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6ed6e1f1e0f6c8/Desktop/"/>
    </mc:Choice>
  </mc:AlternateContent>
  <xr:revisionPtr revIDLastSave="0" documentId="8_{9318AAD4-93DC-4311-85B0-8E9F89C5BC98}" xr6:coauthVersionLast="47" xr6:coauthVersionMax="47" xr10:uidLastSave="{00000000-0000-0000-0000-000000000000}"/>
  <bookViews>
    <workbookView xWindow="-28920" yWindow="-795" windowWidth="29040" windowHeight="16440" xr2:uid="{7A0BA274-3E4E-4F32-B418-E7F7BAAFF010}"/>
  </bookViews>
  <sheets>
    <sheet name="pc_data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77" i="2" l="1"/>
  <c r="K86" i="2"/>
  <c r="K92" i="2"/>
  <c r="K107" i="2"/>
  <c r="K149" i="2"/>
  <c r="K161" i="2"/>
  <c r="K291" i="2"/>
  <c r="K332" i="2"/>
  <c r="K333" i="2"/>
  <c r="K339" i="2"/>
  <c r="K354" i="2"/>
  <c r="K409" i="2"/>
  <c r="K410" i="2"/>
  <c r="K411" i="2"/>
  <c r="K418" i="2"/>
  <c r="K426" i="2"/>
  <c r="K427" i="2"/>
  <c r="K451" i="2"/>
  <c r="K512" i="2"/>
  <c r="K543" i="2"/>
  <c r="K561" i="2"/>
  <c r="K574" i="2"/>
  <c r="K591" i="2"/>
  <c r="K603" i="2"/>
  <c r="K615" i="2"/>
  <c r="K663" i="2"/>
  <c r="K731" i="2"/>
  <c r="K747" i="2"/>
  <c r="K764" i="2"/>
  <c r="K788" i="2"/>
  <c r="K791" i="2"/>
  <c r="K794" i="2"/>
  <c r="K842" i="2"/>
  <c r="K863" i="2"/>
  <c r="K900" i="2"/>
  <c r="K941" i="2"/>
  <c r="K942" i="2"/>
  <c r="K952" i="2"/>
  <c r="K961" i="2"/>
  <c r="K1002" i="2"/>
  <c r="K1069" i="2"/>
  <c r="K1074" i="2"/>
  <c r="K1109" i="2"/>
  <c r="K1186" i="2"/>
  <c r="K1194" i="2"/>
  <c r="K1220" i="2"/>
  <c r="K1237" i="2"/>
  <c r="K1255" i="2"/>
  <c r="K1276" i="2"/>
  <c r="K1302" i="2"/>
  <c r="K1305" i="2"/>
  <c r="K1317" i="2"/>
  <c r="K1389" i="2"/>
  <c r="K1442" i="2"/>
  <c r="K1452" i="2"/>
  <c r="K1474" i="2"/>
  <c r="K1478" i="2"/>
  <c r="K1484" i="2"/>
  <c r="K1499" i="2"/>
  <c r="K1503" i="2"/>
  <c r="K1510" i="2"/>
  <c r="K1519" i="2"/>
  <c r="K1529" i="2"/>
  <c r="K1530" i="2"/>
  <c r="K1535" i="2"/>
  <c r="K1568" i="2"/>
  <c r="K1648" i="2"/>
  <c r="K1737" i="2"/>
  <c r="K1750" i="2"/>
  <c r="K1755" i="2"/>
  <c r="K1764" i="2"/>
  <c r="K1804" i="2"/>
  <c r="K1815" i="2"/>
  <c r="K1885" i="2"/>
  <c r="K1891" i="2"/>
  <c r="K1916" i="2"/>
  <c r="K1936" i="2"/>
  <c r="K1937" i="2"/>
  <c r="K1939" i="2"/>
  <c r="K1975" i="2"/>
  <c r="K1988" i="2"/>
  <c r="K2018" i="2"/>
  <c r="K2065" i="2"/>
  <c r="K2135" i="2"/>
  <c r="K2168" i="2"/>
  <c r="K2187" i="2"/>
  <c r="K2203" i="2"/>
  <c r="K2270" i="2"/>
  <c r="K2292" i="2"/>
  <c r="K2299" i="2"/>
  <c r="K2327" i="2"/>
  <c r="K2333" i="2"/>
  <c r="K2340" i="2"/>
  <c r="K2343" i="2"/>
  <c r="K2376" i="2"/>
  <c r="K2390" i="2"/>
  <c r="K2503" i="2"/>
  <c r="K2549" i="2"/>
  <c r="K2558" i="2"/>
  <c r="K2563" i="2"/>
  <c r="K2584" i="2"/>
  <c r="K2597" i="2"/>
  <c r="K2708" i="2"/>
  <c r="K2763" i="2"/>
  <c r="K2764" i="2"/>
  <c r="K2767" i="2"/>
  <c r="K2800" i="2"/>
  <c r="K2827" i="2"/>
  <c r="K2901" i="2"/>
  <c r="K2904" i="2"/>
  <c r="K2915" i="2"/>
  <c r="K2933" i="2"/>
  <c r="K2950" i="2"/>
  <c r="K2979" i="2"/>
  <c r="K2997" i="2"/>
  <c r="K3004" i="2"/>
  <c r="K3052" i="2"/>
  <c r="K3065" i="2"/>
  <c r="K3075" i="2"/>
  <c r="K3078" i="2"/>
  <c r="K3094" i="2"/>
  <c r="K3116" i="2"/>
  <c r="K3180" i="2"/>
  <c r="K3185" i="2"/>
  <c r="K3193" i="2"/>
  <c r="K3201" i="2"/>
  <c r="K3203" i="2"/>
  <c r="K3207" i="2"/>
  <c r="K3250" i="2"/>
  <c r="K3281" i="2"/>
  <c r="K3296" i="2"/>
  <c r="K3297" i="2"/>
  <c r="K3316" i="2"/>
  <c r="K3319" i="2"/>
  <c r="K3328" i="2"/>
  <c r="K3341" i="2"/>
  <c r="K3377" i="2"/>
  <c r="K3387" i="2"/>
  <c r="K3476" i="2"/>
  <c r="K3477" i="2"/>
  <c r="K3480" i="2"/>
  <c r="K3486" i="2"/>
  <c r="K3512" i="2"/>
  <c r="K3527" i="2"/>
  <c r="K3530" i="2"/>
  <c r="K3552" i="2"/>
  <c r="K3555" i="2"/>
  <c r="K3602" i="2"/>
  <c r="K3605" i="2"/>
  <c r="K3630" i="2"/>
  <c r="K3731" i="2"/>
  <c r="K3847" i="2"/>
  <c r="K3866" i="2"/>
  <c r="K3933" i="2"/>
  <c r="K3954" i="2"/>
  <c r="K3967" i="2"/>
  <c r="K4028" i="2"/>
  <c r="K4045" i="2"/>
  <c r="K4079" i="2"/>
  <c r="K4103" i="2"/>
  <c r="K4139" i="2"/>
  <c r="K4151" i="2"/>
  <c r="K4181" i="2"/>
  <c r="K4196" i="2"/>
  <c r="K4203" i="2"/>
  <c r="K4206" i="2"/>
  <c r="K4224" i="2"/>
  <c r="K4292" i="2"/>
  <c r="K4296" i="2"/>
  <c r="K4342" i="2"/>
  <c r="K4398" i="2"/>
  <c r="K4498" i="2"/>
  <c r="K4581" i="2"/>
  <c r="K4606" i="2"/>
  <c r="K4665" i="2"/>
  <c r="K4673" i="2"/>
  <c r="K4714" i="2"/>
  <c r="K4722" i="2"/>
  <c r="K4725" i="2"/>
  <c r="K4739" i="2"/>
  <c r="K4791" i="2"/>
  <c r="K4809" i="2"/>
  <c r="K4851" i="2"/>
  <c r="K4855" i="2"/>
  <c r="K4861" i="2"/>
  <c r="K4877" i="2"/>
  <c r="K4887" i="2"/>
  <c r="K4930" i="2"/>
  <c r="K4962" i="2"/>
  <c r="K4981" i="2"/>
  <c r="K5003" i="2"/>
  <c r="K5007" i="2"/>
  <c r="K5059" i="2"/>
  <c r="K5089" i="2"/>
  <c r="K5129" i="2"/>
  <c r="K5231" i="2"/>
  <c r="K5244" i="2"/>
  <c r="K5258" i="2"/>
  <c r="K5301" i="2"/>
  <c r="K5309" i="2"/>
  <c r="K5332" i="2"/>
  <c r="K5349" i="2"/>
  <c r="K5384" i="2"/>
  <c r="K5391" i="2"/>
  <c r="K5416" i="2"/>
  <c r="K5433" i="2"/>
  <c r="K5439" i="2"/>
  <c r="K5457" i="2"/>
  <c r="K5499" i="2"/>
  <c r="K5506" i="2"/>
  <c r="K5541" i="2"/>
  <c r="K5594" i="2"/>
  <c r="K5604" i="2"/>
  <c r="K5610" i="2"/>
  <c r="K5714" i="2"/>
  <c r="K5726" i="2"/>
  <c r="K5798" i="2"/>
  <c r="K5812" i="2"/>
  <c r="K5853" i="2"/>
  <c r="K5859" i="2"/>
  <c r="K5898" i="2"/>
  <c r="K5904" i="2"/>
  <c r="K5916" i="2"/>
  <c r="K5950" i="2"/>
  <c r="K5974" i="2"/>
  <c r="K6024" i="2"/>
  <c r="K6029" i="2"/>
  <c r="K6034" i="2"/>
  <c r="K6108" i="2"/>
  <c r="K6118" i="2"/>
  <c r="K6136" i="2"/>
  <c r="K6187" i="2"/>
  <c r="K6223" i="2"/>
  <c r="K6227" i="2"/>
  <c r="K6287" i="2"/>
  <c r="K6350" i="2"/>
  <c r="K6383" i="2"/>
  <c r="K6422" i="2"/>
  <c r="K6445" i="2"/>
  <c r="K6472" i="2"/>
  <c r="K6508" i="2"/>
  <c r="K6530" i="2"/>
  <c r="K6548" i="2"/>
  <c r="K6554" i="2"/>
  <c r="K6618" i="2"/>
  <c r="K6632" i="2"/>
  <c r="K6653" i="2"/>
  <c r="K6664" i="2"/>
  <c r="K6672" i="2"/>
  <c r="K6703" i="2"/>
  <c r="K6722" i="2"/>
  <c r="K6738" i="2"/>
  <c r="K6758" i="2"/>
  <c r="K6764" i="2"/>
  <c r="K6774" i="2"/>
  <c r="K6859" i="2"/>
  <c r="K6943" i="2"/>
  <c r="K6946" i="2"/>
  <c r="K6954" i="2"/>
  <c r="K6958" i="2"/>
  <c r="K6968" i="2"/>
  <c r="K6994" i="2"/>
  <c r="K6995" i="2"/>
  <c r="K7019" i="2"/>
  <c r="K7024" i="2"/>
  <c r="K7088" i="2"/>
  <c r="K7089" i="2"/>
  <c r="K7100" i="2"/>
  <c r="K7109" i="2"/>
  <c r="K7129" i="2"/>
  <c r="K7143" i="2"/>
  <c r="K7155" i="2"/>
  <c r="K7169" i="2"/>
  <c r="K7196" i="2"/>
  <c r="K7197" i="2"/>
  <c r="K7291" i="2"/>
  <c r="K7344" i="2"/>
  <c r="K7363" i="2"/>
  <c r="K7368" i="2"/>
  <c r="K7397" i="2"/>
  <c r="K7419" i="2"/>
  <c r="K7425" i="2"/>
  <c r="K7460" i="2"/>
  <c r="K7468" i="2"/>
  <c r="K7517" i="2"/>
  <c r="K7571" i="2"/>
  <c r="K7587" i="2"/>
  <c r="K7589" i="2"/>
  <c r="K7600" i="2"/>
  <c r="K7606" i="2"/>
  <c r="K7625" i="2"/>
  <c r="K7668" i="2"/>
  <c r="K7686" i="2"/>
  <c r="K7705" i="2"/>
  <c r="K7730" i="2"/>
  <c r="K7748" i="2"/>
  <c r="K7764" i="2"/>
  <c r="K7767" i="2"/>
  <c r="K7773" i="2"/>
  <c r="K7789" i="2"/>
  <c r="K7813" i="2"/>
  <c r="K7839" i="2"/>
  <c r="K7850" i="2"/>
  <c r="K7889" i="2"/>
  <c r="K7891" i="2"/>
  <c r="K7900" i="2"/>
  <c r="K7916" i="2"/>
  <c r="K7938" i="2"/>
  <c r="K7944" i="2"/>
  <c r="K7950" i="2"/>
  <c r="K7992" i="2"/>
  <c r="K8006" i="2"/>
  <c r="K8013" i="2"/>
  <c r="K8021" i="2"/>
  <c r="K8022" i="2"/>
  <c r="K8034" i="2"/>
  <c r="K8102" i="2"/>
  <c r="K8151" i="2"/>
  <c r="K8153" i="2"/>
  <c r="K8158" i="2"/>
  <c r="K8163" i="2"/>
  <c r="K8195" i="2"/>
  <c r="K8213" i="2"/>
  <c r="K8260" i="2"/>
  <c r="K8285" i="2"/>
  <c r="K8301" i="2"/>
  <c r="K8308" i="2"/>
  <c r="K8320" i="2"/>
  <c r="K8334" i="2"/>
  <c r="K8364" i="2"/>
  <c r="K8365" i="2"/>
  <c r="K8411" i="2"/>
  <c r="K8412" i="2"/>
  <c r="K8428" i="2"/>
  <c r="K8435" i="2"/>
  <c r="K8485" i="2"/>
  <c r="K8504" i="2"/>
  <c r="K8523" i="2"/>
  <c r="K8535" i="2"/>
  <c r="K8560" i="2"/>
  <c r="K8561" i="2"/>
  <c r="K8581" i="2"/>
  <c r="K8595" i="2"/>
  <c r="K8600" i="2"/>
  <c r="K8608" i="2"/>
  <c r="K8634" i="2"/>
  <c r="K8679" i="2"/>
  <c r="K8779" i="2"/>
  <c r="K8791" i="2"/>
  <c r="K8796" i="2"/>
  <c r="K8800" i="2"/>
  <c r="K8802" i="2"/>
  <c r="K8804" i="2"/>
  <c r="K8812" i="2"/>
  <c r="K8860" i="2"/>
  <c r="K8952" i="2"/>
  <c r="K8957" i="2"/>
  <c r="K8967" i="2"/>
  <c r="K8972" i="2"/>
  <c r="K9028" i="2"/>
  <c r="K9078" i="2"/>
  <c r="K9134" i="2"/>
  <c r="K9170" i="2"/>
  <c r="K9210" i="2"/>
  <c r="K9212" i="2"/>
  <c r="K9216" i="2"/>
  <c r="K9229" i="2"/>
  <c r="K9287" i="2"/>
  <c r="K9309" i="2"/>
  <c r="K9361" i="2"/>
  <c r="K9374" i="2"/>
  <c r="K9376" i="2"/>
  <c r="K9391" i="2"/>
  <c r="K9401" i="2"/>
  <c r="K9412" i="2"/>
  <c r="K9444" i="2"/>
  <c r="K9472" i="2"/>
  <c r="K9491" i="2"/>
  <c r="K9493" i="2"/>
  <c r="K9511" i="2"/>
  <c r="K9518" i="2"/>
  <c r="K9522" i="2"/>
  <c r="K9524" i="2"/>
  <c r="K9545" i="2"/>
  <c r="K9561" i="2"/>
  <c r="K9565" i="2"/>
  <c r="K9569" i="2"/>
  <c r="K9632" i="2"/>
  <c r="K9634" i="2"/>
  <c r="K9640" i="2"/>
  <c r="K9645" i="2"/>
  <c r="K9660" i="2"/>
  <c r="K9664" i="2"/>
  <c r="K9666" i="2"/>
  <c r="K9690" i="2"/>
  <c r="K9715" i="2"/>
  <c r="K9720" i="2"/>
  <c r="K9731" i="2"/>
  <c r="K9733" i="2"/>
  <c r="K9758" i="2"/>
  <c r="K9772" i="2"/>
  <c r="K9795" i="2"/>
  <c r="K9842" i="2"/>
  <c r="K9905" i="2"/>
  <c r="K9934" i="2"/>
  <c r="K996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8F82A2-BBBF-4D90-9856-4A2CC6AD95E9}" keepAlive="1" name="Query - pc_data" description="Connection to the 'pc_data' query in the workbook." type="5" refreshedVersion="0" background="1">
    <dbPr connection="Provider=Microsoft.Mashup.OleDb.1;Data Source=$Workbook$;Location=pc_data;Extended Properties=&quot;&quot;" command="SELECT * FROM [pc_data]"/>
  </connection>
</connections>
</file>

<file path=xl/sharedStrings.xml><?xml version="1.0" encoding="utf-8"?>
<sst xmlns="http://schemas.openxmlformats.org/spreadsheetml/2006/main" count="183965" uniqueCount="21091">
  <si>
    <t>Continent</t>
  </si>
  <si>
    <t>Country or State</t>
  </si>
  <si>
    <t>Province or City</t>
  </si>
  <si>
    <t>Shop Name</t>
  </si>
  <si>
    <t>Shop Age</t>
  </si>
  <si>
    <t>PC Make</t>
  </si>
  <si>
    <t>PC Model</t>
  </si>
  <si>
    <t>Storage Type</t>
  </si>
  <si>
    <t>Customer Name</t>
  </si>
  <si>
    <t>Customer Surname</t>
  </si>
  <si>
    <t>Customer Contact Number</t>
  </si>
  <si>
    <t>Customer Email Address</t>
  </si>
  <si>
    <t>Sales Person Name</t>
  </si>
  <si>
    <t>Sales Person Department</t>
  </si>
  <si>
    <t>Cost Price</t>
  </si>
  <si>
    <t>Sale Price</t>
  </si>
  <si>
    <t>Payment Method</t>
  </si>
  <si>
    <t>Discount Amount</t>
  </si>
  <si>
    <t>Purchase Date</t>
  </si>
  <si>
    <t>Ship Date</t>
  </si>
  <si>
    <t>Finance Amount</t>
  </si>
  <si>
    <t>RAM</t>
  </si>
  <si>
    <t>Credit Score</t>
  </si>
  <si>
    <t>Channel</t>
  </si>
  <si>
    <t>Priority</t>
  </si>
  <si>
    <t>Cost of Repairs</t>
  </si>
  <si>
    <t>Total Sales per Employee</t>
  </si>
  <si>
    <t>PC Market Price</t>
  </si>
  <si>
    <t>Storage Capacity</t>
  </si>
  <si>
    <t>North America</t>
  </si>
  <si>
    <t>Texas</t>
  </si>
  <si>
    <t>McKinney</t>
  </si>
  <si>
    <t>DEF Machines</t>
  </si>
  <si>
    <t>Asus</t>
  </si>
  <si>
    <t>ROG Strix Scar III</t>
  </si>
  <si>
    <t>HDD</t>
  </si>
  <si>
    <t>Michael</t>
  </si>
  <si>
    <t>Obrien</t>
  </si>
  <si>
    <t>carterpatricia@example.net</t>
  </si>
  <si>
    <t>Ashley Wright</t>
  </si>
  <si>
    <t>New Sales</t>
  </si>
  <si>
    <t>Cash</t>
  </si>
  <si>
    <t>N/A</t>
  </si>
  <si>
    <t>16GB</t>
  </si>
  <si>
    <t>Offline</t>
  </si>
  <si>
    <t>Low</t>
  </si>
  <si>
    <t>1TB</t>
  </si>
  <si>
    <t>Africa</t>
  </si>
  <si>
    <t>Kenya</t>
  </si>
  <si>
    <t>Mombasa</t>
  </si>
  <si>
    <t>XYZ Tech</t>
  </si>
  <si>
    <t>HP</t>
  </si>
  <si>
    <t>Stream</t>
  </si>
  <si>
    <t>Kevin</t>
  </si>
  <si>
    <t>Romero</t>
  </si>
  <si>
    <t>(430)332-4476</t>
  </si>
  <si>
    <t>tfreeman@example.com</t>
  </si>
  <si>
    <t>Tonya Nolan</t>
  </si>
  <si>
    <t>Repairs</t>
  </si>
  <si>
    <t>Finance</t>
  </si>
  <si>
    <t>Online</t>
  </si>
  <si>
    <t>High</t>
  </si>
  <si>
    <t>California</t>
  </si>
  <si>
    <t>Oxnard</t>
  </si>
  <si>
    <t>Apple</t>
  </si>
  <si>
    <t>Apple Lisa</t>
  </si>
  <si>
    <t>Sarah</t>
  </si>
  <si>
    <t>Mcconnell</t>
  </si>
  <si>
    <t>(474)419-1030</t>
  </si>
  <si>
    <t>richardsshelley@example.com</t>
  </si>
  <si>
    <t>Alyssa Martinez</t>
  </si>
  <si>
    <t>2GB</t>
  </si>
  <si>
    <t>Medium</t>
  </si>
  <si>
    <t>256GB</t>
  </si>
  <si>
    <t>Pennsylvania</t>
  </si>
  <si>
    <t>Wilkes-Barre</t>
  </si>
  <si>
    <t>Benjis Tech</t>
  </si>
  <si>
    <t>Lenovo</t>
  </si>
  <si>
    <t>IdeaPad Flex 5</t>
  </si>
  <si>
    <t>SSD</t>
  </si>
  <si>
    <t>King</t>
  </si>
  <si>
    <t>(628)735-7206</t>
  </si>
  <si>
    <t>nealrebecca@example.com</t>
  </si>
  <si>
    <t>Lisa Graham</t>
  </si>
  <si>
    <t>Returns</t>
  </si>
  <si>
    <t>4GB</t>
  </si>
  <si>
    <t>Michigan</t>
  </si>
  <si>
    <t>Saginaw</t>
  </si>
  <si>
    <t>Apple Mac Mini</t>
  </si>
  <si>
    <t>Gregory</t>
  </si>
  <si>
    <t>Brown</t>
  </si>
  <si>
    <t>900-400-3165x799</t>
  </si>
  <si>
    <t>roberthebert@example.net</t>
  </si>
  <si>
    <t>Allen Juarez</t>
  </si>
  <si>
    <t>Second-hand Sales</t>
  </si>
  <si>
    <t>Bank Transfer</t>
  </si>
  <si>
    <t>Ohio</t>
  </si>
  <si>
    <t>Beavercreek</t>
  </si>
  <si>
    <t>Western International PCs</t>
  </si>
  <si>
    <t>Dell</t>
  </si>
  <si>
    <t>Precision</t>
  </si>
  <si>
    <t>Karen</t>
  </si>
  <si>
    <t>Nguyen</t>
  </si>
  <si>
    <t>268.968.3311x03727</t>
  </si>
  <si>
    <t>simmonsdillon@example.com</t>
  </si>
  <si>
    <t>Max Mccann</t>
  </si>
  <si>
    <t>8GB</t>
  </si>
  <si>
    <t>500GB</t>
  </si>
  <si>
    <t>Botswana</t>
  </si>
  <si>
    <t>Kweneng</t>
  </si>
  <si>
    <t>CK Tech Store</t>
  </si>
  <si>
    <t>ZenBook UX425</t>
  </si>
  <si>
    <t>Alexis</t>
  </si>
  <si>
    <t>Gray</t>
  </si>
  <si>
    <t>968-253-8760</t>
  </si>
  <si>
    <t>sawyermark@example.com</t>
  </si>
  <si>
    <t>Madison Davis</t>
  </si>
  <si>
    <t>Ethiopia</t>
  </si>
  <si>
    <t>Harari</t>
  </si>
  <si>
    <t>Greens Laptops and PCs</t>
  </si>
  <si>
    <t>Acer</t>
  </si>
  <si>
    <t>Spin 5</t>
  </si>
  <si>
    <t>Garrett</t>
  </si>
  <si>
    <t>Jones</t>
  </si>
  <si>
    <t>373-794-7580x20731</t>
  </si>
  <si>
    <t>ricky11@example.com</t>
  </si>
  <si>
    <t>Joseph Good</t>
  </si>
  <si>
    <t>Irvine</t>
  </si>
  <si>
    <t>GH PC Shop</t>
  </si>
  <si>
    <t>Microsoft</t>
  </si>
  <si>
    <t>Surface Neo</t>
  </si>
  <si>
    <t>Christina</t>
  </si>
  <si>
    <t>Little</t>
  </si>
  <si>
    <t>(867)493-2795x5301</t>
  </si>
  <si>
    <t>fjohnson@example.com</t>
  </si>
  <si>
    <t>Amber Montgomery</t>
  </si>
  <si>
    <t>South Africa</t>
  </si>
  <si>
    <t>Northern Cape</t>
  </si>
  <si>
    <t>S &amp; A Computer Place</t>
  </si>
  <si>
    <t>TUF Gaming A15</t>
  </si>
  <si>
    <t>Daniel</t>
  </si>
  <si>
    <t>Lee</t>
  </si>
  <si>
    <t>+1-596-996-3259x547</t>
  </si>
  <si>
    <t>lauriecastillo@example.com</t>
  </si>
  <si>
    <t>Daniel Lane</t>
  </si>
  <si>
    <t>Ghana</t>
  </si>
  <si>
    <t>Upper East</t>
  </si>
  <si>
    <t>ThinkPad X13 Yoga</t>
  </si>
  <si>
    <t>Desiree</t>
  </si>
  <si>
    <t>Garza</t>
  </si>
  <si>
    <t>354-460-5679</t>
  </si>
  <si>
    <t>carlos96@example.com</t>
  </si>
  <si>
    <t>Kevin Lee</t>
  </si>
  <si>
    <t>Morocco</t>
  </si>
  <si>
    <t>Kenitra</t>
  </si>
  <si>
    <t>Jacks Hardware</t>
  </si>
  <si>
    <t>Joshua</t>
  </si>
  <si>
    <t>Adams</t>
  </si>
  <si>
    <t>423-668-1647</t>
  </si>
  <si>
    <t>fdaniels@example.org</t>
  </si>
  <si>
    <t>Amy Owens</t>
  </si>
  <si>
    <t>Tanzania</t>
  </si>
  <si>
    <t>Mtwara</t>
  </si>
  <si>
    <t>Surface Pro</t>
  </si>
  <si>
    <t>Shane</t>
  </si>
  <si>
    <t>(752)070-2331</t>
  </si>
  <si>
    <t>melissa64@example.com</t>
  </si>
  <si>
    <t>Mary Fisher</t>
  </si>
  <si>
    <t>Johnstown</t>
  </si>
  <si>
    <t>A &amp; A PCs</t>
  </si>
  <si>
    <t>ROG Zephyrus S GX701</t>
  </si>
  <si>
    <t>Logan</t>
  </si>
  <si>
    <t>Perez</t>
  </si>
  <si>
    <t>(923)603-3333</t>
  </si>
  <si>
    <t>gregory66@example.org</t>
  </si>
  <si>
    <t>Julia Dodson</t>
  </si>
  <si>
    <t>Nigeria</t>
  </si>
  <si>
    <t>Borno</t>
  </si>
  <si>
    <t>ABC Computers</t>
  </si>
  <si>
    <t>ProArt StudioBook Pro X</t>
  </si>
  <si>
    <t>Kim</t>
  </si>
  <si>
    <t>Love</t>
  </si>
  <si>
    <t>salinasshawn@example.net</t>
  </si>
  <si>
    <t>Timothy Leach</t>
  </si>
  <si>
    <t>Mwanza</t>
  </si>
  <si>
    <t>Ricks Computers</t>
  </si>
  <si>
    <t>Toshiba</t>
  </si>
  <si>
    <t>Qosmio</t>
  </si>
  <si>
    <t>Ryan</t>
  </si>
  <si>
    <t>Curtis</t>
  </si>
  <si>
    <t>016.137.8479</t>
  </si>
  <si>
    <t>gregory28@example.net</t>
  </si>
  <si>
    <t>David Osborn</t>
  </si>
  <si>
    <t>Westerville</t>
  </si>
  <si>
    <t>Predator Triton 500</t>
  </si>
  <si>
    <t>Sharon</t>
  </si>
  <si>
    <t>Pena</t>
  </si>
  <si>
    <t>497.727.4314x534</t>
  </si>
  <si>
    <t>cookjoshua@example.net</t>
  </si>
  <si>
    <t>Jason Gentry</t>
  </si>
  <si>
    <t>Gauteng</t>
  </si>
  <si>
    <t>KyaSand Tech Gadgets</t>
  </si>
  <si>
    <t>ThinkPad T14</t>
  </si>
  <si>
    <t>Nathaniel</t>
  </si>
  <si>
    <t>Marshall</t>
  </si>
  <si>
    <t>+1-542-502-1275x57882</t>
  </si>
  <si>
    <t>ostewart@example.com</t>
  </si>
  <si>
    <t>Mrs. Barbara Davenport</t>
  </si>
  <si>
    <t>Sokoto</t>
  </si>
  <si>
    <t>VivoBook S14</t>
  </si>
  <si>
    <t>Christopher</t>
  </si>
  <si>
    <t>Hill</t>
  </si>
  <si>
    <t>001-627-047-3808x4582</t>
  </si>
  <si>
    <t>joshuahernandez@example.org</t>
  </si>
  <si>
    <t>Lisa Morgan</t>
  </si>
  <si>
    <t>Nyeri</t>
  </si>
  <si>
    <t>Elizabeth</t>
  </si>
  <si>
    <t>Melton</t>
  </si>
  <si>
    <t>729.437.2339</t>
  </si>
  <si>
    <t>grossmelissa@example.org</t>
  </si>
  <si>
    <t>David Ellis</t>
  </si>
  <si>
    <t>MSI</t>
  </si>
  <si>
    <t>GE76 Raider</t>
  </si>
  <si>
    <t>Allison</t>
  </si>
  <si>
    <t>Smith</t>
  </si>
  <si>
    <t>(297)164-2241x912</t>
  </si>
  <si>
    <t>fcole@example.com</t>
  </si>
  <si>
    <t>Mary Nelson</t>
  </si>
  <si>
    <t>North Carolina</t>
  </si>
  <si>
    <t>Morganton</t>
  </si>
  <si>
    <t>Tara</t>
  </si>
  <si>
    <t>Marks</t>
  </si>
  <si>
    <t>sanchezchristian@example.com</t>
  </si>
  <si>
    <t>Morgan Moore</t>
  </si>
  <si>
    <t>Angola</t>
  </si>
  <si>
    <t>Huila</t>
  </si>
  <si>
    <t>GHI Machines</t>
  </si>
  <si>
    <t>Probook</t>
  </si>
  <si>
    <t>David</t>
  </si>
  <si>
    <t>Moon</t>
  </si>
  <si>
    <t>001-478-678-3296</t>
  </si>
  <si>
    <t>snyderjacqueline@example.com</t>
  </si>
  <si>
    <t>Cassidy Mason</t>
  </si>
  <si>
    <t>Afar</t>
  </si>
  <si>
    <t>Pamela</t>
  </si>
  <si>
    <t>Martin</t>
  </si>
  <si>
    <t>396.536.2013x61043</t>
  </si>
  <si>
    <t>mcgeecatherine@example.com</t>
  </si>
  <si>
    <t>Alexa Hopkins</t>
  </si>
  <si>
    <t>Azilal</t>
  </si>
  <si>
    <t>Alpha 15</t>
  </si>
  <si>
    <t>Kyle</t>
  </si>
  <si>
    <t>Harmon</t>
  </si>
  <si>
    <t>253-644-9959x52009</t>
  </si>
  <si>
    <t>josephvasquez@example.net</t>
  </si>
  <si>
    <t>Emma Scott</t>
  </si>
  <si>
    <t>Havelock</t>
  </si>
  <si>
    <t>LJ Computers</t>
  </si>
  <si>
    <t>Apple Mac Pro</t>
  </si>
  <si>
    <t>Campos</t>
  </si>
  <si>
    <t>001-867-181-4348x6593</t>
  </si>
  <si>
    <t>ysanchez@example.net</t>
  </si>
  <si>
    <t>Tony Valenzuela</t>
  </si>
  <si>
    <t>Abilene</t>
  </si>
  <si>
    <t>Legion 5</t>
  </si>
  <si>
    <t>John</t>
  </si>
  <si>
    <t>Reyes</t>
  </si>
  <si>
    <t>0189228254</t>
  </si>
  <si>
    <t>jessica62@example.com</t>
  </si>
  <si>
    <t>Diana Rodriguez</t>
  </si>
  <si>
    <t>Central</t>
  </si>
  <si>
    <t>Samsung</t>
  </si>
  <si>
    <t>Notebook 5</t>
  </si>
  <si>
    <t>Vanessa</t>
  </si>
  <si>
    <t>Boyd</t>
  </si>
  <si>
    <t>363.814.2384</t>
  </si>
  <si>
    <t>nicolegonzalez@example.com</t>
  </si>
  <si>
    <t>Melissa Dunn</t>
  </si>
  <si>
    <t>Manyara</t>
  </si>
  <si>
    <t>Shannon</t>
  </si>
  <si>
    <t>Freeman</t>
  </si>
  <si>
    <t>524-471-5326x826</t>
  </si>
  <si>
    <t>lyoung@example.org</t>
  </si>
  <si>
    <t>Jennifer Morales</t>
  </si>
  <si>
    <t>Siaya</t>
  </si>
  <si>
    <t>Elitebook</t>
  </si>
  <si>
    <t>Cathy</t>
  </si>
  <si>
    <t>Price</t>
  </si>
  <si>
    <t>740-532-2618</t>
  </si>
  <si>
    <t>lbryan@example.net</t>
  </si>
  <si>
    <t>Zamfara</t>
  </si>
  <si>
    <t>Spectre</t>
  </si>
  <si>
    <t>Robert</t>
  </si>
  <si>
    <t>Wood</t>
  </si>
  <si>
    <t>+1-437-479-3301x31977</t>
  </si>
  <si>
    <t>anthony69@example.com</t>
  </si>
  <si>
    <t>Diana Waters</t>
  </si>
  <si>
    <t>Bungoma</t>
  </si>
  <si>
    <t>Surface Hub</t>
  </si>
  <si>
    <t>Richard</t>
  </si>
  <si>
    <t>Frye</t>
  </si>
  <si>
    <t>+1-382-726-8974x7448</t>
  </si>
  <si>
    <t>portermonica@example.com</t>
  </si>
  <si>
    <t>Amy Johnson</t>
  </si>
  <si>
    <t>Benguela</t>
  </si>
  <si>
    <t>Scott</t>
  </si>
  <si>
    <t>Lawson</t>
  </si>
  <si>
    <t>(710)273-3054x96921</t>
  </si>
  <si>
    <t>samantha25@example.net</t>
  </si>
  <si>
    <t>Roberto</t>
  </si>
  <si>
    <t>Murray</t>
  </si>
  <si>
    <t>joseph07@example.net</t>
  </si>
  <si>
    <t>Pamela Zavala</t>
  </si>
  <si>
    <t>Marc</t>
  </si>
  <si>
    <t>Walker</t>
  </si>
  <si>
    <t>+1-039-197-5976x92508</t>
  </si>
  <si>
    <t>bobby21@example.org</t>
  </si>
  <si>
    <t>Mara</t>
  </si>
  <si>
    <t>Cindy</t>
  </si>
  <si>
    <t>Davis</t>
  </si>
  <si>
    <t>whitney58@example.net</t>
  </si>
  <si>
    <t>San Diego</t>
  </si>
  <si>
    <t>Jeff</t>
  </si>
  <si>
    <t>Hamilton</t>
  </si>
  <si>
    <t>(856)281-3635x3047</t>
  </si>
  <si>
    <t>jessica96@example.net</t>
  </si>
  <si>
    <t>Joy Holt</t>
  </si>
  <si>
    <t>Georgia</t>
  </si>
  <si>
    <t>Douglasville</t>
  </si>
  <si>
    <t>Aspire 7</t>
  </si>
  <si>
    <t>Massey</t>
  </si>
  <si>
    <t>+1-134-873-8647x358</t>
  </si>
  <si>
    <t>kimberly30@example.org</t>
  </si>
  <si>
    <t>Michael Collins</t>
  </si>
  <si>
    <t>Yobe</t>
  </si>
  <si>
    <t>GS66 Stealth</t>
  </si>
  <si>
    <t>Benjamin</t>
  </si>
  <si>
    <t>Mayer</t>
  </si>
  <si>
    <t>johnlin@example.org</t>
  </si>
  <si>
    <t>Fahs Anjra</t>
  </si>
  <si>
    <t>Notebook 9 Pro</t>
  </si>
  <si>
    <t>Patrick</t>
  </si>
  <si>
    <t>Owens</t>
  </si>
  <si>
    <t>parkserin@example.com</t>
  </si>
  <si>
    <t>East Lansing</t>
  </si>
  <si>
    <t>Envy</t>
  </si>
  <si>
    <t>Ronnie</t>
  </si>
  <si>
    <t>Fisher</t>
  </si>
  <si>
    <t>430-954-2512</t>
  </si>
  <si>
    <t>xsharp@example.org</t>
  </si>
  <si>
    <t>Erika Larsen</t>
  </si>
  <si>
    <t>Niger</t>
  </si>
  <si>
    <t>Mini Tech</t>
  </si>
  <si>
    <t>Galaxy Chromebook 2</t>
  </si>
  <si>
    <t>Jackson</t>
  </si>
  <si>
    <t>001-465-013-9160x807</t>
  </si>
  <si>
    <t>kenneth60@example.net</t>
  </si>
  <si>
    <t>Stockton</t>
  </si>
  <si>
    <t>Shaun</t>
  </si>
  <si>
    <t>Sutton</t>
  </si>
  <si>
    <t>970.304.7252</t>
  </si>
  <si>
    <t>greenemelinda@example.com</t>
  </si>
  <si>
    <t>Rachel Mitchell</t>
  </si>
  <si>
    <t>Illinois</t>
  </si>
  <si>
    <t>Berwyn</t>
  </si>
  <si>
    <t>IdeaCentre AIO 3</t>
  </si>
  <si>
    <t>Warren</t>
  </si>
  <si>
    <t>001-260-986-7951x90918</t>
  </si>
  <si>
    <t>cathy71@example.net</t>
  </si>
  <si>
    <t>Jason Phillips</t>
  </si>
  <si>
    <t>Chula Vista</t>
  </si>
  <si>
    <t>Kerry</t>
  </si>
  <si>
    <t>Williams</t>
  </si>
  <si>
    <t>142.837.2973</t>
  </si>
  <si>
    <t>qjohnson@example.org</t>
  </si>
  <si>
    <t>Royal Oak</t>
  </si>
  <si>
    <t>Apple iMac</t>
  </si>
  <si>
    <t>Brenda</t>
  </si>
  <si>
    <t>Hodge</t>
  </si>
  <si>
    <t>(666)966-2420</t>
  </si>
  <si>
    <t>christopherbennett@example.net</t>
  </si>
  <si>
    <t>Nakuru</t>
  </si>
  <si>
    <t>Erin</t>
  </si>
  <si>
    <t>287.920.6275x7777</t>
  </si>
  <si>
    <t>adrianjohnson@example.com</t>
  </si>
  <si>
    <t>Kenneth Moore</t>
  </si>
  <si>
    <t>Pemba Kusini</t>
  </si>
  <si>
    <t>Frankies Hardware and Software</t>
  </si>
  <si>
    <t>Apple PowerBook G4</t>
  </si>
  <si>
    <t>Long</t>
  </si>
  <si>
    <t>+1-838-470-0689x7919</t>
  </si>
  <si>
    <t>sandovalrussell@example.org</t>
  </si>
  <si>
    <t>Alicia Evans</t>
  </si>
  <si>
    <t>Florida</t>
  </si>
  <si>
    <t>Hialeah</t>
  </si>
  <si>
    <t>Surface Book</t>
  </si>
  <si>
    <t>Becker</t>
  </si>
  <si>
    <t>826-331-4982</t>
  </si>
  <si>
    <t>vmitchell@example.com</t>
  </si>
  <si>
    <t>Alexis Murray</t>
  </si>
  <si>
    <t>Notebook Odyssey</t>
  </si>
  <si>
    <t>Mcneil</t>
  </si>
  <si>
    <t>655-774-3937x780</t>
  </si>
  <si>
    <t>petersontammy@example.com</t>
  </si>
  <si>
    <t>Larry Smith</t>
  </si>
  <si>
    <t>Ouezzane</t>
  </si>
  <si>
    <t>Grant</t>
  </si>
  <si>
    <t>Robertson</t>
  </si>
  <si>
    <t>0181965151</t>
  </si>
  <si>
    <t>melissawood@example.net</t>
  </si>
  <si>
    <t>Gina Day</t>
  </si>
  <si>
    <t>ZenBook Flip S UX371</t>
  </si>
  <si>
    <t>Lisa</t>
  </si>
  <si>
    <t>Kaiser</t>
  </si>
  <si>
    <t>(298)656-7674</t>
  </si>
  <si>
    <t>meganwolfe@example.net</t>
  </si>
  <si>
    <t>Orland Park</t>
  </si>
  <si>
    <t>Jennifer</t>
  </si>
  <si>
    <t>Roach</t>
  </si>
  <si>
    <t>(080)276-3367x495</t>
  </si>
  <si>
    <t>joshualawrence@example.net</t>
  </si>
  <si>
    <t>Glenda Cohen</t>
  </si>
  <si>
    <t>Ondo</t>
  </si>
  <si>
    <t>Lynn</t>
  </si>
  <si>
    <t>(652)783-8113x942</t>
  </si>
  <si>
    <t>grace35@example.org</t>
  </si>
  <si>
    <t>Mary Shaw</t>
  </si>
  <si>
    <t>Patricia</t>
  </si>
  <si>
    <t>Roberts</t>
  </si>
  <si>
    <t>674.737.0858</t>
  </si>
  <si>
    <t>ryanchristopher@example.org</t>
  </si>
  <si>
    <t>Daniel Serrano</t>
  </si>
  <si>
    <t>Tharaka-Nithi</t>
  </si>
  <si>
    <t>Apple Macintosh Classic</t>
  </si>
  <si>
    <t>Kimberly</t>
  </si>
  <si>
    <t>Peters</t>
  </si>
  <si>
    <t>(100)703-7041</t>
  </si>
  <si>
    <t>pennycobb@example.net</t>
  </si>
  <si>
    <t>Cassandra Mcmillan</t>
  </si>
  <si>
    <t>Ghanzi</t>
  </si>
  <si>
    <t>ThinkCentre M920 Tiny</t>
  </si>
  <si>
    <t>Angela</t>
  </si>
  <si>
    <t>(566)426-0077</t>
  </si>
  <si>
    <t>wellsangela@example.org</t>
  </si>
  <si>
    <t>Sarah Riley</t>
  </si>
  <si>
    <t>Northern</t>
  </si>
  <si>
    <t>Brooke</t>
  </si>
  <si>
    <t>(832)592-6431</t>
  </si>
  <si>
    <t>gina83@example.net</t>
  </si>
  <si>
    <t>Troy Howell</t>
  </si>
  <si>
    <t>Waukegan</t>
  </si>
  <si>
    <t>ExpertBook B9</t>
  </si>
  <si>
    <t>Nichole</t>
  </si>
  <si>
    <t>May</t>
  </si>
  <si>
    <t>+1-594-718-8830x555</t>
  </si>
  <si>
    <t>johnsonjeffrey@example.org</t>
  </si>
  <si>
    <t>Ashley Jones</t>
  </si>
  <si>
    <t>Kitui</t>
  </si>
  <si>
    <t>Nicholas</t>
  </si>
  <si>
    <t>Alexander</t>
  </si>
  <si>
    <t>001-555-339-7850x168</t>
  </si>
  <si>
    <t>anthony38@example.net</t>
  </si>
  <si>
    <t>Fresno</t>
  </si>
  <si>
    <t>Dynabook</t>
  </si>
  <si>
    <t>Matthew</t>
  </si>
  <si>
    <t>john84@example.com</t>
  </si>
  <si>
    <t>Joe Black</t>
  </si>
  <si>
    <t>Gastonia</t>
  </si>
  <si>
    <t>Chromebook Spin 311</t>
  </si>
  <si>
    <t>Madeline</t>
  </si>
  <si>
    <t>Armstrong</t>
  </si>
  <si>
    <t>870.710.3196x3586</t>
  </si>
  <si>
    <t>michael26@example.net</t>
  </si>
  <si>
    <t>Craig Wheeler</t>
  </si>
  <si>
    <t>Salisbury</t>
  </si>
  <si>
    <t>Carolyn</t>
  </si>
  <si>
    <t>Carter</t>
  </si>
  <si>
    <t>(714)403-0106x45431</t>
  </si>
  <si>
    <t>gking@example.org</t>
  </si>
  <si>
    <t>Brittany Franklin</t>
  </si>
  <si>
    <t>Namibe</t>
  </si>
  <si>
    <t>Espinoza</t>
  </si>
  <si>
    <t>wagnerjimmy@example.net</t>
  </si>
  <si>
    <t>Hector Robertson</t>
  </si>
  <si>
    <t>Concord</t>
  </si>
  <si>
    <t>Green</t>
  </si>
  <si>
    <t>peckanthony@example.org</t>
  </si>
  <si>
    <t>Brady Walton</t>
  </si>
  <si>
    <t>Arlington Heights</t>
  </si>
  <si>
    <t>Aspire E 15</t>
  </si>
  <si>
    <t>Amber</t>
  </si>
  <si>
    <t>Goodwin</t>
  </si>
  <si>
    <t>430.286.3788x5154</t>
  </si>
  <si>
    <t>wrightpatrick@example.net</t>
  </si>
  <si>
    <t>Kathleen Robinson</t>
  </si>
  <si>
    <t>Notebook 9</t>
  </si>
  <si>
    <t>Timothy</t>
  </si>
  <si>
    <t>773-182-3791x46259</t>
  </si>
  <si>
    <t>jillsampson@example.com</t>
  </si>
  <si>
    <t>Jonathan Miller</t>
  </si>
  <si>
    <t>San Bernardino</t>
  </si>
  <si>
    <t>ThinkPad P15s</t>
  </si>
  <si>
    <t>Charles</t>
  </si>
  <si>
    <t>566-410-8863x77590</t>
  </si>
  <si>
    <t>rebeccaadams@example.com</t>
  </si>
  <si>
    <t>Sean Rodriguez</t>
  </si>
  <si>
    <t>GP65 Leopard</t>
  </si>
  <si>
    <t>Amy</t>
  </si>
  <si>
    <t>Gomez</t>
  </si>
  <si>
    <t>001-068-214-0596x5278</t>
  </si>
  <si>
    <t>connerkeith@example.com</t>
  </si>
  <si>
    <t>Amanda Mitchell</t>
  </si>
  <si>
    <t>Southern Nations, Nationalities, and Peoples Region (SNNPR)</t>
  </si>
  <si>
    <t>Steven</t>
  </si>
  <si>
    <t>Pham</t>
  </si>
  <si>
    <t>459.191.1321</t>
  </si>
  <si>
    <t>sullivanjames@example.org</t>
  </si>
  <si>
    <t>Michael Summers</t>
  </si>
  <si>
    <t>Beth</t>
  </si>
  <si>
    <t>Russell</t>
  </si>
  <si>
    <t>(757)341-5077x26550</t>
  </si>
  <si>
    <t>gvaughn@example.org</t>
  </si>
  <si>
    <t>Michael Byrd</t>
  </si>
  <si>
    <t>Courtney</t>
  </si>
  <si>
    <t>Johnson</t>
  </si>
  <si>
    <t>808.186.0221x1465</t>
  </si>
  <si>
    <t>dianafischer@example.org</t>
  </si>
  <si>
    <t>Carol Smith</t>
  </si>
  <si>
    <t>Western</t>
  </si>
  <si>
    <t>Venue</t>
  </si>
  <si>
    <t>Thomas</t>
  </si>
  <si>
    <t>(407)856-6803x0870</t>
  </si>
  <si>
    <t>jcooper@example.org</t>
  </si>
  <si>
    <t>Amanda Hurley</t>
  </si>
  <si>
    <t>Guelmim</t>
  </si>
  <si>
    <t>Satellite</t>
  </si>
  <si>
    <t>Aaron</t>
  </si>
  <si>
    <t>Spencer</t>
  </si>
  <si>
    <t>107-106-9029x9115</t>
  </si>
  <si>
    <t>stacey97@example.org</t>
  </si>
  <si>
    <t>Kelly Mitchell</t>
  </si>
  <si>
    <t>New York</t>
  </si>
  <si>
    <t>Mount Vernon</t>
  </si>
  <si>
    <t>ConceptD 5</t>
  </si>
  <si>
    <t>001-915-147-5305</t>
  </si>
  <si>
    <t>zadams@example.net</t>
  </si>
  <si>
    <t>Kelsey Olson</t>
  </si>
  <si>
    <t>Volta</t>
  </si>
  <si>
    <t>P65 Creator</t>
  </si>
  <si>
    <t>Cameron</t>
  </si>
  <si>
    <t>phillip03@example.net</t>
  </si>
  <si>
    <t>Makueni</t>
  </si>
  <si>
    <t>Ralph</t>
  </si>
  <si>
    <t>Rodriguez</t>
  </si>
  <si>
    <t>001-907-369-6538x9469</t>
  </si>
  <si>
    <t>joseroth@example.net</t>
  </si>
  <si>
    <t>Christopher Santos</t>
  </si>
  <si>
    <t>Binghamton</t>
  </si>
  <si>
    <t>G Series</t>
  </si>
  <si>
    <t>Renee</t>
  </si>
  <si>
    <t>Cooper</t>
  </si>
  <si>
    <t>+1-192-343-3369x9179</t>
  </si>
  <si>
    <t>gdavis@example.net</t>
  </si>
  <si>
    <t>Natalie Jimenez</t>
  </si>
  <si>
    <t>Cuando Cubango</t>
  </si>
  <si>
    <t>Nicole</t>
  </si>
  <si>
    <t>Payne</t>
  </si>
  <si>
    <t>413-198-7204x0804</t>
  </si>
  <si>
    <t>earl63@example.org</t>
  </si>
  <si>
    <t>San Jose</t>
  </si>
  <si>
    <t>Daniels</t>
  </si>
  <si>
    <t>(643)104-8462</t>
  </si>
  <si>
    <t>mellis@example.net</t>
  </si>
  <si>
    <t>Lebanon</t>
  </si>
  <si>
    <t>Surface Laptop</t>
  </si>
  <si>
    <t>Wanda</t>
  </si>
  <si>
    <t>Cook</t>
  </si>
  <si>
    <t>001-002-225-3366x0722</t>
  </si>
  <si>
    <t>robertbarnes@example.com</t>
  </si>
  <si>
    <t>Vostro</t>
  </si>
  <si>
    <t>Dylan</t>
  </si>
  <si>
    <t>Henry</t>
  </si>
  <si>
    <t>401.414.4447</t>
  </si>
  <si>
    <t>bailey23@example.com</t>
  </si>
  <si>
    <t>Andrew Miranda</t>
  </si>
  <si>
    <t>Macon</t>
  </si>
  <si>
    <t>Predator Helios 300</t>
  </si>
  <si>
    <t>Debra</t>
  </si>
  <si>
    <t>Bryant</t>
  </si>
  <si>
    <t>+1-987-688-0384x967</t>
  </si>
  <si>
    <t>maryhumphrey@example.net</t>
  </si>
  <si>
    <t>Rebecca Brown</t>
  </si>
  <si>
    <t>Egypt</t>
  </si>
  <si>
    <t>Matrouh</t>
  </si>
  <si>
    <t>Rita</t>
  </si>
  <si>
    <t>Chapman</t>
  </si>
  <si>
    <t>(705)174-7371</t>
  </si>
  <si>
    <t>hammondjulie@example.org</t>
  </si>
  <si>
    <t>Michael Gibson</t>
  </si>
  <si>
    <t>Davie</t>
  </si>
  <si>
    <t>Willie</t>
  </si>
  <si>
    <t>Reeves</t>
  </si>
  <si>
    <t>marysmith@example.org</t>
  </si>
  <si>
    <t>William Macdonald</t>
  </si>
  <si>
    <t>Syracuse</t>
  </si>
  <si>
    <t>Mason</t>
  </si>
  <si>
    <t>Santiago</t>
  </si>
  <si>
    <t>886.158.7356x9754</t>
  </si>
  <si>
    <t>macdonaldmary@example.net</t>
  </si>
  <si>
    <t>West Palm Beach</t>
  </si>
  <si>
    <t>Thompson</t>
  </si>
  <si>
    <t>661-062-8359x59205</t>
  </si>
  <si>
    <t>vrogers@example.org</t>
  </si>
  <si>
    <t>Deborah Anderson MD</t>
  </si>
  <si>
    <t>Tabora</t>
  </si>
  <si>
    <t>Tommy</t>
  </si>
  <si>
    <t>(208)022-4444x1460</t>
  </si>
  <si>
    <t>jamesdaniel@example.org</t>
  </si>
  <si>
    <t>Corey Rasmussen</t>
  </si>
  <si>
    <t>Modesto</t>
  </si>
  <si>
    <t>Portege</t>
  </si>
  <si>
    <t>Ashley</t>
  </si>
  <si>
    <t>Conrad</t>
  </si>
  <si>
    <t>353.269.9299x294</t>
  </si>
  <si>
    <t>hfreeman@example.net</t>
  </si>
  <si>
    <t>Adamawa</t>
  </si>
  <si>
    <t>Luis</t>
  </si>
  <si>
    <t>Guerrero</t>
  </si>
  <si>
    <t>763.599.8783x07753</t>
  </si>
  <si>
    <t>evansbrenda@example.org</t>
  </si>
  <si>
    <t>Taita-Taveta</t>
  </si>
  <si>
    <t>Alienware</t>
  </si>
  <si>
    <t>Bradley</t>
  </si>
  <si>
    <t>Mccall</t>
  </si>
  <si>
    <t>jeffmurphy@example.org</t>
  </si>
  <si>
    <t>Charlotte</t>
  </si>
  <si>
    <t>Jeffrey</t>
  </si>
  <si>
    <t>Martinez</t>
  </si>
  <si>
    <t>232-497-5709x60368</t>
  </si>
  <si>
    <t>uallen@example.net</t>
  </si>
  <si>
    <t>Robert Wood</t>
  </si>
  <si>
    <t>Mpumalanga</t>
  </si>
  <si>
    <t>+1-672-463-4891x88806</t>
  </si>
  <si>
    <t>lbrown@example.org</t>
  </si>
  <si>
    <t>Migori</t>
  </si>
  <si>
    <t>Stephens</t>
  </si>
  <si>
    <t>+1-590-612-8328x7385</t>
  </si>
  <si>
    <t>mortiz@example.net</t>
  </si>
  <si>
    <t>Jeffrey Cook</t>
  </si>
  <si>
    <t>Tallahassee</t>
  </si>
  <si>
    <t>Libretto</t>
  </si>
  <si>
    <t>Day</t>
  </si>
  <si>
    <t>001-992-824-3817x1218</t>
  </si>
  <si>
    <t>pcontreras@example.org</t>
  </si>
  <si>
    <t>Raymond Larson</t>
  </si>
  <si>
    <t>North-East</t>
  </si>
  <si>
    <t>Kenneth</t>
  </si>
  <si>
    <t>White</t>
  </si>
  <si>
    <t>+1-021-674-7422x4082</t>
  </si>
  <si>
    <t>candacegibson@example.com</t>
  </si>
  <si>
    <t>Lisa Williams</t>
  </si>
  <si>
    <t>Springfield</t>
  </si>
  <si>
    <t>Nancy</t>
  </si>
  <si>
    <t>854.880.1176x56848</t>
  </si>
  <si>
    <t>underwoodkatie@example.org</t>
  </si>
  <si>
    <t>Diamond Baker</t>
  </si>
  <si>
    <t>Anaheim</t>
  </si>
  <si>
    <t>Modern 15</t>
  </si>
  <si>
    <t>Michelle</t>
  </si>
  <si>
    <t>Hancock</t>
  </si>
  <si>
    <t>001-255-153-8979</t>
  </si>
  <si>
    <t>michael68@example.org</t>
  </si>
  <si>
    <t>Troy</t>
  </si>
  <si>
    <t>Jared</t>
  </si>
  <si>
    <t>Shaw</t>
  </si>
  <si>
    <t>(870)728-4319x79069</t>
  </si>
  <si>
    <t>amandaleach@example.com</t>
  </si>
  <si>
    <t>Casey Dunn</t>
  </si>
  <si>
    <t>Kisii</t>
  </si>
  <si>
    <t>Justin</t>
  </si>
  <si>
    <t>Hunt</t>
  </si>
  <si>
    <t>599.017.9541</t>
  </si>
  <si>
    <t>kevin25@example.org</t>
  </si>
  <si>
    <t>Katavi</t>
  </si>
  <si>
    <t>Lowery</t>
  </si>
  <si>
    <t>(987)428-5819x2567</t>
  </si>
  <si>
    <t>maryduarte@example.com</t>
  </si>
  <si>
    <t>Mitchell Atkins</t>
  </si>
  <si>
    <t>Brong-Ahafo</t>
  </si>
  <si>
    <t>Galaxy Book S</t>
  </si>
  <si>
    <t>(599)594-2211</t>
  </si>
  <si>
    <t>briannacordova@example.net</t>
  </si>
  <si>
    <t>Tinley Park</t>
  </si>
  <si>
    <t>Hernandez</t>
  </si>
  <si>
    <t>001-489-083-9271</t>
  </si>
  <si>
    <t>dawn93@example.com</t>
  </si>
  <si>
    <t>Santa Ana</t>
  </si>
  <si>
    <t>Terrell</t>
  </si>
  <si>
    <t>001-113-825-1030x3622</t>
  </si>
  <si>
    <t>juannavarro@example.net</t>
  </si>
  <si>
    <t>Surface Studio</t>
  </si>
  <si>
    <t>Cynthia</t>
  </si>
  <si>
    <t>Short</t>
  </si>
  <si>
    <t>(809)399-7684</t>
  </si>
  <si>
    <t>jhaynes@example.com</t>
  </si>
  <si>
    <t>Katie Fernandez</t>
  </si>
  <si>
    <t>Nelson</t>
  </si>
  <si>
    <t>julieromero@example.com</t>
  </si>
  <si>
    <t>Jessica Morgan</t>
  </si>
  <si>
    <t>South-East</t>
  </si>
  <si>
    <t>Chromebook</t>
  </si>
  <si>
    <t>Erik</t>
  </si>
  <si>
    <t>Mejia</t>
  </si>
  <si>
    <t>+1-341-480-7347x62436</t>
  </si>
  <si>
    <t>avasquez@example.com</t>
  </si>
  <si>
    <t>Notebook Flash</t>
  </si>
  <si>
    <t>Lawrence</t>
  </si>
  <si>
    <t>Dunn</t>
  </si>
  <si>
    <t>638.564.5068x9971</t>
  </si>
  <si>
    <t>duranjennifer@example.com</t>
  </si>
  <si>
    <t>Costa</t>
  </si>
  <si>
    <t>001-950-778-3412</t>
  </si>
  <si>
    <t>anthonywalker@example.net</t>
  </si>
  <si>
    <t>Agadir-Ida Ou Tanane</t>
  </si>
  <si>
    <t>Latitude</t>
  </si>
  <si>
    <t>Stephen</t>
  </si>
  <si>
    <t>Harris</t>
  </si>
  <si>
    <t>sextonbrian@example.org</t>
  </si>
  <si>
    <t>Chromebook Flip C434</t>
  </si>
  <si>
    <t>Mary</t>
  </si>
  <si>
    <t>Stewart</t>
  </si>
  <si>
    <t>(527)430-6888x09476</t>
  </si>
  <si>
    <t>angelachambers@example.com</t>
  </si>
  <si>
    <t>Sean Guerrero</t>
  </si>
  <si>
    <t>Ruvuma</t>
  </si>
  <si>
    <t>Tina</t>
  </si>
  <si>
    <t>582-747-9669</t>
  </si>
  <si>
    <t>rachelturner@example.net</t>
  </si>
  <si>
    <t>Susan</t>
  </si>
  <si>
    <t>Morgan</t>
  </si>
  <si>
    <t>858-937-6992</t>
  </si>
  <si>
    <t>victoria36@example.com</t>
  </si>
  <si>
    <t>Lunda Norte</t>
  </si>
  <si>
    <t>Dixon</t>
  </si>
  <si>
    <t>001-593-134-9142x1523</t>
  </si>
  <si>
    <t>stephanie28@example.com</t>
  </si>
  <si>
    <t>Lori Anderson</t>
  </si>
  <si>
    <t>Fes</t>
  </si>
  <si>
    <t>Garcia</t>
  </si>
  <si>
    <t>kevinluna@example.org</t>
  </si>
  <si>
    <t>Adam Schwartz</t>
  </si>
  <si>
    <t>Laredo</t>
  </si>
  <si>
    <t>Donovan</t>
  </si>
  <si>
    <t>001-410-812-2182x616</t>
  </si>
  <si>
    <t>williamdavis@example.com</t>
  </si>
  <si>
    <t>Taroudant</t>
  </si>
  <si>
    <t>William</t>
  </si>
  <si>
    <t>001-840-246-9513x31980</t>
  </si>
  <si>
    <t>browningwendy@example.com</t>
  </si>
  <si>
    <t>Holland</t>
  </si>
  <si>
    <t>Candice</t>
  </si>
  <si>
    <t>Carney</t>
  </si>
  <si>
    <t>(606)755-5573x8325</t>
  </si>
  <si>
    <t>fletchererica@example.org</t>
  </si>
  <si>
    <t>Alpharetta</t>
  </si>
  <si>
    <t>Micheal</t>
  </si>
  <si>
    <t>Myers</t>
  </si>
  <si>
    <t>797-279-0968</t>
  </si>
  <si>
    <t>zacharymurray@example.net</t>
  </si>
  <si>
    <t>Christine Ramirez</t>
  </si>
  <si>
    <t>Hoffman Estates</t>
  </si>
  <si>
    <t>Lori</t>
  </si>
  <si>
    <t>694-603-8425x5802</t>
  </si>
  <si>
    <t>jonesrobin@example.com</t>
  </si>
  <si>
    <t>Natalie</t>
  </si>
  <si>
    <t>(408)123-5192</t>
  </si>
  <si>
    <t>adam75@example.org</t>
  </si>
  <si>
    <t>Mr. Nathan Douglas</t>
  </si>
  <si>
    <t>Stephanie</t>
  </si>
  <si>
    <t>Dougherty</t>
  </si>
  <si>
    <t>(285)883-3255x80732</t>
  </si>
  <si>
    <t>steven25@example.com</t>
  </si>
  <si>
    <t>Pemba Kaskazini</t>
  </si>
  <si>
    <t>Apple MacBook Air</t>
  </si>
  <si>
    <t>Palmer</t>
  </si>
  <si>
    <t>864.856.9286</t>
  </si>
  <si>
    <t>stephaniebullock@example.com</t>
  </si>
  <si>
    <t>Carroll</t>
  </si>
  <si>
    <t>(686)071-7013x4475</t>
  </si>
  <si>
    <t>fergusonanthony@example.org</t>
  </si>
  <si>
    <t>Bethlehem</t>
  </si>
  <si>
    <t>Victor</t>
  </si>
  <si>
    <t>Sawyer</t>
  </si>
  <si>
    <t>(531)006-3644x6220</t>
  </si>
  <si>
    <t>robertsonkayla@example.org</t>
  </si>
  <si>
    <t>Carl Davis</t>
  </si>
  <si>
    <t>Huambo</t>
  </si>
  <si>
    <t>Patel</t>
  </si>
  <si>
    <t>+1-921-232-6931x43861</t>
  </si>
  <si>
    <t>diane22@example.org</t>
  </si>
  <si>
    <t>James Thornton</t>
  </si>
  <si>
    <t>Turkana</t>
  </si>
  <si>
    <t>Apple MacBook Pro</t>
  </si>
  <si>
    <t>Rachel</t>
  </si>
  <si>
    <t>Glass</t>
  </si>
  <si>
    <t>126.913.7785x754</t>
  </si>
  <si>
    <t>parkeryolanda@example.net</t>
  </si>
  <si>
    <t>Olson</t>
  </si>
  <si>
    <t>815-812-8779x3737</t>
  </si>
  <si>
    <t>edwarddaniels@example.org</t>
  </si>
  <si>
    <t>Kimberly Duncan</t>
  </si>
  <si>
    <t>Assa-Zag</t>
  </si>
  <si>
    <t>+1-889-239-4611x1555</t>
  </si>
  <si>
    <t>amanda06@example.com</t>
  </si>
  <si>
    <t>Euclid</t>
  </si>
  <si>
    <t>Ortega</t>
  </si>
  <si>
    <t>001-874-698-6990x68883</t>
  </si>
  <si>
    <t>charles86@example.com</t>
  </si>
  <si>
    <t>Roger Cole</t>
  </si>
  <si>
    <t>Frisco</t>
  </si>
  <si>
    <t>Swift 3</t>
  </si>
  <si>
    <t>Brianna</t>
  </si>
  <si>
    <t>Cruz</t>
  </si>
  <si>
    <t>001-163-997-8033x97880</t>
  </si>
  <si>
    <t>vserrano@example.net</t>
  </si>
  <si>
    <t>Lauren Morales</t>
  </si>
  <si>
    <t>Laayoune-Sakia El Hamra</t>
  </si>
  <si>
    <t>Rebecca</t>
  </si>
  <si>
    <t>Andrews</t>
  </si>
  <si>
    <t>001-727-951-1477</t>
  </si>
  <si>
    <t>whoward@example.org</t>
  </si>
  <si>
    <t>Williamsport</t>
  </si>
  <si>
    <t>Jerry</t>
  </si>
  <si>
    <t>Doyle</t>
  </si>
  <si>
    <t>729-186-3406x512</t>
  </si>
  <si>
    <t>schneidermicheal@example.com</t>
  </si>
  <si>
    <t>Beth James</t>
  </si>
  <si>
    <t>Lancaster</t>
  </si>
  <si>
    <t>Jacob</t>
  </si>
  <si>
    <t>Mills</t>
  </si>
  <si>
    <t>858-901-6124x696</t>
  </si>
  <si>
    <t>dominguezcaleb@example.net</t>
  </si>
  <si>
    <t>Leah Watts</t>
  </si>
  <si>
    <t>Leon</t>
  </si>
  <si>
    <t>001-720-541-8068x7533</t>
  </si>
  <si>
    <t>joshuafitzpatrick@example.com</t>
  </si>
  <si>
    <t>Rachel Rowe</t>
  </si>
  <si>
    <t>Hickory</t>
  </si>
  <si>
    <t>VivoBook Flip 14</t>
  </si>
  <si>
    <t>Samantha</t>
  </si>
  <si>
    <t>+1-199-746-7671x3307</t>
  </si>
  <si>
    <t>glynch@example.net</t>
  </si>
  <si>
    <t>Tamara Clark</t>
  </si>
  <si>
    <t>Luanda</t>
  </si>
  <si>
    <t>Clayton</t>
  </si>
  <si>
    <t>(669)889-4344</t>
  </si>
  <si>
    <t>matthew40@example.org</t>
  </si>
  <si>
    <t>Guelmim-Oued Noun</t>
  </si>
  <si>
    <t>GP76 Leopard</t>
  </si>
  <si>
    <t>loveangela@example.org</t>
  </si>
  <si>
    <t>Jessica Thomas</t>
  </si>
  <si>
    <t>Altoona</t>
  </si>
  <si>
    <t>English</t>
  </si>
  <si>
    <t>(307)132-1331x751</t>
  </si>
  <si>
    <t>reidshawn@example.com</t>
  </si>
  <si>
    <t>Dire Dawa</t>
  </si>
  <si>
    <t>159.434.5992x1933</t>
  </si>
  <si>
    <t>tsanford@example.org</t>
  </si>
  <si>
    <t>Kenneth Herring</t>
  </si>
  <si>
    <t>Barbara</t>
  </si>
  <si>
    <t>Nash</t>
  </si>
  <si>
    <t>483-386-9201</t>
  </si>
  <si>
    <t>michael73@example.net</t>
  </si>
  <si>
    <t>Palm Bay</t>
  </si>
  <si>
    <t>856.162.2886</t>
  </si>
  <si>
    <t>kramermichael@example.net</t>
  </si>
  <si>
    <t>Mark Evans</t>
  </si>
  <si>
    <t>Safi</t>
  </si>
  <si>
    <t>Lewis</t>
  </si>
  <si>
    <t>524-959-5651x617</t>
  </si>
  <si>
    <t>lyates@example.com</t>
  </si>
  <si>
    <t>Osun</t>
  </si>
  <si>
    <t>GF63 Thin</t>
  </si>
  <si>
    <t>Mark</t>
  </si>
  <si>
    <t>Spears</t>
  </si>
  <si>
    <t>+1-890-112-2739x35370</t>
  </si>
  <si>
    <t>melvin44@example.net</t>
  </si>
  <si>
    <t>Pamela Morgan</t>
  </si>
  <si>
    <t>Middletown</t>
  </si>
  <si>
    <t>Deborah</t>
  </si>
  <si>
    <t>Miller</t>
  </si>
  <si>
    <t>(368)982-1775x8488</t>
  </si>
  <si>
    <t>allenstephen@example.org</t>
  </si>
  <si>
    <t>Youngstown</t>
  </si>
  <si>
    <t>Larry</t>
  </si>
  <si>
    <t>Olsen</t>
  </si>
  <si>
    <t>+1-514-212-9242x95045</t>
  </si>
  <si>
    <t>kristinbutler@example.net</t>
  </si>
  <si>
    <t>Anambra</t>
  </si>
  <si>
    <t>Kent</t>
  </si>
  <si>
    <t>Hall</t>
  </si>
  <si>
    <t>nealcraig@example.org</t>
  </si>
  <si>
    <t>Collin Bryant</t>
  </si>
  <si>
    <t>Oil City</t>
  </si>
  <si>
    <t>Rice</t>
  </si>
  <si>
    <t>benjamin14@example.net</t>
  </si>
  <si>
    <t>Jessica</t>
  </si>
  <si>
    <t>Gonzales</t>
  </si>
  <si>
    <t>+1-045-846-2512x329</t>
  </si>
  <si>
    <t>judy98@example.com</t>
  </si>
  <si>
    <t>Amanda</t>
  </si>
  <si>
    <t>Conner</t>
  </si>
  <si>
    <t>(974)100-6213x5591</t>
  </si>
  <si>
    <t>yhaney@example.net</t>
  </si>
  <si>
    <t>Minya</t>
  </si>
  <si>
    <t>Isaac</t>
  </si>
  <si>
    <t>Gonzalez</t>
  </si>
  <si>
    <t>510-494-5389</t>
  </si>
  <si>
    <t>nathan38@example.org</t>
  </si>
  <si>
    <t>Allison Gilbert</t>
  </si>
  <si>
    <t>Amhara</t>
  </si>
  <si>
    <t>James</t>
  </si>
  <si>
    <t>Watkins</t>
  </si>
  <si>
    <t>672.694.1729x4599</t>
  </si>
  <si>
    <t>colton97@example.com</t>
  </si>
  <si>
    <t>Jacob Spencer</t>
  </si>
  <si>
    <t>Ogun</t>
  </si>
  <si>
    <t>Cassandra</t>
  </si>
  <si>
    <t>Sanders</t>
  </si>
  <si>
    <t>+1-777-298-2232x87444</t>
  </si>
  <si>
    <t>kathleen40@example.net</t>
  </si>
  <si>
    <t>Baringo</t>
  </si>
  <si>
    <t>IdeaPad 5</t>
  </si>
  <si>
    <t>+1-382-118-7990x73535</t>
  </si>
  <si>
    <t>andersonmaria@example.net</t>
  </si>
  <si>
    <t>Rhonda</t>
  </si>
  <si>
    <t>Taylor</t>
  </si>
  <si>
    <t>(985)259-4439x98216</t>
  </si>
  <si>
    <t>jking@example.com</t>
  </si>
  <si>
    <t>Berkane</t>
  </si>
  <si>
    <t>Dale</t>
  </si>
  <si>
    <t>+1-962-393-6885x56661</t>
  </si>
  <si>
    <t>scottmartinez@example.org</t>
  </si>
  <si>
    <t>Brian Johnson</t>
  </si>
  <si>
    <t>Surface Duo</t>
  </si>
  <si>
    <t>Meyers</t>
  </si>
  <si>
    <t>788-595-7958x4056</t>
  </si>
  <si>
    <t>nbradford@example.com</t>
  </si>
  <si>
    <t>Mary Kidd</t>
  </si>
  <si>
    <t>Statesboro</t>
  </si>
  <si>
    <t>XPS</t>
  </si>
  <si>
    <t>Richards</t>
  </si>
  <si>
    <t>001-289-468-2899</t>
  </si>
  <si>
    <t>murraymonique@example.com</t>
  </si>
  <si>
    <t>Jackie</t>
  </si>
  <si>
    <t>001-572-344-8670x241</t>
  </si>
  <si>
    <t>ovasquez@example.net</t>
  </si>
  <si>
    <t>Brian Gonzales</t>
  </si>
  <si>
    <t>Ayala</t>
  </si>
  <si>
    <t>andrewstodd@example.net</t>
  </si>
  <si>
    <t>Raleigh</t>
  </si>
  <si>
    <t>Alvarez</t>
  </si>
  <si>
    <t>(211)823-4197x097</t>
  </si>
  <si>
    <t>jamesgarcia@example.net</t>
  </si>
  <si>
    <t>Eric Hall</t>
  </si>
  <si>
    <t>Hermitage</t>
  </si>
  <si>
    <t>Stacy</t>
  </si>
  <si>
    <t>(450)669-9950x46427</t>
  </si>
  <si>
    <t>joneslisa@example.com</t>
  </si>
  <si>
    <t>Nathan Villarreal</t>
  </si>
  <si>
    <t>Allentown</t>
  </si>
  <si>
    <t>877-994-7320x4210</t>
  </si>
  <si>
    <t>ngoodman@example.net</t>
  </si>
  <si>
    <t>Thomas Perry</t>
  </si>
  <si>
    <t>(879)583-1745</t>
  </si>
  <si>
    <t>taylorkenneth@example.org</t>
  </si>
  <si>
    <t>Tigray</t>
  </si>
  <si>
    <t>Shah</t>
  </si>
  <si>
    <t>680-371-6790</t>
  </si>
  <si>
    <t>perryangela@example.org</t>
  </si>
  <si>
    <t>ThinkPad X1 Carbon</t>
  </si>
  <si>
    <t>Autumn</t>
  </si>
  <si>
    <t>966.864.3653x1566</t>
  </si>
  <si>
    <t>mwallace@example.net</t>
  </si>
  <si>
    <t>Kenneth Willis</t>
  </si>
  <si>
    <t>Pineda</t>
  </si>
  <si>
    <t>284-948-3585</t>
  </si>
  <si>
    <t>barbara02@example.com</t>
  </si>
  <si>
    <t>Jonathan Huang</t>
  </si>
  <si>
    <t>New Bern</t>
  </si>
  <si>
    <t>Eric</t>
  </si>
  <si>
    <t>(073)466-1430x341</t>
  </si>
  <si>
    <t>mistyberry@example.com</t>
  </si>
  <si>
    <t>Catherine Cuevas</t>
  </si>
  <si>
    <t>East Point</t>
  </si>
  <si>
    <t>Betty</t>
  </si>
  <si>
    <t>Cohen</t>
  </si>
  <si>
    <t>052.381.7661</t>
  </si>
  <si>
    <t>rachelrobinson@example.com</t>
  </si>
  <si>
    <t>Chris Jones</t>
  </si>
  <si>
    <t>Taraba</t>
  </si>
  <si>
    <t>+1-628-997-6631x8318</t>
  </si>
  <si>
    <t>jacobswesley@example.org</t>
  </si>
  <si>
    <t>Lance</t>
  </si>
  <si>
    <t>Ingram</t>
  </si>
  <si>
    <t>591-053-0607</t>
  </si>
  <si>
    <t>shicks@example.net</t>
  </si>
  <si>
    <t>Monessen</t>
  </si>
  <si>
    <t>Andrea</t>
  </si>
  <si>
    <t>(182)484-4878x91351</t>
  </si>
  <si>
    <t>vclark@example.org</t>
  </si>
  <si>
    <t>Grand Rapids</t>
  </si>
  <si>
    <t>Kara</t>
  </si>
  <si>
    <t>(797)515-7262x919</t>
  </si>
  <si>
    <t>umarshall@example.net</t>
  </si>
  <si>
    <t>Veronica Larson</t>
  </si>
  <si>
    <t>Johns Creek</t>
  </si>
  <si>
    <t>719-221-5248</t>
  </si>
  <si>
    <t>kaylagonzalez@example.net</t>
  </si>
  <si>
    <t>Ashley Thomas</t>
  </si>
  <si>
    <t>Davenport</t>
  </si>
  <si>
    <t>+1-560-137-0846x1242</t>
  </si>
  <si>
    <t>sara47@example.com</t>
  </si>
  <si>
    <t>Michael Turner</t>
  </si>
  <si>
    <t>Dallas</t>
  </si>
  <si>
    <t>Megan</t>
  </si>
  <si>
    <t>Lynch</t>
  </si>
  <si>
    <t>235-472-1460x8916</t>
  </si>
  <si>
    <t>nhill@example.com</t>
  </si>
  <si>
    <t>Melanie Taylor</t>
  </si>
  <si>
    <t>Marcus</t>
  </si>
  <si>
    <t>Salinas</t>
  </si>
  <si>
    <t>(018)395-7245</t>
  </si>
  <si>
    <t>alexis67@example.org</t>
  </si>
  <si>
    <t>Odessa</t>
  </si>
  <si>
    <t>Kayla</t>
  </si>
  <si>
    <t>Hughes</t>
  </si>
  <si>
    <t>709.612.4091x917</t>
  </si>
  <si>
    <t>gary58@example.org</t>
  </si>
  <si>
    <t>Mike Miranda</t>
  </si>
  <si>
    <t>Avery</t>
  </si>
  <si>
    <t>joanna51@example.net</t>
  </si>
  <si>
    <t>Ann Arbor</t>
  </si>
  <si>
    <t>Ronald</t>
  </si>
  <si>
    <t>Santana</t>
  </si>
  <si>
    <t>001-046-253-0768x4770</t>
  </si>
  <si>
    <t>chad12@example.net</t>
  </si>
  <si>
    <t>Round Rock</t>
  </si>
  <si>
    <t>Cox</t>
  </si>
  <si>
    <t>334.474.8240x17619</t>
  </si>
  <si>
    <t>mlove@example.com</t>
  </si>
  <si>
    <t>Kilimanjaro</t>
  </si>
  <si>
    <t>Parker</t>
  </si>
  <si>
    <t>053-577-7811x38203</t>
  </si>
  <si>
    <t>debra90@example.com</t>
  </si>
  <si>
    <t>Lindsey</t>
  </si>
  <si>
    <t>Landry</t>
  </si>
  <si>
    <t>476-084-7674x624</t>
  </si>
  <si>
    <t>kwashington@example.org</t>
  </si>
  <si>
    <t>Aswan</t>
  </si>
  <si>
    <t>Notebook 9 Pen</t>
  </si>
  <si>
    <t>Tonya</t>
  </si>
  <si>
    <t>Hayes</t>
  </si>
  <si>
    <t>bdawson@example.net</t>
  </si>
  <si>
    <t>Champaign</t>
  </si>
  <si>
    <t>Ortiz</t>
  </si>
  <si>
    <t>(103)624-3981x217</t>
  </si>
  <si>
    <t>darryl74@example.com</t>
  </si>
  <si>
    <t>Curtis Tucker</t>
  </si>
  <si>
    <t>ZBook</t>
  </si>
  <si>
    <t>Robin</t>
  </si>
  <si>
    <t>Sweeney</t>
  </si>
  <si>
    <t>965.285.1599x843</t>
  </si>
  <si>
    <t>harrisallen@example.net</t>
  </si>
  <si>
    <t>Peachtree City</t>
  </si>
  <si>
    <t>Pavilion</t>
  </si>
  <si>
    <t>Morris</t>
  </si>
  <si>
    <t>205.747.1320</t>
  </si>
  <si>
    <t>jennifer01@example.com</t>
  </si>
  <si>
    <t>Columbus</t>
  </si>
  <si>
    <t>Turner</t>
  </si>
  <si>
    <t>(339)625-7643</t>
  </si>
  <si>
    <t>kristina19@example.net</t>
  </si>
  <si>
    <t>Sara</t>
  </si>
  <si>
    <t>Ware</t>
  </si>
  <si>
    <t>(156)454-8927</t>
  </si>
  <si>
    <t>jonesdavid@example.org</t>
  </si>
  <si>
    <t>Fayetteville</t>
  </si>
  <si>
    <t>Moody</t>
  </si>
  <si>
    <t>249.555.0124</t>
  </si>
  <si>
    <t>christine33@example.com</t>
  </si>
  <si>
    <t>Warner Robins</t>
  </si>
  <si>
    <t>Mitchell</t>
  </si>
  <si>
    <t>826-095-3013</t>
  </si>
  <si>
    <t>thomas38@example.net</t>
  </si>
  <si>
    <t>Southfield</t>
  </si>
  <si>
    <t>GS75 Stealth</t>
  </si>
  <si>
    <t>Zimmerman</t>
  </si>
  <si>
    <t>+1-224-001-7379x10457</t>
  </si>
  <si>
    <t>evansanthony@example.com</t>
  </si>
  <si>
    <t>Tiffany Velez</t>
  </si>
  <si>
    <t>Hazleton</t>
  </si>
  <si>
    <t>Bartlett</t>
  </si>
  <si>
    <t>055-198-2703</t>
  </si>
  <si>
    <t>natashastephenson@example.org</t>
  </si>
  <si>
    <t>Janet</t>
  </si>
  <si>
    <t>Salazar</t>
  </si>
  <si>
    <t>731-763-4960</t>
  </si>
  <si>
    <t>barbara04@example.org</t>
  </si>
  <si>
    <t>Ypsilanti</t>
  </si>
  <si>
    <t>Chromebook 4</t>
  </si>
  <si>
    <t>001-743-297-7497</t>
  </si>
  <si>
    <t>brittanymelton@example.org</t>
  </si>
  <si>
    <t>Michael Gomez</t>
  </si>
  <si>
    <t>Freeport</t>
  </si>
  <si>
    <t>(247)443-9734x5527</t>
  </si>
  <si>
    <t>rachelhorn@example.com</t>
  </si>
  <si>
    <t>Ashley Miranda</t>
  </si>
  <si>
    <t>Plano</t>
  </si>
  <si>
    <t>+1-244-355-0103x994</t>
  </si>
  <si>
    <t>whamilton@example.com</t>
  </si>
  <si>
    <t>Laurie Wright</t>
  </si>
  <si>
    <t>(046)153-6597</t>
  </si>
  <si>
    <t>heatherwinters@example.com</t>
  </si>
  <si>
    <t>Western Cape</t>
  </si>
  <si>
    <t>Downs</t>
  </si>
  <si>
    <t>001-285-396-2845x0153</t>
  </si>
  <si>
    <t>williamhowell@example.org</t>
  </si>
  <si>
    <t>Mark Landry</t>
  </si>
  <si>
    <t>South Sinai</t>
  </si>
  <si>
    <t>Ian</t>
  </si>
  <si>
    <t>+1-449-964-1345x312</t>
  </si>
  <si>
    <t>meganperry@example.com</t>
  </si>
  <si>
    <t>Elyria</t>
  </si>
  <si>
    <t>119-190-8471</t>
  </si>
  <si>
    <t>hallbrittany@example.org</t>
  </si>
  <si>
    <t>Erin Tucker</t>
  </si>
  <si>
    <t>Homa Bay</t>
  </si>
  <si>
    <t>OptiPlex</t>
  </si>
  <si>
    <t>Candace</t>
  </si>
  <si>
    <t>945-049-0762</t>
  </si>
  <si>
    <t>brent08@example.net</t>
  </si>
  <si>
    <t>Janice</t>
  </si>
  <si>
    <t>Young</t>
  </si>
  <si>
    <t>001-199-028-9884x027</t>
  </si>
  <si>
    <t>april77@example.com</t>
  </si>
  <si>
    <t>Michael Smith</t>
  </si>
  <si>
    <t>Beni Suef</t>
  </si>
  <si>
    <t>Clark</t>
  </si>
  <si>
    <t>001-356-877-2097x4833</t>
  </si>
  <si>
    <t>williamsjonathan@example.com</t>
  </si>
  <si>
    <t>Jacob Hudson</t>
  </si>
  <si>
    <t>Apple Power Mac G5</t>
  </si>
  <si>
    <t>Hoffman</t>
  </si>
  <si>
    <t>144-191-1402</t>
  </si>
  <si>
    <t>philipmurphy@example.net</t>
  </si>
  <si>
    <t>Jonathan</t>
  </si>
  <si>
    <t>001-308-273-5916x81380</t>
  </si>
  <si>
    <t>ernest93@example.net</t>
  </si>
  <si>
    <t>Renee Howell</t>
  </si>
  <si>
    <t>Cincinnati</t>
  </si>
  <si>
    <t>Adrian</t>
  </si>
  <si>
    <t>Fry</t>
  </si>
  <si>
    <t>229.780.4721</t>
  </si>
  <si>
    <t>nguyendavid@example.com</t>
  </si>
  <si>
    <t>Long Beach</t>
  </si>
  <si>
    <t>Mendez</t>
  </si>
  <si>
    <t>001-977-132-1902x284</t>
  </si>
  <si>
    <t>sarawilliams@example.net</t>
  </si>
  <si>
    <t>Isiolo</t>
  </si>
  <si>
    <t>Victoria</t>
  </si>
  <si>
    <t>Harrison</t>
  </si>
  <si>
    <t>103.442.7016</t>
  </si>
  <si>
    <t>michael32@example.net</t>
  </si>
  <si>
    <t>Reading</t>
  </si>
  <si>
    <t>Jody</t>
  </si>
  <si>
    <t>Banks</t>
  </si>
  <si>
    <t>001-277-083-6348x50750</t>
  </si>
  <si>
    <t>snelson@example.org</t>
  </si>
  <si>
    <t>Casablanca</t>
  </si>
  <si>
    <t>Nitro 5</t>
  </si>
  <si>
    <t>Gabriel</t>
  </si>
  <si>
    <t>Carrillo</t>
  </si>
  <si>
    <t>326-868-0769x0068</t>
  </si>
  <si>
    <t>lsims@example.org</t>
  </si>
  <si>
    <t>Asheville</t>
  </si>
  <si>
    <t>Michele</t>
  </si>
  <si>
    <t>(304)231-3367</t>
  </si>
  <si>
    <t>matthew08@example.org</t>
  </si>
  <si>
    <t>Calvin Rich</t>
  </si>
  <si>
    <t>Garden City</t>
  </si>
  <si>
    <t>Carrie</t>
  </si>
  <si>
    <t>mnelson@example.org</t>
  </si>
  <si>
    <t>John Lee</t>
  </si>
  <si>
    <t>Mansfield</t>
  </si>
  <si>
    <t>001-591-179-1798x3645</t>
  </si>
  <si>
    <t>jamesmartin@example.org</t>
  </si>
  <si>
    <t>Ann Johnson</t>
  </si>
  <si>
    <t>Tata</t>
  </si>
  <si>
    <t>Santos</t>
  </si>
  <si>
    <t>001-402-946-4802x1516</t>
  </si>
  <si>
    <t>tuckeraaron@example.net</t>
  </si>
  <si>
    <t>John Whitney</t>
  </si>
  <si>
    <t>Kelaat Sraghna</t>
  </si>
  <si>
    <t>Jorge</t>
  </si>
  <si>
    <t>Mccarthy</t>
  </si>
  <si>
    <t>889.269.1536x509</t>
  </si>
  <si>
    <t>ryan08@example.net</t>
  </si>
  <si>
    <t>Gwendolyn Thomas</t>
  </si>
  <si>
    <t>Dalton</t>
  </si>
  <si>
    <t>Joseph</t>
  </si>
  <si>
    <t>683.071.2688x7402</t>
  </si>
  <si>
    <t>heathersmith@example.com</t>
  </si>
  <si>
    <t>Willis</t>
  </si>
  <si>
    <t>(397)551-6979x645</t>
  </si>
  <si>
    <t>blindsey@example.org</t>
  </si>
  <si>
    <t>Dunwoody</t>
  </si>
  <si>
    <t>Kaufman</t>
  </si>
  <si>
    <t>405.348.6154x3685</t>
  </si>
  <si>
    <t>richardmoody@example.com</t>
  </si>
  <si>
    <t>Kgalagadi</t>
  </si>
  <si>
    <t>ThinkPad X1 Yoga</t>
  </si>
  <si>
    <t>Horn</t>
  </si>
  <si>
    <t>754-614-9164</t>
  </si>
  <si>
    <t>kgordon@example.org</t>
  </si>
  <si>
    <t>Goldsboro</t>
  </si>
  <si>
    <t>Davidson</t>
  </si>
  <si>
    <t>001-614-142-0492x167</t>
  </si>
  <si>
    <t>bcampbell@example.net</t>
  </si>
  <si>
    <t>Kristin</t>
  </si>
  <si>
    <t>325.289.9581</t>
  </si>
  <si>
    <t>martinezalexander@example.org</t>
  </si>
  <si>
    <t>Larache</t>
  </si>
  <si>
    <t>Johnston</t>
  </si>
  <si>
    <t>+1-377-658-2292x103</t>
  </si>
  <si>
    <t>karenfletcher@example.com</t>
  </si>
  <si>
    <t>Laikipia</t>
  </si>
  <si>
    <t>Chelsea</t>
  </si>
  <si>
    <t>+1-769-117-1869x7677</t>
  </si>
  <si>
    <t>evansmichael@example.org</t>
  </si>
  <si>
    <t>Misty Green</t>
  </si>
  <si>
    <t>Deltona</t>
  </si>
  <si>
    <t>+1-028-807-4945x878</t>
  </si>
  <si>
    <t>petersontanner@example.net</t>
  </si>
  <si>
    <t>Tanya Mcclure</t>
  </si>
  <si>
    <t>Plantation</t>
  </si>
  <si>
    <t>Adam</t>
  </si>
  <si>
    <t>001-371-605-5364x273</t>
  </si>
  <si>
    <t>brodriguez@example.net</t>
  </si>
  <si>
    <t>Elijah</t>
  </si>
  <si>
    <t>685-466-8505</t>
  </si>
  <si>
    <t>patrick27@example.net</t>
  </si>
  <si>
    <t>Carrie Gonzalez</t>
  </si>
  <si>
    <t>Orlando</t>
  </si>
  <si>
    <t>Dean</t>
  </si>
  <si>
    <t>Newton</t>
  </si>
  <si>
    <t>(669)822-7432x61485</t>
  </si>
  <si>
    <t>deanna34@example.net</t>
  </si>
  <si>
    <t>Cicero</t>
  </si>
  <si>
    <t>Wilcox</t>
  </si>
  <si>
    <t>172.252.9537</t>
  </si>
  <si>
    <t>njackson@example.net</t>
  </si>
  <si>
    <t>Hollywood</t>
  </si>
  <si>
    <t>372.693.5714</t>
  </si>
  <si>
    <t>zruiz@example.com</t>
  </si>
  <si>
    <t>Richard Patterson</t>
  </si>
  <si>
    <t>Muskegon</t>
  </si>
  <si>
    <t>George</t>
  </si>
  <si>
    <t>Contreras</t>
  </si>
  <si>
    <t>498.273.3998</t>
  </si>
  <si>
    <t>mariobeard@example.com</t>
  </si>
  <si>
    <t>Valley Stream</t>
  </si>
  <si>
    <t>356.970.0888x05677</t>
  </si>
  <si>
    <t>larry59@example.org</t>
  </si>
  <si>
    <t>Jake Lee</t>
  </si>
  <si>
    <t>North-West</t>
  </si>
  <si>
    <t>Edward</t>
  </si>
  <si>
    <t>elizabeth84@example.net</t>
  </si>
  <si>
    <t>Susan Nelson</t>
  </si>
  <si>
    <t>444.051.8358</t>
  </si>
  <si>
    <t>pcox@example.net</t>
  </si>
  <si>
    <t>Elgin</t>
  </si>
  <si>
    <t>Carla</t>
  </si>
  <si>
    <t>Bush</t>
  </si>
  <si>
    <t>(732)686-8683x99303</t>
  </si>
  <si>
    <t>burnsjennifer@example.com</t>
  </si>
  <si>
    <t>Harrisburg</t>
  </si>
  <si>
    <t>Brandon</t>
  </si>
  <si>
    <t>Baldwin</t>
  </si>
  <si>
    <t>642.650.4013x4317</t>
  </si>
  <si>
    <t>ynelson@example.net</t>
  </si>
  <si>
    <t>Dakota</t>
  </si>
  <si>
    <t>038-645-6938</t>
  </si>
  <si>
    <t>jhill@example.com</t>
  </si>
  <si>
    <t>Stephen Harmon</t>
  </si>
  <si>
    <t>Gary</t>
  </si>
  <si>
    <t>Velez</t>
  </si>
  <si>
    <t>kennethmyers@example.com</t>
  </si>
  <si>
    <t>Notebook 7 Spin</t>
  </si>
  <si>
    <t>(219)551-4787x97032</t>
  </si>
  <si>
    <t>jenkinsjohn@example.org</t>
  </si>
  <si>
    <t>Rachel Guerrero</t>
  </si>
  <si>
    <t>Tyler</t>
  </si>
  <si>
    <t>Suzanne</t>
  </si>
  <si>
    <t>Henderson</t>
  </si>
  <si>
    <t>230.297.7671x120</t>
  </si>
  <si>
    <t>jillian81@example.org</t>
  </si>
  <si>
    <t>Amanda Brown</t>
  </si>
  <si>
    <t>Noble</t>
  </si>
  <si>
    <t>912-052-2401x34896</t>
  </si>
  <si>
    <t>flowersshane@example.org</t>
  </si>
  <si>
    <t>Christopher Nicholson</t>
  </si>
  <si>
    <t>Sterling Heights</t>
  </si>
  <si>
    <t>Kristina</t>
  </si>
  <si>
    <t>Newman</t>
  </si>
  <si>
    <t>759.549.3127</t>
  </si>
  <si>
    <t>davidaguilar@example.com</t>
  </si>
  <si>
    <t>Pittsburgh</t>
  </si>
  <si>
    <t>Brittany</t>
  </si>
  <si>
    <t>Cline</t>
  </si>
  <si>
    <t>839-372-9464x2880</t>
  </si>
  <si>
    <t>dpark@example.com</t>
  </si>
  <si>
    <t>Anna</t>
  </si>
  <si>
    <t>Rivera</t>
  </si>
  <si>
    <t>(062)817-5228x9598</t>
  </si>
  <si>
    <t>sean02@example.net</t>
  </si>
  <si>
    <t>Thomas Ramos</t>
  </si>
  <si>
    <t>Nathan</t>
  </si>
  <si>
    <t>473-997-7823x163</t>
  </si>
  <si>
    <t>dcarter@example.net</t>
  </si>
  <si>
    <t>Linda Perez</t>
  </si>
  <si>
    <t>Sloan</t>
  </si>
  <si>
    <t>+1-403-533-1792x5744</t>
  </si>
  <si>
    <t>jeremiahhess@example.org</t>
  </si>
  <si>
    <t>Evan</t>
  </si>
  <si>
    <t>cheyennelopez@example.org</t>
  </si>
  <si>
    <t>Albany</t>
  </si>
  <si>
    <t>Gross</t>
  </si>
  <si>
    <t>346.100.6232</t>
  </si>
  <si>
    <t>daynancy@example.com</t>
  </si>
  <si>
    <t>Gabrielle Patterson</t>
  </si>
  <si>
    <t>Alyssa</t>
  </si>
  <si>
    <t>(946)526-2345x957</t>
  </si>
  <si>
    <t>jeffrey59@example.org</t>
  </si>
  <si>
    <t>Gambela</t>
  </si>
  <si>
    <t>330-624-5299</t>
  </si>
  <si>
    <t>hking@example.net</t>
  </si>
  <si>
    <t>Cross River</t>
  </si>
  <si>
    <t>+1-039-599-2135x991</t>
  </si>
  <si>
    <t>jonespeter@example.com</t>
  </si>
  <si>
    <t>Ismailia</t>
  </si>
  <si>
    <t>Kathleen</t>
  </si>
  <si>
    <t>Joyce</t>
  </si>
  <si>
    <t>764.589.5863x20825</t>
  </si>
  <si>
    <t>coffeytravis@example.com</t>
  </si>
  <si>
    <t>Mandera</t>
  </si>
  <si>
    <t>059.040.5078x700</t>
  </si>
  <si>
    <t>lmitchell@example.net</t>
  </si>
  <si>
    <t>Craig</t>
  </si>
  <si>
    <t>001-182-024-6389</t>
  </si>
  <si>
    <t>mcmahonnicole@example.org</t>
  </si>
  <si>
    <t>569-462-0048x55859</t>
  </si>
  <si>
    <t>jeffjohnson@example.com</t>
  </si>
  <si>
    <t>Flint</t>
  </si>
  <si>
    <t>934-032-3193x456</t>
  </si>
  <si>
    <t>qyates@example.org</t>
  </si>
  <si>
    <t>Rebecca Smith</t>
  </si>
  <si>
    <t>Jesse</t>
  </si>
  <si>
    <t>Welch</t>
  </si>
  <si>
    <t>001-669-456-1083x51296</t>
  </si>
  <si>
    <t>ricardo96@example.com</t>
  </si>
  <si>
    <t>Fischer</t>
  </si>
  <si>
    <t>557-454-6341x4338</t>
  </si>
  <si>
    <t>znelson@example.com</t>
  </si>
  <si>
    <t>Thomas Barr</t>
  </si>
  <si>
    <t>Malanje</t>
  </si>
  <si>
    <t>Angel</t>
  </si>
  <si>
    <t>Sampson</t>
  </si>
  <si>
    <t>burnsbecky@example.org</t>
  </si>
  <si>
    <t>Brian</t>
  </si>
  <si>
    <t>Larson</t>
  </si>
  <si>
    <t>(261)164-4093</t>
  </si>
  <si>
    <t>pamelabaker@example.net</t>
  </si>
  <si>
    <t>Atlanta</t>
  </si>
  <si>
    <t>402-063-1968x62101</t>
  </si>
  <si>
    <t>natalie22@example.org</t>
  </si>
  <si>
    <t>KwaZulu-Natal</t>
  </si>
  <si>
    <t>001-603-577-9916x04255</t>
  </si>
  <si>
    <t>davislauren@example.com</t>
  </si>
  <si>
    <t>Dublin</t>
  </si>
  <si>
    <t>Perry</t>
  </si>
  <si>
    <t>(402)665-1434</t>
  </si>
  <si>
    <t>kking@example.com</t>
  </si>
  <si>
    <t>San Antonio</t>
  </si>
  <si>
    <t>christopherroberts@example.org</t>
  </si>
  <si>
    <t>Courtney Morgan</t>
  </si>
  <si>
    <t>001-866-062-3484x3849</t>
  </si>
  <si>
    <t>thomassteven@example.net</t>
  </si>
  <si>
    <t>Ashlee</t>
  </si>
  <si>
    <t>Mays</t>
  </si>
  <si>
    <t>001-539-794-3412x97044</t>
  </si>
  <si>
    <t>xallen@example.com</t>
  </si>
  <si>
    <t>Heather Singleton</t>
  </si>
  <si>
    <t>Danielle</t>
  </si>
  <si>
    <t>212.668.1552x88728</t>
  </si>
  <si>
    <t>joshua26@example.net</t>
  </si>
  <si>
    <t>Somali</t>
  </si>
  <si>
    <t>871-711-2671</t>
  </si>
  <si>
    <t>jonathan80@example.org</t>
  </si>
  <si>
    <t>Bloomington</t>
  </si>
  <si>
    <t>Collins</t>
  </si>
  <si>
    <t>(342)735-0970</t>
  </si>
  <si>
    <t>willisjason@example.net</t>
  </si>
  <si>
    <t>Upper West</t>
  </si>
  <si>
    <t>Howell</t>
  </si>
  <si>
    <t>orozcosarah@example.org</t>
  </si>
  <si>
    <t>+1-370-045-1946x9937</t>
  </si>
  <si>
    <t>jessehodge@example.net</t>
  </si>
  <si>
    <t>Emily</t>
  </si>
  <si>
    <t>Carlson</t>
  </si>
  <si>
    <t>435.185.1270</t>
  </si>
  <si>
    <t>kthompson@example.org</t>
  </si>
  <si>
    <t>Justin Schroeder</t>
  </si>
  <si>
    <t>Yonkers</t>
  </si>
  <si>
    <t>001-609-001-4327x978</t>
  </si>
  <si>
    <t>hpowers@example.net</t>
  </si>
  <si>
    <t>Limpopo</t>
  </si>
  <si>
    <t>Omen</t>
  </si>
  <si>
    <t>Stacey</t>
  </si>
  <si>
    <t>Stevenson</t>
  </si>
  <si>
    <t>164.548.7085</t>
  </si>
  <si>
    <t>robinsondale@example.org</t>
  </si>
  <si>
    <t>Rome</t>
  </si>
  <si>
    <t>rthompson@example.net</t>
  </si>
  <si>
    <t>Simiyu</t>
  </si>
  <si>
    <t>Eugene</t>
  </si>
  <si>
    <t>365.676.8392</t>
  </si>
  <si>
    <t>mendezbrian@example.com</t>
  </si>
  <si>
    <t>001-159-248-2769x54321</t>
  </si>
  <si>
    <t>joanne31@example.org</t>
  </si>
  <si>
    <t>Wajir</t>
  </si>
  <si>
    <t>Andrew</t>
  </si>
  <si>
    <t>246.610.0738x25819</t>
  </si>
  <si>
    <t>tammyjohnson@example.net</t>
  </si>
  <si>
    <t>Sohag</t>
  </si>
  <si>
    <t>Jose</t>
  </si>
  <si>
    <t>Ali</t>
  </si>
  <si>
    <t>001-351-081-1641x9595</t>
  </si>
  <si>
    <t>qross@example.org</t>
  </si>
  <si>
    <t>Evan Scott</t>
  </si>
  <si>
    <t>Moore</t>
  </si>
  <si>
    <t>655.757.4996</t>
  </si>
  <si>
    <t>courtneyjohnson@example.org</t>
  </si>
  <si>
    <t>Kajiado</t>
  </si>
  <si>
    <t>Dawn</t>
  </si>
  <si>
    <t>Fernandez</t>
  </si>
  <si>
    <t>832.430.9106x169</t>
  </si>
  <si>
    <t>bblake@example.org</t>
  </si>
  <si>
    <t>001-810-708-9343x3777</t>
  </si>
  <si>
    <t>psilva@example.org</t>
  </si>
  <si>
    <t>Meadville</t>
  </si>
  <si>
    <t>Hannah</t>
  </si>
  <si>
    <t>Allen</t>
  </si>
  <si>
    <t>+1-927-611-3544x8564</t>
  </si>
  <si>
    <t>frederick93@example.com</t>
  </si>
  <si>
    <t>Donald</t>
  </si>
  <si>
    <t>Gentry</t>
  </si>
  <si>
    <t>001-140-232-8187</t>
  </si>
  <si>
    <t>keith26@example.org</t>
  </si>
  <si>
    <t>527-311-4963x91384</t>
  </si>
  <si>
    <t>osbornemaria@example.net</t>
  </si>
  <si>
    <t>Pwani</t>
  </si>
  <si>
    <t>Dominique</t>
  </si>
  <si>
    <t>+1-030-085-4487x7972</t>
  </si>
  <si>
    <t>wisekimberly@example.org</t>
  </si>
  <si>
    <t>Tara Price</t>
  </si>
  <si>
    <t>Kwale</t>
  </si>
  <si>
    <t>(762)013-6401x48118</t>
  </si>
  <si>
    <t>jessicaramos@example.org</t>
  </si>
  <si>
    <t>Jason Robinson</t>
  </si>
  <si>
    <t>Heather</t>
  </si>
  <si>
    <t>Erickson</t>
  </si>
  <si>
    <t>475-872-7473</t>
  </si>
  <si>
    <t>tayloralyssa@example.com</t>
  </si>
  <si>
    <t>Steven Walls</t>
  </si>
  <si>
    <t>+1-868-446-8746x34062</t>
  </si>
  <si>
    <t>sanderskatie@example.com</t>
  </si>
  <si>
    <t>Shinyanga</t>
  </si>
  <si>
    <t>kelly16@example.net</t>
  </si>
  <si>
    <t>001-601-744-5269x4638</t>
  </si>
  <si>
    <t>melissafrancis@example.org</t>
  </si>
  <si>
    <t>Michael Koch</t>
  </si>
  <si>
    <t>Miramar</t>
  </si>
  <si>
    <t>Julian</t>
  </si>
  <si>
    <t>983.737.8936x60776</t>
  </si>
  <si>
    <t>alyssacaldwell@example.org</t>
  </si>
  <si>
    <t>Dayton</t>
  </si>
  <si>
    <t>Ross</t>
  </si>
  <si>
    <t>970.451.9135</t>
  </si>
  <si>
    <t>jermaine67@example.net</t>
  </si>
  <si>
    <t>Molly Johns</t>
  </si>
  <si>
    <t>Julie</t>
  </si>
  <si>
    <t>001-792-461-0361x80518</t>
  </si>
  <si>
    <t>xcox@example.com</t>
  </si>
  <si>
    <t>Tecra</t>
  </si>
  <si>
    <t>490.446.8486</t>
  </si>
  <si>
    <t>aaron02@example.net</t>
  </si>
  <si>
    <t>Jennifer Wolf</t>
  </si>
  <si>
    <t>Red Sea</t>
  </si>
  <si>
    <t>Robinson</t>
  </si>
  <si>
    <t>132-600-5325x264</t>
  </si>
  <si>
    <t>hughesgregory@example.org</t>
  </si>
  <si>
    <t>Kelly Christian</t>
  </si>
  <si>
    <t>Spring Valley</t>
  </si>
  <si>
    <t>(659)364-5144x5728</t>
  </si>
  <si>
    <t>april52@example.org</t>
  </si>
  <si>
    <t>Aousserd</t>
  </si>
  <si>
    <t>Luke</t>
  </si>
  <si>
    <t>+1-141-253-7119x7105</t>
  </si>
  <si>
    <t>brooksdavid@example.net</t>
  </si>
  <si>
    <t>Wolf</t>
  </si>
  <si>
    <t>+1-472-447-2771x7547</t>
  </si>
  <si>
    <t>cindy70@example.net</t>
  </si>
  <si>
    <t>Canton</t>
  </si>
  <si>
    <t>Melinda</t>
  </si>
  <si>
    <t>(745)645-7220</t>
  </si>
  <si>
    <t>david74@example.com</t>
  </si>
  <si>
    <t>Ashanti</t>
  </si>
  <si>
    <t>Surface Go</t>
  </si>
  <si>
    <t>Dennis</t>
  </si>
  <si>
    <t>Parsons</t>
  </si>
  <si>
    <t>768.839.9058</t>
  </si>
  <si>
    <t>tracy79@example.com</t>
  </si>
  <si>
    <t>Aspire 5</t>
  </si>
  <si>
    <t>Francisco</t>
  </si>
  <si>
    <t>Burgess</t>
  </si>
  <si>
    <t>001-138-897-2727x64497</t>
  </si>
  <si>
    <t>mackenzie75@example.net</t>
  </si>
  <si>
    <t>(764)076-8247</t>
  </si>
  <si>
    <t>uturner@example.com</t>
  </si>
  <si>
    <t>Free State</t>
  </si>
  <si>
    <t>Christian</t>
  </si>
  <si>
    <t>Maxwell</t>
  </si>
  <si>
    <t>833.195.8549x403</t>
  </si>
  <si>
    <t>bryantpeter@example.net</t>
  </si>
  <si>
    <t>Greensboro</t>
  </si>
  <si>
    <t>001-655-843-9091x0884</t>
  </si>
  <si>
    <t>xwhite@example.net</t>
  </si>
  <si>
    <t>State College</t>
  </si>
  <si>
    <t>Ferguson</t>
  </si>
  <si>
    <t>455.525.3852x18752</t>
  </si>
  <si>
    <t>garciapatrick@example.com</t>
  </si>
  <si>
    <t>Bakersfield</t>
  </si>
  <si>
    <t>Lauren</t>
  </si>
  <si>
    <t>Reed</t>
  </si>
  <si>
    <t>001-170-050-4881x3465</t>
  </si>
  <si>
    <t>mannmichael@example.org</t>
  </si>
  <si>
    <t>918-883-7752x08649</t>
  </si>
  <si>
    <t>vowens@example.org</t>
  </si>
  <si>
    <t>Kirinyaga</t>
  </si>
  <si>
    <t>001-419-155-1834x61611</t>
  </si>
  <si>
    <t>hooverchristopher@example.com</t>
  </si>
  <si>
    <t>Bomet</t>
  </si>
  <si>
    <t>Valerie</t>
  </si>
  <si>
    <t>(632)317-7002x8361</t>
  </si>
  <si>
    <t>cmcdonald@example.com</t>
  </si>
  <si>
    <t>Port Said</t>
  </si>
  <si>
    <t>Anderson</t>
  </si>
  <si>
    <t>634.758.5786x4712</t>
  </si>
  <si>
    <t>pwilliams@example.com</t>
  </si>
  <si>
    <t>White Plains</t>
  </si>
  <si>
    <t>Madison</t>
  </si>
  <si>
    <t>+1-694-821-9514x73228</t>
  </si>
  <si>
    <t>kimberlylewis@example.org</t>
  </si>
  <si>
    <t>Morogoro</t>
  </si>
  <si>
    <t>Shelby</t>
  </si>
  <si>
    <t>Burns</t>
  </si>
  <si>
    <t>steven48@example.net</t>
  </si>
  <si>
    <t>Dawn Perkins</t>
  </si>
  <si>
    <t>Machakos</t>
  </si>
  <si>
    <t>435.758.1954x69793</t>
  </si>
  <si>
    <t>vscott@example.com</t>
  </si>
  <si>
    <t>Darrell</t>
  </si>
  <si>
    <t>989-234-6790</t>
  </si>
  <si>
    <t>jeffrey18@example.org</t>
  </si>
  <si>
    <t>Castillo</t>
  </si>
  <si>
    <t>982-969-8582x974</t>
  </si>
  <si>
    <t>usutton@example.com</t>
  </si>
  <si>
    <t>Cabinda</t>
  </si>
  <si>
    <t>Jason</t>
  </si>
  <si>
    <t>Barber</t>
  </si>
  <si>
    <t>225-039-2109</t>
  </si>
  <si>
    <t>kathy26@example.net</t>
  </si>
  <si>
    <t>Sandra</t>
  </si>
  <si>
    <t>Preston</t>
  </si>
  <si>
    <t>632.206.3331</t>
  </si>
  <si>
    <t>joel75@example.org</t>
  </si>
  <si>
    <t>Elizabeth Martinez</t>
  </si>
  <si>
    <t>Des Plaines</t>
  </si>
  <si>
    <t>Apple Macintosh SE</t>
  </si>
  <si>
    <t>Lopez</t>
  </si>
  <si>
    <t>263-454-1241x761</t>
  </si>
  <si>
    <t>dustin11@example.org</t>
  </si>
  <si>
    <t>Jeremy Thomas</t>
  </si>
  <si>
    <t>Franklin</t>
  </si>
  <si>
    <t>309.038.6655x9775</t>
  </si>
  <si>
    <t>kaylamiller@example.org</t>
  </si>
  <si>
    <t>Kenitra Province</t>
  </si>
  <si>
    <t>Jack</t>
  </si>
  <si>
    <t>001-425-916-1543</t>
  </si>
  <si>
    <t>larry03@example.com</t>
  </si>
  <si>
    <t>Anthony</t>
  </si>
  <si>
    <t>001-295-235-0891x0970</t>
  </si>
  <si>
    <t>vleon@example.net</t>
  </si>
  <si>
    <t>Rehamna</t>
  </si>
  <si>
    <t>Crawford</t>
  </si>
  <si>
    <t>(967)698-3210</t>
  </si>
  <si>
    <t>wilkersontheresa@example.com</t>
  </si>
  <si>
    <t>Kagera</t>
  </si>
  <si>
    <t>520-015-9086x84008</t>
  </si>
  <si>
    <t>pateljason@example.net</t>
  </si>
  <si>
    <t>Detroit</t>
  </si>
  <si>
    <t>Walter</t>
  </si>
  <si>
    <t>532-349-0108x6839</t>
  </si>
  <si>
    <t>hernandezadam@example.org</t>
  </si>
  <si>
    <t>Crystal</t>
  </si>
  <si>
    <t>Baker</t>
  </si>
  <si>
    <t>(925)802-7341</t>
  </si>
  <si>
    <t>wharris@example.net</t>
  </si>
  <si>
    <t>Cunningham</t>
  </si>
  <si>
    <t>043.801.6579</t>
  </si>
  <si>
    <t>ryan02@example.com</t>
  </si>
  <si>
    <t>Alan Newman</t>
  </si>
  <si>
    <t>Bauchi</t>
  </si>
  <si>
    <t>Veronica</t>
  </si>
  <si>
    <t>(310)140-4288</t>
  </si>
  <si>
    <t>jgregory@example.net</t>
  </si>
  <si>
    <t>Jennifer Marshall</t>
  </si>
  <si>
    <t>Inspiron</t>
  </si>
  <si>
    <t>Jeanette</t>
  </si>
  <si>
    <t>(042)361-0643x529</t>
  </si>
  <si>
    <t>brian09@example.com</t>
  </si>
  <si>
    <t>(194)741-5635x0822</t>
  </si>
  <si>
    <t>lindsaysawyer@example.com</t>
  </si>
  <si>
    <t>New Castle</t>
  </si>
  <si>
    <t>Vincent</t>
  </si>
  <si>
    <t>ericpark@example.com</t>
  </si>
  <si>
    <t>Hunter</t>
  </si>
  <si>
    <t>james33@example.org</t>
  </si>
  <si>
    <t>Darlene</t>
  </si>
  <si>
    <t>+1-432-884-9262x074</t>
  </si>
  <si>
    <t>rhartman@example.com</t>
  </si>
  <si>
    <t>Wilson</t>
  </si>
  <si>
    <t>johnwagner@example.com</t>
  </si>
  <si>
    <t>vjackson@example.com</t>
  </si>
  <si>
    <t>Oyo</t>
  </si>
  <si>
    <t>Linda</t>
  </si>
  <si>
    <t>Hood</t>
  </si>
  <si>
    <t>317-173-7235x298</t>
  </si>
  <si>
    <t>luis96@example.com</t>
  </si>
  <si>
    <t>Benue</t>
  </si>
  <si>
    <t>Douglas</t>
  </si>
  <si>
    <t>Hale</t>
  </si>
  <si>
    <t>(447)337-6745x79113</t>
  </si>
  <si>
    <t>kharris@example.com</t>
  </si>
  <si>
    <t>Randy Dillon</t>
  </si>
  <si>
    <t>Bayelsa</t>
  </si>
  <si>
    <t>dawnwest@example.com</t>
  </si>
  <si>
    <t>450.702.1345</t>
  </si>
  <si>
    <t>timothysellers@example.net</t>
  </si>
  <si>
    <t>El Paso</t>
  </si>
  <si>
    <t>Haas</t>
  </si>
  <si>
    <t>322.496.1117x18090</t>
  </si>
  <si>
    <t>eanderson@example.org</t>
  </si>
  <si>
    <t>West</t>
  </si>
  <si>
    <t>(660)344-8356x14700</t>
  </si>
  <si>
    <t>sarah33@example.net</t>
  </si>
  <si>
    <t>Chester</t>
  </si>
  <si>
    <t>491.161.0642x9296</t>
  </si>
  <si>
    <t>brian99@example.com</t>
  </si>
  <si>
    <t>Bay City</t>
  </si>
  <si>
    <t>Wall</t>
  </si>
  <si>
    <t>479.233.1650</t>
  </si>
  <si>
    <t>davidlambert@example.com</t>
  </si>
  <si>
    <t>Ellis</t>
  </si>
  <si>
    <t>+1-867-301-1703x72054</t>
  </si>
  <si>
    <t>rrice@example.com</t>
  </si>
  <si>
    <t>(585)162-1121</t>
  </si>
  <si>
    <t>joe44@example.net</t>
  </si>
  <si>
    <t>(743)410-7640x18087</t>
  </si>
  <si>
    <t>amystuart@example.com</t>
  </si>
  <si>
    <t>Kevin Padilla</t>
  </si>
  <si>
    <t>Tanga</t>
  </si>
  <si>
    <t>712-872-3856x653</t>
  </si>
  <si>
    <t>xmiddleton@example.net</t>
  </si>
  <si>
    <t>Randall</t>
  </si>
  <si>
    <t>tammy36@example.com</t>
  </si>
  <si>
    <t>Tana River</t>
  </si>
  <si>
    <t>Brewer</t>
  </si>
  <si>
    <t>(941)255-8269</t>
  </si>
  <si>
    <t>anthony29@example.org</t>
  </si>
  <si>
    <t>Cape Coral</t>
  </si>
  <si>
    <t>300.406.1662x98663</t>
  </si>
  <si>
    <t>angelaalexander@example.com</t>
  </si>
  <si>
    <t>Marrakech</t>
  </si>
  <si>
    <t>Melissa</t>
  </si>
  <si>
    <t>teresameyers@example.org</t>
  </si>
  <si>
    <t>Justin Kemp</t>
  </si>
  <si>
    <t>heathercase@example.net</t>
  </si>
  <si>
    <t>Strongsville</t>
  </si>
  <si>
    <t>megan16@example.net</t>
  </si>
  <si>
    <t>Seth</t>
  </si>
  <si>
    <t>Perkins</t>
  </si>
  <si>
    <t>388-215-8061x987</t>
  </si>
  <si>
    <t>billyyu@example.com</t>
  </si>
  <si>
    <t>Victoria Hodges</t>
  </si>
  <si>
    <t>001-402-673-9212x02979</t>
  </si>
  <si>
    <t>akennedy@example.net</t>
  </si>
  <si>
    <t>Carol Wells</t>
  </si>
  <si>
    <t>Wise</t>
  </si>
  <si>
    <t>733.520.8062x9888</t>
  </si>
  <si>
    <t>cmartinez@example.net</t>
  </si>
  <si>
    <t>Mcdonald</t>
  </si>
  <si>
    <t>(851)777-9300x43372</t>
  </si>
  <si>
    <t>davidwashington@example.net</t>
  </si>
  <si>
    <t>Garland</t>
  </si>
  <si>
    <t>Zachary</t>
  </si>
  <si>
    <t>Deleon</t>
  </si>
  <si>
    <t>148-571-4406x16741</t>
  </si>
  <si>
    <t>drodriguez@example.com</t>
  </si>
  <si>
    <t>Katelyn</t>
  </si>
  <si>
    <t>Kennedy</t>
  </si>
  <si>
    <t>(062)218-8118x66740</t>
  </si>
  <si>
    <t>njones@example.net</t>
  </si>
  <si>
    <t>El Hajeb</t>
  </si>
  <si>
    <t>Miguel</t>
  </si>
  <si>
    <t>080.288.5269x81642</t>
  </si>
  <si>
    <t>bonniebryan@example.net</t>
  </si>
  <si>
    <t>Lowe</t>
  </si>
  <si>
    <t>238.195.4723x6410</t>
  </si>
  <si>
    <t>cortezthomas@example.org</t>
  </si>
  <si>
    <t>(098)304-5805</t>
  </si>
  <si>
    <t>davidjones@example.net</t>
  </si>
  <si>
    <t>Chloe</t>
  </si>
  <si>
    <t>247-890-7153x92743</t>
  </si>
  <si>
    <t>patrick22@example.org</t>
  </si>
  <si>
    <t>Laayoune</t>
  </si>
  <si>
    <t>526.485.9899x8924</t>
  </si>
  <si>
    <t>jameskelly@example.net</t>
  </si>
  <si>
    <t>678.589.0773</t>
  </si>
  <si>
    <t>martinezrita@example.com</t>
  </si>
  <si>
    <t>Atkins</t>
  </si>
  <si>
    <t>130.916.9444x77013</t>
  </si>
  <si>
    <t>alexiswebster@example.com</t>
  </si>
  <si>
    <t>(442)762-4889x090</t>
  </si>
  <si>
    <t>megan25@example.net</t>
  </si>
  <si>
    <t>Garissa</t>
  </si>
  <si>
    <t>Drake</t>
  </si>
  <si>
    <t>253-368-0679x18129</t>
  </si>
  <si>
    <t>tracey27@example.com</t>
  </si>
  <si>
    <t>786.939.5523x75574</t>
  </si>
  <si>
    <t>craigwilson@example.com</t>
  </si>
  <si>
    <t>Krista Wu</t>
  </si>
  <si>
    <t>Southern</t>
  </si>
  <si>
    <t>Antonio</t>
  </si>
  <si>
    <t>Cantu</t>
  </si>
  <si>
    <t>(384)632-9820</t>
  </si>
  <si>
    <t>parkermatthew@example.org</t>
  </si>
  <si>
    <t>Karen Hale</t>
  </si>
  <si>
    <t>Austin</t>
  </si>
  <si>
    <t>Thornton</t>
  </si>
  <si>
    <t>(733)058-7323</t>
  </si>
  <si>
    <t>qfinley@example.com</t>
  </si>
  <si>
    <t>Eduardo</t>
  </si>
  <si>
    <t>Marquez</t>
  </si>
  <si>
    <t>430-035-7082</t>
  </si>
  <si>
    <t>jamesbyrd@example.com</t>
  </si>
  <si>
    <t>(629)409-2703x9056</t>
  </si>
  <si>
    <t>gregoryhendrix@example.org</t>
  </si>
  <si>
    <t>(063)035-8547</t>
  </si>
  <si>
    <t>zbarnett@example.net</t>
  </si>
  <si>
    <t>Edwin</t>
  </si>
  <si>
    <t>(993)486-6656x1572</t>
  </si>
  <si>
    <t>zcombs@example.org</t>
  </si>
  <si>
    <t>Melissa Fernandez</t>
  </si>
  <si>
    <t>+1-661-213-3733x12163</t>
  </si>
  <si>
    <t>nlopez@example.net</t>
  </si>
  <si>
    <t>Kericho</t>
  </si>
  <si>
    <t>Ebony</t>
  </si>
  <si>
    <t>Bennett</t>
  </si>
  <si>
    <t>232.995.8173x82052</t>
  </si>
  <si>
    <t>huntertammy@example.net</t>
  </si>
  <si>
    <t>Murphy</t>
  </si>
  <si>
    <t>684-417-7891</t>
  </si>
  <si>
    <t>megan71@example.com</t>
  </si>
  <si>
    <t>Oceanside</t>
  </si>
  <si>
    <t>Francis</t>
  </si>
  <si>
    <t>Watson</t>
  </si>
  <si>
    <t>001-487-276-5911</t>
  </si>
  <si>
    <t>jamesward@example.com</t>
  </si>
  <si>
    <t>Lubbock</t>
  </si>
  <si>
    <t>412-594-8289</t>
  </si>
  <si>
    <t>robertbraun@example.net</t>
  </si>
  <si>
    <t>Newburgh</t>
  </si>
  <si>
    <t>Margaret</t>
  </si>
  <si>
    <t>341-338-4010</t>
  </si>
  <si>
    <t>amber44@example.net</t>
  </si>
  <si>
    <t>Hailey</t>
  </si>
  <si>
    <t>(328)752-6164x4558</t>
  </si>
  <si>
    <t>gburke@example.org</t>
  </si>
  <si>
    <t>419.457.2622</t>
  </si>
  <si>
    <t>christy87@example.org</t>
  </si>
  <si>
    <t>981.226.5169x15524</t>
  </si>
  <si>
    <t>lhubbard@example.net</t>
  </si>
  <si>
    <t>Richardson</t>
  </si>
  <si>
    <t>001-628-771-8800x087</t>
  </si>
  <si>
    <t>pthomas@example.net</t>
  </si>
  <si>
    <t>Jasmine</t>
  </si>
  <si>
    <t>Villegas</t>
  </si>
  <si>
    <t>414-108-6129x1211</t>
  </si>
  <si>
    <t>drakefrances@example.org</t>
  </si>
  <si>
    <t>Glendale</t>
  </si>
  <si>
    <t>Cochran</t>
  </si>
  <si>
    <t>021-879-7728x5893</t>
  </si>
  <si>
    <t>victoria50@example.com</t>
  </si>
  <si>
    <t>Hodges</t>
  </si>
  <si>
    <t>181-933-2378x34041</t>
  </si>
  <si>
    <t>msmith@example.net</t>
  </si>
  <si>
    <t>001-075-983-2528x910</t>
  </si>
  <si>
    <t>ewade@example.net</t>
  </si>
  <si>
    <t>Miranda</t>
  </si>
  <si>
    <t>Juarez</t>
  </si>
  <si>
    <t>0199968204</t>
  </si>
  <si>
    <t>xmoore@example.org</t>
  </si>
  <si>
    <t>New Rochelle</t>
  </si>
  <si>
    <t>Keith</t>
  </si>
  <si>
    <t>Cole</t>
  </si>
  <si>
    <t>001-772-840-6206x5467</t>
  </si>
  <si>
    <t>michael37@example.net</t>
  </si>
  <si>
    <t>001-211-746-5656</t>
  </si>
  <si>
    <t>yramirez@example.net</t>
  </si>
  <si>
    <t>Paul</t>
  </si>
  <si>
    <t>+1-700-690-4509x104</t>
  </si>
  <si>
    <t>tiffany38@example.net</t>
  </si>
  <si>
    <t>Higgins</t>
  </si>
  <si>
    <t>+1-803-735-7514x7358</t>
  </si>
  <si>
    <t>stevengreen@example.net</t>
  </si>
  <si>
    <t>Erin Williams</t>
  </si>
  <si>
    <t>+1-890-042-5122x364</t>
  </si>
  <si>
    <t>garciagrace@example.com</t>
  </si>
  <si>
    <t>0226872765</t>
  </si>
  <si>
    <t>angelachang@example.org</t>
  </si>
  <si>
    <t>Samuel Hurst</t>
  </si>
  <si>
    <t>+1-602-896-4316x609</t>
  </si>
  <si>
    <t>brendaboone@example.org</t>
  </si>
  <si>
    <t>465.508.0359x18028</t>
  </si>
  <si>
    <t>kennethburns@example.com</t>
  </si>
  <si>
    <t>April</t>
  </si>
  <si>
    <t>+1-582-321-5829x083</t>
  </si>
  <si>
    <t>browncharles@example.net</t>
  </si>
  <si>
    <t>(312)986-6640x8383</t>
  </si>
  <si>
    <t>perezevan@example.net</t>
  </si>
  <si>
    <t>Chapel Hill</t>
  </si>
  <si>
    <t>838-135-2577</t>
  </si>
  <si>
    <t>timothy01@example.net</t>
  </si>
  <si>
    <t>Vasquez</t>
  </si>
  <si>
    <t>001-429-178-2526</t>
  </si>
  <si>
    <t>villegasdenise@example.com</t>
  </si>
  <si>
    <t>Barr</t>
  </si>
  <si>
    <t>001-772-638-6253</t>
  </si>
  <si>
    <t>wjimenez@example.org</t>
  </si>
  <si>
    <t>Oujda-Angad</t>
  </si>
  <si>
    <t>Laurie</t>
  </si>
  <si>
    <t>Chung</t>
  </si>
  <si>
    <t>+1-530-767-0531x546</t>
  </si>
  <si>
    <t>nsampson@example.net</t>
  </si>
  <si>
    <t>Nasarawa</t>
  </si>
  <si>
    <t>Clarke</t>
  </si>
  <si>
    <t>249.476.4619x43142</t>
  </si>
  <si>
    <t>sthompson@example.com</t>
  </si>
  <si>
    <t>Shepard</t>
  </si>
  <si>
    <t>409.340.5321x913</t>
  </si>
  <si>
    <t>kevin11@example.org</t>
  </si>
  <si>
    <t>511.042.3672x656</t>
  </si>
  <si>
    <t>mchapman@example.org</t>
  </si>
  <si>
    <t>hoganjennifer@example.net</t>
  </si>
  <si>
    <t>jordanrobert@example.com</t>
  </si>
  <si>
    <t>Torres</t>
  </si>
  <si>
    <t>bwhite@example.net</t>
  </si>
  <si>
    <t>Sandy Springs</t>
  </si>
  <si>
    <t>Johnny</t>
  </si>
  <si>
    <t>michael94@example.net</t>
  </si>
  <si>
    <t>Butler</t>
  </si>
  <si>
    <t>berryashley@example.com</t>
  </si>
  <si>
    <t>(732)621-9627</t>
  </si>
  <si>
    <t>kristopher51@example.net</t>
  </si>
  <si>
    <t>001-510-687-9694x87279</t>
  </si>
  <si>
    <t>christina38@example.com</t>
  </si>
  <si>
    <t>Graham</t>
  </si>
  <si>
    <t>001-022-889-8662x4755</t>
  </si>
  <si>
    <t>fgolden@example.com</t>
  </si>
  <si>
    <t>Figuig</t>
  </si>
  <si>
    <t>(468)385-4525</t>
  </si>
  <si>
    <t>udawson@example.com</t>
  </si>
  <si>
    <t>Kaitlin</t>
  </si>
  <si>
    <t>johnmartinez@example.org</t>
  </si>
  <si>
    <t>Newark</t>
  </si>
  <si>
    <t>Gould</t>
  </si>
  <si>
    <t>368.793.9140</t>
  </si>
  <si>
    <t>fhobbs@example.org</t>
  </si>
  <si>
    <t>Vega</t>
  </si>
  <si>
    <t>+1-572-628-9519x0268</t>
  </si>
  <si>
    <t>gpotter@example.com</t>
  </si>
  <si>
    <t>Denton</t>
  </si>
  <si>
    <t>Tran</t>
  </si>
  <si>
    <t>001-985-194-7336</t>
  </si>
  <si>
    <t>davidowens@example.org</t>
  </si>
  <si>
    <t>135.650.5995</t>
  </si>
  <si>
    <t>melaniegreen@example.org</t>
  </si>
  <si>
    <t>Westland</t>
  </si>
  <si>
    <t>001-003-455-4142x3477</t>
  </si>
  <si>
    <t>alexandra75@example.net</t>
  </si>
  <si>
    <t>Kettering</t>
  </si>
  <si>
    <t>+1-441-554-3642x7467</t>
  </si>
  <si>
    <t>morrisonelizabeth@example.org</t>
  </si>
  <si>
    <t>Traverse City</t>
  </si>
  <si>
    <t>Clifford</t>
  </si>
  <si>
    <t>Rhodes</t>
  </si>
  <si>
    <t>269.881.5513x597</t>
  </si>
  <si>
    <t>kcoleman@example.org</t>
  </si>
  <si>
    <t>manningricky@example.org</t>
  </si>
  <si>
    <t>margarethendrix@example.org</t>
  </si>
  <si>
    <t>Sefrou</t>
  </si>
  <si>
    <t>Whitaker</t>
  </si>
  <si>
    <t>001-581-498-4655</t>
  </si>
  <si>
    <t>phelpsvictor@example.org</t>
  </si>
  <si>
    <t>Es-Semara</t>
  </si>
  <si>
    <t>Peterson</t>
  </si>
  <si>
    <t>(595)697-9401x37112</t>
  </si>
  <si>
    <t>xsmith@example.com</t>
  </si>
  <si>
    <t>Jeremy</t>
  </si>
  <si>
    <t>Skinner</t>
  </si>
  <si>
    <t>(246)673-2710x365</t>
  </si>
  <si>
    <t>rosalesstacey@example.org</t>
  </si>
  <si>
    <t>Christine</t>
  </si>
  <si>
    <t>Yates</t>
  </si>
  <si>
    <t>+1-452-680-8977x8422</t>
  </si>
  <si>
    <t>lambertbrandi@example.org</t>
  </si>
  <si>
    <t>Diana Owens</t>
  </si>
  <si>
    <t>Jacksonville</t>
  </si>
  <si>
    <t>001-217-813-8351x0173</t>
  </si>
  <si>
    <t>perickson@example.net</t>
  </si>
  <si>
    <t>641-880-2438</t>
  </si>
  <si>
    <t>sean90@example.net</t>
  </si>
  <si>
    <t>Brownsville</t>
  </si>
  <si>
    <t>curtis64@example.org</t>
  </si>
  <si>
    <t>Velazquez</t>
  </si>
  <si>
    <t>653.495.7420x1107</t>
  </si>
  <si>
    <t>edward70@example.org</t>
  </si>
  <si>
    <t>donaldmcmillan@example.net</t>
  </si>
  <si>
    <t>Fernando</t>
  </si>
  <si>
    <t>001-323-526-2586x388</t>
  </si>
  <si>
    <t>omcintyre@example.net</t>
  </si>
  <si>
    <t>Owen</t>
  </si>
  <si>
    <t>001-858-834-4314x7165</t>
  </si>
  <si>
    <t>arielwise@example.com</t>
  </si>
  <si>
    <t>Kalamazoo</t>
  </si>
  <si>
    <t>Hardin</t>
  </si>
  <si>
    <t>001-469-036-4906</t>
  </si>
  <si>
    <t>raymondwest@example.net</t>
  </si>
  <si>
    <t>340-762-0118x837</t>
  </si>
  <si>
    <t>kempchristian@example.com</t>
  </si>
  <si>
    <t>John Graham</t>
  </si>
  <si>
    <t>Gardner</t>
  </si>
  <si>
    <t>(585)141-3717x67237</t>
  </si>
  <si>
    <t>barrettoscar@example.org</t>
  </si>
  <si>
    <t>Ryan Bradley</t>
  </si>
  <si>
    <t>raven55@example.net</t>
  </si>
  <si>
    <t>Edo</t>
  </si>
  <si>
    <t>Chang</t>
  </si>
  <si>
    <t>robertsmichael@example.org</t>
  </si>
  <si>
    <t>Noah</t>
  </si>
  <si>
    <t>christopher89@example.net</t>
  </si>
  <si>
    <t>(691)615-8610x317</t>
  </si>
  <si>
    <t>taylorbenjamin@example.org</t>
  </si>
  <si>
    <t>Leslie</t>
  </si>
  <si>
    <t>Sullivan</t>
  </si>
  <si>
    <t>001-414-268-0463</t>
  </si>
  <si>
    <t>matthewdavila@example.com</t>
  </si>
  <si>
    <t>GL65 Leopard</t>
  </si>
  <si>
    <t>+1-048-434-5923x922</t>
  </si>
  <si>
    <t>arielromero@example.com</t>
  </si>
  <si>
    <t>Cory</t>
  </si>
  <si>
    <t>Wu</t>
  </si>
  <si>
    <t>001-102-079-8873</t>
  </si>
  <si>
    <t>irwinjohn@example.org</t>
  </si>
  <si>
    <t>142.051.8587x0762</t>
  </si>
  <si>
    <t>stephanie02@example.com</t>
  </si>
  <si>
    <t>001-104-285-9544x1812</t>
  </si>
  <si>
    <t>ewalsh@example.com</t>
  </si>
  <si>
    <t>zsmith@example.org</t>
  </si>
  <si>
    <t>Pearson</t>
  </si>
  <si>
    <t>+1-884-732-3740x727</t>
  </si>
  <si>
    <t>harriskevin@example.com</t>
  </si>
  <si>
    <t>Erie</t>
  </si>
  <si>
    <t>346.024.5878x838</t>
  </si>
  <si>
    <t>dchen@example.com</t>
  </si>
  <si>
    <t>Imo</t>
  </si>
  <si>
    <t>203.264.1009x4301</t>
  </si>
  <si>
    <t>graysamantha@example.net</t>
  </si>
  <si>
    <t>Mcmahon</t>
  </si>
  <si>
    <t>+1-789-616-2139x69537</t>
  </si>
  <si>
    <t>eanderson@example.com</t>
  </si>
  <si>
    <t>001-369-171-1776x5348</t>
  </si>
  <si>
    <t>spencer29@example.com</t>
  </si>
  <si>
    <t>Busia</t>
  </si>
  <si>
    <t>465.472.8335x07620</t>
  </si>
  <si>
    <t>holly11@example.net</t>
  </si>
  <si>
    <t>Saratoga Springs</t>
  </si>
  <si>
    <t>076-532-0835x0693</t>
  </si>
  <si>
    <t>nicholebrown@example.com</t>
  </si>
  <si>
    <t>Santa Clarita</t>
  </si>
  <si>
    <t>(820)788-5529</t>
  </si>
  <si>
    <t>jason11@example.org</t>
  </si>
  <si>
    <t>Naperville</t>
  </si>
  <si>
    <t>(508)133-0812</t>
  </si>
  <si>
    <t>jessica86@example.net</t>
  </si>
  <si>
    <t>Gainesville</t>
  </si>
  <si>
    <t>Tracy</t>
  </si>
  <si>
    <t>389-513-3513x94383</t>
  </si>
  <si>
    <t>laurenraymond@example.net</t>
  </si>
  <si>
    <t>morganjeffery@example.net</t>
  </si>
  <si>
    <t>Antonio Cobb</t>
  </si>
  <si>
    <t>Schaumburg</t>
  </si>
  <si>
    <t>Brady</t>
  </si>
  <si>
    <t>001-478-785-9802x077</t>
  </si>
  <si>
    <t>joshua80@example.org</t>
  </si>
  <si>
    <t>Reynoldsburg</t>
  </si>
  <si>
    <t>001-110-422-8646x69135</t>
  </si>
  <si>
    <t>thompsonjames@example.net</t>
  </si>
  <si>
    <t>Garden Grove</t>
  </si>
  <si>
    <t>131.088.2859</t>
  </si>
  <si>
    <t>toddperry@example.com</t>
  </si>
  <si>
    <t>Hensley</t>
  </si>
  <si>
    <t>(018)915-6548x1902</t>
  </si>
  <si>
    <t>thomasamy@example.com</t>
  </si>
  <si>
    <t>Walls</t>
  </si>
  <si>
    <t>+1-249-244-1170x34779</t>
  </si>
  <si>
    <t>smithtonya@example.org</t>
  </si>
  <si>
    <t>090-386-8598x3097</t>
  </si>
  <si>
    <t>stephanie79@example.org</t>
  </si>
  <si>
    <t>Acevedo</t>
  </si>
  <si>
    <t>(912)646-4410</t>
  </si>
  <si>
    <t>wagnerrachel@example.com</t>
  </si>
  <si>
    <t>Songwe</t>
  </si>
  <si>
    <t>Farrell</t>
  </si>
  <si>
    <t>+1-819-286-4933x229</t>
  </si>
  <si>
    <t>garnerelizabeth@example.net</t>
  </si>
  <si>
    <t>Marietta</t>
  </si>
  <si>
    <t>Sanchez</t>
  </si>
  <si>
    <t>(991)428-7128x4110</t>
  </si>
  <si>
    <t>christopherhernandez@example.net</t>
  </si>
  <si>
    <t>Hess</t>
  </si>
  <si>
    <t>001-867-661-8414x027</t>
  </si>
  <si>
    <t>mhooper@example.org</t>
  </si>
  <si>
    <t>Toledo</t>
  </si>
  <si>
    <t>Ochoa</t>
  </si>
  <si>
    <t>470.494.2821</t>
  </si>
  <si>
    <t>robert52@example.org</t>
  </si>
  <si>
    <t>Donna</t>
  </si>
  <si>
    <t>Stevens</t>
  </si>
  <si>
    <t>(364)994-1629x27827</t>
  </si>
  <si>
    <t>adkinsjason@example.com</t>
  </si>
  <si>
    <t>(861)395-2823x5454</t>
  </si>
  <si>
    <t>carolburton@example.org</t>
  </si>
  <si>
    <t>Jacqueline</t>
  </si>
  <si>
    <t>001-951-372-0793x75474</t>
  </si>
  <si>
    <t>christopherwilliams@example.org</t>
  </si>
  <si>
    <t>Ramsey</t>
  </si>
  <si>
    <t>reyesmario@example.com</t>
  </si>
  <si>
    <t>Kimberly Smith</t>
  </si>
  <si>
    <t>Gutierrez</t>
  </si>
  <si>
    <t>001-636-441-1342</t>
  </si>
  <si>
    <t>oramirez@example.com</t>
  </si>
  <si>
    <t>001-246-767-9477x90699</t>
  </si>
  <si>
    <t>sherilin@example.org</t>
  </si>
  <si>
    <t>Patricia Jones</t>
  </si>
  <si>
    <t>marilyn44@example.org</t>
  </si>
  <si>
    <t>Damietta</t>
  </si>
  <si>
    <t>(492)705-6925</t>
  </si>
  <si>
    <t>kara27@example.org</t>
  </si>
  <si>
    <t>Iringa</t>
  </si>
  <si>
    <t>+1-068-762-6089x856</t>
  </si>
  <si>
    <t>sean48@example.com</t>
  </si>
  <si>
    <t>Lang</t>
  </si>
  <si>
    <t>(440)794-9859x359</t>
  </si>
  <si>
    <t>wrodriguez@example.com</t>
  </si>
  <si>
    <t>Riverside</t>
  </si>
  <si>
    <t>(612)599-9734x197</t>
  </si>
  <si>
    <t>michelle82@example.net</t>
  </si>
  <si>
    <t>Shelly</t>
  </si>
  <si>
    <t>589-781-7182</t>
  </si>
  <si>
    <t>umcgee@example.net</t>
  </si>
  <si>
    <t>Jordan Jensen</t>
  </si>
  <si>
    <t>Manning</t>
  </si>
  <si>
    <t>112-954-2697</t>
  </si>
  <si>
    <t>coxaaron@example.net</t>
  </si>
  <si>
    <t>Philadelphia</t>
  </si>
  <si>
    <t>442-739-2780</t>
  </si>
  <si>
    <t>npayne@example.net</t>
  </si>
  <si>
    <t>Samuel</t>
  </si>
  <si>
    <t>Wilkins</t>
  </si>
  <si>
    <t>401.118.7161x036</t>
  </si>
  <si>
    <t>timothy96@example.net</t>
  </si>
  <si>
    <t>Oromia</t>
  </si>
  <si>
    <t>001-061-959-3470x447</t>
  </si>
  <si>
    <t>lindaevans@example.net</t>
  </si>
  <si>
    <t>Calhoun</t>
  </si>
  <si>
    <t>(032)758-3872</t>
  </si>
  <si>
    <t>joycrawford@example.net</t>
  </si>
  <si>
    <t>Al Hoceima</t>
  </si>
  <si>
    <t>Tapia</t>
  </si>
  <si>
    <t>528-259-0791</t>
  </si>
  <si>
    <t>yavila@example.org</t>
  </si>
  <si>
    <t>Suez</t>
  </si>
  <si>
    <t>Andres</t>
  </si>
  <si>
    <t>Page</t>
  </si>
  <si>
    <t>001-616-937-9034</t>
  </si>
  <si>
    <t>castrobryan@example.com</t>
  </si>
  <si>
    <t>(506)343-6718x795</t>
  </si>
  <si>
    <t>courtney68@example.com</t>
  </si>
  <si>
    <t>Teresa Martin</t>
  </si>
  <si>
    <t>Tracey</t>
  </si>
  <si>
    <t>Nixon</t>
  </si>
  <si>
    <t>160-265-9077x325</t>
  </si>
  <si>
    <t>sullivanalison@example.com</t>
  </si>
  <si>
    <t>Kiambu</t>
  </si>
  <si>
    <t>Bates</t>
  </si>
  <si>
    <t>001-127-318-5427x0957</t>
  </si>
  <si>
    <t>garrettamanda@example.com</t>
  </si>
  <si>
    <t>York</t>
  </si>
  <si>
    <t>001-324-474-9450x1577</t>
  </si>
  <si>
    <t>redwards@example.com</t>
  </si>
  <si>
    <t>Battle Creek</t>
  </si>
  <si>
    <t>Cheryl</t>
  </si>
  <si>
    <t>(562)739-8166</t>
  </si>
  <si>
    <t>contrerasrachel@example.org</t>
  </si>
  <si>
    <t>Qalyubia</t>
  </si>
  <si>
    <t>806-043-7257x592</t>
  </si>
  <si>
    <t>michaellewis@example.org</t>
  </si>
  <si>
    <t>Robert Hudson</t>
  </si>
  <si>
    <t>(199)348-6063x1939</t>
  </si>
  <si>
    <t>pattersonkelly@example.com</t>
  </si>
  <si>
    <t>845-746-2943x779</t>
  </si>
  <si>
    <t>lopezandrew@example.com</t>
  </si>
  <si>
    <t>001-372-172-2133x9630</t>
  </si>
  <si>
    <t>mccallmario@example.org</t>
  </si>
  <si>
    <t>Ruth</t>
  </si>
  <si>
    <t>Schmidt</t>
  </si>
  <si>
    <t>001-629-086-7788x238</t>
  </si>
  <si>
    <t>meltonangela@example.com</t>
  </si>
  <si>
    <t>Sheila</t>
  </si>
  <si>
    <t>024-897-6686</t>
  </si>
  <si>
    <t>christina45@example.net</t>
  </si>
  <si>
    <t>Faiyum</t>
  </si>
  <si>
    <t>(554)978-7568x1251</t>
  </si>
  <si>
    <t>johnwolfe@example.net</t>
  </si>
  <si>
    <t>Mario Daniel</t>
  </si>
  <si>
    <t>vmorrison@example.com</t>
  </si>
  <si>
    <t>Fairfield</t>
  </si>
  <si>
    <t>Roger</t>
  </si>
  <si>
    <t>001-190-828-4405x217</t>
  </si>
  <si>
    <t>tshaw@example.com</t>
  </si>
  <si>
    <t>Easton</t>
  </si>
  <si>
    <t>+1-646-461-1093x076</t>
  </si>
  <si>
    <t>samuelmckinney@example.com</t>
  </si>
  <si>
    <t>Michael Chan</t>
  </si>
  <si>
    <t>Peoria</t>
  </si>
  <si>
    <t>Franco</t>
  </si>
  <si>
    <t>479.980.9877x3375</t>
  </si>
  <si>
    <t>carrie87@example.net</t>
  </si>
  <si>
    <t>North West</t>
  </si>
  <si>
    <t>357-995-8502x180</t>
  </si>
  <si>
    <t>christinahull@example.com</t>
  </si>
  <si>
    <t>Hansen</t>
  </si>
  <si>
    <t>299-136-1944x919</t>
  </si>
  <si>
    <t>gstafford@example.org</t>
  </si>
  <si>
    <t>Killeen</t>
  </si>
  <si>
    <t>Meyer</t>
  </si>
  <si>
    <t>001-953-203-1044x2406</t>
  </si>
  <si>
    <t>dtaylor@example.com</t>
  </si>
  <si>
    <t>jody08@example.org</t>
  </si>
  <si>
    <t>Aaron Thomas</t>
  </si>
  <si>
    <t>Hendricks</t>
  </si>
  <si>
    <t>423.613.5619x961</t>
  </si>
  <si>
    <t>xweeks@example.net</t>
  </si>
  <si>
    <t>+1-793-114-9986x2335</t>
  </si>
  <si>
    <t>crawfordlaurie@example.net</t>
  </si>
  <si>
    <t>Wallace</t>
  </si>
  <si>
    <t>+1-012-796-0183x675</t>
  </si>
  <si>
    <t>ryanthomas@example.org</t>
  </si>
  <si>
    <t>924-782-9368</t>
  </si>
  <si>
    <t>slopez@example.com</t>
  </si>
  <si>
    <t>Lindi</t>
  </si>
  <si>
    <t>Riggs</t>
  </si>
  <si>
    <t>+1-306-793-5686x634</t>
  </si>
  <si>
    <t>laurawillis@example.com</t>
  </si>
  <si>
    <t>914-314-8630x393</t>
  </si>
  <si>
    <t>bennettmichael@example.org</t>
  </si>
  <si>
    <t>Whitney</t>
  </si>
  <si>
    <t>398.660.6913x31167</t>
  </si>
  <si>
    <t>qsimmons@example.net</t>
  </si>
  <si>
    <t>Kristen</t>
  </si>
  <si>
    <t>michaelchurch@example.com</t>
  </si>
  <si>
    <t>Boone</t>
  </si>
  <si>
    <t>990-281-9451</t>
  </si>
  <si>
    <t>nicholetaylor@example.com</t>
  </si>
  <si>
    <t>Alec</t>
  </si>
  <si>
    <t>Leblanc</t>
  </si>
  <si>
    <t>(200)858-2287x22114</t>
  </si>
  <si>
    <t>daniellegarrett@example.org</t>
  </si>
  <si>
    <t>Molly</t>
  </si>
  <si>
    <t>+1-023-525-3183x00293</t>
  </si>
  <si>
    <t>tonya83@example.com</t>
  </si>
  <si>
    <t>Hempstead</t>
  </si>
  <si>
    <t>099.621.6584x9515</t>
  </si>
  <si>
    <t>martinezrobert@example.com</t>
  </si>
  <si>
    <t>Frazier</t>
  </si>
  <si>
    <t>+1-077-826-5861x861</t>
  </si>
  <si>
    <t>smithkevin@example.net</t>
  </si>
  <si>
    <t>001-699-183-7695</t>
  </si>
  <si>
    <t>ashleywarner@example.net</t>
  </si>
  <si>
    <t>Uige</t>
  </si>
  <si>
    <t>Kirk</t>
  </si>
  <si>
    <t>+1-970-465-8576x57837</t>
  </si>
  <si>
    <t>melissa44@example.com</t>
  </si>
  <si>
    <t>Luxor</t>
  </si>
  <si>
    <t>(135)930-7796x68814</t>
  </si>
  <si>
    <t>davisdavid@example.com</t>
  </si>
  <si>
    <t>001-424-563-2747</t>
  </si>
  <si>
    <t>rebeccaguerrero@example.org</t>
  </si>
  <si>
    <t>110.407.6012x05693</t>
  </si>
  <si>
    <t>ikelley@example.org</t>
  </si>
  <si>
    <t>Valdosta</t>
  </si>
  <si>
    <t>134.159.3338x354</t>
  </si>
  <si>
    <t>michaelibarra@example.org</t>
  </si>
  <si>
    <t>Joe Thomas</t>
  </si>
  <si>
    <t>190-505-2300x3181</t>
  </si>
  <si>
    <t>dakota59@example.net</t>
  </si>
  <si>
    <t>Rukwa</t>
  </si>
  <si>
    <t>Julia</t>
  </si>
  <si>
    <t>Frederick</t>
  </si>
  <si>
    <t>+1-971-841-2670x715</t>
  </si>
  <si>
    <t>abigailthomas@example.com</t>
  </si>
  <si>
    <t>Lamu</t>
  </si>
  <si>
    <t>001-973-102-8473x60073</t>
  </si>
  <si>
    <t>khenry@example.org</t>
  </si>
  <si>
    <t>Mallory</t>
  </si>
  <si>
    <t>Ray</t>
  </si>
  <si>
    <t>644.275.5209x51219</t>
  </si>
  <si>
    <t>wowens@example.org</t>
  </si>
  <si>
    <t>Danielle Cole</t>
  </si>
  <si>
    <t>Aurora</t>
  </si>
  <si>
    <t>0680984801</t>
  </si>
  <si>
    <t>nsantos@example.org</t>
  </si>
  <si>
    <t>Ekiti</t>
  </si>
  <si>
    <t>+1-300-695-2468x810</t>
  </si>
  <si>
    <t>ysanders@example.net</t>
  </si>
  <si>
    <t>Barrera</t>
  </si>
  <si>
    <t>001-293-994-0965</t>
  </si>
  <si>
    <t>dreid@example.org</t>
  </si>
  <si>
    <t>800.168.8492x2513</t>
  </si>
  <si>
    <t>paul77@example.com</t>
  </si>
  <si>
    <t>Holly</t>
  </si>
  <si>
    <t>Roth</t>
  </si>
  <si>
    <t>(311)579-1030x0152</t>
  </si>
  <si>
    <t>gardnermark@example.com</t>
  </si>
  <si>
    <t>419-672-3544x34628</t>
  </si>
  <si>
    <t>victor60@example.org</t>
  </si>
  <si>
    <t>weissholly@example.org</t>
  </si>
  <si>
    <t>Aguilar</t>
  </si>
  <si>
    <t>kathleen86@example.org</t>
  </si>
  <si>
    <t>013.960.1435</t>
  </si>
  <si>
    <t>chelseajohnson@example.com</t>
  </si>
  <si>
    <t>(254)182-1803x560</t>
  </si>
  <si>
    <t>mary17@example.org</t>
  </si>
  <si>
    <t>Ramos</t>
  </si>
  <si>
    <t>001-799-768-7633x80793</t>
  </si>
  <si>
    <t>whitetim@example.net</t>
  </si>
  <si>
    <t>(820)812-4495x686</t>
  </si>
  <si>
    <t>mcunningham@example.com</t>
  </si>
  <si>
    <t>Fort Worth</t>
  </si>
  <si>
    <t>900.055.1520</t>
  </si>
  <si>
    <t>allenamber@example.net</t>
  </si>
  <si>
    <t>Beni Mellal Province</t>
  </si>
  <si>
    <t>Mathis</t>
  </si>
  <si>
    <t>163.450.1959x8135</t>
  </si>
  <si>
    <t>fjohnson@example.org</t>
  </si>
  <si>
    <t>Cervantes</t>
  </si>
  <si>
    <t>sjones@example.org</t>
  </si>
  <si>
    <t>Shawn</t>
  </si>
  <si>
    <t>+1-692-863-7106x88458</t>
  </si>
  <si>
    <t>irobinson@example.net</t>
  </si>
  <si>
    <t>Asyut</t>
  </si>
  <si>
    <t>(053)459-4943x0137</t>
  </si>
  <si>
    <t>deanna63@example.net</t>
  </si>
  <si>
    <t>Akwa Ibom</t>
  </si>
  <si>
    <t>097-646-1510x84935</t>
  </si>
  <si>
    <t>fhaynes@example.com</t>
  </si>
  <si>
    <t>Cunene</t>
  </si>
  <si>
    <t>Cross</t>
  </si>
  <si>
    <t>857-482-1507</t>
  </si>
  <si>
    <t>derekrivera@example.org</t>
  </si>
  <si>
    <t>834-755-2057</t>
  </si>
  <si>
    <t>troy36@example.net</t>
  </si>
  <si>
    <t>Griffin</t>
  </si>
  <si>
    <t>(810)123-8947</t>
  </si>
  <si>
    <t>cmyers@example.org</t>
  </si>
  <si>
    <t>Jefferson</t>
  </si>
  <si>
    <t>(399)286-6664</t>
  </si>
  <si>
    <t>josephspears@example.org</t>
  </si>
  <si>
    <t>+1-975-762-3505x74181</t>
  </si>
  <si>
    <t>xkelley@example.org</t>
  </si>
  <si>
    <t>(012)943-8841x246</t>
  </si>
  <si>
    <t>coreycarter@example.org</t>
  </si>
  <si>
    <t>Miami Gardens</t>
  </si>
  <si>
    <t>Sims</t>
  </si>
  <si>
    <t>001-137-399-1537x171</t>
  </si>
  <si>
    <t>stephaniezimmerman@example.net</t>
  </si>
  <si>
    <t>brooke52@example.net</t>
  </si>
  <si>
    <t>Weaver</t>
  </si>
  <si>
    <t>403.651.5038x6140</t>
  </si>
  <si>
    <t>curtisrivas@example.net</t>
  </si>
  <si>
    <t>Mooresville</t>
  </si>
  <si>
    <t>+1-200-304-8872x197</t>
  </si>
  <si>
    <t>jsutton@example.com</t>
  </si>
  <si>
    <t>(504)271-2137x68322</t>
  </si>
  <si>
    <t>wallacesarah@example.org</t>
  </si>
  <si>
    <t>Corpus Christi</t>
  </si>
  <si>
    <t>642-315-7513</t>
  </si>
  <si>
    <t>gonzalezjennifer@example.net</t>
  </si>
  <si>
    <t>Soto</t>
  </si>
  <si>
    <t>(301)596-2137</t>
  </si>
  <si>
    <t>isanchez@example.org</t>
  </si>
  <si>
    <t>Mcmillan</t>
  </si>
  <si>
    <t>qcallahan@example.org</t>
  </si>
  <si>
    <t>+1-874-929-9123x541</t>
  </si>
  <si>
    <t>osmith@example.org</t>
  </si>
  <si>
    <t>Webb</t>
  </si>
  <si>
    <t>nicole11@example.com</t>
  </si>
  <si>
    <t>Jacqueline Rice</t>
  </si>
  <si>
    <t>Khenifra</t>
  </si>
  <si>
    <t>038.664.1328</t>
  </si>
  <si>
    <t>gclayton@example.net</t>
  </si>
  <si>
    <t>Greater Accra</t>
  </si>
  <si>
    <t>Gabrielle</t>
  </si>
  <si>
    <t>+1-460-733-5262x3482</t>
  </si>
  <si>
    <t>zdavis@example.net</t>
  </si>
  <si>
    <t>Sheila Nichols</t>
  </si>
  <si>
    <t>Njombe</t>
  </si>
  <si>
    <t>Rachael</t>
  </si>
  <si>
    <t>Floyd</t>
  </si>
  <si>
    <t>(852)220-6794x861</t>
  </si>
  <si>
    <t>vweaver@example.net</t>
  </si>
  <si>
    <t>879-516-1677x861</t>
  </si>
  <si>
    <t>maria85@example.net</t>
  </si>
  <si>
    <t>Tiznit</t>
  </si>
  <si>
    <t>heather90@example.net</t>
  </si>
  <si>
    <t>001-138-154-1211x291</t>
  </si>
  <si>
    <t>colemichael@example.org</t>
  </si>
  <si>
    <t>Patty</t>
  </si>
  <si>
    <t>871-532-2167x67807</t>
  </si>
  <si>
    <t>amberwalker@example.net</t>
  </si>
  <si>
    <t>Aaron Taylor</t>
  </si>
  <si>
    <t>001-531-716-5932x436</t>
  </si>
  <si>
    <t>michelle73@example.com</t>
  </si>
  <si>
    <t>Rowe</t>
  </si>
  <si>
    <t>(631)366-9483</t>
  </si>
  <si>
    <t>vallison@example.org</t>
  </si>
  <si>
    <t>Mendoza</t>
  </si>
  <si>
    <t>+1-446-449-7891x1845</t>
  </si>
  <si>
    <t>shawn78@example.org</t>
  </si>
  <si>
    <t>Eric James</t>
  </si>
  <si>
    <t>Yang</t>
  </si>
  <si>
    <t>+1-933-920-5797x86823</t>
  </si>
  <si>
    <t>alexandriaschmidt@example.net</t>
  </si>
  <si>
    <t>Devin</t>
  </si>
  <si>
    <t>Arellano</t>
  </si>
  <si>
    <t>+1-646-672-4909x8538</t>
  </si>
  <si>
    <t>wardbrooke@example.net</t>
  </si>
  <si>
    <t>Gombe</t>
  </si>
  <si>
    <t>watkinsbonnie@example.org</t>
  </si>
  <si>
    <t>916-868-5590</t>
  </si>
  <si>
    <t>ksanders@example.net</t>
  </si>
  <si>
    <t>+1-694-724-7516x83837</t>
  </si>
  <si>
    <t>tanya69@example.net</t>
  </si>
  <si>
    <t>Waco</t>
  </si>
  <si>
    <t>Haley</t>
  </si>
  <si>
    <t>001-813-818-7075</t>
  </si>
  <si>
    <t>robinsonanthony@example.net</t>
  </si>
  <si>
    <t>Melanie</t>
  </si>
  <si>
    <t>470-584-4233</t>
  </si>
  <si>
    <t>jvaughan@example.com</t>
  </si>
  <si>
    <t>Benitez</t>
  </si>
  <si>
    <t>+1-173-972-7372x8815</t>
  </si>
  <si>
    <t>vancestacey@example.com</t>
  </si>
  <si>
    <t>Arlington</t>
  </si>
  <si>
    <t>160.818.3720</t>
  </si>
  <si>
    <t>nfleming@example.net</t>
  </si>
  <si>
    <t>001-713-744-6959x6020</t>
  </si>
  <si>
    <t>stephenknox@example.com</t>
  </si>
  <si>
    <t>(734)337-8209x10238</t>
  </si>
  <si>
    <t>john68@example.net</t>
  </si>
  <si>
    <t>Wilmington</t>
  </si>
  <si>
    <t>Heidi</t>
  </si>
  <si>
    <t>yubenjamin@example.org</t>
  </si>
  <si>
    <t>Potter</t>
  </si>
  <si>
    <t>693.648.2369x3988</t>
  </si>
  <si>
    <t>george49@example.net</t>
  </si>
  <si>
    <t>532.184.4873</t>
  </si>
  <si>
    <t>jodi74@example.com</t>
  </si>
  <si>
    <t>Good</t>
  </si>
  <si>
    <t>+1-100-097-9848x6113</t>
  </si>
  <si>
    <t>jamessanders@example.org</t>
  </si>
  <si>
    <t>Settat</t>
  </si>
  <si>
    <t>001-533-517-4201x084</t>
  </si>
  <si>
    <t>robin70@example.org</t>
  </si>
  <si>
    <t>Shelton</t>
  </si>
  <si>
    <t>588.765.0362x6010</t>
  </si>
  <si>
    <t>annettejohnson@example.net</t>
  </si>
  <si>
    <t>001-242-141-4814</t>
  </si>
  <si>
    <t>dsmith@example.com</t>
  </si>
  <si>
    <t>+1-440-186-3508x373</t>
  </si>
  <si>
    <t>tonyacox@example.org</t>
  </si>
  <si>
    <t>+1-898-342-8352x737</t>
  </si>
  <si>
    <t>michelle04@example.com</t>
  </si>
  <si>
    <t>Roberson</t>
  </si>
  <si>
    <t>001-987-353-2093x081</t>
  </si>
  <si>
    <t>csharp@example.org</t>
  </si>
  <si>
    <t>(282)430-1320x67304</t>
  </si>
  <si>
    <t>francisco99@example.com</t>
  </si>
  <si>
    <t>Vargas</t>
  </si>
  <si>
    <t>525.597.1463x3390</t>
  </si>
  <si>
    <t>megan24@example.com</t>
  </si>
  <si>
    <t>Qena</t>
  </si>
  <si>
    <t>clarktravis@example.org</t>
  </si>
  <si>
    <t>Evans</t>
  </si>
  <si>
    <t>001-940-712-7521x2349</t>
  </si>
  <si>
    <t>sharris@example.org</t>
  </si>
  <si>
    <t>Oak Lawn</t>
  </si>
  <si>
    <t>Mccullough</t>
  </si>
  <si>
    <t>qgonzalez@example.net</t>
  </si>
  <si>
    <t>Karina</t>
  </si>
  <si>
    <t>Mcfarland</t>
  </si>
  <si>
    <t>001-162-222-7484x73706</t>
  </si>
  <si>
    <t>williamssteven@example.org</t>
  </si>
  <si>
    <t>Friedman</t>
  </si>
  <si>
    <t>026-624-0147x34555</t>
  </si>
  <si>
    <t>ritayoung@example.net</t>
  </si>
  <si>
    <t>Diana Ashley MD</t>
  </si>
  <si>
    <t>Leonard</t>
  </si>
  <si>
    <t>734-616-4900</t>
  </si>
  <si>
    <t>pamela16@example.net</t>
  </si>
  <si>
    <t>Glen Cove</t>
  </si>
  <si>
    <t>001-420-897-1200x2653</t>
  </si>
  <si>
    <t>kellybrittany@example.net</t>
  </si>
  <si>
    <t>Cardenas</t>
  </si>
  <si>
    <t>+1-677-618-6614x261</t>
  </si>
  <si>
    <t>lori15@example.net</t>
  </si>
  <si>
    <t>Oakland</t>
  </si>
  <si>
    <t>Carpenter</t>
  </si>
  <si>
    <t>798.581.5375x22643</t>
  </si>
  <si>
    <t>ylivingston@example.org</t>
  </si>
  <si>
    <t>Frost</t>
  </si>
  <si>
    <t>233.122.6231</t>
  </si>
  <si>
    <t>awhite@example.org</t>
  </si>
  <si>
    <t>Mccoy</t>
  </si>
  <si>
    <t>278.829.4317</t>
  </si>
  <si>
    <t>sandra28@example.net</t>
  </si>
  <si>
    <t>Durham</t>
  </si>
  <si>
    <t>416.026.4968x68566</t>
  </si>
  <si>
    <t>obrienjacob@example.com</t>
  </si>
  <si>
    <t>joshualewis@example.com</t>
  </si>
  <si>
    <t>makaylagreen@example.com</t>
  </si>
  <si>
    <t>Mccann</t>
  </si>
  <si>
    <t>599.151.5804</t>
  </si>
  <si>
    <t>amanda71@example.net</t>
  </si>
  <si>
    <t>Benishangul-Gumuz</t>
  </si>
  <si>
    <t>618.343.4287x6387</t>
  </si>
  <si>
    <t>johnhunter@example.com</t>
  </si>
  <si>
    <t>Midland</t>
  </si>
  <si>
    <t>Weber</t>
  </si>
  <si>
    <t>(647)923-7863</t>
  </si>
  <si>
    <t>mitchellmark@example.com</t>
  </si>
  <si>
    <t>Trans Nzoia</t>
  </si>
  <si>
    <t>Berger</t>
  </si>
  <si>
    <t>896.532.2568</t>
  </si>
  <si>
    <t>butlerjohn@example.net</t>
  </si>
  <si>
    <t>+1-441-066-1456x337</t>
  </si>
  <si>
    <t>bbarron@example.org</t>
  </si>
  <si>
    <t>531.118.5962</t>
  </si>
  <si>
    <t>gutierrezjulie@example.net</t>
  </si>
  <si>
    <t>705.711.1459</t>
  </si>
  <si>
    <t>kruegerjames@example.com</t>
  </si>
  <si>
    <t>Mariah</t>
  </si>
  <si>
    <t>Vance</t>
  </si>
  <si>
    <t>+1-719-281-3126x8367</t>
  </si>
  <si>
    <t>christopherlowe@example.net</t>
  </si>
  <si>
    <t>Athens</t>
  </si>
  <si>
    <t>Kerri</t>
  </si>
  <si>
    <t>730-158-2542</t>
  </si>
  <si>
    <t>vwalsh@example.com</t>
  </si>
  <si>
    <t>Delta</t>
  </si>
  <si>
    <t>Kelly</t>
  </si>
  <si>
    <t>(579)562-4203</t>
  </si>
  <si>
    <t>natalie07@example.net</t>
  </si>
  <si>
    <t>Hudson</t>
  </si>
  <si>
    <t>0260444483</t>
  </si>
  <si>
    <t>mary00@example.org</t>
  </si>
  <si>
    <t>Carl</t>
  </si>
  <si>
    <t>+1-079-002-5075x133</t>
  </si>
  <si>
    <t>joannasmith@example.org</t>
  </si>
  <si>
    <t>Powell</t>
  </si>
  <si>
    <t>(147)157-8306</t>
  </si>
  <si>
    <t>rita98@example.net</t>
  </si>
  <si>
    <t>Caitlin</t>
  </si>
  <si>
    <t>001-561-423-2616x03487</t>
  </si>
  <si>
    <t>michael50@example.org</t>
  </si>
  <si>
    <t>392.899.1389x5417</t>
  </si>
  <si>
    <t>christophermcmillan@example.net</t>
  </si>
  <si>
    <t>Peter</t>
  </si>
  <si>
    <t>001-118-562-2834x3140</t>
  </si>
  <si>
    <t>littlechristopher@example.com</t>
  </si>
  <si>
    <t>Alejandro</t>
  </si>
  <si>
    <t>001-129-169-2751x57690</t>
  </si>
  <si>
    <t>harrisgeorge@example.net</t>
  </si>
  <si>
    <t>Kafr El Sheikh</t>
  </si>
  <si>
    <t>688-721-1963</t>
  </si>
  <si>
    <t>lopezleslie@example.net</t>
  </si>
  <si>
    <t>Katie</t>
  </si>
  <si>
    <t>Fleming</t>
  </si>
  <si>
    <t>(598)381-6723x39610</t>
  </si>
  <si>
    <t>xsmith@example.org</t>
  </si>
  <si>
    <t>Jennings</t>
  </si>
  <si>
    <t>692.736.1633x0582</t>
  </si>
  <si>
    <t>karen48@example.net</t>
  </si>
  <si>
    <t>Eastern Cape</t>
  </si>
  <si>
    <t>Jeffery</t>
  </si>
  <si>
    <t>Zhang</t>
  </si>
  <si>
    <t>001-313-731-3585x83751</t>
  </si>
  <si>
    <t>ucastillo@example.com</t>
  </si>
  <si>
    <t>Mbeya</t>
  </si>
  <si>
    <t>rileymichelle@example.org</t>
  </si>
  <si>
    <t>Utica</t>
  </si>
  <si>
    <t>Snyder</t>
  </si>
  <si>
    <t>001-030-754-4442x767</t>
  </si>
  <si>
    <t>rebecca21@example.net</t>
  </si>
  <si>
    <t>+1-165-873-5934x0898</t>
  </si>
  <si>
    <t>rivaswilliam@example.com</t>
  </si>
  <si>
    <t>901-108-0284</t>
  </si>
  <si>
    <t>melissa93@example.com</t>
  </si>
  <si>
    <t>519.824.6928x29432</t>
  </si>
  <si>
    <t>mendozajoshua@example.net</t>
  </si>
  <si>
    <t>(340)487-1821x1151</t>
  </si>
  <si>
    <t>perezjohnathan@example.com</t>
  </si>
  <si>
    <t>Bengo</t>
  </si>
  <si>
    <t>Jamie</t>
  </si>
  <si>
    <t>450.518.1595x00633</t>
  </si>
  <si>
    <t>daniel41@example.org</t>
  </si>
  <si>
    <t>Garrison</t>
  </si>
  <si>
    <t>415.791.7135x9650</t>
  </si>
  <si>
    <t>edwardburton@example.com</t>
  </si>
  <si>
    <t>Ayers</t>
  </si>
  <si>
    <t>578.530.9295</t>
  </si>
  <si>
    <t>christie26@example.org</t>
  </si>
  <si>
    <t>Akron</t>
  </si>
  <si>
    <t>961-703-8069x4195</t>
  </si>
  <si>
    <t>jade73@example.com</t>
  </si>
  <si>
    <t>345.436.7242</t>
  </si>
  <si>
    <t>jorge48@example.net</t>
  </si>
  <si>
    <t>Casablanca-Settat</t>
  </si>
  <si>
    <t>Simpson</t>
  </si>
  <si>
    <t>teresacowan@example.net</t>
  </si>
  <si>
    <t>Hays</t>
  </si>
  <si>
    <t>(050)565-9055x862</t>
  </si>
  <si>
    <t>lfisher@example.org</t>
  </si>
  <si>
    <t>Valdez</t>
  </si>
  <si>
    <t>847-176-5639</t>
  </si>
  <si>
    <t>ryan92@example.net</t>
  </si>
  <si>
    <t>Bie</t>
  </si>
  <si>
    <t>001-270-042-7715x6997</t>
  </si>
  <si>
    <t>scarter@example.net</t>
  </si>
  <si>
    <t>Chase</t>
  </si>
  <si>
    <t>yellis@example.org</t>
  </si>
  <si>
    <t>001-705-632-0756x00820</t>
  </si>
  <si>
    <t>edwardwhite@example.org</t>
  </si>
  <si>
    <t>(010)507-9543</t>
  </si>
  <si>
    <t>vincent85@example.org</t>
  </si>
  <si>
    <t>Dan</t>
  </si>
  <si>
    <t>Patterson</t>
  </si>
  <si>
    <t>+1-161-158-0831x302</t>
  </si>
  <si>
    <t>Maria</t>
  </si>
  <si>
    <t>Herrera</t>
  </si>
  <si>
    <t>(477)084-7665x9086</t>
  </si>
  <si>
    <t>ipreston@example.net</t>
  </si>
  <si>
    <t>Figueroa</t>
  </si>
  <si>
    <t>392-680-6976x6318</t>
  </si>
  <si>
    <t>victoria71@example.net</t>
  </si>
  <si>
    <t>397.257.4418x8013</t>
  </si>
  <si>
    <t>lukeconner@example.com</t>
  </si>
  <si>
    <t>Phillips</t>
  </si>
  <si>
    <t>508.250.0819x177</t>
  </si>
  <si>
    <t>ifranklin@example.org</t>
  </si>
  <si>
    <t>Paige</t>
  </si>
  <si>
    <t>498.132.7246</t>
  </si>
  <si>
    <t>bondmichelle@example.org</t>
  </si>
  <si>
    <t>(268)135-4157x591</t>
  </si>
  <si>
    <t>jennifer63@example.net</t>
  </si>
  <si>
    <t>Cuanza Norte</t>
  </si>
  <si>
    <t>jasoncampbell@example.com</t>
  </si>
  <si>
    <t>Dana</t>
  </si>
  <si>
    <t>pamelalindsey@example.com</t>
  </si>
  <si>
    <t>(114)522-4589x8507</t>
  </si>
  <si>
    <t>rodriguezmarc@example.net</t>
  </si>
  <si>
    <t>Edwards</t>
  </si>
  <si>
    <t>(757)161-6196</t>
  </si>
  <si>
    <t>dwalker@example.org</t>
  </si>
  <si>
    <t>Geita</t>
  </si>
  <si>
    <t>Caleb</t>
  </si>
  <si>
    <t>Braun</t>
  </si>
  <si>
    <t>(936)655-5648x6777</t>
  </si>
  <si>
    <t>christopher18@example.org</t>
  </si>
  <si>
    <t>001-603-809-7620x80810</t>
  </si>
  <si>
    <t>haledavid@example.com</t>
  </si>
  <si>
    <t>(477)745-3504x64193</t>
  </si>
  <si>
    <t>brandon51@example.org</t>
  </si>
  <si>
    <t>Ruiz</t>
  </si>
  <si>
    <t>+1-197-918-5751x2490</t>
  </si>
  <si>
    <t>jmartin@example.org</t>
  </si>
  <si>
    <t>Bentley</t>
  </si>
  <si>
    <t>001-681-545-4752x5038</t>
  </si>
  <si>
    <t>carol24@example.net</t>
  </si>
  <si>
    <t>St. Petersburg</t>
  </si>
  <si>
    <t>+1-937-402-6661x173</t>
  </si>
  <si>
    <t>turnerscott@example.net</t>
  </si>
  <si>
    <t>Meghan</t>
  </si>
  <si>
    <t>(140)547-1250</t>
  </si>
  <si>
    <t>tiffanycollins@example.net</t>
  </si>
  <si>
    <t>Christina Garza</t>
  </si>
  <si>
    <t>Burke</t>
  </si>
  <si>
    <t>(931)087-3266x09372</t>
  </si>
  <si>
    <t>sean62@example.com</t>
  </si>
  <si>
    <t>+1-922-222-9840x50220</t>
  </si>
  <si>
    <t>wcoleman@example.org</t>
  </si>
  <si>
    <t>Embu</t>
  </si>
  <si>
    <t>Cortez</t>
  </si>
  <si>
    <t>+1-901-842-2910x219</t>
  </si>
  <si>
    <t>alexander97@example.com</t>
  </si>
  <si>
    <t>509-653-7194</t>
  </si>
  <si>
    <t>aaron66@example.net</t>
  </si>
  <si>
    <t>Doris</t>
  </si>
  <si>
    <t>139-131-3342x3305</t>
  </si>
  <si>
    <t>timothytorres@example.com</t>
  </si>
  <si>
    <t>Mckinney</t>
  </si>
  <si>
    <t>+1-361-063-9267x98322</t>
  </si>
  <si>
    <t>tgriffin@example.net</t>
  </si>
  <si>
    <t>Louis</t>
  </si>
  <si>
    <t>(553)732-7940x61232</t>
  </si>
  <si>
    <t>trice@example.com</t>
  </si>
  <si>
    <t>edwinsmith@example.com</t>
  </si>
  <si>
    <t>Chavez</t>
  </si>
  <si>
    <t>954-485-2879</t>
  </si>
  <si>
    <t>vbowers@example.net</t>
  </si>
  <si>
    <t>Arroyo</t>
  </si>
  <si>
    <t>(300)549-3649x966</t>
  </si>
  <si>
    <t>xstevens@example.org</t>
  </si>
  <si>
    <t>522.853.0096</t>
  </si>
  <si>
    <t>robert24@example.org</t>
  </si>
  <si>
    <t>Moulay Yacoub</t>
  </si>
  <si>
    <t>(682)938-5015x608</t>
  </si>
  <si>
    <t>vdixon@example.com</t>
  </si>
  <si>
    <t>Roswell</t>
  </si>
  <si>
    <t>001-963-748-5269x547</t>
  </si>
  <si>
    <t>brandonbishop@example.com</t>
  </si>
  <si>
    <t>Diana</t>
  </si>
  <si>
    <t>225.606.4514x96010</t>
  </si>
  <si>
    <t>jasonobrien@example.com</t>
  </si>
  <si>
    <t>Phyllis</t>
  </si>
  <si>
    <t>001-370-072-9210x66325</t>
  </si>
  <si>
    <t>katelynramirez@example.org</t>
  </si>
  <si>
    <t>Sidi Kacem</t>
  </si>
  <si>
    <t>+1-612-734-8201x7455</t>
  </si>
  <si>
    <t>carterchristopher@example.com</t>
  </si>
  <si>
    <t>Chad</t>
  </si>
  <si>
    <t>555-585-5734</t>
  </si>
  <si>
    <t>kathleen06@example.org</t>
  </si>
  <si>
    <t>Paula</t>
  </si>
  <si>
    <t>774-348-9414x1474</t>
  </si>
  <si>
    <t>tranjamie@example.net</t>
  </si>
  <si>
    <t>150.276.8933x7957</t>
  </si>
  <si>
    <t>asmith@example.com</t>
  </si>
  <si>
    <t>Alexandria</t>
  </si>
  <si>
    <t>Todd</t>
  </si>
  <si>
    <t>001-521-321-9449x46676</t>
  </si>
  <si>
    <t>godonnell@example.net</t>
  </si>
  <si>
    <t>Ethan</t>
  </si>
  <si>
    <t>988-798-7227x5529</t>
  </si>
  <si>
    <t>greeneheather@example.net</t>
  </si>
  <si>
    <t>+1-382-772-2008x270</t>
  </si>
  <si>
    <t>hernandezfrank@example.net</t>
  </si>
  <si>
    <t>782.157.5122x98642</t>
  </si>
  <si>
    <t>opetty@example.net</t>
  </si>
  <si>
    <t>790.518.5818x88069</t>
  </si>
  <si>
    <t>timothydelgado@example.com</t>
  </si>
  <si>
    <t>Milledgeville</t>
  </si>
  <si>
    <t>(701)828-3689</t>
  </si>
  <si>
    <t>david43@example.net</t>
  </si>
  <si>
    <t>Nairobi</t>
  </si>
  <si>
    <t>Duran</t>
  </si>
  <si>
    <t>702.979.9194x74468</t>
  </si>
  <si>
    <t>clarkbrittany@example.net</t>
  </si>
  <si>
    <t>karen23@example.com</t>
  </si>
  <si>
    <t>+1-110-730-2101x836</t>
  </si>
  <si>
    <t>jasonhickman@example.net</t>
  </si>
  <si>
    <t>Skokie</t>
  </si>
  <si>
    <t>Kathryn</t>
  </si>
  <si>
    <t>Camacho</t>
  </si>
  <si>
    <t>(449)642-9454</t>
  </si>
  <si>
    <t>bowenjacob@example.org</t>
  </si>
  <si>
    <t>Jerry Cox</t>
  </si>
  <si>
    <t>Kebbi</t>
  </si>
  <si>
    <t>001-319-205-0295x485</t>
  </si>
  <si>
    <t>browngerald@example.org</t>
  </si>
  <si>
    <t>Middleton</t>
  </si>
  <si>
    <t>(200)002-6030x3342</t>
  </si>
  <si>
    <t>ashleymurphy@example.org</t>
  </si>
  <si>
    <t>805-527-1228x858</t>
  </si>
  <si>
    <t>crosales@example.net</t>
  </si>
  <si>
    <t>001-243-228-0590</t>
  </si>
  <si>
    <t>robertrose@example.org</t>
  </si>
  <si>
    <t>Abia</t>
  </si>
  <si>
    <t>001-910-325-4177</t>
  </si>
  <si>
    <t>ernestmoore@example.org</t>
  </si>
  <si>
    <t>Chan</t>
  </si>
  <si>
    <t>770.826.8862x9073</t>
  </si>
  <si>
    <t>howardjeffrey@example.org</t>
  </si>
  <si>
    <t>Colleen</t>
  </si>
  <si>
    <t>Gilbert</t>
  </si>
  <si>
    <t>(396)749-2786x96066</t>
  </si>
  <si>
    <t>ethan92@example.net</t>
  </si>
  <si>
    <t>ryan00@example.net</t>
  </si>
  <si>
    <t>373.222.4897x7849</t>
  </si>
  <si>
    <t>denise46@example.com</t>
  </si>
  <si>
    <t>Wesley</t>
  </si>
  <si>
    <t>+1-034-645-5389x1055</t>
  </si>
  <si>
    <t>fwilson@example.org</t>
  </si>
  <si>
    <t>Brian Clarke</t>
  </si>
  <si>
    <t>001-736-374-6591x437</t>
  </si>
  <si>
    <t>wrightmichael@example.net</t>
  </si>
  <si>
    <t>622-106-2808x420</t>
  </si>
  <si>
    <t>craymond@example.net</t>
  </si>
  <si>
    <t>Gharbia</t>
  </si>
  <si>
    <t>Gallagher</t>
  </si>
  <si>
    <t>765-500-8032x06936</t>
  </si>
  <si>
    <t>taylorjack@example.org</t>
  </si>
  <si>
    <t>Taourirt</t>
  </si>
  <si>
    <t>(439)058-2410</t>
  </si>
  <si>
    <t>bradleytimothy@example.com</t>
  </si>
  <si>
    <t>(400)235-5553</t>
  </si>
  <si>
    <t>anthony24@example.com</t>
  </si>
  <si>
    <t>(006)707-3816x94163</t>
  </si>
  <si>
    <t>ibenton@example.net</t>
  </si>
  <si>
    <t>(075)021-9822x5682</t>
  </si>
  <si>
    <t>kristenlynch@example.net</t>
  </si>
  <si>
    <t>001-547-251-5088x8998</t>
  </si>
  <si>
    <t>xwashington@example.org</t>
  </si>
  <si>
    <t>Savannah</t>
  </si>
  <si>
    <t>Barker</t>
  </si>
  <si>
    <t>001-290-212-8310x284</t>
  </si>
  <si>
    <t>jonathan50@example.net</t>
  </si>
  <si>
    <t>Kirby</t>
  </si>
  <si>
    <t>339-817-9093x33551</t>
  </si>
  <si>
    <t>catherine57@example.com</t>
  </si>
  <si>
    <t>001-695-256-5282</t>
  </si>
  <si>
    <t>daniellepeterson@example.org</t>
  </si>
  <si>
    <t>(861)008-7512</t>
  </si>
  <si>
    <t>douglas21@example.com</t>
  </si>
  <si>
    <t>909.689.2527x32491</t>
  </si>
  <si>
    <t>woodshawna@example.com</t>
  </si>
  <si>
    <t>Philip</t>
  </si>
  <si>
    <t>Mann</t>
  </si>
  <si>
    <t>001-763-143-4310</t>
  </si>
  <si>
    <t>gyoung@example.com</t>
  </si>
  <si>
    <t>001-694-710-7113x280</t>
  </si>
  <si>
    <t>marymorris@example.org</t>
  </si>
  <si>
    <t>(051)383-3985x386</t>
  </si>
  <si>
    <t>timothy16@example.org</t>
  </si>
  <si>
    <t>(674)939-8319x931</t>
  </si>
  <si>
    <t>lgoodwin@example.org</t>
  </si>
  <si>
    <t>Matthews</t>
  </si>
  <si>
    <t>821.114.0158</t>
  </si>
  <si>
    <t>garciakevin@example.org</t>
  </si>
  <si>
    <t>Lorain</t>
  </si>
  <si>
    <t>Lindsay</t>
  </si>
  <si>
    <t>Lane</t>
  </si>
  <si>
    <t>bwilkinson@example.net</t>
  </si>
  <si>
    <t>Arnold</t>
  </si>
  <si>
    <t>001-960-047-1084x20668</t>
  </si>
  <si>
    <t>hardinmatthew@example.org</t>
  </si>
  <si>
    <t>997.148.4837</t>
  </si>
  <si>
    <t>cdavid@example.com</t>
  </si>
  <si>
    <t>Cowan</t>
  </si>
  <si>
    <t>(110)200-1908x2088</t>
  </si>
  <si>
    <t>wbarnett@example.net</t>
  </si>
  <si>
    <t>Moreno</t>
  </si>
  <si>
    <t>+1-028-317-7069x60159</t>
  </si>
  <si>
    <t>kempcaitlin@example.com</t>
  </si>
  <si>
    <t>(622)198-5143</t>
  </si>
  <si>
    <t>vancetammy@example.com</t>
  </si>
  <si>
    <t>Singleton</t>
  </si>
  <si>
    <t>672.834.2841x357</t>
  </si>
  <si>
    <t>xwood@example.org</t>
  </si>
  <si>
    <t>Rose</t>
  </si>
  <si>
    <t>williamsmelanie@example.com</t>
  </si>
  <si>
    <t>Natasha</t>
  </si>
  <si>
    <t>243.597.1062</t>
  </si>
  <si>
    <t>bcain@example.net</t>
  </si>
  <si>
    <t>Lagos</t>
  </si>
  <si>
    <t>001-488-301-8918</t>
  </si>
  <si>
    <t>breanna59@example.org</t>
  </si>
  <si>
    <t>505.008.2628</t>
  </si>
  <si>
    <t>tdaniels@example.net</t>
  </si>
  <si>
    <t>Scranton</t>
  </si>
  <si>
    <t>Reilly</t>
  </si>
  <si>
    <t>361.270.0741</t>
  </si>
  <si>
    <t>mccarthyjustin@example.org</t>
  </si>
  <si>
    <t>Ward</t>
  </si>
  <si>
    <t>894.303.8133</t>
  </si>
  <si>
    <t>michelle41@example.org</t>
  </si>
  <si>
    <t>Catherine</t>
  </si>
  <si>
    <t>Peck</t>
  </si>
  <si>
    <t>067-690-2866</t>
  </si>
  <si>
    <t>hoodconnie@example.org</t>
  </si>
  <si>
    <t>Kendra</t>
  </si>
  <si>
    <t>Wagner</t>
  </si>
  <si>
    <t>081-350-3544</t>
  </si>
  <si>
    <t>weberkylie@example.org</t>
  </si>
  <si>
    <t>Deanna</t>
  </si>
  <si>
    <t>307.695.8082x7689</t>
  </si>
  <si>
    <t>reillycarolyn@example.net</t>
  </si>
  <si>
    <t>Cary</t>
  </si>
  <si>
    <t>Danny</t>
  </si>
  <si>
    <t>nnichols@example.org</t>
  </si>
  <si>
    <t>001-957-498-9236x09560</t>
  </si>
  <si>
    <t>fhunter@example.net</t>
  </si>
  <si>
    <t>Carmen</t>
  </si>
  <si>
    <t>(166)002-1555</t>
  </si>
  <si>
    <t>christine26@example.com</t>
  </si>
  <si>
    <t>+1-369-059-5258x20607</t>
  </si>
  <si>
    <t>mark81@example.org</t>
  </si>
  <si>
    <t>Kakamega</t>
  </si>
  <si>
    <t>Esparza</t>
  </si>
  <si>
    <t>+1-176-680-4186x118</t>
  </si>
  <si>
    <t>ugraham@example.net</t>
  </si>
  <si>
    <t>Connor</t>
  </si>
  <si>
    <t>(002)123-8584</t>
  </si>
  <si>
    <t>garybrewer@example.org</t>
  </si>
  <si>
    <t>Cuevas</t>
  </si>
  <si>
    <t>110.718.6349</t>
  </si>
  <si>
    <t>adrianmann@example.com</t>
  </si>
  <si>
    <t>001-372-047-5923x9549</t>
  </si>
  <si>
    <t>stephaniewatkins@example.com</t>
  </si>
  <si>
    <t>North Sinai</t>
  </si>
  <si>
    <t>016-321-4167</t>
  </si>
  <si>
    <t>sarah68@example.net</t>
  </si>
  <si>
    <t>Wright</t>
  </si>
  <si>
    <t>326-872-0006x618</t>
  </si>
  <si>
    <t>elaineleblanc@example.org</t>
  </si>
  <si>
    <t>973-008-5411x251</t>
  </si>
  <si>
    <t>timothygarcia@example.com</t>
  </si>
  <si>
    <t>113.957.1395</t>
  </si>
  <si>
    <t>karatorres@example.com</t>
  </si>
  <si>
    <t>Quinn</t>
  </si>
  <si>
    <t>(026)260-7824</t>
  </si>
  <si>
    <t>jessica45@example.org</t>
  </si>
  <si>
    <t>Clearwater</t>
  </si>
  <si>
    <t>Terri</t>
  </si>
  <si>
    <t>155.861.2560x3910</t>
  </si>
  <si>
    <t>dorothy82@example.com</t>
  </si>
  <si>
    <t>Kannapolis</t>
  </si>
  <si>
    <t>Sandoval</t>
  </si>
  <si>
    <t>001-527-088-2913x223</t>
  </si>
  <si>
    <t>cthompson@example.org</t>
  </si>
  <si>
    <t>Daryl</t>
  </si>
  <si>
    <t>Moses</t>
  </si>
  <si>
    <t>567.651.1175x23920</t>
  </si>
  <si>
    <t>laurahorn@example.com</t>
  </si>
  <si>
    <t>+1-689-509-4703x33270</t>
  </si>
  <si>
    <t>molinaamy@example.net</t>
  </si>
  <si>
    <t>Mcgee</t>
  </si>
  <si>
    <t>rachelcooper@example.com</t>
  </si>
  <si>
    <t>Errachidia</t>
  </si>
  <si>
    <t>001-365-507-5710x3467</t>
  </si>
  <si>
    <t>wilsonkim@example.com</t>
  </si>
  <si>
    <t>954.119.6710x61827</t>
  </si>
  <si>
    <t>gonzalezmisty@example.com</t>
  </si>
  <si>
    <t>Erica</t>
  </si>
  <si>
    <t>(084)047-9216x02063</t>
  </si>
  <si>
    <t>joyce41@example.com</t>
  </si>
  <si>
    <t>Yesenia</t>
  </si>
  <si>
    <t>001-036-381-9270x459</t>
  </si>
  <si>
    <t>susan36@example.net</t>
  </si>
  <si>
    <t>102-920-3715x9128</t>
  </si>
  <si>
    <t>eshaw@example.net</t>
  </si>
  <si>
    <t>Frances</t>
  </si>
  <si>
    <t>463.173.9251</t>
  </si>
  <si>
    <t>lawrence80@example.org</t>
  </si>
  <si>
    <t>Miami Beach</t>
  </si>
  <si>
    <t>(726)935-1819</t>
  </si>
  <si>
    <t>yjordan@example.com</t>
  </si>
  <si>
    <t>Barrett</t>
  </si>
  <si>
    <t>(113)768-4091</t>
  </si>
  <si>
    <t>klinelaura@example.com</t>
  </si>
  <si>
    <t>451.630.3500</t>
  </si>
  <si>
    <t>hannahporter@example.net</t>
  </si>
  <si>
    <t>+1-005-802-3696x81067</t>
  </si>
  <si>
    <t>maryspencer@example.com</t>
  </si>
  <si>
    <t>833.225.2978x628</t>
  </si>
  <si>
    <t>katherinereid@example.net</t>
  </si>
  <si>
    <t>Harold</t>
  </si>
  <si>
    <t>Barton</t>
  </si>
  <si>
    <t>684-014-3127x59282</t>
  </si>
  <si>
    <t>vlarson@example.com</t>
  </si>
  <si>
    <t>Dodoma</t>
  </si>
  <si>
    <t>(372)091-0639</t>
  </si>
  <si>
    <t>tjohnson@example.org</t>
  </si>
  <si>
    <t>(426)706-3291x738</t>
  </si>
  <si>
    <t>william11@example.com</t>
  </si>
  <si>
    <t>Hayden</t>
  </si>
  <si>
    <t>reedstacie@example.net</t>
  </si>
  <si>
    <t>Teresa</t>
  </si>
  <si>
    <t>Heath</t>
  </si>
  <si>
    <t>+1-696-026-7460x8936</t>
  </si>
  <si>
    <t>toddhunter@example.org</t>
  </si>
  <si>
    <t>Ruben Snow</t>
  </si>
  <si>
    <t>rachel55@example.com</t>
  </si>
  <si>
    <t>Fort Lauderdale</t>
  </si>
  <si>
    <t>Mueller</t>
  </si>
  <si>
    <t>704.981.0515x013</t>
  </si>
  <si>
    <t>benjamingrimes@example.com</t>
  </si>
  <si>
    <t>165.242.3822x917</t>
  </si>
  <si>
    <t>jacksonjeremy@example.com</t>
  </si>
  <si>
    <t>(047)121-7937</t>
  </si>
  <si>
    <t>qbraun@example.net</t>
  </si>
  <si>
    <t>Monica</t>
  </si>
  <si>
    <t>(853)249-6860x0631</t>
  </si>
  <si>
    <t>troynunez@example.org</t>
  </si>
  <si>
    <t>Mcdaniel</t>
  </si>
  <si>
    <t>034-665-6307</t>
  </si>
  <si>
    <t>zlopez@example.net</t>
  </si>
  <si>
    <t>Uasin Gishu</t>
  </si>
  <si>
    <t>Stanley</t>
  </si>
  <si>
    <t>637-982-1236x515</t>
  </si>
  <si>
    <t>harry48@example.net</t>
  </si>
  <si>
    <t>juarezshane@example.net</t>
  </si>
  <si>
    <t>George Morales</t>
  </si>
  <si>
    <t>532-949-9720x87008</t>
  </si>
  <si>
    <t>morgan05@example.org</t>
  </si>
  <si>
    <t>(337)113-9017</t>
  </si>
  <si>
    <t>kendra46@example.net</t>
  </si>
  <si>
    <t>Moxico</t>
  </si>
  <si>
    <t>gblack@example.net</t>
  </si>
  <si>
    <t>tlawson@example.com</t>
  </si>
  <si>
    <t>Cleveland</t>
  </si>
  <si>
    <t>234-107-3409</t>
  </si>
  <si>
    <t>jennifer04@example.org</t>
  </si>
  <si>
    <t>hthomas@example.com</t>
  </si>
  <si>
    <t>(982)317-6859</t>
  </si>
  <si>
    <t>blackanthony@example.net</t>
  </si>
  <si>
    <t>376-571-4054x316</t>
  </si>
  <si>
    <t>gardneramanda@example.com</t>
  </si>
  <si>
    <t>Statesville</t>
  </si>
  <si>
    <t>Delacruz</t>
  </si>
  <si>
    <t>628-008-1868</t>
  </si>
  <si>
    <t>michaelwoodard@example.org</t>
  </si>
  <si>
    <t>Casey</t>
  </si>
  <si>
    <t>+1-602-876-2595x5444</t>
  </si>
  <si>
    <t>thomas66@example.net</t>
  </si>
  <si>
    <t>Pennington</t>
  </si>
  <si>
    <t>001-889-585-7316x2620</t>
  </si>
  <si>
    <t>garciaalex@example.org</t>
  </si>
  <si>
    <t>(451)974-9711x6223</t>
  </si>
  <si>
    <t>mejiashane@example.org</t>
  </si>
  <si>
    <t>Fremont</t>
  </si>
  <si>
    <t>Laura</t>
  </si>
  <si>
    <t>Krause</t>
  </si>
  <si>
    <t>389.888.7133x4674</t>
  </si>
  <si>
    <t>nguyenmary@example.org</t>
  </si>
  <si>
    <t>962.306.8534x5356</t>
  </si>
  <si>
    <t>stewartlinda@example.org</t>
  </si>
  <si>
    <t>+1-951-276-7766x65802</t>
  </si>
  <si>
    <t>kellermadison@example.net</t>
  </si>
  <si>
    <t>Evelyn</t>
  </si>
  <si>
    <t>359.301.4873</t>
  </si>
  <si>
    <t>kimberlywalters@example.com</t>
  </si>
  <si>
    <t>(304)794-5413x88078</t>
  </si>
  <si>
    <t>bethjohnson@example.com</t>
  </si>
  <si>
    <t>Theresa</t>
  </si>
  <si>
    <t>(051)560-7211x663</t>
  </si>
  <si>
    <t>samueldominguez@example.org</t>
  </si>
  <si>
    <t>+1-193-307-2785x841</t>
  </si>
  <si>
    <t>cliffordstein@example.com</t>
  </si>
  <si>
    <t>802-244-8339x64131</t>
  </si>
  <si>
    <t>Brent</t>
  </si>
  <si>
    <t>Stokes</t>
  </si>
  <si>
    <t>(522)666-6601</t>
  </si>
  <si>
    <t>adamslisa@example.org</t>
  </si>
  <si>
    <t>Schneider</t>
  </si>
  <si>
    <t>+1-764-046-7031x6063</t>
  </si>
  <si>
    <t>Jeffrey Nelson</t>
  </si>
  <si>
    <t>evanjohnson@example.org</t>
  </si>
  <si>
    <t>764.342.9273</t>
  </si>
  <si>
    <t>zbailey@example.org</t>
  </si>
  <si>
    <t>Bonilla</t>
  </si>
  <si>
    <t>(650)058-1706</t>
  </si>
  <si>
    <t>usnyder@example.org</t>
  </si>
  <si>
    <t>+1-314-187-3775x08283</t>
  </si>
  <si>
    <t>srios@example.com</t>
  </si>
  <si>
    <t>+1-888-294-6984x4278</t>
  </si>
  <si>
    <t>robertscheryl@example.com</t>
  </si>
  <si>
    <t>953-462-8315</t>
  </si>
  <si>
    <t>vanessarodriguez@example.org</t>
  </si>
  <si>
    <t>001-087-079-2590x53679</t>
  </si>
  <si>
    <t>robert52@example.net</t>
  </si>
  <si>
    <t>Plateau</t>
  </si>
  <si>
    <t>753.871.8122</t>
  </si>
  <si>
    <t>orodriguez@example.org</t>
  </si>
  <si>
    <t>+1-031-806-9669x51977</t>
  </si>
  <si>
    <t>emily96@example.net</t>
  </si>
  <si>
    <t>001-792-377-1578x22582</t>
  </si>
  <si>
    <t>robinnguyen@example.net</t>
  </si>
  <si>
    <t>Vazquez</t>
  </si>
  <si>
    <t>+1-654-448-2854x807</t>
  </si>
  <si>
    <t>rhill@example.com</t>
  </si>
  <si>
    <t>Jade</t>
  </si>
  <si>
    <t>001-298-169-2845x79288</t>
  </si>
  <si>
    <t>darren86@example.net</t>
  </si>
  <si>
    <t>165.975.2072</t>
  </si>
  <si>
    <t>holly98@example.org</t>
  </si>
  <si>
    <t>Waller</t>
  </si>
  <si>
    <t>(802)338-4890x241</t>
  </si>
  <si>
    <t>phillipmccall@example.net</t>
  </si>
  <si>
    <t>Irving</t>
  </si>
  <si>
    <t>001-544-286-1643x40631</t>
  </si>
  <si>
    <t>victoria51@example.net</t>
  </si>
  <si>
    <t>Flores</t>
  </si>
  <si>
    <t>001-881-908-6668x132</t>
  </si>
  <si>
    <t>cody57@example.com</t>
  </si>
  <si>
    <t>Jeanne</t>
  </si>
  <si>
    <t>Mcclure</t>
  </si>
  <si>
    <t>+1-434-644-4546x7480</t>
  </si>
  <si>
    <t>christinali@example.net</t>
  </si>
  <si>
    <t>952-629-3781x1864</t>
  </si>
  <si>
    <t>ryan93@example.com</t>
  </si>
  <si>
    <t>+1-527-035-1454x21507</t>
  </si>
  <si>
    <t>ulewis@example.org</t>
  </si>
  <si>
    <t>Lori Washington</t>
  </si>
  <si>
    <t>Lara</t>
  </si>
  <si>
    <t>(414)597-6579x9369</t>
  </si>
  <si>
    <t>davewiggins@example.net</t>
  </si>
  <si>
    <t>+1-937-333-7131x6871</t>
  </si>
  <si>
    <t>wlopez@example.com</t>
  </si>
  <si>
    <t>780-222-9005x343</t>
  </si>
  <si>
    <t>palmerjason@example.org</t>
  </si>
  <si>
    <t>Anne</t>
  </si>
  <si>
    <t>Nicholson</t>
  </si>
  <si>
    <t>846-061-3825</t>
  </si>
  <si>
    <t>derekcummings@example.org</t>
  </si>
  <si>
    <t>299-385-6916x96957</t>
  </si>
  <si>
    <t>dpacheco@example.net</t>
  </si>
  <si>
    <t>Bethany</t>
  </si>
  <si>
    <t>Yoder</t>
  </si>
  <si>
    <t>(133)313-1014</t>
  </si>
  <si>
    <t>sheltonjennifer@example.org</t>
  </si>
  <si>
    <t>cantrellernest@example.net</t>
  </si>
  <si>
    <t>Ricky</t>
  </si>
  <si>
    <t>Castro</t>
  </si>
  <si>
    <t>327-919-1901x211</t>
  </si>
  <si>
    <t>jandrade@example.org</t>
  </si>
  <si>
    <t>Blake</t>
  </si>
  <si>
    <t>001-541-294-1593x490</t>
  </si>
  <si>
    <t>melissahaas@example.com</t>
  </si>
  <si>
    <t>614.237.4412</t>
  </si>
  <si>
    <t>whitneygray@example.org</t>
  </si>
  <si>
    <t>Daugherty</t>
  </si>
  <si>
    <t>+1-864-242-5110x83626</t>
  </si>
  <si>
    <t>kathryn21@example.org</t>
  </si>
  <si>
    <t>Navarro</t>
  </si>
  <si>
    <t>001-084-411-8290x5599</t>
  </si>
  <si>
    <t>amanda41@example.org</t>
  </si>
  <si>
    <t>joseph03@example.net</t>
  </si>
  <si>
    <t>698.853.5240x300</t>
  </si>
  <si>
    <t>cwilliams@example.com</t>
  </si>
  <si>
    <t>(858)913-6334x4280</t>
  </si>
  <si>
    <t>hutchinsonjacqueline@example.org</t>
  </si>
  <si>
    <t>001-069-954-6756</t>
  </si>
  <si>
    <t>kennethholder@example.com</t>
  </si>
  <si>
    <t>Ford</t>
  </si>
  <si>
    <t>(931)580-0748x001</t>
  </si>
  <si>
    <t>coopermark@example.org</t>
  </si>
  <si>
    <t>Stark</t>
  </si>
  <si>
    <t>059.871.9721</t>
  </si>
  <si>
    <t>torresdouglas@example.org</t>
  </si>
  <si>
    <t>Mike</t>
  </si>
  <si>
    <t>+1-166-366-6058x983</t>
  </si>
  <si>
    <t>cynthia06@example.net</t>
  </si>
  <si>
    <t>Shari</t>
  </si>
  <si>
    <t>159-383-3300x7225</t>
  </si>
  <si>
    <t>gwilson@example.net</t>
  </si>
  <si>
    <t>985-151-7273x51305</t>
  </si>
  <si>
    <t>wolferyan@example.org</t>
  </si>
  <si>
    <t>410.360.9074x67865</t>
  </si>
  <si>
    <t>rebeccamclean@example.org</t>
  </si>
  <si>
    <t>jmoore@example.com</t>
  </si>
  <si>
    <t>Jeremiah</t>
  </si>
  <si>
    <t>300-162-9061</t>
  </si>
  <si>
    <t>kingmatthew@example.org</t>
  </si>
  <si>
    <t>Tampa</t>
  </si>
  <si>
    <t>Corey</t>
  </si>
  <si>
    <t>001-304-955-2917</t>
  </si>
  <si>
    <t>cjones@example.org</t>
  </si>
  <si>
    <t>joshua90@example.com</t>
  </si>
  <si>
    <t>Bailey</t>
  </si>
  <si>
    <t>+1-943-302-9660x96250</t>
  </si>
  <si>
    <t>jessicabrown@example.org</t>
  </si>
  <si>
    <t>Katherine</t>
  </si>
  <si>
    <t>001-981-984-4461x02237</t>
  </si>
  <si>
    <t>sophianguyen@example.org</t>
  </si>
  <si>
    <t>Sophia</t>
  </si>
  <si>
    <t>001-941-943-4113x637</t>
  </si>
  <si>
    <t>audrey65@example.com</t>
  </si>
  <si>
    <t>Katsina</t>
  </si>
  <si>
    <t>Kane</t>
  </si>
  <si>
    <t>(124)806-0057x8406</t>
  </si>
  <si>
    <t>hrodriguez@example.com</t>
  </si>
  <si>
    <t>Debbie</t>
  </si>
  <si>
    <t>Malone</t>
  </si>
  <si>
    <t>+1-798-841-1558x27782</t>
  </si>
  <si>
    <t>mollygonzalez@example.com</t>
  </si>
  <si>
    <t>541.516.3503x517</t>
  </si>
  <si>
    <t>michelle98@example.org</t>
  </si>
  <si>
    <t>Beck</t>
  </si>
  <si>
    <t>001-363-051-8557</t>
  </si>
  <si>
    <t>fcampbell@example.com</t>
  </si>
  <si>
    <t>Dominguez</t>
  </si>
  <si>
    <t>yangtanya@example.org</t>
  </si>
  <si>
    <t>+1-901-728-1012x801</t>
  </si>
  <si>
    <t>manuel78@example.com</t>
  </si>
  <si>
    <t>001-476-117-2038x691</t>
  </si>
  <si>
    <t>jonathan96@example.org</t>
  </si>
  <si>
    <t>854.489.4270x6544</t>
  </si>
  <si>
    <t>michaelmatthews@example.net</t>
  </si>
  <si>
    <t>Rocha</t>
  </si>
  <si>
    <t>(522)151-3783x841</t>
  </si>
  <si>
    <t>wgonzalez@example.net</t>
  </si>
  <si>
    <t>Snow</t>
  </si>
  <si>
    <t>001-175-751-5603</t>
  </si>
  <si>
    <t>uthomas@example.com</t>
  </si>
  <si>
    <t>606-465-2626x47176</t>
  </si>
  <si>
    <t>suttonlinda@example.org</t>
  </si>
  <si>
    <t>001-097-626-0503x029</t>
  </si>
  <si>
    <t>cheyennesuarez@example.net</t>
  </si>
  <si>
    <t>(255)540-4622</t>
  </si>
  <si>
    <t>eugene31@example.com</t>
  </si>
  <si>
    <t>Serrano</t>
  </si>
  <si>
    <t>(202)728-5640</t>
  </si>
  <si>
    <t>robertgarcia@example.org</t>
  </si>
  <si>
    <t>122.435.8551</t>
  </si>
  <si>
    <t>amberstevens@example.org</t>
  </si>
  <si>
    <t>296.242.5819x691</t>
  </si>
  <si>
    <t>hballard@example.com</t>
  </si>
  <si>
    <t>mary18@example.com</t>
  </si>
  <si>
    <t>126-864-1134</t>
  </si>
  <si>
    <t>whamilton@example.net</t>
  </si>
  <si>
    <t>Raven</t>
  </si>
  <si>
    <t>Delgado</t>
  </si>
  <si>
    <t>(549)177-0396x420</t>
  </si>
  <si>
    <t>tuckerdylan@example.com</t>
  </si>
  <si>
    <t>(601)185-2114x771</t>
  </si>
  <si>
    <t>millerruth@example.com</t>
  </si>
  <si>
    <t>Carol</t>
  </si>
  <si>
    <t>Larsen</t>
  </si>
  <si>
    <t>+1-939-153-4533x48730</t>
  </si>
  <si>
    <t>blairlauren@example.net</t>
  </si>
  <si>
    <t>+1-179-721-7188x054</t>
  </si>
  <si>
    <t>susan59@example.net</t>
  </si>
  <si>
    <t>001-621-331-1433</t>
  </si>
  <si>
    <t>lamberttara@example.com</t>
  </si>
  <si>
    <t>Walters</t>
  </si>
  <si>
    <t>844.930.8865</t>
  </si>
  <si>
    <t>jordanrodriguez@example.com</t>
  </si>
  <si>
    <t>Taounate</t>
  </si>
  <si>
    <t>632.050.9576x8434</t>
  </si>
  <si>
    <t>alan47@example.org</t>
  </si>
  <si>
    <t>jillian04@example.com</t>
  </si>
  <si>
    <t>Buffalo</t>
  </si>
  <si>
    <t>Stacie</t>
  </si>
  <si>
    <t>Morales</t>
  </si>
  <si>
    <t>001-234-379-2187x1321</t>
  </si>
  <si>
    <t>tyler27@example.net</t>
  </si>
  <si>
    <t>649.685.6234x853</t>
  </si>
  <si>
    <t>jorgepatterson@example.net</t>
  </si>
  <si>
    <t>Pope</t>
  </si>
  <si>
    <t>478-765-2828x99417</t>
  </si>
  <si>
    <t>tinadelgado@example.org</t>
  </si>
  <si>
    <t>Hardy</t>
  </si>
  <si>
    <t>996-136-2285x10609</t>
  </si>
  <si>
    <t>kevin41@example.net</t>
  </si>
  <si>
    <t>Burton</t>
  </si>
  <si>
    <t>952.323.0303x524</t>
  </si>
  <si>
    <t>richard90@example.com</t>
  </si>
  <si>
    <t>Jesus</t>
  </si>
  <si>
    <t>Maddox</t>
  </si>
  <si>
    <t>749.355.9460x554</t>
  </si>
  <si>
    <t>aaronknight@example.net</t>
  </si>
  <si>
    <t>Pompano Beach</t>
  </si>
  <si>
    <t>mayerkaren@example.org</t>
  </si>
  <si>
    <t>nclayton@example.org</t>
  </si>
  <si>
    <t>+1-527-185-3529x22160</t>
  </si>
  <si>
    <t>amanda94@example.net</t>
  </si>
  <si>
    <t>448.851.2080x24150</t>
  </si>
  <si>
    <t>youngterri@example.com</t>
  </si>
  <si>
    <t>Diaz</t>
  </si>
  <si>
    <t>001-369-859-3530x5173</t>
  </si>
  <si>
    <t>mejiabrenda@example.org</t>
  </si>
  <si>
    <t>Kano</t>
  </si>
  <si>
    <t>+1-874-618-6531x45408</t>
  </si>
  <si>
    <t>barbara68@example.org</t>
  </si>
  <si>
    <t>Schroeder</t>
  </si>
  <si>
    <t>+1-080-065-1633x15250</t>
  </si>
  <si>
    <t>andreavelez@example.com</t>
  </si>
  <si>
    <t>001-041-711-3605x211</t>
  </si>
  <si>
    <t>glara@example.org</t>
  </si>
  <si>
    <t>(883)694-0338x30838</t>
  </si>
  <si>
    <t>njohnson@example.com</t>
  </si>
  <si>
    <t>Nyamira</t>
  </si>
  <si>
    <t>croach@example.org</t>
  </si>
  <si>
    <t>(835)884-6873</t>
  </si>
  <si>
    <t>andreasmith@example.com</t>
  </si>
  <si>
    <t>+1-073-520-6460x1830</t>
  </si>
  <si>
    <t>williamreed@example.org</t>
  </si>
  <si>
    <t>Pembroke Pines</t>
  </si>
  <si>
    <t>Dawson</t>
  </si>
  <si>
    <t>+1-233-701-6804x47955</t>
  </si>
  <si>
    <t>bscott@example.org</t>
  </si>
  <si>
    <t>Norman</t>
  </si>
  <si>
    <t>482.786.7230x283</t>
  </si>
  <si>
    <t>uvillarreal@example.org</t>
  </si>
  <si>
    <t>Janet Hall</t>
  </si>
  <si>
    <t>Sharp</t>
  </si>
  <si>
    <t>+1-774-910-8994x6500</t>
  </si>
  <si>
    <t>valerie80@example.com</t>
  </si>
  <si>
    <t>502-708-4033x13287</t>
  </si>
  <si>
    <t>mariah52@example.com</t>
  </si>
  <si>
    <t>Boujdour</t>
  </si>
  <si>
    <t>Frey</t>
  </si>
  <si>
    <t>001-289-008-5056x99106</t>
  </si>
  <si>
    <t>troynichols@example.net</t>
  </si>
  <si>
    <t>(052)373-5590x7381</t>
  </si>
  <si>
    <t>westdaniel@example.org</t>
  </si>
  <si>
    <t>430.086.6143x9620</t>
  </si>
  <si>
    <t>gregoryjonathan@example.com</t>
  </si>
  <si>
    <t>Sonya</t>
  </si>
  <si>
    <t>sarahstevens@example.org</t>
  </si>
  <si>
    <t>Wichita Falls</t>
  </si>
  <si>
    <t>144.862.3467</t>
  </si>
  <si>
    <t>qsmith@example.org</t>
  </si>
  <si>
    <t>219.335.1846</t>
  </si>
  <si>
    <t>austin47@example.net</t>
  </si>
  <si>
    <t>Beheira</t>
  </si>
  <si>
    <t>538-345-6043x7069</t>
  </si>
  <si>
    <t>bsmith@example.net</t>
  </si>
  <si>
    <t>Jillian</t>
  </si>
  <si>
    <t>(978)114-0703x762</t>
  </si>
  <si>
    <t>amylawson@example.net</t>
  </si>
  <si>
    <t>Becky</t>
  </si>
  <si>
    <t>945-600-0790</t>
  </si>
  <si>
    <t>amber93@example.com</t>
  </si>
  <si>
    <t>Phillip</t>
  </si>
  <si>
    <t>422.443.7575x303</t>
  </si>
  <si>
    <t>parktina@example.com</t>
  </si>
  <si>
    <t>Tiffany</t>
  </si>
  <si>
    <t>Bowers</t>
  </si>
  <si>
    <t>(667)079-8132x2356</t>
  </si>
  <si>
    <t>paul83@example.com</t>
  </si>
  <si>
    <t>001-170-440-2401x550</t>
  </si>
  <si>
    <t>qpalmer@example.com</t>
  </si>
  <si>
    <t>001-297-622-3815x42697</t>
  </si>
  <si>
    <t>johnsonjody@example.org</t>
  </si>
  <si>
    <t>(284)058-9451x774</t>
  </si>
  <si>
    <t>valerie79@example.com</t>
  </si>
  <si>
    <t>+1-118-026-5508x3425</t>
  </si>
  <si>
    <t>schultzcynthia@example.org</t>
  </si>
  <si>
    <t>(710)962-2367</t>
  </si>
  <si>
    <t>rmunoz@example.net</t>
  </si>
  <si>
    <t>Nandi</t>
  </si>
  <si>
    <t>Jimenez</t>
  </si>
  <si>
    <t>+1-593-549-5314x03933</t>
  </si>
  <si>
    <t>ibrock@example.com</t>
  </si>
  <si>
    <t>uchavez@example.net</t>
  </si>
  <si>
    <t>Campbell</t>
  </si>
  <si>
    <t>001-648-403-0957x0977</t>
  </si>
  <si>
    <t>pmurray@example.com</t>
  </si>
  <si>
    <t>Greer</t>
  </si>
  <si>
    <t>135.072.1429x85434</t>
  </si>
  <si>
    <t>newmancolleen@example.com</t>
  </si>
  <si>
    <t>712.347.4171</t>
  </si>
  <si>
    <t>leslieparrish@example.com</t>
  </si>
  <si>
    <t>(709)493-9894x610</t>
  </si>
  <si>
    <t>xtyler@example.org</t>
  </si>
  <si>
    <t>001-124-583-7198x646</t>
  </si>
  <si>
    <t>nblevins@example.org</t>
  </si>
  <si>
    <t>+1-819-008-7997x1085</t>
  </si>
  <si>
    <t>andrewwong@example.org</t>
  </si>
  <si>
    <t>Schenectady</t>
  </si>
  <si>
    <t>(812)052-4833x647</t>
  </si>
  <si>
    <t>nathanlove@example.com</t>
  </si>
  <si>
    <t>Zaire</t>
  </si>
  <si>
    <t>Diane</t>
  </si>
  <si>
    <t>+1-560-731-1927x96854</t>
  </si>
  <si>
    <t>joereeves@example.org</t>
  </si>
  <si>
    <t>001-241-107-0415</t>
  </si>
  <si>
    <t>danielbaker@example.com</t>
  </si>
  <si>
    <t>Raymond</t>
  </si>
  <si>
    <t>785.270.6898x02514</t>
  </si>
  <si>
    <t>nelsonjimmy@example.org</t>
  </si>
  <si>
    <t>021-303-7002x656</t>
  </si>
  <si>
    <t>kathrynking@example.com</t>
  </si>
  <si>
    <t>+1-692-917-1499x69385</t>
  </si>
  <si>
    <t>betty15@example.org</t>
  </si>
  <si>
    <t>Judith</t>
  </si>
  <si>
    <t>Tanner</t>
  </si>
  <si>
    <t>(651)775-7373x526</t>
  </si>
  <si>
    <t>jhensley@example.net</t>
  </si>
  <si>
    <t>Yu</t>
  </si>
  <si>
    <t>950-430-8685</t>
  </si>
  <si>
    <t>keithchavez@example.com</t>
  </si>
  <si>
    <t>Wendy</t>
  </si>
  <si>
    <t>Humphrey</t>
  </si>
  <si>
    <t>688.779.2964x38842</t>
  </si>
  <si>
    <t>yharrison@example.org</t>
  </si>
  <si>
    <t>Nicolas</t>
  </si>
  <si>
    <t>026.166.0468</t>
  </si>
  <si>
    <t>jacobortiz@example.com</t>
  </si>
  <si>
    <t>leonmark@example.com</t>
  </si>
  <si>
    <t>Estrada</t>
  </si>
  <si>
    <t>tle@example.com</t>
  </si>
  <si>
    <t>240.413.2504</t>
  </si>
  <si>
    <t>castillomatthew@example.com</t>
  </si>
  <si>
    <t>Moran</t>
  </si>
  <si>
    <t>(867)433-4718x881</t>
  </si>
  <si>
    <t>hudsonmaria@example.org</t>
  </si>
  <si>
    <t>Stein</t>
  </si>
  <si>
    <t>131.454.8400x268</t>
  </si>
  <si>
    <t>jennifer92@example.net</t>
  </si>
  <si>
    <t>451.755.7071</t>
  </si>
  <si>
    <t>001-943-474-8562x995</t>
  </si>
  <si>
    <t>kennedyamber@example.org</t>
  </si>
  <si>
    <t>deborah73@example.org</t>
  </si>
  <si>
    <t>Joel</t>
  </si>
  <si>
    <t>001-366-516-4427</t>
  </si>
  <si>
    <t>michelle83@example.com</t>
  </si>
  <si>
    <t>Xavier</t>
  </si>
  <si>
    <t>857.147.4447</t>
  </si>
  <si>
    <t>rebeccawang@example.com</t>
  </si>
  <si>
    <t>Lansing</t>
  </si>
  <si>
    <t>Carlos</t>
  </si>
  <si>
    <t>Roman</t>
  </si>
  <si>
    <t>551.965.9193x5304</t>
  </si>
  <si>
    <t>riveratony@example.net</t>
  </si>
  <si>
    <t>pamelakrueger@example.org</t>
  </si>
  <si>
    <t>+1-044-444-6415x906</t>
  </si>
  <si>
    <t>lindsaymontgomery@example.com</t>
  </si>
  <si>
    <t>001-325-678-1720</t>
  </si>
  <si>
    <t>smithkelly@example.net</t>
  </si>
  <si>
    <t>Abigail</t>
  </si>
  <si>
    <t>(932)318-5994</t>
  </si>
  <si>
    <t>herreracindy@example.org</t>
  </si>
  <si>
    <t>Dillon</t>
  </si>
  <si>
    <t>(251)747-2761</t>
  </si>
  <si>
    <t>ylindsey@example.org</t>
  </si>
  <si>
    <t>elliottricky@example.com</t>
  </si>
  <si>
    <t>thomasmichael@example.org</t>
  </si>
  <si>
    <t>(081)461-5070x292</t>
  </si>
  <si>
    <t>kenneth38@example.org</t>
  </si>
  <si>
    <t>+1-326-459-0213x10955</t>
  </si>
  <si>
    <t>terri58@example.net</t>
  </si>
  <si>
    <t>Shea</t>
  </si>
  <si>
    <t>howellbrandon@example.org</t>
  </si>
  <si>
    <t>(320)788-1246x59681</t>
  </si>
  <si>
    <t>owebb@example.com</t>
  </si>
  <si>
    <t>Black</t>
  </si>
  <si>
    <t>001-265-262-8494</t>
  </si>
  <si>
    <t>higginslee@example.com</t>
  </si>
  <si>
    <t>Rodney</t>
  </si>
  <si>
    <t>melissa52@example.net</t>
  </si>
  <si>
    <t>Kelley</t>
  </si>
  <si>
    <t>001-715-350-7846x719</t>
  </si>
  <si>
    <t>vanderson@example.org</t>
  </si>
  <si>
    <t>Brooks</t>
  </si>
  <si>
    <t>546.553.1100x93755</t>
  </si>
  <si>
    <t>williamsjason@example.org</t>
  </si>
  <si>
    <t>Gloria</t>
  </si>
  <si>
    <t>464.529.0944x295</t>
  </si>
  <si>
    <t>emoreno@example.net</t>
  </si>
  <si>
    <t>Brandy</t>
  </si>
  <si>
    <t>(476)610-8060x48834</t>
  </si>
  <si>
    <t>lfischer@example.net</t>
  </si>
  <si>
    <t>Kristie</t>
  </si>
  <si>
    <t>(462)085-2695</t>
  </si>
  <si>
    <t>angela79@example.org</t>
  </si>
  <si>
    <t>001-408-833-6795x7606</t>
  </si>
  <si>
    <t>hunterjesse@example.net</t>
  </si>
  <si>
    <t>+1-538-808-0157x6299</t>
  </si>
  <si>
    <t>josephmaldonado@example.net</t>
  </si>
  <si>
    <t>568.213.8937x283</t>
  </si>
  <si>
    <t>charlespeters@example.net</t>
  </si>
  <si>
    <t>(719)848-1075x22975</t>
  </si>
  <si>
    <t>ggould@example.com</t>
  </si>
  <si>
    <t>246.548.5855x6301</t>
  </si>
  <si>
    <t>sarah04@example.com</t>
  </si>
  <si>
    <t>+1-504-525-2667x34134</t>
  </si>
  <si>
    <t>andreahernandez@example.net</t>
  </si>
  <si>
    <t>+1-714-604-2743x11010</t>
  </si>
  <si>
    <t>velazquezsean@example.org</t>
  </si>
  <si>
    <t>Callahan</t>
  </si>
  <si>
    <t>673-548-9739</t>
  </si>
  <si>
    <t>christopherkelley@example.net</t>
  </si>
  <si>
    <t>(945)723-8279</t>
  </si>
  <si>
    <t>luishubbard@example.com</t>
  </si>
  <si>
    <t>(146)674-1618x433</t>
  </si>
  <si>
    <t>lloydpaul@example.org</t>
  </si>
  <si>
    <t>Duffy</t>
  </si>
  <si>
    <t>(083)332-8692x531</t>
  </si>
  <si>
    <t>browncourtney@example.com</t>
  </si>
  <si>
    <t>001-358-560-4016x068</t>
  </si>
  <si>
    <t>fsmith@example.net</t>
  </si>
  <si>
    <t>Cherry</t>
  </si>
  <si>
    <t>(249)016-8118x72383</t>
  </si>
  <si>
    <t>aestrada@example.net</t>
  </si>
  <si>
    <t>001-467-950-2816x74230</t>
  </si>
  <si>
    <t>michael83@example.org</t>
  </si>
  <si>
    <t>213-701-4850x520</t>
  </si>
  <si>
    <t>mark11@example.net</t>
  </si>
  <si>
    <t>442.193.8107x24228</t>
  </si>
  <si>
    <t>dortega@example.org</t>
  </si>
  <si>
    <t>(931)500-4233x14630</t>
  </si>
  <si>
    <t>gail25@example.org</t>
  </si>
  <si>
    <t>Foster</t>
  </si>
  <si>
    <t>(395)957-1403</t>
  </si>
  <si>
    <t>kingcarrie@example.net</t>
  </si>
  <si>
    <t>(952)165-4005x7802</t>
  </si>
  <si>
    <t>wrightjames@example.com</t>
  </si>
  <si>
    <t>737-577-1531</t>
  </si>
  <si>
    <t>(560)898-6234</t>
  </si>
  <si>
    <t>wolfadam@example.org</t>
  </si>
  <si>
    <t>Eastern</t>
  </si>
  <si>
    <t>Jodi</t>
  </si>
  <si>
    <t>001-243-801-1319</t>
  </si>
  <si>
    <t>ambercooper@example.net</t>
  </si>
  <si>
    <t>harrisshane@example.org</t>
  </si>
  <si>
    <t>001-358-699-5553</t>
  </si>
  <si>
    <t>andrearivera@example.net</t>
  </si>
  <si>
    <t>Sean</t>
  </si>
  <si>
    <t>stevenmiranda@example.com</t>
  </si>
  <si>
    <t>Inezgane-Ait Melloul</t>
  </si>
  <si>
    <t>(855)040-3367x5665</t>
  </si>
  <si>
    <t>shannonjones@example.org</t>
  </si>
  <si>
    <t>001-088-558-4681x78033</t>
  </si>
  <si>
    <t>jaime98@example.com</t>
  </si>
  <si>
    <t>285.100.6101</t>
  </si>
  <si>
    <t>williamdavidson@example.com</t>
  </si>
  <si>
    <t>169-640-9516x45095</t>
  </si>
  <si>
    <t>wsharp@example.net</t>
  </si>
  <si>
    <t>700.819.3436x597</t>
  </si>
  <si>
    <t>zwhite@example.net</t>
  </si>
  <si>
    <t>Rockford</t>
  </si>
  <si>
    <t>Bender</t>
  </si>
  <si>
    <t>984.621.0158x8684</t>
  </si>
  <si>
    <t>hesterjason@example.org</t>
  </si>
  <si>
    <t>001-964-769-6579x59535</t>
  </si>
  <si>
    <t>stevennguyen@example.net</t>
  </si>
  <si>
    <t>Brandi</t>
  </si>
  <si>
    <t>christinebailey@example.com</t>
  </si>
  <si>
    <t>Wilkinson</t>
  </si>
  <si>
    <t>085-943-8116x018</t>
  </si>
  <si>
    <t>morrisryan@example.org</t>
  </si>
  <si>
    <t>Cairo</t>
  </si>
  <si>
    <t>(998)226-4413x7238</t>
  </si>
  <si>
    <t>jonathanmartinez@example.com</t>
  </si>
  <si>
    <t>qhancock@example.com</t>
  </si>
  <si>
    <t>195.455.7084</t>
  </si>
  <si>
    <t>nmcdowell@example.net</t>
  </si>
  <si>
    <t>+1-820-678-2851x9796</t>
  </si>
  <si>
    <t>diazmichael@example.com</t>
  </si>
  <si>
    <t>936.565.4479</t>
  </si>
  <si>
    <t>ostevens@example.net</t>
  </si>
  <si>
    <t>260.760.1571x3191</t>
  </si>
  <si>
    <t>ibarraaustin@example.net</t>
  </si>
  <si>
    <t>528-628-9451x764</t>
  </si>
  <si>
    <t>wmunoz@example.org</t>
  </si>
  <si>
    <t>mayharry@example.org</t>
  </si>
  <si>
    <t>001-728-767-3256</t>
  </si>
  <si>
    <t>floresjohn@example.com</t>
  </si>
  <si>
    <t>Nichols</t>
  </si>
  <si>
    <t>(636)131-7194x62735</t>
  </si>
  <si>
    <t>tammy88@example.net</t>
  </si>
  <si>
    <t>Chris</t>
  </si>
  <si>
    <t>Glenn</t>
  </si>
  <si>
    <t>475.331.4205</t>
  </si>
  <si>
    <t>melissathompson@example.com</t>
  </si>
  <si>
    <t>Nador</t>
  </si>
  <si>
    <t>+1-866-754-8219x910</t>
  </si>
  <si>
    <t>harrislauren@example.com</t>
  </si>
  <si>
    <t>Mount Prospect</t>
  </si>
  <si>
    <t>187.115.7797</t>
  </si>
  <si>
    <t>joshua49@example.com</t>
  </si>
  <si>
    <t>Jordan</t>
  </si>
  <si>
    <t>952-518-7133</t>
  </si>
  <si>
    <t>smithcassandra@example.net</t>
  </si>
  <si>
    <t>Rochester</t>
  </si>
  <si>
    <t>+1-824-324-9489x416</t>
  </si>
  <si>
    <t>ojennings@example.com</t>
  </si>
  <si>
    <t>Los Angeles</t>
  </si>
  <si>
    <t>+1-659-681-9276x9601</t>
  </si>
  <si>
    <t>marvinnichols@example.net</t>
  </si>
  <si>
    <t>+1-279-123-4584x188</t>
  </si>
  <si>
    <t>michaelvalencia@example.org</t>
  </si>
  <si>
    <t>Montoya</t>
  </si>
  <si>
    <t>081-968-1396x741</t>
  </si>
  <si>
    <t>monroelauren@example.net</t>
  </si>
  <si>
    <t>820.412.2007</t>
  </si>
  <si>
    <t>patrickanderson@example.net</t>
  </si>
  <si>
    <t>001-195-468-1534x91974</t>
  </si>
  <si>
    <t>wromero@example.net</t>
  </si>
  <si>
    <t>Brad</t>
  </si>
  <si>
    <t>Phelps</t>
  </si>
  <si>
    <t>432-292-3498x9479</t>
  </si>
  <si>
    <t>sherripena@example.com</t>
  </si>
  <si>
    <t>(504)372-8700</t>
  </si>
  <si>
    <t>saundersmichelle@example.com</t>
  </si>
  <si>
    <t>Faulkner</t>
  </si>
  <si>
    <t>nancy65@example.com</t>
  </si>
  <si>
    <t>001-581-327-3277x165</t>
  </si>
  <si>
    <t>harristimothy@example.com</t>
  </si>
  <si>
    <t>Leach</t>
  </si>
  <si>
    <t>451.214.8395x3078</t>
  </si>
  <si>
    <t>linda06@example.net</t>
  </si>
  <si>
    <t>566.815.2907</t>
  </si>
  <si>
    <t>cartersteven@example.org</t>
  </si>
  <si>
    <t>(539)795-3191x074</t>
  </si>
  <si>
    <t>weaverbrent@example.com</t>
  </si>
  <si>
    <t>173-699-1424x482</t>
  </si>
  <si>
    <t>huffmanjoseph@example.net</t>
  </si>
  <si>
    <t>627.654.4595x0240</t>
  </si>
  <si>
    <t>hoffmanlaurie@example.org</t>
  </si>
  <si>
    <t>Bullock</t>
  </si>
  <si>
    <t>424-904-2154x401</t>
  </si>
  <si>
    <t>chrisking@example.net</t>
  </si>
  <si>
    <t>rasmussenjoshua@example.net</t>
  </si>
  <si>
    <t>868-489-8985</t>
  </si>
  <si>
    <t>edwardsjohnathan@example.net</t>
  </si>
  <si>
    <t>wcarroll@example.net</t>
  </si>
  <si>
    <t>001-275-113-1717x9498</t>
  </si>
  <si>
    <t>hugheskaren@example.org</t>
  </si>
  <si>
    <t>Bautista</t>
  </si>
  <si>
    <t>397-759-0311x29943</t>
  </si>
  <si>
    <t>amyrichards@example.org</t>
  </si>
  <si>
    <t>Miami</t>
  </si>
  <si>
    <t>(781)629-9162</t>
  </si>
  <si>
    <t>murraytina@example.org</t>
  </si>
  <si>
    <t>752.808.1972x952</t>
  </si>
  <si>
    <t>saramendez@example.org</t>
  </si>
  <si>
    <t>001-171-853-1470x94079</t>
  </si>
  <si>
    <t>tiffany61@example.com</t>
  </si>
  <si>
    <t>(131)821-0777x56715</t>
  </si>
  <si>
    <t>kchapman@example.com</t>
  </si>
  <si>
    <t>001-312-637-0386x5719</t>
  </si>
  <si>
    <t>wrightstephanie@example.com</t>
  </si>
  <si>
    <t>Johns</t>
  </si>
  <si>
    <t>(583)366-1648x87698</t>
  </si>
  <si>
    <t>victoria59@example.net</t>
  </si>
  <si>
    <t>001-458-213-2937</t>
  </si>
  <si>
    <t>mramirez@example.org</t>
  </si>
  <si>
    <t>Hartman</t>
  </si>
  <si>
    <t>+1-340-649-8858x985</t>
  </si>
  <si>
    <t>xdrake@example.org</t>
  </si>
  <si>
    <t>Johnathan</t>
  </si>
  <si>
    <t>469.281.4603x92691</t>
  </si>
  <si>
    <t>michellehudson@example.com</t>
  </si>
  <si>
    <t>001-764-717-6793x892</t>
  </si>
  <si>
    <t>fphillips@example.org</t>
  </si>
  <si>
    <t>Cuanza Sul</t>
  </si>
  <si>
    <t>+1-042-376-8418x9017</t>
  </si>
  <si>
    <t>cpetersen@example.com</t>
  </si>
  <si>
    <t>001-073-774-3913</t>
  </si>
  <si>
    <t>tinaclark@example.org</t>
  </si>
  <si>
    <t>637-078-8601</t>
  </si>
  <si>
    <t>collinseric@example.com</t>
  </si>
  <si>
    <t>Rivers</t>
  </si>
  <si>
    <t>138-333-5186</t>
  </si>
  <si>
    <t>bakerelaine@example.com</t>
  </si>
  <si>
    <t>(638)113-5606x72853</t>
  </si>
  <si>
    <t>kenneth54@example.net</t>
  </si>
  <si>
    <t>Kaduna</t>
  </si>
  <si>
    <t>260-750-4181</t>
  </si>
  <si>
    <t>fdouglas@example.net</t>
  </si>
  <si>
    <t>Ivan</t>
  </si>
  <si>
    <t>Hines</t>
  </si>
  <si>
    <t>(120)131-2044</t>
  </si>
  <si>
    <t>tracy52@example.org</t>
  </si>
  <si>
    <t>nicole86@example.net</t>
  </si>
  <si>
    <t>Strickland</t>
  </si>
  <si>
    <t>263-964-4483x60941</t>
  </si>
  <si>
    <t>cynthiabaker@example.net</t>
  </si>
  <si>
    <t>Weiss</t>
  </si>
  <si>
    <t>475-354-2076x5920</t>
  </si>
  <si>
    <t>rogersstephanie@example.net</t>
  </si>
  <si>
    <t>001-829-676-4225x6747</t>
  </si>
  <si>
    <t>tami41@example.net</t>
  </si>
  <si>
    <t>Ewing</t>
  </si>
  <si>
    <t>782.387.8897x54514</t>
  </si>
  <si>
    <t>shellyturner@example.net</t>
  </si>
  <si>
    <t>Bray</t>
  </si>
  <si>
    <t>0054645517</t>
  </si>
  <si>
    <t>wesleyweiss@example.net</t>
  </si>
  <si>
    <t>Kennesaw</t>
  </si>
  <si>
    <t>+1-939-399-3128x79114</t>
  </si>
  <si>
    <t>richardsonmichael@example.com</t>
  </si>
  <si>
    <t>(802)372-8774x55938</t>
  </si>
  <si>
    <t>michaelperez@example.com</t>
  </si>
  <si>
    <t>304-346-3051</t>
  </si>
  <si>
    <t>thompsonmia@example.com</t>
  </si>
  <si>
    <t>093-587-5861</t>
  </si>
  <si>
    <t>chavezamy@example.net</t>
  </si>
  <si>
    <t>Tasha</t>
  </si>
  <si>
    <t>0264460742</t>
  </si>
  <si>
    <t>uthomas@example.org</t>
  </si>
  <si>
    <t>673-450-0494</t>
  </si>
  <si>
    <t>amanda35@example.org</t>
  </si>
  <si>
    <t>Giza</t>
  </si>
  <si>
    <t>(260)813-8846x21765</t>
  </si>
  <si>
    <t>martinezdiane@example.com</t>
  </si>
  <si>
    <t>Barnett</t>
  </si>
  <si>
    <t>mphillips@example.org</t>
  </si>
  <si>
    <t>Kgatleng</t>
  </si>
  <si>
    <t>Harding</t>
  </si>
  <si>
    <t>+1-152-638-2275x87121</t>
  </si>
  <si>
    <t>lewismarissa@example.org</t>
  </si>
  <si>
    <t>0902219240</t>
  </si>
  <si>
    <t>jennifergeorge@example.net</t>
  </si>
  <si>
    <t>(496)968-9750</t>
  </si>
  <si>
    <t>gthompson@example.org</t>
  </si>
  <si>
    <t>Holloway</t>
  </si>
  <si>
    <t>+1-703-226-0997x273</t>
  </si>
  <si>
    <t>lisa82@example.net</t>
  </si>
  <si>
    <t>Jane</t>
  </si>
  <si>
    <t>goldenpatrick@example.org</t>
  </si>
  <si>
    <t>Haynes</t>
  </si>
  <si>
    <t>001-069-057-5040x412</t>
  </si>
  <si>
    <t>bowmanjason@example.org</t>
  </si>
  <si>
    <t>001-125-692-8061x99036</t>
  </si>
  <si>
    <t>jonesshawn@example.org</t>
  </si>
  <si>
    <t>Coral Springs</t>
  </si>
  <si>
    <t>812-914-7322x8936</t>
  </si>
  <si>
    <t>david29@example.net</t>
  </si>
  <si>
    <t>williamolson@example.org</t>
  </si>
  <si>
    <t>524.847.2103</t>
  </si>
  <si>
    <t>zbaker@example.org</t>
  </si>
  <si>
    <t>+1-881-443-3217x39450</t>
  </si>
  <si>
    <t>cochoa@example.org</t>
  </si>
  <si>
    <t>707.353.6833x276</t>
  </si>
  <si>
    <t>pcollins@example.org</t>
  </si>
  <si>
    <t>San Francisco</t>
  </si>
  <si>
    <t>213-889-1187x1817</t>
  </si>
  <si>
    <t>chapmanangela@example.org</t>
  </si>
  <si>
    <t>+1-204-698-4095x66851</t>
  </si>
  <si>
    <t>jenniferpearson@example.net</t>
  </si>
  <si>
    <t>001-585-559-9530x06056</t>
  </si>
  <si>
    <t>jill24@example.net</t>
  </si>
  <si>
    <t>692-166-7386</t>
  </si>
  <si>
    <t>kellynichols@example.net</t>
  </si>
  <si>
    <t>Krista</t>
  </si>
  <si>
    <t>Ramirez</t>
  </si>
  <si>
    <t>478-787-7224x4857</t>
  </si>
  <si>
    <t>whitneymejia@example.org</t>
  </si>
  <si>
    <t>374.957.9978x6169</t>
  </si>
  <si>
    <t>wolfsarah@example.org</t>
  </si>
  <si>
    <t>Williamson</t>
  </si>
  <si>
    <t>306.819.5140</t>
  </si>
  <si>
    <t>lpalmer@example.net</t>
  </si>
  <si>
    <t>001-380-515-9167x29455</t>
  </si>
  <si>
    <t>phillipsbrenda@example.org</t>
  </si>
  <si>
    <t>(986)654-8473</t>
  </si>
  <si>
    <t>johnscorey@example.com</t>
  </si>
  <si>
    <t>Escobar</t>
  </si>
  <si>
    <t>(546)802-4558x8953</t>
  </si>
  <si>
    <t>jessicaforbes@example.org</t>
  </si>
  <si>
    <t>Zuniga</t>
  </si>
  <si>
    <t>(705)075-0387x57735</t>
  </si>
  <si>
    <t>cadams@example.net</t>
  </si>
  <si>
    <t>Oued Ed-Dahab</t>
  </si>
  <si>
    <t>+1-111-932-7947x244</t>
  </si>
  <si>
    <t>clarkgeorge@example.org</t>
  </si>
  <si>
    <t>Eddie</t>
  </si>
  <si>
    <t>827-226-7042x76494</t>
  </si>
  <si>
    <t>williamskevin@example.org</t>
  </si>
  <si>
    <t>Strong</t>
  </si>
  <si>
    <t>963.750.7069x11539</t>
  </si>
  <si>
    <t>noblerobert@example.com</t>
  </si>
  <si>
    <t>001-723-932-9001</t>
  </si>
  <si>
    <t>zgraham@example.net</t>
  </si>
  <si>
    <t>+1-094-525-2860x7308</t>
  </si>
  <si>
    <t>chenkyle@example.net</t>
  </si>
  <si>
    <t>882-885-7852x97997</t>
  </si>
  <si>
    <t>justinglenn@example.com</t>
  </si>
  <si>
    <t>561.957.5372</t>
  </si>
  <si>
    <t>wolferyan@example.com</t>
  </si>
  <si>
    <t>(277)286-4138x4623</t>
  </si>
  <si>
    <t>michaelchambers@example.net</t>
  </si>
  <si>
    <t>(655)005-4223x6743</t>
  </si>
  <si>
    <t>davidmiles@example.net</t>
  </si>
  <si>
    <t>107-966-6454x382</t>
  </si>
  <si>
    <t>gregorymassey@example.org</t>
  </si>
  <si>
    <t>062.243.9490x7809</t>
  </si>
  <si>
    <t>cleach@example.net</t>
  </si>
  <si>
    <t>346-380-0252</t>
  </si>
  <si>
    <t>duartedaniel@example.com</t>
  </si>
  <si>
    <t>146-100-1153x18927</t>
  </si>
  <si>
    <t>justin59@example.com</t>
  </si>
  <si>
    <t>325.883.9131x47166</t>
  </si>
  <si>
    <t>robert87@example.com</t>
  </si>
  <si>
    <t>Rush</t>
  </si>
  <si>
    <t>001-192-051-1839</t>
  </si>
  <si>
    <t>jordan61@example.net</t>
  </si>
  <si>
    <t>498-414-9819x2752</t>
  </si>
  <si>
    <t>fcrawford@example.com</t>
  </si>
  <si>
    <t>Hobbs</t>
  </si>
  <si>
    <t>vlong@example.net</t>
  </si>
  <si>
    <t>Schultz</t>
  </si>
  <si>
    <t>karenchambers@example.com</t>
  </si>
  <si>
    <t>Winston-Salem</t>
  </si>
  <si>
    <t>Wilkerson</t>
  </si>
  <si>
    <t>509-444-5506x98980</t>
  </si>
  <si>
    <t>rgreen@example.org</t>
  </si>
  <si>
    <t>Lunda Sul</t>
  </si>
  <si>
    <t>+1-182-009-3306x05179</t>
  </si>
  <si>
    <t>robert47@example.org</t>
  </si>
  <si>
    <t>Marsabit</t>
  </si>
  <si>
    <t>001-055-599-5832</t>
  </si>
  <si>
    <t>bjohnson@example.net</t>
  </si>
  <si>
    <t>(600)310-1271</t>
  </si>
  <si>
    <t>michelle28@example.com</t>
  </si>
  <si>
    <t>Sally</t>
  </si>
  <si>
    <t>478-036-2661</t>
  </si>
  <si>
    <t>kathy86@example.org</t>
  </si>
  <si>
    <t>849-748-8474</t>
  </si>
  <si>
    <t>katherinerobinson@example.net</t>
  </si>
  <si>
    <t>(176)294-1244x49192</t>
  </si>
  <si>
    <t>cburgess@example.net</t>
  </si>
  <si>
    <t>Kwara</t>
  </si>
  <si>
    <t>(688)522-6933</t>
  </si>
  <si>
    <t>hjohnson@example.com</t>
  </si>
  <si>
    <t>Silva</t>
  </si>
  <si>
    <t>226-772-1432x10024</t>
  </si>
  <si>
    <t>woodwardleslie@example.org</t>
  </si>
  <si>
    <t>(101)900-4668</t>
  </si>
  <si>
    <t>davidsondwayne@example.net</t>
  </si>
  <si>
    <t>Foley</t>
  </si>
  <si>
    <t>557.625.4890</t>
  </si>
  <si>
    <t>tsellers@example.org</t>
  </si>
  <si>
    <t>+1-463-330-1548x17291</t>
  </si>
  <si>
    <t>kmiller@example.org</t>
  </si>
  <si>
    <t>001-173-141-8957x7435</t>
  </si>
  <si>
    <t>gomezdaniel@example.com</t>
  </si>
  <si>
    <t>Fes-Meknes</t>
  </si>
  <si>
    <t>Buchanan</t>
  </si>
  <si>
    <t>(220)795-7247x8869</t>
  </si>
  <si>
    <t>bradleymichael@example.com</t>
  </si>
  <si>
    <t>Carr</t>
  </si>
  <si>
    <t>832-801-2076x0258</t>
  </si>
  <si>
    <t>collin35@example.org</t>
  </si>
  <si>
    <t>Joliet</t>
  </si>
  <si>
    <t>(140)431-4755x41764</t>
  </si>
  <si>
    <t>andrelutz@example.com</t>
  </si>
  <si>
    <t>Meru</t>
  </si>
  <si>
    <t>Montgomery</t>
  </si>
  <si>
    <t>(193)824-6619x763</t>
  </si>
  <si>
    <t>melissaallen@example.com</t>
  </si>
  <si>
    <t>Lam</t>
  </si>
  <si>
    <t>+1-529-303-2351x200</t>
  </si>
  <si>
    <t>nmahoney@example.org</t>
  </si>
  <si>
    <t>Mullins</t>
  </si>
  <si>
    <t>001-027-684-8353x9329</t>
  </si>
  <si>
    <t>amy37@example.net</t>
  </si>
  <si>
    <t>881-061-7401x164</t>
  </si>
  <si>
    <t>ronald22@example.com</t>
  </si>
  <si>
    <t>+1-398-142-2823x835</t>
  </si>
  <si>
    <t>holmesabigail@example.com</t>
  </si>
  <si>
    <t>Barry</t>
  </si>
  <si>
    <t>404.062.1475</t>
  </si>
  <si>
    <t>qking@example.org</t>
  </si>
  <si>
    <t>352-301-2806</t>
  </si>
  <si>
    <t>paulagarcia@example.net</t>
  </si>
  <si>
    <t>001-297-774-1999x48304</t>
  </si>
  <si>
    <t>cherylpennington@example.net</t>
  </si>
  <si>
    <t>(240)067-7259x52279</t>
  </si>
  <si>
    <t>olin@example.net</t>
  </si>
  <si>
    <t>001-514-426-1582x5035</t>
  </si>
  <si>
    <t>jeffrey47@example.org</t>
  </si>
  <si>
    <t>894.801.3775x3181</t>
  </si>
  <si>
    <t>creese@example.org</t>
  </si>
  <si>
    <t>+1-901-568-7842x1012</t>
  </si>
  <si>
    <t>rickyclark@example.org</t>
  </si>
  <si>
    <t>001-946-902-8927x0431</t>
  </si>
  <si>
    <t>tabithathompson@example.net</t>
  </si>
  <si>
    <t>0208743327</t>
  </si>
  <si>
    <t>piercekendra@example.net</t>
  </si>
  <si>
    <t>Augusta</t>
  </si>
  <si>
    <t>056.153.1686</t>
  </si>
  <si>
    <t>urobinson@example.com</t>
  </si>
  <si>
    <t>Cody</t>
  </si>
  <si>
    <t>961.004.0136x823</t>
  </si>
  <si>
    <t>woodsshaun@example.org</t>
  </si>
  <si>
    <t>001-021-378-3300</t>
  </si>
  <si>
    <t>lfrye@example.net</t>
  </si>
  <si>
    <t>(277)759-2415x7188</t>
  </si>
  <si>
    <t>yvasquez@example.net</t>
  </si>
  <si>
    <t>900-805-7173x9168</t>
  </si>
  <si>
    <t>dalemayer@example.org</t>
  </si>
  <si>
    <t>Judy</t>
  </si>
  <si>
    <t>001-369-310-8540x1456</t>
  </si>
  <si>
    <t>eric02@example.org</t>
  </si>
  <si>
    <t>465.865.5503x83700</t>
  </si>
  <si>
    <t>lmonroe@example.net</t>
  </si>
  <si>
    <t>(479)842-3697x2600</t>
  </si>
  <si>
    <t>gballard@example.net</t>
  </si>
  <si>
    <t>700.931.3521x86782</t>
  </si>
  <si>
    <t>valenciajeffrey@example.org</t>
  </si>
  <si>
    <t>692.107.5004x052</t>
  </si>
  <si>
    <t>lfry@example.org</t>
  </si>
  <si>
    <t>Tricia</t>
  </si>
  <si>
    <t>820-820-7882</t>
  </si>
  <si>
    <t>jerry17@example.net</t>
  </si>
  <si>
    <t>(168)932-7693x03439</t>
  </si>
  <si>
    <t>smedina@example.org</t>
  </si>
  <si>
    <t>066-815-1529</t>
  </si>
  <si>
    <t>nathan53@example.com</t>
  </si>
  <si>
    <t>New Valley</t>
  </si>
  <si>
    <t>Norris</t>
  </si>
  <si>
    <t>416.315.1433x8751</t>
  </si>
  <si>
    <t>debbie92@example.net</t>
  </si>
  <si>
    <t>dmiller@example.net</t>
  </si>
  <si>
    <t>(502)401-2555</t>
  </si>
  <si>
    <t>sarahernandez@example.com</t>
  </si>
  <si>
    <t>352-241-4094</t>
  </si>
  <si>
    <t>sean07@example.com</t>
  </si>
  <si>
    <t>Dominic</t>
  </si>
  <si>
    <t>001-096-382-6598x565</t>
  </si>
  <si>
    <t>diana45@example.org</t>
  </si>
  <si>
    <t>446-584-4533</t>
  </si>
  <si>
    <t>poolebarbara@example.net</t>
  </si>
  <si>
    <t>Saunders</t>
  </si>
  <si>
    <t>madelinemiller@example.com</t>
  </si>
  <si>
    <t>Moreno Valley</t>
  </si>
  <si>
    <t>477-582-6554</t>
  </si>
  <si>
    <t>coxjennifer@example.org</t>
  </si>
  <si>
    <t>Monufia</t>
  </si>
  <si>
    <t>001-155-488-0051</t>
  </si>
  <si>
    <t>hgarcia@example.net</t>
  </si>
  <si>
    <t>631.348.4739</t>
  </si>
  <si>
    <t>holly03@example.net</t>
  </si>
  <si>
    <t>Maldonado</t>
  </si>
  <si>
    <t>370.103.7675x438</t>
  </si>
  <si>
    <t>wellsnicholas@example.net</t>
  </si>
  <si>
    <t>274.786.5469x43690</t>
  </si>
  <si>
    <t>karen73@example.net</t>
  </si>
  <si>
    <t>(246)039-9784x5051</t>
  </si>
  <si>
    <t>fbennett@example.net</t>
  </si>
  <si>
    <t>Rosales</t>
  </si>
  <si>
    <t>001-409-070-4119x9064</t>
  </si>
  <si>
    <t>kelsey91@example.org</t>
  </si>
  <si>
    <t>Church</t>
  </si>
  <si>
    <t>334-949-0908</t>
  </si>
  <si>
    <t>amber70@example.net</t>
  </si>
  <si>
    <t>398-301-1404x20763</t>
  </si>
  <si>
    <t>scott07@example.net</t>
  </si>
  <si>
    <t>Bianca</t>
  </si>
  <si>
    <t>Petty</t>
  </si>
  <si>
    <t>922.211.1530x0885</t>
  </si>
  <si>
    <t>danielburnett@example.com</t>
  </si>
  <si>
    <t>Derek</t>
  </si>
  <si>
    <t>+1-806-319-9533x00308</t>
  </si>
  <si>
    <t>charvey@example.net</t>
  </si>
  <si>
    <t>487.754.2430x79101</t>
  </si>
  <si>
    <t>patrickmartin@example.org</t>
  </si>
  <si>
    <t>patrick17@example.com</t>
  </si>
  <si>
    <t>Montes</t>
  </si>
  <si>
    <t>852-530-4933</t>
  </si>
  <si>
    <t>murrayabigail@example.org</t>
  </si>
  <si>
    <t>Caldwell</t>
  </si>
  <si>
    <t>001-567-920-3615x756</t>
  </si>
  <si>
    <t>erin72@example.org</t>
  </si>
  <si>
    <t>001-069-646-7871x58525</t>
  </si>
  <si>
    <t>sheajake@example.com</t>
  </si>
  <si>
    <t>(514)823-4919x615</t>
  </si>
  <si>
    <t>sheltonemily@example.net</t>
  </si>
  <si>
    <t>(468)328-9650x9179</t>
  </si>
  <si>
    <t>williamreed@example.com</t>
  </si>
  <si>
    <t>Rogers</t>
  </si>
  <si>
    <t>+1-773-323-2726x4721</t>
  </si>
  <si>
    <t>jillmurphy@example.com</t>
  </si>
  <si>
    <t>Avila</t>
  </si>
  <si>
    <t>864.932.2182x5312</t>
  </si>
  <si>
    <t>pmoore@example.net</t>
  </si>
  <si>
    <t>Hendrix</t>
  </si>
  <si>
    <t>(788)510-2343x8882</t>
  </si>
  <si>
    <t>pattonevelyn@example.org</t>
  </si>
  <si>
    <t>186.827.2702x353</t>
  </si>
  <si>
    <t>keith34@example.com</t>
  </si>
  <si>
    <t>Sellers</t>
  </si>
  <si>
    <t>robert56@example.com</t>
  </si>
  <si>
    <t>563.020.8490x75907</t>
  </si>
  <si>
    <t>jason12@example.org</t>
  </si>
  <si>
    <t>+1-420-349-9698x93015</t>
  </si>
  <si>
    <t>thomasdakota@example.net</t>
  </si>
  <si>
    <t>Kathy</t>
  </si>
  <si>
    <t>amberchen@example.org</t>
  </si>
  <si>
    <t>laurenjenkins@example.com</t>
  </si>
  <si>
    <t>peter10@example.org</t>
  </si>
  <si>
    <t>(828)453-8428x3108</t>
  </si>
  <si>
    <t>zachary74@example.com</t>
  </si>
  <si>
    <t>(142)421-2833x27462</t>
  </si>
  <si>
    <t>leelindsay@example.net</t>
  </si>
  <si>
    <t>001-316-055-7219x35209</t>
  </si>
  <si>
    <t>davidsonnancy@example.net</t>
  </si>
  <si>
    <t>452.182.2881</t>
  </si>
  <si>
    <t>ywilson@example.net</t>
  </si>
  <si>
    <t>Mccormick</t>
  </si>
  <si>
    <t>+1-459-612-8685x135</t>
  </si>
  <si>
    <t>cody03@example.com</t>
  </si>
  <si>
    <t>ashley79@example.com</t>
  </si>
  <si>
    <t>freytaylor@example.net</t>
  </si>
  <si>
    <t>Helen</t>
  </si>
  <si>
    <t>354.354.6890x94041</t>
  </si>
  <si>
    <t>kevin02@example.net</t>
  </si>
  <si>
    <t>Khemisset</t>
  </si>
  <si>
    <t>Mckenzie</t>
  </si>
  <si>
    <t>001-324-812-2974x997</t>
  </si>
  <si>
    <t>geraldwiggins@example.net</t>
  </si>
  <si>
    <t>Hull</t>
  </si>
  <si>
    <t>+1-984-520-2047x95312</t>
  </si>
  <si>
    <t>sharonhunt@example.com</t>
  </si>
  <si>
    <t>387-703-6173x097</t>
  </si>
  <si>
    <t>thomasfrost@example.net</t>
  </si>
  <si>
    <t>568-112-9738x5548</t>
  </si>
  <si>
    <t>fmadden@example.org</t>
  </si>
  <si>
    <t>411.021.5997x655</t>
  </si>
  <si>
    <t>eric01@example.net</t>
  </si>
  <si>
    <t>063.015.1507x85351</t>
  </si>
  <si>
    <t>eric06@example.net</t>
  </si>
  <si>
    <t>Narok</t>
  </si>
  <si>
    <t>Dunlap</t>
  </si>
  <si>
    <t>840.787.3922x38675</t>
  </si>
  <si>
    <t>qsmith@example.net</t>
  </si>
  <si>
    <t>Tan-Tan</t>
  </si>
  <si>
    <t>+1-765-080-0205x6782</t>
  </si>
  <si>
    <t>hcampbell@example.org</t>
  </si>
  <si>
    <t>685.672.3778</t>
  </si>
  <si>
    <t>phillipsmichael@example.net</t>
  </si>
  <si>
    <t>188.520.2522</t>
  </si>
  <si>
    <t>snixon@example.com</t>
  </si>
  <si>
    <t>Collin</t>
  </si>
  <si>
    <t>+1-222-054-2030x9997</t>
  </si>
  <si>
    <t>victoria56@example.org</t>
  </si>
  <si>
    <t>+1-169-213-9546x873</t>
  </si>
  <si>
    <t>matthewgarner@example.org</t>
  </si>
  <si>
    <t>(063)444-3520</t>
  </si>
  <si>
    <t>wpeters@example.org</t>
  </si>
  <si>
    <t>(767)431-5756x4288</t>
  </si>
  <si>
    <t>robert14@example.net</t>
  </si>
  <si>
    <t>(427)206-1718x1783</t>
  </si>
  <si>
    <t>alexbrown@example.com</t>
  </si>
  <si>
    <t>morgan92@example.com</t>
  </si>
  <si>
    <t>221.854.6457</t>
  </si>
  <si>
    <t>thomasfisher@example.org</t>
  </si>
  <si>
    <t>(407)711-0221</t>
  </si>
  <si>
    <t>rtapia@example.com</t>
  </si>
  <si>
    <t>Newnan</t>
  </si>
  <si>
    <t>001-654-772-5585x8818</t>
  </si>
  <si>
    <t>doylegerald@example.org</t>
  </si>
  <si>
    <t>001-835-713-8391</t>
  </si>
  <si>
    <t>walterssamantha@example.org</t>
  </si>
  <si>
    <t>420-702-3912x823</t>
  </si>
  <si>
    <t>davisnathaniel@example.net</t>
  </si>
  <si>
    <t>001-571-280-5340</t>
  </si>
  <si>
    <t>berrytiffany@example.org</t>
  </si>
  <si>
    <t>Felicia</t>
  </si>
  <si>
    <t>valeriebarker@example.net</t>
  </si>
  <si>
    <t>julie04@example.org</t>
  </si>
  <si>
    <t>(580)837-7327</t>
  </si>
  <si>
    <t>stephanie19@example.org</t>
  </si>
  <si>
    <t>001-905-798-7329x0136</t>
  </si>
  <si>
    <t>jonesdennis@example.org</t>
  </si>
  <si>
    <t>974.757.9029</t>
  </si>
  <si>
    <t>laurapope@example.org</t>
  </si>
  <si>
    <t>001-430-642-4115x13627</t>
  </si>
  <si>
    <t>denise13@example.com</t>
  </si>
  <si>
    <t>Copeland</t>
  </si>
  <si>
    <t>875.999.6004</t>
  </si>
  <si>
    <t>arnolddavid@example.org</t>
  </si>
  <si>
    <t>Hampton</t>
  </si>
  <si>
    <t>263-669-1127x411</t>
  </si>
  <si>
    <t>jasonburton@example.net</t>
  </si>
  <si>
    <t>Lloyd</t>
  </si>
  <si>
    <t>(666)796-1924x5272</t>
  </si>
  <si>
    <t>hcastro@example.org</t>
  </si>
  <si>
    <t>082.951.1281x83980</t>
  </si>
  <si>
    <t>rojascameron@example.com</t>
  </si>
  <si>
    <t>+1-705-154-3209x4074</t>
  </si>
  <si>
    <t>kentadam@example.com</t>
  </si>
  <si>
    <t>985-628-7286</t>
  </si>
  <si>
    <t>carlleach@example.org</t>
  </si>
  <si>
    <t>(255)622-3830</t>
  </si>
  <si>
    <t>wagnermichael@example.org</t>
  </si>
  <si>
    <t>Frank</t>
  </si>
  <si>
    <t>539.526.4238x592</t>
  </si>
  <si>
    <t>bcruz@example.net</t>
  </si>
  <si>
    <t>817-006-1556x94997</t>
  </si>
  <si>
    <t>barroyo@example.org</t>
  </si>
  <si>
    <t>(226)453-3190x47703</t>
  </si>
  <si>
    <t>ocruz@example.net</t>
  </si>
  <si>
    <t>143.274.8215x61267</t>
  </si>
  <si>
    <t>osilva@example.com</t>
  </si>
  <si>
    <t>771-650-7802x536</t>
  </si>
  <si>
    <t>ltucker@example.net</t>
  </si>
  <si>
    <t>Sherry</t>
  </si>
  <si>
    <t>john54@example.net</t>
  </si>
  <si>
    <t>Norton</t>
  </si>
  <si>
    <t>(207)535-3129</t>
  </si>
  <si>
    <t>adam79@example.net</t>
  </si>
  <si>
    <t>Schwartz</t>
  </si>
  <si>
    <t>763-306-7551x7687</t>
  </si>
  <si>
    <t>apeck@example.com</t>
  </si>
  <si>
    <t>534.769.1910</t>
  </si>
  <si>
    <t>brianwalker@example.net</t>
  </si>
  <si>
    <t>674-021-1878</t>
  </si>
  <si>
    <t>flee@example.org</t>
  </si>
  <si>
    <t>956-899-2867x281</t>
  </si>
  <si>
    <t>nunezrobin@example.org</t>
  </si>
  <si>
    <t>(827)765-3371x8369</t>
  </si>
  <si>
    <t>barremily@example.net</t>
  </si>
  <si>
    <t>Lucero</t>
  </si>
  <si>
    <t>+1-984-574-4330x36917</t>
  </si>
  <si>
    <t>crystalmays@example.com</t>
  </si>
  <si>
    <t>(376)223-1009x26236</t>
  </si>
  <si>
    <t>scott69@example.com</t>
  </si>
  <si>
    <t>436-417-2087x99943</t>
  </si>
  <si>
    <t>dalehughes@example.org</t>
  </si>
  <si>
    <t>joshua91@example.org</t>
  </si>
  <si>
    <t>333-193-7749x49989</t>
  </si>
  <si>
    <t>michaelhernandez@example.org</t>
  </si>
  <si>
    <t>001-199-651-3252x996</t>
  </si>
  <si>
    <t>pamela02@example.net</t>
  </si>
  <si>
    <t>109.992.1096</t>
  </si>
  <si>
    <t>willie66@example.com</t>
  </si>
  <si>
    <t>(625)547-0043x9686</t>
  </si>
  <si>
    <t>thomaslaura@example.net</t>
  </si>
  <si>
    <t>001-036-172-3233x23452</t>
  </si>
  <si>
    <t>angelarobinson@example.org</t>
  </si>
  <si>
    <t>837-396-3911</t>
  </si>
  <si>
    <t>brianoliver@example.net</t>
  </si>
  <si>
    <t>(457)121-2244</t>
  </si>
  <si>
    <t>howellgary@example.net</t>
  </si>
  <si>
    <t>harperbrett@example.com</t>
  </si>
  <si>
    <t>Munoz</t>
  </si>
  <si>
    <t>+1-973-402-4427x054</t>
  </si>
  <si>
    <t>brittany97@example.org</t>
  </si>
  <si>
    <t>Nyandarua</t>
  </si>
  <si>
    <t>(517)294-3563</t>
  </si>
  <si>
    <t>george67@example.com</t>
  </si>
  <si>
    <t>+1-110-305-6140x0867</t>
  </si>
  <si>
    <t>ewise@example.com</t>
  </si>
  <si>
    <t>Caroline</t>
  </si>
  <si>
    <t>545-728-1006x44133</t>
  </si>
  <si>
    <t>frank10@example.net</t>
  </si>
  <si>
    <t>(232)256-4280x61914</t>
  </si>
  <si>
    <t>gsantiago@example.com</t>
  </si>
  <si>
    <t>347-014-3285</t>
  </si>
  <si>
    <t>whenderson@example.com</t>
  </si>
  <si>
    <t>001-766-690-6578x821</t>
  </si>
  <si>
    <t>ckeller@example.net</t>
  </si>
  <si>
    <t>929.007.3055x1410</t>
  </si>
  <si>
    <t>rmckenzie@example.com</t>
  </si>
  <si>
    <t>+1-736-631-9897x107</t>
  </si>
  <si>
    <t>hollandwilliam@example.com</t>
  </si>
  <si>
    <t>Niagara Falls</t>
  </si>
  <si>
    <t>Knox</t>
  </si>
  <si>
    <t>(076)233-6218</t>
  </si>
  <si>
    <t>bethany71@example.com</t>
  </si>
  <si>
    <t>478-278-1734</t>
  </si>
  <si>
    <t>shawnlopez@example.com</t>
  </si>
  <si>
    <t>+1-773-017-6354x66928</t>
  </si>
  <si>
    <t>heatherherring@example.org</t>
  </si>
  <si>
    <t>+1-112-862-1239x3681</t>
  </si>
  <si>
    <t>uknox@example.org</t>
  </si>
  <si>
    <t>Mclean</t>
  </si>
  <si>
    <t>850.580.3371x4624</t>
  </si>
  <si>
    <t>farmernicole@example.com</t>
  </si>
  <si>
    <t>(949)529-6474x84305</t>
  </si>
  <si>
    <t>ereid@example.com</t>
  </si>
  <si>
    <t>602.901.2228</t>
  </si>
  <si>
    <t>christy74@example.org</t>
  </si>
  <si>
    <t>228-196-3515x13076</t>
  </si>
  <si>
    <t>rlewis@example.com</t>
  </si>
  <si>
    <t>(211)442-1785x3057</t>
  </si>
  <si>
    <t>wilsondonald@example.net</t>
  </si>
  <si>
    <t>Bryan</t>
  </si>
  <si>
    <t>326-785-8634</t>
  </si>
  <si>
    <t>james14@example.com</t>
  </si>
  <si>
    <t>001-573-465-8397</t>
  </si>
  <si>
    <t>christine96@example.org</t>
  </si>
  <si>
    <t>Lambert</t>
  </si>
  <si>
    <t>trichards@example.com</t>
  </si>
  <si>
    <t>691.782.0330x1282</t>
  </si>
  <si>
    <t>bakershirley@example.org</t>
  </si>
  <si>
    <t>pamela05@example.com</t>
  </si>
  <si>
    <t>001-011-312-7039x333</t>
  </si>
  <si>
    <t>ronald71@example.org</t>
  </si>
  <si>
    <t>(104)989-5519x6923</t>
  </si>
  <si>
    <t>riosangela@example.org</t>
  </si>
  <si>
    <t>787-886-5199</t>
  </si>
  <si>
    <t>harrisonsamantha@example.com</t>
  </si>
  <si>
    <t>123.673.0972</t>
  </si>
  <si>
    <t>amywashington@example.net</t>
  </si>
  <si>
    <t>+1-710-843-4096x5299</t>
  </si>
  <si>
    <t>delacruzwendy@example.net</t>
  </si>
  <si>
    <t>421-236-0801</t>
  </si>
  <si>
    <t>denise33@example.net</t>
  </si>
  <si>
    <t>785-832-5604</t>
  </si>
  <si>
    <t>portertammy@example.org</t>
  </si>
  <si>
    <t>001-655-380-6661x03107</t>
  </si>
  <si>
    <t>troy05@example.com</t>
  </si>
  <si>
    <t>Howard</t>
  </si>
  <si>
    <t>949.650.7478</t>
  </si>
  <si>
    <t>dolsen@example.org</t>
  </si>
  <si>
    <t>Harry</t>
  </si>
  <si>
    <t>Buckley</t>
  </si>
  <si>
    <t>(247)701-3136x00270</t>
  </si>
  <si>
    <t>ravenbailey@example.com</t>
  </si>
  <si>
    <t>Morrison</t>
  </si>
  <si>
    <t>qrojas@example.com</t>
  </si>
  <si>
    <t>001-809-632-8960x27238</t>
  </si>
  <si>
    <t>hannahmitchell@example.net</t>
  </si>
  <si>
    <t>Darryl</t>
  </si>
  <si>
    <t>Bond</t>
  </si>
  <si>
    <t>monicacampbell@example.net</t>
  </si>
  <si>
    <t>+1-921-351-7072x693</t>
  </si>
  <si>
    <t>larsonpatricia@example.net</t>
  </si>
  <si>
    <t>455.023.1045x849</t>
  </si>
  <si>
    <t>donna87@example.org</t>
  </si>
  <si>
    <t>982-791-2989x20575</t>
  </si>
  <si>
    <t>kochchristina@example.net</t>
  </si>
  <si>
    <t>189.255.7375</t>
  </si>
  <si>
    <t>anthonybowen@example.com</t>
  </si>
  <si>
    <t>448-600-5486x73792</t>
  </si>
  <si>
    <t>shawmichelle@example.net</t>
  </si>
  <si>
    <t>Fox</t>
  </si>
  <si>
    <t>+1-449-775-3619x6051</t>
  </si>
  <si>
    <t>christiansantos@example.net</t>
  </si>
  <si>
    <t>(557)052-7266x78838</t>
  </si>
  <si>
    <t>doriswolf@example.net</t>
  </si>
  <si>
    <t>+1-369-947-8085x44585</t>
  </si>
  <si>
    <t>jessicapeterson@example.org</t>
  </si>
  <si>
    <t>+1-415-883-2833x048</t>
  </si>
  <si>
    <t>williamskimberly@example.net</t>
  </si>
  <si>
    <t>606.269.2771</t>
  </si>
  <si>
    <t>fwheeler@example.org</t>
  </si>
  <si>
    <t>sparksregina@example.net</t>
  </si>
  <si>
    <t>662-450-8257x39792</t>
  </si>
  <si>
    <t>renee20@example.net</t>
  </si>
  <si>
    <t>Dar es Salaam</t>
  </si>
  <si>
    <t>Denise</t>
  </si>
  <si>
    <t>Rojas</t>
  </si>
  <si>
    <t>+1-031-444-7926x859</t>
  </si>
  <si>
    <t>jacquelinewatkins@example.net</t>
  </si>
  <si>
    <t>Jensen</t>
  </si>
  <si>
    <t>yscott@example.com</t>
  </si>
  <si>
    <t>Levine</t>
  </si>
  <si>
    <t>(447)235-8657</t>
  </si>
  <si>
    <t>davidsosa@example.net</t>
  </si>
  <si>
    <t>269-634-0807x344</t>
  </si>
  <si>
    <t>danielholland@example.net</t>
  </si>
  <si>
    <t>robert99@example.com</t>
  </si>
  <si>
    <t>Mathews</t>
  </si>
  <si>
    <t>+1-844-258-1967x63114</t>
  </si>
  <si>
    <t>xjohnson@example.net</t>
  </si>
  <si>
    <t>461.318.5365</t>
  </si>
  <si>
    <t>gutierrezjason@example.com</t>
  </si>
  <si>
    <t>Koch</t>
  </si>
  <si>
    <t>001-601-989-6069x145</t>
  </si>
  <si>
    <t>xconrad@example.org</t>
  </si>
  <si>
    <t>907.685.5547</t>
  </si>
  <si>
    <t>amy73@example.org</t>
  </si>
  <si>
    <t>001-673-017-8952x3707</t>
  </si>
  <si>
    <t>karen16@example.net</t>
  </si>
  <si>
    <t>482.075.9312x32261</t>
  </si>
  <si>
    <t>keith97@example.org</t>
  </si>
  <si>
    <t>Garner</t>
  </si>
  <si>
    <t>rachel91@example.com</t>
  </si>
  <si>
    <t>967.100.5489</t>
  </si>
  <si>
    <t>lorirodriguez@example.net</t>
  </si>
  <si>
    <t>williamsjoshua@example.net</t>
  </si>
  <si>
    <t>(632)331-3266x437</t>
  </si>
  <si>
    <t>joshuarowland@example.org</t>
  </si>
  <si>
    <t>(551)949-0653x9465</t>
  </si>
  <si>
    <t>crystalconley@example.net</t>
  </si>
  <si>
    <t>286-709-2303</t>
  </si>
  <si>
    <t>stephenwilson@example.net</t>
  </si>
  <si>
    <t>Combs</t>
  </si>
  <si>
    <t>846-426-1676x012</t>
  </si>
  <si>
    <t>chernandez@example.com</t>
  </si>
  <si>
    <t>947.158.1876x520</t>
  </si>
  <si>
    <t>sally68@example.com</t>
  </si>
  <si>
    <t>Hanson</t>
  </si>
  <si>
    <t>589.856.3917x920</t>
  </si>
  <si>
    <t>karenhuynh@example.net</t>
  </si>
  <si>
    <t>001-381-946-0703x349</t>
  </si>
  <si>
    <t>robinphillips@example.net</t>
  </si>
  <si>
    <t>767.112.8865</t>
  </si>
  <si>
    <t>jerryvega@example.com</t>
  </si>
  <si>
    <t>Wolfe</t>
  </si>
  <si>
    <t>942-314-5301x618</t>
  </si>
  <si>
    <t>madisondavis@example.net</t>
  </si>
  <si>
    <t>Yolanda</t>
  </si>
  <si>
    <t>270-218-7652</t>
  </si>
  <si>
    <t>williamellis@example.com</t>
  </si>
  <si>
    <t>Morrow</t>
  </si>
  <si>
    <t>+1-357-977-1435x2157</t>
  </si>
  <si>
    <t>gparks@example.net</t>
  </si>
  <si>
    <t>001-037-373-9749</t>
  </si>
  <si>
    <t>bobby26@example.com</t>
  </si>
  <si>
    <t>Huntington Beach</t>
  </si>
  <si>
    <t>(323)378-9464x532</t>
  </si>
  <si>
    <t>ysolomon@example.org</t>
  </si>
  <si>
    <t>Shelley</t>
  </si>
  <si>
    <t>Farmer</t>
  </si>
  <si>
    <t>+1-933-471-5694x072</t>
  </si>
  <si>
    <t>maxwellhernandez@example.com</t>
  </si>
  <si>
    <t>+1-272-113-3158x257</t>
  </si>
  <si>
    <t>derek03@example.com</t>
  </si>
  <si>
    <t>960.705.2892x48720</t>
  </si>
  <si>
    <t>brian04@example.com</t>
  </si>
  <si>
    <t>001-076-968-8741x9840</t>
  </si>
  <si>
    <t>nbrown@example.org</t>
  </si>
  <si>
    <t>Jerada</t>
  </si>
  <si>
    <t>001-559-215-6507x8429</t>
  </si>
  <si>
    <t>timothy56@example.com</t>
  </si>
  <si>
    <t>+1-048-792-4505x62774</t>
  </si>
  <si>
    <t>frodriguez@example.com</t>
  </si>
  <si>
    <t>(812)834-7579</t>
  </si>
  <si>
    <t>mckenzieantonio@example.com</t>
  </si>
  <si>
    <t>001-577-684-0295x185</t>
  </si>
  <si>
    <t>andrearobinson@example.org</t>
  </si>
  <si>
    <t>Rebekah</t>
  </si>
  <si>
    <t>(547)999-7297x976</t>
  </si>
  <si>
    <t>harrisstephanie@example.net</t>
  </si>
  <si>
    <t>+1-066-377-7325x092</t>
  </si>
  <si>
    <t>gchan@example.net</t>
  </si>
  <si>
    <t>Kaitlyn</t>
  </si>
  <si>
    <t>738.758.0686x8898</t>
  </si>
  <si>
    <t>nlevine@example.com</t>
  </si>
  <si>
    <t>001-357-447-6097x579</t>
  </si>
  <si>
    <t>hadams@example.org</t>
  </si>
  <si>
    <t>Chichaoua</t>
  </si>
  <si>
    <t>(819)256-8477</t>
  </si>
  <si>
    <t>michelle13@example.net</t>
  </si>
  <si>
    <t>Fontana</t>
  </si>
  <si>
    <t>Jay</t>
  </si>
  <si>
    <t>Berry</t>
  </si>
  <si>
    <t>173.940.1746</t>
  </si>
  <si>
    <t>thomasleonard@example.org</t>
  </si>
  <si>
    <t>001-504-346-0235x01219</t>
  </si>
  <si>
    <t>gregorystephanie@example.org</t>
  </si>
  <si>
    <t>001-930-871-0344x62694</t>
  </si>
  <si>
    <t>sheltonpaul@example.org</t>
  </si>
  <si>
    <t>716.359.7871</t>
  </si>
  <si>
    <t>stevensashley@example.org</t>
  </si>
  <si>
    <t>joneskristie@example.com</t>
  </si>
  <si>
    <t>155.647.2539x184</t>
  </si>
  <si>
    <t>joshualopez@example.org</t>
  </si>
  <si>
    <t>507.852.6579x2916</t>
  </si>
  <si>
    <t>cpoole@example.com</t>
  </si>
  <si>
    <t>558-225-0364x07189</t>
  </si>
  <si>
    <t>darinlindsey@example.com</t>
  </si>
  <si>
    <t>193-564-1900</t>
  </si>
  <si>
    <t>dpotter@example.org</t>
  </si>
  <si>
    <t>682.384.8910</t>
  </si>
  <si>
    <t>wdavis@example.net</t>
  </si>
  <si>
    <t>357-695-9709x5373</t>
  </si>
  <si>
    <t>dunnsharon@example.net</t>
  </si>
  <si>
    <t>Makayla</t>
  </si>
  <si>
    <t>+1-638-909-5340x62318</t>
  </si>
  <si>
    <t>dianepena@example.net</t>
  </si>
  <si>
    <t>Hawkins</t>
  </si>
  <si>
    <t>001-482-582-1871</t>
  </si>
  <si>
    <t>shaun77@example.net</t>
  </si>
  <si>
    <t>Port St. Lucie</t>
  </si>
  <si>
    <t>(472)487-7105</t>
  </si>
  <si>
    <t>donald08@example.net</t>
  </si>
  <si>
    <t>001-906-879-4788</t>
  </si>
  <si>
    <t>stewartjack@example.org</t>
  </si>
  <si>
    <t>Villa</t>
  </si>
  <si>
    <t>084-072-2341x7316</t>
  </si>
  <si>
    <t>benitezjimmy@example.com</t>
  </si>
  <si>
    <t>+1-529-229-0597x249</t>
  </si>
  <si>
    <t>yjones@example.org</t>
  </si>
  <si>
    <t>162.156.6884x3677</t>
  </si>
  <si>
    <t>nguyenjoe@example.net</t>
  </si>
  <si>
    <t>Carey</t>
  </si>
  <si>
    <t>+1-299-210-1968x6156</t>
  </si>
  <si>
    <t>christopher42@example.com</t>
  </si>
  <si>
    <t>+1-328-850-1111x36904</t>
  </si>
  <si>
    <t>259-882-8379x059</t>
  </si>
  <si>
    <t>gonzalezjeremy@example.com</t>
  </si>
  <si>
    <t>001-047-966-2498</t>
  </si>
  <si>
    <t>allisonkatherine@example.net</t>
  </si>
  <si>
    <t>Ebonyi</t>
  </si>
  <si>
    <t>001-348-039-0431</t>
  </si>
  <si>
    <t>vjohnson@example.net</t>
  </si>
  <si>
    <t>096-483-8416x31962</t>
  </si>
  <si>
    <t>richardmartinez@example.net</t>
  </si>
  <si>
    <t>(202)979-5160x53782</t>
  </si>
  <si>
    <t>bergkristi@example.org</t>
  </si>
  <si>
    <t>McKeesport</t>
  </si>
  <si>
    <t>Bird</t>
  </si>
  <si>
    <t>(266)197-1163x018</t>
  </si>
  <si>
    <t>andrew55@example.net</t>
  </si>
  <si>
    <t>Penny</t>
  </si>
  <si>
    <t>+1-901-833-8304x556</t>
  </si>
  <si>
    <t>syoung@example.org</t>
  </si>
  <si>
    <t>351-503-4919x4021</t>
  </si>
  <si>
    <t>anthony65@example.org</t>
  </si>
  <si>
    <t>471-778-6637</t>
  </si>
  <si>
    <t>ogates@example.com</t>
  </si>
  <si>
    <t>724-810-8915x78645</t>
  </si>
  <si>
    <t>woodsjessica@example.org</t>
  </si>
  <si>
    <t>Flowers</t>
  </si>
  <si>
    <t>001-329-530-3510</t>
  </si>
  <si>
    <t>jacobmonroe@example.com</t>
  </si>
  <si>
    <t>001-911-892-0795</t>
  </si>
  <si>
    <t>brittanyandrade@example.org</t>
  </si>
  <si>
    <t>Steele</t>
  </si>
  <si>
    <t>+1-260-742-7255x496</t>
  </si>
  <si>
    <t>ruiztaylor@example.org</t>
  </si>
  <si>
    <t>Travis</t>
  </si>
  <si>
    <t>+1-721-570-4526x4514</t>
  </si>
  <si>
    <t>carriemunoz@example.org</t>
  </si>
  <si>
    <t>(929)088-3258</t>
  </si>
  <si>
    <t>williamschelsea@example.org</t>
  </si>
  <si>
    <t>001-176-614-5120x8914</t>
  </si>
  <si>
    <t>aliciaallison@example.net</t>
  </si>
  <si>
    <t>(677)510-6494</t>
  </si>
  <si>
    <t>alan88@example.net</t>
  </si>
  <si>
    <t>845.910.7280x321</t>
  </si>
  <si>
    <t>kentmartin@example.com</t>
  </si>
  <si>
    <t>739-436-8898</t>
  </si>
  <si>
    <t>molinaderrick@example.net</t>
  </si>
  <si>
    <t>Peggy</t>
  </si>
  <si>
    <t>380.143.7390x713</t>
  </si>
  <si>
    <t>heatherwilliams@example.com</t>
  </si>
  <si>
    <t>fisherjohn@example.com</t>
  </si>
  <si>
    <t>Boulemane</t>
  </si>
  <si>
    <t>+1-457-340-1825x39426</t>
  </si>
  <si>
    <t>virginiapena@example.com</t>
  </si>
  <si>
    <t>290-325-1203x5588</t>
  </si>
  <si>
    <t>petersonlisa@example.org</t>
  </si>
  <si>
    <t>(019)584-7023x5051</t>
  </si>
  <si>
    <t>bullockjeffrey@example.org</t>
  </si>
  <si>
    <t>909-309-6358</t>
  </si>
  <si>
    <t>zwalton@example.net</t>
  </si>
  <si>
    <t>Klein</t>
  </si>
  <si>
    <t>robinsonwalter@example.com</t>
  </si>
  <si>
    <t>188.135.2129</t>
  </si>
  <si>
    <t>qbaker@example.net</t>
  </si>
  <si>
    <t>(302)086-3430x7263</t>
  </si>
  <si>
    <t>jhaynes@example.org</t>
  </si>
  <si>
    <t>Nunez</t>
  </si>
  <si>
    <t>781-551-3989x80788</t>
  </si>
  <si>
    <t>catherinebryant@example.net</t>
  </si>
  <si>
    <t>0560544499</t>
  </si>
  <si>
    <t>jasmine52@example.com</t>
  </si>
  <si>
    <t>Lakewood</t>
  </si>
  <si>
    <t>007-846-0467</t>
  </si>
  <si>
    <t>scott00@example.org</t>
  </si>
  <si>
    <t>Padilla</t>
  </si>
  <si>
    <t>barbaravance@example.com</t>
  </si>
  <si>
    <t>(403)899-4105x3161</t>
  </si>
  <si>
    <t>kimberly24@example.org</t>
  </si>
  <si>
    <t>Erika</t>
  </si>
  <si>
    <t>+1-049-966-9153x744</t>
  </si>
  <si>
    <t>john59@example.com</t>
  </si>
  <si>
    <t>Jigawa</t>
  </si>
  <si>
    <t>Beltran</t>
  </si>
  <si>
    <t>198.983.9284</t>
  </si>
  <si>
    <t>yramirez@example.com</t>
  </si>
  <si>
    <t>127.563.5631x88004</t>
  </si>
  <si>
    <t>kimbarnett@example.net</t>
  </si>
  <si>
    <t>001-958-611-2474</t>
  </si>
  <si>
    <t>simmonsjamie@example.org</t>
  </si>
  <si>
    <t>001-235-241-7966x9553</t>
  </si>
  <si>
    <t>robertoliver@example.org</t>
  </si>
  <si>
    <t>pwall@example.org</t>
  </si>
  <si>
    <t>(575)935-0333x776</t>
  </si>
  <si>
    <t>deckerstephanie@example.net</t>
  </si>
  <si>
    <t>+1-976-411-6432x34126</t>
  </si>
  <si>
    <t>csanders@example.org</t>
  </si>
  <si>
    <t>(027)409-7736</t>
  </si>
  <si>
    <t>vgarcia@example.net</t>
  </si>
  <si>
    <t>Tim</t>
  </si>
  <si>
    <t>+1-341-046-4968x30488</t>
  </si>
  <si>
    <t>jdickerson@example.net</t>
  </si>
  <si>
    <t>(181)075-9360</t>
  </si>
  <si>
    <t>angela15@example.com</t>
  </si>
  <si>
    <t>+1-821-541-9496x8426</t>
  </si>
  <si>
    <t>nicole45@example.net</t>
  </si>
  <si>
    <t>685.958.4817</t>
  </si>
  <si>
    <t>uboone@example.org</t>
  </si>
  <si>
    <t>(342)020-4744x9527</t>
  </si>
  <si>
    <t>timothymcconnell@example.org</t>
  </si>
  <si>
    <t>001-055-751-3046x452</t>
  </si>
  <si>
    <t>bmorgan@example.org</t>
  </si>
  <si>
    <t>Katrina</t>
  </si>
  <si>
    <t>569-132-4282x511</t>
  </si>
  <si>
    <t>kevinrodriguez@example.net</t>
  </si>
  <si>
    <t>Sylvia</t>
  </si>
  <si>
    <t>469.143.6885</t>
  </si>
  <si>
    <t>gracebowers@example.net</t>
  </si>
  <si>
    <t>(310)168-7971x529</t>
  </si>
  <si>
    <t>gregorygibson@example.org</t>
  </si>
  <si>
    <t>Tristan</t>
  </si>
  <si>
    <t>+1-278-723-9627x5150</t>
  </si>
  <si>
    <t>harold93@example.com</t>
  </si>
  <si>
    <t>441-786-0786x702</t>
  </si>
  <si>
    <t>whitejames@example.net</t>
  </si>
  <si>
    <t>(979)215-2021x989</t>
  </si>
  <si>
    <t>andrewsregina@example.com</t>
  </si>
  <si>
    <t>Gibson</t>
  </si>
  <si>
    <t>713-006-2046x751</t>
  </si>
  <si>
    <t>alexandra46@example.org</t>
  </si>
  <si>
    <t>+1-600-116-7473x097</t>
  </si>
  <si>
    <t>ojackson@example.com</t>
  </si>
  <si>
    <t>Townsend</t>
  </si>
  <si>
    <t>954-052-1169x08668</t>
  </si>
  <si>
    <t>clarkedeborah@example.com</t>
  </si>
  <si>
    <t>001-640-721-6108x5432</t>
  </si>
  <si>
    <t>sanchezmichelle@example.org</t>
  </si>
  <si>
    <t>176.659.5133</t>
  </si>
  <si>
    <t>qpierce@example.net</t>
  </si>
  <si>
    <t>001-134-401-7172x199</t>
  </si>
  <si>
    <t>rgardner@example.org</t>
  </si>
  <si>
    <t>001-527-470-5186x813</t>
  </si>
  <si>
    <t>lindseycosta@example.org</t>
  </si>
  <si>
    <t>+1-149-255-4275x49187</t>
  </si>
  <si>
    <t>gonzalezpeter@example.net</t>
  </si>
  <si>
    <t>+1-366-441-6045x650</t>
  </si>
  <si>
    <t>ricky60@example.net</t>
  </si>
  <si>
    <t>630-901-4311x732</t>
  </si>
  <si>
    <t>stokesjennifer@example.org</t>
  </si>
  <si>
    <t>(615)450-4084</t>
  </si>
  <si>
    <t>ediaz@example.com</t>
  </si>
  <si>
    <t>001-115-666-2994</t>
  </si>
  <si>
    <t>udixon@example.com</t>
  </si>
  <si>
    <t>(788)152-5365x91597</t>
  </si>
  <si>
    <t>sweeneykyle@example.net</t>
  </si>
  <si>
    <t>001-855-206-9358x225</t>
  </si>
  <si>
    <t>gregorywashington@example.com</t>
  </si>
  <si>
    <t>001-369-360-1697</t>
  </si>
  <si>
    <t>bhenson@example.net</t>
  </si>
  <si>
    <t>Sabrina</t>
  </si>
  <si>
    <t>Harper</t>
  </si>
  <si>
    <t>130.480.7164</t>
  </si>
  <si>
    <t>alexandra88@example.net</t>
  </si>
  <si>
    <t>Isaiah</t>
  </si>
  <si>
    <t>001-296-126-8632</t>
  </si>
  <si>
    <t>janicefloyd@example.net</t>
  </si>
  <si>
    <t>346.325.0949x368</t>
  </si>
  <si>
    <t>veronica38@example.org</t>
  </si>
  <si>
    <t>(293)254-8534</t>
  </si>
  <si>
    <t>qchavez@example.org</t>
  </si>
  <si>
    <t>001-126-698-8696x215</t>
  </si>
  <si>
    <t>andrew62@example.net</t>
  </si>
  <si>
    <t>(785)826-8855</t>
  </si>
  <si>
    <t>robert91@example.net</t>
  </si>
  <si>
    <t>+1-489-730-6053x99374</t>
  </si>
  <si>
    <t>fcarey@example.org</t>
  </si>
  <si>
    <t>Weeks</t>
  </si>
  <si>
    <t>888.784.6578</t>
  </si>
  <si>
    <t>jmack@example.net</t>
  </si>
  <si>
    <t>Morton</t>
  </si>
  <si>
    <t>624.671.4704x430</t>
  </si>
  <si>
    <t>austin99@example.org</t>
  </si>
  <si>
    <t>cindy30@example.com</t>
  </si>
  <si>
    <t>954.182.7590x57260</t>
  </si>
  <si>
    <t>martinezrichard@example.com</t>
  </si>
  <si>
    <t>Cassie</t>
  </si>
  <si>
    <t>346-252-3031x923</t>
  </si>
  <si>
    <t>jonathon94@example.com</t>
  </si>
  <si>
    <t>Jenny</t>
  </si>
  <si>
    <t>Dorsey</t>
  </si>
  <si>
    <t>537-783-8782</t>
  </si>
  <si>
    <t>jenkinsrobert@example.com</t>
  </si>
  <si>
    <t>cassandra60@example.org</t>
  </si>
  <si>
    <t>(928)077-0465</t>
  </si>
  <si>
    <t>iayers@example.org</t>
  </si>
  <si>
    <t>+1-553-984-3827x27419</t>
  </si>
  <si>
    <t>loveleslie@example.com</t>
  </si>
  <si>
    <t>362-003-7768x597</t>
  </si>
  <si>
    <t>shannonjenkins@example.net</t>
  </si>
  <si>
    <t>Washington</t>
  </si>
  <si>
    <t>(091)668-1107</t>
  </si>
  <si>
    <t>osanchez@example.net</t>
  </si>
  <si>
    <t>christopher01@example.net</t>
  </si>
  <si>
    <t>Juan</t>
  </si>
  <si>
    <t>Krueger</t>
  </si>
  <si>
    <t>ashleywelch@example.org</t>
  </si>
  <si>
    <t>001-922-866-9276x2614</t>
  </si>
  <si>
    <t>yalexander@example.org</t>
  </si>
  <si>
    <t>+1-828-974-8195x2188</t>
  </si>
  <si>
    <t>jennifer10@example.net</t>
  </si>
  <si>
    <t>(200)881-6633x970</t>
  </si>
  <si>
    <t>cameronwhite@example.net</t>
  </si>
  <si>
    <t>001-339-277-4206x696</t>
  </si>
  <si>
    <t>melissajones@example.com</t>
  </si>
  <si>
    <t>Huffman</t>
  </si>
  <si>
    <t>161-797-2340x6809</t>
  </si>
  <si>
    <t>angie60@example.com</t>
  </si>
  <si>
    <t>297.962.3367</t>
  </si>
  <si>
    <t>ojacobs@example.com</t>
  </si>
  <si>
    <t>829.194.5018x074</t>
  </si>
  <si>
    <t>dannydawson@example.net</t>
  </si>
  <si>
    <t>Emma</t>
  </si>
  <si>
    <t>781-231-1334</t>
  </si>
  <si>
    <t>danawelch@example.org</t>
  </si>
  <si>
    <t>151.737.0230x880</t>
  </si>
  <si>
    <t>holmesbrett@example.org</t>
  </si>
  <si>
    <t>770.855.2521</t>
  </si>
  <si>
    <t>sweeneycolton@example.net</t>
  </si>
  <si>
    <t>140.564.5419</t>
  </si>
  <si>
    <t>melaniehernandez@example.com</t>
  </si>
  <si>
    <t>Dearborn</t>
  </si>
  <si>
    <t>001-553-837-3697x3306</t>
  </si>
  <si>
    <t>stephen65@example.com</t>
  </si>
  <si>
    <t>Woods</t>
  </si>
  <si>
    <t>242.620.8109x441</t>
  </si>
  <si>
    <t>steven01@example.com</t>
  </si>
  <si>
    <t>288.839.7610x4487</t>
  </si>
  <si>
    <t>nshelton@example.com</t>
  </si>
  <si>
    <t>751.983.5982</t>
  </si>
  <si>
    <t>jadams@example.org</t>
  </si>
  <si>
    <t>Horne</t>
  </si>
  <si>
    <t>910-143-8125x183</t>
  </si>
  <si>
    <t>ksantos@example.org</t>
  </si>
  <si>
    <t>Decatur</t>
  </si>
  <si>
    <t>Merritt</t>
  </si>
  <si>
    <t>(724)260-2639x586</t>
  </si>
  <si>
    <t>petersonmichael@example.org</t>
  </si>
  <si>
    <t>615.975.3226x4226</t>
  </si>
  <si>
    <t>donald89@example.com</t>
  </si>
  <si>
    <t>(271)110-6343x5795</t>
  </si>
  <si>
    <t>nicholasarnold@example.com</t>
  </si>
  <si>
    <t>145-835-7499x4923</t>
  </si>
  <si>
    <t>charlesreynolds@example.org</t>
  </si>
  <si>
    <t>001-742-865-9947x4269</t>
  </si>
  <si>
    <t>alvareztimothy@example.org</t>
  </si>
  <si>
    <t>Arias</t>
  </si>
  <si>
    <t>matthew35@example.org</t>
  </si>
  <si>
    <t>Chandler</t>
  </si>
  <si>
    <t>001-494-827-9488x3501</t>
  </si>
  <si>
    <t>lisa23@example.org</t>
  </si>
  <si>
    <t>245.707.0690x20849</t>
  </si>
  <si>
    <t>lambertmaureen@example.org</t>
  </si>
  <si>
    <t>001-157-380-1201</t>
  </si>
  <si>
    <t>bsmith@example.org</t>
  </si>
  <si>
    <t>nicole62@example.net</t>
  </si>
  <si>
    <t>Alan</t>
  </si>
  <si>
    <t>Farley</t>
  </si>
  <si>
    <t>barbarawatkins@example.com</t>
  </si>
  <si>
    <t>(666)945-3720</t>
  </si>
  <si>
    <t>ejohnson@example.org</t>
  </si>
  <si>
    <t>001-363-435-3042x44341</t>
  </si>
  <si>
    <t>jamiejackson@example.org</t>
  </si>
  <si>
    <t>Dustin</t>
  </si>
  <si>
    <t>771-595-5288x39210</t>
  </si>
  <si>
    <t>jgordon@example.org</t>
  </si>
  <si>
    <t>Jenna</t>
  </si>
  <si>
    <t>Macias</t>
  </si>
  <si>
    <t>(720)217-9089x795</t>
  </si>
  <si>
    <t>kimberly65@example.com</t>
  </si>
  <si>
    <t>zimmermandesiree@example.org</t>
  </si>
  <si>
    <t>(730)398-6548</t>
  </si>
  <si>
    <t>dburke@example.com</t>
  </si>
  <si>
    <t>923.351.5084x991</t>
  </si>
  <si>
    <t>prattbenjamin@example.net</t>
  </si>
  <si>
    <t>Traci</t>
  </si>
  <si>
    <t>001-903-024-4309x097</t>
  </si>
  <si>
    <t>andrewsanders@example.net</t>
  </si>
  <si>
    <t>+1-654-754-1195x8703</t>
  </si>
  <si>
    <t>lauralloyd@example.net</t>
  </si>
  <si>
    <t>(295)559-9984x40243</t>
  </si>
  <si>
    <t>lowealicia@example.net</t>
  </si>
  <si>
    <t>563.041.9869</t>
  </si>
  <si>
    <t>haynesvicki@example.net</t>
  </si>
  <si>
    <t>Harvey</t>
  </si>
  <si>
    <t>670.233.7869x41412</t>
  </si>
  <si>
    <t>scottwilliams@example.com</t>
  </si>
  <si>
    <t>Gerald</t>
  </si>
  <si>
    <t>498-127-5430</t>
  </si>
  <si>
    <t>curtisdouglas@example.org</t>
  </si>
  <si>
    <t>001-179-596-2234x93133</t>
  </si>
  <si>
    <t>tina91@example.com</t>
  </si>
  <si>
    <t>001-580-096-1903x054</t>
  </si>
  <si>
    <t>melissajones@example.org</t>
  </si>
  <si>
    <t>231-803-4471x8209</t>
  </si>
  <si>
    <t>brett75@example.com</t>
  </si>
  <si>
    <t>+1-801-579-3237x72241</t>
  </si>
  <si>
    <t>eric89@example.com</t>
  </si>
  <si>
    <t>kolsen@example.org</t>
  </si>
  <si>
    <t>Port Huron</t>
  </si>
  <si>
    <t>+1-399-229-1456x86505</t>
  </si>
  <si>
    <t>vroberts@example.net</t>
  </si>
  <si>
    <t>scottsamantha@example.com</t>
  </si>
  <si>
    <t>Joe</t>
  </si>
  <si>
    <t>854.695.0979x030</t>
  </si>
  <si>
    <t>lanedonald@example.org</t>
  </si>
  <si>
    <t>(749)942-0185x15661</t>
  </si>
  <si>
    <t>natalie14@example.net</t>
  </si>
  <si>
    <t>+1-266-504-3976x972</t>
  </si>
  <si>
    <t>shirley74@example.net</t>
  </si>
  <si>
    <t>waterssteven@example.net</t>
  </si>
  <si>
    <t>+1-362-315-3301x937</t>
  </si>
  <si>
    <t>rodneywilson@example.net</t>
  </si>
  <si>
    <t>212-285-2018</t>
  </si>
  <si>
    <t>sjordan@example.org</t>
  </si>
  <si>
    <t>lisawilliams@example.com</t>
  </si>
  <si>
    <t>(895)492-9417x401</t>
  </si>
  <si>
    <t>cynthiamcdowell@example.net</t>
  </si>
  <si>
    <t>+1-088-991-3782x7564</t>
  </si>
  <si>
    <t>gwhite@example.com</t>
  </si>
  <si>
    <t>Evanston</t>
  </si>
  <si>
    <t>508.199.5712</t>
  </si>
  <si>
    <t>whiteamber@example.org</t>
  </si>
  <si>
    <t>stevenrodriguez@example.org</t>
  </si>
  <si>
    <t>Glover</t>
  </si>
  <si>
    <t>450-657-6150</t>
  </si>
  <si>
    <t>jose97@example.com</t>
  </si>
  <si>
    <t>Summers</t>
  </si>
  <si>
    <t>432.912.1024</t>
  </si>
  <si>
    <t>oenglish@example.net</t>
  </si>
  <si>
    <t>+1-666-411-8666x3897</t>
  </si>
  <si>
    <t>whuang@example.org</t>
  </si>
  <si>
    <t>Bridges</t>
  </si>
  <si>
    <t>484-223-8026x02086</t>
  </si>
  <si>
    <t>monicadouglas@example.org</t>
  </si>
  <si>
    <t>054.265.2439x29750</t>
  </si>
  <si>
    <t>fsmith@example.com</t>
  </si>
  <si>
    <t>Alexa</t>
  </si>
  <si>
    <t>gina75@example.com</t>
  </si>
  <si>
    <t>Oconnor</t>
  </si>
  <si>
    <t>joshuamedina@example.org</t>
  </si>
  <si>
    <t>367.870.0754</t>
  </si>
  <si>
    <t>younglisa@example.com</t>
  </si>
  <si>
    <t>msmith@example.com</t>
  </si>
  <si>
    <t>321.698.5066x39809</t>
  </si>
  <si>
    <t>dkirby@example.net</t>
  </si>
  <si>
    <t>001-872-162-8667</t>
  </si>
  <si>
    <t>ndavis@example.com</t>
  </si>
  <si>
    <t>+1-325-705-5542x940</t>
  </si>
  <si>
    <t>garzachristopher@example.com</t>
  </si>
  <si>
    <t>305-408-5727x8349</t>
  </si>
  <si>
    <t>floresann@example.com</t>
  </si>
  <si>
    <t>107.955.2275</t>
  </si>
  <si>
    <t>myersnicole@example.com</t>
  </si>
  <si>
    <t>+1-577-120-6680x9515</t>
  </si>
  <si>
    <t>qturner@example.com</t>
  </si>
  <si>
    <t>(654)638-7414x53938</t>
  </si>
  <si>
    <t>mariadavis@example.org</t>
  </si>
  <si>
    <t>(571)395-0395</t>
  </si>
  <si>
    <t>mcurtis@example.net</t>
  </si>
  <si>
    <t>+1-822-343-4984x297</t>
  </si>
  <si>
    <t>laurensmith@example.com</t>
  </si>
  <si>
    <t>Jonathon</t>
  </si>
  <si>
    <t>roy79@example.net</t>
  </si>
  <si>
    <t>High Point</t>
  </si>
  <si>
    <t>heather46@example.org</t>
  </si>
  <si>
    <t>Mcbride</t>
  </si>
  <si>
    <t>001-614-654-9335x52038</t>
  </si>
  <si>
    <t>tracy31@example.com</t>
  </si>
  <si>
    <t>(441)803-0977</t>
  </si>
  <si>
    <t>iturner@example.com</t>
  </si>
  <si>
    <t>+1-799-837-4388x7258</t>
  </si>
  <si>
    <t>laurajohnson@example.net</t>
  </si>
  <si>
    <t>(890)445-1850x1936</t>
  </si>
  <si>
    <t>wyattmonica@example.net</t>
  </si>
  <si>
    <t>nunezcharles@example.org</t>
  </si>
  <si>
    <t>515.475.0855x381</t>
  </si>
  <si>
    <t>olozano@example.net</t>
  </si>
  <si>
    <t>929-886-8130x2041</t>
  </si>
  <si>
    <t>mbaker@example.net</t>
  </si>
  <si>
    <t>lopezedward@example.net</t>
  </si>
  <si>
    <t>001-909-280-3339x72858</t>
  </si>
  <si>
    <t>marysoto@example.net</t>
  </si>
  <si>
    <t>794-166-2211x8358</t>
  </si>
  <si>
    <t>jonesnatasha@example.net</t>
  </si>
  <si>
    <t>Ariel</t>
  </si>
  <si>
    <t>347.585.2426</t>
  </si>
  <si>
    <t>mdavis@example.com</t>
  </si>
  <si>
    <t>Virginia</t>
  </si>
  <si>
    <t>djohnson@example.net</t>
  </si>
  <si>
    <t>torresanthony@example.org</t>
  </si>
  <si>
    <t>Leah</t>
  </si>
  <si>
    <t>Duncan</t>
  </si>
  <si>
    <t>(768)836-7828x193</t>
  </si>
  <si>
    <t>lopezbradley@example.net</t>
  </si>
  <si>
    <t>Vaughn</t>
  </si>
  <si>
    <t>462.445.7930x750</t>
  </si>
  <si>
    <t>riverscraig@example.com</t>
  </si>
  <si>
    <t>Brittney</t>
  </si>
  <si>
    <t>(484)863-8660x637</t>
  </si>
  <si>
    <t>navarrosusan@example.net</t>
  </si>
  <si>
    <t>Henson</t>
  </si>
  <si>
    <t>001-207-628-3042x6418</t>
  </si>
  <si>
    <t>ashley14@example.com</t>
  </si>
  <si>
    <t>Chelsey</t>
  </si>
  <si>
    <t>Cantrell</t>
  </si>
  <si>
    <t>166.370.0102x287</t>
  </si>
  <si>
    <t>santosderrick@example.org</t>
  </si>
  <si>
    <t>979.453.4122</t>
  </si>
  <si>
    <t>janet37@example.org</t>
  </si>
  <si>
    <t>770-939-0404x5643</t>
  </si>
  <si>
    <t>tamaramadden@example.com</t>
  </si>
  <si>
    <t>001-894-157-5630</t>
  </si>
  <si>
    <t>nancywilliams@example.org</t>
  </si>
  <si>
    <t>001-364-188-5106x731</t>
  </si>
  <si>
    <t>lisapineda@example.com</t>
  </si>
  <si>
    <t>001-455-726-4574x6338</t>
  </si>
  <si>
    <t>jamesanderson@example.org</t>
  </si>
  <si>
    <t>Rocky Mount</t>
  </si>
  <si>
    <t>(896)003-3930</t>
  </si>
  <si>
    <t>jasonhobbs@example.org</t>
  </si>
  <si>
    <t>(448)507-3531</t>
  </si>
  <si>
    <t>dylanleon@example.com</t>
  </si>
  <si>
    <t>Novi</t>
  </si>
  <si>
    <t>184.960.2939x937</t>
  </si>
  <si>
    <t>robindyer@example.net</t>
  </si>
  <si>
    <t>Martha</t>
  </si>
  <si>
    <t>Zavala</t>
  </si>
  <si>
    <t>(717)095-3767x02458</t>
  </si>
  <si>
    <t>timothy55@example.net</t>
  </si>
  <si>
    <t>394-016-1609</t>
  </si>
  <si>
    <t>joshuamurray@example.net</t>
  </si>
  <si>
    <t>Livingston</t>
  </si>
  <si>
    <t>928.960.0492x610</t>
  </si>
  <si>
    <t>thomasortiz@example.com</t>
  </si>
  <si>
    <t>560-621-3089x668</t>
  </si>
  <si>
    <t>awilson@example.com</t>
  </si>
  <si>
    <t>001-633-277-4485x0232</t>
  </si>
  <si>
    <t>leemichele@example.com</t>
  </si>
  <si>
    <t>+1-551-640-7945x19985</t>
  </si>
  <si>
    <t>paul41@example.net</t>
  </si>
  <si>
    <t>Long Island City</t>
  </si>
  <si>
    <t>049.402.3518x2684</t>
  </si>
  <si>
    <t>reginaldbaker@example.com</t>
  </si>
  <si>
    <t>Park</t>
  </si>
  <si>
    <t>001-056-707-7993x115</t>
  </si>
  <si>
    <t>robertoevans@example.net</t>
  </si>
  <si>
    <t>(939)369-2822x73734</t>
  </si>
  <si>
    <t>jmcdonald@example.com</t>
  </si>
  <si>
    <t>(867)556-7208</t>
  </si>
  <si>
    <t>wleach@example.com</t>
  </si>
  <si>
    <t>810-135-9787</t>
  </si>
  <si>
    <t>wbaker@example.org</t>
  </si>
  <si>
    <t>Graves</t>
  </si>
  <si>
    <t>catherinesoto@example.org</t>
  </si>
  <si>
    <t>+1-476-099-7508x655</t>
  </si>
  <si>
    <t>laurenblack@example.com</t>
  </si>
  <si>
    <t>Horton</t>
  </si>
  <si>
    <t>958-742-3802</t>
  </si>
  <si>
    <t>amanda12@example.net</t>
  </si>
  <si>
    <t>852-059-3679</t>
  </si>
  <si>
    <t>dyerdavid@example.com</t>
  </si>
  <si>
    <t>(041)677-4692</t>
  </si>
  <si>
    <t>stacy31@example.com</t>
  </si>
  <si>
    <t>(395)050-8947x1305</t>
  </si>
  <si>
    <t>froth@example.net</t>
  </si>
  <si>
    <t>001-123-690-9418x87176</t>
  </si>
  <si>
    <t>swansonamy@example.org</t>
  </si>
  <si>
    <t>Walsh</t>
  </si>
  <si>
    <t>122.917.7866x783</t>
  </si>
  <si>
    <t>kingeric@example.com</t>
  </si>
  <si>
    <t>935.937.4603x17173</t>
  </si>
  <si>
    <t>uwatts@example.net</t>
  </si>
  <si>
    <t>315.507.6550</t>
  </si>
  <si>
    <t>henrymargaret@example.com</t>
  </si>
  <si>
    <t>Olivia</t>
  </si>
  <si>
    <t>Wheeler</t>
  </si>
  <si>
    <t>001-683-022-0891x34046</t>
  </si>
  <si>
    <t>tomjones@example.org</t>
  </si>
  <si>
    <t>819.002.8066</t>
  </si>
  <si>
    <t>ycarter@example.org</t>
  </si>
  <si>
    <t>Sheryl</t>
  </si>
  <si>
    <t>(671)466-5910x540</t>
  </si>
  <si>
    <t>karennunez@example.com</t>
  </si>
  <si>
    <t>Chen</t>
  </si>
  <si>
    <t>001-029-115-7099x53723</t>
  </si>
  <si>
    <t>sharonwilliams@example.org</t>
  </si>
  <si>
    <t>Shawna</t>
  </si>
  <si>
    <t>467-356-8546x715</t>
  </si>
  <si>
    <t>rachel89@example.net</t>
  </si>
  <si>
    <t>Krystal</t>
  </si>
  <si>
    <t>+1-578-522-1451x8783</t>
  </si>
  <si>
    <t>qsmith@example.com</t>
  </si>
  <si>
    <t>Jerome</t>
  </si>
  <si>
    <t>(375)569-4258x59744</t>
  </si>
  <si>
    <t>rlindsey@example.com</t>
  </si>
  <si>
    <t>Annette</t>
  </si>
  <si>
    <t>(868)326-4407</t>
  </si>
  <si>
    <t>jacobslisa@example.org</t>
  </si>
  <si>
    <t>(434)333-2283</t>
  </si>
  <si>
    <t>reynoldscarla@example.net</t>
  </si>
  <si>
    <t>Byrd</t>
  </si>
  <si>
    <t>+1-590-256-5937x60604</t>
  </si>
  <si>
    <t>kelsey17@example.net</t>
  </si>
  <si>
    <t>Mercer</t>
  </si>
  <si>
    <t>583-661-6106</t>
  </si>
  <si>
    <t>qgonzalez@example.org</t>
  </si>
  <si>
    <t>Tammy</t>
  </si>
  <si>
    <t>+1-575-039-3101x1926</t>
  </si>
  <si>
    <t>fletchermeghan@example.net</t>
  </si>
  <si>
    <t>(730)791-1336x4336</t>
  </si>
  <si>
    <t>robert38@example.com</t>
  </si>
  <si>
    <t>Jacobson</t>
  </si>
  <si>
    <t>526-750-4702x0625</t>
  </si>
  <si>
    <t>larryjackson@example.com</t>
  </si>
  <si>
    <t>Jill</t>
  </si>
  <si>
    <t>368-429-4968x748</t>
  </si>
  <si>
    <t>kwood@example.net</t>
  </si>
  <si>
    <t>108.794.5994x001</t>
  </si>
  <si>
    <t>thorntonlori@example.org</t>
  </si>
  <si>
    <t>287-019-3990x2665</t>
  </si>
  <si>
    <t>chad82@example.com</t>
  </si>
  <si>
    <t>001-071-492-8355</t>
  </si>
  <si>
    <t>david73@example.com</t>
  </si>
  <si>
    <t>373.050.5726x64195</t>
  </si>
  <si>
    <t>bentonmichael@example.com</t>
  </si>
  <si>
    <t>(776)799-4856</t>
  </si>
  <si>
    <t>stevenholden@example.com</t>
  </si>
  <si>
    <t>(549)299-7338x84244</t>
  </si>
  <si>
    <t>hamptonrichard@example.com</t>
  </si>
  <si>
    <t>+1-375-366-0229x49736</t>
  </si>
  <si>
    <t>browningcarolyn@example.org</t>
  </si>
  <si>
    <t>Beverly</t>
  </si>
  <si>
    <t>Christensen</t>
  </si>
  <si>
    <t>joshuajenkins@example.org</t>
  </si>
  <si>
    <t>178.298.7341x095</t>
  </si>
  <si>
    <t>mdecker@example.org</t>
  </si>
  <si>
    <t>Boyer</t>
  </si>
  <si>
    <t>414.144.2212x6201</t>
  </si>
  <si>
    <t>ashley15@example.net</t>
  </si>
  <si>
    <t>Theodore</t>
  </si>
  <si>
    <t>204-150-7817</t>
  </si>
  <si>
    <t>nicholasluna@example.net</t>
  </si>
  <si>
    <t>Tony</t>
  </si>
  <si>
    <t>001-684-821-5021x009</t>
  </si>
  <si>
    <t>akennedy@example.com</t>
  </si>
  <si>
    <t>Kisumu</t>
  </si>
  <si>
    <t>Omar</t>
  </si>
  <si>
    <t>(479)988-7269x57761</t>
  </si>
  <si>
    <t>jessicastephenson@example.org</t>
  </si>
  <si>
    <t>001-267-747-1055</t>
  </si>
  <si>
    <t>abarnes@example.net</t>
  </si>
  <si>
    <t>001-165-775-2654</t>
  </si>
  <si>
    <t>johnsonjohn@example.net</t>
  </si>
  <si>
    <t>(735)478-3472x859</t>
  </si>
  <si>
    <t>markthompson@example.net</t>
  </si>
  <si>
    <t>(127)905-1953x38890</t>
  </si>
  <si>
    <t>kpatterson@example.com</t>
  </si>
  <si>
    <t>+1-188-097-7170x52808</t>
  </si>
  <si>
    <t>heather24@example.org</t>
  </si>
  <si>
    <t>Sharqia</t>
  </si>
  <si>
    <t>001-031-917-4524x6527</t>
  </si>
  <si>
    <t>michael99@example.net</t>
  </si>
  <si>
    <t>755-991-5867x95741</t>
  </si>
  <si>
    <t>gallaghersean@example.com</t>
  </si>
  <si>
    <t>linda88@example.com</t>
  </si>
  <si>
    <t>Mclaughlin</t>
  </si>
  <si>
    <t>+1-868-513-8728x11585</t>
  </si>
  <si>
    <t>smoore@example.org</t>
  </si>
  <si>
    <t>+1-254-098-0936x12330</t>
  </si>
  <si>
    <t>mason57@example.net</t>
  </si>
  <si>
    <t>119-662-8074x444</t>
  </si>
  <si>
    <t>davenportnicholas@example.org</t>
  </si>
  <si>
    <t>(555)965-3964x4230</t>
  </si>
  <si>
    <t>uromero@example.net</t>
  </si>
  <si>
    <t>Bradshaw</t>
  </si>
  <si>
    <t>(144)446-3949x67913</t>
  </si>
  <si>
    <t>jennifer60@example.net</t>
  </si>
  <si>
    <t>304.979.7213x56859</t>
  </si>
  <si>
    <t>hsnow@example.net</t>
  </si>
  <si>
    <t>Reynolds</t>
  </si>
  <si>
    <t>+1-547-123-1788x054</t>
  </si>
  <si>
    <t>andrea99@example.com</t>
  </si>
  <si>
    <t>Arthur</t>
  </si>
  <si>
    <t>645-184-0318</t>
  </si>
  <si>
    <t>jakemorris@example.net</t>
  </si>
  <si>
    <t>553.461.1758</t>
  </si>
  <si>
    <t>179.340.0787</t>
  </si>
  <si>
    <t>jessica14@example.org</t>
  </si>
  <si>
    <t>377-197-9836x94589</t>
  </si>
  <si>
    <t>drobinson@example.org</t>
  </si>
  <si>
    <t>(172)089-7048x1173</t>
  </si>
  <si>
    <t>fischerjenna@example.org</t>
  </si>
  <si>
    <t>Bolingbrook</t>
  </si>
  <si>
    <t>388-279-2409x8026</t>
  </si>
  <si>
    <t>uhoward@example.org</t>
  </si>
  <si>
    <t>001-262-771-3252</t>
  </si>
  <si>
    <t>corteztara@example.org</t>
  </si>
  <si>
    <t>322-246-4369x368</t>
  </si>
  <si>
    <t>jeffreykim@example.net</t>
  </si>
  <si>
    <t>+1-745-155-4285x405</t>
  </si>
  <si>
    <t>davidwilson@example.com</t>
  </si>
  <si>
    <t>Greg</t>
  </si>
  <si>
    <t>(633)721-9619x3777</t>
  </si>
  <si>
    <t>mosleyemily@example.com</t>
  </si>
  <si>
    <t>+1-595-688-4669x4585</t>
  </si>
  <si>
    <t>jrodriguez@example.net</t>
  </si>
  <si>
    <t>(429)951-2792x760</t>
  </si>
  <si>
    <t>powellsusan@example.net</t>
  </si>
  <si>
    <t>Leroy</t>
  </si>
  <si>
    <t>001-240-352-7212x4152</t>
  </si>
  <si>
    <t>christopher20@example.net</t>
  </si>
  <si>
    <t>(740)862-7152</t>
  </si>
  <si>
    <t>tonyastone@example.org</t>
  </si>
  <si>
    <t>Murangâ€™a</t>
  </si>
  <si>
    <t>344.451.6478x9178</t>
  </si>
  <si>
    <t>jennifer36@example.org</t>
  </si>
  <si>
    <t>(904)114-2632x594</t>
  </si>
  <si>
    <t>christopherstanton@example.net</t>
  </si>
  <si>
    <t>Pugh</t>
  </si>
  <si>
    <t>(945)785-3002</t>
  </si>
  <si>
    <t>jessica39@example.net</t>
  </si>
  <si>
    <t>001-096-823-9519x679</t>
  </si>
  <si>
    <t>justinfriedman@example.org</t>
  </si>
  <si>
    <t>(068)248-4604x10873</t>
  </si>
  <si>
    <t>nathaniel34@example.net</t>
  </si>
  <si>
    <t>+1-505-089-8693x302</t>
  </si>
  <si>
    <t>mcintyrepaul@example.org</t>
  </si>
  <si>
    <t>888.928.8491</t>
  </si>
  <si>
    <t>markgarcia@example.org</t>
  </si>
  <si>
    <t>708-224-1086x923</t>
  </si>
  <si>
    <t>dsmith@example.net</t>
  </si>
  <si>
    <t>Caitlyn</t>
  </si>
  <si>
    <t>Underwood</t>
  </si>
  <si>
    <t>001-777-214-8188x3108</t>
  </si>
  <si>
    <t>nunezsara@example.com</t>
  </si>
  <si>
    <t>120.856.1547</t>
  </si>
  <si>
    <t>torreskatherine@example.com</t>
  </si>
  <si>
    <t>Simon</t>
  </si>
  <si>
    <t>(588)432-4160x1570</t>
  </si>
  <si>
    <t>patriciascott@example.org</t>
  </si>
  <si>
    <t>+1-520-008-3935x172</t>
  </si>
  <si>
    <t>christina68@example.net</t>
  </si>
  <si>
    <t>Joanne</t>
  </si>
  <si>
    <t>(556)691-6593</t>
  </si>
  <si>
    <t>abigail53@example.net</t>
  </si>
  <si>
    <t>langjacob@example.com</t>
  </si>
  <si>
    <t>+1-108-021-7644x740</t>
  </si>
  <si>
    <t>lauriepitts@example.org</t>
  </si>
  <si>
    <t>897.533.2959x368</t>
  </si>
  <si>
    <t>amanda51@example.net</t>
  </si>
  <si>
    <t>993.219.9294x8230</t>
  </si>
  <si>
    <t>caitlinmorris@example.org</t>
  </si>
  <si>
    <t>121.141.4569x662</t>
  </si>
  <si>
    <t>ccole@example.net</t>
  </si>
  <si>
    <t>001-585-772-8563x298</t>
  </si>
  <si>
    <t>tfox@example.com</t>
  </si>
  <si>
    <t>(920)940-4715</t>
  </si>
  <si>
    <t>natasha13@example.org</t>
  </si>
  <si>
    <t>436.029.2568</t>
  </si>
  <si>
    <t>jserrano@example.com</t>
  </si>
  <si>
    <t>(857)624-5627x7677</t>
  </si>
  <si>
    <t>watkinsdeborah@example.com</t>
  </si>
  <si>
    <t>+1-198-448-9999x25197</t>
  </si>
  <si>
    <t>levyadam@example.org</t>
  </si>
  <si>
    <t>0295518328</t>
  </si>
  <si>
    <t>victoriayoung@example.org</t>
  </si>
  <si>
    <t>(892)823-9966</t>
  </si>
  <si>
    <t>feliciamcbride@example.org</t>
  </si>
  <si>
    <t>001-512-461-4674x346</t>
  </si>
  <si>
    <t>timmills@example.net</t>
  </si>
  <si>
    <t>(713)417-7280x0727</t>
  </si>
  <si>
    <t>sarahlewis@example.com</t>
  </si>
  <si>
    <t>(383)624-1890x94543</t>
  </si>
  <si>
    <t>elizabeth10@example.com</t>
  </si>
  <si>
    <t>001-818-629-0971x0955</t>
  </si>
  <si>
    <t>berrythomas@example.org</t>
  </si>
  <si>
    <t>Vickie</t>
  </si>
  <si>
    <t>493-985-0739x7101</t>
  </si>
  <si>
    <t>vwright@example.com</t>
  </si>
  <si>
    <t>001-335-832-5596</t>
  </si>
  <si>
    <t>yharrington@example.net</t>
  </si>
  <si>
    <t>(867)641-8816</t>
  </si>
  <si>
    <t>ginacoleman@example.org</t>
  </si>
  <si>
    <t>939.288.8938</t>
  </si>
  <si>
    <t>christinaroberts@example.net</t>
  </si>
  <si>
    <t>(073)420-2961</t>
  </si>
  <si>
    <t>todd20@example.net</t>
  </si>
  <si>
    <t>Angelica</t>
  </si>
  <si>
    <t>001-692-988-4824x41919</t>
  </si>
  <si>
    <t>patrick66@example.com</t>
  </si>
  <si>
    <t>Gina</t>
  </si>
  <si>
    <t>Murillo</t>
  </si>
  <si>
    <t>173.021.7374x06392</t>
  </si>
  <si>
    <t>austin44@example.net</t>
  </si>
  <si>
    <t>423-179-0199x143</t>
  </si>
  <si>
    <t>ochoajason@example.net</t>
  </si>
  <si>
    <t>653.595.4849</t>
  </si>
  <si>
    <t>wbarker@example.net</t>
  </si>
  <si>
    <t>(102)002-6321x02383</t>
  </si>
  <si>
    <t>osanchez@example.com</t>
  </si>
  <si>
    <t>001-204-916-8709</t>
  </si>
  <si>
    <t>martinbrandi@example.org</t>
  </si>
  <si>
    <t>Beni Mellal</t>
  </si>
  <si>
    <t>860.291.6951x32218</t>
  </si>
  <si>
    <t>jenkinslinda@example.net</t>
  </si>
  <si>
    <t>+1-305-136-5359x431</t>
  </si>
  <si>
    <t>nguyenamy@example.org</t>
  </si>
  <si>
    <t>585.685.4099</t>
  </si>
  <si>
    <t>westkenneth@example.net</t>
  </si>
  <si>
    <t>paul17@example.net</t>
  </si>
  <si>
    <t>+1-670-051-1961x381</t>
  </si>
  <si>
    <t>toddmitchell@example.net</t>
  </si>
  <si>
    <t>263.916.5185</t>
  </si>
  <si>
    <t>smorgan@example.com</t>
  </si>
  <si>
    <t>001-766-173-4247x19035</t>
  </si>
  <si>
    <t>ymartin@example.com</t>
  </si>
  <si>
    <t>Gwendolyn</t>
  </si>
  <si>
    <t>(313)213-7964</t>
  </si>
  <si>
    <t>gillmaria@example.com</t>
  </si>
  <si>
    <t>(844)436-9993</t>
  </si>
  <si>
    <t>mccallsarah@example.org</t>
  </si>
  <si>
    <t>(918)638-0259</t>
  </si>
  <si>
    <t>acastaneda@example.org</t>
  </si>
  <si>
    <t>Moss</t>
  </si>
  <si>
    <t>(905)031-5066</t>
  </si>
  <si>
    <t>david90@example.com</t>
  </si>
  <si>
    <t>Houston</t>
  </si>
  <si>
    <t>608.783.7323</t>
  </si>
  <si>
    <t>dbrewer@example.com</t>
  </si>
  <si>
    <t>Driouch</t>
  </si>
  <si>
    <t>Blair</t>
  </si>
  <si>
    <t>+1-834-957-4607x690</t>
  </si>
  <si>
    <t>mariaperry@example.net</t>
  </si>
  <si>
    <t>023-623-7026x851</t>
  </si>
  <si>
    <t>froberts@example.com</t>
  </si>
  <si>
    <t>001-382-395-4736x7975</t>
  </si>
  <si>
    <t>burchalice@example.net</t>
  </si>
  <si>
    <t>286-791-7930x595</t>
  </si>
  <si>
    <t>laura03@example.com</t>
  </si>
  <si>
    <t>001-215-945-0484x5493</t>
  </si>
  <si>
    <t>shaun99@example.net</t>
  </si>
  <si>
    <t>Conway</t>
  </si>
  <si>
    <t>+1-437-891-7392x92090</t>
  </si>
  <si>
    <t>karen77@example.org</t>
  </si>
  <si>
    <t>795-339-8821x144</t>
  </si>
  <si>
    <t>schroederpamela@example.org</t>
  </si>
  <si>
    <t>Sonia</t>
  </si>
  <si>
    <t>+1-362-113-7172x81424</t>
  </si>
  <si>
    <t>morgangriffin@example.org</t>
  </si>
  <si>
    <t>(016)667-1514x057</t>
  </si>
  <si>
    <t>thomaswatson@example.org</t>
  </si>
  <si>
    <t>Poole</t>
  </si>
  <si>
    <t>+1-360-099-8028x27638</t>
  </si>
  <si>
    <t>debra11@example.com</t>
  </si>
  <si>
    <t>Dakahlia</t>
  </si>
  <si>
    <t>596-272-0949x1327</t>
  </si>
  <si>
    <t>justinwoods@example.net</t>
  </si>
  <si>
    <t>229.581.9137x45197</t>
  </si>
  <si>
    <t>kaiseraaron@example.org</t>
  </si>
  <si>
    <t>001-147-167-4691x3100</t>
  </si>
  <si>
    <t>maria46@example.org</t>
  </si>
  <si>
    <t>0678138568</t>
  </si>
  <si>
    <t>mccarthyamanda@example.com</t>
  </si>
  <si>
    <t>133.993.0223x341</t>
  </si>
  <si>
    <t>steeleelizabeth@example.net</t>
  </si>
  <si>
    <t>(916)459-4659</t>
  </si>
  <si>
    <t>robertsonrenee@example.net</t>
  </si>
  <si>
    <t>(055)295-0058x10376</t>
  </si>
  <si>
    <t>thomas67@example.org</t>
  </si>
  <si>
    <t>522-908-3652x272</t>
  </si>
  <si>
    <t>bridgesjames@example.com</t>
  </si>
  <si>
    <t>cleblanc@example.net</t>
  </si>
  <si>
    <t>(659)697-1562x011</t>
  </si>
  <si>
    <t>markvance@example.com</t>
  </si>
  <si>
    <t>(637)364-6738</t>
  </si>
  <si>
    <t>erictrujillo@example.net</t>
  </si>
  <si>
    <t>278.193.7766x313</t>
  </si>
  <si>
    <t>qgarcia@example.com</t>
  </si>
  <si>
    <t>(940)260-0968</t>
  </si>
  <si>
    <t>gjackson@example.org</t>
  </si>
  <si>
    <t>+1-910-771-6951x274</t>
  </si>
  <si>
    <t>hodgecurtis@example.com</t>
  </si>
  <si>
    <t>232-232-3252x39789</t>
  </si>
  <si>
    <t>jennifer58@example.com</t>
  </si>
  <si>
    <t>Kelsey</t>
  </si>
  <si>
    <t>Simmons</t>
  </si>
  <si>
    <t>707.319.3704x16739</t>
  </si>
  <si>
    <t>teresa62@example.com</t>
  </si>
  <si>
    <t>(026)411-5901</t>
  </si>
  <si>
    <t>kyle97@example.com</t>
  </si>
  <si>
    <t>Cheyenne</t>
  </si>
  <si>
    <t>Holt</t>
  </si>
  <si>
    <t>+1-395-876-4302x80665</t>
  </si>
  <si>
    <t>ryan96@example.net</t>
  </si>
  <si>
    <t>713-467-2104x471</t>
  </si>
  <si>
    <t>perryshawn@example.org</t>
  </si>
  <si>
    <t>354.958.4571</t>
  </si>
  <si>
    <t>ccastaneda@example.com</t>
  </si>
  <si>
    <t>+1-113-065-8611x7431</t>
  </si>
  <si>
    <t>justin18@example.net</t>
  </si>
  <si>
    <t>House</t>
  </si>
  <si>
    <t>(992)636-3553</t>
  </si>
  <si>
    <t>lcasey@example.org</t>
  </si>
  <si>
    <t>Billy</t>
  </si>
  <si>
    <t>(600)347-9009x5855</t>
  </si>
  <si>
    <t>fmyers@example.org</t>
  </si>
  <si>
    <t>344-793-1032x382</t>
  </si>
  <si>
    <t>ccontreras@example.net</t>
  </si>
  <si>
    <t>636-596-3326x823</t>
  </si>
  <si>
    <t>tjames@example.org</t>
  </si>
  <si>
    <t>Marissa</t>
  </si>
  <si>
    <t>+1-049-819-3154x96717</t>
  </si>
  <si>
    <t>brooke86@example.com</t>
  </si>
  <si>
    <t>938-666-5102x236</t>
  </si>
  <si>
    <t>serranoleslie@example.net</t>
  </si>
  <si>
    <t>001-688-386-4620x09130</t>
  </si>
  <si>
    <t>brenda11@example.com</t>
  </si>
  <si>
    <t>Randy</t>
  </si>
  <si>
    <t>+1-699-835-8967x944</t>
  </si>
  <si>
    <t>hmcdonald@example.net</t>
  </si>
  <si>
    <t>426.934.5782x256</t>
  </si>
  <si>
    <t>billy69@example.org</t>
  </si>
  <si>
    <t>+1-324-716-8418x72920</t>
  </si>
  <si>
    <t>adam05@example.org</t>
  </si>
  <si>
    <t>(603)129-8449x27903</t>
  </si>
  <si>
    <t>barnesrichard@example.net</t>
  </si>
  <si>
    <t>001-991-344-3853x998</t>
  </si>
  <si>
    <t>suzanne29@example.org</t>
  </si>
  <si>
    <t>001-917-106-9893x138</t>
  </si>
  <si>
    <t>fosteramanda@example.com</t>
  </si>
  <si>
    <t>458.645.1325</t>
  </si>
  <si>
    <t>larry16@example.org</t>
  </si>
  <si>
    <t>Hester</t>
  </si>
  <si>
    <t>491.869.2697x30491</t>
  </si>
  <si>
    <t>jeremy58@example.com</t>
  </si>
  <si>
    <t>Oneill</t>
  </si>
  <si>
    <t>576.203.4615x350</t>
  </si>
  <si>
    <t>jaguirre@example.com</t>
  </si>
  <si>
    <t>(915)238-6168</t>
  </si>
  <si>
    <t>mollyroberts@example.com</t>
  </si>
  <si>
    <t>260-918-9829x73033</t>
  </si>
  <si>
    <t>odonnellmichael@example.com</t>
  </si>
  <si>
    <t>718.957.6366</t>
  </si>
  <si>
    <t>brownamanda@example.net</t>
  </si>
  <si>
    <t>christopherpetersen@example.com</t>
  </si>
  <si>
    <t>Gaines</t>
  </si>
  <si>
    <t>224.415.0899x2781</t>
  </si>
  <si>
    <t>rodriguezsean@example.com</t>
  </si>
  <si>
    <t>(737)300-5630x393</t>
  </si>
  <si>
    <t>mooreelizabeth@example.org</t>
  </si>
  <si>
    <t>706-488-4211x440</t>
  </si>
  <si>
    <t>joel63@example.com</t>
  </si>
  <si>
    <t>001-657-985-4324x5072</t>
  </si>
  <si>
    <t>janet97@example.org</t>
  </si>
  <si>
    <t>Riley</t>
  </si>
  <si>
    <t>882.390.4062x312</t>
  </si>
  <si>
    <t>thomas76@example.net</t>
  </si>
  <si>
    <t>001-178-735-6972</t>
  </si>
  <si>
    <t>brooke67@example.com</t>
  </si>
  <si>
    <t>(652)339-0590</t>
  </si>
  <si>
    <t>katherine07@example.org</t>
  </si>
  <si>
    <t>Kellie</t>
  </si>
  <si>
    <t>(009)410-5651x9286</t>
  </si>
  <si>
    <t>morenoheather@example.com</t>
  </si>
  <si>
    <t>907-391-2526x5760</t>
  </si>
  <si>
    <t>lawrencejessica@example.org</t>
  </si>
  <si>
    <t>001-859-374-9276x31701</t>
  </si>
  <si>
    <t>lisa43@example.com</t>
  </si>
  <si>
    <t>547-442-8419</t>
  </si>
  <si>
    <t>torreslisa@example.net</t>
  </si>
  <si>
    <t>001-206-888-7094</t>
  </si>
  <si>
    <t>hensleymichael@example.net</t>
  </si>
  <si>
    <t>Pierce</t>
  </si>
  <si>
    <t>steven34@example.net</t>
  </si>
  <si>
    <t>832-389-0670</t>
  </si>
  <si>
    <t>michaelbuchanan@example.com</t>
  </si>
  <si>
    <t>620-239-2315x0137</t>
  </si>
  <si>
    <t>leahnguyen@example.com</t>
  </si>
  <si>
    <t>(192)288-7161</t>
  </si>
  <si>
    <t>benjamin56@example.com</t>
  </si>
  <si>
    <t>Conley</t>
  </si>
  <si>
    <t>277-216-0105</t>
  </si>
  <si>
    <t>kentchandler@example.org</t>
  </si>
  <si>
    <t>ohaynes@example.com</t>
  </si>
  <si>
    <t>Bishop</t>
  </si>
  <si>
    <t>001-226-300-0661</t>
  </si>
  <si>
    <t>rsmith@example.com</t>
  </si>
  <si>
    <t>(314)435-0156</t>
  </si>
  <si>
    <t>foleyjuan@example.net</t>
  </si>
  <si>
    <t>(326)370-1303x59263</t>
  </si>
  <si>
    <t>daviddiaz@example.org</t>
  </si>
  <si>
    <t>Brett</t>
  </si>
  <si>
    <t>Mosley</t>
  </si>
  <si>
    <t>367.211.5926</t>
  </si>
  <si>
    <t>reedbrandon@example.com</t>
  </si>
  <si>
    <t>985-762-4485x37181</t>
  </si>
  <si>
    <t>tyler37@example.net</t>
  </si>
  <si>
    <t>Ricardo</t>
  </si>
  <si>
    <t>713.467.2969x3810</t>
  </si>
  <si>
    <t>jamesgordon@example.org</t>
  </si>
  <si>
    <t>Neal</t>
  </si>
  <si>
    <t>451.389.2782</t>
  </si>
  <si>
    <t>wilsonlawrence@example.net</t>
  </si>
  <si>
    <t>Maynard</t>
  </si>
  <si>
    <t>782-872-3584x359</t>
  </si>
  <si>
    <t>shawn41@example.net</t>
  </si>
  <si>
    <t>lgrimes@example.org</t>
  </si>
  <si>
    <t>Meknes</t>
  </si>
  <si>
    <t>001-955-607-9800x80863</t>
  </si>
  <si>
    <t>awilliams@example.org</t>
  </si>
  <si>
    <t>ianruiz@example.org</t>
  </si>
  <si>
    <t>904-693-2750x27098</t>
  </si>
  <si>
    <t>jonesjoshua@example.org</t>
  </si>
  <si>
    <t>+1-212-445-6243x270</t>
  </si>
  <si>
    <t>andreaanderson@example.org</t>
  </si>
  <si>
    <t>408-182-3816x0651</t>
  </si>
  <si>
    <t>allison69@example.com</t>
  </si>
  <si>
    <t>+1-981-845-0007x8488</t>
  </si>
  <si>
    <t>stanleypatrick@example.com</t>
  </si>
  <si>
    <t>+1-953-774-6375x50150</t>
  </si>
  <si>
    <t>stricklandkristi@example.com</t>
  </si>
  <si>
    <t>Carson</t>
  </si>
  <si>
    <t>(238)174-8069</t>
  </si>
  <si>
    <t>juan77@example.org</t>
  </si>
  <si>
    <t>Damon</t>
  </si>
  <si>
    <t>+1-645-504-7744x7416</t>
  </si>
  <si>
    <t>dblack@example.org</t>
  </si>
  <si>
    <t>Singh</t>
  </si>
  <si>
    <t>379-268-7982</t>
  </si>
  <si>
    <t>spearsryan@example.org</t>
  </si>
  <si>
    <t>999.754.8131x620</t>
  </si>
  <si>
    <t>tyler85@example.net</t>
  </si>
  <si>
    <t>melissa36@example.com</t>
  </si>
  <si>
    <t>(494)098-9190x35299</t>
  </si>
  <si>
    <t>aaronwatson@example.org</t>
  </si>
  <si>
    <t>063.579.3401x2373</t>
  </si>
  <si>
    <t>wmoore@example.com</t>
  </si>
  <si>
    <t>604.912.4759x620</t>
  </si>
  <si>
    <t>katrina10@example.org</t>
  </si>
  <si>
    <t>826.694.4165</t>
  </si>
  <si>
    <t>vlee@example.org</t>
  </si>
  <si>
    <t>Fletcher</t>
  </si>
  <si>
    <t>(181)719-7239x6051</t>
  </si>
  <si>
    <t>stephanie74@example.net</t>
  </si>
  <si>
    <t>(321)054-1548</t>
  </si>
  <si>
    <t>kristasmith@example.com</t>
  </si>
  <si>
    <t>783.377.4736x48577</t>
  </si>
  <si>
    <t>eedwards@example.com</t>
  </si>
  <si>
    <t>(170)677-0535</t>
  </si>
  <si>
    <t>tanyablair@example.com</t>
  </si>
  <si>
    <t>Connie</t>
  </si>
  <si>
    <t>159-412-4915</t>
  </si>
  <si>
    <t>ufisher@example.com</t>
  </si>
  <si>
    <t>001-198-462-9884</t>
  </si>
  <si>
    <t>tramos@example.com</t>
  </si>
  <si>
    <t>Mooney</t>
  </si>
  <si>
    <t>(751)852-7274x170</t>
  </si>
  <si>
    <t>sierraandersen@example.com</t>
  </si>
  <si>
    <t>(757)150-9430</t>
  </si>
  <si>
    <t>mconley@example.net</t>
  </si>
  <si>
    <t>001-460-529-7917</t>
  </si>
  <si>
    <t>deborah45@example.org</t>
  </si>
  <si>
    <t>369-738-3671x61871</t>
  </si>
  <si>
    <t>williamsonjonathan@example.com</t>
  </si>
  <si>
    <t>Hicks</t>
  </si>
  <si>
    <t>250-627-6852x100</t>
  </si>
  <si>
    <t>padillabrad@example.com</t>
  </si>
  <si>
    <t>001-501-445-7859x9930</t>
  </si>
  <si>
    <t>saradavis@example.net</t>
  </si>
  <si>
    <t>666-005-8241x66111</t>
  </si>
  <si>
    <t>mirandagarcia@example.com</t>
  </si>
  <si>
    <t>+1-364-174-9522x715</t>
  </si>
  <si>
    <t>dklein@example.org</t>
  </si>
  <si>
    <t>843.815.6067x7364</t>
  </si>
  <si>
    <t>nathaniel26@example.com</t>
  </si>
  <si>
    <t>+1-848-089-7443x544</t>
  </si>
  <si>
    <t>279.624.2876</t>
  </si>
  <si>
    <t>codyconner@example.org</t>
  </si>
  <si>
    <t>658-279-0624</t>
  </si>
  <si>
    <t>juan28@example.org</t>
  </si>
  <si>
    <t>gordonpatricia@example.com</t>
  </si>
  <si>
    <t>779.870.3339</t>
  </si>
  <si>
    <t>anthony79@example.com</t>
  </si>
  <si>
    <t>Lacey</t>
  </si>
  <si>
    <t>660.098.2152</t>
  </si>
  <si>
    <t>christopher80@example.net</t>
  </si>
  <si>
    <t>Barnes</t>
  </si>
  <si>
    <t>110.856.7907</t>
  </si>
  <si>
    <t>ugordon@example.net</t>
  </si>
  <si>
    <t>199.085.9789x469</t>
  </si>
  <si>
    <t>michaelharper@example.org</t>
  </si>
  <si>
    <t>Rasmussen</t>
  </si>
  <si>
    <t>bhall@example.net</t>
  </si>
  <si>
    <t>001-709-464-2218x18153</t>
  </si>
  <si>
    <t>gilbertlori@example.com</t>
  </si>
  <si>
    <t>Holder</t>
  </si>
  <si>
    <t>355.179.7951x579</t>
  </si>
  <si>
    <t>mwade@example.com</t>
  </si>
  <si>
    <t>+1-101-382-6483x7103</t>
  </si>
  <si>
    <t>joel76@example.org</t>
  </si>
  <si>
    <t>Rabat</t>
  </si>
  <si>
    <t>745-669-1030x9527</t>
  </si>
  <si>
    <t>ronaldwhite@example.com</t>
  </si>
  <si>
    <t>Bell</t>
  </si>
  <si>
    <t>553-879-6470x65905</t>
  </si>
  <si>
    <t>millerkristina@example.com</t>
  </si>
  <si>
    <t>brian81@example.net</t>
  </si>
  <si>
    <t>149-072-1498</t>
  </si>
  <si>
    <t>mcleanamanda@example.net</t>
  </si>
  <si>
    <t>(473)712-5608x7546</t>
  </si>
  <si>
    <t>brianphillips@example.net</t>
  </si>
  <si>
    <t>110.757.1299</t>
  </si>
  <si>
    <t>becky67@example.com</t>
  </si>
  <si>
    <t>270-672-6337x695</t>
  </si>
  <si>
    <t>amyholland@example.net</t>
  </si>
  <si>
    <t>stephaniehaynes@example.com</t>
  </si>
  <si>
    <t>Gibbs</t>
  </si>
  <si>
    <t>140.916.7349x602</t>
  </si>
  <si>
    <t>vorozco@example.net</t>
  </si>
  <si>
    <t>203-092-0905x507</t>
  </si>
  <si>
    <t>ronaldfuentes@example.org</t>
  </si>
  <si>
    <t>001-415-818-9498</t>
  </si>
  <si>
    <t>cheryl86@example.net</t>
  </si>
  <si>
    <t>(526)793-4644x4363</t>
  </si>
  <si>
    <t>alicia53@example.net</t>
  </si>
  <si>
    <t>Nouaceur</t>
  </si>
  <si>
    <t>Hogan</t>
  </si>
  <si>
    <t>(009)172-8086x022</t>
  </si>
  <si>
    <t>fhodges@example.com</t>
  </si>
  <si>
    <t>Duke</t>
  </si>
  <si>
    <t>(883)699-2884</t>
  </si>
  <si>
    <t>tracy09@example.net</t>
  </si>
  <si>
    <t>Valentine</t>
  </si>
  <si>
    <t>0418108287</t>
  </si>
  <si>
    <t>xmclean@example.net</t>
  </si>
  <si>
    <t>451.429.5256x595</t>
  </si>
  <si>
    <t>williamsjonathan@example.net</t>
  </si>
  <si>
    <t>655-175-4390</t>
  </si>
  <si>
    <t>ronaldprince@example.com</t>
  </si>
  <si>
    <t>001-997-701-4925x04404</t>
  </si>
  <si>
    <t>sandra52@example.net</t>
  </si>
  <si>
    <t>934.476.0019x9604</t>
  </si>
  <si>
    <t>santosphilip@example.org</t>
  </si>
  <si>
    <t>218.735.5179x75846</t>
  </si>
  <si>
    <t>mitchellnelson@example.net</t>
  </si>
  <si>
    <t>304-139-0528x6552</t>
  </si>
  <si>
    <t>floresjenna@example.org</t>
  </si>
  <si>
    <t>001-829-372-4120x74524</t>
  </si>
  <si>
    <t>dylan66@example.org</t>
  </si>
  <si>
    <t>trodriguez@example.com</t>
  </si>
  <si>
    <t>001-117-359-1701x419</t>
  </si>
  <si>
    <t>wandanguyen@example.org</t>
  </si>
  <si>
    <t>918.674.5629x7624</t>
  </si>
  <si>
    <t>ucampbell@example.org</t>
  </si>
  <si>
    <t>562-893-6825x3052</t>
  </si>
  <si>
    <t>cochrandiana@example.com</t>
  </si>
  <si>
    <t>096-650-9991x078</t>
  </si>
  <si>
    <t>ofuller@example.net</t>
  </si>
  <si>
    <t>444-415-1697</t>
  </si>
  <si>
    <t>mclark@example.org</t>
  </si>
  <si>
    <t>912.222.2568</t>
  </si>
  <si>
    <t>benjamin41@example.com</t>
  </si>
  <si>
    <t>211.629.4602</t>
  </si>
  <si>
    <t>msimmons@example.org</t>
  </si>
  <si>
    <t>169.459.5625x35440</t>
  </si>
  <si>
    <t>vanessaanderson@example.org</t>
  </si>
  <si>
    <t>262-657-5619x2618</t>
  </si>
  <si>
    <t>james03@example.net</t>
  </si>
  <si>
    <t>+1-188-875-5663x43155</t>
  </si>
  <si>
    <t>sarah80@example.org</t>
  </si>
  <si>
    <t>+1-454-991-2812x80692</t>
  </si>
  <si>
    <t>andradedouglas@example.org</t>
  </si>
  <si>
    <t>855.564.3267x645</t>
  </si>
  <si>
    <t>joshuasmith@example.com</t>
  </si>
  <si>
    <t>813-701-8555x85959</t>
  </si>
  <si>
    <t>bduncan@example.net</t>
  </si>
  <si>
    <t>(173)516-5716x2854</t>
  </si>
  <si>
    <t>ashleyfrazier@example.org</t>
  </si>
  <si>
    <t>+1-101-854-2476x3174</t>
  </si>
  <si>
    <t>shannonburch@example.net</t>
  </si>
  <si>
    <t>Molina</t>
  </si>
  <si>
    <t>001-896-262-4753x816</t>
  </si>
  <si>
    <t>holmesalexander@example.com</t>
  </si>
  <si>
    <t>+1-941-926-0630x52510</t>
  </si>
  <si>
    <t>brittanysweeney@example.net</t>
  </si>
  <si>
    <t>165.592.6930x074</t>
  </si>
  <si>
    <t>pcastaneda@example.net</t>
  </si>
  <si>
    <t>Enugu</t>
  </si>
  <si>
    <t>Rubio</t>
  </si>
  <si>
    <t>isullivan@example.net</t>
  </si>
  <si>
    <t>(294)469-3991</t>
  </si>
  <si>
    <t>nicholas64@example.com</t>
  </si>
  <si>
    <t>Stone</t>
  </si>
  <si>
    <t>(267)895-2531</t>
  </si>
  <si>
    <t>matthewmartinez@example.net</t>
  </si>
  <si>
    <t>920-791-5868</t>
  </si>
  <si>
    <t>crobles@example.org</t>
  </si>
  <si>
    <t>690-238-1566x4669</t>
  </si>
  <si>
    <t>kathystone@example.com</t>
  </si>
  <si>
    <t>488.542.9693</t>
  </si>
  <si>
    <t>kathleenkim@example.net</t>
  </si>
  <si>
    <t>(403)223-1083x521</t>
  </si>
  <si>
    <t>craigstewart@example.net</t>
  </si>
  <si>
    <t>(241)067-2379x5322</t>
  </si>
  <si>
    <t>brianmann@example.org</t>
  </si>
  <si>
    <t>(989)953-2643</t>
  </si>
  <si>
    <t>rsingleton@example.com</t>
  </si>
  <si>
    <t>Roy</t>
  </si>
  <si>
    <t>001-080-835-1853</t>
  </si>
  <si>
    <t>kimberly65@example.org</t>
  </si>
  <si>
    <t>(097)052-3420x54410</t>
  </si>
  <si>
    <t>sarahwest@example.net</t>
  </si>
  <si>
    <t>Aguirre</t>
  </si>
  <si>
    <t>eanderson@example.net</t>
  </si>
  <si>
    <t>(950)740-3707x581</t>
  </si>
  <si>
    <t>rcortez@example.org</t>
  </si>
  <si>
    <t>Acosta</t>
  </si>
  <si>
    <t>(106)149-6610</t>
  </si>
  <si>
    <t>gonzalesbrittany@example.com</t>
  </si>
  <si>
    <t>001-260-049-4780x749</t>
  </si>
  <si>
    <t>hayesmary@example.com</t>
  </si>
  <si>
    <t>Pittman</t>
  </si>
  <si>
    <t>649-883-7170x3918</t>
  </si>
  <si>
    <t>ybishop@example.com</t>
  </si>
  <si>
    <t>162-329-8603</t>
  </si>
  <si>
    <t>hoffmanstephanie@example.net</t>
  </si>
  <si>
    <t>(374)319-0699x3412</t>
  </si>
  <si>
    <t>brittanyrodriguez@example.com</t>
  </si>
  <si>
    <t>(217)053-0800x46894</t>
  </si>
  <si>
    <t>bcraig@example.com</t>
  </si>
  <si>
    <t>929-177-3519x8311</t>
  </si>
  <si>
    <t>youngmarcus@example.net</t>
  </si>
  <si>
    <t>+1-205-962-2217x24984</t>
  </si>
  <si>
    <t>rgray@example.net</t>
  </si>
  <si>
    <t>+1-005-714-8259x26951</t>
  </si>
  <si>
    <t>ethanlynn@example.com</t>
  </si>
  <si>
    <t>Al Haouz</t>
  </si>
  <si>
    <t>001-003-120-1794x67119</t>
  </si>
  <si>
    <t>cvazquez@example.org</t>
  </si>
  <si>
    <t>480.217.1403x8284</t>
  </si>
  <si>
    <t>justingonzales@example.net</t>
  </si>
  <si>
    <t>andrew34@example.com</t>
  </si>
  <si>
    <t>Albert</t>
  </si>
  <si>
    <t>Oneal</t>
  </si>
  <si>
    <t>973-236-8113x3126</t>
  </si>
  <si>
    <t>Jim</t>
  </si>
  <si>
    <t>nmiller@example.org</t>
  </si>
  <si>
    <t>001-295-390-3904</t>
  </si>
  <si>
    <t>james67@example.org</t>
  </si>
  <si>
    <t>manuel16@example.org</t>
  </si>
  <si>
    <t>+1-969-334-1243x291</t>
  </si>
  <si>
    <t>michelle57@example.net</t>
  </si>
  <si>
    <t>(763)900-5860</t>
  </si>
  <si>
    <t>lmoses@example.net</t>
  </si>
  <si>
    <t>(982)787-8789</t>
  </si>
  <si>
    <t>adamsmith@example.org</t>
  </si>
  <si>
    <t>sandersjulie@example.org</t>
  </si>
  <si>
    <t>001-469-473-6821x2363</t>
  </si>
  <si>
    <t>justin03@example.net</t>
  </si>
  <si>
    <t>464.789.4654x6013</t>
  </si>
  <si>
    <t>sanderskevin@example.org</t>
  </si>
  <si>
    <t>964.236.2606x2250</t>
  </si>
  <si>
    <t>brandon80@example.net</t>
  </si>
  <si>
    <t>smithdaniel@example.com</t>
  </si>
  <si>
    <t>Sidi Slimane</t>
  </si>
  <si>
    <t>827.137.3600</t>
  </si>
  <si>
    <t>hernandezmark@example.com</t>
  </si>
  <si>
    <t>(961)494-7942</t>
  </si>
  <si>
    <t>matthew44@example.org</t>
  </si>
  <si>
    <t>williamsonjean@example.net</t>
  </si>
  <si>
    <t>001-788-955-2958x04487</t>
  </si>
  <si>
    <t>angela22@example.net</t>
  </si>
  <si>
    <t>001-567-375-9510x4110</t>
  </si>
  <si>
    <t>carterkeith@example.org</t>
  </si>
  <si>
    <t>Singida</t>
  </si>
  <si>
    <t>Bauer</t>
  </si>
  <si>
    <t>patrickkoch@example.net</t>
  </si>
  <si>
    <t>Bruce</t>
  </si>
  <si>
    <t>067.453.2903</t>
  </si>
  <si>
    <t>brandonhernandez@example.com</t>
  </si>
  <si>
    <t>282.932.2998</t>
  </si>
  <si>
    <t>ifreeman@example.org</t>
  </si>
  <si>
    <t>(293)195-3267</t>
  </si>
  <si>
    <t>vking@example.net</t>
  </si>
  <si>
    <t>(005)499-7137</t>
  </si>
  <si>
    <t>tyler13@example.net</t>
  </si>
  <si>
    <t>399.862.4797x6808</t>
  </si>
  <si>
    <t>+1-244-868-1993x64468</t>
  </si>
  <si>
    <t>cchavez@example.com</t>
  </si>
  <si>
    <t>001-003-336-4548x8250</t>
  </si>
  <si>
    <t>danielmartin@example.org</t>
  </si>
  <si>
    <t>(789)033-5129</t>
  </si>
  <si>
    <t>caseyparsons@example.com</t>
  </si>
  <si>
    <t>998-521-2041x1154</t>
  </si>
  <si>
    <t>wooderica@example.net</t>
  </si>
  <si>
    <t>881.624.4495</t>
  </si>
  <si>
    <t>hlopez@example.com</t>
  </si>
  <si>
    <t>Joann</t>
  </si>
  <si>
    <t>001-303-065-3469</t>
  </si>
  <si>
    <t>tyler29@example.org</t>
  </si>
  <si>
    <t>505-364-3653x79474</t>
  </si>
  <si>
    <t>chenmatthew@example.org</t>
  </si>
  <si>
    <t>001-448-282-5284</t>
  </si>
  <si>
    <t>melissadavis@example.org</t>
  </si>
  <si>
    <t>594.077.2010</t>
  </si>
  <si>
    <t>wigginsdenise@example.org</t>
  </si>
  <si>
    <t>934.699.0088x16285</t>
  </si>
  <si>
    <t>itaylor@example.org</t>
  </si>
  <si>
    <t>306-438-7480</t>
  </si>
  <si>
    <t>ncruz@example.com</t>
  </si>
  <si>
    <t>christylove@example.com</t>
  </si>
  <si>
    <t>+1-326-755-5281x80393</t>
  </si>
  <si>
    <t>thomas15@example.com</t>
  </si>
  <si>
    <t>014.617.2076x63663</t>
  </si>
  <si>
    <t>grobinson@example.org</t>
  </si>
  <si>
    <t>414-673-7161x1838</t>
  </si>
  <si>
    <t>zmayer@example.org</t>
  </si>
  <si>
    <t>+1-814-204-8513x5595</t>
  </si>
  <si>
    <t>jenniferhansen@example.net</t>
  </si>
  <si>
    <t>Sheena</t>
  </si>
  <si>
    <t>(438)488-0963x4328</t>
  </si>
  <si>
    <t>alicia18@example.org</t>
  </si>
  <si>
    <t>658.387.7294x85553</t>
  </si>
  <si>
    <t>elizabeth51@example.org</t>
  </si>
  <si>
    <t>918-796-4338</t>
  </si>
  <si>
    <t>michaelstevens@example.net</t>
  </si>
  <si>
    <t>christinabyrd@example.com</t>
  </si>
  <si>
    <t>118-638-5905</t>
  </si>
  <si>
    <t>ekemp@example.net</t>
  </si>
  <si>
    <t>gfox@example.net</t>
  </si>
  <si>
    <t>906-545-0742</t>
  </si>
  <si>
    <t>douglashaley@example.com</t>
  </si>
  <si>
    <t>068-974-7237x582</t>
  </si>
  <si>
    <t>brivas@example.net</t>
  </si>
  <si>
    <t>0847129069</t>
  </si>
  <si>
    <t>lori80@example.com</t>
  </si>
  <si>
    <t>708.775.6903x932</t>
  </si>
  <si>
    <t>williamhuang@example.net</t>
  </si>
  <si>
    <t>Rivas</t>
  </si>
  <si>
    <t>668-371-4449x2490</t>
  </si>
  <si>
    <t>fjackson@example.org</t>
  </si>
  <si>
    <t>001-174-815-9084x56319</t>
  </si>
  <si>
    <t>andrew77@example.net</t>
  </si>
  <si>
    <t>+1-766-710-8960x1703</t>
  </si>
  <si>
    <t>melissasantos@example.org</t>
  </si>
  <si>
    <t>Clay</t>
  </si>
  <si>
    <t>+1-396-426-9960x68528</t>
  </si>
  <si>
    <t>sosawilliam@example.org</t>
  </si>
  <si>
    <t>113.730.8303x113</t>
  </si>
  <si>
    <t>smithcarlos@example.net</t>
  </si>
  <si>
    <t>(943)789-2774x1086</t>
  </si>
  <si>
    <t>leewilliam@example.org</t>
  </si>
  <si>
    <t>Berg</t>
  </si>
  <si>
    <t>(692)196-5637x23599</t>
  </si>
  <si>
    <t>jennifer33@example.net</t>
  </si>
  <si>
    <t>210.385.6260x225</t>
  </si>
  <si>
    <t>moorelisa@example.net</t>
  </si>
  <si>
    <t>+1-751-206-0073x4078</t>
  </si>
  <si>
    <t>zfowler@example.net</t>
  </si>
  <si>
    <t>0644781294</t>
  </si>
  <si>
    <t>wanderson@example.net</t>
  </si>
  <si>
    <t>745.449.9504</t>
  </si>
  <si>
    <t>scottpatton@example.com</t>
  </si>
  <si>
    <t>001-017-542-7675x976</t>
  </si>
  <si>
    <t>owensanna@example.org</t>
  </si>
  <si>
    <t>001-300-497-8977</t>
  </si>
  <si>
    <t>fernandezkathleen@example.net</t>
  </si>
  <si>
    <t>Everett</t>
  </si>
  <si>
    <t>thomaspatrick@example.org</t>
  </si>
  <si>
    <t>robert44@example.com</t>
  </si>
  <si>
    <t>(765)367-5954</t>
  </si>
  <si>
    <t>austin13@example.org</t>
  </si>
  <si>
    <t>Ann</t>
  </si>
  <si>
    <t>sarah84@example.net</t>
  </si>
  <si>
    <t>015.493.4435</t>
  </si>
  <si>
    <t>levinestacey@example.net</t>
  </si>
  <si>
    <t>001-090-660-2335</t>
  </si>
  <si>
    <t>jonesmatthew@example.com</t>
  </si>
  <si>
    <t>369.542.7197x3693</t>
  </si>
  <si>
    <t>patriciacampbell@example.net</t>
  </si>
  <si>
    <t>412-908-3192</t>
  </si>
  <si>
    <t>abbottandre@example.org</t>
  </si>
  <si>
    <t>maryhart@example.org</t>
  </si>
  <si>
    <t>Khan</t>
  </si>
  <si>
    <t>001-503-584-5373x1097</t>
  </si>
  <si>
    <t>vasquezteresa@example.org</t>
  </si>
  <si>
    <t>638-726-7449</t>
  </si>
  <si>
    <t>erik93@example.net</t>
  </si>
  <si>
    <t>001-652-293-9555x189</t>
  </si>
  <si>
    <t>sarahperez@example.com</t>
  </si>
  <si>
    <t>(013)017-3093x329</t>
  </si>
  <si>
    <t>tannerbrian@example.org</t>
  </si>
  <si>
    <t>787.658.4883</t>
  </si>
  <si>
    <t>ydickerson@example.net</t>
  </si>
  <si>
    <t>872.914.6760</t>
  </si>
  <si>
    <t>econley@example.org</t>
  </si>
  <si>
    <t>+1-769-703-1309x71197</t>
  </si>
  <si>
    <t>fdudley@example.org</t>
  </si>
  <si>
    <t>Gill</t>
  </si>
  <si>
    <t>(338)533-4487x339</t>
  </si>
  <si>
    <t>stephaniegomez@example.com</t>
  </si>
  <si>
    <t>Tanya</t>
  </si>
  <si>
    <t>139.711.8043x4174</t>
  </si>
  <si>
    <t>richard30@example.com</t>
  </si>
  <si>
    <t>+1-171-841-1278x483</t>
  </si>
  <si>
    <t>jennifer92@example.org</t>
  </si>
  <si>
    <t>(880)083-4134</t>
  </si>
  <si>
    <t>jerry23@example.net</t>
  </si>
  <si>
    <t>001-635-364-2918x8146</t>
  </si>
  <si>
    <t>barkerraven@example.org</t>
  </si>
  <si>
    <t>joshua25@example.com</t>
  </si>
  <si>
    <t>+1-163-705-3411x073</t>
  </si>
  <si>
    <t>dharris@example.org</t>
  </si>
  <si>
    <t>582-086-2490</t>
  </si>
  <si>
    <t>fevans@example.net</t>
  </si>
  <si>
    <t>(288)230-4184x66100</t>
  </si>
  <si>
    <t>lori42@example.org</t>
  </si>
  <si>
    <t>422-653-4581x68316</t>
  </si>
  <si>
    <t>mark05@example.com</t>
  </si>
  <si>
    <t>535-505-9935x014</t>
  </si>
  <si>
    <t>osantana@example.net</t>
  </si>
  <si>
    <t>+1-472-846-6487x79648</t>
  </si>
  <si>
    <t>hjones@example.com</t>
  </si>
  <si>
    <t>Mediouna</t>
  </si>
  <si>
    <t>227-983-0583x334</t>
  </si>
  <si>
    <t>dfrazier@example.com</t>
  </si>
  <si>
    <t>789.947.0368</t>
  </si>
  <si>
    <t>johnathanware@example.com</t>
  </si>
  <si>
    <t>746-159-3566</t>
  </si>
  <si>
    <t>rowlanddiamond@example.net</t>
  </si>
  <si>
    <t>(224)179-2009x28685</t>
  </si>
  <si>
    <t>mitchellrandy@example.net</t>
  </si>
  <si>
    <t>camerondanielle@example.net</t>
  </si>
  <si>
    <t>Cain</t>
  </si>
  <si>
    <t>shawngarcia@example.com</t>
  </si>
  <si>
    <t>(891)640-6389</t>
  </si>
  <si>
    <t>samuelmartinez@example.org</t>
  </si>
  <si>
    <t>nelsonnicholas@example.net</t>
  </si>
  <si>
    <t>124.772.9466x01437</t>
  </si>
  <si>
    <t>samuel92@example.net</t>
  </si>
  <si>
    <t>001-772-207-7719</t>
  </si>
  <si>
    <t>rclark@example.org</t>
  </si>
  <si>
    <t>(265)291-3460</t>
  </si>
  <si>
    <t>sarah56@example.net</t>
  </si>
  <si>
    <t>Calvin</t>
  </si>
  <si>
    <t>william35@example.com</t>
  </si>
  <si>
    <t>(477)050-3664</t>
  </si>
  <si>
    <t>ccameron@example.com</t>
  </si>
  <si>
    <t>+1-174-625-4880x2505</t>
  </si>
  <si>
    <t>dawnrusso@example.com</t>
  </si>
  <si>
    <t>866-252-1277x743</t>
  </si>
  <si>
    <t>lfoster@example.com</t>
  </si>
  <si>
    <t>652-807-4973x274</t>
  </si>
  <si>
    <t>joshuamorrow@example.org</t>
  </si>
  <si>
    <t>(953)533-9374x454</t>
  </si>
  <si>
    <t>snyderjon@example.com</t>
  </si>
  <si>
    <t>694.239.6817</t>
  </si>
  <si>
    <t>kbyrd@example.net</t>
  </si>
  <si>
    <t>Medina</t>
  </si>
  <si>
    <t>731.598.1523x46219</t>
  </si>
  <si>
    <t>fraziermitchell@example.org</t>
  </si>
  <si>
    <t>+1-653-175-2141x9978</t>
  </si>
  <si>
    <t>rebecca53@example.net</t>
  </si>
  <si>
    <t>turnerronald@example.com</t>
  </si>
  <si>
    <t>Sacramento</t>
  </si>
  <si>
    <t>933.694.4782x99809</t>
  </si>
  <si>
    <t>millerkyle@example.com</t>
  </si>
  <si>
    <t>Eaton</t>
  </si>
  <si>
    <t>986-900-7974x5281</t>
  </si>
  <si>
    <t>gcarlson@example.org</t>
  </si>
  <si>
    <t>Reese</t>
  </si>
  <si>
    <t>043-855-4650x947</t>
  </si>
  <si>
    <t>timothycarter@example.com</t>
  </si>
  <si>
    <t>Lakeland</t>
  </si>
  <si>
    <t>fjensen@example.net</t>
  </si>
  <si>
    <t>188-959-3527</t>
  </si>
  <si>
    <t>pscott@example.com</t>
  </si>
  <si>
    <t>001-875-924-1856x94476</t>
  </si>
  <si>
    <t>danieljuarez@example.com</t>
  </si>
  <si>
    <t>alicia05@example.net</t>
  </si>
  <si>
    <t>258.420.6419x4769</t>
  </si>
  <si>
    <t>austinterry@example.com</t>
  </si>
  <si>
    <t>001-198-556-0072x81096</t>
  </si>
  <si>
    <t>michele85@example.com</t>
  </si>
  <si>
    <t>(647)260-3045x786</t>
  </si>
  <si>
    <t>petersonolivia@example.org</t>
  </si>
  <si>
    <t>(436)465-4594x80681</t>
  </si>
  <si>
    <t>vbaker@example.org</t>
  </si>
  <si>
    <t>939.848.7115</t>
  </si>
  <si>
    <t>ryanperez@example.net</t>
  </si>
  <si>
    <t>(695)288-3460x33132</t>
  </si>
  <si>
    <t>shannonlam@example.com</t>
  </si>
  <si>
    <t>050.464.6061</t>
  </si>
  <si>
    <t>angelasims@example.net</t>
  </si>
  <si>
    <t>191-071-0421</t>
  </si>
  <si>
    <t>sullivanchad@example.net</t>
  </si>
  <si>
    <t>(595)047-1260</t>
  </si>
  <si>
    <t>kmoran@example.net</t>
  </si>
  <si>
    <t>+1-033-879-5375x8848</t>
  </si>
  <si>
    <t>hornangel@example.net</t>
  </si>
  <si>
    <t>367-079-9894</t>
  </si>
  <si>
    <t>rubiodanielle@example.net</t>
  </si>
  <si>
    <t>megan22@example.com</t>
  </si>
  <si>
    <t>Alison</t>
  </si>
  <si>
    <t>(096)368-7764x735</t>
  </si>
  <si>
    <t>ewood@example.com</t>
  </si>
  <si>
    <t>Wayne</t>
  </si>
  <si>
    <t>+1-181-489-2748x0621</t>
  </si>
  <si>
    <t>matthewmartinez@example.org</t>
  </si>
  <si>
    <t>Tammie</t>
  </si>
  <si>
    <t>Porter</t>
  </si>
  <si>
    <t>603-661-8254x4485</t>
  </si>
  <si>
    <t>kevinmiller@example.com</t>
  </si>
  <si>
    <t>312.013.2314x3433</t>
  </si>
  <si>
    <t>lynn14@example.org</t>
  </si>
  <si>
    <t>001-289-905-5996x63652</t>
  </si>
  <si>
    <t>michael46@example.net</t>
  </si>
  <si>
    <t>892-695-0752x28284</t>
  </si>
  <si>
    <t>deborahnorman@example.com</t>
  </si>
  <si>
    <t>580-793-6204x30100</t>
  </si>
  <si>
    <t>andrea51@example.com</t>
  </si>
  <si>
    <t>Coleman</t>
  </si>
  <si>
    <t>+1-483-919-4357x562</t>
  </si>
  <si>
    <t>amanda92@example.net</t>
  </si>
  <si>
    <t>(254)855-0652</t>
  </si>
  <si>
    <t>pamela43@example.org</t>
  </si>
  <si>
    <t>(179)318-4330</t>
  </si>
  <si>
    <t>brucesmith@example.net</t>
  </si>
  <si>
    <t>Keller</t>
  </si>
  <si>
    <t>001-744-649-5754</t>
  </si>
  <si>
    <t>marcusfitzgerald@example.net</t>
  </si>
  <si>
    <t>001-184-057-6079x2165</t>
  </si>
  <si>
    <t>weavermelissa@example.net</t>
  </si>
  <si>
    <t>918.677.8158</t>
  </si>
  <si>
    <t>james54@example.com</t>
  </si>
  <si>
    <t>167.663.3794x29334</t>
  </si>
  <si>
    <t>roypierce@example.net</t>
  </si>
  <si>
    <t>irwintara@example.org</t>
  </si>
  <si>
    <t>324.931.9080</t>
  </si>
  <si>
    <t>reeveslisa@example.net</t>
  </si>
  <si>
    <t>(092)432-0711</t>
  </si>
  <si>
    <t>denise18@example.com</t>
  </si>
  <si>
    <t>004-198-4061x5102</t>
  </si>
  <si>
    <t>ohernandez@example.net</t>
  </si>
  <si>
    <t>102-391-1111x772</t>
  </si>
  <si>
    <t>shannon89@example.net</t>
  </si>
  <si>
    <t>+1-396-932-1135x799</t>
  </si>
  <si>
    <t>zbush@example.com</t>
  </si>
  <si>
    <t>089.969.6753x6994</t>
  </si>
  <si>
    <t>craigmoore@example.org</t>
  </si>
  <si>
    <t>491.341.2276x14666</t>
  </si>
  <si>
    <t>jack53@example.net</t>
  </si>
  <si>
    <t>Claudia</t>
  </si>
  <si>
    <t>495-747-8463</t>
  </si>
  <si>
    <t>mitchell18@example.com</t>
  </si>
  <si>
    <t>Flynn</t>
  </si>
  <si>
    <t>908-555-6519</t>
  </si>
  <si>
    <t>zfreeman@example.org</t>
  </si>
  <si>
    <t>001-450-281-2194x6526</t>
  </si>
  <si>
    <t>vroberson@example.org</t>
  </si>
  <si>
    <t>Brock</t>
  </si>
  <si>
    <t>001-693-649-5439x46438</t>
  </si>
  <si>
    <t>jeffreyjackson@example.com</t>
  </si>
  <si>
    <t>courtney74@example.com</t>
  </si>
  <si>
    <t>(917)040-3456</t>
  </si>
  <si>
    <t>richardkim@example.com</t>
  </si>
  <si>
    <t>Guzman</t>
  </si>
  <si>
    <t>041-890-7234x15689</t>
  </si>
  <si>
    <t>hunterjennifer@example.com</t>
  </si>
  <si>
    <t>417.492.2922x035</t>
  </si>
  <si>
    <t>areyes@example.org</t>
  </si>
  <si>
    <t>(661)958-4472x9722</t>
  </si>
  <si>
    <t>kmeyer@example.org</t>
  </si>
  <si>
    <t>755.305.5371x8477</t>
  </si>
  <si>
    <t>harveyjames@example.net</t>
  </si>
  <si>
    <t>Ritter</t>
  </si>
  <si>
    <t>(357)710-6825x35078</t>
  </si>
  <si>
    <t>cheryllewis@example.org</t>
  </si>
  <si>
    <t>Manuel</t>
  </si>
  <si>
    <t>Moyer</t>
  </si>
  <si>
    <t>(298)823-4484x9369</t>
  </si>
  <si>
    <t>cfreeman@example.org</t>
  </si>
  <si>
    <t>(481)281-7728x6836</t>
  </si>
  <si>
    <t>barbara33@example.net</t>
  </si>
  <si>
    <t>Mercado</t>
  </si>
  <si>
    <t>rachel55@example.org</t>
  </si>
  <si>
    <t>+1-461-248-3039x572</t>
  </si>
  <si>
    <t>erik00@example.org</t>
  </si>
  <si>
    <t>Holden</t>
  </si>
  <si>
    <t>+1-841-017-6307x29439</t>
  </si>
  <si>
    <t>ekirby@example.org</t>
  </si>
  <si>
    <t>Parrish</t>
  </si>
  <si>
    <t>645.426.0376x94113</t>
  </si>
  <si>
    <t>david68@example.net</t>
  </si>
  <si>
    <t>+1-714-334-1544x7733</t>
  </si>
  <si>
    <t>colonandrea@example.org</t>
  </si>
  <si>
    <t>628.092.6650x802</t>
  </si>
  <si>
    <t>imorris@example.org</t>
  </si>
  <si>
    <t>996-684-5471</t>
  </si>
  <si>
    <t>chadharrington@example.net</t>
  </si>
  <si>
    <t>0130081376</t>
  </si>
  <si>
    <t>zmarshall@example.org</t>
  </si>
  <si>
    <t>652.609.8865</t>
  </si>
  <si>
    <t>sanchezjohn@example.org</t>
  </si>
  <si>
    <t>+1-974-249-9664x6927</t>
  </si>
  <si>
    <t>344-032-5270</t>
  </si>
  <si>
    <t>dmyers@example.com</t>
  </si>
  <si>
    <t>(196)156-4454x144</t>
  </si>
  <si>
    <t>harrisonkeith@example.org</t>
  </si>
  <si>
    <t>Vihiga</t>
  </si>
  <si>
    <t>Boyle</t>
  </si>
  <si>
    <t>(120)725-0319x3874</t>
  </si>
  <si>
    <t>garydavis@example.com</t>
  </si>
  <si>
    <t>(584)713-7319</t>
  </si>
  <si>
    <t>jessicawaller@example.net</t>
  </si>
  <si>
    <t>(364)390-4000</t>
  </si>
  <si>
    <t>tthompson@example.net</t>
  </si>
  <si>
    <t>033.701.3107x2960</t>
  </si>
  <si>
    <t>jefflawrence@example.net</t>
  </si>
  <si>
    <t>045.338.3406x40201</t>
  </si>
  <si>
    <t>allisonwarren@example.net</t>
  </si>
  <si>
    <t>+1-598-698-8058x87186</t>
  </si>
  <si>
    <t>xevans@example.com</t>
  </si>
  <si>
    <t>Marrakesh-Safi</t>
  </si>
  <si>
    <t>157.338.3089x0071</t>
  </si>
  <si>
    <t>matthew05@example.com</t>
  </si>
  <si>
    <t>+1-983-410-7482x109</t>
  </si>
  <si>
    <t>ojames@example.org</t>
  </si>
  <si>
    <t>548-712-5673x8422</t>
  </si>
  <si>
    <t>toddjoseph@example.org</t>
  </si>
  <si>
    <t>Solis</t>
  </si>
  <si>
    <t>105-418-4818x828</t>
  </si>
  <si>
    <t>martinmorgan@example.com</t>
  </si>
  <si>
    <t>Ana</t>
  </si>
  <si>
    <t>001-018-693-2134x927</t>
  </si>
  <si>
    <t>qvance@example.org</t>
  </si>
  <si>
    <t>(661)451-9433</t>
  </si>
  <si>
    <t>tbuck@example.net</t>
  </si>
  <si>
    <t>682.151.5564x33964</t>
  </si>
  <si>
    <t>daniellarson@example.net</t>
  </si>
  <si>
    <t>+1-210-237-6464x09018</t>
  </si>
  <si>
    <t>silvastanley@example.net</t>
  </si>
  <si>
    <t>kevin84@example.com</t>
  </si>
  <si>
    <t>284.042.9854</t>
  </si>
  <si>
    <t>adam95@example.org</t>
  </si>
  <si>
    <t>617-020-4735x35215</t>
  </si>
  <si>
    <t>zgregory@example.com</t>
  </si>
  <si>
    <t>646-841-9977x10183</t>
  </si>
  <si>
    <t>dclarke@example.com</t>
  </si>
  <si>
    <t>459-483-5633</t>
  </si>
  <si>
    <t>scottcameron@example.org</t>
  </si>
  <si>
    <t>052-959-5276x987</t>
  </si>
  <si>
    <t>smithvanessa@example.com</t>
  </si>
  <si>
    <t>419.316.6896x648</t>
  </si>
  <si>
    <t>ureynolds@example.net</t>
  </si>
  <si>
    <t>(339)044-5258</t>
  </si>
  <si>
    <t>yneal@example.org</t>
  </si>
  <si>
    <t>380.929.6365x68614</t>
  </si>
  <si>
    <t>cheyenne99@example.org</t>
  </si>
  <si>
    <t>(871)842-3828x2205</t>
  </si>
  <si>
    <t>lyoung@example.com</t>
  </si>
  <si>
    <t>Reginald</t>
  </si>
  <si>
    <t>Hopkins</t>
  </si>
  <si>
    <t>001-745-322-3011x7070</t>
  </si>
  <si>
    <t>andradeamanda@example.net</t>
  </si>
  <si>
    <t>001-872-039-9288x055</t>
  </si>
  <si>
    <t>russomatthew@example.com</t>
  </si>
  <si>
    <t>007-168-9147</t>
  </si>
  <si>
    <t>qbrown@example.net</t>
  </si>
  <si>
    <t>(720)918-9897</t>
  </si>
  <si>
    <t>barbara63@example.org</t>
  </si>
  <si>
    <t>(338)323-0270x4198</t>
  </si>
  <si>
    <t>mistysalas@example.net</t>
  </si>
  <si>
    <t>Burnett</t>
  </si>
  <si>
    <t>(028)664-5347</t>
  </si>
  <si>
    <t>fosterroger@example.net</t>
  </si>
  <si>
    <t>+1-049-257-2395x6777</t>
  </si>
  <si>
    <t>johnbaxter@example.org</t>
  </si>
  <si>
    <t>Holmes</t>
  </si>
  <si>
    <t>396.994.5855x50711</t>
  </si>
  <si>
    <t>nward@example.net</t>
  </si>
  <si>
    <t>+1-460-666-7338x543</t>
  </si>
  <si>
    <t>russellnancy@example.com</t>
  </si>
  <si>
    <t>(883)314-6840x942</t>
  </si>
  <si>
    <t>nward@example.com</t>
  </si>
  <si>
    <t>155.146.4482x052</t>
  </si>
  <si>
    <t>ymaldonado@example.org</t>
  </si>
  <si>
    <t>(093)821-1761</t>
  </si>
  <si>
    <t>emccullough@example.org</t>
  </si>
  <si>
    <t>001-948-301-7566</t>
  </si>
  <si>
    <t>johnny93@example.net</t>
  </si>
  <si>
    <t>(463)760-5416</t>
  </si>
  <si>
    <t>cthomas@example.org</t>
  </si>
  <si>
    <t>(767)821-5721</t>
  </si>
  <si>
    <t>riverakelsey@example.com</t>
  </si>
  <si>
    <t>216.537.1034x72782</t>
  </si>
  <si>
    <t>andrewduncan@example.org</t>
  </si>
  <si>
    <t>(300)166-9500x9497</t>
  </si>
  <si>
    <t>lcampos@example.net</t>
  </si>
  <si>
    <t>riveradakota@example.org</t>
  </si>
  <si>
    <t>Rangel</t>
  </si>
  <si>
    <t>001-878-049-8415x333</t>
  </si>
  <si>
    <t>michelle19@example.com</t>
  </si>
  <si>
    <t>726.702.2118x021</t>
  </si>
  <si>
    <t>leegregory@example.net</t>
  </si>
  <si>
    <t>357-792-3364</t>
  </si>
  <si>
    <t>paynejohn@example.org</t>
  </si>
  <si>
    <t>832.578.2323x7077</t>
  </si>
  <si>
    <t>clarkkyle@example.org</t>
  </si>
  <si>
    <t>(217)730-3656</t>
  </si>
  <si>
    <t>evan81@example.net</t>
  </si>
  <si>
    <t>002-867-1097x42172</t>
  </si>
  <si>
    <t>jweaver@example.net</t>
  </si>
  <si>
    <t>Gordon</t>
  </si>
  <si>
    <t>Giles</t>
  </si>
  <si>
    <t>+1-732-688-1994x774</t>
  </si>
  <si>
    <t>elizabethwagner@example.net</t>
  </si>
  <si>
    <t>(908)141-7597x8271</t>
  </si>
  <si>
    <t>gliu@example.org</t>
  </si>
  <si>
    <t>(595)030-6629x438</t>
  </si>
  <si>
    <t>collinssandra@example.net</t>
  </si>
  <si>
    <t>(871)062-6542</t>
  </si>
  <si>
    <t>clinejames@example.net</t>
  </si>
  <si>
    <t>Gates</t>
  </si>
  <si>
    <t>(879)078-8948x325</t>
  </si>
  <si>
    <t>maureenbrown@example.net</t>
  </si>
  <si>
    <t>001-104-335-6816x3768</t>
  </si>
  <si>
    <t>schmidtchristopher@example.com</t>
  </si>
  <si>
    <t>+1-605-477-2434x4179</t>
  </si>
  <si>
    <t>kgarcia@example.net</t>
  </si>
  <si>
    <t>734.246.7036x890</t>
  </si>
  <si>
    <t>hzavala@example.com</t>
  </si>
  <si>
    <t>xavier25@example.net</t>
  </si>
  <si>
    <t>001-451-353-6105x957</t>
  </si>
  <si>
    <t>brittany12@example.com</t>
  </si>
  <si>
    <t>001-421-583-6485x16612</t>
  </si>
  <si>
    <t>christopher10@example.net</t>
  </si>
  <si>
    <t>Mullen</t>
  </si>
  <si>
    <t>linda77@example.org</t>
  </si>
  <si>
    <t>Tucker</t>
  </si>
  <si>
    <t>mcneilcharles@example.com</t>
  </si>
  <si>
    <t>Clements</t>
  </si>
  <si>
    <t>817.378.1306</t>
  </si>
  <si>
    <t>xparker@example.net</t>
  </si>
  <si>
    <t>(924)865-8417x76893</t>
  </si>
  <si>
    <t>benjaminmiles@example.org</t>
  </si>
  <si>
    <t>106-058-6572x09691</t>
  </si>
  <si>
    <t>klinelee@example.com</t>
  </si>
  <si>
    <t>(134)564-8782x7830</t>
  </si>
  <si>
    <t>brian20@example.net</t>
  </si>
  <si>
    <t>+1-691-821-0129x00588</t>
  </si>
  <si>
    <t>christopher14@example.net</t>
  </si>
  <si>
    <t>843.832.8125x4636</t>
  </si>
  <si>
    <t>guerramartha@example.com</t>
  </si>
  <si>
    <t>+1-463-702-6693x8836</t>
  </si>
  <si>
    <t>ashleyallen@example.net</t>
  </si>
  <si>
    <t>001-976-483-4732x1060</t>
  </si>
  <si>
    <t>fhart@example.com</t>
  </si>
  <si>
    <t>(065)914-2336</t>
  </si>
  <si>
    <t>snelson@example.com</t>
  </si>
  <si>
    <t>001-280-372-5716x069</t>
  </si>
  <si>
    <t>joseph16@example.org</t>
  </si>
  <si>
    <t>848.976.8819x6082</t>
  </si>
  <si>
    <t>crosstracy@example.com</t>
  </si>
  <si>
    <t>Reid</t>
  </si>
  <si>
    <t>001-885-591-9766</t>
  </si>
  <si>
    <t>eduncan@example.com</t>
  </si>
  <si>
    <t>841.897.0276x37314</t>
  </si>
  <si>
    <t>jeffreywatson@example.net</t>
  </si>
  <si>
    <t>(240)018-9099</t>
  </si>
  <si>
    <t>christopherwagner@example.org</t>
  </si>
  <si>
    <t>+1-153-193-0485x354</t>
  </si>
  <si>
    <t>josephburns@example.org</t>
  </si>
  <si>
    <t>359.830.6242</t>
  </si>
  <si>
    <t>matthewsann@example.com</t>
  </si>
  <si>
    <t>001-221-849-7591</t>
  </si>
  <si>
    <t>larrychapman@example.net</t>
  </si>
  <si>
    <t>001-979-475-6963x01880</t>
  </si>
  <si>
    <t>jesus14@example.org</t>
  </si>
  <si>
    <t>110.834.9356</t>
  </si>
  <si>
    <t>peter66@example.net</t>
  </si>
  <si>
    <t>067.898.1333x493</t>
  </si>
  <si>
    <t>zwilliams@example.com</t>
  </si>
  <si>
    <t>+1-193-945-3863x87635</t>
  </si>
  <si>
    <t>pricejennifer@example.org</t>
  </si>
  <si>
    <t>(506)273-3976</t>
  </si>
  <si>
    <t>jstafford@example.net</t>
  </si>
  <si>
    <t>001-322-013-3575</t>
  </si>
  <si>
    <t>tammyedwards@example.net</t>
  </si>
  <si>
    <t>angelaberg@example.org</t>
  </si>
  <si>
    <t>Kelli</t>
  </si>
  <si>
    <t>005-539-0385x14662</t>
  </si>
  <si>
    <t>brianna86@example.org</t>
  </si>
  <si>
    <t>293-372-6601x696</t>
  </si>
  <si>
    <t>loganjeffrey@example.org</t>
  </si>
  <si>
    <t>001-724-254-3750x0788</t>
  </si>
  <si>
    <t>wolfamanda@example.net</t>
  </si>
  <si>
    <t>001-351-836-3377</t>
  </si>
  <si>
    <t>paul74@example.org</t>
  </si>
  <si>
    <t>(272)469-5523x784</t>
  </si>
  <si>
    <t>wsanders@example.com</t>
  </si>
  <si>
    <t>tbrown@example.com</t>
  </si>
  <si>
    <t>Alex</t>
  </si>
  <si>
    <t>050-637-3490x8752</t>
  </si>
  <si>
    <t>gerald98@example.net</t>
  </si>
  <si>
    <t>001-381-570-0178</t>
  </si>
  <si>
    <t>bishopbarbara@example.net</t>
  </si>
  <si>
    <t>+1-773-191-0332x013</t>
  </si>
  <si>
    <t>dennis11@example.com</t>
  </si>
  <si>
    <t>603.905.7976x95600</t>
  </si>
  <si>
    <t>debra56@example.com</t>
  </si>
  <si>
    <t>(374)264-8830</t>
  </si>
  <si>
    <t>tsutton@example.org</t>
  </si>
  <si>
    <t>Steve</t>
  </si>
  <si>
    <t>001-077-119-2978</t>
  </si>
  <si>
    <t>lproctor@example.net</t>
  </si>
  <si>
    <t>+1-046-983-2664x9160</t>
  </si>
  <si>
    <t>bgreene@example.com</t>
  </si>
  <si>
    <t>+1-982-948-3049x107</t>
  </si>
  <si>
    <t>qhall@example.org</t>
  </si>
  <si>
    <t>Blevins</t>
  </si>
  <si>
    <t>+1-546-061-2035x37196</t>
  </si>
  <si>
    <t>gibsonaaron@example.org</t>
  </si>
  <si>
    <t>+1-372-475-5781x044</t>
  </si>
  <si>
    <t>seanprice@example.net</t>
  </si>
  <si>
    <t>(593)753-3881</t>
  </si>
  <si>
    <t>griffindebra@example.org</t>
  </si>
  <si>
    <t>001-601-617-4232x0661</t>
  </si>
  <si>
    <t>james14@example.net</t>
  </si>
  <si>
    <t>161.925.6588x3024</t>
  </si>
  <si>
    <t>reillymichelle@example.org</t>
  </si>
  <si>
    <t>Bradford</t>
  </si>
  <si>
    <t>(206)589-6946</t>
  </si>
  <si>
    <t>jcastaneda@example.org</t>
  </si>
  <si>
    <t>Nina</t>
  </si>
  <si>
    <t>001-421-864-7389x655</t>
  </si>
  <si>
    <t>diazchristopher@example.org</t>
  </si>
  <si>
    <t>(282)485-3370x80779</t>
  </si>
  <si>
    <t>christina56@example.net</t>
  </si>
  <si>
    <t>849-269-2151x7215</t>
  </si>
  <si>
    <t>qallen@example.com</t>
  </si>
  <si>
    <t>0454098206</t>
  </si>
  <si>
    <t>gsmith@example.net</t>
  </si>
  <si>
    <t>001-582-096-1906x3500</t>
  </si>
  <si>
    <t>davidsimmons@example.org</t>
  </si>
  <si>
    <t>679-933-0319</t>
  </si>
  <si>
    <t>pavila@example.org</t>
  </si>
  <si>
    <t>wrangel@example.org</t>
  </si>
  <si>
    <t>Greene</t>
  </si>
  <si>
    <t>judith82@example.com</t>
  </si>
  <si>
    <t>136-929-0121</t>
  </si>
  <si>
    <t>egill@example.net</t>
  </si>
  <si>
    <t>(693)689-4623x289</t>
  </si>
  <si>
    <t>ericaevans@example.net</t>
  </si>
  <si>
    <t>+1-336-184-3105x43340</t>
  </si>
  <si>
    <t>zamorateresa@example.org</t>
  </si>
  <si>
    <t>711.506.1428</t>
  </si>
  <si>
    <t>jennifer20@example.net</t>
  </si>
  <si>
    <t>valerieyoder@example.org</t>
  </si>
  <si>
    <t>001-430-120-3524x44339</t>
  </si>
  <si>
    <t>williamsnicole@example.com</t>
  </si>
  <si>
    <t>(392)277-9734</t>
  </si>
  <si>
    <t>teresa36@example.net</t>
  </si>
  <si>
    <t>+1-981-995-2522x43402</t>
  </si>
  <si>
    <t>kaylaross@example.com</t>
  </si>
  <si>
    <t>Alicia</t>
  </si>
  <si>
    <t>001-841-933-7135x86617</t>
  </si>
  <si>
    <t>pamela13@example.org</t>
  </si>
  <si>
    <t>(786)681-8232x423</t>
  </si>
  <si>
    <t>glewis@example.org</t>
  </si>
  <si>
    <t>620.100.6071x36936</t>
  </si>
  <si>
    <t>dchristensen@example.org</t>
  </si>
  <si>
    <t>(724)953-9190x490</t>
  </si>
  <si>
    <t>dawn22@example.org</t>
  </si>
  <si>
    <t>0226529541</t>
  </si>
  <si>
    <t>tdean@example.net</t>
  </si>
  <si>
    <t>(691)511-9005</t>
  </si>
  <si>
    <t>mirandaporter@example.net</t>
  </si>
  <si>
    <t>427-492-9493</t>
  </si>
  <si>
    <t>fstein@example.org</t>
  </si>
  <si>
    <t>Elaine</t>
  </si>
  <si>
    <t>062-073-5190x0298</t>
  </si>
  <si>
    <t>holmesjerry@example.org</t>
  </si>
  <si>
    <t>(792)654-2713x6965</t>
  </si>
  <si>
    <t>ashley40@example.net</t>
  </si>
  <si>
    <t>Destiny</t>
  </si>
  <si>
    <t>001-349-601-1512</t>
  </si>
  <si>
    <t>tracie68@example.net</t>
  </si>
  <si>
    <t>(654)177-3479x222</t>
  </si>
  <si>
    <t>morganjoseph@example.net</t>
  </si>
  <si>
    <t>(781)475-8850x80283</t>
  </si>
  <si>
    <t>rachel46@example.org</t>
  </si>
  <si>
    <t>187.731.6662</t>
  </si>
  <si>
    <t>brownmichael@example.com</t>
  </si>
  <si>
    <t>(570)520-0568</t>
  </si>
  <si>
    <t>christopher12@example.org</t>
  </si>
  <si>
    <t>+1-389-208-8920x1741</t>
  </si>
  <si>
    <t>stephanieturner@example.org</t>
  </si>
  <si>
    <t>mcculloughjodi@example.org</t>
  </si>
  <si>
    <t>186.387.4509x609</t>
  </si>
  <si>
    <t>codylowe@example.org</t>
  </si>
  <si>
    <t>367.317.9504x991</t>
  </si>
  <si>
    <t>michelle60@example.org</t>
  </si>
  <si>
    <t>Alvin</t>
  </si>
  <si>
    <t>056-660-1839x0562</t>
  </si>
  <si>
    <t>patrick77@example.net</t>
  </si>
  <si>
    <t>441-538-1129x73277</t>
  </si>
  <si>
    <t>reyessteven@example.com</t>
  </si>
  <si>
    <t>Booker</t>
  </si>
  <si>
    <t>+1-936-245-1255x7063</t>
  </si>
  <si>
    <t>maryfox@example.net</t>
  </si>
  <si>
    <t>Fowler</t>
  </si>
  <si>
    <t>(400)748-5961x60212</t>
  </si>
  <si>
    <t>andrewlee@example.com</t>
  </si>
  <si>
    <t>580-386-1671x153</t>
  </si>
  <si>
    <t>ernestlucas@example.net</t>
  </si>
  <si>
    <t>001-233-293-8258x9437</t>
  </si>
  <si>
    <t>victor21@example.net</t>
  </si>
  <si>
    <t>Ball</t>
  </si>
  <si>
    <t>001-966-076-2894x6970</t>
  </si>
  <si>
    <t>tgreen@example.org</t>
  </si>
  <si>
    <t>(080)377-4966x069</t>
  </si>
  <si>
    <t>qhughes@example.com</t>
  </si>
  <si>
    <t>648.558.3461x1599</t>
  </si>
  <si>
    <t>johnsonrandall@example.com</t>
  </si>
  <si>
    <t>Knight</t>
  </si>
  <si>
    <t>410-266-9538x23943</t>
  </si>
  <si>
    <t>goneal@example.org</t>
  </si>
  <si>
    <t>Baird</t>
  </si>
  <si>
    <t>dylanglass@example.org</t>
  </si>
  <si>
    <t>482.437.3334x60890</t>
  </si>
  <si>
    <t>dicksonchristopher@example.org</t>
  </si>
  <si>
    <t>929.729.0594x6252</t>
  </si>
  <si>
    <t>emily28@example.com</t>
  </si>
  <si>
    <t>mary16@example.net</t>
  </si>
  <si>
    <t>cookjames@example.net</t>
  </si>
  <si>
    <t>(991)789-0486x997</t>
  </si>
  <si>
    <t>jerryking@example.com</t>
  </si>
  <si>
    <t>+1-718-871-7758x3610</t>
  </si>
  <si>
    <t>jeffreyacosta@example.com</t>
  </si>
  <si>
    <t>001-425-709-3645x54720</t>
  </si>
  <si>
    <t>donna57@example.net</t>
  </si>
  <si>
    <t>001-161-531-9354x48607</t>
  </si>
  <si>
    <t>xford@example.net</t>
  </si>
  <si>
    <t>(543)368-4379</t>
  </si>
  <si>
    <t>diazkimberly@example.com</t>
  </si>
  <si>
    <t>(176)515-5068</t>
  </si>
  <si>
    <t>zbutler@example.com</t>
  </si>
  <si>
    <t>Oscar</t>
  </si>
  <si>
    <t>(111)872-0517x114</t>
  </si>
  <si>
    <t>billy50@example.com</t>
  </si>
  <si>
    <t>001-770-983-5685</t>
  </si>
  <si>
    <t>webbwilliam@example.net</t>
  </si>
  <si>
    <t>Palatine</t>
  </si>
  <si>
    <t>Fitzgerald</t>
  </si>
  <si>
    <t>001-435-197-0983x283</t>
  </si>
  <si>
    <t>william15@example.net</t>
  </si>
  <si>
    <t>001-129-957-3177x791</t>
  </si>
  <si>
    <t>kaitlyngraves@example.com</t>
  </si>
  <si>
    <t>211-209-7632x77163</t>
  </si>
  <si>
    <t>mgreen@example.net</t>
  </si>
  <si>
    <t>624.028.0099x450</t>
  </si>
  <si>
    <t>curtistodd@example.com</t>
  </si>
  <si>
    <t>001-051-029-1926x40735</t>
  </si>
  <si>
    <t>thomaswilliam@example.net</t>
  </si>
  <si>
    <t>Harrell</t>
  </si>
  <si>
    <t>069.197.1744x05783</t>
  </si>
  <si>
    <t>pagekathy@example.com</t>
  </si>
  <si>
    <t>001-192-384-6554x8836</t>
  </si>
  <si>
    <t>glenncannon@example.com</t>
  </si>
  <si>
    <t>001-061-971-9056x465</t>
  </si>
  <si>
    <t>kleinsherry@example.org</t>
  </si>
  <si>
    <t>Bridget</t>
  </si>
  <si>
    <t>775-504-7527x303</t>
  </si>
  <si>
    <t>vcastro@example.net</t>
  </si>
  <si>
    <t>+1-372-068-2528x104</t>
  </si>
  <si>
    <t>kelly36@example.org</t>
  </si>
  <si>
    <t>001-235-548-8928x2578</t>
  </si>
  <si>
    <t>michael63@example.net</t>
  </si>
  <si>
    <t>725-269-0907x6203</t>
  </si>
  <si>
    <t>chaley@example.com</t>
  </si>
  <si>
    <t>Pacheco</t>
  </si>
  <si>
    <t>450.918.0953</t>
  </si>
  <si>
    <t>uporter@example.org</t>
  </si>
  <si>
    <t>(913)915-7101x8503</t>
  </si>
  <si>
    <t>sharonfigueroa@example.com</t>
  </si>
  <si>
    <t>Huynh</t>
  </si>
  <si>
    <t>491.952.9704x5467</t>
  </si>
  <si>
    <t>rnolan@example.org</t>
  </si>
  <si>
    <t>001-939-043-2593x1276</t>
  </si>
  <si>
    <t>lynchdaniel@example.net</t>
  </si>
  <si>
    <t>001-210-045-0495x062</t>
  </si>
  <si>
    <t>lclements@example.net</t>
  </si>
  <si>
    <t>880.857.7559x848</t>
  </si>
  <si>
    <t>michael43@example.com</t>
  </si>
  <si>
    <t>Mcintosh</t>
  </si>
  <si>
    <t>+1-088-643-2062x741</t>
  </si>
  <si>
    <t>gregory88@example.net</t>
  </si>
  <si>
    <t>288-262-6487x62625</t>
  </si>
  <si>
    <t>ufrank@example.org</t>
  </si>
  <si>
    <t>695-992-9414x60642</t>
  </si>
  <si>
    <t>hernandezjohn@example.com</t>
  </si>
  <si>
    <t>811.476.4762x2027</t>
  </si>
  <si>
    <t>tony76@example.org</t>
  </si>
  <si>
    <t>001-327-894-9918x56541</t>
  </si>
  <si>
    <t>karen41@example.com</t>
  </si>
  <si>
    <t>(252)076-0686x79625</t>
  </si>
  <si>
    <t>jenniferperkins@example.com</t>
  </si>
  <si>
    <t>(442)725-5359</t>
  </si>
  <si>
    <t>candaceperez@example.org</t>
  </si>
  <si>
    <t>lfrench@example.org</t>
  </si>
  <si>
    <t>371-597-9491x013</t>
  </si>
  <si>
    <t>mfowler@example.net</t>
  </si>
  <si>
    <t>647.286.4416</t>
  </si>
  <si>
    <t>wrightkyle@example.net</t>
  </si>
  <si>
    <t>590.874.0481x167</t>
  </si>
  <si>
    <t>glasschristopher@example.com</t>
  </si>
  <si>
    <t>(835)865-0207</t>
  </si>
  <si>
    <t>rodriguezdavid@example.com</t>
  </si>
  <si>
    <t>526.691.5032x34771</t>
  </si>
  <si>
    <t>woodsmartin@example.com</t>
  </si>
  <si>
    <t>991-493-2170x90247</t>
  </si>
  <si>
    <t>andrewsemily@example.net</t>
  </si>
  <si>
    <t>codyrobbins@example.org</t>
  </si>
  <si>
    <t>Calderon</t>
  </si>
  <si>
    <t>+1-826-445-1747x94521</t>
  </si>
  <si>
    <t>petersmonica@example.net</t>
  </si>
  <si>
    <t>306-173-4795</t>
  </si>
  <si>
    <t>conniegonzalez@example.com</t>
  </si>
  <si>
    <t>Huang</t>
  </si>
  <si>
    <t>(183)505-3578x724</t>
  </si>
  <si>
    <t>acunningham@example.com</t>
  </si>
  <si>
    <t>+1-751-739-8375x27219</t>
  </si>
  <si>
    <t>sanderssamuel@example.org</t>
  </si>
  <si>
    <t>001-462-805-6638x43207</t>
  </si>
  <si>
    <t>michaeldiaz@example.org</t>
  </si>
  <si>
    <t>902-489-9396</t>
  </si>
  <si>
    <t>bonnielopez@example.com</t>
  </si>
  <si>
    <t>001-783-300-0626</t>
  </si>
  <si>
    <t>stephencarrillo@example.com</t>
  </si>
  <si>
    <t>(702)566-9221x50127</t>
  </si>
  <si>
    <t>craigpruitt@example.net</t>
  </si>
  <si>
    <t>278-092-9788</t>
  </si>
  <si>
    <t>john67@example.com</t>
  </si>
  <si>
    <t>(635)909-7585x96046</t>
  </si>
  <si>
    <t>david92@example.org</t>
  </si>
  <si>
    <t>Robles</t>
  </si>
  <si>
    <t>787.669.0391</t>
  </si>
  <si>
    <t>julielee@example.com</t>
  </si>
  <si>
    <t>840.609.4437x51247</t>
  </si>
  <si>
    <t>yolandajackson@example.com</t>
  </si>
  <si>
    <t>Hutchinson</t>
  </si>
  <si>
    <t>0567447498</t>
  </si>
  <si>
    <t>kathryn69@example.net</t>
  </si>
  <si>
    <t>324-902-8333x93712</t>
  </si>
  <si>
    <t>shawkrista@example.net</t>
  </si>
  <si>
    <t>591-854-1149x183</t>
  </si>
  <si>
    <t>michaelhenderson@example.org</t>
  </si>
  <si>
    <t>349.598.3741</t>
  </si>
  <si>
    <t>melissa26@example.com</t>
  </si>
  <si>
    <t>(039)065-8078x462</t>
  </si>
  <si>
    <t>brian65@example.org</t>
  </si>
  <si>
    <t>Schaefer</t>
  </si>
  <si>
    <t>(345)523-8601x946</t>
  </si>
  <si>
    <t>robertmills@example.net</t>
  </si>
  <si>
    <t>Rick</t>
  </si>
  <si>
    <t>Knapp</t>
  </si>
  <si>
    <t>+1-334-155-7038x12875</t>
  </si>
  <si>
    <t>jerry76@example.org</t>
  </si>
  <si>
    <t>+1-289-304-1503x594</t>
  </si>
  <si>
    <t>richardmendez@example.net</t>
  </si>
  <si>
    <t>001-160-591-5344</t>
  </si>
  <si>
    <t>danaromero@example.com</t>
  </si>
  <si>
    <t>(598)271-5842x7640</t>
  </si>
  <si>
    <t>mosleyhannah@example.org</t>
  </si>
  <si>
    <t>(746)064-5216x4454</t>
  </si>
  <si>
    <t>ericarodriguez@example.net</t>
  </si>
  <si>
    <t>Pruitt</t>
  </si>
  <si>
    <t>+1-517-839-4381x43843</t>
  </si>
  <si>
    <t>andrew60@example.com</t>
  </si>
  <si>
    <t>ydixon@example.com</t>
  </si>
  <si>
    <t>(359)693-2251</t>
  </si>
  <si>
    <t>aprilhicks@example.com</t>
  </si>
  <si>
    <t>kelleyjose@example.org</t>
  </si>
  <si>
    <t>006-040-0912x2776</t>
  </si>
  <si>
    <t>ashleykelly@example.net</t>
  </si>
  <si>
    <t>codycobb@example.org</t>
  </si>
  <si>
    <t>480.759.9067</t>
  </si>
  <si>
    <t>jeremy55@example.com</t>
  </si>
  <si>
    <t>+1-354-729-2221x190</t>
  </si>
  <si>
    <t>joshuamcfarland@example.net</t>
  </si>
  <si>
    <t>935.173.2528x01126</t>
  </si>
  <si>
    <t>tfrancis@example.org</t>
  </si>
  <si>
    <t>Audrey</t>
  </si>
  <si>
    <t>113-465-3248x739</t>
  </si>
  <si>
    <t>sanchezkelly@example.org</t>
  </si>
  <si>
    <t>(414)923-2754</t>
  </si>
  <si>
    <t>joshua62@example.com</t>
  </si>
  <si>
    <t>(848)847-5806</t>
  </si>
  <si>
    <t>bruce47@example.com</t>
  </si>
  <si>
    <t>476.536.6632</t>
  </si>
  <si>
    <t>psmith@example.com</t>
  </si>
  <si>
    <t>0655239076</t>
  </si>
  <si>
    <t>toddjohnson@example.net</t>
  </si>
  <si>
    <t>+1-791-899-2042x1017</t>
  </si>
  <si>
    <t>christopher70@example.net</t>
  </si>
  <si>
    <t>852-716-3678</t>
  </si>
  <si>
    <t>deborahcannon@example.net</t>
  </si>
  <si>
    <t>025-177-4333</t>
  </si>
  <si>
    <t>kathleen39@example.com</t>
  </si>
  <si>
    <t>(090)800-4754</t>
  </si>
  <si>
    <t>gmoyer@example.com</t>
  </si>
  <si>
    <t>Brennan</t>
  </si>
  <si>
    <t>(561)345-9361x6659</t>
  </si>
  <si>
    <t>ofox@example.com</t>
  </si>
  <si>
    <t>078.657.1475</t>
  </si>
  <si>
    <t>vincent37@example.org</t>
  </si>
  <si>
    <t>001-967-191-1107x847</t>
  </si>
  <si>
    <t>tellis@example.com</t>
  </si>
  <si>
    <t>603.988.9879x813</t>
  </si>
  <si>
    <t>patriciagutierrez@example.com</t>
  </si>
  <si>
    <t>Jacobs</t>
  </si>
  <si>
    <t>(098)565-3037x13952</t>
  </si>
  <si>
    <t>knoxbrian@example.org</t>
  </si>
  <si>
    <t>qsullivan@example.com</t>
  </si>
  <si>
    <t>722-963-6474x58305</t>
  </si>
  <si>
    <t>kevin01@example.net</t>
  </si>
  <si>
    <t>001-334-011-4218x727</t>
  </si>
  <si>
    <t>kbell@example.com</t>
  </si>
  <si>
    <t>887-464-2710x2532</t>
  </si>
  <si>
    <t>kaitlyn99@example.net</t>
  </si>
  <si>
    <t>001-307-317-6427x57399</t>
  </si>
  <si>
    <t>smithcrystal@example.net</t>
  </si>
  <si>
    <t>(925)099-1845x7962</t>
  </si>
  <si>
    <t>obautista@example.net</t>
  </si>
  <si>
    <t>+1-173-315-8378x50173</t>
  </si>
  <si>
    <t>williamsalicia@example.org</t>
  </si>
  <si>
    <t>valerie34@example.org</t>
  </si>
  <si>
    <t>Jaclyn</t>
  </si>
  <si>
    <t>Donaldson</t>
  </si>
  <si>
    <t>361.456.5655x4920</t>
  </si>
  <si>
    <t>ynovak@example.com</t>
  </si>
  <si>
    <t>001-354-731-9008</t>
  </si>
  <si>
    <t>xgreen@example.com</t>
  </si>
  <si>
    <t>(404)404-5918</t>
  </si>
  <si>
    <t>rachelmays@example.com</t>
  </si>
  <si>
    <t>001-030-437-7742x1305</t>
  </si>
  <si>
    <t>mmercado@example.com</t>
  </si>
  <si>
    <t>240-493-2593x22226</t>
  </si>
  <si>
    <t>stephanieperez@example.com</t>
  </si>
  <si>
    <t>Cassidy</t>
  </si>
  <si>
    <t>551-852-6002</t>
  </si>
  <si>
    <t>kinghaley@example.net</t>
  </si>
  <si>
    <t>(843)352-7559x92608</t>
  </si>
  <si>
    <t>richardcastillo@example.com</t>
  </si>
  <si>
    <t>+1-997-713-4331x7255</t>
  </si>
  <si>
    <t>susanwilliams@example.net</t>
  </si>
  <si>
    <t>carrieedwards@example.net</t>
  </si>
  <si>
    <t>(277)608-9915x45977</t>
  </si>
  <si>
    <t>michaelwalker@example.org</t>
  </si>
  <si>
    <t>276-740-1607</t>
  </si>
  <si>
    <t>santiagotracey@example.org</t>
  </si>
  <si>
    <t>yhoward@example.org</t>
  </si>
  <si>
    <t>996.338.0552x53121</t>
  </si>
  <si>
    <t>msmith@example.org</t>
  </si>
  <si>
    <t>(637)839-8596x7707</t>
  </si>
  <si>
    <t>richmondmegan@example.net</t>
  </si>
  <si>
    <t>001-135-260-1915</t>
  </si>
  <si>
    <t>krodriguez@example.com</t>
  </si>
  <si>
    <t>670.947.8349x3854</t>
  </si>
  <si>
    <t>bsilva@example.net</t>
  </si>
  <si>
    <t>xfischer@example.org</t>
  </si>
  <si>
    <t>crystal68@example.net</t>
  </si>
  <si>
    <t>robert60@example.com</t>
  </si>
  <si>
    <t>katiewilliams@example.org</t>
  </si>
  <si>
    <t>001-645-040-1493x8601</t>
  </si>
  <si>
    <t>vlee@example.net</t>
  </si>
  <si>
    <t>469-576-7631x002</t>
  </si>
  <si>
    <t>danielle06@example.org</t>
  </si>
  <si>
    <t>669.141.8000x351</t>
  </si>
  <si>
    <t>james89@example.com</t>
  </si>
  <si>
    <t>595.747.6232x06015</t>
  </si>
  <si>
    <t>wayneedwards@example.com</t>
  </si>
  <si>
    <t>885.866.8337x3337</t>
  </si>
  <si>
    <t>jamesamanda@example.net</t>
  </si>
  <si>
    <t>001-298-239-2136x044</t>
  </si>
  <si>
    <t>alfred44@example.org</t>
  </si>
  <si>
    <t>Webster</t>
  </si>
  <si>
    <t>adamsmiranda@example.com</t>
  </si>
  <si>
    <t>+1-987-384-1010x84694</t>
  </si>
  <si>
    <t>udavis@example.net</t>
  </si>
  <si>
    <t>483.478.2916</t>
  </si>
  <si>
    <t>qsaunders@example.com</t>
  </si>
  <si>
    <t>+1-218-812-4096x0350</t>
  </si>
  <si>
    <t>elizabeth75@example.net</t>
  </si>
  <si>
    <t>001-828-362-2265x72950</t>
  </si>
  <si>
    <t>ericlester@example.net</t>
  </si>
  <si>
    <t>Sexton</t>
  </si>
  <si>
    <t>+1-252-346-0397x73287</t>
  </si>
  <si>
    <t>littlesandra@example.org</t>
  </si>
  <si>
    <t>ievans@example.org</t>
  </si>
  <si>
    <t>davidlittle@example.net</t>
  </si>
  <si>
    <t>+1-302-375-1189x872</t>
  </si>
  <si>
    <t>james17@example.org</t>
  </si>
  <si>
    <t>362-441-4184x3409</t>
  </si>
  <si>
    <t>tamibrown@example.com</t>
  </si>
  <si>
    <t>(563)513-5679</t>
  </si>
  <si>
    <t>xmitchell@example.net</t>
  </si>
  <si>
    <t>ydickson@example.com</t>
  </si>
  <si>
    <t>williamadams@example.com</t>
  </si>
  <si>
    <t>(876)321-5566x154</t>
  </si>
  <si>
    <t>kaitlyn96@example.org</t>
  </si>
  <si>
    <t>001-599-662-6793</t>
  </si>
  <si>
    <t>amiller@example.org</t>
  </si>
  <si>
    <t>jennafarrell@example.org</t>
  </si>
  <si>
    <t>703-601-1209</t>
  </si>
  <si>
    <t>toddmolly@example.com</t>
  </si>
  <si>
    <t>519-245-0338x321</t>
  </si>
  <si>
    <t>laura55@example.net</t>
  </si>
  <si>
    <t>+1-372-713-6695x83913</t>
  </si>
  <si>
    <t>ztodd@example.net</t>
  </si>
  <si>
    <t>557-383-6081x2006</t>
  </si>
  <si>
    <t>melissa54@example.net</t>
  </si>
  <si>
    <t>Bill</t>
  </si>
  <si>
    <t>(575)115-1580x31694</t>
  </si>
  <si>
    <t>swarner@example.com</t>
  </si>
  <si>
    <t>814-614-2346x84936</t>
  </si>
  <si>
    <t>jacksonchelsey@example.net</t>
  </si>
  <si>
    <t>768-355-7108</t>
  </si>
  <si>
    <t>michelleho@example.org</t>
  </si>
  <si>
    <t>057.715.3846</t>
  </si>
  <si>
    <t>michaelsmith@example.net</t>
  </si>
  <si>
    <t>452.710.1096</t>
  </si>
  <si>
    <t>lindsay94@example.org</t>
  </si>
  <si>
    <t>fsmith@example.org</t>
  </si>
  <si>
    <t>Fuller</t>
  </si>
  <si>
    <t>798.073.6056</t>
  </si>
  <si>
    <t>armstrongmichael@example.net</t>
  </si>
  <si>
    <t>308.424.1827x6968</t>
  </si>
  <si>
    <t>franciscoyoung@example.net</t>
  </si>
  <si>
    <t>594-461-0458x1972</t>
  </si>
  <si>
    <t>austin60@example.org</t>
  </si>
  <si>
    <t>(132)100-7287</t>
  </si>
  <si>
    <t>nathan37@example.net</t>
  </si>
  <si>
    <t>673-259-2583x87001</t>
  </si>
  <si>
    <t>pduran@example.org</t>
  </si>
  <si>
    <t>362-084-3538</t>
  </si>
  <si>
    <t>cassidylamb@example.com</t>
  </si>
  <si>
    <t>001-641-518-0503x74721</t>
  </si>
  <si>
    <t>anthonyrobinson@example.net</t>
  </si>
  <si>
    <t>(964)072-0137x996</t>
  </si>
  <si>
    <t>williamsjeffery@example.org</t>
  </si>
  <si>
    <t>001-478-878-5782x4392</t>
  </si>
  <si>
    <t>fspencer@example.com</t>
  </si>
  <si>
    <t>001-972-161-1196x12388</t>
  </si>
  <si>
    <t>mccoytamara@example.com</t>
  </si>
  <si>
    <t>(448)839-9194</t>
  </si>
  <si>
    <t>martinbruce@example.org</t>
  </si>
  <si>
    <t>Mikayla</t>
  </si>
  <si>
    <t>331-633-6102</t>
  </si>
  <si>
    <t>beverlyreed@example.org</t>
  </si>
  <si>
    <t>(087)349-1180x41119</t>
  </si>
  <si>
    <t>pmason@example.com</t>
  </si>
  <si>
    <t>Derrick</t>
  </si>
  <si>
    <t>Jenkins</t>
  </si>
  <si>
    <t>davidbrown@example.com</t>
  </si>
  <si>
    <t>davisrobert@example.org</t>
  </si>
  <si>
    <t>284.515.4963</t>
  </si>
  <si>
    <t>bscott@example.net</t>
  </si>
  <si>
    <t>001-216-654-5119x601</t>
  </si>
  <si>
    <t>sharonjones@example.org</t>
  </si>
  <si>
    <t>001-033-001-6109x490</t>
  </si>
  <si>
    <t>robert37@example.com</t>
  </si>
  <si>
    <t>634-899-9778x480</t>
  </si>
  <si>
    <t>shawn33@example.net</t>
  </si>
  <si>
    <t>(460)559-4506x8356</t>
  </si>
  <si>
    <t>brandon82@example.com</t>
  </si>
  <si>
    <t>564-917-3124x95480</t>
  </si>
  <si>
    <t>woodstephen@example.org</t>
  </si>
  <si>
    <t>001-760-196-1944x068</t>
  </si>
  <si>
    <t>vrose@example.net</t>
  </si>
  <si>
    <t>espinozanicholas@example.net</t>
  </si>
  <si>
    <t>+1-401-601-9961x35691</t>
  </si>
  <si>
    <t>nrichardson@example.org</t>
  </si>
  <si>
    <t>Edgar</t>
  </si>
  <si>
    <t>(212)757-4904x05188</t>
  </si>
  <si>
    <t>fwillis@example.org</t>
  </si>
  <si>
    <t>084.517.0355</t>
  </si>
  <si>
    <t>brittany55@example.net</t>
  </si>
  <si>
    <t>001-291-596-1515</t>
  </si>
  <si>
    <t>williamsmichael@example.com</t>
  </si>
  <si>
    <t>254.437.4361</t>
  </si>
  <si>
    <t>dbowen@example.org</t>
  </si>
  <si>
    <t>001-568-136-1405</t>
  </si>
  <si>
    <t>fmckinney@example.net</t>
  </si>
  <si>
    <t>Abbott</t>
  </si>
  <si>
    <t>+1-778-203-5486x5337</t>
  </si>
  <si>
    <t>joseph41@example.com</t>
  </si>
  <si>
    <t>496.454.4794</t>
  </si>
  <si>
    <t>debra80@example.net</t>
  </si>
  <si>
    <t>601-092-4259x36118</t>
  </si>
  <si>
    <t>qcamacho@example.com</t>
  </si>
  <si>
    <t>Rios</t>
  </si>
  <si>
    <t>(918)348-8787x650</t>
  </si>
  <si>
    <t>emilyritter@example.org</t>
  </si>
  <si>
    <t>630-265-6025x9922</t>
  </si>
  <si>
    <t>glassrachel@example.org</t>
  </si>
  <si>
    <t>ryan40@example.com</t>
  </si>
  <si>
    <t>659-483-6326x6844</t>
  </si>
  <si>
    <t>sarah03@example.net</t>
  </si>
  <si>
    <t>Pollard</t>
  </si>
  <si>
    <t>bobbyreese@example.com</t>
  </si>
  <si>
    <t>001-807-092-0192x1407</t>
  </si>
  <si>
    <t>cvillegas@example.org</t>
  </si>
  <si>
    <t>(890)242-0035</t>
  </si>
  <si>
    <t>mark81@example.net</t>
  </si>
  <si>
    <t>+1-174-834-2708x065</t>
  </si>
  <si>
    <t>mariasnyder@example.com</t>
  </si>
  <si>
    <t>117-312-0285x13598</t>
  </si>
  <si>
    <t>michaellawson@example.org</t>
  </si>
  <si>
    <t>001-540-856-4160x10301</t>
  </si>
  <si>
    <t>patrick33@example.com</t>
  </si>
  <si>
    <t>001-955-458-6070</t>
  </si>
  <si>
    <t>canderson@example.net</t>
  </si>
  <si>
    <t>+1-102-443-4494x50296</t>
  </si>
  <si>
    <t>michellebird@example.com</t>
  </si>
  <si>
    <t>955.445.2361x11459</t>
  </si>
  <si>
    <t>adamramirez@example.com</t>
  </si>
  <si>
    <t>001-672-687-8723</t>
  </si>
  <si>
    <t>jgraham@example.net</t>
  </si>
  <si>
    <t>001-727-889-2855</t>
  </si>
  <si>
    <t>oglass@example.org</t>
  </si>
  <si>
    <t>403.145.9925x2444</t>
  </si>
  <si>
    <t>melindaphelps@example.net</t>
  </si>
  <si>
    <t>314-379-6302x6340</t>
  </si>
  <si>
    <t>(256)057-1655x81319</t>
  </si>
  <si>
    <t>kfreeman@example.com</t>
  </si>
  <si>
    <t>001-131-115-0272</t>
  </si>
  <si>
    <t>xdavis@example.org</t>
  </si>
  <si>
    <t>Kristine</t>
  </si>
  <si>
    <t>001-482-325-7282x338</t>
  </si>
  <si>
    <t>zvalencia@example.com</t>
  </si>
  <si>
    <t>(388)990-1745x28102</t>
  </si>
  <si>
    <t>frussell@example.net</t>
  </si>
  <si>
    <t>sparksryan@example.org</t>
  </si>
  <si>
    <t>Blanchard</t>
  </si>
  <si>
    <t>+1-342-814-3179x426</t>
  </si>
  <si>
    <t>david51@example.com</t>
  </si>
  <si>
    <t>844-601-3981x6862</t>
  </si>
  <si>
    <t>cranebethany@example.net</t>
  </si>
  <si>
    <t>+1-181-286-9446x1099</t>
  </si>
  <si>
    <t>lindamartin@example.net</t>
  </si>
  <si>
    <t>001-336-952-5856x86860</t>
  </si>
  <si>
    <t>rachelburnett@example.com</t>
  </si>
  <si>
    <t>leonardnathan@example.com</t>
  </si>
  <si>
    <t>106-010-9097x4267</t>
  </si>
  <si>
    <t>bakermeagan@example.net</t>
  </si>
  <si>
    <t>+1-906-169-1888x8633</t>
  </si>
  <si>
    <t>cruzryan@example.com</t>
  </si>
  <si>
    <t>(839)772-0724</t>
  </si>
  <si>
    <t>richardreynolds@example.net</t>
  </si>
  <si>
    <t>jessicafox@example.net</t>
  </si>
  <si>
    <t>399-613-1819x17476</t>
  </si>
  <si>
    <t>davidsonjimmy@example.org</t>
  </si>
  <si>
    <t>Samburu</t>
  </si>
  <si>
    <t>001-385-731-0268</t>
  </si>
  <si>
    <t>richard09@example.net</t>
  </si>
  <si>
    <t>371-581-7492x2210</t>
  </si>
  <si>
    <t>jlambert@example.org</t>
  </si>
  <si>
    <t>704.416.9132x27659</t>
  </si>
  <si>
    <t>juanflynn@example.com</t>
  </si>
  <si>
    <t>345-475-2398x665</t>
  </si>
  <si>
    <t>edwardspamela@example.com</t>
  </si>
  <si>
    <t>624-619-7486</t>
  </si>
  <si>
    <t>kjames@example.net</t>
  </si>
  <si>
    <t>+1-024-192-7552x88970</t>
  </si>
  <si>
    <t>ngreene@example.net</t>
  </si>
  <si>
    <t>+1-868-664-2889x16321</t>
  </si>
  <si>
    <t>michaelnguyen@example.net</t>
  </si>
  <si>
    <t>879-254-0512x2194</t>
  </si>
  <si>
    <t>diane10@example.org</t>
  </si>
  <si>
    <t>344.804.1941x544</t>
  </si>
  <si>
    <t>nharrison@example.com</t>
  </si>
  <si>
    <t>001-913-046-7530x271</t>
  </si>
  <si>
    <t>kelsey36@example.com</t>
  </si>
  <si>
    <t>(151)137-2626</t>
  </si>
  <si>
    <t>joneskristine@example.com</t>
  </si>
  <si>
    <t>Robbins</t>
  </si>
  <si>
    <t>(668)458-4274x2208</t>
  </si>
  <si>
    <t>jonathan07@example.net</t>
  </si>
  <si>
    <t>001-651-128-8439</t>
  </si>
  <si>
    <t>jonesgregory@example.org</t>
  </si>
  <si>
    <t>+1-289-584-1787x3702</t>
  </si>
  <si>
    <t>andersonjasmine@example.net</t>
  </si>
  <si>
    <t>(496)111-1173x723</t>
  </si>
  <si>
    <t>brianwalker@example.org</t>
  </si>
  <si>
    <t>616.252.3095x1965</t>
  </si>
  <si>
    <t>brownian@example.com</t>
  </si>
  <si>
    <t>001-262-188-0500x705</t>
  </si>
  <si>
    <t>kwalker@example.net</t>
  </si>
  <si>
    <t>+1-248-153-4355x5429</t>
  </si>
  <si>
    <t>jaime93@example.org</t>
  </si>
  <si>
    <t>(580)438-4288x0327</t>
  </si>
  <si>
    <t>zhanna@example.com</t>
  </si>
  <si>
    <t>638.448.4557x1043</t>
  </si>
  <si>
    <t>virginiamccall@example.net</t>
  </si>
  <si>
    <t>(549)713-7424</t>
  </si>
  <si>
    <t>laraamanda@example.org</t>
  </si>
  <si>
    <t>Oliver</t>
  </si>
  <si>
    <t>(753)808-1067</t>
  </si>
  <si>
    <t>francisco29@example.net</t>
  </si>
  <si>
    <t>+1-816-634-7995x32209</t>
  </si>
  <si>
    <t>chaneyjames@example.org</t>
  </si>
  <si>
    <t>001-217-452-1351x0348</t>
  </si>
  <si>
    <t>james78@example.com</t>
  </si>
  <si>
    <t>(457)424-5406x00301</t>
  </si>
  <si>
    <t>barronchristopher@example.com</t>
  </si>
  <si>
    <t>001-675-672-0728x075</t>
  </si>
  <si>
    <t>jimenezjeremy@example.com</t>
  </si>
  <si>
    <t>rojaskrista@example.org</t>
  </si>
  <si>
    <t>Trujillo</t>
  </si>
  <si>
    <t>001-703-844-9168x222</t>
  </si>
  <si>
    <t>wilsoncharles@example.net</t>
  </si>
  <si>
    <t>001-393-125-1240x212</t>
  </si>
  <si>
    <t>foliver@example.org</t>
  </si>
  <si>
    <t>001-161-293-6884x986</t>
  </si>
  <si>
    <t>mark35@example.org</t>
  </si>
  <si>
    <t>Hatfield</t>
  </si>
  <si>
    <t>+1-974-882-3846x88195</t>
  </si>
  <si>
    <t>gallegosashley@example.net</t>
  </si>
  <si>
    <t>(788)837-5774x380</t>
  </si>
  <si>
    <t>denise54@example.org</t>
  </si>
  <si>
    <t>Powers</t>
  </si>
  <si>
    <t>001-136-118-4224x8650</t>
  </si>
  <si>
    <t>craiglynch@example.net</t>
  </si>
  <si>
    <t>001-975-502-4392</t>
  </si>
  <si>
    <t>juanlewis@example.com</t>
  </si>
  <si>
    <t>ohanson@example.com</t>
  </si>
  <si>
    <t>006-972-4198x7587</t>
  </si>
  <si>
    <t>eric93@example.org</t>
  </si>
  <si>
    <t>(547)224-5289</t>
  </si>
  <si>
    <t>sanchezsamantha@example.net</t>
  </si>
  <si>
    <t>Huber</t>
  </si>
  <si>
    <t>691.745.4892x855</t>
  </si>
  <si>
    <t>andersenmark@example.net</t>
  </si>
  <si>
    <t>001-008-299-1493</t>
  </si>
  <si>
    <t>qbenjamin@example.org</t>
  </si>
  <si>
    <t>079-701-8216</t>
  </si>
  <si>
    <t>laura28@example.net</t>
  </si>
  <si>
    <t>Huerta</t>
  </si>
  <si>
    <t>371.025.2699x7854</t>
  </si>
  <si>
    <t>rachel94@example.net</t>
  </si>
  <si>
    <t>285.734.6530x167</t>
  </si>
  <si>
    <t>jlara@example.com</t>
  </si>
  <si>
    <t>Chambers</t>
  </si>
  <si>
    <t>+1-755-044-3583x6418</t>
  </si>
  <si>
    <t>campbelldaniel@example.com</t>
  </si>
  <si>
    <t>001-311-570-2151</t>
  </si>
  <si>
    <t>rodriguezhannah@example.net</t>
  </si>
  <si>
    <t>883-334-1488</t>
  </si>
  <si>
    <t>vanessa96@example.org</t>
  </si>
  <si>
    <t>rosemichele@example.org</t>
  </si>
  <si>
    <t>109.054.4860x4969</t>
  </si>
  <si>
    <t>jennifermoody@example.com</t>
  </si>
  <si>
    <t>(245)067-2898x6503</t>
  </si>
  <si>
    <t>jlyons@example.org</t>
  </si>
  <si>
    <t>001-081-373-9149x6345</t>
  </si>
  <si>
    <t>turnerrodney@example.com</t>
  </si>
  <si>
    <t>001-236-492-3222</t>
  </si>
  <si>
    <t>melissajohnson@example.org</t>
  </si>
  <si>
    <t>Griffith</t>
  </si>
  <si>
    <t>185.878.6522x98643</t>
  </si>
  <si>
    <t>hendersondylan@example.net</t>
  </si>
  <si>
    <t>001-729-402-6469</t>
  </si>
  <si>
    <t>robertnelson@example.org</t>
  </si>
  <si>
    <t>913.953.5731x92973</t>
  </si>
  <si>
    <t>sanchezleonard@example.org</t>
  </si>
  <si>
    <t>474.594.4135</t>
  </si>
  <si>
    <t>summerjones@example.com</t>
  </si>
  <si>
    <t>Max</t>
  </si>
  <si>
    <t>347.015.0718</t>
  </si>
  <si>
    <t>lindajones@example.org</t>
  </si>
  <si>
    <t>694-174-2805x4099</t>
  </si>
  <si>
    <t>hblackwell@example.org</t>
  </si>
  <si>
    <t>(261)344-4913</t>
  </si>
  <si>
    <t>haroldfuller@example.org</t>
  </si>
  <si>
    <t>(420)063-8444</t>
  </si>
  <si>
    <t>katrinaboone@example.com</t>
  </si>
  <si>
    <t>577.525.5651x07141</t>
  </si>
  <si>
    <t>gbean@example.net</t>
  </si>
  <si>
    <t>+1-120-737-6539x4669</t>
  </si>
  <si>
    <t>laura99@example.org</t>
  </si>
  <si>
    <t>508-759-3716</t>
  </si>
  <si>
    <t>alex15@example.net</t>
  </si>
  <si>
    <t>canderson@example.org</t>
  </si>
  <si>
    <t>(619)532-4008</t>
  </si>
  <si>
    <t>sheena63@example.org</t>
  </si>
  <si>
    <t>749-554-9559</t>
  </si>
  <si>
    <t>andrea35@example.com</t>
  </si>
  <si>
    <t>andradelisa@example.com</t>
  </si>
  <si>
    <t>912.864.4592x6762</t>
  </si>
  <si>
    <t>shannonpaul@example.com</t>
  </si>
  <si>
    <t>+1-400-439-7220x753</t>
  </si>
  <si>
    <t>zimmermankathleen@example.com</t>
  </si>
  <si>
    <t>(051)222-7523x12219</t>
  </si>
  <si>
    <t>ywilson@example.com</t>
  </si>
  <si>
    <t>001-735-202-2648</t>
  </si>
  <si>
    <t>lorigordon@example.net</t>
  </si>
  <si>
    <t>781.714.9965</t>
  </si>
  <si>
    <t>davisdiamond@example.net</t>
  </si>
  <si>
    <t>Buck</t>
  </si>
  <si>
    <t>(623)921-9545x2138</t>
  </si>
  <si>
    <t>robert66@example.net</t>
  </si>
  <si>
    <t>+1-978-841-9251x3344</t>
  </si>
  <si>
    <t>osmith@example.com</t>
  </si>
  <si>
    <t>001-308-891-4862x91625</t>
  </si>
  <si>
    <t>barbara25@example.com</t>
  </si>
  <si>
    <t>Pratt</t>
  </si>
  <si>
    <t>jamesmyers@example.net</t>
  </si>
  <si>
    <t>(883)373-9759x2735</t>
  </si>
  <si>
    <t>leah73@example.org</t>
  </si>
  <si>
    <t>+1-995-092-2186x39228</t>
  </si>
  <si>
    <t>olivia64@example.org</t>
  </si>
  <si>
    <t>738-207-2828x08764</t>
  </si>
  <si>
    <t>dgriffith@example.com</t>
  </si>
  <si>
    <t>michaelsummers@example.com</t>
  </si>
  <si>
    <t>107.287.7405</t>
  </si>
  <si>
    <t>youngjohn@example.org</t>
  </si>
  <si>
    <t>Rosario</t>
  </si>
  <si>
    <t>190-916-7044x52258</t>
  </si>
  <si>
    <t>bnelson@example.com</t>
  </si>
  <si>
    <t>001-550-683-0938x418</t>
  </si>
  <si>
    <t>jenniferperry@example.com</t>
  </si>
  <si>
    <t>250.636.2035x6835</t>
  </si>
  <si>
    <t>awagner@example.org</t>
  </si>
  <si>
    <t>+1-571-331-7024x72566</t>
  </si>
  <si>
    <t>sharonyoung@example.org</t>
  </si>
  <si>
    <t>+1-461-452-4014x75823</t>
  </si>
  <si>
    <t>jessicaramirez@example.net</t>
  </si>
  <si>
    <t>erinjones@example.com</t>
  </si>
  <si>
    <t>461.903.3654</t>
  </si>
  <si>
    <t>benjamin75@example.com</t>
  </si>
  <si>
    <t>(828)591-2129x7400</t>
  </si>
  <si>
    <t>nicole04@example.net</t>
  </si>
  <si>
    <t>939.703.2874x2403</t>
  </si>
  <si>
    <t>iyang@example.org</t>
  </si>
  <si>
    <t>389.368.5610</t>
  </si>
  <si>
    <t>ewillis@example.org</t>
  </si>
  <si>
    <t>Suarez</t>
  </si>
  <si>
    <t>001-346-406-8943</t>
  </si>
  <si>
    <t>carterdenise@example.net</t>
  </si>
  <si>
    <t>(720)674-1406</t>
  </si>
  <si>
    <t>kathleenparker@example.net</t>
  </si>
  <si>
    <t>223-262-4118x70730</t>
  </si>
  <si>
    <t>bellanthony@example.net</t>
  </si>
  <si>
    <t>244-989-2448</t>
  </si>
  <si>
    <t>abell@example.org</t>
  </si>
  <si>
    <t>312-369-6616x62459</t>
  </si>
  <si>
    <t>farmeralicia@example.net</t>
  </si>
  <si>
    <t>(368)951-4077</t>
  </si>
  <si>
    <t>nbowman@example.com</t>
  </si>
  <si>
    <t>001-701-763-4148x33348</t>
  </si>
  <si>
    <t>nathan97@example.com</t>
  </si>
  <si>
    <t>723.986.8312x30609</t>
  </si>
  <si>
    <t>bradley61@example.com</t>
  </si>
  <si>
    <t>+1-529-939-9569x96968</t>
  </si>
  <si>
    <t>dianasmith@example.net</t>
  </si>
  <si>
    <t>238.333.3949x1591</t>
  </si>
  <si>
    <t>smelendez@example.com</t>
  </si>
  <si>
    <t>Kristy</t>
  </si>
  <si>
    <t>820-322-8094x014</t>
  </si>
  <si>
    <t>rgreen@example.com</t>
  </si>
  <si>
    <t>(916)429-5111x598</t>
  </si>
  <si>
    <t>michael68@example.net</t>
  </si>
  <si>
    <t>(622)483-2470</t>
  </si>
  <si>
    <t>andrew28@example.com</t>
  </si>
  <si>
    <t>+1-540-499-5091x14392</t>
  </si>
  <si>
    <t>harryrasmussen@example.net</t>
  </si>
  <si>
    <t>001-717-689-4159x91288</t>
  </si>
  <si>
    <t>vallen@example.net</t>
  </si>
  <si>
    <t>+1-852-344-8850x7594</t>
  </si>
  <si>
    <t>sheltonalex@example.net</t>
  </si>
  <si>
    <t>rbell@example.org</t>
  </si>
  <si>
    <t>(640)479-4480</t>
  </si>
  <si>
    <t>portermikayla@example.org</t>
  </si>
  <si>
    <t>001-143-295-1095x49492</t>
  </si>
  <si>
    <t>amason@example.org</t>
  </si>
  <si>
    <t>450-755-0290x619</t>
  </si>
  <si>
    <t>dayvirginia@example.net</t>
  </si>
  <si>
    <t>(977)337-9463</t>
  </si>
  <si>
    <t>tcalhoun@example.com</t>
  </si>
  <si>
    <t>Charlene</t>
  </si>
  <si>
    <t>001-926-846-5686x5829</t>
  </si>
  <si>
    <t>scott84@example.com</t>
  </si>
  <si>
    <t>Fritz</t>
  </si>
  <si>
    <t>(738)009-0224</t>
  </si>
  <si>
    <t>lisasparks@example.net</t>
  </si>
  <si>
    <t>875.229.8075x080</t>
  </si>
  <si>
    <t>umason@example.org</t>
  </si>
  <si>
    <t>(257)954-5370x43883</t>
  </si>
  <si>
    <t>troy66@example.net</t>
  </si>
  <si>
    <t>589-313-8385x0400</t>
  </si>
  <si>
    <t>mariah21@example.net</t>
  </si>
  <si>
    <t>Colin</t>
  </si>
  <si>
    <t>001-564-625-1241x47915</t>
  </si>
  <si>
    <t>gwilliams@example.com</t>
  </si>
  <si>
    <t>evanbell@example.net</t>
  </si>
  <si>
    <t>odillon@example.org</t>
  </si>
  <si>
    <t>475-023-2673x218</t>
  </si>
  <si>
    <t>sandra83@example.com</t>
  </si>
  <si>
    <t>242-725-4857x684</t>
  </si>
  <si>
    <t>deborah54@example.net</t>
  </si>
  <si>
    <t>001-608-020-9385x2427</t>
  </si>
  <si>
    <t>ogonzalez@example.org</t>
  </si>
  <si>
    <t>001-924-524-1348x95755</t>
  </si>
  <si>
    <t>phillipromero@example.com</t>
  </si>
  <si>
    <t>(424)062-4681x949</t>
  </si>
  <si>
    <t>amyrogers@example.com</t>
  </si>
  <si>
    <t>513.861.6757</t>
  </si>
  <si>
    <t>charleslawson@example.com</t>
  </si>
  <si>
    <t>564-501-9372x03107</t>
  </si>
  <si>
    <t>lnavarro@example.org</t>
  </si>
  <si>
    <t>063-643-7377x8300</t>
  </si>
  <si>
    <t>amanda54@example.org</t>
  </si>
  <si>
    <t>345-877-3540x185</t>
  </si>
  <si>
    <t>delgadoeric@example.com</t>
  </si>
  <si>
    <t>001-742-487-5358x8696</t>
  </si>
  <si>
    <t>shannonallen@example.com</t>
  </si>
  <si>
    <t>615-056-5988</t>
  </si>
  <si>
    <t>angelabrown@example.net</t>
  </si>
  <si>
    <t>880-262-2069x7496</t>
  </si>
  <si>
    <t>matthewvelazquez@example.net</t>
  </si>
  <si>
    <t>zcunningham@example.org</t>
  </si>
  <si>
    <t>Watts</t>
  </si>
  <si>
    <t>235-253-8798</t>
  </si>
  <si>
    <t>frocha@example.net</t>
  </si>
  <si>
    <t>Burch</t>
  </si>
  <si>
    <t>housenicholas@example.net</t>
  </si>
  <si>
    <t>(855)656-8028x6981</t>
  </si>
  <si>
    <t>emily53@example.com</t>
  </si>
  <si>
    <t>(229)083-1525</t>
  </si>
  <si>
    <t>kaufmanrichard@example.net</t>
  </si>
  <si>
    <t>548-228-6114</t>
  </si>
  <si>
    <t>grichards@example.com</t>
  </si>
  <si>
    <t>Bob</t>
  </si>
  <si>
    <t>+1-886-399-7159x491</t>
  </si>
  <si>
    <t>debbie03@example.net</t>
  </si>
  <si>
    <t>383.755.8250x614</t>
  </si>
  <si>
    <t>ilogan@example.net</t>
  </si>
  <si>
    <t>jonesmartin@example.com</t>
  </si>
  <si>
    <t>bondkeith@example.net</t>
  </si>
  <si>
    <t>766-947-8687x2220</t>
  </si>
  <si>
    <t>daniellecooper@example.org</t>
  </si>
  <si>
    <t>dgomez@example.com</t>
  </si>
  <si>
    <t>330.782.1049</t>
  </si>
  <si>
    <t>kristin83@example.com</t>
  </si>
  <si>
    <t>975-082-2193x1589</t>
  </si>
  <si>
    <t>briantaylor@example.net</t>
  </si>
  <si>
    <t>aaron95@example.org</t>
  </si>
  <si>
    <t>(035)625-3646x814</t>
  </si>
  <si>
    <t>alvarezgabriela@example.com</t>
  </si>
  <si>
    <t>Jaime</t>
  </si>
  <si>
    <t>317.726.6769</t>
  </si>
  <si>
    <t>smithbreanna@example.org</t>
  </si>
  <si>
    <t>rachaelmason@example.com</t>
  </si>
  <si>
    <t>146-498-2251x1885</t>
  </si>
  <si>
    <t>erin35@example.com</t>
  </si>
  <si>
    <t>001-968-069-3587x395</t>
  </si>
  <si>
    <t>morgankelly@example.com</t>
  </si>
  <si>
    <t>404.928.1582x737</t>
  </si>
  <si>
    <t>jacobmarsh@example.com</t>
  </si>
  <si>
    <t>458-913-1160</t>
  </si>
  <si>
    <t>adamwhite@example.org</t>
  </si>
  <si>
    <t>582.271.8699</t>
  </si>
  <si>
    <t>umurphy@example.com</t>
  </si>
  <si>
    <t>whitejeffrey@example.net</t>
  </si>
  <si>
    <t>Regina</t>
  </si>
  <si>
    <t>Hubbard</t>
  </si>
  <si>
    <t>822.920.8752x87496</t>
  </si>
  <si>
    <t>fullereric@example.com</t>
  </si>
  <si>
    <t>732-214-3914x88276</t>
  </si>
  <si>
    <t>etownsend@example.net</t>
  </si>
  <si>
    <t>001-696-144-3438x7897</t>
  </si>
  <si>
    <t>paul86@example.com</t>
  </si>
  <si>
    <t>gsharp@example.net</t>
  </si>
  <si>
    <t>713-633-9298x4468</t>
  </si>
  <si>
    <t>brendantaylor@example.com</t>
  </si>
  <si>
    <t>399-110-2026x66360</t>
  </si>
  <si>
    <t>dgray@example.net</t>
  </si>
  <si>
    <t>741-462-3331</t>
  </si>
  <si>
    <t>smithlaura@example.com</t>
  </si>
  <si>
    <t>mestes@example.org</t>
  </si>
  <si>
    <t>553-423-5156</t>
  </si>
  <si>
    <t>jessica01@example.com</t>
  </si>
  <si>
    <t>+1-647-291-4081x83252</t>
  </si>
  <si>
    <t>melissacameron@example.net</t>
  </si>
  <si>
    <t>001-200-116-7395</t>
  </si>
  <si>
    <t>claytongray@example.org</t>
  </si>
  <si>
    <t>hbaker@example.org</t>
  </si>
  <si>
    <t>+1-463-498-4896x59251</t>
  </si>
  <si>
    <t>michaelmurphy@example.net</t>
  </si>
  <si>
    <t>974.790.3419</t>
  </si>
  <si>
    <t>troyholland@example.net</t>
  </si>
  <si>
    <t>+1-732-365-2565x23298</t>
  </si>
  <si>
    <t>kimberly78@example.com</t>
  </si>
  <si>
    <t>830-523-4671x549</t>
  </si>
  <si>
    <t>shudson@example.org</t>
  </si>
  <si>
    <t>(694)349-2731x75090</t>
  </si>
  <si>
    <t>brookshaley@example.com</t>
  </si>
  <si>
    <t>+1-775-452-8019x1975</t>
  </si>
  <si>
    <t>candacewalker@example.org</t>
  </si>
  <si>
    <t>Monique</t>
  </si>
  <si>
    <t>001-405-282-3158x1740</t>
  </si>
  <si>
    <t>yatesmelissa@example.com</t>
  </si>
  <si>
    <t>517-196-9122</t>
  </si>
  <si>
    <t>megan31@example.com</t>
  </si>
  <si>
    <t>001-489-527-8256x9654</t>
  </si>
  <si>
    <t>harrisbenjamin@example.com</t>
  </si>
  <si>
    <t>+1-322-357-2416x671</t>
  </si>
  <si>
    <t>druiz@example.org</t>
  </si>
  <si>
    <t>076.091.8037x770</t>
  </si>
  <si>
    <t>lisa08@example.net</t>
  </si>
  <si>
    <t>617.738.6736</t>
  </si>
  <si>
    <t>juliamitchell@example.net</t>
  </si>
  <si>
    <t>mary93@example.com</t>
  </si>
  <si>
    <t>+1-415-516-1559x875</t>
  </si>
  <si>
    <t>smithmichael@example.com</t>
  </si>
  <si>
    <t>Madden</t>
  </si>
  <si>
    <t>661-817-7718</t>
  </si>
  <si>
    <t>srobinson@example.net</t>
  </si>
  <si>
    <t>209.317.2372x38267</t>
  </si>
  <si>
    <t>javiersanford@example.org</t>
  </si>
  <si>
    <t>001-765-881-2844x48057</t>
  </si>
  <si>
    <t>olsonnicole@example.org</t>
  </si>
  <si>
    <t>481-261-5503</t>
  </si>
  <si>
    <t>melaniemorales@example.net</t>
  </si>
  <si>
    <t>888.206.3057</t>
  </si>
  <si>
    <t>hudsondanielle@example.org</t>
  </si>
  <si>
    <t>(471)345-0470</t>
  </si>
  <si>
    <t>olivermichael@example.org</t>
  </si>
  <si>
    <t>701-810-0397x7365</t>
  </si>
  <si>
    <t>cguzman@example.com</t>
  </si>
  <si>
    <t>shawn91@example.com</t>
  </si>
  <si>
    <t>660-759-8521x56416</t>
  </si>
  <si>
    <t>osbornebill@example.net</t>
  </si>
  <si>
    <t>052.554.6216x69868</t>
  </si>
  <si>
    <t>gmiller@example.net</t>
  </si>
  <si>
    <t>(453)829-0999x1384</t>
  </si>
  <si>
    <t>gvega@example.org</t>
  </si>
  <si>
    <t>(837)612-5343</t>
  </si>
  <si>
    <t>pschneider@example.com</t>
  </si>
  <si>
    <t>(621)605-4979x079</t>
  </si>
  <si>
    <t>mary06@example.com</t>
  </si>
  <si>
    <t>272-496-8686x69652</t>
  </si>
  <si>
    <t>stonelaura@example.com</t>
  </si>
  <si>
    <t>001-644-608-6891x169</t>
  </si>
  <si>
    <t>chambersjacob@example.net</t>
  </si>
  <si>
    <t>+1-966-201-8963x0170</t>
  </si>
  <si>
    <t>igonzalez@example.net</t>
  </si>
  <si>
    <t>682-711-4845x62937</t>
  </si>
  <si>
    <t>harrisonmichael@example.org</t>
  </si>
  <si>
    <t>+1-770-215-0050x1696</t>
  </si>
  <si>
    <t>mariahobbs@example.org</t>
  </si>
  <si>
    <t>Kylie</t>
  </si>
  <si>
    <t>435-014-6389</t>
  </si>
  <si>
    <t>mollyflores@example.com</t>
  </si>
  <si>
    <t>+1-923-076-3913x2555</t>
  </si>
  <si>
    <t>velezmichael@example.net</t>
  </si>
  <si>
    <t>(901)338-2731x6082</t>
  </si>
  <si>
    <t>woodsmichael@example.org</t>
  </si>
  <si>
    <t>Ouarzazate</t>
  </si>
  <si>
    <t>001-064-102-2326x5259</t>
  </si>
  <si>
    <t>sabrina54@example.org</t>
  </si>
  <si>
    <t>001-844-107-5971</t>
  </si>
  <si>
    <t>michael08@example.net</t>
  </si>
  <si>
    <t>Lucas</t>
  </si>
  <si>
    <t>001-866-369-2602x842</t>
  </si>
  <si>
    <t>dgraham@example.org</t>
  </si>
  <si>
    <t>642-509-4222x44872</t>
  </si>
  <si>
    <t>levineashley@example.org</t>
  </si>
  <si>
    <t>001-771-722-2831x89514</t>
  </si>
  <si>
    <t>amylowery@example.org</t>
  </si>
  <si>
    <t>317-787-6494</t>
  </si>
  <si>
    <t>brittany43@example.net</t>
  </si>
  <si>
    <t>001-420-355-9442</t>
  </si>
  <si>
    <t>jackson33@example.net</t>
  </si>
  <si>
    <t>(162)581-8458x45119</t>
  </si>
  <si>
    <t>nicholasmorris@example.com</t>
  </si>
  <si>
    <t>760.924.8742x8303</t>
  </si>
  <si>
    <t>millererica@example.net</t>
  </si>
  <si>
    <t>001-634-182-3028</t>
  </si>
  <si>
    <t>mwillis@example.net</t>
  </si>
  <si>
    <t>750-198-5898</t>
  </si>
  <si>
    <t>catherinefranklin@example.com</t>
  </si>
  <si>
    <t>(869)113-1784x434</t>
  </si>
  <si>
    <t>florescarolyn@example.net</t>
  </si>
  <si>
    <t>(875)815-9988</t>
  </si>
  <si>
    <t>hurstcarmen@example.com</t>
  </si>
  <si>
    <t>+1-152-010-6259x09947</t>
  </si>
  <si>
    <t>charlottekelly@example.org</t>
  </si>
  <si>
    <t>iangolden@example.com</t>
  </si>
  <si>
    <t>001-494-774-7499x9383</t>
  </si>
  <si>
    <t>stephanie50@example.net</t>
  </si>
  <si>
    <t>874-177-3440</t>
  </si>
  <si>
    <t>eric62@example.org</t>
  </si>
  <si>
    <t>rossrobert@example.net</t>
  </si>
  <si>
    <t>Wiggins</t>
  </si>
  <si>
    <t>690-544-9898</t>
  </si>
  <si>
    <t>jimenezfelicia@example.com</t>
  </si>
  <si>
    <t>583.342.5258x89015</t>
  </si>
  <si>
    <t>summerstimothy@example.org</t>
  </si>
  <si>
    <t>0690882005</t>
  </si>
  <si>
    <t>pduarte@example.net</t>
  </si>
  <si>
    <t>Pitts</t>
  </si>
  <si>
    <t>401-156-5763</t>
  </si>
  <si>
    <t>josephjackson@example.com</t>
  </si>
  <si>
    <t>(529)755-6771x11042</t>
  </si>
  <si>
    <t>xlynch@example.net</t>
  </si>
  <si>
    <t>291-411-5451x60074</t>
  </si>
  <si>
    <t>meadowsjared@example.com</t>
  </si>
  <si>
    <t>272-329-3346x55126</t>
  </si>
  <si>
    <t>davidharrison@example.net</t>
  </si>
  <si>
    <t>538.778.4717x367</t>
  </si>
  <si>
    <t>garymay@example.org</t>
  </si>
  <si>
    <t>Meredith</t>
  </si>
  <si>
    <t>339-017-7486x218</t>
  </si>
  <si>
    <t>mathewhunter@example.org</t>
  </si>
  <si>
    <t>247-407-3388</t>
  </si>
  <si>
    <t>rickylewis@example.org</t>
  </si>
  <si>
    <t>001-225-689-6664</t>
  </si>
  <si>
    <t>sarah17@example.org</t>
  </si>
  <si>
    <t>Guerra</t>
  </si>
  <si>
    <t>019-894-4038x132</t>
  </si>
  <si>
    <t>sheilaerickson@example.net</t>
  </si>
  <si>
    <t>230-404-7876x455</t>
  </si>
  <si>
    <t>boydapril@example.net</t>
  </si>
  <si>
    <t>544-049-4652x94175</t>
  </si>
  <si>
    <t>marissareyes@example.org</t>
  </si>
  <si>
    <t>(311)675-2650x591</t>
  </si>
  <si>
    <t>mitchellmichael@example.net</t>
  </si>
  <si>
    <t>(830)107-8182x6800</t>
  </si>
  <si>
    <t>chavezmelissa@example.com</t>
  </si>
  <si>
    <t>454.424.7184x58204</t>
  </si>
  <si>
    <t>ashley33@example.org</t>
  </si>
  <si>
    <t>Mccarty</t>
  </si>
  <si>
    <t>(840)653-6541x7965</t>
  </si>
  <si>
    <t>omartinez@example.com</t>
  </si>
  <si>
    <t>+1-235-414-5033x02383</t>
  </si>
  <si>
    <t>angelaholder@example.net</t>
  </si>
  <si>
    <t>994.496.7512x6308</t>
  </si>
  <si>
    <t>jared69@example.net</t>
  </si>
  <si>
    <t>601-140-9149x77730</t>
  </si>
  <si>
    <t>moorejeremiah@example.net</t>
  </si>
  <si>
    <t>412-040-3766x904</t>
  </si>
  <si>
    <t>acarpenter@example.net</t>
  </si>
  <si>
    <t>+1-751-114-8584x80661</t>
  </si>
  <si>
    <t>andrea03@example.org</t>
  </si>
  <si>
    <t>Parks</t>
  </si>
  <si>
    <t>272-018-4912x4586</t>
  </si>
  <si>
    <t>parkkara@example.com</t>
  </si>
  <si>
    <t>153.308.4073</t>
  </si>
  <si>
    <t>hannah56@example.org</t>
  </si>
  <si>
    <t>Odonnell</t>
  </si>
  <si>
    <t>659.473.8907x344</t>
  </si>
  <si>
    <t>sosadanielle@example.com</t>
  </si>
  <si>
    <t>912-385-5118x228</t>
  </si>
  <si>
    <t>walkercatherine@example.org</t>
  </si>
  <si>
    <t>001-871-954-3638</t>
  </si>
  <si>
    <t>hunterbell@example.org</t>
  </si>
  <si>
    <t>001-079-858-4283x79444</t>
  </si>
  <si>
    <t>danielswanson@example.com</t>
  </si>
  <si>
    <t>(335)991-7596x10327</t>
  </si>
  <si>
    <t>rgalloway@example.net</t>
  </si>
  <si>
    <t>(258)813-6644</t>
  </si>
  <si>
    <t>dominique98@example.com</t>
  </si>
  <si>
    <t>(580)244-5263x83834</t>
  </si>
  <si>
    <t>karacooper@example.org</t>
  </si>
  <si>
    <t>425-540-1148</t>
  </si>
  <si>
    <t>nadams@example.org</t>
  </si>
  <si>
    <t>rgonzalez@example.org</t>
  </si>
  <si>
    <t>295.611.4218</t>
  </si>
  <si>
    <t>alexis57@example.com</t>
  </si>
  <si>
    <t>368-933-1043x0553</t>
  </si>
  <si>
    <t>bauertina@example.com</t>
  </si>
  <si>
    <t>091-501-6838x95019</t>
  </si>
  <si>
    <t>bryanroberts@example.org</t>
  </si>
  <si>
    <t>hodgenorma@example.net</t>
  </si>
  <si>
    <t>996.143.9969</t>
  </si>
  <si>
    <t>bill39@example.org</t>
  </si>
  <si>
    <t>(029)345-9832</t>
  </si>
  <si>
    <t>gpeterson@example.net</t>
  </si>
  <si>
    <t>631-405-7338x59603</t>
  </si>
  <si>
    <t>michelle69@example.org</t>
  </si>
  <si>
    <t>(061)471-1338x1809</t>
  </si>
  <si>
    <t>amy93@example.com</t>
  </si>
  <si>
    <t>191.470.4887x5975</t>
  </si>
  <si>
    <t>martinezjoel@example.com</t>
  </si>
  <si>
    <t>962-579-9595x7189</t>
  </si>
  <si>
    <t>vcarpenter@example.org</t>
  </si>
  <si>
    <t>sawyerharry@example.net</t>
  </si>
  <si>
    <t>001-373-070-9030x3704</t>
  </si>
  <si>
    <t>charlesscott@example.com</t>
  </si>
  <si>
    <t>386-204-1589x8793</t>
  </si>
  <si>
    <t>william22@example.com</t>
  </si>
  <si>
    <t>Joan</t>
  </si>
  <si>
    <t>Herman</t>
  </si>
  <si>
    <t>+1-534-439-2156x221</t>
  </si>
  <si>
    <t>zcruz@example.net</t>
  </si>
  <si>
    <t>(864)229-1780x761</t>
  </si>
  <si>
    <t>mjackson@example.net</t>
  </si>
  <si>
    <t>001-575-105-5965x0627</t>
  </si>
  <si>
    <t>millerdaniel@example.org</t>
  </si>
  <si>
    <t>+1-802-688-5444x06670</t>
  </si>
  <si>
    <t>ydiaz@example.com</t>
  </si>
  <si>
    <t>745.823.9809x73491</t>
  </si>
  <si>
    <t>reedkaren@example.org</t>
  </si>
  <si>
    <t>+1-430-173-0825x237</t>
  </si>
  <si>
    <t>stephenallen@example.com</t>
  </si>
  <si>
    <t>(531)432-6808x39673</t>
  </si>
  <si>
    <t>christine79@example.net</t>
  </si>
  <si>
    <t>0175056885</t>
  </si>
  <si>
    <t>swilliams@example.com</t>
  </si>
  <si>
    <t>990.445.7279x4301</t>
  </si>
  <si>
    <t>robertrodriguez@example.net</t>
  </si>
  <si>
    <t>(030)371-3330x5842</t>
  </si>
  <si>
    <t>aprilsalinas@example.net</t>
  </si>
  <si>
    <t>(672)526-2750x959</t>
  </si>
  <si>
    <t>waltersaaron@example.net</t>
  </si>
  <si>
    <t>001-041-237-4063x67913</t>
  </si>
  <si>
    <t>ebonywoodward@example.org</t>
  </si>
  <si>
    <t>Mcclain</t>
  </si>
  <si>
    <t>(475)524-6189x615</t>
  </si>
  <si>
    <t>ballkrystal@example.net</t>
  </si>
  <si>
    <t>Miles</t>
  </si>
  <si>
    <t>(864)915-9246x96626</t>
  </si>
  <si>
    <t>lisa67@example.net</t>
  </si>
  <si>
    <t>181-599-8636</t>
  </si>
  <si>
    <t>martinezrobert@example.net</t>
  </si>
  <si>
    <t>001-036-788-6841x5579</t>
  </si>
  <si>
    <t>sharonparsons@example.com</t>
  </si>
  <si>
    <t>riverajoshua@example.org</t>
  </si>
  <si>
    <t>001-637-694-5818</t>
  </si>
  <si>
    <t>tara97@example.org</t>
  </si>
  <si>
    <t>001-996-871-1091x8025</t>
  </si>
  <si>
    <t>suzanne73@example.com</t>
  </si>
  <si>
    <t>(766)918-4785</t>
  </si>
  <si>
    <t>johnsonwilliam@example.org</t>
  </si>
  <si>
    <t>Hickman</t>
  </si>
  <si>
    <t>johnsongarrett@example.org</t>
  </si>
  <si>
    <t>(355)956-1398x578</t>
  </si>
  <si>
    <t>tdavidson@example.com</t>
  </si>
  <si>
    <t>149.402.1394</t>
  </si>
  <si>
    <t>fnielsen@example.org</t>
  </si>
  <si>
    <t>uhill@example.org</t>
  </si>
  <si>
    <t>Glenda</t>
  </si>
  <si>
    <t>528.739.1201x669</t>
  </si>
  <si>
    <t>jeanstuart@example.com</t>
  </si>
  <si>
    <t>Gilmore</t>
  </si>
  <si>
    <t>993.548.7037x55793</t>
  </si>
  <si>
    <t>whitneywright@example.org</t>
  </si>
  <si>
    <t>(764)821-7054x1338</t>
  </si>
  <si>
    <t>richard16@example.com</t>
  </si>
  <si>
    <t>thomas48@example.org</t>
  </si>
  <si>
    <t>856.379.9413x242</t>
  </si>
  <si>
    <t>pennydavis@example.com</t>
  </si>
  <si>
    <t>854.674.2709x376</t>
  </si>
  <si>
    <t>jeffrey72@example.org</t>
  </si>
  <si>
    <t>001-896-998-0692</t>
  </si>
  <si>
    <t>djoseph@example.org</t>
  </si>
  <si>
    <t>148-496-6154</t>
  </si>
  <si>
    <t>vsmith@example.org</t>
  </si>
  <si>
    <t>Alvarado</t>
  </si>
  <si>
    <t>056.750.7714</t>
  </si>
  <si>
    <t>elizabeth61@example.com</t>
  </si>
  <si>
    <t>Lin</t>
  </si>
  <si>
    <t>439-967-3949x943</t>
  </si>
  <si>
    <t>asimpson@example.net</t>
  </si>
  <si>
    <t>Curry</t>
  </si>
  <si>
    <t>836.848.8415x48968</t>
  </si>
  <si>
    <t>scunningham@example.net</t>
  </si>
  <si>
    <t>(003)920-6972x3832</t>
  </si>
  <si>
    <t>emilygraham@example.net</t>
  </si>
  <si>
    <t>hallbailey@example.com</t>
  </si>
  <si>
    <t>(941)354-1074</t>
  </si>
  <si>
    <t>caldwelldonna@example.org</t>
  </si>
  <si>
    <t>477-020-2306x15119</t>
  </si>
  <si>
    <t>igarza@example.com</t>
  </si>
  <si>
    <t>(771)578-6315</t>
  </si>
  <si>
    <t>christinereed@example.org</t>
  </si>
  <si>
    <t>001-546-310-5925x774</t>
  </si>
  <si>
    <t>clarkshirley@example.net</t>
  </si>
  <si>
    <t>449-422-6661x350</t>
  </si>
  <si>
    <t>wsanders@example.org</t>
  </si>
  <si>
    <t>Dave</t>
  </si>
  <si>
    <t>300.560.0069x8755</t>
  </si>
  <si>
    <t>ryanwerner@example.com</t>
  </si>
  <si>
    <t>298-219-3913x4631</t>
  </si>
  <si>
    <t>lauriemoses@example.org</t>
  </si>
  <si>
    <t>184-418-8419x8005</t>
  </si>
  <si>
    <t>jeffreybailey@example.org</t>
  </si>
  <si>
    <t>Gene</t>
  </si>
  <si>
    <t>873.939.6447x820</t>
  </si>
  <si>
    <t>houstondavid@example.org</t>
  </si>
  <si>
    <t>001-306-578-8382x22903</t>
  </si>
  <si>
    <t>juarezlauren@example.org</t>
  </si>
  <si>
    <t>086.468.5273x94813</t>
  </si>
  <si>
    <t>leefuentes@example.com</t>
  </si>
  <si>
    <t>0313319859</t>
  </si>
  <si>
    <t>travisbishop@example.com</t>
  </si>
  <si>
    <t>126-233-8628x663</t>
  </si>
  <si>
    <t>jenniferjenkins@example.com</t>
  </si>
  <si>
    <t>001-782-995-1427x58591</t>
  </si>
  <si>
    <t>valerie85@example.net</t>
  </si>
  <si>
    <t>Chefchaouen</t>
  </si>
  <si>
    <t>(960)413-9823</t>
  </si>
  <si>
    <t>eric69@example.org</t>
  </si>
  <si>
    <t>001-102-471-3815</t>
  </si>
  <si>
    <t>kenneth38@example.net</t>
  </si>
  <si>
    <t>120.963.6630x3733</t>
  </si>
  <si>
    <t>adrian17@example.org</t>
  </si>
  <si>
    <t>shirley08@example.net</t>
  </si>
  <si>
    <t>Sparks</t>
  </si>
  <si>
    <t>693.086.4911</t>
  </si>
  <si>
    <t>garciacorey@example.net</t>
  </si>
  <si>
    <t>+1-911-538-7509x88041</t>
  </si>
  <si>
    <t>brandonbutler@example.com</t>
  </si>
  <si>
    <t>(673)962-0443x49930</t>
  </si>
  <si>
    <t>christopherayala@example.net</t>
  </si>
  <si>
    <t>+1-483-844-7627x30696</t>
  </si>
  <si>
    <t>hwyatt@example.net</t>
  </si>
  <si>
    <t>848-372-1873x4639</t>
  </si>
  <si>
    <t>edwardwalker@example.com</t>
  </si>
  <si>
    <t>+1-316-140-9077x22686</t>
  </si>
  <si>
    <t>imay@example.org</t>
  </si>
  <si>
    <t>607-146-6995</t>
  </si>
  <si>
    <t>vrobinson@example.org</t>
  </si>
  <si>
    <t>Hanna</t>
  </si>
  <si>
    <t>(834)562-5196</t>
  </si>
  <si>
    <t>joseph10@example.org</t>
  </si>
  <si>
    <t>0731768020</t>
  </si>
  <si>
    <t>turneralicia@example.org</t>
  </si>
  <si>
    <t>001-846-592-1796x253</t>
  </si>
  <si>
    <t>pittmanstephanie@example.net</t>
  </si>
  <si>
    <t>594-037-6723x51217</t>
  </si>
  <si>
    <t>jennifer53@example.net</t>
  </si>
  <si>
    <t>(274)511-0930</t>
  </si>
  <si>
    <t>flowersashley@example.net</t>
  </si>
  <si>
    <t>898.347.2725x92606</t>
  </si>
  <si>
    <t>csanchez@example.org</t>
  </si>
  <si>
    <t>Kirsten</t>
  </si>
  <si>
    <t>001-341-638-4968</t>
  </si>
  <si>
    <t>vlyons@example.org</t>
  </si>
  <si>
    <t>imitchell@example.net</t>
  </si>
  <si>
    <t>El Jadida</t>
  </si>
  <si>
    <t>Daisy</t>
  </si>
  <si>
    <t>001-981-576-5407x48161</t>
  </si>
  <si>
    <t>sheppardjasmine@example.org</t>
  </si>
  <si>
    <t>367.982.8966x92664</t>
  </si>
  <si>
    <t>zachary64@example.net</t>
  </si>
  <si>
    <t>(587)717-4499x561</t>
  </si>
  <si>
    <t>adam54@example.org</t>
  </si>
  <si>
    <t>001-051-117-2413</t>
  </si>
  <si>
    <t>jonesronald@example.net</t>
  </si>
  <si>
    <t>152.847.4565x0041</t>
  </si>
  <si>
    <t>smithcarol@example.com</t>
  </si>
  <si>
    <t>123.396.5763</t>
  </si>
  <si>
    <t>haneyandrea@example.com</t>
  </si>
  <si>
    <t>Wyatt</t>
  </si>
  <si>
    <t>+1-873-400-9957x376</t>
  </si>
  <si>
    <t>tom15@example.net</t>
  </si>
  <si>
    <t>329.176.4262</t>
  </si>
  <si>
    <t>turnerhenry@example.org</t>
  </si>
  <si>
    <t>amanda77@example.net</t>
  </si>
  <si>
    <t>rwalker@example.com</t>
  </si>
  <si>
    <t>Kristi</t>
  </si>
  <si>
    <t>701-794-6820</t>
  </si>
  <si>
    <t>parkmark@example.net</t>
  </si>
  <si>
    <t>(385)146-1884</t>
  </si>
  <si>
    <t>brittanymoore@example.net</t>
  </si>
  <si>
    <t>Javier</t>
  </si>
  <si>
    <t>fdawson@example.net</t>
  </si>
  <si>
    <t>955-318-3093x4594</t>
  </si>
  <si>
    <t>torrestimothy@example.com</t>
  </si>
  <si>
    <t>001-371-193-9953x1890</t>
  </si>
  <si>
    <t>feliciachang@example.org</t>
  </si>
  <si>
    <t>001-289-869-3822x055</t>
  </si>
  <si>
    <t>williamsamanda@example.com</t>
  </si>
  <si>
    <t>(665)935-4611x4968</t>
  </si>
  <si>
    <t>christophermathis@example.org</t>
  </si>
  <si>
    <t>(981)784-2885x229</t>
  </si>
  <si>
    <t>gina68@example.org</t>
  </si>
  <si>
    <t>Howe</t>
  </si>
  <si>
    <t>(596)513-1829</t>
  </si>
  <si>
    <t>masseygina@example.net</t>
  </si>
  <si>
    <t>michellecox@example.org</t>
  </si>
  <si>
    <t>334-846-1577x8410</t>
  </si>
  <si>
    <t>mercerjohn@example.org</t>
  </si>
  <si>
    <t>Kogi</t>
  </si>
  <si>
    <t>(803)945-6408</t>
  </si>
  <si>
    <t>rosekara@example.net</t>
  </si>
  <si>
    <t>001-927-636-0425x2920</t>
  </si>
  <si>
    <t>joshua66@example.org</t>
  </si>
  <si>
    <t>ogillespie@example.com</t>
  </si>
  <si>
    <t>121-107-4106</t>
  </si>
  <si>
    <t>yhogan@example.com</t>
  </si>
  <si>
    <t>+1-218-243-4368x193</t>
  </si>
  <si>
    <t>pduncan@example.org</t>
  </si>
  <si>
    <t>619-237-6060</t>
  </si>
  <si>
    <t>ehuynh@example.net</t>
  </si>
  <si>
    <t>731.407.1862x1836</t>
  </si>
  <si>
    <t>alexanderdixon@example.net</t>
  </si>
  <si>
    <t>(421)788-3720</t>
  </si>
  <si>
    <t>crawfordbryan@example.com</t>
  </si>
  <si>
    <t>001-075-809-8635x418</t>
  </si>
  <si>
    <t>michaelreyes@example.org</t>
  </si>
  <si>
    <t>725-028-2719x322</t>
  </si>
  <si>
    <t>joseph78@example.net</t>
  </si>
  <si>
    <t>307.311.2422</t>
  </si>
  <si>
    <t>smaynard@example.net</t>
  </si>
  <si>
    <t>Marilyn</t>
  </si>
  <si>
    <t>michaelwilson@example.net</t>
  </si>
  <si>
    <t>008.629.9799x86024</t>
  </si>
  <si>
    <t>sheltonkenneth@example.com</t>
  </si>
  <si>
    <t>059.501.7612x64773</t>
  </si>
  <si>
    <t>frederickchaney@example.net</t>
  </si>
  <si>
    <t>029-846-4736x024</t>
  </si>
  <si>
    <t>jmartinez@example.com</t>
  </si>
  <si>
    <t>+1-470-159-9198x690</t>
  </si>
  <si>
    <t>jack72@example.net</t>
  </si>
  <si>
    <t>166.417.2878</t>
  </si>
  <si>
    <t>hooverjames@example.com</t>
  </si>
  <si>
    <t>601-879-2882</t>
  </si>
  <si>
    <t>rodriguezjames@example.org</t>
  </si>
  <si>
    <t>(931)160-2266x585</t>
  </si>
  <si>
    <t>nancy05@example.org</t>
  </si>
  <si>
    <t>414-774-1830</t>
  </si>
  <si>
    <t>aaronmitchell@example.net</t>
  </si>
  <si>
    <t>790-953-5993x709</t>
  </si>
  <si>
    <t>fletcherhannah@example.net</t>
  </si>
  <si>
    <t>tuckermichael@example.com</t>
  </si>
  <si>
    <t>001-328-492-9880x2206</t>
  </si>
  <si>
    <t>jenniferjacobs@example.net</t>
  </si>
  <si>
    <t>(065)212-5248</t>
  </si>
  <si>
    <t>danielsmark@example.org</t>
  </si>
  <si>
    <t>ewilliams@example.net</t>
  </si>
  <si>
    <t>(672)484-5548</t>
  </si>
  <si>
    <t>cynthia46@example.org</t>
  </si>
  <si>
    <t>Swanson</t>
  </si>
  <si>
    <t>+1-588-515-7274x388</t>
  </si>
  <si>
    <t>pbradley@example.net</t>
  </si>
  <si>
    <t>Tamara</t>
  </si>
  <si>
    <t>Kerr</t>
  </si>
  <si>
    <t>001-812-854-7217x904</t>
  </si>
  <si>
    <t>mcmahonemily@example.net</t>
  </si>
  <si>
    <t>952-938-2735x344</t>
  </si>
  <si>
    <t>nathancantrell@example.com</t>
  </si>
  <si>
    <t>902.827.3534</t>
  </si>
  <si>
    <t>hgay@example.com</t>
  </si>
  <si>
    <t>906.886.8531</t>
  </si>
  <si>
    <t>luke07@example.com</t>
  </si>
  <si>
    <t>(305)775-9651x05134</t>
  </si>
  <si>
    <t>hudsonjasmine@example.net</t>
  </si>
  <si>
    <t>320-508-2180x1574</t>
  </si>
  <si>
    <t>perezjeremy@example.com</t>
  </si>
  <si>
    <t>(675)661-5255</t>
  </si>
  <si>
    <t>scottescobar@example.com</t>
  </si>
  <si>
    <t>341-846-6373</t>
  </si>
  <si>
    <t>macktracey@example.net</t>
  </si>
  <si>
    <t>001-768-093-1234x9630</t>
  </si>
  <si>
    <t>(962)270-0316x40901</t>
  </si>
  <si>
    <t>raymond52@example.net</t>
  </si>
  <si>
    <t>001-828-297-0014x715</t>
  </si>
  <si>
    <t>sharimiller@example.com</t>
  </si>
  <si>
    <t>+1-462-338-7734x493</t>
  </si>
  <si>
    <t>tristan58@example.net</t>
  </si>
  <si>
    <t>001-125-851-0569x254</t>
  </si>
  <si>
    <t>emily48@example.net</t>
  </si>
  <si>
    <t>(185)812-7378x37423</t>
  </si>
  <si>
    <t>richardscarol@example.org</t>
  </si>
  <si>
    <t>West Pokot</t>
  </si>
  <si>
    <t>(439)166-1554x70102</t>
  </si>
  <si>
    <t>thomasbrian@example.net</t>
  </si>
  <si>
    <t>(599)555-3647</t>
  </si>
  <si>
    <t>james45@example.org</t>
  </si>
  <si>
    <t>121-305-4429x236</t>
  </si>
  <si>
    <t>wellsaaron@example.net</t>
  </si>
  <si>
    <t>Terry</t>
  </si>
  <si>
    <t>168-690-9327</t>
  </si>
  <si>
    <t>sarahanderson@example.com</t>
  </si>
  <si>
    <t>(874)740-2390</t>
  </si>
  <si>
    <t>herreramegan@example.net</t>
  </si>
  <si>
    <t>962.790.3030</t>
  </si>
  <si>
    <t>qrichardson@example.com</t>
  </si>
  <si>
    <t>(040)822-2847x949</t>
  </si>
  <si>
    <t>jsmith@example.net</t>
  </si>
  <si>
    <t>001-496-336-2073x0952</t>
  </si>
  <si>
    <t>jillcook@example.net</t>
  </si>
  <si>
    <t>Mcintyre</t>
  </si>
  <si>
    <t>+1-707-471-8625x444</t>
  </si>
  <si>
    <t>simpsonjim@example.net</t>
  </si>
  <si>
    <t>terrancedavidson@example.org</t>
  </si>
  <si>
    <t>marksdavid@example.org</t>
  </si>
  <si>
    <t>(096)507-8210</t>
  </si>
  <si>
    <t>mcphersonsamantha@example.com</t>
  </si>
  <si>
    <t>001-669-509-9145x3400</t>
  </si>
  <si>
    <t>jessica74@example.net</t>
  </si>
  <si>
    <t>604.230.5850x4941</t>
  </si>
  <si>
    <t>daviskari@example.net</t>
  </si>
  <si>
    <t>187-338-4860x608</t>
  </si>
  <si>
    <t>michaelroberts@example.com</t>
  </si>
  <si>
    <t>443-094-0068x977</t>
  </si>
  <si>
    <t>jennifergarcia@example.org</t>
  </si>
  <si>
    <t>959-040-8205x10355</t>
  </si>
  <si>
    <t>hernandezblake@example.net</t>
  </si>
  <si>
    <t>jfrazier@example.net</t>
  </si>
  <si>
    <t>(403)630-5335x623</t>
  </si>
  <si>
    <t>luiswilson@example.net</t>
  </si>
  <si>
    <t>+1-219-508-1002x3055</t>
  </si>
  <si>
    <t>zacharymoore@example.org</t>
  </si>
  <si>
    <t>384.772.4503x8680</t>
  </si>
  <si>
    <t>donnayang@example.org</t>
  </si>
  <si>
    <t>001-220-375-4575x087</t>
  </si>
  <si>
    <t>ryan23@example.net</t>
  </si>
  <si>
    <t>210-298-8800x1916</t>
  </si>
  <si>
    <t>parkerdaniel@example.net</t>
  </si>
  <si>
    <t>+1-350-533-0421x705</t>
  </si>
  <si>
    <t>vcox@example.com</t>
  </si>
  <si>
    <t>368.222.4210x05700</t>
  </si>
  <si>
    <t>joseph60@example.com</t>
  </si>
  <si>
    <t>+1-188-394-4841x23264</t>
  </si>
  <si>
    <t>coryryan@example.org</t>
  </si>
  <si>
    <t>133-117-7585x95955</t>
  </si>
  <si>
    <t>ray38@example.com</t>
  </si>
  <si>
    <t>686-287-7252x787</t>
  </si>
  <si>
    <t>uhenry@example.org</t>
  </si>
  <si>
    <t>001-949-111-7046x5881</t>
  </si>
  <si>
    <t>chrisjones@example.net</t>
  </si>
  <si>
    <t>(857)273-9450x5464</t>
  </si>
  <si>
    <t>whiteheadjulie@example.net</t>
  </si>
  <si>
    <t>(597)232-3196x7146</t>
  </si>
  <si>
    <t>bethanysnyder@example.com</t>
  </si>
  <si>
    <t>143.527.7480x9965</t>
  </si>
  <si>
    <t>qflores@example.net</t>
  </si>
  <si>
    <t>(322)137-9241x496</t>
  </si>
  <si>
    <t>lisaobrien@example.net</t>
  </si>
  <si>
    <t>(842)312-4273x85747</t>
  </si>
  <si>
    <t>ywoods@example.net</t>
  </si>
  <si>
    <t>001-337-376-7595</t>
  </si>
  <si>
    <t>lisasmith@example.net</t>
  </si>
  <si>
    <t>(552)843-0229</t>
  </si>
  <si>
    <t>sandra99@example.net</t>
  </si>
  <si>
    <t>643-731-3131</t>
  </si>
  <si>
    <t>delacruzryan@example.net</t>
  </si>
  <si>
    <t>(389)426-5483x2979</t>
  </si>
  <si>
    <t>millerkrystal@example.net</t>
  </si>
  <si>
    <t>(560)252-4127</t>
  </si>
  <si>
    <t>ymartinez@example.org</t>
  </si>
  <si>
    <t>014-034-9332</t>
  </si>
  <si>
    <t>rebecca37@example.com</t>
  </si>
  <si>
    <t>001-460-977-7817</t>
  </si>
  <si>
    <t>deanna54@example.org</t>
  </si>
  <si>
    <t>001-175-941-3510x380</t>
  </si>
  <si>
    <t>erika60@example.com</t>
  </si>
  <si>
    <t>474-894-1805x50550</t>
  </si>
  <si>
    <t>brownsuzanne@example.net</t>
  </si>
  <si>
    <t>090-119-3681x820</t>
  </si>
  <si>
    <t>stephanie67@example.com</t>
  </si>
  <si>
    <t>825.659.2799x59409</t>
  </si>
  <si>
    <t>dominique62@example.org</t>
  </si>
  <si>
    <t>838-424-2010x18633</t>
  </si>
  <si>
    <t>shawnmartin@example.org</t>
  </si>
  <si>
    <t>461.352.6330x8764</t>
  </si>
  <si>
    <t>jennifer52@example.com</t>
  </si>
  <si>
    <t>321-264-5758</t>
  </si>
  <si>
    <t>mirandamartinez@example.org</t>
  </si>
  <si>
    <t>193-608-0510</t>
  </si>
  <si>
    <t>timothythomas@example.org</t>
  </si>
  <si>
    <t>248.524.8556x73390</t>
  </si>
  <si>
    <t>omiller@example.net</t>
  </si>
  <si>
    <t>968.591.1491</t>
  </si>
  <si>
    <t>zhill@example.net</t>
  </si>
  <si>
    <t>581.497.8689x22466</t>
  </si>
  <si>
    <t>vbarnett@example.com</t>
  </si>
  <si>
    <t>083.777.7485x1884</t>
  </si>
  <si>
    <t>ericperez@example.com</t>
  </si>
  <si>
    <t>099.529.0568x3317</t>
  </si>
  <si>
    <t>kparker@example.net</t>
  </si>
  <si>
    <t>(464)288-3099x2550</t>
  </si>
  <si>
    <t>hmarquez@example.com</t>
  </si>
  <si>
    <t>001-349-219-7759x560</t>
  </si>
  <si>
    <t>gary48@example.net</t>
  </si>
  <si>
    <t>Dudley</t>
  </si>
  <si>
    <t>936-180-2336</t>
  </si>
  <si>
    <t>ralph35@example.net</t>
  </si>
  <si>
    <t>805-562-2700x95482</t>
  </si>
  <si>
    <t>jason91@example.net</t>
  </si>
  <si>
    <t>(020)330-9722x42984</t>
  </si>
  <si>
    <t>floresjames@example.net</t>
  </si>
  <si>
    <t>+1-481-946-9699x959</t>
  </si>
  <si>
    <t>ddavis@example.org</t>
  </si>
  <si>
    <t>934-140-7638x24401</t>
  </si>
  <si>
    <t>abigail91@example.org</t>
  </si>
  <si>
    <t>801-863-8482</t>
  </si>
  <si>
    <t>jennifer03@example.net</t>
  </si>
  <si>
    <t>774-114-8003</t>
  </si>
  <si>
    <t>saundersalison@example.com</t>
  </si>
  <si>
    <t>832.989.7712x36738</t>
  </si>
  <si>
    <t>cindycooper@example.com</t>
  </si>
  <si>
    <t>jacobmccormick@example.net</t>
  </si>
  <si>
    <t>001-127-262-9673x34846</t>
  </si>
  <si>
    <t>dominic30@example.net</t>
  </si>
  <si>
    <t>001-063-551-4988</t>
  </si>
  <si>
    <t>kwheeler@example.net</t>
  </si>
  <si>
    <t>249-609-6932x43152</t>
  </si>
  <si>
    <t>kathleen08@example.com</t>
  </si>
  <si>
    <t>455-180-6743</t>
  </si>
  <si>
    <t>jacob42@example.com</t>
  </si>
  <si>
    <t>+1-164-450-5170x8144</t>
  </si>
  <si>
    <t>gonzaleskim@example.com</t>
  </si>
  <si>
    <t>532-261-7843</t>
  </si>
  <si>
    <t>joshuavasquez@example.net</t>
  </si>
  <si>
    <t>945-178-7056</t>
  </si>
  <si>
    <t>melissa83@example.net</t>
  </si>
  <si>
    <t>(354)530-9134x17407</t>
  </si>
  <si>
    <t>james07@example.com</t>
  </si>
  <si>
    <t>003-227-6713x465</t>
  </si>
  <si>
    <t>ericrobinson@example.com</t>
  </si>
  <si>
    <t>Essaouira</t>
  </si>
  <si>
    <t>Christy</t>
  </si>
  <si>
    <t>301.253.9182</t>
  </si>
  <si>
    <t>bwashington@example.net</t>
  </si>
  <si>
    <t>+1-295-893-1229x3274</t>
  </si>
  <si>
    <t>scott97@example.org</t>
  </si>
  <si>
    <t>(131)523-7588</t>
  </si>
  <si>
    <t>amanda97@example.org</t>
  </si>
  <si>
    <t>(617)720-8028</t>
  </si>
  <si>
    <t>brittney08@example.org</t>
  </si>
  <si>
    <t>(365)803-9209x728</t>
  </si>
  <si>
    <t>walshhaley@example.net</t>
  </si>
  <si>
    <t>+1-317-606-3537x4666</t>
  </si>
  <si>
    <t>839-628-0054x24713</t>
  </si>
  <si>
    <t>lisaclark@example.org</t>
  </si>
  <si>
    <t>001-856-425-4779x34084</t>
  </si>
  <si>
    <t>katherine74@example.com</t>
  </si>
  <si>
    <t>Adkins</t>
  </si>
  <si>
    <t>036.338.3210</t>
  </si>
  <si>
    <t>myersmatthew@example.com</t>
  </si>
  <si>
    <t>Bobby</t>
  </si>
  <si>
    <t>duncantodd@example.net</t>
  </si>
  <si>
    <t>696.566.0763x415</t>
  </si>
  <si>
    <t>matthewvalencia@example.org</t>
  </si>
  <si>
    <t>112.890.7926</t>
  </si>
  <si>
    <t>aaron85@example.net</t>
  </si>
  <si>
    <t>cswanson@example.org</t>
  </si>
  <si>
    <t>054-881-0632</t>
  </si>
  <si>
    <t>kgoodman@example.com</t>
  </si>
  <si>
    <t>Khouribga</t>
  </si>
  <si>
    <t>591.026.5325</t>
  </si>
  <si>
    <t>ajohnson@example.org</t>
  </si>
  <si>
    <t>Mahoney</t>
  </si>
  <si>
    <t>(400)897-3750</t>
  </si>
  <si>
    <t>coleashley@example.org</t>
  </si>
  <si>
    <t>(399)936-6491x954</t>
  </si>
  <si>
    <t>melindadillon@example.org</t>
  </si>
  <si>
    <t>245.867.6929x8469</t>
  </si>
  <si>
    <t>stephanieoliver@example.net</t>
  </si>
  <si>
    <t>(071)062-4420</t>
  </si>
  <si>
    <t>brendaleach@example.net</t>
  </si>
  <si>
    <t>001-398-775-9883x901</t>
  </si>
  <si>
    <t>angelakline@example.net</t>
  </si>
  <si>
    <t>001-207-474-5457x67115</t>
  </si>
  <si>
    <t>chadgarza@example.net</t>
  </si>
  <si>
    <t>508.228.0269x6990</t>
  </si>
  <si>
    <t>friley@example.com</t>
  </si>
  <si>
    <t>Alexandra</t>
  </si>
  <si>
    <t>rroberts@example.net</t>
  </si>
  <si>
    <t>fitzgeraldamy@example.com</t>
  </si>
  <si>
    <t>725.392.5616x10568</t>
  </si>
  <si>
    <t>elizabethramsey@example.net</t>
  </si>
  <si>
    <t>001-830-295-3373</t>
  </si>
  <si>
    <t>mariamorris@example.org</t>
  </si>
  <si>
    <t>001-516-606-7233x12331</t>
  </si>
  <si>
    <t>michaelharris@example.com</t>
  </si>
  <si>
    <t>+1-271-264-0532x3185</t>
  </si>
  <si>
    <t>donaldcook@example.org</t>
  </si>
  <si>
    <t>141-265-1667x27008</t>
  </si>
  <si>
    <t>johnstonjoseph@example.com</t>
  </si>
  <si>
    <t>kellychad@example.org</t>
  </si>
  <si>
    <t>895-022-2793</t>
  </si>
  <si>
    <t>leealyssa@example.net</t>
  </si>
  <si>
    <t>(361)744-1224</t>
  </si>
  <si>
    <t>perryconnie@example.net</t>
  </si>
  <si>
    <t>Levi</t>
  </si>
  <si>
    <t>401.604.2231</t>
  </si>
  <si>
    <t>sperez@example.net</t>
  </si>
  <si>
    <t>747-117-1006</t>
  </si>
  <si>
    <t>patrick20@example.org</t>
  </si>
  <si>
    <t>039.834.0073x06864</t>
  </si>
  <si>
    <t>smithdanielle@example.com</t>
  </si>
  <si>
    <t>626.231.1120x825</t>
  </si>
  <si>
    <t>gregory10@example.net</t>
  </si>
  <si>
    <t>978.228.3942</t>
  </si>
  <si>
    <t>qpeterson@example.net</t>
  </si>
  <si>
    <t>(436)808-0806x042</t>
  </si>
  <si>
    <t>cgallegos@example.org</t>
  </si>
  <si>
    <t>476-147-7491</t>
  </si>
  <si>
    <t>cnelson@example.com</t>
  </si>
  <si>
    <t>ymyers@example.org</t>
  </si>
  <si>
    <t>Blackwell</t>
  </si>
  <si>
    <t>270-940-4668x75482</t>
  </si>
  <si>
    <t>vmoyer@example.org</t>
  </si>
  <si>
    <t>lisa95@example.org</t>
  </si>
  <si>
    <t>657-986-0204</t>
  </si>
  <si>
    <t>daniel13@example.com</t>
  </si>
  <si>
    <t>+1-412-484-3734x336</t>
  </si>
  <si>
    <t>shawnbean@example.org</t>
  </si>
  <si>
    <t>325-227-7858</t>
  </si>
  <si>
    <t>alvarezjulie@example.net</t>
  </si>
  <si>
    <t>Golden</t>
  </si>
  <si>
    <t>suzannegreene@example.net</t>
  </si>
  <si>
    <t>014.790.6066x8885</t>
  </si>
  <si>
    <t>kimberly04@example.com</t>
  </si>
  <si>
    <t>206-741-3173x1275</t>
  </si>
  <si>
    <t>daviskristopher@example.com</t>
  </si>
  <si>
    <t>256.313.8271x8883</t>
  </si>
  <si>
    <t>michael83@example.net</t>
  </si>
  <si>
    <t>420-935-6027</t>
  </si>
  <si>
    <t>jonathan29@example.org</t>
  </si>
  <si>
    <t>001-004-695-8487x79283</t>
  </si>
  <si>
    <t>kimberly48@example.com</t>
  </si>
  <si>
    <t>richard19@example.org</t>
  </si>
  <si>
    <t>(846)484-6693</t>
  </si>
  <si>
    <t>joshua39@example.org</t>
  </si>
  <si>
    <t>+1-673-638-7086x74078</t>
  </si>
  <si>
    <t>wmassey@example.com</t>
  </si>
  <si>
    <t>823-970-1625x11526</t>
  </si>
  <si>
    <t>geoffreyrichards@example.com</t>
  </si>
  <si>
    <t>ovilla@example.org</t>
  </si>
  <si>
    <t>446.935.9885x2136</t>
  </si>
  <si>
    <t>tgreen@example.net</t>
  </si>
  <si>
    <t>Ariana</t>
  </si>
  <si>
    <t>046.553.6448</t>
  </si>
  <si>
    <t>paulroy@example.com</t>
  </si>
  <si>
    <t>nancy22@example.net</t>
  </si>
  <si>
    <t>043.211.6986x085</t>
  </si>
  <si>
    <t>kimchristina@example.com</t>
  </si>
  <si>
    <t>Stefanie</t>
  </si>
  <si>
    <t>(606)849-3764x1391</t>
  </si>
  <si>
    <t>claire62@example.org</t>
  </si>
  <si>
    <t>richard07@example.org</t>
  </si>
  <si>
    <t>andersonalicia@example.net</t>
  </si>
  <si>
    <t>622.658.0993</t>
  </si>
  <si>
    <t>jessicaacevedo@example.net</t>
  </si>
  <si>
    <t>001-565-326-7717x44713</t>
  </si>
  <si>
    <t>joshua05@example.net</t>
  </si>
  <si>
    <t>530-082-1713x99767</t>
  </si>
  <si>
    <t>mwhite@example.net</t>
  </si>
  <si>
    <t>Darin</t>
  </si>
  <si>
    <t>(933)787-8511x2875</t>
  </si>
  <si>
    <t>devon76@example.net</t>
  </si>
  <si>
    <t>+1-905-269-9344x1301</t>
  </si>
  <si>
    <t>jill52@example.com</t>
  </si>
  <si>
    <t>kevin75@example.net</t>
  </si>
  <si>
    <t>(443)177-1935x902</t>
  </si>
  <si>
    <t>jesusthomas@example.com</t>
  </si>
  <si>
    <t>+1-549-343-6995x64935</t>
  </si>
  <si>
    <t>michelemcdonald@example.com</t>
  </si>
  <si>
    <t>Alisha</t>
  </si>
  <si>
    <t>001-330-086-9176x8044</t>
  </si>
  <si>
    <t>philipreilly@example.org</t>
  </si>
  <si>
    <t>753.257.9245x5207</t>
  </si>
  <si>
    <t>kristen25@example.org</t>
  </si>
  <si>
    <t>001-746-699-8125x05431</t>
  </si>
  <si>
    <t>msanchez@example.net</t>
  </si>
  <si>
    <t>Andre</t>
  </si>
  <si>
    <t>001-796-768-7178</t>
  </si>
  <si>
    <t>baileyamber@example.org</t>
  </si>
  <si>
    <t>001-073-010-5149x4453</t>
  </si>
  <si>
    <t>qsilva@example.org</t>
  </si>
  <si>
    <t>(382)019-2270x168</t>
  </si>
  <si>
    <t>johnnelson@example.org</t>
  </si>
  <si>
    <t>297.542.0084x426</t>
  </si>
  <si>
    <t>holdererin@example.org</t>
  </si>
  <si>
    <t>403.622.1339</t>
  </si>
  <si>
    <t>knapphannah@example.com</t>
  </si>
  <si>
    <t>+1-975-514-3407x96787</t>
  </si>
  <si>
    <t>michael41@example.com</t>
  </si>
  <si>
    <t>774-120-4411x239</t>
  </si>
  <si>
    <t>charleswade@example.org</t>
  </si>
  <si>
    <t>800.268.9531x141</t>
  </si>
  <si>
    <t>mariocook@example.com</t>
  </si>
  <si>
    <t>Gallegos</t>
  </si>
  <si>
    <t>+1-114-151-7788x96759</t>
  </si>
  <si>
    <t>nelsoneric@example.com</t>
  </si>
  <si>
    <t>228.026.0402x12255</t>
  </si>
  <si>
    <t>ywagner@example.org</t>
  </si>
  <si>
    <t>936-580-8898</t>
  </si>
  <si>
    <t>andrew58@example.net</t>
  </si>
  <si>
    <t>766.703.2159x07968</t>
  </si>
  <si>
    <t>jamesmiller@example.org</t>
  </si>
  <si>
    <t>(161)767-2023</t>
  </si>
  <si>
    <t>caustin@example.com</t>
  </si>
  <si>
    <t>jdavis@example.net</t>
  </si>
  <si>
    <t>+1-285-212-8331x58212</t>
  </si>
  <si>
    <t>michael53@example.org</t>
  </si>
  <si>
    <t>056.843.0615x794</t>
  </si>
  <si>
    <t>emilyfranco@example.com</t>
  </si>
  <si>
    <t>858-099-8184x861</t>
  </si>
  <si>
    <t>frankvalerie@example.net</t>
  </si>
  <si>
    <t>schroederjeffrey@example.net</t>
  </si>
  <si>
    <t>243-650-1207x5819</t>
  </si>
  <si>
    <t>ashleyowen@example.net</t>
  </si>
  <si>
    <t>(708)872-4567</t>
  </si>
  <si>
    <t>thomasadams@example.org</t>
  </si>
  <si>
    <t>723-471-5183</t>
  </si>
  <si>
    <t>richardsonjohn@example.org</t>
  </si>
  <si>
    <t>(363)214-8932x51022</t>
  </si>
  <si>
    <t>wilsonchad@example.net</t>
  </si>
  <si>
    <t>001-693-064-7861x820</t>
  </si>
  <si>
    <t>romerogordon@example.com</t>
  </si>
  <si>
    <t>ryanjones@example.net</t>
  </si>
  <si>
    <t>+1-949-162-1983x3677</t>
  </si>
  <si>
    <t>natashaweeks@example.net</t>
  </si>
  <si>
    <t>199.368.3334</t>
  </si>
  <si>
    <t>michellethomas@example.com</t>
  </si>
  <si>
    <t>105.395.0285x53737</t>
  </si>
  <si>
    <t>melanie06@example.net</t>
  </si>
  <si>
    <t>953.250.0806x624</t>
  </si>
  <si>
    <t>denisejones@example.com</t>
  </si>
  <si>
    <t>Dickson</t>
  </si>
  <si>
    <t>001-107-753-9895x124</t>
  </si>
  <si>
    <t>clarkphilip@example.net</t>
  </si>
  <si>
    <t>maria97@example.org</t>
  </si>
  <si>
    <t>0981606549</t>
  </si>
  <si>
    <t>hallen@example.net</t>
  </si>
  <si>
    <t>bethwalker@example.net</t>
  </si>
  <si>
    <t>+1-667-840-4166x5457</t>
  </si>
  <si>
    <t>karen80@example.net</t>
  </si>
  <si>
    <t>(748)506-2756</t>
  </si>
  <si>
    <t>chelseynovak@example.net</t>
  </si>
  <si>
    <t>Jimmy</t>
  </si>
  <si>
    <t>006.056.2369x672</t>
  </si>
  <si>
    <t>hendersonchristina@example.com</t>
  </si>
  <si>
    <t>605.589.5930x094</t>
  </si>
  <si>
    <t>vkline@example.net</t>
  </si>
  <si>
    <t>(512)743-8359x49516</t>
  </si>
  <si>
    <t>yweaver@example.net</t>
  </si>
  <si>
    <t>749.425.2259x8552</t>
  </si>
  <si>
    <t>danielbrown@example.org</t>
  </si>
  <si>
    <t>martinezchristopher@example.net</t>
  </si>
  <si>
    <t>(356)214-0991</t>
  </si>
  <si>
    <t>julie54@example.net</t>
  </si>
  <si>
    <t>angelabutler@example.com</t>
  </si>
  <si>
    <t>671-235-0937</t>
  </si>
  <si>
    <t>kayla70@example.org</t>
  </si>
  <si>
    <t>+1-990-313-8626x5752</t>
  </si>
  <si>
    <t>garciaphillip@example.org</t>
  </si>
  <si>
    <t>Melody</t>
  </si>
  <si>
    <t>+1-957-505-8200x89211</t>
  </si>
  <si>
    <t>lindsay30@example.com</t>
  </si>
  <si>
    <t>778-615-2719x5959</t>
  </si>
  <si>
    <t>wrios@example.org</t>
  </si>
  <si>
    <t>Sue</t>
  </si>
  <si>
    <t>888-995-1479x7224</t>
  </si>
  <si>
    <t>iwilkerson@example.org</t>
  </si>
  <si>
    <t>001-706-092-7839x61066</t>
  </si>
  <si>
    <t>jthomas@example.com</t>
  </si>
  <si>
    <t>+1-412-657-4773x1090</t>
  </si>
  <si>
    <t>jonathan26@example.com</t>
  </si>
  <si>
    <t>856-468-3781</t>
  </si>
  <si>
    <t>brianbrown@example.com</t>
  </si>
  <si>
    <t>433-109-1078</t>
  </si>
  <si>
    <t>coxpatrick@example.net</t>
  </si>
  <si>
    <t>001-013-601-3138x3847</t>
  </si>
  <si>
    <t>stacy84@example.org</t>
  </si>
  <si>
    <t>243.478.3115x197</t>
  </si>
  <si>
    <t>briansmith@example.net</t>
  </si>
  <si>
    <t>(924)375-3758</t>
  </si>
  <si>
    <t>stevensonmichael@example.org</t>
  </si>
  <si>
    <t>crystal04@example.com</t>
  </si>
  <si>
    <t>+1-435-079-0630x405</t>
  </si>
  <si>
    <t>xwilliams@example.com</t>
  </si>
  <si>
    <t>(093)653-2356</t>
  </si>
  <si>
    <t>raymondkevin@example.net</t>
  </si>
  <si>
    <t>+1-085-090-0528x70426</t>
  </si>
  <si>
    <t>rodney34@example.net</t>
  </si>
  <si>
    <t>Cannon</t>
  </si>
  <si>
    <t>kellylyons@example.net</t>
  </si>
  <si>
    <t>+1-722-495-3293x4298</t>
  </si>
  <si>
    <t>christopherjones@example.net</t>
  </si>
  <si>
    <t>careyemily@example.com</t>
  </si>
  <si>
    <t>050.122.3876x49239</t>
  </si>
  <si>
    <t>rojasjason@example.net</t>
  </si>
  <si>
    <t>001-871-676-9584</t>
  </si>
  <si>
    <t>adamsnoah@example.com</t>
  </si>
  <si>
    <t>0454299254</t>
  </si>
  <si>
    <t>mcgeejeffrey@example.org</t>
  </si>
  <si>
    <t>Andrade</t>
  </si>
  <si>
    <t>+1-335-576-7147x18677</t>
  </si>
  <si>
    <t>danielfoster@example.com</t>
  </si>
  <si>
    <t>(193)323-0847</t>
  </si>
  <si>
    <t>barbara65@example.com</t>
  </si>
  <si>
    <t>Bonnie</t>
  </si>
  <si>
    <t>339-760-7263x959</t>
  </si>
  <si>
    <t>jenniferayers@example.net</t>
  </si>
  <si>
    <t>+1-792-793-2142x36029</t>
  </si>
  <si>
    <t>stephen08@example.org</t>
  </si>
  <si>
    <t>966-312-9551</t>
  </si>
  <si>
    <t>gwilcox@example.com</t>
  </si>
  <si>
    <t>887.505.2139x0902</t>
  </si>
  <si>
    <t>jpowell@example.org</t>
  </si>
  <si>
    <t>scole@example.com</t>
  </si>
  <si>
    <t>pmcdonald@example.org</t>
  </si>
  <si>
    <t>406.591.6009x81203</t>
  </si>
  <si>
    <t>brian45@example.net</t>
  </si>
  <si>
    <t>528.139.4534</t>
  </si>
  <si>
    <t>markbray@example.net</t>
  </si>
  <si>
    <t>840.597.7368x08902</t>
  </si>
  <si>
    <t>adammedina@example.net</t>
  </si>
  <si>
    <t>(247)093-1112</t>
  </si>
  <si>
    <t>scampbell@example.net</t>
  </si>
  <si>
    <t>935-005-1051x3470</t>
  </si>
  <si>
    <t>vthomas@example.com</t>
  </si>
  <si>
    <t>(098)054-6857x268</t>
  </si>
  <si>
    <t>anthony92@example.net</t>
  </si>
  <si>
    <t>001-702-859-9845</t>
  </si>
  <si>
    <t>xgreene@example.com</t>
  </si>
  <si>
    <t>835-828-6841x36071</t>
  </si>
  <si>
    <t>scottlee@example.net</t>
  </si>
  <si>
    <t>Oconnell</t>
  </si>
  <si>
    <t>allison85@example.com</t>
  </si>
  <si>
    <t>Mathew</t>
  </si>
  <si>
    <t>Petersen</t>
  </si>
  <si>
    <t>(675)393-3680x122</t>
  </si>
  <si>
    <t>lopezmatthew@example.net</t>
  </si>
  <si>
    <t>stephenrivas@example.net</t>
  </si>
  <si>
    <t>+1-613-955-5731x24283</t>
  </si>
  <si>
    <t>stevensonjoshua@example.net</t>
  </si>
  <si>
    <t>(204)925-1217x791</t>
  </si>
  <si>
    <t>donaldbrown@example.org</t>
  </si>
  <si>
    <t>691.214.6109x3495</t>
  </si>
  <si>
    <t>christinerivera@example.org</t>
  </si>
  <si>
    <t>+1-472-007-3294x6863</t>
  </si>
  <si>
    <t>pricecurtis@example.org</t>
  </si>
  <si>
    <t>jwilliams@example.net</t>
  </si>
  <si>
    <t>Cooke</t>
  </si>
  <si>
    <t>(240)923-2940x3635</t>
  </si>
  <si>
    <t>williamsbrianna@example.net</t>
  </si>
  <si>
    <t>001-300-924-7543x967</t>
  </si>
  <si>
    <t>sharpantonio@example.com</t>
  </si>
  <si>
    <t>001-864-794-8698x67625</t>
  </si>
  <si>
    <t>shane13@example.com</t>
  </si>
  <si>
    <t>(779)430-3448</t>
  </si>
  <si>
    <t>ysmith@example.net</t>
  </si>
  <si>
    <t>(053)405-5649x8945</t>
  </si>
  <si>
    <t>dflores@example.org</t>
  </si>
  <si>
    <t>(155)252-3578x29729</t>
  </si>
  <si>
    <t>zhickman@example.com</t>
  </si>
  <si>
    <t>amygibbs@example.net</t>
  </si>
  <si>
    <t>+1-667-471-0024x1243</t>
  </si>
  <si>
    <t>courtneythomas@example.org</t>
  </si>
  <si>
    <t>763-364-0855</t>
  </si>
  <si>
    <t>kristin66@example.net</t>
  </si>
  <si>
    <t>(728)280-4706x29420</t>
  </si>
  <si>
    <t>perezjohn@example.org</t>
  </si>
  <si>
    <t>226-316-9602x0573</t>
  </si>
  <si>
    <t>zholder@example.net</t>
  </si>
  <si>
    <t>214.547.7538</t>
  </si>
  <si>
    <t>colemichael@example.com</t>
  </si>
  <si>
    <t>cody83@example.org</t>
  </si>
  <si>
    <t>328.082.5993x575</t>
  </si>
  <si>
    <t>anthonyperez@example.net</t>
  </si>
  <si>
    <t>216-587-8700</t>
  </si>
  <si>
    <t>smithamy@example.com</t>
  </si>
  <si>
    <t>+1-854-086-3687x10325</t>
  </si>
  <si>
    <t>christopherevans@example.com</t>
  </si>
  <si>
    <t>Sale</t>
  </si>
  <si>
    <t>Yvonne</t>
  </si>
  <si>
    <t>290-710-2797x8349</t>
  </si>
  <si>
    <t>shawn03@example.com</t>
  </si>
  <si>
    <t>(027)691-9705</t>
  </si>
  <si>
    <t>garciadustin@example.com</t>
  </si>
  <si>
    <t>Nolan</t>
  </si>
  <si>
    <t>(197)470-2204x5910</t>
  </si>
  <si>
    <t>carriereid@example.org</t>
  </si>
  <si>
    <t>Marsh</t>
  </si>
  <si>
    <t>+1-452-842-5971x538</t>
  </si>
  <si>
    <t>davisdominique@example.com</t>
  </si>
  <si>
    <t>(460)800-7291</t>
  </si>
  <si>
    <t>ericfrank@example.net</t>
  </si>
  <si>
    <t>167-148-3039x8642</t>
  </si>
  <si>
    <t>woodskristina@example.net</t>
  </si>
  <si>
    <t>laura38@example.org</t>
  </si>
  <si>
    <t>(501)723-6370</t>
  </si>
  <si>
    <t>aaronmeyer@example.com</t>
  </si>
  <si>
    <t>amartin@example.net</t>
  </si>
  <si>
    <t>amanda65@example.com</t>
  </si>
  <si>
    <t>634-914-7681x887</t>
  </si>
  <si>
    <t>newtondavid@example.com</t>
  </si>
  <si>
    <t>+1-203-759-1814x935</t>
  </si>
  <si>
    <t>johncohen@example.net</t>
  </si>
  <si>
    <t>224.151.8131x959</t>
  </si>
  <si>
    <t>dylan06@example.com</t>
  </si>
  <si>
    <t>Neil</t>
  </si>
  <si>
    <t>Cabrera</t>
  </si>
  <si>
    <t>(419)833-6194x9868</t>
  </si>
  <si>
    <t>walkerjoel@example.net</t>
  </si>
  <si>
    <t>(496)928-2098x063</t>
  </si>
  <si>
    <t>scottarellano@example.com</t>
  </si>
  <si>
    <t>(663)770-4359x044</t>
  </si>
  <si>
    <t>owagner@example.org</t>
  </si>
  <si>
    <t>+1-116-913-6160x62320</t>
  </si>
  <si>
    <t>priceeric@example.org</t>
  </si>
  <si>
    <t>380-321-5149</t>
  </si>
  <si>
    <t>qbell@example.net</t>
  </si>
  <si>
    <t>104-457-8569</t>
  </si>
  <si>
    <t>sanchezdaniel@example.com</t>
  </si>
  <si>
    <t>(257)625-3695</t>
  </si>
  <si>
    <t>aclark@example.net</t>
  </si>
  <si>
    <t>305.117.5048</t>
  </si>
  <si>
    <t>tylerrodgers@example.org</t>
  </si>
  <si>
    <t>837.396.9236x4617</t>
  </si>
  <si>
    <t>mleblanc@example.com</t>
  </si>
  <si>
    <t>001-433-919-9083x48686</t>
  </si>
  <si>
    <t>normanthomas@example.com</t>
  </si>
  <si>
    <t>+1-629-399-3033x23393</t>
  </si>
  <si>
    <t>lanelindsey@example.org</t>
  </si>
  <si>
    <t>qsanders@example.net</t>
  </si>
  <si>
    <t>001-371-355-5447x345</t>
  </si>
  <si>
    <t>powersdaniel@example.com</t>
  </si>
  <si>
    <t>+1-974-229-6428x479</t>
  </si>
  <si>
    <t>alexanderherrera@example.net</t>
  </si>
  <si>
    <t>001-968-502-8075x647</t>
  </si>
  <si>
    <t>franklong@example.org</t>
  </si>
  <si>
    <t>001-631-673-0432</t>
  </si>
  <si>
    <t>markmurphy@example.org</t>
  </si>
  <si>
    <t>(370)457-2156</t>
  </si>
  <si>
    <t>jeremy20@example.net</t>
  </si>
  <si>
    <t>759.459.2630</t>
  </si>
  <si>
    <t>zsmith@example.com</t>
  </si>
  <si>
    <t>+1-479-049-8367x4211</t>
  </si>
  <si>
    <t>christopher61@example.net</t>
  </si>
  <si>
    <t>157.554.1598x0430</t>
  </si>
  <si>
    <t>philipnguyen@example.net</t>
  </si>
  <si>
    <t>Tate</t>
  </si>
  <si>
    <t>322-928-6361x32150</t>
  </si>
  <si>
    <t>mason13@example.net</t>
  </si>
  <si>
    <t>ecastro@example.net</t>
  </si>
  <si>
    <t>001-988-683-4136x95059</t>
  </si>
  <si>
    <t>amandasmith@example.net</t>
  </si>
  <si>
    <t>347.056.4948</t>
  </si>
  <si>
    <t>paul89@example.org</t>
  </si>
  <si>
    <t>Fuentes</t>
  </si>
  <si>
    <t>+1-108-260-2746x32854</t>
  </si>
  <si>
    <t>tbishop@example.net</t>
  </si>
  <si>
    <t>+1-521-799-3136x42405</t>
  </si>
  <si>
    <t>estradaroger@example.org</t>
  </si>
  <si>
    <t>017.996.8945</t>
  </si>
  <si>
    <t>tamararodriguez@example.com</t>
  </si>
  <si>
    <t>001-284-077-1164x875</t>
  </si>
  <si>
    <t>colestacy@example.org</t>
  </si>
  <si>
    <t>023.095.8904x813</t>
  </si>
  <si>
    <t>arobinson@example.com</t>
  </si>
  <si>
    <t>920.548.7967x957</t>
  </si>
  <si>
    <t>traneric@example.org</t>
  </si>
  <si>
    <t>+1-455-356-0970x00841</t>
  </si>
  <si>
    <t>riverabrittany@example.org</t>
  </si>
  <si>
    <t>Karl</t>
  </si>
  <si>
    <t>397-840-4667x4717</t>
  </si>
  <si>
    <t>snunez@example.com</t>
  </si>
  <si>
    <t>Wiley</t>
  </si>
  <si>
    <t>(300)714-4260x423</t>
  </si>
  <si>
    <t>tommyhickman@example.com</t>
  </si>
  <si>
    <t>Marie</t>
  </si>
  <si>
    <t>robinsonjason@example.org</t>
  </si>
  <si>
    <t>951.348.1768</t>
  </si>
  <si>
    <t>kennethmora@example.org</t>
  </si>
  <si>
    <t>825-026-0598</t>
  </si>
  <si>
    <t>damon77@example.org</t>
  </si>
  <si>
    <t>Patton</t>
  </si>
  <si>
    <t>001-431-108-1667x8659</t>
  </si>
  <si>
    <t>holly56@example.com</t>
  </si>
  <si>
    <t>(104)551-5945x60163</t>
  </si>
  <si>
    <t>maria32@example.com</t>
  </si>
  <si>
    <t>(889)148-7557</t>
  </si>
  <si>
    <t>miguellawrence@example.org</t>
  </si>
  <si>
    <t>(952)441-4175x63056</t>
  </si>
  <si>
    <t>morgantrevor@example.org</t>
  </si>
  <si>
    <t>Drew</t>
  </si>
  <si>
    <t>Castaneda</t>
  </si>
  <si>
    <t>788.877.8738x75090</t>
  </si>
  <si>
    <t>ucaldwell@example.net</t>
  </si>
  <si>
    <t>526.312.4960x2228</t>
  </si>
  <si>
    <t>efoster@example.org</t>
  </si>
  <si>
    <t>001-461-466-8977x2312</t>
  </si>
  <si>
    <t>zbarry@example.org</t>
  </si>
  <si>
    <t>+1-398-423-0680x334</t>
  </si>
  <si>
    <t>lisajohnson@example.net</t>
  </si>
  <si>
    <t>879-592-0557x22581</t>
  </si>
  <si>
    <t>igriffith@example.net</t>
  </si>
  <si>
    <t>361.315.9258</t>
  </si>
  <si>
    <t>gregorytran@example.net</t>
  </si>
  <si>
    <t>Spence</t>
  </si>
  <si>
    <t>+1-091-678-8811x7486</t>
  </si>
  <si>
    <t>karla59@example.org</t>
  </si>
  <si>
    <t>682.608.4503</t>
  </si>
  <si>
    <t>xstewart@example.com</t>
  </si>
  <si>
    <t>(638)290-6604x49847</t>
  </si>
  <si>
    <t>sjohnson@example.org</t>
  </si>
  <si>
    <t>Mckay</t>
  </si>
  <si>
    <t>663-865-7780x60094</t>
  </si>
  <si>
    <t>juan55@example.net</t>
  </si>
  <si>
    <t>(506)689-5769x8957</t>
  </si>
  <si>
    <t>lmcpherson@example.org</t>
  </si>
  <si>
    <t>robertperkins@example.com</t>
  </si>
  <si>
    <t>(029)344-9718x19984</t>
  </si>
  <si>
    <t>edwardjohnson@example.com</t>
  </si>
  <si>
    <t>077.660.2114x3102</t>
  </si>
  <si>
    <t>corey47@example.org</t>
  </si>
  <si>
    <t>293.864.4145</t>
  </si>
  <si>
    <t>ian62@example.org</t>
  </si>
  <si>
    <t>(392)111-6139x085</t>
  </si>
  <si>
    <t>michael82@example.net</t>
  </si>
  <si>
    <t>826.995.3194x7264</t>
  </si>
  <si>
    <t>russellfrank@example.org</t>
  </si>
  <si>
    <t>953.133.4189</t>
  </si>
  <si>
    <t>matthewfoley@example.net</t>
  </si>
  <si>
    <t>896-843-1738x967</t>
  </si>
  <si>
    <t>aaronmeyers@example.net</t>
  </si>
  <si>
    <t>(607)158-3531x1365</t>
  </si>
  <si>
    <t>bjenkins@example.net</t>
  </si>
  <si>
    <t>(365)059-0095x4510</t>
  </si>
  <si>
    <t>michaelasheppard@example.org</t>
  </si>
  <si>
    <t>612-929-7847x901</t>
  </si>
  <si>
    <t>oward@example.org</t>
  </si>
  <si>
    <t>195.738.7929x4879</t>
  </si>
  <si>
    <t>grimesbrian@example.com</t>
  </si>
  <si>
    <t>hillanthony@example.org</t>
  </si>
  <si>
    <t>Ellen</t>
  </si>
  <si>
    <t>+1-956-223-4561x38614</t>
  </si>
  <si>
    <t>xcunningham@example.net</t>
  </si>
  <si>
    <t>0447539002</t>
  </si>
  <si>
    <t>connie32@example.net</t>
  </si>
  <si>
    <t>evanspatricia@example.org</t>
  </si>
  <si>
    <t>Waters</t>
  </si>
  <si>
    <t>978-874-6432x56579</t>
  </si>
  <si>
    <t>ysweeney@example.net</t>
  </si>
  <si>
    <t>001-574-324-7862</t>
  </si>
  <si>
    <t>lovehannah@example.com</t>
  </si>
  <si>
    <t>Compton</t>
  </si>
  <si>
    <t>010-771-4020x041</t>
  </si>
  <si>
    <t>nicole27@example.net</t>
  </si>
  <si>
    <t>001-604-987-4512x76186</t>
  </si>
  <si>
    <t>deborahsanders@example.org</t>
  </si>
  <si>
    <t>897.246.2769</t>
  </si>
  <si>
    <t>gmoore@example.net</t>
  </si>
  <si>
    <t>(805)419-6256x764</t>
  </si>
  <si>
    <t>jimmywhite@example.org</t>
  </si>
  <si>
    <t>(028)980-7626x396</t>
  </si>
  <si>
    <t>allenkevin@example.org</t>
  </si>
  <si>
    <t>025.070.2961x31169</t>
  </si>
  <si>
    <t>xgarcia@example.com</t>
  </si>
  <si>
    <t>750-156-9275x968</t>
  </si>
  <si>
    <t>estradajustin@example.com</t>
  </si>
  <si>
    <t>001-629-655-6680</t>
  </si>
  <si>
    <t>shelly60@example.com</t>
  </si>
  <si>
    <t>(678)949-2886</t>
  </si>
  <si>
    <t>ryanthompson@example.com</t>
  </si>
  <si>
    <t>579-322-7168x123</t>
  </si>
  <si>
    <t>tina45@example.com</t>
  </si>
  <si>
    <t>(468)792-7154x719</t>
  </si>
  <si>
    <t>rebecca58@example.net</t>
  </si>
  <si>
    <t>836.456.2292</t>
  </si>
  <si>
    <t>david50@example.org</t>
  </si>
  <si>
    <t>469.053.1979</t>
  </si>
  <si>
    <t>haleygreen@example.org</t>
  </si>
  <si>
    <t>Galvan</t>
  </si>
  <si>
    <t>913-849-7702x366</t>
  </si>
  <si>
    <t>osbornemichelle@example.org</t>
  </si>
  <si>
    <t>001-961-994-2694x3961</t>
  </si>
  <si>
    <t>davidestes@example.com</t>
  </si>
  <si>
    <t>(753)059-9713x709</t>
  </si>
  <si>
    <t>tarawagner@example.net</t>
  </si>
  <si>
    <t>(090)210-7834</t>
  </si>
  <si>
    <t>fowlercorey@example.org</t>
  </si>
  <si>
    <t>001-040-813-7918</t>
  </si>
  <si>
    <t>manuel32@example.net</t>
  </si>
  <si>
    <t>895-118-4126</t>
  </si>
  <si>
    <t>mitchellkimberly@example.org</t>
  </si>
  <si>
    <t>245.110.5020x42916</t>
  </si>
  <si>
    <t>rpierce@example.com</t>
  </si>
  <si>
    <t>001-757-833-6235</t>
  </si>
  <si>
    <t>daniel39@example.com</t>
  </si>
  <si>
    <t>lcross@example.net</t>
  </si>
  <si>
    <t>elizabethtrujillo@example.org</t>
  </si>
  <si>
    <t>Adriana</t>
  </si>
  <si>
    <t>+1-073-638-6847x638</t>
  </si>
  <si>
    <t>leeelizabeth@example.org</t>
  </si>
  <si>
    <t>910-592-4592x28389</t>
  </si>
  <si>
    <t>540-372-4115x854</t>
  </si>
  <si>
    <t>cunninghamarthur@example.com</t>
  </si>
  <si>
    <t>001-871-782-3810</t>
  </si>
  <si>
    <t>rivasjessica@example.net</t>
  </si>
  <si>
    <t>001-502-439-4051x56541</t>
  </si>
  <si>
    <t>angelicajones@example.org</t>
  </si>
  <si>
    <t>zmartinez@example.net</t>
  </si>
  <si>
    <t>050.815.2442x6356</t>
  </si>
  <si>
    <t>ucruz@example.net</t>
  </si>
  <si>
    <t>192.054.1176</t>
  </si>
  <si>
    <t>icortez@example.com</t>
  </si>
  <si>
    <t>angela56@example.org</t>
  </si>
  <si>
    <t>+1-106-906-3882x093</t>
  </si>
  <si>
    <t>xritter@example.org</t>
  </si>
  <si>
    <t>donna92@example.com</t>
  </si>
  <si>
    <t>001-168-298-6158</t>
  </si>
  <si>
    <t>blairtammy@example.org</t>
  </si>
  <si>
    <t>Best</t>
  </si>
  <si>
    <t>074.389.2317x7482</t>
  </si>
  <si>
    <t>johnsondavid@example.com</t>
  </si>
  <si>
    <t>+1-137-365-9390x140</t>
  </si>
  <si>
    <t>heather41@example.org</t>
  </si>
  <si>
    <t>624.751.7388</t>
  </si>
  <si>
    <t>jonesthomas@example.org</t>
  </si>
  <si>
    <t>886-939-4100x9634</t>
  </si>
  <si>
    <t>vvaughn@example.net</t>
  </si>
  <si>
    <t>Lorraine</t>
  </si>
  <si>
    <t>+1-930-507-5579x33297</t>
  </si>
  <si>
    <t>howellnatalie@example.com</t>
  </si>
  <si>
    <t>(360)373-8333x4348</t>
  </si>
  <si>
    <t>freemancarly@example.com</t>
  </si>
  <si>
    <t>smithbriana@example.net</t>
  </si>
  <si>
    <t>(935)183-2794</t>
  </si>
  <si>
    <t>tammiebecker@example.com</t>
  </si>
  <si>
    <t>Hayley</t>
  </si>
  <si>
    <t>nicholasthomas@example.org</t>
  </si>
  <si>
    <t>001-232-995-3805</t>
  </si>
  <si>
    <t>navarropeter@example.com</t>
  </si>
  <si>
    <t>001-918-374-6076x98386</t>
  </si>
  <si>
    <t>daniel23@example.com</t>
  </si>
  <si>
    <t>657.832.5404x3956</t>
  </si>
  <si>
    <t>jodirodriguez@example.org</t>
  </si>
  <si>
    <t>001-471-455-9367</t>
  </si>
  <si>
    <t>urogers@example.net</t>
  </si>
  <si>
    <t>001-946-268-7488x99232</t>
  </si>
  <si>
    <t>markhuerta@example.com</t>
  </si>
  <si>
    <t>dylan38@example.com</t>
  </si>
  <si>
    <t>+1-772-475-5166x0641</t>
  </si>
  <si>
    <t>tkerr@example.net</t>
  </si>
  <si>
    <t>gmurphy@example.org</t>
  </si>
  <si>
    <t>(742)700-7892</t>
  </si>
  <si>
    <t>davisrobert@example.net</t>
  </si>
  <si>
    <t>(369)292-4945x154</t>
  </si>
  <si>
    <t>marcia84@example.net</t>
  </si>
  <si>
    <t>Mack</t>
  </si>
  <si>
    <t>+1-081-165-8132x9303</t>
  </si>
  <si>
    <t>irogers@example.net</t>
  </si>
  <si>
    <t>jamesperkins@example.org</t>
  </si>
  <si>
    <t>Trevino</t>
  </si>
  <si>
    <t>(041)304-0434x3311</t>
  </si>
  <si>
    <t>edwardhunt@example.net</t>
  </si>
  <si>
    <t>(646)198-4879x43029</t>
  </si>
  <si>
    <t>hernandezzachary@example.net</t>
  </si>
  <si>
    <t>332-131-6165x6147</t>
  </si>
  <si>
    <t>qmckinney@example.org</t>
  </si>
  <si>
    <t>501-450-0262</t>
  </si>
  <si>
    <t>pachecowillie@example.com</t>
  </si>
  <si>
    <t>715.012.1158x7154</t>
  </si>
  <si>
    <t>kevin03@example.org</t>
  </si>
  <si>
    <t>+1-685-665-8757x44268</t>
  </si>
  <si>
    <t>james80@example.com</t>
  </si>
  <si>
    <t>679.844.4965x70035</t>
  </si>
  <si>
    <t>david93@example.org</t>
  </si>
  <si>
    <t>(778)760-9653</t>
  </si>
  <si>
    <t>jason50@example.com</t>
  </si>
  <si>
    <t>Eileen</t>
  </si>
  <si>
    <t>brettbradley@example.net</t>
  </si>
  <si>
    <t>001-068-940-2242</t>
  </si>
  <si>
    <t>pjackson@example.com</t>
  </si>
  <si>
    <t>050.066.1414</t>
  </si>
  <si>
    <t>bshaw@example.org</t>
  </si>
  <si>
    <t>Herring</t>
  </si>
  <si>
    <t>(245)458-1855</t>
  </si>
  <si>
    <t>ahayes@example.org</t>
  </si>
  <si>
    <t>(154)817-7699</t>
  </si>
  <si>
    <t>bassandrew@example.com</t>
  </si>
  <si>
    <t>Mercedes</t>
  </si>
  <si>
    <t>833.838.1964</t>
  </si>
  <si>
    <t>williambarton@example.org</t>
  </si>
  <si>
    <t>(932)858-3272x867</t>
  </si>
  <si>
    <t>jimmyhorton@example.com</t>
  </si>
  <si>
    <t>Cobb</t>
  </si>
  <si>
    <t>+1-646-193-5725x493</t>
  </si>
  <si>
    <t>danielallen@example.net</t>
  </si>
  <si>
    <t>292.117.5191</t>
  </si>
  <si>
    <t>morgan06@example.org</t>
  </si>
  <si>
    <t>991.705.0976</t>
  </si>
  <si>
    <t>kathrynpayne@example.net</t>
  </si>
  <si>
    <t>756.077.0427x0531</t>
  </si>
  <si>
    <t>iherman@example.org</t>
  </si>
  <si>
    <t>(573)512-4809</t>
  </si>
  <si>
    <t>katiesanders@example.com</t>
  </si>
  <si>
    <t>973.768.3310</t>
  </si>
  <si>
    <t>deleonluke@example.org</t>
  </si>
  <si>
    <t>karen50@example.net</t>
  </si>
  <si>
    <t>694-224-8101x621</t>
  </si>
  <si>
    <t>kelsey27@example.com</t>
  </si>
  <si>
    <t>(831)931-3179x265</t>
  </si>
  <si>
    <t>jmacias@example.com</t>
  </si>
  <si>
    <t>(022)998-1905</t>
  </si>
  <si>
    <t>wgilbert@example.org</t>
  </si>
  <si>
    <t>Lozano</t>
  </si>
  <si>
    <t>+1-834-151-3166x9151</t>
  </si>
  <si>
    <t>fjames@example.com</t>
  </si>
  <si>
    <t>Salas</t>
  </si>
  <si>
    <t>282.022.8160x8425</t>
  </si>
  <si>
    <t>joshuaburke@example.org</t>
  </si>
  <si>
    <t>+1-942-710-4783x912</t>
  </si>
  <si>
    <t>michael30@example.net</t>
  </si>
  <si>
    <t>154-232-8526</t>
  </si>
  <si>
    <t>alvarezdavid@example.com</t>
  </si>
  <si>
    <t>(899)645-2175x19588</t>
  </si>
  <si>
    <t>montgomeryjacob@example.com</t>
  </si>
  <si>
    <t>163-723-5406x338</t>
  </si>
  <si>
    <t>tuckerrenee@example.com</t>
  </si>
  <si>
    <t>479.807.6468x880</t>
  </si>
  <si>
    <t>(445)623-0172x7715</t>
  </si>
  <si>
    <t>daviswanda@example.net</t>
  </si>
  <si>
    <t>876-040-7728x8249</t>
  </si>
  <si>
    <t>jorge44@example.com</t>
  </si>
  <si>
    <t>(584)530-4279</t>
  </si>
  <si>
    <t>travishoffman@example.net</t>
  </si>
  <si>
    <t>(020)280-2545x6869</t>
  </si>
  <si>
    <t>jacqueline95@example.org</t>
  </si>
  <si>
    <t>615-737-0889</t>
  </si>
  <si>
    <t>davisadam@example.com</t>
  </si>
  <si>
    <t>+1-779-210-2512x93134</t>
  </si>
  <si>
    <t>nguyentammy@example.com</t>
  </si>
  <si>
    <t>254-841-4695x707</t>
  </si>
  <si>
    <t>brownkimberly@example.org</t>
  </si>
  <si>
    <t>(350)134-9294x4063</t>
  </si>
  <si>
    <t>tylerwalters@example.org</t>
  </si>
  <si>
    <t>+1-339-444-6891x3130</t>
  </si>
  <si>
    <t>douglas95@example.net</t>
  </si>
  <si>
    <t>+1-538-556-7603x197</t>
  </si>
  <si>
    <t>jessica55@example.com</t>
  </si>
  <si>
    <t>snyderkeith@example.com</t>
  </si>
  <si>
    <t>977.643.0123x34165</t>
  </si>
  <si>
    <t>michael23@example.org</t>
  </si>
  <si>
    <t>203-295-7173x56692</t>
  </si>
  <si>
    <t>Valenzuela</t>
  </si>
  <si>
    <t>991-637-6769</t>
  </si>
  <si>
    <t>howard18@example.com</t>
  </si>
  <si>
    <t>+1-170-823-4908x3418</t>
  </si>
  <si>
    <t>joel28@example.org</t>
  </si>
  <si>
    <t>Briggs</t>
  </si>
  <si>
    <t>686-836-5805x0490</t>
  </si>
  <si>
    <t>randolpherin@example.org</t>
  </si>
  <si>
    <t>858.393.6782x75890</t>
  </si>
  <si>
    <t>michaelglover@example.net</t>
  </si>
  <si>
    <t>192.998.1054x987</t>
  </si>
  <si>
    <t>jeremybennett@example.org</t>
  </si>
  <si>
    <t>(244)149-6780</t>
  </si>
  <si>
    <t>bakerkelly@example.com</t>
  </si>
  <si>
    <t>198-059-7208x83433</t>
  </si>
  <si>
    <t>kevinallen@example.com</t>
  </si>
  <si>
    <t>094-975-0646x35909</t>
  </si>
  <si>
    <t>josephbrittany@example.org</t>
  </si>
  <si>
    <t>(043)671-9813x70636</t>
  </si>
  <si>
    <t>ucohen@example.com</t>
  </si>
  <si>
    <t>Velasquez</t>
  </si>
  <si>
    <t>001-463-915-0833x862</t>
  </si>
  <si>
    <t>campbellgail@example.com</t>
  </si>
  <si>
    <t>453.868.1517x5171</t>
  </si>
  <si>
    <t>lharris@example.net</t>
  </si>
  <si>
    <t>Sheri</t>
  </si>
  <si>
    <t>001-757-289-7925x004</t>
  </si>
  <si>
    <t>michael43@example.org</t>
  </si>
  <si>
    <t>robert08@example.com</t>
  </si>
  <si>
    <t>+1-074-074-1825x836</t>
  </si>
  <si>
    <t>ramosmichele@example.net</t>
  </si>
  <si>
    <t>+1-539-416-3143x16596</t>
  </si>
  <si>
    <t>lynn44@example.com</t>
  </si>
  <si>
    <t>(759)692-7251</t>
  </si>
  <si>
    <t>danielrichards@example.org</t>
  </si>
  <si>
    <t>001-426-681-8453x72680</t>
  </si>
  <si>
    <t>andrewkoch@example.org</t>
  </si>
  <si>
    <t>591.217.3602</t>
  </si>
  <si>
    <t>vtrujillo@example.com</t>
  </si>
  <si>
    <t>037-302-9336x982</t>
  </si>
  <si>
    <t>mcguireheather@example.com</t>
  </si>
  <si>
    <t>melissa42@example.org</t>
  </si>
  <si>
    <t>(569)013-1467x964</t>
  </si>
  <si>
    <t>smithjason@example.org</t>
  </si>
  <si>
    <t>Case</t>
  </si>
  <si>
    <t>675.072.5499x90052</t>
  </si>
  <si>
    <t>wrodriguez@example.org</t>
  </si>
  <si>
    <t>Mcguire</t>
  </si>
  <si>
    <t>001-421-079-2589x95758</t>
  </si>
  <si>
    <t>gabrielsanders@example.org</t>
  </si>
  <si>
    <t>+1-333-342-9146x85837</t>
  </si>
  <si>
    <t>morrisandrew@example.com</t>
  </si>
  <si>
    <t>+1-754-041-2705x37305</t>
  </si>
  <si>
    <t>dgrant@example.com</t>
  </si>
  <si>
    <t>926-058-0981x4720</t>
  </si>
  <si>
    <t>yatesmichael@example.org</t>
  </si>
  <si>
    <t>001-516-751-1582x007</t>
  </si>
  <si>
    <t>hamptonsarah@example.com</t>
  </si>
  <si>
    <t>(224)288-3843</t>
  </si>
  <si>
    <t>lfoster@example.org</t>
  </si>
  <si>
    <t>griffintimothy@example.com</t>
  </si>
  <si>
    <t>(744)215-6780</t>
  </si>
  <si>
    <t>randyjones@example.com</t>
  </si>
  <si>
    <t>(302)550-1173x56546</t>
  </si>
  <si>
    <t>courtneyfoster@example.net</t>
  </si>
  <si>
    <t>(800)678-1675</t>
  </si>
  <si>
    <t>whitakerjoshua@example.org</t>
  </si>
  <si>
    <t>916-362-3466</t>
  </si>
  <si>
    <t>christopher10@example.com</t>
  </si>
  <si>
    <t>(168)431-8313</t>
  </si>
  <si>
    <t>harmonangela@example.org</t>
  </si>
  <si>
    <t>(108)939-4862x198</t>
  </si>
  <si>
    <t>john60@example.com</t>
  </si>
  <si>
    <t>772.843.7361x29147</t>
  </si>
  <si>
    <t>paulhughes@example.com</t>
  </si>
  <si>
    <t>001-703-883-6413</t>
  </si>
  <si>
    <t>gabrielafuentes@example.com</t>
  </si>
  <si>
    <t>001-603-466-1141x782</t>
  </si>
  <si>
    <t>fedwards@example.org</t>
  </si>
  <si>
    <t>(314)724-6903x826</t>
  </si>
  <si>
    <t>huntjustin@example.net</t>
  </si>
  <si>
    <t>147.649.3745x601</t>
  </si>
  <si>
    <t>watsonjoseph@example.org</t>
  </si>
  <si>
    <t>359-390-7337x26864</t>
  </si>
  <si>
    <t>brianrichardson@example.net</t>
  </si>
  <si>
    <t>396-678-3142</t>
  </si>
  <si>
    <t>cooperscott@example.net</t>
  </si>
  <si>
    <t>058.188.8774x379</t>
  </si>
  <si>
    <t>jermainebrown@example.org</t>
  </si>
  <si>
    <t>michellemccormick@example.com</t>
  </si>
  <si>
    <t>julierodriguez@example.net</t>
  </si>
  <si>
    <t>001-631-252-9643x8843</t>
  </si>
  <si>
    <t>ceverett@example.com</t>
  </si>
  <si>
    <t>001-920-001-1917x89558</t>
  </si>
  <si>
    <t>ucooper@example.com</t>
  </si>
  <si>
    <t>(571)621-5336x45866</t>
  </si>
  <si>
    <t>donaldrogers@example.com</t>
  </si>
  <si>
    <t>Osborne</t>
  </si>
  <si>
    <t>637-033-3982x706</t>
  </si>
  <si>
    <t>lferguson@example.org</t>
  </si>
  <si>
    <t>(564)548-4020x5704</t>
  </si>
  <si>
    <t>christinabrown@example.org</t>
  </si>
  <si>
    <t>843.016.2763x9824</t>
  </si>
  <si>
    <t>wilsonchristopher@example.org</t>
  </si>
  <si>
    <t>(352)028-3650x341</t>
  </si>
  <si>
    <t>carlosmiller@example.net</t>
  </si>
  <si>
    <t>616-006-3390x7324</t>
  </si>
  <si>
    <t>jonesjames@example.net</t>
  </si>
  <si>
    <t>632.115.6079x8932</t>
  </si>
  <si>
    <t>owennicole@example.org</t>
  </si>
  <si>
    <t>868-980-1364</t>
  </si>
  <si>
    <t>kathybright@example.net</t>
  </si>
  <si>
    <t>243.544.6825x44928</t>
  </si>
  <si>
    <t>rflores@example.net</t>
  </si>
  <si>
    <t>(248)136-8022</t>
  </si>
  <si>
    <t>andre55@example.net</t>
  </si>
  <si>
    <t>sarataylor@example.com</t>
  </si>
  <si>
    <t>(351)536-0050</t>
  </si>
  <si>
    <t>averybrandy@example.org</t>
  </si>
  <si>
    <t>875.638.0255</t>
  </si>
  <si>
    <t>jacobvazquez@example.net</t>
  </si>
  <si>
    <t>+1-295-629-3855x92909</t>
  </si>
  <si>
    <t>michelle90@example.net</t>
  </si>
  <si>
    <t>190-912-2327</t>
  </si>
  <si>
    <t>harrismichael@example.com</t>
  </si>
  <si>
    <t>787-774-9709</t>
  </si>
  <si>
    <t>littlelauren@example.org</t>
  </si>
  <si>
    <t>racheljohnson@example.com</t>
  </si>
  <si>
    <t>111-467-5979</t>
  </si>
  <si>
    <t>tmckee@example.com</t>
  </si>
  <si>
    <t>Harrington</t>
  </si>
  <si>
    <t>091.980.4227x04323</t>
  </si>
  <si>
    <t>santanacharles@example.net</t>
  </si>
  <si>
    <t>Ruben</t>
  </si>
  <si>
    <t>zacharyrodriguez@example.com</t>
  </si>
  <si>
    <t>(704)063-9754x16973</t>
  </si>
  <si>
    <t>xchen@example.net</t>
  </si>
  <si>
    <t>+1-601-625-2223x08336</t>
  </si>
  <si>
    <t>ryoder@example.org</t>
  </si>
  <si>
    <t>308-791-1826x18529</t>
  </si>
  <si>
    <t>johnsonjon@example.com</t>
  </si>
  <si>
    <t>001-339-143-7991x9935</t>
  </si>
  <si>
    <t>ipayne@example.com</t>
  </si>
  <si>
    <t>001-588-869-3212</t>
  </si>
  <si>
    <t>ethan56@example.com</t>
  </si>
  <si>
    <t>267.978.6981x82477</t>
  </si>
  <si>
    <t>martinezanthony@example.com</t>
  </si>
  <si>
    <t>Sheppard</t>
  </si>
  <si>
    <t>(708)215-4421x810</t>
  </si>
  <si>
    <t>christopherbarnes@example.com</t>
  </si>
  <si>
    <t>Wang</t>
  </si>
  <si>
    <t>(658)420-3964</t>
  </si>
  <si>
    <t>whebert@example.net</t>
  </si>
  <si>
    <t>mwiley@example.com</t>
  </si>
  <si>
    <t>075-411-3610x777</t>
  </si>
  <si>
    <t>cbright@example.net</t>
  </si>
  <si>
    <t>+1-488-910-2056x79473</t>
  </si>
  <si>
    <t>nathan01@example.org</t>
  </si>
  <si>
    <t>386.283.3135</t>
  </si>
  <si>
    <t>rileyjohn@example.org</t>
  </si>
  <si>
    <t>+1-310-031-1950x27717</t>
  </si>
  <si>
    <t>cynthiamason@example.com</t>
  </si>
  <si>
    <t>001-246-503-9558x95559</t>
  </si>
  <si>
    <t>simsjohn@example.com</t>
  </si>
  <si>
    <t>689-600-4179x3484</t>
  </si>
  <si>
    <t>adamsjessica@example.com</t>
  </si>
  <si>
    <t>001-014-682-3828x8516</t>
  </si>
  <si>
    <t>fedwards@example.com</t>
  </si>
  <si>
    <t>eugenefarrell@example.org</t>
  </si>
  <si>
    <t>167-122-0586x103</t>
  </si>
  <si>
    <t>dlewis@example.com</t>
  </si>
  <si>
    <t>886.813.1514x4779</t>
  </si>
  <si>
    <t>robertortega@example.net</t>
  </si>
  <si>
    <t>172-862-4365x42207</t>
  </si>
  <si>
    <t>angelaallison@example.net</t>
  </si>
  <si>
    <t>+1-712-602-0600x80376</t>
  </si>
  <si>
    <t>david62@example.net</t>
  </si>
  <si>
    <t>ybrooks@example.com</t>
  </si>
  <si>
    <t>019.306.7795</t>
  </si>
  <si>
    <t>tom13@example.net</t>
  </si>
  <si>
    <t>Duane</t>
  </si>
  <si>
    <t>824-617-1191x6611</t>
  </si>
  <si>
    <t>javier89@example.net</t>
  </si>
  <si>
    <t>238.843.4046</t>
  </si>
  <si>
    <t>vcarrillo@example.net</t>
  </si>
  <si>
    <t>820-477-0882</t>
  </si>
  <si>
    <t>nduarte@example.net</t>
  </si>
  <si>
    <t>+1-626-606-6343x13646</t>
  </si>
  <si>
    <t>zchambers@example.com</t>
  </si>
  <si>
    <t>097.619.3366</t>
  </si>
  <si>
    <t>rileykatherine@example.org</t>
  </si>
  <si>
    <t>(906)238-9456x1590</t>
  </si>
  <si>
    <t>ismith@example.org</t>
  </si>
  <si>
    <t>Elliott</t>
  </si>
  <si>
    <t>001-720-223-3534x696</t>
  </si>
  <si>
    <t>david70@example.net</t>
  </si>
  <si>
    <t>Chaney</t>
  </si>
  <si>
    <t>713.060.9186</t>
  </si>
  <si>
    <t>wfields@example.net</t>
  </si>
  <si>
    <t>325.673.3077</t>
  </si>
  <si>
    <t>yrobinson@example.com</t>
  </si>
  <si>
    <t>670.123.1233x02593</t>
  </si>
  <si>
    <t>erin69@example.org</t>
  </si>
  <si>
    <t>(163)036-1715</t>
  </si>
  <si>
    <t>douglas23@example.com</t>
  </si>
  <si>
    <t>129.233.1535</t>
  </si>
  <si>
    <t>vnguyen@example.com</t>
  </si>
  <si>
    <t>895.676.1588</t>
  </si>
  <si>
    <t>saundersthomas@example.com</t>
  </si>
  <si>
    <t>+1-861-375-2873x3134</t>
  </si>
  <si>
    <t>jessica82@example.net</t>
  </si>
  <si>
    <t>852.287.8170</t>
  </si>
  <si>
    <t>robertfields@example.com</t>
  </si>
  <si>
    <t>Wells</t>
  </si>
  <si>
    <t>605.374.6981x1039</t>
  </si>
  <si>
    <t>hamptonjeffrey@example.org</t>
  </si>
  <si>
    <t>+1-845-573-0329x867</t>
  </si>
  <si>
    <t>aliciafreeman@example.net</t>
  </si>
  <si>
    <t>Sosa</t>
  </si>
  <si>
    <t>(201)029-0933</t>
  </si>
  <si>
    <t>vincentfrederick@example.com</t>
  </si>
  <si>
    <t>Tyrone</t>
  </si>
  <si>
    <t>001-738-217-4712x7638</t>
  </si>
  <si>
    <t>xbrowning@example.net</t>
  </si>
  <si>
    <t>001-174-291-1570x83230</t>
  </si>
  <si>
    <t>mary74@example.org</t>
  </si>
  <si>
    <t>219.538.6063x5666</t>
  </si>
  <si>
    <t>turnerlisa@example.com</t>
  </si>
  <si>
    <t>+1-344-932-2451x7967</t>
  </si>
  <si>
    <t>emoody@example.net</t>
  </si>
  <si>
    <t>659-276-2960x72196</t>
  </si>
  <si>
    <t>julie25@example.org</t>
  </si>
  <si>
    <t>001-799-947-6088x3901</t>
  </si>
  <si>
    <t>jason63@example.com</t>
  </si>
  <si>
    <t>Michaela</t>
  </si>
  <si>
    <t>376.303.4820x73791</t>
  </si>
  <si>
    <t>jennifer91@example.org</t>
  </si>
  <si>
    <t>+1-372-913-8258x5864</t>
  </si>
  <si>
    <t>joshuaadams@example.net</t>
  </si>
  <si>
    <t>726.880.3612x439</t>
  </si>
  <si>
    <t>ldouglas@example.com</t>
  </si>
  <si>
    <t>486-208-7035x345</t>
  </si>
  <si>
    <t>markmerritt@example.net</t>
  </si>
  <si>
    <t>+1-495-808-2849x899</t>
  </si>
  <si>
    <t>julia75@example.net</t>
  </si>
  <si>
    <t>bmarshall@example.org</t>
  </si>
  <si>
    <t>(585)588-8682</t>
  </si>
  <si>
    <t>shannon86@example.org</t>
  </si>
  <si>
    <t>583-732-3153x54761</t>
  </si>
  <si>
    <t>davisrachel@example.com</t>
  </si>
  <si>
    <t>929.570.8453x691</t>
  </si>
  <si>
    <t>paulkathleen@example.com</t>
  </si>
  <si>
    <t>Shelia</t>
  </si>
  <si>
    <t>390.546.2318</t>
  </si>
  <si>
    <t>connerandrew@example.org</t>
  </si>
  <si>
    <t>agomez@example.com</t>
  </si>
  <si>
    <t>541.179.3951x0060</t>
  </si>
  <si>
    <t>mayomeagan@example.net</t>
  </si>
  <si>
    <t>(224)378-5330x628</t>
  </si>
  <si>
    <t>susan21@example.com</t>
  </si>
  <si>
    <t>001-543-954-4150x001</t>
  </si>
  <si>
    <t>shannon87@example.net</t>
  </si>
  <si>
    <t>001-628-363-4022x67715</t>
  </si>
  <si>
    <t>jennifer65@example.com</t>
  </si>
  <si>
    <t>001-466-999-5763x67764</t>
  </si>
  <si>
    <t>maloneerika@example.net</t>
  </si>
  <si>
    <t>(723)065-5856x25209</t>
  </si>
  <si>
    <t>hernandezlisa@example.net</t>
  </si>
  <si>
    <t>sandrahamilton@example.com</t>
  </si>
  <si>
    <t>+1-683-543-9233x462</t>
  </si>
  <si>
    <t>justin40@example.net</t>
  </si>
  <si>
    <t>diane02@example.org</t>
  </si>
  <si>
    <t>jimenezstephen@example.com</t>
  </si>
  <si>
    <t>786.578.1222x051</t>
  </si>
  <si>
    <t>nicolevalenzuela@example.com</t>
  </si>
  <si>
    <t>447.940.7223</t>
  </si>
  <si>
    <t>laurieford@example.org</t>
  </si>
  <si>
    <t>880.734.3012x83157</t>
  </si>
  <si>
    <t>tyoung@example.net</t>
  </si>
  <si>
    <t>764-771-3420x110</t>
  </si>
  <si>
    <t>davisjessica@example.net</t>
  </si>
  <si>
    <t>ngarcia@example.org</t>
  </si>
  <si>
    <t>001-205-929-7997x39190</t>
  </si>
  <si>
    <t>timothyhiggins@example.org</t>
  </si>
  <si>
    <t>Blackburn</t>
  </si>
  <si>
    <t>(848)100-9992x8127</t>
  </si>
  <si>
    <t>oconnorkevin@example.com</t>
  </si>
  <si>
    <t>452.606.6000x991</t>
  </si>
  <si>
    <t>martinezmaria@example.org</t>
  </si>
  <si>
    <t>(204)067-6386x216</t>
  </si>
  <si>
    <t>ssmith@example.com</t>
  </si>
  <si>
    <t>001-603-305-1611x486</t>
  </si>
  <si>
    <t>catherine15@example.net</t>
  </si>
  <si>
    <t>082.959.3802x13647</t>
  </si>
  <si>
    <t>madeline30@example.org</t>
  </si>
  <si>
    <t>(784)265-4176x8312</t>
  </si>
  <si>
    <t>benjamin24@example.org</t>
  </si>
  <si>
    <t>570.789.5707x572</t>
  </si>
  <si>
    <t>jennifer32@example.org</t>
  </si>
  <si>
    <t>+1-973-317-9569x197</t>
  </si>
  <si>
    <t>michaeljones@example.com</t>
  </si>
  <si>
    <t>(266)811-0507x9542</t>
  </si>
  <si>
    <t>kellyaudrey@example.net</t>
  </si>
  <si>
    <t>(249)809-1683</t>
  </si>
  <si>
    <t>spencer33@example.org</t>
  </si>
  <si>
    <t>651.702.9294x1936</t>
  </si>
  <si>
    <t>storres@example.net</t>
  </si>
  <si>
    <t>664-939-5936x50869</t>
  </si>
  <si>
    <t>theodoreberry@example.net</t>
  </si>
  <si>
    <t>(389)550-6802x33715</t>
  </si>
  <si>
    <t>manntina@example.com</t>
  </si>
  <si>
    <t>+1-678-070-9354x362</t>
  </si>
  <si>
    <t>mackstephen@example.com</t>
  </si>
  <si>
    <t>001-057-441-1524x6465</t>
  </si>
  <si>
    <t>tmartinez@example.net</t>
  </si>
  <si>
    <t>634.748.9956x74143</t>
  </si>
  <si>
    <t>rodrigueznancy@example.net</t>
  </si>
  <si>
    <t>850-150-3332</t>
  </si>
  <si>
    <t>thomasandrew@example.org</t>
  </si>
  <si>
    <t>001-443-397-6968x3127</t>
  </si>
  <si>
    <t>courtneypruitt@example.com</t>
  </si>
  <si>
    <t>Lester</t>
  </si>
  <si>
    <t>720.038.3963x671</t>
  </si>
  <si>
    <t>nicole95@example.org</t>
  </si>
  <si>
    <t>791.843.1710x09673</t>
  </si>
  <si>
    <t>peterstammy@example.org</t>
  </si>
  <si>
    <t>Mckee</t>
  </si>
  <si>
    <t>524-956-9065x499</t>
  </si>
  <si>
    <t>lmccarthy@example.org</t>
  </si>
  <si>
    <t>001-314-669-2318x433</t>
  </si>
  <si>
    <t>meganbuck@example.net</t>
  </si>
  <si>
    <t>+1-877-443-2801x948</t>
  </si>
  <si>
    <t>dayjustin@example.org</t>
  </si>
  <si>
    <t>924-215-1363x655</t>
  </si>
  <si>
    <t>afernandez@example.com</t>
  </si>
  <si>
    <t>jacob41@example.org</t>
  </si>
  <si>
    <t>032.919.2041x52793</t>
  </si>
  <si>
    <t>rhampton@example.org</t>
  </si>
  <si>
    <t>001-041-694-5671</t>
  </si>
  <si>
    <t>carrpeter@example.org</t>
  </si>
  <si>
    <t>justin72@example.org</t>
  </si>
  <si>
    <t>(748)434-8616x96772</t>
  </si>
  <si>
    <t>medinarebecca@example.com</t>
  </si>
  <si>
    <t>232.267.6359x77296</t>
  </si>
  <si>
    <t>dylanmason@example.com</t>
  </si>
  <si>
    <t>786.608.3189x88908</t>
  </si>
  <si>
    <t>melanieellis@example.org</t>
  </si>
  <si>
    <t>Brandt</t>
  </si>
  <si>
    <t>900.001.0278x03024</t>
  </si>
  <si>
    <t>userrano@example.net</t>
  </si>
  <si>
    <t>243.058.7941</t>
  </si>
  <si>
    <t>nataliebrown@example.net</t>
  </si>
  <si>
    <t>699-433-5789</t>
  </si>
  <si>
    <t>mrandall@example.org</t>
  </si>
  <si>
    <t>775.276.5536x512</t>
  </si>
  <si>
    <t>christie43@example.org</t>
  </si>
  <si>
    <t>209-524-2660</t>
  </si>
  <si>
    <t>jasongreen@example.com</t>
  </si>
  <si>
    <t>(969)033-1091</t>
  </si>
  <si>
    <t>justinpowell@example.com</t>
  </si>
  <si>
    <t>+1-695-466-7934x124</t>
  </si>
  <si>
    <t>choward@example.com</t>
  </si>
  <si>
    <t>+1-941-095-3360x09767</t>
  </si>
  <si>
    <t>tamaradiaz@example.org</t>
  </si>
  <si>
    <t>(685)647-3164</t>
  </si>
  <si>
    <t>jason71@example.org</t>
  </si>
  <si>
    <t>635.662.8401x998</t>
  </si>
  <si>
    <t>isaunders@example.com</t>
  </si>
  <si>
    <t>(748)798-8853</t>
  </si>
  <si>
    <t>bmoore@example.com</t>
  </si>
  <si>
    <t>(463)079-9654x8147</t>
  </si>
  <si>
    <t>michaellopez@example.com</t>
  </si>
  <si>
    <t>+1-027-812-5470x967</t>
  </si>
  <si>
    <t>kennethchang@example.net</t>
  </si>
  <si>
    <t>+1-721-956-9067x126</t>
  </si>
  <si>
    <t>zgreen@example.net</t>
  </si>
  <si>
    <t>001-941-486-1426x237</t>
  </si>
  <si>
    <t>stephanie90@example.org</t>
  </si>
  <si>
    <t>+1-055-338-9336x327</t>
  </si>
  <si>
    <t>brookserica@example.org</t>
  </si>
  <si>
    <t>(020)187-8683x86369</t>
  </si>
  <si>
    <t>iweaver@example.com</t>
  </si>
  <si>
    <t>0901018380</t>
  </si>
  <si>
    <t>vcummings@example.org</t>
  </si>
  <si>
    <t>Jasmin</t>
  </si>
  <si>
    <t>stephenlee@example.com</t>
  </si>
  <si>
    <t>001-695-517-7701x72543</t>
  </si>
  <si>
    <t>mwilliams@example.com</t>
  </si>
  <si>
    <t>786.123.2145x378</t>
  </si>
  <si>
    <t>johnsonjon@example.net</t>
  </si>
  <si>
    <t>(850)543-1999</t>
  </si>
  <si>
    <t>richard92@example.org</t>
  </si>
  <si>
    <t>+1-949-471-2574x85240</t>
  </si>
  <si>
    <t>corey59@example.org</t>
  </si>
  <si>
    <t>503.807.0021x271</t>
  </si>
  <si>
    <t>clarktaylor@example.com</t>
  </si>
  <si>
    <t>845-701-1898</t>
  </si>
  <si>
    <t>igibbs@example.net</t>
  </si>
  <si>
    <t>(296)788-8424x7235</t>
  </si>
  <si>
    <t>gomezlindsey@example.org</t>
  </si>
  <si>
    <t>walterrodriguez@example.org</t>
  </si>
  <si>
    <t>+1-348-735-6197x5535</t>
  </si>
  <si>
    <t>victoria32@example.net</t>
  </si>
  <si>
    <t>0455650676</t>
  </si>
  <si>
    <t>tammyhinton@example.net</t>
  </si>
  <si>
    <t>(978)034-1329</t>
  </si>
  <si>
    <t>meganmiller@example.org</t>
  </si>
  <si>
    <t>001-908-286-9573</t>
  </si>
  <si>
    <t>youngtammy@example.com</t>
  </si>
  <si>
    <t>(955)384-7309</t>
  </si>
  <si>
    <t>quinnsteven@example.net</t>
  </si>
  <si>
    <t>620-796-9602</t>
  </si>
  <si>
    <t>williamsamy@example.net</t>
  </si>
  <si>
    <t>001-941-369-8982x10955</t>
  </si>
  <si>
    <t>robert48@example.net</t>
  </si>
  <si>
    <t>001-817-091-7086x466</t>
  </si>
  <si>
    <t>lallen@example.com</t>
  </si>
  <si>
    <t>153-497-9421x852</t>
  </si>
  <si>
    <t>wrightchase@example.net</t>
  </si>
  <si>
    <t>(445)623-5327x66534</t>
  </si>
  <si>
    <t>nelsonjohn@example.net</t>
  </si>
  <si>
    <t>577-882-9825x059</t>
  </si>
  <si>
    <t>amitchell@example.com</t>
  </si>
  <si>
    <t>001-997-389-1499x786</t>
  </si>
  <si>
    <t>nicole68@example.com</t>
  </si>
  <si>
    <t>881-496-6031x182</t>
  </si>
  <si>
    <t>catherinekim@example.com</t>
  </si>
  <si>
    <t>(869)795-5440</t>
  </si>
  <si>
    <t>gabrieldavenport@example.net</t>
  </si>
  <si>
    <t>Randolph</t>
  </si>
  <si>
    <t>(106)423-9847</t>
  </si>
  <si>
    <t>jennifer31@example.org</t>
  </si>
  <si>
    <t>154-655-6944x59605</t>
  </si>
  <si>
    <t>frichards@example.net</t>
  </si>
  <si>
    <t>651-925-1378x96937</t>
  </si>
  <si>
    <t>kmorrison@example.com</t>
  </si>
  <si>
    <t>001-260-232-0191x370</t>
  </si>
  <si>
    <t>xfox@example.org</t>
  </si>
  <si>
    <t>001-940-240-5980x56063</t>
  </si>
  <si>
    <t>smithmelanie@example.com</t>
  </si>
  <si>
    <t>(171)353-0273</t>
  </si>
  <si>
    <t>fgardner@example.com</t>
  </si>
  <si>
    <t>+1-883-567-4681x945</t>
  </si>
  <si>
    <t>sarahfranklin@example.net</t>
  </si>
  <si>
    <t>521-713-6428x73273</t>
  </si>
  <si>
    <t>sextonjames@example.net</t>
  </si>
  <si>
    <t>001-638-646-3241x12723</t>
  </si>
  <si>
    <t>adamcook@example.net</t>
  </si>
  <si>
    <t>(606)707-4407x32414</t>
  </si>
  <si>
    <t>amberhill@example.com</t>
  </si>
  <si>
    <t>gilbertmichael@example.org</t>
  </si>
  <si>
    <t>morajorge@example.org</t>
  </si>
  <si>
    <t>patricia88@example.org</t>
  </si>
  <si>
    <t>572-261-1335x9827</t>
  </si>
  <si>
    <t>tracey10@example.com</t>
  </si>
  <si>
    <t>001-599-849-7948x49412</t>
  </si>
  <si>
    <t>uclark@example.org</t>
  </si>
  <si>
    <t>001-861-078-2466x65042</t>
  </si>
  <si>
    <t>abigailcrawford@example.com</t>
  </si>
  <si>
    <t>(597)415-6047x574</t>
  </si>
  <si>
    <t>michael59@example.com</t>
  </si>
  <si>
    <t>148.588.3745x538</t>
  </si>
  <si>
    <t>drew75@example.net</t>
  </si>
  <si>
    <t>969-345-6720x67759</t>
  </si>
  <si>
    <t>charleswilson@example.com</t>
  </si>
  <si>
    <t>medinajulie@example.org</t>
  </si>
  <si>
    <t>(995)130-6716</t>
  </si>
  <si>
    <t>hensonkaren@example.net</t>
  </si>
  <si>
    <t>069.509.7622</t>
  </si>
  <si>
    <t>qharris@example.com</t>
  </si>
  <si>
    <t>001-950-587-8274x1183</t>
  </si>
  <si>
    <t>ishannon@example.org</t>
  </si>
  <si>
    <t>(027)219-9833</t>
  </si>
  <si>
    <t>diana13@example.org</t>
  </si>
  <si>
    <t>353.678.0892x730</t>
  </si>
  <si>
    <t>lstewart@example.com</t>
  </si>
  <si>
    <t>179.701.3458x57812</t>
  </si>
  <si>
    <t>amyhaley@example.org</t>
  </si>
  <si>
    <t>001-931-381-2459x477</t>
  </si>
  <si>
    <t>christophercrawford@example.net</t>
  </si>
  <si>
    <t>108-084-8650x2632</t>
  </si>
  <si>
    <t>rhondahiggins@example.com</t>
  </si>
  <si>
    <t>254.237.3774x71210</t>
  </si>
  <si>
    <t>lowealvin@example.org</t>
  </si>
  <si>
    <t>049-915-7588x47155</t>
  </si>
  <si>
    <t>bonniemartinez@example.com</t>
  </si>
  <si>
    <t>001-760-885-4667</t>
  </si>
  <si>
    <t>alyssa83@example.net</t>
  </si>
  <si>
    <t>(528)231-2761x9440</t>
  </si>
  <si>
    <t>novakmallory@example.com</t>
  </si>
  <si>
    <t>272-593-7744</t>
  </si>
  <si>
    <t>danielmullen@example.net</t>
  </si>
  <si>
    <t>117.570.2391x15029</t>
  </si>
  <si>
    <t>warejoanna@example.org</t>
  </si>
  <si>
    <t>(986)411-0658x86507</t>
  </si>
  <si>
    <t>651-436-6032x822</t>
  </si>
  <si>
    <t>wayne50@example.net</t>
  </si>
  <si>
    <t>113-541-6983x12640</t>
  </si>
  <si>
    <t>christopher91@example.com</t>
  </si>
  <si>
    <t>+1-868-019-3207x968</t>
  </si>
  <si>
    <t>thomaswilson@example.org</t>
  </si>
  <si>
    <t>818.964.4375</t>
  </si>
  <si>
    <t>greenrandy@example.net</t>
  </si>
  <si>
    <t>(351)538-6266x1251</t>
  </si>
  <si>
    <t>joseph01@example.net</t>
  </si>
  <si>
    <t>312.216.6724x515</t>
  </si>
  <si>
    <t>brooksmorgan@example.net</t>
  </si>
  <si>
    <t>+1-572-484-4639x96781</t>
  </si>
  <si>
    <t>kimberlyreed@example.org</t>
  </si>
  <si>
    <t>523.515.9839x3402</t>
  </si>
  <si>
    <t>andrewsmichael@example.org</t>
  </si>
  <si>
    <t>001-427-036-8645x650</t>
  </si>
  <si>
    <t>ywoodward@example.net</t>
  </si>
  <si>
    <t>nathancobb@example.net</t>
  </si>
  <si>
    <t>001-150-367-4563x764</t>
  </si>
  <si>
    <t>kevinferguson@example.net</t>
  </si>
  <si>
    <t>811.219.9747</t>
  </si>
  <si>
    <t>cliffordcarroll@example.net</t>
  </si>
  <si>
    <t>001-004-355-7074x963</t>
  </si>
  <si>
    <t>harrismegan@example.net</t>
  </si>
  <si>
    <t>959-852-4146x9523</t>
  </si>
  <si>
    <t>seth63@example.org</t>
  </si>
  <si>
    <t>+1-141-896-9377x65985</t>
  </si>
  <si>
    <t>mhardy@example.org</t>
  </si>
  <si>
    <t>658-705-3056</t>
  </si>
  <si>
    <t>kelly62@example.net</t>
  </si>
  <si>
    <t>668-637-1422</t>
  </si>
  <si>
    <t>jamesduke@example.net</t>
  </si>
  <si>
    <t>Morse</t>
  </si>
  <si>
    <t>(373)088-4736x2174</t>
  </si>
  <si>
    <t>raymondmiranda@example.com</t>
  </si>
  <si>
    <t>trevor57@example.com</t>
  </si>
  <si>
    <t>379.041.7480x7910</t>
  </si>
  <si>
    <t>dillonjose@example.com</t>
  </si>
  <si>
    <t>165-991-3114x649</t>
  </si>
  <si>
    <t>rcrawford@example.net</t>
  </si>
  <si>
    <t>345.833.1377x44640</t>
  </si>
  <si>
    <t>marcusmelendez@example.org</t>
  </si>
  <si>
    <t>(344)502-4713</t>
  </si>
  <si>
    <t>john85@example.com</t>
  </si>
  <si>
    <t>(366)743-8649</t>
  </si>
  <si>
    <t>beth19@example.org</t>
  </si>
  <si>
    <t>howardrivera@example.net</t>
  </si>
  <si>
    <t>+1-698-601-8811x37778</t>
  </si>
  <si>
    <t>ymoore@example.com</t>
  </si>
  <si>
    <t>(412)939-2402x4145</t>
  </si>
  <si>
    <t>umoreno@example.net</t>
  </si>
  <si>
    <t>Taza</t>
  </si>
  <si>
    <t>fbright@example.net</t>
  </si>
  <si>
    <t>355-876-0031</t>
  </si>
  <si>
    <t>vjohnson@example.com</t>
  </si>
  <si>
    <t>(534)659-4760x1775</t>
  </si>
  <si>
    <t>samantha75@example.org</t>
  </si>
  <si>
    <t>344.190.5148</t>
  </si>
  <si>
    <t>parkscarlos@example.net</t>
  </si>
  <si>
    <t>Lamb</t>
  </si>
  <si>
    <t>455.409.9503x555</t>
  </si>
  <si>
    <t>davisdaniel@example.net</t>
  </si>
  <si>
    <t>Finley</t>
  </si>
  <si>
    <t>(788)568-0720x80314</t>
  </si>
  <si>
    <t>erinjones@example.net</t>
  </si>
  <si>
    <t>(164)982-9580</t>
  </si>
  <si>
    <t>samanthafuller@example.org</t>
  </si>
  <si>
    <t>+1-403-709-9162x95554</t>
  </si>
  <si>
    <t>amandahooper@example.com</t>
  </si>
  <si>
    <t>(644)101-8337x0797</t>
  </si>
  <si>
    <t>julie13@example.org</t>
  </si>
  <si>
    <t>244.581.6082</t>
  </si>
  <si>
    <t>qperez@example.net</t>
  </si>
  <si>
    <t>001-950-594-5081x326</t>
  </si>
  <si>
    <t>james77@example.org</t>
  </si>
  <si>
    <t>(204)996-3537x2311</t>
  </si>
  <si>
    <t>kelly46@example.org</t>
  </si>
  <si>
    <t>142.070.4044x56266</t>
  </si>
  <si>
    <t>505.879.4535</t>
  </si>
  <si>
    <t>wileytonya@example.com</t>
  </si>
  <si>
    <t>(743)920-9352</t>
  </si>
  <si>
    <t>joshua99@example.com</t>
  </si>
  <si>
    <t>001-590-271-8883x356</t>
  </si>
  <si>
    <t>jcastillo@example.org</t>
  </si>
  <si>
    <t>+1-455-514-9007x3638</t>
  </si>
  <si>
    <t>kathryncrawford@example.com</t>
  </si>
  <si>
    <t>sabbott@example.org</t>
  </si>
  <si>
    <t>669-232-0996</t>
  </si>
  <si>
    <t>justin92@example.net</t>
  </si>
  <si>
    <t>001-233-848-5138x34025</t>
  </si>
  <si>
    <t>bryan32@example.net</t>
  </si>
  <si>
    <t>Estes</t>
  </si>
  <si>
    <t>001-903-570-5989x9240</t>
  </si>
  <si>
    <t>kellybray@example.org</t>
  </si>
  <si>
    <t>737.040.0751x23273</t>
  </si>
  <si>
    <t>amanda17@example.net</t>
  </si>
  <si>
    <t>blackmartin@example.com</t>
  </si>
  <si>
    <t>001-630-658-5303</t>
  </si>
  <si>
    <t>amanda99@example.com</t>
  </si>
  <si>
    <t>(394)099-3421x594</t>
  </si>
  <si>
    <t>cmanning@example.net</t>
  </si>
  <si>
    <t>santiagokristen@example.com</t>
  </si>
  <si>
    <t>108.179.5475x730</t>
  </si>
  <si>
    <t>sdaniels@example.org</t>
  </si>
  <si>
    <t>+1-995-691-7654x985</t>
  </si>
  <si>
    <t>nicholas18@example.net</t>
  </si>
  <si>
    <t>+1-455-817-2908x91239</t>
  </si>
  <si>
    <t>michaelmiller@example.com</t>
  </si>
  <si>
    <t>295.591.5985x5289</t>
  </si>
  <si>
    <t>xhardy@example.net</t>
  </si>
  <si>
    <t>(044)065-5697x913</t>
  </si>
  <si>
    <t>qrush@example.net</t>
  </si>
  <si>
    <t>816-294-9034</t>
  </si>
  <si>
    <t>christopherharrison@example.net</t>
  </si>
  <si>
    <t>812-736-2401</t>
  </si>
  <si>
    <t>stephanie44@example.net</t>
  </si>
  <si>
    <t>842-169-5603x4055</t>
  </si>
  <si>
    <t>millerbrady@example.org</t>
  </si>
  <si>
    <t>147-540-9401x314</t>
  </si>
  <si>
    <t>juan87@example.net</t>
  </si>
  <si>
    <t>001-365-254-8132x7580</t>
  </si>
  <si>
    <t>neiljones@example.net</t>
  </si>
  <si>
    <t>Irwin</t>
  </si>
  <si>
    <t>(623)507-6952x271</t>
  </si>
  <si>
    <t>lwheeler@example.org</t>
  </si>
  <si>
    <t>001-338-784-2995x990</t>
  </si>
  <si>
    <t>jakelara@example.com</t>
  </si>
  <si>
    <t>158-286-3593</t>
  </si>
  <si>
    <t>thompsonmichelle@example.net</t>
  </si>
  <si>
    <t>001-266-580-8189</t>
  </si>
  <si>
    <t>xphelps@example.org</t>
  </si>
  <si>
    <t>764.611.9326x306</t>
  </si>
  <si>
    <t>bateskathryn@example.com</t>
  </si>
  <si>
    <t>446-030-7827x591</t>
  </si>
  <si>
    <t>hendricksamber@example.net</t>
  </si>
  <si>
    <t>Kemp</t>
  </si>
  <si>
    <t>001-790-890-3313</t>
  </si>
  <si>
    <t>adam21@example.net</t>
  </si>
  <si>
    <t>(111)185-7539</t>
  </si>
  <si>
    <t>brownjamie@example.com</t>
  </si>
  <si>
    <t>001-634-255-1231</t>
  </si>
  <si>
    <t>danielryan@example.org</t>
  </si>
  <si>
    <t>294-316-3368</t>
  </si>
  <si>
    <t>parktyler@example.net</t>
  </si>
  <si>
    <t>Marvin</t>
  </si>
  <si>
    <t>595.146.8560x28262</t>
  </si>
  <si>
    <t>smithhannah@example.com</t>
  </si>
  <si>
    <t>292.162.6867</t>
  </si>
  <si>
    <t>sharpangela@example.net</t>
  </si>
  <si>
    <t>001-324-742-7791</t>
  </si>
  <si>
    <t>charlene27@example.net</t>
  </si>
  <si>
    <t>762.692.0715x52919</t>
  </si>
  <si>
    <t>jenkinsdaniel@example.com</t>
  </si>
  <si>
    <t>jesse01@example.org</t>
  </si>
  <si>
    <t>498.638.6408x38957</t>
  </si>
  <si>
    <t>philip47@example.org</t>
  </si>
  <si>
    <t>699.742.5813</t>
  </si>
  <si>
    <t>molly81@example.net</t>
  </si>
  <si>
    <t>+1-432-109-6341x18677</t>
  </si>
  <si>
    <t>kimberlybaldwin@example.net</t>
  </si>
  <si>
    <t>Dwayne</t>
  </si>
  <si>
    <t>+1-590-101-6921x1033</t>
  </si>
  <si>
    <t>renee03@example.net</t>
  </si>
  <si>
    <t>001-051-490-6748x4598</t>
  </si>
  <si>
    <t>myerselizabeth@example.org</t>
  </si>
  <si>
    <t>+1-105-114-4838x8245</t>
  </si>
  <si>
    <t>floresemily@example.net</t>
  </si>
  <si>
    <t>(992)451-4421x2319</t>
  </si>
  <si>
    <t>ublack@example.org</t>
  </si>
  <si>
    <t>olivia58@example.net</t>
  </si>
  <si>
    <t>(148)937-2423x4226</t>
  </si>
  <si>
    <t>johnthomas@example.net</t>
  </si>
  <si>
    <t>231-498-7798x7349</t>
  </si>
  <si>
    <t>johnolsen@example.com</t>
  </si>
  <si>
    <t>350-221-1157</t>
  </si>
  <si>
    <t>bpadilla@example.net</t>
  </si>
  <si>
    <t>001-575-976-1690</t>
  </si>
  <si>
    <t>tony47@example.org</t>
  </si>
  <si>
    <t>(041)334-7364x457</t>
  </si>
  <si>
    <t>alexis76@example.net</t>
  </si>
  <si>
    <t>(634)412-1116x618</t>
  </si>
  <si>
    <t>sanchezbryan@example.net</t>
  </si>
  <si>
    <t>001-387-104-7856x81650</t>
  </si>
  <si>
    <t>lrichards@example.com</t>
  </si>
  <si>
    <t>632.511.9339x8860</t>
  </si>
  <si>
    <t>woodwalter@example.org</t>
  </si>
  <si>
    <t>+1-505-536-2223x68563</t>
  </si>
  <si>
    <t>sgarcia@example.net</t>
  </si>
  <si>
    <t>+1-575-879-8908x27411</t>
  </si>
  <si>
    <t>jessicamckay@example.net</t>
  </si>
  <si>
    <t>jennifer47@example.com</t>
  </si>
  <si>
    <t>+1-865-189-0777x6267</t>
  </si>
  <si>
    <t>ywright@example.net</t>
  </si>
  <si>
    <t>656.011.1489</t>
  </si>
  <si>
    <t>alyssa23@example.com</t>
  </si>
  <si>
    <t>cannonmark@example.com</t>
  </si>
  <si>
    <t>(134)927-8595x00828</t>
  </si>
  <si>
    <t>Booth</t>
  </si>
  <si>
    <t>(683)234-7581x33656</t>
  </si>
  <si>
    <t>kennethcooper@example.net</t>
  </si>
  <si>
    <t>yroberts@example.org</t>
  </si>
  <si>
    <t>+1-320-338-3910x500</t>
  </si>
  <si>
    <t>kevin51@example.org</t>
  </si>
  <si>
    <t>Joy</t>
  </si>
  <si>
    <t>andrew02@example.com</t>
  </si>
  <si>
    <t>+1-262-139-8480x98250</t>
  </si>
  <si>
    <t>heatherclark@example.net</t>
  </si>
  <si>
    <t>775-916-5674x62153</t>
  </si>
  <si>
    <t>molly36@example.org</t>
  </si>
  <si>
    <t>001-760-010-1771x31676</t>
  </si>
  <si>
    <t>dhicks@example.net</t>
  </si>
  <si>
    <t>935.599.9672</t>
  </si>
  <si>
    <t>vfisher@example.com</t>
  </si>
  <si>
    <t>+1-385-090-6011x506</t>
  </si>
  <si>
    <t>arthursavage@example.org</t>
  </si>
  <si>
    <t>001-001-200-2540</t>
  </si>
  <si>
    <t>moorecatherine@example.net</t>
  </si>
  <si>
    <t>001-431-120-1950x92102</t>
  </si>
  <si>
    <t>mterrell@example.org</t>
  </si>
  <si>
    <t>227-127-3429x850</t>
  </si>
  <si>
    <t>gcook@example.com</t>
  </si>
  <si>
    <t>(376)459-4628</t>
  </si>
  <si>
    <t>eserrano@example.org</t>
  </si>
  <si>
    <t>Aimee</t>
  </si>
  <si>
    <t>(603)059-6917x94387</t>
  </si>
  <si>
    <t>brownvictoria@example.net</t>
  </si>
  <si>
    <t>+1-394-016-8710x78399</t>
  </si>
  <si>
    <t>bryanwright@example.org</t>
  </si>
  <si>
    <t>712-085-8203x5204</t>
  </si>
  <si>
    <t>christopher66@example.org</t>
  </si>
  <si>
    <t>+1-889-708-8053x8367</t>
  </si>
  <si>
    <t>anthonyboyd@example.com</t>
  </si>
  <si>
    <t>061-153-9690</t>
  </si>
  <si>
    <t>kelleyjim@example.com</t>
  </si>
  <si>
    <t>greendonna@example.com</t>
  </si>
  <si>
    <t>(875)159-9408x1559</t>
  </si>
  <si>
    <t>heatherjefferson@example.net</t>
  </si>
  <si>
    <t>(976)437-2084x6531</t>
  </si>
  <si>
    <t>zchurch@example.net</t>
  </si>
  <si>
    <t>(158)109-1933x664</t>
  </si>
  <si>
    <t>donna57@example.org</t>
  </si>
  <si>
    <t>306.186.8720</t>
  </si>
  <si>
    <t>ingramlisa@example.org</t>
  </si>
  <si>
    <t>Mcgrath</t>
  </si>
  <si>
    <t>398-278-8604</t>
  </si>
  <si>
    <t>pbryant@example.net</t>
  </si>
  <si>
    <t>(882)165-2005x06555</t>
  </si>
  <si>
    <t>marissadavis@example.org</t>
  </si>
  <si>
    <t>847.434.7755x898</t>
  </si>
  <si>
    <t>marie35@example.com</t>
  </si>
  <si>
    <t>tiffanyrivera@example.com</t>
  </si>
  <si>
    <t>(436)570-0137x080</t>
  </si>
  <si>
    <t>ldelgado@example.com</t>
  </si>
  <si>
    <t>001-739-813-9746x57781</t>
  </si>
  <si>
    <t>rcollins@example.org</t>
  </si>
  <si>
    <t>+1-261-679-2729x6920</t>
  </si>
  <si>
    <t>jamie59@example.org</t>
  </si>
  <si>
    <t>282-732-1778x17156</t>
  </si>
  <si>
    <t>mark83@example.org</t>
  </si>
  <si>
    <t>+1-715-048-9227x063</t>
  </si>
  <si>
    <t>walterstina@example.com</t>
  </si>
  <si>
    <t>+1-925-289-8317x9064</t>
  </si>
  <si>
    <t>tyler53@example.com</t>
  </si>
  <si>
    <t>+1-973-466-3799x8519</t>
  </si>
  <si>
    <t>kgiles@example.net</t>
  </si>
  <si>
    <t>361-298-0787x6037</t>
  </si>
  <si>
    <t>robertwang@example.org</t>
  </si>
  <si>
    <t>771.002.8635x90649</t>
  </si>
  <si>
    <t>ycordova@example.org</t>
  </si>
  <si>
    <t>+1-159-131-0327x3636</t>
  </si>
  <si>
    <t>jacob33@example.org</t>
  </si>
  <si>
    <t>001-790-555-0696x791</t>
  </si>
  <si>
    <t>sarah60@example.net</t>
  </si>
  <si>
    <t>424.659.9395</t>
  </si>
  <si>
    <t>nathan17@example.com</t>
  </si>
  <si>
    <t>001-257-280-1028x5976</t>
  </si>
  <si>
    <t>bgraham@example.org</t>
  </si>
  <si>
    <t>(789)433-7512x13797</t>
  </si>
  <si>
    <t>amywagner@example.net</t>
  </si>
  <si>
    <t>(455)608-8255</t>
  </si>
  <si>
    <t>mollypotts@example.org</t>
  </si>
  <si>
    <t>maria25@example.net</t>
  </si>
  <si>
    <t>(588)166-1163</t>
  </si>
  <si>
    <t>fgomez@example.net</t>
  </si>
  <si>
    <t>001-145-345-9332x593</t>
  </si>
  <si>
    <t>urusso@example.org</t>
  </si>
  <si>
    <t>151-680-0143</t>
  </si>
  <si>
    <t>307.618.2163x336</t>
  </si>
  <si>
    <t>bianca87@example.org</t>
  </si>
  <si>
    <t>001-861-258-6953x14120</t>
  </si>
  <si>
    <t>(121)494-1648</t>
  </si>
  <si>
    <t>uleach@example.org</t>
  </si>
  <si>
    <t>854.235.8658x7430</t>
  </si>
  <si>
    <t>johnsoncrystal@example.org</t>
  </si>
  <si>
    <t>+1-164-695-4173x736</t>
  </si>
  <si>
    <t>feliciamiller@example.net</t>
  </si>
  <si>
    <t>+1-995-425-6921x060</t>
  </si>
  <si>
    <t>xbrown@example.com</t>
  </si>
  <si>
    <t>raymond11@example.com</t>
  </si>
  <si>
    <t>763.494.6940x879</t>
  </si>
  <si>
    <t>richardsonjames@example.net</t>
  </si>
  <si>
    <t>533-999-8895</t>
  </si>
  <si>
    <t>ystout@example.org</t>
  </si>
  <si>
    <t>Sydney</t>
  </si>
  <si>
    <t>001-714-756-0922</t>
  </si>
  <si>
    <t>kford@example.com</t>
  </si>
  <si>
    <t>597-045-2037x9983</t>
  </si>
  <si>
    <t>gallen@example.net</t>
  </si>
  <si>
    <t>001-445-358-1590</t>
  </si>
  <si>
    <t>james51@example.com</t>
  </si>
  <si>
    <t>(424)325-6699</t>
  </si>
  <si>
    <t>marytrevino@example.net</t>
  </si>
  <si>
    <t>958-039-5590</t>
  </si>
  <si>
    <t>edwardcampbell@example.org</t>
  </si>
  <si>
    <t>678.055.8889</t>
  </si>
  <si>
    <t>qwest@example.com</t>
  </si>
  <si>
    <t>angelathompson@example.net</t>
  </si>
  <si>
    <t>001-587-657-5650x3339</t>
  </si>
  <si>
    <t>(031)291-8858x673</t>
  </si>
  <si>
    <t>calebstewart@example.net</t>
  </si>
  <si>
    <t>716-789-9415x19497</t>
  </si>
  <si>
    <t>ashley66@example.com</t>
  </si>
  <si>
    <t>harveysteven@example.org</t>
  </si>
  <si>
    <t>251-534-5993</t>
  </si>
  <si>
    <t>jessica55@example.net</t>
  </si>
  <si>
    <t>001-962-955-9870x644</t>
  </si>
  <si>
    <t>alexisgarcia@example.com</t>
  </si>
  <si>
    <t>Schmitt</t>
  </si>
  <si>
    <t>+1-940-421-4476x71117</t>
  </si>
  <si>
    <t>ltanner@example.com</t>
  </si>
  <si>
    <t>0562617447</t>
  </si>
  <si>
    <t>carterjulia@example.net</t>
  </si>
  <si>
    <t>239.814.3553x7366</t>
  </si>
  <si>
    <t>wlopez@example.org</t>
  </si>
  <si>
    <t>111.694.0769</t>
  </si>
  <si>
    <t>gregory20@example.org</t>
  </si>
  <si>
    <t>312.619.4459x263</t>
  </si>
  <si>
    <t>zoe18@example.org</t>
  </si>
  <si>
    <t>236-019-8528x62146</t>
  </si>
  <si>
    <t>bakersean@example.com</t>
  </si>
  <si>
    <t>217.085.8703</t>
  </si>
  <si>
    <t>xburgess@example.com</t>
  </si>
  <si>
    <t>+1-709-118-4591x340</t>
  </si>
  <si>
    <t>926.263.1160x652</t>
  </si>
  <si>
    <t>baileydana@example.org</t>
  </si>
  <si>
    <t>+1-047-462-9950x277</t>
  </si>
  <si>
    <t>christinecooper@example.com</t>
  </si>
  <si>
    <t>001-267-702-9276x029</t>
  </si>
  <si>
    <t>xaustin@example.org</t>
  </si>
  <si>
    <t>235-832-4778x2487</t>
  </si>
  <si>
    <t>hillshannon@example.com</t>
  </si>
  <si>
    <t>Belinda</t>
  </si>
  <si>
    <t>268.416.5478x910</t>
  </si>
  <si>
    <t>jessicarichardson@example.com</t>
  </si>
  <si>
    <t>699-446-8938x4595</t>
  </si>
  <si>
    <t>scott54@example.org</t>
  </si>
  <si>
    <t>608.112.3035x3563</t>
  </si>
  <si>
    <t>hudsonkimberly@example.net</t>
  </si>
  <si>
    <t>+1-410-300-6430x450</t>
  </si>
  <si>
    <t>kennethrichardson@example.org</t>
  </si>
  <si>
    <t>Sierra</t>
  </si>
  <si>
    <t>836.870.8841</t>
  </si>
  <si>
    <t>sanchezjonathan@example.net</t>
  </si>
  <si>
    <t>+1-477-532-8314x5887</t>
  </si>
  <si>
    <t>gbennett@example.org</t>
  </si>
  <si>
    <t>602-772-4651x89600</t>
  </si>
  <si>
    <t>dawsonbrandon@example.com</t>
  </si>
  <si>
    <t>(947)046-3310x86176</t>
  </si>
  <si>
    <t>harristravis@example.com</t>
  </si>
  <si>
    <t>442.879.6752x5356</t>
  </si>
  <si>
    <t>tlowery@example.org</t>
  </si>
  <si>
    <t>Cummings</t>
  </si>
  <si>
    <t>764-215-4411</t>
  </si>
  <si>
    <t>christy16@example.com</t>
  </si>
  <si>
    <t>(539)562-1098x653</t>
  </si>
  <si>
    <t>allengeorge@example.net</t>
  </si>
  <si>
    <t>001-731-625-9861x283</t>
  </si>
  <si>
    <t>michael72@example.com</t>
  </si>
  <si>
    <t>001-060-983-2025</t>
  </si>
  <si>
    <t>katrina58@example.com</t>
  </si>
  <si>
    <t>001-156-756-1474</t>
  </si>
  <si>
    <t>yjones@example.com</t>
  </si>
  <si>
    <t>585-742-5596x9450</t>
  </si>
  <si>
    <t>kelleyjacqueline@example.net</t>
  </si>
  <si>
    <t>+1-351-317-1428x73171</t>
  </si>
  <si>
    <t>ypierce@example.org</t>
  </si>
  <si>
    <t>356.974.8510x2493</t>
  </si>
  <si>
    <t>halljeffrey@example.org</t>
  </si>
  <si>
    <t>(757)021-8071</t>
  </si>
  <si>
    <t>727.574.6551</t>
  </si>
  <si>
    <t>sschmidt@example.com</t>
  </si>
  <si>
    <t>903.954.3339</t>
  </si>
  <si>
    <t>randyrichmond@example.net</t>
  </si>
  <si>
    <t>+1-373-096-0339x03472</t>
  </si>
  <si>
    <t>megancastillo@example.com</t>
  </si>
  <si>
    <t>001-630-032-1407x565</t>
  </si>
  <si>
    <t>kristine85@example.com</t>
  </si>
  <si>
    <t>Shaffer</t>
  </si>
  <si>
    <t>284-279-6809x66037</t>
  </si>
  <si>
    <t>nicoledyer@example.net</t>
  </si>
  <si>
    <t>981-941-2254x256</t>
  </si>
  <si>
    <t>kellyamy@example.com</t>
  </si>
  <si>
    <t>+1-516-392-1162x95552</t>
  </si>
  <si>
    <t>kyle64@example.org</t>
  </si>
  <si>
    <t>(105)367-5524x381</t>
  </si>
  <si>
    <t>andersonsharon@example.org</t>
  </si>
  <si>
    <t>+1-992-392-8722x6903</t>
  </si>
  <si>
    <t>keithclay@example.net</t>
  </si>
  <si>
    <t>(663)978-9753x622</t>
  </si>
  <si>
    <t>brownjacqueline@example.com</t>
  </si>
  <si>
    <t>213.170.1016</t>
  </si>
  <si>
    <t>anna61@example.com</t>
  </si>
  <si>
    <t>475-237-3643</t>
  </si>
  <si>
    <t>dramirez@example.net</t>
  </si>
  <si>
    <t>shawnancy@example.net</t>
  </si>
  <si>
    <t>365.076.7168</t>
  </si>
  <si>
    <t>lbass@example.net</t>
  </si>
  <si>
    <t>001-681-556-3463x1689</t>
  </si>
  <si>
    <t>fernandezjeremy@example.net</t>
  </si>
  <si>
    <t>436.459.7840x3736</t>
  </si>
  <si>
    <t>sarahrodriguez@example.org</t>
  </si>
  <si>
    <t>Kari</t>
  </si>
  <si>
    <t>001-100-201-5769x8653</t>
  </si>
  <si>
    <t>kylecampbell@example.org</t>
  </si>
  <si>
    <t>245.685.1555</t>
  </si>
  <si>
    <t>george92@example.org</t>
  </si>
  <si>
    <t>Briana</t>
  </si>
  <si>
    <t>001-155-863-9411x2994</t>
  </si>
  <si>
    <t>robin48@example.org</t>
  </si>
  <si>
    <t>tranamber@example.org</t>
  </si>
  <si>
    <t>911-930-1893x2738</t>
  </si>
  <si>
    <t>timothymiller@example.com</t>
  </si>
  <si>
    <t>(932)786-0678</t>
  </si>
  <si>
    <t>imcmahon@example.net</t>
  </si>
  <si>
    <t>634-371-4855x54845</t>
  </si>
  <si>
    <t>dennis30@example.net</t>
  </si>
  <si>
    <t>0606848528</t>
  </si>
  <si>
    <t>vanessameyer@example.org</t>
  </si>
  <si>
    <t>(376)738-9230x09646</t>
  </si>
  <si>
    <t>llopez@example.net</t>
  </si>
  <si>
    <t>(400)215-7945x92369</t>
  </si>
  <si>
    <t>kentchristine@example.org</t>
  </si>
  <si>
    <t>(515)189-4760x228</t>
  </si>
  <si>
    <t>bennettjoshua@example.com</t>
  </si>
  <si>
    <t>479.720.9177x2722</t>
  </si>
  <si>
    <t>wlynch@example.com</t>
  </si>
  <si>
    <t>001-444-894-5550x28078</t>
  </si>
  <si>
    <t>chad00@example.net</t>
  </si>
  <si>
    <t>davismichael@example.org</t>
  </si>
  <si>
    <t>(693)097-9558</t>
  </si>
  <si>
    <t>dwood@example.com</t>
  </si>
  <si>
    <t>Mandy</t>
  </si>
  <si>
    <t>001-321-654-2466x98174</t>
  </si>
  <si>
    <t>smithjessica@example.org</t>
  </si>
  <si>
    <t>001-329-003-2656x76676</t>
  </si>
  <si>
    <t>heatherhayes@example.org</t>
  </si>
  <si>
    <t>035-716-1114x15801</t>
  </si>
  <si>
    <t>dominiquemiller@example.net</t>
  </si>
  <si>
    <t>(468)205-8145</t>
  </si>
  <si>
    <t>owalters@example.com</t>
  </si>
  <si>
    <t>504-298-6663</t>
  </si>
  <si>
    <t>kristine25@example.com</t>
  </si>
  <si>
    <t>018.111.3654x438</t>
  </si>
  <si>
    <t>jessicawilliams@example.net</t>
  </si>
  <si>
    <t>(552)656-5788x8450</t>
  </si>
  <si>
    <t>rodriguezdaniel@example.net</t>
  </si>
  <si>
    <t>(386)557-0246x919</t>
  </si>
  <si>
    <t>nicholas93@example.com</t>
  </si>
  <si>
    <t>133.807.1128x2514</t>
  </si>
  <si>
    <t>billykrueger@example.net</t>
  </si>
  <si>
    <t>Dakhla-Oued Ed-Dahab</t>
  </si>
  <si>
    <t>654-997-8392</t>
  </si>
  <si>
    <t>crystal55@example.com</t>
  </si>
  <si>
    <t>+1-796-369-8170x68141</t>
  </si>
  <si>
    <t>ricky33@example.org</t>
  </si>
  <si>
    <t>(835)489-9703</t>
  </si>
  <si>
    <t>zfernandez@example.com</t>
  </si>
  <si>
    <t>qevans@example.net</t>
  </si>
  <si>
    <t>600.982.2849x90363</t>
  </si>
  <si>
    <t>conradbrandon@example.net</t>
  </si>
  <si>
    <t>883.636.1560</t>
  </si>
  <si>
    <t>gcooper@example.org</t>
  </si>
  <si>
    <t>Dyer</t>
  </si>
  <si>
    <t>(119)685-7939</t>
  </si>
  <si>
    <t>brianbarry@example.org</t>
  </si>
  <si>
    <t>+1-465-085-7099x0411</t>
  </si>
  <si>
    <t>xhill@example.org</t>
  </si>
  <si>
    <t>874.301.0354x13728</t>
  </si>
  <si>
    <t>dbrown@example.net</t>
  </si>
  <si>
    <t>418-365-1154x2414</t>
  </si>
  <si>
    <t>ronald42@example.com</t>
  </si>
  <si>
    <t>001-121-770-0981x0270</t>
  </si>
  <si>
    <t>robertsteele@example.net</t>
  </si>
  <si>
    <t>399.382.5658</t>
  </si>
  <si>
    <t>joeramirez@example.org</t>
  </si>
  <si>
    <t>664-528-0412</t>
  </si>
  <si>
    <t>jjacobson@example.com</t>
  </si>
  <si>
    <t>556-416-2968</t>
  </si>
  <si>
    <t>weavershawn@example.com</t>
  </si>
  <si>
    <t>(813)818-2950</t>
  </si>
  <si>
    <t>brownrachel@example.org</t>
  </si>
  <si>
    <t>Davies</t>
  </si>
  <si>
    <t>999.234.7453</t>
  </si>
  <si>
    <t>tracychang@example.com</t>
  </si>
  <si>
    <t>marshalleric@example.com</t>
  </si>
  <si>
    <t>Bright</t>
  </si>
  <si>
    <t>001-370-131-9379x1427</t>
  </si>
  <si>
    <t>christopher29@example.org</t>
  </si>
  <si>
    <t>689-319-6394</t>
  </si>
  <si>
    <t>jacobsanders@example.com</t>
  </si>
  <si>
    <t>itownsend@example.net</t>
  </si>
  <si>
    <t>637-323-9964x79581</t>
  </si>
  <si>
    <t>nbutler@example.com</t>
  </si>
  <si>
    <t>947-046-9319</t>
  </si>
  <si>
    <t>xmacias@example.net</t>
  </si>
  <si>
    <t>silvarachel@example.net</t>
  </si>
  <si>
    <t>535-134-4995</t>
  </si>
  <si>
    <t>anelson@example.org</t>
  </si>
  <si>
    <t>Kramer</t>
  </si>
  <si>
    <t>001-850-401-6247x1621</t>
  </si>
  <si>
    <t>josewilliams@example.org</t>
  </si>
  <si>
    <t>621-014-4152x509</t>
  </si>
  <si>
    <t>rodriguezwilliam@example.net</t>
  </si>
  <si>
    <t>christopherspencer@example.net</t>
  </si>
  <si>
    <t>(745)937-0337</t>
  </si>
  <si>
    <t>camachoannette@example.net</t>
  </si>
  <si>
    <t>418-649-3987</t>
  </si>
  <si>
    <t>patricia23@example.com</t>
  </si>
  <si>
    <t>001-892-327-2309x784</t>
  </si>
  <si>
    <t>kelleyjenna@example.net</t>
  </si>
  <si>
    <t>001-250-011-2132x5569</t>
  </si>
  <si>
    <t>mcmillanlaura@example.com</t>
  </si>
  <si>
    <t>065-318-3141x088</t>
  </si>
  <si>
    <t>andrew71@example.org</t>
  </si>
  <si>
    <t>001-164-137-3115x250</t>
  </si>
  <si>
    <t>alexanderjeffrey@example.net</t>
  </si>
  <si>
    <t>202-741-4371x6603</t>
  </si>
  <si>
    <t>robert79@example.net</t>
  </si>
  <si>
    <t>891.445.2908x64525</t>
  </si>
  <si>
    <t>christine11@example.org</t>
  </si>
  <si>
    <t>dominiquestein@example.net</t>
  </si>
  <si>
    <t>001-030-253-0120x752</t>
  </si>
  <si>
    <t>rachelsmith@example.net</t>
  </si>
  <si>
    <t>(658)220-0786</t>
  </si>
  <si>
    <t>christopher57@example.net</t>
  </si>
  <si>
    <t>201.899.3340</t>
  </si>
  <si>
    <t>cbush@example.com</t>
  </si>
  <si>
    <t>718-302-5181x746</t>
  </si>
  <si>
    <t>katherine37@example.org</t>
  </si>
  <si>
    <t>884-621-8053x828</t>
  </si>
  <si>
    <t>suzanne98@example.org</t>
  </si>
  <si>
    <t>+1-717-926-1064x921</t>
  </si>
  <si>
    <t>michaelrobinson@example.net</t>
  </si>
  <si>
    <t>pnelson@example.com</t>
  </si>
  <si>
    <t>(789)521-2710x518</t>
  </si>
  <si>
    <t>paul19@example.org</t>
  </si>
  <si>
    <t>199-839-1004x98289</t>
  </si>
  <si>
    <t>michealjohnson@example.com</t>
  </si>
  <si>
    <t>(892)540-2933x1635</t>
  </si>
  <si>
    <t>adam44@example.com</t>
  </si>
  <si>
    <t>001-779-128-5966</t>
  </si>
  <si>
    <t>danielskristen@example.org</t>
  </si>
  <si>
    <t>001-895-676-2406x76414</t>
  </si>
  <si>
    <t>evan58@example.net</t>
  </si>
  <si>
    <t>517.559.5708</t>
  </si>
  <si>
    <t>msuarez@example.org</t>
  </si>
  <si>
    <t>225-762-9967x4844</t>
  </si>
  <si>
    <t>charris@example.com</t>
  </si>
  <si>
    <t>(947)155-8379x7133</t>
  </si>
  <si>
    <t>raymondmiller@example.net</t>
  </si>
  <si>
    <t>(689)064-4892x4649</t>
  </si>
  <si>
    <t>grantlindsay@example.com</t>
  </si>
  <si>
    <t>524.731.6453</t>
  </si>
  <si>
    <t>taylorheather@example.com</t>
  </si>
  <si>
    <t>001-749-470-2845x316</t>
  </si>
  <si>
    <t>kellyhawkins@example.org</t>
  </si>
  <si>
    <t>(564)818-8742x9606</t>
  </si>
  <si>
    <t>smithrebekah@example.com</t>
  </si>
  <si>
    <t>(423)391-6352</t>
  </si>
  <si>
    <t>nathanielwilliams@example.net</t>
  </si>
  <si>
    <t>(805)974-3379</t>
  </si>
  <si>
    <t>david04@example.org</t>
  </si>
  <si>
    <t>+1-475-708-0585x72501</t>
  </si>
  <si>
    <t>gordonerica@example.com</t>
  </si>
  <si>
    <t>896-295-0721x617</t>
  </si>
  <si>
    <t>morganbarber@example.org</t>
  </si>
  <si>
    <t>985-944-8366x7362</t>
  </si>
  <si>
    <t>kellyjeffrey@example.org</t>
  </si>
  <si>
    <t>320.367.4997</t>
  </si>
  <si>
    <t>amanda06@example.net</t>
  </si>
  <si>
    <t>Herbert</t>
  </si>
  <si>
    <t>Pace</t>
  </si>
  <si>
    <t>(408)080-9137x0237</t>
  </si>
  <si>
    <t>ihammond@example.net</t>
  </si>
  <si>
    <t>Shields</t>
  </si>
  <si>
    <t>001-377-102-9041x954</t>
  </si>
  <si>
    <t>dthomas@example.net</t>
  </si>
  <si>
    <t>539.268.5330x19624</t>
  </si>
  <si>
    <t>carolwallace@example.org</t>
  </si>
  <si>
    <t>516.012.1837x0029</t>
  </si>
  <si>
    <t>brendajuarez@example.org</t>
  </si>
  <si>
    <t>christinapeterson@example.com</t>
  </si>
  <si>
    <t>sonyagonzalez@example.com</t>
  </si>
  <si>
    <t>001-480-296-6806</t>
  </si>
  <si>
    <t>bellrobert@example.org</t>
  </si>
  <si>
    <t>567-484-0889</t>
  </si>
  <si>
    <t>briannorris@example.com</t>
  </si>
  <si>
    <t>001-241-634-3207</t>
  </si>
  <si>
    <t>hlong@example.org</t>
  </si>
  <si>
    <t>494-460-5242x5473</t>
  </si>
  <si>
    <t>yjackson@example.com</t>
  </si>
  <si>
    <t>kingstephanie@example.org</t>
  </si>
  <si>
    <t>(262)814-2529</t>
  </si>
  <si>
    <t>andersontiffany@example.com</t>
  </si>
  <si>
    <t>417-299-6908x4423</t>
  </si>
  <si>
    <t>015.757.5071</t>
  </si>
  <si>
    <t>wthomas@example.org</t>
  </si>
  <si>
    <t>(328)687-6096x48314</t>
  </si>
  <si>
    <t>nford@example.org</t>
  </si>
  <si>
    <t>(963)982-8044x930</t>
  </si>
  <si>
    <t>ricemartha@example.org</t>
  </si>
  <si>
    <t>+1-403-335-2812x13078</t>
  </si>
  <si>
    <t>simoncrystal@example.org</t>
  </si>
  <si>
    <t>088.701.8532x884</t>
  </si>
  <si>
    <t>kwest@example.com</t>
  </si>
  <si>
    <t>001-238-605-0267x495</t>
  </si>
  <si>
    <t>allendeborah@example.net</t>
  </si>
  <si>
    <t>001-212-264-0201</t>
  </si>
  <si>
    <t>holly85@example.net</t>
  </si>
  <si>
    <t>121.101.6237x76865</t>
  </si>
  <si>
    <t>christinasilva@example.org</t>
  </si>
  <si>
    <t>jacksonmatthew@example.org</t>
  </si>
  <si>
    <t>(534)294-3264</t>
  </si>
  <si>
    <t>oguzman@example.org</t>
  </si>
  <si>
    <t>lcunningham@example.com</t>
  </si>
  <si>
    <t>382-675-0846</t>
  </si>
  <si>
    <t>brianandrews@example.com</t>
  </si>
  <si>
    <t>(104)516-1846</t>
  </si>
  <si>
    <t>juan46@example.net</t>
  </si>
  <si>
    <t>+1-091-973-1899x59495</t>
  </si>
  <si>
    <t>burtonkristen@example.com</t>
  </si>
  <si>
    <t>markbrown@example.org</t>
  </si>
  <si>
    <t>+1-450-687-9856x2558</t>
  </si>
  <si>
    <t>brandi40@example.com</t>
  </si>
  <si>
    <t>093-553-7027</t>
  </si>
  <si>
    <t>ashley72@example.com</t>
  </si>
  <si>
    <t>001-529-344-0174x1667</t>
  </si>
  <si>
    <t>beckyhopkins@example.net</t>
  </si>
  <si>
    <t>340-609-5449</t>
  </si>
  <si>
    <t>williamserika@example.com</t>
  </si>
  <si>
    <t>601-089-0700x34522</t>
  </si>
  <si>
    <t>gregory18@example.org</t>
  </si>
  <si>
    <t>930-754-0295</t>
  </si>
  <si>
    <t>christine69@example.org</t>
  </si>
  <si>
    <t>+1-463-598-9515x7745</t>
  </si>
  <si>
    <t>lewiskenneth@example.org</t>
  </si>
  <si>
    <t>(009)485-2621x744</t>
  </si>
  <si>
    <t>jerryburch@example.org</t>
  </si>
  <si>
    <t>(360)683-2479</t>
  </si>
  <si>
    <t>snowcolin@example.org</t>
  </si>
  <si>
    <t>Wong</t>
  </si>
  <si>
    <t>508-400-5552</t>
  </si>
  <si>
    <t>williamskyle@example.com</t>
  </si>
  <si>
    <t>407-952-4037x70814</t>
  </si>
  <si>
    <t>schneiderjustin@example.net</t>
  </si>
  <si>
    <t>aliciadavis@example.org</t>
  </si>
  <si>
    <t>Huff</t>
  </si>
  <si>
    <t>+1-934-691-2929x7223</t>
  </si>
  <si>
    <t>jennifer15@example.com</t>
  </si>
  <si>
    <t>johnsonbrandi@example.com</t>
  </si>
  <si>
    <t>(206)770-0420</t>
  </si>
  <si>
    <t>krista35@example.net</t>
  </si>
  <si>
    <t>brendanrobbins@example.org</t>
  </si>
  <si>
    <t>(469)878-3223</t>
  </si>
  <si>
    <t>ybell@example.com</t>
  </si>
  <si>
    <t>thomasmichelle@example.org</t>
  </si>
  <si>
    <t>Sherri</t>
  </si>
  <si>
    <t>+1-292-596-8840x057</t>
  </si>
  <si>
    <t>hessdana@example.net</t>
  </si>
  <si>
    <t>253-842-2272x24999</t>
  </si>
  <si>
    <t>jaymason@example.com</t>
  </si>
  <si>
    <t>michaelmcdaniel@example.org</t>
  </si>
  <si>
    <t>001-635-187-5270x047</t>
  </si>
  <si>
    <t>umcknight@example.org</t>
  </si>
  <si>
    <t>042-814-6321</t>
  </si>
  <si>
    <t>johnsondeborah@example.com</t>
  </si>
  <si>
    <t>165-778-5192</t>
  </si>
  <si>
    <t>proctorjared@example.org</t>
  </si>
  <si>
    <t>802.865.6642x94917</t>
  </si>
  <si>
    <t>sethjones@example.com</t>
  </si>
  <si>
    <t>001-310-992-7102x994</t>
  </si>
  <si>
    <t>fieldssamantha@example.org</t>
  </si>
  <si>
    <t>101.509.4531</t>
  </si>
  <si>
    <t>alvarezconnie@example.org</t>
  </si>
  <si>
    <t>+1-656-912-5448x53703</t>
  </si>
  <si>
    <t>wdeleon@example.net</t>
  </si>
  <si>
    <t>+1-885-922-5907x87539</t>
  </si>
  <si>
    <t>khenry@example.net</t>
  </si>
  <si>
    <t>197.339.4355</t>
  </si>
  <si>
    <t>thomas55@example.org</t>
  </si>
  <si>
    <t>810.797.4754</t>
  </si>
  <si>
    <t>traceyjones@example.com</t>
  </si>
  <si>
    <t>+1-303-145-3696x27302</t>
  </si>
  <si>
    <t>kevinhodge@example.net</t>
  </si>
  <si>
    <t>539.833.9577x3464</t>
  </si>
  <si>
    <t>steven56@example.org</t>
  </si>
  <si>
    <t>garciawesley@example.org</t>
  </si>
  <si>
    <t>Monroe</t>
  </si>
  <si>
    <t>rebeccahopkins@example.com</t>
  </si>
  <si>
    <t>001-276-979-8773x299</t>
  </si>
  <si>
    <t>robinsoneric@example.net</t>
  </si>
  <si>
    <t>(815)967-0321</t>
  </si>
  <si>
    <t>rchandler@example.com</t>
  </si>
  <si>
    <t>001-467-655-2271x95315</t>
  </si>
  <si>
    <t>boydanna@example.net</t>
  </si>
  <si>
    <t>+1-279-064-2755x08267</t>
  </si>
  <si>
    <t>351.456.4690x862</t>
  </si>
  <si>
    <t>wilsontravis@example.net</t>
  </si>
  <si>
    <t>877.124.2199x4679</t>
  </si>
  <si>
    <t>shannonaustin@example.net</t>
  </si>
  <si>
    <t>001-902-749-5770x3608</t>
  </si>
  <si>
    <t>austinlopez@example.net</t>
  </si>
  <si>
    <t>368.374.5692x458</t>
  </si>
  <si>
    <t>elizabeth99@example.com</t>
  </si>
  <si>
    <t>+1-982-818-7793x796</t>
  </si>
  <si>
    <t>angelagonzales@example.net</t>
  </si>
  <si>
    <t>944.682.2352</t>
  </si>
  <si>
    <t>cassandrajimenez@example.net</t>
  </si>
  <si>
    <t>001-017-091-7822</t>
  </si>
  <si>
    <t>jason32@example.com</t>
  </si>
  <si>
    <t>587-890-7754x8992</t>
  </si>
  <si>
    <t>104-933-1355x911</t>
  </si>
  <si>
    <t>ayerssteven@example.net</t>
  </si>
  <si>
    <t>+1-099-171-9114x43729</t>
  </si>
  <si>
    <t>stonejulie@example.net</t>
  </si>
  <si>
    <t>610-192-1465x282</t>
  </si>
  <si>
    <t>xsanchez@example.com</t>
  </si>
  <si>
    <t>(334)981-6944x803</t>
  </si>
  <si>
    <t>edwardhopkins@example.net</t>
  </si>
  <si>
    <t>001-194-559-8012</t>
  </si>
  <si>
    <t>stevengutierrez@example.org</t>
  </si>
  <si>
    <t>(194)121-9862x77990</t>
  </si>
  <si>
    <t>aaron34@example.org</t>
  </si>
  <si>
    <t>587-065-0787x177</t>
  </si>
  <si>
    <t>scottreyes@example.net</t>
  </si>
  <si>
    <t>(238)110-5807</t>
  </si>
  <si>
    <t>001-149-515-7371x13521</t>
  </si>
  <si>
    <t>njohnson@example.org</t>
  </si>
  <si>
    <t>959.197.4475</t>
  </si>
  <si>
    <t>wclark@example.com</t>
  </si>
  <si>
    <t>001-072-932-4269x4387</t>
  </si>
  <si>
    <t>taylorjoel@example.com</t>
  </si>
  <si>
    <t>(299)607-0528</t>
  </si>
  <si>
    <t>erikawilliams@example.net</t>
  </si>
  <si>
    <t>Guy</t>
  </si>
  <si>
    <t>001.195.7685</t>
  </si>
  <si>
    <t>tarawebb@example.net</t>
  </si>
  <si>
    <t>207.710.8673x65447</t>
  </si>
  <si>
    <t>christian00@example.net</t>
  </si>
  <si>
    <t>Le</t>
  </si>
  <si>
    <t>557.132.9576</t>
  </si>
  <si>
    <t>tgrant@example.org</t>
  </si>
  <si>
    <t>671-765-8468x289</t>
  </si>
  <si>
    <t>melaniewalter@example.net</t>
  </si>
  <si>
    <t>lisabradley@example.org</t>
  </si>
  <si>
    <t>+1-384-633-7337x33993</t>
  </si>
  <si>
    <t>kathrynperry@example.org</t>
  </si>
  <si>
    <t>carla71@example.com</t>
  </si>
  <si>
    <t>(053)180-5716</t>
  </si>
  <si>
    <t>omoore@example.com</t>
  </si>
  <si>
    <t>541-845-2730</t>
  </si>
  <si>
    <t>lauraparrish@example.net</t>
  </si>
  <si>
    <t>001-998-808-4624</t>
  </si>
  <si>
    <t>paul13@example.com</t>
  </si>
  <si>
    <t>(355)332-6212x97072</t>
  </si>
  <si>
    <t>heathjessica@example.net</t>
  </si>
  <si>
    <t>528-983-9474x46831</t>
  </si>
  <si>
    <t>dmiles@example.net</t>
  </si>
  <si>
    <t>wrightcameron@example.net</t>
  </si>
  <si>
    <t>001-062-467-1507</t>
  </si>
  <si>
    <t>gregoryholmes@example.net</t>
  </si>
  <si>
    <t>+1-402-336-4971x301</t>
  </si>
  <si>
    <t>wattsjessica@example.net</t>
  </si>
  <si>
    <t>0541600294</t>
  </si>
  <si>
    <t>murraytamara@example.com</t>
  </si>
  <si>
    <t>001-982-861-2308x43522</t>
  </si>
  <si>
    <t>monica59@example.net</t>
  </si>
  <si>
    <t>274-916-6894x54774</t>
  </si>
  <si>
    <t>stoneholly@example.com</t>
  </si>
  <si>
    <t>189-960-8469</t>
  </si>
  <si>
    <t>fischertracy@example.com</t>
  </si>
  <si>
    <t>571.583.5082x633</t>
  </si>
  <si>
    <t>stephensmith@example.org</t>
  </si>
  <si>
    <t>steventaylor@example.net</t>
  </si>
  <si>
    <t>001-247-915-5795</t>
  </si>
  <si>
    <t>craigjames@example.net</t>
  </si>
  <si>
    <t>001-520-979-7370x7120</t>
  </si>
  <si>
    <t>colliermatthew@example.net</t>
  </si>
  <si>
    <t>(060)521-1627</t>
  </si>
  <si>
    <t>phillipvalentine@example.net</t>
  </si>
  <si>
    <t>001-597-221-7631x33724</t>
  </si>
  <si>
    <t>lrose@example.com</t>
  </si>
  <si>
    <t>(266)045-9555</t>
  </si>
  <si>
    <t>summerlawrence@example.net</t>
  </si>
  <si>
    <t>(816)983-8182</t>
  </si>
  <si>
    <t>csmith@example.net</t>
  </si>
  <si>
    <t>(275)062-8471x2853</t>
  </si>
  <si>
    <t>stephen54@example.org</t>
  </si>
  <si>
    <t>+1-162-679-4569x22055</t>
  </si>
  <si>
    <t>christophergonzalez@example.com</t>
  </si>
  <si>
    <t>001-760-633-3916x948</t>
  </si>
  <si>
    <t>dtaylor@example.net</t>
  </si>
  <si>
    <t>347.465.5613</t>
  </si>
  <si>
    <t>bentleyyolanda@example.org</t>
  </si>
  <si>
    <t>137.646.3959</t>
  </si>
  <si>
    <t>michael25@example.org</t>
  </si>
  <si>
    <t>568.559.9996</t>
  </si>
  <si>
    <t>smccarty@example.com</t>
  </si>
  <si>
    <t>001-530-080-2919x75440</t>
  </si>
  <si>
    <t>racheldodson@example.org</t>
  </si>
  <si>
    <t>Sanford</t>
  </si>
  <si>
    <t>(321)490-3858x609</t>
  </si>
  <si>
    <t>vward@example.org</t>
  </si>
  <si>
    <t>408-103-9810</t>
  </si>
  <si>
    <t>fperez@example.com</t>
  </si>
  <si>
    <t>628-127-0930</t>
  </si>
  <si>
    <t>willisjustin@example.com</t>
  </si>
  <si>
    <t>(665)238-3784x827</t>
  </si>
  <si>
    <t>michael19@example.org</t>
  </si>
  <si>
    <t>581-674-9949x68221</t>
  </si>
  <si>
    <t>manuel66@example.org</t>
  </si>
  <si>
    <t>+1-938-680-0221x071</t>
  </si>
  <si>
    <t>castrorhonda@example.org</t>
  </si>
  <si>
    <t>(091)921-4133x018</t>
  </si>
  <si>
    <t>victoriathompson@example.org</t>
  </si>
  <si>
    <t>001-239-175-1275x853</t>
  </si>
  <si>
    <t>sarah96@example.org</t>
  </si>
  <si>
    <t>jesse21@example.net</t>
  </si>
  <si>
    <t>001-126-550-7899x24480</t>
  </si>
  <si>
    <t>christy75@example.org</t>
  </si>
  <si>
    <t>derrick35@example.org</t>
  </si>
  <si>
    <t>+1-317-957-8556x8863</t>
  </si>
  <si>
    <t>nicholsmichael@example.com</t>
  </si>
  <si>
    <t>631.991.7065x528</t>
  </si>
  <si>
    <t>smithstephen@example.net</t>
  </si>
  <si>
    <t>553.890.9921</t>
  </si>
  <si>
    <t>edgarhamilton@example.com</t>
  </si>
  <si>
    <t>001-424-559-2131x070</t>
  </si>
  <si>
    <t>ryan84@example.org</t>
  </si>
  <si>
    <t>186-262-6645</t>
  </si>
  <si>
    <t>jcollins@example.net</t>
  </si>
  <si>
    <t>(699)349-6615x90973</t>
  </si>
  <si>
    <t>melindamcmillan@example.com</t>
  </si>
  <si>
    <t>(958)297-3687x7964</t>
  </si>
  <si>
    <t>charles22@example.org</t>
  </si>
  <si>
    <t>whitekelly@example.net</t>
  </si>
  <si>
    <t>hallbrian@example.com</t>
  </si>
  <si>
    <t>434.801.1167x3570</t>
  </si>
  <si>
    <t>bendersandy@example.net</t>
  </si>
  <si>
    <t>+1-013-640-1105x249</t>
  </si>
  <si>
    <t>tasha73@example.net</t>
  </si>
  <si>
    <t>(413)970-5809x2680</t>
  </si>
  <si>
    <t>oelliott@example.org</t>
  </si>
  <si>
    <t>(111)161-2206x7642</t>
  </si>
  <si>
    <t>davidmckenzie@example.com</t>
  </si>
  <si>
    <t>136-321-2148</t>
  </si>
  <si>
    <t>scott35@example.net</t>
  </si>
  <si>
    <t>984-374-6667x0282</t>
  </si>
  <si>
    <t>william38@example.org</t>
  </si>
  <si>
    <t>001-441-282-6656x26614</t>
  </si>
  <si>
    <t>crystalsimmons@example.net</t>
  </si>
  <si>
    <t>543.527.9504</t>
  </si>
  <si>
    <t>moorekimberly@example.org</t>
  </si>
  <si>
    <t>001-143-204-9764x64555</t>
  </si>
  <si>
    <t>gcarlson@example.com</t>
  </si>
  <si>
    <t>mariavang@example.net</t>
  </si>
  <si>
    <t>547-367-3249</t>
  </si>
  <si>
    <t>gilmorescott@example.net</t>
  </si>
  <si>
    <t>169-461-4806</t>
  </si>
  <si>
    <t>matthew29@example.com</t>
  </si>
  <si>
    <t>Benson</t>
  </si>
  <si>
    <t>oconnoraustin@example.com</t>
  </si>
  <si>
    <t>+1-498-523-6261x81444</t>
  </si>
  <si>
    <t>qprice@example.net</t>
  </si>
  <si>
    <t>021.308.0908</t>
  </si>
  <si>
    <t>danawallace@example.org</t>
  </si>
  <si>
    <t>christianharris@example.net</t>
  </si>
  <si>
    <t>564-959-6394x453</t>
  </si>
  <si>
    <t>nflores@example.com</t>
  </si>
  <si>
    <t>+1-313-920-0395x693</t>
  </si>
  <si>
    <t>gerald36@example.org</t>
  </si>
  <si>
    <t>008-634-0436x6253</t>
  </si>
  <si>
    <t>dbennett@example.com</t>
  </si>
  <si>
    <t>110.735.0464</t>
  </si>
  <si>
    <t>riveramark@example.net</t>
  </si>
  <si>
    <t>313-122-3142</t>
  </si>
  <si>
    <t>walter39@example.org</t>
  </si>
  <si>
    <t>001-919-031-7856x3290</t>
  </si>
  <si>
    <t>jacqueline58@example.com</t>
  </si>
  <si>
    <t>mccarthypenny@example.com</t>
  </si>
  <si>
    <t>001-738-818-3218x9706</t>
  </si>
  <si>
    <t>mathew75@example.com</t>
  </si>
  <si>
    <t>529-828-8512x0403</t>
  </si>
  <si>
    <t>joanne47@example.com</t>
  </si>
  <si>
    <t>(271)033-6476</t>
  </si>
  <si>
    <t>trankari@example.net</t>
  </si>
  <si>
    <t>970-227-6590x736</t>
  </si>
  <si>
    <t>aturner@example.org</t>
  </si>
  <si>
    <t>317-344-2856x3136</t>
  </si>
  <si>
    <t>juan02@example.net</t>
  </si>
  <si>
    <t>Coffey</t>
  </si>
  <si>
    <t>001-294-724-7609</t>
  </si>
  <si>
    <t>connieturner@example.com</t>
  </si>
  <si>
    <t>244-714-1103x0738</t>
  </si>
  <si>
    <t>logan21@example.com</t>
  </si>
  <si>
    <t>001-995-710-7718x27662</t>
  </si>
  <si>
    <t>isaiahflores@example.org</t>
  </si>
  <si>
    <t>001-203-984-4803x8828</t>
  </si>
  <si>
    <t>gcollins@example.org</t>
  </si>
  <si>
    <t>(433)025-7110x99385</t>
  </si>
  <si>
    <t>smcdonald@example.com</t>
  </si>
  <si>
    <t>Kigoma</t>
  </si>
  <si>
    <t>001-776-594-3001</t>
  </si>
  <si>
    <t>nicolerobinson@example.net</t>
  </si>
  <si>
    <t>(522)603-4455x645</t>
  </si>
  <si>
    <t>rhonda48@example.org</t>
  </si>
  <si>
    <t>158-960-6101</t>
  </si>
  <si>
    <t>zachary20@example.com</t>
  </si>
  <si>
    <t>Hector</t>
  </si>
  <si>
    <t>(033)276-1893x643</t>
  </si>
  <si>
    <t>lmartin@example.org</t>
  </si>
  <si>
    <t>(155)460-5020</t>
  </si>
  <si>
    <t>rpatterson@example.net</t>
  </si>
  <si>
    <t>(312)587-0235x607</t>
  </si>
  <si>
    <t>299.653.6556</t>
  </si>
  <si>
    <t>eric54@example.net</t>
  </si>
  <si>
    <t>(105)535-3444x25949</t>
  </si>
  <si>
    <t>smithtyler@example.com</t>
  </si>
  <si>
    <t>jason34@example.org</t>
  </si>
  <si>
    <t>Hooper</t>
  </si>
  <si>
    <t>130-716-3365</t>
  </si>
  <si>
    <t>zimmermanheather@example.com</t>
  </si>
  <si>
    <t>584-521-9630</t>
  </si>
  <si>
    <t>phillipsbrian@example.net</t>
  </si>
  <si>
    <t>462-867-8379</t>
  </si>
  <si>
    <t>gillrebecca@example.com</t>
  </si>
  <si>
    <t>(176)349-4095</t>
  </si>
  <si>
    <t>veronicabridges@example.org</t>
  </si>
  <si>
    <t>001-924-752-5149x85066</t>
  </si>
  <si>
    <t>joelcarter@example.org</t>
  </si>
  <si>
    <t>948.693.1501</t>
  </si>
  <si>
    <t>priscillabenson@example.com</t>
  </si>
  <si>
    <t>(549)933-7045x90638</t>
  </si>
  <si>
    <t>oortega@example.org</t>
  </si>
  <si>
    <t>214-220-1377</t>
  </si>
  <si>
    <t>xbell@example.net</t>
  </si>
  <si>
    <t>406.505.0516</t>
  </si>
  <si>
    <t>umassey@example.net</t>
  </si>
  <si>
    <t>122-214-4797x1315</t>
  </si>
  <si>
    <t>brownnatalie@example.net</t>
  </si>
  <si>
    <t>(960)275-7145x9744</t>
  </si>
  <si>
    <t>fpace@example.com</t>
  </si>
  <si>
    <t>472.938.4299</t>
  </si>
  <si>
    <t>simonsarah@example.net</t>
  </si>
  <si>
    <t>+1-300-985-0405x0693</t>
  </si>
  <si>
    <t>dennis92@example.com</t>
  </si>
  <si>
    <t>(306)650-1975x4577</t>
  </si>
  <si>
    <t>sharoncopeland@example.org</t>
  </si>
  <si>
    <t>(931)879-7380x1516</t>
  </si>
  <si>
    <t>ymiller@example.com</t>
  </si>
  <si>
    <t>Fields</t>
  </si>
  <si>
    <t>(902)163-6203x638</t>
  </si>
  <si>
    <t>williamsbrianna@example.org</t>
  </si>
  <si>
    <t>960.031.7716x516</t>
  </si>
  <si>
    <t>browland@example.org</t>
  </si>
  <si>
    <t>227-410-1734</t>
  </si>
  <si>
    <t>kathryntran@example.net</t>
  </si>
  <si>
    <t>001-148-086-4521x0721</t>
  </si>
  <si>
    <t>traceyhunt@example.com</t>
  </si>
  <si>
    <t>Warner</t>
  </si>
  <si>
    <t>839-948-4908x790</t>
  </si>
  <si>
    <t>jswanson@example.net</t>
  </si>
  <si>
    <t>Wade</t>
  </si>
  <si>
    <t>599.240.5690x0098</t>
  </si>
  <si>
    <t>858-902-3211</t>
  </si>
  <si>
    <t>jamiegordon@example.org</t>
  </si>
  <si>
    <t>001-797-639-3904x2975</t>
  </si>
  <si>
    <t>moorekatherine@example.org</t>
  </si>
  <si>
    <t>250-969-4716</t>
  </si>
  <si>
    <t>james36@example.com</t>
  </si>
  <si>
    <t>883-366-2698</t>
  </si>
  <si>
    <t>zbrown@example.com</t>
  </si>
  <si>
    <t>123.453.0409x574</t>
  </si>
  <si>
    <t>pauljacob@example.com</t>
  </si>
  <si>
    <t>Marisa</t>
  </si>
  <si>
    <t>(748)143-2383x252</t>
  </si>
  <si>
    <t>172-421-7745x853</t>
  </si>
  <si>
    <t>david89@example.net</t>
  </si>
  <si>
    <t>+1-414-344-0447x821</t>
  </si>
  <si>
    <t>jamesguerra@example.com</t>
  </si>
  <si>
    <t>824.278.3213x672</t>
  </si>
  <si>
    <t>annette44@example.com</t>
  </si>
  <si>
    <t>918-426-7699</t>
  </si>
  <si>
    <t>acook@example.com</t>
  </si>
  <si>
    <t>(660)580-7528x1620</t>
  </si>
  <si>
    <t>jennifer55@example.org</t>
  </si>
  <si>
    <t>(926)834-1773x0973</t>
  </si>
  <si>
    <t>rebeccajennings@example.com</t>
  </si>
  <si>
    <t>990.778.9200x3217</t>
  </si>
  <si>
    <t>harveypeter@example.com</t>
  </si>
  <si>
    <t>001-864-655-1749x625</t>
  </si>
  <si>
    <t>morrisbenjamin@example.net</t>
  </si>
  <si>
    <t>020.475.1053x04665</t>
  </si>
  <si>
    <t>tlester@example.com</t>
  </si>
  <si>
    <t>+1-588-745-6397x82117</t>
  </si>
  <si>
    <t>amandabuck@example.com</t>
  </si>
  <si>
    <t>751-451-6139x2135</t>
  </si>
  <si>
    <t>alexander08@example.com</t>
  </si>
  <si>
    <t>+1-699-284-3045x1636</t>
  </si>
  <si>
    <t>jacobdixon@example.org</t>
  </si>
  <si>
    <t>166.807.3292x3355</t>
  </si>
  <si>
    <t>rwillis@example.net</t>
  </si>
  <si>
    <t>dsullivan@example.org</t>
  </si>
  <si>
    <t>295.836.7070x289</t>
  </si>
  <si>
    <t>ashley21@example.com</t>
  </si>
  <si>
    <t>012-899-5571x529</t>
  </si>
  <si>
    <t>christopherlittle@example.org</t>
  </si>
  <si>
    <t>001-596-300-2113x9641</t>
  </si>
  <si>
    <t>michaelmills@example.com</t>
  </si>
  <si>
    <t>701.780.6655x02063</t>
  </si>
  <si>
    <t>ejones@example.org</t>
  </si>
  <si>
    <t>001-129-921-9656x48826</t>
  </si>
  <si>
    <t>shanejohnson@example.net</t>
  </si>
  <si>
    <t>(453)548-7772</t>
  </si>
  <si>
    <t>brownbrooke@example.com</t>
  </si>
  <si>
    <t>Darius</t>
  </si>
  <si>
    <t>(017)144-4339x523</t>
  </si>
  <si>
    <t>rebeccatrujillo@example.net</t>
  </si>
  <si>
    <t>016-952-2265x58266</t>
  </si>
  <si>
    <t>patrickwilson@example.com</t>
  </si>
  <si>
    <t>056.270.6056</t>
  </si>
  <si>
    <t>holtchristina@example.org</t>
  </si>
  <si>
    <t>429.693.0775x0114</t>
  </si>
  <si>
    <t>rlopez@example.com</t>
  </si>
  <si>
    <t>Summer</t>
  </si>
  <si>
    <t>(613)816-6767x14401</t>
  </si>
  <si>
    <t>lbarrett@example.com</t>
  </si>
  <si>
    <t>118.688.9011x4372</t>
  </si>
  <si>
    <t>andersoncameron@example.com</t>
  </si>
  <si>
    <t>200-374-0829x5289</t>
  </si>
  <si>
    <t>angeladougherty@example.net</t>
  </si>
  <si>
    <t>(281)531-6256x819</t>
  </si>
  <si>
    <t>leonardsara@example.com</t>
  </si>
  <si>
    <t>168-061-0391x8895</t>
  </si>
  <si>
    <t>deannasmith@example.com</t>
  </si>
  <si>
    <t>(592)010-9074x780</t>
  </si>
  <si>
    <t>tracygill@example.net</t>
  </si>
  <si>
    <t>smartin@example.com</t>
  </si>
  <si>
    <t>001-928-896-5919</t>
  </si>
  <si>
    <t>jack99@example.net</t>
  </si>
  <si>
    <t>305.894.3230x80831</t>
  </si>
  <si>
    <t>briannahancock@example.net</t>
  </si>
  <si>
    <t>(865)431-2191x9127</t>
  </si>
  <si>
    <t>mannjason@example.com</t>
  </si>
  <si>
    <t>001-323-666-8327x1557</t>
  </si>
  <si>
    <t>theodoremooney@example.com</t>
  </si>
  <si>
    <t>Nielsen</t>
  </si>
  <si>
    <t>004-230-5303x0991</t>
  </si>
  <si>
    <t>andrew13@example.com</t>
  </si>
  <si>
    <t>+1-672-144-7110x7411</t>
  </si>
  <si>
    <t>patricia03@example.net</t>
  </si>
  <si>
    <t>953-009-3004x3301</t>
  </si>
  <si>
    <t>laura57@example.com</t>
  </si>
  <si>
    <t>617.948.8322x33990</t>
  </si>
  <si>
    <t>campbelldenise@example.net</t>
  </si>
  <si>
    <t>kristinagillespie@example.com</t>
  </si>
  <si>
    <t>181-048-0830x69428</t>
  </si>
  <si>
    <t>allisonvalencia@example.org</t>
  </si>
  <si>
    <t>170.408.6750</t>
  </si>
  <si>
    <t>rhonda10@example.net</t>
  </si>
  <si>
    <t>Barajas</t>
  </si>
  <si>
    <t>(154)045-0723</t>
  </si>
  <si>
    <t>429-410-6632</t>
  </si>
  <si>
    <t>rachaeldonaldson@example.com</t>
  </si>
  <si>
    <t>120.616.4590x0057</t>
  </si>
  <si>
    <t>harriscory@example.org</t>
  </si>
  <si>
    <t>(099)384-2652x572</t>
  </si>
  <si>
    <t>russelllee@example.org</t>
  </si>
  <si>
    <t>wardjohn@example.org</t>
  </si>
  <si>
    <t>001-757-170-7593</t>
  </si>
  <si>
    <t>kjones@example.net</t>
  </si>
  <si>
    <t>(645)860-4563x9458</t>
  </si>
  <si>
    <t>xwalker@example.com</t>
  </si>
  <si>
    <t>+1-710-972-9357x7228</t>
  </si>
  <si>
    <t>nmcdowell@example.org</t>
  </si>
  <si>
    <t>001-744-411-1402x92351</t>
  </si>
  <si>
    <t>harperashley@example.net</t>
  </si>
  <si>
    <t>+1-270-635-2454x07320</t>
  </si>
  <si>
    <t>williamsdorothy@example.net</t>
  </si>
  <si>
    <t>578.179.7246x08163</t>
  </si>
  <si>
    <t>jennahughes@example.com</t>
  </si>
  <si>
    <t>(903)590-5131x3196</t>
  </si>
  <si>
    <t>kellysmith@example.org</t>
  </si>
  <si>
    <t>+1-698-672-6483x3680</t>
  </si>
  <si>
    <t>juanbennett@example.org</t>
  </si>
  <si>
    <t>001-547-461-6315x4363</t>
  </si>
  <si>
    <t>matthewthompson@example.com</t>
  </si>
  <si>
    <t>479-794-9931x6981</t>
  </si>
  <si>
    <t>lauren18@example.com</t>
  </si>
  <si>
    <t>001-826-789-0884x746</t>
  </si>
  <si>
    <t>nguzman@example.com</t>
  </si>
  <si>
    <t>374-131-0065x945</t>
  </si>
  <si>
    <t>fjames@example.org</t>
  </si>
  <si>
    <t>(532)136-3636x184</t>
  </si>
  <si>
    <t>dduke@example.net</t>
  </si>
  <si>
    <t>(192)336-9892x06313</t>
  </si>
  <si>
    <t>theodorewest@example.com</t>
  </si>
  <si>
    <t>(744)706-8307</t>
  </si>
  <si>
    <t>milleramy@example.net</t>
  </si>
  <si>
    <t>630-409-9934</t>
  </si>
  <si>
    <t>stewartbarry@example.org</t>
  </si>
  <si>
    <t>935-765-3134x994</t>
  </si>
  <si>
    <t>bobby21@example.com</t>
  </si>
  <si>
    <t>tony81@example.org</t>
  </si>
  <si>
    <t>Don</t>
  </si>
  <si>
    <t>001-588-445-1857</t>
  </si>
  <si>
    <t>robinsonalexis@example.net</t>
  </si>
  <si>
    <t>001-434-972-1224</t>
  </si>
  <si>
    <t>jefferydavis@example.com</t>
  </si>
  <si>
    <t>(080)509-8265</t>
  </si>
  <si>
    <t>narnold@example.com</t>
  </si>
  <si>
    <t>+1-148-860-6244x306</t>
  </si>
  <si>
    <t>connormiller@example.com</t>
  </si>
  <si>
    <t>657-461-6436x61816</t>
  </si>
  <si>
    <t>elopez@example.org</t>
  </si>
  <si>
    <t>(458)837-3886x9553</t>
  </si>
  <si>
    <t>millerdavid@example.net</t>
  </si>
  <si>
    <t>021.060.5944</t>
  </si>
  <si>
    <t>sarah66@example.com</t>
  </si>
  <si>
    <t>807-279-3925x17846</t>
  </si>
  <si>
    <t>jennifer26@example.org</t>
  </si>
  <si>
    <t>tammyhawkins@example.net</t>
  </si>
  <si>
    <t>seanblack@example.com</t>
  </si>
  <si>
    <t>303-117-0756</t>
  </si>
  <si>
    <t>katie43@example.com</t>
  </si>
  <si>
    <t>001-254-405-4995x950</t>
  </si>
  <si>
    <t>davidjames@example.com</t>
  </si>
  <si>
    <t>567-043-2372</t>
  </si>
  <si>
    <t>lawrenceblake@example.org</t>
  </si>
  <si>
    <t>(305)149-8172</t>
  </si>
  <si>
    <t>nweber@example.org</t>
  </si>
  <si>
    <t>487-534-8422x99066</t>
  </si>
  <si>
    <t>eray@example.net</t>
  </si>
  <si>
    <t>jamesbrown@example.org</t>
  </si>
  <si>
    <t>+1-344-445-4555x15576</t>
  </si>
  <si>
    <t>fernandezmelinda@example.com</t>
  </si>
  <si>
    <t>+1-147-897-8974x4096</t>
  </si>
  <si>
    <t>garrettnancy@example.net</t>
  </si>
  <si>
    <t>354-512-2463x592</t>
  </si>
  <si>
    <t>owood@example.org</t>
  </si>
  <si>
    <t>jesse66@example.net</t>
  </si>
  <si>
    <t>(887)482-3066</t>
  </si>
  <si>
    <t>pricecarolyn@example.com</t>
  </si>
  <si>
    <t>(947)279-8734</t>
  </si>
  <si>
    <t>davidwallace@example.com</t>
  </si>
  <si>
    <t>Tami</t>
  </si>
  <si>
    <t>(991)982-7185x988</t>
  </si>
  <si>
    <t>agonzalez@example.org</t>
  </si>
  <si>
    <t>robert73@example.org</t>
  </si>
  <si>
    <t>721.515.7044</t>
  </si>
  <si>
    <t>welchjoshua@example.org</t>
  </si>
  <si>
    <t>+1-813-804-6473x28857</t>
  </si>
  <si>
    <t>robertacosta@example.net</t>
  </si>
  <si>
    <t>664-344-8932</t>
  </si>
  <si>
    <t>hernandezrick@example.com</t>
  </si>
  <si>
    <t>441.228.2176x1621</t>
  </si>
  <si>
    <t>001-327-554-6705x420</t>
  </si>
  <si>
    <t>woodstephanie@example.net</t>
  </si>
  <si>
    <t>813.983.0632x72809</t>
  </si>
  <si>
    <t>tsampson@example.net</t>
  </si>
  <si>
    <t>millerjeremy@example.net</t>
  </si>
  <si>
    <t>(408)300-2165x66340</t>
  </si>
  <si>
    <t>ibrown@example.net</t>
  </si>
  <si>
    <t>001-904-773-0850x6421</t>
  </si>
  <si>
    <t>joshuamartinez@example.com</t>
  </si>
  <si>
    <t>784-293-3832x8872</t>
  </si>
  <si>
    <t>gillespiejessica@example.com</t>
  </si>
  <si>
    <t>(773)718-6342x8197</t>
  </si>
  <si>
    <t>hallcorey@example.org</t>
  </si>
  <si>
    <t>+1-024-742-1973x3707</t>
  </si>
  <si>
    <t>shawn41@example.org</t>
  </si>
  <si>
    <t>240-540-7790x15454</t>
  </si>
  <si>
    <t>annamorales@example.net</t>
  </si>
  <si>
    <t>988-752-2278</t>
  </si>
  <si>
    <t>lynn12@example.com</t>
  </si>
  <si>
    <t>(928)041-2598x6862</t>
  </si>
  <si>
    <t>mayala@example.com</t>
  </si>
  <si>
    <t>001-388-803-5406</t>
  </si>
  <si>
    <t>estesnathan@example.net</t>
  </si>
  <si>
    <t>096.156.9714</t>
  </si>
  <si>
    <t>christopher48@example.net</t>
  </si>
  <si>
    <t>(612)169-2912</t>
  </si>
  <si>
    <t>clementscrystal@example.com</t>
  </si>
  <si>
    <t>(088)030-3291x555</t>
  </si>
  <si>
    <t>matthew21@example.com</t>
  </si>
  <si>
    <t>514.755.0562x332</t>
  </si>
  <si>
    <t>jessicalewis@example.com</t>
  </si>
  <si>
    <t>107-319-5384</t>
  </si>
  <si>
    <t>reneephillips@example.com</t>
  </si>
  <si>
    <t>001-797-775-8379</t>
  </si>
  <si>
    <t>christina05@example.org</t>
  </si>
  <si>
    <t>Ibarra</t>
  </si>
  <si>
    <t>(991)575-5840</t>
  </si>
  <si>
    <t>scottwagner@example.com</t>
  </si>
  <si>
    <t>250.838.4044x49753</t>
  </si>
  <si>
    <t>veronica66@example.com</t>
  </si>
  <si>
    <t>+1-181-545-0316x80199</t>
  </si>
  <si>
    <t>pattonruth@example.net</t>
  </si>
  <si>
    <t>Villarreal</t>
  </si>
  <si>
    <t>wallacemichael@example.net</t>
  </si>
  <si>
    <t>506.012.8629x86685</t>
  </si>
  <si>
    <t>theodorejohnson@example.net</t>
  </si>
  <si>
    <t>(676)548-6357</t>
  </si>
  <si>
    <t>vmitchell@example.net</t>
  </si>
  <si>
    <t>107-113-8080x171</t>
  </si>
  <si>
    <t>brandiharrison@example.net</t>
  </si>
  <si>
    <t>(599)680-5602x1916</t>
  </si>
  <si>
    <t>martinezalyssa@example.com</t>
  </si>
  <si>
    <t>447-485-8585</t>
  </si>
  <si>
    <t>patrickdavis@example.org</t>
  </si>
  <si>
    <t>799-613-4634x8326</t>
  </si>
  <si>
    <t>kyle26@example.org</t>
  </si>
  <si>
    <t>+1-741-536-0727x13471</t>
  </si>
  <si>
    <t>austinconner@example.org</t>
  </si>
  <si>
    <t>0363206073</t>
  </si>
  <si>
    <t>jacquelinemanning@example.net</t>
  </si>
  <si>
    <t>001-265-820-6269</t>
  </si>
  <si>
    <t>matthew30@example.org</t>
  </si>
  <si>
    <t>andreaward@example.com</t>
  </si>
  <si>
    <t>897-404-2767</t>
  </si>
  <si>
    <t>patrickmarshall@example.net</t>
  </si>
  <si>
    <t>0667341916</t>
  </si>
  <si>
    <t>pochoa@example.org</t>
  </si>
  <si>
    <t>232-594-3101</t>
  </si>
  <si>
    <t>ryan58@example.net</t>
  </si>
  <si>
    <t>+1-835-868-2331x9434</t>
  </si>
  <si>
    <t>williamdean@example.org</t>
  </si>
  <si>
    <t>865.344.7619x3102</t>
  </si>
  <si>
    <t>blewis@example.com</t>
  </si>
  <si>
    <t>856.530.1684</t>
  </si>
  <si>
    <t>irivers@example.org</t>
  </si>
  <si>
    <t>299-811-8298x798</t>
  </si>
  <si>
    <t>rrandall@example.org</t>
  </si>
  <si>
    <t>507.591.1452x750</t>
  </si>
  <si>
    <t>george10@example.org</t>
  </si>
  <si>
    <t>Savage</t>
  </si>
  <si>
    <t>001-365-094-5975</t>
  </si>
  <si>
    <t>rebecca79@example.org</t>
  </si>
  <si>
    <t>001-927-667-4381x4590</t>
  </si>
  <si>
    <t>patricksullivan@example.com</t>
  </si>
  <si>
    <t>(017)883-1335x79789</t>
  </si>
  <si>
    <t>kimfrank@example.com</t>
  </si>
  <si>
    <t>brightashley@example.org</t>
  </si>
  <si>
    <t>220-660-7980x58915</t>
  </si>
  <si>
    <t>michaelkelly@example.org</t>
  </si>
  <si>
    <t>027.674.7395x52295</t>
  </si>
  <si>
    <t>seanwebster@example.net</t>
  </si>
  <si>
    <t>greenkimberly@example.net</t>
  </si>
  <si>
    <t>juliewilkinson@example.org</t>
  </si>
  <si>
    <t>+1-881-694-4193x2506</t>
  </si>
  <si>
    <t>jessicakelly@example.com</t>
  </si>
  <si>
    <t>+1-705-312-0466x486</t>
  </si>
  <si>
    <t>danielgilbert@example.org</t>
  </si>
  <si>
    <t>(912)348-7219x61505</t>
  </si>
  <si>
    <t>brittany23@example.com</t>
  </si>
  <si>
    <t>001-660-207-8605x12513</t>
  </si>
  <si>
    <t>zcastillo@example.com</t>
  </si>
  <si>
    <t>325-147-4736</t>
  </si>
  <si>
    <t>yfletcher@example.net</t>
  </si>
  <si>
    <t>569.921.1462</t>
  </si>
  <si>
    <t>ashley30@example.org</t>
  </si>
  <si>
    <t>Small</t>
  </si>
  <si>
    <t>(712)626-2073x11021</t>
  </si>
  <si>
    <t>howarddawn@example.com</t>
  </si>
  <si>
    <t>001-209-213-2793x0729</t>
  </si>
  <si>
    <t>alexa02@example.net</t>
  </si>
  <si>
    <t>890.355.5419x385</t>
  </si>
  <si>
    <t>callahanthomas@example.net</t>
  </si>
  <si>
    <t>Dorothy</t>
  </si>
  <si>
    <t>+1-918-451-0064x26779</t>
  </si>
  <si>
    <t>cferrell@example.net</t>
  </si>
  <si>
    <t>Tabitha</t>
  </si>
  <si>
    <t>322-341-2246x5284</t>
  </si>
  <si>
    <t>channathan@example.org</t>
  </si>
  <si>
    <t>Mario</t>
  </si>
  <si>
    <t>+1-896-731-3790x0495</t>
  </si>
  <si>
    <t>hollandseth@example.com</t>
  </si>
  <si>
    <t>757-283-2531x323</t>
  </si>
  <si>
    <t>mariareynolds@example.net</t>
  </si>
  <si>
    <t>+1-546-851-0444x81262</t>
  </si>
  <si>
    <t>morrowmichelle@example.com</t>
  </si>
  <si>
    <t>367-733-3638</t>
  </si>
  <si>
    <t>michael99@example.com</t>
  </si>
  <si>
    <t>xwheeler@example.com</t>
  </si>
  <si>
    <t>001-169-057-2752</t>
  </si>
  <si>
    <t>lrussell@example.com</t>
  </si>
  <si>
    <t>001-929-037-0053x8372</t>
  </si>
  <si>
    <t>001-247-057-3402</t>
  </si>
  <si>
    <t>lisamurray@example.org</t>
  </si>
  <si>
    <t>445-640-7124</t>
  </si>
  <si>
    <t>karengreene@example.org</t>
  </si>
  <si>
    <t>william54@example.org</t>
  </si>
  <si>
    <t>001-898-663-0008</t>
  </si>
  <si>
    <t>johntaylor@example.org</t>
  </si>
  <si>
    <t>Mayo</t>
  </si>
  <si>
    <t>davisnicole@example.com</t>
  </si>
  <si>
    <t>lewismisty@example.net</t>
  </si>
  <si>
    <t>130-585-4291</t>
  </si>
  <si>
    <t>williamnelson@example.com</t>
  </si>
  <si>
    <t>161-752-0890</t>
  </si>
  <si>
    <t>fnelson@example.com</t>
  </si>
  <si>
    <t>678-449-2179x7934</t>
  </si>
  <si>
    <t>karen37@example.org</t>
  </si>
  <si>
    <t>+1-536-200-3533x55518</t>
  </si>
  <si>
    <t>holmeskirk@example.net</t>
  </si>
  <si>
    <t>(222)753-8621x6550</t>
  </si>
  <si>
    <t>molly43@example.org</t>
  </si>
  <si>
    <t>099-508-2747</t>
  </si>
  <si>
    <t>944.177.8075x926</t>
  </si>
  <si>
    <t>uwilson@example.com</t>
  </si>
  <si>
    <t>(232)547-6507x781</t>
  </si>
  <si>
    <t>houstonhector@example.com</t>
  </si>
  <si>
    <t>markadams@example.com</t>
  </si>
  <si>
    <t>001-715-027-9380x831</t>
  </si>
  <si>
    <t>cameronfreeman@example.com</t>
  </si>
  <si>
    <t>761.614.2326x946</t>
  </si>
  <si>
    <t>davidbell@example.com</t>
  </si>
  <si>
    <t>Fitzpatrick</t>
  </si>
  <si>
    <t>649.531.5701</t>
  </si>
  <si>
    <t>william87@example.com</t>
  </si>
  <si>
    <t>(259)629-4925x89849</t>
  </si>
  <si>
    <t>ccraig@example.net</t>
  </si>
  <si>
    <t>Grimes</t>
  </si>
  <si>
    <t>001-376-314-8746x87802</t>
  </si>
  <si>
    <t>michellepacheco@example.com</t>
  </si>
  <si>
    <t>811-661-0580x441</t>
  </si>
  <si>
    <t>rking@example.org</t>
  </si>
  <si>
    <t>ksmith@example.com</t>
  </si>
  <si>
    <t>001-002-718-6226x105</t>
  </si>
  <si>
    <t>laura78@example.org</t>
  </si>
  <si>
    <t>Vang</t>
  </si>
  <si>
    <t>079.000.1942</t>
  </si>
  <si>
    <t>thomas28@example.com</t>
  </si>
  <si>
    <t>(296)251-0328x36660</t>
  </si>
  <si>
    <t>cunninghamandrea@example.net</t>
  </si>
  <si>
    <t>Maureen</t>
  </si>
  <si>
    <t>511.959.9472x049</t>
  </si>
  <si>
    <t>thompsonjack@example.net</t>
  </si>
  <si>
    <t>807-583-3457x174</t>
  </si>
  <si>
    <t>channicholas@example.net</t>
  </si>
  <si>
    <t>895-701-0194</t>
  </si>
  <si>
    <t>thomas68@example.org</t>
  </si>
  <si>
    <t>qmatthews@example.org</t>
  </si>
  <si>
    <t>440.995.4614</t>
  </si>
  <si>
    <t>tara69@example.net</t>
  </si>
  <si>
    <t>+1-582-345-3909x2852</t>
  </si>
  <si>
    <t>tamarabrown@example.net</t>
  </si>
  <si>
    <t>monica49@example.org</t>
  </si>
  <si>
    <t>078.454.4145</t>
  </si>
  <si>
    <t>sfleming@example.org</t>
  </si>
  <si>
    <t>+1-356-513-5410x34541</t>
  </si>
  <si>
    <t>jroberts@example.net</t>
  </si>
  <si>
    <t>009-347-1568x053</t>
  </si>
  <si>
    <t>rogerjones@example.com</t>
  </si>
  <si>
    <t>+1-047-847-5587x3541</t>
  </si>
  <si>
    <t>frankobrien@example.net</t>
  </si>
  <si>
    <t>147-798-0968x511</t>
  </si>
  <si>
    <t>myersjohn@example.net</t>
  </si>
  <si>
    <t>Choi</t>
  </si>
  <si>
    <t>833.322.9825x2364</t>
  </si>
  <si>
    <t>kimberly68@example.com</t>
  </si>
  <si>
    <t>001-916-601-5340x76873</t>
  </si>
  <si>
    <t>robertsontimothy@example.net</t>
  </si>
  <si>
    <t>kimberlyschultz@example.net</t>
  </si>
  <si>
    <t>(868)383-6105x895</t>
  </si>
  <si>
    <t>andradepamela@example.net</t>
  </si>
  <si>
    <t>001-486-738-7422x293</t>
  </si>
  <si>
    <t>fvargas@example.net</t>
  </si>
  <si>
    <t>256-836-9355x8428</t>
  </si>
  <si>
    <t>melissa28@example.com</t>
  </si>
  <si>
    <t>258.788.5519x3257</t>
  </si>
  <si>
    <t>anthonyjohnson@example.org</t>
  </si>
  <si>
    <t>274.907.6018x2631</t>
  </si>
  <si>
    <t>robertsjessica@example.com</t>
  </si>
  <si>
    <t>(000)371-4728x1249</t>
  </si>
  <si>
    <t>xdickerson@example.org</t>
  </si>
  <si>
    <t>380-257-3669x968</t>
  </si>
  <si>
    <t>strongalexis@example.org</t>
  </si>
  <si>
    <t>130-533-9030x97694</t>
  </si>
  <si>
    <t>ohoover@example.com</t>
  </si>
  <si>
    <t>065-771-2226</t>
  </si>
  <si>
    <t>parkersolis@example.com</t>
  </si>
  <si>
    <t>paulaanderson@example.org</t>
  </si>
  <si>
    <t>(179)460-0153x817</t>
  </si>
  <si>
    <t>lawrencecindy@example.com</t>
  </si>
  <si>
    <t>001-582-145-5311</t>
  </si>
  <si>
    <t>larasarah@example.org</t>
  </si>
  <si>
    <t>085-155-2478x8806</t>
  </si>
  <si>
    <t>tony10@example.com</t>
  </si>
  <si>
    <t>(637)322-7376</t>
  </si>
  <si>
    <t>april93@example.com</t>
  </si>
  <si>
    <t>0183520742</t>
  </si>
  <si>
    <t>rileytammy@example.org</t>
  </si>
  <si>
    <t>287-941-1365x241</t>
  </si>
  <si>
    <t>stephensalexa@example.net</t>
  </si>
  <si>
    <t>251.185.0106x240</t>
  </si>
  <si>
    <t>reedlori@example.net</t>
  </si>
  <si>
    <t>(424)605-5894x15505</t>
  </si>
  <si>
    <t>katelynanderson@example.com</t>
  </si>
  <si>
    <t>+1-682-347-5825x76190</t>
  </si>
  <si>
    <t>carlos26@example.net</t>
  </si>
  <si>
    <t>+1-658-000-2823x75404</t>
  </si>
  <si>
    <t>202-991-5147x1242</t>
  </si>
  <si>
    <t>westdana@example.net</t>
  </si>
  <si>
    <t>901-470-3345x0613</t>
  </si>
  <si>
    <t>kingjason@example.org</t>
  </si>
  <si>
    <t>+1-811-060-5860x828</t>
  </si>
  <si>
    <t>johnsonadriana@example.net</t>
  </si>
  <si>
    <t>(468)820-5869</t>
  </si>
  <si>
    <t>amunoz@example.com</t>
  </si>
  <si>
    <t>360.243.9729</t>
  </si>
  <si>
    <t>fitzpatrickdavid@example.net</t>
  </si>
  <si>
    <t>549.979.8177x3936</t>
  </si>
  <si>
    <t>xwagner@example.net</t>
  </si>
  <si>
    <t>001-174-532-4994x44221</t>
  </si>
  <si>
    <t>anthonymarsh@example.org</t>
  </si>
  <si>
    <t>001-290-279-6636x87479</t>
  </si>
  <si>
    <t>theresagreen@example.org</t>
  </si>
  <si>
    <t>001-268-592-6666</t>
  </si>
  <si>
    <t>hayesbridget@example.com</t>
  </si>
  <si>
    <t>001-022-937-6109x2977</t>
  </si>
  <si>
    <t>claytonyoung@example.com</t>
  </si>
  <si>
    <t>+1-047-599-9118x7409</t>
  </si>
  <si>
    <t>lwebster@example.org</t>
  </si>
  <si>
    <t>+1-372-768-3766x778</t>
  </si>
  <si>
    <t>eric56@example.net</t>
  </si>
  <si>
    <t>001-270-362-7371x4779</t>
  </si>
  <si>
    <t>uhicks@example.org</t>
  </si>
  <si>
    <t>550.676.9636</t>
  </si>
  <si>
    <t>christinabaker@example.com</t>
  </si>
  <si>
    <t>467-308-8133x091</t>
  </si>
  <si>
    <t>rsalazar@example.net</t>
  </si>
  <si>
    <t>001-230-280-3474x009</t>
  </si>
  <si>
    <t>obrienjoseph@example.net</t>
  </si>
  <si>
    <t>+1-169-544-3899x0897</t>
  </si>
  <si>
    <t>psherman@example.net</t>
  </si>
  <si>
    <t>138-130-3825x9860</t>
  </si>
  <si>
    <t>jonathan89@example.org</t>
  </si>
  <si>
    <t>+1-690-981-5827x010</t>
  </si>
  <si>
    <t>tinarodriguez@example.org</t>
  </si>
  <si>
    <t>365.499.8444x36585</t>
  </si>
  <si>
    <t>simpsoncody@example.com</t>
  </si>
  <si>
    <t>+1-876-429-7979x381</t>
  </si>
  <si>
    <t>gregory76@example.org</t>
  </si>
  <si>
    <t>554.231.9184</t>
  </si>
  <si>
    <t>portermichael@example.com</t>
  </si>
  <si>
    <t>+1-387-036-9334x3581</t>
  </si>
  <si>
    <t>nmcclure@example.net</t>
  </si>
  <si>
    <t>001-979-028-4374</t>
  </si>
  <si>
    <t>moodymary@example.com</t>
  </si>
  <si>
    <t>001-166-571-3427x6442</t>
  </si>
  <si>
    <t>joseph63@example.com</t>
  </si>
  <si>
    <t>(532)152-9465x849</t>
  </si>
  <si>
    <t>haysanthony@example.com</t>
  </si>
  <si>
    <t>447-523-1040</t>
  </si>
  <si>
    <t>sotolinda@example.com</t>
  </si>
  <si>
    <t>001-673-132-8499</t>
  </si>
  <si>
    <t>livingstonjacob@example.org</t>
  </si>
  <si>
    <t>004.480.5809x70272</t>
  </si>
  <si>
    <t>tannereric@example.net</t>
  </si>
  <si>
    <t>(999)151-8293x68739</t>
  </si>
  <si>
    <t>wilsonjacob@example.org</t>
  </si>
  <si>
    <t>+1-414-957-6076x73088</t>
  </si>
  <si>
    <t>garzaryan@example.org</t>
  </si>
  <si>
    <t>001-740-647-7410x35885</t>
  </si>
  <si>
    <t>john03@example.net</t>
  </si>
  <si>
    <t>594-449-6186</t>
  </si>
  <si>
    <t>nellis@example.org</t>
  </si>
  <si>
    <t>+1-366-307-7691x7139</t>
  </si>
  <si>
    <t>wagnersandra@example.net</t>
  </si>
  <si>
    <t>(517)253-7407x9011</t>
  </si>
  <si>
    <t>alexanderpatrick@example.org</t>
  </si>
  <si>
    <t>071-280-2700x62755</t>
  </si>
  <si>
    <t>gilljason@example.org</t>
  </si>
  <si>
    <t>+1-470-210-0918x79155</t>
  </si>
  <si>
    <t>robert80@example.org</t>
  </si>
  <si>
    <t>+1-643-418-6405x0086</t>
  </si>
  <si>
    <t>benjaminthornton@example.net</t>
  </si>
  <si>
    <t>337-005-5162</t>
  </si>
  <si>
    <t>tinaking@example.org</t>
  </si>
  <si>
    <t>+1-222-718-3881x5254</t>
  </si>
  <si>
    <t>lauralevine@example.net</t>
  </si>
  <si>
    <t>834-418-2253x8034</t>
  </si>
  <si>
    <t>sallyperez@example.net</t>
  </si>
  <si>
    <t>286.532.8624</t>
  </si>
  <si>
    <t>mannjames@example.com</t>
  </si>
  <si>
    <t>701.370.4307x6814</t>
  </si>
  <si>
    <t>matthew00@example.net</t>
  </si>
  <si>
    <t>0124925168</t>
  </si>
  <si>
    <t>leslieobrien@example.org</t>
  </si>
  <si>
    <t>001-098-629-9370</t>
  </si>
  <si>
    <t>hmartin@example.com</t>
  </si>
  <si>
    <t>Sandy</t>
  </si>
  <si>
    <t>+1-658-816-9896x1174</t>
  </si>
  <si>
    <t>gomezgregory@example.com</t>
  </si>
  <si>
    <t>841.849.9221</t>
  </si>
  <si>
    <t>thomasnicholas@example.org</t>
  </si>
  <si>
    <t>Darren</t>
  </si>
  <si>
    <t>andersondavid@example.net</t>
  </si>
  <si>
    <t>355-352-3041</t>
  </si>
  <si>
    <t>wmanning@example.org</t>
  </si>
  <si>
    <t>298.458.7005x53107</t>
  </si>
  <si>
    <t>bradley63@example.org</t>
  </si>
  <si>
    <t>(389)782-3127x422</t>
  </si>
  <si>
    <t>reginaldbailey@example.org</t>
  </si>
  <si>
    <t>+1-741-336-4148x71349</t>
  </si>
  <si>
    <t>johncoleman@example.org</t>
  </si>
  <si>
    <t>Mackenzie</t>
  </si>
  <si>
    <t>411-706-7977x33101</t>
  </si>
  <si>
    <t>woodtricia@example.org</t>
  </si>
  <si>
    <t>(926)103-5415x200</t>
  </si>
  <si>
    <t>kenneth24@example.net</t>
  </si>
  <si>
    <t>+1-857-669-2689x2728</t>
  </si>
  <si>
    <t>joseharrison@example.org</t>
  </si>
  <si>
    <t>921.749.3883</t>
  </si>
  <si>
    <t>ksantiago@example.net</t>
  </si>
  <si>
    <t>harrischase@example.net</t>
  </si>
  <si>
    <t>jenniferyoung@example.org</t>
  </si>
  <si>
    <t>(587)298-6155</t>
  </si>
  <si>
    <t>martinezkelly@example.net</t>
  </si>
  <si>
    <t>060.600.1088x8044</t>
  </si>
  <si>
    <t>kevin30@example.com</t>
  </si>
  <si>
    <t>142-078-3503</t>
  </si>
  <si>
    <t>anthony50@example.com</t>
  </si>
  <si>
    <t>Faith</t>
  </si>
  <si>
    <t>qvaughn@example.net</t>
  </si>
  <si>
    <t>(048)531-0817x210</t>
  </si>
  <si>
    <t>ashleylee@example.com</t>
  </si>
  <si>
    <t>420-978-1007</t>
  </si>
  <si>
    <t>baileydavid@example.net</t>
  </si>
  <si>
    <t>396.067.8468x606</t>
  </si>
  <si>
    <t>osmith@example.net</t>
  </si>
  <si>
    <t>(475)878-8759x5434</t>
  </si>
  <si>
    <t>nicolegarcia@example.org</t>
  </si>
  <si>
    <t>965-900-3814</t>
  </si>
  <si>
    <t>vcox@example.org</t>
  </si>
  <si>
    <t>(807)932-9693</t>
  </si>
  <si>
    <t>mary94@example.net</t>
  </si>
  <si>
    <t>184-974-2655</t>
  </si>
  <si>
    <t>grahamdiane@example.com</t>
  </si>
  <si>
    <t>(055)150-4265x5632</t>
  </si>
  <si>
    <t>kevin91@example.com</t>
  </si>
  <si>
    <t>001-680-096-2164x51997</t>
  </si>
  <si>
    <t>donaldgutierrez@example.net</t>
  </si>
  <si>
    <t>275.606.9472</t>
  </si>
  <si>
    <t>garciadawn@example.net</t>
  </si>
  <si>
    <t>001-654-563-1996</t>
  </si>
  <si>
    <t>katie27@example.org</t>
  </si>
  <si>
    <t>(743)994-0498</t>
  </si>
  <si>
    <t>james96@example.net</t>
  </si>
  <si>
    <t>937.148.3486x424</t>
  </si>
  <si>
    <t>mandy96@example.com</t>
  </si>
  <si>
    <t>001-958-041-1087</t>
  </si>
  <si>
    <t>murrayryan@example.org</t>
  </si>
  <si>
    <t>782-097-8913</t>
  </si>
  <si>
    <t>zharper@example.com</t>
  </si>
  <si>
    <t>wsmith@example.net</t>
  </si>
  <si>
    <t>(869)263-5308x56388</t>
  </si>
  <si>
    <t>kenneth37@example.org</t>
  </si>
  <si>
    <t>245-736-5892</t>
  </si>
  <si>
    <t>fergusonryan@example.net</t>
  </si>
  <si>
    <t>445-715-2249</t>
  </si>
  <si>
    <t>jacob19@example.com</t>
  </si>
  <si>
    <t>+1-732-436-7244x300</t>
  </si>
  <si>
    <t>thomasricky@example.com</t>
  </si>
  <si>
    <t>646.149.8254x12154</t>
  </si>
  <si>
    <t>diazphillip@example.com</t>
  </si>
  <si>
    <t>Bowman</t>
  </si>
  <si>
    <t>634-412-0151x93465</t>
  </si>
  <si>
    <t>brittany52@example.org</t>
  </si>
  <si>
    <t>937-849-4303</t>
  </si>
  <si>
    <t>dnicholson@example.org</t>
  </si>
  <si>
    <t>234-165-8194x4994</t>
  </si>
  <si>
    <t>tara49@example.com</t>
  </si>
  <si>
    <t>(664)287-8538</t>
  </si>
  <si>
    <t>ashleylewis@example.org</t>
  </si>
  <si>
    <t>078.255.6776</t>
  </si>
  <si>
    <t>fitzgeraldrichard@example.org</t>
  </si>
  <si>
    <t>+1-395-836-0708x4669</t>
  </si>
  <si>
    <t>crystalbowman@example.net</t>
  </si>
  <si>
    <t>(824)907-8302x116</t>
  </si>
  <si>
    <t>gonzalezkathleen@example.org</t>
  </si>
  <si>
    <t>217-447-0804</t>
  </si>
  <si>
    <t>teresa89@example.net</t>
  </si>
  <si>
    <t>001-607-978-6582x8356</t>
  </si>
  <si>
    <t>amoreno@example.com</t>
  </si>
  <si>
    <t>debrageorge@example.org</t>
  </si>
  <si>
    <t>001-787-616-5670x16717</t>
  </si>
  <si>
    <t>shawn10@example.com</t>
  </si>
  <si>
    <t>957.743.9927x31149</t>
  </si>
  <si>
    <t>chelseabrown@example.com</t>
  </si>
  <si>
    <t>+1-055-941-3255x892</t>
  </si>
  <si>
    <t>reynoldsvanessa@example.org</t>
  </si>
  <si>
    <t>270.204.7716x019</t>
  </si>
  <si>
    <t>lindseykennedy@example.com</t>
  </si>
  <si>
    <t>001-906-930-3080x75470</t>
  </si>
  <si>
    <t>gavingreer@example.org</t>
  </si>
  <si>
    <t>503.941.9121</t>
  </si>
  <si>
    <t>antoniowilliamson@example.net</t>
  </si>
  <si>
    <t>(006)759-3144x67673</t>
  </si>
  <si>
    <t>lcarter@example.net</t>
  </si>
  <si>
    <t>500-915-5410</t>
  </si>
  <si>
    <t>andersoncheryl@example.com</t>
  </si>
  <si>
    <t>433-727-6459x63797</t>
  </si>
  <si>
    <t>dsexton@example.com</t>
  </si>
  <si>
    <t>318-697-9612</t>
  </si>
  <si>
    <t>martinezcorey@example.net</t>
  </si>
  <si>
    <t>061.926.7890x9128</t>
  </si>
  <si>
    <t>christian86@example.com</t>
  </si>
  <si>
    <t>Dickerson</t>
  </si>
  <si>
    <t>(855)376-4596x6840</t>
  </si>
  <si>
    <t>vking@example.com</t>
  </si>
  <si>
    <t>609.151.3964x866</t>
  </si>
  <si>
    <t>ruth72@example.net</t>
  </si>
  <si>
    <t>Hammond</t>
  </si>
  <si>
    <t>(481)985-0547x07627</t>
  </si>
  <si>
    <t>armstrongkevin@example.org</t>
  </si>
  <si>
    <t>gregory83@example.com</t>
  </si>
  <si>
    <t>001-752-721-2710x9304</t>
  </si>
  <si>
    <t>garciajennifer@example.net</t>
  </si>
  <si>
    <t>001-879-117-8894x767</t>
  </si>
  <si>
    <t>millermary@example.org</t>
  </si>
  <si>
    <t>001-014-650-9091x365</t>
  </si>
  <si>
    <t>nicholas65@example.com</t>
  </si>
  <si>
    <t>070.654.4234x43872</t>
  </si>
  <si>
    <t>nsteele@example.org</t>
  </si>
  <si>
    <t>592.635.3251x278</t>
  </si>
  <si>
    <t>eday@example.org</t>
  </si>
  <si>
    <t>546-241-3326</t>
  </si>
  <si>
    <t>marynelson@example.org</t>
  </si>
  <si>
    <t>001-788-140-2158</t>
  </si>
  <si>
    <t>hartjoshua@example.net</t>
  </si>
  <si>
    <t>(862)164-4837x97876</t>
  </si>
  <si>
    <t>sancheztristan@example.com</t>
  </si>
  <si>
    <t>765.574.7010x17364</t>
  </si>
  <si>
    <t>whartman@example.org</t>
  </si>
  <si>
    <t>(321)707-3958x35936</t>
  </si>
  <si>
    <t>michele22@example.org</t>
  </si>
  <si>
    <t>688-606-3575x7138</t>
  </si>
  <si>
    <t>lewisamanda@example.net</t>
  </si>
  <si>
    <t>(332)620-8101x195</t>
  </si>
  <si>
    <t>brandyboone@example.net</t>
  </si>
  <si>
    <t>001-896-597-7945x49663</t>
  </si>
  <si>
    <t>kennethschwartz@example.net</t>
  </si>
  <si>
    <t>151.917.5642</t>
  </si>
  <si>
    <t>johntownsend@example.com</t>
  </si>
  <si>
    <t>(579)357-3687</t>
  </si>
  <si>
    <t>dean20@example.net</t>
  </si>
  <si>
    <t>361-767-7025x39784</t>
  </si>
  <si>
    <t>derekmalone@example.com</t>
  </si>
  <si>
    <t>876-322-2860x24264</t>
  </si>
  <si>
    <t>blankenshipmichael@example.org</t>
  </si>
  <si>
    <t>003-250-3591x0450</t>
  </si>
  <si>
    <t>kenneth33@example.net</t>
  </si>
  <si>
    <t>535-772-5616</t>
  </si>
  <si>
    <t>calvinlyons@example.net</t>
  </si>
  <si>
    <t>673-563-2503</t>
  </si>
  <si>
    <t>sarah13@example.net</t>
  </si>
  <si>
    <t>485-549-5685</t>
  </si>
  <si>
    <t>fstanley@example.org</t>
  </si>
  <si>
    <t>001-829-486-5005x048</t>
  </si>
  <si>
    <t>jgarcia@example.net</t>
  </si>
  <si>
    <t>erica14@example.com</t>
  </si>
  <si>
    <t>+1-091-634-3607x91252</t>
  </si>
  <si>
    <t>tinabarrett@example.com</t>
  </si>
  <si>
    <t>379.275.8730x481</t>
  </si>
  <si>
    <t>robert65@example.net</t>
  </si>
  <si>
    <t>512-636-1470</t>
  </si>
  <si>
    <t>velezkaitlin@example.net</t>
  </si>
  <si>
    <t>001-405-978-0515x9813</t>
  </si>
  <si>
    <t>pyoung@example.com</t>
  </si>
  <si>
    <t>Hart</t>
  </si>
  <si>
    <t>(704)703-1229</t>
  </si>
  <si>
    <t>fvaughan@example.com</t>
  </si>
  <si>
    <t>(894)754-0313x1135</t>
  </si>
  <si>
    <t>ohenderson@example.net</t>
  </si>
  <si>
    <t>(414)126-7195</t>
  </si>
  <si>
    <t>williamsjohn@example.net</t>
  </si>
  <si>
    <t>fpayne@example.com</t>
  </si>
  <si>
    <t>751.179.7506x534</t>
  </si>
  <si>
    <t>kathy55@example.com</t>
  </si>
  <si>
    <t>001-695-771-5426x1825</t>
  </si>
  <si>
    <t>mendozamegan@example.org</t>
  </si>
  <si>
    <t>+1-830-564-8846x95363</t>
  </si>
  <si>
    <t>ashlee27@example.net</t>
  </si>
  <si>
    <t>003.082.2892x9010</t>
  </si>
  <si>
    <t>autumnzavala@example.com</t>
  </si>
  <si>
    <t>001-496-551-8093</t>
  </si>
  <si>
    <t>brittany36@example.net</t>
  </si>
  <si>
    <t>176-996-2642</t>
  </si>
  <si>
    <t>smithaustin@example.com</t>
  </si>
  <si>
    <t>896-859-1424x89567</t>
  </si>
  <si>
    <t>paulaschaefer@example.org</t>
  </si>
  <si>
    <t>062.101.6879x0782</t>
  </si>
  <si>
    <t>kaylaglover@example.net</t>
  </si>
  <si>
    <t>307-304-0843</t>
  </si>
  <si>
    <t>reedjennifer@example.com</t>
  </si>
  <si>
    <t>658-497-1444x0786</t>
  </si>
  <si>
    <t>lindsay24@example.com</t>
  </si>
  <si>
    <t>937-026-0330</t>
  </si>
  <si>
    <t>staciegay@example.org</t>
  </si>
  <si>
    <t>+1-239-386-6332x6735</t>
  </si>
  <si>
    <t>jandrews@example.com</t>
  </si>
  <si>
    <t>130.001.1508</t>
  </si>
  <si>
    <t>kclark@example.org</t>
  </si>
  <si>
    <t>093-952-6511x0434</t>
  </si>
  <si>
    <t>daniellekirby@example.com</t>
  </si>
  <si>
    <t>(862)487-9291x88051</t>
  </si>
  <si>
    <t>collierdavid@example.com</t>
  </si>
  <si>
    <t>835-539-5351x66791</t>
  </si>
  <si>
    <t>andrew62@example.com</t>
  </si>
  <si>
    <t>504.486.3512x0806</t>
  </si>
  <si>
    <t>allen23@example.net</t>
  </si>
  <si>
    <t>001-294-453-3201x691</t>
  </si>
  <si>
    <t>millercraig@example.com</t>
  </si>
  <si>
    <t>(629)791-1314x831</t>
  </si>
  <si>
    <t>zmiller@example.net</t>
  </si>
  <si>
    <t>274-360-1777x9968</t>
  </si>
  <si>
    <t>kristina76@example.org</t>
  </si>
  <si>
    <t>(893)561-6808x53676</t>
  </si>
  <si>
    <t>cherylwong@example.com</t>
  </si>
  <si>
    <t>+1-812-723-4270x57402</t>
  </si>
  <si>
    <t>ronaldmoore@example.org</t>
  </si>
  <si>
    <t>001-427-293-5017</t>
  </si>
  <si>
    <t>jose51@example.org</t>
  </si>
  <si>
    <t>(510)624-4463</t>
  </si>
  <si>
    <t>lsmith@example.org</t>
  </si>
  <si>
    <t>danieladkins@example.com</t>
  </si>
  <si>
    <t>(284)895-9877</t>
  </si>
  <si>
    <t>valerie11@example.org</t>
  </si>
  <si>
    <t>392.405.1667x858</t>
  </si>
  <si>
    <t>saraturner@example.com</t>
  </si>
  <si>
    <t>(465)772-8547x8320</t>
  </si>
  <si>
    <t>destinyestes@example.org</t>
  </si>
  <si>
    <t>724-514-6106x358</t>
  </si>
  <si>
    <t>cathysimpson@example.com</t>
  </si>
  <si>
    <t>+1-459-297-4394x47535</t>
  </si>
  <si>
    <t>ghernandez@example.org</t>
  </si>
  <si>
    <t>(336)319-1058x63296</t>
  </si>
  <si>
    <t>fpayne@example.org</t>
  </si>
  <si>
    <t>+1-974-316-2883x51431</t>
  </si>
  <si>
    <t>richard01@example.net</t>
  </si>
  <si>
    <t>(937)776-3591</t>
  </si>
  <si>
    <t>katie11@example.com</t>
  </si>
  <si>
    <t>Potts</t>
  </si>
  <si>
    <t>416.537.0971x050</t>
  </si>
  <si>
    <t>iferrell@example.org</t>
  </si>
  <si>
    <t>(683)604-6357x42840</t>
  </si>
  <si>
    <t>johnmontoya@example.net</t>
  </si>
  <si>
    <t>374-572-8953x0262</t>
  </si>
  <si>
    <t>xkramer@example.com</t>
  </si>
  <si>
    <t>(350)046-4610x229</t>
  </si>
  <si>
    <t>vhines@example.net</t>
  </si>
  <si>
    <t>Hebert</t>
  </si>
  <si>
    <t>384-125-8246x93824</t>
  </si>
  <si>
    <t>oharrell@example.com</t>
  </si>
  <si>
    <t>699-311-0270x098</t>
  </si>
  <si>
    <t>nathanyoder@example.org</t>
  </si>
  <si>
    <t>(272)262-3711x61172</t>
  </si>
  <si>
    <t>debra70@example.org</t>
  </si>
  <si>
    <t>001-897-041-4176x67872</t>
  </si>
  <si>
    <t>carolyn02@example.net</t>
  </si>
  <si>
    <t>nathaniel47@example.org</t>
  </si>
  <si>
    <t>Goodman</t>
  </si>
  <si>
    <t>(457)166-6753</t>
  </si>
  <si>
    <t>ocobb@example.com</t>
  </si>
  <si>
    <t>(451)825-2372x62752</t>
  </si>
  <si>
    <t>joshua47@example.org</t>
  </si>
  <si>
    <t>+1-449-458-2618x5750</t>
  </si>
  <si>
    <t>morgandanielle@example.net</t>
  </si>
  <si>
    <t>717.078.4290x04838</t>
  </si>
  <si>
    <t>awilliams@example.net</t>
  </si>
  <si>
    <t>063-336-0952</t>
  </si>
  <si>
    <t>caroline75@example.com</t>
  </si>
  <si>
    <t>001-914-401-6696x40232</t>
  </si>
  <si>
    <t>gthompson@example.com</t>
  </si>
  <si>
    <t>001-276-673-1114x2476</t>
  </si>
  <si>
    <t>micheleowen@example.com</t>
  </si>
  <si>
    <t>720.825.4242x132</t>
  </si>
  <si>
    <t>christianmassey@example.net</t>
  </si>
  <si>
    <t>001-577-739-4746x41538</t>
  </si>
  <si>
    <t>rbruce@example.org</t>
  </si>
  <si>
    <t>001-174-448-4632</t>
  </si>
  <si>
    <t>danielmartin@example.com</t>
  </si>
  <si>
    <t>804.183.9639x58916</t>
  </si>
  <si>
    <t>greenkimberly@example.com</t>
  </si>
  <si>
    <t>Anita</t>
  </si>
  <si>
    <t>627.659.8322x479</t>
  </si>
  <si>
    <t>zachary67@example.net</t>
  </si>
  <si>
    <t>731-652-7033x1649</t>
  </si>
  <si>
    <t>monicajohnson@example.net</t>
  </si>
  <si>
    <t>622.010.2562x41195</t>
  </si>
  <si>
    <t>mccarthykelsey@example.net</t>
  </si>
  <si>
    <t>815.530.7048x43353</t>
  </si>
  <si>
    <t>jacksonsusan@example.org</t>
  </si>
  <si>
    <t>(083)500-7861</t>
  </si>
  <si>
    <t>rgriffin@example.org</t>
  </si>
  <si>
    <t>792.463.3703x100</t>
  </si>
  <si>
    <t>smithnancy@example.net</t>
  </si>
  <si>
    <t>(111)500-9315x2221</t>
  </si>
  <si>
    <t>cobbjason@example.com</t>
  </si>
  <si>
    <t>(397)308-6475</t>
  </si>
  <si>
    <t>harrisonjeffrey@example.org</t>
  </si>
  <si>
    <t>876.839.9724x377</t>
  </si>
  <si>
    <t>michael01@example.com</t>
  </si>
  <si>
    <t>944.337.3933x80571</t>
  </si>
  <si>
    <t>tammywang@example.com</t>
  </si>
  <si>
    <t>bradley81@example.net</t>
  </si>
  <si>
    <t>659-502-5719</t>
  </si>
  <si>
    <t>contrerasshannon@example.com</t>
  </si>
  <si>
    <t>951.299.6663x8162</t>
  </si>
  <si>
    <t>dylan42@example.org</t>
  </si>
  <si>
    <t>(933)953-7029x108</t>
  </si>
  <si>
    <t>jerry05@example.com</t>
  </si>
  <si>
    <t>+1-626-572-7207x0816</t>
  </si>
  <si>
    <t>andersonmegan@example.com</t>
  </si>
  <si>
    <t>(068)535-4728</t>
  </si>
  <si>
    <t>vincent45@example.org</t>
  </si>
  <si>
    <t>qclark@example.net</t>
  </si>
  <si>
    <t>518.052.5528</t>
  </si>
  <si>
    <t>wkline@example.com</t>
  </si>
  <si>
    <t>+1-297-091-2152x7395</t>
  </si>
  <si>
    <t>estescolleen@example.org</t>
  </si>
  <si>
    <t>(505)630-5369x3506</t>
  </si>
  <si>
    <t>tina05@example.com</t>
  </si>
  <si>
    <t>(052)080-7163x20182</t>
  </si>
  <si>
    <t>gabriel68@example.com</t>
  </si>
  <si>
    <t>573-679-1707</t>
  </si>
  <si>
    <t>vadams@example.org</t>
  </si>
  <si>
    <t>(022)624-7535x568</t>
  </si>
  <si>
    <t>reginaldmitchell@example.net</t>
  </si>
  <si>
    <t>(877)297-9839x20436</t>
  </si>
  <si>
    <t>nguyenjustin@example.net</t>
  </si>
  <si>
    <t>541-456-3199x273</t>
  </si>
  <si>
    <t>nguyenbrandon@example.com</t>
  </si>
  <si>
    <t>+1-889-887-1849x72734</t>
  </si>
  <si>
    <t>gary46@example.net</t>
  </si>
  <si>
    <t>216-766-2487</t>
  </si>
  <si>
    <t>nicholas14@example.com</t>
  </si>
  <si>
    <t>933.380.8884</t>
  </si>
  <si>
    <t>bentleychristina@example.org</t>
  </si>
  <si>
    <t>528.974.3489x51888</t>
  </si>
  <si>
    <t>michaelperry@example.org</t>
  </si>
  <si>
    <t>leblancandrea@example.net</t>
  </si>
  <si>
    <t>749.509.0362</t>
  </si>
  <si>
    <t>christinerobinson@example.org</t>
  </si>
  <si>
    <t>001-053-649-1009x891</t>
  </si>
  <si>
    <t>cynthiagardner@example.com</t>
  </si>
  <si>
    <t>001-641-683-6188</t>
  </si>
  <si>
    <t>wilsonjoseph@example.org</t>
  </si>
  <si>
    <t>793.993.9123</t>
  </si>
  <si>
    <t>Stuart</t>
  </si>
  <si>
    <t>(667)692-9528</t>
  </si>
  <si>
    <t>roymurphy@example.org</t>
  </si>
  <si>
    <t>293-076-9110</t>
  </si>
  <si>
    <t>ogallagher@example.com</t>
  </si>
  <si>
    <t>Breanna</t>
  </si>
  <si>
    <t>(748)728-3958</t>
  </si>
  <si>
    <t>watsonscott@example.com</t>
  </si>
  <si>
    <t>040.032.4574</t>
  </si>
  <si>
    <t>lisabarr@example.net</t>
  </si>
  <si>
    <t>045.364.8078</t>
  </si>
  <si>
    <t>onealmichael@example.net</t>
  </si>
  <si>
    <t>678-137-5575x47776</t>
  </si>
  <si>
    <t>facosta@example.org</t>
  </si>
  <si>
    <t>660-806-5156x250</t>
  </si>
  <si>
    <t>melissaoneill@example.com</t>
  </si>
  <si>
    <t>Baxter</t>
  </si>
  <si>
    <t>(512)119-1034x061</t>
  </si>
  <si>
    <t>mark65@example.org</t>
  </si>
  <si>
    <t>804.140.8563x679</t>
  </si>
  <si>
    <t>meganbryan@example.net</t>
  </si>
  <si>
    <t>(404)914-5063x39886</t>
  </si>
  <si>
    <t>barrettcarla@example.org</t>
  </si>
  <si>
    <t>+1-958-032-5850x171</t>
  </si>
  <si>
    <t>pmontoya@example.org</t>
  </si>
  <si>
    <t>939.420.5958</t>
  </si>
  <si>
    <t>emily31@example.org</t>
  </si>
  <si>
    <t>518-324-0519</t>
  </si>
  <si>
    <t>sarah40@example.net</t>
  </si>
  <si>
    <t>Stanton</t>
  </si>
  <si>
    <t>856.891.9047</t>
  </si>
  <si>
    <t>janetanderson@example.net</t>
  </si>
  <si>
    <t>(071)791-4373</t>
  </si>
  <si>
    <t>patrickreed@example.org</t>
  </si>
  <si>
    <t>001-029-625-0133x93951</t>
  </si>
  <si>
    <t>brandtanna@example.com</t>
  </si>
  <si>
    <t>629.164.9447</t>
  </si>
  <si>
    <t>pwhite@example.net</t>
  </si>
  <si>
    <t>017-383-2692</t>
  </si>
  <si>
    <t>ryan49@example.net</t>
  </si>
  <si>
    <t>569.321.8938x7568</t>
  </si>
  <si>
    <t>georgedavidson@example.org</t>
  </si>
  <si>
    <t>annettebarber@example.org</t>
  </si>
  <si>
    <t>301.137.6375x99859</t>
  </si>
  <si>
    <t>obrienmark@example.org</t>
  </si>
  <si>
    <t>etran@example.com</t>
  </si>
  <si>
    <t>(550)874-4707</t>
  </si>
  <si>
    <t>williamharris@example.com</t>
  </si>
  <si>
    <t>270-204-5982x58364</t>
  </si>
  <si>
    <t>susan58@example.net</t>
  </si>
  <si>
    <t>512.350.6069</t>
  </si>
  <si>
    <t>robinsontracy@example.net</t>
  </si>
  <si>
    <t>+1-258-597-5873x51268</t>
  </si>
  <si>
    <t>lowens@example.net</t>
  </si>
  <si>
    <t>(636)834-5791x268</t>
  </si>
  <si>
    <t>kellylawrence@example.org</t>
  </si>
  <si>
    <t>001-483-126-6555</t>
  </si>
  <si>
    <t>robertjohnson@example.com</t>
  </si>
  <si>
    <t>bradleycrawford@example.com</t>
  </si>
  <si>
    <t>+1-283-470-2204x3372</t>
  </si>
  <si>
    <t>stacey44@example.org</t>
  </si>
  <si>
    <t>(326)837-7769x006</t>
  </si>
  <si>
    <t>nfox@example.com</t>
  </si>
  <si>
    <t>001-027-958-5677x229</t>
  </si>
  <si>
    <t>duartechase@example.org</t>
  </si>
  <si>
    <t>Meza</t>
  </si>
  <si>
    <t>(054)136-9527x578</t>
  </si>
  <si>
    <t>sharon35@example.com</t>
  </si>
  <si>
    <t>(330)954-5094</t>
  </si>
  <si>
    <t>kellycross@example.org</t>
  </si>
  <si>
    <t>001-954-539-4912</t>
  </si>
  <si>
    <t>william93@example.net</t>
  </si>
  <si>
    <t>994.266.3560x749</t>
  </si>
  <si>
    <t>fchung@example.net</t>
  </si>
  <si>
    <t>801.840.0995</t>
  </si>
  <si>
    <t>hugheswilliam@example.net</t>
  </si>
  <si>
    <t>ppalmer@example.org</t>
  </si>
  <si>
    <t>(823)649-9994x433</t>
  </si>
  <si>
    <t>maurice96@example.org</t>
  </si>
  <si>
    <t>+1-334-125-0757x5865</t>
  </si>
  <si>
    <t>ericthompson@example.net</t>
  </si>
  <si>
    <t>260-789-8653x9572</t>
  </si>
  <si>
    <t>thomasflynn@example.com</t>
  </si>
  <si>
    <t>937-636-2873</t>
  </si>
  <si>
    <t>lwillis@example.com</t>
  </si>
  <si>
    <t>212.696.8449x2234</t>
  </si>
  <si>
    <t>duanewilson@example.com</t>
  </si>
  <si>
    <t>636-729-2003</t>
  </si>
  <si>
    <t>jackson13@example.org</t>
  </si>
  <si>
    <t>001-954-735-0395x67834</t>
  </si>
  <si>
    <t>abarr@example.net</t>
  </si>
  <si>
    <t>0132480619</t>
  </si>
  <si>
    <t>scott10@example.org</t>
  </si>
  <si>
    <t>001-075-026-0373x908</t>
  </si>
  <si>
    <t>hcole@example.org</t>
  </si>
  <si>
    <t>153.939.5670x41674</t>
  </si>
  <si>
    <t>elizabeth46@example.com</t>
  </si>
  <si>
    <t>jonesandrea@example.net</t>
  </si>
  <si>
    <t>747.999.5058x6074</t>
  </si>
  <si>
    <t>samuellee@example.org</t>
  </si>
  <si>
    <t>+1-791-882-4145x2194</t>
  </si>
  <si>
    <t>thomasdustin@example.com</t>
  </si>
  <si>
    <t>(532)464-6192x2627</t>
  </si>
  <si>
    <t>hughesblake@example.org</t>
  </si>
  <si>
    <t>(660)332-5038x28036</t>
  </si>
  <si>
    <t>ejames@example.org</t>
  </si>
  <si>
    <t>001-071-070-9128</t>
  </si>
  <si>
    <t>nicole85@example.net</t>
  </si>
  <si>
    <t>(926)916-5741</t>
  </si>
  <si>
    <t>john61@example.com</t>
  </si>
  <si>
    <t>Riddle</t>
  </si>
  <si>
    <t>001-845-244-2137x147</t>
  </si>
  <si>
    <t>renee86@example.com</t>
  </si>
  <si>
    <t>953.730.3702x2709</t>
  </si>
  <si>
    <t>scott58@example.org</t>
  </si>
  <si>
    <t>richardrobbins@example.net</t>
  </si>
  <si>
    <t>972-256-4511x99773</t>
  </si>
  <si>
    <t>eprice@example.net</t>
  </si>
  <si>
    <t>(308)237-1745x168</t>
  </si>
  <si>
    <t>mperkins@example.org</t>
  </si>
  <si>
    <t>+1-118-989-4639x2780</t>
  </si>
  <si>
    <t>tannerelliott@example.net</t>
  </si>
  <si>
    <t>637.220.3695x041</t>
  </si>
  <si>
    <t>moniquechurch@example.com</t>
  </si>
  <si>
    <t>+1-331-750-8953x1754</t>
  </si>
  <si>
    <t>deanjulie@example.net</t>
  </si>
  <si>
    <t>706-007-9090x68120</t>
  </si>
  <si>
    <t>david46@example.net</t>
  </si>
  <si>
    <t>(533)352-6311</t>
  </si>
  <si>
    <t>jasonmiller@example.com</t>
  </si>
  <si>
    <t>915.854.3271</t>
  </si>
  <si>
    <t>alexayala@example.net</t>
  </si>
  <si>
    <t>531-548-1646x952</t>
  </si>
  <si>
    <t>josephphillips@example.com</t>
  </si>
  <si>
    <t>(711)478-0695x850</t>
  </si>
  <si>
    <t>mitchelljennifer@example.net</t>
  </si>
  <si>
    <t>lauradavis@example.com</t>
  </si>
  <si>
    <t>(871)655-8639</t>
  </si>
  <si>
    <t>rebekahpollard@example.org</t>
  </si>
  <si>
    <t>573-282-2760x6279</t>
  </si>
  <si>
    <t>kellywood@example.com</t>
  </si>
  <si>
    <t>022.163.4618</t>
  </si>
  <si>
    <t>wherrera@example.org</t>
  </si>
  <si>
    <t>745.527.9206</t>
  </si>
  <si>
    <t>molly60@example.org</t>
  </si>
  <si>
    <t>372-431-7049</t>
  </si>
  <si>
    <t>kimberly31@example.net</t>
  </si>
  <si>
    <t>429.002.7189x76146</t>
  </si>
  <si>
    <t>patrick27@example.org</t>
  </si>
  <si>
    <t>(710)838-6641x9931</t>
  </si>
  <si>
    <t>745.621.0265x3869</t>
  </si>
  <si>
    <t>vgrant@example.net</t>
  </si>
  <si>
    <t>181-281-0784x893</t>
  </si>
  <si>
    <t>deanbrittany@example.com</t>
  </si>
  <si>
    <t>704.460.3918x970</t>
  </si>
  <si>
    <t>kendra98@example.net</t>
  </si>
  <si>
    <t>001-068-911-6852</t>
  </si>
  <si>
    <t>hshepherd@example.com</t>
  </si>
  <si>
    <t>+1-985-313-7838x842</t>
  </si>
  <si>
    <t>estradaconnie@example.org</t>
  </si>
  <si>
    <t>974.438.0198x310</t>
  </si>
  <si>
    <t>courtney64@example.org</t>
  </si>
  <si>
    <t>690.498.3072</t>
  </si>
  <si>
    <t>lauraadams@example.com</t>
  </si>
  <si>
    <t>(782)351-8819x716</t>
  </si>
  <si>
    <t>barreramallory@example.com</t>
  </si>
  <si>
    <t>fthompson@example.org</t>
  </si>
  <si>
    <t>001-326-393-0394</t>
  </si>
  <si>
    <t>pgomez@example.com</t>
  </si>
  <si>
    <t>(573)887-6899</t>
  </si>
  <si>
    <t>gordondebra@example.com</t>
  </si>
  <si>
    <t>931-408-0198x646</t>
  </si>
  <si>
    <t>wali@example.org</t>
  </si>
  <si>
    <t>matthewbennett@example.net</t>
  </si>
  <si>
    <t>622.758.5366x054</t>
  </si>
  <si>
    <t>lewissara@example.com</t>
  </si>
  <si>
    <t>+1-533-139-0217x35733</t>
  </si>
  <si>
    <t>brandon82@example.org</t>
  </si>
  <si>
    <t>001-006-383-4832</t>
  </si>
  <si>
    <t>victorelliott@example.com</t>
  </si>
  <si>
    <t>Woodard</t>
  </si>
  <si>
    <t>850-707-7172</t>
  </si>
  <si>
    <t>xrush@example.com</t>
  </si>
  <si>
    <t>961-354-4236x6068</t>
  </si>
  <si>
    <t>paul99@example.org</t>
  </si>
  <si>
    <t>001-848-427-8006x7257</t>
  </si>
  <si>
    <t>derrick26@example.com</t>
  </si>
  <si>
    <t>560-765-9697</t>
  </si>
  <si>
    <t>robert90@example.com</t>
  </si>
  <si>
    <t>001-557-201-0333</t>
  </si>
  <si>
    <t>john77@example.net</t>
  </si>
  <si>
    <t>370.829.1822x98856</t>
  </si>
  <si>
    <t>mreed@example.com</t>
  </si>
  <si>
    <t>(361)668-7454</t>
  </si>
  <si>
    <t>ocasey@example.org</t>
  </si>
  <si>
    <t>(911)419-7412</t>
  </si>
  <si>
    <t>shawnsanchez@example.net</t>
  </si>
  <si>
    <t>089.599.5427</t>
  </si>
  <si>
    <t>efernandez@example.com</t>
  </si>
  <si>
    <t>001-687-926-1498</t>
  </si>
  <si>
    <t>jennifer07@example.net</t>
  </si>
  <si>
    <t>johnclay@example.org</t>
  </si>
  <si>
    <t>pgardner@example.com</t>
  </si>
  <si>
    <t>001-961-556-2625x2893</t>
  </si>
  <si>
    <t>lewisanthony@example.net</t>
  </si>
  <si>
    <t>prattcole@example.org</t>
  </si>
  <si>
    <t>349-570-9309x16588</t>
  </si>
  <si>
    <t>kathleen25@example.net</t>
  </si>
  <si>
    <t>(962)367-6760</t>
  </si>
  <si>
    <t>baileyrobert@example.net</t>
  </si>
  <si>
    <t>547.707.1439x0307</t>
  </si>
  <si>
    <t>ingramheather@example.com</t>
  </si>
  <si>
    <t>951-636-3257</t>
  </si>
  <si>
    <t>roberthendrix@example.com</t>
  </si>
  <si>
    <t>(330)806-3685x398</t>
  </si>
  <si>
    <t>albert51@example.net</t>
  </si>
  <si>
    <t>(941)633-0142x41015</t>
  </si>
  <si>
    <t>kenneth74@example.org</t>
  </si>
  <si>
    <t>(573)058-1124</t>
  </si>
  <si>
    <t>stewartallen@example.com</t>
  </si>
  <si>
    <t>jessica25@example.org</t>
  </si>
  <si>
    <t>+1-547-403-0423x615</t>
  </si>
  <si>
    <t>bstanton@example.org</t>
  </si>
  <si>
    <t>(010)873-6580x4732</t>
  </si>
  <si>
    <t>melissa03@example.net</t>
  </si>
  <si>
    <t>336.144.0788</t>
  </si>
  <si>
    <t>mendozabrandy@example.org</t>
  </si>
  <si>
    <t>(369)809-1919</t>
  </si>
  <si>
    <t>marybaker@example.net</t>
  </si>
  <si>
    <t>(831)300-7497x0118</t>
  </si>
  <si>
    <t>matthewanderson@example.com</t>
  </si>
  <si>
    <t>001-694-632-3856</t>
  </si>
  <si>
    <t>kathymiller@example.net</t>
  </si>
  <si>
    <t>rallen@example.com</t>
  </si>
  <si>
    <t>594-846-1053x15671</t>
  </si>
  <si>
    <t>travis05@example.net</t>
  </si>
  <si>
    <t>001-373-304-8768</t>
  </si>
  <si>
    <t>hernandezsherri@example.net</t>
  </si>
  <si>
    <t>602-549-9911x13593</t>
  </si>
  <si>
    <t>brandy64@example.org</t>
  </si>
  <si>
    <t>228-968-7961</t>
  </si>
  <si>
    <t>barbara01@example.com</t>
  </si>
  <si>
    <t>+1-045-057-0515x39475</t>
  </si>
  <si>
    <t>mknight@example.org</t>
  </si>
  <si>
    <t>380.001.5083</t>
  </si>
  <si>
    <t>joann84@example.net</t>
  </si>
  <si>
    <t>+1-418-790-2212x6174</t>
  </si>
  <si>
    <t>hallleslie@example.net</t>
  </si>
  <si>
    <t>(261)743-7256</t>
  </si>
  <si>
    <t>kim32@example.org</t>
  </si>
  <si>
    <t>453-752-7817x3981</t>
  </si>
  <si>
    <t>youngwilliam@example.com</t>
  </si>
  <si>
    <t>001-280-360-1794x23387</t>
  </si>
  <si>
    <t>hendersonashley@example.com</t>
  </si>
  <si>
    <t>425.347.6836x67217</t>
  </si>
  <si>
    <t>sean71@example.net</t>
  </si>
  <si>
    <t>001-381-066-1272x73252</t>
  </si>
  <si>
    <t>jacobskimberly@example.com</t>
  </si>
  <si>
    <t>001-265-081-7186x41599</t>
  </si>
  <si>
    <t>geraldcoleman@example.net</t>
  </si>
  <si>
    <t>(160)386-4484</t>
  </si>
  <si>
    <t>jenniferdiaz@example.net</t>
  </si>
  <si>
    <t>(667)814-5844</t>
  </si>
  <si>
    <t>daviscourtney@example.org</t>
  </si>
  <si>
    <t>001-570-851-1130</t>
  </si>
  <si>
    <t>tammy06@example.com</t>
  </si>
  <si>
    <t>(754)350-2381x944</t>
  </si>
  <si>
    <t>friddle@example.org</t>
  </si>
  <si>
    <t>001-223-956-6312</t>
  </si>
  <si>
    <t>ifletcher@example.org</t>
  </si>
  <si>
    <t>Blankenship</t>
  </si>
  <si>
    <t>+1-952-270-5081x902</t>
  </si>
  <si>
    <t>rossstephen@example.net</t>
  </si>
  <si>
    <t>+1-005-793-3114x85123</t>
  </si>
  <si>
    <t>ryan05@example.net</t>
  </si>
  <si>
    <t>+1-373-795-4945x13313</t>
  </si>
  <si>
    <t>maldonadojill@example.net</t>
  </si>
  <si>
    <t>(643)217-3711</t>
  </si>
  <si>
    <t>jacobtaylor@example.net</t>
  </si>
  <si>
    <t>922-828-0874x9652</t>
  </si>
  <si>
    <t>melissasantiago@example.com</t>
  </si>
  <si>
    <t>(767)820-2976</t>
  </si>
  <si>
    <t>alyssaschmidt@example.com</t>
  </si>
  <si>
    <t>uli@example.com</t>
  </si>
  <si>
    <t>551-210-8206x5134</t>
  </si>
  <si>
    <t>jennifer73@example.org</t>
  </si>
  <si>
    <t>943-463-3859</t>
  </si>
  <si>
    <t>timothy14@example.com</t>
  </si>
  <si>
    <t>526-207-8422x98248</t>
  </si>
  <si>
    <t>kday@example.net</t>
  </si>
  <si>
    <t>+1-479-154-5404x56115</t>
  </si>
  <si>
    <t>danielle78@example.org</t>
  </si>
  <si>
    <t>Proctor</t>
  </si>
  <si>
    <t>(449)844-9087x7631</t>
  </si>
  <si>
    <t>bryan16@example.net</t>
  </si>
  <si>
    <t>495.758.2527x94452</t>
  </si>
  <si>
    <t>dakotaballard@example.com</t>
  </si>
  <si>
    <t>+1-847-471-3283x036</t>
  </si>
  <si>
    <t>huntjoshua@example.org</t>
  </si>
  <si>
    <t>+1-683-318-6886x46810</t>
  </si>
  <si>
    <t>brooksjared@example.org</t>
  </si>
  <si>
    <t>(317)696-0312x68348</t>
  </si>
  <si>
    <t>dianapeterson@example.org</t>
  </si>
  <si>
    <t>001-989-524-0856x5702</t>
  </si>
  <si>
    <t>parkerbruce@example.com</t>
  </si>
  <si>
    <t>+1-976-544-5466x94607</t>
  </si>
  <si>
    <t>lisabarnes@example.com</t>
  </si>
  <si>
    <t>826-201-3844x4884</t>
  </si>
  <si>
    <t>eduffy@example.net</t>
  </si>
  <si>
    <t>(657)748-1842</t>
  </si>
  <si>
    <t>nataliehale@example.net</t>
  </si>
  <si>
    <t>001-406-488-0485x182</t>
  </si>
  <si>
    <t>whitegordon@example.com</t>
  </si>
  <si>
    <t>001-309-663-6544x413</t>
  </si>
  <si>
    <t>ramseydaniel@example.com</t>
  </si>
  <si>
    <t>001-102-331-7031</t>
  </si>
  <si>
    <t>xlane@example.net</t>
  </si>
  <si>
    <t>(132)757-0101x7526</t>
  </si>
  <si>
    <t>angelicacastaneda@example.net</t>
  </si>
  <si>
    <t>832.303.3013x5495</t>
  </si>
  <si>
    <t>justin23@example.com</t>
  </si>
  <si>
    <t>+1-118-394-4763x713</t>
  </si>
  <si>
    <t>ortizcharles@example.net</t>
  </si>
  <si>
    <t>710.921.3768x8885</t>
  </si>
  <si>
    <t>shannon34@example.net</t>
  </si>
  <si>
    <t>+1-963-240-9364x9015</t>
  </si>
  <si>
    <t>jasonthompson@example.org</t>
  </si>
  <si>
    <t>938-932-8920</t>
  </si>
  <si>
    <t>charlesyolanda@example.com</t>
  </si>
  <si>
    <t>001-368-443-0955x64358</t>
  </si>
  <si>
    <t>reynoldswendy@example.net</t>
  </si>
  <si>
    <t>330.872.7360x871</t>
  </si>
  <si>
    <t>paulwright@example.com</t>
  </si>
  <si>
    <t>Mata</t>
  </si>
  <si>
    <t>001-756-521-5551x1561</t>
  </si>
  <si>
    <t>evansbrian@example.net</t>
  </si>
  <si>
    <t>001-738-054-0378</t>
  </si>
  <si>
    <t>reevesjoseph@example.net</t>
  </si>
  <si>
    <t>001-429-232-1173x566</t>
  </si>
  <si>
    <t>karawatson@example.com</t>
  </si>
  <si>
    <t>001-525-000-8660</t>
  </si>
  <si>
    <t>melissathompson@example.org</t>
  </si>
  <si>
    <t>(863)691-2788x8756</t>
  </si>
  <si>
    <t>justin56@example.com</t>
  </si>
  <si>
    <t>173.864.7784x2223</t>
  </si>
  <si>
    <t>macdonaldmatthew@example.org</t>
  </si>
  <si>
    <t>+1-899-920-7465x5157</t>
  </si>
  <si>
    <t>bryaneaton@example.com</t>
  </si>
  <si>
    <t>(475)962-6699</t>
  </si>
  <si>
    <t>peggy10@example.org</t>
  </si>
  <si>
    <t>(999)873-8127x686</t>
  </si>
  <si>
    <t>richardharrison@example.net</t>
  </si>
  <si>
    <t>769-107-7867x19069</t>
  </si>
  <si>
    <t>(706)062-7378</t>
  </si>
  <si>
    <t>flopez@example.com</t>
  </si>
  <si>
    <t>001-276-215-3894x29649</t>
  </si>
  <si>
    <t>david67@example.com</t>
  </si>
  <si>
    <t>(231)397-0396x674</t>
  </si>
  <si>
    <t>ubeard@example.com</t>
  </si>
  <si>
    <t>275.924.6903x0708</t>
  </si>
  <si>
    <t>fhamilton@example.com</t>
  </si>
  <si>
    <t>308.105.0058x939</t>
  </si>
  <si>
    <t>kfernandez@example.org</t>
  </si>
  <si>
    <t>541-235-3401x905</t>
  </si>
  <si>
    <t>650-010-8950x43187</t>
  </si>
  <si>
    <t>pateladriana@example.org</t>
  </si>
  <si>
    <t>501.611.2709x3480</t>
  </si>
  <si>
    <t>combsrhonda@example.org</t>
  </si>
  <si>
    <t>234.908.7679x7639</t>
  </si>
  <si>
    <t>robbinsbrittany@example.org</t>
  </si>
  <si>
    <t>(068)098-8905x292</t>
  </si>
  <si>
    <t>jenna43@example.org</t>
  </si>
  <si>
    <t>Cordova</t>
  </si>
  <si>
    <t>049-847-5045x69885</t>
  </si>
  <si>
    <t>meganrichardson@example.com</t>
  </si>
  <si>
    <t>+1-445-400-1990x4590</t>
  </si>
  <si>
    <t>qjohnson@example.com</t>
  </si>
  <si>
    <t>christopherstokes@example.net</t>
  </si>
  <si>
    <t>943-863-9919</t>
  </si>
  <si>
    <t>blopez@example.org</t>
  </si>
  <si>
    <t>682-019-4910x1408</t>
  </si>
  <si>
    <t>cknight@example.com</t>
  </si>
  <si>
    <t>+1-207-855-1813x04282</t>
  </si>
  <si>
    <t>courtneyhansen@example.net</t>
  </si>
  <si>
    <t>(043)216-2462</t>
  </si>
  <si>
    <t>kvance@example.org</t>
  </si>
  <si>
    <t>jhiggins@example.org</t>
  </si>
  <si>
    <t>951-474-9937x827</t>
  </si>
  <si>
    <t>whitelisa@example.com</t>
  </si>
  <si>
    <t>762.697.9777x314</t>
  </si>
  <si>
    <t>thomasmartin@example.net</t>
  </si>
  <si>
    <t>917-079-4502</t>
  </si>
  <si>
    <t>wendy30@example.org</t>
  </si>
  <si>
    <t>(989)673-2681</t>
  </si>
  <si>
    <t>rcox@example.net</t>
  </si>
  <si>
    <t>+1-314-618-7797x56022</t>
  </si>
  <si>
    <t>kara40@example.org</t>
  </si>
  <si>
    <t>738-169-2076x199</t>
  </si>
  <si>
    <t>michael64@example.org</t>
  </si>
  <si>
    <t>lroy@example.com</t>
  </si>
  <si>
    <t>478-798-8704x229</t>
  </si>
  <si>
    <t>sergio79@example.net</t>
  </si>
  <si>
    <t>905-282-0276x453</t>
  </si>
  <si>
    <t>tgray@example.net</t>
  </si>
  <si>
    <t>315-298-6791x05885</t>
  </si>
  <si>
    <t>johnbowman@example.net</t>
  </si>
  <si>
    <t>+1-517-351-3277x68169</t>
  </si>
  <si>
    <t>markhanna@example.org</t>
  </si>
  <si>
    <t>897-720-2418x0761</t>
  </si>
  <si>
    <t>dharris@example.com</t>
  </si>
  <si>
    <t>344.800.4365</t>
  </si>
  <si>
    <t>daviddavidson@example.org</t>
  </si>
  <si>
    <t>325.335.3686x82919</t>
  </si>
  <si>
    <t>brenda04@example.com</t>
  </si>
  <si>
    <t>911-693-5394x314</t>
  </si>
  <si>
    <t>clynch@example.com</t>
  </si>
  <si>
    <t>+1-989-816-1534x636</t>
  </si>
  <si>
    <t>heather23@example.org</t>
  </si>
  <si>
    <t>+1-872-443-0728x4223</t>
  </si>
  <si>
    <t>fmedina@example.org</t>
  </si>
  <si>
    <t>001-036-126-2755</t>
  </si>
  <si>
    <t>jennifer57@example.net</t>
  </si>
  <si>
    <t>561.844.3216</t>
  </si>
  <si>
    <t>joycevanessa@example.com</t>
  </si>
  <si>
    <t>Trevor</t>
  </si>
  <si>
    <t>igray@example.net</t>
  </si>
  <si>
    <t>(641)915-1510x8703</t>
  </si>
  <si>
    <t>creeves@example.net</t>
  </si>
  <si>
    <t>740-000-4225x6796</t>
  </si>
  <si>
    <t>randall67@example.com</t>
  </si>
  <si>
    <t>smithdavid@example.org</t>
  </si>
  <si>
    <t>721.649.6442x7737</t>
  </si>
  <si>
    <t>perryanthony@example.net</t>
  </si>
  <si>
    <t>001-673-243-0125x99898</t>
  </si>
  <si>
    <t>ddavis@example.net</t>
  </si>
  <si>
    <t>(402)474-7571x659</t>
  </si>
  <si>
    <t>michael79@example.com</t>
  </si>
  <si>
    <t>(750)354-5259x39306</t>
  </si>
  <si>
    <t>brandon32@example.com</t>
  </si>
  <si>
    <t>001-981-219-3348</t>
  </si>
  <si>
    <t>michael97@example.net</t>
  </si>
  <si>
    <t>001-402-571-3386x31432</t>
  </si>
  <si>
    <t>xhayes@example.net</t>
  </si>
  <si>
    <t>001-096-608-3497x3348</t>
  </si>
  <si>
    <t>tonyabriggs@example.net</t>
  </si>
  <si>
    <t>378.700.7785x8659</t>
  </si>
  <si>
    <t>kenneth65@example.net</t>
  </si>
  <si>
    <t>132-595-4199x86503</t>
  </si>
  <si>
    <t>stephaniechavez@example.com</t>
  </si>
  <si>
    <t>056.188.9835x85353</t>
  </si>
  <si>
    <t>dominguezwilliam@example.org</t>
  </si>
  <si>
    <t>Atkinson</t>
  </si>
  <si>
    <t>835.106.3687x0495</t>
  </si>
  <si>
    <t>matthewgallagher@example.org</t>
  </si>
  <si>
    <t>001-471-182-5700x03721</t>
  </si>
  <si>
    <t>ramosaustin@example.org</t>
  </si>
  <si>
    <t>(880)511-0406x1313</t>
  </si>
  <si>
    <t>jillian09@example.org</t>
  </si>
  <si>
    <t>001-882-041-6951x219</t>
  </si>
  <si>
    <t>angela23@example.net</t>
  </si>
  <si>
    <t>+1-600-763-1650x42138</t>
  </si>
  <si>
    <t>xbradshaw@example.org</t>
  </si>
  <si>
    <t>+1-326-203-2794x751</t>
  </si>
  <si>
    <t>ycarter@example.net</t>
  </si>
  <si>
    <t>650.666.0129</t>
  </si>
  <si>
    <t>stephaniejones@example.org</t>
  </si>
  <si>
    <t>(793)794-8368x353</t>
  </si>
  <si>
    <t>brian74@example.net</t>
  </si>
  <si>
    <t>001-017-988-8590x690</t>
  </si>
  <si>
    <t>cobbjean@example.com</t>
  </si>
  <si>
    <t>001-848-302-1721x7108</t>
  </si>
  <si>
    <t>christinegarcia@example.com</t>
  </si>
  <si>
    <t>Brendan</t>
  </si>
  <si>
    <t>001-623-975-5068x955</t>
  </si>
  <si>
    <t>kellyking@example.org</t>
  </si>
  <si>
    <t>(435)985-4332x57517</t>
  </si>
  <si>
    <t>nathanwilson@example.org</t>
  </si>
  <si>
    <t>977-314-0392</t>
  </si>
  <si>
    <t>fcooke@example.com</t>
  </si>
  <si>
    <t>064-543-3041x87285</t>
  </si>
  <si>
    <t>frazierjeffrey@example.org</t>
  </si>
  <si>
    <t>216-227-5373</t>
  </si>
  <si>
    <t>romerojoel@example.com</t>
  </si>
  <si>
    <t>(742)229-0847</t>
  </si>
  <si>
    <t>hwoods@example.net</t>
  </si>
  <si>
    <t>(592)488-0635x289</t>
  </si>
  <si>
    <t>angelajones@example.com</t>
  </si>
  <si>
    <t>068-437-0939</t>
  </si>
  <si>
    <t>salinassusan@example.org</t>
  </si>
  <si>
    <t>(217)048-7493</t>
  </si>
  <si>
    <t>lopezandrea@example.com</t>
  </si>
  <si>
    <t>(206)071-6947x487</t>
  </si>
  <si>
    <t>brookskyle@example.net</t>
  </si>
  <si>
    <t>(082)709-4827</t>
  </si>
  <si>
    <t>jonathan44@example.com</t>
  </si>
  <si>
    <t>raymond21@example.org</t>
  </si>
  <si>
    <t>(729)589-5272</t>
  </si>
  <si>
    <t>lisalee@example.com</t>
  </si>
  <si>
    <t>105-971-6561x86184</t>
  </si>
  <si>
    <t>cynthiawest@example.com</t>
  </si>
  <si>
    <t>347-875-1790x874</t>
  </si>
  <si>
    <t>taylorabigail@example.com</t>
  </si>
  <si>
    <t>983.481.0263</t>
  </si>
  <si>
    <t>kathrynrobinson@example.net</t>
  </si>
  <si>
    <t>(518)751-3169</t>
  </si>
  <si>
    <t>mitchell93@example.net</t>
  </si>
  <si>
    <t>001-078-677-1098x4068</t>
  </si>
  <si>
    <t>bryanjones@example.org</t>
  </si>
  <si>
    <t>001-103-144-5537x97657</t>
  </si>
  <si>
    <t>michael98@example.com</t>
  </si>
  <si>
    <t>leebrian@example.org</t>
  </si>
  <si>
    <t>(694)583-4054</t>
  </si>
  <si>
    <t>montgomeryjames@example.com</t>
  </si>
  <si>
    <t>sotothomas@example.net</t>
  </si>
  <si>
    <t>eharrington@example.org</t>
  </si>
  <si>
    <t>(877)902-4854x00174</t>
  </si>
  <si>
    <t>darrellharris@example.com</t>
  </si>
  <si>
    <t>889-419-1588x3958</t>
  </si>
  <si>
    <t>wbrown@example.net</t>
  </si>
  <si>
    <t>001-766-945-2377x4738</t>
  </si>
  <si>
    <t>rjames@example.org</t>
  </si>
  <si>
    <t>(570)190-0876x3322</t>
  </si>
  <si>
    <t>jessicalester@example.net</t>
  </si>
  <si>
    <t>001-109-846-5097</t>
  </si>
  <si>
    <t>eugene99@example.org</t>
  </si>
  <si>
    <t>(951)607-4915</t>
  </si>
  <si>
    <t>tracy68@example.net</t>
  </si>
  <si>
    <t>849.699.6224</t>
  </si>
  <si>
    <t>ugarcia@example.net</t>
  </si>
  <si>
    <t>lrichardson@example.org</t>
  </si>
  <si>
    <t>Ellison</t>
  </si>
  <si>
    <t>846.401.4071x8520</t>
  </si>
  <si>
    <t>mark02@example.org</t>
  </si>
  <si>
    <t>645.418.2528x60661</t>
  </si>
  <si>
    <t>sullivancameron@example.net</t>
  </si>
  <si>
    <t>(504)008-6538</t>
  </si>
  <si>
    <t>lynnpaul@example.net</t>
  </si>
  <si>
    <t>shannon92@example.org</t>
  </si>
  <si>
    <t>259-162-5983</t>
  </si>
  <si>
    <t>sonia45@example.org</t>
  </si>
  <si>
    <t>annahansen@example.com</t>
  </si>
  <si>
    <t>(919)818-2275x56500</t>
  </si>
  <si>
    <t>watsonjon@example.com</t>
  </si>
  <si>
    <t>001-748-617-9537</t>
  </si>
  <si>
    <t>michael82@example.org</t>
  </si>
  <si>
    <t>001-894-555-7762x7908</t>
  </si>
  <si>
    <t>shannonsanchez@example.net</t>
  </si>
  <si>
    <t>+1-632-459-4062x9087</t>
  </si>
  <si>
    <t>joseph50@example.org</t>
  </si>
  <si>
    <t>+1-383-483-5712x1960</t>
  </si>
  <si>
    <t>kevinstevens@example.net</t>
  </si>
  <si>
    <t>001-952-016-7445x38860</t>
  </si>
  <si>
    <t>meganturner@example.net</t>
  </si>
  <si>
    <t>Novak</t>
  </si>
  <si>
    <t>(030)875-8621x4952</t>
  </si>
  <si>
    <t>keithwilliams@example.org</t>
  </si>
  <si>
    <t>985-115-9106</t>
  </si>
  <si>
    <t>caseyjohnson@example.com</t>
  </si>
  <si>
    <t>969-821-6188</t>
  </si>
  <si>
    <t>urobertson@example.org</t>
  </si>
  <si>
    <t>maldonadosteven@example.org</t>
  </si>
  <si>
    <t>001-534-754-1655x547</t>
  </si>
  <si>
    <t>jacob89@example.com</t>
  </si>
  <si>
    <t>001-090-011-5556x9598</t>
  </si>
  <si>
    <t>taylor16@example.com</t>
  </si>
  <si>
    <t>137-065-3064</t>
  </si>
  <si>
    <t>jill07@example.net</t>
  </si>
  <si>
    <t>+1-211-589-4644x586</t>
  </si>
  <si>
    <t>taylorbraun@example.com</t>
  </si>
  <si>
    <t>+1-307-968-7462x527</t>
  </si>
  <si>
    <t>rogersraymond@example.com</t>
  </si>
  <si>
    <t>(378)932-6663</t>
  </si>
  <si>
    <t>michelle22@example.org</t>
  </si>
  <si>
    <t>jennifer77@example.org</t>
  </si>
  <si>
    <t>+1-811-205-8558x037</t>
  </si>
  <si>
    <t>dakotatorres@example.net</t>
  </si>
  <si>
    <t>+1-260-614-2459x92982</t>
  </si>
  <si>
    <t>contrerastonya@example.org</t>
  </si>
  <si>
    <t>208.636.5993x6645</t>
  </si>
  <si>
    <t>robert16@example.org</t>
  </si>
  <si>
    <t>braunjohnny@example.org</t>
  </si>
  <si>
    <t>(724)409-3818x78739</t>
  </si>
  <si>
    <t>adrienne00@example.org</t>
  </si>
  <si>
    <t>900.307.7495x285</t>
  </si>
  <si>
    <t>001-310-219-0274</t>
  </si>
  <si>
    <t>umartinez@example.net</t>
  </si>
  <si>
    <t>215-499-4656x9170</t>
  </si>
  <si>
    <t>victoria21@example.com</t>
  </si>
  <si>
    <t>(224)445-7216x98648</t>
  </si>
  <si>
    <t>hodgesstacey@example.net</t>
  </si>
  <si>
    <t>+1-519-033-1383x482</t>
  </si>
  <si>
    <t>christopherlawrence@example.org</t>
  </si>
  <si>
    <t>377-135-5934x3525</t>
  </si>
  <si>
    <t>burnssarah@example.com</t>
  </si>
  <si>
    <t>542.214.8436x242</t>
  </si>
  <si>
    <t>zsutton@example.net</t>
  </si>
  <si>
    <t>266-817-2993x386</t>
  </si>
  <si>
    <t>codymason@example.net</t>
  </si>
  <si>
    <t>(070)327-4168x24601</t>
  </si>
  <si>
    <t>cookechristopher@example.com</t>
  </si>
  <si>
    <t>smithamy@example.net</t>
  </si>
  <si>
    <t>316.237.3421</t>
  </si>
  <si>
    <t>cyoung@example.net</t>
  </si>
  <si>
    <t>001-399-565-2976</t>
  </si>
  <si>
    <t>rubenzimmerman@example.com</t>
  </si>
  <si>
    <t>+1-434-184-2880x316</t>
  </si>
  <si>
    <t>marygregory@example.net</t>
  </si>
  <si>
    <t>moralespeter@example.net</t>
  </si>
  <si>
    <t>+1-990-499-0442x041</t>
  </si>
  <si>
    <t>omunoz@example.com</t>
  </si>
  <si>
    <t>481.129.9928x639</t>
  </si>
  <si>
    <t>evansbrittney@example.net</t>
  </si>
  <si>
    <t>904.319.9455</t>
  </si>
  <si>
    <t>001-832-258-3607</t>
  </si>
  <si>
    <t>xnewton@example.net</t>
  </si>
  <si>
    <t>Sergio</t>
  </si>
  <si>
    <t>654-404-3239x830</t>
  </si>
  <si>
    <t>nsparks@example.com</t>
  </si>
  <si>
    <t>hperry@example.com</t>
  </si>
  <si>
    <t>566-602-1683</t>
  </si>
  <si>
    <t>guerrareginald@example.org</t>
  </si>
  <si>
    <t>+1-599-342-1105x67805</t>
  </si>
  <si>
    <t>douglasjessica@example.net</t>
  </si>
  <si>
    <t>(404)044-0369</t>
  </si>
  <si>
    <t>isparks@example.net</t>
  </si>
  <si>
    <t>Kurt</t>
  </si>
  <si>
    <t>001-096-129-9447x38634</t>
  </si>
  <si>
    <t>deanlittle@example.net</t>
  </si>
  <si>
    <t>626.686.5063x2966</t>
  </si>
  <si>
    <t>cynthiashannon@example.org</t>
  </si>
  <si>
    <t>waynestevens@example.org</t>
  </si>
  <si>
    <t>+1-742-171-3828x380</t>
  </si>
  <si>
    <t>gibsoneric@example.org</t>
  </si>
  <si>
    <t>358.091.5852x6942</t>
  </si>
  <si>
    <t>wmason@example.org</t>
  </si>
  <si>
    <t>ievans@example.net</t>
  </si>
  <si>
    <t>958.586.5312x58423</t>
  </si>
  <si>
    <t>stephensjohn@example.org</t>
  </si>
  <si>
    <t>144-701-3982x61999</t>
  </si>
  <si>
    <t>brandydouglas@example.net</t>
  </si>
  <si>
    <t>001-029-918-6764x760</t>
  </si>
  <si>
    <t>patelchad@example.net</t>
  </si>
  <si>
    <t>+1-592-700-7655x3189</t>
  </si>
  <si>
    <t>dominguezjesse@example.org</t>
  </si>
  <si>
    <t>+1-943-071-1707x8535</t>
  </si>
  <si>
    <t>shermanleslie@example.org</t>
  </si>
  <si>
    <t>001-759-319-8587x693</t>
  </si>
  <si>
    <t>lcruz@example.net</t>
  </si>
  <si>
    <t>(178)633-3038</t>
  </si>
  <si>
    <t>seth57@example.net</t>
  </si>
  <si>
    <t>(989)829-2701</t>
  </si>
  <si>
    <t>jessica07@example.org</t>
  </si>
  <si>
    <t>001-750-678-9087</t>
  </si>
  <si>
    <t>ashleytami@example.org</t>
  </si>
  <si>
    <t>+1-934-528-4341x1972</t>
  </si>
  <si>
    <t>chuff@example.com</t>
  </si>
  <si>
    <t>526.205.8772</t>
  </si>
  <si>
    <t>raymond33@example.net</t>
  </si>
  <si>
    <t>(146)849-1949x202</t>
  </si>
  <si>
    <t>callen@example.org</t>
  </si>
  <si>
    <t>721.483.8741</t>
  </si>
  <si>
    <t>qrichardson@example.org</t>
  </si>
  <si>
    <t>+1-730-966-4618x8924</t>
  </si>
  <si>
    <t>jamessantana@example.com</t>
  </si>
  <si>
    <t>campbelljames@example.net</t>
  </si>
  <si>
    <t>547.187.8939</t>
  </si>
  <si>
    <t>ashleywilliamson@example.com</t>
  </si>
  <si>
    <t>001-762-555-4602x352</t>
  </si>
  <si>
    <t>christopher48@example.org</t>
  </si>
  <si>
    <t>samuel76@example.com</t>
  </si>
  <si>
    <t>001-984-116-7441x5969</t>
  </si>
  <si>
    <t>roththomas@example.com</t>
  </si>
  <si>
    <t>284.179.8859x0292</t>
  </si>
  <si>
    <t>nicolecalderon@example.org</t>
  </si>
  <si>
    <t>296.132.8329</t>
  </si>
  <si>
    <t>stephanierussell@example.com</t>
  </si>
  <si>
    <t>001-508-390-9597x519</t>
  </si>
  <si>
    <t>morganandrew@example.com</t>
  </si>
  <si>
    <t>001-129-444-6405</t>
  </si>
  <si>
    <t>michael42@example.net</t>
  </si>
  <si>
    <t>598-637-8491</t>
  </si>
  <si>
    <t>claudiasosa@example.org</t>
  </si>
  <si>
    <t>001-872-406-5755</t>
  </si>
  <si>
    <t>todd29@example.org</t>
  </si>
  <si>
    <t>001-236-892-2847</t>
  </si>
  <si>
    <t>uvelazquez@example.com</t>
  </si>
  <si>
    <t>(208)112-6002x9537</t>
  </si>
  <si>
    <t>melissa30@example.org</t>
  </si>
  <si>
    <t>+1-909-185-4439x690</t>
  </si>
  <si>
    <t>shawn80@example.org</t>
  </si>
  <si>
    <t>001-034-859-0871x3867</t>
  </si>
  <si>
    <t>donna78@example.net</t>
  </si>
  <si>
    <t>849.625.1084x064</t>
  </si>
  <si>
    <t>walter31@example.net</t>
  </si>
  <si>
    <t>551-096-8566</t>
  </si>
  <si>
    <t>fhicks@example.net</t>
  </si>
  <si>
    <t>Ferrell</t>
  </si>
  <si>
    <t>289-597-4869x5192</t>
  </si>
  <si>
    <t>brockgregory@example.net</t>
  </si>
  <si>
    <t>424.103.0581x04914</t>
  </si>
  <si>
    <t>xtrujillo@example.com</t>
  </si>
  <si>
    <t>661.430.0199x7377</t>
  </si>
  <si>
    <t>jessicaweber@example.com</t>
  </si>
  <si>
    <t>001-095-248-6121x94544</t>
  </si>
  <si>
    <t>williamsaaron@example.com</t>
  </si>
  <si>
    <t>107-651-1869x3549</t>
  </si>
  <si>
    <t>ramireztroy@example.org</t>
  </si>
  <si>
    <t>(793)782-0380x0097</t>
  </si>
  <si>
    <t>wbrennan@example.net</t>
  </si>
  <si>
    <t>001-856-177-0139x64812</t>
  </si>
  <si>
    <t>stevemartin@example.net</t>
  </si>
  <si>
    <t>894-704-9166x34283</t>
  </si>
  <si>
    <t>perezvictoria@example.com</t>
  </si>
  <si>
    <t>908-472-9649x98659</t>
  </si>
  <si>
    <t>woodwardchristine@example.org</t>
  </si>
  <si>
    <t>001-829-439-7691x64753</t>
  </si>
  <si>
    <t>annamurphy@example.net</t>
  </si>
  <si>
    <t>001-103-246-8729x57598</t>
  </si>
  <si>
    <t>clinefrancisco@example.net</t>
  </si>
  <si>
    <t>804-439-8115x9265</t>
  </si>
  <si>
    <t>jaredsmith@example.org</t>
  </si>
  <si>
    <t>001-144-631-1220x6650</t>
  </si>
  <si>
    <t>amymoore@example.com</t>
  </si>
  <si>
    <t>001-060-774-4571x4555</t>
  </si>
  <si>
    <t>shannonrobertson@example.org</t>
  </si>
  <si>
    <t>(152)187-7604</t>
  </si>
  <si>
    <t>ninawatkins@example.com</t>
  </si>
  <si>
    <t>402-900-3000</t>
  </si>
  <si>
    <t>bdixon@example.net</t>
  </si>
  <si>
    <t>001-288-080-6495</t>
  </si>
  <si>
    <t>samantha83@example.com</t>
  </si>
  <si>
    <t>109-293-0441</t>
  </si>
  <si>
    <t>bryanwilkins@example.net</t>
  </si>
  <si>
    <t>(886)489-7144</t>
  </si>
  <si>
    <t>hmarshall@example.com</t>
  </si>
  <si>
    <t>646-827-4080</t>
  </si>
  <si>
    <t>nathan19@example.org</t>
  </si>
  <si>
    <t>(586)148-4251x50602</t>
  </si>
  <si>
    <t>terrymargaret@example.net</t>
  </si>
  <si>
    <t>(238)988-9933x088</t>
  </si>
  <si>
    <t>patrick40@example.org</t>
  </si>
  <si>
    <t>813.207.4043x63909</t>
  </si>
  <si>
    <t>heidicampbell@example.org</t>
  </si>
  <si>
    <t>765.361.5420</t>
  </si>
  <si>
    <t>campbelljames@example.com</t>
  </si>
  <si>
    <t>083.601.5671x4111</t>
  </si>
  <si>
    <t>lisachavez@example.com</t>
  </si>
  <si>
    <t>692.019.5330x369</t>
  </si>
  <si>
    <t>fleminglucas@example.net</t>
  </si>
  <si>
    <t>002.082.4116x397</t>
  </si>
  <si>
    <t>bobby66@example.org</t>
  </si>
  <si>
    <t>740.443.8636x7258</t>
  </si>
  <si>
    <t>frostchris@example.com</t>
  </si>
  <si>
    <t>richard22@example.com</t>
  </si>
  <si>
    <t>+1-127-631-8064x054</t>
  </si>
  <si>
    <t>april23@example.org</t>
  </si>
  <si>
    <t>056-825-9635</t>
  </si>
  <si>
    <t>caitlinaustin@example.net</t>
  </si>
  <si>
    <t>159-467-4100x36256</t>
  </si>
  <si>
    <t>mtrevino@example.net</t>
  </si>
  <si>
    <t>lawrencechelsea@example.org</t>
  </si>
  <si>
    <t>904-080-7454</t>
  </si>
  <si>
    <t>alison00@example.org</t>
  </si>
  <si>
    <t>Mora</t>
  </si>
  <si>
    <t>001-294-372-3031</t>
  </si>
  <si>
    <t>lisa71@example.org</t>
  </si>
  <si>
    <t>+1-982-771-9801x997</t>
  </si>
  <si>
    <t>beckerjason@example.net</t>
  </si>
  <si>
    <t>001-780-778-0036x858</t>
  </si>
  <si>
    <t>dustin80@example.org</t>
  </si>
  <si>
    <t>(808)011-4029x826</t>
  </si>
  <si>
    <t>alexandra37@example.net</t>
  </si>
  <si>
    <t>petersenconnor@example.org</t>
  </si>
  <si>
    <t>(783)004-6642x570</t>
  </si>
  <si>
    <t>moorejulie@example.com</t>
  </si>
  <si>
    <t>864-289-3397x0830</t>
  </si>
  <si>
    <t>robertsjoseph@example.com</t>
  </si>
  <si>
    <t>104-042-2306</t>
  </si>
  <si>
    <t>olopez@example.org</t>
  </si>
  <si>
    <t>485.110.7432x092</t>
  </si>
  <si>
    <t>tuckermartin@example.org</t>
  </si>
  <si>
    <t>001-337-031-6831x73207</t>
  </si>
  <si>
    <t>pthomas@example.org</t>
  </si>
  <si>
    <t>057-248-1170x1975</t>
  </si>
  <si>
    <t>fsanford@example.net</t>
  </si>
  <si>
    <t>cdaniels@example.com</t>
  </si>
  <si>
    <t>250-646-6774x986</t>
  </si>
  <si>
    <t>lawrencekatie@example.net</t>
  </si>
  <si>
    <t>185.066.0677</t>
  </si>
  <si>
    <t>robert03@example.net</t>
  </si>
  <si>
    <t>069-977-3410x12027</t>
  </si>
  <si>
    <t>wadams@example.org</t>
  </si>
  <si>
    <t>0070814365</t>
  </si>
  <si>
    <t>jennifer90@example.net</t>
  </si>
  <si>
    <t>001-921-876-7314x07552</t>
  </si>
  <si>
    <t>katherine04@example.org</t>
  </si>
  <si>
    <t>772.625.4652x122</t>
  </si>
  <si>
    <t>607-190-2742x369</t>
  </si>
  <si>
    <t>becky53@example.org</t>
  </si>
  <si>
    <t>476-339-4976x495</t>
  </si>
  <si>
    <t>ericrice@example.org</t>
  </si>
  <si>
    <t>fboone@example.org</t>
  </si>
  <si>
    <t>816.534.0527</t>
  </si>
  <si>
    <t>303.340.1962x9399</t>
  </si>
  <si>
    <t>lauracantu@example.com</t>
  </si>
  <si>
    <t>690.721.5747x9402</t>
  </si>
  <si>
    <t>tammy90@example.com</t>
  </si>
  <si>
    <t>586-657-4939</t>
  </si>
  <si>
    <t>william70@example.net</t>
  </si>
  <si>
    <t>647.660.6061x570</t>
  </si>
  <si>
    <t>mccarthyalexander@example.net</t>
  </si>
  <si>
    <t>(510)687-6967x34231</t>
  </si>
  <si>
    <t>oliviablankenship@example.net</t>
  </si>
  <si>
    <t>danielmack@example.com</t>
  </si>
  <si>
    <t>520-310-0292x0889</t>
  </si>
  <si>
    <t>bmorrison@example.org</t>
  </si>
  <si>
    <t>496.730.8834x4243</t>
  </si>
  <si>
    <t>brooksmargaret@example.com</t>
  </si>
  <si>
    <t>Benton</t>
  </si>
  <si>
    <t>vmiller@example.com</t>
  </si>
  <si>
    <t>193-438-2485x98764</t>
  </si>
  <si>
    <t>fjensen@example.com</t>
  </si>
  <si>
    <t>+1-831-959-6085x23598</t>
  </si>
  <si>
    <t>xlawrence@example.com</t>
  </si>
  <si>
    <t>612.752.4399</t>
  </si>
  <si>
    <t>martinbrenda@example.org</t>
  </si>
  <si>
    <t>(914)869-3606x928</t>
  </si>
  <si>
    <t>samanthadoyle@example.org</t>
  </si>
  <si>
    <t>570-164-2672x957</t>
  </si>
  <si>
    <t>johnroberts@example.org</t>
  </si>
  <si>
    <t>573-107-5805x4621</t>
  </si>
  <si>
    <t>jessicalee@example.com</t>
  </si>
  <si>
    <t>001-448-580-6089x3320</t>
  </si>
  <si>
    <t>cnewton@example.com</t>
  </si>
  <si>
    <t>(481)442-3129x810</t>
  </si>
  <si>
    <t>ihorton@example.net</t>
  </si>
  <si>
    <t>001-841-430-2210x872</t>
  </si>
  <si>
    <t>jennifermcdonald@example.com</t>
  </si>
  <si>
    <t>(342)562-8853</t>
  </si>
  <si>
    <t>anneknight@example.com</t>
  </si>
  <si>
    <t>+1-836-923-3355x1684</t>
  </si>
  <si>
    <t>001-003-160-2959</t>
  </si>
  <si>
    <t>penningtonwilliam@example.com</t>
  </si>
  <si>
    <t>367-191-1001x231</t>
  </si>
  <si>
    <t>brian43@example.org</t>
  </si>
  <si>
    <t>738.473.3350</t>
  </si>
  <si>
    <t>udaniels@example.org</t>
  </si>
  <si>
    <t>(137)021-8398</t>
  </si>
  <si>
    <t>xyoung@example.com</t>
  </si>
  <si>
    <t>045-498-4363x3416</t>
  </si>
  <si>
    <t>thomasjessica@example.com</t>
  </si>
  <si>
    <t>+1-052-922-2859x912</t>
  </si>
  <si>
    <t>kathleen59@example.net</t>
  </si>
  <si>
    <t>978-633-6442x204</t>
  </si>
  <si>
    <t>iclark@example.net</t>
  </si>
  <si>
    <t>762.993.9402x603</t>
  </si>
  <si>
    <t>obenjamin@example.net</t>
  </si>
  <si>
    <t>+1-755-358-0466x1398</t>
  </si>
  <si>
    <t>218.212.0884x780</t>
  </si>
  <si>
    <t>ricky43@example.com</t>
  </si>
  <si>
    <t>001-265-270-6128x41949</t>
  </si>
  <si>
    <t>amoran@example.net</t>
  </si>
  <si>
    <t>001-373-985-6753x8471</t>
  </si>
  <si>
    <t>tyler46@example.com</t>
  </si>
  <si>
    <t>(650)100-7278x94771</t>
  </si>
  <si>
    <t>eric94@example.net</t>
  </si>
  <si>
    <t>amy05@example.org</t>
  </si>
  <si>
    <t>233.459.0660x4927</t>
  </si>
  <si>
    <t>josephross@example.com</t>
  </si>
  <si>
    <t>901-049-1042</t>
  </si>
  <si>
    <t>smccormick@example.org</t>
  </si>
  <si>
    <t>323-997-2762</t>
  </si>
  <si>
    <t>pdominguez@example.com</t>
  </si>
  <si>
    <t>078.881.8319</t>
  </si>
  <si>
    <t>martinezlaura@example.net</t>
  </si>
  <si>
    <t>177.961.8529</t>
  </si>
  <si>
    <t>dawn81@example.org</t>
  </si>
  <si>
    <t>(133)710-8898x77339</t>
  </si>
  <si>
    <t>john91@example.net</t>
  </si>
  <si>
    <t>001-287-859-9822</t>
  </si>
  <si>
    <t>ftrujillo@example.org</t>
  </si>
  <si>
    <t>697-079-0843x74731</t>
  </si>
  <si>
    <t>nicholasolson@example.org</t>
  </si>
  <si>
    <t>+1-767-188-0817x142</t>
  </si>
  <si>
    <t>sanchezdonald@example.net</t>
  </si>
  <si>
    <t>(323)632-5111</t>
  </si>
  <si>
    <t>steinmichelle@example.net</t>
  </si>
  <si>
    <t>(355)222-3615x5740</t>
  </si>
  <si>
    <t>monica70@example.org</t>
  </si>
  <si>
    <t>827-051-3868</t>
  </si>
  <si>
    <t>montoyakevin@example.org</t>
  </si>
  <si>
    <t>perkinsjacob@example.net</t>
  </si>
  <si>
    <t>+1-254-453-0407x559</t>
  </si>
  <si>
    <t>debbiegreene@example.net</t>
  </si>
  <si>
    <t>(313)510-3252x704</t>
  </si>
  <si>
    <t>anna41@example.org</t>
  </si>
  <si>
    <t>+1-782-674-3998x7960</t>
  </si>
  <si>
    <t>qsuarez@example.net</t>
  </si>
  <si>
    <t>+1-789-500-1840x88132</t>
  </si>
  <si>
    <t>istewart@example.com</t>
  </si>
  <si>
    <t>williamslisa@example.org</t>
  </si>
  <si>
    <t>001-267-690-4313x74800</t>
  </si>
  <si>
    <t>martinjames@example.net</t>
  </si>
  <si>
    <t>386.428.4907x33921</t>
  </si>
  <si>
    <t>heidi69@example.org</t>
  </si>
  <si>
    <t>092-124-5928x45909</t>
  </si>
  <si>
    <t>kimberlydennis@example.org</t>
  </si>
  <si>
    <t>(135)278-4433x5189</t>
  </si>
  <si>
    <t>mosborn@example.com</t>
  </si>
  <si>
    <t>+1-582-690-6729x57275</t>
  </si>
  <si>
    <t>whitneyhanson@example.com</t>
  </si>
  <si>
    <t>0862083789</t>
  </si>
  <si>
    <t>mgross@example.org</t>
  </si>
  <si>
    <t>507.714.5579</t>
  </si>
  <si>
    <t>laurieforbes@example.org</t>
  </si>
  <si>
    <t>kevinellison@example.net</t>
  </si>
  <si>
    <t>001-942-199-9039x615</t>
  </si>
  <si>
    <t>danielallison@example.com</t>
  </si>
  <si>
    <t>763.376.4323x0728</t>
  </si>
  <si>
    <t>julie62@example.org</t>
  </si>
  <si>
    <t>Macdonald</t>
  </si>
  <si>
    <t>139.013.4911x46094</t>
  </si>
  <si>
    <t>001-002-009-9250x72941</t>
  </si>
  <si>
    <t>ujoseph@example.net</t>
  </si>
  <si>
    <t>359.954.6882</t>
  </si>
  <si>
    <t>petersraymond@example.com</t>
  </si>
  <si>
    <t>975-734-4710</t>
  </si>
  <si>
    <t>twalters@example.net</t>
  </si>
  <si>
    <t>001-973-088-8950x789</t>
  </si>
  <si>
    <t>sara75@example.org</t>
  </si>
  <si>
    <t>pmeadows@example.org</t>
  </si>
  <si>
    <t>(037)553-8733x71391</t>
  </si>
  <si>
    <t>usherman@example.com</t>
  </si>
  <si>
    <t>949-594-1812x9349</t>
  </si>
  <si>
    <t>elizabethsanchez@example.net</t>
  </si>
  <si>
    <t>739.895.5198x884</t>
  </si>
  <si>
    <t>samantha92@example.net</t>
  </si>
  <si>
    <t>+1-620-513-5767x15816</t>
  </si>
  <si>
    <t>stevencollier@example.com</t>
  </si>
  <si>
    <t>(655)003-8363</t>
  </si>
  <si>
    <t>mathewsgeorge@example.org</t>
  </si>
  <si>
    <t>001-505-870-8689x5623</t>
  </si>
  <si>
    <t>twilliams@example.net</t>
  </si>
  <si>
    <t>072.446.4774x8904</t>
  </si>
  <si>
    <t>alexander97@example.org</t>
  </si>
  <si>
    <t>196-111-5408x850</t>
  </si>
  <si>
    <t>wmoreno@example.com</t>
  </si>
  <si>
    <t>karenallen@example.com</t>
  </si>
  <si>
    <t>+1-522-387-2328x11266</t>
  </si>
  <si>
    <t>jeffpotter@example.net</t>
  </si>
  <si>
    <t>405-397-8375</t>
  </si>
  <si>
    <t>michael10@example.net</t>
  </si>
  <si>
    <t>001-127-458-1229x1745</t>
  </si>
  <si>
    <t>ryanrush@example.net</t>
  </si>
  <si>
    <t>001-191-518-8381x9438</t>
  </si>
  <si>
    <t>ubryant@example.org</t>
  </si>
  <si>
    <t>patty99@example.net</t>
  </si>
  <si>
    <t>(657)992-0948x2270</t>
  </si>
  <si>
    <t>dwilliams@example.com</t>
  </si>
  <si>
    <t>phillipsjoel@example.com</t>
  </si>
  <si>
    <t>+1-188-690-7099x684</t>
  </si>
  <si>
    <t>kaitlyn86@example.org</t>
  </si>
  <si>
    <t>+1-837-193-0220x5291</t>
  </si>
  <si>
    <t>kennethwillis@example.net</t>
  </si>
  <si>
    <t>Yvette</t>
  </si>
  <si>
    <t>349.840.6528</t>
  </si>
  <si>
    <t>crodriguez@example.org</t>
  </si>
  <si>
    <t>+1-503-704-8460x7733</t>
  </si>
  <si>
    <t>wwhite@example.org</t>
  </si>
  <si>
    <t>001-789-839-2901x2043</t>
  </si>
  <si>
    <t>georgeamy@example.org</t>
  </si>
  <si>
    <t>048-501-3537x5051</t>
  </si>
  <si>
    <t>andrewkim@example.com</t>
  </si>
  <si>
    <t>+1-578-444-7043x0380</t>
  </si>
  <si>
    <t>cynthiarice@example.com</t>
  </si>
  <si>
    <t>560.680.9677</t>
  </si>
  <si>
    <t>thompsonelizabeth@example.com</t>
  </si>
  <si>
    <t>001-353-900-4453x26719</t>
  </si>
  <si>
    <t>allison58@example.org</t>
  </si>
  <si>
    <t>(054)954-1266</t>
  </si>
  <si>
    <t>wangderek@example.net</t>
  </si>
  <si>
    <t>442-622-0360x333</t>
  </si>
  <si>
    <t>teresaponce@example.com</t>
  </si>
  <si>
    <t>newtonwilliam@example.net</t>
  </si>
  <si>
    <t>mcdanieljohn@example.org</t>
  </si>
  <si>
    <t>Melendez</t>
  </si>
  <si>
    <t>871-375-5842x911</t>
  </si>
  <si>
    <t>kyle47@example.net</t>
  </si>
  <si>
    <t>467-129-9717x39997</t>
  </si>
  <si>
    <t>james81@example.org</t>
  </si>
  <si>
    <t>623.296.9204x58808</t>
  </si>
  <si>
    <t>kevincaldwell@example.com</t>
  </si>
  <si>
    <t>563-024-5099</t>
  </si>
  <si>
    <t>myersnicholas@example.com</t>
  </si>
  <si>
    <t>+1-511-504-8762x7301</t>
  </si>
  <si>
    <t>joshuaboyd@example.com</t>
  </si>
  <si>
    <t>raymondscott@example.com</t>
  </si>
  <si>
    <t>686-212-6522x76041</t>
  </si>
  <si>
    <t>ana93@example.com</t>
  </si>
  <si>
    <t>Latasha</t>
  </si>
  <si>
    <t>+1-981-145-7529x8977</t>
  </si>
  <si>
    <t>sawyermark@example.org</t>
  </si>
  <si>
    <t>001-069-116-7141x624</t>
  </si>
  <si>
    <t>acevedoblake@example.com</t>
  </si>
  <si>
    <t>863-887-6521x5246</t>
  </si>
  <si>
    <t>carlyswanson@example.org</t>
  </si>
  <si>
    <t>070-143-6123x90245</t>
  </si>
  <si>
    <t>gilbertstacey@example.org</t>
  </si>
  <si>
    <t>313-488-0547</t>
  </si>
  <si>
    <t>monicataylor@example.com</t>
  </si>
  <si>
    <t>melissamacdonald@example.org</t>
  </si>
  <si>
    <t>001-968-763-6373</t>
  </si>
  <si>
    <t>sethbenjamin@example.net</t>
  </si>
  <si>
    <t>491-237-1051x9395</t>
  </si>
  <si>
    <t>agutierrez@example.net</t>
  </si>
  <si>
    <t>471.719.7205x03664</t>
  </si>
  <si>
    <t>sara64@example.org</t>
  </si>
  <si>
    <t>001-080-716-1246x477</t>
  </si>
  <si>
    <t>ericksonkristin@example.com</t>
  </si>
  <si>
    <t>001-047-327-5637</t>
  </si>
  <si>
    <t>richardsonchristine@example.org</t>
  </si>
  <si>
    <t>604-882-1573x6317</t>
  </si>
  <si>
    <t>lisahenderson@example.net</t>
  </si>
  <si>
    <t>paul08@example.com</t>
  </si>
  <si>
    <t>(990)205-7638x876</t>
  </si>
  <si>
    <t>billyneal@example.org</t>
  </si>
  <si>
    <t>(250)894-7384x60158</t>
  </si>
  <si>
    <t>evansfrank@example.org</t>
  </si>
  <si>
    <t>+1-068-388-0866x1895</t>
  </si>
  <si>
    <t>xdixon@example.org</t>
  </si>
  <si>
    <t>944.720.3609x87227</t>
  </si>
  <si>
    <t>dallen@example.net</t>
  </si>
  <si>
    <t>001-222-939-8113x8758</t>
  </si>
  <si>
    <t>katrina95@example.com</t>
  </si>
  <si>
    <t>001-178-428-8035</t>
  </si>
  <si>
    <t>andradeashley@example.net</t>
  </si>
  <si>
    <t>001-976-170-5692x61557</t>
  </si>
  <si>
    <t>wschmidt@example.org</t>
  </si>
  <si>
    <t>gerald64@example.org</t>
  </si>
  <si>
    <t>001-794-879-0335x61315</t>
  </si>
  <si>
    <t>robert16@example.net</t>
  </si>
  <si>
    <t>438.364.5467</t>
  </si>
  <si>
    <t>sarahbarton@example.net</t>
  </si>
  <si>
    <t>001-480-065-8023x25015</t>
  </si>
  <si>
    <t>heather97@example.org</t>
  </si>
  <si>
    <t>davidallen@example.net</t>
  </si>
  <si>
    <t>400-724-9206x188</t>
  </si>
  <si>
    <t>dwilson@example.org</t>
  </si>
  <si>
    <t>759.085.5854x39776</t>
  </si>
  <si>
    <t>297.697.5351x79523</t>
  </si>
  <si>
    <t>billyhayes@example.org</t>
  </si>
  <si>
    <t>001-872-619-9522x28990</t>
  </si>
  <si>
    <t>ppierce@example.net</t>
  </si>
  <si>
    <t>brittany57@example.net</t>
  </si>
  <si>
    <t>(457)018-0323x2021</t>
  </si>
  <si>
    <t>icallahan@example.net</t>
  </si>
  <si>
    <t>500.498.8126x76622</t>
  </si>
  <si>
    <t>kelleycassandra@example.org</t>
  </si>
  <si>
    <t>perkinsgeorge@example.net</t>
  </si>
  <si>
    <t>(475)617-4896x561</t>
  </si>
  <si>
    <t>james17@example.com</t>
  </si>
  <si>
    <t>106-451-4657</t>
  </si>
  <si>
    <t>simpsonpaul@example.com</t>
  </si>
  <si>
    <t>+1-657-421-9173x310</t>
  </si>
  <si>
    <t>xtaylor@example.net</t>
  </si>
  <si>
    <t>001-610-075-2134x3212</t>
  </si>
  <si>
    <t>michael71@example.com</t>
  </si>
  <si>
    <t>001-212-469-1683</t>
  </si>
  <si>
    <t>savannahdrake@example.com</t>
  </si>
  <si>
    <t>329.652.5550</t>
  </si>
  <si>
    <t>wlevine@example.com</t>
  </si>
  <si>
    <t>003.352.9300</t>
  </si>
  <si>
    <t>amanda58@example.org</t>
  </si>
  <si>
    <t>christianochoa@example.org</t>
  </si>
  <si>
    <t>417.530.1631x2919</t>
  </si>
  <si>
    <t>gabriellesilva@example.org</t>
  </si>
  <si>
    <t>ksimpson@example.com</t>
  </si>
  <si>
    <t>(601)223-2327x6379</t>
  </si>
  <si>
    <t>andrewedwards@example.net</t>
  </si>
  <si>
    <t>001-043-326-5955x77568</t>
  </si>
  <si>
    <t>ffarley@example.net</t>
  </si>
  <si>
    <t>052.799.9750x35083</t>
  </si>
  <si>
    <t>bradley91@example.com</t>
  </si>
  <si>
    <t>518.350.7888x855</t>
  </si>
  <si>
    <t>wongkimberly@example.net</t>
  </si>
  <si>
    <t>236.193.7582x02868</t>
  </si>
  <si>
    <t>fsnyder@example.org</t>
  </si>
  <si>
    <t>183.874.1354</t>
  </si>
  <si>
    <t>roseellison@example.org</t>
  </si>
  <si>
    <t>103.506.2927x5936</t>
  </si>
  <si>
    <t>ysaunders@example.com</t>
  </si>
  <si>
    <t>001-323-038-8251x2762</t>
  </si>
  <si>
    <t>halljennifer@example.net</t>
  </si>
  <si>
    <t>+1-755-567-4496x6326</t>
  </si>
  <si>
    <t>grahamfrank@example.net</t>
  </si>
  <si>
    <t>Hinton</t>
  </si>
  <si>
    <t>(281)776-5368x09216</t>
  </si>
  <si>
    <t>ashleytaylor@example.org</t>
  </si>
  <si>
    <t>165-228-1312x735</t>
  </si>
  <si>
    <t>michael19@example.net</t>
  </si>
  <si>
    <t>(710)488-6247</t>
  </si>
  <si>
    <t>evansalyssa@example.net</t>
  </si>
  <si>
    <t>(274)764-9298x0229</t>
  </si>
  <si>
    <t>catherine15@example.org</t>
  </si>
  <si>
    <t>+1-932-775-9514x405</t>
  </si>
  <si>
    <t>raykatherine@example.org</t>
  </si>
  <si>
    <t>001-416-423-8775x71983</t>
  </si>
  <si>
    <t>rose13@example.net</t>
  </si>
  <si>
    <t>Liu</t>
  </si>
  <si>
    <t>001-075-921-1146x911</t>
  </si>
  <si>
    <t>thomas40@example.com</t>
  </si>
  <si>
    <t>001-280-553-1429x5143</t>
  </si>
  <si>
    <t>davidrhodes@example.com</t>
  </si>
  <si>
    <t>001-426-279-8070x60923</t>
  </si>
  <si>
    <t>joyce97@example.org</t>
  </si>
  <si>
    <t>(484)222-8384</t>
  </si>
  <si>
    <t>mbush@example.org</t>
  </si>
  <si>
    <t>(652)610-6322x82522</t>
  </si>
  <si>
    <t>lynchstephanie@example.net</t>
  </si>
  <si>
    <t>jennifer95@example.net</t>
  </si>
  <si>
    <t>675-921-6577</t>
  </si>
  <si>
    <t>flowersdaniel@example.com</t>
  </si>
  <si>
    <t>(485)078-2813</t>
  </si>
  <si>
    <t>jeffreysexton@example.com</t>
  </si>
  <si>
    <t>196-113-1598</t>
  </si>
  <si>
    <t>callahanrichard@example.org</t>
  </si>
  <si>
    <t>(100)909-8344</t>
  </si>
  <si>
    <t>nathaniel62@example.org</t>
  </si>
  <si>
    <t>(168)181-0473x98913</t>
  </si>
  <si>
    <t>brooksalbert@example.com</t>
  </si>
  <si>
    <t>001-450-908-3121</t>
  </si>
  <si>
    <t>barnettgabriel@example.org</t>
  </si>
  <si>
    <t>+1-703-375-3726x98016</t>
  </si>
  <si>
    <t>gjohnson@example.org</t>
  </si>
  <si>
    <t>169.270.3330x3890</t>
  </si>
  <si>
    <t>rogersthomas@example.com</t>
  </si>
  <si>
    <t>143-820-4053x652</t>
  </si>
  <si>
    <t>bakertrevor@example.net</t>
  </si>
  <si>
    <t>806.223.9971x0429</t>
  </si>
  <si>
    <t>paul49@example.org</t>
  </si>
  <si>
    <t>justin13@example.com</t>
  </si>
  <si>
    <t>Andersen</t>
  </si>
  <si>
    <t>918.570.8628</t>
  </si>
  <si>
    <t>tammywalker@example.net</t>
  </si>
  <si>
    <t>robertcooley@example.org</t>
  </si>
  <si>
    <t>322.938.9977</t>
  </si>
  <si>
    <t>gallagheramber@example.com</t>
  </si>
  <si>
    <t>montgomerybrian@example.net</t>
  </si>
  <si>
    <t>kelly90@example.net</t>
  </si>
  <si>
    <t>795.687.3047x86539</t>
  </si>
  <si>
    <t>kylerobinson@example.com</t>
  </si>
  <si>
    <t>(724)795-1907</t>
  </si>
  <si>
    <t>zacharymartinez@example.net</t>
  </si>
  <si>
    <t>107-985-8797x4445</t>
  </si>
  <si>
    <t>katherineanderson@example.org</t>
  </si>
  <si>
    <t>(472)273-1696x6686</t>
  </si>
  <si>
    <t>lynnpatel@example.net</t>
  </si>
  <si>
    <t>001-040-842-4878x5621</t>
  </si>
  <si>
    <t>sarahthompson@example.net</t>
  </si>
  <si>
    <t>(076)304-2460x17925</t>
  </si>
  <si>
    <t>williamrichardson@example.org</t>
  </si>
  <si>
    <t>284.824.9994x31174</t>
  </si>
  <si>
    <t>csimon@example.net</t>
  </si>
  <si>
    <t>337.166.1578x1517</t>
  </si>
  <si>
    <t>danielle25@example.com</t>
  </si>
  <si>
    <t>300.327.9526</t>
  </si>
  <si>
    <t>plam@example.net</t>
  </si>
  <si>
    <t>001-065-747-7249x8200</t>
  </si>
  <si>
    <t>jocelynkennedy@example.com</t>
  </si>
  <si>
    <t>(962)140-3179</t>
  </si>
  <si>
    <t>james32@example.org</t>
  </si>
  <si>
    <t>800-537-2595</t>
  </si>
  <si>
    <t>vernon23@example.com</t>
  </si>
  <si>
    <t>037.343.3040x786</t>
  </si>
  <si>
    <t>dennisbutler@example.com</t>
  </si>
  <si>
    <t>608-265-4831</t>
  </si>
  <si>
    <t>bwise@example.com</t>
  </si>
  <si>
    <t>282-090-3871</t>
  </si>
  <si>
    <t>palmerjason@example.net</t>
  </si>
  <si>
    <t>Stephenson</t>
  </si>
  <si>
    <t>574.786.8858</t>
  </si>
  <si>
    <t>murrayjoshua@example.org</t>
  </si>
  <si>
    <t>(942)605-0371x674</t>
  </si>
  <si>
    <t>michaelbrown@example.net</t>
  </si>
  <si>
    <t>001-624-942-8027x1827</t>
  </si>
  <si>
    <t>694.676.2259x14719</t>
  </si>
  <si>
    <t>juan69@example.com</t>
  </si>
  <si>
    <t>687.829.8444x9977</t>
  </si>
  <si>
    <t>armstrongmary@example.com</t>
  </si>
  <si>
    <t>christophermoody@example.org</t>
  </si>
  <si>
    <t>297-649-4428</t>
  </si>
  <si>
    <t>jill01@example.com</t>
  </si>
  <si>
    <t>+1-878-183-0870x617</t>
  </si>
  <si>
    <t>bennettandrew@example.com</t>
  </si>
  <si>
    <t>038.410.0133</t>
  </si>
  <si>
    <t>vstrickland@example.org</t>
  </si>
  <si>
    <t>048-219-7026</t>
  </si>
  <si>
    <t>fdavenport@example.com</t>
  </si>
  <si>
    <t>(612)166-6286</t>
  </si>
  <si>
    <t>rachel97@example.org</t>
  </si>
  <si>
    <t>alewis@example.net</t>
  </si>
  <si>
    <t>512-948-3039</t>
  </si>
  <si>
    <t>christy69@example.net</t>
  </si>
  <si>
    <t>(163)399-2588x3133</t>
  </si>
  <si>
    <t>scottcross@example.org</t>
  </si>
  <si>
    <t>001-624-686-9684x9103</t>
  </si>
  <si>
    <t>matthewstevens@example.net</t>
  </si>
  <si>
    <t>(479)178-1743x580</t>
  </si>
  <si>
    <t>david27@example.org</t>
  </si>
  <si>
    <t>422.790.1400x7640</t>
  </si>
  <si>
    <t>yreed@example.net</t>
  </si>
  <si>
    <t>Russo</t>
  </si>
  <si>
    <t>001-106-906-6052x4191</t>
  </si>
  <si>
    <t>xgoodwin@example.net</t>
  </si>
  <si>
    <t>595-125-1135</t>
  </si>
  <si>
    <t>cherylsantiago@example.org</t>
  </si>
  <si>
    <t>117.322.9812x489</t>
  </si>
  <si>
    <t>holmeslauren@example.org</t>
  </si>
  <si>
    <t>+1-875-823-2916x221</t>
  </si>
  <si>
    <t>bryan83@example.org</t>
  </si>
  <si>
    <t>404-312-9490</t>
  </si>
  <si>
    <t>pproctor@example.com</t>
  </si>
  <si>
    <t>320.602.3753</t>
  </si>
  <si>
    <t>sconner@example.org</t>
  </si>
  <si>
    <t>Kline</t>
  </si>
  <si>
    <t>001-530-412-9619x967</t>
  </si>
  <si>
    <t>jamesbailey@example.org</t>
  </si>
  <si>
    <t>+1-574-146-5186x64809</t>
  </si>
  <si>
    <t>phillip59@example.net</t>
  </si>
  <si>
    <t>(030)617-9280</t>
  </si>
  <si>
    <t>parkcharles@example.org</t>
  </si>
  <si>
    <t>451.587.3065</t>
  </si>
  <si>
    <t>robinwalker@example.net</t>
  </si>
  <si>
    <t>(286)652-1097x03471</t>
  </si>
  <si>
    <t>david75@example.com</t>
  </si>
  <si>
    <t>099.331.8503x83526</t>
  </si>
  <si>
    <t>gailbarnett@example.com</t>
  </si>
  <si>
    <t>bmccoy@example.com</t>
  </si>
  <si>
    <t>0054101572</t>
  </si>
  <si>
    <t>gsherman@example.com</t>
  </si>
  <si>
    <t>+1-784-903-2859x524</t>
  </si>
  <si>
    <t>andrewssarah@example.org</t>
  </si>
  <si>
    <t>lori60@example.net</t>
  </si>
  <si>
    <t>+1-641-634-9979x5074</t>
  </si>
  <si>
    <t>Rodgers</t>
  </si>
  <si>
    <t>676.585.9823</t>
  </si>
  <si>
    <t>thomasjulie@example.net</t>
  </si>
  <si>
    <t>001-361-444-7175x6632</t>
  </si>
  <si>
    <t>andrew87@example.net</t>
  </si>
  <si>
    <t>+1-574-255-7475x24977</t>
  </si>
  <si>
    <t>hannahgalvan@example.com</t>
  </si>
  <si>
    <t>432-354-8472</t>
  </si>
  <si>
    <t>jimenezkimberly@example.com</t>
  </si>
  <si>
    <t>710-700-3076x632</t>
  </si>
  <si>
    <t>bankscindy@example.org</t>
  </si>
  <si>
    <t>715-329-4025</t>
  </si>
  <si>
    <t>maureensmith@example.org</t>
  </si>
  <si>
    <t>594.221.8118x145</t>
  </si>
  <si>
    <t>singhkristine@example.com</t>
  </si>
  <si>
    <t>968.817.0349</t>
  </si>
  <si>
    <t>jenniferchapman@example.org</t>
  </si>
  <si>
    <t>vking@example.org</t>
  </si>
  <si>
    <t>165-348-3156x330</t>
  </si>
  <si>
    <t>lalvarez@example.org</t>
  </si>
  <si>
    <t>Bowen</t>
  </si>
  <si>
    <t>(790)785-3054</t>
  </si>
  <si>
    <t>michelle40@example.com</t>
  </si>
  <si>
    <t>014.582.1198</t>
  </si>
  <si>
    <t>grimestimothy@example.net</t>
  </si>
  <si>
    <t>001-898-560-9552x753</t>
  </si>
  <si>
    <t>taylor64@example.org</t>
  </si>
  <si>
    <t>thomascastillo@example.com</t>
  </si>
  <si>
    <t>477.213.0459</t>
  </si>
  <si>
    <t>david05@example.org</t>
  </si>
  <si>
    <t>(557)333-7955</t>
  </si>
  <si>
    <t>wattsrebecca@example.org</t>
  </si>
  <si>
    <t>(140)458-1502x5389</t>
  </si>
  <si>
    <t>zamorawilliam@example.net</t>
  </si>
  <si>
    <t>wallacematthew@example.net</t>
  </si>
  <si>
    <t>(261)499-4352x67649</t>
  </si>
  <si>
    <t>marksbrittany@example.org</t>
  </si>
  <si>
    <t>Bernard</t>
  </si>
  <si>
    <t>leetimothy@example.org</t>
  </si>
  <si>
    <t>daughertytricia@example.org</t>
  </si>
  <si>
    <t>krystal51@example.net</t>
  </si>
  <si>
    <t>+1-274-101-8215x604</t>
  </si>
  <si>
    <t>victoriapowell@example.net</t>
  </si>
  <si>
    <t>(827)108-9020</t>
  </si>
  <si>
    <t>trogers@example.net</t>
  </si>
  <si>
    <t>(570)120-7847x9083</t>
  </si>
  <si>
    <t>richardhardy@example.com</t>
  </si>
  <si>
    <t>566.077.3881x2830</t>
  </si>
  <si>
    <t>sandra59@example.net</t>
  </si>
  <si>
    <t>225.754.6923x817</t>
  </si>
  <si>
    <t>ballardmarissa@example.org</t>
  </si>
  <si>
    <t>Jon</t>
  </si>
  <si>
    <t>+1-662-138-6433x260</t>
  </si>
  <si>
    <t>reevesjennifer@example.net</t>
  </si>
  <si>
    <t>199.053.3598x56925</t>
  </si>
  <si>
    <t>virginia65@example.com</t>
  </si>
  <si>
    <t>959-730-2172</t>
  </si>
  <si>
    <t>daughertybethany@example.com</t>
  </si>
  <si>
    <t>452-986-2777</t>
  </si>
  <si>
    <t>mjackson@example.com</t>
  </si>
  <si>
    <t>401-220-4370</t>
  </si>
  <si>
    <t>caitlin33@example.org</t>
  </si>
  <si>
    <t>(053)608-0294x240</t>
  </si>
  <si>
    <t>mitchell23@example.org</t>
  </si>
  <si>
    <t>0685977802</t>
  </si>
  <si>
    <t>pburns@example.org</t>
  </si>
  <si>
    <t>(564)986-4409x540</t>
  </si>
  <si>
    <t>ijoseph@example.com</t>
  </si>
  <si>
    <t>452.314.7605x08313</t>
  </si>
  <si>
    <t>anthony25@example.com</t>
  </si>
  <si>
    <t>(048)173-3866</t>
  </si>
  <si>
    <t>jonathanoconnor@example.net</t>
  </si>
  <si>
    <t>(417)135-0950x5191</t>
  </si>
  <si>
    <t>angela82@example.org</t>
  </si>
  <si>
    <t>608-325-4937x50428</t>
  </si>
  <si>
    <t>wilsondanielle@example.org</t>
  </si>
  <si>
    <t>Ifrane</t>
  </si>
  <si>
    <t>001-898-413-0029x045</t>
  </si>
  <si>
    <t>shericross@example.com</t>
  </si>
  <si>
    <t>114-662-0709x395</t>
  </si>
  <si>
    <t>jerrytyler@example.com</t>
  </si>
  <si>
    <t>+1-482-197-1455x3319</t>
  </si>
  <si>
    <t>cbaker@example.org</t>
  </si>
  <si>
    <t>0498178392</t>
  </si>
  <si>
    <t>john99@example.org</t>
  </si>
  <si>
    <t>004.183.1818x570</t>
  </si>
  <si>
    <t>vickicoleman@example.org</t>
  </si>
  <si>
    <t>(089)840-5694</t>
  </si>
  <si>
    <t>cheryl03@example.com</t>
  </si>
  <si>
    <t>Shepherd</t>
  </si>
  <si>
    <t>(512)422-2287</t>
  </si>
  <si>
    <t>chelsea97@example.net</t>
  </si>
  <si>
    <t>411-057-4154x342</t>
  </si>
  <si>
    <t>avilalisa@example.net</t>
  </si>
  <si>
    <t>069-626-6894x90757</t>
  </si>
  <si>
    <t>spierce@example.net</t>
  </si>
  <si>
    <t>238-518-1147</t>
  </si>
  <si>
    <t>william95@example.com</t>
  </si>
  <si>
    <t>+1-343-168-8527x91301</t>
  </si>
  <si>
    <t>ralexander@example.com</t>
  </si>
  <si>
    <t>001-441-950-1088x18417</t>
  </si>
  <si>
    <t>daletyler@example.net</t>
  </si>
  <si>
    <t>jason32@example.org</t>
  </si>
  <si>
    <t>371.687.8478x666</t>
  </si>
  <si>
    <t>cynthia68@example.org</t>
  </si>
  <si>
    <t>+1-421-386-3567x13037</t>
  </si>
  <si>
    <t>boyermichael@example.net</t>
  </si>
  <si>
    <t>857.273.1954x52846</t>
  </si>
  <si>
    <t>james12@example.net</t>
  </si>
  <si>
    <t>390.355.1217</t>
  </si>
  <si>
    <t>simstodd@example.com</t>
  </si>
  <si>
    <t>(397)675-5220</t>
  </si>
  <si>
    <t>blake20@example.com</t>
  </si>
  <si>
    <t>845.964.6806x90048</t>
  </si>
  <si>
    <t>zgrant@example.com</t>
  </si>
  <si>
    <t>(741)586-7965x422</t>
  </si>
  <si>
    <t>mwhite@example.org</t>
  </si>
  <si>
    <t>(143)414-8228x061</t>
  </si>
  <si>
    <t>cindylyons@example.com</t>
  </si>
  <si>
    <t>001-083-335-9136x2169</t>
  </si>
  <si>
    <t>angela62@example.net</t>
  </si>
  <si>
    <t>266-679-7262x43009</t>
  </si>
  <si>
    <t>markhuffman@example.net</t>
  </si>
  <si>
    <t>132-280-3747</t>
  </si>
  <si>
    <t>rtorres@example.net</t>
  </si>
  <si>
    <t>(127)793-4566x7732</t>
  </si>
  <si>
    <t>jason28@example.net</t>
  </si>
  <si>
    <t>037.708.8111x5812</t>
  </si>
  <si>
    <t>gutierrezshawn@example.org</t>
  </si>
  <si>
    <t>247-894-2109x73250</t>
  </si>
  <si>
    <t>costadaniel@example.net</t>
  </si>
  <si>
    <t>(513)539-3179x04569</t>
  </si>
  <si>
    <t>fernandezadam@example.org</t>
  </si>
  <si>
    <t>(378)138-4605</t>
  </si>
  <si>
    <t>jacquelinealexander@example.org</t>
  </si>
  <si>
    <t>251-003-3540x13441</t>
  </si>
  <si>
    <t>gregory71@example.org</t>
  </si>
  <si>
    <t>329.671.9644x420</t>
  </si>
  <si>
    <t>carol23@example.org</t>
  </si>
  <si>
    <t>708-684-5115x2572</t>
  </si>
  <si>
    <t>joseph71@example.com</t>
  </si>
  <si>
    <t>(612)291-8446x807</t>
  </si>
  <si>
    <t>martinezjerome@example.net</t>
  </si>
  <si>
    <t>631.549.1784</t>
  </si>
  <si>
    <t>christian94@example.net</t>
  </si>
  <si>
    <t>001-977-900-2020x9544</t>
  </si>
  <si>
    <t>douglaskimberly@example.net</t>
  </si>
  <si>
    <t>(431)666-4938x966</t>
  </si>
  <si>
    <t>mtodd@example.com</t>
  </si>
  <si>
    <t>949.573.3473x0205</t>
  </si>
  <si>
    <t>richardcole@example.org</t>
  </si>
  <si>
    <t>875-107-2046x7557</t>
  </si>
  <si>
    <t>wilsonmichael@example.com</t>
  </si>
  <si>
    <t>(428)081-5377</t>
  </si>
  <si>
    <t>torrescynthia@example.net</t>
  </si>
  <si>
    <t>001-585-827-0271</t>
  </si>
  <si>
    <t>amanda34@example.net</t>
  </si>
  <si>
    <t>001-234-463-9689x656</t>
  </si>
  <si>
    <t>jeffrey32@example.com</t>
  </si>
  <si>
    <t>001-027-648-7111x7266</t>
  </si>
  <si>
    <t>timothytucker@example.com</t>
  </si>
  <si>
    <t>(549)509-9802</t>
  </si>
  <si>
    <t>lindseysanchez@example.org</t>
  </si>
  <si>
    <t>001-245-192-2765</t>
  </si>
  <si>
    <t>dianareid@example.com</t>
  </si>
  <si>
    <t>841.884.0030x135</t>
  </si>
  <si>
    <t>shannonsmith@example.net</t>
  </si>
  <si>
    <t>263.280.7312x42091</t>
  </si>
  <si>
    <t>lisagonzalez@example.net</t>
  </si>
  <si>
    <t>404-579-6207</t>
  </si>
  <si>
    <t>lynchdaniel@example.com</t>
  </si>
  <si>
    <t>Crane</t>
  </si>
  <si>
    <t>542.338.1390x08424</t>
  </si>
  <si>
    <t>pennyabbott@example.org</t>
  </si>
  <si>
    <t>001-567-964-0157x220</t>
  </si>
  <si>
    <t>beverlydean@example.org</t>
  </si>
  <si>
    <t>279.480.8667x93914</t>
  </si>
  <si>
    <t>ymichael@example.org</t>
  </si>
  <si>
    <t>785-459-5703</t>
  </si>
  <si>
    <t>dennishill@example.net</t>
  </si>
  <si>
    <t>033-636-9915x16505</t>
  </si>
  <si>
    <t>xbyrd@example.com</t>
  </si>
  <si>
    <t>(872)298-1743x3052</t>
  </si>
  <si>
    <t>516-925-3850x58229</t>
  </si>
  <si>
    <t>zachary92@example.com</t>
  </si>
  <si>
    <t>422-856-4994</t>
  </si>
  <si>
    <t>545-521-3970</t>
  </si>
  <si>
    <t>andreabishop@example.com</t>
  </si>
  <si>
    <t>663.174.4456</t>
  </si>
  <si>
    <t>whitefrank@example.net</t>
  </si>
  <si>
    <t>177-075-0280</t>
  </si>
  <si>
    <t>jjohnson@example.net</t>
  </si>
  <si>
    <t>001-079-842-9155x976</t>
  </si>
  <si>
    <t>angelicadominguez@example.net</t>
  </si>
  <si>
    <t>525-152-6657</t>
  </si>
  <si>
    <t>iwalker@example.com</t>
  </si>
  <si>
    <t>617.619.8926x35923</t>
  </si>
  <si>
    <t>mjohnson@example.com</t>
  </si>
  <si>
    <t>394-677-0105</t>
  </si>
  <si>
    <t>dmitchell@example.net</t>
  </si>
  <si>
    <t>008-131-2309x877</t>
  </si>
  <si>
    <t>jamesmedina@example.com</t>
  </si>
  <si>
    <t>711-473-6938</t>
  </si>
  <si>
    <t>wisechristopher@example.com</t>
  </si>
  <si>
    <t>798.831.1493x06178</t>
  </si>
  <si>
    <t>adam62@example.net</t>
  </si>
  <si>
    <t>(578)949-0690x2994</t>
  </si>
  <si>
    <t>jdelgado@example.net</t>
  </si>
  <si>
    <t>313-510-5363x644</t>
  </si>
  <si>
    <t>qaguirre@example.net</t>
  </si>
  <si>
    <t>craig66@example.org</t>
  </si>
  <si>
    <t>744-341-4251</t>
  </si>
  <si>
    <t>lisarussell@example.org</t>
  </si>
  <si>
    <t>290.757.6285</t>
  </si>
  <si>
    <t>brendajones@example.com</t>
  </si>
  <si>
    <t>+1-401-319-5438x2372</t>
  </si>
  <si>
    <t>stephen94@example.org</t>
  </si>
  <si>
    <t>001-094-790-1254</t>
  </si>
  <si>
    <t>melindajohnson@example.org</t>
  </si>
  <si>
    <t>532-179-9592</t>
  </si>
  <si>
    <t>elizabeth10@example.org</t>
  </si>
  <si>
    <t>(590)880-8792</t>
  </si>
  <si>
    <t>gabriellevazquez@example.com</t>
  </si>
  <si>
    <t>045-378-8939x7033</t>
  </si>
  <si>
    <t>001-372-850-2810x21164</t>
  </si>
  <si>
    <t>george82@example.com</t>
  </si>
  <si>
    <t>(240)310-7426x79768</t>
  </si>
  <si>
    <t>dianarobertson@example.net</t>
  </si>
  <si>
    <t>+1-962-250-7519x38326</t>
  </si>
  <si>
    <t>stefaniedavis@example.net</t>
  </si>
  <si>
    <t>Davila</t>
  </si>
  <si>
    <t>(566)974-6957x6181</t>
  </si>
  <si>
    <t>reillychristina@example.com</t>
  </si>
  <si>
    <t>Dodson</t>
  </si>
  <si>
    <t>steven48@example.com</t>
  </si>
  <si>
    <t>(823)694-4215x5235</t>
  </si>
  <si>
    <t>wesleykemp@example.net</t>
  </si>
  <si>
    <t>360.290.4703x0378</t>
  </si>
  <si>
    <t>mhernandez@example.org</t>
  </si>
  <si>
    <t>crystal48@example.org</t>
  </si>
  <si>
    <t>073.918.1593x491</t>
  </si>
  <si>
    <t>sotomichelle@example.org</t>
  </si>
  <si>
    <t>429.529.2682x9535</t>
  </si>
  <si>
    <t>riveratristan@example.com</t>
  </si>
  <si>
    <t>kaylee84@example.org</t>
  </si>
  <si>
    <t>172-465-4859</t>
  </si>
  <si>
    <t>smithlinda@example.net</t>
  </si>
  <si>
    <t>317.220.7038x27864</t>
  </si>
  <si>
    <t>daniel00@example.org</t>
  </si>
  <si>
    <t>189.902.5738x470</t>
  </si>
  <si>
    <t>michaelduncan@example.com</t>
  </si>
  <si>
    <t>001-771-485-2816x2926</t>
  </si>
  <si>
    <t>ajuarez@example.net</t>
  </si>
  <si>
    <t>864-969-3764x1584</t>
  </si>
  <si>
    <t>berglauren@example.org</t>
  </si>
  <si>
    <t>452-696-7607</t>
  </si>
  <si>
    <t>tashabaker@example.org</t>
  </si>
  <si>
    <t>kcompton@example.com</t>
  </si>
  <si>
    <t>001-403-704-6463x1730</t>
  </si>
  <si>
    <t>cruzsharon@example.org</t>
  </si>
  <si>
    <t>530-288-1462</t>
  </si>
  <si>
    <t>jennifer76@example.com</t>
  </si>
  <si>
    <t>209-379-0114</t>
  </si>
  <si>
    <t>jeffrey04@example.com</t>
  </si>
  <si>
    <t>+1-032-765-1263x398</t>
  </si>
  <si>
    <t>millerjacqueline@example.net</t>
  </si>
  <si>
    <t>709.289.5769x569</t>
  </si>
  <si>
    <t>shaneshaw@example.org</t>
  </si>
  <si>
    <t>ithompson@example.net</t>
  </si>
  <si>
    <t>(434)464-6439</t>
  </si>
  <si>
    <t>jeffreyvilla@example.org</t>
  </si>
  <si>
    <t>154.166.5329x90606</t>
  </si>
  <si>
    <t>guerrajoseph@example.com</t>
  </si>
  <si>
    <t>884.798.5203x01030</t>
  </si>
  <si>
    <t>wilsongregory@example.net</t>
  </si>
  <si>
    <t>750.769.1519</t>
  </si>
  <si>
    <t>kelly58@example.org</t>
  </si>
  <si>
    <t>134-698-4103x28907</t>
  </si>
  <si>
    <t>zsawyer@example.com</t>
  </si>
  <si>
    <t>521-521-5741</t>
  </si>
  <si>
    <t>gbeck@example.net</t>
  </si>
  <si>
    <t>780-053-4666</t>
  </si>
  <si>
    <t>autumngonzalez@example.org</t>
  </si>
  <si>
    <t>nhorton@example.org</t>
  </si>
  <si>
    <t>120.158.6650x588</t>
  </si>
  <si>
    <t>vthomas@example.net</t>
  </si>
  <si>
    <t>(940)682-3299x937</t>
  </si>
  <si>
    <t>robert77@example.net</t>
  </si>
  <si>
    <t>+1-647-612-4714x22389</t>
  </si>
  <si>
    <t>rharrison@example.org</t>
  </si>
  <si>
    <t>+1-339-385-7225x25041</t>
  </si>
  <si>
    <t>(530)416-3202</t>
  </si>
  <si>
    <t>elewis@example.net</t>
  </si>
  <si>
    <t>(402)714-7189x7377</t>
  </si>
  <si>
    <t>ginataylor@example.org</t>
  </si>
  <si>
    <t>(114)908-1441x910</t>
  </si>
  <si>
    <t>walkerkathryn@example.org</t>
  </si>
  <si>
    <t>711-526-9813</t>
  </si>
  <si>
    <t>ncolon@example.com</t>
  </si>
  <si>
    <t>639-483-7359x136</t>
  </si>
  <si>
    <t>ktaylor@example.com</t>
  </si>
  <si>
    <t>196-590-3868x1442</t>
  </si>
  <si>
    <t>hilldaniel@example.net</t>
  </si>
  <si>
    <t>Beasley</t>
  </si>
  <si>
    <t>+1-864-319-1646x7888</t>
  </si>
  <si>
    <t>deanna91@example.org</t>
  </si>
  <si>
    <t>001-941-138-5987</t>
  </si>
  <si>
    <t>amychan@example.org</t>
  </si>
  <si>
    <t>798-167-2525</t>
  </si>
  <si>
    <t>kennethturner@example.com</t>
  </si>
  <si>
    <t>436-410-4394x27074</t>
  </si>
  <si>
    <t>mark59@example.com</t>
  </si>
  <si>
    <t>Hurst</t>
  </si>
  <si>
    <t>(511)409-8447x4096</t>
  </si>
  <si>
    <t>hobbsmelissa@example.com</t>
  </si>
  <si>
    <t>(748)167-5405x4943</t>
  </si>
  <si>
    <t>rogersrichard@example.com</t>
  </si>
  <si>
    <t>640-520-5145x681</t>
  </si>
  <si>
    <t>knightmichelle@example.net</t>
  </si>
  <si>
    <t>342-490-9186</t>
  </si>
  <si>
    <t>rgoodman@example.net</t>
  </si>
  <si>
    <t>(884)255-9536x5377</t>
  </si>
  <si>
    <t>thompsonnicholas@example.net</t>
  </si>
  <si>
    <t>(117)169-0208</t>
  </si>
  <si>
    <t>daltonmisty@example.org</t>
  </si>
  <si>
    <t>(250)321-8757x78225</t>
  </si>
  <si>
    <t>michaelalvarado@example.org</t>
  </si>
  <si>
    <t>lindsayfreeman@example.net</t>
  </si>
  <si>
    <t>781.435.1809</t>
  </si>
  <si>
    <t>jacobsonelizabeth@example.com</t>
  </si>
  <si>
    <t>121-023-8300x007</t>
  </si>
  <si>
    <t>danielconner@example.org</t>
  </si>
  <si>
    <t>+1-442-305-9638x1302</t>
  </si>
  <si>
    <t>weissrebecca@example.org</t>
  </si>
  <si>
    <t>(308)470-7019</t>
  </si>
  <si>
    <t>vwalker@example.com</t>
  </si>
  <si>
    <t>+1-008-580-6406x84693</t>
  </si>
  <si>
    <t>tuckererica@example.net</t>
  </si>
  <si>
    <t>Gail</t>
  </si>
  <si>
    <t>001-628-198-5747x0599</t>
  </si>
  <si>
    <t>ugates@example.com</t>
  </si>
  <si>
    <t>stevenhunter@example.net</t>
  </si>
  <si>
    <t>407-221-3234</t>
  </si>
  <si>
    <t>pennybennett@example.com</t>
  </si>
  <si>
    <t>jonathannewton@example.net</t>
  </si>
  <si>
    <t>001-216-793-7548x274</t>
  </si>
  <si>
    <t>tony49@example.org</t>
  </si>
  <si>
    <t>282-964-1867x2692</t>
  </si>
  <si>
    <t>uvaughn@example.net</t>
  </si>
  <si>
    <t>(968)505-3016x0378</t>
  </si>
  <si>
    <t>weaverclifford@example.net</t>
  </si>
  <si>
    <t>(550)108-2408</t>
  </si>
  <si>
    <t>linmelissa@example.net</t>
  </si>
  <si>
    <t>(817)220-0192x5352</t>
  </si>
  <si>
    <t>rpalmer@example.com</t>
  </si>
  <si>
    <t>Christie</t>
  </si>
  <si>
    <t>685-213-0434x354</t>
  </si>
  <si>
    <t>travismelissa@example.org</t>
  </si>
  <si>
    <t>(350)745-8811</t>
  </si>
  <si>
    <t>daniellemay@example.org</t>
  </si>
  <si>
    <t>001-847-144-5576x7904</t>
  </si>
  <si>
    <t>kmendez@example.com</t>
  </si>
  <si>
    <t>+1-945-285-5526x8812</t>
  </si>
  <si>
    <t>vsosa@example.org</t>
  </si>
  <si>
    <t>yfuller@example.net</t>
  </si>
  <si>
    <t>(978)429-9674</t>
  </si>
  <si>
    <t>michellejefferson@example.net</t>
  </si>
  <si>
    <t>cruzkayla@example.com</t>
  </si>
  <si>
    <t>534-814-8864</t>
  </si>
  <si>
    <t>ahoover@example.net</t>
  </si>
  <si>
    <t>(717)011-2995x3320</t>
  </si>
  <si>
    <t>ushelton@example.net</t>
  </si>
  <si>
    <t>330.178.9076</t>
  </si>
  <si>
    <t>brookecarter@example.com</t>
  </si>
  <si>
    <t>593.901.5616x89750</t>
  </si>
  <si>
    <t>jennifer30@example.net</t>
  </si>
  <si>
    <t>+1-280-797-7987x53167</t>
  </si>
  <si>
    <t>brentmartinez@example.org</t>
  </si>
  <si>
    <t>(855)429-3816x1169</t>
  </si>
  <si>
    <t>mhernandez@example.net</t>
  </si>
  <si>
    <t>534-213-0483</t>
  </si>
  <si>
    <t>dodsontimothy@example.com</t>
  </si>
  <si>
    <t>fmoran@example.net</t>
  </si>
  <si>
    <t>058.383.2737x723</t>
  </si>
  <si>
    <t>johncole@example.com</t>
  </si>
  <si>
    <t>(115)264-6885</t>
  </si>
  <si>
    <t>bclements@example.net</t>
  </si>
  <si>
    <t>(265)757-6685</t>
  </si>
  <si>
    <t>oturner@example.com</t>
  </si>
  <si>
    <t>001-949-885-1317x29930</t>
  </si>
  <si>
    <t>robertsawyer@example.net</t>
  </si>
  <si>
    <t>225.569.5940</t>
  </si>
  <si>
    <t>lfoster@example.net</t>
  </si>
  <si>
    <t>ebowman@example.net</t>
  </si>
  <si>
    <t>183.662.7527</t>
  </si>
  <si>
    <t>kenneth02@example.net</t>
  </si>
  <si>
    <t>419.531.6699x911</t>
  </si>
  <si>
    <t>apark@example.com</t>
  </si>
  <si>
    <t>419.771.9551x54004</t>
  </si>
  <si>
    <t>richardsjeffrey@example.net</t>
  </si>
  <si>
    <t>885-157-8034x828</t>
  </si>
  <si>
    <t>ole@example.com</t>
  </si>
  <si>
    <t>Winters</t>
  </si>
  <si>
    <t>zgaines@example.net</t>
  </si>
  <si>
    <t>781.322.8349x14224</t>
  </si>
  <si>
    <t>charlespalmer@example.net</t>
  </si>
  <si>
    <t>633.861.9523</t>
  </si>
  <si>
    <t>pamelahall@example.net</t>
  </si>
  <si>
    <t>856.083.8322x37519</t>
  </si>
  <si>
    <t>icook@example.org</t>
  </si>
  <si>
    <t>882.357.2922</t>
  </si>
  <si>
    <t>spearsvirginia@example.net</t>
  </si>
  <si>
    <t>+1-106-656-3706x096</t>
  </si>
  <si>
    <t>halljerry@example.net</t>
  </si>
  <si>
    <t>+1-917-796-9810x310</t>
  </si>
  <si>
    <t>jriley@example.org</t>
  </si>
  <si>
    <t>(746)887-8668</t>
  </si>
  <si>
    <t>lisa25@example.net</t>
  </si>
  <si>
    <t>French</t>
  </si>
  <si>
    <t>042.117.3955x913</t>
  </si>
  <si>
    <t>timothy58@example.net</t>
  </si>
  <si>
    <t>001-452-204-4495x0894</t>
  </si>
  <si>
    <t>christinehunter@example.com</t>
  </si>
  <si>
    <t>231-344-7739x0922</t>
  </si>
  <si>
    <t>holderlisa@example.org</t>
  </si>
  <si>
    <t>133.330.9653x83997</t>
  </si>
  <si>
    <t>lberg@example.net</t>
  </si>
  <si>
    <t>wzimmerman@example.net</t>
  </si>
  <si>
    <t>david48@example.net</t>
  </si>
  <si>
    <t>001-310-190-2266x31283</t>
  </si>
  <si>
    <t>jennifer82@example.net</t>
  </si>
  <si>
    <t>552-893-2937x5920</t>
  </si>
  <si>
    <t>justin14@example.net</t>
  </si>
  <si>
    <t>917.626.0991x346</t>
  </si>
  <si>
    <t>001-397-221-9182</t>
  </si>
  <si>
    <t>barnesmichael@example.net</t>
  </si>
  <si>
    <t>834.954.1324</t>
  </si>
  <si>
    <t>hoganelizabeth@example.org</t>
  </si>
  <si>
    <t>(760)398-3207x80635</t>
  </si>
  <si>
    <t>stevensonelizabeth@example.com</t>
  </si>
  <si>
    <t>+1-498-656-5594x050</t>
  </si>
  <si>
    <t>aduncan@example.com</t>
  </si>
  <si>
    <t>+1-062-005-6530x83394</t>
  </si>
  <si>
    <t>nicolas20@example.net</t>
  </si>
  <si>
    <t>(289)719-9154x47716</t>
  </si>
  <si>
    <t>margaret88@example.net</t>
  </si>
  <si>
    <t>+1-743-083-7931x704</t>
  </si>
  <si>
    <t>herrerawilliam@example.org</t>
  </si>
  <si>
    <t>(313)907-4627x413</t>
  </si>
  <si>
    <t>cross@example.net</t>
  </si>
  <si>
    <t>+1-933-313-0127x408</t>
  </si>
  <si>
    <t>sarah95@example.com</t>
  </si>
  <si>
    <t>+1-509-415-7293x930</t>
  </si>
  <si>
    <t>yoderchristine@example.net</t>
  </si>
  <si>
    <t>558.177.4877x417</t>
  </si>
  <si>
    <t>jayrice@example.com</t>
  </si>
  <si>
    <t>tiffany37@example.com</t>
  </si>
  <si>
    <t>edward65@example.com</t>
  </si>
  <si>
    <t>334-524-2745x387</t>
  </si>
  <si>
    <t>michael51@example.com</t>
  </si>
  <si>
    <t>+1-052-311-2371x297</t>
  </si>
  <si>
    <t>terrellmary@example.com</t>
  </si>
  <si>
    <t>(506)041-5767x8370</t>
  </si>
  <si>
    <t>murphynathan@example.net</t>
  </si>
  <si>
    <t>949-508-0069</t>
  </si>
  <si>
    <t>jasonmoore@example.com</t>
  </si>
  <si>
    <t>112.844.2434x5188</t>
  </si>
  <si>
    <t>mboyle@example.org</t>
  </si>
  <si>
    <t>605-706-1197x7289</t>
  </si>
  <si>
    <t>timothy90@example.net</t>
  </si>
  <si>
    <t>(788)896-3897x8368</t>
  </si>
  <si>
    <t>brittanyneal@example.net</t>
  </si>
  <si>
    <t>(428)783-5188x7830</t>
  </si>
  <si>
    <t>robert86@example.org</t>
  </si>
  <si>
    <t>(980)836-0737x40342</t>
  </si>
  <si>
    <t>ndavis@example.org</t>
  </si>
  <si>
    <t>(491)445-9935</t>
  </si>
  <si>
    <t>greenesummer@example.net</t>
  </si>
  <si>
    <t>055.682.9952x67843</t>
  </si>
  <si>
    <t>joyrivera@example.net</t>
  </si>
  <si>
    <t>560.760.7640</t>
  </si>
  <si>
    <t>hbrennan@example.org</t>
  </si>
  <si>
    <t>508-911-2267</t>
  </si>
  <si>
    <t>tiffanyowens@example.net</t>
  </si>
  <si>
    <t>978.794.5263x5298</t>
  </si>
  <si>
    <t>alexislevy@example.org</t>
  </si>
  <si>
    <t>229.783.9823x87658</t>
  </si>
  <si>
    <t>gregorymeadows@example.org</t>
  </si>
  <si>
    <t>985.131.4178</t>
  </si>
  <si>
    <t>lori67@example.com</t>
  </si>
  <si>
    <t>397-574-7020</t>
  </si>
  <si>
    <t>william78@example.com</t>
  </si>
  <si>
    <t>+1-616-210-8516x656</t>
  </si>
  <si>
    <t>amandamiller@example.org</t>
  </si>
  <si>
    <t>(574)980-8581</t>
  </si>
  <si>
    <t>raymond47@example.com</t>
  </si>
  <si>
    <t>(885)091-6551x9774</t>
  </si>
  <si>
    <t>cynthia74@example.org</t>
  </si>
  <si>
    <t>(050)083-9560x197</t>
  </si>
  <si>
    <t>carmenstone@example.org</t>
  </si>
  <si>
    <t>001-169-176-4060x18311</t>
  </si>
  <si>
    <t>crystal29@example.com</t>
  </si>
  <si>
    <t>(137)208-7651x3291</t>
  </si>
  <si>
    <t>austinbruce@example.net</t>
  </si>
  <si>
    <t>(376)317-9652x986</t>
  </si>
  <si>
    <t>xlong@example.net</t>
  </si>
  <si>
    <t>001-366-205-2055</t>
  </si>
  <si>
    <t>cboyle@example.org</t>
  </si>
  <si>
    <t>297.409.7602x01783</t>
  </si>
  <si>
    <t>zhangerik@example.net</t>
  </si>
  <si>
    <t>espinozawendy@example.com</t>
  </si>
  <si>
    <t>307-199-0275</t>
  </si>
  <si>
    <t>parkerfrances@example.com</t>
  </si>
  <si>
    <t>gtorres@example.net</t>
  </si>
  <si>
    <t>+1-215-332-7559x2725</t>
  </si>
  <si>
    <t>jacqueline07@example.net</t>
  </si>
  <si>
    <t>+1-517-151-5375x3172</t>
  </si>
  <si>
    <t>skinnerkayla@example.net</t>
  </si>
  <si>
    <t>207-241-4214</t>
  </si>
  <si>
    <t>christopheraustin@example.org</t>
  </si>
  <si>
    <t>503.959.2331x25728</t>
  </si>
  <si>
    <t>hartjennifer@example.org</t>
  </si>
  <si>
    <t>(850)534-2932</t>
  </si>
  <si>
    <t>mark74@example.net</t>
  </si>
  <si>
    <t>955.058.6766x80650</t>
  </si>
  <si>
    <t>matthew60@example.net</t>
  </si>
  <si>
    <t>(643)542-4439</t>
  </si>
  <si>
    <t>smithpatricia@example.org</t>
  </si>
  <si>
    <t>(611)100-0644x215</t>
  </si>
  <si>
    <t>unorman@example.net</t>
  </si>
  <si>
    <t>643.223.9693x7468</t>
  </si>
  <si>
    <t>lisa71@example.com</t>
  </si>
  <si>
    <t>393-598-8038x804</t>
  </si>
  <si>
    <t>gutierrezphyllis@example.com</t>
  </si>
  <si>
    <t>797-568-0226x837</t>
  </si>
  <si>
    <t>brian16@example.net</t>
  </si>
  <si>
    <t>samuel61@example.com</t>
  </si>
  <si>
    <t>852.042.7390</t>
  </si>
  <si>
    <t>ggreene@example.org</t>
  </si>
  <si>
    <t>001-825-528-8372x4879</t>
  </si>
  <si>
    <t>idavis@example.org</t>
  </si>
  <si>
    <t>(082)299-7900x1610</t>
  </si>
  <si>
    <t>sullivantina@example.net</t>
  </si>
  <si>
    <t>888.158.8000x6014</t>
  </si>
  <si>
    <t>connor91@example.org</t>
  </si>
  <si>
    <t>0728954216</t>
  </si>
  <si>
    <t>lisayork@example.com</t>
  </si>
  <si>
    <t>(955)300-9628</t>
  </si>
  <si>
    <t>michele97@example.org</t>
  </si>
  <si>
    <t>779-819-8916</t>
  </si>
  <si>
    <t>audrey21@example.org</t>
  </si>
  <si>
    <t>743-242-8449x381</t>
  </si>
  <si>
    <t>browningchristian@example.net</t>
  </si>
  <si>
    <t>619.173.0759</t>
  </si>
  <si>
    <t>emilycarter@example.com</t>
  </si>
  <si>
    <t>(708)694-2898x31157</t>
  </si>
  <si>
    <t>rmartin@example.net</t>
  </si>
  <si>
    <t>(470)663-1717</t>
  </si>
  <si>
    <t>jodichung@example.com</t>
  </si>
  <si>
    <t>472.681.8385x2682</t>
  </si>
  <si>
    <t>heathercarpenter@example.com</t>
  </si>
  <si>
    <t>156.241.9991</t>
  </si>
  <si>
    <t>cruzmichael@example.net</t>
  </si>
  <si>
    <t>creyes@example.net</t>
  </si>
  <si>
    <t>198-898-9428</t>
  </si>
  <si>
    <t>carlajimenez@example.com</t>
  </si>
  <si>
    <t>034-249-6137x33469</t>
  </si>
  <si>
    <t>kevin61@example.org</t>
  </si>
  <si>
    <t>001-106-446-2080x6489</t>
  </si>
  <si>
    <t>jasmin79@example.org</t>
  </si>
  <si>
    <t>(058)320-6716x12554</t>
  </si>
  <si>
    <t>mirandamichael@example.net</t>
  </si>
  <si>
    <t>(347)645-3590</t>
  </si>
  <si>
    <t>monica60@example.org</t>
  </si>
  <si>
    <t>424-411-5333x414</t>
  </si>
  <si>
    <t>glovermary@example.com</t>
  </si>
  <si>
    <t>383.877.8334x14674</t>
  </si>
  <si>
    <t>mayerbrenda@example.com</t>
  </si>
  <si>
    <t>508-820-3136</t>
  </si>
  <si>
    <t>jsmith@example.com</t>
  </si>
  <si>
    <t>oliviafowler@example.com</t>
  </si>
  <si>
    <t>+1-734-788-7877x627</t>
  </si>
  <si>
    <t>susanhiggins@example.com</t>
  </si>
  <si>
    <t>richarddavis@example.net</t>
  </si>
  <si>
    <t>fchavez@example.com</t>
  </si>
  <si>
    <t>+1-522-362-0949x791</t>
  </si>
  <si>
    <t>manuelvaldez@example.net</t>
  </si>
  <si>
    <t>(285)145-8779</t>
  </si>
  <si>
    <t>pbrown@example.org</t>
  </si>
  <si>
    <t>(348)104-5209</t>
  </si>
  <si>
    <t>mark01@example.com</t>
  </si>
  <si>
    <t>harperchelsea@example.net</t>
  </si>
  <si>
    <t>567.406.7926x7235</t>
  </si>
  <si>
    <t>sarah49@example.net</t>
  </si>
  <si>
    <t>001-579-592-2946</t>
  </si>
  <si>
    <t>rodriguezkaren@example.org</t>
  </si>
  <si>
    <t>(020)252-6585x030</t>
  </si>
  <si>
    <t>michael36@example.com</t>
  </si>
  <si>
    <t>728.486.0078x46465</t>
  </si>
  <si>
    <t>teresa83@example.org</t>
  </si>
  <si>
    <t>698.561.3999</t>
  </si>
  <si>
    <t>wguzman@example.org</t>
  </si>
  <si>
    <t>464-033-8724x0311</t>
  </si>
  <si>
    <t>pruittscott@example.org</t>
  </si>
  <si>
    <t>001-787-048-8790x5234</t>
  </si>
  <si>
    <t>lauradalton@example.com</t>
  </si>
  <si>
    <t>(830)575-6790x590</t>
  </si>
  <si>
    <t>pmartinez@example.net</t>
  </si>
  <si>
    <t>001-128-374-8258x486</t>
  </si>
  <si>
    <t>wrivera@example.net</t>
  </si>
  <si>
    <t>786.097.1070</t>
  </si>
  <si>
    <t>fosterwilliam@example.org</t>
  </si>
  <si>
    <t>001-564-803-3777x556</t>
  </si>
  <si>
    <t>derrick06@example.org</t>
  </si>
  <si>
    <t>toddthomas@example.com</t>
  </si>
  <si>
    <t>+1-348-737-1368x49894</t>
  </si>
  <si>
    <t>donnaarmstrong@example.com</t>
  </si>
  <si>
    <t>001-476-183-9355x885</t>
  </si>
  <si>
    <t>jeffery51@example.org</t>
  </si>
  <si>
    <t>207-361-3684</t>
  </si>
  <si>
    <t>jackpeterson@example.com</t>
  </si>
  <si>
    <t>498-937-0476</t>
  </si>
  <si>
    <t>andrew06@example.org</t>
  </si>
  <si>
    <t>(068)913-7752x099</t>
  </si>
  <si>
    <t>oroberts@example.org</t>
  </si>
  <si>
    <t>lisahayes@example.net</t>
  </si>
  <si>
    <t>Meagan</t>
  </si>
  <si>
    <t>001-190-765-0473</t>
  </si>
  <si>
    <t>katelyncooke@example.com</t>
  </si>
  <si>
    <t>+1-272-125-2628x234</t>
  </si>
  <si>
    <t>fandrade@example.org</t>
  </si>
  <si>
    <t>391-110-0479</t>
  </si>
  <si>
    <t>despinoza@example.org</t>
  </si>
  <si>
    <t>001-365-081-5710x182</t>
  </si>
  <si>
    <t>adambarton@example.org</t>
  </si>
  <si>
    <t>237-021-1660</t>
  </si>
  <si>
    <t>danielrusso@example.net</t>
  </si>
  <si>
    <t>001-169-050-3874</t>
  </si>
  <si>
    <t>gayallen@example.net</t>
  </si>
  <si>
    <t>838-782-1049x7152</t>
  </si>
  <si>
    <t>sydney23@example.org</t>
  </si>
  <si>
    <t>crivers@example.org</t>
  </si>
  <si>
    <t>(461)079-8265x7722</t>
  </si>
  <si>
    <t>chancourtney@example.org</t>
  </si>
  <si>
    <t>609.247.9283</t>
  </si>
  <si>
    <t>collierpenny@example.net</t>
  </si>
  <si>
    <t>448-412-4086</t>
  </si>
  <si>
    <t>jonesdennis@example.net</t>
  </si>
  <si>
    <t>001-349-244-7320</t>
  </si>
  <si>
    <t>shelbyduncan@example.org</t>
  </si>
  <si>
    <t>001-534-960-1493x408</t>
  </si>
  <si>
    <t>hbrown@example.net</t>
  </si>
  <si>
    <t>Marcia</t>
  </si>
  <si>
    <t>409.879.2935</t>
  </si>
  <si>
    <t>markweaver@example.net</t>
  </si>
  <si>
    <t>(529)662-4617</t>
  </si>
  <si>
    <t>kboone@example.net</t>
  </si>
  <si>
    <t>(179)795-7936</t>
  </si>
  <si>
    <t>anne16@example.com</t>
  </si>
  <si>
    <t>(519)287-2867</t>
  </si>
  <si>
    <t>qmoore@example.net</t>
  </si>
  <si>
    <t>tammyedwards@example.org</t>
  </si>
  <si>
    <t>+1-259-363-7508x5354</t>
  </si>
  <si>
    <t>marshallashley@example.com</t>
  </si>
  <si>
    <t>(962)685-2495x083</t>
  </si>
  <si>
    <t>perezmike@example.com</t>
  </si>
  <si>
    <t>hessrebecca@example.org</t>
  </si>
  <si>
    <t>(081)279-5561x984</t>
  </si>
  <si>
    <t>riceandre@example.net</t>
  </si>
  <si>
    <t>+1-600-067-2941x2243</t>
  </si>
  <si>
    <t>hollyjames@example.com</t>
  </si>
  <si>
    <t>020.103.4657x7795</t>
  </si>
  <si>
    <t>erikhill@example.net</t>
  </si>
  <si>
    <t>012.798.0505</t>
  </si>
  <si>
    <t>marilynkaiser@example.org</t>
  </si>
  <si>
    <t>+1-372-512-4181x2435</t>
  </si>
  <si>
    <t>jasontaylor@example.org</t>
  </si>
  <si>
    <t>+1-174-353-4383x67285</t>
  </si>
  <si>
    <t>sarahwilliams@example.org</t>
  </si>
  <si>
    <t>842.304.3477x660</t>
  </si>
  <si>
    <t>sharris@example.com</t>
  </si>
  <si>
    <t>+1-162-940-2016x240</t>
  </si>
  <si>
    <t>amandahart@example.com</t>
  </si>
  <si>
    <t>(144)064-1799x50126</t>
  </si>
  <si>
    <t>matthewrichards@example.com</t>
  </si>
  <si>
    <t>+1-714-443-5995x8321</t>
  </si>
  <si>
    <t>gonzalezbrianna@example.org</t>
  </si>
  <si>
    <t>001-210-373-3014x9377</t>
  </si>
  <si>
    <t>gcox@example.org</t>
  </si>
  <si>
    <t>001-761-956-6953x3797</t>
  </si>
  <si>
    <t>stephaniejackson@example.org</t>
  </si>
  <si>
    <t>(760)995-5074</t>
  </si>
  <si>
    <t>prattjeffery@example.org</t>
  </si>
  <si>
    <t>Levy</t>
  </si>
  <si>
    <t>(826)659-9624x05514</t>
  </si>
  <si>
    <t>williambailey@example.org</t>
  </si>
  <si>
    <t>738.037.1103x190</t>
  </si>
  <si>
    <t>870.971.3760</t>
  </si>
  <si>
    <t>andersonmichele@example.com</t>
  </si>
  <si>
    <t>(660)977-5474x406</t>
  </si>
  <si>
    <t>hensonmarilyn@example.org</t>
  </si>
  <si>
    <t>631.496.9264</t>
  </si>
  <si>
    <t>ewilson@example.net</t>
  </si>
  <si>
    <t>Shirley</t>
  </si>
  <si>
    <t>(715)716-7197x196</t>
  </si>
  <si>
    <t>tonya88@example.net</t>
  </si>
  <si>
    <t>(305)666-8783x810</t>
  </si>
  <si>
    <t>jon91@example.org</t>
  </si>
  <si>
    <t>Stafford</t>
  </si>
  <si>
    <t>+1-841-138-2825x2267</t>
  </si>
  <si>
    <t>pwilson@example.com</t>
  </si>
  <si>
    <t>Orr</t>
  </si>
  <si>
    <t>085.822.5051</t>
  </si>
  <si>
    <t>ellenstewart@example.com</t>
  </si>
  <si>
    <t>924.020.1023x25754</t>
  </si>
  <si>
    <t>cristina83@example.net</t>
  </si>
  <si>
    <t>410-849-7811</t>
  </si>
  <si>
    <t>youngjames@example.com</t>
  </si>
  <si>
    <t>+1-062-124-9044x75151</t>
  </si>
  <si>
    <t>stricklandjohn@example.org</t>
  </si>
  <si>
    <t>586-620-6739x728</t>
  </si>
  <si>
    <t>wolfejessica@example.com</t>
  </si>
  <si>
    <t>(674)856-0083x68061</t>
  </si>
  <si>
    <t>bjimenez@example.org</t>
  </si>
  <si>
    <t>267.438.8098x3938</t>
  </si>
  <si>
    <t>brentcobb@example.net</t>
  </si>
  <si>
    <t>513-741-6205</t>
  </si>
  <si>
    <t>rodriguezjulia@example.org</t>
  </si>
  <si>
    <t>684.538.9130</t>
  </si>
  <si>
    <t>debbie39@example.net</t>
  </si>
  <si>
    <t>(626)077-8971x7223</t>
  </si>
  <si>
    <t>christine45@example.org</t>
  </si>
  <si>
    <t>596-367-5085x84418</t>
  </si>
  <si>
    <t>ndyer@example.net</t>
  </si>
  <si>
    <t>731-307-3380</t>
  </si>
  <si>
    <t>carla55@example.net</t>
  </si>
  <si>
    <t>655-572-0921</t>
  </si>
  <si>
    <t>vincentmaldonado@example.org</t>
  </si>
  <si>
    <t>davisshannon@example.com</t>
  </si>
  <si>
    <t>271.282.8359x72660</t>
  </si>
  <si>
    <t>bobbyjones@example.com</t>
  </si>
  <si>
    <t>899.501.9500x421</t>
  </si>
  <si>
    <t>ianthony@example.net</t>
  </si>
  <si>
    <t>001-267-767-4582</t>
  </si>
  <si>
    <t>lamjohn@example.org</t>
  </si>
  <si>
    <t>richardbowman@example.com</t>
  </si>
  <si>
    <t>(540)305-8805x882</t>
  </si>
  <si>
    <t>amy48@example.org</t>
  </si>
  <si>
    <t>001-416-630-8869x56110</t>
  </si>
  <si>
    <t>joseph76@example.net</t>
  </si>
  <si>
    <t>(571)832-7361</t>
  </si>
  <si>
    <t>austinlewis@example.com</t>
  </si>
  <si>
    <t>+1-402-398-0522x64758</t>
  </si>
  <si>
    <t>heather22@example.org</t>
  </si>
  <si>
    <t>646-934-6039x13897</t>
  </si>
  <si>
    <t>mejiaryan@example.org</t>
  </si>
  <si>
    <t>497-550-7004x6171</t>
  </si>
  <si>
    <t>evansnicole@example.org</t>
  </si>
  <si>
    <t>mccoyfrank@example.com</t>
  </si>
  <si>
    <t>+1-891-253-1761x9053</t>
  </si>
  <si>
    <t>uaustin@example.org</t>
  </si>
  <si>
    <t>+1-807-409-0143x6858</t>
  </si>
  <si>
    <t>cisnerosbrittany@example.net</t>
  </si>
  <si>
    <t>(405)624-9740x9073</t>
  </si>
  <si>
    <t>zramos@example.com</t>
  </si>
  <si>
    <t>001-855-242-5451x2765</t>
  </si>
  <si>
    <t>mccarthydavid@example.org</t>
  </si>
  <si>
    <t>541-275-4588</t>
  </si>
  <si>
    <t>robertsingh@example.net</t>
  </si>
  <si>
    <t>(816)780-5838</t>
  </si>
  <si>
    <t>adkinsrebecca@example.com</t>
  </si>
  <si>
    <t>610.300.2648x4337</t>
  </si>
  <si>
    <t>crawfordian@example.org</t>
  </si>
  <si>
    <t>774-502-6360</t>
  </si>
  <si>
    <t>campbellkelsey@example.com</t>
  </si>
  <si>
    <t>874.274.0064x37450</t>
  </si>
  <si>
    <t>hcochran@example.org</t>
  </si>
  <si>
    <t>001-267-094-7959x48966</t>
  </si>
  <si>
    <t>robynjames@example.org</t>
  </si>
  <si>
    <t>(161)214-5545</t>
  </si>
  <si>
    <t>sarah35@example.org</t>
  </si>
  <si>
    <t>472-275-9356x76560</t>
  </si>
  <si>
    <t>elizabeth76@example.net</t>
  </si>
  <si>
    <t>565-887-1448x395</t>
  </si>
  <si>
    <t>lawrencewilliams@example.net</t>
  </si>
  <si>
    <t>grayjessica@example.com</t>
  </si>
  <si>
    <t>001-128-555-8678</t>
  </si>
  <si>
    <t>eric26@example.com</t>
  </si>
  <si>
    <t>328-493-8339x3352</t>
  </si>
  <si>
    <t>jenniferlambert@example.org</t>
  </si>
  <si>
    <t>(432)738-2589</t>
  </si>
  <si>
    <t>astewart@example.net</t>
  </si>
  <si>
    <t>zachary91@example.net</t>
  </si>
  <si>
    <t>+1-388-156-9295x382</t>
  </si>
  <si>
    <t>davisanthony@example.org</t>
  </si>
  <si>
    <t>aguerrero@example.com</t>
  </si>
  <si>
    <t>Diamond</t>
  </si>
  <si>
    <t>+1-393-573-6168x1001</t>
  </si>
  <si>
    <t>jennifersmith@example.net</t>
  </si>
  <si>
    <t>072.161.2312x892</t>
  </si>
  <si>
    <t>beth32@example.net</t>
  </si>
  <si>
    <t>519-567-8966x25580</t>
  </si>
  <si>
    <t>smithdaniel@example.net</t>
  </si>
  <si>
    <t>024-367-8327x3976</t>
  </si>
  <si>
    <t>david22@example.net</t>
  </si>
  <si>
    <t>+1-267-607-2877x895</t>
  </si>
  <si>
    <t>williamscody@example.com</t>
  </si>
  <si>
    <t>560.400.4456x70167</t>
  </si>
  <si>
    <t>njohnston@example.com</t>
  </si>
  <si>
    <t>(309)752-2018</t>
  </si>
  <si>
    <t>kimberly88@example.org</t>
  </si>
  <si>
    <t>001-958-437-8148x45574</t>
  </si>
  <si>
    <t>samanthamontgomery@example.net</t>
  </si>
  <si>
    <t>+1-258-923-2942x9158</t>
  </si>
  <si>
    <t>jordan03@example.com</t>
  </si>
  <si>
    <t>163-532-3555x215</t>
  </si>
  <si>
    <t>vdavid@example.net</t>
  </si>
  <si>
    <t>(168)609-7532</t>
  </si>
  <si>
    <t>stonerichard@example.com</t>
  </si>
  <si>
    <t>024-297-9905</t>
  </si>
  <si>
    <t>theresa32@example.com</t>
  </si>
  <si>
    <t>702-137-5899x12368</t>
  </si>
  <si>
    <t>amymalone@example.org</t>
  </si>
  <si>
    <t>919-232-4464x20641</t>
  </si>
  <si>
    <t>vanessagiles@example.net</t>
  </si>
  <si>
    <t>fvargas@example.com</t>
  </si>
  <si>
    <t>001-618-760-7884x2382</t>
  </si>
  <si>
    <t>johnsonerin@example.org</t>
  </si>
  <si>
    <t>(609)413-9066x734</t>
  </si>
  <si>
    <t>vanessa14@example.com</t>
  </si>
  <si>
    <t>001-889-482-8067x52485</t>
  </si>
  <si>
    <t>jenkinsdavid@example.org</t>
  </si>
  <si>
    <t>512.617.8764x36996</t>
  </si>
  <si>
    <t>currypatrick@example.net</t>
  </si>
  <si>
    <t>Jean</t>
  </si>
  <si>
    <t>(423)538-3950x9555</t>
  </si>
  <si>
    <t>kimberlyjohnson@example.com</t>
  </si>
  <si>
    <t>198-230-1176</t>
  </si>
  <si>
    <t>lori22@example.net</t>
  </si>
  <si>
    <t>(730)540-0085x800</t>
  </si>
  <si>
    <t>jose03@example.org</t>
  </si>
  <si>
    <t>0062141127</t>
  </si>
  <si>
    <t>robert44@example.org</t>
  </si>
  <si>
    <t>steven77@example.org</t>
  </si>
  <si>
    <t>Terrance</t>
  </si>
  <si>
    <t>198-978-2421x9837</t>
  </si>
  <si>
    <t>elopez@example.com</t>
  </si>
  <si>
    <t>506.582.1411x51214</t>
  </si>
  <si>
    <t>alexander53@example.org</t>
  </si>
  <si>
    <t>892-806-7001</t>
  </si>
  <si>
    <t>rodriguezbenjamin@example.net</t>
  </si>
  <si>
    <t>001-100-455-5713x68917</t>
  </si>
  <si>
    <t>kylesawyer@example.net</t>
  </si>
  <si>
    <t>bwashington@example.org</t>
  </si>
  <si>
    <t>+1-354-816-4237x1640</t>
  </si>
  <si>
    <t>novakchristopher@example.com</t>
  </si>
  <si>
    <t>Lonnie</t>
  </si>
  <si>
    <t>001-909-770-5336x20219</t>
  </si>
  <si>
    <t>ryan21@example.net</t>
  </si>
  <si>
    <t>502.059.7333</t>
  </si>
  <si>
    <t>stewartkyle@example.com</t>
  </si>
  <si>
    <t>001-290-814-5394</t>
  </si>
  <si>
    <t>leechristopher@example.com</t>
  </si>
  <si>
    <t>823.151.4826x051</t>
  </si>
  <si>
    <t>mitchellsamantha@example.com</t>
  </si>
  <si>
    <t>409.065.9408x210</t>
  </si>
  <si>
    <t>watsontimothy@example.net</t>
  </si>
  <si>
    <t>083-109-3073</t>
  </si>
  <si>
    <t>theresalambert@example.org</t>
  </si>
  <si>
    <t>001-131-805-2402x926</t>
  </si>
  <si>
    <t>jason31@example.org</t>
  </si>
  <si>
    <t>+1-091-538-8324x490</t>
  </si>
  <si>
    <t>stephanieshaffer@example.org</t>
  </si>
  <si>
    <t>(822)724-3797x681</t>
  </si>
  <si>
    <t>timothy34@example.com</t>
  </si>
  <si>
    <t>001-368-842-2680</t>
  </si>
  <si>
    <t>nicholas77@example.com</t>
  </si>
  <si>
    <t>265.916.9158x0447</t>
  </si>
  <si>
    <t>warcher@example.org</t>
  </si>
  <si>
    <t>001-095-263-4830</t>
  </si>
  <si>
    <t>kirksmith@example.com</t>
  </si>
  <si>
    <t>205.185.7871</t>
  </si>
  <si>
    <t>yesenia43@example.net</t>
  </si>
  <si>
    <t>+1-155-735-4711x90877</t>
  </si>
  <si>
    <t>jason89@example.net</t>
  </si>
  <si>
    <t>001-849-459-9628</t>
  </si>
  <si>
    <t>(912)130-8118</t>
  </si>
  <si>
    <t>jamesrodriguez@example.com</t>
  </si>
  <si>
    <t>396.567.1817</t>
  </si>
  <si>
    <t>townsendmelissa@example.org</t>
  </si>
  <si>
    <t>172-949-8609</t>
  </si>
  <si>
    <t>ernest87@example.com</t>
  </si>
  <si>
    <t>+1-198-946-6690x0233</t>
  </si>
  <si>
    <t>tylerellison@example.com</t>
  </si>
  <si>
    <t>+1-979-854-4925x9959</t>
  </si>
  <si>
    <t>williamblake@example.com</t>
  </si>
  <si>
    <t>001-087-918-3378x737</t>
  </si>
  <si>
    <t>adam99@example.com</t>
  </si>
  <si>
    <t>+1-535-066-8736x2368</t>
  </si>
  <si>
    <t>elizabethsmith@example.net</t>
  </si>
  <si>
    <t>(091)084-7210x20518</t>
  </si>
  <si>
    <t>cadkins@example.com</t>
  </si>
  <si>
    <t>001-515-783-6292</t>
  </si>
  <si>
    <t>kelly04@example.net</t>
  </si>
  <si>
    <t>692.676.0347x1938</t>
  </si>
  <si>
    <t>sharonlee@example.org</t>
  </si>
  <si>
    <t>032-832-0845x076</t>
  </si>
  <si>
    <t>butleramy@example.org</t>
  </si>
  <si>
    <t>001-153-851-3109</t>
  </si>
  <si>
    <t>xflowers@example.net</t>
  </si>
  <si>
    <t>428.589.5915x3569</t>
  </si>
  <si>
    <t>ngross@example.com</t>
  </si>
  <si>
    <t>001-913-312-3462x848</t>
  </si>
  <si>
    <t>kelleynatalie@example.net</t>
  </si>
  <si>
    <t>513.669.3847x6011</t>
  </si>
  <si>
    <t>twarren@example.org</t>
  </si>
  <si>
    <t>+1-304-285-8730x79451</t>
  </si>
  <si>
    <t>colinlittle@example.com</t>
  </si>
  <si>
    <t>001-150-670-7714x6364</t>
  </si>
  <si>
    <t>fmorales@example.com</t>
  </si>
  <si>
    <t>+1-074-415-1936x930</t>
  </si>
  <si>
    <t>Melvin</t>
  </si>
  <si>
    <t>joymaxwell@example.org</t>
  </si>
  <si>
    <t>504-295-1808x4423</t>
  </si>
  <si>
    <t>wsmall@example.com</t>
  </si>
  <si>
    <t>270-600-4616</t>
  </si>
  <si>
    <t>ashleygibbs@example.com</t>
  </si>
  <si>
    <t>michaelarnold@example.org</t>
  </si>
  <si>
    <t>(923)132-7538x9255</t>
  </si>
  <si>
    <t>ssanchez@example.com</t>
  </si>
  <si>
    <t>(203)797-8430</t>
  </si>
  <si>
    <t>chase80@example.com</t>
  </si>
  <si>
    <t>221.832.5291x98827</t>
  </si>
  <si>
    <t>berryashley@example.org</t>
  </si>
  <si>
    <t>(578)337-3269x800</t>
  </si>
  <si>
    <t>smithdawn@example.org</t>
  </si>
  <si>
    <t>001-479-619-0445x368</t>
  </si>
  <si>
    <t>colleen11@example.net</t>
  </si>
  <si>
    <t>(352)086-3230x480</t>
  </si>
  <si>
    <t>newmanchristopher@example.com</t>
  </si>
  <si>
    <t>smithtara@example.org</t>
  </si>
  <si>
    <t>796-192-8960x461</t>
  </si>
  <si>
    <t>ashley84@example.com</t>
  </si>
  <si>
    <t>Werner</t>
  </si>
  <si>
    <t>(519)130-8455x24317</t>
  </si>
  <si>
    <t>amyromero@example.net</t>
  </si>
  <si>
    <t>jessica40@example.net</t>
  </si>
  <si>
    <t>(489)883-4817</t>
  </si>
  <si>
    <t>xward@example.net</t>
  </si>
  <si>
    <t>112-906-0714</t>
  </si>
  <si>
    <t>hawkinskenneth@example.org</t>
  </si>
  <si>
    <t>417-613-7003x642</t>
  </si>
  <si>
    <t>john60@example.org</t>
  </si>
  <si>
    <t>(296)191-6511x177</t>
  </si>
  <si>
    <t>bgarza@example.com</t>
  </si>
  <si>
    <t>001-499-307-8957x819</t>
  </si>
  <si>
    <t>qkeller@example.org</t>
  </si>
  <si>
    <t>raymond50@example.org</t>
  </si>
  <si>
    <t>001-155-659-5804x8357</t>
  </si>
  <si>
    <t>slee@example.com</t>
  </si>
  <si>
    <t>001-192-234-6933</t>
  </si>
  <si>
    <t>brendamckay@example.net</t>
  </si>
  <si>
    <t>466.273.4918x537</t>
  </si>
  <si>
    <t>lisagreene@example.net</t>
  </si>
  <si>
    <t>+1-211-602-1203x4146</t>
  </si>
  <si>
    <t>diazchristine@example.net</t>
  </si>
  <si>
    <t>(317)291-0534x881</t>
  </si>
  <si>
    <t>phillipsjames@example.org</t>
  </si>
  <si>
    <t>(567)721-1605x31508</t>
  </si>
  <si>
    <t>zhawkins@example.net</t>
  </si>
  <si>
    <t>001-059-920-7321x8908</t>
  </si>
  <si>
    <t>jennifer82@example.org</t>
  </si>
  <si>
    <t>+1-726-482-4302x6137</t>
  </si>
  <si>
    <t>paulaaguilar@example.org</t>
  </si>
  <si>
    <t>518-102-0705</t>
  </si>
  <si>
    <t>leenancy@example.org</t>
  </si>
  <si>
    <t>948-648-4053x6311</t>
  </si>
  <si>
    <t>mellis@example.com</t>
  </si>
  <si>
    <t>001-007-485-5776</t>
  </si>
  <si>
    <t>+1-815-750-7488x854</t>
  </si>
  <si>
    <t>jordandaniel@example.com</t>
  </si>
  <si>
    <t>mcdonaldrobin@example.net</t>
  </si>
  <si>
    <t>550-992-0685x429</t>
  </si>
  <si>
    <t>justin80@example.net</t>
  </si>
  <si>
    <t>565.095.1199x59560</t>
  </si>
  <si>
    <t>fitzgeraldjaime@example.net</t>
  </si>
  <si>
    <t>488-963-0621x526</t>
  </si>
  <si>
    <t>flee@example.com</t>
  </si>
  <si>
    <t>(052)983-3496x973</t>
  </si>
  <si>
    <t>josephgraham@example.org</t>
  </si>
  <si>
    <t>+1-085-294-7762x633</t>
  </si>
  <si>
    <t>drussell@example.net</t>
  </si>
  <si>
    <t>travis15@example.net</t>
  </si>
  <si>
    <t>(972)868-5529</t>
  </si>
  <si>
    <t>jessica65@example.com</t>
  </si>
  <si>
    <t>278.178.6134x8138</t>
  </si>
  <si>
    <t>millercourtney@example.com</t>
  </si>
  <si>
    <t>317-779-3640x159</t>
  </si>
  <si>
    <t>ellisjennifer@example.net</t>
  </si>
  <si>
    <t>+1-677-130-9550x6247</t>
  </si>
  <si>
    <t>elizabethsoto@example.net</t>
  </si>
  <si>
    <t>001-114-680-6680x531</t>
  </si>
  <si>
    <t>tstokes@example.net</t>
  </si>
  <si>
    <t>966.915.4785</t>
  </si>
  <si>
    <t>lisa77@example.net</t>
  </si>
  <si>
    <t>001-855-313-1794x779</t>
  </si>
  <si>
    <t>donaldsondaniel@example.org</t>
  </si>
  <si>
    <t>001-087-553-2039x2693</t>
  </si>
  <si>
    <t>carrielivingston@example.com</t>
  </si>
  <si>
    <t>0610681787</t>
  </si>
  <si>
    <t>jason69@example.org</t>
  </si>
  <si>
    <t>(795)501-9801x829</t>
  </si>
  <si>
    <t>rcollins@example.com</t>
  </si>
  <si>
    <t>(138)664-1923x24369</t>
  </si>
  <si>
    <t>bperez@example.org</t>
  </si>
  <si>
    <t>+1-572-990-5468x70008</t>
  </si>
  <si>
    <t>brett74@example.com</t>
  </si>
  <si>
    <t>549-288-4233</t>
  </si>
  <si>
    <t>xgarcia@example.net</t>
  </si>
  <si>
    <t>366.737.1329</t>
  </si>
  <si>
    <t>vickie55@example.net</t>
  </si>
  <si>
    <t>050.982.1097</t>
  </si>
  <si>
    <t>ramirezkenneth@example.com</t>
  </si>
  <si>
    <t>(030)006-3885x2118</t>
  </si>
  <si>
    <t>cassidy55@example.net</t>
  </si>
  <si>
    <t>768.479.8181x623</t>
  </si>
  <si>
    <t>hernandeznancy@example.com</t>
  </si>
  <si>
    <t>510-799-5723</t>
  </si>
  <si>
    <t>lewisevan@example.org</t>
  </si>
  <si>
    <t>(298)753-6724</t>
  </si>
  <si>
    <t>james25@example.net</t>
  </si>
  <si>
    <t>001-891-755-0285x6234</t>
  </si>
  <si>
    <t>robert54@example.org</t>
  </si>
  <si>
    <t>virginia54@example.net</t>
  </si>
  <si>
    <t>001-792-365-6402x683</t>
  </si>
  <si>
    <t>griffinkenneth@example.org</t>
  </si>
  <si>
    <t>001-860-601-7163x94362</t>
  </si>
  <si>
    <t>carolelliott@example.net</t>
  </si>
  <si>
    <t>709-096-7233x2209</t>
  </si>
  <si>
    <t>matthew67@example.com</t>
  </si>
  <si>
    <t>001-758-433-1097x76943</t>
  </si>
  <si>
    <t>ramosblake@example.net</t>
  </si>
  <si>
    <t>ylopez@example.net</t>
  </si>
  <si>
    <t>Prince</t>
  </si>
  <si>
    <t>136.951.5111</t>
  </si>
  <si>
    <t>woodelizabeth@example.net</t>
  </si>
  <si>
    <t>(853)305-1974</t>
  </si>
  <si>
    <t>jordankayla@example.net</t>
  </si>
  <si>
    <t>179-711-7574x779</t>
  </si>
  <si>
    <t>christopher64@example.com</t>
  </si>
  <si>
    <t>(317)461-7564</t>
  </si>
  <si>
    <t>langjohn@example.org</t>
  </si>
  <si>
    <t>+1-620-830-9683x596</t>
  </si>
  <si>
    <t>jerry99@example.org</t>
  </si>
  <si>
    <t>193.553.4405</t>
  </si>
  <si>
    <t>marc63@example.net</t>
  </si>
  <si>
    <t>344.188.8648</t>
  </si>
  <si>
    <t>marciahumphrey@example.net</t>
  </si>
  <si>
    <t>649.780.3143x965</t>
  </si>
  <si>
    <t>nelsonrobert@example.net</t>
  </si>
  <si>
    <t>486.927.2823</t>
  </si>
  <si>
    <t>hughesthomas@example.com</t>
  </si>
  <si>
    <t>(203)805-3997x8803</t>
  </si>
  <si>
    <t>harrellheidi@example.org</t>
  </si>
  <si>
    <t>052-810-9614</t>
  </si>
  <si>
    <t>klarson@example.net</t>
  </si>
  <si>
    <t>+1-190-711-6589x0487</t>
  </si>
  <si>
    <t>robert64@example.net</t>
  </si>
  <si>
    <t>405-210-0766</t>
  </si>
  <si>
    <t>gregorygonzales@example.com</t>
  </si>
  <si>
    <t>001-323-737-4051</t>
  </si>
  <si>
    <t>christopherlutz@example.com</t>
  </si>
  <si>
    <t>001-301-010-2980x3870</t>
  </si>
  <si>
    <t>amann@example.org</t>
  </si>
  <si>
    <t>(867)315-4188</t>
  </si>
  <si>
    <t>kara39@example.com</t>
  </si>
  <si>
    <t>(048)708-4380x22117</t>
  </si>
  <si>
    <t>robert72@example.org</t>
  </si>
  <si>
    <t>058-537-0910x2388</t>
  </si>
  <si>
    <t>stephaniepham@example.net</t>
  </si>
  <si>
    <t>191.043.5523</t>
  </si>
  <si>
    <t>lauriecruz@example.com</t>
  </si>
  <si>
    <t>147-923-3210x50391</t>
  </si>
  <si>
    <t>mpeterson@example.net</t>
  </si>
  <si>
    <t>244-094-7192x047</t>
  </si>
  <si>
    <t>felicia26@example.com</t>
  </si>
  <si>
    <t>849-945-0698</t>
  </si>
  <si>
    <t>daniel43@example.com</t>
  </si>
  <si>
    <t>001-745-335-5268x371</t>
  </si>
  <si>
    <t>jameschristopher@example.org</t>
  </si>
  <si>
    <t>+1-369-465-5839x8116</t>
  </si>
  <si>
    <t>juliebailey@example.com</t>
  </si>
  <si>
    <t>xhernandez@example.com</t>
  </si>
  <si>
    <t>440-146-4533x67690</t>
  </si>
  <si>
    <t>scott82@example.org</t>
  </si>
  <si>
    <t>001-444-911-9656x2024</t>
  </si>
  <si>
    <t>hayescorey@example.com</t>
  </si>
  <si>
    <t>033-278-6222</t>
  </si>
  <si>
    <t>susanjones@example.org</t>
  </si>
  <si>
    <t>247-863-7419</t>
  </si>
  <si>
    <t>brownjeremiah@example.org</t>
  </si>
  <si>
    <t>kelsey73@example.net</t>
  </si>
  <si>
    <t>444.569.6177x72242</t>
  </si>
  <si>
    <t>elizabeththompson@example.org</t>
  </si>
  <si>
    <t>+1-689-684-8695x61599</t>
  </si>
  <si>
    <t>abarrera@example.org</t>
  </si>
  <si>
    <t>001-126-968-6427x24794</t>
  </si>
  <si>
    <t>cbradley@example.org</t>
  </si>
  <si>
    <t>Jarvis</t>
  </si>
  <si>
    <t>829.268.7334x88722</t>
  </si>
  <si>
    <t>reneediaz@example.com</t>
  </si>
  <si>
    <t>026-369-9315</t>
  </si>
  <si>
    <t>danielscott@example.com</t>
  </si>
  <si>
    <t>(066)795-6336x3508</t>
  </si>
  <si>
    <t>johnsonkayla@example.net</t>
  </si>
  <si>
    <t>001-914-151-2214x59598</t>
  </si>
  <si>
    <t>morsemadeline@example.com</t>
  </si>
  <si>
    <t>624.572.1498x77509</t>
  </si>
  <si>
    <t>christopherevans@example.org</t>
  </si>
  <si>
    <t>001-768-474-0703</t>
  </si>
  <si>
    <t>dflowers@example.net</t>
  </si>
  <si>
    <t>aandrews@example.com</t>
  </si>
  <si>
    <t>205-023-9783</t>
  </si>
  <si>
    <t>brandon05@example.org</t>
  </si>
  <si>
    <t>400-881-3254</t>
  </si>
  <si>
    <t>umiller@example.org</t>
  </si>
  <si>
    <t>581.208.0694x358</t>
  </si>
  <si>
    <t>camposmorgan@example.org</t>
  </si>
  <si>
    <t>+1-621-292-2764x838</t>
  </si>
  <si>
    <t>ashley53@example.net</t>
  </si>
  <si>
    <t>456.304.1091</t>
  </si>
  <si>
    <t>christine94@example.net</t>
  </si>
  <si>
    <t>001-893-017-4764</t>
  </si>
  <si>
    <t>emartinez@example.org</t>
  </si>
  <si>
    <t>206.682.4003x3537</t>
  </si>
  <si>
    <t>ushea@example.net</t>
  </si>
  <si>
    <t>001-596-320-9920x031</t>
  </si>
  <si>
    <t>zcoleman@example.org</t>
  </si>
  <si>
    <t>490-442-9702</t>
  </si>
  <si>
    <t>kingjoshua@example.net</t>
  </si>
  <si>
    <t>001-442-031-1307x43329</t>
  </si>
  <si>
    <t>wagnerjustin@example.com</t>
  </si>
  <si>
    <t>+1-676-606-2560x694</t>
  </si>
  <si>
    <t>phillipsimpson@example.com</t>
  </si>
  <si>
    <t>Luna</t>
  </si>
  <si>
    <t>339-169-7993x3662</t>
  </si>
  <si>
    <t>kevin63@example.net</t>
  </si>
  <si>
    <t>001-216-445-0639x0444</t>
  </si>
  <si>
    <t>samueljones@example.com</t>
  </si>
  <si>
    <t>050-049-9255</t>
  </si>
  <si>
    <t>charles33@example.org</t>
  </si>
  <si>
    <t>davischristopher@example.net</t>
  </si>
  <si>
    <t>+1-379-687-7491x0937</t>
  </si>
  <si>
    <t>nsmith@example.com</t>
  </si>
  <si>
    <t>058-000-0950</t>
  </si>
  <si>
    <t>timothymartinez@example.com</t>
  </si>
  <si>
    <t>+1-056-343-1206x291</t>
  </si>
  <si>
    <t>lindasherman@example.org</t>
  </si>
  <si>
    <t>gabriellarobbins@example.org</t>
  </si>
  <si>
    <t>488.164.3215</t>
  </si>
  <si>
    <t>nancy41@example.org</t>
  </si>
  <si>
    <t>+1-185-379-5581x292</t>
  </si>
  <si>
    <t>adamsrachel@example.com</t>
  </si>
  <si>
    <t>(373)992-7693</t>
  </si>
  <si>
    <t>rollinshannah@example.com</t>
  </si>
  <si>
    <t>094.682.1716x216</t>
  </si>
  <si>
    <t>burgessdennis@example.com</t>
  </si>
  <si>
    <t>918.948.9704</t>
  </si>
  <si>
    <t>mariahguzman@example.com</t>
  </si>
  <si>
    <t>angelaphillips@example.net</t>
  </si>
  <si>
    <t>riverayesenia@example.com</t>
  </si>
  <si>
    <t>Kilifi</t>
  </si>
  <si>
    <t>(096)031-4762x5537</t>
  </si>
  <si>
    <t>billy08@example.com</t>
  </si>
  <si>
    <t>(648)327-5620x40734</t>
  </si>
  <si>
    <t>jessicafields@example.net</t>
  </si>
  <si>
    <t>(224)596-0355x01604</t>
  </si>
  <si>
    <t>shirleytorres@example.com</t>
  </si>
  <si>
    <t>703-078-2349</t>
  </si>
  <si>
    <t>rogersdanielle@example.com</t>
  </si>
  <si>
    <t>wilsonwilliam@example.com</t>
  </si>
  <si>
    <t>+1-835-214-6234x125</t>
  </si>
  <si>
    <t>gayemily@example.net</t>
  </si>
  <si>
    <t>574-295-1144x23380</t>
  </si>
  <si>
    <t>weaverkenneth@example.org</t>
  </si>
  <si>
    <t>692-350-5751</t>
  </si>
  <si>
    <t>robert62@example.net</t>
  </si>
  <si>
    <t>826.095.9418x5869</t>
  </si>
  <si>
    <t>charlesfisher@example.org</t>
  </si>
  <si>
    <t>001-393-703-9918x359</t>
  </si>
  <si>
    <t>jeannefarley@example.org</t>
  </si>
  <si>
    <t>0396829635</t>
  </si>
  <si>
    <t>moorejoanna@example.net</t>
  </si>
  <si>
    <t>822.419.6733</t>
  </si>
  <si>
    <t>amills@example.com</t>
  </si>
  <si>
    <t>306-093-0828</t>
  </si>
  <si>
    <t>jkerr@example.com</t>
  </si>
  <si>
    <t>(847)949-8726x129</t>
  </si>
  <si>
    <t>annehodge@example.com</t>
  </si>
  <si>
    <t>001-353-223-2670x38861</t>
  </si>
  <si>
    <t>james96@example.org</t>
  </si>
  <si>
    <t>762-684-9927x7604</t>
  </si>
  <si>
    <t>kayla76@example.org</t>
  </si>
  <si>
    <t>(114)081-6726x95636</t>
  </si>
  <si>
    <t>xjones@example.org</t>
  </si>
  <si>
    <t>(561)654-8231x8094</t>
  </si>
  <si>
    <t>huffmanscott@example.com</t>
  </si>
  <si>
    <t>001-448-812-7285</t>
  </si>
  <si>
    <t>mason74@example.com</t>
  </si>
  <si>
    <t>+1-895-106-0442x8449</t>
  </si>
  <si>
    <t>joeharvey@example.org</t>
  </si>
  <si>
    <t>622-739-4656</t>
  </si>
  <si>
    <t>jessica84@example.org</t>
  </si>
  <si>
    <t>+1-479-856-3298x9529</t>
  </si>
  <si>
    <t>amadden@example.com</t>
  </si>
  <si>
    <t>001-532-166-4335</t>
  </si>
  <si>
    <t>walkerchristine@example.com</t>
  </si>
  <si>
    <t>(942)432-0635</t>
  </si>
  <si>
    <t>tiffanydavidson@example.com</t>
  </si>
  <si>
    <t>074-891-9435</t>
  </si>
  <si>
    <t>jacksonkenneth@example.net</t>
  </si>
  <si>
    <t>950-397-0118</t>
  </si>
  <si>
    <t>thomasstevens@example.org</t>
  </si>
  <si>
    <t>001-428-147-5883x3180</t>
  </si>
  <si>
    <t>marycollins@example.net</t>
  </si>
  <si>
    <t>Zamora</t>
  </si>
  <si>
    <t>+1-062-522-4316x98408</t>
  </si>
  <si>
    <t>lynn99@example.com</t>
  </si>
  <si>
    <t>830.639.6177</t>
  </si>
  <si>
    <t>lanevanessa@example.net</t>
  </si>
  <si>
    <t>001-165-106-3002x79905</t>
  </si>
  <si>
    <t>granttina@example.com</t>
  </si>
  <si>
    <t>aprilhawkins@example.com</t>
  </si>
  <si>
    <t>(847)550-2151x516</t>
  </si>
  <si>
    <t>kathleen15@example.net</t>
  </si>
  <si>
    <t>(571)057-2375x5420</t>
  </si>
  <si>
    <t>dorothy69@example.com</t>
  </si>
  <si>
    <t>750.289.7922x084</t>
  </si>
  <si>
    <t>foleybrenda@example.org</t>
  </si>
  <si>
    <t>531.061.5410x4833</t>
  </si>
  <si>
    <t>dawsonsamuel@example.com</t>
  </si>
  <si>
    <t>129-322-9357x7603</t>
  </si>
  <si>
    <t>gonzalezann@example.net</t>
  </si>
  <si>
    <t>778-591-3844x80277</t>
  </si>
  <si>
    <t>ortegazachary@example.com</t>
  </si>
  <si>
    <t>brooksnatalie@example.org</t>
  </si>
  <si>
    <t>049-765-3963x27777</t>
  </si>
  <si>
    <t>johnsonamy@example.org</t>
  </si>
  <si>
    <t>001-841-744-7899x61633</t>
  </si>
  <si>
    <t>riversmonica@example.com</t>
  </si>
  <si>
    <t>+1-776-180-1229x445</t>
  </si>
  <si>
    <t>justinbeck@example.com</t>
  </si>
  <si>
    <t>542-079-7607x2763</t>
  </si>
  <si>
    <t>erikduncan@example.com</t>
  </si>
  <si>
    <t>+1-469-066-1660x699</t>
  </si>
  <si>
    <t>kenneth71@example.org</t>
  </si>
  <si>
    <t>janicemarshall@example.com</t>
  </si>
  <si>
    <t>(336)396-6928</t>
  </si>
  <si>
    <t>jacksonjudith@example.com</t>
  </si>
  <si>
    <t>+1-700-249-6635x228</t>
  </si>
  <si>
    <t>zlittle@example.net</t>
  </si>
  <si>
    <t>+1-598-559-3526x80806</t>
  </si>
  <si>
    <t>wesley76@example.com</t>
  </si>
  <si>
    <t>Glen</t>
  </si>
  <si>
    <t>668-722-3534x697</t>
  </si>
  <si>
    <t>john16@example.net</t>
  </si>
  <si>
    <t>565.627.5245x65341</t>
  </si>
  <si>
    <t>961.830.3572x188</t>
  </si>
  <si>
    <t>cnavarro@example.com</t>
  </si>
  <si>
    <t>0866340192</t>
  </si>
  <si>
    <t>progers@example.org</t>
  </si>
  <si>
    <t>+1-678-418-9218x113</t>
  </si>
  <si>
    <t>riverajennifer@example.com</t>
  </si>
  <si>
    <t>467.257.6637x798</t>
  </si>
  <si>
    <t>petererickson@example.org</t>
  </si>
  <si>
    <t>747.579.0483</t>
  </si>
  <si>
    <t>fmeyer@example.net</t>
  </si>
  <si>
    <t>272.483.1463x0349</t>
  </si>
  <si>
    <t>onichols@example.com</t>
  </si>
  <si>
    <t>+1-671-151-1180x414</t>
  </si>
  <si>
    <t>oscarrodriguez@example.net</t>
  </si>
  <si>
    <t>001-918-856-5729x343</t>
  </si>
  <si>
    <t>marcus23@example.com</t>
  </si>
  <si>
    <t>+1-254-179-8857x2930</t>
  </si>
  <si>
    <t>davidgonzales@example.com</t>
  </si>
  <si>
    <t>(182)070-6251x948</t>
  </si>
  <si>
    <t>wandasanchez@example.org</t>
  </si>
  <si>
    <t>(513)366-6945</t>
  </si>
  <si>
    <t>qyoung@example.org</t>
  </si>
  <si>
    <t>605.038.2324x7718</t>
  </si>
  <si>
    <t>lgonzalez@example.net</t>
  </si>
  <si>
    <t>671.314.0995x65566</t>
  </si>
  <si>
    <t>jonespamela@example.net</t>
  </si>
  <si>
    <t>312-928-5961x92607</t>
  </si>
  <si>
    <t>osbornandrew@example.net</t>
  </si>
  <si>
    <t>587-640-8747x4741</t>
  </si>
  <si>
    <t>jessica95@example.org</t>
  </si>
  <si>
    <t>(118)311-2566x4934</t>
  </si>
  <si>
    <t>jasonbaker@example.net</t>
  </si>
  <si>
    <t>+1-189-871-6975x11262</t>
  </si>
  <si>
    <t>kristenmcdonald@example.net</t>
  </si>
  <si>
    <t>Kristopher</t>
  </si>
  <si>
    <t>009-646-1961x6856</t>
  </si>
  <si>
    <t>alvarezdawn@example.net</t>
  </si>
  <si>
    <t>(216)351-3481x64738</t>
  </si>
  <si>
    <t>colsen@example.com</t>
  </si>
  <si>
    <t>(984)118-6973</t>
  </si>
  <si>
    <t>scollins@example.org</t>
  </si>
  <si>
    <t>106.351.5523</t>
  </si>
  <si>
    <t>robert29@example.com</t>
  </si>
  <si>
    <t>016-257-0687x7693</t>
  </si>
  <si>
    <t>parksdylan@example.org</t>
  </si>
  <si>
    <t>508.223.8622x62616</t>
  </si>
  <si>
    <t>christine61@example.com</t>
  </si>
  <si>
    <t>830.585.1881x744</t>
  </si>
  <si>
    <t>rjohnson@example.com</t>
  </si>
  <si>
    <t>Misty</t>
  </si>
  <si>
    <t>(374)322-5755</t>
  </si>
  <si>
    <t>dominguezemily@example.org</t>
  </si>
  <si>
    <t>930.185.1350x658</t>
  </si>
  <si>
    <t>nholmes@example.net</t>
  </si>
  <si>
    <t>(428)005-7049</t>
  </si>
  <si>
    <t>nwilson@example.org</t>
  </si>
  <si>
    <t>kara64@example.org</t>
  </si>
  <si>
    <t>(577)552-4858x52901</t>
  </si>
  <si>
    <t>shelleysanchez@example.com</t>
  </si>
  <si>
    <t>+1-214-407-2349x631</t>
  </si>
  <si>
    <t>chasedavid@example.com</t>
  </si>
  <si>
    <t>(961)907-3642x497</t>
  </si>
  <si>
    <t>johnsonelizabeth@example.org</t>
  </si>
  <si>
    <t>(090)918-9047</t>
  </si>
  <si>
    <t>rachel03@example.org</t>
  </si>
  <si>
    <t>017.122.3959</t>
  </si>
  <si>
    <t>kristina54@example.net</t>
  </si>
  <si>
    <t>520.453.0011</t>
  </si>
  <si>
    <t>griffithleslie@example.com</t>
  </si>
  <si>
    <t>001-788-534-0717</t>
  </si>
  <si>
    <t>michellejohnson@example.org</t>
  </si>
  <si>
    <t>+1-727-742-5869x8248</t>
  </si>
  <si>
    <t>john41@example.net</t>
  </si>
  <si>
    <t>472-563-2115</t>
  </si>
  <si>
    <t>ivan89@example.net</t>
  </si>
  <si>
    <t>001-457-935-5098</t>
  </si>
  <si>
    <t>waltermoore@example.com</t>
  </si>
  <si>
    <t>(994)771-4591x68717</t>
  </si>
  <si>
    <t>vdominguez@example.net</t>
  </si>
  <si>
    <t>001-170-030-8817x815</t>
  </si>
  <si>
    <t>thomas11@example.net</t>
  </si>
  <si>
    <t>710-830-3576x868</t>
  </si>
  <si>
    <t>loretta03@example.net</t>
  </si>
  <si>
    <t>anna06@example.net</t>
  </si>
  <si>
    <t>412.651.8217</t>
  </si>
  <si>
    <t>steeleapril@example.com</t>
  </si>
  <si>
    <t>+1-992-480-6388x49775</t>
  </si>
  <si>
    <t>edwardsnancy@example.net</t>
  </si>
  <si>
    <t>(057)789-9200</t>
  </si>
  <si>
    <t>kathrynalexander@example.com</t>
  </si>
  <si>
    <t>783-087-8647x85348</t>
  </si>
  <si>
    <t>romanjulie@example.com</t>
  </si>
  <si>
    <t>(796)681-4892</t>
  </si>
  <si>
    <t>jhuynh@example.org</t>
  </si>
  <si>
    <t>(578)527-2147</t>
  </si>
  <si>
    <t>danielrobert@example.com</t>
  </si>
  <si>
    <t>519-182-3569x38417</t>
  </si>
  <si>
    <t>feliciamiller@example.com</t>
  </si>
  <si>
    <t>+1-020-791-9037x276</t>
  </si>
  <si>
    <t>samanthaestrada@example.com</t>
  </si>
  <si>
    <t>(081)223-1827</t>
  </si>
  <si>
    <t>jeffreyevans@example.com</t>
  </si>
  <si>
    <t>992.683.5058x802</t>
  </si>
  <si>
    <t>gerald99@example.com</t>
  </si>
  <si>
    <t>(732)552-6977</t>
  </si>
  <si>
    <t>laurieshaffer@example.org</t>
  </si>
  <si>
    <t>johnsondaniel@example.org</t>
  </si>
  <si>
    <t>655.329.4373x50508</t>
  </si>
  <si>
    <t>christopherbaker@example.com</t>
  </si>
  <si>
    <t>001-927-035-6451</t>
  </si>
  <si>
    <t>autumn31@example.com</t>
  </si>
  <si>
    <t>752-574-3499</t>
  </si>
  <si>
    <t>heather30@example.com</t>
  </si>
  <si>
    <t>+1-766-770-0965x024</t>
  </si>
  <si>
    <t>wbender@example.com</t>
  </si>
  <si>
    <t>(448)465-9135</t>
  </si>
  <si>
    <t>hollowaychristine@example.com</t>
  </si>
  <si>
    <t>(825)206-3442x6304</t>
  </si>
  <si>
    <t>dgonzales@example.org</t>
  </si>
  <si>
    <t>+1-308-307-6007x3765</t>
  </si>
  <si>
    <t>lopezmelissa@example.com</t>
  </si>
  <si>
    <t>(164)686-5298x5710</t>
  </si>
  <si>
    <t>uwilliams@example.org</t>
  </si>
  <si>
    <t>(882)593-0944</t>
  </si>
  <si>
    <t>dudleydavid@example.com</t>
  </si>
  <si>
    <t>+1-340-897-1116x57897</t>
  </si>
  <si>
    <t>watsontammy@example.com</t>
  </si>
  <si>
    <t>468.199.0220</t>
  </si>
  <si>
    <t>heatherlang@example.com</t>
  </si>
  <si>
    <t>660.000.5849</t>
  </si>
  <si>
    <t>adavis@example.com</t>
  </si>
  <si>
    <t>269.307.0137</t>
  </si>
  <si>
    <t>robertmartin@example.net</t>
  </si>
  <si>
    <t>815-253-9412x946</t>
  </si>
  <si>
    <t>gibsonjessica@example.net</t>
  </si>
  <si>
    <t>051.753.5348</t>
  </si>
  <si>
    <t>danielle88@example.com</t>
  </si>
  <si>
    <t>+1-121-916-5450x4732</t>
  </si>
  <si>
    <t>robert57@example.org</t>
  </si>
  <si>
    <t>806.967.8399x004</t>
  </si>
  <si>
    <t>wpadilla@example.net</t>
  </si>
  <si>
    <t>772.202.8111x100</t>
  </si>
  <si>
    <t>natalie73@example.com</t>
  </si>
  <si>
    <t>(857)223-1223x853</t>
  </si>
  <si>
    <t>phunter@example.com</t>
  </si>
  <si>
    <t>001-331-280-7084x668</t>
  </si>
  <si>
    <t>+1-589-508-5360x7687</t>
  </si>
  <si>
    <t>vquinn@example.net</t>
  </si>
  <si>
    <t>(340)362-8885x6151</t>
  </si>
  <si>
    <t>istone@example.com</t>
  </si>
  <si>
    <t>404.072.9218</t>
  </si>
  <si>
    <t>jamesday@example.org</t>
  </si>
  <si>
    <t>(144)298-2249x549</t>
  </si>
  <si>
    <t>sheilarussell@example.com</t>
  </si>
  <si>
    <t>(237)618-9099x8946</t>
  </si>
  <si>
    <t>hernandezcheryl@example.com</t>
  </si>
  <si>
    <t>(881)042-7837x259</t>
  </si>
  <si>
    <t>gallowayrachel@example.org</t>
  </si>
  <si>
    <t>872.956.8522x94474</t>
  </si>
  <si>
    <t>hullsarah@example.com</t>
  </si>
  <si>
    <t>184.668.7644</t>
  </si>
  <si>
    <t>kirsten72@example.com</t>
  </si>
  <si>
    <t>(827)300-8021x1962</t>
  </si>
  <si>
    <t>hillgeorge@example.com</t>
  </si>
  <si>
    <t>970.231.9120x3350</t>
  </si>
  <si>
    <t>courtney57@example.net</t>
  </si>
  <si>
    <t>001-199-921-9551</t>
  </si>
  <si>
    <t>sarahreid@example.net</t>
  </si>
  <si>
    <t>(853)450-4869x9501</t>
  </si>
  <si>
    <t>linda53@example.net</t>
  </si>
  <si>
    <t>001-042-320-3772x30296</t>
  </si>
  <si>
    <t>tinaday@example.com</t>
  </si>
  <si>
    <t>freemanangela@example.net</t>
  </si>
  <si>
    <t>(288)005-4319x4769</t>
  </si>
  <si>
    <t>henry61@example.org</t>
  </si>
  <si>
    <t>917-097-5671</t>
  </si>
  <si>
    <t>riveralarry@example.org</t>
  </si>
  <si>
    <t>286.603.6469</t>
  </si>
  <si>
    <t>nthompson@example.org</t>
  </si>
  <si>
    <t>791-788-4607x9341</t>
  </si>
  <si>
    <t>scottdaniel@example.org</t>
  </si>
  <si>
    <t>griffithamber@example.net</t>
  </si>
  <si>
    <t>808-051-2013</t>
  </si>
  <si>
    <t>owenssteven@example.com</t>
  </si>
  <si>
    <t>(543)975-0790x0930</t>
  </si>
  <si>
    <t>stewartjohn@example.org</t>
  </si>
  <si>
    <t>044.143.6811</t>
  </si>
  <si>
    <t>briandonovan@example.net</t>
  </si>
  <si>
    <t>+1-701-097-7997x4361</t>
  </si>
  <si>
    <t>shepherdjessica@example.com</t>
  </si>
  <si>
    <t>659-645-5142x0733</t>
  </si>
  <si>
    <t>wendyhicks@example.com</t>
  </si>
  <si>
    <t>alvarezjeff@example.org</t>
  </si>
  <si>
    <t>(529)985-8123x50488</t>
  </si>
  <si>
    <t>vaguilar@example.net</t>
  </si>
  <si>
    <t>znielsen@example.org</t>
  </si>
  <si>
    <t>001-922-312-0887x486</t>
  </si>
  <si>
    <t>whardy@example.org</t>
  </si>
  <si>
    <t>(109)860-7749x1975</t>
  </si>
  <si>
    <t>ryan13@example.org</t>
  </si>
  <si>
    <t>+1-575-595-4665x9905</t>
  </si>
  <si>
    <t>joshua09@example.com</t>
  </si>
  <si>
    <t>748.516.1345</t>
  </si>
  <si>
    <t>murraylynn@example.com</t>
  </si>
  <si>
    <t>336.051.3895x4323</t>
  </si>
  <si>
    <t>adrianrobinson@example.com</t>
  </si>
  <si>
    <t>Alice</t>
  </si>
  <si>
    <t>565.008.6907x278</t>
  </si>
  <si>
    <t>sarahhall@example.org</t>
  </si>
  <si>
    <t>799.208.7980x178</t>
  </si>
  <si>
    <t>todd27@example.net</t>
  </si>
  <si>
    <t>001-865-498-8013</t>
  </si>
  <si>
    <t>xnewton@example.org</t>
  </si>
  <si>
    <t>474.525.2631</t>
  </si>
  <si>
    <t>omoreno@example.com</t>
  </si>
  <si>
    <t>+1-420-852-8089x808</t>
  </si>
  <si>
    <t>martineztodd@example.net</t>
  </si>
  <si>
    <t>randall82@example.net</t>
  </si>
  <si>
    <t>+1-013-313-2234x10585</t>
  </si>
  <si>
    <t>sheila49@example.com</t>
  </si>
  <si>
    <t>791.636.6428x766</t>
  </si>
  <si>
    <t>deanna46@example.com</t>
  </si>
  <si>
    <t>001-990-702-3346x2448</t>
  </si>
  <si>
    <t>williamshannah@example.com</t>
  </si>
  <si>
    <t>001-605-821-8145x78516</t>
  </si>
  <si>
    <t>nicholskathleen@example.org</t>
  </si>
  <si>
    <t>562.695.6763x478</t>
  </si>
  <si>
    <t>pamelajones@example.com</t>
  </si>
  <si>
    <t>064-253-3567</t>
  </si>
  <si>
    <t>karenjones@example.org</t>
  </si>
  <si>
    <t>154-882-5131x86612</t>
  </si>
  <si>
    <t>lcooper@example.net</t>
  </si>
  <si>
    <t>721-739-7397</t>
  </si>
  <si>
    <t>nicholasstephens@example.org</t>
  </si>
  <si>
    <t>+1-698-197-3182x3938</t>
  </si>
  <si>
    <t>jenniferkennedy@example.net</t>
  </si>
  <si>
    <t>921.081.9832x758</t>
  </si>
  <si>
    <t>bobbywolf@example.net</t>
  </si>
  <si>
    <t>122-170-2139</t>
  </si>
  <si>
    <t>jimmy29@example.org</t>
  </si>
  <si>
    <t>001-841-889-6943x97798</t>
  </si>
  <si>
    <t>kburns@example.org</t>
  </si>
  <si>
    <t>(923)830-3484x51724</t>
  </si>
  <si>
    <t>harrismary@example.com</t>
  </si>
  <si>
    <t>657-289-8559x1306</t>
  </si>
  <si>
    <t>owensbrad@example.net</t>
  </si>
  <si>
    <t>valentinejoseph@example.net</t>
  </si>
  <si>
    <t>001-604-618-7018x4501</t>
  </si>
  <si>
    <t>martin75@example.net</t>
  </si>
  <si>
    <t>+1-884-566-7036x24906</t>
  </si>
  <si>
    <t>christopher49@example.com</t>
  </si>
  <si>
    <t>+1-990-436-0989x22436</t>
  </si>
  <si>
    <t>heatherjohnson@example.net</t>
  </si>
  <si>
    <t>(483)617-4927x6315</t>
  </si>
  <si>
    <t>rebeccalandry@example.com</t>
  </si>
  <si>
    <t>793.733.1842x3863</t>
  </si>
  <si>
    <t>ryan45@example.org</t>
  </si>
  <si>
    <t>ellisonkarla@example.net</t>
  </si>
  <si>
    <t>113.858.7582</t>
  </si>
  <si>
    <t>ohooper@example.org</t>
  </si>
  <si>
    <t>001-580-585-3470</t>
  </si>
  <si>
    <t>caitlin41@example.com</t>
  </si>
  <si>
    <t>438.171.6405</t>
  </si>
  <si>
    <t>eruiz@example.org</t>
  </si>
  <si>
    <t>186-178-4258x585</t>
  </si>
  <si>
    <t>andersonashley@example.org</t>
  </si>
  <si>
    <t>730.314.4043</t>
  </si>
  <si>
    <t>harveyrose@example.net</t>
  </si>
  <si>
    <t>001-222-678-8727x4096</t>
  </si>
  <si>
    <t>amanda17@example.org</t>
  </si>
  <si>
    <t>+1-703-954-6316x684</t>
  </si>
  <si>
    <t>kimberlytorres@example.org</t>
  </si>
  <si>
    <t>+1-421-534-9961x438</t>
  </si>
  <si>
    <t>jonespatricia@example.com</t>
  </si>
  <si>
    <t>(047)402-3766x069</t>
  </si>
  <si>
    <t>allison50@example.org</t>
  </si>
  <si>
    <t>001-134-670-0191x9189</t>
  </si>
  <si>
    <t>woodgerald@example.com</t>
  </si>
  <si>
    <t>155-536-5629x6997</t>
  </si>
  <si>
    <t>griffithdominic@example.org</t>
  </si>
  <si>
    <t>henryrobertson@example.com</t>
  </si>
  <si>
    <t>140-144-5313x125</t>
  </si>
  <si>
    <t>cmiller@example.com</t>
  </si>
  <si>
    <t>+1-811-599-6360x24910</t>
  </si>
  <si>
    <t>+1-945-587-2282x680</t>
  </si>
  <si>
    <t>wthompson@example.net</t>
  </si>
  <si>
    <t>(270)937-9679</t>
  </si>
  <si>
    <t>kevin54@example.net</t>
  </si>
  <si>
    <t>962.174.6649</t>
  </si>
  <si>
    <t>kathryngill@example.net</t>
  </si>
  <si>
    <t>001-987-911-8864x0813</t>
  </si>
  <si>
    <t>myerskelly@example.org</t>
  </si>
  <si>
    <t>andrewwilliamson@example.net</t>
  </si>
  <si>
    <t>620-963-5412</t>
  </si>
  <si>
    <t>wpearson@example.org</t>
  </si>
  <si>
    <t>Lyons</t>
  </si>
  <si>
    <t>(095)371-9108x598</t>
  </si>
  <si>
    <t>stevenmcdowell@example.net</t>
  </si>
  <si>
    <t>605.218.5470</t>
  </si>
  <si>
    <t>caseydavid@example.com</t>
  </si>
  <si>
    <t>001-330-349-3198x8726</t>
  </si>
  <si>
    <t>rpatterson@example.org</t>
  </si>
  <si>
    <t>522-507-0704x60175</t>
  </si>
  <si>
    <t>pamela81@example.com</t>
  </si>
  <si>
    <t>laura76@example.net</t>
  </si>
  <si>
    <t>443.655.4648x86570</t>
  </si>
  <si>
    <t>hrios@example.com</t>
  </si>
  <si>
    <t>+1-540-514-6004x236</t>
  </si>
  <si>
    <t>rogersronald@example.com</t>
  </si>
  <si>
    <t>144.640.0112</t>
  </si>
  <si>
    <t>ldavis@example.net</t>
  </si>
  <si>
    <t>461-695-7425x895</t>
  </si>
  <si>
    <t>moorecarlos@example.com</t>
  </si>
  <si>
    <t>(616)450-2977x200</t>
  </si>
  <si>
    <t>juarezkaren@example.net</t>
  </si>
  <si>
    <t>379-017-3781x78732</t>
  </si>
  <si>
    <t>mcoleman@example.org</t>
  </si>
  <si>
    <t>Vicki</t>
  </si>
  <si>
    <t>831-288-9650</t>
  </si>
  <si>
    <t>tanyahubbard@example.net</t>
  </si>
  <si>
    <t>wjames@example.com</t>
  </si>
  <si>
    <t>utrevino@example.com</t>
  </si>
  <si>
    <t>001-481-370-1698</t>
  </si>
  <si>
    <t>pamela23@example.net</t>
  </si>
  <si>
    <t>(417)804-8869</t>
  </si>
  <si>
    <t>burtonmartin@example.com</t>
  </si>
  <si>
    <t>smithjohn@example.org</t>
  </si>
  <si>
    <t>hwagner@example.com</t>
  </si>
  <si>
    <t>001-857-063-4373</t>
  </si>
  <si>
    <t>kathyadams@example.net</t>
  </si>
  <si>
    <t>(933)995-9375x98561</t>
  </si>
  <si>
    <t>morriseric@example.net</t>
  </si>
  <si>
    <t>(091)821-0044x16908</t>
  </si>
  <si>
    <t>671.253.1950</t>
  </si>
  <si>
    <t>jessica89@example.com</t>
  </si>
  <si>
    <t>994-669-7366x770</t>
  </si>
  <si>
    <t>heather87@example.net</t>
  </si>
  <si>
    <t>744-027-5755x88410</t>
  </si>
  <si>
    <t>brittanypatrick@example.net</t>
  </si>
  <si>
    <t>913-792-7635x1121</t>
  </si>
  <si>
    <t>marie63@example.org</t>
  </si>
  <si>
    <t>jmiller@example.com</t>
  </si>
  <si>
    <t>001-559-165-0665x769</t>
  </si>
  <si>
    <t>velazquezmichael@example.net</t>
  </si>
  <si>
    <t>001-168-532-4463x0974</t>
  </si>
  <si>
    <t>heather54@example.org</t>
  </si>
  <si>
    <t>312-990-8844</t>
  </si>
  <si>
    <t>paula00@example.net</t>
  </si>
  <si>
    <t>359-296-5812x7382</t>
  </si>
  <si>
    <t>susan24@example.net</t>
  </si>
  <si>
    <t>(059)821-8444x747</t>
  </si>
  <si>
    <t>savannahvega@example.net</t>
  </si>
  <si>
    <t>776.294.5571x69374</t>
  </si>
  <si>
    <t>kennethmonroe@example.org</t>
  </si>
  <si>
    <t>398.242.5568</t>
  </si>
  <si>
    <t>kristopherlynch@example.com</t>
  </si>
  <si>
    <t>0862774393</t>
  </si>
  <si>
    <t>ethan05@example.com</t>
  </si>
  <si>
    <t>+1-928-958-4498x086</t>
  </si>
  <si>
    <t>courtneytorres@example.net</t>
  </si>
  <si>
    <t>+1-788-908-2059x15804</t>
  </si>
  <si>
    <t>summer63@example.org</t>
  </si>
  <si>
    <t>(109)985-6988x5215</t>
  </si>
  <si>
    <t>943-724-2716x6615</t>
  </si>
  <si>
    <t>ronnie10@example.net</t>
  </si>
  <si>
    <t>001-464-485-5376x06973</t>
  </si>
  <si>
    <t>robinsonaaron@example.net</t>
  </si>
  <si>
    <t>Gillespie</t>
  </si>
  <si>
    <t>692.982.4553x31343</t>
  </si>
  <si>
    <t>gutierrezbrianna@example.net</t>
  </si>
  <si>
    <t>582.877.1781x08023</t>
  </si>
  <si>
    <t>sfischer@example.net</t>
  </si>
  <si>
    <t>001-985-981-8965x335</t>
  </si>
  <si>
    <t>richardserrano@example.com</t>
  </si>
  <si>
    <t>+1-075-004-2503x591</t>
  </si>
  <si>
    <t>michele40@example.net</t>
  </si>
  <si>
    <t>+1-954-820-2637x291</t>
  </si>
  <si>
    <t>martinamber@example.com</t>
  </si>
  <si>
    <t>001-813-981-1916x6386</t>
  </si>
  <si>
    <t>rjacobs@example.net</t>
  </si>
  <si>
    <t>001-782-018-9859</t>
  </si>
  <si>
    <t>jefflloyd@example.com</t>
  </si>
  <si>
    <t>046.997.4292x275</t>
  </si>
  <si>
    <t>christina88@example.net</t>
  </si>
  <si>
    <t>Osborn</t>
  </si>
  <si>
    <t>830.234.7808x3367</t>
  </si>
  <si>
    <t>nruiz@example.net</t>
  </si>
  <si>
    <t>535-857-8574x014</t>
  </si>
  <si>
    <t>james26@example.org</t>
  </si>
  <si>
    <t>davidsmith@example.com</t>
  </si>
  <si>
    <t>henryhannah@example.org</t>
  </si>
  <si>
    <t>256.783.9004x4528</t>
  </si>
  <si>
    <t>nicholas87@example.com</t>
  </si>
  <si>
    <t>+1-300-761-3083x173</t>
  </si>
  <si>
    <t>jstephens@example.com</t>
  </si>
  <si>
    <t>127.567.1621x583</t>
  </si>
  <si>
    <t>hfleming@example.org</t>
  </si>
  <si>
    <t>001-648-069-6922x74246</t>
  </si>
  <si>
    <t>andersonvictor@example.com</t>
  </si>
  <si>
    <t>(608)703-0165x69549</t>
  </si>
  <si>
    <t>juan96@example.org</t>
  </si>
  <si>
    <t>299-184-1407x640</t>
  </si>
  <si>
    <t>ashleyjensen@example.org</t>
  </si>
  <si>
    <t>996-171-2035x9171</t>
  </si>
  <si>
    <t>williammyers@example.org</t>
  </si>
  <si>
    <t>+1-248-216-0811x38862</t>
  </si>
  <si>
    <t>dennis52@example.org</t>
  </si>
  <si>
    <t>lunakeith@example.org</t>
  </si>
  <si>
    <t>567-843-4202</t>
  </si>
  <si>
    <t>sean29@example.net</t>
  </si>
  <si>
    <t>965.816.5736</t>
  </si>
  <si>
    <t>marisa80@example.org</t>
  </si>
  <si>
    <t>001-168-064-6116x1602</t>
  </si>
  <si>
    <t>bponce@example.org</t>
  </si>
  <si>
    <t>jimenezmonique@example.com</t>
  </si>
  <si>
    <t>874.412.3650x9851</t>
  </si>
  <si>
    <t>johnrodriguez@example.org</t>
  </si>
  <si>
    <t>Rickey</t>
  </si>
  <si>
    <t>(979)314-6901x56161</t>
  </si>
  <si>
    <t>yhansen@example.org</t>
  </si>
  <si>
    <t>+1-267-432-2296x2415</t>
  </si>
  <si>
    <t>melissa54@example.org</t>
  </si>
  <si>
    <t>annnichols@example.org</t>
  </si>
  <si>
    <t>april15@example.org</t>
  </si>
  <si>
    <t>598.234.5978x2982</t>
  </si>
  <si>
    <t>rbaker@example.com</t>
  </si>
  <si>
    <t>001-496-000-8201</t>
  </si>
  <si>
    <t>eperez@example.com</t>
  </si>
  <si>
    <t>445.727.9411x819</t>
  </si>
  <si>
    <t>richard60@example.org</t>
  </si>
  <si>
    <t>001-612-922-1877x398</t>
  </si>
  <si>
    <t>jordan34@example.com</t>
  </si>
  <si>
    <t>+1-286-700-0286x536</t>
  </si>
  <si>
    <t>logan05@example.com</t>
  </si>
  <si>
    <t>001-834-553-3741x1005</t>
  </si>
  <si>
    <t>brian02@example.com</t>
  </si>
  <si>
    <t>amandajones@example.com</t>
  </si>
  <si>
    <t>343.862.6173x896</t>
  </si>
  <si>
    <t>phillipsadam@example.com</t>
  </si>
  <si>
    <t>+1-357-566-2583x67050</t>
  </si>
  <si>
    <t>romeroapril@example.org</t>
  </si>
  <si>
    <t>(631)835-8998</t>
  </si>
  <si>
    <t>+1-523-835-3989x8768</t>
  </si>
  <si>
    <t>kevinrogers@example.net</t>
  </si>
  <si>
    <t>+1-810-157-7581x39616</t>
  </si>
  <si>
    <t>moranelaine@example.org</t>
  </si>
  <si>
    <t>099-322-6019x8203</t>
  </si>
  <si>
    <t>ohernandez@example.org</t>
  </si>
  <si>
    <t>(229)331-6191x386</t>
  </si>
  <si>
    <t>patriciahiggins@example.org</t>
  </si>
  <si>
    <t>555.452.4915</t>
  </si>
  <si>
    <t>ashleycruz@example.org</t>
  </si>
  <si>
    <t>165.966.8537</t>
  </si>
  <si>
    <t>robert92@example.org</t>
  </si>
  <si>
    <t>001-241-958-8671x87811</t>
  </si>
  <si>
    <t>patriciadouglas@example.net</t>
  </si>
  <si>
    <t>(795)543-6140</t>
  </si>
  <si>
    <t>jacob93@example.com</t>
  </si>
  <si>
    <t>(389)846-3790</t>
  </si>
  <si>
    <t>alvarezrichard@example.com</t>
  </si>
  <si>
    <t>pgalloway@example.net</t>
  </si>
  <si>
    <t>+1-716-810-7936x586</t>
  </si>
  <si>
    <t>oewing@example.org</t>
  </si>
  <si>
    <t>225-944-6886</t>
  </si>
  <si>
    <t>lisa62@example.com</t>
  </si>
  <si>
    <t>(193)552-8887x213</t>
  </si>
  <si>
    <t>ramosmarcus@example.net</t>
  </si>
  <si>
    <t>001-229-529-4614x8929</t>
  </si>
  <si>
    <t>sherry81@example.com</t>
  </si>
  <si>
    <t>797.733.6589x65914</t>
  </si>
  <si>
    <t>robertsjessica@example.org</t>
  </si>
  <si>
    <t>+1-576-840-2493x931</t>
  </si>
  <si>
    <t>benjaminsnyder@example.org</t>
  </si>
  <si>
    <t>001-463-313-9504x4606</t>
  </si>
  <si>
    <t>pearsonstephanie@example.com</t>
  </si>
  <si>
    <t>107-842-3361x67607</t>
  </si>
  <si>
    <t>eric01@example.com</t>
  </si>
  <si>
    <t>+1-241-647-0439x05373</t>
  </si>
  <si>
    <t>johnsonjustin@example.org</t>
  </si>
  <si>
    <t>944-051-6019</t>
  </si>
  <si>
    <t>laura57@example.net</t>
  </si>
  <si>
    <t>kimberly62@example.net</t>
  </si>
  <si>
    <t>+1-251-774-9762x75516</t>
  </si>
  <si>
    <t>+1-316-844-1960x5488</t>
  </si>
  <si>
    <t>antonio57@example.net</t>
  </si>
  <si>
    <t>666.032.3246x102</t>
  </si>
  <si>
    <t>aguirresara@example.net</t>
  </si>
  <si>
    <t>Haney</t>
  </si>
  <si>
    <t>(853)173-3508x158</t>
  </si>
  <si>
    <t>allisonbush@example.org</t>
  </si>
  <si>
    <t>mary67@example.com</t>
  </si>
  <si>
    <t>688-816-7015x927</t>
  </si>
  <si>
    <t>taylorlarry@example.org</t>
  </si>
  <si>
    <t>862-674-1117</t>
  </si>
  <si>
    <t>mmartinez@example.net</t>
  </si>
  <si>
    <t>+1-087-759-9570x765</t>
  </si>
  <si>
    <t>roger41@example.org</t>
  </si>
  <si>
    <t>+1-359-109-5387x49830</t>
  </si>
  <si>
    <t>atate@example.com</t>
  </si>
  <si>
    <t>williamhughes@example.net</t>
  </si>
  <si>
    <t>001-513-635-7076x20787</t>
  </si>
  <si>
    <t>cassiemurray@example.net</t>
  </si>
  <si>
    <t>(919)663-8691x7819</t>
  </si>
  <si>
    <t>daniel47@example.net</t>
  </si>
  <si>
    <t>Ernest</t>
  </si>
  <si>
    <t>+1-220-805-3099x465</t>
  </si>
  <si>
    <t>hillrichard@example.net</t>
  </si>
  <si>
    <t>357-117-1296x46632</t>
  </si>
  <si>
    <t>danielhobbs@example.org</t>
  </si>
  <si>
    <t>266-270-7700x043</t>
  </si>
  <si>
    <t>fday@example.net</t>
  </si>
  <si>
    <t>006-635-8264</t>
  </si>
  <si>
    <t>dgarner@example.net</t>
  </si>
  <si>
    <t>288-000-7219</t>
  </si>
  <si>
    <t>adamroth@example.net</t>
  </si>
  <si>
    <t>(693)368-1078x52317</t>
  </si>
  <si>
    <t>valerie43@example.org</t>
  </si>
  <si>
    <t>001-884-120-5151</t>
  </si>
  <si>
    <t>michael91@example.com</t>
  </si>
  <si>
    <t>683.623.8835</t>
  </si>
  <si>
    <t>qwalters@example.org</t>
  </si>
  <si>
    <t>216-692-5715</t>
  </si>
  <si>
    <t>catherineowens@example.org</t>
  </si>
  <si>
    <t>395-337-6540</t>
  </si>
  <si>
    <t>qcontreras@example.com</t>
  </si>
  <si>
    <t>+1-977-847-9744x289</t>
  </si>
  <si>
    <t>andrewhughes@example.net</t>
  </si>
  <si>
    <t>(394)947-6902x17162</t>
  </si>
  <si>
    <t>leelizabeth@example.net</t>
  </si>
  <si>
    <t>316.229.6901x5807</t>
  </si>
  <si>
    <t>andreajones@example.org</t>
  </si>
  <si>
    <t>686.499.7335x423</t>
  </si>
  <si>
    <t>phelpsgregory@example.org</t>
  </si>
  <si>
    <t>rodriguezsandra@example.net</t>
  </si>
  <si>
    <t>(327)371-6236x78823</t>
  </si>
  <si>
    <t>landrews@example.net</t>
  </si>
  <si>
    <t>427-547-8910x465</t>
  </si>
  <si>
    <t>nhampton@example.org</t>
  </si>
  <si>
    <t>+1-867-850-7720x95250</t>
  </si>
  <si>
    <t>mendozafrances@example.org</t>
  </si>
  <si>
    <t>989.203.8479x7107</t>
  </si>
  <si>
    <t>rebeccaclark@example.com</t>
  </si>
  <si>
    <t>ashley88@example.com</t>
  </si>
  <si>
    <t>277-944-8384</t>
  </si>
  <si>
    <t>ygray@example.net</t>
  </si>
  <si>
    <t>371.497.5899x669</t>
  </si>
  <si>
    <t>lisa35@example.net</t>
  </si>
  <si>
    <t>(721)546-0296x12185</t>
  </si>
  <si>
    <t>evelynclark@example.com</t>
  </si>
  <si>
    <t>001-648-621-7366x0506</t>
  </si>
  <si>
    <t>hendersonlaura@example.net</t>
  </si>
  <si>
    <t>(997)893-3969x08089</t>
  </si>
  <si>
    <t>teresabrown@example.com</t>
  </si>
  <si>
    <t>353-649-2007x636</t>
  </si>
  <si>
    <t>christopherlarson@example.net</t>
  </si>
  <si>
    <t>(285)274-6896x4342</t>
  </si>
  <si>
    <t>logan64@example.com</t>
  </si>
  <si>
    <t>261.877.5953x5984</t>
  </si>
  <si>
    <t>hmoore@example.org</t>
  </si>
  <si>
    <t>738.647.1909</t>
  </si>
  <si>
    <t>sheltonmark@example.org</t>
  </si>
  <si>
    <t>038.421.9668</t>
  </si>
  <si>
    <t>kendra26@example.com</t>
  </si>
  <si>
    <t>001-814-243-4716x1900</t>
  </si>
  <si>
    <t>steveglenn@example.com</t>
  </si>
  <si>
    <t>001-657-366-4164</t>
  </si>
  <si>
    <t>hansenjessica@example.org</t>
  </si>
  <si>
    <t>680.175.9092</t>
  </si>
  <si>
    <t>robynmolina@example.org</t>
  </si>
  <si>
    <t>706-104-1285x66788</t>
  </si>
  <si>
    <t>thomas57@example.com</t>
  </si>
  <si>
    <t>001-473-394-4021x82924</t>
  </si>
  <si>
    <t>rhonda18@example.org</t>
  </si>
  <si>
    <t>653.974.5187</t>
  </si>
  <si>
    <t>sloanjamie@example.com</t>
  </si>
  <si>
    <t>001-609-750-0071</t>
  </si>
  <si>
    <t>johnsonluis@example.com</t>
  </si>
  <si>
    <t>Adrienne</t>
  </si>
  <si>
    <t>williamarellano@example.net</t>
  </si>
  <si>
    <t>(541)352-1483x619</t>
  </si>
  <si>
    <t>david84@example.org</t>
  </si>
  <si>
    <t>+1-713-507-7346x291</t>
  </si>
  <si>
    <t>howewayne@example.org</t>
  </si>
  <si>
    <t>710-836-9605x519</t>
  </si>
  <si>
    <t>patrickskinner@example.net</t>
  </si>
  <si>
    <t>366.029.1041x2425</t>
  </si>
  <si>
    <t>sabrinacline@example.net</t>
  </si>
  <si>
    <t>luis07@example.net</t>
  </si>
  <si>
    <t>370.950.6789</t>
  </si>
  <si>
    <t>donaldhiggins@example.com</t>
  </si>
  <si>
    <t>557.076.7719x5447</t>
  </si>
  <si>
    <t>catherinebrock@example.org</t>
  </si>
  <si>
    <t>+1-178-769-3982x48913</t>
  </si>
  <si>
    <t>reyeslauren@example.org</t>
  </si>
  <si>
    <t>(351)173-5563x05573</t>
  </si>
  <si>
    <t>butlercheryl@example.org</t>
  </si>
  <si>
    <t>hicksdeanna@example.org</t>
  </si>
  <si>
    <t>441.305.0234x097</t>
  </si>
  <si>
    <t>joanne59@example.org</t>
  </si>
  <si>
    <t>551.178.1133</t>
  </si>
  <si>
    <t>lisa25@example.org</t>
  </si>
  <si>
    <t>Forbes</t>
  </si>
  <si>
    <t>001-426-051-5429</t>
  </si>
  <si>
    <t>birdnathan@example.net</t>
  </si>
  <si>
    <t>+1-637-880-1275x283</t>
  </si>
  <si>
    <t>lynndeanna@example.com</t>
  </si>
  <si>
    <t>041-622-4310x0207</t>
  </si>
  <si>
    <t>stevetorres@example.org</t>
  </si>
  <si>
    <t>(248)821-9145x12470</t>
  </si>
  <si>
    <t>timothy38@example.org</t>
  </si>
  <si>
    <t>(683)039-1741</t>
  </si>
  <si>
    <t>gary05@example.com</t>
  </si>
  <si>
    <t>805.432.2895x01294</t>
  </si>
  <si>
    <t>reeddavid@example.org</t>
  </si>
  <si>
    <t>001-006-778-7339x80258</t>
  </si>
  <si>
    <t>zrosario@example.org</t>
  </si>
  <si>
    <t>503.761.8398x635</t>
  </si>
  <si>
    <t>evelyn34@example.org</t>
  </si>
  <si>
    <t>134-109-2052x6817</t>
  </si>
  <si>
    <t>ianmccormick@example.com</t>
  </si>
  <si>
    <t>001-383-001-2602x16484</t>
  </si>
  <si>
    <t>phillipsbrian@example.org</t>
  </si>
  <si>
    <t>001-978-545-7628x972</t>
  </si>
  <si>
    <t>rmartin@example.com</t>
  </si>
  <si>
    <t>perezblake@example.com</t>
  </si>
  <si>
    <t>(990)782-3148</t>
  </si>
  <si>
    <t>johnwelch@example.net</t>
  </si>
  <si>
    <t>+1-031-093-7039x44418</t>
  </si>
  <si>
    <t>casey36@example.net</t>
  </si>
  <si>
    <t>(326)642-1691</t>
  </si>
  <si>
    <t>szhang@example.net</t>
  </si>
  <si>
    <t>+1-713-578-0247x1479</t>
  </si>
  <si>
    <t>xaviermahoney@example.org</t>
  </si>
  <si>
    <t>430-228-3278</t>
  </si>
  <si>
    <t>michaellang@example.net</t>
  </si>
  <si>
    <t>(981)530-4789</t>
  </si>
  <si>
    <t>angela57@example.org</t>
  </si>
  <si>
    <t>655-100-5898</t>
  </si>
  <si>
    <t>gjohnson@example.net</t>
  </si>
  <si>
    <t>(126)800-8342x061</t>
  </si>
  <si>
    <t>smithjason@example.com</t>
  </si>
  <si>
    <t>+1-090-418-6574x823</t>
  </si>
  <si>
    <t>danielskevin@example.org</t>
  </si>
  <si>
    <t>wlarson@example.org</t>
  </si>
  <si>
    <t>(727)086-5128x7057</t>
  </si>
  <si>
    <t>thomascrystal@example.net</t>
  </si>
  <si>
    <t>leehenry@example.net</t>
  </si>
  <si>
    <t>(901)791-0920x953</t>
  </si>
  <si>
    <t>obrienmolly@example.com</t>
  </si>
  <si>
    <t>970-265-9489</t>
  </si>
  <si>
    <t>angela50@example.org</t>
  </si>
  <si>
    <t>555.939.3257</t>
  </si>
  <si>
    <t>isabelkennedy@example.net</t>
  </si>
  <si>
    <t>234.340.7691x50294</t>
  </si>
  <si>
    <t>michaelmiddleton@example.com</t>
  </si>
  <si>
    <t>(802)738-1246</t>
  </si>
  <si>
    <t>tammyjohnson@example.org</t>
  </si>
  <si>
    <t>(289)260-3906x7756</t>
  </si>
  <si>
    <t>obrienmichelle@example.com</t>
  </si>
  <si>
    <t>001-207-682-9562x56614</t>
  </si>
  <si>
    <t>dylan17@example.net</t>
  </si>
  <si>
    <t>frank20@example.org</t>
  </si>
  <si>
    <t>+1-348-079-5191x058</t>
  </si>
  <si>
    <t>john81@example.com</t>
  </si>
  <si>
    <t>469-698-7376</t>
  </si>
  <si>
    <t>kpacheco@example.org</t>
  </si>
  <si>
    <t>lopezjohn@example.com</t>
  </si>
  <si>
    <t>061.724.3811x83922</t>
  </si>
  <si>
    <t>ykim@example.net</t>
  </si>
  <si>
    <t>+1-778-424-4206x348</t>
  </si>
  <si>
    <t>johnspaul@example.org</t>
  </si>
  <si>
    <t>318.837.1326x964</t>
  </si>
  <si>
    <t>johnbaker@example.com</t>
  </si>
  <si>
    <t>711.109.5060x5056</t>
  </si>
  <si>
    <t>amber16@example.net</t>
  </si>
  <si>
    <t>001-413-263-4863</t>
  </si>
  <si>
    <t>padams@example.net</t>
  </si>
  <si>
    <t>Karla</t>
  </si>
  <si>
    <t>(752)137-7766</t>
  </si>
  <si>
    <t>mark77@example.com</t>
  </si>
  <si>
    <t>+1-326-465-0515x4631</t>
  </si>
  <si>
    <t>hgomez@example.net</t>
  </si>
  <si>
    <t>jennanguyen@example.net</t>
  </si>
  <si>
    <t>708-014-5616</t>
  </si>
  <si>
    <t>rlindsey@example.net</t>
  </si>
  <si>
    <t>+1-562-090-1435x4334</t>
  </si>
  <si>
    <t>nfields@example.net</t>
  </si>
  <si>
    <t>544.766.9617x49143</t>
  </si>
  <si>
    <t>westjeffrey@example.net</t>
  </si>
  <si>
    <t>001-452-313-0854x080</t>
  </si>
  <si>
    <t>robertsonkatherine@example.net</t>
  </si>
  <si>
    <t>001-609-881-0207x83319</t>
  </si>
  <si>
    <t>barbara45@example.com</t>
  </si>
  <si>
    <t>(487)113-6381x175</t>
  </si>
  <si>
    <t>lopezcheryl@example.org</t>
  </si>
  <si>
    <t>howardtammy@example.org</t>
  </si>
  <si>
    <t>001-802-173-3294</t>
  </si>
  <si>
    <t>chloe75@example.net</t>
  </si>
  <si>
    <t>(100)473-1128x8407</t>
  </si>
  <si>
    <t>mccoydanny@example.net</t>
  </si>
  <si>
    <t>michael80@example.net</t>
  </si>
  <si>
    <t>(416)095-0361x925</t>
  </si>
  <si>
    <t>wholmes@example.com</t>
  </si>
  <si>
    <t>ehiggins@example.net</t>
  </si>
  <si>
    <t>001-855-272-1857x448</t>
  </si>
  <si>
    <t>heidiwalker@example.com</t>
  </si>
  <si>
    <t>(953)808-2536x170</t>
  </si>
  <si>
    <t>jensenkathleen@example.com</t>
  </si>
  <si>
    <t>+1-593-943-4193x936</t>
  </si>
  <si>
    <t>hollypatterson@example.com</t>
  </si>
  <si>
    <t>120.345.7473</t>
  </si>
  <si>
    <t>shelleymelendez@example.com</t>
  </si>
  <si>
    <t>001-245-669-7895x7964</t>
  </si>
  <si>
    <t>rmitchell@example.net</t>
  </si>
  <si>
    <t>781.817.1101x0216</t>
  </si>
  <si>
    <t>adrianheath@example.org</t>
  </si>
  <si>
    <t>287-990-6194x370</t>
  </si>
  <si>
    <t>lopezmichelle@example.org</t>
  </si>
  <si>
    <t>+1-891-438-9946x54088</t>
  </si>
  <si>
    <t>jenniferhansen@example.com</t>
  </si>
  <si>
    <t>456-703-6133</t>
  </si>
  <si>
    <t>ericablair@example.com</t>
  </si>
  <si>
    <t>001-081-181-7558x3997</t>
  </si>
  <si>
    <t>samantha67@example.net</t>
  </si>
  <si>
    <t>701.888.7283</t>
  </si>
  <si>
    <t>dmurphy@example.org</t>
  </si>
  <si>
    <t>822-082-8538</t>
  </si>
  <si>
    <t>001-136-013-1408x916</t>
  </si>
  <si>
    <t>ccohen@example.com</t>
  </si>
  <si>
    <t>902-840-5930x8038</t>
  </si>
  <si>
    <t>garciastephen@example.com</t>
  </si>
  <si>
    <t>001-471-964-1787x735</t>
  </si>
  <si>
    <t>donald40@example.com</t>
  </si>
  <si>
    <t>464-430-9559x9760</t>
  </si>
  <si>
    <t>fhumphrey@example.net</t>
  </si>
  <si>
    <t>001-296-783-8146x6860</t>
  </si>
  <si>
    <t>davidcline@example.org</t>
  </si>
  <si>
    <t>(315)400-1154x15797</t>
  </si>
  <si>
    <t>001-177-677-5672x7465</t>
  </si>
  <si>
    <t>zcooper@example.com</t>
  </si>
  <si>
    <t>anitasmith@example.org</t>
  </si>
  <si>
    <t>001-953-813-9837</t>
  </si>
  <si>
    <t>michael19@example.com</t>
  </si>
  <si>
    <t>+1-667-897-5640x6275</t>
  </si>
  <si>
    <t>adrian48@example.net</t>
  </si>
  <si>
    <t>(680)506-0621x3514</t>
  </si>
  <si>
    <t>lfrazier@example.net</t>
  </si>
  <si>
    <t>001-603-346-7154x083</t>
  </si>
  <si>
    <t>donaldchavez@example.com</t>
  </si>
  <si>
    <t>+1-377-735-4674x3100</t>
  </si>
  <si>
    <t>nathancarlson@example.org</t>
  </si>
  <si>
    <t>001-941-169-6590x538</t>
  </si>
  <si>
    <t>griffinmichael@example.com</t>
  </si>
  <si>
    <t>adamhale@example.org</t>
  </si>
  <si>
    <t>289-006-8181x051</t>
  </si>
  <si>
    <t>kcompton@example.net</t>
  </si>
  <si>
    <t>+1-713-077-4432x7440</t>
  </si>
  <si>
    <t>kelleybernard@example.net</t>
  </si>
  <si>
    <t>961.142.2497</t>
  </si>
  <si>
    <t>brett05@example.com</t>
  </si>
  <si>
    <t>0969712364</t>
  </si>
  <si>
    <t>cbarnes@example.com</t>
  </si>
  <si>
    <t>741.843.3583x6850</t>
  </si>
  <si>
    <t>colton73@example.org</t>
  </si>
  <si>
    <t>Cooley</t>
  </si>
  <si>
    <t>001-038-920-2121x33601</t>
  </si>
  <si>
    <t>611.085.5099</t>
  </si>
  <si>
    <t>guerrerowayne@example.org</t>
  </si>
  <si>
    <t>001-795-519-9433x2868</t>
  </si>
  <si>
    <t>floresalfred@example.com</t>
  </si>
  <si>
    <t>(038)441-2768</t>
  </si>
  <si>
    <t>rferguson@example.com</t>
  </si>
  <si>
    <t>(478)006-6943x4427</t>
  </si>
  <si>
    <t>castrochristopher@example.com</t>
  </si>
  <si>
    <t>(602)787-4400x168</t>
  </si>
  <si>
    <t>wnolan@example.net</t>
  </si>
  <si>
    <t>+1-642-721-9315x4095</t>
  </si>
  <si>
    <t>itucker@example.org</t>
  </si>
  <si>
    <t>002-021-7868x4175</t>
  </si>
  <si>
    <t>kristinlandry@example.com</t>
  </si>
  <si>
    <t>644.554.1345x8186</t>
  </si>
  <si>
    <t>qschultz@example.net</t>
  </si>
  <si>
    <t>160-372-1474x37709</t>
  </si>
  <si>
    <t>sarahrussell@example.net</t>
  </si>
  <si>
    <t>399-540-4655x697</t>
  </si>
  <si>
    <t>david83@example.com</t>
  </si>
  <si>
    <t>001-041-244-5273</t>
  </si>
  <si>
    <t>batesleonard@example.net</t>
  </si>
  <si>
    <t>drew13@example.net</t>
  </si>
  <si>
    <t>954-070-1061x7441</t>
  </si>
  <si>
    <t>cody72@example.net</t>
  </si>
  <si>
    <t>patrickwilliamson@example.com</t>
  </si>
  <si>
    <t>794.035.8305</t>
  </si>
  <si>
    <t>johnsonrobert@example.org</t>
  </si>
  <si>
    <t>(402)825-8661</t>
  </si>
  <si>
    <t>tbeltran@example.net</t>
  </si>
  <si>
    <t>001-630-866-3434</t>
  </si>
  <si>
    <t>tiffanydavis@example.com</t>
  </si>
  <si>
    <t>iromero@example.org</t>
  </si>
  <si>
    <t>745-787-2882x0270</t>
  </si>
  <si>
    <t>lynnklein@example.net</t>
  </si>
  <si>
    <t>(719)114-9093</t>
  </si>
  <si>
    <t>kimedwin@example.org</t>
  </si>
  <si>
    <t>amysingh@example.com</t>
  </si>
  <si>
    <t>605-376-2735x2226</t>
  </si>
  <si>
    <t>lindseymary@example.org</t>
  </si>
  <si>
    <t>001-533-331-6739x2418</t>
  </si>
  <si>
    <t>irobinson@example.com</t>
  </si>
  <si>
    <t>109-549-4594x570</t>
  </si>
  <si>
    <t>clindsey@example.net</t>
  </si>
  <si>
    <t>001-060-547-8428</t>
  </si>
  <si>
    <t>wanda23@example.net</t>
  </si>
  <si>
    <t>+1-377-892-0359x2073</t>
  </si>
  <si>
    <t>efisher@example.net</t>
  </si>
  <si>
    <t>001-582-505-4413x982</t>
  </si>
  <si>
    <t>proctorjane@example.net</t>
  </si>
  <si>
    <t>(562)732-2085x31288</t>
  </si>
  <si>
    <t>keithmedina@example.com</t>
  </si>
  <si>
    <t>259.772.7854</t>
  </si>
  <si>
    <t>andrewcohen@example.com</t>
  </si>
  <si>
    <t>278.963.9271x19188</t>
  </si>
  <si>
    <t>phillip05@example.net</t>
  </si>
  <si>
    <t>308-129-7725x4060</t>
  </si>
  <si>
    <t>xbrewer@example.com</t>
  </si>
  <si>
    <t>(930)474-4732x4432</t>
  </si>
  <si>
    <t>justinmoore@example.com</t>
  </si>
  <si>
    <t>shellydurham@example.com</t>
  </si>
  <si>
    <t>brenda29@example.org</t>
  </si>
  <si>
    <t>333-109-4961x563</t>
  </si>
  <si>
    <t>rrobertson@example.org</t>
  </si>
  <si>
    <t>(502)384-4947x74373</t>
  </si>
  <si>
    <t>jsloan@example.com</t>
  </si>
  <si>
    <t>674-419-9839x29598</t>
  </si>
  <si>
    <t>faithlynn@example.net</t>
  </si>
  <si>
    <t>001-035-250-7492x70380</t>
  </si>
  <si>
    <t>pcarson@example.com</t>
  </si>
  <si>
    <t>804-810-7150x6442</t>
  </si>
  <si>
    <t>seanrodriguez@example.com</t>
  </si>
  <si>
    <t>(915)759-6333</t>
  </si>
  <si>
    <t>garciascott@example.org</t>
  </si>
  <si>
    <t>+1-825-906-2399x40375</t>
  </si>
  <si>
    <t>michelle44@example.net</t>
  </si>
  <si>
    <t>001-123-852-5077x94700</t>
  </si>
  <si>
    <t>hreyes@example.com</t>
  </si>
  <si>
    <t>(402)862-9313x4999</t>
  </si>
  <si>
    <t>daniel98@example.org</t>
  </si>
  <si>
    <t>(223)479-7300x4198</t>
  </si>
  <si>
    <t>oschneider@example.org</t>
  </si>
  <si>
    <t>001-899-580-5179x272</t>
  </si>
  <si>
    <t>vwilliams@example.net</t>
  </si>
  <si>
    <t>712.997.1519x153</t>
  </si>
  <si>
    <t>jermainebarnett@example.net</t>
  </si>
  <si>
    <t>(998)082-6823</t>
  </si>
  <si>
    <t>atyler@example.org</t>
  </si>
  <si>
    <t>Valencia</t>
  </si>
  <si>
    <t>lauracisneros@example.net</t>
  </si>
  <si>
    <t>795.127.3045x189</t>
  </si>
  <si>
    <t>john66@example.com</t>
  </si>
  <si>
    <t>232.251.9750x00158</t>
  </si>
  <si>
    <t>sheena43@example.org</t>
  </si>
  <si>
    <t>+1-625-768-8230x418</t>
  </si>
  <si>
    <t>scrawford@example.net</t>
  </si>
  <si>
    <t>amberferguson@example.org</t>
  </si>
  <si>
    <t>001-728-909-0886</t>
  </si>
  <si>
    <t>pbutler@example.org</t>
  </si>
  <si>
    <t>517-786-3476x6452</t>
  </si>
  <si>
    <t>sheila66@example.com</t>
  </si>
  <si>
    <t>903.013.1530x990</t>
  </si>
  <si>
    <t>hannah63@example.com</t>
  </si>
  <si>
    <t>001-368-315-7486x7506</t>
  </si>
  <si>
    <t>nguyensuzanne@example.com</t>
  </si>
  <si>
    <t>+1-562-837-9721x43758</t>
  </si>
  <si>
    <t>normannancy@example.net</t>
  </si>
  <si>
    <t>001-366-535-5973x481</t>
  </si>
  <si>
    <t>timothy28@example.com</t>
  </si>
  <si>
    <t>116.627.2168x398</t>
  </si>
  <si>
    <t>amyortega@example.com</t>
  </si>
  <si>
    <t>morgan15@example.com</t>
  </si>
  <si>
    <t>536-787-5350x5947</t>
  </si>
  <si>
    <t>shawnchristian@example.org</t>
  </si>
  <si>
    <t>301.257.3276x07307</t>
  </si>
  <si>
    <t>daniel96@example.com</t>
  </si>
  <si>
    <t>732.593.6643</t>
  </si>
  <si>
    <t>carmen49@example.com</t>
  </si>
  <si>
    <t>702-798-7733x5780</t>
  </si>
  <si>
    <t>anthonymullins@example.com</t>
  </si>
  <si>
    <t>(926)322-0639x763</t>
  </si>
  <si>
    <t>jacksongregory@example.net</t>
  </si>
  <si>
    <t>+1-630-182-8330x89521</t>
  </si>
  <si>
    <t>christianrobinson@example.net</t>
  </si>
  <si>
    <t>241.966.9229</t>
  </si>
  <si>
    <t>taylorjennifer@example.net</t>
  </si>
  <si>
    <t>580-897-4603x38380</t>
  </si>
  <si>
    <t>moorejennifer@example.com</t>
  </si>
  <si>
    <t>001-683-933-9672x4074</t>
  </si>
  <si>
    <t>andrew85@example.org</t>
  </si>
  <si>
    <t>469.010.4775x7824</t>
  </si>
  <si>
    <t>richardfisher@example.net</t>
  </si>
  <si>
    <t>001-541-897-1012x91048</t>
  </si>
  <si>
    <t>wagnerjoshua@example.org</t>
  </si>
  <si>
    <t>0503388171</t>
  </si>
  <si>
    <t>paynetracey@example.com</t>
  </si>
  <si>
    <t>564-614-0692x15156</t>
  </si>
  <si>
    <t>dmays@example.net</t>
  </si>
  <si>
    <t>985.408.5473x88258</t>
  </si>
  <si>
    <t>wileyamy@example.com</t>
  </si>
  <si>
    <t>(321)866-0439x9883</t>
  </si>
  <si>
    <t>claire48@example.net</t>
  </si>
  <si>
    <t>954-422-5197</t>
  </si>
  <si>
    <t>christopher08@example.net</t>
  </si>
  <si>
    <t>+1-377-132-8723x8318</t>
  </si>
  <si>
    <t>rodriguezchristopher@example.org</t>
  </si>
  <si>
    <t>170.275.9758x8861</t>
  </si>
  <si>
    <t>myersjustin@example.org</t>
  </si>
  <si>
    <t>662-571-4465</t>
  </si>
  <si>
    <t>kathy08@example.org</t>
  </si>
  <si>
    <t>001-194-600-4502x6681</t>
  </si>
  <si>
    <t>jessicadurham@example.org</t>
  </si>
  <si>
    <t>(591)882-2846</t>
  </si>
  <si>
    <t>sheilasmall@example.net</t>
  </si>
  <si>
    <t>524-069-0773x93994</t>
  </si>
  <si>
    <t>tammy28@example.net</t>
  </si>
  <si>
    <t>813.183.0954x726</t>
  </si>
  <si>
    <t>justin93@example.net</t>
  </si>
  <si>
    <t>001-674-322-2021x375</t>
  </si>
  <si>
    <t>ygreen@example.net</t>
  </si>
  <si>
    <t>+1-985-374-8037x98876</t>
  </si>
  <si>
    <t>matthewsmith@example.com</t>
  </si>
  <si>
    <t>001-532-728-9361x428</t>
  </si>
  <si>
    <t>darleneparker@example.net</t>
  </si>
  <si>
    <t>921-462-5236x75784</t>
  </si>
  <si>
    <t>oreynolds@example.net</t>
  </si>
  <si>
    <t>001-211-141-3698x85029</t>
  </si>
  <si>
    <t>873-401-5659</t>
  </si>
  <si>
    <t>johnbailey@example.com</t>
  </si>
  <si>
    <t>570.931.2379x60388</t>
  </si>
  <si>
    <t>kgriffin@example.net</t>
  </si>
  <si>
    <t>001-254-856-9692x78315</t>
  </si>
  <si>
    <t>holmespenny@example.net</t>
  </si>
  <si>
    <t>370.304.3020x17861</t>
  </si>
  <si>
    <t>kimberly67@example.org</t>
  </si>
  <si>
    <t>226.867.3097x89845</t>
  </si>
  <si>
    <t>maxwellmichael@example.com</t>
  </si>
  <si>
    <t>748.765.7140x68449</t>
  </si>
  <si>
    <t>jlynch@example.com</t>
  </si>
  <si>
    <t>(805)248-9205</t>
  </si>
  <si>
    <t>patrickallen@example.com</t>
  </si>
  <si>
    <t>658-046-3582x3634</t>
  </si>
  <si>
    <t>qhernandez@example.net</t>
  </si>
  <si>
    <t>022.188.2978x19894</t>
  </si>
  <si>
    <t>271.957.0642x893</t>
  </si>
  <si>
    <t>andrewstewart@example.org</t>
  </si>
  <si>
    <t>695.745.4245x9288</t>
  </si>
  <si>
    <t>martinaaron@example.org</t>
  </si>
  <si>
    <t>+1-294-524-3966x90898</t>
  </si>
  <si>
    <t>amanda29@example.net</t>
  </si>
  <si>
    <t>001-071-855-9450</t>
  </si>
  <si>
    <t>thall@example.net</t>
  </si>
  <si>
    <t>+1-976-953-9818x37918</t>
  </si>
  <si>
    <t>shannon65@example.com</t>
  </si>
  <si>
    <t>509.662.9713x914</t>
  </si>
  <si>
    <t>michael81@example.com</t>
  </si>
  <si>
    <t>203.293.0592</t>
  </si>
  <si>
    <t>nathan34@example.net</t>
  </si>
  <si>
    <t>+1-586-608-6150x46698</t>
  </si>
  <si>
    <t>randy76@example.org</t>
  </si>
  <si>
    <t>804-443-7895x6124</t>
  </si>
  <si>
    <t>kaylacarter@example.net</t>
  </si>
  <si>
    <t>(433)314-6115x05709</t>
  </si>
  <si>
    <t>markferguson@example.org</t>
  </si>
  <si>
    <t>Cisneros</t>
  </si>
  <si>
    <t>983.957.6491</t>
  </si>
  <si>
    <t>lmoreno@example.net</t>
  </si>
  <si>
    <t>583-245-0852</t>
  </si>
  <si>
    <t>stephen83@example.net</t>
  </si>
  <si>
    <t>781.040.3695x2202</t>
  </si>
  <si>
    <t>elizabethwood@example.net</t>
  </si>
  <si>
    <t>277.358.5654</t>
  </si>
  <si>
    <t>hli@example.net</t>
  </si>
  <si>
    <t>andrewwatson@example.net</t>
  </si>
  <si>
    <t>966.644.7195</t>
  </si>
  <si>
    <t>lanetodd@example.net</t>
  </si>
  <si>
    <t>(392)527-8510</t>
  </si>
  <si>
    <t>sortiz@example.org</t>
  </si>
  <si>
    <t>webbtim@example.com</t>
  </si>
  <si>
    <t>ygomez@example.org</t>
  </si>
  <si>
    <t>+1-441-334-2017x291</t>
  </si>
  <si>
    <t>monicacollier@example.com</t>
  </si>
  <si>
    <t>(389)345-0542x9272</t>
  </si>
  <si>
    <t>smithsteven@example.net</t>
  </si>
  <si>
    <t>633-614-7491x914</t>
  </si>
  <si>
    <t>barnettsarah@example.com</t>
  </si>
  <si>
    <t>706-583-9169x489</t>
  </si>
  <si>
    <t>(253)776-4577</t>
  </si>
  <si>
    <t>josecordova@example.org</t>
  </si>
  <si>
    <t>453.870.7678x6344</t>
  </si>
  <si>
    <t>amberbaker@example.org</t>
  </si>
  <si>
    <t>+1-618-147-7576x70134</t>
  </si>
  <si>
    <t>zrivera@example.org</t>
  </si>
  <si>
    <t>(912)601-0042</t>
  </si>
  <si>
    <t>megan07@example.net</t>
  </si>
  <si>
    <t>(572)520-8488x64227</t>
  </si>
  <si>
    <t>benjaminhoffman@example.org</t>
  </si>
  <si>
    <t>+1-853-812-8160x462</t>
  </si>
  <si>
    <t>williammurphy@example.com</t>
  </si>
  <si>
    <t>001-194-629-0347x93813</t>
  </si>
  <si>
    <t>bridgeskristen@example.net</t>
  </si>
  <si>
    <t>+1-009-790-3147x8588</t>
  </si>
  <si>
    <t>julie49@example.com</t>
  </si>
  <si>
    <t>001-668-828-8743x6223</t>
  </si>
  <si>
    <t>anthonyamanda@example.org</t>
  </si>
  <si>
    <t>(133)513-7050x86116</t>
  </si>
  <si>
    <t>moralesrobert@example.org</t>
  </si>
  <si>
    <t>michael44@example.com</t>
  </si>
  <si>
    <t>(886)950-6704x44271</t>
  </si>
  <si>
    <t>kelsey86@example.com</t>
  </si>
  <si>
    <t>932.166.2877</t>
  </si>
  <si>
    <t>jason26@example.net</t>
  </si>
  <si>
    <t>jrojas@example.org</t>
  </si>
  <si>
    <t>(153)484-3673x347</t>
  </si>
  <si>
    <t>allenchristian@example.org</t>
  </si>
  <si>
    <t>001-436-542-4965x189</t>
  </si>
  <si>
    <t>xchen@example.org</t>
  </si>
  <si>
    <t>628-169-5779x9701</t>
  </si>
  <si>
    <t>cooperphilip@example.net</t>
  </si>
  <si>
    <t>757-270-9540</t>
  </si>
  <si>
    <t>qowens@example.com</t>
  </si>
  <si>
    <t>(566)451-4908</t>
  </si>
  <si>
    <t>smiller@example.org</t>
  </si>
  <si>
    <t>785.583.9148</t>
  </si>
  <si>
    <t>smithanna@example.org</t>
  </si>
  <si>
    <t>(180)759-1618x646</t>
  </si>
  <si>
    <t>smithangela@example.com</t>
  </si>
  <si>
    <t>+1-921-293-7574x3675</t>
  </si>
  <si>
    <t>dlowe@example.net</t>
  </si>
  <si>
    <t>(023)218-5413x5086</t>
  </si>
  <si>
    <t>ronald33@example.org</t>
  </si>
  <si>
    <t>001-809-222-6751x2922</t>
  </si>
  <si>
    <t>whitejoe@example.com</t>
  </si>
  <si>
    <t>771-710-6780x95044</t>
  </si>
  <si>
    <t>jordanbradley@example.net</t>
  </si>
  <si>
    <t>(926)723-8505</t>
  </si>
  <si>
    <t>sarah71@example.net</t>
  </si>
  <si>
    <t>874-607-4071x95954</t>
  </si>
  <si>
    <t>andersontroy@example.net</t>
  </si>
  <si>
    <t>991.209.0961x22681</t>
  </si>
  <si>
    <t>ovang@example.org</t>
  </si>
  <si>
    <t>402.204.3829</t>
  </si>
  <si>
    <t>lorijones@example.com</t>
  </si>
  <si>
    <t>862-346-0613x3461</t>
  </si>
  <si>
    <t>mblake@example.net</t>
  </si>
  <si>
    <t>425-032-9855x425</t>
  </si>
  <si>
    <t>aprilortiz@example.org</t>
  </si>
  <si>
    <t>+1-187-664-3614x644</t>
  </si>
  <si>
    <t>raymond68@example.com</t>
  </si>
  <si>
    <t>0790021193</t>
  </si>
  <si>
    <t>lperez@example.net</t>
  </si>
  <si>
    <t>606-857-9888</t>
  </si>
  <si>
    <t>xday@example.net</t>
  </si>
  <si>
    <t>051-388-0257</t>
  </si>
  <si>
    <t>johndavis@example.com</t>
  </si>
  <si>
    <t>279-147-2954</t>
  </si>
  <si>
    <t>stephanie78@example.net</t>
  </si>
  <si>
    <t>rwilson@example.com</t>
  </si>
  <si>
    <t>295-711-9781x6343</t>
  </si>
  <si>
    <t>mccannmargaret@example.org</t>
  </si>
  <si>
    <t>598.023.6672x6632</t>
  </si>
  <si>
    <t>catherinewhite@example.com</t>
  </si>
  <si>
    <t>721-437-6330x8825</t>
  </si>
  <si>
    <t>harveylisa@example.net</t>
  </si>
  <si>
    <t>Branch</t>
  </si>
  <si>
    <t>215.315.8474x388</t>
  </si>
  <si>
    <t>741-465-2642</t>
  </si>
  <si>
    <t>dhenderson@example.org</t>
  </si>
  <si>
    <t>495.440.5634</t>
  </si>
  <si>
    <t>cookjames@example.com</t>
  </si>
  <si>
    <t>001-662-646-9879</t>
  </si>
  <si>
    <t>gmiller@example.org</t>
  </si>
  <si>
    <t>(449)707-1375</t>
  </si>
  <si>
    <t>isabellacampos@example.net</t>
  </si>
  <si>
    <t>378.273.4011</t>
  </si>
  <si>
    <t>ojohnson@example.net</t>
  </si>
  <si>
    <t>(456)011-6324x675</t>
  </si>
  <si>
    <t>sandrasweeney@example.com</t>
  </si>
  <si>
    <t>001-466-701-7761x6082</t>
  </si>
  <si>
    <t>kingdavid@example.com</t>
  </si>
  <si>
    <t>cgoodman@example.org</t>
  </si>
  <si>
    <t>264.319.5196</t>
  </si>
  <si>
    <t>kathrynspencer@example.com</t>
  </si>
  <si>
    <t>588-624-6569x817</t>
  </si>
  <si>
    <t>mwood@example.net</t>
  </si>
  <si>
    <t>(032)044-0580x788</t>
  </si>
  <si>
    <t>calvinwilliams@example.net</t>
  </si>
  <si>
    <t>(970)744-6790x344</t>
  </si>
  <si>
    <t>(990)904-5643x12045</t>
  </si>
  <si>
    <t>mcdowellvanessa@example.net</t>
  </si>
  <si>
    <t>rachelmartin@example.com</t>
  </si>
  <si>
    <t>037-583-6781</t>
  </si>
  <si>
    <t>jacob46@example.net</t>
  </si>
  <si>
    <t>001-698-614-3048x657</t>
  </si>
  <si>
    <t>heather22@example.net</t>
  </si>
  <si>
    <t>001-481-959-0459x706</t>
  </si>
  <si>
    <t>swhite@example.com</t>
  </si>
  <si>
    <t>135-602-7189</t>
  </si>
  <si>
    <t>guerrerogregory@example.com</t>
  </si>
  <si>
    <t>(812)032-9546x750</t>
  </si>
  <si>
    <t>gwood@example.net</t>
  </si>
  <si>
    <t>001-688-887-1288x77624</t>
  </si>
  <si>
    <t>hallanthony@example.org</t>
  </si>
  <si>
    <t>jeffsimon@example.net</t>
  </si>
  <si>
    <t>001-291-442-7960</t>
  </si>
  <si>
    <t>davidwilliams@example.com</t>
  </si>
  <si>
    <t>(689)699-4140x975</t>
  </si>
  <si>
    <t>donna55@example.com</t>
  </si>
  <si>
    <t>(295)870-1531</t>
  </si>
  <si>
    <t>ohoward@example.net</t>
  </si>
  <si>
    <t>001-217-348-5741x32365</t>
  </si>
  <si>
    <t>dana14@example.org</t>
  </si>
  <si>
    <t>(403)142-7325</t>
  </si>
  <si>
    <t>vramos@example.org</t>
  </si>
  <si>
    <t>001-226-569-8856x5630</t>
  </si>
  <si>
    <t>pramsey@example.org</t>
  </si>
  <si>
    <t>+1-591-734-4341x2336</t>
  </si>
  <si>
    <t>nrussell@example.net</t>
  </si>
  <si>
    <t>809-601-7227</t>
  </si>
  <si>
    <t>linda19@example.net</t>
  </si>
  <si>
    <t>959-713-7590x8039</t>
  </si>
  <si>
    <t>sandralopez@example.org</t>
  </si>
  <si>
    <t>(696)647-6921x193</t>
  </si>
  <si>
    <t>burtonphilip@example.org</t>
  </si>
  <si>
    <t>+1-295-501-6524x57203</t>
  </si>
  <si>
    <t>wperry@example.net</t>
  </si>
  <si>
    <t>001-247-117-1327</t>
  </si>
  <si>
    <t>davislisa@example.net</t>
  </si>
  <si>
    <t>884.601.6289x901</t>
  </si>
  <si>
    <t>unewman@example.com</t>
  </si>
  <si>
    <t>882.080.6917x13130</t>
  </si>
  <si>
    <t>bholland@example.net</t>
  </si>
  <si>
    <t>104.169.2319</t>
  </si>
  <si>
    <t>596-672-6029x62521</t>
  </si>
  <si>
    <t>matthewjohnson@example.com</t>
  </si>
  <si>
    <t>856.595.3870x4577</t>
  </si>
  <si>
    <t>saravargas@example.org</t>
  </si>
  <si>
    <t>370-136-0435x406</t>
  </si>
  <si>
    <t>holly01@example.org</t>
  </si>
  <si>
    <t>565.916.8881</t>
  </si>
  <si>
    <t>yking@example.net</t>
  </si>
  <si>
    <t>(789)025-5921</t>
  </si>
  <si>
    <t>brendacabrera@example.org</t>
  </si>
  <si>
    <t>275.506.4820x64220</t>
  </si>
  <si>
    <t>johnmorris@example.org</t>
  </si>
  <si>
    <t>493.959.1059</t>
  </si>
  <si>
    <t>misty32@example.org</t>
  </si>
  <si>
    <t>490.303.7231x596</t>
  </si>
  <si>
    <t>gregory30@example.com</t>
  </si>
  <si>
    <t>bailey50@example.net</t>
  </si>
  <si>
    <t>marygarcia@example.com</t>
  </si>
  <si>
    <t>+1-669-268-6917x60036</t>
  </si>
  <si>
    <t>rachel81@example.com</t>
  </si>
  <si>
    <t>459.386.5208</t>
  </si>
  <si>
    <t>kevinlane@example.com</t>
  </si>
  <si>
    <t>620.978.3192</t>
  </si>
  <si>
    <t>amandaharper@example.net</t>
  </si>
  <si>
    <t>001-903-482-2521x3007</t>
  </si>
  <si>
    <t>charles54@example.net</t>
  </si>
  <si>
    <t>633.309.1402</t>
  </si>
  <si>
    <t>jillbarton@example.net</t>
  </si>
  <si>
    <t>+1-459-537-2071x9901</t>
  </si>
  <si>
    <t>mariagrimes@example.org</t>
  </si>
  <si>
    <t>+1-286-676-1882x2022</t>
  </si>
  <si>
    <t>whurst@example.net</t>
  </si>
  <si>
    <t>(570)135-5149x61529</t>
  </si>
  <si>
    <t>ngreen@example.com</t>
  </si>
  <si>
    <t>lisareyes@example.org</t>
  </si>
  <si>
    <t>+1-856-211-2287x31936</t>
  </si>
  <si>
    <t>wattsshawna@example.net</t>
  </si>
  <si>
    <t>785.408.5250</t>
  </si>
  <si>
    <t>allenemily@example.org</t>
  </si>
  <si>
    <t>646-180-3012x892</t>
  </si>
  <si>
    <t>welchjasmine@example.com</t>
  </si>
  <si>
    <t>001-417-539-3195x894</t>
  </si>
  <si>
    <t>david69@example.org</t>
  </si>
  <si>
    <t>(810)195-3275</t>
  </si>
  <si>
    <t>tasha59@example.net</t>
  </si>
  <si>
    <t>053-193-9207x009</t>
  </si>
  <si>
    <t>collinslisa@example.org</t>
  </si>
  <si>
    <t>023.344.5023x48767</t>
  </si>
  <si>
    <t>donaldhamilton@example.com</t>
  </si>
  <si>
    <t>860-458-6466x6291</t>
  </si>
  <si>
    <t>tsimpson@example.com</t>
  </si>
  <si>
    <t>023.113.2336</t>
  </si>
  <si>
    <t>freemanjustin@example.com</t>
  </si>
  <si>
    <t>662-593-0291x90900</t>
  </si>
  <si>
    <t>dnorris@example.net</t>
  </si>
  <si>
    <t>638-669-4668</t>
  </si>
  <si>
    <t>johnathan98@example.com</t>
  </si>
  <si>
    <t>(083)975-2771x124</t>
  </si>
  <si>
    <t>michael97@example.org</t>
  </si>
  <si>
    <t>+1-207-834-1592x081</t>
  </si>
  <si>
    <t>whitecheryl@example.org</t>
  </si>
  <si>
    <t>(969)885-5428x021</t>
  </si>
  <si>
    <t>sgreene@example.com</t>
  </si>
  <si>
    <t>+1-026-272-5985x775</t>
  </si>
  <si>
    <t>fhernandez@example.net</t>
  </si>
  <si>
    <t>001-539-563-7452x5679</t>
  </si>
  <si>
    <t>fishernathan@example.net</t>
  </si>
  <si>
    <t>+1-692-079-0526x829</t>
  </si>
  <si>
    <t>mmorales@example.com</t>
  </si>
  <si>
    <t>741.339.1455</t>
  </si>
  <si>
    <t>aflores@example.net</t>
  </si>
  <si>
    <t>001-770-501-2215x4736</t>
  </si>
  <si>
    <t>carloskidd@example.org</t>
  </si>
  <si>
    <t>641-591-8256x50399</t>
  </si>
  <si>
    <t>etaylor@example.com</t>
  </si>
  <si>
    <t>+1-383-168-8912x2850</t>
  </si>
  <si>
    <t>angelaclark@example.net</t>
  </si>
  <si>
    <t>862-457-4257</t>
  </si>
  <si>
    <t>roger56@example.com</t>
  </si>
  <si>
    <t>001-020-516-5380x42244</t>
  </si>
  <si>
    <t>thomasdavenport@example.net</t>
  </si>
  <si>
    <t>001-420-715-2755x86880</t>
  </si>
  <si>
    <t>kfoster@example.org</t>
  </si>
  <si>
    <t>jeffersonkelly@example.net</t>
  </si>
  <si>
    <t>894.960.4140x56247</t>
  </si>
  <si>
    <t>angelamorgan@example.com</t>
  </si>
  <si>
    <t>063.367.7179x486</t>
  </si>
  <si>
    <t>christine01@example.org</t>
  </si>
  <si>
    <t>0847636074</t>
  </si>
  <si>
    <t>martinezlance@example.com</t>
  </si>
  <si>
    <t>341.627.5279x32348</t>
  </si>
  <si>
    <t>owhite@example.org</t>
  </si>
  <si>
    <t>vgreen@example.org</t>
  </si>
  <si>
    <t>779-441-1680x992</t>
  </si>
  <si>
    <t>ubrown@example.com</t>
  </si>
  <si>
    <t>(491)797-9283x79809</t>
  </si>
  <si>
    <t>kennedycheyenne@example.com</t>
  </si>
  <si>
    <t>012.362.9045x81462</t>
  </si>
  <si>
    <t>heatherpadilla@example.org</t>
  </si>
  <si>
    <t>+1-619-643-5598x554</t>
  </si>
  <si>
    <t>ericsampson@example.com</t>
  </si>
  <si>
    <t>+1-215-263-7572x1556</t>
  </si>
  <si>
    <t>barbaravasquez@example.net</t>
  </si>
  <si>
    <t>041.657.5368x9123</t>
  </si>
  <si>
    <t>536.530.3031x499</t>
  </si>
  <si>
    <t>paynesarah@example.com</t>
  </si>
  <si>
    <t>001-909-560-5071x843</t>
  </si>
  <si>
    <t>michael72@example.net</t>
  </si>
  <si>
    <t>553-831-6849</t>
  </si>
  <si>
    <t>iwest@example.com</t>
  </si>
  <si>
    <t>Lutz</t>
  </si>
  <si>
    <t>653-683-4160</t>
  </si>
  <si>
    <t>gbush@example.com</t>
  </si>
  <si>
    <t>annavaughn@example.net</t>
  </si>
  <si>
    <t>464.628.1362x76331</t>
  </si>
  <si>
    <t>richard85@example.org</t>
  </si>
  <si>
    <t>461-731-2991</t>
  </si>
  <si>
    <t>lsnyder@example.net</t>
  </si>
  <si>
    <t>+1-269-753-2112x900</t>
  </si>
  <si>
    <t>christopherjohnson@example.com</t>
  </si>
  <si>
    <t>604-052-4209</t>
  </si>
  <si>
    <t>ryanevan@example.com</t>
  </si>
  <si>
    <t>080-694-4816x50731</t>
  </si>
  <si>
    <t>pamela70@example.com</t>
  </si>
  <si>
    <t>001-859-568-2601x171</t>
  </si>
  <si>
    <t>morrisoncathy@example.net</t>
  </si>
  <si>
    <t>625-206-5351x244</t>
  </si>
  <si>
    <t>thomasthomas@example.net</t>
  </si>
  <si>
    <t>monicacalderon@example.com</t>
  </si>
  <si>
    <t>+1-099-330-2320x23353</t>
  </si>
  <si>
    <t>fosteramanda@example.net</t>
  </si>
  <si>
    <t>001-075-441-9240x8899</t>
  </si>
  <si>
    <t>robertgiles@example.net</t>
  </si>
  <si>
    <t>(203)899-5719x435</t>
  </si>
  <si>
    <t>kowens@example.org</t>
  </si>
  <si>
    <t>mariaaguirre@example.com</t>
  </si>
  <si>
    <t>537.320.3664x704</t>
  </si>
  <si>
    <t>muellervalerie@example.com</t>
  </si>
  <si>
    <t>(377)357-9711x3813</t>
  </si>
  <si>
    <t>jose35@example.net</t>
  </si>
  <si>
    <t>836.009.1723x257</t>
  </si>
  <si>
    <t>shaun30@example.net</t>
  </si>
  <si>
    <t>976-253-6362</t>
  </si>
  <si>
    <t>ronald70@example.com</t>
  </si>
  <si>
    <t>deboraholiver@example.org</t>
  </si>
  <si>
    <t>410.595.7462</t>
  </si>
  <si>
    <t>rojasmonique@example.com</t>
  </si>
  <si>
    <t>001-993-100-2223</t>
  </si>
  <si>
    <t>lancemcdonald@example.com</t>
  </si>
  <si>
    <t>+1-491-964-6350x37569</t>
  </si>
  <si>
    <t>kreed@example.org</t>
  </si>
  <si>
    <t>001-320-730-6447x36645</t>
  </si>
  <si>
    <t>patriciamoore@example.com</t>
  </si>
  <si>
    <t>(085)842-8744x50589</t>
  </si>
  <si>
    <t>kphelps@example.net</t>
  </si>
  <si>
    <t>789.299.3972x049</t>
  </si>
  <si>
    <t>nicholas76@example.net</t>
  </si>
  <si>
    <t>261.752.7247</t>
  </si>
  <si>
    <t>qortiz@example.net</t>
  </si>
  <si>
    <t>001-189-756-7410</t>
  </si>
  <si>
    <t>morsebrett@example.org</t>
  </si>
  <si>
    <t>(037)742-2624</t>
  </si>
  <si>
    <t>carrollchelsea@example.org</t>
  </si>
  <si>
    <t>732.740.2717</t>
  </si>
  <si>
    <t>wblack@example.org</t>
  </si>
  <si>
    <t>+1-282-782-8329x49185</t>
  </si>
  <si>
    <t>sgonzalez@example.com</t>
  </si>
  <si>
    <t>smithjaime@example.org</t>
  </si>
  <si>
    <t>001-586-094-8205</t>
  </si>
  <si>
    <t>martinlisa@example.org</t>
  </si>
  <si>
    <t>652-015-5898x3972</t>
  </si>
  <si>
    <t>larryfoster@example.org</t>
  </si>
  <si>
    <t>593.729.9118x83293</t>
  </si>
  <si>
    <t>zacharyanderson@example.com</t>
  </si>
  <si>
    <t>001-254-663-3218x39492</t>
  </si>
  <si>
    <t>dblair@example.com</t>
  </si>
  <si>
    <t>adam50@example.net</t>
  </si>
  <si>
    <t>059.664.7319x799</t>
  </si>
  <si>
    <t>barkernicholas@example.com</t>
  </si>
  <si>
    <t>001-086-547-5251x8257</t>
  </si>
  <si>
    <t>medinajoshua@example.net</t>
  </si>
  <si>
    <t>(736)991-2624</t>
  </si>
  <si>
    <t>angela33@example.org</t>
  </si>
  <si>
    <t>+1-762-681-0749x846</t>
  </si>
  <si>
    <t>raymond49@example.org</t>
  </si>
  <si>
    <t>wburnett@example.net</t>
  </si>
  <si>
    <t>+1-811-870-6342x5112</t>
  </si>
  <si>
    <t>elizabethsmith@example.org</t>
  </si>
  <si>
    <t>(149)727-3100x3138</t>
  </si>
  <si>
    <t>kurt05@example.org</t>
  </si>
  <si>
    <t>+1-010-365-1697x92833</t>
  </si>
  <si>
    <t>michelle15@example.org</t>
  </si>
  <si>
    <t>+1-749-236-4907x012</t>
  </si>
  <si>
    <t>lori94@example.net</t>
  </si>
  <si>
    <t>(382)550-8458x0325</t>
  </si>
  <si>
    <t>sandra75@example.com</t>
  </si>
  <si>
    <t>112.861.9685x11045</t>
  </si>
  <si>
    <t>gilbert05@example.org</t>
  </si>
  <si>
    <t>001-554-317-4862x285</t>
  </si>
  <si>
    <t>johnsondiamond@example.org</t>
  </si>
  <si>
    <t>877-264-6160x914</t>
  </si>
  <si>
    <t>vazquezjeremy@example.com</t>
  </si>
  <si>
    <t>(060)500-4994x37397</t>
  </si>
  <si>
    <t>hopkinssheila@example.com</t>
  </si>
  <si>
    <t>209-290-1120x95876</t>
  </si>
  <si>
    <t>vduarte@example.com</t>
  </si>
  <si>
    <t>240-093-6063x157</t>
  </si>
  <si>
    <t>whitakershawn@example.net</t>
  </si>
  <si>
    <t>donaldmitchell@example.org</t>
  </si>
  <si>
    <t>346-117-7674</t>
  </si>
  <si>
    <t>christina81@example.net</t>
  </si>
  <si>
    <t>640-889-1619x9292</t>
  </si>
  <si>
    <t>craig76@example.org</t>
  </si>
  <si>
    <t>758-687-5483x932</t>
  </si>
  <si>
    <t>pmann@example.net</t>
  </si>
  <si>
    <t>(428)451-0434x8663</t>
  </si>
  <si>
    <t>cquinn@example.net</t>
  </si>
  <si>
    <t>979.959.8567</t>
  </si>
  <si>
    <t>cathy15@example.org</t>
  </si>
  <si>
    <t>001-041-409-5791x395</t>
  </si>
  <si>
    <t>mroberts@example.net</t>
  </si>
  <si>
    <t>001-818-797-1196x104</t>
  </si>
  <si>
    <t>fbishop@example.org</t>
  </si>
  <si>
    <t>491.598.9989x5801</t>
  </si>
  <si>
    <t>davideric@example.net</t>
  </si>
  <si>
    <t>+1-147-283-2676x567</t>
  </si>
  <si>
    <t>fbrown@example.net</t>
  </si>
  <si>
    <t>182.712.8183x9103</t>
  </si>
  <si>
    <t>baldwinpaula@example.org</t>
  </si>
  <si>
    <t>488.876.2054x3523</t>
  </si>
  <si>
    <t>ysmith@example.com</t>
  </si>
  <si>
    <t>018-434-9836x181</t>
  </si>
  <si>
    <t>bsuarez@example.com</t>
  </si>
  <si>
    <t>001-394-191-8730x072</t>
  </si>
  <si>
    <t>sshort@example.net</t>
  </si>
  <si>
    <t>169.908.2800</t>
  </si>
  <si>
    <t>hbrady@example.com</t>
  </si>
  <si>
    <t>(958)768-9980x5981</t>
  </si>
  <si>
    <t>matthewruiz@example.net</t>
  </si>
  <si>
    <t>731-593-1567</t>
  </si>
  <si>
    <t>bmontgomery@example.net</t>
  </si>
  <si>
    <t>(346)516-8654</t>
  </si>
  <si>
    <t>dcarter@example.com</t>
  </si>
  <si>
    <t>donaldnichols@example.net</t>
  </si>
  <si>
    <t>678.423.6974x8783</t>
  </si>
  <si>
    <t>wallaceaaron@example.net</t>
  </si>
  <si>
    <t>(392)527-2083x05207</t>
  </si>
  <si>
    <t>mgarcia@example.com</t>
  </si>
  <si>
    <t>sanchezrichard@example.net</t>
  </si>
  <si>
    <t>001-522-817-5335x36047</t>
  </si>
  <si>
    <t>zcarney@example.net</t>
  </si>
  <si>
    <t>(121)261-7053x7658</t>
  </si>
  <si>
    <t>kmckay@example.net</t>
  </si>
  <si>
    <t>alishathompson@example.org</t>
  </si>
  <si>
    <t>880-024-8559x491</t>
  </si>
  <si>
    <t>zamoradavid@example.net</t>
  </si>
  <si>
    <t>fdominguez@example.org</t>
  </si>
  <si>
    <t>(312)920-1803x679</t>
  </si>
  <si>
    <t>bjames@example.net</t>
  </si>
  <si>
    <t>084.007.2258</t>
  </si>
  <si>
    <t>001-697-805-8095</t>
  </si>
  <si>
    <t>bishopscott@example.org</t>
  </si>
  <si>
    <t>(735)373-7938x3129</t>
  </si>
  <si>
    <t>sloanchelsea@example.com</t>
  </si>
  <si>
    <t>nicholssean@example.net</t>
  </si>
  <si>
    <t>142.859.5621x3031</t>
  </si>
  <si>
    <t>daniel15@example.net</t>
  </si>
  <si>
    <t>001-298-131-6657</t>
  </si>
  <si>
    <t>ubailey@example.com</t>
  </si>
  <si>
    <t>317-032-1314x92522</t>
  </si>
  <si>
    <t>qmurphy@example.com</t>
  </si>
  <si>
    <t>935.691.2754x38135</t>
  </si>
  <si>
    <t>morenorandy@example.org</t>
  </si>
  <si>
    <t>634-199-6116</t>
  </si>
  <si>
    <t>joe32@example.net</t>
  </si>
  <si>
    <t>001-365-224-2276</t>
  </si>
  <si>
    <t>daniel33@example.org</t>
  </si>
  <si>
    <t>+1-820-942-7749x950</t>
  </si>
  <si>
    <t>clarkbrian@example.org</t>
  </si>
  <si>
    <t>001-557-736-7608x45558</t>
  </si>
  <si>
    <t>johnsonrebecca@example.org</t>
  </si>
  <si>
    <t>001-445-822-6388x607</t>
  </si>
  <si>
    <t>kayla64@example.net</t>
  </si>
  <si>
    <t>859.072.0945</t>
  </si>
  <si>
    <t>xdixon@example.net</t>
  </si>
  <si>
    <t>623.260.5962</t>
  </si>
  <si>
    <t>donpark@example.net</t>
  </si>
  <si>
    <t>001-050-183-3552x0311</t>
  </si>
  <si>
    <t>duncanrebecca@example.org</t>
  </si>
  <si>
    <t>144-303-3941x20246</t>
  </si>
  <si>
    <t>lewisdavid@example.org</t>
  </si>
  <si>
    <t>455.061.4764</t>
  </si>
  <si>
    <t>jodidixon@example.net</t>
  </si>
  <si>
    <t>amyrogers@example.net</t>
  </si>
  <si>
    <t>(568)790-7741x7454</t>
  </si>
  <si>
    <t>andrew16@example.org</t>
  </si>
  <si>
    <t>001-216-218-9548x08729</t>
  </si>
  <si>
    <t>maddoxcharles@example.org</t>
  </si>
  <si>
    <t>0775183384</t>
  </si>
  <si>
    <t>rjames@example.net</t>
  </si>
  <si>
    <t>001-838-540-5501x469</t>
  </si>
  <si>
    <t>jasonjohnson@example.com</t>
  </si>
  <si>
    <t>(330)274-9374x347</t>
  </si>
  <si>
    <t>tamarapoole@example.net</t>
  </si>
  <si>
    <t>421-813-2543x1776</t>
  </si>
  <si>
    <t>alan27@example.org</t>
  </si>
  <si>
    <t>(101)231-3716</t>
  </si>
  <si>
    <t>tara51@example.com</t>
  </si>
  <si>
    <t>fieldsandrew@example.org</t>
  </si>
  <si>
    <t>759.320.6008</t>
  </si>
  <si>
    <t>flemingstephen@example.com</t>
  </si>
  <si>
    <t>austinpeters@example.org</t>
  </si>
  <si>
    <t>011-803-3968x013</t>
  </si>
  <si>
    <t>william52@example.org</t>
  </si>
  <si>
    <t>961.795.3688x023</t>
  </si>
  <si>
    <t>qflowers@example.org</t>
  </si>
  <si>
    <t>(856)140-8510</t>
  </si>
  <si>
    <t>wongbrent@example.org</t>
  </si>
  <si>
    <t>563-310-7580</t>
  </si>
  <si>
    <t>brettmaldonado@example.com</t>
  </si>
  <si>
    <t>690-491-5263x299</t>
  </si>
  <si>
    <t>achandler@example.net</t>
  </si>
  <si>
    <t>+1-340-664-2344x4808</t>
  </si>
  <si>
    <t>qwright@example.com</t>
  </si>
  <si>
    <t>001-615-286-9049x1253</t>
  </si>
  <si>
    <t>lwhite@example.com</t>
  </si>
  <si>
    <t>schmittjake@example.com</t>
  </si>
  <si>
    <t>511-599-9560</t>
  </si>
  <si>
    <t>andrewblack@example.com</t>
  </si>
  <si>
    <t>(162)605-8254x022</t>
  </si>
  <si>
    <t>jwilliams@example.com</t>
  </si>
  <si>
    <t>001-401-205-6705x1202</t>
  </si>
  <si>
    <t>leahglass@example.net</t>
  </si>
  <si>
    <t>(324)503-8619x2192</t>
  </si>
  <si>
    <t>heathercoleman@example.net</t>
  </si>
  <si>
    <t>001-264-338-8590x42546</t>
  </si>
  <si>
    <t>melissarobinson@example.net</t>
  </si>
  <si>
    <t>howellkatrina@example.net</t>
  </si>
  <si>
    <t>176-883-2880</t>
  </si>
  <si>
    <t>aaguilar@example.org</t>
  </si>
  <si>
    <t>001-503-376-1149x129</t>
  </si>
  <si>
    <t>lovejohn@example.net</t>
  </si>
  <si>
    <t>howedylan@example.org</t>
  </si>
  <si>
    <t>001-192-825-1484</t>
  </si>
  <si>
    <t>sfernandez@example.org</t>
  </si>
  <si>
    <t>303-678-5949x2554</t>
  </si>
  <si>
    <t>nicholsjames@example.com</t>
  </si>
  <si>
    <t>001-299-344-2268x770</t>
  </si>
  <si>
    <t>mwatkins@example.org</t>
  </si>
  <si>
    <t>001-531-404-2230</t>
  </si>
  <si>
    <t>jessicaross@example.net</t>
  </si>
  <si>
    <t>003.607.4140x35471</t>
  </si>
  <si>
    <t>fullerjessica@example.org</t>
  </si>
  <si>
    <t>(946)080-4842x21974</t>
  </si>
  <si>
    <t>heidimorris@example.net</t>
  </si>
  <si>
    <t>001-593-382-4758x143</t>
  </si>
  <si>
    <t>david34@example.org</t>
  </si>
  <si>
    <t>(797)855-3403</t>
  </si>
  <si>
    <t>kingmary@example.net</t>
  </si>
  <si>
    <t>013.721.4533x161</t>
  </si>
  <si>
    <t>allentanya@example.org</t>
  </si>
  <si>
    <t>Ho</t>
  </si>
  <si>
    <t>nicoleabbott@example.com</t>
  </si>
  <si>
    <t>001-861-665-7969x094</t>
  </si>
  <si>
    <t>jason70@example.net</t>
  </si>
  <si>
    <t>398-901-2228x3686</t>
  </si>
  <si>
    <t>melissa92@example.org</t>
  </si>
  <si>
    <t>cwatson@example.net</t>
  </si>
  <si>
    <t>doughertyernest@example.org</t>
  </si>
  <si>
    <t>(641)899-5165</t>
  </si>
  <si>
    <t>james32@example.com</t>
  </si>
  <si>
    <t>001-340-420-4257x815</t>
  </si>
  <si>
    <t>eyoung@example.com</t>
  </si>
  <si>
    <t>001-160-012-8642x9971</t>
  </si>
  <si>
    <t>sanfordkenneth@example.org</t>
  </si>
  <si>
    <t>+1-435-201-6083x71313</t>
  </si>
  <si>
    <t>michaelmcdaniel@example.com</t>
  </si>
  <si>
    <t>001-625-533-0622x79832</t>
  </si>
  <si>
    <t>reynoldsjohn@example.com</t>
  </si>
  <si>
    <t>Toni</t>
  </si>
  <si>
    <t>(521)310-5881x126</t>
  </si>
  <si>
    <t>mariawelch@example.com</t>
  </si>
  <si>
    <t>tchambers@example.com</t>
  </si>
  <si>
    <t>(108)939-2946</t>
  </si>
  <si>
    <t>jenna66@example.net</t>
  </si>
  <si>
    <t>804.001.6481x0809</t>
  </si>
  <si>
    <t>hillchristopher@example.net</t>
  </si>
  <si>
    <t>001-212-748-0838</t>
  </si>
  <si>
    <t>anne85@example.org</t>
  </si>
  <si>
    <t>+1-246-540-4188x590</t>
  </si>
  <si>
    <t>tlowery@example.com</t>
  </si>
  <si>
    <t>(315)619-3950x8054</t>
  </si>
  <si>
    <t>dawsonwilliam@example.net</t>
  </si>
  <si>
    <t>(521)067-3906x47198</t>
  </si>
  <si>
    <t>kimberlygonzalez@example.com</t>
  </si>
  <si>
    <t>jesse95@example.net</t>
  </si>
  <si>
    <t>+1-149-893-6656x08613</t>
  </si>
  <si>
    <t>ibaxter@example.net</t>
  </si>
  <si>
    <t>(614)948-3821</t>
  </si>
  <si>
    <t>buckalejandro@example.com</t>
  </si>
  <si>
    <t>ychan@example.net</t>
  </si>
  <si>
    <t>367-596-4304</t>
  </si>
  <si>
    <t>crossryan@example.org</t>
  </si>
  <si>
    <t>(318)908-2741</t>
  </si>
  <si>
    <t>campbellmichele@example.net</t>
  </si>
  <si>
    <t>025-557-0997x4880</t>
  </si>
  <si>
    <t>goldenkathy@example.com</t>
  </si>
  <si>
    <t>suttondustin@example.net</t>
  </si>
  <si>
    <t>+1-937-288-8829x13755</t>
  </si>
  <si>
    <t>briangonzalez@example.com</t>
  </si>
  <si>
    <t>736-010-0320x00492</t>
  </si>
  <si>
    <t>rrobbins@example.com</t>
  </si>
  <si>
    <t>+1-396-060-8451x771</t>
  </si>
  <si>
    <t>nfrey@example.org</t>
  </si>
  <si>
    <t>teresa66@example.net</t>
  </si>
  <si>
    <t>145.628.0393x730</t>
  </si>
  <si>
    <t>summertaylor@example.com</t>
  </si>
  <si>
    <t>848-105-5695</t>
  </si>
  <si>
    <t>william30@example.net</t>
  </si>
  <si>
    <t>Li</t>
  </si>
  <si>
    <t>(733)507-0772x3849</t>
  </si>
  <si>
    <t>gail78@example.net</t>
  </si>
  <si>
    <t>(001)265-0463x7991</t>
  </si>
  <si>
    <t>cdavidson@example.org</t>
  </si>
  <si>
    <t>822.283.4721</t>
  </si>
  <si>
    <t>zhenry@example.org</t>
  </si>
  <si>
    <t>699.931.5576x9371</t>
  </si>
  <si>
    <t>dalton56@example.net</t>
  </si>
  <si>
    <t>(375)160-5872x09153</t>
  </si>
  <si>
    <t>lmccarthy@example.com</t>
  </si>
  <si>
    <t>984.771.1485x2840</t>
  </si>
  <si>
    <t>wward@example.net</t>
  </si>
  <si>
    <t>(278)460-3573x47353</t>
  </si>
  <si>
    <t>brian33@example.org</t>
  </si>
  <si>
    <t>625-175-5632</t>
  </si>
  <si>
    <t>sosborn@example.com</t>
  </si>
  <si>
    <t>Bass</t>
  </si>
  <si>
    <t>601.835.4756</t>
  </si>
  <si>
    <t>arojas@example.com</t>
  </si>
  <si>
    <t>355.786.9977x94953</t>
  </si>
  <si>
    <t>holmestina@example.org</t>
  </si>
  <si>
    <t>(375)345-3597x0878</t>
  </si>
  <si>
    <t>jhernandez@example.org</t>
  </si>
  <si>
    <t>+1-814-623-7400x09006</t>
  </si>
  <si>
    <t>dennis70@example.org</t>
  </si>
  <si>
    <t>877.469.1494</t>
  </si>
  <si>
    <t>robynmendez@example.com</t>
  </si>
  <si>
    <t>001-388-204-3581x820</t>
  </si>
  <si>
    <t>rachael92@example.com</t>
  </si>
  <si>
    <t>347-344-5041x39646</t>
  </si>
  <si>
    <t>michael82@example.com</t>
  </si>
  <si>
    <t>975-957-9615x5060</t>
  </si>
  <si>
    <t>kennedyjulia@example.com</t>
  </si>
  <si>
    <t>+1-978-160-7075x3073</t>
  </si>
  <si>
    <t>traci99@example.com</t>
  </si>
  <si>
    <t>+1-457-370-3023x212</t>
  </si>
  <si>
    <t>jesse94@example.com</t>
  </si>
  <si>
    <t>901-019-2346x42079</t>
  </si>
  <si>
    <t>danielchandler@example.org</t>
  </si>
  <si>
    <t>zbailey@example.net</t>
  </si>
  <si>
    <t>444-791-2583</t>
  </si>
  <si>
    <t>larsenpatricia@example.org</t>
  </si>
  <si>
    <t>821.068.1036</t>
  </si>
  <si>
    <t>nbarton@example.org</t>
  </si>
  <si>
    <t>(915)656-4185x23763</t>
  </si>
  <si>
    <t>michael06@example.org</t>
  </si>
  <si>
    <t>290-312-1188</t>
  </si>
  <si>
    <t>nathan73@example.com</t>
  </si>
  <si>
    <t>001-550-170-9452x44721</t>
  </si>
  <si>
    <t>psloan@example.com</t>
  </si>
  <si>
    <t>ublair@example.com</t>
  </si>
  <si>
    <t>042.261.2850x9419</t>
  </si>
  <si>
    <t>millermonica@example.net</t>
  </si>
  <si>
    <t>558-852-5614</t>
  </si>
  <si>
    <t>abigail99@example.net</t>
  </si>
  <si>
    <t>614-370-9937</t>
  </si>
  <si>
    <t>jennarobinson@example.com</t>
  </si>
  <si>
    <t>+1-859-673-9474x298</t>
  </si>
  <si>
    <t>collinpeters@example.org</t>
  </si>
  <si>
    <t>613.100.3138x701</t>
  </si>
  <si>
    <t>sullivanmegan@example.com</t>
  </si>
  <si>
    <t>138.949.9044x9071</t>
  </si>
  <si>
    <t>qbryant@example.net</t>
  </si>
  <si>
    <t>001-337-350-1752x64580</t>
  </si>
  <si>
    <t>dvillanueva@example.org</t>
  </si>
  <si>
    <t>roberto12@example.org</t>
  </si>
  <si>
    <t>+1-318-427-4931x8365</t>
  </si>
  <si>
    <t>heather27@example.org</t>
  </si>
  <si>
    <t>001-047-179-2096x780</t>
  </si>
  <si>
    <t>shirley63@example.com</t>
  </si>
  <si>
    <t>(661)343-0791x7040</t>
  </si>
  <si>
    <t>robertperry@example.org</t>
  </si>
  <si>
    <t>owebster@example.com</t>
  </si>
  <si>
    <t>+1-033-832-7647x05210</t>
  </si>
  <si>
    <t>smithcassandra@example.com</t>
  </si>
  <si>
    <t>907.978.0429x05131</t>
  </si>
  <si>
    <t>troyoconnor@example.net</t>
  </si>
  <si>
    <t>lisaalvarado@example.net</t>
  </si>
  <si>
    <t>(709)546-4152x5335</t>
  </si>
  <si>
    <t>glee@example.net</t>
  </si>
  <si>
    <t>001-187-961-4439x015</t>
  </si>
  <si>
    <t>jeffrey26@example.net</t>
  </si>
  <si>
    <t>860-800-9072x299</t>
  </si>
  <si>
    <t>joneslauren@example.org</t>
  </si>
  <si>
    <t>531.133.3949x907</t>
  </si>
  <si>
    <t>lisagriffin@example.net</t>
  </si>
  <si>
    <t>Sherman</t>
  </si>
  <si>
    <t>+1-127-733-4832x74946</t>
  </si>
  <si>
    <t>george98@example.org</t>
  </si>
  <si>
    <t>001-048-634-3935x84070</t>
  </si>
  <si>
    <t>mray@example.com</t>
  </si>
  <si>
    <t>843-422-8004x299</t>
  </si>
  <si>
    <t>acuevas@example.net</t>
  </si>
  <si>
    <t>001-500-249-2033x711</t>
  </si>
  <si>
    <t>mmiller@example.org</t>
  </si>
  <si>
    <t>(774)653-2294</t>
  </si>
  <si>
    <t>karenshort@example.org</t>
  </si>
  <si>
    <t>(253)159-9894x0950</t>
  </si>
  <si>
    <t>ramosmichelle@example.org</t>
  </si>
  <si>
    <t>(826)205-9400</t>
  </si>
  <si>
    <t>ljennings@example.org</t>
  </si>
  <si>
    <t>001-977-899-9044</t>
  </si>
  <si>
    <t>emily84@example.com</t>
  </si>
  <si>
    <t>(884)619-8331x49935</t>
  </si>
  <si>
    <t>nicolesmith@example.net</t>
  </si>
  <si>
    <t>yjimenez@example.com</t>
  </si>
  <si>
    <t>+1-993-876-9650x8860</t>
  </si>
  <si>
    <t>crystalstokes@example.net</t>
  </si>
  <si>
    <t>001-594-700-9085x35523</t>
  </si>
  <si>
    <t>tammy33@example.org</t>
  </si>
  <si>
    <t>villanuevatheresa@example.net</t>
  </si>
  <si>
    <t>110-444-6156x7898</t>
  </si>
  <si>
    <t>ycarson@example.com</t>
  </si>
  <si>
    <t>(473)887-2394x862</t>
  </si>
  <si>
    <t>julie53@example.org</t>
  </si>
  <si>
    <t>685-167-3854</t>
  </si>
  <si>
    <t>xhicks@example.net</t>
  </si>
  <si>
    <t>Stout</t>
  </si>
  <si>
    <t>(839)337-9038x46964</t>
  </si>
  <si>
    <t>kellertony@example.com</t>
  </si>
  <si>
    <t>001-982-662-4364x94177</t>
  </si>
  <si>
    <t>westbobby@example.org</t>
  </si>
  <si>
    <t>(511)478-3209x856</t>
  </si>
  <si>
    <t>erin17@example.net</t>
  </si>
  <si>
    <t>001-795-244-5396x49014</t>
  </si>
  <si>
    <t>ashleyglover@example.org</t>
  </si>
  <si>
    <t>(185)648-5619x58214</t>
  </si>
  <si>
    <t>kathy07@example.org</t>
  </si>
  <si>
    <t>001-955-313-0203</t>
  </si>
  <si>
    <t>williamdixon@example.org</t>
  </si>
  <si>
    <t>+1-922-009-4286x6769</t>
  </si>
  <si>
    <t>steve05@example.com</t>
  </si>
  <si>
    <t>+1-410-660-3069x8790</t>
  </si>
  <si>
    <t>thomasjackson@example.net</t>
  </si>
  <si>
    <t>780-670-9523</t>
  </si>
  <si>
    <t>utran@example.com</t>
  </si>
  <si>
    <t>(282)346-7221x5734</t>
  </si>
  <si>
    <t>diana56@example.org</t>
  </si>
  <si>
    <t>(936)127-7037</t>
  </si>
  <si>
    <t>conleybrian@example.net</t>
  </si>
  <si>
    <t>stephaniescott@example.com</t>
  </si>
  <si>
    <t>001-613-406-4153x598</t>
  </si>
  <si>
    <t>ethompson@example.org</t>
  </si>
  <si>
    <t>(322)186-5982x86795</t>
  </si>
  <si>
    <t>wallen@example.org</t>
  </si>
  <si>
    <t>001-539-041-7009</t>
  </si>
  <si>
    <t>lsmith@example.com</t>
  </si>
  <si>
    <t>+1-523-477-5005x2626</t>
  </si>
  <si>
    <t>whitelauren@example.com</t>
  </si>
  <si>
    <t>001-491-253-2337x45056</t>
  </si>
  <si>
    <t>megan05@example.net</t>
  </si>
  <si>
    <t>(333)258-0974x573</t>
  </si>
  <si>
    <t>jason27@example.com</t>
  </si>
  <si>
    <t>(434)565-7289</t>
  </si>
  <si>
    <t>mcguirewilliam@example.com</t>
  </si>
  <si>
    <t>494.704.5426</t>
  </si>
  <si>
    <t>stevenwilliams@example.net</t>
  </si>
  <si>
    <t>(916)239-9074</t>
  </si>
  <si>
    <t>steven21@example.net</t>
  </si>
  <si>
    <t>146-926-5575</t>
  </si>
  <si>
    <t>mayostephanie@example.net</t>
  </si>
  <si>
    <t>(288)831-4665</t>
  </si>
  <si>
    <t>parsonschristopher@example.net</t>
  </si>
  <si>
    <t>001-933-504-5115x4916</t>
  </si>
  <si>
    <t>perezregina@example.net</t>
  </si>
  <si>
    <t>(790)460-0033</t>
  </si>
  <si>
    <t>hudsonvincent@example.com</t>
  </si>
  <si>
    <t>711-115-0749x89501</t>
  </si>
  <si>
    <t>gomezsusan@example.net</t>
  </si>
  <si>
    <t>743.007.0233x57237</t>
  </si>
  <si>
    <t>matthewhayes@example.org</t>
  </si>
  <si>
    <t>(087)412-2718x36093</t>
  </si>
  <si>
    <t>gregory59@example.net</t>
  </si>
  <si>
    <t>558-116-4497x07186</t>
  </si>
  <si>
    <t>steven22@example.org</t>
  </si>
  <si>
    <t>001-527-321-7913</t>
  </si>
  <si>
    <t>rhondadixon@example.com</t>
  </si>
  <si>
    <t>001-318-823-9927</t>
  </si>
  <si>
    <t>susanboone@example.net</t>
  </si>
  <si>
    <t>jenniferstewart@example.org</t>
  </si>
  <si>
    <t>211.728.1195x704</t>
  </si>
  <si>
    <t>rsmith@example.net</t>
  </si>
  <si>
    <t>(856)760-4062x724</t>
  </si>
  <si>
    <t>mitchellmark@example.net</t>
  </si>
  <si>
    <t>+1-976-260-2625x994</t>
  </si>
  <si>
    <t>dillonrobinson@example.com</t>
  </si>
  <si>
    <t>001-956-738-3948x8566</t>
  </si>
  <si>
    <t>tallen@example.com</t>
  </si>
  <si>
    <t>(211)727-5355x806</t>
  </si>
  <si>
    <t>jennifer76@example.net</t>
  </si>
  <si>
    <t>313-894-6843x5957</t>
  </si>
  <si>
    <t>david49@example.org</t>
  </si>
  <si>
    <t>+1-915-168-5773x3264</t>
  </si>
  <si>
    <t>rreyes@example.com</t>
  </si>
  <si>
    <t>116.720.4192</t>
  </si>
  <si>
    <t>jcampbell@example.com</t>
  </si>
  <si>
    <t>001-422-052-5594x479</t>
  </si>
  <si>
    <t>davidarellano@example.com</t>
  </si>
  <si>
    <t>+1-006-018-7055x302</t>
  </si>
  <si>
    <t>gvang@example.com</t>
  </si>
  <si>
    <t>leejessica@example.com</t>
  </si>
  <si>
    <t>001-748-545-2964x82948</t>
  </si>
  <si>
    <t>henry64@example.com</t>
  </si>
  <si>
    <t>(423)421-9851x249</t>
  </si>
  <si>
    <t>taylor27@example.org</t>
  </si>
  <si>
    <t>+1-996-175-2946x00398</t>
  </si>
  <si>
    <t>kelly64@example.com</t>
  </si>
  <si>
    <t>(538)141-7286x326</t>
  </si>
  <si>
    <t>ramirezmiguel@example.net</t>
  </si>
  <si>
    <t>001-020-032-1994x1267</t>
  </si>
  <si>
    <t>jeremytran@example.org</t>
  </si>
  <si>
    <t>904-217-0436x0804</t>
  </si>
  <si>
    <t>christophervasquez@example.com</t>
  </si>
  <si>
    <t>johnnyguerrero@example.org</t>
  </si>
  <si>
    <t>001-948-909-0309x66029</t>
  </si>
  <si>
    <t>vingram@example.net</t>
  </si>
  <si>
    <t>+1-840-648-0632x304</t>
  </si>
  <si>
    <t>amandarichard@example.net</t>
  </si>
  <si>
    <t>366.263.9774x29186</t>
  </si>
  <si>
    <t>bheath@example.com</t>
  </si>
  <si>
    <t>001-011-643-4716x3294</t>
  </si>
  <si>
    <t>tuckermary@example.com</t>
  </si>
  <si>
    <t>724.857.0770x1293</t>
  </si>
  <si>
    <t>barkerpatricia@example.com</t>
  </si>
  <si>
    <t>001-084-116-6591x290</t>
  </si>
  <si>
    <t>mooreblake@example.net</t>
  </si>
  <si>
    <t>001-179-789-7723x094</t>
  </si>
  <si>
    <t>jameskatherine@example.net</t>
  </si>
  <si>
    <t>Walton</t>
  </si>
  <si>
    <t>326-216-5794x6596</t>
  </si>
  <si>
    <t>charles97@example.org</t>
  </si>
  <si>
    <t>(208)463-5602x695</t>
  </si>
  <si>
    <t>eramirez@example.org</t>
  </si>
  <si>
    <t>jacob30@example.net</t>
  </si>
  <si>
    <t>001-187-852-2122</t>
  </si>
  <si>
    <t>virginiagould@example.net</t>
  </si>
  <si>
    <t>gavila@example.com</t>
  </si>
  <si>
    <t>(068)816-7092x62213</t>
  </si>
  <si>
    <t>sanderseric@example.com</t>
  </si>
  <si>
    <t>001-635-337-9133x729</t>
  </si>
  <si>
    <t>hburgess@example.com</t>
  </si>
  <si>
    <t>584.370.2193x020</t>
  </si>
  <si>
    <t>rbass@example.com</t>
  </si>
  <si>
    <t>854.568.0092</t>
  </si>
  <si>
    <t>farrellallen@example.org</t>
  </si>
  <si>
    <t>617.848.4684x8956</t>
  </si>
  <si>
    <t>georgemeghan@example.com</t>
  </si>
  <si>
    <t>829.896.5838</t>
  </si>
  <si>
    <t>heather31@example.org</t>
  </si>
  <si>
    <t>Mia</t>
  </si>
  <si>
    <t>(723)630-9261</t>
  </si>
  <si>
    <t>jodifisher@example.net</t>
  </si>
  <si>
    <t>natashanelson@example.com</t>
  </si>
  <si>
    <t>(633)828-9236</t>
  </si>
  <si>
    <t>robertwinters@example.org</t>
  </si>
  <si>
    <t>049.435.7820x253</t>
  </si>
  <si>
    <t>michaelevans@example.org</t>
  </si>
  <si>
    <t>622.268.7347x6552</t>
  </si>
  <si>
    <t>pmiller@example.net</t>
  </si>
  <si>
    <t>+1-851-231-8192x786</t>
  </si>
  <si>
    <t>roberthernandez@example.org</t>
  </si>
  <si>
    <t>001-690-779-3816x04867</t>
  </si>
  <si>
    <t>cynthia06@example.com</t>
  </si>
  <si>
    <t>286.458.4914</t>
  </si>
  <si>
    <t>brendabuck@example.org</t>
  </si>
  <si>
    <t>641-961-0281x7370</t>
  </si>
  <si>
    <t>npena@example.net</t>
  </si>
  <si>
    <t>brianwilson@example.org</t>
  </si>
  <si>
    <t>Meadows</t>
  </si>
  <si>
    <t>001-398-739-4421x57072</t>
  </si>
  <si>
    <t>tthomas@example.org</t>
  </si>
  <si>
    <t>(367)025-9974</t>
  </si>
  <si>
    <t>mgray@example.net</t>
  </si>
  <si>
    <t>001-986-160-2389x1858</t>
  </si>
  <si>
    <t>leepamela@example.net</t>
  </si>
  <si>
    <t>877.650.4216</t>
  </si>
  <si>
    <t>chensarah@example.com</t>
  </si>
  <si>
    <t>001-793-585-5444</t>
  </si>
  <si>
    <t>piercejade@example.org</t>
  </si>
  <si>
    <t>745.913.0633x7165</t>
  </si>
  <si>
    <t>ujoseph@example.org</t>
  </si>
  <si>
    <t>(956)763-1206x96887</t>
  </si>
  <si>
    <t>johnstonjeremy@example.org</t>
  </si>
  <si>
    <t>(671)216-5458x356</t>
  </si>
  <si>
    <t>cliffordleonard@example.org</t>
  </si>
  <si>
    <t>070-155-7415x1413</t>
  </si>
  <si>
    <t>allenvalerie@example.org</t>
  </si>
  <si>
    <t>741.480.8575</t>
  </si>
  <si>
    <t>smithrhonda@example.net</t>
  </si>
  <si>
    <t>574.766.6027x9987</t>
  </si>
  <si>
    <t>bergerjesse@example.org</t>
  </si>
  <si>
    <t>703-754-9754x99847</t>
  </si>
  <si>
    <t>michaeljohnson@example.org</t>
  </si>
  <si>
    <t>986-640-0551x8612</t>
  </si>
  <si>
    <t>mayerjohn@example.net</t>
  </si>
  <si>
    <t>Joanna</t>
  </si>
  <si>
    <t>001-549-524-8202x81320</t>
  </si>
  <si>
    <t>vicki04@example.com</t>
  </si>
  <si>
    <t>954-097-3043</t>
  </si>
  <si>
    <t>ashley27@example.org</t>
  </si>
  <si>
    <t>(128)242-0927x07101</t>
  </si>
  <si>
    <t>jking@example.net</t>
  </si>
  <si>
    <t>(817)148-3470</t>
  </si>
  <si>
    <t>danadavila@example.net</t>
  </si>
  <si>
    <t>188-604-9288x14834</t>
  </si>
  <si>
    <t>ramirezheather@example.net</t>
  </si>
  <si>
    <t>+1-483-356-5491x750</t>
  </si>
  <si>
    <t>oford@example.net</t>
  </si>
  <si>
    <t>bvasquez@example.org</t>
  </si>
  <si>
    <t>774-365-2567x5630</t>
  </si>
  <si>
    <t>oliviarogers@example.org</t>
  </si>
  <si>
    <t>412-239-8711x523</t>
  </si>
  <si>
    <t>aaron94@example.com</t>
  </si>
  <si>
    <t>011-421-7513x7490</t>
  </si>
  <si>
    <t>kyliebecker@example.org</t>
  </si>
  <si>
    <t>Mcdowell</t>
  </si>
  <si>
    <t>539-112-0332x328</t>
  </si>
  <si>
    <t>jonesdeborah@example.com</t>
  </si>
  <si>
    <t>001-941-592-1589x1642</t>
  </si>
  <si>
    <t>valeriemartinez@example.org</t>
  </si>
  <si>
    <t>ellismartin@example.com</t>
  </si>
  <si>
    <t>016.472.5777x44245</t>
  </si>
  <si>
    <t>robincowan@example.org</t>
  </si>
  <si>
    <t>001-255-565-6711</t>
  </si>
  <si>
    <t>kmason@example.net</t>
  </si>
  <si>
    <t>Carly</t>
  </si>
  <si>
    <t>581-480-1125</t>
  </si>
  <si>
    <t>leroy15@example.org</t>
  </si>
  <si>
    <t>(004)286-2378x59872</t>
  </si>
  <si>
    <t>racheldoyle@example.org</t>
  </si>
  <si>
    <t>lcoffey@example.org</t>
  </si>
  <si>
    <t>quinntanya@example.net</t>
  </si>
  <si>
    <t>260.786.0558</t>
  </si>
  <si>
    <t>sherrybarnes@example.com</t>
  </si>
  <si>
    <t>(421)681-0039</t>
  </si>
  <si>
    <t>lsanchez@example.org</t>
  </si>
  <si>
    <t>001-458-620-8048</t>
  </si>
  <si>
    <t>emcdaniel@example.org</t>
  </si>
  <si>
    <t>001-201-303-8682x784</t>
  </si>
  <si>
    <t>(823)791-3866</t>
  </si>
  <si>
    <t>756-396-9095x2571</t>
  </si>
  <si>
    <t>xdiaz@example.net</t>
  </si>
  <si>
    <t>365.711.4942x13396</t>
  </si>
  <si>
    <t>velazquezteresa@example.org</t>
  </si>
  <si>
    <t>497.926.5782x71317</t>
  </si>
  <si>
    <t>andrea75@example.com</t>
  </si>
  <si>
    <t>537.873.7968</t>
  </si>
  <si>
    <t>murilloandrea@example.org</t>
  </si>
  <si>
    <t>066.487.2297x827</t>
  </si>
  <si>
    <t>leonjason@example.org</t>
  </si>
  <si>
    <t>556-871-2486x9703</t>
  </si>
  <si>
    <t>kimberly97@example.com</t>
  </si>
  <si>
    <t>002-200-7451</t>
  </si>
  <si>
    <t>turneralan@example.org</t>
  </si>
  <si>
    <t>327-708-4936</t>
  </si>
  <si>
    <t>nblair@example.com</t>
  </si>
  <si>
    <t>+1-474-633-7634x584</t>
  </si>
  <si>
    <t>nathan35@example.com</t>
  </si>
  <si>
    <t>+1-526-670-6754x56422</t>
  </si>
  <si>
    <t>rileychristopher@example.com</t>
  </si>
  <si>
    <t>001-088-776-6553x5386</t>
  </si>
  <si>
    <t>ashleyvargas@example.com</t>
  </si>
  <si>
    <t>+1-046-692-8113x2429</t>
  </si>
  <si>
    <t>powelllisa@example.net</t>
  </si>
  <si>
    <t>546.041.1969x160</t>
  </si>
  <si>
    <t>megan83@example.net</t>
  </si>
  <si>
    <t>483-005-7901</t>
  </si>
  <si>
    <t>nsoto@example.com</t>
  </si>
  <si>
    <t>001-354-328-9914x6786</t>
  </si>
  <si>
    <t>dianediaz@example.org</t>
  </si>
  <si>
    <t>164.383.5344</t>
  </si>
  <si>
    <t>jonathan49@example.com</t>
  </si>
  <si>
    <t>+1-488-472-9505x4686</t>
  </si>
  <si>
    <t>nicholas14@example.net</t>
  </si>
  <si>
    <t>001-592-210-7502x0238</t>
  </si>
  <si>
    <t>bryan03@example.com</t>
  </si>
  <si>
    <t>(992)820-9367</t>
  </si>
  <si>
    <t>vanessaswanson@example.org</t>
  </si>
  <si>
    <t>(041)574-5359</t>
  </si>
  <si>
    <t>tony64@example.org</t>
  </si>
  <si>
    <t>104-142-1381x3147</t>
  </si>
  <si>
    <t>shariflores@example.org</t>
  </si>
  <si>
    <t>001-310-585-0620x5657</t>
  </si>
  <si>
    <t>ismith@example.net</t>
  </si>
  <si>
    <t>001-567-786-1476x021</t>
  </si>
  <si>
    <t>karenball@example.org</t>
  </si>
  <si>
    <t>+1-925-254-7447x16905</t>
  </si>
  <si>
    <t>nixonronald@example.com</t>
  </si>
  <si>
    <t>001-001-097-0986x2030</t>
  </si>
  <si>
    <t>lambertmary@example.org</t>
  </si>
  <si>
    <t>(494)792-2241</t>
  </si>
  <si>
    <t>martinezlinda@example.com</t>
  </si>
  <si>
    <t>+1-259-563-0626x502</t>
  </si>
  <si>
    <t>riverajonathan@example.com</t>
  </si>
  <si>
    <t>001-462-197-1166x212</t>
  </si>
  <si>
    <t>teresa42@example.net</t>
  </si>
  <si>
    <t>836.055.7325x318</t>
  </si>
  <si>
    <t>othompson@example.com</t>
  </si>
  <si>
    <t>030-302-6675x615</t>
  </si>
  <si>
    <t>uevans@example.org</t>
  </si>
  <si>
    <t>001-550-125-1364x6913</t>
  </si>
  <si>
    <t>katelyntaylor@example.com</t>
  </si>
  <si>
    <t>(237)203-7440x4709</t>
  </si>
  <si>
    <t>braunjeffery@example.org</t>
  </si>
  <si>
    <t>001-806-104-0163x501</t>
  </si>
  <si>
    <t>anthonyporter@example.org</t>
  </si>
  <si>
    <t>614-091-9466</t>
  </si>
  <si>
    <t>walkeradam@example.com</t>
  </si>
  <si>
    <t>+1-775-592-1483x025</t>
  </si>
  <si>
    <t>lwillis@example.org</t>
  </si>
  <si>
    <t>001-243-205-5565x9375</t>
  </si>
  <si>
    <t>kellyjanice@example.net</t>
  </si>
  <si>
    <t>423.585.6472x437</t>
  </si>
  <si>
    <t>fwest@example.com</t>
  </si>
  <si>
    <t>(678)746-5266</t>
  </si>
  <si>
    <t>stephen39@example.com</t>
  </si>
  <si>
    <t>848.616.6087x0219</t>
  </si>
  <si>
    <t>wjames@example.org</t>
  </si>
  <si>
    <t>747.526.3395</t>
  </si>
  <si>
    <t>hcherry@example.com</t>
  </si>
  <si>
    <t>445.090.9639x67898</t>
  </si>
  <si>
    <t>christopher64@example.org</t>
  </si>
  <si>
    <t>606.901.7101x0757</t>
  </si>
  <si>
    <t>ehenderson@example.net</t>
  </si>
  <si>
    <t>471-154-6083</t>
  </si>
  <si>
    <t>donald08@example.org</t>
  </si>
  <si>
    <t>627.489.7189</t>
  </si>
  <si>
    <t>cohenaaron@example.net</t>
  </si>
  <si>
    <t>+1-143-851-4373x400</t>
  </si>
  <si>
    <t>john22@example.com</t>
  </si>
  <si>
    <t>+1-224-473-5028x364</t>
  </si>
  <si>
    <t>grosschad@example.org</t>
  </si>
  <si>
    <t>+1-027-926-9148x241</t>
  </si>
  <si>
    <t>katrina11@example.com</t>
  </si>
  <si>
    <t>099.993.5799</t>
  </si>
  <si>
    <t>smithstephanie@example.com</t>
  </si>
  <si>
    <t>713-713-1886x770</t>
  </si>
  <si>
    <t>andrew58@example.org</t>
  </si>
  <si>
    <t>(028)368-6164</t>
  </si>
  <si>
    <t>mikaylaholmes@example.com</t>
  </si>
  <si>
    <t>+1-708-772-0976x30774</t>
  </si>
  <si>
    <t>imalone@example.com</t>
  </si>
  <si>
    <t>Earl</t>
  </si>
  <si>
    <t>001-264-423-0262x3383</t>
  </si>
  <si>
    <t>adamskelly@example.com</t>
  </si>
  <si>
    <t>+1-171-346-8094x4770</t>
  </si>
  <si>
    <t>turnerstephen@example.org</t>
  </si>
  <si>
    <t>+1-383-284-3667x8209</t>
  </si>
  <si>
    <t>jblack@example.com</t>
  </si>
  <si>
    <t>001-967-743-9849</t>
  </si>
  <si>
    <t>rbrown@example.com</t>
  </si>
  <si>
    <t>210.379.2256x01308</t>
  </si>
  <si>
    <t>kcobb@example.net</t>
  </si>
  <si>
    <t>(034)775-0096x6769</t>
  </si>
  <si>
    <t>tsolomon@example.com</t>
  </si>
  <si>
    <t>862.311.3482</t>
  </si>
  <si>
    <t>samanthabenton@example.net</t>
  </si>
  <si>
    <t>(170)093-5655</t>
  </si>
  <si>
    <t>christopher05@example.net</t>
  </si>
  <si>
    <t>+1-317-319-4019x75407</t>
  </si>
  <si>
    <t>riverakristen@example.com</t>
  </si>
  <si>
    <t>476-616-4160x9247</t>
  </si>
  <si>
    <t>ann66@example.net</t>
  </si>
  <si>
    <t>(019)968-6449</t>
  </si>
  <si>
    <t>tylerwall@example.net</t>
  </si>
  <si>
    <t>(903)506-3348x7177</t>
  </si>
  <si>
    <t>jessicagraham@example.com</t>
  </si>
  <si>
    <t>+1-388-273-2225x78862</t>
  </si>
  <si>
    <t>andreameyer@example.org</t>
  </si>
  <si>
    <t>(001)872-4586x40180</t>
  </si>
  <si>
    <t>crossrobert@example.com</t>
  </si>
  <si>
    <t>+1-284-671-2471x8941</t>
  </si>
  <si>
    <t>theresaharris@example.org</t>
  </si>
  <si>
    <t>001-985-779-9931x359</t>
  </si>
  <si>
    <t>georgeadams@example.org</t>
  </si>
  <si>
    <t>+1-791-146-0737x140</t>
  </si>
  <si>
    <t>fwarren@example.org</t>
  </si>
  <si>
    <t>001-908-124-1115x83444</t>
  </si>
  <si>
    <t>Grace</t>
  </si>
  <si>
    <t>Odom</t>
  </si>
  <si>
    <t>(340)859-5992x55707</t>
  </si>
  <si>
    <t>erik11@example.org</t>
  </si>
  <si>
    <t>113-576-6805x65264</t>
  </si>
  <si>
    <t>gfarrell@example.org</t>
  </si>
  <si>
    <t>+1-456-365-6596x623</t>
  </si>
  <si>
    <t>tanya60@example.com</t>
  </si>
  <si>
    <t>(114)758-7714</t>
  </si>
  <si>
    <t>kimberlycruz@example.net</t>
  </si>
  <si>
    <t>(964)507-0580</t>
  </si>
  <si>
    <t>amy69@example.com</t>
  </si>
  <si>
    <t>0871880832</t>
  </si>
  <si>
    <t>richardmills@example.org</t>
  </si>
  <si>
    <t>184.141.1810x565</t>
  </si>
  <si>
    <t>cjohnston@example.com</t>
  </si>
  <si>
    <t>(822)493-4405x88649</t>
  </si>
  <si>
    <t>alex57@example.com</t>
  </si>
  <si>
    <t>001-608-494-6930x006</t>
  </si>
  <si>
    <t>hollandandrea@example.org</t>
  </si>
  <si>
    <t>001-315-624-6055</t>
  </si>
  <si>
    <t>stephanie76@example.net</t>
  </si>
  <si>
    <t>+1-443-059-6824x70254</t>
  </si>
  <si>
    <t>xthompson@example.net</t>
  </si>
  <si>
    <t>001-189-381-7598x8070</t>
  </si>
  <si>
    <t>lambertmax@example.com</t>
  </si>
  <si>
    <t>stephanie86@example.org</t>
  </si>
  <si>
    <t>384-333-6519x337</t>
  </si>
  <si>
    <t>jeremyadams@example.com</t>
  </si>
  <si>
    <t>Beard</t>
  </si>
  <si>
    <t>garciamichelle@example.org</t>
  </si>
  <si>
    <t>601-423-4778</t>
  </si>
  <si>
    <t>scott61@example.net</t>
  </si>
  <si>
    <t>+1-308-266-2724x19965</t>
  </si>
  <si>
    <t>christianpage@example.org</t>
  </si>
  <si>
    <t>(488)343-5901x681</t>
  </si>
  <si>
    <t>mortonwalter@example.org</t>
  </si>
  <si>
    <t>(518)492-3539</t>
  </si>
  <si>
    <t>loriroman@example.com</t>
  </si>
  <si>
    <t>+1-588-985-1810x41686</t>
  </si>
  <si>
    <t>alejandra77@example.net</t>
  </si>
  <si>
    <t>812.297.8644</t>
  </si>
  <si>
    <t>christinawright@example.com</t>
  </si>
  <si>
    <t>(232)915-5945x7769</t>
  </si>
  <si>
    <t>iavila@example.org</t>
  </si>
  <si>
    <t>369.967.8169</t>
  </si>
  <si>
    <t>greenbrianna@example.net</t>
  </si>
  <si>
    <t>(534)459-6962x37023</t>
  </si>
  <si>
    <t>johnathanwright@example.org</t>
  </si>
  <si>
    <t>001-121-210-3139x40199</t>
  </si>
  <si>
    <t>susanfreeman@example.net</t>
  </si>
  <si>
    <t>vcooper@example.com</t>
  </si>
  <si>
    <t>328.793.0461x87516</t>
  </si>
  <si>
    <t>tdelgado@example.net</t>
  </si>
  <si>
    <t>001-822-728-2123x8215</t>
  </si>
  <si>
    <t>patrick84@example.com</t>
  </si>
  <si>
    <t>001-934-617-4764x84795</t>
  </si>
  <si>
    <t>mccoykatie@example.com</t>
  </si>
  <si>
    <t>125.608.4027x516</t>
  </si>
  <si>
    <t>shawnshields@example.net</t>
  </si>
  <si>
    <t>959-063-8182</t>
  </si>
  <si>
    <t>brandon84@example.com</t>
  </si>
  <si>
    <t>001-023-854-9873</t>
  </si>
  <si>
    <t>amanda92@example.org</t>
  </si>
  <si>
    <t>252.007.8858x6048</t>
  </si>
  <si>
    <t>palmeralisha@example.net</t>
  </si>
  <si>
    <t>(425)085-3715x550</t>
  </si>
  <si>
    <t>julie78@example.com</t>
  </si>
  <si>
    <t>908.885.3874</t>
  </si>
  <si>
    <t>timothywallace@example.net</t>
  </si>
  <si>
    <t>(800)058-8781x57989</t>
  </si>
  <si>
    <t>roblesashley@example.org</t>
  </si>
  <si>
    <t>+1-692-767-2598x48570</t>
  </si>
  <si>
    <t>harold74@example.com</t>
  </si>
  <si>
    <t>072.384.9448</t>
  </si>
  <si>
    <t>weaverthomas@example.org</t>
  </si>
  <si>
    <t>(456)078-4963x09218</t>
  </si>
  <si>
    <t>(303)096-9924</t>
  </si>
  <si>
    <t>wowen@example.org</t>
  </si>
  <si>
    <t>001-192-942-3638x25597</t>
  </si>
  <si>
    <t>jeremy00@example.net</t>
  </si>
  <si>
    <t>+1-718-795-0929x529</t>
  </si>
  <si>
    <t>scott47@example.net</t>
  </si>
  <si>
    <t>Whitehead</t>
  </si>
  <si>
    <t>092.274.5534x2897</t>
  </si>
  <si>
    <t>kylealvarado@example.org</t>
  </si>
  <si>
    <t>smithpeter@example.com</t>
  </si>
  <si>
    <t>+1-090-302-3344x50611</t>
  </si>
  <si>
    <t>terrenceward@example.org</t>
  </si>
  <si>
    <t>722-891-6536x90854</t>
  </si>
  <si>
    <t>leekimberly@example.net</t>
  </si>
  <si>
    <t>0901105382</t>
  </si>
  <si>
    <t>samanthamoore@example.net</t>
  </si>
  <si>
    <t>0658944350</t>
  </si>
  <si>
    <t>john65@example.net</t>
  </si>
  <si>
    <t>(121)914-0163</t>
  </si>
  <si>
    <t>fking@example.net</t>
  </si>
  <si>
    <t>stephensbrooke@example.org</t>
  </si>
  <si>
    <t>853-085-2908x088</t>
  </si>
  <si>
    <t>maciaskimberly@example.org</t>
  </si>
  <si>
    <t>811.510.8092</t>
  </si>
  <si>
    <t>glovermichael@example.com</t>
  </si>
  <si>
    <t>cooperalexander@example.org</t>
  </si>
  <si>
    <t>795.958.8718x49157</t>
  </si>
  <si>
    <t>wnorris@example.com</t>
  </si>
  <si>
    <t>(081)088-1395</t>
  </si>
  <si>
    <t>burkecarolyn@example.net</t>
  </si>
  <si>
    <t>(418)559-4291</t>
  </si>
  <si>
    <t>qtaylor@example.net</t>
  </si>
  <si>
    <t>walkerdavid@example.com</t>
  </si>
  <si>
    <t>913-504-6186</t>
  </si>
  <si>
    <t>arnoldmisty@example.net</t>
  </si>
  <si>
    <t>+1-030-868-4942x053</t>
  </si>
  <si>
    <t>james21@example.com</t>
  </si>
  <si>
    <t>512-635-2849</t>
  </si>
  <si>
    <t>smacias@example.org</t>
  </si>
  <si>
    <t>+1-306-955-5410x98486</t>
  </si>
  <si>
    <t>hgarcia@example.com</t>
  </si>
  <si>
    <t>619.659.9731</t>
  </si>
  <si>
    <t>hwilson@example.org</t>
  </si>
  <si>
    <t>001-441-379-0117</t>
  </si>
  <si>
    <t>tanyapetty@example.com</t>
  </si>
  <si>
    <t>jennifer28@example.com</t>
  </si>
  <si>
    <t>+1-995-414-8717x9138</t>
  </si>
  <si>
    <t>colleenreyes@example.org</t>
  </si>
  <si>
    <t>001-536-704-0188x0847</t>
  </si>
  <si>
    <t>blee@example.com</t>
  </si>
  <si>
    <t>028.279.4306x7187</t>
  </si>
  <si>
    <t>johncarter@example.net</t>
  </si>
  <si>
    <t>400.757.5416x984</t>
  </si>
  <si>
    <t>nbentley@example.net</t>
  </si>
  <si>
    <t>(781)554-8881</t>
  </si>
  <si>
    <t>davidrachel@example.org</t>
  </si>
  <si>
    <t>896-313-0430</t>
  </si>
  <si>
    <t>morgan37@example.com</t>
  </si>
  <si>
    <t>+1-957-627-9928x530</t>
  </si>
  <si>
    <t>robertsonmegan@example.com</t>
  </si>
  <si>
    <t>001-249-945-2247x8750</t>
  </si>
  <si>
    <t>samantha72@example.com</t>
  </si>
  <si>
    <t>001-552-522-3653</t>
  </si>
  <si>
    <t>stevenkim@example.com</t>
  </si>
  <si>
    <t>220-163-5352x2704</t>
  </si>
  <si>
    <t>jennifer42@example.com</t>
  </si>
  <si>
    <t>powelljohn@example.net</t>
  </si>
  <si>
    <t>(717)624-1671</t>
  </si>
  <si>
    <t>pearsonjohn@example.net</t>
  </si>
  <si>
    <t>876.823.0773</t>
  </si>
  <si>
    <t>jmoon@example.org</t>
  </si>
  <si>
    <t>(902)757-0662x177</t>
  </si>
  <si>
    <t>brianhoward@example.org</t>
  </si>
  <si>
    <t>(023)200-1343</t>
  </si>
  <si>
    <t>teresaparker@example.net</t>
  </si>
  <si>
    <t>Clarence</t>
  </si>
  <si>
    <t>karenmiller@example.com</t>
  </si>
  <si>
    <t>001-248-149-9470x52080</t>
  </si>
  <si>
    <t>ryangallagher@example.com</t>
  </si>
  <si>
    <t>+1-503-918-2175x73322</t>
  </si>
  <si>
    <t>eric14@example.net</t>
  </si>
  <si>
    <t>894-142-8320x0813</t>
  </si>
  <si>
    <t>ethancruz@example.com</t>
  </si>
  <si>
    <t>371.451.6862x0331</t>
  </si>
  <si>
    <t>paulatkinson@example.com</t>
  </si>
  <si>
    <t>064-234-7883</t>
  </si>
  <si>
    <t>howardlynn@example.org</t>
  </si>
  <si>
    <t>001.420.3287x328</t>
  </si>
  <si>
    <t>romerorobert@example.org</t>
  </si>
  <si>
    <t>463.070.9005x2741</t>
  </si>
  <si>
    <t>hillaustin@example.org</t>
  </si>
  <si>
    <t>445-818-3958</t>
  </si>
  <si>
    <t>moralesryan@example.com</t>
  </si>
  <si>
    <t>001-730-817-1664x75361</t>
  </si>
  <si>
    <t>melissastuart@example.net</t>
  </si>
  <si>
    <t>969.732.6832</t>
  </si>
  <si>
    <t>nharris@example.net</t>
  </si>
  <si>
    <t>831.641.2801x0684</t>
  </si>
  <si>
    <t>laura43@example.com</t>
  </si>
  <si>
    <t>julierogers@example.org</t>
  </si>
  <si>
    <t>502.574.4450x80565</t>
  </si>
  <si>
    <t>leslieturner@example.net</t>
  </si>
  <si>
    <t>+1-725-838-1836x499</t>
  </si>
  <si>
    <t>elizabethriggs@example.com</t>
  </si>
  <si>
    <t>001-128-668-0071x781</t>
  </si>
  <si>
    <t>kimberly24@example.com</t>
  </si>
  <si>
    <t>whitepatricia@example.org</t>
  </si>
  <si>
    <t>001-972-825-6332x778</t>
  </si>
  <si>
    <t>twelch@example.org</t>
  </si>
  <si>
    <t>(022)785-3417</t>
  </si>
  <si>
    <t>robert36@example.com</t>
  </si>
  <si>
    <t>vbarr@example.net</t>
  </si>
  <si>
    <t>001-932-814-0547</t>
  </si>
  <si>
    <t>awarner@example.net</t>
  </si>
  <si>
    <t>nelsonbrian@example.com</t>
  </si>
  <si>
    <t>001-230-358-6022x711</t>
  </si>
  <si>
    <t>tammy01@example.net</t>
  </si>
  <si>
    <t>+1-595-017-0194x24123</t>
  </si>
  <si>
    <t>coxjamie@example.org</t>
  </si>
  <si>
    <t>(285)216-4549</t>
  </si>
  <si>
    <t>barbara17@example.org</t>
  </si>
  <si>
    <t>648-664-3289</t>
  </si>
  <si>
    <t>jessica84@example.net</t>
  </si>
  <si>
    <t>taylorkatrina@example.net</t>
  </si>
  <si>
    <t>austinfoster@example.net</t>
  </si>
  <si>
    <t>(025)845-3787x790</t>
  </si>
  <si>
    <t>lwilliams@example.org</t>
  </si>
  <si>
    <t>784-069-5556x41487</t>
  </si>
  <si>
    <t>jacquelinelarson@example.org</t>
  </si>
  <si>
    <t>001-073-414-9103x9928</t>
  </si>
  <si>
    <t>rreyes@example.org</t>
  </si>
  <si>
    <t>dianalee@example.net</t>
  </si>
  <si>
    <t>442-932-2704</t>
  </si>
  <si>
    <t>carsonsheri@example.com</t>
  </si>
  <si>
    <t>+1-319-679-9229x542</t>
  </si>
  <si>
    <t>timothy88@example.com</t>
  </si>
  <si>
    <t>Hoover</t>
  </si>
  <si>
    <t>368.819.6413x2547</t>
  </si>
  <si>
    <t>randyfletcher@example.net</t>
  </si>
  <si>
    <t>001-963-310-0848x7978</t>
  </si>
  <si>
    <t>iball@example.com</t>
  </si>
  <si>
    <t>716.328.1281x98982</t>
  </si>
  <si>
    <t>kelly12@example.org</t>
  </si>
  <si>
    <t>001-820-273-2100x1999</t>
  </si>
  <si>
    <t>chadroberts@example.com</t>
  </si>
  <si>
    <t>(144)765-0637x20534</t>
  </si>
  <si>
    <t>nataliebowman@example.org</t>
  </si>
  <si>
    <t>831-370-3897x026</t>
  </si>
  <si>
    <t>williamjones@example.com</t>
  </si>
  <si>
    <t>946.824.9700x4838</t>
  </si>
  <si>
    <t>garciajames@example.com</t>
  </si>
  <si>
    <t>790-651-7350x4686</t>
  </si>
  <si>
    <t>mirandajohnson@example.net</t>
  </si>
  <si>
    <t>656.341.9562</t>
  </si>
  <si>
    <t>paulknight@example.net</t>
  </si>
  <si>
    <t>900-038-0686</t>
  </si>
  <si>
    <t>eevans@example.com</t>
  </si>
  <si>
    <t>017.444.8795</t>
  </si>
  <si>
    <t>lwalters@example.com</t>
  </si>
  <si>
    <t>710-843-3365</t>
  </si>
  <si>
    <t>nmoore@example.org</t>
  </si>
  <si>
    <t>+1-631-795-6673x418</t>
  </si>
  <si>
    <t>williamstheresa@example.com</t>
  </si>
  <si>
    <t>500.790.6941x49811</t>
  </si>
  <si>
    <t>tamaraknight@example.com</t>
  </si>
  <si>
    <t>083-045-3795</t>
  </si>
  <si>
    <t>bmoreno@example.org</t>
  </si>
  <si>
    <t>718-850-9887x1607</t>
  </si>
  <si>
    <t>elizabeth85@example.net</t>
  </si>
  <si>
    <t>988-956-7787x999</t>
  </si>
  <si>
    <t>kirbyamanda@example.com</t>
  </si>
  <si>
    <t>ygraves@example.net</t>
  </si>
  <si>
    <t>697-349-9940x6929</t>
  </si>
  <si>
    <t>mlarson@example.com</t>
  </si>
  <si>
    <t>465.929.7628x0628</t>
  </si>
  <si>
    <t>garciachristopher@example.com</t>
  </si>
  <si>
    <t>716-660-9775x9990</t>
  </si>
  <si>
    <t>rachel77@example.net</t>
  </si>
  <si>
    <t>(900)417-5025</t>
  </si>
  <si>
    <t>conradtyler@example.net</t>
  </si>
  <si>
    <t>(420)727-9717x97676</t>
  </si>
  <si>
    <t>ybowman@example.org</t>
  </si>
  <si>
    <t>728.039.9235x47509</t>
  </si>
  <si>
    <t>stephanieyork@example.com</t>
  </si>
  <si>
    <t>399.154.4952</t>
  </si>
  <si>
    <t>vargasstephanie@example.org</t>
  </si>
  <si>
    <t>+1-720-284-6419x9229</t>
  </si>
  <si>
    <t>bridget56@example.org</t>
  </si>
  <si>
    <t>+1-828-942-8258x2759</t>
  </si>
  <si>
    <t>jenniferclayton@example.net</t>
  </si>
  <si>
    <t>698-470-5285x648</t>
  </si>
  <si>
    <t>mitchellchristine@example.com</t>
  </si>
  <si>
    <t>031-340-0238</t>
  </si>
  <si>
    <t>debragardner@example.net</t>
  </si>
  <si>
    <t>001-748-067-3908</t>
  </si>
  <si>
    <t>contreraswilliam@example.com</t>
  </si>
  <si>
    <t>001-024-772-3497x2404</t>
  </si>
  <si>
    <t>morgan00@example.com</t>
  </si>
  <si>
    <t>(034)571-4902</t>
  </si>
  <si>
    <t>ahansen@example.net</t>
  </si>
  <si>
    <t>chelsea24@example.org</t>
  </si>
  <si>
    <t>928-053-3182x654</t>
  </si>
  <si>
    <t>yrich@example.com</t>
  </si>
  <si>
    <t>+1-488-460-4328x2237</t>
  </si>
  <si>
    <t>taylorhailey@example.org</t>
  </si>
  <si>
    <t>235-851-2311x14627</t>
  </si>
  <si>
    <t>crawfordchristina@example.org</t>
  </si>
  <si>
    <t>(773)865-2962x2781</t>
  </si>
  <si>
    <t>ubishop@example.net</t>
  </si>
  <si>
    <t>379-379-9319x35840</t>
  </si>
  <si>
    <t>marciadelgado@example.com</t>
  </si>
  <si>
    <t>danagaines@example.com</t>
  </si>
  <si>
    <t>944-300-8737</t>
  </si>
  <si>
    <t>mitchell60@example.org</t>
  </si>
  <si>
    <t>235-335-0381x5870</t>
  </si>
  <si>
    <t>mcconnelljacqueline@example.org</t>
  </si>
  <si>
    <t>(516)453-2092x46486</t>
  </si>
  <si>
    <t>thomaslewis@example.org</t>
  </si>
  <si>
    <t>612-569-3009x4886</t>
  </si>
  <si>
    <t>gibsonbrittany@example.com</t>
  </si>
  <si>
    <t>(483)869-5142x147</t>
  </si>
  <si>
    <t>gutierrezmichelle@example.net</t>
  </si>
  <si>
    <t>053-017-4991x97711</t>
  </si>
  <si>
    <t>mcdonaldgina@example.net</t>
  </si>
  <si>
    <t>(514)139-3526x66765</t>
  </si>
  <si>
    <t>623-096-9616x751</t>
  </si>
  <si>
    <t>alvarezlauren@example.net</t>
  </si>
  <si>
    <t>026-584-9959x696</t>
  </si>
  <si>
    <t>cindykelley@example.com</t>
  </si>
  <si>
    <t>055-618-8435x437</t>
  </si>
  <si>
    <t>hhart@example.com</t>
  </si>
  <si>
    <t>+1-632-244-1538x25315</t>
  </si>
  <si>
    <t>davidstevens@example.com</t>
  </si>
  <si>
    <t>378-388-1827x353</t>
  </si>
  <si>
    <t>zrobertson@example.org</t>
  </si>
  <si>
    <t>+1-751-452-6591x80544</t>
  </si>
  <si>
    <t>gallegosdebra@example.com</t>
  </si>
  <si>
    <t>693.792.7733x42811</t>
  </si>
  <si>
    <t>hherrera@example.net</t>
  </si>
  <si>
    <t>(948)818-9209</t>
  </si>
  <si>
    <t>104.874.4730x03958</t>
  </si>
  <si>
    <t>brianrowe@example.net</t>
  </si>
  <si>
    <t>561.148.9326</t>
  </si>
  <si>
    <t>cassiemccall@example.org</t>
  </si>
  <si>
    <t>angela37@example.org</t>
  </si>
  <si>
    <t>695.843.5700</t>
  </si>
  <si>
    <t>angel57@example.com</t>
  </si>
  <si>
    <t>toddrasmussen@example.org</t>
  </si>
  <si>
    <t>+1-817-696-4628x01713</t>
  </si>
  <si>
    <t>charleslee@example.net</t>
  </si>
  <si>
    <t>001-540-415-1212</t>
  </si>
  <si>
    <t>sabrinabrown@example.net</t>
  </si>
  <si>
    <t>lorihughes@example.com</t>
  </si>
  <si>
    <t>311.046.6282x308</t>
  </si>
  <si>
    <t>zachary54@example.com</t>
  </si>
  <si>
    <t>(896)847-8286</t>
  </si>
  <si>
    <t>henrybell@example.org</t>
  </si>
  <si>
    <t>401.821.8626x721</t>
  </si>
  <si>
    <t>nathanthomas@example.org</t>
  </si>
  <si>
    <t>550-002-4950</t>
  </si>
  <si>
    <t>christina83@example.com</t>
  </si>
  <si>
    <t>0343583259</t>
  </si>
  <si>
    <t>gwendolyngonzalez@example.org</t>
  </si>
  <si>
    <t>+1-169-672-0550x65565</t>
  </si>
  <si>
    <t>jason15@example.org</t>
  </si>
  <si>
    <t>884.946.6336x65279</t>
  </si>
  <si>
    <t>gonzalesjay@example.net</t>
  </si>
  <si>
    <t>(141)433-2227x161</t>
  </si>
  <si>
    <t>jasonbentley@example.net</t>
  </si>
  <si>
    <t>001-315-385-6687x3309</t>
  </si>
  <si>
    <t>shanehuber@example.com</t>
  </si>
  <si>
    <t>161-796-9003x7705</t>
  </si>
  <si>
    <t>xkennedy@example.com</t>
  </si>
  <si>
    <t>(278)256-3396x254</t>
  </si>
  <si>
    <t>reesekathy@example.net</t>
  </si>
  <si>
    <t>631-595-3295x11524</t>
  </si>
  <si>
    <t>gregorystein@example.org</t>
  </si>
  <si>
    <t>832-723-0939x6777</t>
  </si>
  <si>
    <t>wayne18@example.org</t>
  </si>
  <si>
    <t>+1-399-451-7621x11729</t>
  </si>
  <si>
    <t>bradley90@example.com</t>
  </si>
  <si>
    <t>759-884-0733x27343</t>
  </si>
  <si>
    <t>laura62@example.com</t>
  </si>
  <si>
    <t>001-611-758-9742x1914</t>
  </si>
  <si>
    <t>bmercado@example.org</t>
  </si>
  <si>
    <t>jasonthomas@example.org</t>
  </si>
  <si>
    <t>001-036-745-9711x183</t>
  </si>
  <si>
    <t>armstrongchristopher@example.org</t>
  </si>
  <si>
    <t>102-978-9002x33876</t>
  </si>
  <si>
    <t>harmonstephen@example.net</t>
  </si>
  <si>
    <t>582.432.8534</t>
  </si>
  <si>
    <t>brooke77@example.com</t>
  </si>
  <si>
    <t>(562)414-5012x24627</t>
  </si>
  <si>
    <t>lisadiaz@example.com</t>
  </si>
  <si>
    <t>(017)770-7281x2209</t>
  </si>
  <si>
    <t>sharonhernandez@example.com</t>
  </si>
  <si>
    <t>(604)183-1282x269</t>
  </si>
  <si>
    <t>lisamayer@example.com</t>
  </si>
  <si>
    <t>chad63@example.net</t>
  </si>
  <si>
    <t>(623)864-7049</t>
  </si>
  <si>
    <t>ygutierrez@example.org</t>
  </si>
  <si>
    <t>154.029.1650</t>
  </si>
  <si>
    <t>diane68@example.net</t>
  </si>
  <si>
    <t>366.340.6322</t>
  </si>
  <si>
    <t>gsantos@example.net</t>
  </si>
  <si>
    <t>001-809-477-7994</t>
  </si>
  <si>
    <t>anthonychase@example.net</t>
  </si>
  <si>
    <t>544.806.8722</t>
  </si>
  <si>
    <t>amberjackson@example.org</t>
  </si>
  <si>
    <t>101-166-3400x218</t>
  </si>
  <si>
    <t>omaddox@example.org</t>
  </si>
  <si>
    <t>936-296-7005</t>
  </si>
  <si>
    <t>msnyder@example.org</t>
  </si>
  <si>
    <t>001-956-497-4049</t>
  </si>
  <si>
    <t>ihoward@example.net</t>
  </si>
  <si>
    <t>+1-715-026-8334x73304</t>
  </si>
  <si>
    <t>padams@example.org</t>
  </si>
  <si>
    <t>286.640.2487</t>
  </si>
  <si>
    <t>janetmorales@example.net</t>
  </si>
  <si>
    <t>001-499-929-5158x4344</t>
  </si>
  <si>
    <t>crystal88@example.org</t>
  </si>
  <si>
    <t>211-822-2235x6132</t>
  </si>
  <si>
    <t>aaroncalhoun@example.com</t>
  </si>
  <si>
    <t>091-976-8122x85209</t>
  </si>
  <si>
    <t>hillkevin@example.net</t>
  </si>
  <si>
    <t>+1-488-587-9098x8647</t>
  </si>
  <si>
    <t>powellrachel@example.net</t>
  </si>
  <si>
    <t>934.870.1472x8717</t>
  </si>
  <si>
    <t>ochoalauren@example.org</t>
  </si>
  <si>
    <t>(527)130-6248x85804</t>
  </si>
  <si>
    <t>belljeremy@example.net</t>
  </si>
  <si>
    <t>971-362-8980</t>
  </si>
  <si>
    <t>jennifer88@example.net</t>
  </si>
  <si>
    <t>oharris@example.net</t>
  </si>
  <si>
    <t>dduncan@example.net</t>
  </si>
  <si>
    <t>(492)668-2956x862</t>
  </si>
  <si>
    <t>bonniebennett@example.org</t>
  </si>
  <si>
    <t>(533)734-5077x22722</t>
  </si>
  <si>
    <t>davidlee@example.com</t>
  </si>
  <si>
    <t>080.311.8495</t>
  </si>
  <si>
    <t>robyn32@example.net</t>
  </si>
  <si>
    <t>(843)153-6197</t>
  </si>
  <si>
    <t>rubiorachael@example.com</t>
  </si>
  <si>
    <t>554-123-8137x3837</t>
  </si>
  <si>
    <t>acuevas@example.com</t>
  </si>
  <si>
    <t>(407)714-8550</t>
  </si>
  <si>
    <t>smeza@example.com</t>
  </si>
  <si>
    <t>619-705-0343x319</t>
  </si>
  <si>
    <t>idaniel@example.com</t>
  </si>
  <si>
    <t>(818)179-4209x9820</t>
  </si>
  <si>
    <t>hrobinson@example.org</t>
  </si>
  <si>
    <t>389.475.9613</t>
  </si>
  <si>
    <t>lclark@example.com</t>
  </si>
  <si>
    <t>505.693.2909x3282</t>
  </si>
  <si>
    <t>sward@example.com</t>
  </si>
  <si>
    <t>139-135-5339x5350</t>
  </si>
  <si>
    <t>christopherreyes@example.net</t>
  </si>
  <si>
    <t>115.790.4144</t>
  </si>
  <si>
    <t>thomaschavez@example.org</t>
  </si>
  <si>
    <t>(777)490-0344x27946</t>
  </si>
  <si>
    <t>bryan15@example.com</t>
  </si>
  <si>
    <t>(251)362-9716x3801</t>
  </si>
  <si>
    <t>jeffreymcclure@example.org</t>
  </si>
  <si>
    <t>879-363-8871x995</t>
  </si>
  <si>
    <t>joshua61@example.org</t>
  </si>
  <si>
    <t>759.196.0344</t>
  </si>
  <si>
    <t>gsims@example.com</t>
  </si>
  <si>
    <t>597.115.9250</t>
  </si>
  <si>
    <t>stephenslogan@example.com</t>
  </si>
  <si>
    <t>886-804-7674x662</t>
  </si>
  <si>
    <t>marshjoseph@example.org</t>
  </si>
  <si>
    <t>001-884-495-3448x807</t>
  </si>
  <si>
    <t>christopher61@example.org</t>
  </si>
  <si>
    <t>422.353.9613x68075</t>
  </si>
  <si>
    <t>cunninghamkristin@example.org</t>
  </si>
  <si>
    <t>makaylacherry@example.com</t>
  </si>
  <si>
    <t>connie54@example.com</t>
  </si>
  <si>
    <t>reevesmichael@example.org</t>
  </si>
  <si>
    <t>837-405-7196</t>
  </si>
  <si>
    <t>phillipfuentes@example.net</t>
  </si>
  <si>
    <t>001-673-535-3214x80510</t>
  </si>
  <si>
    <t>deborah46@example.net</t>
  </si>
  <si>
    <t>947.666.5471x34601</t>
  </si>
  <si>
    <t>chapmankristina@example.org</t>
  </si>
  <si>
    <t>(392)774-9818x8607</t>
  </si>
  <si>
    <t>mark55@example.org</t>
  </si>
  <si>
    <t>(169)745-7986x3115</t>
  </si>
  <si>
    <t>zscott@example.net</t>
  </si>
  <si>
    <t>(356)721-1455</t>
  </si>
  <si>
    <t>jose43@example.org</t>
  </si>
  <si>
    <t>842-474-8582x9173</t>
  </si>
  <si>
    <t>hamiltonseth@example.com</t>
  </si>
  <si>
    <t>001-622-751-4787</t>
  </si>
  <si>
    <t>delacruzmegan@example.com</t>
  </si>
  <si>
    <t>001-432-127-0537x16159</t>
  </si>
  <si>
    <t>rochatimothy@example.net</t>
  </si>
  <si>
    <t>stephaniesparks@example.net</t>
  </si>
  <si>
    <t>005-423-6249</t>
  </si>
  <si>
    <t>hannahpowers@example.org</t>
  </si>
  <si>
    <t>(090)717-2166</t>
  </si>
  <si>
    <t>parsonsjennifer@example.org</t>
  </si>
  <si>
    <t>christopherdavis@example.net</t>
  </si>
  <si>
    <t>413.057.3893</t>
  </si>
  <si>
    <t>kimberlymcdonald@example.org</t>
  </si>
  <si>
    <t>847-264-8556x692</t>
  </si>
  <si>
    <t>chris05@example.org</t>
  </si>
  <si>
    <t>950.274.1283</t>
  </si>
  <si>
    <t>victorwise@example.org</t>
  </si>
  <si>
    <t>111.472.5488</t>
  </si>
  <si>
    <t>schneideraaron@example.net</t>
  </si>
  <si>
    <t>015.129.6143x349</t>
  </si>
  <si>
    <t>wcunningham@example.com</t>
  </si>
  <si>
    <t>smithnatasha@example.net</t>
  </si>
  <si>
    <t>+1-596-036-7309x648</t>
  </si>
  <si>
    <t>dawn80@example.com</t>
  </si>
  <si>
    <t>671.646.0270x061</t>
  </si>
  <si>
    <t>fishertracy@example.com</t>
  </si>
  <si>
    <t>068.988.5127</t>
  </si>
  <si>
    <t>angela03@example.net</t>
  </si>
  <si>
    <t>879-820-0795x9469</t>
  </si>
  <si>
    <t>richard49@example.org</t>
  </si>
  <si>
    <t>783.340.8054x831</t>
  </si>
  <si>
    <t>daniel32@example.net</t>
  </si>
  <si>
    <t>388.935.1879x58629</t>
  </si>
  <si>
    <t>mark10@example.org</t>
  </si>
  <si>
    <t>641-775-4359</t>
  </si>
  <si>
    <t>laura60@example.com</t>
  </si>
  <si>
    <t>(729)739-9205x662</t>
  </si>
  <si>
    <t>david06@example.org</t>
  </si>
  <si>
    <t>(986)288-8629x64229</t>
  </si>
  <si>
    <t>imoore@example.net</t>
  </si>
  <si>
    <t>qnicholson@example.org</t>
  </si>
  <si>
    <t>(481)040-1558x85947</t>
  </si>
  <si>
    <t>jacobking@example.net</t>
  </si>
  <si>
    <t>001-537-973-7536</t>
  </si>
  <si>
    <t>michael47@example.org</t>
  </si>
  <si>
    <t>198-906-1173</t>
  </si>
  <si>
    <t>gutierrezgeorge@example.net</t>
  </si>
  <si>
    <t>(591)976-8065x57684</t>
  </si>
  <si>
    <t>pmcdonald@example.com</t>
  </si>
  <si>
    <t>apark@example.org</t>
  </si>
  <si>
    <t>jason67@example.net</t>
  </si>
  <si>
    <t>001-600-758-9283x2580</t>
  </si>
  <si>
    <t>gking@example.com</t>
  </si>
  <si>
    <t>(809)326-2243x94774</t>
  </si>
  <si>
    <t>mtaylor@example.org</t>
  </si>
  <si>
    <t>Jake</t>
  </si>
  <si>
    <t>349-690-7226x19583</t>
  </si>
  <si>
    <t>jaredramirez@example.org</t>
  </si>
  <si>
    <t>woodchristopher@example.com</t>
  </si>
  <si>
    <t>001-847-317-8173</t>
  </si>
  <si>
    <t>vmccoy@example.net</t>
  </si>
  <si>
    <t>635.693.1999x30133</t>
  </si>
  <si>
    <t>jimenezkevin@example.com</t>
  </si>
  <si>
    <t>800-023-9592x603</t>
  </si>
  <si>
    <t>rrobinson@example.org</t>
  </si>
  <si>
    <t>816-191-8643</t>
  </si>
  <si>
    <t>brenthernandez@example.net</t>
  </si>
  <si>
    <t>967.485.4638x82895</t>
  </si>
  <si>
    <t>041.105.5579</t>
  </si>
  <si>
    <t>linda81@example.com</t>
  </si>
  <si>
    <t>Duarte</t>
  </si>
  <si>
    <t>001-719-813-8118x186</t>
  </si>
  <si>
    <t>carterkimberly@example.net</t>
  </si>
  <si>
    <t>041-922-6707x06392</t>
  </si>
  <si>
    <t>ocole@example.net</t>
  </si>
  <si>
    <t>(413)213-7218</t>
  </si>
  <si>
    <t>charles68@example.com</t>
  </si>
  <si>
    <t>(753)792-3435x74708</t>
  </si>
  <si>
    <t>nancyflynn@example.org</t>
  </si>
  <si>
    <t>480.723.0426x14942</t>
  </si>
  <si>
    <t>chad58@example.net</t>
  </si>
  <si>
    <t>440.731.5694x69127</t>
  </si>
  <si>
    <t>kennethsimmons@example.org</t>
  </si>
  <si>
    <t>walkerdonna@example.com</t>
  </si>
  <si>
    <t>tranerica@example.org</t>
  </si>
  <si>
    <t>502-197-9279x343</t>
  </si>
  <si>
    <t>kurt96@example.org</t>
  </si>
  <si>
    <t>393-966-9966x4793</t>
  </si>
  <si>
    <t>alexanderfernandez@example.com</t>
  </si>
  <si>
    <t>(066)137-9335</t>
  </si>
  <si>
    <t>tsimmons@example.com</t>
  </si>
  <si>
    <t>(773)875-6777x5739</t>
  </si>
  <si>
    <t>mbaldwin@example.com</t>
  </si>
  <si>
    <t>013.341.5410x6475</t>
  </si>
  <si>
    <t>kwalton@example.org</t>
  </si>
  <si>
    <t>933.567.3941x62530</t>
  </si>
  <si>
    <t>rcook@example.org</t>
  </si>
  <si>
    <t>+1-373-790-9876x59621</t>
  </si>
  <si>
    <t>mcphersonwilliam@example.org</t>
  </si>
  <si>
    <t>001-616-053-2276x63697</t>
  </si>
  <si>
    <t>xhall@example.com</t>
  </si>
  <si>
    <t>364-849-8219x433</t>
  </si>
  <si>
    <t>kennedyjames@example.net</t>
  </si>
  <si>
    <t>hannah28@example.net</t>
  </si>
  <si>
    <t>001-111-177-2887x7302</t>
  </si>
  <si>
    <t>zacharygibson@example.com</t>
  </si>
  <si>
    <t>coxjonathan@example.com</t>
  </si>
  <si>
    <t>535-417-1332x67024</t>
  </si>
  <si>
    <t>kimberly08@example.net</t>
  </si>
  <si>
    <t>(536)970-4789x160</t>
  </si>
  <si>
    <t>johnfoster@example.net</t>
  </si>
  <si>
    <t>0089772738</t>
  </si>
  <si>
    <t>hernandezrebecca@example.com</t>
  </si>
  <si>
    <t>920-645-0246x31759</t>
  </si>
  <si>
    <t>smithkatherine@example.org</t>
  </si>
  <si>
    <t>+1-946-522-1757x08191</t>
  </si>
  <si>
    <t>mhartman@example.net</t>
  </si>
  <si>
    <t>278-662-6654x80027</t>
  </si>
  <si>
    <t>odonnellkimberly@example.net</t>
  </si>
  <si>
    <t>+1-326-325-2011x6399</t>
  </si>
  <si>
    <t>mvazquez@example.com</t>
  </si>
  <si>
    <t>394-536-5221x4687</t>
  </si>
  <si>
    <t>shawkathryn@example.net</t>
  </si>
  <si>
    <t>168-670-1613x8568</t>
  </si>
  <si>
    <t>sheri51@example.com</t>
  </si>
  <si>
    <t>884-920-0951x99117</t>
  </si>
  <si>
    <t>smithandre@example.net</t>
  </si>
  <si>
    <t>001-215-100-2359</t>
  </si>
  <si>
    <t>rebeccaholland@example.org</t>
  </si>
  <si>
    <t>(868)599-7980x616</t>
  </si>
  <si>
    <t>lydia95@example.com</t>
  </si>
  <si>
    <t>053.631.6521x477</t>
  </si>
  <si>
    <t>clayraven@example.com</t>
  </si>
  <si>
    <t>jennifer90@example.com</t>
  </si>
  <si>
    <t>001-034-510-6763x22142</t>
  </si>
  <si>
    <t>xgomez@example.net</t>
  </si>
  <si>
    <t>067-352-9039x6608</t>
  </si>
  <si>
    <t>wrighterin@example.org</t>
  </si>
  <si>
    <t>782.384.3957</t>
  </si>
  <si>
    <t>amy16@example.com</t>
  </si>
  <si>
    <t>+1-993-358-4069x287</t>
  </si>
  <si>
    <t>isabel39@example.net</t>
  </si>
  <si>
    <t>001-306-578-0333x43822</t>
  </si>
  <si>
    <t>wgonzalez@example.com</t>
  </si>
  <si>
    <t>+1-551-646-5233x875</t>
  </si>
  <si>
    <t>rachel33@example.org</t>
  </si>
  <si>
    <t>672.272.5309x179</t>
  </si>
  <si>
    <t>orozcokatherine@example.com</t>
  </si>
  <si>
    <t>619.247.9574x1773</t>
  </si>
  <si>
    <t>ycampos@example.com</t>
  </si>
  <si>
    <t>001-267-107-1809x17451</t>
  </si>
  <si>
    <t>destiny61@example.com</t>
  </si>
  <si>
    <t>048.830.8185x803</t>
  </si>
  <si>
    <t>lauren84@example.net</t>
  </si>
  <si>
    <t>+1-591-669-2771x17760</t>
  </si>
  <si>
    <t>fosterbreanna@example.com</t>
  </si>
  <si>
    <t>964.046.1018</t>
  </si>
  <si>
    <t>xnash@example.net</t>
  </si>
  <si>
    <t>001-709-630-8745x1458</t>
  </si>
  <si>
    <t>stephenscorey@example.com</t>
  </si>
  <si>
    <t>(291)948-7952</t>
  </si>
  <si>
    <t>jonathanwagner@example.org</t>
  </si>
  <si>
    <t>eallen@example.org</t>
  </si>
  <si>
    <t>(515)853-6888</t>
  </si>
  <si>
    <t>mluna@example.org</t>
  </si>
  <si>
    <t>karen38@example.com</t>
  </si>
  <si>
    <t>+1-218-399-1186x40562</t>
  </si>
  <si>
    <t>sydneycunningham@example.org</t>
  </si>
  <si>
    <t>johnsonkenneth@example.net</t>
  </si>
  <si>
    <t>001-289-557-8113x5865</t>
  </si>
  <si>
    <t>mkane@example.org</t>
  </si>
  <si>
    <t>679.097.4127</t>
  </si>
  <si>
    <t>patrickjustin@example.com</t>
  </si>
  <si>
    <t>001-940-256-7563</t>
  </si>
  <si>
    <t>nina36@example.com</t>
  </si>
  <si>
    <t>Bolton</t>
  </si>
  <si>
    <t>(845)760-2532x802</t>
  </si>
  <si>
    <t>jcross@example.org</t>
  </si>
  <si>
    <t>(731)659-6391</t>
  </si>
  <si>
    <t>ralph54@example.org</t>
  </si>
  <si>
    <t>Rowland</t>
  </si>
  <si>
    <t>(455)475-3213</t>
  </si>
  <si>
    <t>smullins@example.net</t>
  </si>
  <si>
    <t>755.550.2049x9768</t>
  </si>
  <si>
    <t>dixonmonica@example.com</t>
  </si>
  <si>
    <t>durhamcameron@example.org</t>
  </si>
  <si>
    <t>connie28@example.com</t>
  </si>
  <si>
    <t>+1-979-156-1459x8241</t>
  </si>
  <si>
    <t>jennifer68@example.net</t>
  </si>
  <si>
    <t>(996)112-4372</t>
  </si>
  <si>
    <t>josephbaker@example.net</t>
  </si>
  <si>
    <t>001-364-153-9993x8869</t>
  </si>
  <si>
    <t>butlersandra@example.net</t>
  </si>
  <si>
    <t>(887)495-5540x23069</t>
  </si>
  <si>
    <t>nicole60@example.com</t>
  </si>
  <si>
    <t>232.661.5086x1066</t>
  </si>
  <si>
    <t>sandovalloretta@example.com</t>
  </si>
  <si>
    <t>974-654-4429x598</t>
  </si>
  <si>
    <t>johnslinda@example.net</t>
  </si>
  <si>
    <t>896.475.0111</t>
  </si>
  <si>
    <t>danielle91@example.net</t>
  </si>
  <si>
    <t>585-430-3749x35156</t>
  </si>
  <si>
    <t>hgreen@example.net</t>
  </si>
  <si>
    <t>568-314-5180x081</t>
  </si>
  <si>
    <t>staceyayers@example.com</t>
  </si>
  <si>
    <t>638.060.4337</t>
  </si>
  <si>
    <t>markhoover@example.com</t>
  </si>
  <si>
    <t>jason97@example.org</t>
  </si>
  <si>
    <t>0919638751</t>
  </si>
  <si>
    <t>rossjeffrey@example.com</t>
  </si>
  <si>
    <t>476-458-4107x49133</t>
  </si>
  <si>
    <t>bjarvis@example.com</t>
  </si>
  <si>
    <t>+1-112-278-4776x3110</t>
  </si>
  <si>
    <t>steven31@example.org</t>
  </si>
  <si>
    <t>(146)639-4045</t>
  </si>
  <si>
    <t>youngwilliam@example.net</t>
  </si>
  <si>
    <t>(131)854-2232x65063</t>
  </si>
  <si>
    <t>ysharp@example.net</t>
  </si>
  <si>
    <t>421.875.3334x875</t>
  </si>
  <si>
    <t>kathyrollins@example.net</t>
  </si>
  <si>
    <t>schwartzlee@example.net</t>
  </si>
  <si>
    <t>076.670.1252x9828</t>
  </si>
  <si>
    <t>david71@example.com</t>
  </si>
  <si>
    <t>001-594-544-6400</t>
  </si>
  <si>
    <t>harveymichael@example.com</t>
  </si>
  <si>
    <t>807.901.8464x236</t>
  </si>
  <si>
    <t>cruzjoseph@example.net</t>
  </si>
  <si>
    <t>(752)729-6118</t>
  </si>
  <si>
    <t>wagnerkristen@example.net</t>
  </si>
  <si>
    <t>+1-395-621-5955x938</t>
  </si>
  <si>
    <t>egibson@example.org</t>
  </si>
  <si>
    <t>049.494.0419x66768</t>
  </si>
  <si>
    <t>mcintoshandrew@example.com</t>
  </si>
  <si>
    <t>390-910-8792x20907</t>
  </si>
  <si>
    <t>justinrodriguez@example.net</t>
  </si>
  <si>
    <t>368.577.5197</t>
  </si>
  <si>
    <t>perkinszachary@example.org</t>
  </si>
  <si>
    <t>(281)373-7268</t>
  </si>
  <si>
    <t>qward@example.com</t>
  </si>
  <si>
    <t>+1-765-825-6189x414</t>
  </si>
  <si>
    <t>alifelicia@example.org</t>
  </si>
  <si>
    <t>501-251-7302x6557</t>
  </si>
  <si>
    <t>hwhitehead@example.com</t>
  </si>
  <si>
    <t>(876)239-3465x92526</t>
  </si>
  <si>
    <t>mccalljodi@example.com</t>
  </si>
  <si>
    <t>545-133-4688x683</t>
  </si>
  <si>
    <t>mhoward@example.com</t>
  </si>
  <si>
    <t>001-512-637-4754</t>
  </si>
  <si>
    <t>hnavarro@example.net</t>
  </si>
  <si>
    <t>(446)674-5381x1209</t>
  </si>
  <si>
    <t>carterspencer@example.net</t>
  </si>
  <si>
    <t>0988578708</t>
  </si>
  <si>
    <t>krubio@example.org</t>
  </si>
  <si>
    <t>+1-787-137-4047x0011</t>
  </si>
  <si>
    <t>reynoldskeith@example.net</t>
  </si>
  <si>
    <t>0824499605</t>
  </si>
  <si>
    <t>rosekramer@example.com</t>
  </si>
  <si>
    <t>784-700-8992</t>
  </si>
  <si>
    <t>emily73@example.org</t>
  </si>
  <si>
    <t>+1-864-813-5945x8437</t>
  </si>
  <si>
    <t>brittany74@example.org</t>
  </si>
  <si>
    <t>001-120-445-4577</t>
  </si>
  <si>
    <t>smoss@example.org</t>
  </si>
  <si>
    <t>+1-882-665-7578x544</t>
  </si>
  <si>
    <t>silvajustin@example.org</t>
  </si>
  <si>
    <t>889-470-9708</t>
  </si>
  <si>
    <t>ochan@example.org</t>
  </si>
  <si>
    <t>(424)900-7864x34162</t>
  </si>
  <si>
    <t>zunigaandrew@example.net</t>
  </si>
  <si>
    <t>colemanrebecca@example.org</t>
  </si>
  <si>
    <t>789.704.2528x3109</t>
  </si>
  <si>
    <t>laurie12@example.com</t>
  </si>
  <si>
    <t>984.213.8181x647</t>
  </si>
  <si>
    <t>elizabeth46@example.org</t>
  </si>
  <si>
    <t>+1-639-433-0779x509</t>
  </si>
  <si>
    <t>amy91@example.net</t>
  </si>
  <si>
    <t>jgordon@example.net</t>
  </si>
  <si>
    <t>691.960.4563</t>
  </si>
  <si>
    <t>marissa63@example.net</t>
  </si>
  <si>
    <t>922.653.5888</t>
  </si>
  <si>
    <t>meyerjason@example.org</t>
  </si>
  <si>
    <t>001-831-936-1689x9873</t>
  </si>
  <si>
    <t>blackelizabeth@example.com</t>
  </si>
  <si>
    <t>332-294-6568x44920</t>
  </si>
  <si>
    <t>nathaniel01@example.com</t>
  </si>
  <si>
    <t>405-668-7192</t>
  </si>
  <si>
    <t>mccarthyjoseph@example.org</t>
  </si>
  <si>
    <t>+1-944-763-0422x67757</t>
  </si>
  <si>
    <t>samantha33@example.net</t>
  </si>
  <si>
    <t>929-638-2719x0643</t>
  </si>
  <si>
    <t>gweiss@example.org</t>
  </si>
  <si>
    <t>(435)818-4507x099</t>
  </si>
  <si>
    <t>kevinjackson@example.org</t>
  </si>
  <si>
    <t>obrown@example.com</t>
  </si>
  <si>
    <t>001-354-230-0700x838</t>
  </si>
  <si>
    <t>leonardmarissa@example.org</t>
  </si>
  <si>
    <t>001-500-012-1147x8894</t>
  </si>
  <si>
    <t>mark62@example.com</t>
  </si>
  <si>
    <t>001-424-790-9910</t>
  </si>
  <si>
    <t>adamnelson@example.net</t>
  </si>
  <si>
    <t>(569)066-3074x2657</t>
  </si>
  <si>
    <t>nelsonbrenda@example.org</t>
  </si>
  <si>
    <t>+1-982-709-9859x48191</t>
  </si>
  <si>
    <t>myerssierra@example.com</t>
  </si>
  <si>
    <t>001-591-708-6995x5658</t>
  </si>
  <si>
    <t>pprice@example.net</t>
  </si>
  <si>
    <t>899-550-9300</t>
  </si>
  <si>
    <t>ricedale@example.org</t>
  </si>
  <si>
    <t>143-132-0051x58428</t>
  </si>
  <si>
    <t>jeremy75@example.org</t>
  </si>
  <si>
    <t>001-087-766-4495</t>
  </si>
  <si>
    <t>jeremy96@example.net</t>
  </si>
  <si>
    <t>086-389-2465</t>
  </si>
  <si>
    <t>andreyoung@example.org</t>
  </si>
  <si>
    <t>(186)379-7359x96207</t>
  </si>
  <si>
    <t>achaney@example.org</t>
  </si>
  <si>
    <t>675-280-4426x12540</t>
  </si>
  <si>
    <t>qlong@example.com</t>
  </si>
  <si>
    <t>+1-497-976-3888x20436</t>
  </si>
  <si>
    <t>karibell@example.net</t>
  </si>
  <si>
    <t>001-278-370-8522x20777</t>
  </si>
  <si>
    <t>melissamorales@example.org</t>
  </si>
  <si>
    <t>432-463-0647</t>
  </si>
  <si>
    <t>amybuck@example.org</t>
  </si>
  <si>
    <t>968-282-4330x0369</t>
  </si>
  <si>
    <t>whitetamara@example.org</t>
  </si>
  <si>
    <t>001-695-501-1903x81161</t>
  </si>
  <si>
    <t>christine27@example.com</t>
  </si>
  <si>
    <t>604-178-5801x756</t>
  </si>
  <si>
    <t>baileyruben@example.com</t>
  </si>
  <si>
    <t>242.170.8635x0447</t>
  </si>
  <si>
    <t>tamaraperez@example.org</t>
  </si>
  <si>
    <t>(657)434-8705</t>
  </si>
  <si>
    <t>griffinmonique@example.org</t>
  </si>
  <si>
    <t>(706)496-4203</t>
  </si>
  <si>
    <t>danielhutchinson@example.net</t>
  </si>
  <si>
    <t>(695)444-4529</t>
  </si>
  <si>
    <t>toddlloyd@example.com</t>
  </si>
  <si>
    <t>971.944.3422x862</t>
  </si>
  <si>
    <t>jimenezjames@example.org</t>
  </si>
  <si>
    <t>975.360.0180x40637</t>
  </si>
  <si>
    <t>ocarpenter@example.org</t>
  </si>
  <si>
    <t>(318)953-4024</t>
  </si>
  <si>
    <t>kevin29@example.org</t>
  </si>
  <si>
    <t>001-523-915-8710</t>
  </si>
  <si>
    <t>timothy03@example.com</t>
  </si>
  <si>
    <t>261-904-4098x890</t>
  </si>
  <si>
    <t>trevorhunt@example.org</t>
  </si>
  <si>
    <t>001-308-115-5798</t>
  </si>
  <si>
    <t>escobarmatthew@example.com</t>
  </si>
  <si>
    <t>001-688-369-5314</t>
  </si>
  <si>
    <t>herrerajennifer@example.org</t>
  </si>
  <si>
    <t>(093)168-6365x323</t>
  </si>
  <si>
    <t>colekelly@example.net</t>
  </si>
  <si>
    <t>557-251-0950</t>
  </si>
  <si>
    <t>hughessarah@example.net</t>
  </si>
  <si>
    <t>035.171.5363</t>
  </si>
  <si>
    <t>christophercolon@example.org</t>
  </si>
  <si>
    <t>387-220-1943x919</t>
  </si>
  <si>
    <t>mbeck@example.net</t>
  </si>
  <si>
    <t>001-281-928-7121</t>
  </si>
  <si>
    <t>brandonparrish@example.com</t>
  </si>
  <si>
    <t>(281)916-7852x30750</t>
  </si>
  <si>
    <t>timothycooley@example.net</t>
  </si>
  <si>
    <t>barbaraking@example.net</t>
  </si>
  <si>
    <t>010.469.6134</t>
  </si>
  <si>
    <t>jennifer66@example.org</t>
  </si>
  <si>
    <t>001-377-907-9698</t>
  </si>
  <si>
    <t>zwoods@example.com</t>
  </si>
  <si>
    <t>(934)546-8436</t>
  </si>
  <si>
    <t>mitchellnathan@example.com</t>
  </si>
  <si>
    <t>796-095-7216</t>
  </si>
  <si>
    <t>hmiller@example.net</t>
  </si>
  <si>
    <t>(424)800-2892x8437</t>
  </si>
  <si>
    <t>qcox@example.com</t>
  </si>
  <si>
    <t>+1-895-293-1110x692</t>
  </si>
  <si>
    <t>rachel55@example.net</t>
  </si>
  <si>
    <t>923.144.0413x8878</t>
  </si>
  <si>
    <t>ashley60@example.net</t>
  </si>
  <si>
    <t>berrydavid@example.org</t>
  </si>
  <si>
    <t>(069)550-2716x001</t>
  </si>
  <si>
    <t>gutierrezwesley@example.org</t>
  </si>
  <si>
    <t>Crosby</t>
  </si>
  <si>
    <t>756-782-3200x47921</t>
  </si>
  <si>
    <t>stephaniejohnson@example.net</t>
  </si>
  <si>
    <t>+1-227-231-4207x9657</t>
  </si>
  <si>
    <t>thomasmiller@example.net</t>
  </si>
  <si>
    <t>001-196-652-3931</t>
  </si>
  <si>
    <t>darryljefferson@example.org</t>
  </si>
  <si>
    <t>329-757-9917x3533</t>
  </si>
  <si>
    <t>phillipslauren@example.com</t>
  </si>
  <si>
    <t>226.283.7605x426</t>
  </si>
  <si>
    <t>janeoconnor@example.org</t>
  </si>
  <si>
    <t>paige12@example.org</t>
  </si>
  <si>
    <t>(751)037-0071</t>
  </si>
  <si>
    <t>alvarezlaura@example.org</t>
  </si>
  <si>
    <t>(542)083-8973x968</t>
  </si>
  <si>
    <t>gonzalezcourtney@example.net</t>
  </si>
  <si>
    <t>864.712.9837x86737</t>
  </si>
  <si>
    <t>kimberly54@example.org</t>
  </si>
  <si>
    <t>476-478-9077</t>
  </si>
  <si>
    <t>gordonkaren@example.org</t>
  </si>
  <si>
    <t>(840)932-7614x8281</t>
  </si>
  <si>
    <t>clarkmary@example.com</t>
  </si>
  <si>
    <t>190.337.3331x82324</t>
  </si>
  <si>
    <t>tinablevins@example.org</t>
  </si>
  <si>
    <t>191-982-6331x34398</t>
  </si>
  <si>
    <t>michael65@example.net</t>
  </si>
  <si>
    <t>+1-222-629-6039x933</t>
  </si>
  <si>
    <t>znelson@example.net</t>
  </si>
  <si>
    <t>+1-399-984-6620x93100</t>
  </si>
  <si>
    <t>michael62@example.com</t>
  </si>
  <si>
    <t>(190)844-3633x726</t>
  </si>
  <si>
    <t>calvinbrown@example.org</t>
  </si>
  <si>
    <t>(288)686-1592x9298</t>
  </si>
  <si>
    <t>braundonald@example.net</t>
  </si>
  <si>
    <t>+1-873-304-4647x36705</t>
  </si>
  <si>
    <t>ocannon@example.net</t>
  </si>
  <si>
    <t>michaelfarmer@example.com</t>
  </si>
  <si>
    <t>278-818-3549x0009</t>
  </si>
  <si>
    <t>ddiaz@example.net</t>
  </si>
  <si>
    <t>001-334-461-7401</t>
  </si>
  <si>
    <t>adamschristopher@example.org</t>
  </si>
  <si>
    <t>(443)225-3391x26924</t>
  </si>
  <si>
    <t>burtonlisa@example.net</t>
  </si>
  <si>
    <t>001-581-419-8104</t>
  </si>
  <si>
    <t>allisonmartin@example.com</t>
  </si>
  <si>
    <t>196.363.8635x22307</t>
  </si>
  <si>
    <t>george31@example.com</t>
  </si>
  <si>
    <t>+1-928-983-3000x52294</t>
  </si>
  <si>
    <t>jeffrey64@example.org</t>
  </si>
  <si>
    <t>(525)873-2335x51328</t>
  </si>
  <si>
    <t>kenneth00@example.org</t>
  </si>
  <si>
    <t>206-615-9502x973</t>
  </si>
  <si>
    <t>jeanette58@example.org</t>
  </si>
  <si>
    <t>0182898443</t>
  </si>
  <si>
    <t>cisnerosmark@example.net</t>
  </si>
  <si>
    <t>741-084-6944</t>
  </si>
  <si>
    <t>rossandres@example.net</t>
  </si>
  <si>
    <t>(741)334-3237x527</t>
  </si>
  <si>
    <t>laura60@example.net</t>
  </si>
  <si>
    <t>001-813-096-9266</t>
  </si>
  <si>
    <t>kthomas@example.com</t>
  </si>
  <si>
    <t>535.550.8409x2751</t>
  </si>
  <si>
    <t>meganhenderson@example.net</t>
  </si>
  <si>
    <t>749.957.7670x65824</t>
  </si>
  <si>
    <t>rojasjerry@example.com</t>
  </si>
  <si>
    <t>872.456.3596</t>
  </si>
  <si>
    <t>mjuarez@example.org</t>
  </si>
  <si>
    <t>(530)451-3655x5213</t>
  </si>
  <si>
    <t>allisonpark@example.net</t>
  </si>
  <si>
    <t>119.075.0631x295</t>
  </si>
  <si>
    <t>fstone@example.com</t>
  </si>
  <si>
    <t>(132)313-1268</t>
  </si>
  <si>
    <t>burkecollin@example.org</t>
  </si>
  <si>
    <t>615.438.2527x69532</t>
  </si>
  <si>
    <t>torresjennifer@example.org</t>
  </si>
  <si>
    <t>(384)995-2307x856</t>
  </si>
  <si>
    <t>ishields@example.org</t>
  </si>
  <si>
    <t>001-096-151-9602x481</t>
  </si>
  <si>
    <t>olsonshawn@example.com</t>
  </si>
  <si>
    <t>926.907.3640x412</t>
  </si>
  <si>
    <t>michael28@example.org</t>
  </si>
  <si>
    <t>davidcindy@example.net</t>
  </si>
  <si>
    <t>001-123-130-7065x0109</t>
  </si>
  <si>
    <t>walkeraustin@example.com</t>
  </si>
  <si>
    <t>heathergallegos@example.net</t>
  </si>
  <si>
    <t>001-264-859-2771</t>
  </si>
  <si>
    <t>jacobbeck@example.org</t>
  </si>
  <si>
    <t>001-997-839-5011x516</t>
  </si>
  <si>
    <t>gregory55@example.net</t>
  </si>
  <si>
    <t>938-467-6316x3247</t>
  </si>
  <si>
    <t>johnzamora@example.com</t>
  </si>
  <si>
    <t>(383)300-0001x674</t>
  </si>
  <si>
    <t>827-917-6392x23889</t>
  </si>
  <si>
    <t>frederick52@example.org</t>
  </si>
  <si>
    <t>008-485-6787x1796</t>
  </si>
  <si>
    <t>theresamoore@example.net</t>
  </si>
  <si>
    <t>(907)095-6105</t>
  </si>
  <si>
    <t>michealhorton@example.net</t>
  </si>
  <si>
    <t>(940)594-0349x62067</t>
  </si>
  <si>
    <t>cobbwilliam@example.net</t>
  </si>
  <si>
    <t>(814)656-2790x309</t>
  </si>
  <si>
    <t>garzamichael@example.org</t>
  </si>
  <si>
    <t>761-833-7114x625</t>
  </si>
  <si>
    <t>andrea06@example.com</t>
  </si>
  <si>
    <t>001-995-878-7582x948</t>
  </si>
  <si>
    <t>dsullivan@example.com</t>
  </si>
  <si>
    <t>rwright@example.com</t>
  </si>
  <si>
    <t>018-908-4942x64789</t>
  </si>
  <si>
    <t>rjimenez@example.org</t>
  </si>
  <si>
    <t>609-551-2327</t>
  </si>
  <si>
    <t>hnguyen@example.org</t>
  </si>
  <si>
    <t>+1-453-992-1131x0679</t>
  </si>
  <si>
    <t>rfletcher@example.net</t>
  </si>
  <si>
    <t>178-049-7525x1553</t>
  </si>
  <si>
    <t>joseph09@example.org</t>
  </si>
  <si>
    <t>001-964-901-6351</t>
  </si>
  <si>
    <t>thomas61@example.com</t>
  </si>
  <si>
    <t>322-483-6759</t>
  </si>
  <si>
    <t>lucaslaurie@example.net</t>
  </si>
  <si>
    <t>nelsonjoshua@example.net</t>
  </si>
  <si>
    <t>(971)929-5585</t>
  </si>
  <si>
    <t>ryanjoseph@example.org</t>
  </si>
  <si>
    <t>387.663.4397x6657</t>
  </si>
  <si>
    <t>barbara95@example.net</t>
  </si>
  <si>
    <t>544.773.8949</t>
  </si>
  <si>
    <t>ronald44@example.org</t>
  </si>
  <si>
    <t>333-964-8600</t>
  </si>
  <si>
    <t>daniellewest@example.org</t>
  </si>
  <si>
    <t>john20@example.com</t>
  </si>
  <si>
    <t>(459)196-1518x0659</t>
  </si>
  <si>
    <t>mschwartz@example.org</t>
  </si>
  <si>
    <t>(494)848-0639x202</t>
  </si>
  <si>
    <t>tylerjoseph@example.net</t>
  </si>
  <si>
    <t>(436)925-6158x39513</t>
  </si>
  <si>
    <t>daniellehurst@example.com</t>
  </si>
  <si>
    <t>837.395.7749x466</t>
  </si>
  <si>
    <t>williamsross@example.net</t>
  </si>
  <si>
    <t>(886)035-3484x57623</t>
  </si>
  <si>
    <t>lcastillo@example.net</t>
  </si>
  <si>
    <t>0700178338</t>
  </si>
  <si>
    <t>gdominguez@example.org</t>
  </si>
  <si>
    <t>294-761-1900x953</t>
  </si>
  <si>
    <t>heathercarroll@example.com</t>
  </si>
  <si>
    <t>(357)774-4485x695</t>
  </si>
  <si>
    <t>acostasteven@example.net</t>
  </si>
  <si>
    <t>johnsonjesse@example.org</t>
  </si>
  <si>
    <t>(532)426-4153</t>
  </si>
  <si>
    <t>acevedodebbie@example.org</t>
  </si>
  <si>
    <t>607.070.4769x66651</t>
  </si>
  <si>
    <t>brandi44@example.com</t>
  </si>
  <si>
    <t>001-690-113-4713x570</t>
  </si>
  <si>
    <t>markgarcia@example.net</t>
  </si>
  <si>
    <t>001-722-018-5930x016</t>
  </si>
  <si>
    <t>sarah12@example.net</t>
  </si>
  <si>
    <t>fernando83@example.net</t>
  </si>
  <si>
    <t>0056062752</t>
  </si>
  <si>
    <t>ericanderson@example.net</t>
  </si>
  <si>
    <t>906-474-7356</t>
  </si>
  <si>
    <t>michaelmartinez@example.org</t>
  </si>
  <si>
    <t>(207)847-4621x0009</t>
  </si>
  <si>
    <t>russellcynthia@example.net</t>
  </si>
  <si>
    <t>095-453-4578</t>
  </si>
  <si>
    <t>kellybell@example.org</t>
  </si>
  <si>
    <t>brandonnewton@example.org</t>
  </si>
  <si>
    <t>(315)237-2113x7881</t>
  </si>
  <si>
    <t>robertstephenson@example.net</t>
  </si>
  <si>
    <t>001-895-706-6844x53874</t>
  </si>
  <si>
    <t>jacquelinesmith@example.com</t>
  </si>
  <si>
    <t>747.446.2541x26016</t>
  </si>
  <si>
    <t>tevans@example.org</t>
  </si>
  <si>
    <t>carolyngarrett@example.org</t>
  </si>
  <si>
    <t>246-982-3595</t>
  </si>
  <si>
    <t>marcwilliams@example.net</t>
  </si>
  <si>
    <t>+1-640-010-2562x484</t>
  </si>
  <si>
    <t>ykim@example.com</t>
  </si>
  <si>
    <t>001-521-329-3178</t>
  </si>
  <si>
    <t>dmeyer@example.net</t>
  </si>
  <si>
    <t>(007)583-9221</t>
  </si>
  <si>
    <t>ohenderson@example.org</t>
  </si>
  <si>
    <t>Rollins</t>
  </si>
  <si>
    <t>316-113-6860</t>
  </si>
  <si>
    <t>zrandolph@example.com</t>
  </si>
  <si>
    <t>brandon83@example.org</t>
  </si>
  <si>
    <t>182-383-9495</t>
  </si>
  <si>
    <t>trandolph@example.org</t>
  </si>
  <si>
    <t>+1-589-969-0419x91494</t>
  </si>
  <si>
    <t>millerbrooke@example.com</t>
  </si>
  <si>
    <t>462-623-8519</t>
  </si>
  <si>
    <t>madison89@example.com</t>
  </si>
  <si>
    <t>001-276-120-7848x16538</t>
  </si>
  <si>
    <t>gregoryklein@example.org</t>
  </si>
  <si>
    <t>qpeterson@example.com</t>
  </si>
  <si>
    <t>001-942-178-5414x324</t>
  </si>
  <si>
    <t>caroldaniels@example.net</t>
  </si>
  <si>
    <t>893.520.6498</t>
  </si>
  <si>
    <t>pjenkins@example.com</t>
  </si>
  <si>
    <t>883.083.5175</t>
  </si>
  <si>
    <t>qwilliams@example.com</t>
  </si>
  <si>
    <t>955-321-9571</t>
  </si>
  <si>
    <t>adunn@example.net</t>
  </si>
  <si>
    <t>+1-003-067-5556x93118</t>
  </si>
  <si>
    <t>laura01@example.org</t>
  </si>
  <si>
    <t>001-455-335-7038x869</t>
  </si>
  <si>
    <t>greenewesley@example.org</t>
  </si>
  <si>
    <t>(085)909-8977x21145</t>
  </si>
  <si>
    <t>kwall@example.com</t>
  </si>
  <si>
    <t>001-142-407-8930</t>
  </si>
  <si>
    <t>cheryl09@example.net</t>
  </si>
  <si>
    <t>736.906.9166</t>
  </si>
  <si>
    <t>catherine39@example.org</t>
  </si>
  <si>
    <t>(634)382-6416</t>
  </si>
  <si>
    <t>justinfrank@example.org</t>
  </si>
  <si>
    <t>001-145-022-0446</t>
  </si>
  <si>
    <t>parkerjanice@example.net</t>
  </si>
  <si>
    <t>624-139-6891</t>
  </si>
  <si>
    <t>ruth73@example.net</t>
  </si>
  <si>
    <t>(869)570-0872x748</t>
  </si>
  <si>
    <t>lindsay90@example.net</t>
  </si>
  <si>
    <t>961-671-3341</t>
  </si>
  <si>
    <t>griffinsean@example.com</t>
  </si>
  <si>
    <t>+1-543-474-4603x89497</t>
  </si>
  <si>
    <t>tiffanybaker@example.net</t>
  </si>
  <si>
    <t>josephlori@example.net</t>
  </si>
  <si>
    <t>dnorman@example.org</t>
  </si>
  <si>
    <t>207.654.7400</t>
  </si>
  <si>
    <t>lindsay77@example.net</t>
  </si>
  <si>
    <t>(667)812-8563x947</t>
  </si>
  <si>
    <t>jackietorres@example.org</t>
  </si>
  <si>
    <t>+1-613-901-5541x172</t>
  </si>
  <si>
    <t>petersbrandon@example.org</t>
  </si>
  <si>
    <t>386-992-9806x38996</t>
  </si>
  <si>
    <t>wardkristina@example.net</t>
  </si>
  <si>
    <t>567.700.3273x5726</t>
  </si>
  <si>
    <t>petersonderek@example.com</t>
  </si>
  <si>
    <t>bradfordroy@example.org</t>
  </si>
  <si>
    <t>454.634.9821</t>
  </si>
  <si>
    <t>lhull@example.org</t>
  </si>
  <si>
    <t>147-058-5109</t>
  </si>
  <si>
    <t>dpearson@example.net</t>
  </si>
  <si>
    <t>521-112-8507x13782</t>
  </si>
  <si>
    <t>lgriffin@example.net</t>
  </si>
  <si>
    <t>001-524-059-6333x775</t>
  </si>
  <si>
    <t>kimberlyhendricks@example.net</t>
  </si>
  <si>
    <t>549-149-0276x5929</t>
  </si>
  <si>
    <t>xcampbell@example.org</t>
  </si>
  <si>
    <t>854-022-8264</t>
  </si>
  <si>
    <t>161.344.6600x5246</t>
  </si>
  <si>
    <t>manningjames@example.com</t>
  </si>
  <si>
    <t>364-885-3274x235</t>
  </si>
  <si>
    <t>rcook@example.com</t>
  </si>
  <si>
    <t>(711)636-2759x374</t>
  </si>
  <si>
    <t>victoriabridges@example.org</t>
  </si>
  <si>
    <t>(051)815-2638x19726</t>
  </si>
  <si>
    <t>gbrowning@example.com</t>
  </si>
  <si>
    <t>478-360-7605x30553</t>
  </si>
  <si>
    <t>xedwards@example.org</t>
  </si>
  <si>
    <t>308.137.4757</t>
  </si>
  <si>
    <t>davisvirginia@example.com</t>
  </si>
  <si>
    <t>(323)870-3057x936</t>
  </si>
  <si>
    <t>abbottkendra@example.org</t>
  </si>
  <si>
    <t>023.164.9693</t>
  </si>
  <si>
    <t>kelliott@example.net</t>
  </si>
  <si>
    <t>Gabriela</t>
  </si>
  <si>
    <t>517-747-3220x51734</t>
  </si>
  <si>
    <t>vlowery@example.net</t>
  </si>
  <si>
    <t>001-761-512-3820x669</t>
  </si>
  <si>
    <t>emily39@example.org</t>
  </si>
  <si>
    <t>(090)974-3427x7318</t>
  </si>
  <si>
    <t>jessicafitzgerald@example.com</t>
  </si>
  <si>
    <t>001-158-040-7447x03071</t>
  </si>
  <si>
    <t>kevin40@example.net</t>
  </si>
  <si>
    <t>(286)231-5158x54193</t>
  </si>
  <si>
    <t>emily72@example.org</t>
  </si>
  <si>
    <t>363-426-8494x27139</t>
  </si>
  <si>
    <t>sheila53@example.org</t>
  </si>
  <si>
    <t>512.515.8137x4242</t>
  </si>
  <si>
    <t>erin48@example.net</t>
  </si>
  <si>
    <t>569-309-9743x637</t>
  </si>
  <si>
    <t>sandramartinez@example.org</t>
  </si>
  <si>
    <t>+1-332-206-3218x820</t>
  </si>
  <si>
    <t>harrissamantha@example.com</t>
  </si>
  <si>
    <t>083.519.6912x20510</t>
  </si>
  <si>
    <t>figueroaheather@example.com</t>
  </si>
  <si>
    <t>caitlyn02@example.org</t>
  </si>
  <si>
    <t>001-504-866-4891x6636</t>
  </si>
  <si>
    <t>riveragail@example.net</t>
  </si>
  <si>
    <t>+1-994-187-5583x24611</t>
  </si>
  <si>
    <t>lfarrell@example.com</t>
  </si>
  <si>
    <t>623-122-2927x79756</t>
  </si>
  <si>
    <t>laura32@example.com</t>
  </si>
  <si>
    <t>001-336-630-7467x773</t>
  </si>
  <si>
    <t>ostrickland@example.org</t>
  </si>
  <si>
    <t>ggarcia@example.net</t>
  </si>
  <si>
    <t>+1-843-599-5411x947</t>
  </si>
  <si>
    <t>jeffrey25@example.com</t>
  </si>
  <si>
    <t>(415)207-0498x95792</t>
  </si>
  <si>
    <t>fernandeztracey@example.org</t>
  </si>
  <si>
    <t>+1-029-593-9189x2647</t>
  </si>
  <si>
    <t>whitejessica@example.com</t>
  </si>
  <si>
    <t>613-561-4476</t>
  </si>
  <si>
    <t>paulwalsh@example.com</t>
  </si>
  <si>
    <t>nicolerose@example.org</t>
  </si>
  <si>
    <t>+1-904-957-8925x671</t>
  </si>
  <si>
    <t>gwood@example.com</t>
  </si>
  <si>
    <t>001-283-262-8114x8567</t>
  </si>
  <si>
    <t>hailey88@example.org</t>
  </si>
  <si>
    <t>Galloway</t>
  </si>
  <si>
    <t>001-217-699-5419</t>
  </si>
  <si>
    <t>ggordon@example.org</t>
  </si>
  <si>
    <t>001-798-834-2086x748</t>
  </si>
  <si>
    <t>milesjeffrey@example.org</t>
  </si>
  <si>
    <t>837-055-5024</t>
  </si>
  <si>
    <t>chris91@example.net</t>
  </si>
  <si>
    <t>001-609-327-9924</t>
  </si>
  <si>
    <t>scottrogers@example.org</t>
  </si>
  <si>
    <t>280-968-5565</t>
  </si>
  <si>
    <t>williamscraig@example.org</t>
  </si>
  <si>
    <t>schneidercharlotte@example.net</t>
  </si>
  <si>
    <t>elliottluis@example.net</t>
  </si>
  <si>
    <t>685.890.6463x6631</t>
  </si>
  <si>
    <t>anthonywang@example.org</t>
  </si>
  <si>
    <t>theresa59@example.net</t>
  </si>
  <si>
    <t>697.720.8809</t>
  </si>
  <si>
    <t>owensdouglas@example.net</t>
  </si>
  <si>
    <t>001-626-386-4244x274</t>
  </si>
  <si>
    <t>nelsonjoseph@example.com</t>
  </si>
  <si>
    <t>+1-339-462-0034x2749</t>
  </si>
  <si>
    <t>robertparsons@example.net</t>
  </si>
  <si>
    <t>711-391-6543</t>
  </si>
  <si>
    <t>chill@example.com</t>
  </si>
  <si>
    <t>964.870.0806</t>
  </si>
  <si>
    <t>alexis62@example.net</t>
  </si>
  <si>
    <t>+1-621-498-3639x3479</t>
  </si>
  <si>
    <t>pdavidson@example.net</t>
  </si>
  <si>
    <t>838-650-8768</t>
  </si>
  <si>
    <t>johncollins@example.net</t>
  </si>
  <si>
    <t>0956784321</t>
  </si>
  <si>
    <t>kennethschneider@example.net</t>
  </si>
  <si>
    <t>(730)977-9609</t>
  </si>
  <si>
    <t>scoffey@example.com</t>
  </si>
  <si>
    <t>Clinton</t>
  </si>
  <si>
    <t>+1-519-330-3246x628</t>
  </si>
  <si>
    <t>michael27@example.com</t>
  </si>
  <si>
    <t>001-675-806-4080x204</t>
  </si>
  <si>
    <t>jessica11@example.org</t>
  </si>
  <si>
    <t>tgonzales@example.com</t>
  </si>
  <si>
    <t>(715)630-1997x924</t>
  </si>
  <si>
    <t>olewis@example.net</t>
  </si>
  <si>
    <t>048-197-6084x149</t>
  </si>
  <si>
    <t>kimberly35@example.org</t>
  </si>
  <si>
    <t>(727)736-5129x75622</t>
  </si>
  <si>
    <t>petersonkatherine@example.org</t>
  </si>
  <si>
    <t>026-906-8309x752</t>
  </si>
  <si>
    <t>dyoung@example.com</t>
  </si>
  <si>
    <t>341.105.6184x153</t>
  </si>
  <si>
    <t>jacquelinefranklin@example.net</t>
  </si>
  <si>
    <t>(959)492-2905</t>
  </si>
  <si>
    <t>wilsonjoshua@example.com</t>
  </si>
  <si>
    <t>244.518.1796x86972</t>
  </si>
  <si>
    <t>oconnorcharles@example.net</t>
  </si>
  <si>
    <t>001-164-423-9377x43162</t>
  </si>
  <si>
    <t>michelleklein@example.org</t>
  </si>
  <si>
    <t>(116)873-9484</t>
  </si>
  <si>
    <t>ssmith@example.net</t>
  </si>
  <si>
    <t>665-474-6354</t>
  </si>
  <si>
    <t>spearslaura@example.com</t>
  </si>
  <si>
    <t>+1-083-195-7510x703</t>
  </si>
  <si>
    <t>gmonroe@example.net</t>
  </si>
  <si>
    <t>(771)012-4023x8040</t>
  </si>
  <si>
    <t>Bean</t>
  </si>
  <si>
    <t>024.666.1990</t>
  </si>
  <si>
    <t>liubrianna@example.net</t>
  </si>
  <si>
    <t>(754)792-3897x229</t>
  </si>
  <si>
    <t>cynthia73@example.net</t>
  </si>
  <si>
    <t>cynthia41@example.com</t>
  </si>
  <si>
    <t>142.979.6864</t>
  </si>
  <si>
    <t>wagnermary@example.com</t>
  </si>
  <si>
    <t>+1-600-531-3713x3387</t>
  </si>
  <si>
    <t>elizabeth29@example.net</t>
  </si>
  <si>
    <t>+1-063-747-9723x873</t>
  </si>
  <si>
    <t>allison19@example.com</t>
  </si>
  <si>
    <t>+1-977-401-1404x6113</t>
  </si>
  <si>
    <t>hgardner@example.com</t>
  </si>
  <si>
    <t>001-986-284-6366x6676</t>
  </si>
  <si>
    <t>felicia75@example.org</t>
  </si>
  <si>
    <t>001-249-213-0308</t>
  </si>
  <si>
    <t>adkinssusan@example.org</t>
  </si>
  <si>
    <t>191.307.0278x0197</t>
  </si>
  <si>
    <t>norma30@example.net</t>
  </si>
  <si>
    <t>(455)031-8252x2943</t>
  </si>
  <si>
    <t>hvega@example.com</t>
  </si>
  <si>
    <t>517.392.6109</t>
  </si>
  <si>
    <t>julieolson@example.net</t>
  </si>
  <si>
    <t>001-154-834-6694</t>
  </si>
  <si>
    <t>angela48@example.org</t>
  </si>
  <si>
    <t>127.762.7388x78657</t>
  </si>
  <si>
    <t>oconnelljose@example.net</t>
  </si>
  <si>
    <t>Geoffrey</t>
  </si>
  <si>
    <t>ericksonlogan@example.net</t>
  </si>
  <si>
    <t>326-951-9157</t>
  </si>
  <si>
    <t>jesse86@example.org</t>
  </si>
  <si>
    <t>930.178.1332x94221</t>
  </si>
  <si>
    <t>solomonjennifer@example.org</t>
  </si>
  <si>
    <t>(866)815-5436x7581</t>
  </si>
  <si>
    <t>jacksoncorey@example.com</t>
  </si>
  <si>
    <t>(766)459-4957</t>
  </si>
  <si>
    <t>stephanie58@example.net</t>
  </si>
  <si>
    <t>+1-689-268-9007x40150</t>
  </si>
  <si>
    <t>jenniferking@example.org</t>
  </si>
  <si>
    <t>762.384.1157</t>
  </si>
  <si>
    <t>kimberlyvega@example.org</t>
  </si>
  <si>
    <t>stephanie47@example.org</t>
  </si>
  <si>
    <t>(822)418-3289</t>
  </si>
  <si>
    <t>richard43@example.net</t>
  </si>
  <si>
    <t>001-011-404-7285x824</t>
  </si>
  <si>
    <t>kathleen33@example.org</t>
  </si>
  <si>
    <t>001-689-065-1110x03497</t>
  </si>
  <si>
    <t>christopherjones@example.com</t>
  </si>
  <si>
    <t>angelabaker@example.net</t>
  </si>
  <si>
    <t>+1-440-849-2951x08959</t>
  </si>
  <si>
    <t>lnguyen@example.com</t>
  </si>
  <si>
    <t>(611)564-3074x8724</t>
  </si>
  <si>
    <t>edward32@example.org</t>
  </si>
  <si>
    <t>001-416-537-3834</t>
  </si>
  <si>
    <t>cbarron@example.org</t>
  </si>
  <si>
    <t>(681)026-1626</t>
  </si>
  <si>
    <t>johntaylor@example.com</t>
  </si>
  <si>
    <t>081.141.4377</t>
  </si>
  <si>
    <t>rodriguezsusan@example.org</t>
  </si>
  <si>
    <t>(448)519-4897</t>
  </si>
  <si>
    <t>zamorasara@example.net</t>
  </si>
  <si>
    <t>001-310-819-6052x2049</t>
  </si>
  <si>
    <t>joann45@example.com</t>
  </si>
  <si>
    <t>380.650.2543x805</t>
  </si>
  <si>
    <t>ulawson@example.net</t>
  </si>
  <si>
    <t>746-055-3181</t>
  </si>
  <si>
    <t>cvincent@example.org</t>
  </si>
  <si>
    <t>156.518.1573</t>
  </si>
  <si>
    <t>laranicolas@example.net</t>
  </si>
  <si>
    <t>(222)849-2088x7668</t>
  </si>
  <si>
    <t>jasonhendrix@example.org</t>
  </si>
  <si>
    <t>+1-404-348-7650x82715</t>
  </si>
  <si>
    <t>julieoliver@example.net</t>
  </si>
  <si>
    <t>602.780.1148x5803</t>
  </si>
  <si>
    <t>jacobwong@example.com</t>
  </si>
  <si>
    <t>(366)430-6513x658</t>
  </si>
  <si>
    <t>mcgeechristopher@example.net</t>
  </si>
  <si>
    <t>705.789.2184x94557</t>
  </si>
  <si>
    <t>christopher24@example.org</t>
  </si>
  <si>
    <t>(114)416-1663</t>
  </si>
  <si>
    <t>robinreilly@example.org</t>
  </si>
  <si>
    <t>357-553-0786</t>
  </si>
  <si>
    <t>brianwest@example.net</t>
  </si>
  <si>
    <t>339.443.5390x056</t>
  </si>
  <si>
    <t>nichole69@example.org</t>
  </si>
  <si>
    <t>001-825-012-3708x7639</t>
  </si>
  <si>
    <t>vjacobs@example.com</t>
  </si>
  <si>
    <t>292.534.2254x384</t>
  </si>
  <si>
    <t>rodriguezmichael@example.com</t>
  </si>
  <si>
    <t>(905)419-7304x7323</t>
  </si>
  <si>
    <t>pbrown@example.net</t>
  </si>
  <si>
    <t>+1-999-603-4529x70761</t>
  </si>
  <si>
    <t>uchavez@example.com</t>
  </si>
  <si>
    <t>001-733-560-4078x89433</t>
  </si>
  <si>
    <t>snowdanielle@example.com</t>
  </si>
  <si>
    <t>001-388-641-9498x156</t>
  </si>
  <si>
    <t>nicole10@example.com</t>
  </si>
  <si>
    <t>(378)286-4531x6475</t>
  </si>
  <si>
    <t>montescynthia@example.org</t>
  </si>
  <si>
    <t>316-272-4048</t>
  </si>
  <si>
    <t>jamesmcgee@example.org</t>
  </si>
  <si>
    <t>(963)422-8763</t>
  </si>
  <si>
    <t>natasha66@example.org</t>
  </si>
  <si>
    <t>155.224.8799</t>
  </si>
  <si>
    <t>chaynes@example.com</t>
  </si>
  <si>
    <t>223.774.5319x33749</t>
  </si>
  <si>
    <t>thomastracy@example.net</t>
  </si>
  <si>
    <t>(201)077-2281</t>
  </si>
  <si>
    <t>manuel68@example.net</t>
  </si>
  <si>
    <t>698.810.5626</t>
  </si>
  <si>
    <t>shannonnelson@example.org</t>
  </si>
  <si>
    <t>+1-739-884-0256x199</t>
  </si>
  <si>
    <t>brownelizabeth@example.com</t>
  </si>
  <si>
    <t>dharvey@example.org</t>
  </si>
  <si>
    <t>(736)559-3776x4752</t>
  </si>
  <si>
    <t>anne73@example.net</t>
  </si>
  <si>
    <t>554.651.4231</t>
  </si>
  <si>
    <t>jonathanclark@example.org</t>
  </si>
  <si>
    <t>001-811-562-0767</t>
  </si>
  <si>
    <t>lauren05@example.org</t>
  </si>
  <si>
    <t>0013650762</t>
  </si>
  <si>
    <t>nathan48@example.net</t>
  </si>
  <si>
    <t>001-893-415-7618</t>
  </si>
  <si>
    <t>elizabeth22@example.org</t>
  </si>
  <si>
    <t>001-272-687-3067x479</t>
  </si>
  <si>
    <t>robertrivera@example.net</t>
  </si>
  <si>
    <t>319.028.2102</t>
  </si>
  <si>
    <t>greenjill@example.net</t>
  </si>
  <si>
    <t>496-370-1502x96539</t>
  </si>
  <si>
    <t>jonesmonique@example.com</t>
  </si>
  <si>
    <t>(600)088-3652</t>
  </si>
  <si>
    <t>lduncan@example.net</t>
  </si>
  <si>
    <t>081-513-8906x0967</t>
  </si>
  <si>
    <t>dhall@example.com</t>
  </si>
  <si>
    <t>873-082-1477</t>
  </si>
  <si>
    <t>alyssa14@example.com</t>
  </si>
  <si>
    <t>385.050.7855</t>
  </si>
  <si>
    <t>tiffanywilliams@example.com</t>
  </si>
  <si>
    <t>275-687-8080x58671</t>
  </si>
  <si>
    <t>cherylglenn@example.org</t>
  </si>
  <si>
    <t>588-137-5406</t>
  </si>
  <si>
    <t>fmueller@example.org</t>
  </si>
  <si>
    <t>837.591.2414x8462</t>
  </si>
  <si>
    <t>kimberlycarroll@example.net</t>
  </si>
  <si>
    <t>(271)367-5613</t>
  </si>
  <si>
    <t>christophermejia@example.org</t>
  </si>
  <si>
    <t>mallory71@example.com</t>
  </si>
  <si>
    <t>001-128-119-4935x8921</t>
  </si>
  <si>
    <t>douglas50@example.com</t>
  </si>
  <si>
    <t>001-001-950-4614</t>
  </si>
  <si>
    <t>thomaswalker@example.com</t>
  </si>
  <si>
    <t>001-450-944-3627x7094</t>
  </si>
  <si>
    <t>sbarrera@example.com</t>
  </si>
  <si>
    <t>730.603.9165</t>
  </si>
  <si>
    <t>jenna61@example.net</t>
  </si>
  <si>
    <t>(561)769-0063</t>
  </si>
  <si>
    <t>imartin@example.com</t>
  </si>
  <si>
    <t>897.667.7810</t>
  </si>
  <si>
    <t>karen77@example.com</t>
  </si>
  <si>
    <t>656.953.3867x04832</t>
  </si>
  <si>
    <t>ilewis@example.net</t>
  </si>
  <si>
    <t>894.498.3245x280</t>
  </si>
  <si>
    <t>daniel39@example.org</t>
  </si>
  <si>
    <t>+1-402-793-9358x42431</t>
  </si>
  <si>
    <t>olsonvincent@example.net</t>
  </si>
  <si>
    <t>001-291-523-4778</t>
  </si>
  <si>
    <t>bdickson@example.com</t>
  </si>
  <si>
    <t>001-552-471-5654x83416</t>
  </si>
  <si>
    <t>hendersonnatalie@example.com</t>
  </si>
  <si>
    <t>+1-314-600-9615x77271</t>
  </si>
  <si>
    <t>hillmatthew@example.org</t>
  </si>
  <si>
    <t>199-616-0557</t>
  </si>
  <si>
    <t>larsenjennifer@example.com</t>
  </si>
  <si>
    <t>555-505-5924</t>
  </si>
  <si>
    <t>0718337818</t>
  </si>
  <si>
    <t>parkerdavid@example.com</t>
  </si>
  <si>
    <t>rpeters@example.net</t>
  </si>
  <si>
    <t>001-400-243-4594x138</t>
  </si>
  <si>
    <t>marie96@example.net</t>
  </si>
  <si>
    <t>lindsayayala@example.net</t>
  </si>
  <si>
    <t>908.743.9577x741</t>
  </si>
  <si>
    <t>ryanmiller@example.org</t>
  </si>
  <si>
    <t>465.480.1760</t>
  </si>
  <si>
    <t>maddoxlinda@example.net</t>
  </si>
  <si>
    <t>649.919.3967x5252</t>
  </si>
  <si>
    <t>kingjohn@example.com</t>
  </si>
  <si>
    <t>Orozco</t>
  </si>
  <si>
    <t>001-818-359-7360x705</t>
  </si>
  <si>
    <t>darlenenichols@example.com</t>
  </si>
  <si>
    <t>664.656.5777</t>
  </si>
  <si>
    <t>williamjefferson@example.com</t>
  </si>
  <si>
    <t>001-164-370-6255</t>
  </si>
  <si>
    <t>rgarcia@example.org</t>
  </si>
  <si>
    <t>580-694-1488</t>
  </si>
  <si>
    <t>bsanders@example.com</t>
  </si>
  <si>
    <t>(086)455-6216</t>
  </si>
  <si>
    <t>whitetammy@example.org</t>
  </si>
  <si>
    <t>(752)472-9604</t>
  </si>
  <si>
    <t>crobinson@example.org</t>
  </si>
  <si>
    <t>001-603-440-5023x366</t>
  </si>
  <si>
    <t>kimberlyobrien@example.org</t>
  </si>
  <si>
    <t>ncooper@example.net</t>
  </si>
  <si>
    <t>(379)971-3462x46563</t>
  </si>
  <si>
    <t>ncook@example.org</t>
  </si>
  <si>
    <t>104.330.2482x48382</t>
  </si>
  <si>
    <t>hartveronica@example.com</t>
  </si>
  <si>
    <t>001-093-058-7789x93935</t>
  </si>
  <si>
    <t>xingram@example.org</t>
  </si>
  <si>
    <t>011-704-6658</t>
  </si>
  <si>
    <t>ichaney@example.com</t>
  </si>
  <si>
    <t>(247)352-7573x099</t>
  </si>
  <si>
    <t>sferguson@example.org</t>
  </si>
  <si>
    <t>ehanson@example.net</t>
  </si>
  <si>
    <t>603-637-5291x999</t>
  </si>
  <si>
    <t>brianburgess@example.net</t>
  </si>
  <si>
    <t>517-879-5704x9078</t>
  </si>
  <si>
    <t>zclark@example.com</t>
  </si>
  <si>
    <t>092.084.3477x76276</t>
  </si>
  <si>
    <t>hughesronnie@example.org</t>
  </si>
  <si>
    <t>479.791.6257x39244</t>
  </si>
  <si>
    <t>kvillarreal@example.net</t>
  </si>
  <si>
    <t>964-513-4686</t>
  </si>
  <si>
    <t>coconnor@example.com</t>
  </si>
  <si>
    <t>001-614-104-7804x30856</t>
  </si>
  <si>
    <t>armstrongeric@example.com</t>
  </si>
  <si>
    <t>(091)661-5605x48406</t>
  </si>
  <si>
    <t>eric32@example.com</t>
  </si>
  <si>
    <t>+1-842-246-1911x170</t>
  </si>
  <si>
    <t>whitesarah@example.org</t>
  </si>
  <si>
    <t>+1-051-419-9902x8865</t>
  </si>
  <si>
    <t>amorris@example.org</t>
  </si>
  <si>
    <t>001-927-357-4302x509</t>
  </si>
  <si>
    <t>garciamichael@example.org</t>
  </si>
  <si>
    <t>+1-950-561-7956x684</t>
  </si>
  <si>
    <t>moyerbrenda@example.com</t>
  </si>
  <si>
    <t>(649)641-5684x186</t>
  </si>
  <si>
    <t>warrenlisa@example.org</t>
  </si>
  <si>
    <t>578.344.4650x27504</t>
  </si>
  <si>
    <t>jwright@example.com</t>
  </si>
  <si>
    <t>+1-642-798-0823x764</t>
  </si>
  <si>
    <t>joshuaross@example.org</t>
  </si>
  <si>
    <t>001-297-788-3476</t>
  </si>
  <si>
    <t>vramirez@example.com</t>
  </si>
  <si>
    <t>aroy@example.net</t>
  </si>
  <si>
    <t>481-231-5357</t>
  </si>
  <si>
    <t>toddjo@example.net</t>
  </si>
  <si>
    <t>001-255-758-5994x2314</t>
  </si>
  <si>
    <t>rthornton@example.com</t>
  </si>
  <si>
    <t>395.475.8857x0014</t>
  </si>
  <si>
    <t>jacob03@example.net</t>
  </si>
  <si>
    <t>myersgabriela@example.org</t>
  </si>
  <si>
    <t>074-336-6518x9222</t>
  </si>
  <si>
    <t>adrianagreen@example.net</t>
  </si>
  <si>
    <t>001-754-199-0719x564</t>
  </si>
  <si>
    <t>tclark@example.org</t>
  </si>
  <si>
    <t>249-282-1862x2957</t>
  </si>
  <si>
    <t>gvelez@example.com</t>
  </si>
  <si>
    <t>(759)854-3295x67704</t>
  </si>
  <si>
    <t>zimmermansarah@example.net</t>
  </si>
  <si>
    <t>(294)712-5752x232</t>
  </si>
  <si>
    <t>cherylhicks@example.org</t>
  </si>
  <si>
    <t>891.385.4974x210</t>
  </si>
  <si>
    <t>ochoaantonio@example.net</t>
  </si>
  <si>
    <t>281.347.8426x088</t>
  </si>
  <si>
    <t>aprillynch@example.net</t>
  </si>
  <si>
    <t>247.580.3545</t>
  </si>
  <si>
    <t>kevinmartinez@example.net</t>
  </si>
  <si>
    <t>628-341-2731</t>
  </si>
  <si>
    <t>connor95@example.net</t>
  </si>
  <si>
    <t>+1-929-992-9549x455</t>
  </si>
  <si>
    <t>zcarter@example.org</t>
  </si>
  <si>
    <t>275-278-2837</t>
  </si>
  <si>
    <t>hannah60@example.net</t>
  </si>
  <si>
    <t>528-041-7049x652</t>
  </si>
  <si>
    <t>sherry34@example.org</t>
  </si>
  <si>
    <t>838.632.4776x2235</t>
  </si>
  <si>
    <t>donna94@example.net</t>
  </si>
  <si>
    <t>510.496.9676</t>
  </si>
  <si>
    <t>garrettjeremy@example.com</t>
  </si>
  <si>
    <t>+1-265-775-5128x79945</t>
  </si>
  <si>
    <t>shawnmack@example.org</t>
  </si>
  <si>
    <t>(877)304-9904x53437</t>
  </si>
  <si>
    <t>alexander52@example.com</t>
  </si>
  <si>
    <t>001-461-701-2013x6057</t>
  </si>
  <si>
    <t>qtaylor@example.com</t>
  </si>
  <si>
    <t>elizabeth09@example.org</t>
  </si>
  <si>
    <t>001-520-845-7073</t>
  </si>
  <si>
    <t>stevenmcmillan@example.com</t>
  </si>
  <si>
    <t>+1-979-736-4200x6208</t>
  </si>
  <si>
    <t>dsparks@example.com</t>
  </si>
  <si>
    <t>608-127-4776x791</t>
  </si>
  <si>
    <t>graydavid@example.net</t>
  </si>
  <si>
    <t>laura22@example.com</t>
  </si>
  <si>
    <t>bishopmatthew@example.net</t>
  </si>
  <si>
    <t>(442)100-7708</t>
  </si>
  <si>
    <t>kellerjason@example.org</t>
  </si>
  <si>
    <t>128.593.1244x299</t>
  </si>
  <si>
    <t>hkirby@example.org</t>
  </si>
  <si>
    <t>+1-843-149-0392x64176</t>
  </si>
  <si>
    <t>michael84@example.com</t>
  </si>
  <si>
    <t>0771284087</t>
  </si>
  <si>
    <t>garciaalexandra@example.net</t>
  </si>
  <si>
    <t>Barron</t>
  </si>
  <si>
    <t>(505)796-4401x85980</t>
  </si>
  <si>
    <t>karen87@example.com</t>
  </si>
  <si>
    <t>+1-474-006-8213x82359</t>
  </si>
  <si>
    <t>xedwards@example.com</t>
  </si>
  <si>
    <t>246-019-2735x82762</t>
  </si>
  <si>
    <t>yesenia37@example.com</t>
  </si>
  <si>
    <t>396-284-5802x93533</t>
  </si>
  <si>
    <t>stanleyanderson@example.com</t>
  </si>
  <si>
    <t>084.093.7200</t>
  </si>
  <si>
    <t>sgoodwin@example.com</t>
  </si>
  <si>
    <t>+1-569-797-0081x2887</t>
  </si>
  <si>
    <t>adrian31@example.net</t>
  </si>
  <si>
    <t>229-043-5927x13548</t>
  </si>
  <si>
    <t>erich@example.org</t>
  </si>
  <si>
    <t>322-741-2055x359</t>
  </si>
  <si>
    <t>sarah31@example.net</t>
  </si>
  <si>
    <t>637-092-4344</t>
  </si>
  <si>
    <t>chaveztara@example.com</t>
  </si>
  <si>
    <t>+1-688-094-6635x8870</t>
  </si>
  <si>
    <t>dbailey@example.net</t>
  </si>
  <si>
    <t>745.481.5498</t>
  </si>
  <si>
    <t>carlos08@example.org</t>
  </si>
  <si>
    <t>+1-972-874-6150x30029</t>
  </si>
  <si>
    <t>vmanning@example.net</t>
  </si>
  <si>
    <t>susan30@example.com</t>
  </si>
  <si>
    <t>daniellehartman@example.com</t>
  </si>
  <si>
    <t>720-751-8197</t>
  </si>
  <si>
    <t>patricia22@example.net</t>
  </si>
  <si>
    <t>697-131-9641x2754</t>
  </si>
  <si>
    <t>daniel10@example.org</t>
  </si>
  <si>
    <t>677-882-0814x8805</t>
  </si>
  <si>
    <t>russellbrown@example.net</t>
  </si>
  <si>
    <t>001-510-080-7394x4280</t>
  </si>
  <si>
    <t>brentdunn@example.org</t>
  </si>
  <si>
    <t>657-509-4820</t>
  </si>
  <si>
    <t>hensleytonya@example.com</t>
  </si>
  <si>
    <t>001-939-732-7565x4087</t>
  </si>
  <si>
    <t>kglover@example.net</t>
  </si>
  <si>
    <t>356-053-5524</t>
  </si>
  <si>
    <t>sharon76@example.com</t>
  </si>
  <si>
    <t>(575)381-0373x076</t>
  </si>
  <si>
    <t>katelynblack@example.org</t>
  </si>
  <si>
    <t>558.834.5941x161</t>
  </si>
  <si>
    <t>hawkinskenneth@example.net</t>
  </si>
  <si>
    <t>129-829-3555</t>
  </si>
  <si>
    <t>davisrandy@example.com</t>
  </si>
  <si>
    <t>843-027-0869</t>
  </si>
  <si>
    <t>andersonnina@example.net</t>
  </si>
  <si>
    <t>001-899-687-9845</t>
  </si>
  <si>
    <t>brockmelissa@example.com</t>
  </si>
  <si>
    <t>001-553-252-8001</t>
  </si>
  <si>
    <t>mthompson@example.com</t>
  </si>
  <si>
    <t>+1-447-091-7684x11653</t>
  </si>
  <si>
    <t>tammy19@example.com</t>
  </si>
  <si>
    <t>(670)981-9291x564</t>
  </si>
  <si>
    <t>shelly26@example.net</t>
  </si>
  <si>
    <t>848.426.9764x5614</t>
  </si>
  <si>
    <t>(335)479-8303</t>
  </si>
  <si>
    <t>psteele@example.com</t>
  </si>
  <si>
    <t>megangriffith@example.org</t>
  </si>
  <si>
    <t>322.841.5458x410</t>
  </si>
  <si>
    <t>brianjohnson@example.org</t>
  </si>
  <si>
    <t>001-276-569-1685x3455</t>
  </si>
  <si>
    <t>david87@example.org</t>
  </si>
  <si>
    <t>087-276-3473</t>
  </si>
  <si>
    <t>charles99@example.org</t>
  </si>
  <si>
    <t>001-473-469-4426</t>
  </si>
  <si>
    <t>turnersally@example.org</t>
  </si>
  <si>
    <t>657-213-1223x40427</t>
  </si>
  <si>
    <t>james31@example.com</t>
  </si>
  <si>
    <t>(834)066-0586x08301</t>
  </si>
  <si>
    <t>alexis66@example.org</t>
  </si>
  <si>
    <t>(701)584-2817</t>
  </si>
  <si>
    <t>munozdawn@example.com</t>
  </si>
  <si>
    <t>(673)504-4921x71046</t>
  </si>
  <si>
    <t>morrisonkaren@example.com</t>
  </si>
  <si>
    <t>001-781-422-0928x807</t>
  </si>
  <si>
    <t>ncarpenter@example.net</t>
  </si>
  <si>
    <t>001-334-897-2632x4973</t>
  </si>
  <si>
    <t>carlsonbrian@example.net</t>
  </si>
  <si>
    <t>278-625-4334x06201</t>
  </si>
  <si>
    <t>aharris@example.org</t>
  </si>
  <si>
    <t>234-049-6600x08424</t>
  </si>
  <si>
    <t>tamaraharrison@example.org</t>
  </si>
  <si>
    <t>162.210.4144</t>
  </si>
  <si>
    <t>andersonjennifer@example.com</t>
  </si>
  <si>
    <t>672-987-9803x91797</t>
  </si>
  <si>
    <t>chandlerpaul@example.net</t>
  </si>
  <si>
    <t>(836)736-4294x656</t>
  </si>
  <si>
    <t>jamesferguson@example.com</t>
  </si>
  <si>
    <t>(329)588-7858x539</t>
  </si>
  <si>
    <t>mmoore@example.com</t>
  </si>
  <si>
    <t>(372)099-3030</t>
  </si>
  <si>
    <t>brittany34@example.org</t>
  </si>
  <si>
    <t>aaron46@example.org</t>
  </si>
  <si>
    <t>417-314-4748x61991</t>
  </si>
  <si>
    <t>jamesbriggs@example.net</t>
  </si>
  <si>
    <t>513-882-5423x200</t>
  </si>
  <si>
    <t>blamb@example.org</t>
  </si>
  <si>
    <t>486.728.1968</t>
  </si>
  <si>
    <t>josephgiles@example.org</t>
  </si>
  <si>
    <t>032-864-9797x5976</t>
  </si>
  <si>
    <t>richard70@example.com</t>
  </si>
  <si>
    <t>+1-424-497-0022x872</t>
  </si>
  <si>
    <t>pageangela@example.org</t>
  </si>
  <si>
    <t>735.096.1972x359</t>
  </si>
  <si>
    <t>lmyers@example.com</t>
  </si>
  <si>
    <t>783.446.3470x878</t>
  </si>
  <si>
    <t>deniseaguirre@example.org</t>
  </si>
  <si>
    <t>(966)898-7151</t>
  </si>
  <si>
    <t>boydamber@example.net</t>
  </si>
  <si>
    <t>+1-162-140-7062x80906</t>
  </si>
  <si>
    <t>harrisjose@example.com</t>
  </si>
  <si>
    <t>653.839.6548x45975</t>
  </si>
  <si>
    <t>kcole@example.com</t>
  </si>
  <si>
    <t>(361)684-2873x25548</t>
  </si>
  <si>
    <t>sheila21@example.net</t>
  </si>
  <si>
    <t>942-249-4187x48123</t>
  </si>
  <si>
    <t>lbarnett@example.com</t>
  </si>
  <si>
    <t>097.204.6697x76464</t>
  </si>
  <si>
    <t>320.015.6256x6132</t>
  </si>
  <si>
    <t>gary58@example.com</t>
  </si>
  <si>
    <t>(220)809-4496x8606</t>
  </si>
  <si>
    <t>cannoncrystal@example.net</t>
  </si>
  <si>
    <t>+1-289-606-7861x5343</t>
  </si>
  <si>
    <t>valerie50@example.net</t>
  </si>
  <si>
    <t>001-480-379-3061x8394</t>
  </si>
  <si>
    <t>zthomas@example.net</t>
  </si>
  <si>
    <t>(285)260-1761x574</t>
  </si>
  <si>
    <t>joseph37@example.net</t>
  </si>
  <si>
    <t>001-747-740-6961x6446</t>
  </si>
  <si>
    <t>elizabethrobinson@example.org</t>
  </si>
  <si>
    <t>220-513-6243x0280</t>
  </si>
  <si>
    <t>frederickreyes@example.net</t>
  </si>
  <si>
    <t>+1-127-160-1756x8083</t>
  </si>
  <si>
    <t>archerdaniel@example.org</t>
  </si>
  <si>
    <t>507.900.6968x2801</t>
  </si>
  <si>
    <t>rachelcox@example.com</t>
  </si>
  <si>
    <t>(056)191-5508x510</t>
  </si>
  <si>
    <t>shannonjackson@example.org</t>
  </si>
  <si>
    <t>969-310-8631x8996</t>
  </si>
  <si>
    <t>oscarbrown@example.com</t>
  </si>
  <si>
    <t>rogerschristopher@example.org</t>
  </si>
  <si>
    <t>578.110.8998</t>
  </si>
  <si>
    <t>sanchezsusan@example.com</t>
  </si>
  <si>
    <t>001-207-385-1709x60448</t>
  </si>
  <si>
    <t>lisabutler@example.net</t>
  </si>
  <si>
    <t>548-911-1506</t>
  </si>
  <si>
    <t>lauramason@example.net</t>
  </si>
  <si>
    <t>Kidd</t>
  </si>
  <si>
    <t>(678)237-3785x188</t>
  </si>
  <si>
    <t>maldonadobrian@example.com</t>
  </si>
  <si>
    <t>+1-679-477-0263x3222</t>
  </si>
  <si>
    <t>lscott@example.net</t>
  </si>
  <si>
    <t>001-405-856-9156</t>
  </si>
  <si>
    <t>juliesmith@example.com</t>
  </si>
  <si>
    <t>001-068-155-4636</t>
  </si>
  <si>
    <t>joshuafaulkner@example.org</t>
  </si>
  <si>
    <t>001-597-049-6198x9099</t>
  </si>
  <si>
    <t>hansenruth@example.org</t>
  </si>
  <si>
    <t>001-334-948-3187x6554</t>
  </si>
  <si>
    <t>edward40@example.org</t>
  </si>
  <si>
    <t>715-035-2473x1349</t>
  </si>
  <si>
    <t>matthewsamanda@example.org</t>
  </si>
  <si>
    <t>157.569.4776</t>
  </si>
  <si>
    <t>riosjennifer@example.com</t>
  </si>
  <si>
    <t>+1-431-253-9620x535</t>
  </si>
  <si>
    <t>candicewilliams@example.org</t>
  </si>
  <si>
    <t>494.659.0893x86993</t>
  </si>
  <si>
    <t>elizabeth89@example.com</t>
  </si>
  <si>
    <t>578-492-4397x22507</t>
  </si>
  <si>
    <t>adamfernandez@example.net</t>
  </si>
  <si>
    <t>877-706-1124x8716</t>
  </si>
  <si>
    <t>jessica75@example.com</t>
  </si>
  <si>
    <t>589-954-4011</t>
  </si>
  <si>
    <t>gary57@example.net</t>
  </si>
  <si>
    <t>314-467-3325</t>
  </si>
  <si>
    <t>murillolisa@example.org</t>
  </si>
  <si>
    <t>lynchsarah@example.org</t>
  </si>
  <si>
    <t>+1-843-123-0759x1400</t>
  </si>
  <si>
    <t>epaul@example.com</t>
  </si>
  <si>
    <t>635-166-3098x9715</t>
  </si>
  <si>
    <t>phillip14@example.net</t>
  </si>
  <si>
    <t>184.896.7921x7559</t>
  </si>
  <si>
    <t>christopher78@example.net</t>
  </si>
  <si>
    <t>(765)971-9235x2440</t>
  </si>
  <si>
    <t>whitneyjohnson@example.org</t>
  </si>
  <si>
    <t>001-391-430-2858x56101</t>
  </si>
  <si>
    <t>jtaylor@example.org</t>
  </si>
  <si>
    <t>367.397.0546</t>
  </si>
  <si>
    <t>wbrown@example.org</t>
  </si>
  <si>
    <t>526-140-9435x49945</t>
  </si>
  <si>
    <t>russellbenjamin@example.org</t>
  </si>
  <si>
    <t>001-435-299-2160</t>
  </si>
  <si>
    <t>+1-532-706-3160x187</t>
  </si>
  <si>
    <t>hshannon@example.net</t>
  </si>
  <si>
    <t>(232)279-1520x09694</t>
  </si>
  <si>
    <t>heatherjones@example.org</t>
  </si>
  <si>
    <t>(964)281-2224</t>
  </si>
  <si>
    <t>johnsondonald@example.org</t>
  </si>
  <si>
    <t>353-650-6652x8524</t>
  </si>
  <si>
    <t>tchase@example.net</t>
  </si>
  <si>
    <t>001-107-178-4374</t>
  </si>
  <si>
    <t>kelleralexis@example.org</t>
  </si>
  <si>
    <t>+1-966-724-1124x436</t>
  </si>
  <si>
    <t>michael98@example.org</t>
  </si>
  <si>
    <t>cynthia32@example.com</t>
  </si>
  <si>
    <t>nicholas20@example.com</t>
  </si>
  <si>
    <t>924.529.7181x4036</t>
  </si>
  <si>
    <t>vbenjamin@example.org</t>
  </si>
  <si>
    <t>001-664-811-3745</t>
  </si>
  <si>
    <t>kimberly55@example.com</t>
  </si>
  <si>
    <t>travis33@example.com</t>
  </si>
  <si>
    <t>schaney@example.org</t>
  </si>
  <si>
    <t>(713)764-9938x1540</t>
  </si>
  <si>
    <t>william50@example.org</t>
  </si>
  <si>
    <t>cristinamcgee@example.org</t>
  </si>
  <si>
    <t>226.873.6781x48542</t>
  </si>
  <si>
    <t>georgedaniel@example.net</t>
  </si>
  <si>
    <t>(234)154-5360x72347</t>
  </si>
  <si>
    <t>garzalisa@example.com</t>
  </si>
  <si>
    <t>courtney10@example.org</t>
  </si>
  <si>
    <t>hrichard@example.net</t>
  </si>
  <si>
    <t>001-588-779-9316x9720</t>
  </si>
  <si>
    <t>rossteresa@example.net</t>
  </si>
  <si>
    <t>797.932.1186</t>
  </si>
  <si>
    <t>vperez@example.org</t>
  </si>
  <si>
    <t>001-408-624-3305</t>
  </si>
  <si>
    <t>michael14@example.com</t>
  </si>
  <si>
    <t>600.791.8319</t>
  </si>
  <si>
    <t>tonimartinez@example.com</t>
  </si>
  <si>
    <t>(141)276-7975</t>
  </si>
  <si>
    <t>khenderson@example.net</t>
  </si>
  <si>
    <t>141.074.7786x302</t>
  </si>
  <si>
    <t>morgan57@example.org</t>
  </si>
  <si>
    <t>+1-892-315-5610x68159</t>
  </si>
  <si>
    <t>knoxbrandy@example.com</t>
  </si>
  <si>
    <t>(848)605-3782</t>
  </si>
  <si>
    <t>nbeard@example.org</t>
  </si>
  <si>
    <t>+1-005-451-8492x75650</t>
  </si>
  <si>
    <t>amanda83@example.org</t>
  </si>
  <si>
    <t>(363)844-2377x9887</t>
  </si>
  <si>
    <t>maria97@example.com</t>
  </si>
  <si>
    <t>+1-673-306-8965x7439</t>
  </si>
  <si>
    <t>linedward@example.com</t>
  </si>
  <si>
    <t>767-033-9001x0818</t>
  </si>
  <si>
    <t>anthonybuchanan@example.org</t>
  </si>
  <si>
    <t>(235)673-7827x663</t>
  </si>
  <si>
    <t>(130)917-5364x509</t>
  </si>
  <si>
    <t>jon31@example.org</t>
  </si>
  <si>
    <t>martinezdavid@example.com</t>
  </si>
  <si>
    <t>275-159-0726</t>
  </si>
  <si>
    <t>michael12@example.org</t>
  </si>
  <si>
    <t>828-313-7120</t>
  </si>
  <si>
    <t>jennifer87@example.org</t>
  </si>
  <si>
    <t>(364)841-0467x213</t>
  </si>
  <si>
    <t>melissarosales@example.net</t>
  </si>
  <si>
    <t>700.672.9263x0137</t>
  </si>
  <si>
    <t>howard54@example.com</t>
  </si>
  <si>
    <t>kimberly77@example.net</t>
  </si>
  <si>
    <t>(381)676-1308</t>
  </si>
  <si>
    <t>davidkeith@example.com</t>
  </si>
  <si>
    <t>594.787.1552</t>
  </si>
  <si>
    <t>swood@example.net</t>
  </si>
  <si>
    <t>weaverjames@example.com</t>
  </si>
  <si>
    <t>john01@example.org</t>
  </si>
  <si>
    <t>866.785.5557x2937</t>
  </si>
  <si>
    <t>zbrown@example.net</t>
  </si>
  <si>
    <t>320.668.1225</t>
  </si>
  <si>
    <t>boonemarie@example.net</t>
  </si>
  <si>
    <t>+1-117-258-1191x781</t>
  </si>
  <si>
    <t>bartlettderrick@example.net</t>
  </si>
  <si>
    <t>(739)634-5243x4492</t>
  </si>
  <si>
    <t>guzmansamantha@example.net</t>
  </si>
  <si>
    <t>(677)501-6982x708</t>
  </si>
  <si>
    <t>chavezgeorge@example.org</t>
  </si>
  <si>
    <t>190-439-3894x408</t>
  </si>
  <si>
    <t>ocollins@example.org</t>
  </si>
  <si>
    <t>260.116.7858</t>
  </si>
  <si>
    <t>arice@example.org</t>
  </si>
  <si>
    <t>001-320-413-0747x55251</t>
  </si>
  <si>
    <t>michael81@example.net</t>
  </si>
  <si>
    <t>707-795-4423x52463</t>
  </si>
  <si>
    <t>ellisryan@example.net</t>
  </si>
  <si>
    <t>Isabel</t>
  </si>
  <si>
    <t>watsonmatthew@example.org</t>
  </si>
  <si>
    <t>425-050-3975</t>
  </si>
  <si>
    <t>jasmin54@example.com</t>
  </si>
  <si>
    <t>001-586-296-2259x7145</t>
  </si>
  <si>
    <t>johnny92@example.org</t>
  </si>
  <si>
    <t>001-126-288-5094x98720</t>
  </si>
  <si>
    <t>rodney04@example.org</t>
  </si>
  <si>
    <t>(340)308-0934x867</t>
  </si>
  <si>
    <t>cbenton@example.org</t>
  </si>
  <si>
    <t>amberhurst@example.net</t>
  </si>
  <si>
    <t>+1-818-545-6467x343</t>
  </si>
  <si>
    <t>alexanderenglish@example.net</t>
  </si>
  <si>
    <t>ryanharrison@example.com</t>
  </si>
  <si>
    <t>067-584-6129x10704</t>
  </si>
  <si>
    <t>kirsten00@example.org</t>
  </si>
  <si>
    <t>+1-959-749-7432x4293</t>
  </si>
  <si>
    <t>lisa46@example.net</t>
  </si>
  <si>
    <t>001-853-506-1909x0151</t>
  </si>
  <si>
    <t>cvazquez@example.com</t>
  </si>
  <si>
    <t>539.570.1691</t>
  </si>
  <si>
    <t>monique51@example.com</t>
  </si>
  <si>
    <t>+1-159-139-3552x549</t>
  </si>
  <si>
    <t>lisahale@example.com</t>
  </si>
  <si>
    <t>Claire</t>
  </si>
  <si>
    <t>772-919-7686x127</t>
  </si>
  <si>
    <t>ireed@example.org</t>
  </si>
  <si>
    <t>Kaylee</t>
  </si>
  <si>
    <t>(202)178-1285</t>
  </si>
  <si>
    <t>linda85@example.net</t>
  </si>
  <si>
    <t>001-690-019-2021x2362</t>
  </si>
  <si>
    <t>connie45@example.com</t>
  </si>
  <si>
    <t>(900)154-5376x73012</t>
  </si>
  <si>
    <t>+1-762-967-1176x3143</t>
  </si>
  <si>
    <t>ugibson@example.org</t>
  </si>
  <si>
    <t>+1-809-254-9546x66576</t>
  </si>
  <si>
    <t>jamiesweeney@example.net</t>
  </si>
  <si>
    <t>362.357.9118x954</t>
  </si>
  <si>
    <t>frankmartinez@example.net</t>
  </si>
  <si>
    <t>001-890-593-3232</t>
  </si>
  <si>
    <t>fwade@example.org</t>
  </si>
  <si>
    <t>562.288.7165</t>
  </si>
  <si>
    <t>bellleslie@example.org</t>
  </si>
  <si>
    <t>Archer</t>
  </si>
  <si>
    <t>bradleyjacobs@example.net</t>
  </si>
  <si>
    <t>001-215-670-8161x31180</t>
  </si>
  <si>
    <t>kaustin@example.com</t>
  </si>
  <si>
    <t>888-789-4140x043</t>
  </si>
  <si>
    <t>wgreen@example.com</t>
  </si>
  <si>
    <t>(929)359-8582x7302</t>
  </si>
  <si>
    <t>michael56@example.net</t>
  </si>
  <si>
    <t>(622)849-9930x3331</t>
  </si>
  <si>
    <t>graycorey@example.org</t>
  </si>
  <si>
    <t>(986)868-6843x868</t>
  </si>
  <si>
    <t>rscott@example.net</t>
  </si>
  <si>
    <t>001-188-852-3175x405</t>
  </si>
  <si>
    <t>portercolton@example.net</t>
  </si>
  <si>
    <t>wwalker@example.net</t>
  </si>
  <si>
    <t>(591)676-4634</t>
  </si>
  <si>
    <t>graybenjamin@example.org</t>
  </si>
  <si>
    <t>dwalker@example.com</t>
  </si>
  <si>
    <t>001-780-680-6948</t>
  </si>
  <si>
    <t>marissa34@example.org</t>
  </si>
  <si>
    <t>309.236.3935x879</t>
  </si>
  <si>
    <t>kboyd@example.com</t>
  </si>
  <si>
    <t>(091)142-1546</t>
  </si>
  <si>
    <t>shannon48@example.com</t>
  </si>
  <si>
    <t>001-818-721-9257x365</t>
  </si>
  <si>
    <t>michaelburnett@example.org</t>
  </si>
  <si>
    <t>(276)010-0863x206</t>
  </si>
  <si>
    <t>steinmegan@example.com</t>
  </si>
  <si>
    <t>488-990-2449x069</t>
  </si>
  <si>
    <t>kpeters@example.net</t>
  </si>
  <si>
    <t>+1-056-454-5017x058</t>
  </si>
  <si>
    <t>anna73@example.org</t>
  </si>
  <si>
    <t>001-035-411-5276x31020</t>
  </si>
  <si>
    <t>watsondavid@example.org</t>
  </si>
  <si>
    <t>+1-982-348-4180x43625</t>
  </si>
  <si>
    <t>jonathan90@example.com</t>
  </si>
  <si>
    <t>369.124.9215x89940</t>
  </si>
  <si>
    <t>lovejohn@example.com</t>
  </si>
  <si>
    <t>eknight@example.net</t>
  </si>
  <si>
    <t>378-335-3697x06863</t>
  </si>
  <si>
    <t>susan53@example.com</t>
  </si>
  <si>
    <t>001-800-475-9638x538</t>
  </si>
  <si>
    <t>sanchezjason@example.com</t>
  </si>
  <si>
    <t>035.026.4701x916</t>
  </si>
  <si>
    <t>robertspatrick@example.org</t>
  </si>
  <si>
    <t>+1-304-583-2594x52196</t>
  </si>
  <si>
    <t>edeleon@example.com</t>
  </si>
  <si>
    <t>425.077.9472</t>
  </si>
  <si>
    <t>vreed@example.com</t>
  </si>
  <si>
    <t>858.102.6954</t>
  </si>
  <si>
    <t>toddwilliams@example.com</t>
  </si>
  <si>
    <t>(468)660-6451</t>
  </si>
  <si>
    <t>chavezadam@example.org</t>
  </si>
  <si>
    <t>267.261.5128x49871</t>
  </si>
  <si>
    <t>yhendrix@example.com</t>
  </si>
  <si>
    <t>001-270-494-0713x7219</t>
  </si>
  <si>
    <t>jbenson@example.org</t>
  </si>
  <si>
    <t>(078)855-0833x88984</t>
  </si>
  <si>
    <t>tinahansen@example.com</t>
  </si>
  <si>
    <t>022-481-5184</t>
  </si>
  <si>
    <t>jenniferestrada@example.net</t>
  </si>
  <si>
    <t>+1-525-168-1516x7957</t>
  </si>
  <si>
    <t>isabella21@example.com</t>
  </si>
  <si>
    <t>(305)463-8101x88065</t>
  </si>
  <si>
    <t>justin43@example.org</t>
  </si>
  <si>
    <t>895-065-9232x977</t>
  </si>
  <si>
    <t>graylisa@example.net</t>
  </si>
  <si>
    <t>(017)639-5543x8545</t>
  </si>
  <si>
    <t>dianehodge@example.net</t>
  </si>
  <si>
    <t>+1-231-530-3866x900</t>
  </si>
  <si>
    <t>ryanarnold@example.org</t>
  </si>
  <si>
    <t>907-611-3330x992</t>
  </si>
  <si>
    <t>trujillokevin@example.net</t>
  </si>
  <si>
    <t>(812)636-2287x14706</t>
  </si>
  <si>
    <t>darlene34@example.org</t>
  </si>
  <si>
    <t>186.380.7102x898</t>
  </si>
  <si>
    <t>timothy81@example.org</t>
  </si>
  <si>
    <t>361.247.9578x5266</t>
  </si>
  <si>
    <t>todd29@example.net</t>
  </si>
  <si>
    <t>826.975.7505x6548</t>
  </si>
  <si>
    <t>qlara@example.org</t>
  </si>
  <si>
    <t>880-872-6188x31287</t>
  </si>
  <si>
    <t>lsanford@example.com</t>
  </si>
  <si>
    <t>756.291.6706</t>
  </si>
  <si>
    <t>caseycampbell@example.com</t>
  </si>
  <si>
    <t>409-444-5084</t>
  </si>
  <si>
    <t>ywilliams@example.com</t>
  </si>
  <si>
    <t>001-104-875-6198x93514</t>
  </si>
  <si>
    <t>cbrown@example.org</t>
  </si>
  <si>
    <t>judith96@example.com</t>
  </si>
  <si>
    <t>001-725-364-0326x969</t>
  </si>
  <si>
    <t>cassandra01@example.net</t>
  </si>
  <si>
    <t>688.100.5103</t>
  </si>
  <si>
    <t>rubenrobbins@example.org</t>
  </si>
  <si>
    <t>+1-085-075-0629x1315</t>
  </si>
  <si>
    <t>ygonzalez@example.com</t>
  </si>
  <si>
    <t>766.240.2092</t>
  </si>
  <si>
    <t>zramos@example.org</t>
  </si>
  <si>
    <t>767.882.2857x286</t>
  </si>
  <si>
    <t>christopherklein@example.com</t>
  </si>
  <si>
    <t>+1-253-891-9551x165</t>
  </si>
  <si>
    <t>jared90@example.org</t>
  </si>
  <si>
    <t>+1-822-273-7568x2423</t>
  </si>
  <si>
    <t>sshaffer@example.net</t>
  </si>
  <si>
    <t>+1-066-301-8928x413</t>
  </si>
  <si>
    <t>dana32@example.com</t>
  </si>
  <si>
    <t>(469)562-0231</t>
  </si>
  <si>
    <t>fdouglas@example.org</t>
  </si>
  <si>
    <t>785.284.8562</t>
  </si>
  <si>
    <t>hschmidt@example.net</t>
  </si>
  <si>
    <t>+1-883-186-4459x14810</t>
  </si>
  <si>
    <t>colemarc@example.com</t>
  </si>
  <si>
    <t>(138)208-2877x9163</t>
  </si>
  <si>
    <t>james71@example.net</t>
  </si>
  <si>
    <t>richard05@example.net</t>
  </si>
  <si>
    <t>124.061.8023</t>
  </si>
  <si>
    <t>lawrencejohn@example.org</t>
  </si>
  <si>
    <t>murphysherry@example.org</t>
  </si>
  <si>
    <t>776.987.0509x1941</t>
  </si>
  <si>
    <t>justin88@example.com</t>
  </si>
  <si>
    <t>(448)600-2688</t>
  </si>
  <si>
    <t>tina31@example.com</t>
  </si>
  <si>
    <t>595.373.4004</t>
  </si>
  <si>
    <t>catherinebarr@example.com</t>
  </si>
  <si>
    <t>+1-964-767-1418x324</t>
  </si>
  <si>
    <t>maureen47@example.net</t>
  </si>
  <si>
    <t>(424)174-9970x5571</t>
  </si>
  <si>
    <t>vrangel@example.org</t>
  </si>
  <si>
    <t>(805)632-7338</t>
  </si>
  <si>
    <t>762.985.9956x245</t>
  </si>
  <si>
    <t>catherineshaw@example.net</t>
  </si>
  <si>
    <t>023.266.9818</t>
  </si>
  <si>
    <t>patricia64@example.org</t>
  </si>
  <si>
    <t>ggarcia@example.com</t>
  </si>
  <si>
    <t>willieking@example.net</t>
  </si>
  <si>
    <t>666-097-0323x5496</t>
  </si>
  <si>
    <t>lauradoyle@example.net</t>
  </si>
  <si>
    <t>660-363-0791x25461</t>
  </si>
  <si>
    <t>pagescott@example.com</t>
  </si>
  <si>
    <t>365.621.2832</t>
  </si>
  <si>
    <t>jessicawashington@example.com</t>
  </si>
  <si>
    <t>+1-808-264-4393x9422</t>
  </si>
  <si>
    <t>kimberly43@example.com</t>
  </si>
  <si>
    <t>856-807-4806x27334</t>
  </si>
  <si>
    <t>ralph67@example.com</t>
  </si>
  <si>
    <t>431-440-3372x0765</t>
  </si>
  <si>
    <t>garmstrong@example.com</t>
  </si>
  <si>
    <t>001-497-806-3391x58252</t>
  </si>
  <si>
    <t>hilljames@example.net</t>
  </si>
  <si>
    <t>437.433.1067x46034</t>
  </si>
  <si>
    <t>frankbest@example.org</t>
  </si>
  <si>
    <t>(196)859-9465x40111</t>
  </si>
  <si>
    <t>joannerollins@example.net</t>
  </si>
  <si>
    <t>+1-211-982-6302x87184</t>
  </si>
  <si>
    <t>gordonjeffrey@example.com</t>
  </si>
  <si>
    <t>001-329-434-4486x1737</t>
  </si>
  <si>
    <t>conwayeric@example.org</t>
  </si>
  <si>
    <t>078-921-1560x63843</t>
  </si>
  <si>
    <t>adam95@example.net</t>
  </si>
  <si>
    <t>628.832.2149</t>
  </si>
  <si>
    <t>andersonchristopher@example.net</t>
  </si>
  <si>
    <t>001-975-717-0760x0062</t>
  </si>
  <si>
    <t>bsalas@example.net</t>
  </si>
  <si>
    <t>salazarthomas@example.org</t>
  </si>
  <si>
    <t>001-202-0962</t>
  </si>
  <si>
    <t>allengrace@example.com</t>
  </si>
  <si>
    <t>459.690.3106</t>
  </si>
  <si>
    <t>michellekelly@example.com</t>
  </si>
  <si>
    <t>+1-012-780-2220x270</t>
  </si>
  <si>
    <t>justinmcdonald@example.org</t>
  </si>
  <si>
    <t>(638)362-6027x4306</t>
  </si>
  <si>
    <t>robinsonkevin@example.org</t>
  </si>
  <si>
    <t>001-436-318-4127x02220</t>
  </si>
  <si>
    <t>001-577-199-8018x853</t>
  </si>
  <si>
    <t>stacey27@example.net</t>
  </si>
  <si>
    <t>485.112.2502</t>
  </si>
  <si>
    <t>kelseyweber@example.com</t>
  </si>
  <si>
    <t>(614)694-8398x8154</t>
  </si>
  <si>
    <t>torresjoseph@example.net</t>
  </si>
  <si>
    <t>289.211.0359</t>
  </si>
  <si>
    <t>kathryn75@example.com</t>
  </si>
  <si>
    <t>480-921-7224x68773</t>
  </si>
  <si>
    <t>monicayoung@example.com</t>
  </si>
  <si>
    <t>111-955-9043x66493</t>
  </si>
  <si>
    <t>sharon35@example.net</t>
  </si>
  <si>
    <t>(285)564-1828x2690</t>
  </si>
  <si>
    <t>stevenbrown@example.com</t>
  </si>
  <si>
    <t>001-734-990-7126x0581</t>
  </si>
  <si>
    <t>jtran@example.net</t>
  </si>
  <si>
    <t>stevenphillips@example.org</t>
  </si>
  <si>
    <t>stewartalexis@example.org</t>
  </si>
  <si>
    <t>gonzalezamber@example.net</t>
  </si>
  <si>
    <t>001-957-255-5398x817</t>
  </si>
  <si>
    <t>schavez@example.net</t>
  </si>
  <si>
    <t>001-103-500-7159</t>
  </si>
  <si>
    <t>hayesrobyn@example.org</t>
  </si>
  <si>
    <t>(947)855-5317x288</t>
  </si>
  <si>
    <t>chelseagray@example.org</t>
  </si>
  <si>
    <t>Maurice</t>
  </si>
  <si>
    <t>+1-436-743-5084x3934</t>
  </si>
  <si>
    <t>elaine26@example.net</t>
  </si>
  <si>
    <t>994.896.3682</t>
  </si>
  <si>
    <t>john63@example.net</t>
  </si>
  <si>
    <t>edward43@example.com</t>
  </si>
  <si>
    <t>(201)786-1977</t>
  </si>
  <si>
    <t>uperry@example.org</t>
  </si>
  <si>
    <t>001-896-298-7190x913</t>
  </si>
  <si>
    <t>sgarrison@example.com</t>
  </si>
  <si>
    <t>kevinlong@example.org</t>
  </si>
  <si>
    <t>125.122.2719</t>
  </si>
  <si>
    <t>garywalker@example.com</t>
  </si>
  <si>
    <t>001-880-199-9958x530</t>
  </si>
  <si>
    <t>hughesjessica@example.com</t>
  </si>
  <si>
    <t>gjackson@example.net</t>
  </si>
  <si>
    <t>+1-954-756-0535x84656</t>
  </si>
  <si>
    <t>johnleonard@example.com</t>
  </si>
  <si>
    <t>+1-023-937-6646x9744</t>
  </si>
  <si>
    <t>lisasosa@example.net</t>
  </si>
  <si>
    <t>672.896.1262x10412</t>
  </si>
  <si>
    <t>jaredlewis@example.com</t>
  </si>
  <si>
    <t>+1-587-235-5243x2263</t>
  </si>
  <si>
    <t>zvasquez@example.net</t>
  </si>
  <si>
    <t>(369)160-2004</t>
  </si>
  <si>
    <t>cmercado@example.net</t>
  </si>
  <si>
    <t>kennethbrown@example.com</t>
  </si>
  <si>
    <t>749.076.8024</t>
  </si>
  <si>
    <t>ipatel@example.net</t>
  </si>
  <si>
    <t>+1-025-948-5173x5528</t>
  </si>
  <si>
    <t>mbeasley@example.com</t>
  </si>
  <si>
    <t>632-717-4181</t>
  </si>
  <si>
    <t>jackmason@example.net</t>
  </si>
  <si>
    <t>100-340-1110</t>
  </si>
  <si>
    <t>kgibson@example.com</t>
  </si>
  <si>
    <t>devin67@example.net</t>
  </si>
  <si>
    <t>305-010-6829x41043</t>
  </si>
  <si>
    <t>dthornton@example.net</t>
  </si>
  <si>
    <t>+1-515-823-9548x295</t>
  </si>
  <si>
    <t>jeremywhite@example.net</t>
  </si>
  <si>
    <t>287-172-9599</t>
  </si>
  <si>
    <t>michael04@example.net</t>
  </si>
  <si>
    <t>(294)053-1840x054</t>
  </si>
  <si>
    <t>yhernandez@example.net</t>
  </si>
  <si>
    <t>001-543-375-5145x94775</t>
  </si>
  <si>
    <t>asanders@example.net</t>
  </si>
  <si>
    <t>001-388-689-4980</t>
  </si>
  <si>
    <t>smithsusan@example.com</t>
  </si>
  <si>
    <t>100-840-8786</t>
  </si>
  <si>
    <t>hector92@example.org</t>
  </si>
  <si>
    <t>+1-429-994-6774x528</t>
  </si>
  <si>
    <t>jenningschelsey@example.net</t>
  </si>
  <si>
    <t>(054)489-5519x69847</t>
  </si>
  <si>
    <t>rogersjennifer@example.org</t>
  </si>
  <si>
    <t>+1-213-251-8910x187</t>
  </si>
  <si>
    <t>ugreen@example.net</t>
  </si>
  <si>
    <t>001-520-464-8868</t>
  </si>
  <si>
    <t>michaelthompson@example.com</t>
  </si>
  <si>
    <t>402.302.6970x550</t>
  </si>
  <si>
    <t>jonesadriana@example.net</t>
  </si>
  <si>
    <t>696.794.2048x5626</t>
  </si>
  <si>
    <t>amanda36@example.org</t>
  </si>
  <si>
    <t>750-647-7733x2616</t>
  </si>
  <si>
    <t>kathleen71@example.com</t>
  </si>
  <si>
    <t>001-353-997-0003x25084</t>
  </si>
  <si>
    <t>taylorsarah@example.com</t>
  </si>
  <si>
    <t>352.897.5780x371</t>
  </si>
  <si>
    <t>joshua86@example.com</t>
  </si>
  <si>
    <t>576-663-5393</t>
  </si>
  <si>
    <t>reedbrian@example.org</t>
  </si>
  <si>
    <t>001-431-455-4064</t>
  </si>
  <si>
    <t>rtaylor@example.com</t>
  </si>
  <si>
    <t>309-711-2328</t>
  </si>
  <si>
    <t>josephjames@example.org</t>
  </si>
  <si>
    <t>407-556-7258</t>
  </si>
  <si>
    <t>462-737-0030x1671</t>
  </si>
  <si>
    <t>clarkashley@example.net</t>
  </si>
  <si>
    <t>201-110-2885x6594</t>
  </si>
  <si>
    <t>watersjennifer@example.org</t>
  </si>
  <si>
    <t>+1-112-569-5317x36673</t>
  </si>
  <si>
    <t>huangphyllis@example.net</t>
  </si>
  <si>
    <t>+1-925-917-9107x989</t>
  </si>
  <si>
    <t>clarkwalter@example.org</t>
  </si>
  <si>
    <t>(899)597-3435x7498</t>
  </si>
  <si>
    <t>michellegonzalez@example.com</t>
  </si>
  <si>
    <t>(425)260-3475</t>
  </si>
  <si>
    <t>kstevenson@example.org</t>
  </si>
  <si>
    <t>jonathanjensen@example.org</t>
  </si>
  <si>
    <t>952-410-9943</t>
  </si>
  <si>
    <t>heatherclay@example.com</t>
  </si>
  <si>
    <t>(541)159-0393</t>
  </si>
  <si>
    <t>garciabrenda@example.net</t>
  </si>
  <si>
    <t>+1-011-763-6408x357</t>
  </si>
  <si>
    <t>qrobertson@example.net</t>
  </si>
  <si>
    <t>785.909.6791x212</t>
  </si>
  <si>
    <t>dduarte@example.org</t>
  </si>
  <si>
    <t>319.719.3181x15368</t>
  </si>
  <si>
    <t>lori95@example.org</t>
  </si>
  <si>
    <t>001-394-891-4750x0869</t>
  </si>
  <si>
    <t>wjennings@example.net</t>
  </si>
  <si>
    <t>171-438-0879x49467</t>
  </si>
  <si>
    <t>janet42@example.org</t>
  </si>
  <si>
    <t>+1-478-080-1060x063</t>
  </si>
  <si>
    <t>ijohnson@example.org</t>
  </si>
  <si>
    <t>001-600-792-5142</t>
  </si>
  <si>
    <t>riospatrick@example.com</t>
  </si>
  <si>
    <t>dukehannah@example.org</t>
  </si>
  <si>
    <t>(538)946-5348x57844</t>
  </si>
  <si>
    <t>daniel94@example.org</t>
  </si>
  <si>
    <t>+1-963-997-1213x03486</t>
  </si>
  <si>
    <t>lramirez@example.org</t>
  </si>
  <si>
    <t>+1-526-665-2966x46148</t>
  </si>
  <si>
    <t>christopher96@example.org</t>
  </si>
  <si>
    <t>768.170.4599x0849</t>
  </si>
  <si>
    <t>yestes@example.com</t>
  </si>
  <si>
    <t>996-919-1320x93396</t>
  </si>
  <si>
    <t>sanderstracy@example.org</t>
  </si>
  <si>
    <t>(937)876-3607x1327</t>
  </si>
  <si>
    <t>cgoodwin@example.com</t>
  </si>
  <si>
    <t>052.802.0080x8090</t>
  </si>
  <si>
    <t>barrchad@example.com</t>
  </si>
  <si>
    <t>496.438.3878</t>
  </si>
  <si>
    <t>longjoshua@example.org</t>
  </si>
  <si>
    <t>436.978.5817x27349</t>
  </si>
  <si>
    <t>bjoseph@example.org</t>
  </si>
  <si>
    <t>(718)056-8608</t>
  </si>
  <si>
    <t>richard04@example.com</t>
  </si>
  <si>
    <t>(509)541-7434</t>
  </si>
  <si>
    <t>ramirezangela@example.net</t>
  </si>
  <si>
    <t>(445)753-5696</t>
  </si>
  <si>
    <t>rdean@example.net</t>
  </si>
  <si>
    <t>+1-177-757-2040x01529</t>
  </si>
  <si>
    <t>bradleyhaley@example.org</t>
  </si>
  <si>
    <t>neilturner@example.net</t>
  </si>
  <si>
    <t>+1-419-561-8985x7277</t>
  </si>
  <si>
    <t>bakerelizabeth@example.net</t>
  </si>
  <si>
    <t>(421)676-0895x10948</t>
  </si>
  <si>
    <t>lopezkristen@example.com</t>
  </si>
  <si>
    <t>+1-440-858-0548x98916</t>
  </si>
  <si>
    <t>haleychang@example.com</t>
  </si>
  <si>
    <t>133-996-7730</t>
  </si>
  <si>
    <t>valentinetina@example.net</t>
  </si>
  <si>
    <t>001-564-017-5203x768</t>
  </si>
  <si>
    <t>wwyatt@example.com</t>
  </si>
  <si>
    <t>479.162.9082x08283</t>
  </si>
  <si>
    <t>donna03@example.com</t>
  </si>
  <si>
    <t>zacharytaylor@example.org</t>
  </si>
  <si>
    <t>123-805-5053x17999</t>
  </si>
  <si>
    <t>mmiller@example.com</t>
  </si>
  <si>
    <t>(796)951-4395x0398</t>
  </si>
  <si>
    <t>taylortyler@example.org</t>
  </si>
  <si>
    <t>001-580-066-0991x45514</t>
  </si>
  <si>
    <t>dennis63@example.com</t>
  </si>
  <si>
    <t>(588)195-3135</t>
  </si>
  <si>
    <t>carrjean@example.org</t>
  </si>
  <si>
    <t>441.968.6585</t>
  </si>
  <si>
    <t>(152)213-7293</t>
  </si>
  <si>
    <t>sparks@example.org</t>
  </si>
  <si>
    <t>773.321.2328</t>
  </si>
  <si>
    <t>snowangel@example.org</t>
  </si>
  <si>
    <t>thompsonmary@example.org</t>
  </si>
  <si>
    <t>allenjoseph@example.org</t>
  </si>
  <si>
    <t>jeremyacevedo@example.org</t>
  </si>
  <si>
    <t>710-638-0343x851</t>
  </si>
  <si>
    <t>ualexander@example.org</t>
  </si>
  <si>
    <t>(192)259-6864</t>
  </si>
  <si>
    <t>billyscott@example.net</t>
  </si>
  <si>
    <t>712-483-1609</t>
  </si>
  <si>
    <t>lucastammy@example.org</t>
  </si>
  <si>
    <t>449-863-8015</t>
  </si>
  <si>
    <t>walter82@example.net</t>
  </si>
  <si>
    <t>001-222-231-9848x51816</t>
  </si>
  <si>
    <t>liucarlos@example.net</t>
  </si>
  <si>
    <t>+1-955-460-5637x2574</t>
  </si>
  <si>
    <t>miranda10@example.com</t>
  </si>
  <si>
    <t>001-772-375-0761</t>
  </si>
  <si>
    <t>elizabethsmith@example.com</t>
  </si>
  <si>
    <t>294-064-2767x1938</t>
  </si>
  <si>
    <t>kelsey56@example.com</t>
  </si>
  <si>
    <t>883.780.2629x59306</t>
  </si>
  <si>
    <t>holly66@example.com</t>
  </si>
  <si>
    <t>399-529-0995x049</t>
  </si>
  <si>
    <t>jessicasnyder@example.net</t>
  </si>
  <si>
    <t>adam46@example.org</t>
  </si>
  <si>
    <t>+1-846-074-9828x546</t>
  </si>
  <si>
    <t>jillking@example.net</t>
  </si>
  <si>
    <t>001-496-616-9046x4884</t>
  </si>
  <si>
    <t>vdelacruz@example.org</t>
  </si>
  <si>
    <t>918.921.0489x05445</t>
  </si>
  <si>
    <t>billy35@example.net</t>
  </si>
  <si>
    <t>724.636.7872x4426</t>
  </si>
  <si>
    <t>lauren34@example.com</t>
  </si>
  <si>
    <t>001-023-419-2066x36966</t>
  </si>
  <si>
    <t>bethtaylor@example.com</t>
  </si>
  <si>
    <t>689.044.1269</t>
  </si>
  <si>
    <t>sheila07@example.net</t>
  </si>
  <si>
    <t>(872)103-7354</t>
  </si>
  <si>
    <t>bsullivan@example.net</t>
  </si>
  <si>
    <t>525-750-3355x2590</t>
  </si>
  <si>
    <t>martinanthony@example.net</t>
  </si>
  <si>
    <t>Pam</t>
  </si>
  <si>
    <t>714-792-2844x34454</t>
  </si>
  <si>
    <t>cabreraangelica@example.com</t>
  </si>
  <si>
    <t>(991)098-8644x262</t>
  </si>
  <si>
    <t>mwells@example.net</t>
  </si>
  <si>
    <t>672.624.0801x36424</t>
  </si>
  <si>
    <t>johndean@example.com</t>
  </si>
  <si>
    <t>(092)538-8870x94897</t>
  </si>
  <si>
    <t>donaldsonkatrina@example.net</t>
  </si>
  <si>
    <t>Ponce</t>
  </si>
  <si>
    <t>(514)913-5780</t>
  </si>
  <si>
    <t>sarahbrewer@example.org</t>
  </si>
  <si>
    <t>+1-260-498-9088x44918</t>
  </si>
  <si>
    <t>jacksonkevin@example.com</t>
  </si>
  <si>
    <t>560.217.3120x8624</t>
  </si>
  <si>
    <t>torresseth@example.net</t>
  </si>
  <si>
    <t>345-705-7781</t>
  </si>
  <si>
    <t>courtney14@example.net</t>
  </si>
  <si>
    <t>001-601-083-1236x156</t>
  </si>
  <si>
    <t>shawerica@example.net</t>
  </si>
  <si>
    <t>155-366-2021</t>
  </si>
  <si>
    <t>randy07@example.org</t>
  </si>
  <si>
    <t>001-480-920-8678x025</t>
  </si>
  <si>
    <t>xchoi@example.com</t>
  </si>
  <si>
    <t>001-059-924-9684x67134</t>
  </si>
  <si>
    <t>ianscott@example.net</t>
  </si>
  <si>
    <t>+1-740-262-1315x51859</t>
  </si>
  <si>
    <t>loribraun@example.org</t>
  </si>
  <si>
    <t>067-894-6631</t>
  </si>
  <si>
    <t>leemichael@example.net</t>
  </si>
  <si>
    <t>865.753.8546</t>
  </si>
  <si>
    <t>kwright@example.net</t>
  </si>
  <si>
    <t>(262)678-0194x71204</t>
  </si>
  <si>
    <t>ugreene@example.net</t>
  </si>
  <si>
    <t>(826)008-3739x872</t>
  </si>
  <si>
    <t>lindsay66@example.net</t>
  </si>
  <si>
    <t>001-470-702-4736x95313</t>
  </si>
  <si>
    <t>walter28@example.org</t>
  </si>
  <si>
    <t>001-457-943-4463x41917</t>
  </si>
  <si>
    <t>sherylnguyen@example.net</t>
  </si>
  <si>
    <t>+1-460-939-5643x8618</t>
  </si>
  <si>
    <t>jeffreyboyd@example.net</t>
  </si>
  <si>
    <t>277.990.6801</t>
  </si>
  <si>
    <t>311-236-6280x516</t>
  </si>
  <si>
    <t>butleramy@example.net</t>
  </si>
  <si>
    <t>(132)527-3009</t>
  </si>
  <si>
    <t>michaelboyle@example.com</t>
  </si>
  <si>
    <t>+1-086-469-0430x18042</t>
  </si>
  <si>
    <t>charlessmith@example.com</t>
  </si>
  <si>
    <t>363.755.8367x67955</t>
  </si>
  <si>
    <t>xwilliams@example.org</t>
  </si>
  <si>
    <t>(324)756-1948</t>
  </si>
  <si>
    <t>patricia11@example.net</t>
  </si>
  <si>
    <t>211.661.1648x294</t>
  </si>
  <si>
    <t>zromero@example.org</t>
  </si>
  <si>
    <t>627.734.4428x606</t>
  </si>
  <si>
    <t>raymond71@example.net</t>
  </si>
  <si>
    <t>001-162-235-1167x40336</t>
  </si>
  <si>
    <t>teresamartin@example.com</t>
  </si>
  <si>
    <t>(854)575-7718</t>
  </si>
  <si>
    <t>itrujillo@example.net</t>
  </si>
  <si>
    <t>595.210.9310</t>
  </si>
  <si>
    <t>jeremywilliamson@example.org</t>
  </si>
  <si>
    <t>011-249-9344</t>
  </si>
  <si>
    <t>david61@example.com</t>
  </si>
  <si>
    <t>Lydia</t>
  </si>
  <si>
    <t>847.392.3072x31637</t>
  </si>
  <si>
    <t>kylewoods@example.net</t>
  </si>
  <si>
    <t>434.628.7626x3006</t>
  </si>
  <si>
    <t>kcisneros@example.org</t>
  </si>
  <si>
    <t>(885)882-6145</t>
  </si>
  <si>
    <t>martinbill@example.org</t>
  </si>
  <si>
    <t>765.391.0422x72040</t>
  </si>
  <si>
    <t>stephanie01@example.com</t>
  </si>
  <si>
    <t>400.343.6155x339</t>
  </si>
  <si>
    <t>rachelacevedo@example.net</t>
  </si>
  <si>
    <t>196-770-8979x971</t>
  </si>
  <si>
    <t>tylerbaxter@example.org</t>
  </si>
  <si>
    <t>(334)592-2395x03749</t>
  </si>
  <si>
    <t>thomasnelson@example.net</t>
  </si>
  <si>
    <t>234-170-7577x038</t>
  </si>
  <si>
    <t>breese@example.net</t>
  </si>
  <si>
    <t>851-471-0911x62120</t>
  </si>
  <si>
    <t>001-951-036-0623x15266</t>
  </si>
  <si>
    <t>michaelcox@example.com</t>
  </si>
  <si>
    <t>116.537.3927</t>
  </si>
  <si>
    <t>ginaandrews@example.com</t>
  </si>
  <si>
    <t>001-268-355-6022x22276</t>
  </si>
  <si>
    <t>tward@example.org</t>
  </si>
  <si>
    <t>(609)360-0895x84647</t>
  </si>
  <si>
    <t>stephaniemiller@example.net</t>
  </si>
  <si>
    <t>001-424-786-6306x946</t>
  </si>
  <si>
    <t>ndaniel@example.com</t>
  </si>
  <si>
    <t>(251)853-7978</t>
  </si>
  <si>
    <t>mfloyd@example.net</t>
  </si>
  <si>
    <t>001-154-236-6809x88355</t>
  </si>
  <si>
    <t>elizabeth41@example.com</t>
  </si>
  <si>
    <t>680.579.2444</t>
  </si>
  <si>
    <t>hendersonlarry@example.org</t>
  </si>
  <si>
    <t>577.308.0639</t>
  </si>
  <si>
    <t>sheilabaker@example.net</t>
  </si>
  <si>
    <t>(994)890-4566x33045</t>
  </si>
  <si>
    <t>graymichelle@example.com</t>
  </si>
  <si>
    <t>(343)184-1710</t>
  </si>
  <si>
    <t>harringtonsara@example.com</t>
  </si>
  <si>
    <t>(739)525-3627x162</t>
  </si>
  <si>
    <t>vlopez@example.com</t>
  </si>
  <si>
    <t>675-292-8304x592</t>
  </si>
  <si>
    <t>corey53@example.net</t>
  </si>
  <si>
    <t>(726)198-4970x6785</t>
  </si>
  <si>
    <t>urivera@example.org</t>
  </si>
  <si>
    <t>+1-940-153-9566x6141</t>
  </si>
  <si>
    <t>paul97@example.org</t>
  </si>
  <si>
    <t>776.444.8367x6125</t>
  </si>
  <si>
    <t>usantana@example.net</t>
  </si>
  <si>
    <t>707-383-2049x97649</t>
  </si>
  <si>
    <t>iwashington@example.org</t>
  </si>
  <si>
    <t>001-686-517-0079x70591</t>
  </si>
  <si>
    <t>valeriemueller@example.com</t>
  </si>
  <si>
    <t>walkertaylor@example.org</t>
  </si>
  <si>
    <t>+1-059-913-9438x974</t>
  </si>
  <si>
    <t>taylorcharles@example.net</t>
  </si>
  <si>
    <t>brandyoconnor@example.net</t>
  </si>
  <si>
    <t>001-907-851-5237</t>
  </si>
  <si>
    <t>358.541.0245</t>
  </si>
  <si>
    <t>(985)334-1441x6504</t>
  </si>
  <si>
    <t>derek32@example.net</t>
  </si>
  <si>
    <t>001-561-421-4286x028</t>
  </si>
  <si>
    <t>nicholasmoore@example.org</t>
  </si>
  <si>
    <t>(305)973-8268x62740</t>
  </si>
  <si>
    <t>lmiller@example.net</t>
  </si>
  <si>
    <t>447.563.2302</t>
  </si>
  <si>
    <t>kathrynmann@example.com</t>
  </si>
  <si>
    <t>(655)212-9453</t>
  </si>
  <si>
    <t>barry30@example.org</t>
  </si>
  <si>
    <t>(445)610-3643x01054</t>
  </si>
  <si>
    <t>bcortez@example.net</t>
  </si>
  <si>
    <t>034-990-5892</t>
  </si>
  <si>
    <t>sanchezdustin@example.net</t>
  </si>
  <si>
    <t>001-264-218-3436x5120</t>
  </si>
  <si>
    <t>vanessacochran@example.com</t>
  </si>
  <si>
    <t>001-847-087-0209x411</t>
  </si>
  <si>
    <t>allentorres@example.com</t>
  </si>
  <si>
    <t>712.135.8627</t>
  </si>
  <si>
    <t>leon91@example.com</t>
  </si>
  <si>
    <t>001-363-134-2517x725</t>
  </si>
  <si>
    <t>finleyangel@example.org</t>
  </si>
  <si>
    <t>Richmond</t>
  </si>
  <si>
    <t>001-443-245-2477x04874</t>
  </si>
  <si>
    <t>abruce@example.net</t>
  </si>
  <si>
    <t>wellserin@example.com</t>
  </si>
  <si>
    <t>+1-846-917-9522x973</t>
  </si>
  <si>
    <t>joannaschaefer@example.net</t>
  </si>
  <si>
    <t>+1-514-398-0195x52089</t>
  </si>
  <si>
    <t>daviscourtney@example.net</t>
  </si>
  <si>
    <t>(722)568-5651x577</t>
  </si>
  <si>
    <t>johnsonashley@example.com</t>
  </si>
  <si>
    <t>753.841.2680x99851</t>
  </si>
  <si>
    <t>kathy31@example.com</t>
  </si>
  <si>
    <t>david17@example.org</t>
  </si>
  <si>
    <t>(948)046-2646x13895</t>
  </si>
  <si>
    <t>spencerkimberly@example.net</t>
  </si>
  <si>
    <t>898-228-5326x445</t>
  </si>
  <si>
    <t>kimberlywilliams@example.net</t>
  </si>
  <si>
    <t>(459)773-4969x904</t>
  </si>
  <si>
    <t>reneeperry@example.org</t>
  </si>
  <si>
    <t>844.872.8886x266</t>
  </si>
  <si>
    <t>michellestokes@example.org</t>
  </si>
  <si>
    <t>398.663.6520</t>
  </si>
  <si>
    <t>hwoods@example.org</t>
  </si>
  <si>
    <t>668.125.4907x2624</t>
  </si>
  <si>
    <t>robertmcclure@example.com</t>
  </si>
  <si>
    <t>+1-627-944-7966x6373</t>
  </si>
  <si>
    <t>hannahchurch@example.com</t>
  </si>
  <si>
    <t>(383)172-3238x96407</t>
  </si>
  <si>
    <t>fowlerjustin@example.com</t>
  </si>
  <si>
    <t>120-839-7884x4211</t>
  </si>
  <si>
    <t>leslieferguson@example.net</t>
  </si>
  <si>
    <t>(298)172-1395x18398</t>
  </si>
  <si>
    <t>001-573-717-3017</t>
  </si>
  <si>
    <t>samanthaevans@example.net</t>
  </si>
  <si>
    <t>(534)756-5415x4209</t>
  </si>
  <si>
    <t>bonnierichmond@example.org</t>
  </si>
  <si>
    <t>(718)730-1922x840</t>
  </si>
  <si>
    <t>leedonald@example.com</t>
  </si>
  <si>
    <t>001-822-078-3236x04564</t>
  </si>
  <si>
    <t>emercer@example.net</t>
  </si>
  <si>
    <t>001-124-126-7657</t>
  </si>
  <si>
    <t>cpowell@example.net</t>
  </si>
  <si>
    <t>991.039.6989x0888</t>
  </si>
  <si>
    <t>kathryn83@example.com</t>
  </si>
  <si>
    <t>001-920-946-1805x9078</t>
  </si>
  <si>
    <t>denisesanchez@example.com</t>
  </si>
  <si>
    <t>+1-984-546-2083x9630</t>
  </si>
  <si>
    <t>andrew28@example.net</t>
  </si>
  <si>
    <t>476.104.1147x73267</t>
  </si>
  <si>
    <t>irobinson@example.org</t>
  </si>
  <si>
    <t>544-182-0892x1359</t>
  </si>
  <si>
    <t>bonnie42@example.com</t>
  </si>
  <si>
    <t>741-148-0662x91642</t>
  </si>
  <si>
    <t>073.443.6300x5952</t>
  </si>
  <si>
    <t>michael24@example.com</t>
  </si>
  <si>
    <t>702.528.5315x971</t>
  </si>
  <si>
    <t>stephanie50@example.org</t>
  </si>
  <si>
    <t>736-456-4436</t>
  </si>
  <si>
    <t>rachel05@example.com</t>
  </si>
  <si>
    <t>+1-403-510-7151x821</t>
  </si>
  <si>
    <t>hughesrenee@example.net</t>
  </si>
  <si>
    <t>918-339-4606</t>
  </si>
  <si>
    <t>padillasharon@example.org</t>
  </si>
  <si>
    <t>robinjordan@example.com</t>
  </si>
  <si>
    <t>751-388-8530</t>
  </si>
  <si>
    <t>robert73@example.net</t>
  </si>
  <si>
    <t>thomaspalmer@example.net</t>
  </si>
  <si>
    <t>(508)979-9477</t>
  </si>
  <si>
    <t>qreeves@example.com</t>
  </si>
  <si>
    <t>337.224.6016</t>
  </si>
  <si>
    <t>harmonrachel@example.com</t>
  </si>
  <si>
    <t>(672)182-2454</t>
  </si>
  <si>
    <t>sharonrodriguez@example.net</t>
  </si>
  <si>
    <t>532-825-3743</t>
  </si>
  <si>
    <t>lisa76@example.net</t>
  </si>
  <si>
    <t>lisa90@example.org</t>
  </si>
  <si>
    <t>001-994-291-9506</t>
  </si>
  <si>
    <t>allison75@example.net</t>
  </si>
  <si>
    <t>496-034-2080</t>
  </si>
  <si>
    <t>ashley94@example.org</t>
  </si>
  <si>
    <t>(833)440-6880x6074</t>
  </si>
  <si>
    <t>jjenkins@example.org</t>
  </si>
  <si>
    <t>(056)316-4990</t>
  </si>
  <si>
    <t>mckenziejohnson@example.org</t>
  </si>
  <si>
    <t>sandra12@example.com</t>
  </si>
  <si>
    <t>243-832-4624</t>
  </si>
  <si>
    <t>001-062-840-2051x642</t>
  </si>
  <si>
    <t>paul49@example.com</t>
  </si>
  <si>
    <t>001-371-637-2801</t>
  </si>
  <si>
    <t>(375)767-5851x13461</t>
  </si>
  <si>
    <t>janice05@example.net</t>
  </si>
  <si>
    <t>taylor49@example.com</t>
  </si>
  <si>
    <t>001-765-195-6213x2562</t>
  </si>
  <si>
    <t>millernatasha@example.net</t>
  </si>
  <si>
    <t>696-178-5012</t>
  </si>
  <si>
    <t>millermark@example.org</t>
  </si>
  <si>
    <t>001-071-141-0591x87062</t>
  </si>
  <si>
    <t>joneskaren@example.org</t>
  </si>
  <si>
    <t>139-431-5335x89974</t>
  </si>
  <si>
    <t>lindabaldwin@example.net</t>
  </si>
  <si>
    <t>409-782-1902x97468</t>
  </si>
  <si>
    <t>melaniegreene@example.org</t>
  </si>
  <si>
    <t>738.696.4479x662</t>
  </si>
  <si>
    <t>cynthia79@example.net</t>
  </si>
  <si>
    <t>(970)506-8703x225</t>
  </si>
  <si>
    <t>hayesrobert@example.net</t>
  </si>
  <si>
    <t>680.779.7218</t>
  </si>
  <si>
    <t>hortonjackie@example.net</t>
  </si>
  <si>
    <t>001-699-300-2410x8071</t>
  </si>
  <si>
    <t>alan19@example.net</t>
  </si>
  <si>
    <t>(535)388-3115x41549</t>
  </si>
  <si>
    <t>david55@example.org</t>
  </si>
  <si>
    <t>814-974-5802x583</t>
  </si>
  <si>
    <t>lidevon@example.org</t>
  </si>
  <si>
    <t>(237)468-9991</t>
  </si>
  <si>
    <t>sarahyork@example.org</t>
  </si>
  <si>
    <t>001-480-542-0934</t>
  </si>
  <si>
    <t>caseyschultz@example.net</t>
  </si>
  <si>
    <t>430.340.3749</t>
  </si>
  <si>
    <t>cward@example.net</t>
  </si>
  <si>
    <t>001-595-029-1944</t>
  </si>
  <si>
    <t>christopher96@example.net</t>
  </si>
  <si>
    <t>001-386-461-8265x625</t>
  </si>
  <si>
    <t>fprice@example.net</t>
  </si>
  <si>
    <t>(218)764-4883x028</t>
  </si>
  <si>
    <t>alivingston@example.net</t>
  </si>
  <si>
    <t>556.474.9591x989</t>
  </si>
  <si>
    <t>kellysherman@example.org</t>
  </si>
  <si>
    <t>(185)098-7830x247</t>
  </si>
  <si>
    <t>jeremiah02@example.org</t>
  </si>
  <si>
    <t>alex73@example.com</t>
  </si>
  <si>
    <t>+1-163-808-4123x0571</t>
  </si>
  <si>
    <t>wanda47@example.com</t>
  </si>
  <si>
    <t>(792)024-9794</t>
  </si>
  <si>
    <t>lparker@example.net</t>
  </si>
  <si>
    <t>(688)744-5149x306</t>
  </si>
  <si>
    <t>jessicamartin@example.net</t>
  </si>
  <si>
    <t>001-000-040-6385</t>
  </si>
  <si>
    <t>xmills@example.com</t>
  </si>
  <si>
    <t>+1-016-990-9288x06206</t>
  </si>
  <si>
    <t>nicole14@example.org</t>
  </si>
  <si>
    <t>+1-542-918-4201x659</t>
  </si>
  <si>
    <t>jon58@example.org</t>
  </si>
  <si>
    <t>jessicasutton@example.org</t>
  </si>
  <si>
    <t>226.134.5899x801</t>
  </si>
  <si>
    <t>wmorales@example.net</t>
  </si>
  <si>
    <t>+1-107-149-0076x778</t>
  </si>
  <si>
    <t>clarkejessica@example.net</t>
  </si>
  <si>
    <t>208.107.6331x517</t>
  </si>
  <si>
    <t>riostimothy@example.org</t>
  </si>
  <si>
    <t>001-750-055-3539x40505</t>
  </si>
  <si>
    <t>adamreyes@example.net</t>
  </si>
  <si>
    <t>(325)833-5328</t>
  </si>
  <si>
    <t>taylor24@example.org</t>
  </si>
  <si>
    <t>001-833-649-8596x7613</t>
  </si>
  <si>
    <t>rodney40@example.net</t>
  </si>
  <si>
    <t>477.106.2736</t>
  </si>
  <si>
    <t>chloe96@example.com</t>
  </si>
  <si>
    <t>001-382-491-6344</t>
  </si>
  <si>
    <t>lloydjoshua@example.com</t>
  </si>
  <si>
    <t>(735)660-0711</t>
  </si>
  <si>
    <t>tgomez@example.org</t>
  </si>
  <si>
    <t>358.035.9084x86043</t>
  </si>
  <si>
    <t>mcaldwell@example.org</t>
  </si>
  <si>
    <t>+1-213-946-5690x7482</t>
  </si>
  <si>
    <t>jacksonjaclyn@example.net</t>
  </si>
  <si>
    <t>373-092-7989x432</t>
  </si>
  <si>
    <t>harperamanda@example.org</t>
  </si>
  <si>
    <t>(408)283-7405x955</t>
  </si>
  <si>
    <t>annette71@example.com</t>
  </si>
  <si>
    <t>vmorales@example.net</t>
  </si>
  <si>
    <t>+1-994-630-0692x8318</t>
  </si>
  <si>
    <t>pattonveronica@example.org</t>
  </si>
  <si>
    <t>+1-551-201-2356x596</t>
  </si>
  <si>
    <t>diana69@example.com</t>
  </si>
  <si>
    <t>961-413-1575</t>
  </si>
  <si>
    <t>philipclark@example.org</t>
  </si>
  <si>
    <t>kimberlyhuynh@example.com</t>
  </si>
  <si>
    <t>320-990-7398</t>
  </si>
  <si>
    <t>williamglass@example.org</t>
  </si>
  <si>
    <t>+1-244-839-1121x5404</t>
  </si>
  <si>
    <t>amywilliams@example.org</t>
  </si>
  <si>
    <t>(393)133-4892x754</t>
  </si>
  <si>
    <t>stephen86@example.org</t>
  </si>
  <si>
    <t>689.959.4866x289</t>
  </si>
  <si>
    <t>xstevens@example.com</t>
  </si>
  <si>
    <t>wendyharris@example.net</t>
  </si>
  <si>
    <t>060.413.9023</t>
  </si>
  <si>
    <t>ryanallen@example.org</t>
  </si>
  <si>
    <t>(821)583-4896x907</t>
  </si>
  <si>
    <t>jose38@example.org</t>
  </si>
  <si>
    <t>001-104-815-0163x817</t>
  </si>
  <si>
    <t>rgriffith@example.com</t>
  </si>
  <si>
    <t>(705)302-6485</t>
  </si>
  <si>
    <t>amueller@example.com</t>
  </si>
  <si>
    <t>001-978-543-8730x2246</t>
  </si>
  <si>
    <t>edaniel@example.com</t>
  </si>
  <si>
    <t>014-622-4550</t>
  </si>
  <si>
    <t>janetturner@example.net</t>
  </si>
  <si>
    <t>(606)265-4285</t>
  </si>
  <si>
    <t>kristin99@example.com</t>
  </si>
  <si>
    <t>Colton</t>
  </si>
  <si>
    <t>+1-970-012-1158x99957</t>
  </si>
  <si>
    <t>jasonblair@example.org</t>
  </si>
  <si>
    <t>001-744-124-1504x8967</t>
  </si>
  <si>
    <t>jennifer94@example.com</t>
  </si>
  <si>
    <t>(813)248-4628</t>
  </si>
  <si>
    <t>bblake@example.net</t>
  </si>
  <si>
    <t>097-452-7017x333</t>
  </si>
  <si>
    <t>rhodesmonica@example.net</t>
  </si>
  <si>
    <t>093-908-6190x68062</t>
  </si>
  <si>
    <t>dchavez@example.net</t>
  </si>
  <si>
    <t>001-918-751-4679</t>
  </si>
  <si>
    <t>jessica54@example.net</t>
  </si>
  <si>
    <t>+1-278-729-8240x62961</t>
  </si>
  <si>
    <t>gray@example.org</t>
  </si>
  <si>
    <t>712.166.7605x5993</t>
  </si>
  <si>
    <t>eperry@example.org</t>
  </si>
  <si>
    <t>001-321-771-4739</t>
  </si>
  <si>
    <t>smithmichael@example.org</t>
  </si>
  <si>
    <t>367.838.5637</t>
  </si>
  <si>
    <t>tommy10@example.org</t>
  </si>
  <si>
    <t>001-746-201-7713x7665</t>
  </si>
  <si>
    <t>angela45@example.com</t>
  </si>
  <si>
    <t>(134)219-4917x7448</t>
  </si>
  <si>
    <t>smithjoel@example.com</t>
  </si>
  <si>
    <t>053-317-6613</t>
  </si>
  <si>
    <t>michaelcohen@example.net</t>
  </si>
  <si>
    <t>001-139-571-7294x9748</t>
  </si>
  <si>
    <t>nguyenanne@example.org</t>
  </si>
  <si>
    <t>146-989-3105x881</t>
  </si>
  <si>
    <t>marquezmelissa@example.net</t>
  </si>
  <si>
    <t>martinphyllis@example.org</t>
  </si>
  <si>
    <t>alexandranelson@example.com</t>
  </si>
  <si>
    <t>001-904-331-3257</t>
  </si>
  <si>
    <t>gadams@example.com</t>
  </si>
  <si>
    <t>087.745.1803x9359</t>
  </si>
  <si>
    <t>kaylaanderson@example.net</t>
  </si>
  <si>
    <t>paulapaul@example.net</t>
  </si>
  <si>
    <t>001-307-404-2436x01374</t>
  </si>
  <si>
    <t>megan70@example.org</t>
  </si>
  <si>
    <t>629.249.8821</t>
  </si>
  <si>
    <t>tiffany93@example.net</t>
  </si>
  <si>
    <t>001-098-070-6194x065</t>
  </si>
  <si>
    <t>erin98@example.com</t>
  </si>
  <si>
    <t>861-251-6765</t>
  </si>
  <si>
    <t>manninglouis@example.org</t>
  </si>
  <si>
    <t>195.289.5646x959</t>
  </si>
  <si>
    <t>christian01@example.net</t>
  </si>
  <si>
    <t>001-314-116-7866</t>
  </si>
  <si>
    <t>belinda37@example.net</t>
  </si>
  <si>
    <t>980.985.7424</t>
  </si>
  <si>
    <t>suzanne92@example.org</t>
  </si>
  <si>
    <t>(862)554-6302x49008</t>
  </si>
  <si>
    <t>kaylablanchard@example.org</t>
  </si>
  <si>
    <t>258.805.2402x1146</t>
  </si>
  <si>
    <t>brittneycummings@example.net</t>
  </si>
  <si>
    <t>030-478-1110x26569</t>
  </si>
  <si>
    <t>matthewdiaz@example.com</t>
  </si>
  <si>
    <t>035-699-1434x16000</t>
  </si>
  <si>
    <t>001-756-653-9380x6212</t>
  </si>
  <si>
    <t>patriciareynolds@example.com</t>
  </si>
  <si>
    <t>(678)466-2102x990</t>
  </si>
  <si>
    <t>ytaylor@example.org</t>
  </si>
  <si>
    <t>864.155.0866</t>
  </si>
  <si>
    <t>gharmon@example.net</t>
  </si>
  <si>
    <t>thomasjordan@example.net</t>
  </si>
  <si>
    <t>001-080-453-7051x47536</t>
  </si>
  <si>
    <t>camacholevi@example.com</t>
  </si>
  <si>
    <t>320-097-7886x6764</t>
  </si>
  <si>
    <t>stephanie38@example.com</t>
  </si>
  <si>
    <t>(691)983-9418x9771</t>
  </si>
  <si>
    <t>holmeskevin@example.com</t>
  </si>
  <si>
    <t>(851)602-1024x6632</t>
  </si>
  <si>
    <t>aanderson@example.net</t>
  </si>
  <si>
    <t>882.108.7967x246</t>
  </si>
  <si>
    <t>stevenalexander@example.org</t>
  </si>
  <si>
    <t>992-419-3436</t>
  </si>
  <si>
    <t>thomasperez@example.com</t>
  </si>
  <si>
    <t>880.429.0195</t>
  </si>
  <si>
    <t>ppark@example.net</t>
  </si>
  <si>
    <t>antonio70@example.net</t>
  </si>
  <si>
    <t>001-839-755-6440x232</t>
  </si>
  <si>
    <t>dawn18@example.net</t>
  </si>
  <si>
    <t>alan03@example.net</t>
  </si>
  <si>
    <t>879-568-5701</t>
  </si>
  <si>
    <t>huntbrittany@example.net</t>
  </si>
  <si>
    <t>863-689-6797x77614</t>
  </si>
  <si>
    <t>kcampbell@example.net</t>
  </si>
  <si>
    <t>001-337-035-5217</t>
  </si>
  <si>
    <t>debrajones@example.com</t>
  </si>
  <si>
    <t>001-023-355-6947x08067</t>
  </si>
  <si>
    <t>breed@example.net</t>
  </si>
  <si>
    <t>+1-797-957-9892x9591</t>
  </si>
  <si>
    <t>michelle18@example.org</t>
  </si>
  <si>
    <t>+1-778-346-7303x9159</t>
  </si>
  <si>
    <t>jennifer11@example.net</t>
  </si>
  <si>
    <t>danielowens@example.com</t>
  </si>
  <si>
    <t>028.356.3017</t>
  </si>
  <si>
    <t>davidboyd@example.com</t>
  </si>
  <si>
    <t>628-766-9012x3950</t>
  </si>
  <si>
    <t>joseph28@example.net</t>
  </si>
  <si>
    <t>0252205292</t>
  </si>
  <si>
    <t>michelevance@example.com</t>
  </si>
  <si>
    <t>(330)878-8524x59506</t>
  </si>
  <si>
    <t>williamsrichard@example.com</t>
  </si>
  <si>
    <t>555.165.3993x9552</t>
  </si>
  <si>
    <t>greenfernando@example.net</t>
  </si>
  <si>
    <t>Kiara</t>
  </si>
  <si>
    <t>+1-338-268-5546x4842</t>
  </si>
  <si>
    <t>valerie70@example.org</t>
  </si>
  <si>
    <t>565.283.1575</t>
  </si>
  <si>
    <t>rjenkins@example.net</t>
  </si>
  <si>
    <t>oconnorkathryn@example.org</t>
  </si>
  <si>
    <t>+1-855-895-7291x47890</t>
  </si>
  <si>
    <t>993-614-5756</t>
  </si>
  <si>
    <t>melissahiggins@example.net</t>
  </si>
  <si>
    <t>001-149-656-8646</t>
  </si>
  <si>
    <t>sarah99@example.net</t>
  </si>
  <si>
    <t>(884)784-0553</t>
  </si>
  <si>
    <t>cardenasbrandi@example.org</t>
  </si>
  <si>
    <t>atkinscory@example.net</t>
  </si>
  <si>
    <t>300.716.4177</t>
  </si>
  <si>
    <t>perezamber@example.com</t>
  </si>
  <si>
    <t>354.540.8219</t>
  </si>
  <si>
    <t>cunninghamjoseph@example.com</t>
  </si>
  <si>
    <t>052.423.9822x49668</t>
  </si>
  <si>
    <t>mary94@example.org</t>
  </si>
  <si>
    <t>402-518-0369x566</t>
  </si>
  <si>
    <t>matthew79@example.net</t>
  </si>
  <si>
    <t>142.361.3807</t>
  </si>
  <si>
    <t>cgarza@example.com</t>
  </si>
  <si>
    <t>325-944-5553x68192</t>
  </si>
  <si>
    <t>ncastro@example.net</t>
  </si>
  <si>
    <t>+1-562-756-1082x4516</t>
  </si>
  <si>
    <t>tammycasey@example.com</t>
  </si>
  <si>
    <t>510-468-1276x83016</t>
  </si>
  <si>
    <t>acostaelizabeth@example.org</t>
  </si>
  <si>
    <t>001-743-080-0518x54902</t>
  </si>
  <si>
    <t>masonann@example.net</t>
  </si>
  <si>
    <t>(903)329-8934x7886</t>
  </si>
  <si>
    <t>bobbyevans@example.net</t>
  </si>
  <si>
    <t>jeffrey34@example.org</t>
  </si>
  <si>
    <t>(344)976-6671x17319</t>
  </si>
  <si>
    <t>melendezroberta@example.org</t>
  </si>
  <si>
    <t>744-025-3260x6646</t>
  </si>
  <si>
    <t>fbryant@example.org</t>
  </si>
  <si>
    <t>+1-527-597-7314x09063</t>
  </si>
  <si>
    <t>tylerholden@example.net</t>
  </si>
  <si>
    <t>001-838-483-7356</t>
  </si>
  <si>
    <t>alyssaholland@example.com</t>
  </si>
  <si>
    <t>452-056-7520x98318</t>
  </si>
  <si>
    <t>jennifergonzalez@example.net</t>
  </si>
  <si>
    <t>bstewart@example.com</t>
  </si>
  <si>
    <t>957.641.3971</t>
  </si>
  <si>
    <t>charlesbrown@example.com</t>
  </si>
  <si>
    <t>001-652-805-1745</t>
  </si>
  <si>
    <t>chadjohnson@example.com</t>
  </si>
  <si>
    <t>Isabella</t>
  </si>
  <si>
    <t>954-835-7790</t>
  </si>
  <si>
    <t>johnmoore@example.net</t>
  </si>
  <si>
    <t>001-459-500-2605x5653</t>
  </si>
  <si>
    <t>kruegerwhitney@example.org</t>
  </si>
  <si>
    <t>367.348.4022</t>
  </si>
  <si>
    <t>569.940.7229x03338</t>
  </si>
  <si>
    <t>woodlauren@example.net</t>
  </si>
  <si>
    <t>+1-602-365-9118x5636</t>
  </si>
  <si>
    <t>fdavis@example.com</t>
  </si>
  <si>
    <t>(108)393-5988x45431</t>
  </si>
  <si>
    <t>dustin63@example.net</t>
  </si>
  <si>
    <t>992-050-8505x98236</t>
  </si>
  <si>
    <t>cassandra06@example.com</t>
  </si>
  <si>
    <t>(829)878-3602x121</t>
  </si>
  <si>
    <t>sskinner@example.net</t>
  </si>
  <si>
    <t>(089)694-8483</t>
  </si>
  <si>
    <t>rtaylor@example.net</t>
  </si>
  <si>
    <t>emoore@example.com</t>
  </si>
  <si>
    <t>john38@example.net</t>
  </si>
  <si>
    <t>265-068-5276x848</t>
  </si>
  <si>
    <t>jjackson@example.com</t>
  </si>
  <si>
    <t>+1-174-072-6653x14223</t>
  </si>
  <si>
    <t>gbarnes@example.net</t>
  </si>
  <si>
    <t>001-455-059-9166x484</t>
  </si>
  <si>
    <t>thomaswatson@example.com</t>
  </si>
  <si>
    <t>+1-207-873-5257x28195</t>
  </si>
  <si>
    <t>gonzalezkerri@example.net</t>
  </si>
  <si>
    <t>destiny40@example.net</t>
  </si>
  <si>
    <t>(729)449-5784x1189</t>
  </si>
  <si>
    <t>nguyencynthia@example.org</t>
  </si>
  <si>
    <t>569.055.6540x27070</t>
  </si>
  <si>
    <t>gallagherdennis@example.org</t>
  </si>
  <si>
    <t>478.363.6496</t>
  </si>
  <si>
    <t>emckay@example.com</t>
  </si>
  <si>
    <t>(916)671-9325x10869</t>
  </si>
  <si>
    <t>gregoryweber@example.org</t>
  </si>
  <si>
    <t>thomasdylan@example.net</t>
  </si>
  <si>
    <t>(780)054-2167</t>
  </si>
  <si>
    <t>ysanchez@example.org</t>
  </si>
  <si>
    <t>237.836.6633x83323</t>
  </si>
  <si>
    <t>heatherparker@example.org</t>
  </si>
  <si>
    <t>maria87@example.net</t>
  </si>
  <si>
    <t>+1-811-485-7677x270</t>
  </si>
  <si>
    <t>wwilson@example.com</t>
  </si>
  <si>
    <t>barbaraclarke@example.com</t>
  </si>
  <si>
    <t>615-055-8858x91204</t>
  </si>
  <si>
    <t>medinajesus@example.net</t>
  </si>
  <si>
    <t>507-502-6781x052</t>
  </si>
  <si>
    <t>leesamantha@example.com</t>
  </si>
  <si>
    <t>+1-884-583-3783x115</t>
  </si>
  <si>
    <t>epierce@example.net</t>
  </si>
  <si>
    <t>001-691-981-1331x47075</t>
  </si>
  <si>
    <t>pmoss@example.com</t>
  </si>
  <si>
    <t>788.171.5975x13622</t>
  </si>
  <si>
    <t>eburns@example.com</t>
  </si>
  <si>
    <t>401-748-5278x1828</t>
  </si>
  <si>
    <t>imiller@example.net</t>
  </si>
  <si>
    <t>(098)020-7141</t>
  </si>
  <si>
    <t>tammyhenson@example.com</t>
  </si>
  <si>
    <t>chandlermatthew@example.org</t>
  </si>
  <si>
    <t>001-734-610-0148x68959</t>
  </si>
  <si>
    <t>torressheila@example.net</t>
  </si>
  <si>
    <t>938.996.2939x80510</t>
  </si>
  <si>
    <t>ymcknight@example.org</t>
  </si>
  <si>
    <t>(306)319-7265</t>
  </si>
  <si>
    <t>ibarrajudy@example.org</t>
  </si>
  <si>
    <t>patricia69@example.net</t>
  </si>
  <si>
    <t>162-620-7726x30795</t>
  </si>
  <si>
    <t>leechristian@example.com</t>
  </si>
  <si>
    <t>680.185.2289x748</t>
  </si>
  <si>
    <t>ledawn@example.com</t>
  </si>
  <si>
    <t>935.944.4278x2594</t>
  </si>
  <si>
    <t>tramirez@example.com</t>
  </si>
  <si>
    <t>Mcknight</t>
  </si>
  <si>
    <t>798.971.4446</t>
  </si>
  <si>
    <t>andrea81@example.org</t>
  </si>
  <si>
    <t>380.298.1901x8217</t>
  </si>
  <si>
    <t>ldelgado@example.org</t>
  </si>
  <si>
    <t>997-795-3727x852</t>
  </si>
  <si>
    <t>ileonard@example.org</t>
  </si>
  <si>
    <t>(571)515-6719</t>
  </si>
  <si>
    <t>oprice@example.net</t>
  </si>
  <si>
    <t>jesusmanning@example.net</t>
  </si>
  <si>
    <t>wesleyjohnson@example.org</t>
  </si>
  <si>
    <t>(531)344-7421x933</t>
  </si>
  <si>
    <t>reillycheryl@example.org</t>
  </si>
  <si>
    <t>261.133.1847x07817</t>
  </si>
  <si>
    <t>kyliebarnes@example.org</t>
  </si>
  <si>
    <t>mward@example.org</t>
  </si>
  <si>
    <t>155-746-2734x1162</t>
  </si>
  <si>
    <t>sawyerguy@example.net</t>
  </si>
  <si>
    <t>+1-477-882-6988x7345</t>
  </si>
  <si>
    <t>fgolden@example.net</t>
  </si>
  <si>
    <t>daniellemorgan@example.org</t>
  </si>
  <si>
    <t>morganpamela@example.org</t>
  </si>
  <si>
    <t>uvillanueva@example.net</t>
  </si>
  <si>
    <t>032-677-5327x1367</t>
  </si>
  <si>
    <t>dannytaylor@example.com</t>
  </si>
  <si>
    <t>mayjennifer@example.com</t>
  </si>
  <si>
    <t>001-793-562-5486</t>
  </si>
  <si>
    <t>craigcline@example.net</t>
  </si>
  <si>
    <t>014-548-9568</t>
  </si>
  <si>
    <t>jennifer22@example.net</t>
  </si>
  <si>
    <t>001-123-352-7147x812</t>
  </si>
  <si>
    <t>terrihoward@example.net</t>
  </si>
  <si>
    <t>979.158.2745</t>
  </si>
  <si>
    <t>sean77@example.org</t>
  </si>
  <si>
    <t>599-435-8910x00186</t>
  </si>
  <si>
    <t>nortontimothy@example.org</t>
  </si>
  <si>
    <t>(011)686-7410x46568</t>
  </si>
  <si>
    <t>connorwalker@example.com</t>
  </si>
  <si>
    <t>(388)116-4570x233</t>
  </si>
  <si>
    <t>james18@example.org</t>
  </si>
  <si>
    <t>001-978-209-4512x95380</t>
  </si>
  <si>
    <t>emilysimpson@example.com</t>
  </si>
  <si>
    <t>(972)077-8389</t>
  </si>
  <si>
    <t>jjackson@example.net</t>
  </si>
  <si>
    <t>(370)452-0942</t>
  </si>
  <si>
    <t>alvaradokevin@example.com</t>
  </si>
  <si>
    <t>(272)017-0076x91661</t>
  </si>
  <si>
    <t>quinndennis@example.org</t>
  </si>
  <si>
    <t>Browning</t>
  </si>
  <si>
    <t>+1-970-803-4350x9507</t>
  </si>
  <si>
    <t>russellbrooks@example.net</t>
  </si>
  <si>
    <t>454-024-9245x1879</t>
  </si>
  <si>
    <t>ericksonjoseph@example.org</t>
  </si>
  <si>
    <t>+1-865-079-2683x771</t>
  </si>
  <si>
    <t>murphyneil@example.net</t>
  </si>
  <si>
    <t>(798)953-1399x03156</t>
  </si>
  <si>
    <t>allenchristopher@example.com</t>
  </si>
  <si>
    <t>369.012.5098x594</t>
  </si>
  <si>
    <t>meadowssteven@example.net</t>
  </si>
  <si>
    <t>(574)454-3929</t>
  </si>
  <si>
    <t>smiththomas@example.net</t>
  </si>
  <si>
    <t>777.960.2740</t>
  </si>
  <si>
    <t>bcampbell@example.org</t>
  </si>
  <si>
    <t>804.141.7026</t>
  </si>
  <si>
    <t>jamie17@example.net</t>
  </si>
  <si>
    <t>632-373-4839x4535</t>
  </si>
  <si>
    <t>bpadilla@example.com</t>
  </si>
  <si>
    <t>+1-046-534-0559x34046</t>
  </si>
  <si>
    <t>jasongonzalez@example.org</t>
  </si>
  <si>
    <t>(430)590-3752</t>
  </si>
  <si>
    <t>maynardmichelle@example.net</t>
  </si>
  <si>
    <t>(446)331-3835</t>
  </si>
  <si>
    <t>heather47@example.com</t>
  </si>
  <si>
    <t>223-249-3005x585</t>
  </si>
  <si>
    <t>rachelhooper@example.com</t>
  </si>
  <si>
    <t>trobertson@example.net</t>
  </si>
  <si>
    <t>+1-481-321-8643x266</t>
  </si>
  <si>
    <t>rchen@example.com</t>
  </si>
  <si>
    <t>001-548-837-3639</t>
  </si>
  <si>
    <t>kimberlykelly@example.net</t>
  </si>
  <si>
    <t>998-005-8385</t>
  </si>
  <si>
    <t>+1-881-590-1672x67508</t>
  </si>
  <si>
    <t>johnacosta@example.net</t>
  </si>
  <si>
    <t>263.777.5260x4607</t>
  </si>
  <si>
    <t>dawn83@example.com</t>
  </si>
  <si>
    <t>430-114-6546x966</t>
  </si>
  <si>
    <t>adam33@example.net</t>
  </si>
  <si>
    <t>878-486-3672</t>
  </si>
  <si>
    <t>tracey74@example.org</t>
  </si>
  <si>
    <t>339.829.0455x94304</t>
  </si>
  <si>
    <t>debrahayes@example.net</t>
  </si>
  <si>
    <t>(934)169-6748x0480</t>
  </si>
  <si>
    <t>stewartlindsey@example.org</t>
  </si>
  <si>
    <t>(511)719-4167</t>
  </si>
  <si>
    <t>emily23@example.net</t>
  </si>
  <si>
    <t>992-171-3641x68219</t>
  </si>
  <si>
    <t>christopherclark@example.net</t>
  </si>
  <si>
    <t>(756)920-2080</t>
  </si>
  <si>
    <t>wtorres@example.org</t>
  </si>
  <si>
    <t>041.744.1321x1076</t>
  </si>
  <si>
    <t>karabates@example.com</t>
  </si>
  <si>
    <t>734-267-9272x94082</t>
  </si>
  <si>
    <t>rebeccahall@example.net</t>
  </si>
  <si>
    <t>+1-136-717-2741x0078</t>
  </si>
  <si>
    <t>olivia79@example.org</t>
  </si>
  <si>
    <t>+1-673-048-9458x20738</t>
  </si>
  <si>
    <t>yolanda05@example.com</t>
  </si>
  <si>
    <t>974-739-7978</t>
  </si>
  <si>
    <t>yjoyce@example.net</t>
  </si>
  <si>
    <t>438-968-8233</t>
  </si>
  <si>
    <t>jesse26@example.net</t>
  </si>
  <si>
    <t>lanepamela@example.com</t>
  </si>
  <si>
    <t>smithgeorge@example.org</t>
  </si>
  <si>
    <t>ortiztheresa@example.net</t>
  </si>
  <si>
    <t>+1-316-553-9119x782</t>
  </si>
  <si>
    <t>anthony88@example.net</t>
  </si>
  <si>
    <t>(215)636-5941x74596</t>
  </si>
  <si>
    <t>wtaylor@example.org</t>
  </si>
  <si>
    <t>899.115.5738x6032</t>
  </si>
  <si>
    <t>carolmeyer@example.net</t>
  </si>
  <si>
    <t>001-856-276-6544x9445</t>
  </si>
  <si>
    <t>kristinhernandez@example.com</t>
  </si>
  <si>
    <t>945-573-0661</t>
  </si>
  <si>
    <t>karla63@example.org</t>
  </si>
  <si>
    <t>ksanchez@example.org</t>
  </si>
  <si>
    <t>001-103-556-4863x20046</t>
  </si>
  <si>
    <t>castrokevin@example.net</t>
  </si>
  <si>
    <t>662-635-4180</t>
  </si>
  <si>
    <t>anthonychapman@example.com</t>
  </si>
  <si>
    <t>241-016-1163x3689</t>
  </si>
  <si>
    <t>pparker@example.com</t>
  </si>
  <si>
    <t>(608)199-9901x70136</t>
  </si>
  <si>
    <t>gbennett@example.com</t>
  </si>
  <si>
    <t>001-172-899-1791x19525</t>
  </si>
  <si>
    <t>paulwilcox@example.net</t>
  </si>
  <si>
    <t>517-584-4337x0747</t>
  </si>
  <si>
    <t>ortizeric@example.org</t>
  </si>
  <si>
    <t>949.877.3920x1901</t>
  </si>
  <si>
    <t>brandontorres@example.net</t>
  </si>
  <si>
    <t>zamoraclinton@example.org</t>
  </si>
  <si>
    <t>001-172-175-9660</t>
  </si>
  <si>
    <t>yrodriguez@example.com</t>
  </si>
  <si>
    <t>+1-188-718-0776x5799</t>
  </si>
  <si>
    <t>santanatim@example.org</t>
  </si>
  <si>
    <t>(813)955-4404x858</t>
  </si>
  <si>
    <t>murrayvictoria@example.com</t>
  </si>
  <si>
    <t>+1-402-420-2279x256</t>
  </si>
  <si>
    <t>rmarshall@example.com</t>
  </si>
  <si>
    <t>(621)246-2395x39317</t>
  </si>
  <si>
    <t>suttonstephen@example.org</t>
  </si>
  <si>
    <t>brent69@example.net</t>
  </si>
  <si>
    <t>ewingcraig@example.net</t>
  </si>
  <si>
    <t>+1-082-235-7832x0603</t>
  </si>
  <si>
    <t>joseph41@example.org</t>
  </si>
  <si>
    <t>600-552-0820x30925</t>
  </si>
  <si>
    <t>codydavis@example.net</t>
  </si>
  <si>
    <t>124.504.8787x232</t>
  </si>
  <si>
    <t>dhodges@example.com</t>
  </si>
  <si>
    <t>155.980.0570x8229</t>
  </si>
  <si>
    <t>vincent32@example.net</t>
  </si>
  <si>
    <t>(915)212-4468</t>
  </si>
  <si>
    <t>uhenderson@example.com</t>
  </si>
  <si>
    <t>+1-751-965-4821x777</t>
  </si>
  <si>
    <t>davisshannon@example.org</t>
  </si>
  <si>
    <t>485-158-1682x167</t>
  </si>
  <si>
    <t>deborahmills@example.com</t>
  </si>
  <si>
    <t>772-141-1357</t>
  </si>
  <si>
    <t>zacharyevans@example.org</t>
  </si>
  <si>
    <t>539.977.7982x96350</t>
  </si>
  <si>
    <t>cynthiataylor@example.net</t>
  </si>
  <si>
    <t>001-846-357-3259</t>
  </si>
  <si>
    <t>apatrick@example.net</t>
  </si>
  <si>
    <t>(302)288-3740x1345</t>
  </si>
  <si>
    <t>leejoseph@example.net</t>
  </si>
  <si>
    <t>001-471-036-4313</t>
  </si>
  <si>
    <t>christophergilbert@example.com</t>
  </si>
  <si>
    <t>+1-132-649-6015x8270</t>
  </si>
  <si>
    <t>jessica91@example.net</t>
  </si>
  <si>
    <t>+1-463-549-6313x63533</t>
  </si>
  <si>
    <t>jordandwayne@example.net</t>
  </si>
  <si>
    <t>apeterson@example.net</t>
  </si>
  <si>
    <t>020-443-0442</t>
  </si>
  <si>
    <t>joseph50@example.net</t>
  </si>
  <si>
    <t>001-239-207-2672</t>
  </si>
  <si>
    <t>amywheeler@example.net</t>
  </si>
  <si>
    <t>001-660-780-4000x578</t>
  </si>
  <si>
    <t>christopher27@example.com</t>
  </si>
  <si>
    <t>596-076-4066</t>
  </si>
  <si>
    <t>nguyenjody@example.com</t>
  </si>
  <si>
    <t>839.701.4629</t>
  </si>
  <si>
    <t>edward13@example.org</t>
  </si>
  <si>
    <t>098.752.6142x349</t>
  </si>
  <si>
    <t>lmurphy@example.org</t>
  </si>
  <si>
    <t>hannahmorgan@example.com</t>
  </si>
  <si>
    <t>701-880-5127x857</t>
  </si>
  <si>
    <t>michaelrojas@example.com</t>
  </si>
  <si>
    <t>376-199-1594x69440</t>
  </si>
  <si>
    <t>stevenmoore@example.com</t>
  </si>
  <si>
    <t>+1-489-826-6555x3951</t>
  </si>
  <si>
    <t>romerojesus@example.com</t>
  </si>
  <si>
    <t>022.931.0243x485</t>
  </si>
  <si>
    <t>rgraham@example.org</t>
  </si>
  <si>
    <t>(918)845-5174</t>
  </si>
  <si>
    <t>danieloneal@example.com</t>
  </si>
  <si>
    <t>(644)401-1654x8775</t>
  </si>
  <si>
    <t>kcook@example.com</t>
  </si>
  <si>
    <t>554-609-7902</t>
  </si>
  <si>
    <t>jerry50@example.net</t>
  </si>
  <si>
    <t>001-799-523-2384x05889</t>
  </si>
  <si>
    <t>lloydvickie@example.com</t>
  </si>
  <si>
    <t>604-759-2819</t>
  </si>
  <si>
    <t>kimberly18@example.net</t>
  </si>
  <si>
    <t>001-121-464-4413x626</t>
  </si>
  <si>
    <t>kathleen92@example.net</t>
  </si>
  <si>
    <t>713-827-6166x195</t>
  </si>
  <si>
    <t>daniel26@example.net</t>
  </si>
  <si>
    <t>hwilliams@example.net</t>
  </si>
  <si>
    <t>488.761.9174</t>
  </si>
  <si>
    <t>amandamartinez@example.com</t>
  </si>
  <si>
    <t>(602)572-3690x43437</t>
  </si>
  <si>
    <t>burgessjeremy@example.com</t>
  </si>
  <si>
    <t>+1-108-712-2910x04934</t>
  </si>
  <si>
    <t>pamela82@example.com</t>
  </si>
  <si>
    <t>393.356.8712x6753</t>
  </si>
  <si>
    <t>070-972-4814</t>
  </si>
  <si>
    <t>katie04@example.net</t>
  </si>
  <si>
    <t>0775524996</t>
  </si>
  <si>
    <t>tammy45@example.net</t>
  </si>
  <si>
    <t>(574)769-2667x510</t>
  </si>
  <si>
    <t>steven57@example.net</t>
  </si>
  <si>
    <t>(825)058-3528x64629</t>
  </si>
  <si>
    <t>francesreed@example.org</t>
  </si>
  <si>
    <t>586-336-7177x2113</t>
  </si>
  <si>
    <t>turnercharles@example.net</t>
  </si>
  <si>
    <t>(369)540-0683x93783</t>
  </si>
  <si>
    <t>coreytownsend@example.com</t>
  </si>
  <si>
    <t>bradley71@example.org</t>
  </si>
  <si>
    <t>732-068-6632x4366</t>
  </si>
  <si>
    <t>katherinedecker@example.net</t>
  </si>
  <si>
    <t>gpena@example.org</t>
  </si>
  <si>
    <t>495.567.3930x342</t>
  </si>
  <si>
    <t>stevensosa@example.net</t>
  </si>
  <si>
    <t>001-795-656-9476x9889</t>
  </si>
  <si>
    <t>nsimon@example.org</t>
  </si>
  <si>
    <t>qberry@example.net</t>
  </si>
  <si>
    <t>745.375.4348x5038</t>
  </si>
  <si>
    <t>rkramer@example.org</t>
  </si>
  <si>
    <t>671-891-9257</t>
  </si>
  <si>
    <t>cclark@example.com</t>
  </si>
  <si>
    <t>501.357.8903</t>
  </si>
  <si>
    <t>victoria03@example.com</t>
  </si>
  <si>
    <t>001-597-614-8697x087</t>
  </si>
  <si>
    <t>walterscott@example.org</t>
  </si>
  <si>
    <t>197-366-2870</t>
  </si>
  <si>
    <t>mdiaz@example.com</t>
  </si>
  <si>
    <t>638.944.5894x5697</t>
  </si>
  <si>
    <t>pmartinez@example.org</t>
  </si>
  <si>
    <t>650.453.6756x46790</t>
  </si>
  <si>
    <t>katrinawilliams@example.org</t>
  </si>
  <si>
    <t>+1-991-894-5554x884</t>
  </si>
  <si>
    <t>qfrazier@example.net</t>
  </si>
  <si>
    <t>386.547.0170x19366</t>
  </si>
  <si>
    <t>marianorman@example.org</t>
  </si>
  <si>
    <t>314.839.5859x368</t>
  </si>
  <si>
    <t>dsherman@example.net</t>
  </si>
  <si>
    <t>(874)492-7486</t>
  </si>
  <si>
    <t>wgarcia@example.com</t>
  </si>
  <si>
    <t>(473)485-0992</t>
  </si>
  <si>
    <t>hickssteven@example.com</t>
  </si>
  <si>
    <t>0557731962</t>
  </si>
  <si>
    <t>murphysandra@example.org</t>
  </si>
  <si>
    <t>(097)103-6881x990</t>
  </si>
  <si>
    <t>eandersen@example.net</t>
  </si>
  <si>
    <t>169.272.7293x8012</t>
  </si>
  <si>
    <t>ebrooks@example.org</t>
  </si>
  <si>
    <t>001-672-338-8008x43585</t>
  </si>
  <si>
    <t>carrloretta@example.org</t>
  </si>
  <si>
    <t>(678)515-2980x07816</t>
  </si>
  <si>
    <t>starkronald@example.org</t>
  </si>
  <si>
    <t>380.407.4757x896</t>
  </si>
  <si>
    <t>hacevedo@example.com</t>
  </si>
  <si>
    <t>rodriguezkim@example.org</t>
  </si>
  <si>
    <t>079.876.2298x10242</t>
  </si>
  <si>
    <t>sharonblankenship@example.org</t>
  </si>
  <si>
    <t>(565)098-3534</t>
  </si>
  <si>
    <t>austinperez@example.com</t>
  </si>
  <si>
    <t>+1-322-900-7365x7355</t>
  </si>
  <si>
    <t>tsmith@example.com</t>
  </si>
  <si>
    <t>(517)756-9178</t>
  </si>
  <si>
    <t>jflores@example.com</t>
  </si>
  <si>
    <t>038-084-7885x65869</t>
  </si>
  <si>
    <t>fitzpatricktaylor@example.com</t>
  </si>
  <si>
    <t>447-483-7230</t>
  </si>
  <si>
    <t>dwaynebaker@example.com</t>
  </si>
  <si>
    <t>+1-281-481-0016x3989</t>
  </si>
  <si>
    <t>jonathan53@example.org</t>
  </si>
  <si>
    <t>cmorrison@example.com</t>
  </si>
  <si>
    <t>001-726-900-4398x60123</t>
  </si>
  <si>
    <t>markmoss@example.org</t>
  </si>
  <si>
    <t>740-735-5062x67568</t>
  </si>
  <si>
    <t>silvasteven@example.org</t>
  </si>
  <si>
    <t>001-495-957-2691x940</t>
  </si>
  <si>
    <t>aabbott@example.com</t>
  </si>
  <si>
    <t>+1-460-428-0621x4868</t>
  </si>
  <si>
    <t>066-694-9156x6820</t>
  </si>
  <si>
    <t>rparsons@example.org</t>
  </si>
  <si>
    <t>234.220.7813x37595</t>
  </si>
  <si>
    <t>jordan11@example.net</t>
  </si>
  <si>
    <t>521.811.5676x532</t>
  </si>
  <si>
    <t>peterroberts@example.org</t>
  </si>
  <si>
    <t>davidhoffman@example.net</t>
  </si>
  <si>
    <t>(673)090-4191x65071</t>
  </si>
  <si>
    <t>zhebert@example.net</t>
  </si>
  <si>
    <t>(927)983-0520</t>
  </si>
  <si>
    <t>kbaker@example.org</t>
  </si>
  <si>
    <t>chapmanlarry@example.net</t>
  </si>
  <si>
    <t>001-094-330-8801x6695</t>
  </si>
  <si>
    <t>stephenspamela@example.org</t>
  </si>
  <si>
    <t>955.059.9314x619</t>
  </si>
  <si>
    <t>moorekylie@example.org</t>
  </si>
  <si>
    <t>+1-225-909-0672x795</t>
  </si>
  <si>
    <t>fraymond@example.org</t>
  </si>
  <si>
    <t>001-067-394-8275</t>
  </si>
  <si>
    <t>kendraferguson@example.com</t>
  </si>
  <si>
    <t>shari51@example.org</t>
  </si>
  <si>
    <t>001-116-056-7653x149</t>
  </si>
  <si>
    <t>yjackson@example.org</t>
  </si>
  <si>
    <t>955-174-0952</t>
  </si>
  <si>
    <t>whiteaaron@example.com</t>
  </si>
  <si>
    <t>303-946-2756x000</t>
  </si>
  <si>
    <t>owenskrystal@example.com</t>
  </si>
  <si>
    <t>(088)353-9114x2981</t>
  </si>
  <si>
    <t>reynoldsdiana@example.com</t>
  </si>
  <si>
    <t>001-392-868-1985x54707</t>
  </si>
  <si>
    <t>samanthagray@example.org</t>
  </si>
  <si>
    <t>001-778-431-7632x00578</t>
  </si>
  <si>
    <t>sharpjacob@example.org</t>
  </si>
  <si>
    <t>mariamccormick@example.org</t>
  </si>
  <si>
    <t>188.718.4237x56495</t>
  </si>
  <si>
    <t>shannoncarrillo@example.org</t>
  </si>
  <si>
    <t>+1-156-418-4254x0665</t>
  </si>
  <si>
    <t>eweber@example.com</t>
  </si>
  <si>
    <t>(283)202-6144</t>
  </si>
  <si>
    <t>rcosta@example.com</t>
  </si>
  <si>
    <t>davidbutler@example.org</t>
  </si>
  <si>
    <t>(419)977-5251</t>
  </si>
  <si>
    <t>smithjennifer@example.net</t>
  </si>
  <si>
    <t>711-053-8656</t>
  </si>
  <si>
    <t>+1-880-335-9518x1616</t>
  </si>
  <si>
    <t>hebertmark@example.org</t>
  </si>
  <si>
    <t>oschmitt@example.net</t>
  </si>
  <si>
    <t>(178)641-3110x9328</t>
  </si>
  <si>
    <t>rebeccaglass@example.org</t>
  </si>
  <si>
    <t>721-516-8341</t>
  </si>
  <si>
    <t>andreawilson@example.com</t>
  </si>
  <si>
    <t>775-826-4367x83745</t>
  </si>
  <si>
    <t>gloria92@example.com</t>
  </si>
  <si>
    <t>(112)343-3970x899</t>
  </si>
  <si>
    <t>stephen88@example.com</t>
  </si>
  <si>
    <t>kelseyyoung@example.net</t>
  </si>
  <si>
    <t>+1-613-162-9456x5150</t>
  </si>
  <si>
    <t>robert64@example.org</t>
  </si>
  <si>
    <t>227-295-5169</t>
  </si>
  <si>
    <t>melissataylor@example.com</t>
  </si>
  <si>
    <t>haguirre@example.com</t>
  </si>
  <si>
    <t>(415)149-4029x23117</t>
  </si>
  <si>
    <t>allisonsmith@example.org</t>
  </si>
  <si>
    <t>+1-772-703-5802x4129</t>
  </si>
  <si>
    <t>bruce70@example.com</t>
  </si>
  <si>
    <t>656.392.4297x0652</t>
  </si>
  <si>
    <t>fgonzalez@example.com</t>
  </si>
  <si>
    <t>794-651-4574</t>
  </si>
  <si>
    <t>sabrinamckenzie@example.com</t>
  </si>
  <si>
    <t>125.688.2289x6445</t>
  </si>
  <si>
    <t>miguel46@example.org</t>
  </si>
  <si>
    <t>500.220.5520x033</t>
  </si>
  <si>
    <t>kristina73@example.com</t>
  </si>
  <si>
    <t>(980)808-8849x64481</t>
  </si>
  <si>
    <t>ann58@example.net</t>
  </si>
  <si>
    <t>gina55@example.org</t>
  </si>
  <si>
    <t>michaelleonard@example.org</t>
  </si>
  <si>
    <t>977.899.4293x8781</t>
  </si>
  <si>
    <t>nwebb@example.org</t>
  </si>
  <si>
    <t>(700)879-8126</t>
  </si>
  <si>
    <t>fbradley@example.com</t>
  </si>
  <si>
    <t>(765)806-5061</t>
  </si>
  <si>
    <t>teresa23@example.net</t>
  </si>
  <si>
    <t>801-533-1936</t>
  </si>
  <si>
    <t>anthony08@example.com</t>
  </si>
  <si>
    <t>334.414.9634</t>
  </si>
  <si>
    <t>jonesconnor@example.net</t>
  </si>
  <si>
    <t>sheilamoore@example.com</t>
  </si>
  <si>
    <t>001-997-753-8837x696</t>
  </si>
  <si>
    <t>jonessharon@example.org</t>
  </si>
  <si>
    <t>046.032.7827x78818</t>
  </si>
  <si>
    <t>ellen47@example.org</t>
  </si>
  <si>
    <t>lisa43@example.net</t>
  </si>
  <si>
    <t>(029)618-6105x37864</t>
  </si>
  <si>
    <t>travisparker@example.com</t>
  </si>
  <si>
    <t>(421)754-9566</t>
  </si>
  <si>
    <t>ytapia@example.com</t>
  </si>
  <si>
    <t>180.510.6419x8708</t>
  </si>
  <si>
    <t>goldenjamie@example.org</t>
  </si>
  <si>
    <t>(531)920-5503</t>
  </si>
  <si>
    <t>+1-139-903-2691x9181</t>
  </si>
  <si>
    <t>johnsonvictoria@example.net</t>
  </si>
  <si>
    <t>692.676.6056x265</t>
  </si>
  <si>
    <t>halebrandon@example.net</t>
  </si>
  <si>
    <t>michaelblack@example.org</t>
  </si>
  <si>
    <t>046-140-5216x59136</t>
  </si>
  <si>
    <t>joshuabauer@example.org</t>
  </si>
  <si>
    <t>001-745-502-1653x045</t>
  </si>
  <si>
    <t>williamsbonnie@example.org</t>
  </si>
  <si>
    <t>001-873-333-1458x34215</t>
  </si>
  <si>
    <t>blake65@example.org</t>
  </si>
  <si>
    <t>kristin66@example.com</t>
  </si>
  <si>
    <t>+1-382-795-9651x6258</t>
  </si>
  <si>
    <t>cantrellthomas@example.com</t>
  </si>
  <si>
    <t>(314)866-7740</t>
  </si>
  <si>
    <t>saraheverett@example.net</t>
  </si>
  <si>
    <t>Tracie</t>
  </si>
  <si>
    <t>355.351.8358x4764</t>
  </si>
  <si>
    <t>tbolton@example.org</t>
  </si>
  <si>
    <t>567-783-2705</t>
  </si>
  <si>
    <t>prestonwilliam@example.org</t>
  </si>
  <si>
    <t>511-866-4918</t>
  </si>
  <si>
    <t>amygay@example.net</t>
  </si>
  <si>
    <t>james31@example.org</t>
  </si>
  <si>
    <t>(004)108-3778x3719</t>
  </si>
  <si>
    <t>matthewandrews@example.org</t>
  </si>
  <si>
    <t>835-205-5082</t>
  </si>
  <si>
    <t>bryan84@example.net</t>
  </si>
  <si>
    <t>+1-796-906-3804x591</t>
  </si>
  <si>
    <t>aramsey@example.com</t>
  </si>
  <si>
    <t>089.893.0139</t>
  </si>
  <si>
    <t>amanda27@example.net</t>
  </si>
  <si>
    <t>175.220.3334</t>
  </si>
  <si>
    <t>hilljames@example.com</t>
  </si>
  <si>
    <t>(253)786-1761</t>
  </si>
  <si>
    <t>matthew03@example.net</t>
  </si>
  <si>
    <t>+1-559-355-1259x918</t>
  </si>
  <si>
    <t>taylorruiz@example.com</t>
  </si>
  <si>
    <t>ryan66@example.org</t>
  </si>
  <si>
    <t>+1-595-640-3934x517</t>
  </si>
  <si>
    <t>james06@example.org</t>
  </si>
  <si>
    <t>159.806.4006</t>
  </si>
  <si>
    <t>colealicia@example.org</t>
  </si>
  <si>
    <t>+1-396-425-4221x15222</t>
  </si>
  <si>
    <t>lholder@example.org</t>
  </si>
  <si>
    <t>001-820-752-6751x0600</t>
  </si>
  <si>
    <t>richardsdonna@example.net</t>
  </si>
  <si>
    <t>baileysusan@example.com</t>
  </si>
  <si>
    <t>(085)481-8057</t>
  </si>
  <si>
    <t>claytonkyle@example.com</t>
  </si>
  <si>
    <t>(288)130-8795x04584</t>
  </si>
  <si>
    <t>thomas03@example.net</t>
  </si>
  <si>
    <t>840.338.1569x7037</t>
  </si>
  <si>
    <t>lawrencelucas@example.net</t>
  </si>
  <si>
    <t>156.532.7589</t>
  </si>
  <si>
    <t>jenniferwest@example.org</t>
  </si>
  <si>
    <t>115.873.7288</t>
  </si>
  <si>
    <t>perrydavid@example.org</t>
  </si>
  <si>
    <t>(993)383-3332x937</t>
  </si>
  <si>
    <t>millerjerry@example.org</t>
  </si>
  <si>
    <t>351-272-7415</t>
  </si>
  <si>
    <t>tinablack@example.net</t>
  </si>
  <si>
    <t>imolina@example.com</t>
  </si>
  <si>
    <t>+1-949-740-5035x3922</t>
  </si>
  <si>
    <t>daniel95@example.com</t>
  </si>
  <si>
    <t>(500)526-5439</t>
  </si>
  <si>
    <t>ryandavis@example.org</t>
  </si>
  <si>
    <t>001-066-183-5047x8443</t>
  </si>
  <si>
    <t>beckyguzman@example.org</t>
  </si>
  <si>
    <t>(950)286-1754</t>
  </si>
  <si>
    <t>bshah@example.com</t>
  </si>
  <si>
    <t>074.834.8824</t>
  </si>
  <si>
    <t>hsmith@example.org</t>
  </si>
  <si>
    <t>660-419-7694x01898</t>
  </si>
  <si>
    <t>yblair@example.net</t>
  </si>
  <si>
    <t>001-457-401-5759</t>
  </si>
  <si>
    <t>wrightcraig@example.org</t>
  </si>
  <si>
    <t>001-065-551-4149x9120</t>
  </si>
  <si>
    <t>emilygonzalez@example.net</t>
  </si>
  <si>
    <t>001-165-364-0518x38627</t>
  </si>
  <si>
    <t>tonya85@example.net</t>
  </si>
  <si>
    <t>(085)647-2435</t>
  </si>
  <si>
    <t>salazarvincent@example.org</t>
  </si>
  <si>
    <t>582-252-9918</t>
  </si>
  <si>
    <t>hernandezjennifer@example.net</t>
  </si>
  <si>
    <t>(321)098-6981x544</t>
  </si>
  <si>
    <t>scottbrock@example.org</t>
  </si>
  <si>
    <t>794-930-7752x5550</t>
  </si>
  <si>
    <t>kylemccarthy@example.com</t>
  </si>
  <si>
    <t>(917)697-4108</t>
  </si>
  <si>
    <t>wschneider@example.com</t>
  </si>
  <si>
    <t>993-941-8657x37964</t>
  </si>
  <si>
    <t>cunninghamerika@example.com</t>
  </si>
  <si>
    <t>(596)804-4306x784</t>
  </si>
  <si>
    <t>evan36@example.net</t>
  </si>
  <si>
    <t>001-006-918-2179x93590</t>
  </si>
  <si>
    <t>gardnerjessica@example.org</t>
  </si>
  <si>
    <t>429-996-4178</t>
  </si>
  <si>
    <t>darlene00@example.org</t>
  </si>
  <si>
    <t>714.286.5243x01162</t>
  </si>
  <si>
    <t>ggarner@example.org</t>
  </si>
  <si>
    <t>393-775-6130</t>
  </si>
  <si>
    <t>shaynes@example.org</t>
  </si>
  <si>
    <t>+1-266-417-6633x2823</t>
  </si>
  <si>
    <t>bakerjoshua@example.com</t>
  </si>
  <si>
    <t>816-907-1541x9523</t>
  </si>
  <si>
    <t>benjamin27@example.org</t>
  </si>
  <si>
    <t>+1-904-245-4385x436</t>
  </si>
  <si>
    <t>jason14@example.com</t>
  </si>
  <si>
    <t>264-072-4194x4153</t>
  </si>
  <si>
    <t>kimhale@example.org</t>
  </si>
  <si>
    <t>+1-158-572-5704x23197</t>
  </si>
  <si>
    <t>margaretyoung@example.org</t>
  </si>
  <si>
    <t>gravesryan@example.net</t>
  </si>
  <si>
    <t>001-313-540-6580x1042</t>
  </si>
  <si>
    <t>danieljeffrey@example.net</t>
  </si>
  <si>
    <t>+1-761-232-7862x467</t>
  </si>
  <si>
    <t>wgomez@example.org</t>
  </si>
  <si>
    <t>446-957-3151x5061</t>
  </si>
  <si>
    <t>wsanchez@example.com</t>
  </si>
  <si>
    <t>001-871-447-4494</t>
  </si>
  <si>
    <t>elizabeth51@example.net</t>
  </si>
  <si>
    <t>733.853.2721x4736</t>
  </si>
  <si>
    <t>carl56@example.org</t>
  </si>
  <si>
    <t>(457)102-9016</t>
  </si>
  <si>
    <t>gregory32@example.net</t>
  </si>
  <si>
    <t>(863)776-0881x7045</t>
  </si>
  <si>
    <t>christinalee@example.org</t>
  </si>
  <si>
    <t>001-774-107-6914x674</t>
  </si>
  <si>
    <t>kristina10@example.com</t>
  </si>
  <si>
    <t>310.098.5153x425</t>
  </si>
  <si>
    <t>tbryan@example.net</t>
  </si>
  <si>
    <t>001-551-925-4701x24039</t>
  </si>
  <si>
    <t>williamsstacey@example.com</t>
  </si>
  <si>
    <t>207.669.4833x67771</t>
  </si>
  <si>
    <t>kingkenneth@example.com</t>
  </si>
  <si>
    <t>+1-477-419-1307x5641</t>
  </si>
  <si>
    <t>navarrorandall@example.net</t>
  </si>
  <si>
    <t>851.465.8017</t>
  </si>
  <si>
    <t>mistymorrison@example.com</t>
  </si>
  <si>
    <t>001-328-612-2643x0434</t>
  </si>
  <si>
    <t>vanessa26@example.com</t>
  </si>
  <si>
    <t>001-775-103-4555x8698</t>
  </si>
  <si>
    <t>sharon87@example.com</t>
  </si>
  <si>
    <t>198-000-8285x4844</t>
  </si>
  <si>
    <t>whitebrian@example.org</t>
  </si>
  <si>
    <t>648-851-9624</t>
  </si>
  <si>
    <t>weavereileen@example.com</t>
  </si>
  <si>
    <t>335-879-4360x9187</t>
  </si>
  <si>
    <t>alvarezjenny@example.com</t>
  </si>
  <si>
    <t>163.255.9267</t>
  </si>
  <si>
    <t>mary98@example.com</t>
  </si>
  <si>
    <t>033-977-9681x9983</t>
  </si>
  <si>
    <t>spencerespinoza@example.net</t>
  </si>
  <si>
    <t>+1-570-160-0802x514</t>
  </si>
  <si>
    <t>lnorris@example.com</t>
  </si>
  <si>
    <t>195-197-4583x4971</t>
  </si>
  <si>
    <t>bthompson@example.net</t>
  </si>
  <si>
    <t>845.002.7559</t>
  </si>
  <si>
    <t>melissawells@example.org</t>
  </si>
  <si>
    <t>+1-111-156-9844x27783</t>
  </si>
  <si>
    <t>chebert@example.com</t>
  </si>
  <si>
    <t>696.085.5855</t>
  </si>
  <si>
    <t>fweaver@example.org</t>
  </si>
  <si>
    <t>001-349-795-5308</t>
  </si>
  <si>
    <t>kelsey97@example.com</t>
  </si>
  <si>
    <t>+1-957-886-2924x35144</t>
  </si>
  <si>
    <t>jefferymartin@example.org</t>
  </si>
  <si>
    <t>590.041.5119x380</t>
  </si>
  <si>
    <t>melissagreen@example.com</t>
  </si>
  <si>
    <t>911-550-3436x4670</t>
  </si>
  <si>
    <t>mcintyrekimberly@example.com</t>
  </si>
  <si>
    <t>494-371-0647</t>
  </si>
  <si>
    <t>angelaparsons@example.net</t>
  </si>
  <si>
    <t>753.332.6771x1968</t>
  </si>
  <si>
    <t>uthompson@example.com</t>
  </si>
  <si>
    <t>+1-129-572-5135x57103</t>
  </si>
  <si>
    <t>levinebarbara@example.com</t>
  </si>
  <si>
    <t>(017)286-5151x2268</t>
  </si>
  <si>
    <t>ivanfrank@example.com</t>
  </si>
  <si>
    <t>(083)004-0827</t>
  </si>
  <si>
    <t>bassanthony@example.net</t>
  </si>
  <si>
    <t>001-162-927-8306x28958</t>
  </si>
  <si>
    <t>melissastark@example.org</t>
  </si>
  <si>
    <t>803.899.1002x66779</t>
  </si>
  <si>
    <t>katie73@example.org</t>
  </si>
  <si>
    <t>659-000-4721x83640</t>
  </si>
  <si>
    <t>john44@example.net</t>
  </si>
  <si>
    <t>sarahpittman@example.org</t>
  </si>
  <si>
    <t>(041)072-2095x01255</t>
  </si>
  <si>
    <t>karenlane@example.net</t>
  </si>
  <si>
    <t>Loretta</t>
  </si>
  <si>
    <t>629.943.1879</t>
  </si>
  <si>
    <t>wmartin@example.org</t>
  </si>
  <si>
    <t>696-956-9844</t>
  </si>
  <si>
    <t>dmcneil@example.org</t>
  </si>
  <si>
    <t>610.835.9988</t>
  </si>
  <si>
    <t>richardsonkevin@example.com</t>
  </si>
  <si>
    <t>(366)259-7637</t>
  </si>
  <si>
    <t>rossdiana@example.org</t>
  </si>
  <si>
    <t>(853)597-7185</t>
  </si>
  <si>
    <t>tylervasquez@example.org</t>
  </si>
  <si>
    <t>amanda79@example.org</t>
  </si>
  <si>
    <t>001-611-917-1813</t>
  </si>
  <si>
    <t>alexander63@example.org</t>
  </si>
  <si>
    <t>(092)896-5213</t>
  </si>
  <si>
    <t>richarddiaz@example.org</t>
  </si>
  <si>
    <t>kimberly96@example.com</t>
  </si>
  <si>
    <t>715-507-9438x133</t>
  </si>
  <si>
    <t>smithphilip@example.net</t>
  </si>
  <si>
    <t>512-050-9100x24402</t>
  </si>
  <si>
    <t>carralec@example.com</t>
  </si>
  <si>
    <t>262-120-2487x241</t>
  </si>
  <si>
    <t>jasminepadilla@example.net</t>
  </si>
  <si>
    <t>(678)313-6696x1425</t>
  </si>
  <si>
    <t>donna83@example.net</t>
  </si>
  <si>
    <t>(031)945-2174x8378</t>
  </si>
  <si>
    <t>jennifer40@example.net</t>
  </si>
  <si>
    <t>417-966-1279</t>
  </si>
  <si>
    <t>donaldhays@example.com</t>
  </si>
  <si>
    <t>011-828-4916x664</t>
  </si>
  <si>
    <t>smithdana@example.org</t>
  </si>
  <si>
    <t>188.103.8051x194</t>
  </si>
  <si>
    <t>rodriguezmallory@example.org</t>
  </si>
  <si>
    <t>yphillips@example.com</t>
  </si>
  <si>
    <t>001-099-304-8437x36787</t>
  </si>
  <si>
    <t>justin80@example.org</t>
  </si>
  <si>
    <t>001-011-284-3434</t>
  </si>
  <si>
    <t>emily02@example.org</t>
  </si>
  <si>
    <t>404.021.8587x7149</t>
  </si>
  <si>
    <t>444.244.5038</t>
  </si>
  <si>
    <t>jonescole@example.net</t>
  </si>
  <si>
    <t>(461)263-3409</t>
  </si>
  <si>
    <t>williammartin@example.net</t>
  </si>
  <si>
    <t>(250)860-1275</t>
  </si>
  <si>
    <t>alejandranguyen@example.com</t>
  </si>
  <si>
    <t>520.876.4834x99087</t>
  </si>
  <si>
    <t>kurt26@example.net</t>
  </si>
  <si>
    <t>(578)093-0348</t>
  </si>
  <si>
    <t>ohunter@example.com</t>
  </si>
  <si>
    <t>239.622.3594x803</t>
  </si>
  <si>
    <t>yvelasquez@example.com</t>
  </si>
  <si>
    <t>356.082.8987x483</t>
  </si>
  <si>
    <t>qsnyder@example.org</t>
  </si>
  <si>
    <t>615-806-6111x021</t>
  </si>
  <si>
    <t>(758)201-9493x3787</t>
  </si>
  <si>
    <t>724-745-8380x02568</t>
  </si>
  <si>
    <t>christopher17@example.com</t>
  </si>
  <si>
    <t>+1-262-250-7017x17904</t>
  </si>
  <si>
    <t>alejandromack@example.org</t>
  </si>
  <si>
    <t>895-889-3279</t>
  </si>
  <si>
    <t>galvarado@example.net</t>
  </si>
  <si>
    <t>(626)714-9687</t>
  </si>
  <si>
    <t>dallen@example.org</t>
  </si>
  <si>
    <t>459.162.3722x697</t>
  </si>
  <si>
    <t>xwang@example.net</t>
  </si>
  <si>
    <t>+1-954-345-2338x4349</t>
  </si>
  <si>
    <t>brianryan@example.org</t>
  </si>
  <si>
    <t>720.849.9511x564</t>
  </si>
  <si>
    <t>kwilliams@example.org</t>
  </si>
  <si>
    <t>087-313-4471</t>
  </si>
  <si>
    <t>(871)633-0252</t>
  </si>
  <si>
    <t>robin55@example.net</t>
  </si>
  <si>
    <t>536.145.3926x668</t>
  </si>
  <si>
    <t>wdudley@example.com</t>
  </si>
  <si>
    <t>+1-207-576-7756x09201</t>
  </si>
  <si>
    <t>kristina46@example.com</t>
  </si>
  <si>
    <t>+1-607-550-3638x5393</t>
  </si>
  <si>
    <t>(770)907-9150</t>
  </si>
  <si>
    <t>ppadilla@example.org</t>
  </si>
  <si>
    <t>+1-495-539-5349x4454</t>
  </si>
  <si>
    <t>jonescaroline@example.net</t>
  </si>
  <si>
    <t>885-314-9947</t>
  </si>
  <si>
    <t>smithwilliam@example.net</t>
  </si>
  <si>
    <t>372-590-9774x03364</t>
  </si>
  <si>
    <t>pwebb@example.org</t>
  </si>
  <si>
    <t>ericclark@example.net</t>
  </si>
  <si>
    <t>220.358.7308x89726</t>
  </si>
  <si>
    <t>kimberly23@example.org</t>
  </si>
  <si>
    <t>0589309462</t>
  </si>
  <si>
    <t>zbrooks@example.org</t>
  </si>
  <si>
    <t>222.655.4855x8852</t>
  </si>
  <si>
    <t>evansalexis@example.com</t>
  </si>
  <si>
    <t>341.522.1966</t>
  </si>
  <si>
    <t>conwayalyssa@example.org</t>
  </si>
  <si>
    <t>+1-362-888-5356x72278</t>
  </si>
  <si>
    <t>rfinley@example.org</t>
  </si>
  <si>
    <t>001-038-484-8209x908</t>
  </si>
  <si>
    <t>jon26@example.com</t>
  </si>
  <si>
    <t>(365)640-7923</t>
  </si>
  <si>
    <t>rita24@example.com</t>
  </si>
  <si>
    <t>935-648-2739</t>
  </si>
  <si>
    <t>gravesmike@example.org</t>
  </si>
  <si>
    <t>0732928792</t>
  </si>
  <si>
    <t>779.745.2909</t>
  </si>
  <si>
    <t>eric43@example.net</t>
  </si>
  <si>
    <t>321-188-8214x4937</t>
  </si>
  <si>
    <t>bradshawlaura@example.com</t>
  </si>
  <si>
    <t>928-136-0328x8079</t>
  </si>
  <si>
    <t>terrisantos@example.com</t>
  </si>
  <si>
    <t>281.187.7994x284</t>
  </si>
  <si>
    <t>brett99@example.net</t>
  </si>
  <si>
    <t>(916)744-6285</t>
  </si>
  <si>
    <t>bquinn@example.net</t>
  </si>
  <si>
    <t>468-095-6783</t>
  </si>
  <si>
    <t>valenzuelasandra@example.com</t>
  </si>
  <si>
    <t>540-413-2423x46262</t>
  </si>
  <si>
    <t>cmejia@example.org</t>
  </si>
  <si>
    <t>Hahn</t>
  </si>
  <si>
    <t>967-498-6592</t>
  </si>
  <si>
    <t>plawson@example.com</t>
  </si>
  <si>
    <t>898.013.4139x12643</t>
  </si>
  <si>
    <t>grahamstephen@example.com</t>
  </si>
  <si>
    <t>526.194.3868x88165</t>
  </si>
  <si>
    <t>ylopez@example.com</t>
  </si>
  <si>
    <t>132.256.7536</t>
  </si>
  <si>
    <t>gonzalezadam@example.org</t>
  </si>
  <si>
    <t>(367)675-5754</t>
  </si>
  <si>
    <t>evan64@example.net</t>
  </si>
  <si>
    <t>047.583.7857</t>
  </si>
  <si>
    <t>ladams@example.com</t>
  </si>
  <si>
    <t>wperez@example.org</t>
  </si>
  <si>
    <t>vanessa08@example.com</t>
  </si>
  <si>
    <t>943.158.7331</t>
  </si>
  <si>
    <t>danielsraymond@example.net</t>
  </si>
  <si>
    <t>711-959-7408x6595</t>
  </si>
  <si>
    <t>+1-571-795-2615x53792</t>
  </si>
  <si>
    <t>theresasmith@example.com</t>
  </si>
  <si>
    <t>(758)151-0452</t>
  </si>
  <si>
    <t>alexandra27@example.org</t>
  </si>
  <si>
    <t>129.411.4316x0406</t>
  </si>
  <si>
    <t>ecook@example.net</t>
  </si>
  <si>
    <t>648-287-1398</t>
  </si>
  <si>
    <t>catherine07@example.net</t>
  </si>
  <si>
    <t>+1-129-467-8882x85429</t>
  </si>
  <si>
    <t>hgonzalez@example.org</t>
  </si>
  <si>
    <t>001-336-518-4245x24547</t>
  </si>
  <si>
    <t>yesenia57@example.net</t>
  </si>
  <si>
    <t>001-156-527-2877</t>
  </si>
  <si>
    <t>mgomez@example.net</t>
  </si>
  <si>
    <t>(905)505-8963x15327</t>
  </si>
  <si>
    <t>lozanoelizabeth@example.org</t>
  </si>
  <si>
    <t>253.296.8175x734</t>
  </si>
  <si>
    <t>suarezrebecca@example.org</t>
  </si>
  <si>
    <t>474-832-5656x2897</t>
  </si>
  <si>
    <t>kathleencobb@example.net</t>
  </si>
  <si>
    <t>(744)044-4458x376</t>
  </si>
  <si>
    <t>leenathan@example.com</t>
  </si>
  <si>
    <t>000-999-9735</t>
  </si>
  <si>
    <t>joshuavelasquez@example.com</t>
  </si>
  <si>
    <t>+1-285-403-6167x08646</t>
  </si>
  <si>
    <t>rbradley@example.net</t>
  </si>
  <si>
    <t>671-600-0008</t>
  </si>
  <si>
    <t>amy94@example.net</t>
  </si>
  <si>
    <t>267.463.2485x2552</t>
  </si>
  <si>
    <t>stanleycameron@example.com</t>
  </si>
  <si>
    <t>879.307.4454</t>
  </si>
  <si>
    <t>david95@example.org</t>
  </si>
  <si>
    <t>220-946-1390x3621</t>
  </si>
  <si>
    <t>samanthamartin@example.org</t>
  </si>
  <si>
    <t>(188)734-8768</t>
  </si>
  <si>
    <t>coxjeremy@example.org</t>
  </si>
  <si>
    <t>(731)523-7178x283</t>
  </si>
  <si>
    <t>scotthiggins@example.com</t>
  </si>
  <si>
    <t>086-078-2316x0595</t>
  </si>
  <si>
    <t>perickson@example.com</t>
  </si>
  <si>
    <t>001-226-582-2138x850</t>
  </si>
  <si>
    <t>armstrongchristopher@example.net</t>
  </si>
  <si>
    <t>+1-771-703-5095x1668</t>
  </si>
  <si>
    <t>bradleymark@example.com</t>
  </si>
  <si>
    <t>(421)174-9651x3032</t>
  </si>
  <si>
    <t>sullivanmelissa@example.org</t>
  </si>
  <si>
    <t>benjaminschaefer@example.com</t>
  </si>
  <si>
    <t>493-832-9058x49990</t>
  </si>
  <si>
    <t>andersonpeter@example.net</t>
  </si>
  <si>
    <t>298.954.6248</t>
  </si>
  <si>
    <t>nicholasbaker@example.org</t>
  </si>
  <si>
    <t>+1-376-338-7201x579</t>
  </si>
  <si>
    <t>davidsmith@example.org</t>
  </si>
  <si>
    <t>Colon</t>
  </si>
  <si>
    <t>+1-123-097-0507x9818</t>
  </si>
  <si>
    <t>suzanneanthony@example.net</t>
  </si>
  <si>
    <t>+1-408-894-1558x93716</t>
  </si>
  <si>
    <t>sara12@example.com</t>
  </si>
  <si>
    <t>wesley38@example.com</t>
  </si>
  <si>
    <t>(144)922-3544x92369</t>
  </si>
  <si>
    <t>xwatkins@example.com</t>
  </si>
  <si>
    <t>ngarner@example.org</t>
  </si>
  <si>
    <t>076.591.0003x302</t>
  </si>
  <si>
    <t>woodardcarol@example.net</t>
  </si>
  <si>
    <t>(505)743-3632x671</t>
  </si>
  <si>
    <t>grimestyler@example.org</t>
  </si>
  <si>
    <t>(801)079-0015</t>
  </si>
  <si>
    <t>davislaura@example.net</t>
  </si>
  <si>
    <t>(262)990-9352x7629</t>
  </si>
  <si>
    <t>(604)189-0523</t>
  </si>
  <si>
    <t>rrobinson@example.com</t>
  </si>
  <si>
    <t>342-399-7861</t>
  </si>
  <si>
    <t>rachelmolina@example.org</t>
  </si>
  <si>
    <t>218-003-3409</t>
  </si>
  <si>
    <t>pwillis@example.net</t>
  </si>
  <si>
    <t>001-632-544-1988x8088</t>
  </si>
  <si>
    <t>deborah71@example.net</t>
  </si>
  <si>
    <t>(216)398-3172</t>
  </si>
  <si>
    <t>clinton98@example.net</t>
  </si>
  <si>
    <t>574.456.9345x90965</t>
  </si>
  <si>
    <t>catherineporter@example.com</t>
  </si>
  <si>
    <t>425-430-5811</t>
  </si>
  <si>
    <t>kelsey96@example.com</t>
  </si>
  <si>
    <t>bakerjennifer@example.net</t>
  </si>
  <si>
    <t>+1-005-995-1325x8100</t>
  </si>
  <si>
    <t>loriedwards@example.org</t>
  </si>
  <si>
    <t>001-564-809-1037x4632</t>
  </si>
  <si>
    <t>gnielsen@example.org</t>
  </si>
  <si>
    <t>(520)337-8271x082</t>
  </si>
  <si>
    <t>rileychristopher@example.net</t>
  </si>
  <si>
    <t>424-512-9143x5851</t>
  </si>
  <si>
    <t>felicia34@example.com</t>
  </si>
  <si>
    <t>lauren54@example.net</t>
  </si>
  <si>
    <t>948-591-1827x91856</t>
  </si>
  <si>
    <t>pperry@example.org</t>
  </si>
  <si>
    <t>001-842-427-4962x65261</t>
  </si>
  <si>
    <t>psweeney@example.com</t>
  </si>
  <si>
    <t>828-760-2644</t>
  </si>
  <si>
    <t>tenglish@example.org</t>
  </si>
  <si>
    <t>karina79@example.net</t>
  </si>
  <si>
    <t>001-826-847-5452x67659</t>
  </si>
  <si>
    <t>bethanyhughes@example.org</t>
  </si>
  <si>
    <t>riddlejames@example.net</t>
  </si>
  <si>
    <t>(909)367-9945</t>
  </si>
  <si>
    <t>wilsonkaren@example.org</t>
  </si>
  <si>
    <t>joshua76@example.org</t>
  </si>
  <si>
    <t>+1-127-598-9966x3080</t>
  </si>
  <si>
    <t>aporter@example.org</t>
  </si>
  <si>
    <t>001-668-842-6347x1337</t>
  </si>
  <si>
    <t>melindarodriguez@example.net</t>
  </si>
  <si>
    <t>309.906.6268x1432</t>
  </si>
  <si>
    <t>charlesdavis@example.net</t>
  </si>
  <si>
    <t>(780)811-3547x438</t>
  </si>
  <si>
    <t>adam38@example.net</t>
  </si>
  <si>
    <t>(618)244-8895</t>
  </si>
  <si>
    <t>uvaldez@example.com</t>
  </si>
  <si>
    <t>657.539.0735</t>
  </si>
  <si>
    <t>hubbardbradley@example.net</t>
  </si>
  <si>
    <t>035.559.0493</t>
  </si>
  <si>
    <t>aliciasanchez@example.net</t>
  </si>
  <si>
    <t>richardsoto@example.net</t>
  </si>
  <si>
    <t>(347)489-7547x79496</t>
  </si>
  <si>
    <t>jennifer50@example.com</t>
  </si>
  <si>
    <t>001-463-938-9568x48682</t>
  </si>
  <si>
    <t>spaul@example.net</t>
  </si>
  <si>
    <t>886-353-6796</t>
  </si>
  <si>
    <t>lauren10@example.org</t>
  </si>
  <si>
    <t>001-861-381-5088x262</t>
  </si>
  <si>
    <t>patty38@example.org</t>
  </si>
  <si>
    <t>(078)654-7859</t>
  </si>
  <si>
    <t>thomasgordon@example.org</t>
  </si>
  <si>
    <t>551.407.2509</t>
  </si>
  <si>
    <t>fhernandez@example.com</t>
  </si>
  <si>
    <t>550-085-5869</t>
  </si>
  <si>
    <t>tracimoyer@example.net</t>
  </si>
  <si>
    <t>001-229-390-0985x4478</t>
  </si>
  <si>
    <t>llee@example.org</t>
  </si>
  <si>
    <t>(618)274-1758x90694</t>
  </si>
  <si>
    <t>garygraves@example.org</t>
  </si>
  <si>
    <t>daniellawson@example.net</t>
  </si>
  <si>
    <t>+1-321-235-1553x9576</t>
  </si>
  <si>
    <t>morrisphillip@example.org</t>
  </si>
  <si>
    <t>108-322-6853x6769</t>
  </si>
  <si>
    <t>jessica32@example.org</t>
  </si>
  <si>
    <t>187-152-4465</t>
  </si>
  <si>
    <t>glewis@example.com</t>
  </si>
  <si>
    <t>+1-923-233-6743x97353</t>
  </si>
  <si>
    <t>xlong@example.org</t>
  </si>
  <si>
    <t>172-995-5524</t>
  </si>
  <si>
    <t>kathleen84@example.org</t>
  </si>
  <si>
    <t>001-734-520-4169x58830</t>
  </si>
  <si>
    <t>steven74@example.net</t>
  </si>
  <si>
    <t>112-994-4585x70981</t>
  </si>
  <si>
    <t>frank91@example.org</t>
  </si>
  <si>
    <t>241.614.0694x47241</t>
  </si>
  <si>
    <t>reyesjanice@example.org</t>
  </si>
  <si>
    <t>001-856-589-7742</t>
  </si>
  <si>
    <t>stephenchen@example.com</t>
  </si>
  <si>
    <t>687.263.5588x79557</t>
  </si>
  <si>
    <t>jasmine63@example.com</t>
  </si>
  <si>
    <t>+1-405-691-4230x5928</t>
  </si>
  <si>
    <t>silvajoshua@example.com</t>
  </si>
  <si>
    <t>(004)735-0127</t>
  </si>
  <si>
    <t>rsnow@example.com</t>
  </si>
  <si>
    <t>149-535-3696</t>
  </si>
  <si>
    <t>xsandoval@example.net</t>
  </si>
  <si>
    <t>001-413-954-4643x75151</t>
  </si>
  <si>
    <t>howellcrystal@example.org</t>
  </si>
  <si>
    <t>001-161-026-0278</t>
  </si>
  <si>
    <t>xmorgan@example.net</t>
  </si>
  <si>
    <t>gvincent@example.com</t>
  </si>
  <si>
    <t>195.916.5790x85069</t>
  </si>
  <si>
    <t>ywashington@example.net</t>
  </si>
  <si>
    <t>001-768-924-6434x25194</t>
  </si>
  <si>
    <t>rodriguezjoe@example.org</t>
  </si>
  <si>
    <t>(623)714-6300x01383</t>
  </si>
  <si>
    <t>jennifer30@example.org</t>
  </si>
  <si>
    <t>593.983.8235</t>
  </si>
  <si>
    <t>richard79@example.net</t>
  </si>
  <si>
    <t>Jo</t>
  </si>
  <si>
    <t>(303)823-6352</t>
  </si>
  <si>
    <t>matthew10@example.net</t>
  </si>
  <si>
    <t>883-837-4914x75786</t>
  </si>
  <si>
    <t>zpowell@example.net</t>
  </si>
  <si>
    <t>001-326-886-3766x890</t>
  </si>
  <si>
    <t>brandon35@example.com</t>
  </si>
  <si>
    <t>953.519.1164</t>
  </si>
  <si>
    <t>rebecca07@example.com</t>
  </si>
  <si>
    <t>tiffanyzavala@example.com</t>
  </si>
  <si>
    <t>juan08@example.net</t>
  </si>
  <si>
    <t>147-842-3934x35716</t>
  </si>
  <si>
    <t>marymcdonald@example.net</t>
  </si>
  <si>
    <t>(467)997-2479</t>
  </si>
  <si>
    <t>richardramos@example.net</t>
  </si>
  <si>
    <t>628-999-4037</t>
  </si>
  <si>
    <t>renee32@example.net</t>
  </si>
  <si>
    <t>001-223-608-9028x041</t>
  </si>
  <si>
    <t>johnsonbrent@example.org</t>
  </si>
  <si>
    <t>earl50@example.net</t>
  </si>
  <si>
    <t>209-269-7189x256</t>
  </si>
  <si>
    <t>stephen59@example.net</t>
  </si>
  <si>
    <t>(669)734-7148</t>
  </si>
  <si>
    <t>qpalmer@example.org</t>
  </si>
  <si>
    <t>0265389035</t>
  </si>
  <si>
    <t>bkelly@example.com</t>
  </si>
  <si>
    <t>(855)562-8575</t>
  </si>
  <si>
    <t>davidweaver@example.com</t>
  </si>
  <si>
    <t>907.376.7987</t>
  </si>
  <si>
    <t>martinezbrooke@example.org</t>
  </si>
  <si>
    <t>161.906.1910x4464</t>
  </si>
  <si>
    <t>tamara85@example.com</t>
  </si>
  <si>
    <t>matthew67@example.net</t>
  </si>
  <si>
    <t>001-813-010-2719</t>
  </si>
  <si>
    <t>aaronsmith@example.net</t>
  </si>
  <si>
    <t>160.321.0510x287</t>
  </si>
  <si>
    <t>shawnpalmer@example.org</t>
  </si>
  <si>
    <t>(510)576-2803x61322</t>
  </si>
  <si>
    <t>erica47@example.org</t>
  </si>
  <si>
    <t>+1-081-156-7184x857</t>
  </si>
  <si>
    <t>robertsonalan@example.com</t>
  </si>
  <si>
    <t>001-738-264-9123x096</t>
  </si>
  <si>
    <t>rmitchell@example.com</t>
  </si>
  <si>
    <t>990.956.3748x0961</t>
  </si>
  <si>
    <t>james37@example.com</t>
  </si>
  <si>
    <t>055-851-9855x0312</t>
  </si>
  <si>
    <t>christineanderson@example.com</t>
  </si>
  <si>
    <t>(599)039-2211</t>
  </si>
  <si>
    <t>dodsonralph@example.org</t>
  </si>
  <si>
    <t>+1-876-241-4655x529</t>
  </si>
  <si>
    <t>morrisleslie@example.net</t>
  </si>
  <si>
    <t>(005)126-7509</t>
  </si>
  <si>
    <t>williamsscott@example.com</t>
  </si>
  <si>
    <t>(422)142-3370x12786</t>
  </si>
  <si>
    <t>woodjulie@example.com</t>
  </si>
  <si>
    <t>001-008-441-6764x955</t>
  </si>
  <si>
    <t>rebeccagallagher@example.net</t>
  </si>
  <si>
    <t>ashley00@example.com</t>
  </si>
  <si>
    <t>836.284.1953</t>
  </si>
  <si>
    <t>shirleybryant@example.net</t>
  </si>
  <si>
    <t>574.837.2267x212</t>
  </si>
  <si>
    <t>xgonzalez@example.com</t>
  </si>
  <si>
    <t>001-137-109-6082x9135</t>
  </si>
  <si>
    <t>villaerika@example.com</t>
  </si>
  <si>
    <t>911.783.7778x5449</t>
  </si>
  <si>
    <t>mrubio@example.com</t>
  </si>
  <si>
    <t>+1-723-455-2939x462</t>
  </si>
  <si>
    <t>marypreston@example.org</t>
  </si>
  <si>
    <t>(191)745-5110x96412</t>
  </si>
  <si>
    <t>yking@example.com</t>
  </si>
  <si>
    <t>700.260.8351</t>
  </si>
  <si>
    <t>sarah92@example.com</t>
  </si>
  <si>
    <t>001-904-735-7758x1516</t>
  </si>
  <si>
    <t>williamskimberly@example.org</t>
  </si>
  <si>
    <t>710.370.2361x76526</t>
  </si>
  <si>
    <t>lisa11@example.org</t>
  </si>
  <si>
    <t>018-644-1009x101</t>
  </si>
  <si>
    <t>areyes@example.com</t>
  </si>
  <si>
    <t>(624)214-1084x237</t>
  </si>
  <si>
    <t>kjohnson@example.net</t>
  </si>
  <si>
    <t>001-476-095-6361x04996</t>
  </si>
  <si>
    <t>cooperdustin@example.org</t>
  </si>
  <si>
    <t>(347)085-0299x3556</t>
  </si>
  <si>
    <t>heathermelendez@example.com</t>
  </si>
  <si>
    <t>+1-922-958-4171x195</t>
  </si>
  <si>
    <t>jennifer20@example.org</t>
  </si>
  <si>
    <t>780-345-2539</t>
  </si>
  <si>
    <t>david63@example.net</t>
  </si>
  <si>
    <t>+1-904-677-0848x712</t>
  </si>
  <si>
    <t>erichill@example.net</t>
  </si>
  <si>
    <t>860.605.2328</t>
  </si>
  <si>
    <t>bowmanshannon@example.org</t>
  </si>
  <si>
    <t>(959)892-2846x3888</t>
  </si>
  <si>
    <t>allen36@example.org</t>
  </si>
  <si>
    <t>001-228-285-1800x41868</t>
  </si>
  <si>
    <t>catherineflynn@example.net</t>
  </si>
  <si>
    <t>001-406-794-6781x09965</t>
  </si>
  <si>
    <t>lgarcia@example.net</t>
  </si>
  <si>
    <t>424.608.4033</t>
  </si>
  <si>
    <t>collinschristian@example.com</t>
  </si>
  <si>
    <t>001-081-227-9736x506</t>
  </si>
  <si>
    <t>donovankurt@example.net</t>
  </si>
  <si>
    <t>(733)016-1959x0989</t>
  </si>
  <si>
    <t>(783)798-0505</t>
  </si>
  <si>
    <t>tayloralicia@example.com</t>
  </si>
  <si>
    <t>904-960-1204</t>
  </si>
  <si>
    <t>wallerlawrence@example.com</t>
  </si>
  <si>
    <t>133.449.1395</t>
  </si>
  <si>
    <t>janderson@example.com</t>
  </si>
  <si>
    <t>001-985-274-5611x502</t>
  </si>
  <si>
    <t>michellefields@example.net</t>
  </si>
  <si>
    <t>+1-752-119-6459x9460</t>
  </si>
  <si>
    <t>meganreed@example.org</t>
  </si>
  <si>
    <t>+1-730-412-3984x7971</t>
  </si>
  <si>
    <t>karen98@example.com</t>
  </si>
  <si>
    <t>540-019-6256x8640</t>
  </si>
  <si>
    <t>(418)329-5783x47641</t>
  </si>
  <si>
    <t>obush@example.net</t>
  </si>
  <si>
    <t>shawnblake@example.net</t>
  </si>
  <si>
    <t>063-187-2470</t>
  </si>
  <si>
    <t>meghanthomas@example.org</t>
  </si>
  <si>
    <t>(711)124-4173x157</t>
  </si>
  <si>
    <t>wintersdonna@example.org</t>
  </si>
  <si>
    <t>886-294-3814x651</t>
  </si>
  <si>
    <t>danielle88@example.net</t>
  </si>
  <si>
    <t>Alejandra</t>
  </si>
  <si>
    <t>216-014-1954</t>
  </si>
  <si>
    <t>xgarrison@example.org</t>
  </si>
  <si>
    <t>(000)039-4533x83333</t>
  </si>
  <si>
    <t>richardserin@example.com</t>
  </si>
  <si>
    <t>(976)395-6858</t>
  </si>
  <si>
    <t>ylee@example.net</t>
  </si>
  <si>
    <t>338.642.4796x7162</t>
  </si>
  <si>
    <t>swallace@example.com</t>
  </si>
  <si>
    <t>001-795-741-9461x3424</t>
  </si>
  <si>
    <t>bford@example.net</t>
  </si>
  <si>
    <t>188.537.5894</t>
  </si>
  <si>
    <t>bsantana@example.net</t>
  </si>
  <si>
    <t>001-146-358-0034x829</t>
  </si>
  <si>
    <t>gutierrezroy@example.org</t>
  </si>
  <si>
    <t>109.687.5821</t>
  </si>
  <si>
    <t>choffman@example.net</t>
  </si>
  <si>
    <t>(556)427-2356</t>
  </si>
  <si>
    <t>dylan36@example.org</t>
  </si>
  <si>
    <t>254.287.1122</t>
  </si>
  <si>
    <t>johnlopez@example.com</t>
  </si>
  <si>
    <t>001-442-041-2447x213</t>
  </si>
  <si>
    <t>shellywatson@example.com</t>
  </si>
  <si>
    <t>(355)672-6320</t>
  </si>
  <si>
    <t>rodriguezkayla@example.org</t>
  </si>
  <si>
    <t>783.262.5434x8650</t>
  </si>
  <si>
    <t>courtney77@example.org</t>
  </si>
  <si>
    <t>(201)556-3892</t>
  </si>
  <si>
    <t>bryandouglas@example.org</t>
  </si>
  <si>
    <t>+1-842-356-9746x83575</t>
  </si>
  <si>
    <t>leahwalker@example.com</t>
  </si>
  <si>
    <t>300.484.7836x726</t>
  </si>
  <si>
    <t>ngentry@example.net</t>
  </si>
  <si>
    <t>664.716.8000x27270</t>
  </si>
  <si>
    <t>rossvictoria@example.net</t>
  </si>
  <si>
    <t>859-613-9850x76518</t>
  </si>
  <si>
    <t>sweeneyscott@example.org</t>
  </si>
  <si>
    <t>+1-196-029-0424x935</t>
  </si>
  <si>
    <t>josephconrad@example.com</t>
  </si>
  <si>
    <t>(506)998-1103</t>
  </si>
  <si>
    <t>eross@example.org</t>
  </si>
  <si>
    <t>(373)757-4938x298</t>
  </si>
  <si>
    <t>christine92@example.net</t>
  </si>
  <si>
    <t>+1-808-679-2426x4792</t>
  </si>
  <si>
    <t>buckleyjason@example.net</t>
  </si>
  <si>
    <t>147.956.7766</t>
  </si>
  <si>
    <t>pmurphy@example.net</t>
  </si>
  <si>
    <t>520-582-7044x77123</t>
  </si>
  <si>
    <t>edward26@example.com</t>
  </si>
  <si>
    <t>(901)198-9572</t>
  </si>
  <si>
    <t>fthomas@example.com</t>
  </si>
  <si>
    <t>276.071.2746</t>
  </si>
  <si>
    <t>eflowers@example.org</t>
  </si>
  <si>
    <t>027-415-6153</t>
  </si>
  <si>
    <t>johnsonsean@example.net</t>
  </si>
  <si>
    <t>001-272-923-7173</t>
  </si>
  <si>
    <t>katherine43@example.com</t>
  </si>
  <si>
    <t>937.039.4551</t>
  </si>
  <si>
    <t>christopherquinn@example.net</t>
  </si>
  <si>
    <t>674-716-3403</t>
  </si>
  <si>
    <t>gregorydoyle@example.com</t>
  </si>
  <si>
    <t>vwiley@example.com</t>
  </si>
  <si>
    <t>324-753-9581</t>
  </si>
  <si>
    <t>dunnelizabeth@example.com</t>
  </si>
  <si>
    <t>(400)959-9549x733</t>
  </si>
  <si>
    <t>eric09@example.com</t>
  </si>
  <si>
    <t>+1-039-846-8061x108</t>
  </si>
  <si>
    <t>rowesandy@example.org</t>
  </si>
  <si>
    <t>(749)748-1114x038</t>
  </si>
  <si>
    <t>jacobjohnson@example.com</t>
  </si>
  <si>
    <t>(107)139-5019</t>
  </si>
  <si>
    <t>marksalex@example.net</t>
  </si>
  <si>
    <t>040-245-5336x912</t>
  </si>
  <si>
    <t>annalewis@example.org</t>
  </si>
  <si>
    <t>476-631-0565x04856</t>
  </si>
  <si>
    <t>kylereyes@example.net</t>
  </si>
  <si>
    <t>(852)132-6874x70075</t>
  </si>
  <si>
    <t>cindyjohnson@example.org</t>
  </si>
  <si>
    <t>0020930809</t>
  </si>
  <si>
    <t>hmiles@example.com</t>
  </si>
  <si>
    <t>728.478.9983x0207</t>
  </si>
  <si>
    <t>jamesdoyle@example.com</t>
  </si>
  <si>
    <t>+1-584-011-4572x1848</t>
  </si>
  <si>
    <t>tonya56@example.net</t>
  </si>
  <si>
    <t>baileyemily@example.net</t>
  </si>
  <si>
    <t>joshua94@example.net</t>
  </si>
  <si>
    <t>scottjohnson@example.com</t>
  </si>
  <si>
    <t>(724)728-8238x7230</t>
  </si>
  <si>
    <t>tim84@example.com</t>
  </si>
  <si>
    <t>(666)308-1293x5390</t>
  </si>
  <si>
    <t>williamwatts@example.net</t>
  </si>
  <si>
    <t>rschmidt@example.org</t>
  </si>
  <si>
    <t>akelly@example.net</t>
  </si>
  <si>
    <t>001-551-030-9511</t>
  </si>
  <si>
    <t>rachel12@example.org</t>
  </si>
  <si>
    <t>001-369-203-8563x06843</t>
  </si>
  <si>
    <t>scottluke@example.com</t>
  </si>
  <si>
    <t>+1-826-224-2675x2808</t>
  </si>
  <si>
    <t>haynesvanessa@example.com</t>
  </si>
  <si>
    <t>082.566.5055x4100</t>
  </si>
  <si>
    <t>kjohnson@example.org</t>
  </si>
  <si>
    <t>robertosmith@example.com</t>
  </si>
  <si>
    <t>thomas88@example.net</t>
  </si>
  <si>
    <t>350-700-3814</t>
  </si>
  <si>
    <t>villegasdouglas@example.net</t>
  </si>
  <si>
    <t>001-977-281-9022x277</t>
  </si>
  <si>
    <t>mooresally@example.com</t>
  </si>
  <si>
    <t>buchananrebecca@example.net</t>
  </si>
  <si>
    <t>+1-847-070-7215x703</t>
  </si>
  <si>
    <t>hhoward@example.org</t>
  </si>
  <si>
    <t>adriennejackson@example.com</t>
  </si>
  <si>
    <t>+1-775-769-6459x71556</t>
  </si>
  <si>
    <t>hillbarbara@example.com</t>
  </si>
  <si>
    <t>322-526-6341</t>
  </si>
  <si>
    <t>masonstevens@example.net</t>
  </si>
  <si>
    <t>jenniferjackson@example.org</t>
  </si>
  <si>
    <t>732.593.6922x30636</t>
  </si>
  <si>
    <t>justin28@example.net</t>
  </si>
  <si>
    <t>001-760-082-2276</t>
  </si>
  <si>
    <t>jesse13@example.net</t>
  </si>
  <si>
    <t>(035)714-8260x73767</t>
  </si>
  <si>
    <t>cookstephen@example.org</t>
  </si>
  <si>
    <t>052-836-0947</t>
  </si>
  <si>
    <t>alexandria81@example.net</t>
  </si>
  <si>
    <t>299-004-4564</t>
  </si>
  <si>
    <t>chelsea95@example.net</t>
  </si>
  <si>
    <t>(897)976-3680</t>
  </si>
  <si>
    <t>fscott@example.org</t>
  </si>
  <si>
    <t>+1-208-592-9603x1633</t>
  </si>
  <si>
    <t>deborahgonzales@example.net</t>
  </si>
  <si>
    <t>353-765-5096</t>
  </si>
  <si>
    <t>dcarter@example.org</t>
  </si>
  <si>
    <t>077.706.3846x70502</t>
  </si>
  <si>
    <t>webermichael@example.com</t>
  </si>
  <si>
    <t>001-358-924-4900x35159</t>
  </si>
  <si>
    <t>brownlisa@example.net</t>
  </si>
  <si>
    <t>(295)462-9980x415</t>
  </si>
  <si>
    <t>garyharrison@example.com</t>
  </si>
  <si>
    <t>(283)314-8594</t>
  </si>
  <si>
    <t>ktaylor@example.net</t>
  </si>
  <si>
    <t>001-857-798-3759x16767</t>
  </si>
  <si>
    <t>nathan01@example.com</t>
  </si>
  <si>
    <t>924-619-5570x1684</t>
  </si>
  <si>
    <t>crystalthomas@example.net</t>
  </si>
  <si>
    <t>910.444.8452</t>
  </si>
  <si>
    <t>duanebarnes@example.com</t>
  </si>
  <si>
    <t>917-517-4262x663</t>
  </si>
  <si>
    <t>udunn@example.com</t>
  </si>
  <si>
    <t>001-504-222-0309</t>
  </si>
  <si>
    <t>sharon47@example.com</t>
  </si>
  <si>
    <t>905-376-3230</t>
  </si>
  <si>
    <t>nicholaswood@example.com</t>
  </si>
  <si>
    <t>526-937-6319x70784</t>
  </si>
  <si>
    <t>dennis73@example.net</t>
  </si>
  <si>
    <t>(585)167-9119x584</t>
  </si>
  <si>
    <t>cassandra31@example.net</t>
  </si>
  <si>
    <t>001-843-013-9279x5486</t>
  </si>
  <si>
    <t>jessica26@example.org</t>
  </si>
  <si>
    <t>389-553-6630</t>
  </si>
  <si>
    <t>paul33@example.com</t>
  </si>
  <si>
    <t>001-993-590-9372x64272</t>
  </si>
  <si>
    <t>rcastro@example.net</t>
  </si>
  <si>
    <t>(437)567-3004</t>
  </si>
  <si>
    <t>juan97@example.org</t>
  </si>
  <si>
    <t>+1-556-473-4984x046</t>
  </si>
  <si>
    <t>paulsara@example.com</t>
  </si>
  <si>
    <t>930-215-3410x357</t>
  </si>
  <si>
    <t>ojordan@example.com</t>
  </si>
  <si>
    <t>(209)195-1861x0957</t>
  </si>
  <si>
    <t>scott37@example.com</t>
  </si>
  <si>
    <t>001-518-172-0419x4298</t>
  </si>
  <si>
    <t>wyattanthony@example.net</t>
  </si>
  <si>
    <t>270-531-3932x614</t>
  </si>
  <si>
    <t>robertmcgee@example.com</t>
  </si>
  <si>
    <t>(925)885-4817</t>
  </si>
  <si>
    <t>williambrock@example.com</t>
  </si>
  <si>
    <t>571-390-5819x3261</t>
  </si>
  <si>
    <t>gferguson@example.net</t>
  </si>
  <si>
    <t>(341)870-5571x8839</t>
  </si>
  <si>
    <t>ricedustin@example.net</t>
  </si>
  <si>
    <t>001-424-601-6341x11538</t>
  </si>
  <si>
    <t>amartinez@example.net</t>
  </si>
  <si>
    <t>+1-994-537-5521x824</t>
  </si>
  <si>
    <t>maddoxnicholas@example.com</t>
  </si>
  <si>
    <t>001-773-204-6222x35735</t>
  </si>
  <si>
    <t>laura16@example.com</t>
  </si>
  <si>
    <t>(313)311-9182x0571</t>
  </si>
  <si>
    <t>garciarobert@example.org</t>
  </si>
  <si>
    <t>001-993-378-4760x7864</t>
  </si>
  <si>
    <t>epalmer@example.com</t>
  </si>
  <si>
    <t>975-007-6400x87335</t>
  </si>
  <si>
    <t>riosgeorge@example.com</t>
  </si>
  <si>
    <t>001-358-517-7435x1418</t>
  </si>
  <si>
    <t>william00@example.org</t>
  </si>
  <si>
    <t>001-008-983-8632x8610</t>
  </si>
  <si>
    <t>kimberly00@example.net</t>
  </si>
  <si>
    <t>785.219.6207</t>
  </si>
  <si>
    <t>graylorraine@example.net</t>
  </si>
  <si>
    <t>(660)714-7206x55977</t>
  </si>
  <si>
    <t>allison16@example.org</t>
  </si>
  <si>
    <t>+1-188-324-7957x2218</t>
  </si>
  <si>
    <t>travis94@example.com</t>
  </si>
  <si>
    <t>gina87@example.com</t>
  </si>
  <si>
    <t>675.636.3469</t>
  </si>
  <si>
    <t>morrischristopher@example.org</t>
  </si>
  <si>
    <t>(102)621-3478x910</t>
  </si>
  <si>
    <t>kennethfisher@example.net</t>
  </si>
  <si>
    <t>+1-406-650-4160x1993</t>
  </si>
  <si>
    <t>robert45@example.net</t>
  </si>
  <si>
    <t>971-718-3157x5396</t>
  </si>
  <si>
    <t>bakerjohn@example.net</t>
  </si>
  <si>
    <t>(388)106-2807x376</t>
  </si>
  <si>
    <t>andrewsnyder@example.com</t>
  </si>
  <si>
    <t>+1-275-812-3591x900</t>
  </si>
  <si>
    <t>tammyrios@example.net</t>
  </si>
  <si>
    <t>026.550.5456x82314</t>
  </si>
  <si>
    <t>elizabethvaldez@example.net</t>
  </si>
  <si>
    <t>+1-336-193-5024x11128</t>
  </si>
  <si>
    <t>kwarren@example.net</t>
  </si>
  <si>
    <t>525-875-0056x56266</t>
  </si>
  <si>
    <t>oreynolds@example.com</t>
  </si>
  <si>
    <t>823-969-1102x125</t>
  </si>
  <si>
    <t>michelle27@example.com</t>
  </si>
  <si>
    <t>Vaughan</t>
  </si>
  <si>
    <t>boothroy@example.com</t>
  </si>
  <si>
    <t>001-047-226-3116</t>
  </si>
  <si>
    <t>shawsarah@example.net</t>
  </si>
  <si>
    <t>001-969-523-3640x3260</t>
  </si>
  <si>
    <t>wardjose@example.net</t>
  </si>
  <si>
    <t>(499)183-8785x0083</t>
  </si>
  <si>
    <t>cbrown@example.com</t>
  </si>
  <si>
    <t>328-503-7714x500</t>
  </si>
  <si>
    <t>romeroalexis@example.org</t>
  </si>
  <si>
    <t>brandonlivingston@example.net</t>
  </si>
  <si>
    <t>848.851.8870x398</t>
  </si>
  <si>
    <t>fletchersergio@example.net</t>
  </si>
  <si>
    <t>(133)263-7059x33477</t>
  </si>
  <si>
    <t>williamrivera@example.com</t>
  </si>
  <si>
    <t>hwallace@example.net</t>
  </si>
  <si>
    <t>+1-795-883-9365x91819</t>
  </si>
  <si>
    <t>george87@example.com</t>
  </si>
  <si>
    <t>405.012.2834</t>
  </si>
  <si>
    <t>stephaniereid@example.org</t>
  </si>
  <si>
    <t>780.880.3988</t>
  </si>
  <si>
    <t>sandra59@example.com</t>
  </si>
  <si>
    <t>+1-740-893-5113x06074</t>
  </si>
  <si>
    <t>fitzgeraldbrent@example.org</t>
  </si>
  <si>
    <t>713.715.6917x687</t>
  </si>
  <si>
    <t>christiantracy@example.net</t>
  </si>
  <si>
    <t>001-772-277-0882x685</t>
  </si>
  <si>
    <t>davidbernard@example.net</t>
  </si>
  <si>
    <t>001-275-183-8968x9288</t>
  </si>
  <si>
    <t>brandonrobinson@example.net</t>
  </si>
  <si>
    <t>001-375-314-5805</t>
  </si>
  <si>
    <t>ritterdwayne@example.net</t>
  </si>
  <si>
    <t>439.182.1229x9290</t>
  </si>
  <si>
    <t>justin87@example.com</t>
  </si>
  <si>
    <t>(276)993-4762</t>
  </si>
  <si>
    <t>mckenziechristopher@example.org</t>
  </si>
  <si>
    <t>039-560-5204x408</t>
  </si>
  <si>
    <t>ledebra@example.org</t>
  </si>
  <si>
    <t>505-878-8456x62907</t>
  </si>
  <si>
    <t>william75@example.net</t>
  </si>
  <si>
    <t>(690)138-8525x4886</t>
  </si>
  <si>
    <t>ngonzalez@example.net</t>
  </si>
  <si>
    <t>(566)673-7814</t>
  </si>
  <si>
    <t>jamesjackson@example.org</t>
  </si>
  <si>
    <t>784.726.2977</t>
  </si>
  <si>
    <t>vjones@example.net</t>
  </si>
  <si>
    <t>(531)567-4316</t>
  </si>
  <si>
    <t>eevans@example.net</t>
  </si>
  <si>
    <t>(147)468-0133</t>
  </si>
  <si>
    <t>brittany58@example.org</t>
  </si>
  <si>
    <t>432.579.8230x6967</t>
  </si>
  <si>
    <t>frederickali@example.net</t>
  </si>
  <si>
    <t>034.793.6260</t>
  </si>
  <si>
    <t>danielberry@example.org</t>
  </si>
  <si>
    <t>717-686-8229x5094</t>
  </si>
  <si>
    <t>rbrown@example.org</t>
  </si>
  <si>
    <t>216.996.4611x4719</t>
  </si>
  <si>
    <t>tonya06@example.net</t>
  </si>
  <si>
    <t>001-194-567-8514x400</t>
  </si>
  <si>
    <t>rodriguezbrandy@example.org</t>
  </si>
  <si>
    <t>+1-507-346-8490x99147</t>
  </si>
  <si>
    <t>vcoleman@example.com</t>
  </si>
  <si>
    <t>481.954.0411x643</t>
  </si>
  <si>
    <t>019-482-7782x664</t>
  </si>
  <si>
    <t>sean03@example.com</t>
  </si>
  <si>
    <t>757.931.9088x2230</t>
  </si>
  <si>
    <t>michaelhendricks@example.com</t>
  </si>
  <si>
    <t>+1-073-217-6542x3827</t>
  </si>
  <si>
    <t>greenenicholas@example.org</t>
  </si>
  <si>
    <t>397.781.1609</t>
  </si>
  <si>
    <t>kimnathan@example.org</t>
  </si>
  <si>
    <t>439-314-5836</t>
  </si>
  <si>
    <t>barbara34@example.net</t>
  </si>
  <si>
    <t>001-777-620-8912x78442</t>
  </si>
  <si>
    <t>christieward@example.net</t>
  </si>
  <si>
    <t>alanharris@example.org</t>
  </si>
  <si>
    <t>(405)114-9105</t>
  </si>
  <si>
    <t>rbennett@example.net</t>
  </si>
  <si>
    <t>783-418-2787x63591</t>
  </si>
  <si>
    <t>fieldsjordan@example.net</t>
  </si>
  <si>
    <t>244-896-1847x673</t>
  </si>
  <si>
    <t>dwaters@example.org</t>
  </si>
  <si>
    <t>(580)291-6731</t>
  </si>
  <si>
    <t>braunjason@example.org</t>
  </si>
  <si>
    <t>001-676-765-8496</t>
  </si>
  <si>
    <t>nmalone@example.com</t>
  </si>
  <si>
    <t>(482)278-1274</t>
  </si>
  <si>
    <t>stephen44@example.org</t>
  </si>
  <si>
    <t>731.417.6709x0750</t>
  </si>
  <si>
    <t>zwood@example.org</t>
  </si>
  <si>
    <t>+1-042-373-3403x3878</t>
  </si>
  <si>
    <t>nicholasmiller@example.org</t>
  </si>
  <si>
    <t>764.464.5981x44032</t>
  </si>
  <si>
    <t>powelljohn@example.com</t>
  </si>
  <si>
    <t>(824)536-0158x1539</t>
  </si>
  <si>
    <t>lambkelsey@example.org</t>
  </si>
  <si>
    <t>richard84@example.org</t>
  </si>
  <si>
    <t>291.107.3697x897</t>
  </si>
  <si>
    <t>chaseperez@example.net</t>
  </si>
  <si>
    <t>457.447.2431x890</t>
  </si>
  <si>
    <t>christinemiller@example.net</t>
  </si>
  <si>
    <t>209-455-9506x870</t>
  </si>
  <si>
    <t>fernandezdanielle@example.net</t>
  </si>
  <si>
    <t>alicia31@example.net</t>
  </si>
  <si>
    <t>568.719.8197x40289</t>
  </si>
  <si>
    <t>lawrence66@example.net</t>
  </si>
  <si>
    <t>299.908.0908x377</t>
  </si>
  <si>
    <t>donnaperkins@example.com</t>
  </si>
  <si>
    <t>001-858-410-9384x24955</t>
  </si>
  <si>
    <t>juansantiago@example.net</t>
  </si>
  <si>
    <t>999-818-1738</t>
  </si>
  <si>
    <t>wrightruth@example.com</t>
  </si>
  <si>
    <t>(155)188-6222</t>
  </si>
  <si>
    <t>jimenezdavid@example.com</t>
  </si>
  <si>
    <t>001-621-487-8019x4521</t>
  </si>
  <si>
    <t>tina77@example.org</t>
  </si>
  <si>
    <t>+1-401-715-2539x19487</t>
  </si>
  <si>
    <t>starkharry@example.com</t>
  </si>
  <si>
    <t>522-374-7435x64023</t>
  </si>
  <si>
    <t>leetaylor@example.net</t>
  </si>
  <si>
    <t>248.834.6730x9221</t>
  </si>
  <si>
    <t>leebrandon@example.net</t>
  </si>
  <si>
    <t>325-552-2888x993</t>
  </si>
  <si>
    <t>smithchristopher@example.com</t>
  </si>
  <si>
    <t>(863)269-0237x597</t>
  </si>
  <si>
    <t>oreeves@example.net</t>
  </si>
  <si>
    <t>001-745-103-5277</t>
  </si>
  <si>
    <t>nicole78@example.com</t>
  </si>
  <si>
    <t>(497)349-2591x6121</t>
  </si>
  <si>
    <t>lbradley@example.com</t>
  </si>
  <si>
    <t>334.067.9883x1359</t>
  </si>
  <si>
    <t>lewiskevin@example.org</t>
  </si>
  <si>
    <t>875-835-4557</t>
  </si>
  <si>
    <t>tonycross@example.org</t>
  </si>
  <si>
    <t>ahuerta@example.com</t>
  </si>
  <si>
    <t>(390)427-5660</t>
  </si>
  <si>
    <t>scottjeffrey@example.net</t>
  </si>
  <si>
    <t>+1-617-538-0734x204</t>
  </si>
  <si>
    <t>thomas91@example.com</t>
  </si>
  <si>
    <t>245.810.0035</t>
  </si>
  <si>
    <t>owise@example.com</t>
  </si>
  <si>
    <t>+1-768-114-1611x147</t>
  </si>
  <si>
    <t>jeffreyscott@example.com</t>
  </si>
  <si>
    <t>001-691-074-8799x3445</t>
  </si>
  <si>
    <t>jasonnelson@example.org</t>
  </si>
  <si>
    <t>276-893-8145</t>
  </si>
  <si>
    <t>grahamwillie@example.org</t>
  </si>
  <si>
    <t>001-987-518-8217x4109</t>
  </si>
  <si>
    <t>tylercharles@example.com</t>
  </si>
  <si>
    <t>001-040-890-1287x68492</t>
  </si>
  <si>
    <t>millertamara@example.org</t>
  </si>
  <si>
    <t>stephanie34@example.org</t>
  </si>
  <si>
    <t>001-868-759-3925x6725</t>
  </si>
  <si>
    <t>413-576-5731x66585</t>
  </si>
  <si>
    <t>lindsey15@example.com</t>
  </si>
  <si>
    <t>136.448.4543</t>
  </si>
  <si>
    <t>karenwilliams@example.net</t>
  </si>
  <si>
    <t>+1-114-639-5868x19249</t>
  </si>
  <si>
    <t>djones@example.net</t>
  </si>
  <si>
    <t>001-918-532-9667x8288</t>
  </si>
  <si>
    <t>david20@example.org</t>
  </si>
  <si>
    <t>(862)493-4020x783</t>
  </si>
  <si>
    <t>cheryl65@example.com</t>
  </si>
  <si>
    <t>(179)310-9121</t>
  </si>
  <si>
    <t>snowdenise@example.com</t>
  </si>
  <si>
    <t>192-647-2676x2681</t>
  </si>
  <si>
    <t>fostertimothy@example.org</t>
  </si>
  <si>
    <t>+1-350-872-9051x8648</t>
  </si>
  <si>
    <t>katelynhoffman@example.com</t>
  </si>
  <si>
    <t>+1-672-023-3626x762</t>
  </si>
  <si>
    <t>matthew54@example.org</t>
  </si>
  <si>
    <t>(107)061-4223x40681</t>
  </si>
  <si>
    <t>yhendricks@example.com</t>
  </si>
  <si>
    <t>001-039-155-9373x2266</t>
  </si>
  <si>
    <t>steven76@example.org</t>
  </si>
  <si>
    <t>784.168.1137x158</t>
  </si>
  <si>
    <t>estesjulie@example.org</t>
  </si>
  <si>
    <t>374.427.8737x4448</t>
  </si>
  <si>
    <t>pamela69@example.com</t>
  </si>
  <si>
    <t>451.800.3619x48030</t>
  </si>
  <si>
    <t>kaitlyndouglas@example.com</t>
  </si>
  <si>
    <t>229.074.4612x20654</t>
  </si>
  <si>
    <t>mooneysally@example.com</t>
  </si>
  <si>
    <t>(623)538-1876x0092</t>
  </si>
  <si>
    <t>deborah73@example.net</t>
  </si>
  <si>
    <t>(796)721-9865</t>
  </si>
  <si>
    <t>elizabethcastro@example.net</t>
  </si>
  <si>
    <t>+1-359-163-3406x069</t>
  </si>
  <si>
    <t>erin08@example.com</t>
  </si>
  <si>
    <t>244.777.6153x97868</t>
  </si>
  <si>
    <t>jean93@example.net</t>
  </si>
  <si>
    <t>637-256-2642x263</t>
  </si>
  <si>
    <t>rmendoza@example.net</t>
  </si>
  <si>
    <t>+1-339-781-9098x0683</t>
  </si>
  <si>
    <t>annettemayo@example.org</t>
  </si>
  <si>
    <t>+1-646-873-9057x45182</t>
  </si>
  <si>
    <t>jennifer39@example.org</t>
  </si>
  <si>
    <t>0540702908</t>
  </si>
  <si>
    <t>andersonalexander@example.com</t>
  </si>
  <si>
    <t>fmartinez@example.com</t>
  </si>
  <si>
    <t>355-120-4686x635</t>
  </si>
  <si>
    <t>stephaniecruz@example.net</t>
  </si>
  <si>
    <t>whiteheadsuzanne@example.net</t>
  </si>
  <si>
    <t>(695)790-0652x474</t>
  </si>
  <si>
    <t>susan33@example.com</t>
  </si>
  <si>
    <t>001-144-856-6358</t>
  </si>
  <si>
    <t>waderobyn@example.org</t>
  </si>
  <si>
    <t>872.051.6925x699</t>
  </si>
  <si>
    <t>erin53@example.com</t>
  </si>
  <si>
    <t>smithmaria@example.org</t>
  </si>
  <si>
    <t>367.670.6782x70421</t>
  </si>
  <si>
    <t>bwaller@example.org</t>
  </si>
  <si>
    <t>001-286-287-2148x74624</t>
  </si>
  <si>
    <t>leonchristine@example.org</t>
  </si>
  <si>
    <t>001-251-766-2524</t>
  </si>
  <si>
    <t>amberlewis@example.net</t>
  </si>
  <si>
    <t>+1-617-514-6236x9506</t>
  </si>
  <si>
    <t>rbradford@example.com</t>
  </si>
  <si>
    <t>972.110.5522x5177</t>
  </si>
  <si>
    <t>yesenia30@example.net</t>
  </si>
  <si>
    <t>001-788-650-7036</t>
  </si>
  <si>
    <t>emily11@example.com</t>
  </si>
  <si>
    <t>kingmichael@example.com</t>
  </si>
  <si>
    <t>520.850.0162x155</t>
  </si>
  <si>
    <t>gregory75@example.net</t>
  </si>
  <si>
    <t>505-761-9973x341</t>
  </si>
  <si>
    <t>reneecarson@example.com</t>
  </si>
  <si>
    <t>001-193-797-0581</t>
  </si>
  <si>
    <t>steven26@example.org</t>
  </si>
  <si>
    <t>(950)588-6997x78116</t>
  </si>
  <si>
    <t>adam73@example.org</t>
  </si>
  <si>
    <t>534.139.0078x67870</t>
  </si>
  <si>
    <t>mdeleon@example.com</t>
  </si>
  <si>
    <t>(657)689-0242</t>
  </si>
  <si>
    <t>kelly18@example.com</t>
  </si>
  <si>
    <t>162-145-6506</t>
  </si>
  <si>
    <t>michaelpatel@example.com</t>
  </si>
  <si>
    <t>001-530-237-8619</t>
  </si>
  <si>
    <t>zford@example.net</t>
  </si>
  <si>
    <t>933-158-3096x31471</t>
  </si>
  <si>
    <t>icurtis@example.com</t>
  </si>
  <si>
    <t>553.370.8691</t>
  </si>
  <si>
    <t>moralescynthia@example.net</t>
  </si>
  <si>
    <t>310.174.6591x82752</t>
  </si>
  <si>
    <t>carolsoto@example.net</t>
  </si>
  <si>
    <t>114-843-9512x18843</t>
  </si>
  <si>
    <t>murphyrichard@example.net</t>
  </si>
  <si>
    <t>melissawhite@example.org</t>
  </si>
  <si>
    <t>629-213-6087</t>
  </si>
  <si>
    <t>harpersarah@example.net</t>
  </si>
  <si>
    <t>Woodward</t>
  </si>
  <si>
    <t>(859)077-2624x2267</t>
  </si>
  <si>
    <t>001-800-440-3019x108</t>
  </si>
  <si>
    <t>+1-154-950-5539x142</t>
  </si>
  <si>
    <t>john46@example.com</t>
  </si>
  <si>
    <t>600-549-8779x58035</t>
  </si>
  <si>
    <t>berrykarl@example.org</t>
  </si>
  <si>
    <t>001-186-509-6133x60207</t>
  </si>
  <si>
    <t>(842)866-9152x20466</t>
  </si>
  <si>
    <t>edwardwarner@example.org</t>
  </si>
  <si>
    <t>+1-311-452-7703x0994</t>
  </si>
  <si>
    <t>wcannon@example.net</t>
  </si>
  <si>
    <t>497.456.8195x74708</t>
  </si>
  <si>
    <t>michelemartinez@example.net</t>
  </si>
  <si>
    <t>518.358.3821</t>
  </si>
  <si>
    <t>dscott@example.net</t>
  </si>
  <si>
    <t>+1-853-400-7144x72777</t>
  </si>
  <si>
    <t>bryan56@example.com</t>
  </si>
  <si>
    <t>pjones@example.com</t>
  </si>
  <si>
    <t>771.118.6158x3382</t>
  </si>
  <si>
    <t>vsmith@example.com</t>
  </si>
  <si>
    <t>560-273-3813x7565</t>
  </si>
  <si>
    <t>carlospacheco@example.com</t>
  </si>
  <si>
    <t>896-289-9430x97075</t>
  </si>
  <si>
    <t>vlandry@example.net</t>
  </si>
  <si>
    <t>+1-989-754-9623x09664</t>
  </si>
  <si>
    <t>fromero@example.net</t>
  </si>
  <si>
    <t>759-119-3445</t>
  </si>
  <si>
    <t>mendozajacqueline@example.com</t>
  </si>
  <si>
    <t>+1-271-208-0065x16649</t>
  </si>
  <si>
    <t>turnersara@example.org</t>
  </si>
  <si>
    <t>203-042-6881</t>
  </si>
  <si>
    <t>kimberlybrown@example.com</t>
  </si>
  <si>
    <t>001-594-284-6460x729</t>
  </si>
  <si>
    <t>xlawrence@example.net</t>
  </si>
  <si>
    <t>Gregg</t>
  </si>
  <si>
    <t>(279)850-6965x4811</t>
  </si>
  <si>
    <t>jeanette35@example.com</t>
  </si>
  <si>
    <t>232.774.9459x314</t>
  </si>
  <si>
    <t>fmcguire@example.com</t>
  </si>
  <si>
    <t>(379)356-4188x16049</t>
  </si>
  <si>
    <t>kevans@example.net</t>
  </si>
  <si>
    <t>848.005.5691x963</t>
  </si>
  <si>
    <t>robert27@example.org</t>
  </si>
  <si>
    <t>+1-926-090-4488x343</t>
  </si>
  <si>
    <t>ddavis@example.com</t>
  </si>
  <si>
    <t>939-478-1996</t>
  </si>
  <si>
    <t>boydlisa@example.org</t>
  </si>
  <si>
    <t>(550)528-1298x65246</t>
  </si>
  <si>
    <t>ehartman@example.net</t>
  </si>
  <si>
    <t>+1-060-432-4804x203</t>
  </si>
  <si>
    <t>bcurry@example.com</t>
  </si>
  <si>
    <t>(470)343-0261</t>
  </si>
  <si>
    <t>hsanders@example.org</t>
  </si>
  <si>
    <t>032-758-2981</t>
  </si>
  <si>
    <t>smithteresa@example.com</t>
  </si>
  <si>
    <t>738.697.8366</t>
  </si>
  <si>
    <t>omar17@example.net</t>
  </si>
  <si>
    <t>(250)517-5136</t>
  </si>
  <si>
    <t>pwaters@example.com</t>
  </si>
  <si>
    <t>001-254-183-2125x745</t>
  </si>
  <si>
    <t>jennifer06@example.net</t>
  </si>
  <si>
    <t>001-470-177-8164x05641</t>
  </si>
  <si>
    <t>jeffrey96@example.com</t>
  </si>
  <si>
    <t>001-615-229-3252</t>
  </si>
  <si>
    <t>bradleymills@example.org</t>
  </si>
  <si>
    <t>erinsantos@example.com</t>
  </si>
  <si>
    <t>001-595-927-3795x7977</t>
  </si>
  <si>
    <t>christopherandrews@example.org</t>
  </si>
  <si>
    <t>tonyafoley@example.net</t>
  </si>
  <si>
    <t>eric65@example.com</t>
  </si>
  <si>
    <t>551.675.0280x952</t>
  </si>
  <si>
    <t>morganmurphy@example.com</t>
  </si>
  <si>
    <t>(477)440-5320</t>
  </si>
  <si>
    <t>cynthiayates@example.org</t>
  </si>
  <si>
    <t>jennifer55@example.com</t>
  </si>
  <si>
    <t>(006)838-1206x6671</t>
  </si>
  <si>
    <t>tammie67@example.com</t>
  </si>
  <si>
    <t>+1-874-971-7130x482</t>
  </si>
  <si>
    <t>116-090-3829</t>
  </si>
  <si>
    <t>solisjoshua@example.net</t>
  </si>
  <si>
    <t>(319)334-6789x0325</t>
  </si>
  <si>
    <t>anthony64@example.net</t>
  </si>
  <si>
    <t>001-908-008-9732</t>
  </si>
  <si>
    <t>mccluresamantha@example.org</t>
  </si>
  <si>
    <t>001-749-303-9413x930</t>
  </si>
  <si>
    <t>andersonjennifer@example.net</t>
  </si>
  <si>
    <t>485.123.0877</t>
  </si>
  <si>
    <t>ramirezronald@example.org</t>
  </si>
  <si>
    <t>+1-213-290-6215x85789</t>
  </si>
  <si>
    <t>egonzalez@example.com</t>
  </si>
  <si>
    <t>(903)132-6972</t>
  </si>
  <si>
    <t>kathryn61@example.net</t>
  </si>
  <si>
    <t>richard86@example.com</t>
  </si>
  <si>
    <t>+1-569-352-5620x31902</t>
  </si>
  <si>
    <t>jimenezbrianna@example.org</t>
  </si>
  <si>
    <t>roberttaylor@example.com</t>
  </si>
  <si>
    <t>698.295.0241x3097</t>
  </si>
  <si>
    <t>michaelpearson@example.com</t>
  </si>
  <si>
    <t>ldaniel@example.com</t>
  </si>
  <si>
    <t>495.416.2393</t>
  </si>
  <si>
    <t>nathan94@example.net</t>
  </si>
  <si>
    <t>001-609-091-7730x3526</t>
  </si>
  <si>
    <t>hansontyler@example.net</t>
  </si>
  <si>
    <t>906.005.9515</t>
  </si>
  <si>
    <t>iwilliams@example.com</t>
  </si>
  <si>
    <t>973-224-0064x3508</t>
  </si>
  <si>
    <t>amy94@example.org</t>
  </si>
  <si>
    <t>(949)663-8593x2095</t>
  </si>
  <si>
    <t>rbrock@example.com</t>
  </si>
  <si>
    <t>554-228-3840x907</t>
  </si>
  <si>
    <t>wbarnett@example.com</t>
  </si>
  <si>
    <t>880.641.0524x93461</t>
  </si>
  <si>
    <t>pamelahawkins@example.net</t>
  </si>
  <si>
    <t>(960)581-1502x0176</t>
  </si>
  <si>
    <t>bethwillis@example.com</t>
  </si>
  <si>
    <t>001-496-497-8737x43390</t>
  </si>
  <si>
    <t>garrettrobinson@example.org</t>
  </si>
  <si>
    <t>(230)566-3980</t>
  </si>
  <si>
    <t>saralarson@example.com</t>
  </si>
  <si>
    <t>Latoya</t>
  </si>
  <si>
    <t>001-435-508-1084x580</t>
  </si>
  <si>
    <t>tracyodom@example.com</t>
  </si>
  <si>
    <t>579-832-8914</t>
  </si>
  <si>
    <t>idavis@example.com</t>
  </si>
  <si>
    <t>+1-966-194-9264x21852</t>
  </si>
  <si>
    <t>sarahpatel@example.com</t>
  </si>
  <si>
    <t>+1-691-429-2761x9519</t>
  </si>
  <si>
    <t>jonesdavid@example.com</t>
  </si>
  <si>
    <t>379.721.1337</t>
  </si>
  <si>
    <t>usawyer@example.org</t>
  </si>
  <si>
    <t>(931)954-5907x16812</t>
  </si>
  <si>
    <t>blakeparks@example.com</t>
  </si>
  <si>
    <t>dperez@example.org</t>
  </si>
  <si>
    <t>(148)342-5188</t>
  </si>
  <si>
    <t>danielle57@example.com</t>
  </si>
  <si>
    <t>700.480.7842</t>
  </si>
  <si>
    <t>meredithwelch@example.net</t>
  </si>
  <si>
    <t>(976)790-7356x688</t>
  </si>
  <si>
    <t>davenportamanda@example.org</t>
  </si>
  <si>
    <t>(537)076-9927x2841</t>
  </si>
  <si>
    <t>joannadavis@example.net</t>
  </si>
  <si>
    <t>(262)408-0088x5382</t>
  </si>
  <si>
    <t>kcollier@example.net</t>
  </si>
  <si>
    <t>742.087.0426</t>
  </si>
  <si>
    <t>hmcconnell@example.com</t>
  </si>
  <si>
    <t>davidcordova@example.net</t>
  </si>
  <si>
    <t>001-286-138-3857</t>
  </si>
  <si>
    <t>zharrington@example.com</t>
  </si>
  <si>
    <t>001-662-019-0016x6164</t>
  </si>
  <si>
    <t>emily55@example.org</t>
  </si>
  <si>
    <t>688-497-1582x269</t>
  </si>
  <si>
    <t>kathyhall@example.com</t>
  </si>
  <si>
    <t>238-234-9089x258</t>
  </si>
  <si>
    <t>estradakevin@example.net</t>
  </si>
  <si>
    <t>150.259.3118</t>
  </si>
  <si>
    <t>taylorwendy@example.com</t>
  </si>
  <si>
    <t>(004)763-9896</t>
  </si>
  <si>
    <t>mike87@example.org</t>
  </si>
  <si>
    <t>001-183-025-2355x633</t>
  </si>
  <si>
    <t>sparkspaul@example.org</t>
  </si>
  <si>
    <t>fwise@example.org</t>
  </si>
  <si>
    <t>001-434-901-9166x39142</t>
  </si>
  <si>
    <t>jamesmorales@example.com</t>
  </si>
  <si>
    <t>+1-740-850-6918x102</t>
  </si>
  <si>
    <t>whitneymoreno@example.org</t>
  </si>
  <si>
    <t>(052)532-9160x71001</t>
  </si>
  <si>
    <t>dawn58@example.net</t>
  </si>
  <si>
    <t>808-000-4966</t>
  </si>
  <si>
    <t>robertfletcher@example.net</t>
  </si>
  <si>
    <t>+1-502-787-5195x6812</t>
  </si>
  <si>
    <t>brownbianca@example.com</t>
  </si>
  <si>
    <t>+1-871-101-2912x280</t>
  </si>
  <si>
    <t>beasleymark@example.net</t>
  </si>
  <si>
    <t>874.637.6049x97175</t>
  </si>
  <si>
    <t>tsantiago@example.org</t>
  </si>
  <si>
    <t>416.567.4987x7693</t>
  </si>
  <si>
    <t>jdavis@example.org</t>
  </si>
  <si>
    <t>pattersonsarah@example.com</t>
  </si>
  <si>
    <t>0242198275</t>
  </si>
  <si>
    <t>barrbrandon@example.net</t>
  </si>
  <si>
    <t>001-178-770-2870x5964</t>
  </si>
  <si>
    <t>katelynpatterson@example.org</t>
  </si>
  <si>
    <t>001-203-868-2448x913</t>
  </si>
  <si>
    <t>clifford67@example.org</t>
  </si>
  <si>
    <t>208.355.8017x5668</t>
  </si>
  <si>
    <t>(496)191-8064</t>
  </si>
  <si>
    <t>lperez@example.org</t>
  </si>
  <si>
    <t>442.360.4027x410</t>
  </si>
  <si>
    <t>dhughes@example.net</t>
  </si>
  <si>
    <t>+1-336-537-3458x4521</t>
  </si>
  <si>
    <t>waterstroy@example.com</t>
  </si>
  <si>
    <t>Cristina</t>
  </si>
  <si>
    <t>(612)430-7285x262</t>
  </si>
  <si>
    <t>mmartin@example.org</t>
  </si>
  <si>
    <t>400-394-8640x0520</t>
  </si>
  <si>
    <t>theresacruz@example.net</t>
  </si>
  <si>
    <t>987.715.3567</t>
  </si>
  <si>
    <t>kimberlysmith@example.com</t>
  </si>
  <si>
    <t>096.540.2122</t>
  </si>
  <si>
    <t>jacobbaker@example.net</t>
  </si>
  <si>
    <t>(749)017-8177x847</t>
  </si>
  <si>
    <t>ronniecross@example.org</t>
  </si>
  <si>
    <t>332.174.9322</t>
  </si>
  <si>
    <t>ibailey@example.org</t>
  </si>
  <si>
    <t>733-380-9694x29675</t>
  </si>
  <si>
    <t>huntermcdonald@example.net</t>
  </si>
  <si>
    <t>561-475-0490x69374</t>
  </si>
  <si>
    <t>charlessingleton@example.com</t>
  </si>
  <si>
    <t>Gamble</t>
  </si>
  <si>
    <t>davisjose@example.org</t>
  </si>
  <si>
    <t>550-426-5481</t>
  </si>
  <si>
    <t>dariushunt@example.org</t>
  </si>
  <si>
    <t>0940416981</t>
  </si>
  <si>
    <t>brewernatalie@example.net</t>
  </si>
  <si>
    <t>367-746-2280x5164</t>
  </si>
  <si>
    <t>joel71@example.org</t>
  </si>
  <si>
    <t>001-716-471-2957x620</t>
  </si>
  <si>
    <t>ashleywatkins@example.com</t>
  </si>
  <si>
    <t>780.003.2345x10843</t>
  </si>
  <si>
    <t>gina87@example.net</t>
  </si>
  <si>
    <t>633-663-3302x592</t>
  </si>
  <si>
    <t>harringtonmaria@example.net</t>
  </si>
  <si>
    <t>570-784-3467x23520</t>
  </si>
  <si>
    <t>bramirez@example.org</t>
  </si>
  <si>
    <t>+1-181-272-9722x909</t>
  </si>
  <si>
    <t>rogerconner@example.com</t>
  </si>
  <si>
    <t>001-348-408-9381x644</t>
  </si>
  <si>
    <t>fredericklopez@example.net</t>
  </si>
  <si>
    <t>001-342-824-3595x5788</t>
  </si>
  <si>
    <t>oconnorjohn@example.org</t>
  </si>
  <si>
    <t>+1-981-589-3341x56395</t>
  </si>
  <si>
    <t>wolfedominic@example.net</t>
  </si>
  <si>
    <t>165-946-6860x2204</t>
  </si>
  <si>
    <t>fzimmerman@example.com</t>
  </si>
  <si>
    <t>qbaldwin@example.org</t>
  </si>
  <si>
    <t>343.743.5471</t>
  </si>
  <si>
    <t>pricejasmin@example.net</t>
  </si>
  <si>
    <t>001-358-406-7732x5009</t>
  </si>
  <si>
    <t>potterluke@example.com</t>
  </si>
  <si>
    <t>(270)448-4606x949</t>
  </si>
  <si>
    <t>rachaelpatterson@example.org</t>
  </si>
  <si>
    <t>(016)865-7152x5042</t>
  </si>
  <si>
    <t>brandon98@example.com</t>
  </si>
  <si>
    <t>(460)657-9294x044</t>
  </si>
  <si>
    <t>panderson@example.net</t>
  </si>
  <si>
    <t>(046)813-5858</t>
  </si>
  <si>
    <t>bakerelizabeth@example.org</t>
  </si>
  <si>
    <t>(342)332-0431x8168</t>
  </si>
  <si>
    <t>jose96@example.org</t>
  </si>
  <si>
    <t>668.840.8753x67888</t>
  </si>
  <si>
    <t>devin90@example.com</t>
  </si>
  <si>
    <t>paul92@example.org</t>
  </si>
  <si>
    <t>garymathews@example.org</t>
  </si>
  <si>
    <t>218.191.5873x630</t>
  </si>
  <si>
    <t>victorowens@example.net</t>
  </si>
  <si>
    <t>441.933.5612</t>
  </si>
  <si>
    <t>raymondcrystal@example.org</t>
  </si>
  <si>
    <t>jodom@example.net</t>
  </si>
  <si>
    <t>gary55@example.com</t>
  </si>
  <si>
    <t>332-774-4268</t>
  </si>
  <si>
    <t>michaelkim@example.net</t>
  </si>
  <si>
    <t>(898)490-2683x5589</t>
  </si>
  <si>
    <t>jeffbrown@example.net</t>
  </si>
  <si>
    <t>001-060-851-0095</t>
  </si>
  <si>
    <t>jack94@example.org</t>
  </si>
  <si>
    <t>(462)411-8639x808</t>
  </si>
  <si>
    <t>hpearson@example.com</t>
  </si>
  <si>
    <t>marissamaxwell@example.net</t>
  </si>
  <si>
    <t>279.792.3458x52768</t>
  </si>
  <si>
    <t>jacobschristopher@example.net</t>
  </si>
  <si>
    <t>(927)053-7905x819</t>
  </si>
  <si>
    <t>amber44@example.org</t>
  </si>
  <si>
    <t>smithscott@example.org</t>
  </si>
  <si>
    <t>+1-909-787-8384x7695</t>
  </si>
  <si>
    <t>angelawarren@example.net</t>
  </si>
  <si>
    <t>043-308-8096x3251</t>
  </si>
  <si>
    <t>bwood@example.net</t>
  </si>
  <si>
    <t>(625)540-8673x286</t>
  </si>
  <si>
    <t>daniel05@example.org</t>
  </si>
  <si>
    <t>001-090-382-0766</t>
  </si>
  <si>
    <t>jessicafrank@example.net</t>
  </si>
  <si>
    <t>141-822-4599x12984</t>
  </si>
  <si>
    <t>hillkyle@example.net</t>
  </si>
  <si>
    <t>877-678-0211x69260</t>
  </si>
  <si>
    <t>gweaver@example.net</t>
  </si>
  <si>
    <t>001-115-120-0243x2330</t>
  </si>
  <si>
    <t>maryhughes@example.net</t>
  </si>
  <si>
    <t>410-239-4772x7267</t>
  </si>
  <si>
    <t>pharmon@example.net</t>
  </si>
  <si>
    <t>310.421.8807</t>
  </si>
  <si>
    <t>michealchen@example.net</t>
  </si>
  <si>
    <t>822-757-6249x948</t>
  </si>
  <si>
    <t>danielle08@example.net</t>
  </si>
  <si>
    <t>834-799-8330x20372</t>
  </si>
  <si>
    <t>aperez@example.org</t>
  </si>
  <si>
    <t>269.390.3498</t>
  </si>
  <si>
    <t>jacksonkimberly@example.com</t>
  </si>
  <si>
    <t>968.506.5549x538</t>
  </si>
  <si>
    <t>corey49@example.org</t>
  </si>
  <si>
    <t>001-984-379-7555x7206</t>
  </si>
  <si>
    <t>mschultz@example.net</t>
  </si>
  <si>
    <t>798-772-1926x767</t>
  </si>
  <si>
    <t>jordantara@example.org</t>
  </si>
  <si>
    <t>494.578.4656x405</t>
  </si>
  <si>
    <t>natalieburke@example.net</t>
  </si>
  <si>
    <t>465.194.2978x35510</t>
  </si>
  <si>
    <t>cameronbarnes@example.com</t>
  </si>
  <si>
    <t>267-734-2943x18063</t>
  </si>
  <si>
    <t>jenniferlang@example.org</t>
  </si>
  <si>
    <t>054-596-9403x540</t>
  </si>
  <si>
    <t>ronaldmclean@example.com</t>
  </si>
  <si>
    <t>612-553-8796</t>
  </si>
  <si>
    <t>johnnygordon@example.com</t>
  </si>
  <si>
    <t>rherrera@example.net</t>
  </si>
  <si>
    <t>408-819-5238x70392</t>
  </si>
  <si>
    <t>stewartanthony@example.com</t>
  </si>
  <si>
    <t>reidjeff@example.org</t>
  </si>
  <si>
    <t>(775)393-0148x622</t>
  </si>
  <si>
    <t>richardclark@example.com</t>
  </si>
  <si>
    <t>Cristian</t>
  </si>
  <si>
    <t>001-819-892-2802x1446</t>
  </si>
  <si>
    <t>457-838-8166x6102</t>
  </si>
  <si>
    <t>alisonhernandez@example.com</t>
  </si>
  <si>
    <t>346-707-3808x435</t>
  </si>
  <si>
    <t>smithanthony@example.com</t>
  </si>
  <si>
    <t>001-170-839-1508x380</t>
  </si>
  <si>
    <t>erickaufman@example.com</t>
  </si>
  <si>
    <t>609.727.2246x879</t>
  </si>
  <si>
    <t>jennifer50@example.net</t>
  </si>
  <si>
    <t>506.610.2851</t>
  </si>
  <si>
    <t>anthonyadams@example.org</t>
  </si>
  <si>
    <t>877-259-0740x292</t>
  </si>
  <si>
    <t>zhayes@example.com</t>
  </si>
  <si>
    <t>(067)028-2258x12486</t>
  </si>
  <si>
    <t>hernandezadam@example.com</t>
  </si>
  <si>
    <t>000.646.1867</t>
  </si>
  <si>
    <t>jason48@example.net</t>
  </si>
  <si>
    <t>Roberta</t>
  </si>
  <si>
    <t>(683)811-4357x504</t>
  </si>
  <si>
    <t>cheryl62@example.com</t>
  </si>
  <si>
    <t>001-920-604-7117x66866</t>
  </si>
  <si>
    <t>eric61@example.org</t>
  </si>
  <si>
    <t>713.531.3921</t>
  </si>
  <si>
    <t>rodriguezleon@example.org</t>
  </si>
  <si>
    <t>646.966.2862x464</t>
  </si>
  <si>
    <t>juan85@example.net</t>
  </si>
  <si>
    <t>438-399-9134</t>
  </si>
  <si>
    <t>btorres@example.com</t>
  </si>
  <si>
    <t>527.557.2760x48878</t>
  </si>
  <si>
    <t>rebecca38@example.org</t>
  </si>
  <si>
    <t>900.562.5549</t>
  </si>
  <si>
    <t>gbaker@example.org</t>
  </si>
  <si>
    <t>728-854-0816x317</t>
  </si>
  <si>
    <t>dmoore@example.net</t>
  </si>
  <si>
    <t>leslie21@example.com</t>
  </si>
  <si>
    <t>(698)939-8043</t>
  </si>
  <si>
    <t>daniel35@example.com</t>
  </si>
  <si>
    <t>888-057-2156</t>
  </si>
  <si>
    <t>hperez@example.net</t>
  </si>
  <si>
    <t>hannahbrown@example.org</t>
  </si>
  <si>
    <t>513-619-7050</t>
  </si>
  <si>
    <t>melissavincent@example.net</t>
  </si>
  <si>
    <t>001-371-228-8232x689</t>
  </si>
  <si>
    <t>sharon14@example.com</t>
  </si>
  <si>
    <t>(405)941-0505</t>
  </si>
  <si>
    <t>samantha16@example.org</t>
  </si>
  <si>
    <t>280-634-1790</t>
  </si>
  <si>
    <t>matthewsutton@example.org</t>
  </si>
  <si>
    <t>046.747.0728x86095</t>
  </si>
  <si>
    <t>ubarton@example.org</t>
  </si>
  <si>
    <t>mcdanieljames@example.net</t>
  </si>
  <si>
    <t>731.567.7514x445</t>
  </si>
  <si>
    <t>dustinbutler@example.net</t>
  </si>
  <si>
    <t>023-166-6887x1827</t>
  </si>
  <si>
    <t>guerraluis@example.com</t>
  </si>
  <si>
    <t>714.623.3892x1563</t>
  </si>
  <si>
    <t>lance97@example.net</t>
  </si>
  <si>
    <t>483.409.3430</t>
  </si>
  <si>
    <t>(393)889-7341x58590</t>
  </si>
  <si>
    <t>taylorjeffrey@example.net</t>
  </si>
  <si>
    <t>001-469-365-4829x9361</t>
  </si>
  <si>
    <t>morenobenjamin@example.net</t>
  </si>
  <si>
    <t>694.796.1560x9042</t>
  </si>
  <si>
    <t>hbarry@example.net</t>
  </si>
  <si>
    <t>+1-701-098-9831x18746</t>
  </si>
  <si>
    <t>christopher81@example.org</t>
  </si>
  <si>
    <t>(483)325-5522x067</t>
  </si>
  <si>
    <t>scottelliott@example.com</t>
  </si>
  <si>
    <t>001-694-320-7651x673</t>
  </si>
  <si>
    <t>vanessa47@example.com</t>
  </si>
  <si>
    <t>+1-629-071-0315x222</t>
  </si>
  <si>
    <t>john56@example.net</t>
  </si>
  <si>
    <t>+1-528-255-6442x24615</t>
  </si>
  <si>
    <t>matthewpadilla@example.com</t>
  </si>
  <si>
    <t>jason50@example.net</t>
  </si>
  <si>
    <t>(154)790-2424</t>
  </si>
  <si>
    <t>qjones@example.net</t>
  </si>
  <si>
    <t>kthomas@example.net</t>
  </si>
  <si>
    <t>001-013-204-2449</t>
  </si>
  <si>
    <t>jenniferrose@example.com</t>
  </si>
  <si>
    <t>001-054-446-0131x6485</t>
  </si>
  <si>
    <t>yallen@example.com</t>
  </si>
  <si>
    <t>(731)321-1838x352</t>
  </si>
  <si>
    <t>cartermelissa@example.net</t>
  </si>
  <si>
    <t>001-441-183-7174x2840</t>
  </si>
  <si>
    <t>susan52@example.net</t>
  </si>
  <si>
    <t>001-268-811-3241x94923</t>
  </si>
  <si>
    <t>001-951-346-1751x808</t>
  </si>
  <si>
    <t>thomasblankenship@example.com</t>
  </si>
  <si>
    <t>153.830.2138</t>
  </si>
  <si>
    <t>matthewwoods@example.org</t>
  </si>
  <si>
    <t>280-148-7776</t>
  </si>
  <si>
    <t>dianewalsh@example.com</t>
  </si>
  <si>
    <t>001-121-128-8806x82264</t>
  </si>
  <si>
    <t>richardferguson@example.org</t>
  </si>
  <si>
    <t>458.100.3352x402</t>
  </si>
  <si>
    <t>shelby78@example.org</t>
  </si>
  <si>
    <t>001-120-278-9444x125</t>
  </si>
  <si>
    <t>donald72@example.net</t>
  </si>
  <si>
    <t>+1-191-575-7999x2718</t>
  </si>
  <si>
    <t>richard37@example.com</t>
  </si>
  <si>
    <t>348.375.7598x664</t>
  </si>
  <si>
    <t>estesstephanie@example.org</t>
  </si>
  <si>
    <t>(843)704-3419x7899</t>
  </si>
  <si>
    <t>jonathanparker@example.net</t>
  </si>
  <si>
    <t>mario91@example.org</t>
  </si>
  <si>
    <t>(166)634-6169x10834</t>
  </si>
  <si>
    <t>jacksonnicholas@example.org</t>
  </si>
  <si>
    <t>+1-797-407-9122x549</t>
  </si>
  <si>
    <t>krowe@example.net</t>
  </si>
  <si>
    <t>501.674.4011</t>
  </si>
  <si>
    <t>zpugh@example.net</t>
  </si>
  <si>
    <t>914.912.7408</t>
  </si>
  <si>
    <t>jmoore@example.org</t>
  </si>
  <si>
    <t>586.574.2665x58783</t>
  </si>
  <si>
    <t>shurley@example.com</t>
  </si>
  <si>
    <t>001-580-856-5337x867</t>
  </si>
  <si>
    <t>yhawkins@example.org</t>
  </si>
  <si>
    <t>517-280-7266x5242</t>
  </si>
  <si>
    <t>matthew20@example.com</t>
  </si>
  <si>
    <t>180-239-6794x2888</t>
  </si>
  <si>
    <t>david61@example.net</t>
  </si>
  <si>
    <t>001-678-971-3462x697</t>
  </si>
  <si>
    <t>cynthiashort@example.net</t>
  </si>
  <si>
    <t>zchavez@example.com</t>
  </si>
  <si>
    <t>001-354-840-1709x144</t>
  </si>
  <si>
    <t>crystalgalloway@example.net</t>
  </si>
  <si>
    <t>540.535.1576</t>
  </si>
  <si>
    <t>garrettpatrick@example.org</t>
  </si>
  <si>
    <t>bautistadonald@example.org</t>
  </si>
  <si>
    <t>(759)487-3139</t>
  </si>
  <si>
    <t>sierra42@example.org</t>
  </si>
  <si>
    <t>(825)815-6796x60606</t>
  </si>
  <si>
    <t>eshannon@example.net</t>
  </si>
  <si>
    <t>katieberg@example.org</t>
  </si>
  <si>
    <t>132-126-4234x1537</t>
  </si>
  <si>
    <t>egomez@example.org</t>
  </si>
  <si>
    <t>(679)153-5468x900</t>
  </si>
  <si>
    <t>douglas54@example.net</t>
  </si>
  <si>
    <t>676.890.9138x55786</t>
  </si>
  <si>
    <t>shannon91@example.com</t>
  </si>
  <si>
    <t>+1-715-540-7539x44799</t>
  </si>
  <si>
    <t>kim11@example.net</t>
  </si>
  <si>
    <t>928-591-2481x775</t>
  </si>
  <si>
    <t>tapiadebbie@example.com</t>
  </si>
  <si>
    <t>+1-706-894-7648x930</t>
  </si>
  <si>
    <t>vangvicki@example.com</t>
  </si>
  <si>
    <t>001-686-606-6029x2280</t>
  </si>
  <si>
    <t>james49@example.net</t>
  </si>
  <si>
    <t>924-849-7436</t>
  </si>
  <si>
    <t>micheal01@example.org</t>
  </si>
  <si>
    <t>090.585.2398x65206</t>
  </si>
  <si>
    <t>tiffanynguyen@example.com</t>
  </si>
  <si>
    <t>381.275.9322</t>
  </si>
  <si>
    <t>william33@example.com</t>
  </si>
  <si>
    <t>pgreen@example.org</t>
  </si>
  <si>
    <t>+1-227-389-7094x89178</t>
  </si>
  <si>
    <t>samuelbell@example.org</t>
  </si>
  <si>
    <t>+1-728-031-1632x5314</t>
  </si>
  <si>
    <t>kyle71@example.net</t>
  </si>
  <si>
    <t>(206)801-4117x87825</t>
  </si>
  <si>
    <t>cjones@example.com</t>
  </si>
  <si>
    <t>706.183.1663x1251</t>
  </si>
  <si>
    <t>jacquelinehuang@example.com</t>
  </si>
  <si>
    <t>001-513-681-7534</t>
  </si>
  <si>
    <t>hansenrobert@example.net</t>
  </si>
  <si>
    <t>+1-229-004-1128x9398</t>
  </si>
  <si>
    <t>ntrujillo@example.com</t>
  </si>
  <si>
    <t>(904)234-9007</t>
  </si>
  <si>
    <t>terrigreen@example.com</t>
  </si>
  <si>
    <t>592-651-2876x2257</t>
  </si>
  <si>
    <t>bgreen@example.net</t>
  </si>
  <si>
    <t>+1-309-480-4889x652</t>
  </si>
  <si>
    <t>sgarcia@example.com</t>
  </si>
  <si>
    <t>(428)620-2583</t>
  </si>
  <si>
    <t>annenguyen@example.net</t>
  </si>
  <si>
    <t>+1-005-884-0816x20263</t>
  </si>
  <si>
    <t>sawyerjane@example.org</t>
  </si>
  <si>
    <t>sherrysmith@example.org</t>
  </si>
  <si>
    <t>004.047.7985</t>
  </si>
  <si>
    <t>adambarnes@example.net</t>
  </si>
  <si>
    <t>001-727-613-2972x477</t>
  </si>
  <si>
    <t>scottdevin@example.com</t>
  </si>
  <si>
    <t>660-719-7665</t>
  </si>
  <si>
    <t>ortegaariel@example.net</t>
  </si>
  <si>
    <t>0215127278</t>
  </si>
  <si>
    <t>byrdcraig@example.org</t>
  </si>
  <si>
    <t>670-327-8436x992</t>
  </si>
  <si>
    <t>cainjamie@example.org</t>
  </si>
  <si>
    <t>886.757.7066x35015</t>
  </si>
  <si>
    <t>tracyburke@example.com</t>
  </si>
  <si>
    <t>001-865-922-7800x878</t>
  </si>
  <si>
    <t>anthonycampos@example.com</t>
  </si>
  <si>
    <t>+1-775-308-5305x947</t>
  </si>
  <si>
    <t>phodges@example.net</t>
  </si>
  <si>
    <t>bakeralicia@example.net</t>
  </si>
  <si>
    <t>(214)196-4479x125</t>
  </si>
  <si>
    <t>quinnjennifer@example.com</t>
  </si>
  <si>
    <t>+1-796-934-6141x2814</t>
  </si>
  <si>
    <t>maureen00@example.org</t>
  </si>
  <si>
    <t>(282)270-6545x54606</t>
  </si>
  <si>
    <t>lisa75@example.org</t>
  </si>
  <si>
    <t>tammyschultz@example.com</t>
  </si>
  <si>
    <t>001-263-574-5696</t>
  </si>
  <si>
    <t>coleveronica@example.net</t>
  </si>
  <si>
    <t>(124)506-1725</t>
  </si>
  <si>
    <t>ashleygonzalez@example.com</t>
  </si>
  <si>
    <t>+1-920-951-8895x6368</t>
  </si>
  <si>
    <t>samantharoach@example.org</t>
  </si>
  <si>
    <t>558.844.8002x14343</t>
  </si>
  <si>
    <t>agriffin@example.com</t>
  </si>
  <si>
    <t>(605)488-8373x29281</t>
  </si>
  <si>
    <t>jonesangela@example.net</t>
  </si>
  <si>
    <t>+1-157-553-0457x196</t>
  </si>
  <si>
    <t>sarah90@example.org</t>
  </si>
  <si>
    <t>504-568-7501</t>
  </si>
  <si>
    <t>kjackson@example.com</t>
  </si>
  <si>
    <t>alejandra38@example.net</t>
  </si>
  <si>
    <t>001-440-226-1540</t>
  </si>
  <si>
    <t>michaelmann@example.com</t>
  </si>
  <si>
    <t>334-999-3081</t>
  </si>
  <si>
    <t>zimmermansamantha@example.com</t>
  </si>
  <si>
    <t>812-249-4651x13769</t>
  </si>
  <si>
    <t>(860)223-6421x3180</t>
  </si>
  <si>
    <t>dlevine@example.com</t>
  </si>
  <si>
    <t>102.336.9057x00480</t>
  </si>
  <si>
    <t>latoya86@example.com</t>
  </si>
  <si>
    <t>(511)579-5525</t>
  </si>
  <si>
    <t>thomasjimenez@example.net</t>
  </si>
  <si>
    <t>(347)982-6620</t>
  </si>
  <si>
    <t>erinjones@example.org</t>
  </si>
  <si>
    <t>001-649-882-8258</t>
  </si>
  <si>
    <t>josephjones@example.net</t>
  </si>
  <si>
    <t>097-806-3211</t>
  </si>
  <si>
    <t>friedmanjacob@example.org</t>
  </si>
  <si>
    <t>531.002.6732x467</t>
  </si>
  <si>
    <t>rmorgan@example.org</t>
  </si>
  <si>
    <t>909-157-1519x726</t>
  </si>
  <si>
    <t>williamsbrittany@example.net</t>
  </si>
  <si>
    <t>+1-031-936-9879x1642</t>
  </si>
  <si>
    <t>garymontgomery@example.com</t>
  </si>
  <si>
    <t>001-871-257-0421</t>
  </si>
  <si>
    <t>jenniferarmstrong@example.org</t>
  </si>
  <si>
    <t>732-067-8930</t>
  </si>
  <si>
    <t>michael49@example.com</t>
  </si>
  <si>
    <t>682-919-8328</t>
  </si>
  <si>
    <t>cynthiadaniel@example.net</t>
  </si>
  <si>
    <t>001-650-211-6922x531</t>
  </si>
  <si>
    <t>harrisrobert@example.net</t>
  </si>
  <si>
    <t>021.834.1789</t>
  </si>
  <si>
    <t>dana97@example.net</t>
  </si>
  <si>
    <t>+1-729-278-3894x638</t>
  </si>
  <si>
    <t>keithyoung@example.com</t>
  </si>
  <si>
    <t>001-768-174-4585x064</t>
  </si>
  <si>
    <t>lauriehill@example.com</t>
  </si>
  <si>
    <t>anthonyking@example.org</t>
  </si>
  <si>
    <t>+1-976-965-0789x48954</t>
  </si>
  <si>
    <t>krista76@example.org</t>
  </si>
  <si>
    <t>120-926-6638</t>
  </si>
  <si>
    <t>brittany57@example.com</t>
  </si>
  <si>
    <t>001-027-111-1444x68006</t>
  </si>
  <si>
    <t>morrisonbenjamin@example.com</t>
  </si>
  <si>
    <t>326-718-3808x467</t>
  </si>
  <si>
    <t>ramossarah@example.net</t>
  </si>
  <si>
    <t>344.538.6127x7011</t>
  </si>
  <si>
    <t>sullivananthony@example.org</t>
  </si>
  <si>
    <t>(331)955-7596x349</t>
  </si>
  <si>
    <t>melvinyates@example.net</t>
  </si>
  <si>
    <t>017.474.0104x05166</t>
  </si>
  <si>
    <t>zvega@example.org</t>
  </si>
  <si>
    <t>(097)128-4681</t>
  </si>
  <si>
    <t>kevinrivas@example.org</t>
  </si>
  <si>
    <t>(718)778-4715</t>
  </si>
  <si>
    <t>hullsheila@example.com</t>
  </si>
  <si>
    <t>368.188.1169x935</t>
  </si>
  <si>
    <t>williamschristine@example.org</t>
  </si>
  <si>
    <t>001-502-289-8535x44180</t>
  </si>
  <si>
    <t>obrienamanda@example.org</t>
  </si>
  <si>
    <t>001-690-182-1645x475</t>
  </si>
  <si>
    <t>568-945-5148x53557</t>
  </si>
  <si>
    <t>jdecker@example.org</t>
  </si>
  <si>
    <t>001-821-349-9071x059</t>
  </si>
  <si>
    <t>ystephenson@example.net</t>
  </si>
  <si>
    <t>316.992.5929</t>
  </si>
  <si>
    <t>andrewburgess@example.org</t>
  </si>
  <si>
    <t>676.601.7325x758</t>
  </si>
  <si>
    <t>fturner@example.org</t>
  </si>
  <si>
    <t>409.575.9759x610</t>
  </si>
  <si>
    <t>meagan73@example.net</t>
  </si>
  <si>
    <t>(650)550-8542</t>
  </si>
  <si>
    <t>danielsjanet@example.net</t>
  </si>
  <si>
    <t>kfreeman@example.net</t>
  </si>
  <si>
    <t>824.973.3565x6371</t>
  </si>
  <si>
    <t>tammie73@example.com</t>
  </si>
  <si>
    <t>newtontina@example.com</t>
  </si>
  <si>
    <t>+1-106-412-8361x00887</t>
  </si>
  <si>
    <t>youngbrian@example.net</t>
  </si>
  <si>
    <t>001-103-033-4779x05534</t>
  </si>
  <si>
    <t>davenportjeremy@example.com</t>
  </si>
  <si>
    <t>382-388-2029</t>
  </si>
  <si>
    <t>shirleylewis@example.org</t>
  </si>
  <si>
    <t>+1-700-906-3291x841</t>
  </si>
  <si>
    <t>vrice@example.com</t>
  </si>
  <si>
    <t>513-772-6944x8790</t>
  </si>
  <si>
    <t>herringsamantha@example.net</t>
  </si>
  <si>
    <t>782.388.3979</t>
  </si>
  <si>
    <t>jonathan12@example.org</t>
  </si>
  <si>
    <t>709.479.9063</t>
  </si>
  <si>
    <t>lawsonmegan@example.net</t>
  </si>
  <si>
    <t>(889)174-1988x1990</t>
  </si>
  <si>
    <t>trevinobrittany@example.org</t>
  </si>
  <si>
    <t>001-297-715-2097x05569</t>
  </si>
  <si>
    <t>kenneth49@example.net</t>
  </si>
  <si>
    <t>180.131.5683</t>
  </si>
  <si>
    <t>eerickson@example.com</t>
  </si>
  <si>
    <t>001-357-803-6323</t>
  </si>
  <si>
    <t>brianavila@example.org</t>
  </si>
  <si>
    <t>204-500-5897x094</t>
  </si>
  <si>
    <t>adamwilliams@example.com</t>
  </si>
  <si>
    <t>089.197.6091x3847</t>
  </si>
  <si>
    <t>amandahill@example.org</t>
  </si>
  <si>
    <t>681-147-0516</t>
  </si>
  <si>
    <t>+1-185-307-4619x02514</t>
  </si>
  <si>
    <t>hillmegan@example.org</t>
  </si>
  <si>
    <t>951.664.3754x1063</t>
  </si>
  <si>
    <t>hannahpierce@example.net</t>
  </si>
  <si>
    <t>524.170.1070x5737</t>
  </si>
  <si>
    <t>olsenapril@example.net</t>
  </si>
  <si>
    <t>reginald07@example.net</t>
  </si>
  <si>
    <t>384-026-6459</t>
  </si>
  <si>
    <t>francis37@example.org</t>
  </si>
  <si>
    <t>001-017-234-6419</t>
  </si>
  <si>
    <t>michaeldonaldson@example.com</t>
  </si>
  <si>
    <t>348.883.1335x9859</t>
  </si>
  <si>
    <t>ochandler@example.com</t>
  </si>
  <si>
    <t>593-631-7418</t>
  </si>
  <si>
    <t>julievargas@example.com</t>
  </si>
  <si>
    <t>+1-001-375-8502x2471</t>
  </si>
  <si>
    <t>zacharymiddleton@example.net</t>
  </si>
  <si>
    <t>240.785.9537x8278</t>
  </si>
  <si>
    <t>maldonadovictoria@example.net</t>
  </si>
  <si>
    <t>wjackson@example.net</t>
  </si>
  <si>
    <t>468.092.0974x3339</t>
  </si>
  <si>
    <t>hshelton@example.net</t>
  </si>
  <si>
    <t>779.256.0773</t>
  </si>
  <si>
    <t>selliott@example.net</t>
  </si>
  <si>
    <t>(113)206-0248x8858</t>
  </si>
  <si>
    <t>stuartdave@example.com</t>
  </si>
  <si>
    <t>psmith@example.org</t>
  </si>
  <si>
    <t>525.412.7127</t>
  </si>
  <si>
    <t>adrienne06@example.com</t>
  </si>
  <si>
    <t>brayjoseph@example.net</t>
  </si>
  <si>
    <t>001-642-665-5352x68459</t>
  </si>
  <si>
    <t>uperez@example.net</t>
  </si>
  <si>
    <t>xmay@example.com</t>
  </si>
  <si>
    <t>450.752.2323x67403</t>
  </si>
  <si>
    <t>kelly07@example.net</t>
  </si>
  <si>
    <t>+1-672-774-5634x8328</t>
  </si>
  <si>
    <t>deannawilson@example.org</t>
  </si>
  <si>
    <t>(655)086-4624</t>
  </si>
  <si>
    <t>morganjackson@example.com</t>
  </si>
  <si>
    <t>001-960-577-2687x8619</t>
  </si>
  <si>
    <t>vholland@example.net</t>
  </si>
  <si>
    <t>264-129-8283x346</t>
  </si>
  <si>
    <t>rebeccastevens@example.org</t>
  </si>
  <si>
    <t>(020)381-3299</t>
  </si>
  <si>
    <t>thorn@example.com</t>
  </si>
  <si>
    <t>(493)474-3589</t>
  </si>
  <si>
    <t>ghernandez@example.net</t>
  </si>
  <si>
    <t>matthew70@example.com</t>
  </si>
  <si>
    <t>232-870-3395x333</t>
  </si>
  <si>
    <t>christopher30@example.org</t>
  </si>
  <si>
    <t>079.546.4725x205</t>
  </si>
  <si>
    <t>tiffany67@example.org</t>
  </si>
  <si>
    <t>(902)975-6012</t>
  </si>
  <si>
    <t>qgregory@example.org</t>
  </si>
  <si>
    <t>158-439-1169x98618</t>
  </si>
  <si>
    <t>christopherbrown@example.net</t>
  </si>
  <si>
    <t>+1-725-091-2358x547</t>
  </si>
  <si>
    <t>gregory43@example.com</t>
  </si>
  <si>
    <t>133.203.7674x714</t>
  </si>
  <si>
    <t>lauren68@example.net</t>
  </si>
  <si>
    <t>001-093-917-4205x9671</t>
  </si>
  <si>
    <t>johnsonjamie@example.com</t>
  </si>
  <si>
    <t>001-563-210-5376</t>
  </si>
  <si>
    <t>msaunders@example.net</t>
  </si>
  <si>
    <t>542.425.0179x704</t>
  </si>
  <si>
    <t>averypeggy@example.net</t>
  </si>
  <si>
    <t>884.590.2345</t>
  </si>
  <si>
    <t>johndawson@example.com</t>
  </si>
  <si>
    <t>dunlapjessica@example.net</t>
  </si>
  <si>
    <t>(318)428-3226</t>
  </si>
  <si>
    <t>thompsonalice@example.com</t>
  </si>
  <si>
    <t>314-759-6145x9286</t>
  </si>
  <si>
    <t>(690)577-0644x114</t>
  </si>
  <si>
    <t>jimmyclark@example.com</t>
  </si>
  <si>
    <t>701.579.2573</t>
  </si>
  <si>
    <t>jacquelinecurtis@example.com</t>
  </si>
  <si>
    <t>gonzalesmatthew@example.com</t>
  </si>
  <si>
    <t>005.453.5066x0236</t>
  </si>
  <si>
    <t>jeffrey15@example.net</t>
  </si>
  <si>
    <t>214.738.7731x7986</t>
  </si>
  <si>
    <t>(198)556-6866x970</t>
  </si>
  <si>
    <t>amanda62@example.org</t>
  </si>
  <si>
    <t>470.810.5265</t>
  </si>
  <si>
    <t>mwelch@example.com</t>
  </si>
  <si>
    <t>073-664-0230</t>
  </si>
  <si>
    <t>hughespamela@example.com</t>
  </si>
  <si>
    <t>+1-758-815-9835x1317</t>
  </si>
  <si>
    <t>crystal62@example.org</t>
  </si>
  <si>
    <t>362.887.5225</t>
  </si>
  <si>
    <t>shawnvaldez@example.net</t>
  </si>
  <si>
    <t>+1-135-131-2467x2216</t>
  </si>
  <si>
    <t>lisa49@example.com</t>
  </si>
  <si>
    <t>(872)489-3728x58707</t>
  </si>
  <si>
    <t>jameswilson@example.net</t>
  </si>
  <si>
    <t>julia77@example.net</t>
  </si>
  <si>
    <t>shannonamanda@example.com</t>
  </si>
  <si>
    <t>(647)262-7224x12529</t>
  </si>
  <si>
    <t>andrewatkins@example.net</t>
  </si>
  <si>
    <t>127.545.2240</t>
  </si>
  <si>
    <t>millerdanny@example.org</t>
  </si>
  <si>
    <t>001-607-030-3924x4299</t>
  </si>
  <si>
    <t>amandaelliott@example.com</t>
  </si>
  <si>
    <t>zwashington@example.com</t>
  </si>
  <si>
    <t>(449)063-5656x10624</t>
  </si>
  <si>
    <t>xberry@example.org</t>
  </si>
  <si>
    <t>481.962.5267x28631</t>
  </si>
  <si>
    <t>smithkatrina@example.com</t>
  </si>
  <si>
    <t>urodriguez@example.com</t>
  </si>
  <si>
    <t>rrogers@example.com</t>
  </si>
  <si>
    <t>001-949-393-4436x6855</t>
  </si>
  <si>
    <t>jeffreyarnold@example.net</t>
  </si>
  <si>
    <t>534-800-8645x14624</t>
  </si>
  <si>
    <t>williamssarah@example.com</t>
  </si>
  <si>
    <t>(383)004-5588</t>
  </si>
  <si>
    <t>kbrewer@example.net</t>
  </si>
  <si>
    <t>(189)504-9529</t>
  </si>
  <si>
    <t>greerlaura@example.org</t>
  </si>
  <si>
    <t>+1-799-040-9315x35096</t>
  </si>
  <si>
    <t>juliemooney@example.net</t>
  </si>
  <si>
    <t>+1-463-393-9602x8393</t>
  </si>
  <si>
    <t>beltranmichele@example.org</t>
  </si>
  <si>
    <t>(081)491-8816</t>
  </si>
  <si>
    <t>robin01@example.net</t>
  </si>
  <si>
    <t>+1-593-388-3036x717</t>
  </si>
  <si>
    <t>djames@example.org</t>
  </si>
  <si>
    <t>(655)387-9772x607</t>
  </si>
  <si>
    <t>kristen63@example.com</t>
  </si>
  <si>
    <t>825-638-5858x423</t>
  </si>
  <si>
    <t>trevornelson@example.org</t>
  </si>
  <si>
    <t>684-787-6915</t>
  </si>
  <si>
    <t>jeffreyrobertson@example.org</t>
  </si>
  <si>
    <t>(675)499-3953</t>
  </si>
  <si>
    <t>nolanreginald@example.net</t>
  </si>
  <si>
    <t>(529)485-3488</t>
  </si>
  <si>
    <t>lauriediaz@example.org</t>
  </si>
  <si>
    <t>cherylryan@example.com</t>
  </si>
  <si>
    <t>001-938-506-6163x0273</t>
  </si>
  <si>
    <t>martinezmitchell@example.com</t>
  </si>
  <si>
    <t>903.100.1827x32577</t>
  </si>
  <si>
    <t>brownharry@example.org</t>
  </si>
  <si>
    <t>(244)542-4212x566</t>
  </si>
  <si>
    <t>murraytony@example.com</t>
  </si>
  <si>
    <t>046.984.7684</t>
  </si>
  <si>
    <t>rdixon@example.com</t>
  </si>
  <si>
    <t>+1-362-597-3947x04016</t>
  </si>
  <si>
    <t>gabrielhowell@example.org</t>
  </si>
  <si>
    <t>096.937.1515x654</t>
  </si>
  <si>
    <t>sblanchard@example.com</t>
  </si>
  <si>
    <t>001-096-643-1443x65816</t>
  </si>
  <si>
    <t>matthew76@example.com</t>
  </si>
  <si>
    <t>282.171.2391x2650</t>
  </si>
  <si>
    <t>davisgregory@example.net</t>
  </si>
  <si>
    <t>204-640-1036x4042</t>
  </si>
  <si>
    <t>kellyhamilton@example.net</t>
  </si>
  <si>
    <t>332-516-6979</t>
  </si>
  <si>
    <t>+1-218-031-8591x237</t>
  </si>
  <si>
    <t>teresacooper@example.org</t>
  </si>
  <si>
    <t>260-781-9146x8112</t>
  </si>
  <si>
    <t>scott60@example.org</t>
  </si>
  <si>
    <t>(917)176-1314</t>
  </si>
  <si>
    <t>vanessa90@example.net</t>
  </si>
  <si>
    <t>884-005-8181</t>
  </si>
  <si>
    <t>james13@example.com</t>
  </si>
  <si>
    <t>+1-399-815-5986x33047</t>
  </si>
  <si>
    <t>(184)827-9487x60522</t>
  </si>
  <si>
    <t>bhebert@example.net</t>
  </si>
  <si>
    <t>(569)792-6748</t>
  </si>
  <si>
    <t>obailey@example.net</t>
  </si>
  <si>
    <t>+1-931-684-9469x2510</t>
  </si>
  <si>
    <t>sesparza@example.org</t>
  </si>
  <si>
    <t>iedwards@example.com</t>
  </si>
  <si>
    <t>549-244-1810</t>
  </si>
  <si>
    <t>goodmanrussell@example.net</t>
  </si>
  <si>
    <t>(385)234-4861</t>
  </si>
  <si>
    <t>anthonydouglas@example.org</t>
  </si>
  <si>
    <t>308.353.7472x963</t>
  </si>
  <si>
    <t>matthewobrien@example.org</t>
  </si>
  <si>
    <t>831.385.4027</t>
  </si>
  <si>
    <t>josephmccoy@example.org</t>
  </si>
  <si>
    <t>+1-787-640-0879x1077</t>
  </si>
  <si>
    <t>gwhite@example.org</t>
  </si>
  <si>
    <t>693-034-8553x1788</t>
  </si>
  <si>
    <t>tiffanybarron@example.org</t>
  </si>
  <si>
    <t>Jermaine</t>
  </si>
  <si>
    <t>+1-961-488-5534x56682</t>
  </si>
  <si>
    <t>smercer@example.com</t>
  </si>
  <si>
    <t>001-333-751-4886x67694</t>
  </si>
  <si>
    <t>tylercantu@example.org</t>
  </si>
  <si>
    <t>(077)279-3906x6996</t>
  </si>
  <si>
    <t>crawfordkimberly@example.net</t>
  </si>
  <si>
    <t>679-331-2441</t>
  </si>
  <si>
    <t>patricia36@example.com</t>
  </si>
  <si>
    <t>001-806-329-7893</t>
  </si>
  <si>
    <t>sararichardson@example.org</t>
  </si>
  <si>
    <t>593-163-1390x924</t>
  </si>
  <si>
    <t>mikegreen@example.org</t>
  </si>
  <si>
    <t>(761)039-6643</t>
  </si>
  <si>
    <t>austintucker@example.net</t>
  </si>
  <si>
    <t>164-817-3045x914</t>
  </si>
  <si>
    <t>marcusarmstrong@example.net</t>
  </si>
  <si>
    <t>(338)650-9695</t>
  </si>
  <si>
    <t>549.003.5715x8991</t>
  </si>
  <si>
    <t>erica99@example.org</t>
  </si>
  <si>
    <t>437-866-8907x45094</t>
  </si>
  <si>
    <t>alyssasimmons@example.com</t>
  </si>
  <si>
    <t>(418)229-7911x590</t>
  </si>
  <si>
    <t>mooredeborah@example.com</t>
  </si>
  <si>
    <t>001-104-529-3192</t>
  </si>
  <si>
    <t>clarkerica@example.com</t>
  </si>
  <si>
    <t>sprice@example.net</t>
  </si>
  <si>
    <t>248-435-9413x1988</t>
  </si>
  <si>
    <t>chapmansherri@example.net</t>
  </si>
  <si>
    <t>fdelgado@example.com</t>
  </si>
  <si>
    <t>+1-305-519-0123x718</t>
  </si>
  <si>
    <t>raygabriel@example.net</t>
  </si>
  <si>
    <t>977-134-2665x06966</t>
  </si>
  <si>
    <t>thomasscott@example.net</t>
  </si>
  <si>
    <t>394-570-1665</t>
  </si>
  <si>
    <t>christinasullivan@example.net</t>
  </si>
  <si>
    <t>(439)815-4955</t>
  </si>
  <si>
    <t>jclark@example.org</t>
  </si>
  <si>
    <t>455.224.5835x44150</t>
  </si>
  <si>
    <t>erin77@example.com</t>
  </si>
  <si>
    <t>shane23@example.org</t>
  </si>
  <si>
    <t>001-312-325-0329</t>
  </si>
  <si>
    <t>seanlewis@example.com</t>
  </si>
  <si>
    <t>john48@example.net</t>
  </si>
  <si>
    <t>850-753-7286</t>
  </si>
  <si>
    <t>jackharmon@example.com</t>
  </si>
  <si>
    <t>512-274-6746x4384</t>
  </si>
  <si>
    <t>williamspatrick@example.com</t>
  </si>
  <si>
    <t>(618)525-8055</t>
  </si>
  <si>
    <t>davisdonald@example.net</t>
  </si>
  <si>
    <t>001-798-688-3897x709</t>
  </si>
  <si>
    <t>thomasthomas@example.com</t>
  </si>
  <si>
    <t>819.197.5432x668</t>
  </si>
  <si>
    <t>garciaeileen@example.net</t>
  </si>
  <si>
    <t>735.401.5520</t>
  </si>
  <si>
    <t>darrellberger@example.com</t>
  </si>
  <si>
    <t>837-231-7037x98009</t>
  </si>
  <si>
    <t>sweeneysarah@example.org</t>
  </si>
  <si>
    <t>(788)532-5887x6963</t>
  </si>
  <si>
    <t>annpatrick@example.net</t>
  </si>
  <si>
    <t>+1-421-235-2257x76009</t>
  </si>
  <si>
    <t>anthonyamy@example.net</t>
  </si>
  <si>
    <t>terrigomez@example.net</t>
  </si>
  <si>
    <t>+1-904-254-3678x96055</t>
  </si>
  <si>
    <t>zacharycantrell@example.net</t>
  </si>
  <si>
    <t>(060)710-0847x45885</t>
  </si>
  <si>
    <t>001-734-541-6271x29784</t>
  </si>
  <si>
    <t>kristinhill@example.net</t>
  </si>
  <si>
    <t>437-167-7822x867</t>
  </si>
  <si>
    <t>jennifer15@example.net</t>
  </si>
  <si>
    <t>(018)913-5328x1940</t>
  </si>
  <si>
    <t>stuartmatthew@example.org</t>
  </si>
  <si>
    <t>+1-763-417-4661x584</t>
  </si>
  <si>
    <t>meganbaxter@example.org</t>
  </si>
  <si>
    <t>622.473.4350</t>
  </si>
  <si>
    <t>foxgabriel@example.com</t>
  </si>
  <si>
    <t>(970)094-3362x88129</t>
  </si>
  <si>
    <t>munozchristopher@example.org</t>
  </si>
  <si>
    <t>406-759-6981</t>
  </si>
  <si>
    <t>tonyarichardson@example.net</t>
  </si>
  <si>
    <t>133-629-8471</t>
  </si>
  <si>
    <t>snguyen@example.com</t>
  </si>
  <si>
    <t>177.299.8240x3522</t>
  </si>
  <si>
    <t>wrightanthony@example.com</t>
  </si>
  <si>
    <t>(322)253-3503x52608</t>
  </si>
  <si>
    <t>westbrandon@example.com</t>
  </si>
  <si>
    <t>754-584-6542x82120</t>
  </si>
  <si>
    <t>donald65@example.net</t>
  </si>
  <si>
    <t>+1-499-204-4482x518</t>
  </si>
  <si>
    <t>pferguson@example.org</t>
  </si>
  <si>
    <t>tuckerthomas@example.com</t>
  </si>
  <si>
    <t>(354)068-1965x75225</t>
  </si>
  <si>
    <t>crystal10@example.org</t>
  </si>
  <si>
    <t>+1-609-534-2829x4367</t>
  </si>
  <si>
    <t>zimmermanallison@example.com</t>
  </si>
  <si>
    <t>001-427-149-6257</t>
  </si>
  <si>
    <t>edwardsstacey@example.net</t>
  </si>
  <si>
    <t>pdixon@example.org</t>
  </si>
  <si>
    <t>neil50@example.org</t>
  </si>
  <si>
    <t>christophercraig@example.org</t>
  </si>
  <si>
    <t>841-993-5298</t>
  </si>
  <si>
    <t>andreaburns@example.com</t>
  </si>
  <si>
    <t>+1-712-400-2793x807</t>
  </si>
  <si>
    <t>john77@example.org</t>
  </si>
  <si>
    <t>837-034-9764</t>
  </si>
  <si>
    <t>johnsonjulie@example.org</t>
  </si>
  <si>
    <t>546.800.4973x7539</t>
  </si>
  <si>
    <t>001-665-762-4402x86630</t>
  </si>
  <si>
    <t>melissamunoz@example.com</t>
  </si>
  <si>
    <t>220.078.9369</t>
  </si>
  <si>
    <t>sarahle@example.net</t>
  </si>
  <si>
    <t>961.316.0660x7085</t>
  </si>
  <si>
    <t>samanthajuarez@example.com</t>
  </si>
  <si>
    <t>121.590.6255x0118</t>
  </si>
  <si>
    <t>derek81@example.com</t>
  </si>
  <si>
    <t>(544)085-8170x2136</t>
  </si>
  <si>
    <t>josephpreston@example.org</t>
  </si>
  <si>
    <t>186.011.9030x79461</t>
  </si>
  <si>
    <t>zhuerta@example.net</t>
  </si>
  <si>
    <t>(438)942-3969x042</t>
  </si>
  <si>
    <t>wesleyyoung@example.org</t>
  </si>
  <si>
    <t>(973)652-7619x0432</t>
  </si>
  <si>
    <t>ihoward@example.com</t>
  </si>
  <si>
    <t>001-917-250-5372</t>
  </si>
  <si>
    <t>david07@example.org</t>
  </si>
  <si>
    <t>001-490-499-1054x88924</t>
  </si>
  <si>
    <t>bethkrause@example.org</t>
  </si>
  <si>
    <t>728-623-7952</t>
  </si>
  <si>
    <t>hevans@example.net</t>
  </si>
  <si>
    <t>668.091.9565x0183</t>
  </si>
  <si>
    <t>erica76@example.org</t>
  </si>
  <si>
    <t>685-371-8217x478</t>
  </si>
  <si>
    <t>david88@example.com</t>
  </si>
  <si>
    <t>354-853-4169</t>
  </si>
  <si>
    <t>vincent63@example.org</t>
  </si>
  <si>
    <t>(461)732-9928</t>
  </si>
  <si>
    <t>clarkcraig@example.net</t>
  </si>
  <si>
    <t>001-115-633-4645</t>
  </si>
  <si>
    <t>tbaxter@example.org</t>
  </si>
  <si>
    <t>216-464-7748x42388</t>
  </si>
  <si>
    <t>williamslisa@example.net</t>
  </si>
  <si>
    <t>001-620-131-4883</t>
  </si>
  <si>
    <t>phillip91@example.net</t>
  </si>
  <si>
    <t>001-718-844-9837x8208</t>
  </si>
  <si>
    <t>shanedavis@example.com</t>
  </si>
  <si>
    <t>kimberly72@example.net</t>
  </si>
  <si>
    <t>001-579-514-0878</t>
  </si>
  <si>
    <t>alexanderbryan@example.org</t>
  </si>
  <si>
    <t>001-435-485-1364</t>
  </si>
  <si>
    <t>maurice11@example.com</t>
  </si>
  <si>
    <t>(621)448-7889</t>
  </si>
  <si>
    <t>+1-539-604-1769x0149</t>
  </si>
  <si>
    <t>goodjesus@example.org</t>
  </si>
  <si>
    <t>447-726-2418x6860</t>
  </si>
  <si>
    <t>sanchezcarrie@example.net</t>
  </si>
  <si>
    <t>463.765.1479x4073</t>
  </si>
  <si>
    <t>diana16@example.net</t>
  </si>
  <si>
    <t>193-792-2378x3684</t>
  </si>
  <si>
    <t>lisafranklin@example.org</t>
  </si>
  <si>
    <t>001-841-079-3354</t>
  </si>
  <si>
    <t>taylor68@example.com</t>
  </si>
  <si>
    <t>963.308.8250x3895</t>
  </si>
  <si>
    <t>laura89@example.net</t>
  </si>
  <si>
    <t>+1-026-110-0736x93749</t>
  </si>
  <si>
    <t>vincentoliver@example.org</t>
  </si>
  <si>
    <t>001-183-036-7020x79627</t>
  </si>
  <si>
    <t>michael75@example.com</t>
  </si>
  <si>
    <t>shanescott@example.net</t>
  </si>
  <si>
    <t>972-630-1312x747</t>
  </si>
  <si>
    <t>677-149-6653x022</t>
  </si>
  <si>
    <t>christopher88@example.net</t>
  </si>
  <si>
    <t>(135)495-1786</t>
  </si>
  <si>
    <t>andrew53@example.org</t>
  </si>
  <si>
    <t>438-192-1963x1307</t>
  </si>
  <si>
    <t>nicole91@example.net</t>
  </si>
  <si>
    <t>001-550-216-0283x5749</t>
  </si>
  <si>
    <t>montgomerymichael@example.net</t>
  </si>
  <si>
    <t>180.839.1948x332</t>
  </si>
  <si>
    <t>ericawise@example.net</t>
  </si>
  <si>
    <t>(698)533-1973x8724</t>
  </si>
  <si>
    <t>028-451-8592x34132</t>
  </si>
  <si>
    <t>brian92@example.net</t>
  </si>
  <si>
    <t>(897)036-1805</t>
  </si>
  <si>
    <t>acoleman@example.com</t>
  </si>
  <si>
    <t>+1-124-964-7262x0156</t>
  </si>
  <si>
    <t>larsonkrista@example.net</t>
  </si>
  <si>
    <t>(226)670-4582</t>
  </si>
  <si>
    <t>robynerickson@example.org</t>
  </si>
  <si>
    <t>001-623-809-0653x2658</t>
  </si>
  <si>
    <t>qedwards@example.net</t>
  </si>
  <si>
    <t>Jocelyn</t>
  </si>
  <si>
    <t>karen29@example.com</t>
  </si>
  <si>
    <t>411.318.8308x867</t>
  </si>
  <si>
    <t>mwaters@example.com</t>
  </si>
  <si>
    <t>+1-761-114-9251x66810</t>
  </si>
  <si>
    <t>vanessamartinez@example.net</t>
  </si>
  <si>
    <t>555.654.1369</t>
  </si>
  <si>
    <t>jonathanheath@example.org</t>
  </si>
  <si>
    <t>mitchellhouston@example.net</t>
  </si>
  <si>
    <t>179-234-5029x436</t>
  </si>
  <si>
    <t>austinmay@example.org</t>
  </si>
  <si>
    <t>(179)825-5615x35422</t>
  </si>
  <si>
    <t>larrykelly@example.com</t>
  </si>
  <si>
    <t>molinakatelyn@example.net</t>
  </si>
  <si>
    <t>367.776.6262x66011</t>
  </si>
  <si>
    <t>thomasannette@example.org</t>
  </si>
  <si>
    <t>836-728-3173x1327</t>
  </si>
  <si>
    <t>joseph91@example.net</t>
  </si>
  <si>
    <t>001-641-988-0657x0968</t>
  </si>
  <si>
    <t>duartejose@example.org</t>
  </si>
  <si>
    <t>064-585-3108x9875</t>
  </si>
  <si>
    <t>josephwilson@example.org</t>
  </si>
  <si>
    <t>454-414-0225x80533</t>
  </si>
  <si>
    <t>bmiller@example.com</t>
  </si>
  <si>
    <t>473-581-7007</t>
  </si>
  <si>
    <t>daviscarrie@example.org</t>
  </si>
  <si>
    <t>(621)264-8057x238</t>
  </si>
  <si>
    <t>asloan@example.org</t>
  </si>
  <si>
    <t>pittsmatthew@example.net</t>
  </si>
  <si>
    <t>948-282-8617x682</t>
  </si>
  <si>
    <t>tatejeffrey@example.net</t>
  </si>
  <si>
    <t>clarkebryan@example.org</t>
  </si>
  <si>
    <t>+1-261-417-6258x6773</t>
  </si>
  <si>
    <t>bknight@example.net</t>
  </si>
  <si>
    <t>(969)100-1184x9461</t>
  </si>
  <si>
    <t>batestimothy@example.com</t>
  </si>
  <si>
    <t>(476)398-7519x89999</t>
  </si>
  <si>
    <t>davisholly@example.org</t>
  </si>
  <si>
    <t>001-186-081-6051</t>
  </si>
  <si>
    <t>mcmillanshelley@example.com</t>
  </si>
  <si>
    <t>892-174-2304</t>
  </si>
  <si>
    <t>terryjanet@example.net</t>
  </si>
  <si>
    <t>026.204.5857x7516</t>
  </si>
  <si>
    <t>jonathanshaw@example.net</t>
  </si>
  <si>
    <t>richardgonzalez@example.org</t>
  </si>
  <si>
    <t>485.915.5996</t>
  </si>
  <si>
    <t>amysmith@example.org</t>
  </si>
  <si>
    <t>+1-838-723-2174x44585</t>
  </si>
  <si>
    <t>001-522-450-5346x4081</t>
  </si>
  <si>
    <t>dperkins@example.com</t>
  </si>
  <si>
    <t>(486)922-6465x64292</t>
  </si>
  <si>
    <t>gordondawn@example.org</t>
  </si>
  <si>
    <t>001-243-996-2652x308</t>
  </si>
  <si>
    <t>jstewart@example.com</t>
  </si>
  <si>
    <t>(591)840-1532</t>
  </si>
  <si>
    <t>david04@example.com</t>
  </si>
  <si>
    <t>001-939-724-0271x453</t>
  </si>
  <si>
    <t>welchjesse@example.com</t>
  </si>
  <si>
    <t>+1-052-474-5254x78468</t>
  </si>
  <si>
    <t>collinsbrian@example.org</t>
  </si>
  <si>
    <t>283.977.9806x6689</t>
  </si>
  <si>
    <t>dthompson@example.net</t>
  </si>
  <si>
    <t>(879)268-3482x17304</t>
  </si>
  <si>
    <t>herrerabrian@example.net</t>
  </si>
  <si>
    <t>(780)851-6370x613</t>
  </si>
  <si>
    <t>kenneth94@example.net</t>
  </si>
  <si>
    <t>martinezsherri@example.net</t>
  </si>
  <si>
    <t>(634)973-3659x1721</t>
  </si>
  <si>
    <t>kperry@example.com</t>
  </si>
  <si>
    <t>001-614-636-6250x5582</t>
  </si>
  <si>
    <t>andreawheeler@example.net</t>
  </si>
  <si>
    <t>+1-622-778-7359x930</t>
  </si>
  <si>
    <t>heatherbaker@example.net</t>
  </si>
  <si>
    <t>(494)337-0357x685</t>
  </si>
  <si>
    <t>gonzalezlinda@example.net</t>
  </si>
  <si>
    <t>427-129-7939x79589</t>
  </si>
  <si>
    <t>shealawrence@example.com</t>
  </si>
  <si>
    <t>lrodriguez@example.org</t>
  </si>
  <si>
    <t>972-980-6702x2708</t>
  </si>
  <si>
    <t>batesallen@example.net</t>
  </si>
  <si>
    <t>936.738.6599x165</t>
  </si>
  <si>
    <t>daniel95@example.net</t>
  </si>
  <si>
    <t>(201)108-1130x1533</t>
  </si>
  <si>
    <t>glogan@example.net</t>
  </si>
  <si>
    <t>(094)897-2499x52637</t>
  </si>
  <si>
    <t>christophercole@example.com</t>
  </si>
  <si>
    <t>119-223-9630</t>
  </si>
  <si>
    <t>megancampbell@example.com</t>
  </si>
  <si>
    <t>001-304-258-2102x683</t>
  </si>
  <si>
    <t>thompsonjustin@example.org</t>
  </si>
  <si>
    <t>912-250-8264</t>
  </si>
  <si>
    <t>danielrandolph@example.net</t>
  </si>
  <si>
    <t>372-809-2882</t>
  </si>
  <si>
    <t>jacksonjeffrey@example.net</t>
  </si>
  <si>
    <t>429-619-9455x2597</t>
  </si>
  <si>
    <t>heatherschultz@example.net</t>
  </si>
  <si>
    <t>+1-638-648-4472x8353</t>
  </si>
  <si>
    <t>davidgordon@example.org</t>
  </si>
  <si>
    <t>284-072-4368x2215</t>
  </si>
  <si>
    <t>stefanie72@example.net</t>
  </si>
  <si>
    <t>+1-061-151-4923x3582</t>
  </si>
  <si>
    <t>kelsey76@example.net</t>
  </si>
  <si>
    <t>+1-289-733-7775x12534</t>
  </si>
  <si>
    <t>edward90@example.com</t>
  </si>
  <si>
    <t>(791)372-6771x7721</t>
  </si>
  <si>
    <t>butlerrobert@example.net</t>
  </si>
  <si>
    <t>(607)967-0289x258</t>
  </si>
  <si>
    <t>snowstanley@example.org</t>
  </si>
  <si>
    <t>732-653-1193x408</t>
  </si>
  <si>
    <t>tammyhowe@example.org</t>
  </si>
  <si>
    <t>260-411-0362x4844</t>
  </si>
  <si>
    <t>linda10@example.net</t>
  </si>
  <si>
    <t>+1-790-938-3637x59318</t>
  </si>
  <si>
    <t>johnnymurphy@example.org</t>
  </si>
  <si>
    <t>001-136-149-8449x87249</t>
  </si>
  <si>
    <t>dianalove@example.org</t>
  </si>
  <si>
    <t>(096)089-1650x2386</t>
  </si>
  <si>
    <t>jeremiahstewart@example.com</t>
  </si>
  <si>
    <t>421.333.5209x096</t>
  </si>
  <si>
    <t>danielflynn@example.org</t>
  </si>
  <si>
    <t>(653)970-3764x760</t>
  </si>
  <si>
    <t>xwatson@example.org</t>
  </si>
  <si>
    <t>834-416-2852</t>
  </si>
  <si>
    <t>sharon63@example.net</t>
  </si>
  <si>
    <t>001-325-537-6084x15062</t>
  </si>
  <si>
    <t>darrell26@example.org</t>
  </si>
  <si>
    <t>+1-017-283-0375x5934</t>
  </si>
  <si>
    <t>jasonpope@example.org</t>
  </si>
  <si>
    <t>(089)326-9349x114</t>
  </si>
  <si>
    <t>+1-160-789-9434x42614</t>
  </si>
  <si>
    <t>amandaowens@example.com</t>
  </si>
  <si>
    <t>698-977-7709x868</t>
  </si>
  <si>
    <t>robertdawson@example.net</t>
  </si>
  <si>
    <t>001-114-285-1490</t>
  </si>
  <si>
    <t>dustinespinoza@example.net</t>
  </si>
  <si>
    <t>peterwells@example.com</t>
  </si>
  <si>
    <t>001-720-534-1499</t>
  </si>
  <si>
    <t>lowestacey@example.org</t>
  </si>
  <si>
    <t>(718)028-7282x274</t>
  </si>
  <si>
    <t>zwells@example.org</t>
  </si>
  <si>
    <t>001-390-775-1945x9876</t>
  </si>
  <si>
    <t>pateljames@example.net</t>
  </si>
  <si>
    <t>+1-474-265-8532x764</t>
  </si>
  <si>
    <t>salazarthomas@example.net</t>
  </si>
  <si>
    <t>+1-943-024-6100x5589</t>
  </si>
  <si>
    <t>kelseyhart@example.net</t>
  </si>
  <si>
    <t>graymark@example.net</t>
  </si>
  <si>
    <t>+1-841-565-0552x176</t>
  </si>
  <si>
    <t>patricia81@example.net</t>
  </si>
  <si>
    <t>001-048-011-4842x13590</t>
  </si>
  <si>
    <t>kyle12@example.com</t>
  </si>
  <si>
    <t>750-816-8244</t>
  </si>
  <si>
    <t>perezjulie@example.org</t>
  </si>
  <si>
    <t>+1-607-050-2145x07876</t>
  </si>
  <si>
    <t>ashleyking@example.com</t>
  </si>
  <si>
    <t>089-229-1480</t>
  </si>
  <si>
    <t>jordanscott@example.org</t>
  </si>
  <si>
    <t>001-991-548-3810</t>
  </si>
  <si>
    <t>tracy20@example.net</t>
  </si>
  <si>
    <t>(736)373-6112x091</t>
  </si>
  <si>
    <t>jeffreymolina@example.org</t>
  </si>
  <si>
    <t>611.737.8220x464</t>
  </si>
  <si>
    <t>zlewis@example.net</t>
  </si>
  <si>
    <t>853-197-5788x61453</t>
  </si>
  <si>
    <t>sandra24@example.net</t>
  </si>
  <si>
    <t>armstrongjeffrey@example.org</t>
  </si>
  <si>
    <t>436.319.3855x57508</t>
  </si>
  <si>
    <t>debbie46@example.com</t>
  </si>
  <si>
    <t>214.077.7850x95869</t>
  </si>
  <si>
    <t>willie06@example.org</t>
  </si>
  <si>
    <t>319.596.8611x75146</t>
  </si>
  <si>
    <t>madelinejohnson@example.com</t>
  </si>
  <si>
    <t>312.074.9675</t>
  </si>
  <si>
    <t>ltucker@example.org</t>
  </si>
  <si>
    <t>jessicabryant@example.net</t>
  </si>
  <si>
    <t>001-589-577-3516x07251</t>
  </si>
  <si>
    <t>kramerdebra@example.net</t>
  </si>
  <si>
    <t>001-847-464-1350x659</t>
  </si>
  <si>
    <t>stephanie44@example.com</t>
  </si>
  <si>
    <t>(212)029-0033x60671</t>
  </si>
  <si>
    <t>nathan61@example.com</t>
  </si>
  <si>
    <t>291.346.3760</t>
  </si>
  <si>
    <t>robinsimmons@example.net</t>
  </si>
  <si>
    <t>(369)038-6189</t>
  </si>
  <si>
    <t>stephaniehernandez@example.org</t>
  </si>
  <si>
    <t>deleonterrence@example.org</t>
  </si>
  <si>
    <t>+1-585-400-9647x8089</t>
  </si>
  <si>
    <t>shelly13@example.org</t>
  </si>
  <si>
    <t>(860)618-6398</t>
  </si>
  <si>
    <t>dhernandez@example.com</t>
  </si>
  <si>
    <t>650.384.1229x5623</t>
  </si>
  <si>
    <t>danielsdavid@example.org</t>
  </si>
  <si>
    <t>+1-008-055-3459x360</t>
  </si>
  <si>
    <t>kingstephanie@example.com</t>
  </si>
  <si>
    <t>502.376.8614x0858</t>
  </si>
  <si>
    <t>christopher40@example.com</t>
  </si>
  <si>
    <t>(350)289-5061</t>
  </si>
  <si>
    <t>williamgriffith@example.com</t>
  </si>
  <si>
    <t>001-469-753-6984x4750</t>
  </si>
  <si>
    <t>jeffreywilliams@example.org</t>
  </si>
  <si>
    <t>003-339-1977x1150</t>
  </si>
  <si>
    <t>hmaldonado@example.org</t>
  </si>
  <si>
    <t>487-428-2881</t>
  </si>
  <si>
    <t>myersrebecca@example.com</t>
  </si>
  <si>
    <t>537.523.2079</t>
  </si>
  <si>
    <t>laurafernandez@example.org</t>
  </si>
  <si>
    <t>+1-371-376-9893x48960</t>
  </si>
  <si>
    <t>john63@example.com</t>
  </si>
  <si>
    <t>780-430-3536x697</t>
  </si>
  <si>
    <t>charleswilliams@example.com</t>
  </si>
  <si>
    <t>741.392.0531x867</t>
  </si>
  <si>
    <t>anthonyparker@example.net</t>
  </si>
  <si>
    <t>(906)320-5487x617</t>
  </si>
  <si>
    <t>qvaldez@example.org</t>
  </si>
  <si>
    <t>045-189-9589x7651</t>
  </si>
  <si>
    <t>karaweber@example.com</t>
  </si>
  <si>
    <t>(766)608-7690x078</t>
  </si>
  <si>
    <t>michaelmorales@example.com</t>
  </si>
  <si>
    <t>207.746.4531</t>
  </si>
  <si>
    <t>edwardsbrian@example.net</t>
  </si>
  <si>
    <t>(228)630-9014x43871</t>
  </si>
  <si>
    <t>moorekelly@example.net</t>
  </si>
  <si>
    <t>(034)176-7627</t>
  </si>
  <si>
    <t>salazarshelia@example.org</t>
  </si>
  <si>
    <t>299-026-4795</t>
  </si>
  <si>
    <t>davidjohnson@example.org</t>
  </si>
  <si>
    <t>(541)845-3066</t>
  </si>
  <si>
    <t>sramirez@example.org</t>
  </si>
  <si>
    <t>(299)526-9992</t>
  </si>
  <si>
    <t>brett04@example.net</t>
  </si>
  <si>
    <t>001-289-733-2829</t>
  </si>
  <si>
    <t>cassidyrodriguez@example.net</t>
  </si>
  <si>
    <t>(485)729-5821</t>
  </si>
  <si>
    <t>martinezjulian@example.org</t>
  </si>
  <si>
    <t>ygibson@example.com</t>
  </si>
  <si>
    <t>001-000-525-3109x03273</t>
  </si>
  <si>
    <t>marshscott@example.net</t>
  </si>
  <si>
    <t>001-206-660-4808x259</t>
  </si>
  <si>
    <t>natashawilson@example.com</t>
  </si>
  <si>
    <t>001-063-375-8021x888</t>
  </si>
  <si>
    <t>lisa78@example.com</t>
  </si>
  <si>
    <t>728-465-7720x69173</t>
  </si>
  <si>
    <t>combsandrew@example.com</t>
  </si>
  <si>
    <t>045.417.6210x20335</t>
  </si>
  <si>
    <t>arieljohnson@example.org</t>
  </si>
  <si>
    <t>468-181-6106</t>
  </si>
  <si>
    <t>owilcox@example.com</t>
  </si>
  <si>
    <t>997-483-4874x4569</t>
  </si>
  <si>
    <t>juan70@example.org</t>
  </si>
  <si>
    <t>006.038.8720</t>
  </si>
  <si>
    <t>andrea73@example.net</t>
  </si>
  <si>
    <t>+1-927-335-4327x003</t>
  </si>
  <si>
    <t>ubennett@example.com</t>
  </si>
  <si>
    <t>951.777.1259</t>
  </si>
  <si>
    <t>thomasgrant@example.org</t>
  </si>
  <si>
    <t>676.579.4876</t>
  </si>
  <si>
    <t>theodoreturner@example.net</t>
  </si>
  <si>
    <t>533.887.3770</t>
  </si>
  <si>
    <t>heatherdowns@example.com</t>
  </si>
  <si>
    <t>(708)091-9538x5896</t>
  </si>
  <si>
    <t>fsullivan@example.com</t>
  </si>
  <si>
    <t>897.316.6476x5770</t>
  </si>
  <si>
    <t>austinclark@example.org</t>
  </si>
  <si>
    <t>945-904-1997x72528</t>
  </si>
  <si>
    <t>robertmorris@example.net</t>
  </si>
  <si>
    <t>329.619.7189</t>
  </si>
  <si>
    <t>graylawrence@example.org</t>
  </si>
  <si>
    <t>+1-218-084-2125x0559</t>
  </si>
  <si>
    <t>allenangela@example.org</t>
  </si>
  <si>
    <t>(682)852-9103</t>
  </si>
  <si>
    <t>reillyjames@example.com</t>
  </si>
  <si>
    <t>0632549698</t>
  </si>
  <si>
    <t>rodriguezscott@example.com</t>
  </si>
  <si>
    <t>aaron81@example.com</t>
  </si>
  <si>
    <t>001-290-313-1149x942</t>
  </si>
  <si>
    <t>mccoyjames@example.com</t>
  </si>
  <si>
    <t>(515)787-1245</t>
  </si>
  <si>
    <t>troyhowell@example.com</t>
  </si>
  <si>
    <t>578.048.3900</t>
  </si>
  <si>
    <t>aaron80@example.net</t>
  </si>
  <si>
    <t>266.602.7830x686</t>
  </si>
  <si>
    <t>aaron60@example.com</t>
  </si>
  <si>
    <t>780-696-3818x54182</t>
  </si>
  <si>
    <t>ivan78@example.net</t>
  </si>
  <si>
    <t>(925)466-0539x8400</t>
  </si>
  <si>
    <t>bturner@example.org</t>
  </si>
  <si>
    <t>034-065-7099x4198</t>
  </si>
  <si>
    <t>coleashley@example.com</t>
  </si>
  <si>
    <t>147.728.1459x7240</t>
  </si>
  <si>
    <t>zachary33@example.com</t>
  </si>
  <si>
    <t>+1-224-409-2539x32723</t>
  </si>
  <si>
    <t>andres76@example.net</t>
  </si>
  <si>
    <t>(947)805-3761x4569</t>
  </si>
  <si>
    <t>donaldsonalexandra@example.com</t>
  </si>
  <si>
    <t>784-202-3472x729</t>
  </si>
  <si>
    <t>carrie34@example.net</t>
  </si>
  <si>
    <t>001-193-145-7686x5783</t>
  </si>
  <si>
    <t>jenniferowen@example.com</t>
  </si>
  <si>
    <t>(617)764-1310x3934</t>
  </si>
  <si>
    <t>julia99@example.net</t>
  </si>
  <si>
    <t>(150)439-6509x0227</t>
  </si>
  <si>
    <t>erinpatton@example.net</t>
  </si>
  <si>
    <t>050-424-1276</t>
  </si>
  <si>
    <t>craigfox@example.net</t>
  </si>
  <si>
    <t>(931)317-6641</t>
  </si>
  <si>
    <t>leebrooke@example.org</t>
  </si>
  <si>
    <t>851.914.0322</t>
  </si>
  <si>
    <t>solomonrebecca@example.org</t>
  </si>
  <si>
    <t>184.467.2087</t>
  </si>
  <si>
    <t>thompsondwayne@example.net</t>
  </si>
  <si>
    <t>001-093-617-1946x1852</t>
  </si>
  <si>
    <t>jalvarez@example.com</t>
  </si>
  <si>
    <t>757.245.0822x9665</t>
  </si>
  <si>
    <t>websterdylan@example.org</t>
  </si>
  <si>
    <t>359.570.8083</t>
  </si>
  <si>
    <t>smithrobert@example.org</t>
  </si>
  <si>
    <t>524.262.6721</t>
  </si>
  <si>
    <t>theodore36@example.org</t>
  </si>
  <si>
    <t>001-963-654-5512x82977</t>
  </si>
  <si>
    <t>heather79@example.com</t>
  </si>
  <si>
    <t>028.734.4716x3057</t>
  </si>
  <si>
    <t>kelsey33@example.net</t>
  </si>
  <si>
    <t>+1-138-146-8596x5591</t>
  </si>
  <si>
    <t>hgreene@example.com</t>
  </si>
  <si>
    <t>(160)117-2365x4501</t>
  </si>
  <si>
    <t>chapmanjeffery@example.net</t>
  </si>
  <si>
    <t>444-403-3116x57274</t>
  </si>
  <si>
    <t>jennifer80@example.org</t>
  </si>
  <si>
    <t>093.014.5034x191</t>
  </si>
  <si>
    <t>olong@example.org</t>
  </si>
  <si>
    <t>681.912.3396x484</t>
  </si>
  <si>
    <t>nfry@example.net</t>
  </si>
  <si>
    <t>262-470-1918x11787</t>
  </si>
  <si>
    <t>mark18@example.com</t>
  </si>
  <si>
    <t>499-378-4598x116</t>
  </si>
  <si>
    <t>torreseddie@example.org</t>
  </si>
  <si>
    <t>(929)257-3678x81180</t>
  </si>
  <si>
    <t>wrighttiffany@example.org</t>
  </si>
  <si>
    <t>(920)092-3450</t>
  </si>
  <si>
    <t>williammontoya@example.org</t>
  </si>
  <si>
    <t>227-463-2311</t>
  </si>
  <si>
    <t>tmills@example.net</t>
  </si>
  <si>
    <t>001-596-509-0853</t>
  </si>
  <si>
    <t>cherylnorris@example.org</t>
  </si>
  <si>
    <t>883-554-2960</t>
  </si>
  <si>
    <t>smithbrenda@example.org</t>
  </si>
  <si>
    <t>119-252-9127</t>
  </si>
  <si>
    <t>terry01@example.org</t>
  </si>
  <si>
    <t>+1-805-316-1048x0958</t>
  </si>
  <si>
    <t>ericacunningham@example.net</t>
  </si>
  <si>
    <t>771.511.6282</t>
  </si>
  <si>
    <t>ashleysmith@example.net</t>
  </si>
  <si>
    <t>+1-498-560-6438x871</t>
  </si>
  <si>
    <t>rodney52@example.com</t>
  </si>
  <si>
    <t>563.657.8945</t>
  </si>
  <si>
    <t>jacksonjaime@example.org</t>
  </si>
  <si>
    <t>christinalawrence@example.org</t>
  </si>
  <si>
    <t>+1-783-559-2462x0761</t>
  </si>
  <si>
    <t>watsonmichael@example.org</t>
  </si>
  <si>
    <t>(758)946-7812</t>
  </si>
  <si>
    <t>nwatson@example.net</t>
  </si>
  <si>
    <t>269-627-7832x5737</t>
  </si>
  <si>
    <t>davidcole@example.com</t>
  </si>
  <si>
    <t>436-008-7396</t>
  </si>
  <si>
    <t>ograves@example.org</t>
  </si>
  <si>
    <t>065-333-9987x615</t>
  </si>
  <si>
    <t>victoria91@example.net</t>
  </si>
  <si>
    <t>(895)451-9132</t>
  </si>
  <si>
    <t>murrayjohn@example.net</t>
  </si>
  <si>
    <t>(063)852-2956x14393</t>
  </si>
  <si>
    <t>michaeljones@example.net</t>
  </si>
  <si>
    <t>978.990.1288x52066</t>
  </si>
  <si>
    <t>smithkimberly@example.com</t>
  </si>
  <si>
    <t>939.778.2557</t>
  </si>
  <si>
    <t>dianadavis@example.com</t>
  </si>
  <si>
    <t>001-991-798-9935x524</t>
  </si>
  <si>
    <t>bellmark@example.com</t>
  </si>
  <si>
    <t>+1-861-774-1159x247</t>
  </si>
  <si>
    <t>phamjustin@example.net</t>
  </si>
  <si>
    <t>848-913-1388x8811</t>
  </si>
  <si>
    <t>michael13@example.net</t>
  </si>
  <si>
    <t>+1-906-448-2432x539</t>
  </si>
  <si>
    <t>wilsonmark@example.org</t>
  </si>
  <si>
    <t>117-934-7903x0991</t>
  </si>
  <si>
    <t>debrameadows@example.com</t>
  </si>
  <si>
    <t>+1-087-947-0566x775</t>
  </si>
  <si>
    <t>fmurray@example.net</t>
  </si>
  <si>
    <t>001-167-422-7259x9315</t>
  </si>
  <si>
    <t>michael04@example.com</t>
  </si>
  <si>
    <t>+1-352-816-4579x3253</t>
  </si>
  <si>
    <t>shannon16@example.net</t>
  </si>
  <si>
    <t>374-448-2843x73468</t>
  </si>
  <si>
    <t>kellycastillo@example.org</t>
  </si>
  <si>
    <t>(685)067-9872x63159</t>
  </si>
  <si>
    <t>alleneileen@example.net</t>
  </si>
  <si>
    <t>(413)977-1705x1629</t>
  </si>
  <si>
    <t>lisawilliams@example.org</t>
  </si>
  <si>
    <t>194.544.7560x54723</t>
  </si>
  <si>
    <t>qnelson@example.net</t>
  </si>
  <si>
    <t>001-343-669-4340x302</t>
  </si>
  <si>
    <t>omurphy@example.com</t>
  </si>
  <si>
    <t>(210)898-1370x98890</t>
  </si>
  <si>
    <t>jordan67@example.org</t>
  </si>
  <si>
    <t>(394)795-9459x04607</t>
  </si>
  <si>
    <t>jeffrey52@example.org</t>
  </si>
  <si>
    <t>233.608.5569</t>
  </si>
  <si>
    <t>veronicaskinner@example.net</t>
  </si>
  <si>
    <t>+1-708-343-2046x607</t>
  </si>
  <si>
    <t>kcarpenter@example.org</t>
  </si>
  <si>
    <t>(804)938-6629x8611</t>
  </si>
  <si>
    <t>dixonelizabeth@example.com</t>
  </si>
  <si>
    <t>048.841.3602x7029</t>
  </si>
  <si>
    <t>patricia07@example.org</t>
  </si>
  <si>
    <t>rebekahchapman@example.org</t>
  </si>
  <si>
    <t>152.700.6256x458</t>
  </si>
  <si>
    <t>judithadams@example.net</t>
  </si>
  <si>
    <t>+1-091-113-5096x10223</t>
  </si>
  <si>
    <t>byrdrobert@example.com</t>
  </si>
  <si>
    <t>+1-241-453-0505x608</t>
  </si>
  <si>
    <t>tdean@example.com</t>
  </si>
  <si>
    <t>+1-516-024-6546x7165</t>
  </si>
  <si>
    <t>terriortiz@example.net</t>
  </si>
  <si>
    <t>(637)062-2888x9674</t>
  </si>
  <si>
    <t>bernard06@example.net</t>
  </si>
  <si>
    <t>(820)816-9753</t>
  </si>
  <si>
    <t>ericaphillips@example.org</t>
  </si>
  <si>
    <t>(610)470-3515x75049</t>
  </si>
  <si>
    <t>amanda01@example.net</t>
  </si>
  <si>
    <t>+1-561-115-2831x9696</t>
  </si>
  <si>
    <t>blackburnbenjamin@example.net</t>
  </si>
  <si>
    <t>818.551.7902x8573</t>
  </si>
  <si>
    <t>moniquechen@example.com</t>
  </si>
  <si>
    <t>(593)487-1000</t>
  </si>
  <si>
    <t>ihopkins@example.com</t>
  </si>
  <si>
    <t>(293)968-7817x0699</t>
  </si>
  <si>
    <t>bcrane@example.net</t>
  </si>
  <si>
    <t>0893356131</t>
  </si>
  <si>
    <t>310.427.9884x1354</t>
  </si>
  <si>
    <t>agreen@example.net</t>
  </si>
  <si>
    <t>442.228.1334x06051</t>
  </si>
  <si>
    <t>marco60@example.com</t>
  </si>
  <si>
    <t>001-560-038-7748x38771</t>
  </si>
  <si>
    <t>abowers@example.com</t>
  </si>
  <si>
    <t>(524)197-0601</t>
  </si>
  <si>
    <t>rsutton@example.com</t>
  </si>
  <si>
    <t>+1-630-005-2278x591</t>
  </si>
  <si>
    <t>joshuadavis@example.org</t>
  </si>
  <si>
    <t>267.681.7613x857</t>
  </si>
  <si>
    <t>ahill@example.net</t>
  </si>
  <si>
    <t>864-208-4320</t>
  </si>
  <si>
    <t>qvaughan@example.com</t>
  </si>
  <si>
    <t>(681)499-5919</t>
  </si>
  <si>
    <t>graydaniel@example.org</t>
  </si>
  <si>
    <t>952.856.9993</t>
  </si>
  <si>
    <t>heather06@example.org</t>
  </si>
  <si>
    <t>001-518-012-1996x52382</t>
  </si>
  <si>
    <t>grichmond@example.com</t>
  </si>
  <si>
    <t>001-068-688-2703x9377</t>
  </si>
  <si>
    <t>richard38@example.net</t>
  </si>
  <si>
    <t>(696)153-5830x497</t>
  </si>
  <si>
    <t>veronicafox@example.org</t>
  </si>
  <si>
    <t>480.180.7333x8097</t>
  </si>
  <si>
    <t>murraydavid@example.com</t>
  </si>
  <si>
    <t>+1-507-509-0925x53091</t>
  </si>
  <si>
    <t>derekyoung@example.net</t>
  </si>
  <si>
    <t>marie10@example.org</t>
  </si>
  <si>
    <t>001-102-188-9502x292</t>
  </si>
  <si>
    <t>gibsonalicia@example.net</t>
  </si>
  <si>
    <t>091-144-0509x4958</t>
  </si>
  <si>
    <t>(848)746-4032</t>
  </si>
  <si>
    <t>knappjeffrey@example.org</t>
  </si>
  <si>
    <t>+1-885-109-4000x299</t>
  </si>
  <si>
    <t>michael27@example.net</t>
  </si>
  <si>
    <t>989-023-3782x05290</t>
  </si>
  <si>
    <t>vdoyle@example.org</t>
  </si>
  <si>
    <t>(751)752-8409x2607</t>
  </si>
  <si>
    <t>001-700-899-7790</t>
  </si>
  <si>
    <t>wrightsharon@example.org</t>
  </si>
  <si>
    <t>(690)296-8638</t>
  </si>
  <si>
    <t>webbjordan@example.org</t>
  </si>
  <si>
    <t>raymond63@example.net</t>
  </si>
  <si>
    <t>001-362-699-7710</t>
  </si>
  <si>
    <t>frankromero@example.org</t>
  </si>
  <si>
    <t>424.758.9099</t>
  </si>
  <si>
    <t>stephen06@example.org</t>
  </si>
  <si>
    <t>927-440-2564</t>
  </si>
  <si>
    <t>billy45@example.net</t>
  </si>
  <si>
    <t>stephanie57@example.org</t>
  </si>
  <si>
    <t>243.937.1371x0962</t>
  </si>
  <si>
    <t>nicolepage@example.org</t>
  </si>
  <si>
    <t>092.887.8773</t>
  </si>
  <si>
    <t>macklisa@example.com</t>
  </si>
  <si>
    <t>001-047-407-0405x12614</t>
  </si>
  <si>
    <t>thomasrachael@example.com</t>
  </si>
  <si>
    <t>687-932-7022x54461</t>
  </si>
  <si>
    <t>rhaynes@example.net</t>
  </si>
  <si>
    <t>198.169.1631</t>
  </si>
  <si>
    <t>001-511-131-5490</t>
  </si>
  <si>
    <t>mosesheather@example.net</t>
  </si>
  <si>
    <t>+1-340-763-1266x645</t>
  </si>
  <si>
    <t>mckeebethany@example.net</t>
  </si>
  <si>
    <t>049-694-5976</t>
  </si>
  <si>
    <t>jennifer80@example.com</t>
  </si>
  <si>
    <t>001-023-075-2095</t>
  </si>
  <si>
    <t>anna33@example.org</t>
  </si>
  <si>
    <t>001-403-578-0147</t>
  </si>
  <si>
    <t>petersonsonya@example.org</t>
  </si>
  <si>
    <t>(874)102-1935</t>
  </si>
  <si>
    <t>nguyenanna@example.org</t>
  </si>
  <si>
    <t>423.634.3849x2644</t>
  </si>
  <si>
    <t>andrew01@example.org</t>
  </si>
  <si>
    <t>382-957-3534x05800</t>
  </si>
  <si>
    <t>bcline@example.org</t>
  </si>
  <si>
    <t>(554)900-2721</t>
  </si>
  <si>
    <t>169.557.9484</t>
  </si>
  <si>
    <t>johnsonrobert@example.net</t>
  </si>
  <si>
    <t>001-817-535-4988x278</t>
  </si>
  <si>
    <t>laurathomas@example.net</t>
  </si>
  <si>
    <t>001-663-865-3298x03186</t>
  </si>
  <si>
    <t>lindseygibbs@example.com</t>
  </si>
  <si>
    <t>+1-619-504-3632x66962</t>
  </si>
  <si>
    <t>jamesfowler@example.com</t>
  </si>
  <si>
    <t>(834)972-9753x234</t>
  </si>
  <si>
    <t>christina73@example.org</t>
  </si>
  <si>
    <t>001-966-326-8183x8362</t>
  </si>
  <si>
    <t>adam90@example.org</t>
  </si>
  <si>
    <t>690.462.1166x442</t>
  </si>
  <si>
    <t>nicholas53@example.org</t>
  </si>
  <si>
    <t>(259)443-2295</t>
  </si>
  <si>
    <t>aaronsanchez@example.com</t>
  </si>
  <si>
    <t>(282)582-1433x88339</t>
  </si>
  <si>
    <t>garciafelicia@example.net</t>
  </si>
  <si>
    <t>001-456-610-6038</t>
  </si>
  <si>
    <t>raven26@example.com</t>
  </si>
  <si>
    <t>(797)477-3173</t>
  </si>
  <si>
    <t>warrenkenneth@example.com</t>
  </si>
  <si>
    <t>adamsbruce@example.net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</si>
</sst>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quotePrefix="1"/>
    <xf numFmtId="0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B9179-E807-47BC-AE9A-78775DA8C671}">
  <dimension ref="A1:AC10001"/>
  <sheetViews>
    <sheetView tabSelected="1" workbookViewId="0">
      <selection sqref="A1:XFD1"/>
    </sheetView>
  </sheetViews>
  <sheetFormatPr defaultRowHeight="14.4" x14ac:dyDescent="0.3"/>
  <cols>
    <col min="1" max="1" width="80.88671875" bestFit="1" customWidth="1"/>
  </cols>
  <sheetData>
    <row r="1" spans="1:29" s="5" customForma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</row>
    <row r="2" spans="1:29" x14ac:dyDescent="0.3">
      <c r="A2" s="1" t="s">
        <v>29</v>
      </c>
      <c r="B2" t="s">
        <v>30</v>
      </c>
      <c r="C2" t="s">
        <v>31</v>
      </c>
      <c r="D2" t="s">
        <v>32</v>
      </c>
      <c r="E2">
        <v>7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>
        <v>8759422956</v>
      </c>
      <c r="L2" t="s">
        <v>38</v>
      </c>
      <c r="M2" t="s">
        <v>39</v>
      </c>
      <c r="N2" t="s">
        <v>40</v>
      </c>
      <c r="O2">
        <v>18384</v>
      </c>
      <c r="P2">
        <v>23384</v>
      </c>
      <c r="Q2" t="s">
        <v>41</v>
      </c>
      <c r="R2">
        <v>937</v>
      </c>
      <c r="S2" s="2">
        <v>44759</v>
      </c>
      <c r="T2" t="s">
        <v>42</v>
      </c>
      <c r="U2">
        <v>0</v>
      </c>
      <c r="V2" t="s">
        <v>43</v>
      </c>
      <c r="W2">
        <v>685</v>
      </c>
      <c r="X2" t="s">
        <v>44</v>
      </c>
      <c r="Y2" t="s">
        <v>45</v>
      </c>
      <c r="Z2">
        <v>0</v>
      </c>
      <c r="AA2">
        <v>570</v>
      </c>
      <c r="AB2">
        <v>21010</v>
      </c>
      <c r="AC2" t="s">
        <v>46</v>
      </c>
    </row>
    <row r="3" spans="1:29" x14ac:dyDescent="0.3">
      <c r="A3" s="1" t="s">
        <v>47</v>
      </c>
      <c r="B3" t="s">
        <v>48</v>
      </c>
      <c r="C3" t="s">
        <v>49</v>
      </c>
      <c r="D3" t="s">
        <v>50</v>
      </c>
      <c r="E3">
        <v>7</v>
      </c>
      <c r="F3" t="s">
        <v>51</v>
      </c>
      <c r="G3" t="s">
        <v>52</v>
      </c>
      <c r="H3" t="s">
        <v>35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>
        <v>18950</v>
      </c>
      <c r="P3">
        <v>23116</v>
      </c>
      <c r="Q3" t="s">
        <v>59</v>
      </c>
      <c r="R3">
        <v>50</v>
      </c>
      <c r="S3" s="2">
        <v>45304</v>
      </c>
      <c r="T3" s="2">
        <v>45334</v>
      </c>
      <c r="U3">
        <v>5166</v>
      </c>
      <c r="V3" t="s">
        <v>43</v>
      </c>
      <c r="W3">
        <v>786</v>
      </c>
      <c r="X3" t="s">
        <v>60</v>
      </c>
      <c r="Y3" t="s">
        <v>61</v>
      </c>
      <c r="Z3">
        <v>3465</v>
      </c>
      <c r="AA3">
        <v>380</v>
      </c>
      <c r="AB3">
        <v>22010</v>
      </c>
      <c r="AC3" t="s">
        <v>46</v>
      </c>
    </row>
    <row r="4" spans="1:29" x14ac:dyDescent="0.3">
      <c r="A4" s="1" t="s">
        <v>29</v>
      </c>
      <c r="B4" t="s">
        <v>62</v>
      </c>
      <c r="C4" t="s">
        <v>63</v>
      </c>
      <c r="D4" t="s">
        <v>50</v>
      </c>
      <c r="E4">
        <v>7</v>
      </c>
      <c r="F4" t="s">
        <v>64</v>
      </c>
      <c r="G4" t="s">
        <v>65</v>
      </c>
      <c r="H4" t="s">
        <v>35</v>
      </c>
      <c r="I4" t="s">
        <v>66</v>
      </c>
      <c r="J4" t="s">
        <v>67</v>
      </c>
      <c r="K4" t="s">
        <v>68</v>
      </c>
      <c r="L4" t="s">
        <v>69</v>
      </c>
      <c r="M4" t="s">
        <v>70</v>
      </c>
      <c r="N4" t="s">
        <v>58</v>
      </c>
      <c r="O4">
        <v>15215</v>
      </c>
      <c r="P4">
        <v>19439</v>
      </c>
      <c r="Q4" t="s">
        <v>41</v>
      </c>
      <c r="R4">
        <v>286</v>
      </c>
      <c r="S4" s="2">
        <v>44522</v>
      </c>
      <c r="T4" t="s">
        <v>42</v>
      </c>
      <c r="U4">
        <v>0</v>
      </c>
      <c r="V4" t="s">
        <v>71</v>
      </c>
      <c r="W4">
        <v>401</v>
      </c>
      <c r="X4" t="s">
        <v>44</v>
      </c>
      <c r="Y4" t="s">
        <v>72</v>
      </c>
      <c r="Z4">
        <v>1981</v>
      </c>
      <c r="AA4">
        <v>146</v>
      </c>
      <c r="AB4">
        <v>17913</v>
      </c>
      <c r="AC4" t="s">
        <v>73</v>
      </c>
    </row>
    <row r="5" spans="1:29" x14ac:dyDescent="0.3">
      <c r="A5" s="1" t="s">
        <v>29</v>
      </c>
      <c r="B5" t="s">
        <v>74</v>
      </c>
      <c r="C5" t="s">
        <v>75</v>
      </c>
      <c r="D5" t="s">
        <v>76</v>
      </c>
      <c r="E5">
        <v>2</v>
      </c>
      <c r="F5" t="s">
        <v>77</v>
      </c>
      <c r="G5" t="s">
        <v>78</v>
      </c>
      <c r="H5" t="s">
        <v>79</v>
      </c>
      <c r="I5" t="s">
        <v>66</v>
      </c>
      <c r="J5" t="s">
        <v>80</v>
      </c>
      <c r="K5" t="s">
        <v>81</v>
      </c>
      <c r="L5" t="s">
        <v>82</v>
      </c>
      <c r="M5" t="s">
        <v>83</v>
      </c>
      <c r="N5" t="s">
        <v>84</v>
      </c>
      <c r="O5">
        <v>14132</v>
      </c>
      <c r="P5">
        <v>16444</v>
      </c>
      <c r="Q5" t="s">
        <v>41</v>
      </c>
      <c r="R5">
        <v>132</v>
      </c>
      <c r="S5" s="2">
        <v>45206</v>
      </c>
      <c r="T5" t="s">
        <v>42</v>
      </c>
      <c r="U5">
        <v>0</v>
      </c>
      <c r="V5" t="s">
        <v>85</v>
      </c>
      <c r="W5">
        <v>656</v>
      </c>
      <c r="X5" t="s">
        <v>44</v>
      </c>
      <c r="Y5" t="s">
        <v>61</v>
      </c>
      <c r="Z5">
        <v>0</v>
      </c>
      <c r="AA5">
        <v>856</v>
      </c>
      <c r="AB5">
        <v>15699</v>
      </c>
      <c r="AC5" t="s">
        <v>46</v>
      </c>
    </row>
    <row r="6" spans="1:29" x14ac:dyDescent="0.3">
      <c r="A6" s="1" t="s">
        <v>29</v>
      </c>
      <c r="B6" t="s">
        <v>86</v>
      </c>
      <c r="C6" t="s">
        <v>87</v>
      </c>
      <c r="D6" t="s">
        <v>76</v>
      </c>
      <c r="E6">
        <v>3</v>
      </c>
      <c r="F6" t="s">
        <v>64</v>
      </c>
      <c r="G6" t="s">
        <v>88</v>
      </c>
      <c r="H6" t="s">
        <v>35</v>
      </c>
      <c r="I6" t="s">
        <v>89</v>
      </c>
      <c r="J6" t="s">
        <v>90</v>
      </c>
      <c r="K6" t="s">
        <v>91</v>
      </c>
      <c r="L6" t="s">
        <v>92</v>
      </c>
      <c r="M6" t="s">
        <v>93</v>
      </c>
      <c r="N6" t="s">
        <v>94</v>
      </c>
      <c r="O6">
        <v>12365</v>
      </c>
      <c r="P6">
        <v>15254</v>
      </c>
      <c r="Q6" t="s">
        <v>95</v>
      </c>
      <c r="R6">
        <v>984</v>
      </c>
      <c r="S6" s="2">
        <v>45223</v>
      </c>
      <c r="T6" s="2">
        <v>45234</v>
      </c>
      <c r="U6">
        <v>0</v>
      </c>
      <c r="V6" t="s">
        <v>43</v>
      </c>
      <c r="W6">
        <v>488</v>
      </c>
      <c r="X6" t="s">
        <v>60</v>
      </c>
      <c r="Y6" t="s">
        <v>72</v>
      </c>
      <c r="Z6">
        <v>0</v>
      </c>
      <c r="AA6">
        <v>549</v>
      </c>
      <c r="AB6">
        <v>13599</v>
      </c>
      <c r="AC6" t="s">
        <v>73</v>
      </c>
    </row>
    <row r="7" spans="1:29" x14ac:dyDescent="0.3">
      <c r="A7" s="1" t="s">
        <v>29</v>
      </c>
      <c r="B7" t="s">
        <v>96</v>
      </c>
      <c r="C7" t="s">
        <v>97</v>
      </c>
      <c r="D7" t="s">
        <v>98</v>
      </c>
      <c r="E7">
        <v>2</v>
      </c>
      <c r="F7" t="s">
        <v>99</v>
      </c>
      <c r="G7" t="s">
        <v>100</v>
      </c>
      <c r="H7" t="s">
        <v>35</v>
      </c>
      <c r="I7" t="s">
        <v>101</v>
      </c>
      <c r="J7" t="s">
        <v>102</v>
      </c>
      <c r="K7" t="s">
        <v>103</v>
      </c>
      <c r="L7" t="s">
        <v>104</v>
      </c>
      <c r="M7" t="s">
        <v>105</v>
      </c>
      <c r="N7" t="s">
        <v>40</v>
      </c>
      <c r="O7">
        <v>12187</v>
      </c>
      <c r="P7">
        <v>14372</v>
      </c>
      <c r="Q7" t="s">
        <v>59</v>
      </c>
      <c r="R7">
        <v>549</v>
      </c>
      <c r="S7" s="2">
        <v>44337</v>
      </c>
      <c r="T7" t="s">
        <v>42</v>
      </c>
      <c r="U7">
        <v>43712</v>
      </c>
      <c r="V7" t="s">
        <v>106</v>
      </c>
      <c r="W7">
        <v>573</v>
      </c>
      <c r="X7" t="s">
        <v>44</v>
      </c>
      <c r="Y7" t="s">
        <v>45</v>
      </c>
      <c r="Z7">
        <v>0</v>
      </c>
      <c r="AA7">
        <v>781</v>
      </c>
      <c r="AB7">
        <v>13327</v>
      </c>
      <c r="AC7" t="s">
        <v>107</v>
      </c>
    </row>
    <row r="8" spans="1:29" x14ac:dyDescent="0.3">
      <c r="A8" s="1" t="s">
        <v>47</v>
      </c>
      <c r="B8" t="s">
        <v>108</v>
      </c>
      <c r="C8" t="s">
        <v>109</v>
      </c>
      <c r="D8" t="s">
        <v>110</v>
      </c>
      <c r="E8">
        <v>2</v>
      </c>
      <c r="F8" t="s">
        <v>33</v>
      </c>
      <c r="G8" t="s">
        <v>111</v>
      </c>
      <c r="H8" t="s">
        <v>35</v>
      </c>
      <c r="I8" t="s">
        <v>112</v>
      </c>
      <c r="J8" t="s">
        <v>113</v>
      </c>
      <c r="K8" t="s">
        <v>114</v>
      </c>
      <c r="L8" t="s">
        <v>115</v>
      </c>
      <c r="M8" t="s">
        <v>116</v>
      </c>
      <c r="N8" t="s">
        <v>58</v>
      </c>
      <c r="O8">
        <v>19899</v>
      </c>
      <c r="P8">
        <v>23008</v>
      </c>
      <c r="Q8" t="s">
        <v>41</v>
      </c>
      <c r="R8">
        <v>502</v>
      </c>
      <c r="S8" s="2">
        <v>44844</v>
      </c>
      <c r="T8" s="2">
        <v>44852</v>
      </c>
      <c r="U8">
        <v>0</v>
      </c>
      <c r="V8" t="s">
        <v>85</v>
      </c>
      <c r="W8">
        <v>676</v>
      </c>
      <c r="X8" t="s">
        <v>60</v>
      </c>
      <c r="Y8" t="s">
        <v>72</v>
      </c>
      <c r="Z8">
        <v>3902</v>
      </c>
      <c r="AA8">
        <v>762</v>
      </c>
      <c r="AB8">
        <v>22285</v>
      </c>
      <c r="AC8" t="s">
        <v>73</v>
      </c>
    </row>
    <row r="9" spans="1:29" x14ac:dyDescent="0.3">
      <c r="A9" s="1" t="s">
        <v>47</v>
      </c>
      <c r="B9" t="s">
        <v>117</v>
      </c>
      <c r="C9" t="s">
        <v>118</v>
      </c>
      <c r="D9" t="s">
        <v>119</v>
      </c>
      <c r="E9">
        <v>2</v>
      </c>
      <c r="F9" t="s">
        <v>120</v>
      </c>
      <c r="G9" t="s">
        <v>121</v>
      </c>
      <c r="H9" t="s">
        <v>35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58</v>
      </c>
      <c r="O9">
        <v>26911</v>
      </c>
      <c r="P9">
        <v>30154</v>
      </c>
      <c r="Q9" t="s">
        <v>41</v>
      </c>
      <c r="R9">
        <v>439</v>
      </c>
      <c r="S9" s="2">
        <v>44586</v>
      </c>
      <c r="T9" s="2">
        <v>44594</v>
      </c>
      <c r="U9">
        <v>0</v>
      </c>
      <c r="V9" t="s">
        <v>71</v>
      </c>
      <c r="W9">
        <v>550</v>
      </c>
      <c r="X9" t="s">
        <v>60</v>
      </c>
      <c r="Y9" t="s">
        <v>72</v>
      </c>
      <c r="Z9">
        <v>3962</v>
      </c>
      <c r="AA9">
        <v>1000</v>
      </c>
      <c r="AB9">
        <v>30047</v>
      </c>
      <c r="AC9" t="s">
        <v>73</v>
      </c>
    </row>
    <row r="10" spans="1:29" x14ac:dyDescent="0.3">
      <c r="A10" s="1" t="s">
        <v>29</v>
      </c>
      <c r="B10" t="s">
        <v>62</v>
      </c>
      <c r="C10" t="s">
        <v>127</v>
      </c>
      <c r="D10" t="s">
        <v>128</v>
      </c>
      <c r="E10">
        <v>1</v>
      </c>
      <c r="F10" t="s">
        <v>129</v>
      </c>
      <c r="G10" t="s">
        <v>130</v>
      </c>
      <c r="H10" t="s">
        <v>35</v>
      </c>
      <c r="I10" t="s">
        <v>131</v>
      </c>
      <c r="J10" t="s">
        <v>132</v>
      </c>
      <c r="K10" t="s">
        <v>133</v>
      </c>
      <c r="L10" t="s">
        <v>134</v>
      </c>
      <c r="M10" t="s">
        <v>135</v>
      </c>
      <c r="N10" t="s">
        <v>94</v>
      </c>
      <c r="O10">
        <v>2688</v>
      </c>
      <c r="P10">
        <v>5948</v>
      </c>
      <c r="Q10" t="s">
        <v>95</v>
      </c>
      <c r="R10">
        <v>894</v>
      </c>
      <c r="S10" s="2">
        <v>44965</v>
      </c>
      <c r="T10" t="s">
        <v>42</v>
      </c>
      <c r="U10">
        <v>0</v>
      </c>
      <c r="V10" t="s">
        <v>71</v>
      </c>
      <c r="W10">
        <v>473</v>
      </c>
      <c r="X10" t="s">
        <v>44</v>
      </c>
      <c r="Y10" t="s">
        <v>61</v>
      </c>
      <c r="Z10">
        <v>0</v>
      </c>
      <c r="AA10">
        <v>321</v>
      </c>
      <c r="AB10">
        <v>3130</v>
      </c>
      <c r="AC10" t="s">
        <v>46</v>
      </c>
    </row>
    <row r="11" spans="1:29" x14ac:dyDescent="0.3">
      <c r="A11" s="1" t="s">
        <v>47</v>
      </c>
      <c r="B11" t="s">
        <v>136</v>
      </c>
      <c r="C11" t="s">
        <v>137</v>
      </c>
      <c r="D11" t="s">
        <v>138</v>
      </c>
      <c r="E11">
        <v>7</v>
      </c>
      <c r="F11" t="s">
        <v>33</v>
      </c>
      <c r="G11" t="s">
        <v>139</v>
      </c>
      <c r="H11" t="s">
        <v>79</v>
      </c>
      <c r="I11" t="s">
        <v>140</v>
      </c>
      <c r="J11" t="s">
        <v>141</v>
      </c>
      <c r="K11" t="s">
        <v>142</v>
      </c>
      <c r="L11" t="s">
        <v>143</v>
      </c>
      <c r="M11" t="s">
        <v>144</v>
      </c>
      <c r="N11" t="s">
        <v>58</v>
      </c>
      <c r="O11">
        <v>19245</v>
      </c>
      <c r="P11">
        <v>23505</v>
      </c>
      <c r="Q11" t="s">
        <v>59</v>
      </c>
      <c r="R11">
        <v>555</v>
      </c>
      <c r="S11" s="2">
        <v>45198</v>
      </c>
      <c r="T11" t="s">
        <v>42</v>
      </c>
      <c r="U11">
        <v>3330</v>
      </c>
      <c r="V11" t="s">
        <v>71</v>
      </c>
      <c r="W11">
        <v>434</v>
      </c>
      <c r="X11" t="s">
        <v>44</v>
      </c>
      <c r="Y11" t="s">
        <v>45</v>
      </c>
      <c r="Z11">
        <v>1783</v>
      </c>
      <c r="AA11">
        <v>850</v>
      </c>
      <c r="AB11">
        <v>20130</v>
      </c>
      <c r="AC11" t="s">
        <v>73</v>
      </c>
    </row>
    <row r="12" spans="1:29" x14ac:dyDescent="0.3">
      <c r="A12" s="1" t="s">
        <v>47</v>
      </c>
      <c r="B12" t="s">
        <v>145</v>
      </c>
      <c r="C12" t="s">
        <v>146</v>
      </c>
      <c r="D12" t="s">
        <v>50</v>
      </c>
      <c r="E12">
        <v>4</v>
      </c>
      <c r="F12" t="s">
        <v>77</v>
      </c>
      <c r="G12" t="s">
        <v>147</v>
      </c>
      <c r="H12" t="s">
        <v>79</v>
      </c>
      <c r="I12" t="s">
        <v>148</v>
      </c>
      <c r="J12" t="s">
        <v>149</v>
      </c>
      <c r="K12" t="s">
        <v>150</v>
      </c>
      <c r="L12" t="s">
        <v>151</v>
      </c>
      <c r="M12" t="s">
        <v>152</v>
      </c>
      <c r="N12" t="s">
        <v>84</v>
      </c>
      <c r="O12">
        <v>6466</v>
      </c>
      <c r="P12">
        <v>9048</v>
      </c>
      <c r="Q12" t="s">
        <v>41</v>
      </c>
      <c r="R12">
        <v>803</v>
      </c>
      <c r="S12" s="2">
        <v>45113</v>
      </c>
      <c r="T12" s="2">
        <v>45121</v>
      </c>
      <c r="U12">
        <v>0</v>
      </c>
      <c r="V12" t="s">
        <v>43</v>
      </c>
      <c r="W12">
        <v>685</v>
      </c>
      <c r="X12" t="s">
        <v>60</v>
      </c>
      <c r="Y12" t="s">
        <v>45</v>
      </c>
      <c r="Z12">
        <v>0</v>
      </c>
      <c r="AA12">
        <v>955</v>
      </c>
      <c r="AB12">
        <v>8823</v>
      </c>
      <c r="AC12" t="s">
        <v>107</v>
      </c>
    </row>
    <row r="13" spans="1:29" x14ac:dyDescent="0.3">
      <c r="A13" s="1" t="s">
        <v>47</v>
      </c>
      <c r="B13" t="s">
        <v>153</v>
      </c>
      <c r="C13" t="s">
        <v>154</v>
      </c>
      <c r="D13" t="s">
        <v>155</v>
      </c>
      <c r="E13">
        <v>6</v>
      </c>
      <c r="F13" t="s">
        <v>99</v>
      </c>
      <c r="G13" t="s">
        <v>100</v>
      </c>
      <c r="H13" t="s">
        <v>35</v>
      </c>
      <c r="I13" t="s">
        <v>156</v>
      </c>
      <c r="J13" t="s">
        <v>157</v>
      </c>
      <c r="K13" t="s">
        <v>158</v>
      </c>
      <c r="L13" t="s">
        <v>159</v>
      </c>
      <c r="M13" t="s">
        <v>160</v>
      </c>
      <c r="N13" t="s">
        <v>40</v>
      </c>
      <c r="O13">
        <v>24519</v>
      </c>
      <c r="P13">
        <v>26768</v>
      </c>
      <c r="Q13" t="s">
        <v>59</v>
      </c>
      <c r="R13">
        <v>201</v>
      </c>
      <c r="S13" s="2">
        <v>45045</v>
      </c>
      <c r="T13" s="2">
        <v>45067</v>
      </c>
      <c r="U13">
        <v>29024</v>
      </c>
      <c r="V13" t="s">
        <v>43</v>
      </c>
      <c r="W13">
        <v>782</v>
      </c>
      <c r="X13" t="s">
        <v>60</v>
      </c>
      <c r="Y13" t="s">
        <v>72</v>
      </c>
      <c r="Z13">
        <v>0</v>
      </c>
      <c r="AA13">
        <v>983</v>
      </c>
      <c r="AB13">
        <v>26325</v>
      </c>
      <c r="AC13" t="s">
        <v>46</v>
      </c>
    </row>
    <row r="14" spans="1:29" x14ac:dyDescent="0.3">
      <c r="A14" s="1" t="s">
        <v>47</v>
      </c>
      <c r="B14" t="s">
        <v>161</v>
      </c>
      <c r="C14" t="s">
        <v>162</v>
      </c>
      <c r="D14" t="s">
        <v>128</v>
      </c>
      <c r="E14">
        <v>10</v>
      </c>
      <c r="F14" t="s">
        <v>129</v>
      </c>
      <c r="G14" t="s">
        <v>163</v>
      </c>
      <c r="H14" t="s">
        <v>35</v>
      </c>
      <c r="I14" t="s">
        <v>164</v>
      </c>
      <c r="J14" t="s">
        <v>90</v>
      </c>
      <c r="K14" t="s">
        <v>165</v>
      </c>
      <c r="L14" t="s">
        <v>166</v>
      </c>
      <c r="M14" t="s">
        <v>167</v>
      </c>
      <c r="N14" t="s">
        <v>58</v>
      </c>
      <c r="O14">
        <v>23367</v>
      </c>
      <c r="P14">
        <v>27513</v>
      </c>
      <c r="Q14" t="s">
        <v>41</v>
      </c>
      <c r="R14">
        <v>232</v>
      </c>
      <c r="S14" s="2">
        <v>44420</v>
      </c>
      <c r="T14" t="s">
        <v>42</v>
      </c>
      <c r="U14">
        <v>0</v>
      </c>
      <c r="V14" t="s">
        <v>85</v>
      </c>
      <c r="W14">
        <v>423</v>
      </c>
      <c r="X14" t="s">
        <v>44</v>
      </c>
      <c r="Y14" t="s">
        <v>72</v>
      </c>
      <c r="Z14">
        <v>4570</v>
      </c>
      <c r="AA14">
        <v>378</v>
      </c>
      <c r="AB14">
        <v>24109</v>
      </c>
      <c r="AC14" t="s">
        <v>46</v>
      </c>
    </row>
    <row r="15" spans="1:29" x14ac:dyDescent="0.3">
      <c r="A15" s="1" t="s">
        <v>29</v>
      </c>
      <c r="B15" t="s">
        <v>74</v>
      </c>
      <c r="C15" t="s">
        <v>168</v>
      </c>
      <c r="D15" t="s">
        <v>169</v>
      </c>
      <c r="E15">
        <v>9</v>
      </c>
      <c r="F15" t="s">
        <v>33</v>
      </c>
      <c r="G15" t="s">
        <v>170</v>
      </c>
      <c r="H15" t="s">
        <v>79</v>
      </c>
      <c r="I15" t="s">
        <v>171</v>
      </c>
      <c r="J15" t="s">
        <v>172</v>
      </c>
      <c r="K15" t="s">
        <v>173</v>
      </c>
      <c r="L15" t="s">
        <v>174</v>
      </c>
      <c r="M15" t="s">
        <v>175</v>
      </c>
      <c r="N15" t="s">
        <v>94</v>
      </c>
      <c r="O15">
        <v>21946</v>
      </c>
      <c r="P15">
        <v>25723</v>
      </c>
      <c r="Q15" t="s">
        <v>95</v>
      </c>
      <c r="R15">
        <v>203</v>
      </c>
      <c r="S15" s="2">
        <v>44792</v>
      </c>
      <c r="T15" t="s">
        <v>42</v>
      </c>
      <c r="U15">
        <v>0</v>
      </c>
      <c r="V15" t="s">
        <v>106</v>
      </c>
      <c r="W15">
        <v>533</v>
      </c>
      <c r="X15" t="s">
        <v>44</v>
      </c>
      <c r="Y15" t="s">
        <v>72</v>
      </c>
      <c r="Z15">
        <v>0</v>
      </c>
      <c r="AA15">
        <v>661</v>
      </c>
      <c r="AB15">
        <v>23419</v>
      </c>
      <c r="AC15" t="s">
        <v>107</v>
      </c>
    </row>
    <row r="16" spans="1:29" x14ac:dyDescent="0.3">
      <c r="A16" s="1" t="s">
        <v>47</v>
      </c>
      <c r="B16" t="s">
        <v>176</v>
      </c>
      <c r="C16" t="s">
        <v>177</v>
      </c>
      <c r="D16" t="s">
        <v>178</v>
      </c>
      <c r="E16">
        <v>5</v>
      </c>
      <c r="F16" t="s">
        <v>33</v>
      </c>
      <c r="G16" t="s">
        <v>179</v>
      </c>
      <c r="H16" t="s">
        <v>35</v>
      </c>
      <c r="I16" t="s">
        <v>180</v>
      </c>
      <c r="J16" t="s">
        <v>181</v>
      </c>
      <c r="K16">
        <v>1910929550</v>
      </c>
      <c r="L16" t="s">
        <v>182</v>
      </c>
      <c r="M16" t="s">
        <v>183</v>
      </c>
      <c r="N16" t="s">
        <v>94</v>
      </c>
      <c r="O16">
        <v>26724</v>
      </c>
      <c r="P16">
        <v>31139</v>
      </c>
      <c r="Q16" t="s">
        <v>41</v>
      </c>
      <c r="R16">
        <v>150</v>
      </c>
      <c r="S16" s="2">
        <v>44468</v>
      </c>
      <c r="T16" t="s">
        <v>42</v>
      </c>
      <c r="U16">
        <v>0</v>
      </c>
      <c r="V16" t="s">
        <v>43</v>
      </c>
      <c r="W16">
        <v>446</v>
      </c>
      <c r="X16" t="s">
        <v>44</v>
      </c>
      <c r="Y16" t="s">
        <v>45</v>
      </c>
      <c r="Z16">
        <v>0</v>
      </c>
      <c r="AA16">
        <v>822</v>
      </c>
      <c r="AB16">
        <v>28481</v>
      </c>
      <c r="AC16" t="s">
        <v>73</v>
      </c>
    </row>
    <row r="17" spans="1:29" x14ac:dyDescent="0.3">
      <c r="A17" s="1" t="s">
        <v>47</v>
      </c>
      <c r="B17" t="s">
        <v>161</v>
      </c>
      <c r="C17" t="s">
        <v>184</v>
      </c>
      <c r="D17" t="s">
        <v>185</v>
      </c>
      <c r="E17">
        <v>8</v>
      </c>
      <c r="F17" t="s">
        <v>186</v>
      </c>
      <c r="G17" t="s">
        <v>187</v>
      </c>
      <c r="H17" t="s">
        <v>35</v>
      </c>
      <c r="I17" t="s">
        <v>188</v>
      </c>
      <c r="J17" t="s">
        <v>189</v>
      </c>
      <c r="K17" t="s">
        <v>190</v>
      </c>
      <c r="L17" t="s">
        <v>191</v>
      </c>
      <c r="M17" t="s">
        <v>192</v>
      </c>
      <c r="N17" t="s">
        <v>84</v>
      </c>
      <c r="O17">
        <v>5318</v>
      </c>
      <c r="P17">
        <v>7653</v>
      </c>
      <c r="Q17" t="s">
        <v>41</v>
      </c>
      <c r="R17">
        <v>6</v>
      </c>
      <c r="S17" s="2">
        <v>45274</v>
      </c>
      <c r="T17" t="s">
        <v>42</v>
      </c>
      <c r="U17">
        <v>0</v>
      </c>
      <c r="V17" t="s">
        <v>85</v>
      </c>
      <c r="W17">
        <v>715</v>
      </c>
      <c r="X17" t="s">
        <v>44</v>
      </c>
      <c r="Y17" t="s">
        <v>61</v>
      </c>
      <c r="Z17">
        <v>0</v>
      </c>
      <c r="AA17">
        <v>876</v>
      </c>
      <c r="AB17">
        <v>7199</v>
      </c>
      <c r="AC17" t="s">
        <v>73</v>
      </c>
    </row>
    <row r="18" spans="1:29" x14ac:dyDescent="0.3">
      <c r="A18" s="1" t="s">
        <v>29</v>
      </c>
      <c r="B18" t="s">
        <v>96</v>
      </c>
      <c r="C18" t="s">
        <v>193</v>
      </c>
      <c r="D18" t="s">
        <v>169</v>
      </c>
      <c r="E18">
        <v>10</v>
      </c>
      <c r="F18" t="s">
        <v>120</v>
      </c>
      <c r="G18" t="s">
        <v>194</v>
      </c>
      <c r="H18" t="s">
        <v>79</v>
      </c>
      <c r="I18" t="s">
        <v>195</v>
      </c>
      <c r="J18" t="s">
        <v>196</v>
      </c>
      <c r="K18" t="s">
        <v>197</v>
      </c>
      <c r="L18" t="s">
        <v>198</v>
      </c>
      <c r="M18" t="s">
        <v>199</v>
      </c>
      <c r="N18" t="s">
        <v>58</v>
      </c>
      <c r="O18">
        <v>18832</v>
      </c>
      <c r="P18">
        <v>21802</v>
      </c>
      <c r="Q18" t="s">
        <v>59</v>
      </c>
      <c r="R18">
        <v>201</v>
      </c>
      <c r="S18" s="2">
        <v>45052</v>
      </c>
      <c r="T18" t="s">
        <v>42</v>
      </c>
      <c r="U18">
        <v>28027</v>
      </c>
      <c r="V18" t="s">
        <v>85</v>
      </c>
      <c r="W18">
        <v>405</v>
      </c>
      <c r="X18" t="s">
        <v>44</v>
      </c>
      <c r="Y18" t="s">
        <v>45</v>
      </c>
      <c r="Z18">
        <v>3346</v>
      </c>
      <c r="AA18">
        <v>132</v>
      </c>
      <c r="AB18">
        <v>19928</v>
      </c>
      <c r="AC18" t="s">
        <v>73</v>
      </c>
    </row>
    <row r="19" spans="1:29" x14ac:dyDescent="0.3">
      <c r="A19" s="1" t="s">
        <v>47</v>
      </c>
      <c r="B19" t="s">
        <v>136</v>
      </c>
      <c r="C19" t="s">
        <v>200</v>
      </c>
      <c r="D19" t="s">
        <v>201</v>
      </c>
      <c r="E19">
        <v>8</v>
      </c>
      <c r="F19" t="s">
        <v>77</v>
      </c>
      <c r="G19" t="s">
        <v>202</v>
      </c>
      <c r="H19" t="s">
        <v>35</v>
      </c>
      <c r="I19" t="s">
        <v>203</v>
      </c>
      <c r="J19" t="s">
        <v>204</v>
      </c>
      <c r="K19" t="s">
        <v>205</v>
      </c>
      <c r="L19" t="s">
        <v>206</v>
      </c>
      <c r="M19" t="s">
        <v>207</v>
      </c>
      <c r="N19" t="s">
        <v>94</v>
      </c>
      <c r="O19">
        <v>6885</v>
      </c>
      <c r="P19">
        <v>8948</v>
      </c>
      <c r="Q19" t="s">
        <v>95</v>
      </c>
      <c r="R19">
        <v>383</v>
      </c>
      <c r="S19" s="2">
        <v>45146</v>
      </c>
      <c r="T19" s="2">
        <v>45174</v>
      </c>
      <c r="U19">
        <v>0</v>
      </c>
      <c r="V19" t="s">
        <v>71</v>
      </c>
      <c r="W19">
        <v>529</v>
      </c>
      <c r="X19" t="s">
        <v>60</v>
      </c>
      <c r="Y19" t="s">
        <v>61</v>
      </c>
      <c r="Z19">
        <v>0</v>
      </c>
      <c r="AA19">
        <v>472</v>
      </c>
      <c r="AB19">
        <v>7482</v>
      </c>
      <c r="AC19" t="s">
        <v>107</v>
      </c>
    </row>
    <row r="20" spans="1:29" x14ac:dyDescent="0.3">
      <c r="A20" s="1" t="s">
        <v>47</v>
      </c>
      <c r="B20" t="s">
        <v>176</v>
      </c>
      <c r="C20" t="s">
        <v>208</v>
      </c>
      <c r="D20" t="s">
        <v>32</v>
      </c>
      <c r="E20">
        <v>9</v>
      </c>
      <c r="F20" t="s">
        <v>33</v>
      </c>
      <c r="G20" t="s">
        <v>209</v>
      </c>
      <c r="H20" t="s">
        <v>79</v>
      </c>
      <c r="I20" t="s">
        <v>210</v>
      </c>
      <c r="J20" t="s">
        <v>211</v>
      </c>
      <c r="K20" t="s">
        <v>212</v>
      </c>
      <c r="L20" t="s">
        <v>213</v>
      </c>
      <c r="M20" t="s">
        <v>214</v>
      </c>
      <c r="N20" t="s">
        <v>84</v>
      </c>
      <c r="O20">
        <v>10024</v>
      </c>
      <c r="P20">
        <v>13841</v>
      </c>
      <c r="Q20" t="s">
        <v>95</v>
      </c>
      <c r="R20">
        <v>632</v>
      </c>
      <c r="S20" s="2">
        <v>44412</v>
      </c>
      <c r="T20" t="s">
        <v>42</v>
      </c>
      <c r="U20">
        <v>0</v>
      </c>
      <c r="V20" t="s">
        <v>43</v>
      </c>
      <c r="W20">
        <v>782</v>
      </c>
      <c r="X20" t="s">
        <v>44</v>
      </c>
      <c r="Y20" t="s">
        <v>72</v>
      </c>
      <c r="Z20">
        <v>0</v>
      </c>
      <c r="AA20">
        <v>491</v>
      </c>
      <c r="AB20">
        <v>12728</v>
      </c>
      <c r="AC20" t="s">
        <v>107</v>
      </c>
    </row>
    <row r="21" spans="1:29" x14ac:dyDescent="0.3">
      <c r="A21" s="1" t="s">
        <v>47</v>
      </c>
      <c r="B21" t="s">
        <v>48</v>
      </c>
      <c r="C21" t="s">
        <v>215</v>
      </c>
      <c r="D21" t="s">
        <v>138</v>
      </c>
      <c r="E21">
        <v>5</v>
      </c>
      <c r="F21" t="s">
        <v>186</v>
      </c>
      <c r="G21" t="s">
        <v>187</v>
      </c>
      <c r="H21" t="s">
        <v>35</v>
      </c>
      <c r="I21" t="s">
        <v>216</v>
      </c>
      <c r="J21" t="s">
        <v>217</v>
      </c>
      <c r="K21" t="s">
        <v>218</v>
      </c>
      <c r="L21" t="s">
        <v>219</v>
      </c>
      <c r="M21" t="s">
        <v>220</v>
      </c>
      <c r="N21" t="s">
        <v>84</v>
      </c>
      <c r="O21">
        <v>22022</v>
      </c>
      <c r="P21">
        <v>24788</v>
      </c>
      <c r="Q21" t="s">
        <v>41</v>
      </c>
      <c r="R21">
        <v>909</v>
      </c>
      <c r="S21" s="2">
        <v>44602</v>
      </c>
      <c r="T21" t="s">
        <v>42</v>
      </c>
      <c r="U21">
        <v>0</v>
      </c>
      <c r="V21" t="s">
        <v>43</v>
      </c>
      <c r="W21">
        <v>623</v>
      </c>
      <c r="X21" t="s">
        <v>44</v>
      </c>
      <c r="Y21" t="s">
        <v>45</v>
      </c>
      <c r="Z21">
        <v>0</v>
      </c>
      <c r="AA21">
        <v>97</v>
      </c>
      <c r="AB21">
        <v>24685</v>
      </c>
      <c r="AC21" t="s">
        <v>107</v>
      </c>
    </row>
    <row r="22" spans="1:29" x14ac:dyDescent="0.3">
      <c r="A22" s="1" t="s">
        <v>47</v>
      </c>
      <c r="B22" t="s">
        <v>136</v>
      </c>
      <c r="C22" t="s">
        <v>137</v>
      </c>
      <c r="D22" t="s">
        <v>155</v>
      </c>
      <c r="E22">
        <v>3</v>
      </c>
      <c r="F22" t="s">
        <v>221</v>
      </c>
      <c r="G22" t="s">
        <v>222</v>
      </c>
      <c r="H22" t="s">
        <v>79</v>
      </c>
      <c r="I22" t="s">
        <v>223</v>
      </c>
      <c r="J22" t="s">
        <v>224</v>
      </c>
      <c r="K22" t="s">
        <v>225</v>
      </c>
      <c r="L22" t="s">
        <v>226</v>
      </c>
      <c r="M22" t="s">
        <v>227</v>
      </c>
      <c r="N22" t="s">
        <v>40</v>
      </c>
      <c r="O22">
        <v>18788</v>
      </c>
      <c r="P22">
        <v>21357</v>
      </c>
      <c r="Q22" t="s">
        <v>41</v>
      </c>
      <c r="R22">
        <v>338</v>
      </c>
      <c r="S22" s="2">
        <v>45050</v>
      </c>
      <c r="T22" t="s">
        <v>42</v>
      </c>
      <c r="U22">
        <v>0</v>
      </c>
      <c r="V22" t="s">
        <v>71</v>
      </c>
      <c r="W22">
        <v>642</v>
      </c>
      <c r="X22" t="s">
        <v>44</v>
      </c>
      <c r="Y22" t="s">
        <v>45</v>
      </c>
      <c r="Z22">
        <v>0</v>
      </c>
      <c r="AA22">
        <v>982</v>
      </c>
      <c r="AB22">
        <v>20287</v>
      </c>
      <c r="AC22" t="s">
        <v>73</v>
      </c>
    </row>
    <row r="23" spans="1:29" x14ac:dyDescent="0.3">
      <c r="A23" s="1" t="s">
        <v>29</v>
      </c>
      <c r="B23" t="s">
        <v>228</v>
      </c>
      <c r="C23" t="s">
        <v>229</v>
      </c>
      <c r="D23" t="s">
        <v>128</v>
      </c>
      <c r="E23">
        <v>9</v>
      </c>
      <c r="F23" t="s">
        <v>221</v>
      </c>
      <c r="G23" t="s">
        <v>222</v>
      </c>
      <c r="H23" t="s">
        <v>79</v>
      </c>
      <c r="I23" t="s">
        <v>230</v>
      </c>
      <c r="J23" t="s">
        <v>231</v>
      </c>
      <c r="K23">
        <v>4931322286</v>
      </c>
      <c r="L23" t="s">
        <v>232</v>
      </c>
      <c r="M23" t="s">
        <v>233</v>
      </c>
      <c r="N23" t="s">
        <v>40</v>
      </c>
      <c r="O23">
        <v>14307</v>
      </c>
      <c r="P23">
        <v>17436</v>
      </c>
      <c r="Q23" t="s">
        <v>95</v>
      </c>
      <c r="R23">
        <v>941</v>
      </c>
      <c r="S23" s="2">
        <v>45036</v>
      </c>
      <c r="T23" s="2">
        <v>45066</v>
      </c>
      <c r="U23">
        <v>0</v>
      </c>
      <c r="V23" t="s">
        <v>43</v>
      </c>
      <c r="W23">
        <v>609</v>
      </c>
      <c r="X23" t="s">
        <v>60</v>
      </c>
      <c r="Y23" t="s">
        <v>72</v>
      </c>
      <c r="Z23">
        <v>0</v>
      </c>
      <c r="AA23">
        <v>319</v>
      </c>
      <c r="AB23">
        <v>15616</v>
      </c>
      <c r="AC23" t="s">
        <v>107</v>
      </c>
    </row>
    <row r="24" spans="1:29" x14ac:dyDescent="0.3">
      <c r="A24" s="1" t="s">
        <v>47</v>
      </c>
      <c r="B24" t="s">
        <v>234</v>
      </c>
      <c r="C24" t="s">
        <v>235</v>
      </c>
      <c r="D24" t="s">
        <v>236</v>
      </c>
      <c r="E24">
        <v>9</v>
      </c>
      <c r="F24" t="s">
        <v>51</v>
      </c>
      <c r="G24" t="s">
        <v>237</v>
      </c>
      <c r="H24" t="s">
        <v>35</v>
      </c>
      <c r="I24" t="s">
        <v>238</v>
      </c>
      <c r="J24" t="s">
        <v>239</v>
      </c>
      <c r="K24" t="s">
        <v>240</v>
      </c>
      <c r="L24" t="s">
        <v>241</v>
      </c>
      <c r="M24" t="s">
        <v>242</v>
      </c>
      <c r="N24" t="s">
        <v>94</v>
      </c>
      <c r="O24">
        <v>29677</v>
      </c>
      <c r="P24">
        <v>32562</v>
      </c>
      <c r="Q24" t="s">
        <v>59</v>
      </c>
      <c r="R24">
        <v>725</v>
      </c>
      <c r="S24" s="2">
        <v>44900</v>
      </c>
      <c r="T24" s="2">
        <v>44922</v>
      </c>
      <c r="U24">
        <v>44142</v>
      </c>
      <c r="V24" t="s">
        <v>43</v>
      </c>
      <c r="W24">
        <v>532</v>
      </c>
      <c r="X24" t="s">
        <v>60</v>
      </c>
      <c r="Y24" t="s">
        <v>61</v>
      </c>
      <c r="Z24">
        <v>0</v>
      </c>
      <c r="AA24">
        <v>198</v>
      </c>
      <c r="AB24">
        <v>29708</v>
      </c>
      <c r="AC24" t="s">
        <v>107</v>
      </c>
    </row>
    <row r="25" spans="1:29" x14ac:dyDescent="0.3">
      <c r="A25" s="1" t="s">
        <v>47</v>
      </c>
      <c r="B25" t="s">
        <v>117</v>
      </c>
      <c r="C25" t="s">
        <v>243</v>
      </c>
      <c r="D25" t="s">
        <v>155</v>
      </c>
      <c r="E25">
        <v>1</v>
      </c>
      <c r="F25" t="s">
        <v>77</v>
      </c>
      <c r="G25" t="s">
        <v>202</v>
      </c>
      <c r="H25" t="s">
        <v>35</v>
      </c>
      <c r="I25" t="s">
        <v>244</v>
      </c>
      <c r="J25" t="s">
        <v>245</v>
      </c>
      <c r="K25" t="s">
        <v>246</v>
      </c>
      <c r="L25" t="s">
        <v>247</v>
      </c>
      <c r="M25" t="s">
        <v>248</v>
      </c>
      <c r="N25" t="s">
        <v>84</v>
      </c>
      <c r="O25">
        <v>20561</v>
      </c>
      <c r="P25">
        <v>24439</v>
      </c>
      <c r="Q25" t="s">
        <v>59</v>
      </c>
      <c r="R25">
        <v>73</v>
      </c>
      <c r="S25" s="2">
        <v>45261</v>
      </c>
      <c r="T25" t="s">
        <v>42</v>
      </c>
      <c r="U25">
        <v>2896</v>
      </c>
      <c r="V25" t="s">
        <v>43</v>
      </c>
      <c r="W25">
        <v>616</v>
      </c>
      <c r="X25" t="s">
        <v>44</v>
      </c>
      <c r="Y25" t="s">
        <v>72</v>
      </c>
      <c r="Z25">
        <v>0</v>
      </c>
      <c r="AA25">
        <v>521</v>
      </c>
      <c r="AB25">
        <v>23280</v>
      </c>
      <c r="AC25" t="s">
        <v>46</v>
      </c>
    </row>
    <row r="26" spans="1:29" x14ac:dyDescent="0.3">
      <c r="A26" s="1" t="s">
        <v>47</v>
      </c>
      <c r="B26" t="s">
        <v>153</v>
      </c>
      <c r="C26" t="s">
        <v>249</v>
      </c>
      <c r="D26" t="s">
        <v>138</v>
      </c>
      <c r="E26">
        <v>4</v>
      </c>
      <c r="F26" t="s">
        <v>221</v>
      </c>
      <c r="G26" t="s">
        <v>250</v>
      </c>
      <c r="H26" t="s">
        <v>35</v>
      </c>
      <c r="I26" t="s">
        <v>251</v>
      </c>
      <c r="J26" t="s">
        <v>252</v>
      </c>
      <c r="K26" t="s">
        <v>253</v>
      </c>
      <c r="L26" t="s">
        <v>254</v>
      </c>
      <c r="M26" t="s">
        <v>255</v>
      </c>
      <c r="N26" t="s">
        <v>84</v>
      </c>
      <c r="O26">
        <v>28098</v>
      </c>
      <c r="P26">
        <v>31040</v>
      </c>
      <c r="Q26" t="s">
        <v>95</v>
      </c>
      <c r="R26">
        <v>901</v>
      </c>
      <c r="S26" s="2">
        <v>45279</v>
      </c>
      <c r="T26" s="2">
        <v>45298</v>
      </c>
      <c r="U26">
        <v>0</v>
      </c>
      <c r="V26" t="s">
        <v>85</v>
      </c>
      <c r="W26">
        <v>580</v>
      </c>
      <c r="X26" t="s">
        <v>60</v>
      </c>
      <c r="Y26" t="s">
        <v>72</v>
      </c>
      <c r="Z26">
        <v>0</v>
      </c>
      <c r="AA26">
        <v>671</v>
      </c>
      <c r="AB26">
        <v>29696</v>
      </c>
      <c r="AC26" t="s">
        <v>107</v>
      </c>
    </row>
    <row r="27" spans="1:29" x14ac:dyDescent="0.3">
      <c r="A27" s="1" t="s">
        <v>29</v>
      </c>
      <c r="B27" t="s">
        <v>228</v>
      </c>
      <c r="C27" t="s">
        <v>256</v>
      </c>
      <c r="D27" t="s">
        <v>257</v>
      </c>
      <c r="E27">
        <v>6</v>
      </c>
      <c r="F27" t="s">
        <v>64</v>
      </c>
      <c r="G27" t="s">
        <v>258</v>
      </c>
      <c r="H27" t="s">
        <v>79</v>
      </c>
      <c r="I27" t="s">
        <v>210</v>
      </c>
      <c r="J27" t="s">
        <v>259</v>
      </c>
      <c r="K27" t="s">
        <v>260</v>
      </c>
      <c r="L27" t="s">
        <v>261</v>
      </c>
      <c r="M27" t="s">
        <v>262</v>
      </c>
      <c r="N27" t="s">
        <v>84</v>
      </c>
      <c r="O27">
        <v>6881</v>
      </c>
      <c r="P27">
        <v>11746</v>
      </c>
      <c r="Q27" t="s">
        <v>41</v>
      </c>
      <c r="R27">
        <v>62</v>
      </c>
      <c r="S27" s="2">
        <v>44451</v>
      </c>
      <c r="T27" s="2">
        <v>44454</v>
      </c>
      <c r="U27">
        <v>0</v>
      </c>
      <c r="V27" t="s">
        <v>71</v>
      </c>
      <c r="W27">
        <v>418</v>
      </c>
      <c r="X27" t="s">
        <v>60</v>
      </c>
      <c r="Y27" t="s">
        <v>72</v>
      </c>
      <c r="Z27">
        <v>0</v>
      </c>
      <c r="AA27">
        <v>682</v>
      </c>
      <c r="AB27">
        <v>8064</v>
      </c>
      <c r="AC27" t="s">
        <v>46</v>
      </c>
    </row>
    <row r="28" spans="1:29" x14ac:dyDescent="0.3">
      <c r="A28" s="1" t="s">
        <v>29</v>
      </c>
      <c r="B28" t="s">
        <v>30</v>
      </c>
      <c r="C28" t="s">
        <v>263</v>
      </c>
      <c r="D28" t="s">
        <v>169</v>
      </c>
      <c r="E28">
        <v>2</v>
      </c>
      <c r="F28" t="s">
        <v>77</v>
      </c>
      <c r="G28" t="s">
        <v>264</v>
      </c>
      <c r="H28" t="s">
        <v>79</v>
      </c>
      <c r="I28" t="s">
        <v>265</v>
      </c>
      <c r="J28" t="s">
        <v>266</v>
      </c>
      <c r="K28" s="3" t="s">
        <v>267</v>
      </c>
      <c r="L28" t="s">
        <v>268</v>
      </c>
      <c r="M28" t="s">
        <v>269</v>
      </c>
      <c r="N28" t="s">
        <v>40</v>
      </c>
      <c r="O28">
        <v>18701</v>
      </c>
      <c r="P28">
        <v>22222</v>
      </c>
      <c r="Q28" t="s">
        <v>59</v>
      </c>
      <c r="R28">
        <v>318</v>
      </c>
      <c r="S28" s="2">
        <v>44970</v>
      </c>
      <c r="T28" s="2">
        <v>44980</v>
      </c>
      <c r="U28">
        <v>5823</v>
      </c>
      <c r="V28" t="s">
        <v>71</v>
      </c>
      <c r="W28">
        <v>761</v>
      </c>
      <c r="X28" t="s">
        <v>60</v>
      </c>
      <c r="Y28" t="s">
        <v>45</v>
      </c>
      <c r="Z28">
        <v>0</v>
      </c>
      <c r="AA28">
        <v>523</v>
      </c>
      <c r="AB28">
        <v>22000</v>
      </c>
      <c r="AC28" t="s">
        <v>46</v>
      </c>
    </row>
    <row r="29" spans="1:29" x14ac:dyDescent="0.3">
      <c r="A29" s="1" t="s">
        <v>47</v>
      </c>
      <c r="B29" t="s">
        <v>108</v>
      </c>
      <c r="C29" t="s">
        <v>270</v>
      </c>
      <c r="D29" t="s">
        <v>98</v>
      </c>
      <c r="E29">
        <v>2</v>
      </c>
      <c r="F29" t="s">
        <v>271</v>
      </c>
      <c r="G29" t="s">
        <v>272</v>
      </c>
      <c r="H29" t="s">
        <v>35</v>
      </c>
      <c r="I29" t="s">
        <v>273</v>
      </c>
      <c r="J29" t="s">
        <v>274</v>
      </c>
      <c r="K29" t="s">
        <v>275</v>
      </c>
      <c r="L29" t="s">
        <v>276</v>
      </c>
      <c r="M29" t="s">
        <v>277</v>
      </c>
      <c r="N29" t="s">
        <v>94</v>
      </c>
      <c r="O29">
        <v>11714</v>
      </c>
      <c r="P29">
        <v>13926</v>
      </c>
      <c r="Q29" t="s">
        <v>59</v>
      </c>
      <c r="R29">
        <v>515</v>
      </c>
      <c r="S29" s="2">
        <v>44774</v>
      </c>
      <c r="T29" t="s">
        <v>42</v>
      </c>
      <c r="U29">
        <v>47675</v>
      </c>
      <c r="V29" t="s">
        <v>85</v>
      </c>
      <c r="W29">
        <v>706</v>
      </c>
      <c r="X29" t="s">
        <v>44</v>
      </c>
      <c r="Y29" t="s">
        <v>61</v>
      </c>
      <c r="Z29">
        <v>0</v>
      </c>
      <c r="AA29">
        <v>671</v>
      </c>
      <c r="AB29">
        <v>12532</v>
      </c>
      <c r="AC29" t="s">
        <v>73</v>
      </c>
    </row>
    <row r="30" spans="1:29" x14ac:dyDescent="0.3">
      <c r="A30" s="1" t="s">
        <v>47</v>
      </c>
      <c r="B30" t="s">
        <v>161</v>
      </c>
      <c r="C30" t="s">
        <v>278</v>
      </c>
      <c r="D30" t="s">
        <v>32</v>
      </c>
      <c r="E30">
        <v>2</v>
      </c>
      <c r="F30" t="s">
        <v>99</v>
      </c>
      <c r="G30" t="s">
        <v>100</v>
      </c>
      <c r="H30" t="s">
        <v>79</v>
      </c>
      <c r="I30" t="s">
        <v>279</v>
      </c>
      <c r="J30" t="s">
        <v>280</v>
      </c>
      <c r="K30" t="s">
        <v>281</v>
      </c>
      <c r="L30" t="s">
        <v>282</v>
      </c>
      <c r="M30" t="s">
        <v>283</v>
      </c>
      <c r="N30" t="s">
        <v>58</v>
      </c>
      <c r="O30">
        <v>9261</v>
      </c>
      <c r="P30">
        <v>14136</v>
      </c>
      <c r="Q30" t="s">
        <v>95</v>
      </c>
      <c r="R30">
        <v>410</v>
      </c>
      <c r="S30" s="2">
        <v>45072</v>
      </c>
      <c r="T30" s="2">
        <v>45095</v>
      </c>
      <c r="U30">
        <v>0</v>
      </c>
      <c r="V30" t="s">
        <v>43</v>
      </c>
      <c r="W30">
        <v>760</v>
      </c>
      <c r="X30" t="s">
        <v>60</v>
      </c>
      <c r="Y30" t="s">
        <v>45</v>
      </c>
      <c r="Z30">
        <v>4931</v>
      </c>
      <c r="AA30">
        <v>557</v>
      </c>
      <c r="AB30">
        <v>10948</v>
      </c>
      <c r="AC30" t="s">
        <v>46</v>
      </c>
    </row>
    <row r="31" spans="1:29" x14ac:dyDescent="0.3">
      <c r="A31" s="1" t="s">
        <v>47</v>
      </c>
      <c r="B31" t="s">
        <v>48</v>
      </c>
      <c r="C31" t="s">
        <v>284</v>
      </c>
      <c r="D31" t="s">
        <v>155</v>
      </c>
      <c r="E31">
        <v>9</v>
      </c>
      <c r="F31" t="s">
        <v>51</v>
      </c>
      <c r="G31" t="s">
        <v>285</v>
      </c>
      <c r="H31" t="s">
        <v>35</v>
      </c>
      <c r="I31" t="s">
        <v>286</v>
      </c>
      <c r="J31" t="s">
        <v>287</v>
      </c>
      <c r="K31" t="s">
        <v>288</v>
      </c>
      <c r="L31" t="s">
        <v>289</v>
      </c>
      <c r="M31" t="s">
        <v>57</v>
      </c>
      <c r="N31" t="s">
        <v>40</v>
      </c>
      <c r="O31">
        <v>17758</v>
      </c>
      <c r="P31">
        <v>22498</v>
      </c>
      <c r="Q31" t="s">
        <v>41</v>
      </c>
      <c r="R31">
        <v>112</v>
      </c>
      <c r="S31" s="2">
        <v>45293</v>
      </c>
      <c r="T31" s="2">
        <v>45321</v>
      </c>
      <c r="U31">
        <v>0</v>
      </c>
      <c r="V31" t="s">
        <v>43</v>
      </c>
      <c r="W31">
        <v>728</v>
      </c>
      <c r="X31" t="s">
        <v>60</v>
      </c>
      <c r="Y31" t="s">
        <v>45</v>
      </c>
      <c r="Z31">
        <v>0</v>
      </c>
      <c r="AA31">
        <v>816</v>
      </c>
      <c r="AB31">
        <v>20454</v>
      </c>
      <c r="AC31" t="s">
        <v>73</v>
      </c>
    </row>
    <row r="32" spans="1:29" x14ac:dyDescent="0.3">
      <c r="A32" s="1" t="s">
        <v>47</v>
      </c>
      <c r="B32" t="s">
        <v>176</v>
      </c>
      <c r="C32" t="s">
        <v>290</v>
      </c>
      <c r="D32" t="s">
        <v>128</v>
      </c>
      <c r="E32">
        <v>4</v>
      </c>
      <c r="F32" t="s">
        <v>51</v>
      </c>
      <c r="G32" t="s">
        <v>291</v>
      </c>
      <c r="H32" t="s">
        <v>35</v>
      </c>
      <c r="I32" t="s">
        <v>292</v>
      </c>
      <c r="J32" t="s">
        <v>293</v>
      </c>
      <c r="K32" t="s">
        <v>294</v>
      </c>
      <c r="L32" t="s">
        <v>295</v>
      </c>
      <c r="M32" t="s">
        <v>296</v>
      </c>
      <c r="N32" t="s">
        <v>94</v>
      </c>
      <c r="O32">
        <v>26343</v>
      </c>
      <c r="P32">
        <v>28768</v>
      </c>
      <c r="Q32" t="s">
        <v>95</v>
      </c>
      <c r="R32">
        <v>333</v>
      </c>
      <c r="S32" s="2">
        <v>44301</v>
      </c>
      <c r="T32" t="s">
        <v>42</v>
      </c>
      <c r="U32">
        <v>0</v>
      </c>
      <c r="V32" t="s">
        <v>43</v>
      </c>
      <c r="W32">
        <v>440</v>
      </c>
      <c r="X32" t="s">
        <v>44</v>
      </c>
      <c r="Y32" t="s">
        <v>45</v>
      </c>
      <c r="Z32">
        <v>0</v>
      </c>
      <c r="AA32">
        <v>807</v>
      </c>
      <c r="AB32">
        <v>27529</v>
      </c>
      <c r="AC32" t="s">
        <v>107</v>
      </c>
    </row>
    <row r="33" spans="1:29" x14ac:dyDescent="0.3">
      <c r="A33" s="1" t="s">
        <v>47</v>
      </c>
      <c r="B33" t="s">
        <v>48</v>
      </c>
      <c r="C33" t="s">
        <v>297</v>
      </c>
      <c r="D33" t="s">
        <v>32</v>
      </c>
      <c r="E33">
        <v>4</v>
      </c>
      <c r="F33" t="s">
        <v>129</v>
      </c>
      <c r="G33" t="s">
        <v>298</v>
      </c>
      <c r="H33" t="s">
        <v>79</v>
      </c>
      <c r="I33" t="s">
        <v>299</v>
      </c>
      <c r="J33" t="s">
        <v>300</v>
      </c>
      <c r="K33" t="s">
        <v>301</v>
      </c>
      <c r="L33" t="s">
        <v>302</v>
      </c>
      <c r="M33" t="s">
        <v>303</v>
      </c>
      <c r="N33" t="s">
        <v>58</v>
      </c>
      <c r="O33">
        <v>28302</v>
      </c>
      <c r="P33">
        <v>30373</v>
      </c>
      <c r="Q33" t="s">
        <v>95</v>
      </c>
      <c r="R33">
        <v>520</v>
      </c>
      <c r="S33" s="2">
        <v>44682</v>
      </c>
      <c r="T33" s="2">
        <v>44688</v>
      </c>
      <c r="U33">
        <v>0</v>
      </c>
      <c r="V33" t="s">
        <v>71</v>
      </c>
      <c r="W33">
        <v>595</v>
      </c>
      <c r="X33" t="s">
        <v>60</v>
      </c>
      <c r="Y33" t="s">
        <v>61</v>
      </c>
      <c r="Z33">
        <v>2589</v>
      </c>
      <c r="AA33">
        <v>981</v>
      </c>
      <c r="AB33">
        <v>30011</v>
      </c>
      <c r="AC33" t="s">
        <v>107</v>
      </c>
    </row>
    <row r="34" spans="1:29" x14ac:dyDescent="0.3">
      <c r="A34" s="1" t="s">
        <v>47</v>
      </c>
      <c r="B34" t="s">
        <v>234</v>
      </c>
      <c r="C34" t="s">
        <v>304</v>
      </c>
      <c r="D34" t="s">
        <v>32</v>
      </c>
      <c r="E34">
        <v>8</v>
      </c>
      <c r="F34" t="s">
        <v>129</v>
      </c>
      <c r="G34" t="s">
        <v>130</v>
      </c>
      <c r="H34" t="s">
        <v>35</v>
      </c>
      <c r="I34" t="s">
        <v>305</v>
      </c>
      <c r="J34" t="s">
        <v>306</v>
      </c>
      <c r="K34" t="s">
        <v>307</v>
      </c>
      <c r="L34" t="s">
        <v>308</v>
      </c>
      <c r="M34" t="s">
        <v>242</v>
      </c>
      <c r="N34" t="s">
        <v>40</v>
      </c>
      <c r="O34">
        <v>21491</v>
      </c>
      <c r="P34">
        <v>25949</v>
      </c>
      <c r="Q34" t="s">
        <v>95</v>
      </c>
      <c r="R34">
        <v>593</v>
      </c>
      <c r="S34" s="2">
        <v>45271</v>
      </c>
      <c r="T34" t="s">
        <v>42</v>
      </c>
      <c r="U34">
        <v>0</v>
      </c>
      <c r="V34" t="s">
        <v>85</v>
      </c>
      <c r="W34">
        <v>496</v>
      </c>
      <c r="X34" t="s">
        <v>44</v>
      </c>
      <c r="Y34" t="s">
        <v>61</v>
      </c>
      <c r="Z34">
        <v>0</v>
      </c>
      <c r="AA34">
        <v>743</v>
      </c>
      <c r="AB34">
        <v>22822</v>
      </c>
      <c r="AC34" t="s">
        <v>107</v>
      </c>
    </row>
    <row r="35" spans="1:29" x14ac:dyDescent="0.3">
      <c r="A35" s="1" t="s">
        <v>47</v>
      </c>
      <c r="B35" t="s">
        <v>136</v>
      </c>
      <c r="C35" t="s">
        <v>137</v>
      </c>
      <c r="D35" t="s">
        <v>178</v>
      </c>
      <c r="E35">
        <v>3</v>
      </c>
      <c r="F35" t="s">
        <v>186</v>
      </c>
      <c r="G35" t="s">
        <v>187</v>
      </c>
      <c r="H35" t="s">
        <v>79</v>
      </c>
      <c r="I35" t="s">
        <v>309</v>
      </c>
      <c r="J35" t="s">
        <v>310</v>
      </c>
      <c r="K35">
        <v>2216962432</v>
      </c>
      <c r="L35" t="s">
        <v>311</v>
      </c>
      <c r="M35" t="s">
        <v>312</v>
      </c>
      <c r="N35" t="s">
        <v>58</v>
      </c>
      <c r="O35">
        <v>26025</v>
      </c>
      <c r="P35">
        <v>29391</v>
      </c>
      <c r="Q35" t="s">
        <v>59</v>
      </c>
      <c r="R35">
        <v>830</v>
      </c>
      <c r="S35" s="2">
        <v>45225</v>
      </c>
      <c r="T35" t="s">
        <v>42</v>
      </c>
      <c r="U35">
        <v>16614</v>
      </c>
      <c r="V35" t="s">
        <v>71</v>
      </c>
      <c r="W35">
        <v>473</v>
      </c>
      <c r="X35" t="s">
        <v>44</v>
      </c>
      <c r="Y35" t="s">
        <v>72</v>
      </c>
      <c r="Z35">
        <v>3516</v>
      </c>
      <c r="AA35">
        <v>722</v>
      </c>
      <c r="AB35">
        <v>28243</v>
      </c>
      <c r="AC35" t="s">
        <v>46</v>
      </c>
    </row>
    <row r="36" spans="1:29" x14ac:dyDescent="0.3">
      <c r="A36" s="1" t="s">
        <v>47</v>
      </c>
      <c r="B36" t="s">
        <v>176</v>
      </c>
      <c r="C36" t="s">
        <v>177</v>
      </c>
      <c r="D36" t="s">
        <v>50</v>
      </c>
      <c r="E36">
        <v>2</v>
      </c>
      <c r="F36" t="s">
        <v>120</v>
      </c>
      <c r="G36" t="s">
        <v>194</v>
      </c>
      <c r="H36" t="s">
        <v>35</v>
      </c>
      <c r="I36" t="s">
        <v>313</v>
      </c>
      <c r="J36" t="s">
        <v>314</v>
      </c>
      <c r="K36" t="s">
        <v>315</v>
      </c>
      <c r="L36" t="s">
        <v>316</v>
      </c>
      <c r="M36" t="s">
        <v>296</v>
      </c>
      <c r="N36" t="s">
        <v>84</v>
      </c>
      <c r="O36">
        <v>5202</v>
      </c>
      <c r="P36">
        <v>9678</v>
      </c>
      <c r="Q36" t="s">
        <v>59</v>
      </c>
      <c r="R36">
        <v>174</v>
      </c>
      <c r="S36" s="2">
        <v>45061</v>
      </c>
      <c r="T36" t="s">
        <v>42</v>
      </c>
      <c r="U36">
        <v>41579</v>
      </c>
      <c r="V36" t="s">
        <v>85</v>
      </c>
      <c r="W36">
        <v>537</v>
      </c>
      <c r="X36" t="s">
        <v>44</v>
      </c>
      <c r="Y36" t="s">
        <v>61</v>
      </c>
      <c r="Z36">
        <v>0</v>
      </c>
      <c r="AA36">
        <v>817</v>
      </c>
      <c r="AB36">
        <v>6184</v>
      </c>
      <c r="AC36" t="s">
        <v>46</v>
      </c>
    </row>
    <row r="37" spans="1:29" x14ac:dyDescent="0.3">
      <c r="A37" s="1" t="s">
        <v>47</v>
      </c>
      <c r="B37" t="s">
        <v>161</v>
      </c>
      <c r="C37" t="s">
        <v>317</v>
      </c>
      <c r="D37" t="s">
        <v>110</v>
      </c>
      <c r="E37">
        <v>3</v>
      </c>
      <c r="F37" t="s">
        <v>129</v>
      </c>
      <c r="G37" t="s">
        <v>163</v>
      </c>
      <c r="H37" t="s">
        <v>79</v>
      </c>
      <c r="I37" t="s">
        <v>318</v>
      </c>
      <c r="J37" t="s">
        <v>319</v>
      </c>
      <c r="K37">
        <v>4326458783</v>
      </c>
      <c r="L37" t="s">
        <v>320</v>
      </c>
      <c r="M37" t="s">
        <v>167</v>
      </c>
      <c r="N37" t="s">
        <v>40</v>
      </c>
      <c r="O37">
        <v>17782</v>
      </c>
      <c r="P37">
        <v>21769</v>
      </c>
      <c r="Q37" t="s">
        <v>95</v>
      </c>
      <c r="R37">
        <v>897</v>
      </c>
      <c r="S37" s="2">
        <v>44707</v>
      </c>
      <c r="T37" t="s">
        <v>42</v>
      </c>
      <c r="U37">
        <v>0</v>
      </c>
      <c r="V37" t="s">
        <v>43</v>
      </c>
      <c r="W37">
        <v>678</v>
      </c>
      <c r="X37" t="s">
        <v>44</v>
      </c>
      <c r="Y37" t="s">
        <v>45</v>
      </c>
      <c r="Z37">
        <v>0</v>
      </c>
      <c r="AA37">
        <v>697</v>
      </c>
      <c r="AB37">
        <v>18410</v>
      </c>
      <c r="AC37" t="s">
        <v>107</v>
      </c>
    </row>
    <row r="38" spans="1:29" x14ac:dyDescent="0.3">
      <c r="A38" s="1" t="s">
        <v>29</v>
      </c>
      <c r="B38" t="s">
        <v>62</v>
      </c>
      <c r="C38" t="s">
        <v>321</v>
      </c>
      <c r="D38" t="s">
        <v>257</v>
      </c>
      <c r="E38">
        <v>7</v>
      </c>
      <c r="F38" t="s">
        <v>33</v>
      </c>
      <c r="G38" t="s">
        <v>139</v>
      </c>
      <c r="H38" t="s">
        <v>35</v>
      </c>
      <c r="I38" t="s">
        <v>322</v>
      </c>
      <c r="J38" t="s">
        <v>323</v>
      </c>
      <c r="K38" t="s">
        <v>324</v>
      </c>
      <c r="L38" t="s">
        <v>325</v>
      </c>
      <c r="M38" t="s">
        <v>326</v>
      </c>
      <c r="N38" t="s">
        <v>58</v>
      </c>
      <c r="O38">
        <v>20574</v>
      </c>
      <c r="P38">
        <v>22717</v>
      </c>
      <c r="Q38" t="s">
        <v>41</v>
      </c>
      <c r="R38">
        <v>951</v>
      </c>
      <c r="S38" s="2">
        <v>44779</v>
      </c>
      <c r="T38" t="s">
        <v>42</v>
      </c>
      <c r="U38">
        <v>0</v>
      </c>
      <c r="V38" t="s">
        <v>85</v>
      </c>
      <c r="W38">
        <v>545</v>
      </c>
      <c r="X38" t="s">
        <v>44</v>
      </c>
      <c r="Y38" t="s">
        <v>72</v>
      </c>
      <c r="Z38">
        <v>1095</v>
      </c>
      <c r="AA38">
        <v>789</v>
      </c>
      <c r="AB38">
        <v>20581</v>
      </c>
      <c r="AC38" t="s">
        <v>46</v>
      </c>
    </row>
    <row r="39" spans="1:29" x14ac:dyDescent="0.3">
      <c r="A39" s="1" t="s">
        <v>29</v>
      </c>
      <c r="B39" t="s">
        <v>327</v>
      </c>
      <c r="C39" t="s">
        <v>328</v>
      </c>
      <c r="D39" t="s">
        <v>119</v>
      </c>
      <c r="E39">
        <v>6</v>
      </c>
      <c r="F39" t="s">
        <v>120</v>
      </c>
      <c r="G39" t="s">
        <v>329</v>
      </c>
      <c r="H39" t="s">
        <v>79</v>
      </c>
      <c r="I39" t="s">
        <v>195</v>
      </c>
      <c r="J39" t="s">
        <v>330</v>
      </c>
      <c r="K39" t="s">
        <v>331</v>
      </c>
      <c r="L39" t="s">
        <v>332</v>
      </c>
      <c r="M39" t="s">
        <v>333</v>
      </c>
      <c r="N39" t="s">
        <v>40</v>
      </c>
      <c r="O39">
        <v>4317</v>
      </c>
      <c r="P39">
        <v>8816</v>
      </c>
      <c r="Q39" t="s">
        <v>41</v>
      </c>
      <c r="R39">
        <v>101</v>
      </c>
      <c r="S39" s="2">
        <v>44581</v>
      </c>
      <c r="T39" s="2">
        <v>44605</v>
      </c>
      <c r="U39">
        <v>0</v>
      </c>
      <c r="V39" t="s">
        <v>43</v>
      </c>
      <c r="W39">
        <v>782</v>
      </c>
      <c r="X39" t="s">
        <v>60</v>
      </c>
      <c r="Y39" t="s">
        <v>72</v>
      </c>
      <c r="Z39">
        <v>0</v>
      </c>
      <c r="AA39">
        <v>703</v>
      </c>
      <c r="AB39">
        <v>4400</v>
      </c>
      <c r="AC39" t="s">
        <v>73</v>
      </c>
    </row>
    <row r="40" spans="1:29" x14ac:dyDescent="0.3">
      <c r="A40" s="1" t="s">
        <v>47</v>
      </c>
      <c r="B40" t="s">
        <v>176</v>
      </c>
      <c r="C40" t="s">
        <v>334</v>
      </c>
      <c r="D40" t="s">
        <v>50</v>
      </c>
      <c r="E40">
        <v>5</v>
      </c>
      <c r="F40" t="s">
        <v>221</v>
      </c>
      <c r="G40" t="s">
        <v>335</v>
      </c>
      <c r="H40" t="s">
        <v>79</v>
      </c>
      <c r="I40" t="s">
        <v>336</v>
      </c>
      <c r="J40" t="s">
        <v>337</v>
      </c>
      <c r="K40">
        <v>2883270457</v>
      </c>
      <c r="L40" t="s">
        <v>338</v>
      </c>
      <c r="M40" t="s">
        <v>214</v>
      </c>
      <c r="N40" t="s">
        <v>84</v>
      </c>
      <c r="O40">
        <v>12863</v>
      </c>
      <c r="P40">
        <v>15128</v>
      </c>
      <c r="Q40" t="s">
        <v>41</v>
      </c>
      <c r="R40">
        <v>727</v>
      </c>
      <c r="S40" s="2">
        <v>44270</v>
      </c>
      <c r="T40" t="s">
        <v>42</v>
      </c>
      <c r="U40">
        <v>0</v>
      </c>
      <c r="V40" t="s">
        <v>106</v>
      </c>
      <c r="W40">
        <v>789</v>
      </c>
      <c r="X40" t="s">
        <v>44</v>
      </c>
      <c r="Y40" t="s">
        <v>72</v>
      </c>
      <c r="Z40">
        <v>0</v>
      </c>
      <c r="AA40">
        <v>424</v>
      </c>
      <c r="AB40">
        <v>13600</v>
      </c>
      <c r="AC40" t="s">
        <v>46</v>
      </c>
    </row>
    <row r="41" spans="1:29" x14ac:dyDescent="0.3">
      <c r="A41" s="1" t="s">
        <v>47</v>
      </c>
      <c r="B41" t="s">
        <v>153</v>
      </c>
      <c r="C41" t="s">
        <v>339</v>
      </c>
      <c r="D41" t="s">
        <v>98</v>
      </c>
      <c r="E41">
        <v>4</v>
      </c>
      <c r="F41" t="s">
        <v>271</v>
      </c>
      <c r="G41" t="s">
        <v>340</v>
      </c>
      <c r="H41" t="s">
        <v>79</v>
      </c>
      <c r="I41" t="s">
        <v>341</v>
      </c>
      <c r="J41" t="s">
        <v>342</v>
      </c>
      <c r="K41">
        <v>9718561441</v>
      </c>
      <c r="L41" t="s">
        <v>343</v>
      </c>
      <c r="M41" t="s">
        <v>160</v>
      </c>
      <c r="N41" t="s">
        <v>84</v>
      </c>
      <c r="O41">
        <v>8835</v>
      </c>
      <c r="P41">
        <v>11009</v>
      </c>
      <c r="Q41" t="s">
        <v>59</v>
      </c>
      <c r="R41">
        <v>506</v>
      </c>
      <c r="S41" s="2">
        <v>44650</v>
      </c>
      <c r="T41" t="s">
        <v>42</v>
      </c>
      <c r="U41">
        <v>12253</v>
      </c>
      <c r="V41" t="s">
        <v>43</v>
      </c>
      <c r="W41">
        <v>798</v>
      </c>
      <c r="X41" t="s">
        <v>44</v>
      </c>
      <c r="Y41" t="s">
        <v>45</v>
      </c>
      <c r="Z41">
        <v>0</v>
      </c>
      <c r="AA41">
        <v>87</v>
      </c>
      <c r="AB41">
        <v>9258</v>
      </c>
      <c r="AC41" t="s">
        <v>46</v>
      </c>
    </row>
    <row r="42" spans="1:29" x14ac:dyDescent="0.3">
      <c r="A42" s="1" t="s">
        <v>29</v>
      </c>
      <c r="B42" t="s">
        <v>86</v>
      </c>
      <c r="C42" t="s">
        <v>344</v>
      </c>
      <c r="D42" t="s">
        <v>110</v>
      </c>
      <c r="E42">
        <v>3</v>
      </c>
      <c r="F42" t="s">
        <v>51</v>
      </c>
      <c r="G42" t="s">
        <v>345</v>
      </c>
      <c r="H42" t="s">
        <v>35</v>
      </c>
      <c r="I42" t="s">
        <v>346</v>
      </c>
      <c r="J42" t="s">
        <v>347</v>
      </c>
      <c r="K42" t="s">
        <v>348</v>
      </c>
      <c r="L42" t="s">
        <v>349</v>
      </c>
      <c r="M42" t="s">
        <v>350</v>
      </c>
      <c r="N42" t="s">
        <v>94</v>
      </c>
      <c r="O42">
        <v>13588</v>
      </c>
      <c r="P42">
        <v>16477</v>
      </c>
      <c r="Q42" t="s">
        <v>95</v>
      </c>
      <c r="R42">
        <v>668</v>
      </c>
      <c r="S42" s="2">
        <v>45042</v>
      </c>
      <c r="T42" s="2">
        <v>45072</v>
      </c>
      <c r="U42">
        <v>0</v>
      </c>
      <c r="V42" t="s">
        <v>106</v>
      </c>
      <c r="W42">
        <v>567</v>
      </c>
      <c r="X42" t="s">
        <v>60</v>
      </c>
      <c r="Y42" t="s">
        <v>61</v>
      </c>
      <c r="Z42">
        <v>0</v>
      </c>
      <c r="AA42">
        <v>157</v>
      </c>
      <c r="AB42">
        <v>13931</v>
      </c>
      <c r="AC42" t="s">
        <v>73</v>
      </c>
    </row>
    <row r="43" spans="1:29" x14ac:dyDescent="0.3">
      <c r="A43" s="1" t="s">
        <v>47</v>
      </c>
      <c r="B43" t="s">
        <v>176</v>
      </c>
      <c r="C43" t="s">
        <v>351</v>
      </c>
      <c r="D43" t="s">
        <v>352</v>
      </c>
      <c r="E43">
        <v>6</v>
      </c>
      <c r="F43" t="s">
        <v>271</v>
      </c>
      <c r="G43" t="s">
        <v>353</v>
      </c>
      <c r="H43" t="s">
        <v>35</v>
      </c>
      <c r="I43" t="s">
        <v>131</v>
      </c>
      <c r="J43" t="s">
        <v>354</v>
      </c>
      <c r="K43" t="s">
        <v>355</v>
      </c>
      <c r="L43" t="s">
        <v>356</v>
      </c>
      <c r="M43" t="s">
        <v>214</v>
      </c>
      <c r="N43" t="s">
        <v>84</v>
      </c>
      <c r="O43">
        <v>17133</v>
      </c>
      <c r="P43">
        <v>19196</v>
      </c>
      <c r="Q43" t="s">
        <v>95</v>
      </c>
      <c r="R43">
        <v>202</v>
      </c>
      <c r="S43" s="2">
        <v>44367</v>
      </c>
      <c r="T43" t="s">
        <v>42</v>
      </c>
      <c r="U43">
        <v>0</v>
      </c>
      <c r="V43" t="s">
        <v>43</v>
      </c>
      <c r="W43">
        <v>504</v>
      </c>
      <c r="X43" t="s">
        <v>44</v>
      </c>
      <c r="Y43" t="s">
        <v>61</v>
      </c>
      <c r="Z43">
        <v>0</v>
      </c>
      <c r="AA43">
        <v>856</v>
      </c>
      <c r="AB43">
        <v>18358</v>
      </c>
      <c r="AC43" t="s">
        <v>73</v>
      </c>
    </row>
    <row r="44" spans="1:29" x14ac:dyDescent="0.3">
      <c r="A44" s="1" t="s">
        <v>29</v>
      </c>
      <c r="B44" t="s">
        <v>62</v>
      </c>
      <c r="C44" t="s">
        <v>357</v>
      </c>
      <c r="D44" t="s">
        <v>98</v>
      </c>
      <c r="E44">
        <v>4</v>
      </c>
      <c r="F44" t="s">
        <v>120</v>
      </c>
      <c r="G44" t="s">
        <v>121</v>
      </c>
      <c r="H44" t="s">
        <v>35</v>
      </c>
      <c r="I44" t="s">
        <v>358</v>
      </c>
      <c r="J44" t="s">
        <v>359</v>
      </c>
      <c r="K44" t="s">
        <v>360</v>
      </c>
      <c r="L44" t="s">
        <v>361</v>
      </c>
      <c r="M44" t="s">
        <v>362</v>
      </c>
      <c r="N44" t="s">
        <v>94</v>
      </c>
      <c r="O44">
        <v>24024</v>
      </c>
      <c r="P44">
        <v>27975</v>
      </c>
      <c r="Q44" t="s">
        <v>95</v>
      </c>
      <c r="R44">
        <v>790</v>
      </c>
      <c r="S44" s="2">
        <v>45068</v>
      </c>
      <c r="T44" t="s">
        <v>42</v>
      </c>
      <c r="U44">
        <v>0</v>
      </c>
      <c r="V44" t="s">
        <v>43</v>
      </c>
      <c r="W44">
        <v>544</v>
      </c>
      <c r="X44" t="s">
        <v>44</v>
      </c>
      <c r="Y44" t="s">
        <v>61</v>
      </c>
      <c r="Z44">
        <v>0</v>
      </c>
      <c r="AA44">
        <v>938</v>
      </c>
      <c r="AB44">
        <v>27712</v>
      </c>
      <c r="AC44" t="s">
        <v>46</v>
      </c>
    </row>
    <row r="45" spans="1:29" x14ac:dyDescent="0.3">
      <c r="A45" s="1" t="s">
        <v>29</v>
      </c>
      <c r="B45" t="s">
        <v>363</v>
      </c>
      <c r="C45" t="s">
        <v>364</v>
      </c>
      <c r="D45" t="s">
        <v>155</v>
      </c>
      <c r="E45">
        <v>8</v>
      </c>
      <c r="F45" t="s">
        <v>77</v>
      </c>
      <c r="G45" t="s">
        <v>365</v>
      </c>
      <c r="H45" t="s">
        <v>79</v>
      </c>
      <c r="I45" t="s">
        <v>131</v>
      </c>
      <c r="J45" t="s">
        <v>366</v>
      </c>
      <c r="K45" t="s">
        <v>367</v>
      </c>
      <c r="L45" t="s">
        <v>368</v>
      </c>
      <c r="M45" t="s">
        <v>369</v>
      </c>
      <c r="N45" t="s">
        <v>40</v>
      </c>
      <c r="O45">
        <v>24764</v>
      </c>
      <c r="P45">
        <v>28518</v>
      </c>
      <c r="Q45" t="s">
        <v>95</v>
      </c>
      <c r="R45">
        <v>309</v>
      </c>
      <c r="S45" s="2">
        <v>45285</v>
      </c>
      <c r="T45" t="s">
        <v>42</v>
      </c>
      <c r="U45">
        <v>0</v>
      </c>
      <c r="V45" t="s">
        <v>71</v>
      </c>
      <c r="W45">
        <v>618</v>
      </c>
      <c r="X45" t="s">
        <v>44</v>
      </c>
      <c r="Y45" t="s">
        <v>72</v>
      </c>
      <c r="Z45">
        <v>0</v>
      </c>
      <c r="AA45">
        <v>593</v>
      </c>
      <c r="AB45">
        <v>24785</v>
      </c>
      <c r="AC45" t="s">
        <v>73</v>
      </c>
    </row>
    <row r="46" spans="1:29" x14ac:dyDescent="0.3">
      <c r="A46" s="1" t="s">
        <v>29</v>
      </c>
      <c r="B46" t="s">
        <v>62</v>
      </c>
      <c r="C46" t="s">
        <v>370</v>
      </c>
      <c r="D46" t="s">
        <v>178</v>
      </c>
      <c r="E46">
        <v>8</v>
      </c>
      <c r="F46" t="s">
        <v>221</v>
      </c>
      <c r="G46" t="s">
        <v>335</v>
      </c>
      <c r="H46" t="s">
        <v>35</v>
      </c>
      <c r="I46" t="s">
        <v>371</v>
      </c>
      <c r="J46" t="s">
        <v>372</v>
      </c>
      <c r="K46" t="s">
        <v>373</v>
      </c>
      <c r="L46" t="s">
        <v>374</v>
      </c>
      <c r="M46" t="s">
        <v>70</v>
      </c>
      <c r="N46" t="s">
        <v>58</v>
      </c>
      <c r="O46">
        <v>7557</v>
      </c>
      <c r="P46">
        <v>11725</v>
      </c>
      <c r="Q46" t="s">
        <v>41</v>
      </c>
      <c r="R46">
        <v>14</v>
      </c>
      <c r="S46" s="2">
        <v>45226</v>
      </c>
      <c r="T46" s="2">
        <v>45256</v>
      </c>
      <c r="U46">
        <v>0</v>
      </c>
      <c r="V46" t="s">
        <v>106</v>
      </c>
      <c r="W46">
        <v>429</v>
      </c>
      <c r="X46" t="s">
        <v>60</v>
      </c>
      <c r="Y46" t="s">
        <v>61</v>
      </c>
      <c r="Z46">
        <v>3299</v>
      </c>
      <c r="AA46">
        <v>977</v>
      </c>
      <c r="AB46">
        <v>8998</v>
      </c>
      <c r="AC46" t="s">
        <v>46</v>
      </c>
    </row>
    <row r="47" spans="1:29" x14ac:dyDescent="0.3">
      <c r="A47" s="1" t="s">
        <v>29</v>
      </c>
      <c r="B47" t="s">
        <v>86</v>
      </c>
      <c r="C47" t="s">
        <v>375</v>
      </c>
      <c r="D47" t="s">
        <v>169</v>
      </c>
      <c r="E47">
        <v>4</v>
      </c>
      <c r="F47" t="s">
        <v>64</v>
      </c>
      <c r="G47" t="s">
        <v>376</v>
      </c>
      <c r="H47" t="s">
        <v>35</v>
      </c>
      <c r="I47" t="s">
        <v>377</v>
      </c>
      <c r="J47" t="s">
        <v>378</v>
      </c>
      <c r="K47" t="s">
        <v>379</v>
      </c>
      <c r="L47" t="s">
        <v>380</v>
      </c>
      <c r="M47" t="s">
        <v>93</v>
      </c>
      <c r="N47" t="s">
        <v>84</v>
      </c>
      <c r="O47">
        <v>25977</v>
      </c>
      <c r="P47">
        <v>29202</v>
      </c>
      <c r="Q47" t="s">
        <v>59</v>
      </c>
      <c r="R47">
        <v>634</v>
      </c>
      <c r="S47" s="2">
        <v>44882</v>
      </c>
      <c r="T47" t="s">
        <v>42</v>
      </c>
      <c r="U47">
        <v>21373</v>
      </c>
      <c r="V47" t="s">
        <v>106</v>
      </c>
      <c r="W47">
        <v>589</v>
      </c>
      <c r="X47" t="s">
        <v>44</v>
      </c>
      <c r="Y47" t="s">
        <v>72</v>
      </c>
      <c r="Z47">
        <v>0</v>
      </c>
      <c r="AA47">
        <v>363</v>
      </c>
      <c r="AB47">
        <v>27854</v>
      </c>
      <c r="AC47" t="s">
        <v>46</v>
      </c>
    </row>
    <row r="48" spans="1:29" x14ac:dyDescent="0.3">
      <c r="A48" s="1" t="s">
        <v>47</v>
      </c>
      <c r="B48" t="s">
        <v>48</v>
      </c>
      <c r="C48" t="s">
        <v>381</v>
      </c>
      <c r="D48" t="s">
        <v>155</v>
      </c>
      <c r="E48">
        <v>4</v>
      </c>
      <c r="F48" t="s">
        <v>33</v>
      </c>
      <c r="G48" t="s">
        <v>34</v>
      </c>
      <c r="H48" t="s">
        <v>35</v>
      </c>
      <c r="I48" t="s">
        <v>382</v>
      </c>
      <c r="J48" t="s">
        <v>372</v>
      </c>
      <c r="K48" t="s">
        <v>383</v>
      </c>
      <c r="L48" t="s">
        <v>384</v>
      </c>
      <c r="M48" t="s">
        <v>385</v>
      </c>
      <c r="N48" t="s">
        <v>40</v>
      </c>
      <c r="O48">
        <v>19361</v>
      </c>
      <c r="P48">
        <v>21367</v>
      </c>
      <c r="Q48" t="s">
        <v>95</v>
      </c>
      <c r="R48">
        <v>380</v>
      </c>
      <c r="S48" s="2">
        <v>44583</v>
      </c>
      <c r="T48" s="2">
        <v>44598</v>
      </c>
      <c r="U48">
        <v>0</v>
      </c>
      <c r="V48" t="s">
        <v>71</v>
      </c>
      <c r="W48">
        <v>740</v>
      </c>
      <c r="X48" t="s">
        <v>60</v>
      </c>
      <c r="Y48" t="s">
        <v>61</v>
      </c>
      <c r="Z48">
        <v>0</v>
      </c>
      <c r="AA48">
        <v>977</v>
      </c>
      <c r="AB48">
        <v>19877</v>
      </c>
      <c r="AC48" t="s">
        <v>107</v>
      </c>
    </row>
    <row r="49" spans="1:29" x14ac:dyDescent="0.3">
      <c r="A49" s="1" t="s">
        <v>47</v>
      </c>
      <c r="B49" t="s">
        <v>161</v>
      </c>
      <c r="C49" t="s">
        <v>386</v>
      </c>
      <c r="D49" t="s">
        <v>387</v>
      </c>
      <c r="E49">
        <v>6</v>
      </c>
      <c r="F49" t="s">
        <v>64</v>
      </c>
      <c r="G49" t="s">
        <v>388</v>
      </c>
      <c r="H49" t="s">
        <v>79</v>
      </c>
      <c r="I49" t="s">
        <v>210</v>
      </c>
      <c r="J49" t="s">
        <v>389</v>
      </c>
      <c r="K49" t="s">
        <v>390</v>
      </c>
      <c r="L49" t="s">
        <v>391</v>
      </c>
      <c r="M49" t="s">
        <v>392</v>
      </c>
      <c r="N49" t="s">
        <v>40</v>
      </c>
      <c r="O49">
        <v>17109</v>
      </c>
      <c r="P49">
        <v>20011</v>
      </c>
      <c r="Q49" t="s">
        <v>41</v>
      </c>
      <c r="R49">
        <v>699</v>
      </c>
      <c r="S49" s="2">
        <v>44841</v>
      </c>
      <c r="T49" s="2">
        <v>44860</v>
      </c>
      <c r="U49">
        <v>0</v>
      </c>
      <c r="V49" t="s">
        <v>43</v>
      </c>
      <c r="W49">
        <v>778</v>
      </c>
      <c r="X49" t="s">
        <v>60</v>
      </c>
      <c r="Y49" t="s">
        <v>61</v>
      </c>
      <c r="Z49">
        <v>0</v>
      </c>
      <c r="AA49">
        <v>306</v>
      </c>
      <c r="AB49">
        <v>19402</v>
      </c>
      <c r="AC49" t="s">
        <v>73</v>
      </c>
    </row>
    <row r="50" spans="1:29" x14ac:dyDescent="0.3">
      <c r="A50" s="1" t="s">
        <v>29</v>
      </c>
      <c r="B50" t="s">
        <v>393</v>
      </c>
      <c r="C50" t="s">
        <v>394</v>
      </c>
      <c r="D50" t="s">
        <v>185</v>
      </c>
      <c r="E50">
        <v>2</v>
      </c>
      <c r="F50" t="s">
        <v>129</v>
      </c>
      <c r="G50" t="s">
        <v>395</v>
      </c>
      <c r="H50" t="s">
        <v>79</v>
      </c>
      <c r="I50" t="s">
        <v>216</v>
      </c>
      <c r="J50" t="s">
        <v>396</v>
      </c>
      <c r="K50" t="s">
        <v>397</v>
      </c>
      <c r="L50" t="s">
        <v>398</v>
      </c>
      <c r="M50" t="s">
        <v>399</v>
      </c>
      <c r="N50" t="s">
        <v>94</v>
      </c>
      <c r="O50">
        <v>20756</v>
      </c>
      <c r="P50">
        <v>22946</v>
      </c>
      <c r="Q50" t="s">
        <v>95</v>
      </c>
      <c r="R50">
        <v>179</v>
      </c>
      <c r="S50" s="2">
        <v>44731</v>
      </c>
      <c r="T50" s="2">
        <v>44750</v>
      </c>
      <c r="U50">
        <v>0</v>
      </c>
      <c r="V50" t="s">
        <v>85</v>
      </c>
      <c r="W50">
        <v>518</v>
      </c>
      <c r="X50" t="s">
        <v>60</v>
      </c>
      <c r="Y50" t="s">
        <v>72</v>
      </c>
      <c r="Z50">
        <v>0</v>
      </c>
      <c r="AA50">
        <v>321</v>
      </c>
      <c r="AB50">
        <v>22856</v>
      </c>
      <c r="AC50" t="s">
        <v>107</v>
      </c>
    </row>
    <row r="51" spans="1:29" x14ac:dyDescent="0.3">
      <c r="A51" s="1" t="s">
        <v>29</v>
      </c>
      <c r="B51" t="s">
        <v>62</v>
      </c>
      <c r="C51" t="s">
        <v>127</v>
      </c>
      <c r="D51" t="s">
        <v>201</v>
      </c>
      <c r="E51">
        <v>10</v>
      </c>
      <c r="F51" t="s">
        <v>271</v>
      </c>
      <c r="G51" t="s">
        <v>400</v>
      </c>
      <c r="H51" t="s">
        <v>35</v>
      </c>
      <c r="I51" t="s">
        <v>244</v>
      </c>
      <c r="J51" t="s">
        <v>401</v>
      </c>
      <c r="K51" t="s">
        <v>402</v>
      </c>
      <c r="L51" t="s">
        <v>403</v>
      </c>
      <c r="M51" t="s">
        <v>404</v>
      </c>
      <c r="N51" t="s">
        <v>94</v>
      </c>
      <c r="O51">
        <v>10910</v>
      </c>
      <c r="P51">
        <v>14333</v>
      </c>
      <c r="Q51" t="s">
        <v>59</v>
      </c>
      <c r="R51">
        <v>729</v>
      </c>
      <c r="S51" s="2">
        <v>44363</v>
      </c>
      <c r="T51" t="s">
        <v>42</v>
      </c>
      <c r="U51">
        <v>17276</v>
      </c>
      <c r="V51" t="s">
        <v>71</v>
      </c>
      <c r="W51">
        <v>544</v>
      </c>
      <c r="X51" t="s">
        <v>44</v>
      </c>
      <c r="Y51" t="s">
        <v>72</v>
      </c>
      <c r="Z51">
        <v>0</v>
      </c>
      <c r="AA51">
        <v>101</v>
      </c>
      <c r="AB51">
        <v>12247</v>
      </c>
      <c r="AC51" t="s">
        <v>107</v>
      </c>
    </row>
    <row r="52" spans="1:29" x14ac:dyDescent="0.3">
      <c r="A52" s="1" t="s">
        <v>47</v>
      </c>
      <c r="B52" t="s">
        <v>153</v>
      </c>
      <c r="C52" t="s">
        <v>405</v>
      </c>
      <c r="D52" t="s">
        <v>257</v>
      </c>
      <c r="E52">
        <v>4</v>
      </c>
      <c r="F52" t="s">
        <v>99</v>
      </c>
      <c r="G52" t="s">
        <v>100</v>
      </c>
      <c r="H52" t="s">
        <v>79</v>
      </c>
      <c r="I52" t="s">
        <v>406</v>
      </c>
      <c r="J52" t="s">
        <v>407</v>
      </c>
      <c r="K52" s="3" t="s">
        <v>408</v>
      </c>
      <c r="L52" t="s">
        <v>409</v>
      </c>
      <c r="M52" t="s">
        <v>410</v>
      </c>
      <c r="N52" t="s">
        <v>94</v>
      </c>
      <c r="O52">
        <v>15191</v>
      </c>
      <c r="P52">
        <v>18781</v>
      </c>
      <c r="Q52" t="s">
        <v>95</v>
      </c>
      <c r="R52">
        <v>84</v>
      </c>
      <c r="S52" s="2">
        <v>45033</v>
      </c>
      <c r="T52" t="s">
        <v>42</v>
      </c>
      <c r="U52">
        <v>0</v>
      </c>
      <c r="V52" t="s">
        <v>85</v>
      </c>
      <c r="W52">
        <v>740</v>
      </c>
      <c r="X52" t="s">
        <v>44</v>
      </c>
      <c r="Y52" t="s">
        <v>61</v>
      </c>
      <c r="Z52">
        <v>0</v>
      </c>
      <c r="AA52">
        <v>825</v>
      </c>
      <c r="AB52">
        <v>18164</v>
      </c>
      <c r="AC52" t="s">
        <v>73</v>
      </c>
    </row>
    <row r="53" spans="1:29" x14ac:dyDescent="0.3">
      <c r="A53" s="1" t="s">
        <v>47</v>
      </c>
      <c r="B53" t="s">
        <v>136</v>
      </c>
      <c r="C53" t="s">
        <v>200</v>
      </c>
      <c r="D53" t="s">
        <v>119</v>
      </c>
      <c r="E53">
        <v>9</v>
      </c>
      <c r="F53" t="s">
        <v>33</v>
      </c>
      <c r="G53" t="s">
        <v>411</v>
      </c>
      <c r="H53" t="s">
        <v>79</v>
      </c>
      <c r="I53" t="s">
        <v>412</v>
      </c>
      <c r="J53" t="s">
        <v>413</v>
      </c>
      <c r="K53" t="s">
        <v>414</v>
      </c>
      <c r="L53" t="s">
        <v>415</v>
      </c>
      <c r="M53" t="s">
        <v>227</v>
      </c>
      <c r="N53" t="s">
        <v>84</v>
      </c>
      <c r="O53">
        <v>6794</v>
      </c>
      <c r="P53">
        <v>10781</v>
      </c>
      <c r="Q53" t="s">
        <v>59</v>
      </c>
      <c r="R53">
        <v>688</v>
      </c>
      <c r="S53" s="2">
        <v>44348</v>
      </c>
      <c r="T53" t="s">
        <v>42</v>
      </c>
      <c r="U53">
        <v>37658</v>
      </c>
      <c r="V53" t="s">
        <v>85</v>
      </c>
      <c r="W53">
        <v>428</v>
      </c>
      <c r="X53" t="s">
        <v>44</v>
      </c>
      <c r="Y53" t="s">
        <v>61</v>
      </c>
      <c r="Z53">
        <v>0</v>
      </c>
      <c r="AA53">
        <v>143</v>
      </c>
      <c r="AB53">
        <v>10101</v>
      </c>
      <c r="AC53" t="s">
        <v>107</v>
      </c>
    </row>
    <row r="54" spans="1:29" x14ac:dyDescent="0.3">
      <c r="A54" s="1" t="s">
        <v>29</v>
      </c>
      <c r="B54" t="s">
        <v>363</v>
      </c>
      <c r="C54" t="s">
        <v>416</v>
      </c>
      <c r="D54" t="s">
        <v>178</v>
      </c>
      <c r="E54">
        <v>8</v>
      </c>
      <c r="F54" t="s">
        <v>77</v>
      </c>
      <c r="G54" t="s">
        <v>202</v>
      </c>
      <c r="H54" t="s">
        <v>35</v>
      </c>
      <c r="I54" t="s">
        <v>417</v>
      </c>
      <c r="J54" t="s">
        <v>418</v>
      </c>
      <c r="K54" t="s">
        <v>419</v>
      </c>
      <c r="L54" t="s">
        <v>420</v>
      </c>
      <c r="M54" t="s">
        <v>421</v>
      </c>
      <c r="N54" t="s">
        <v>58</v>
      </c>
      <c r="O54">
        <v>25958</v>
      </c>
      <c r="P54">
        <v>29343</v>
      </c>
      <c r="Q54" t="s">
        <v>41</v>
      </c>
      <c r="R54">
        <v>121</v>
      </c>
      <c r="S54" s="2">
        <v>44508</v>
      </c>
      <c r="T54" s="2">
        <v>44537</v>
      </c>
      <c r="U54">
        <v>0</v>
      </c>
      <c r="V54" t="s">
        <v>43</v>
      </c>
      <c r="W54">
        <v>657</v>
      </c>
      <c r="X54" t="s">
        <v>60</v>
      </c>
      <c r="Y54" t="s">
        <v>61</v>
      </c>
      <c r="Z54">
        <v>2046</v>
      </c>
      <c r="AA54">
        <v>434</v>
      </c>
      <c r="AB54">
        <v>27024</v>
      </c>
      <c r="AC54" t="s">
        <v>107</v>
      </c>
    </row>
    <row r="55" spans="1:29" x14ac:dyDescent="0.3">
      <c r="A55" s="1" t="s">
        <v>47</v>
      </c>
      <c r="B55" t="s">
        <v>176</v>
      </c>
      <c r="C55" t="s">
        <v>422</v>
      </c>
      <c r="D55" t="s">
        <v>185</v>
      </c>
      <c r="E55">
        <v>10</v>
      </c>
      <c r="F55" t="s">
        <v>51</v>
      </c>
      <c r="G55" t="s">
        <v>291</v>
      </c>
      <c r="H55" t="s">
        <v>35</v>
      </c>
      <c r="I55" t="s">
        <v>412</v>
      </c>
      <c r="J55" t="s">
        <v>423</v>
      </c>
      <c r="K55" t="s">
        <v>424</v>
      </c>
      <c r="L55" t="s">
        <v>425</v>
      </c>
      <c r="M55" t="s">
        <v>426</v>
      </c>
      <c r="N55" t="s">
        <v>40</v>
      </c>
      <c r="O55">
        <v>16949</v>
      </c>
      <c r="P55">
        <v>19423</v>
      </c>
      <c r="Q55" t="s">
        <v>59</v>
      </c>
      <c r="R55">
        <v>51</v>
      </c>
      <c r="S55" s="2">
        <v>44546</v>
      </c>
      <c r="T55" t="s">
        <v>42</v>
      </c>
      <c r="U55">
        <v>18995</v>
      </c>
      <c r="V55" t="s">
        <v>85</v>
      </c>
      <c r="W55">
        <v>817</v>
      </c>
      <c r="X55" t="s">
        <v>44</v>
      </c>
      <c r="Y55" t="s">
        <v>45</v>
      </c>
      <c r="Z55">
        <v>0</v>
      </c>
      <c r="AA55">
        <v>733</v>
      </c>
      <c r="AB55">
        <v>18827</v>
      </c>
      <c r="AC55" t="s">
        <v>107</v>
      </c>
    </row>
    <row r="56" spans="1:29" x14ac:dyDescent="0.3">
      <c r="A56" s="1" t="s">
        <v>29</v>
      </c>
      <c r="B56" t="s">
        <v>363</v>
      </c>
      <c r="C56" t="s">
        <v>364</v>
      </c>
      <c r="D56" t="s">
        <v>128</v>
      </c>
      <c r="E56">
        <v>6</v>
      </c>
      <c r="F56" t="s">
        <v>33</v>
      </c>
      <c r="G56" t="s">
        <v>209</v>
      </c>
      <c r="H56" t="s">
        <v>35</v>
      </c>
      <c r="I56" t="s">
        <v>427</v>
      </c>
      <c r="J56" t="s">
        <v>428</v>
      </c>
      <c r="K56" t="s">
        <v>429</v>
      </c>
      <c r="L56" t="s">
        <v>430</v>
      </c>
      <c r="M56" t="s">
        <v>431</v>
      </c>
      <c r="N56" t="s">
        <v>58</v>
      </c>
      <c r="O56">
        <v>28751</v>
      </c>
      <c r="P56">
        <v>30808</v>
      </c>
      <c r="Q56" t="s">
        <v>59</v>
      </c>
      <c r="R56">
        <v>618</v>
      </c>
      <c r="S56" s="2">
        <v>44753</v>
      </c>
      <c r="T56" s="2">
        <v>44755</v>
      </c>
      <c r="U56">
        <v>11175</v>
      </c>
      <c r="V56" t="s">
        <v>85</v>
      </c>
      <c r="W56">
        <v>761</v>
      </c>
      <c r="X56" t="s">
        <v>60</v>
      </c>
      <c r="Y56" t="s">
        <v>72</v>
      </c>
      <c r="Z56">
        <v>4951</v>
      </c>
      <c r="AA56">
        <v>247</v>
      </c>
      <c r="AB56">
        <v>29698</v>
      </c>
      <c r="AC56" t="s">
        <v>73</v>
      </c>
    </row>
    <row r="57" spans="1:29" x14ac:dyDescent="0.3">
      <c r="A57" s="1" t="s">
        <v>47</v>
      </c>
      <c r="B57" t="s">
        <v>48</v>
      </c>
      <c r="C57" t="s">
        <v>432</v>
      </c>
      <c r="D57" t="s">
        <v>32</v>
      </c>
      <c r="E57">
        <v>3</v>
      </c>
      <c r="F57" t="s">
        <v>64</v>
      </c>
      <c r="G57" t="s">
        <v>433</v>
      </c>
      <c r="H57" t="s">
        <v>35</v>
      </c>
      <c r="I57" t="s">
        <v>434</v>
      </c>
      <c r="J57" t="s">
        <v>435</v>
      </c>
      <c r="K57" t="s">
        <v>436</v>
      </c>
      <c r="L57" t="s">
        <v>437</v>
      </c>
      <c r="M57" t="s">
        <v>438</v>
      </c>
      <c r="N57" t="s">
        <v>58</v>
      </c>
      <c r="O57">
        <v>15261</v>
      </c>
      <c r="P57">
        <v>19210</v>
      </c>
      <c r="Q57" t="s">
        <v>95</v>
      </c>
      <c r="R57">
        <v>971</v>
      </c>
      <c r="S57" s="2">
        <v>44927</v>
      </c>
      <c r="T57" s="2">
        <v>44931</v>
      </c>
      <c r="U57">
        <v>0</v>
      </c>
      <c r="V57" t="s">
        <v>71</v>
      </c>
      <c r="W57">
        <v>785</v>
      </c>
      <c r="X57" t="s">
        <v>60</v>
      </c>
      <c r="Y57" t="s">
        <v>72</v>
      </c>
      <c r="Z57">
        <v>1815</v>
      </c>
      <c r="AA57">
        <v>736</v>
      </c>
      <c r="AB57">
        <v>17590</v>
      </c>
      <c r="AC57" t="s">
        <v>73</v>
      </c>
    </row>
    <row r="58" spans="1:29" x14ac:dyDescent="0.3">
      <c r="A58" s="1" t="s">
        <v>47</v>
      </c>
      <c r="B58" t="s">
        <v>108</v>
      </c>
      <c r="C58" t="s">
        <v>439</v>
      </c>
      <c r="D58" t="s">
        <v>119</v>
      </c>
      <c r="E58">
        <v>9</v>
      </c>
      <c r="F58" t="s">
        <v>77</v>
      </c>
      <c r="G58" t="s">
        <v>440</v>
      </c>
      <c r="H58" t="s">
        <v>79</v>
      </c>
      <c r="I58" t="s">
        <v>441</v>
      </c>
      <c r="J58" t="s">
        <v>90</v>
      </c>
      <c r="K58" t="s">
        <v>442</v>
      </c>
      <c r="L58" t="s">
        <v>443</v>
      </c>
      <c r="M58" t="s">
        <v>444</v>
      </c>
      <c r="N58" t="s">
        <v>58</v>
      </c>
      <c r="O58">
        <v>17334</v>
      </c>
      <c r="P58">
        <v>22130</v>
      </c>
      <c r="Q58" t="s">
        <v>95</v>
      </c>
      <c r="R58">
        <v>297</v>
      </c>
      <c r="S58" s="2">
        <v>44958</v>
      </c>
      <c r="T58" s="2">
        <v>44979</v>
      </c>
      <c r="U58">
        <v>0</v>
      </c>
      <c r="V58" t="s">
        <v>85</v>
      </c>
      <c r="W58">
        <v>689</v>
      </c>
      <c r="X58" t="s">
        <v>60</v>
      </c>
      <c r="Y58" t="s">
        <v>45</v>
      </c>
      <c r="Z58">
        <v>4934</v>
      </c>
      <c r="AA58">
        <v>130</v>
      </c>
      <c r="AB58">
        <v>21342</v>
      </c>
      <c r="AC58" t="s">
        <v>73</v>
      </c>
    </row>
    <row r="59" spans="1:29" x14ac:dyDescent="0.3">
      <c r="A59" s="1" t="s">
        <v>47</v>
      </c>
      <c r="B59" t="s">
        <v>145</v>
      </c>
      <c r="C59" t="s">
        <v>445</v>
      </c>
      <c r="D59" t="s">
        <v>185</v>
      </c>
      <c r="E59">
        <v>2</v>
      </c>
      <c r="F59" t="s">
        <v>33</v>
      </c>
      <c r="G59" t="s">
        <v>209</v>
      </c>
      <c r="H59" t="s">
        <v>35</v>
      </c>
      <c r="I59" t="s">
        <v>446</v>
      </c>
      <c r="J59" t="s">
        <v>123</v>
      </c>
      <c r="K59" t="s">
        <v>447</v>
      </c>
      <c r="L59" t="s">
        <v>448</v>
      </c>
      <c r="M59" t="s">
        <v>449</v>
      </c>
      <c r="N59" t="s">
        <v>40</v>
      </c>
      <c r="O59">
        <v>21520</v>
      </c>
      <c r="P59">
        <v>26144</v>
      </c>
      <c r="Q59" t="s">
        <v>95</v>
      </c>
      <c r="R59">
        <v>631</v>
      </c>
      <c r="S59" s="2">
        <v>45226</v>
      </c>
      <c r="T59" s="2">
        <v>45250</v>
      </c>
      <c r="U59">
        <v>0</v>
      </c>
      <c r="V59" t="s">
        <v>43</v>
      </c>
      <c r="W59">
        <v>815</v>
      </c>
      <c r="X59" t="s">
        <v>60</v>
      </c>
      <c r="Y59" t="s">
        <v>45</v>
      </c>
      <c r="Z59">
        <v>0</v>
      </c>
      <c r="AA59">
        <v>370</v>
      </c>
      <c r="AB59">
        <v>24367</v>
      </c>
      <c r="AC59" t="s">
        <v>73</v>
      </c>
    </row>
    <row r="60" spans="1:29" x14ac:dyDescent="0.3">
      <c r="A60" s="1" t="s">
        <v>29</v>
      </c>
      <c r="B60" t="s">
        <v>363</v>
      </c>
      <c r="C60" t="s">
        <v>450</v>
      </c>
      <c r="D60" t="s">
        <v>178</v>
      </c>
      <c r="E60">
        <v>5</v>
      </c>
      <c r="F60" t="s">
        <v>33</v>
      </c>
      <c r="G60" t="s">
        <v>451</v>
      </c>
      <c r="H60" t="s">
        <v>79</v>
      </c>
      <c r="I60" t="s">
        <v>452</v>
      </c>
      <c r="J60" t="s">
        <v>453</v>
      </c>
      <c r="K60" t="s">
        <v>454</v>
      </c>
      <c r="L60" t="s">
        <v>455</v>
      </c>
      <c r="M60" t="s">
        <v>456</v>
      </c>
      <c r="N60" t="s">
        <v>94</v>
      </c>
      <c r="O60">
        <v>11127</v>
      </c>
      <c r="P60">
        <v>15831</v>
      </c>
      <c r="Q60" t="s">
        <v>59</v>
      </c>
      <c r="R60">
        <v>20</v>
      </c>
      <c r="S60" s="2">
        <v>44326</v>
      </c>
      <c r="T60" s="2">
        <v>44332</v>
      </c>
      <c r="U60">
        <v>18443</v>
      </c>
      <c r="V60" t="s">
        <v>106</v>
      </c>
      <c r="W60">
        <v>522</v>
      </c>
      <c r="X60" t="s">
        <v>60</v>
      </c>
      <c r="Y60" t="s">
        <v>72</v>
      </c>
      <c r="Z60">
        <v>0</v>
      </c>
      <c r="AA60">
        <v>432</v>
      </c>
      <c r="AB60">
        <v>13309</v>
      </c>
      <c r="AC60" t="s">
        <v>46</v>
      </c>
    </row>
    <row r="61" spans="1:29" x14ac:dyDescent="0.3">
      <c r="A61" s="1" t="s">
        <v>47</v>
      </c>
      <c r="B61" t="s">
        <v>48</v>
      </c>
      <c r="C61" t="s">
        <v>457</v>
      </c>
      <c r="D61" t="s">
        <v>178</v>
      </c>
      <c r="E61">
        <v>3</v>
      </c>
      <c r="F61" t="s">
        <v>221</v>
      </c>
      <c r="G61" t="s">
        <v>250</v>
      </c>
      <c r="H61" t="s">
        <v>35</v>
      </c>
      <c r="I61" t="s">
        <v>458</v>
      </c>
      <c r="J61" t="s">
        <v>459</v>
      </c>
      <c r="K61" t="s">
        <v>460</v>
      </c>
      <c r="L61" t="s">
        <v>461</v>
      </c>
      <c r="M61" t="s">
        <v>385</v>
      </c>
      <c r="N61" t="s">
        <v>84</v>
      </c>
      <c r="O61">
        <v>13849</v>
      </c>
      <c r="P61">
        <v>16865</v>
      </c>
      <c r="Q61" t="s">
        <v>41</v>
      </c>
      <c r="R61">
        <v>938</v>
      </c>
      <c r="S61" s="2">
        <v>45200</v>
      </c>
      <c r="T61" t="s">
        <v>42</v>
      </c>
      <c r="U61">
        <v>0</v>
      </c>
      <c r="V61" t="s">
        <v>85</v>
      </c>
      <c r="W61">
        <v>516</v>
      </c>
      <c r="X61" t="s">
        <v>44</v>
      </c>
      <c r="Y61" t="s">
        <v>45</v>
      </c>
      <c r="Z61">
        <v>0</v>
      </c>
      <c r="AA61">
        <v>969</v>
      </c>
      <c r="AB61">
        <v>16161</v>
      </c>
      <c r="AC61" t="s">
        <v>46</v>
      </c>
    </row>
    <row r="62" spans="1:29" x14ac:dyDescent="0.3">
      <c r="A62" s="1" t="s">
        <v>29</v>
      </c>
      <c r="B62" t="s">
        <v>62</v>
      </c>
      <c r="C62" t="s">
        <v>462</v>
      </c>
      <c r="D62" t="s">
        <v>110</v>
      </c>
      <c r="E62">
        <v>10</v>
      </c>
      <c r="F62" t="s">
        <v>186</v>
      </c>
      <c r="G62" t="s">
        <v>463</v>
      </c>
      <c r="H62" t="s">
        <v>79</v>
      </c>
      <c r="I62" t="s">
        <v>464</v>
      </c>
      <c r="J62" t="s">
        <v>224</v>
      </c>
      <c r="K62">
        <v>7182073394</v>
      </c>
      <c r="L62" t="s">
        <v>465</v>
      </c>
      <c r="M62" t="s">
        <v>466</v>
      </c>
      <c r="N62" t="s">
        <v>84</v>
      </c>
      <c r="O62">
        <v>24130</v>
      </c>
      <c r="P62">
        <v>27031</v>
      </c>
      <c r="Q62" t="s">
        <v>41</v>
      </c>
      <c r="R62">
        <v>909</v>
      </c>
      <c r="S62" s="2">
        <v>45218</v>
      </c>
      <c r="T62" s="2">
        <v>45238</v>
      </c>
      <c r="U62">
        <v>0</v>
      </c>
      <c r="V62" t="s">
        <v>71</v>
      </c>
      <c r="W62">
        <v>497</v>
      </c>
      <c r="X62" t="s">
        <v>60</v>
      </c>
      <c r="Y62" t="s">
        <v>45</v>
      </c>
      <c r="Z62">
        <v>0</v>
      </c>
      <c r="AA62">
        <v>668</v>
      </c>
      <c r="AB62">
        <v>26663</v>
      </c>
      <c r="AC62" t="s">
        <v>73</v>
      </c>
    </row>
    <row r="63" spans="1:29" x14ac:dyDescent="0.3">
      <c r="A63" s="1" t="s">
        <v>29</v>
      </c>
      <c r="B63" t="s">
        <v>228</v>
      </c>
      <c r="C63" t="s">
        <v>467</v>
      </c>
      <c r="D63" t="s">
        <v>76</v>
      </c>
      <c r="E63">
        <v>9</v>
      </c>
      <c r="F63" t="s">
        <v>120</v>
      </c>
      <c r="G63" t="s">
        <v>468</v>
      </c>
      <c r="H63" t="s">
        <v>35</v>
      </c>
      <c r="I63" t="s">
        <v>469</v>
      </c>
      <c r="J63" t="s">
        <v>470</v>
      </c>
      <c r="K63" t="s">
        <v>471</v>
      </c>
      <c r="L63" t="s">
        <v>472</v>
      </c>
      <c r="M63" t="s">
        <v>473</v>
      </c>
      <c r="N63" t="s">
        <v>40</v>
      </c>
      <c r="O63">
        <v>19746</v>
      </c>
      <c r="P63">
        <v>23575</v>
      </c>
      <c r="Q63" t="s">
        <v>59</v>
      </c>
      <c r="R63">
        <v>141</v>
      </c>
      <c r="S63" s="2">
        <v>44348</v>
      </c>
      <c r="T63" t="s">
        <v>42</v>
      </c>
      <c r="U63">
        <v>34519</v>
      </c>
      <c r="V63" t="s">
        <v>71</v>
      </c>
      <c r="W63">
        <v>431</v>
      </c>
      <c r="X63" t="s">
        <v>44</v>
      </c>
      <c r="Y63" t="s">
        <v>72</v>
      </c>
      <c r="Z63">
        <v>0</v>
      </c>
      <c r="AA63">
        <v>546</v>
      </c>
      <c r="AB63">
        <v>21275</v>
      </c>
      <c r="AC63" t="s">
        <v>107</v>
      </c>
    </row>
    <row r="64" spans="1:29" x14ac:dyDescent="0.3">
      <c r="A64" s="1" t="s">
        <v>29</v>
      </c>
      <c r="B64" t="s">
        <v>228</v>
      </c>
      <c r="C64" t="s">
        <v>474</v>
      </c>
      <c r="D64" t="s">
        <v>119</v>
      </c>
      <c r="E64">
        <v>4</v>
      </c>
      <c r="F64" t="s">
        <v>129</v>
      </c>
      <c r="G64" t="s">
        <v>163</v>
      </c>
      <c r="H64" t="s">
        <v>35</v>
      </c>
      <c r="I64" t="s">
        <v>475</v>
      </c>
      <c r="J64" t="s">
        <v>476</v>
      </c>
      <c r="K64" t="s">
        <v>477</v>
      </c>
      <c r="L64" t="s">
        <v>478</v>
      </c>
      <c r="M64" t="s">
        <v>479</v>
      </c>
      <c r="N64" t="s">
        <v>40</v>
      </c>
      <c r="O64">
        <v>25966</v>
      </c>
      <c r="P64">
        <v>30237</v>
      </c>
      <c r="Q64" t="s">
        <v>59</v>
      </c>
      <c r="R64">
        <v>78</v>
      </c>
      <c r="S64" s="2">
        <v>45248</v>
      </c>
      <c r="T64" t="s">
        <v>42</v>
      </c>
      <c r="U64">
        <v>5254</v>
      </c>
      <c r="V64" t="s">
        <v>71</v>
      </c>
      <c r="W64">
        <v>809</v>
      </c>
      <c r="X64" t="s">
        <v>44</v>
      </c>
      <c r="Y64" t="s">
        <v>72</v>
      </c>
      <c r="Z64">
        <v>0</v>
      </c>
      <c r="AA64">
        <v>153</v>
      </c>
      <c r="AB64">
        <v>28403</v>
      </c>
      <c r="AC64" t="s">
        <v>46</v>
      </c>
    </row>
    <row r="65" spans="1:29" x14ac:dyDescent="0.3">
      <c r="A65" s="1" t="s">
        <v>47</v>
      </c>
      <c r="B65" t="s">
        <v>234</v>
      </c>
      <c r="C65" t="s">
        <v>480</v>
      </c>
      <c r="D65" t="s">
        <v>128</v>
      </c>
      <c r="E65">
        <v>7</v>
      </c>
      <c r="F65" t="s">
        <v>271</v>
      </c>
      <c r="G65" t="s">
        <v>353</v>
      </c>
      <c r="H65" t="s">
        <v>35</v>
      </c>
      <c r="I65" t="s">
        <v>36</v>
      </c>
      <c r="J65" t="s">
        <v>481</v>
      </c>
      <c r="K65">
        <v>7106609566</v>
      </c>
      <c r="L65" t="s">
        <v>482</v>
      </c>
      <c r="M65" t="s">
        <v>483</v>
      </c>
      <c r="N65" t="s">
        <v>84</v>
      </c>
      <c r="O65">
        <v>25099</v>
      </c>
      <c r="P65">
        <v>28049</v>
      </c>
      <c r="Q65" t="s">
        <v>59</v>
      </c>
      <c r="R65">
        <v>978</v>
      </c>
      <c r="S65" s="2">
        <v>44746</v>
      </c>
      <c r="T65" t="s">
        <v>42</v>
      </c>
      <c r="U65">
        <v>25441</v>
      </c>
      <c r="V65" t="s">
        <v>85</v>
      </c>
      <c r="W65">
        <v>572</v>
      </c>
      <c r="X65" t="s">
        <v>44</v>
      </c>
      <c r="Y65" t="s">
        <v>45</v>
      </c>
      <c r="Z65">
        <v>0</v>
      </c>
      <c r="AA65">
        <v>191</v>
      </c>
      <c r="AB65">
        <v>25475</v>
      </c>
      <c r="AC65" t="s">
        <v>107</v>
      </c>
    </row>
    <row r="66" spans="1:29" x14ac:dyDescent="0.3">
      <c r="A66" s="1" t="s">
        <v>29</v>
      </c>
      <c r="B66" t="s">
        <v>228</v>
      </c>
      <c r="C66" t="s">
        <v>484</v>
      </c>
      <c r="D66" t="s">
        <v>155</v>
      </c>
      <c r="E66">
        <v>2</v>
      </c>
      <c r="F66" t="s">
        <v>33</v>
      </c>
      <c r="G66" t="s">
        <v>170</v>
      </c>
      <c r="H66" t="s">
        <v>35</v>
      </c>
      <c r="I66" t="s">
        <v>341</v>
      </c>
      <c r="J66" t="s">
        <v>485</v>
      </c>
      <c r="K66">
        <v>5189869136</v>
      </c>
      <c r="L66" t="s">
        <v>486</v>
      </c>
      <c r="M66" t="s">
        <v>487</v>
      </c>
      <c r="N66" t="s">
        <v>94</v>
      </c>
      <c r="O66">
        <v>18280</v>
      </c>
      <c r="P66">
        <v>22734</v>
      </c>
      <c r="Q66" t="s">
        <v>59</v>
      </c>
      <c r="R66">
        <v>949</v>
      </c>
      <c r="S66" s="2">
        <v>45354</v>
      </c>
      <c r="T66" s="2">
        <v>45361</v>
      </c>
      <c r="U66">
        <v>12154</v>
      </c>
      <c r="V66" t="s">
        <v>85</v>
      </c>
      <c r="W66">
        <v>548</v>
      </c>
      <c r="X66" t="s">
        <v>60</v>
      </c>
      <c r="Y66" t="s">
        <v>72</v>
      </c>
      <c r="Z66">
        <v>0</v>
      </c>
      <c r="AA66">
        <v>26</v>
      </c>
      <c r="AB66">
        <v>21566</v>
      </c>
      <c r="AC66" t="s">
        <v>107</v>
      </c>
    </row>
    <row r="67" spans="1:29" x14ac:dyDescent="0.3">
      <c r="A67" s="1" t="s">
        <v>29</v>
      </c>
      <c r="B67" t="s">
        <v>363</v>
      </c>
      <c r="C67" t="s">
        <v>488</v>
      </c>
      <c r="D67" t="s">
        <v>155</v>
      </c>
      <c r="E67">
        <v>4</v>
      </c>
      <c r="F67" t="s">
        <v>120</v>
      </c>
      <c r="G67" t="s">
        <v>489</v>
      </c>
      <c r="H67" t="s">
        <v>35</v>
      </c>
      <c r="I67" t="s">
        <v>490</v>
      </c>
      <c r="J67" t="s">
        <v>491</v>
      </c>
      <c r="K67" t="s">
        <v>492</v>
      </c>
      <c r="L67" t="s">
        <v>493</v>
      </c>
      <c r="M67" t="s">
        <v>494</v>
      </c>
      <c r="N67" t="s">
        <v>94</v>
      </c>
      <c r="O67">
        <v>12228</v>
      </c>
      <c r="P67">
        <v>14807</v>
      </c>
      <c r="Q67" t="s">
        <v>95</v>
      </c>
      <c r="R67">
        <v>718</v>
      </c>
      <c r="S67" s="2">
        <v>45325</v>
      </c>
      <c r="T67" t="s">
        <v>42</v>
      </c>
      <c r="U67">
        <v>0</v>
      </c>
      <c r="V67" t="s">
        <v>43</v>
      </c>
      <c r="W67">
        <v>613</v>
      </c>
      <c r="X67" t="s">
        <v>44</v>
      </c>
      <c r="Y67" t="s">
        <v>61</v>
      </c>
      <c r="Z67">
        <v>0</v>
      </c>
      <c r="AA67">
        <v>436</v>
      </c>
      <c r="AB67">
        <v>12942</v>
      </c>
      <c r="AC67" t="s">
        <v>73</v>
      </c>
    </row>
    <row r="68" spans="1:29" x14ac:dyDescent="0.3">
      <c r="A68" s="1" t="s">
        <v>47</v>
      </c>
      <c r="B68" t="s">
        <v>145</v>
      </c>
      <c r="C68" t="s">
        <v>270</v>
      </c>
      <c r="D68" t="s">
        <v>178</v>
      </c>
      <c r="E68">
        <v>5</v>
      </c>
      <c r="F68" t="s">
        <v>271</v>
      </c>
      <c r="G68" t="s">
        <v>495</v>
      </c>
      <c r="H68" t="s">
        <v>79</v>
      </c>
      <c r="I68" t="s">
        <v>496</v>
      </c>
      <c r="J68" t="s">
        <v>90</v>
      </c>
      <c r="K68" t="s">
        <v>497</v>
      </c>
      <c r="L68" t="s">
        <v>498</v>
      </c>
      <c r="M68" t="s">
        <v>499</v>
      </c>
      <c r="N68" t="s">
        <v>40</v>
      </c>
      <c r="O68">
        <v>21440</v>
      </c>
      <c r="P68">
        <v>25392</v>
      </c>
      <c r="Q68" t="s">
        <v>59</v>
      </c>
      <c r="R68">
        <v>39</v>
      </c>
      <c r="S68" s="2">
        <v>44992</v>
      </c>
      <c r="T68" s="2">
        <v>45006</v>
      </c>
      <c r="U68">
        <v>49235</v>
      </c>
      <c r="V68" t="s">
        <v>85</v>
      </c>
      <c r="W68">
        <v>628</v>
      </c>
      <c r="X68" t="s">
        <v>60</v>
      </c>
      <c r="Y68" t="s">
        <v>61</v>
      </c>
      <c r="Z68">
        <v>0</v>
      </c>
      <c r="AA68">
        <v>520</v>
      </c>
      <c r="AB68">
        <v>23006</v>
      </c>
      <c r="AC68" t="s">
        <v>73</v>
      </c>
    </row>
    <row r="69" spans="1:29" x14ac:dyDescent="0.3">
      <c r="A69" s="1" t="s">
        <v>29</v>
      </c>
      <c r="B69" t="s">
        <v>62</v>
      </c>
      <c r="C69" t="s">
        <v>500</v>
      </c>
      <c r="D69" t="s">
        <v>128</v>
      </c>
      <c r="E69">
        <v>1</v>
      </c>
      <c r="F69" t="s">
        <v>77</v>
      </c>
      <c r="G69" t="s">
        <v>501</v>
      </c>
      <c r="H69" t="s">
        <v>79</v>
      </c>
      <c r="I69" t="s">
        <v>502</v>
      </c>
      <c r="J69" t="s">
        <v>319</v>
      </c>
      <c r="K69" t="s">
        <v>503</v>
      </c>
      <c r="L69" t="s">
        <v>504</v>
      </c>
      <c r="M69" t="s">
        <v>505</v>
      </c>
      <c r="N69" t="s">
        <v>40</v>
      </c>
      <c r="O69">
        <v>11092</v>
      </c>
      <c r="P69">
        <v>14853</v>
      </c>
      <c r="Q69" t="s">
        <v>59</v>
      </c>
      <c r="R69">
        <v>973</v>
      </c>
      <c r="S69" s="2">
        <v>45079</v>
      </c>
      <c r="T69" s="2">
        <v>45086</v>
      </c>
      <c r="U69">
        <v>23344</v>
      </c>
      <c r="V69" t="s">
        <v>85</v>
      </c>
      <c r="W69">
        <v>784</v>
      </c>
      <c r="X69" t="s">
        <v>60</v>
      </c>
      <c r="Y69" t="s">
        <v>72</v>
      </c>
      <c r="Z69">
        <v>0</v>
      </c>
      <c r="AA69">
        <v>676</v>
      </c>
      <c r="AB69">
        <v>13664</v>
      </c>
      <c r="AC69" t="s">
        <v>46</v>
      </c>
    </row>
    <row r="70" spans="1:29" x14ac:dyDescent="0.3">
      <c r="A70" s="1" t="s">
        <v>29</v>
      </c>
      <c r="B70" t="s">
        <v>363</v>
      </c>
      <c r="C70" t="s">
        <v>488</v>
      </c>
      <c r="D70" t="s">
        <v>201</v>
      </c>
      <c r="E70">
        <v>2</v>
      </c>
      <c r="F70" t="s">
        <v>221</v>
      </c>
      <c r="G70" t="s">
        <v>506</v>
      </c>
      <c r="H70" t="s">
        <v>35</v>
      </c>
      <c r="I70" t="s">
        <v>507</v>
      </c>
      <c r="J70" t="s">
        <v>508</v>
      </c>
      <c r="K70" t="s">
        <v>509</v>
      </c>
      <c r="L70" t="s">
        <v>510</v>
      </c>
      <c r="M70" t="s">
        <v>511</v>
      </c>
      <c r="N70" t="s">
        <v>40</v>
      </c>
      <c r="O70">
        <v>27622</v>
      </c>
      <c r="P70">
        <v>32021</v>
      </c>
      <c r="Q70" t="s">
        <v>41</v>
      </c>
      <c r="R70">
        <v>886</v>
      </c>
      <c r="S70" s="2">
        <v>45128</v>
      </c>
      <c r="T70" t="s">
        <v>42</v>
      </c>
      <c r="U70">
        <v>0</v>
      </c>
      <c r="V70" t="s">
        <v>71</v>
      </c>
      <c r="W70">
        <v>651</v>
      </c>
      <c r="X70" t="s">
        <v>44</v>
      </c>
      <c r="Y70" t="s">
        <v>72</v>
      </c>
      <c r="Z70">
        <v>0</v>
      </c>
      <c r="AA70">
        <v>162</v>
      </c>
      <c r="AB70">
        <v>28996</v>
      </c>
      <c r="AC70" t="s">
        <v>46</v>
      </c>
    </row>
    <row r="71" spans="1:29" x14ac:dyDescent="0.3">
      <c r="A71" s="1" t="s">
        <v>47</v>
      </c>
      <c r="B71" t="s">
        <v>117</v>
      </c>
      <c r="C71" t="s">
        <v>512</v>
      </c>
      <c r="D71" t="s">
        <v>257</v>
      </c>
      <c r="E71">
        <v>7</v>
      </c>
      <c r="F71" t="s">
        <v>186</v>
      </c>
      <c r="G71" t="s">
        <v>463</v>
      </c>
      <c r="H71" t="s">
        <v>35</v>
      </c>
      <c r="I71" t="s">
        <v>513</v>
      </c>
      <c r="J71" t="s">
        <v>514</v>
      </c>
      <c r="K71" t="s">
        <v>515</v>
      </c>
      <c r="L71" t="s">
        <v>516</v>
      </c>
      <c r="M71" t="s">
        <v>517</v>
      </c>
      <c r="N71" t="s">
        <v>94</v>
      </c>
      <c r="O71">
        <v>11821</v>
      </c>
      <c r="P71">
        <v>15554</v>
      </c>
      <c r="Q71" t="s">
        <v>59</v>
      </c>
      <c r="R71">
        <v>168</v>
      </c>
      <c r="S71" s="2">
        <v>44569</v>
      </c>
      <c r="T71" s="2">
        <v>44588</v>
      </c>
      <c r="U71">
        <v>37332</v>
      </c>
      <c r="V71" t="s">
        <v>71</v>
      </c>
      <c r="W71">
        <v>516</v>
      </c>
      <c r="X71" t="s">
        <v>60</v>
      </c>
      <c r="Y71" t="s">
        <v>61</v>
      </c>
      <c r="Z71">
        <v>0</v>
      </c>
      <c r="AA71">
        <v>823</v>
      </c>
      <c r="AB71">
        <v>13995</v>
      </c>
      <c r="AC71" t="s">
        <v>107</v>
      </c>
    </row>
    <row r="72" spans="1:29" x14ac:dyDescent="0.3">
      <c r="A72" s="1" t="s">
        <v>47</v>
      </c>
      <c r="B72" t="s">
        <v>108</v>
      </c>
      <c r="C72" t="s">
        <v>109</v>
      </c>
      <c r="D72" t="s">
        <v>169</v>
      </c>
      <c r="E72">
        <v>7</v>
      </c>
      <c r="F72" t="s">
        <v>51</v>
      </c>
      <c r="G72" t="s">
        <v>52</v>
      </c>
      <c r="H72" t="s">
        <v>35</v>
      </c>
      <c r="I72" t="s">
        <v>518</v>
      </c>
      <c r="J72" t="s">
        <v>519</v>
      </c>
      <c r="K72" t="s">
        <v>520</v>
      </c>
      <c r="L72" t="s">
        <v>521</v>
      </c>
      <c r="M72" t="s">
        <v>522</v>
      </c>
      <c r="N72" t="s">
        <v>40</v>
      </c>
      <c r="O72">
        <v>13832</v>
      </c>
      <c r="P72">
        <v>16760</v>
      </c>
      <c r="Q72" t="s">
        <v>41</v>
      </c>
      <c r="R72">
        <v>324</v>
      </c>
      <c r="S72" s="2">
        <v>44416</v>
      </c>
      <c r="T72" t="s">
        <v>42</v>
      </c>
      <c r="U72">
        <v>0</v>
      </c>
      <c r="V72" t="s">
        <v>71</v>
      </c>
      <c r="W72">
        <v>689</v>
      </c>
      <c r="X72" t="s">
        <v>44</v>
      </c>
      <c r="Y72" t="s">
        <v>72</v>
      </c>
      <c r="Z72">
        <v>0</v>
      </c>
      <c r="AA72">
        <v>488</v>
      </c>
      <c r="AB72">
        <v>15241</v>
      </c>
      <c r="AC72" t="s">
        <v>46</v>
      </c>
    </row>
    <row r="73" spans="1:29" x14ac:dyDescent="0.3">
      <c r="A73" s="1" t="s">
        <v>47</v>
      </c>
      <c r="B73" t="s">
        <v>136</v>
      </c>
      <c r="C73" t="s">
        <v>137</v>
      </c>
      <c r="D73" t="s">
        <v>178</v>
      </c>
      <c r="E73">
        <v>6</v>
      </c>
      <c r="F73" t="s">
        <v>129</v>
      </c>
      <c r="G73" t="s">
        <v>395</v>
      </c>
      <c r="H73" t="s">
        <v>35</v>
      </c>
      <c r="I73" t="s">
        <v>523</v>
      </c>
      <c r="J73" t="s">
        <v>524</v>
      </c>
      <c r="K73" t="s">
        <v>525</v>
      </c>
      <c r="L73" t="s">
        <v>526</v>
      </c>
      <c r="M73" t="s">
        <v>527</v>
      </c>
      <c r="N73" t="s">
        <v>58</v>
      </c>
      <c r="O73">
        <v>13214</v>
      </c>
      <c r="P73">
        <v>16078</v>
      </c>
      <c r="Q73" t="s">
        <v>95</v>
      </c>
      <c r="R73">
        <v>850</v>
      </c>
      <c r="S73" s="2">
        <v>45146</v>
      </c>
      <c r="T73" t="s">
        <v>42</v>
      </c>
      <c r="U73">
        <v>0</v>
      </c>
      <c r="V73" t="s">
        <v>43</v>
      </c>
      <c r="W73">
        <v>667</v>
      </c>
      <c r="X73" t="s">
        <v>44</v>
      </c>
      <c r="Y73" t="s">
        <v>61</v>
      </c>
      <c r="Z73">
        <v>1140</v>
      </c>
      <c r="AA73">
        <v>817</v>
      </c>
      <c r="AB73">
        <v>13588</v>
      </c>
      <c r="AC73" t="s">
        <v>73</v>
      </c>
    </row>
    <row r="74" spans="1:29" x14ac:dyDescent="0.3">
      <c r="A74" s="1" t="s">
        <v>47</v>
      </c>
      <c r="B74" t="s">
        <v>145</v>
      </c>
      <c r="C74" t="s">
        <v>528</v>
      </c>
      <c r="D74" t="s">
        <v>50</v>
      </c>
      <c r="E74">
        <v>3</v>
      </c>
      <c r="F74" t="s">
        <v>99</v>
      </c>
      <c r="G74" t="s">
        <v>529</v>
      </c>
      <c r="H74" t="s">
        <v>79</v>
      </c>
      <c r="I74" t="s">
        <v>464</v>
      </c>
      <c r="J74" t="s">
        <v>530</v>
      </c>
      <c r="K74" t="s">
        <v>531</v>
      </c>
      <c r="L74" t="s">
        <v>532</v>
      </c>
      <c r="M74" t="s">
        <v>533</v>
      </c>
      <c r="N74" t="s">
        <v>40</v>
      </c>
      <c r="O74">
        <v>20746</v>
      </c>
      <c r="P74">
        <v>24938</v>
      </c>
      <c r="Q74" t="s">
        <v>41</v>
      </c>
      <c r="R74">
        <v>298</v>
      </c>
      <c r="S74" s="2">
        <v>45155</v>
      </c>
      <c r="T74" t="s">
        <v>42</v>
      </c>
      <c r="U74">
        <v>0</v>
      </c>
      <c r="V74" t="s">
        <v>43</v>
      </c>
      <c r="W74">
        <v>741</v>
      </c>
      <c r="X74" t="s">
        <v>44</v>
      </c>
      <c r="Y74" t="s">
        <v>45</v>
      </c>
      <c r="Z74">
        <v>0</v>
      </c>
      <c r="AA74">
        <v>669</v>
      </c>
      <c r="AB74">
        <v>21980</v>
      </c>
      <c r="AC74" t="s">
        <v>73</v>
      </c>
    </row>
    <row r="75" spans="1:29" x14ac:dyDescent="0.3">
      <c r="A75" s="1" t="s">
        <v>47</v>
      </c>
      <c r="B75" t="s">
        <v>153</v>
      </c>
      <c r="C75" t="s">
        <v>534</v>
      </c>
      <c r="D75" t="s">
        <v>50</v>
      </c>
      <c r="E75">
        <v>10</v>
      </c>
      <c r="F75" t="s">
        <v>186</v>
      </c>
      <c r="G75" t="s">
        <v>535</v>
      </c>
      <c r="H75" t="s">
        <v>79</v>
      </c>
      <c r="I75" t="s">
        <v>536</v>
      </c>
      <c r="J75" t="s">
        <v>537</v>
      </c>
      <c r="K75" t="s">
        <v>538</v>
      </c>
      <c r="L75" t="s">
        <v>539</v>
      </c>
      <c r="M75" t="s">
        <v>540</v>
      </c>
      <c r="N75" t="s">
        <v>58</v>
      </c>
      <c r="O75">
        <v>8839</v>
      </c>
      <c r="P75">
        <v>13271</v>
      </c>
      <c r="Q75" t="s">
        <v>95</v>
      </c>
      <c r="R75">
        <v>704</v>
      </c>
      <c r="S75" s="2">
        <v>44657</v>
      </c>
      <c r="T75" t="s">
        <v>42</v>
      </c>
      <c r="U75">
        <v>0</v>
      </c>
      <c r="V75" t="s">
        <v>106</v>
      </c>
      <c r="W75">
        <v>568</v>
      </c>
      <c r="X75" t="s">
        <v>44</v>
      </c>
      <c r="Y75" t="s">
        <v>45</v>
      </c>
      <c r="Z75">
        <v>3891</v>
      </c>
      <c r="AA75">
        <v>317</v>
      </c>
      <c r="AB75">
        <v>12164</v>
      </c>
      <c r="AC75" t="s">
        <v>46</v>
      </c>
    </row>
    <row r="76" spans="1:29" x14ac:dyDescent="0.3">
      <c r="A76" s="1" t="s">
        <v>29</v>
      </c>
      <c r="B76" t="s">
        <v>541</v>
      </c>
      <c r="C76" t="s">
        <v>542</v>
      </c>
      <c r="D76" t="s">
        <v>178</v>
      </c>
      <c r="E76">
        <v>7</v>
      </c>
      <c r="F76" t="s">
        <v>120</v>
      </c>
      <c r="G76" t="s">
        <v>543</v>
      </c>
      <c r="H76" t="s">
        <v>35</v>
      </c>
      <c r="I76" t="s">
        <v>513</v>
      </c>
      <c r="J76" t="s">
        <v>459</v>
      </c>
      <c r="K76" t="s">
        <v>544</v>
      </c>
      <c r="L76" t="s">
        <v>545</v>
      </c>
      <c r="M76" t="s">
        <v>546</v>
      </c>
      <c r="N76" t="s">
        <v>58</v>
      </c>
      <c r="O76">
        <v>20990</v>
      </c>
      <c r="P76">
        <v>25255</v>
      </c>
      <c r="Q76" t="s">
        <v>95</v>
      </c>
      <c r="R76">
        <v>411</v>
      </c>
      <c r="S76" s="2">
        <v>44927</v>
      </c>
      <c r="T76" s="2">
        <v>44957</v>
      </c>
      <c r="U76">
        <v>0</v>
      </c>
      <c r="V76" t="s">
        <v>71</v>
      </c>
      <c r="W76">
        <v>451</v>
      </c>
      <c r="X76" t="s">
        <v>60</v>
      </c>
      <c r="Y76" t="s">
        <v>45</v>
      </c>
      <c r="Z76">
        <v>4717</v>
      </c>
      <c r="AA76">
        <v>123</v>
      </c>
      <c r="AB76">
        <v>25220</v>
      </c>
      <c r="AC76" t="s">
        <v>46</v>
      </c>
    </row>
    <row r="77" spans="1:29" x14ac:dyDescent="0.3">
      <c r="A77" s="1" t="s">
        <v>47</v>
      </c>
      <c r="B77" t="s">
        <v>145</v>
      </c>
      <c r="C77" t="s">
        <v>547</v>
      </c>
      <c r="D77" t="s">
        <v>169</v>
      </c>
      <c r="E77">
        <v>8</v>
      </c>
      <c r="F77" t="s">
        <v>221</v>
      </c>
      <c r="G77" t="s">
        <v>548</v>
      </c>
      <c r="H77" t="s">
        <v>79</v>
      </c>
      <c r="I77" t="s">
        <v>549</v>
      </c>
      <c r="J77" t="s">
        <v>123</v>
      </c>
      <c r="K77">
        <f>1-462-294-5992</f>
        <v>-6747</v>
      </c>
      <c r="L77" t="s">
        <v>550</v>
      </c>
      <c r="M77" t="s">
        <v>152</v>
      </c>
      <c r="N77" t="s">
        <v>94</v>
      </c>
      <c r="O77">
        <v>22176</v>
      </c>
      <c r="P77">
        <v>26293</v>
      </c>
      <c r="Q77" t="s">
        <v>95</v>
      </c>
      <c r="R77">
        <v>234</v>
      </c>
      <c r="S77" s="2">
        <v>45216</v>
      </c>
      <c r="T77" t="s">
        <v>42</v>
      </c>
      <c r="U77">
        <v>0</v>
      </c>
      <c r="V77" t="s">
        <v>71</v>
      </c>
      <c r="W77">
        <v>520</v>
      </c>
      <c r="X77" t="s">
        <v>44</v>
      </c>
      <c r="Y77" t="s">
        <v>45</v>
      </c>
      <c r="Z77">
        <v>0</v>
      </c>
      <c r="AA77">
        <v>47</v>
      </c>
      <c r="AB77">
        <v>25546</v>
      </c>
      <c r="AC77" t="s">
        <v>73</v>
      </c>
    </row>
    <row r="78" spans="1:29" x14ac:dyDescent="0.3">
      <c r="A78" s="1" t="s">
        <v>47</v>
      </c>
      <c r="B78" t="s">
        <v>48</v>
      </c>
      <c r="C78" t="s">
        <v>551</v>
      </c>
      <c r="D78" t="s">
        <v>138</v>
      </c>
      <c r="E78">
        <v>10</v>
      </c>
      <c r="F78" t="s">
        <v>120</v>
      </c>
      <c r="G78" t="s">
        <v>121</v>
      </c>
      <c r="H78" t="s">
        <v>79</v>
      </c>
      <c r="I78" t="s">
        <v>552</v>
      </c>
      <c r="J78" t="s">
        <v>553</v>
      </c>
      <c r="K78" t="s">
        <v>554</v>
      </c>
      <c r="L78" t="s">
        <v>555</v>
      </c>
      <c r="M78" t="s">
        <v>556</v>
      </c>
      <c r="N78" t="s">
        <v>40</v>
      </c>
      <c r="O78">
        <v>20865</v>
      </c>
      <c r="P78">
        <v>24690</v>
      </c>
      <c r="Q78" t="s">
        <v>59</v>
      </c>
      <c r="R78">
        <v>915</v>
      </c>
      <c r="S78" s="2">
        <v>44542</v>
      </c>
      <c r="T78" s="2">
        <v>44565</v>
      </c>
      <c r="U78">
        <v>10464</v>
      </c>
      <c r="V78" t="s">
        <v>85</v>
      </c>
      <c r="W78">
        <v>671</v>
      </c>
      <c r="X78" t="s">
        <v>60</v>
      </c>
      <c r="Y78" t="s">
        <v>72</v>
      </c>
      <c r="Z78">
        <v>0</v>
      </c>
      <c r="AA78">
        <v>694</v>
      </c>
      <c r="AB78">
        <v>23277</v>
      </c>
      <c r="AC78" t="s">
        <v>46</v>
      </c>
    </row>
    <row r="79" spans="1:29" x14ac:dyDescent="0.3">
      <c r="A79" s="1" t="s">
        <v>29</v>
      </c>
      <c r="B79" t="s">
        <v>541</v>
      </c>
      <c r="C79" t="s">
        <v>557</v>
      </c>
      <c r="D79" t="s">
        <v>110</v>
      </c>
      <c r="E79">
        <v>3</v>
      </c>
      <c r="F79" t="s">
        <v>99</v>
      </c>
      <c r="G79" t="s">
        <v>558</v>
      </c>
      <c r="H79" t="s">
        <v>35</v>
      </c>
      <c r="I79" t="s">
        <v>559</v>
      </c>
      <c r="J79" t="s">
        <v>560</v>
      </c>
      <c r="K79" t="s">
        <v>561</v>
      </c>
      <c r="L79" t="s">
        <v>562</v>
      </c>
      <c r="M79" t="s">
        <v>563</v>
      </c>
      <c r="N79" t="s">
        <v>40</v>
      </c>
      <c r="O79">
        <v>16136</v>
      </c>
      <c r="P79">
        <v>18675</v>
      </c>
      <c r="Q79" t="s">
        <v>41</v>
      </c>
      <c r="R79">
        <v>859</v>
      </c>
      <c r="S79" s="2">
        <v>44979</v>
      </c>
      <c r="T79" s="2">
        <v>45002</v>
      </c>
      <c r="U79">
        <v>0</v>
      </c>
      <c r="V79" t="s">
        <v>106</v>
      </c>
      <c r="W79">
        <v>725</v>
      </c>
      <c r="X79" t="s">
        <v>60</v>
      </c>
      <c r="Y79" t="s">
        <v>72</v>
      </c>
      <c r="Z79">
        <v>0</v>
      </c>
      <c r="AA79">
        <v>613</v>
      </c>
      <c r="AB79">
        <v>18288</v>
      </c>
      <c r="AC79" t="s">
        <v>73</v>
      </c>
    </row>
    <row r="80" spans="1:29" x14ac:dyDescent="0.3">
      <c r="A80" s="1" t="s">
        <v>47</v>
      </c>
      <c r="B80" t="s">
        <v>234</v>
      </c>
      <c r="C80" t="s">
        <v>564</v>
      </c>
      <c r="D80" t="s">
        <v>110</v>
      </c>
      <c r="E80">
        <v>9</v>
      </c>
      <c r="F80" t="s">
        <v>64</v>
      </c>
      <c r="G80" t="s">
        <v>376</v>
      </c>
      <c r="H80" t="s">
        <v>79</v>
      </c>
      <c r="I80" t="s">
        <v>565</v>
      </c>
      <c r="J80" t="s">
        <v>566</v>
      </c>
      <c r="K80" t="s">
        <v>567</v>
      </c>
      <c r="L80" t="s">
        <v>568</v>
      </c>
      <c r="M80" t="s">
        <v>483</v>
      </c>
      <c r="N80" t="s">
        <v>84</v>
      </c>
      <c r="O80">
        <v>11762</v>
      </c>
      <c r="P80">
        <v>15876</v>
      </c>
      <c r="Q80" t="s">
        <v>41</v>
      </c>
      <c r="R80">
        <v>923</v>
      </c>
      <c r="S80" s="2">
        <v>45278</v>
      </c>
      <c r="T80" s="2">
        <v>45303</v>
      </c>
      <c r="U80">
        <v>0</v>
      </c>
      <c r="V80" t="s">
        <v>71</v>
      </c>
      <c r="W80">
        <v>509</v>
      </c>
      <c r="X80" t="s">
        <v>60</v>
      </c>
      <c r="Y80" t="s">
        <v>72</v>
      </c>
      <c r="Z80">
        <v>0</v>
      </c>
      <c r="AA80">
        <v>825</v>
      </c>
      <c r="AB80">
        <v>12605</v>
      </c>
      <c r="AC80" t="s">
        <v>107</v>
      </c>
    </row>
    <row r="81" spans="1:29" x14ac:dyDescent="0.3">
      <c r="A81" s="1" t="s">
        <v>29</v>
      </c>
      <c r="B81" t="s">
        <v>62</v>
      </c>
      <c r="C81" t="s">
        <v>569</v>
      </c>
      <c r="D81" t="s">
        <v>50</v>
      </c>
      <c r="E81">
        <v>3</v>
      </c>
      <c r="F81" t="s">
        <v>64</v>
      </c>
      <c r="G81" t="s">
        <v>258</v>
      </c>
      <c r="H81" t="s">
        <v>79</v>
      </c>
      <c r="I81" t="s">
        <v>210</v>
      </c>
      <c r="J81" t="s">
        <v>570</v>
      </c>
      <c r="K81" t="s">
        <v>571</v>
      </c>
      <c r="L81" t="s">
        <v>572</v>
      </c>
      <c r="M81" t="s">
        <v>505</v>
      </c>
      <c r="N81" t="s">
        <v>94</v>
      </c>
      <c r="O81">
        <v>7121</v>
      </c>
      <c r="P81">
        <v>10387</v>
      </c>
      <c r="Q81" t="s">
        <v>95</v>
      </c>
      <c r="R81">
        <v>394</v>
      </c>
      <c r="S81" s="2">
        <v>44740</v>
      </c>
      <c r="T81" s="2">
        <v>44766</v>
      </c>
      <c r="U81">
        <v>0</v>
      </c>
      <c r="V81" t="s">
        <v>71</v>
      </c>
      <c r="W81">
        <v>621</v>
      </c>
      <c r="X81" t="s">
        <v>60</v>
      </c>
      <c r="Y81" t="s">
        <v>72</v>
      </c>
      <c r="Z81">
        <v>0</v>
      </c>
      <c r="AA81">
        <v>772</v>
      </c>
      <c r="AB81">
        <v>8390</v>
      </c>
      <c r="AC81" t="s">
        <v>73</v>
      </c>
    </row>
    <row r="82" spans="1:29" x14ac:dyDescent="0.3">
      <c r="A82" s="1" t="s">
        <v>29</v>
      </c>
      <c r="B82" t="s">
        <v>74</v>
      </c>
      <c r="C82" t="s">
        <v>573</v>
      </c>
      <c r="D82" t="s">
        <v>352</v>
      </c>
      <c r="E82">
        <v>8</v>
      </c>
      <c r="F82" t="s">
        <v>129</v>
      </c>
      <c r="G82" t="s">
        <v>574</v>
      </c>
      <c r="H82" t="s">
        <v>35</v>
      </c>
      <c r="I82" t="s">
        <v>575</v>
      </c>
      <c r="J82" t="s">
        <v>576</v>
      </c>
      <c r="K82" t="s">
        <v>577</v>
      </c>
      <c r="L82" t="s">
        <v>578</v>
      </c>
      <c r="M82" t="s">
        <v>175</v>
      </c>
      <c r="N82" t="s">
        <v>84</v>
      </c>
      <c r="O82">
        <v>3601</v>
      </c>
      <c r="P82">
        <v>6262</v>
      </c>
      <c r="Q82" t="s">
        <v>59</v>
      </c>
      <c r="R82">
        <v>997</v>
      </c>
      <c r="S82" s="2">
        <v>44353</v>
      </c>
      <c r="T82" s="2">
        <v>44365</v>
      </c>
      <c r="U82">
        <v>29919</v>
      </c>
      <c r="V82" t="s">
        <v>71</v>
      </c>
      <c r="W82">
        <v>465</v>
      </c>
      <c r="X82" t="s">
        <v>60</v>
      </c>
      <c r="Y82" t="s">
        <v>61</v>
      </c>
      <c r="Z82">
        <v>0</v>
      </c>
      <c r="AA82">
        <v>971</v>
      </c>
      <c r="AB82">
        <v>5977</v>
      </c>
      <c r="AC82" t="s">
        <v>73</v>
      </c>
    </row>
    <row r="83" spans="1:29" x14ac:dyDescent="0.3">
      <c r="A83" s="1" t="s">
        <v>29</v>
      </c>
      <c r="B83" t="s">
        <v>62</v>
      </c>
      <c r="C83" t="s">
        <v>569</v>
      </c>
      <c r="D83" t="s">
        <v>32</v>
      </c>
      <c r="E83">
        <v>4</v>
      </c>
      <c r="F83" t="s">
        <v>99</v>
      </c>
      <c r="G83" t="s">
        <v>579</v>
      </c>
      <c r="H83" t="s">
        <v>79</v>
      </c>
      <c r="I83" t="s">
        <v>580</v>
      </c>
      <c r="J83" t="s">
        <v>581</v>
      </c>
      <c r="K83" t="s">
        <v>582</v>
      </c>
      <c r="L83" t="s">
        <v>583</v>
      </c>
      <c r="M83" t="s">
        <v>584</v>
      </c>
      <c r="N83" t="s">
        <v>84</v>
      </c>
      <c r="O83">
        <v>22149</v>
      </c>
      <c r="P83">
        <v>26540</v>
      </c>
      <c r="Q83" t="s">
        <v>41</v>
      </c>
      <c r="R83">
        <v>733</v>
      </c>
      <c r="S83" s="2">
        <v>44495</v>
      </c>
      <c r="T83" t="s">
        <v>42</v>
      </c>
      <c r="U83">
        <v>0</v>
      </c>
      <c r="V83" t="s">
        <v>106</v>
      </c>
      <c r="W83">
        <v>645</v>
      </c>
      <c r="X83" t="s">
        <v>44</v>
      </c>
      <c r="Y83" t="s">
        <v>45</v>
      </c>
      <c r="Z83">
        <v>0</v>
      </c>
      <c r="AA83">
        <v>324</v>
      </c>
      <c r="AB83">
        <v>24313</v>
      </c>
      <c r="AC83" t="s">
        <v>107</v>
      </c>
    </row>
    <row r="84" spans="1:29" x14ac:dyDescent="0.3">
      <c r="A84" s="1" t="s">
        <v>29</v>
      </c>
      <c r="B84" t="s">
        <v>327</v>
      </c>
      <c r="C84" t="s">
        <v>585</v>
      </c>
      <c r="D84" t="s">
        <v>387</v>
      </c>
      <c r="E84">
        <v>7</v>
      </c>
      <c r="F84" t="s">
        <v>120</v>
      </c>
      <c r="G84" t="s">
        <v>586</v>
      </c>
      <c r="H84" t="s">
        <v>79</v>
      </c>
      <c r="I84" t="s">
        <v>587</v>
      </c>
      <c r="J84" t="s">
        <v>588</v>
      </c>
      <c r="K84" t="s">
        <v>589</v>
      </c>
      <c r="L84" t="s">
        <v>590</v>
      </c>
      <c r="M84" t="s">
        <v>591</v>
      </c>
      <c r="N84" t="s">
        <v>40</v>
      </c>
      <c r="O84">
        <v>23823</v>
      </c>
      <c r="P84">
        <v>28231</v>
      </c>
      <c r="Q84" t="s">
        <v>95</v>
      </c>
      <c r="R84">
        <v>779</v>
      </c>
      <c r="S84" s="2">
        <v>45042</v>
      </c>
      <c r="T84" t="s">
        <v>42</v>
      </c>
      <c r="U84">
        <v>0</v>
      </c>
      <c r="V84" t="s">
        <v>43</v>
      </c>
      <c r="W84">
        <v>609</v>
      </c>
      <c r="X84" t="s">
        <v>44</v>
      </c>
      <c r="Y84" t="s">
        <v>45</v>
      </c>
      <c r="Z84">
        <v>0</v>
      </c>
      <c r="AA84">
        <v>413</v>
      </c>
      <c r="AB84">
        <v>27083</v>
      </c>
      <c r="AC84" t="s">
        <v>73</v>
      </c>
    </row>
    <row r="85" spans="1:29" x14ac:dyDescent="0.3">
      <c r="A85" s="1" t="s">
        <v>47</v>
      </c>
      <c r="B85" t="s">
        <v>592</v>
      </c>
      <c r="C85" t="s">
        <v>593</v>
      </c>
      <c r="D85" t="s">
        <v>257</v>
      </c>
      <c r="E85">
        <v>1</v>
      </c>
      <c r="F85" t="s">
        <v>77</v>
      </c>
      <c r="G85" t="s">
        <v>147</v>
      </c>
      <c r="H85" t="s">
        <v>35</v>
      </c>
      <c r="I85" t="s">
        <v>594</v>
      </c>
      <c r="J85" t="s">
        <v>595</v>
      </c>
      <c r="K85" t="s">
        <v>596</v>
      </c>
      <c r="L85" t="s">
        <v>597</v>
      </c>
      <c r="M85" t="s">
        <v>598</v>
      </c>
      <c r="N85" t="s">
        <v>40</v>
      </c>
      <c r="O85">
        <v>12847</v>
      </c>
      <c r="P85">
        <v>14930</v>
      </c>
      <c r="Q85" t="s">
        <v>59</v>
      </c>
      <c r="R85">
        <v>705</v>
      </c>
      <c r="S85" s="2">
        <v>45197</v>
      </c>
      <c r="T85" t="s">
        <v>42</v>
      </c>
      <c r="U85">
        <v>46356</v>
      </c>
      <c r="V85" t="s">
        <v>85</v>
      </c>
      <c r="W85">
        <v>761</v>
      </c>
      <c r="X85" t="s">
        <v>44</v>
      </c>
      <c r="Y85" t="s">
        <v>72</v>
      </c>
      <c r="Z85">
        <v>0</v>
      </c>
      <c r="AA85">
        <v>759</v>
      </c>
      <c r="AB85">
        <v>14149</v>
      </c>
      <c r="AC85" t="s">
        <v>107</v>
      </c>
    </row>
    <row r="86" spans="1:29" x14ac:dyDescent="0.3">
      <c r="A86" s="1" t="s">
        <v>29</v>
      </c>
      <c r="B86" t="s">
        <v>393</v>
      </c>
      <c r="C86" t="s">
        <v>599</v>
      </c>
      <c r="D86" t="s">
        <v>128</v>
      </c>
      <c r="E86">
        <v>3</v>
      </c>
      <c r="F86" t="s">
        <v>51</v>
      </c>
      <c r="G86" t="s">
        <v>52</v>
      </c>
      <c r="H86" t="s">
        <v>35</v>
      </c>
      <c r="I86" t="s">
        <v>600</v>
      </c>
      <c r="J86" t="s">
        <v>601</v>
      </c>
      <c r="K86">
        <f>1-58-33-7233</f>
        <v>-7323</v>
      </c>
      <c r="L86" t="s">
        <v>602</v>
      </c>
      <c r="M86" t="s">
        <v>603</v>
      </c>
      <c r="N86" t="s">
        <v>84</v>
      </c>
      <c r="O86">
        <v>20012</v>
      </c>
      <c r="P86">
        <v>23066</v>
      </c>
      <c r="Q86" t="s">
        <v>41</v>
      </c>
      <c r="R86">
        <v>415</v>
      </c>
      <c r="S86" s="2">
        <v>44385</v>
      </c>
      <c r="T86" s="2">
        <v>44392</v>
      </c>
      <c r="U86">
        <v>0</v>
      </c>
      <c r="V86" t="s">
        <v>43</v>
      </c>
      <c r="W86">
        <v>498</v>
      </c>
      <c r="X86" t="s">
        <v>60</v>
      </c>
      <c r="Y86" t="s">
        <v>45</v>
      </c>
      <c r="Z86">
        <v>0</v>
      </c>
      <c r="AA86">
        <v>174</v>
      </c>
      <c r="AB86">
        <v>20606</v>
      </c>
      <c r="AC86" t="s">
        <v>107</v>
      </c>
    </row>
    <row r="87" spans="1:29" x14ac:dyDescent="0.3">
      <c r="A87" s="1" t="s">
        <v>29</v>
      </c>
      <c r="B87" t="s">
        <v>541</v>
      </c>
      <c r="C87" t="s">
        <v>604</v>
      </c>
      <c r="D87" t="s">
        <v>387</v>
      </c>
      <c r="E87">
        <v>8</v>
      </c>
      <c r="F87" t="s">
        <v>33</v>
      </c>
      <c r="G87" t="s">
        <v>34</v>
      </c>
      <c r="H87" t="s">
        <v>35</v>
      </c>
      <c r="I87" t="s">
        <v>605</v>
      </c>
      <c r="J87" t="s">
        <v>606</v>
      </c>
      <c r="K87" t="s">
        <v>607</v>
      </c>
      <c r="L87" t="s">
        <v>608</v>
      </c>
      <c r="M87" t="s">
        <v>546</v>
      </c>
      <c r="N87" t="s">
        <v>84</v>
      </c>
      <c r="O87">
        <v>3913</v>
      </c>
      <c r="P87">
        <v>8584</v>
      </c>
      <c r="Q87" t="s">
        <v>95</v>
      </c>
      <c r="R87">
        <v>316</v>
      </c>
      <c r="S87" s="2">
        <v>45027</v>
      </c>
      <c r="T87" s="2">
        <v>45046</v>
      </c>
      <c r="U87">
        <v>0</v>
      </c>
      <c r="V87" t="s">
        <v>106</v>
      </c>
      <c r="W87">
        <v>652</v>
      </c>
      <c r="X87" t="s">
        <v>60</v>
      </c>
      <c r="Y87" t="s">
        <v>72</v>
      </c>
      <c r="Z87">
        <v>0</v>
      </c>
      <c r="AA87">
        <v>98</v>
      </c>
      <c r="AB87">
        <v>6082</v>
      </c>
      <c r="AC87" t="s">
        <v>46</v>
      </c>
    </row>
    <row r="88" spans="1:29" x14ac:dyDescent="0.3">
      <c r="A88" s="1" t="s">
        <v>29</v>
      </c>
      <c r="B88" t="s">
        <v>393</v>
      </c>
      <c r="C88" t="s">
        <v>609</v>
      </c>
      <c r="D88" t="s">
        <v>169</v>
      </c>
      <c r="E88">
        <v>2</v>
      </c>
      <c r="F88" t="s">
        <v>51</v>
      </c>
      <c r="G88" t="s">
        <v>345</v>
      </c>
      <c r="H88" t="s">
        <v>35</v>
      </c>
      <c r="I88" t="s">
        <v>305</v>
      </c>
      <c r="J88" t="s">
        <v>610</v>
      </c>
      <c r="K88" t="s">
        <v>611</v>
      </c>
      <c r="L88" t="s">
        <v>612</v>
      </c>
      <c r="M88" t="s">
        <v>613</v>
      </c>
      <c r="N88" t="s">
        <v>94</v>
      </c>
      <c r="O88">
        <v>24371</v>
      </c>
      <c r="P88">
        <v>27551</v>
      </c>
      <c r="Q88" t="s">
        <v>41</v>
      </c>
      <c r="R88">
        <v>15</v>
      </c>
      <c r="S88" s="2">
        <v>45277</v>
      </c>
      <c r="T88" s="2">
        <v>45284</v>
      </c>
      <c r="U88">
        <v>0</v>
      </c>
      <c r="V88" t="s">
        <v>71</v>
      </c>
      <c r="W88">
        <v>821</v>
      </c>
      <c r="X88" t="s">
        <v>60</v>
      </c>
      <c r="Y88" t="s">
        <v>45</v>
      </c>
      <c r="Z88">
        <v>0</v>
      </c>
      <c r="AA88">
        <v>252</v>
      </c>
      <c r="AB88">
        <v>26459</v>
      </c>
      <c r="AC88" t="s">
        <v>73</v>
      </c>
    </row>
    <row r="89" spans="1:29" x14ac:dyDescent="0.3">
      <c r="A89" s="1" t="s">
        <v>47</v>
      </c>
      <c r="B89" t="s">
        <v>161</v>
      </c>
      <c r="C89" t="s">
        <v>614</v>
      </c>
      <c r="D89" t="s">
        <v>98</v>
      </c>
      <c r="E89">
        <v>6</v>
      </c>
      <c r="F89" t="s">
        <v>129</v>
      </c>
      <c r="G89" t="s">
        <v>298</v>
      </c>
      <c r="H89" t="s">
        <v>35</v>
      </c>
      <c r="I89" t="s">
        <v>615</v>
      </c>
      <c r="J89" t="s">
        <v>610</v>
      </c>
      <c r="K89" t="s">
        <v>616</v>
      </c>
      <c r="L89" t="s">
        <v>617</v>
      </c>
      <c r="M89" t="s">
        <v>618</v>
      </c>
      <c r="N89" t="s">
        <v>40</v>
      </c>
      <c r="O89">
        <v>26475</v>
      </c>
      <c r="P89">
        <v>29974</v>
      </c>
      <c r="Q89" t="s">
        <v>41</v>
      </c>
      <c r="R89">
        <v>906</v>
      </c>
      <c r="S89" s="2">
        <v>44602</v>
      </c>
      <c r="T89" s="2">
        <v>44617</v>
      </c>
      <c r="U89">
        <v>0</v>
      </c>
      <c r="V89" t="s">
        <v>71</v>
      </c>
      <c r="W89">
        <v>757</v>
      </c>
      <c r="X89" t="s">
        <v>60</v>
      </c>
      <c r="Y89" t="s">
        <v>61</v>
      </c>
      <c r="Z89">
        <v>0</v>
      </c>
      <c r="AA89">
        <v>914</v>
      </c>
      <c r="AB89">
        <v>28915</v>
      </c>
      <c r="AC89" t="s">
        <v>46</v>
      </c>
    </row>
    <row r="90" spans="1:29" x14ac:dyDescent="0.3">
      <c r="A90" s="1" t="s">
        <v>29</v>
      </c>
      <c r="B90" t="s">
        <v>62</v>
      </c>
      <c r="C90" t="s">
        <v>619</v>
      </c>
      <c r="D90" t="s">
        <v>76</v>
      </c>
      <c r="E90">
        <v>3</v>
      </c>
      <c r="F90" t="s">
        <v>186</v>
      </c>
      <c r="G90" t="s">
        <v>620</v>
      </c>
      <c r="H90" t="s">
        <v>35</v>
      </c>
      <c r="I90" t="s">
        <v>621</v>
      </c>
      <c r="J90" t="s">
        <v>622</v>
      </c>
      <c r="K90" t="s">
        <v>623</v>
      </c>
      <c r="L90" t="s">
        <v>624</v>
      </c>
      <c r="M90" t="s">
        <v>404</v>
      </c>
      <c r="N90" t="s">
        <v>84</v>
      </c>
      <c r="O90">
        <v>14781</v>
      </c>
      <c r="P90">
        <v>18883</v>
      </c>
      <c r="Q90" t="s">
        <v>95</v>
      </c>
      <c r="R90">
        <v>841</v>
      </c>
      <c r="S90" s="2">
        <v>45215</v>
      </c>
      <c r="T90" s="2">
        <v>45219</v>
      </c>
      <c r="U90">
        <v>0</v>
      </c>
      <c r="V90" t="s">
        <v>85</v>
      </c>
      <c r="W90">
        <v>699</v>
      </c>
      <c r="X90" t="s">
        <v>60</v>
      </c>
      <c r="Y90" t="s">
        <v>61</v>
      </c>
      <c r="Z90">
        <v>0</v>
      </c>
      <c r="AA90">
        <v>429</v>
      </c>
      <c r="AB90">
        <v>18622</v>
      </c>
      <c r="AC90" t="s">
        <v>46</v>
      </c>
    </row>
    <row r="91" spans="1:29" x14ac:dyDescent="0.3">
      <c r="A91" s="1" t="s">
        <v>47</v>
      </c>
      <c r="B91" t="s">
        <v>176</v>
      </c>
      <c r="C91" t="s">
        <v>625</v>
      </c>
      <c r="D91" t="s">
        <v>50</v>
      </c>
      <c r="E91">
        <v>7</v>
      </c>
      <c r="F91" t="s">
        <v>120</v>
      </c>
      <c r="G91" t="s">
        <v>489</v>
      </c>
      <c r="H91" t="s">
        <v>79</v>
      </c>
      <c r="I91" t="s">
        <v>626</v>
      </c>
      <c r="J91" t="s">
        <v>627</v>
      </c>
      <c r="K91" t="s">
        <v>628</v>
      </c>
      <c r="L91" t="s">
        <v>629</v>
      </c>
      <c r="M91" t="s">
        <v>183</v>
      </c>
      <c r="N91" t="s">
        <v>58</v>
      </c>
      <c r="O91">
        <v>12197</v>
      </c>
      <c r="P91">
        <v>15158</v>
      </c>
      <c r="Q91" t="s">
        <v>59</v>
      </c>
      <c r="R91">
        <v>770</v>
      </c>
      <c r="S91" s="2">
        <v>45168</v>
      </c>
      <c r="T91" s="2">
        <v>45198</v>
      </c>
      <c r="U91">
        <v>7222</v>
      </c>
      <c r="V91" t="s">
        <v>71</v>
      </c>
      <c r="W91">
        <v>453</v>
      </c>
      <c r="X91" t="s">
        <v>60</v>
      </c>
      <c r="Y91" t="s">
        <v>72</v>
      </c>
      <c r="Z91">
        <v>2268</v>
      </c>
      <c r="AA91">
        <v>142</v>
      </c>
      <c r="AB91">
        <v>15079</v>
      </c>
      <c r="AC91" t="s">
        <v>73</v>
      </c>
    </row>
    <row r="92" spans="1:29" x14ac:dyDescent="0.3">
      <c r="A92" s="1" t="s">
        <v>47</v>
      </c>
      <c r="B92" t="s">
        <v>48</v>
      </c>
      <c r="C92" t="s">
        <v>630</v>
      </c>
      <c r="D92" t="s">
        <v>178</v>
      </c>
      <c r="E92">
        <v>2</v>
      </c>
      <c r="F92" t="s">
        <v>99</v>
      </c>
      <c r="G92" t="s">
        <v>631</v>
      </c>
      <c r="H92" t="s">
        <v>35</v>
      </c>
      <c r="I92" t="s">
        <v>632</v>
      </c>
      <c r="J92" t="s">
        <v>633</v>
      </c>
      <c r="K92">
        <f>1-365-364-4219</f>
        <v>-4947</v>
      </c>
      <c r="L92" t="s">
        <v>634</v>
      </c>
      <c r="M92" t="s">
        <v>438</v>
      </c>
      <c r="N92" t="s">
        <v>94</v>
      </c>
      <c r="O92">
        <v>20189</v>
      </c>
      <c r="P92">
        <v>22913</v>
      </c>
      <c r="Q92" t="s">
        <v>95</v>
      </c>
      <c r="R92">
        <v>910</v>
      </c>
      <c r="S92" s="2">
        <v>44576</v>
      </c>
      <c r="T92" s="2">
        <v>44594</v>
      </c>
      <c r="U92">
        <v>0</v>
      </c>
      <c r="V92" t="s">
        <v>106</v>
      </c>
      <c r="W92">
        <v>765</v>
      </c>
      <c r="X92" t="s">
        <v>60</v>
      </c>
      <c r="Y92" t="s">
        <v>61</v>
      </c>
      <c r="Z92">
        <v>0</v>
      </c>
      <c r="AA92">
        <v>755</v>
      </c>
      <c r="AB92">
        <v>21466</v>
      </c>
      <c r="AC92" t="s">
        <v>46</v>
      </c>
    </row>
    <row r="93" spans="1:29" x14ac:dyDescent="0.3">
      <c r="A93" s="1" t="s">
        <v>29</v>
      </c>
      <c r="B93" t="s">
        <v>228</v>
      </c>
      <c r="C93" t="s">
        <v>635</v>
      </c>
      <c r="D93" t="s">
        <v>138</v>
      </c>
      <c r="E93">
        <v>7</v>
      </c>
      <c r="F93" t="s">
        <v>51</v>
      </c>
      <c r="G93" t="s">
        <v>291</v>
      </c>
      <c r="H93" t="s">
        <v>35</v>
      </c>
      <c r="I93" t="s">
        <v>636</v>
      </c>
      <c r="J93" t="s">
        <v>637</v>
      </c>
      <c r="K93" t="s">
        <v>638</v>
      </c>
      <c r="L93" t="s">
        <v>639</v>
      </c>
      <c r="M93" t="s">
        <v>640</v>
      </c>
      <c r="N93" t="s">
        <v>58</v>
      </c>
      <c r="O93">
        <v>25555</v>
      </c>
      <c r="P93">
        <v>30055</v>
      </c>
      <c r="Q93" t="s">
        <v>95</v>
      </c>
      <c r="R93">
        <v>887</v>
      </c>
      <c r="S93" s="2">
        <v>44431</v>
      </c>
      <c r="T93" s="2">
        <v>44433</v>
      </c>
      <c r="U93">
        <v>0</v>
      </c>
      <c r="V93" t="s">
        <v>43</v>
      </c>
      <c r="W93">
        <v>555</v>
      </c>
      <c r="X93" t="s">
        <v>60</v>
      </c>
      <c r="Y93" t="s">
        <v>45</v>
      </c>
      <c r="Z93">
        <v>3741</v>
      </c>
      <c r="AA93">
        <v>173</v>
      </c>
      <c r="AB93">
        <v>25609</v>
      </c>
      <c r="AC93" t="s">
        <v>46</v>
      </c>
    </row>
    <row r="94" spans="1:29" x14ac:dyDescent="0.3">
      <c r="A94" s="1" t="s">
        <v>47</v>
      </c>
      <c r="B94" t="s">
        <v>136</v>
      </c>
      <c r="C94" t="s">
        <v>641</v>
      </c>
      <c r="D94" t="s">
        <v>155</v>
      </c>
      <c r="E94">
        <v>5</v>
      </c>
      <c r="F94" t="s">
        <v>51</v>
      </c>
      <c r="G94" t="s">
        <v>285</v>
      </c>
      <c r="H94" t="s">
        <v>79</v>
      </c>
      <c r="I94" t="s">
        <v>36</v>
      </c>
      <c r="J94" t="s">
        <v>310</v>
      </c>
      <c r="K94" t="s">
        <v>642</v>
      </c>
      <c r="L94" t="s">
        <v>643</v>
      </c>
      <c r="M94" t="s">
        <v>207</v>
      </c>
      <c r="N94" t="s">
        <v>94</v>
      </c>
      <c r="O94">
        <v>16881</v>
      </c>
      <c r="P94">
        <v>20979</v>
      </c>
      <c r="Q94" t="s">
        <v>59</v>
      </c>
      <c r="R94">
        <v>668</v>
      </c>
      <c r="S94" s="2">
        <v>45300</v>
      </c>
      <c r="T94" s="2">
        <v>45303</v>
      </c>
      <c r="U94">
        <v>14012</v>
      </c>
      <c r="V94" t="s">
        <v>43</v>
      </c>
      <c r="W94">
        <v>503</v>
      </c>
      <c r="X94" t="s">
        <v>60</v>
      </c>
      <c r="Y94" t="s">
        <v>61</v>
      </c>
      <c r="Z94">
        <v>0</v>
      </c>
      <c r="AA94">
        <v>791</v>
      </c>
      <c r="AB94">
        <v>18146</v>
      </c>
      <c r="AC94" t="s">
        <v>46</v>
      </c>
    </row>
    <row r="95" spans="1:29" x14ac:dyDescent="0.3">
      <c r="A95" s="1" t="s">
        <v>47</v>
      </c>
      <c r="B95" t="s">
        <v>48</v>
      </c>
      <c r="C95" t="s">
        <v>644</v>
      </c>
      <c r="D95" t="s">
        <v>128</v>
      </c>
      <c r="E95">
        <v>8</v>
      </c>
      <c r="F95" t="s">
        <v>120</v>
      </c>
      <c r="G95" t="s">
        <v>586</v>
      </c>
      <c r="H95" t="s">
        <v>79</v>
      </c>
      <c r="I95" t="s">
        <v>412</v>
      </c>
      <c r="J95" t="s">
        <v>645</v>
      </c>
      <c r="K95" t="s">
        <v>646</v>
      </c>
      <c r="L95" t="s">
        <v>647</v>
      </c>
      <c r="M95" t="s">
        <v>648</v>
      </c>
      <c r="N95" t="s">
        <v>40</v>
      </c>
      <c r="O95">
        <v>23040</v>
      </c>
      <c r="P95">
        <v>26135</v>
      </c>
      <c r="Q95" t="s">
        <v>95</v>
      </c>
      <c r="R95">
        <v>696</v>
      </c>
      <c r="S95" s="2">
        <v>44271</v>
      </c>
      <c r="T95" t="s">
        <v>42</v>
      </c>
      <c r="U95">
        <v>0</v>
      </c>
      <c r="V95" t="s">
        <v>71</v>
      </c>
      <c r="W95">
        <v>727</v>
      </c>
      <c r="X95" t="s">
        <v>44</v>
      </c>
      <c r="Y95" t="s">
        <v>61</v>
      </c>
      <c r="Z95">
        <v>0</v>
      </c>
      <c r="AA95">
        <v>702</v>
      </c>
      <c r="AB95">
        <v>24992</v>
      </c>
      <c r="AC95" t="s">
        <v>46</v>
      </c>
    </row>
    <row r="96" spans="1:29" x14ac:dyDescent="0.3">
      <c r="A96" s="1" t="s">
        <v>29</v>
      </c>
      <c r="B96" t="s">
        <v>393</v>
      </c>
      <c r="C96" t="s">
        <v>649</v>
      </c>
      <c r="D96" t="s">
        <v>128</v>
      </c>
      <c r="E96">
        <v>9</v>
      </c>
      <c r="F96" t="s">
        <v>186</v>
      </c>
      <c r="G96" t="s">
        <v>650</v>
      </c>
      <c r="H96" t="s">
        <v>35</v>
      </c>
      <c r="I96" t="s">
        <v>406</v>
      </c>
      <c r="J96" t="s">
        <v>651</v>
      </c>
      <c r="K96" t="s">
        <v>652</v>
      </c>
      <c r="L96" t="s">
        <v>653</v>
      </c>
      <c r="M96" t="s">
        <v>654</v>
      </c>
      <c r="N96" t="s">
        <v>40</v>
      </c>
      <c r="O96">
        <v>14469</v>
      </c>
      <c r="P96">
        <v>17833</v>
      </c>
      <c r="Q96" t="s">
        <v>41</v>
      </c>
      <c r="R96">
        <v>331</v>
      </c>
      <c r="S96" s="2">
        <v>44941</v>
      </c>
      <c r="T96" t="s">
        <v>42</v>
      </c>
      <c r="U96">
        <v>0</v>
      </c>
      <c r="V96" t="s">
        <v>71</v>
      </c>
      <c r="W96">
        <v>505</v>
      </c>
      <c r="X96" t="s">
        <v>44</v>
      </c>
      <c r="Y96" t="s">
        <v>61</v>
      </c>
      <c r="Z96">
        <v>0</v>
      </c>
      <c r="AA96">
        <v>130</v>
      </c>
      <c r="AB96">
        <v>17629</v>
      </c>
      <c r="AC96" t="s">
        <v>107</v>
      </c>
    </row>
    <row r="97" spans="1:29" x14ac:dyDescent="0.3">
      <c r="A97" s="1" t="s">
        <v>47</v>
      </c>
      <c r="B97" t="s">
        <v>108</v>
      </c>
      <c r="C97" t="s">
        <v>655</v>
      </c>
      <c r="D97" t="s">
        <v>387</v>
      </c>
      <c r="E97">
        <v>4</v>
      </c>
      <c r="F97" t="s">
        <v>64</v>
      </c>
      <c r="G97" t="s">
        <v>65</v>
      </c>
      <c r="H97" t="s">
        <v>35</v>
      </c>
      <c r="I97" t="s">
        <v>656</v>
      </c>
      <c r="J97" t="s">
        <v>657</v>
      </c>
      <c r="K97" t="s">
        <v>658</v>
      </c>
      <c r="L97" t="s">
        <v>659</v>
      </c>
      <c r="M97" t="s">
        <v>660</v>
      </c>
      <c r="N97" t="s">
        <v>94</v>
      </c>
      <c r="O97">
        <v>28966</v>
      </c>
      <c r="P97">
        <v>32610</v>
      </c>
      <c r="Q97" t="s">
        <v>59</v>
      </c>
      <c r="R97">
        <v>40</v>
      </c>
      <c r="S97" s="2">
        <v>45238</v>
      </c>
      <c r="T97" s="2">
        <v>45265</v>
      </c>
      <c r="U97">
        <v>27288</v>
      </c>
      <c r="V97" t="s">
        <v>85</v>
      </c>
      <c r="W97">
        <v>582</v>
      </c>
      <c r="X97" t="s">
        <v>60</v>
      </c>
      <c r="Y97" t="s">
        <v>61</v>
      </c>
      <c r="Z97">
        <v>0</v>
      </c>
      <c r="AA97">
        <v>86</v>
      </c>
      <c r="AB97">
        <v>29256</v>
      </c>
      <c r="AC97" t="s">
        <v>73</v>
      </c>
    </row>
    <row r="98" spans="1:29" x14ac:dyDescent="0.3">
      <c r="A98" s="1" t="s">
        <v>29</v>
      </c>
      <c r="B98" t="s">
        <v>96</v>
      </c>
      <c r="C98" t="s">
        <v>661</v>
      </c>
      <c r="D98" t="s">
        <v>50</v>
      </c>
      <c r="E98">
        <v>4</v>
      </c>
      <c r="F98" t="s">
        <v>221</v>
      </c>
      <c r="G98" t="s">
        <v>250</v>
      </c>
      <c r="H98" t="s">
        <v>79</v>
      </c>
      <c r="I98" t="s">
        <v>662</v>
      </c>
      <c r="J98" t="s">
        <v>224</v>
      </c>
      <c r="K98" t="s">
        <v>663</v>
      </c>
      <c r="L98" t="s">
        <v>664</v>
      </c>
      <c r="M98" t="s">
        <v>665</v>
      </c>
      <c r="N98" t="s">
        <v>84</v>
      </c>
      <c r="O98">
        <v>27582</v>
      </c>
      <c r="P98">
        <v>31801</v>
      </c>
      <c r="Q98" t="s">
        <v>59</v>
      </c>
      <c r="R98">
        <v>769</v>
      </c>
      <c r="S98" s="2">
        <v>45253</v>
      </c>
      <c r="T98" s="2">
        <v>45281</v>
      </c>
      <c r="U98">
        <v>48070</v>
      </c>
      <c r="V98" t="s">
        <v>71</v>
      </c>
      <c r="W98">
        <v>735</v>
      </c>
      <c r="X98" t="s">
        <v>60</v>
      </c>
      <c r="Y98" t="s">
        <v>72</v>
      </c>
      <c r="Z98">
        <v>0</v>
      </c>
      <c r="AA98">
        <v>301</v>
      </c>
      <c r="AB98">
        <v>27723</v>
      </c>
      <c r="AC98" t="s">
        <v>107</v>
      </c>
    </row>
    <row r="99" spans="1:29" x14ac:dyDescent="0.3">
      <c r="A99" s="1" t="s">
        <v>29</v>
      </c>
      <c r="B99" t="s">
        <v>62</v>
      </c>
      <c r="C99" t="s">
        <v>666</v>
      </c>
      <c r="D99" t="s">
        <v>155</v>
      </c>
      <c r="E99">
        <v>10</v>
      </c>
      <c r="F99" t="s">
        <v>221</v>
      </c>
      <c r="G99" t="s">
        <v>667</v>
      </c>
      <c r="H99" t="s">
        <v>35</v>
      </c>
      <c r="I99" t="s">
        <v>668</v>
      </c>
      <c r="J99" t="s">
        <v>669</v>
      </c>
      <c r="K99" t="s">
        <v>670</v>
      </c>
      <c r="L99" t="s">
        <v>671</v>
      </c>
      <c r="M99" t="s">
        <v>584</v>
      </c>
      <c r="N99" t="s">
        <v>40</v>
      </c>
      <c r="O99">
        <v>27749</v>
      </c>
      <c r="P99">
        <v>31849</v>
      </c>
      <c r="Q99" t="s">
        <v>95</v>
      </c>
      <c r="R99">
        <v>924</v>
      </c>
      <c r="S99" s="2">
        <v>44627</v>
      </c>
      <c r="T99" t="s">
        <v>42</v>
      </c>
      <c r="U99">
        <v>0</v>
      </c>
      <c r="V99" t="s">
        <v>71</v>
      </c>
      <c r="W99">
        <v>765</v>
      </c>
      <c r="X99" t="s">
        <v>44</v>
      </c>
      <c r="Y99" t="s">
        <v>45</v>
      </c>
      <c r="Z99">
        <v>0</v>
      </c>
      <c r="AA99">
        <v>641</v>
      </c>
      <c r="AB99">
        <v>31848</v>
      </c>
      <c r="AC99" t="s">
        <v>107</v>
      </c>
    </row>
    <row r="100" spans="1:29" x14ac:dyDescent="0.3">
      <c r="A100" s="1" t="s">
        <v>29</v>
      </c>
      <c r="B100" t="s">
        <v>86</v>
      </c>
      <c r="C100" t="s">
        <v>672</v>
      </c>
      <c r="D100" t="s">
        <v>76</v>
      </c>
      <c r="E100">
        <v>10</v>
      </c>
      <c r="F100" t="s">
        <v>221</v>
      </c>
      <c r="G100" t="s">
        <v>250</v>
      </c>
      <c r="H100" t="s">
        <v>79</v>
      </c>
      <c r="I100" t="s">
        <v>673</v>
      </c>
      <c r="J100" t="s">
        <v>674</v>
      </c>
      <c r="K100" t="s">
        <v>675</v>
      </c>
      <c r="L100" t="s">
        <v>676</v>
      </c>
      <c r="M100" t="s">
        <v>677</v>
      </c>
      <c r="N100" t="s">
        <v>40</v>
      </c>
      <c r="O100">
        <v>4766</v>
      </c>
      <c r="P100">
        <v>8559</v>
      </c>
      <c r="Q100" t="s">
        <v>41</v>
      </c>
      <c r="R100">
        <v>154</v>
      </c>
      <c r="S100" s="2">
        <v>45025</v>
      </c>
      <c r="T100" s="2">
        <v>45052</v>
      </c>
      <c r="U100">
        <v>0</v>
      </c>
      <c r="V100" t="s">
        <v>85</v>
      </c>
      <c r="W100">
        <v>701</v>
      </c>
      <c r="X100" t="s">
        <v>60</v>
      </c>
      <c r="Y100" t="s">
        <v>45</v>
      </c>
      <c r="Z100">
        <v>0</v>
      </c>
      <c r="AA100">
        <v>281</v>
      </c>
      <c r="AB100">
        <v>7451</v>
      </c>
      <c r="AC100" t="s">
        <v>73</v>
      </c>
    </row>
    <row r="101" spans="1:29" x14ac:dyDescent="0.3">
      <c r="A101" s="1" t="s">
        <v>47</v>
      </c>
      <c r="B101" t="s">
        <v>48</v>
      </c>
      <c r="C101" t="s">
        <v>678</v>
      </c>
      <c r="D101" t="s">
        <v>178</v>
      </c>
      <c r="E101">
        <v>3</v>
      </c>
      <c r="F101" t="s">
        <v>64</v>
      </c>
      <c r="G101" t="s">
        <v>376</v>
      </c>
      <c r="H101" t="s">
        <v>79</v>
      </c>
      <c r="I101" t="s">
        <v>679</v>
      </c>
      <c r="J101" t="s">
        <v>680</v>
      </c>
      <c r="K101" t="s">
        <v>681</v>
      </c>
      <c r="L101" t="s">
        <v>682</v>
      </c>
      <c r="M101" t="s">
        <v>220</v>
      </c>
      <c r="N101" t="s">
        <v>94</v>
      </c>
      <c r="O101">
        <v>15695</v>
      </c>
      <c r="P101">
        <v>18115</v>
      </c>
      <c r="Q101" t="s">
        <v>95</v>
      </c>
      <c r="R101">
        <v>995</v>
      </c>
      <c r="S101" s="2">
        <v>45269</v>
      </c>
      <c r="T101" s="2">
        <v>45294</v>
      </c>
      <c r="U101">
        <v>0</v>
      </c>
      <c r="V101" t="s">
        <v>106</v>
      </c>
      <c r="W101">
        <v>624</v>
      </c>
      <c r="X101" t="s">
        <v>60</v>
      </c>
      <c r="Y101" t="s">
        <v>45</v>
      </c>
      <c r="Z101">
        <v>0</v>
      </c>
      <c r="AA101">
        <v>52</v>
      </c>
      <c r="AB101">
        <v>17199</v>
      </c>
      <c r="AC101" t="s">
        <v>46</v>
      </c>
    </row>
    <row r="102" spans="1:29" x14ac:dyDescent="0.3">
      <c r="A102" s="1" t="s">
        <v>47</v>
      </c>
      <c r="B102" t="s">
        <v>161</v>
      </c>
      <c r="C102" t="s">
        <v>683</v>
      </c>
      <c r="D102" t="s">
        <v>352</v>
      </c>
      <c r="E102">
        <v>3</v>
      </c>
      <c r="F102" t="s">
        <v>120</v>
      </c>
      <c r="G102" t="s">
        <v>468</v>
      </c>
      <c r="H102" t="s">
        <v>35</v>
      </c>
      <c r="I102" t="s">
        <v>238</v>
      </c>
      <c r="J102" t="s">
        <v>684</v>
      </c>
      <c r="K102" t="s">
        <v>685</v>
      </c>
      <c r="L102" t="s">
        <v>686</v>
      </c>
      <c r="M102" t="s">
        <v>687</v>
      </c>
      <c r="N102" t="s">
        <v>40</v>
      </c>
      <c r="O102">
        <v>27252</v>
      </c>
      <c r="P102">
        <v>32062</v>
      </c>
      <c r="Q102" t="s">
        <v>59</v>
      </c>
      <c r="R102">
        <v>924</v>
      </c>
      <c r="S102" s="2">
        <v>44651</v>
      </c>
      <c r="T102" s="2">
        <v>44659</v>
      </c>
      <c r="U102">
        <v>5202</v>
      </c>
      <c r="V102" t="s">
        <v>43</v>
      </c>
      <c r="W102">
        <v>502</v>
      </c>
      <c r="X102" t="s">
        <v>60</v>
      </c>
      <c r="Y102" t="s">
        <v>45</v>
      </c>
      <c r="Z102">
        <v>0</v>
      </c>
      <c r="AA102">
        <v>456</v>
      </c>
      <c r="AB102">
        <v>27366</v>
      </c>
      <c r="AC102" t="s">
        <v>107</v>
      </c>
    </row>
    <row r="103" spans="1:29" x14ac:dyDescent="0.3">
      <c r="A103" s="1" t="s">
        <v>47</v>
      </c>
      <c r="B103" t="s">
        <v>145</v>
      </c>
      <c r="C103" t="s">
        <v>688</v>
      </c>
      <c r="D103" t="s">
        <v>201</v>
      </c>
      <c r="E103">
        <v>4</v>
      </c>
      <c r="F103" t="s">
        <v>271</v>
      </c>
      <c r="G103" t="s">
        <v>689</v>
      </c>
      <c r="H103" t="s">
        <v>35</v>
      </c>
      <c r="I103" t="s">
        <v>216</v>
      </c>
      <c r="J103" t="s">
        <v>224</v>
      </c>
      <c r="K103" t="s">
        <v>690</v>
      </c>
      <c r="L103" t="s">
        <v>691</v>
      </c>
      <c r="M103" t="s">
        <v>499</v>
      </c>
      <c r="N103" t="s">
        <v>84</v>
      </c>
      <c r="O103">
        <v>24544</v>
      </c>
      <c r="P103">
        <v>27856</v>
      </c>
      <c r="Q103" t="s">
        <v>59</v>
      </c>
      <c r="R103">
        <v>969</v>
      </c>
      <c r="S103" s="2">
        <v>44628</v>
      </c>
      <c r="T103" t="s">
        <v>42</v>
      </c>
      <c r="U103">
        <v>19753</v>
      </c>
      <c r="V103" t="s">
        <v>85</v>
      </c>
      <c r="W103">
        <v>438</v>
      </c>
      <c r="X103" t="s">
        <v>44</v>
      </c>
      <c r="Y103" t="s">
        <v>72</v>
      </c>
      <c r="Z103">
        <v>0</v>
      </c>
      <c r="AA103">
        <v>32</v>
      </c>
      <c r="AB103">
        <v>27347</v>
      </c>
      <c r="AC103" t="s">
        <v>73</v>
      </c>
    </row>
    <row r="104" spans="1:29" x14ac:dyDescent="0.3">
      <c r="A104" s="1" t="s">
        <v>29</v>
      </c>
      <c r="B104" t="s">
        <v>363</v>
      </c>
      <c r="C104" t="s">
        <v>692</v>
      </c>
      <c r="D104" t="s">
        <v>178</v>
      </c>
      <c r="E104">
        <v>3</v>
      </c>
      <c r="F104" t="s">
        <v>51</v>
      </c>
      <c r="G104" t="s">
        <v>345</v>
      </c>
      <c r="H104" t="s">
        <v>79</v>
      </c>
      <c r="I104" t="s">
        <v>292</v>
      </c>
      <c r="J104" t="s">
        <v>693</v>
      </c>
      <c r="K104" t="s">
        <v>694</v>
      </c>
      <c r="L104" t="s">
        <v>695</v>
      </c>
      <c r="M104" t="s">
        <v>421</v>
      </c>
      <c r="N104" t="s">
        <v>84</v>
      </c>
      <c r="O104">
        <v>22615</v>
      </c>
      <c r="P104">
        <v>25636</v>
      </c>
      <c r="Q104" t="s">
        <v>41</v>
      </c>
      <c r="R104">
        <v>835</v>
      </c>
      <c r="S104" s="2">
        <v>44440</v>
      </c>
      <c r="T104" s="2">
        <v>44457</v>
      </c>
      <c r="U104">
        <v>0</v>
      </c>
      <c r="V104" t="s">
        <v>85</v>
      </c>
      <c r="W104">
        <v>511</v>
      </c>
      <c r="X104" t="s">
        <v>60</v>
      </c>
      <c r="Y104" t="s">
        <v>72</v>
      </c>
      <c r="Z104">
        <v>0</v>
      </c>
      <c r="AA104">
        <v>59</v>
      </c>
      <c r="AB104">
        <v>25259</v>
      </c>
      <c r="AC104" t="s">
        <v>46</v>
      </c>
    </row>
    <row r="105" spans="1:29" x14ac:dyDescent="0.3">
      <c r="A105" s="1" t="s">
        <v>29</v>
      </c>
      <c r="B105" t="s">
        <v>62</v>
      </c>
      <c r="C105" t="s">
        <v>696</v>
      </c>
      <c r="D105" t="s">
        <v>138</v>
      </c>
      <c r="E105">
        <v>10</v>
      </c>
      <c r="F105" t="s">
        <v>120</v>
      </c>
      <c r="G105" t="s">
        <v>121</v>
      </c>
      <c r="H105" t="s">
        <v>35</v>
      </c>
      <c r="I105" t="s">
        <v>156</v>
      </c>
      <c r="J105" t="s">
        <v>697</v>
      </c>
      <c r="K105" t="s">
        <v>698</v>
      </c>
      <c r="L105" t="s">
        <v>699</v>
      </c>
      <c r="M105" t="s">
        <v>70</v>
      </c>
      <c r="N105" t="s">
        <v>94</v>
      </c>
      <c r="O105">
        <v>21877</v>
      </c>
      <c r="P105">
        <v>26655</v>
      </c>
      <c r="Q105" t="s">
        <v>59</v>
      </c>
      <c r="R105">
        <v>418</v>
      </c>
      <c r="S105" s="2">
        <v>45113</v>
      </c>
      <c r="T105" t="s">
        <v>42</v>
      </c>
      <c r="U105">
        <v>33812</v>
      </c>
      <c r="V105" t="s">
        <v>43</v>
      </c>
      <c r="W105">
        <v>821</v>
      </c>
      <c r="X105" t="s">
        <v>44</v>
      </c>
      <c r="Y105" t="s">
        <v>61</v>
      </c>
      <c r="Z105">
        <v>0</v>
      </c>
      <c r="AA105">
        <v>335</v>
      </c>
      <c r="AB105">
        <v>25027</v>
      </c>
      <c r="AC105" t="s">
        <v>46</v>
      </c>
    </row>
    <row r="106" spans="1:29" x14ac:dyDescent="0.3">
      <c r="A106" s="1" t="s">
        <v>29</v>
      </c>
      <c r="B106" t="s">
        <v>363</v>
      </c>
      <c r="C106" t="s">
        <v>364</v>
      </c>
      <c r="D106" t="s">
        <v>201</v>
      </c>
      <c r="E106">
        <v>8</v>
      </c>
      <c r="F106" t="s">
        <v>129</v>
      </c>
      <c r="G106" t="s">
        <v>700</v>
      </c>
      <c r="H106" t="s">
        <v>79</v>
      </c>
      <c r="I106" t="s">
        <v>701</v>
      </c>
      <c r="J106" t="s">
        <v>702</v>
      </c>
      <c r="K106" t="s">
        <v>703</v>
      </c>
      <c r="L106" t="s">
        <v>704</v>
      </c>
      <c r="M106" t="s">
        <v>705</v>
      </c>
      <c r="N106" t="s">
        <v>58</v>
      </c>
      <c r="O106">
        <v>25396</v>
      </c>
      <c r="P106">
        <v>28182</v>
      </c>
      <c r="Q106" t="s">
        <v>41</v>
      </c>
      <c r="R106">
        <v>820</v>
      </c>
      <c r="S106" s="2">
        <v>45173</v>
      </c>
      <c r="T106" t="s">
        <v>42</v>
      </c>
      <c r="U106">
        <v>0</v>
      </c>
      <c r="V106" t="s">
        <v>43</v>
      </c>
      <c r="W106">
        <v>664</v>
      </c>
      <c r="X106" t="s">
        <v>44</v>
      </c>
      <c r="Y106" t="s">
        <v>61</v>
      </c>
      <c r="Z106">
        <v>3652</v>
      </c>
      <c r="AA106">
        <v>413</v>
      </c>
      <c r="AB106">
        <v>27160</v>
      </c>
      <c r="AC106" t="s">
        <v>46</v>
      </c>
    </row>
    <row r="107" spans="1:29" x14ac:dyDescent="0.3">
      <c r="A107" s="1" t="s">
        <v>47</v>
      </c>
      <c r="B107" t="s">
        <v>145</v>
      </c>
      <c r="C107" t="s">
        <v>547</v>
      </c>
      <c r="D107" t="s">
        <v>178</v>
      </c>
      <c r="E107">
        <v>9</v>
      </c>
      <c r="F107" t="s">
        <v>77</v>
      </c>
      <c r="G107" t="s">
        <v>78</v>
      </c>
      <c r="H107" t="s">
        <v>35</v>
      </c>
      <c r="I107" t="s">
        <v>621</v>
      </c>
      <c r="J107" t="s">
        <v>706</v>
      </c>
      <c r="K107">
        <f>1-50-918-3831</f>
        <v>-4798</v>
      </c>
      <c r="L107" t="s">
        <v>707</v>
      </c>
      <c r="M107" t="s">
        <v>708</v>
      </c>
      <c r="N107" t="s">
        <v>58</v>
      </c>
      <c r="O107">
        <v>18148</v>
      </c>
      <c r="P107">
        <v>21599</v>
      </c>
      <c r="Q107" t="s">
        <v>59</v>
      </c>
      <c r="R107">
        <v>432</v>
      </c>
      <c r="S107" s="2">
        <v>44783</v>
      </c>
      <c r="T107" t="s">
        <v>42</v>
      </c>
      <c r="U107">
        <v>5739</v>
      </c>
      <c r="V107" t="s">
        <v>43</v>
      </c>
      <c r="W107">
        <v>749</v>
      </c>
      <c r="X107" t="s">
        <v>44</v>
      </c>
      <c r="Y107" t="s">
        <v>72</v>
      </c>
      <c r="Z107">
        <v>4974</v>
      </c>
      <c r="AA107">
        <v>272</v>
      </c>
      <c r="AB107">
        <v>20218</v>
      </c>
      <c r="AC107" t="s">
        <v>46</v>
      </c>
    </row>
    <row r="108" spans="1:29" x14ac:dyDescent="0.3">
      <c r="A108" s="1" t="s">
        <v>47</v>
      </c>
      <c r="B108" t="s">
        <v>108</v>
      </c>
      <c r="C108" t="s">
        <v>709</v>
      </c>
      <c r="D108" t="s">
        <v>76</v>
      </c>
      <c r="E108">
        <v>1</v>
      </c>
      <c r="F108" t="s">
        <v>186</v>
      </c>
      <c r="G108" t="s">
        <v>710</v>
      </c>
      <c r="H108" t="s">
        <v>79</v>
      </c>
      <c r="I108" t="s">
        <v>711</v>
      </c>
      <c r="J108" t="s">
        <v>712</v>
      </c>
      <c r="K108" t="s">
        <v>713</v>
      </c>
      <c r="L108" t="s">
        <v>714</v>
      </c>
      <c r="M108" t="s">
        <v>444</v>
      </c>
      <c r="N108" t="s">
        <v>94</v>
      </c>
      <c r="O108">
        <v>23956</v>
      </c>
      <c r="P108">
        <v>28197</v>
      </c>
      <c r="Q108" t="s">
        <v>59</v>
      </c>
      <c r="R108">
        <v>222</v>
      </c>
      <c r="S108" s="2">
        <v>44837</v>
      </c>
      <c r="T108" t="s">
        <v>42</v>
      </c>
      <c r="U108">
        <v>19954</v>
      </c>
      <c r="V108" t="s">
        <v>106</v>
      </c>
      <c r="W108">
        <v>512</v>
      </c>
      <c r="X108" t="s">
        <v>44</v>
      </c>
      <c r="Y108" t="s">
        <v>45</v>
      </c>
      <c r="Z108">
        <v>0</v>
      </c>
      <c r="AA108">
        <v>72</v>
      </c>
      <c r="AB108">
        <v>27604</v>
      </c>
      <c r="AC108" t="s">
        <v>73</v>
      </c>
    </row>
    <row r="109" spans="1:29" x14ac:dyDescent="0.3">
      <c r="A109" s="1" t="s">
        <v>29</v>
      </c>
      <c r="B109" t="s">
        <v>363</v>
      </c>
      <c r="C109" t="s">
        <v>416</v>
      </c>
      <c r="D109" t="s">
        <v>110</v>
      </c>
      <c r="E109">
        <v>6</v>
      </c>
      <c r="F109" t="s">
        <v>271</v>
      </c>
      <c r="G109" t="s">
        <v>715</v>
      </c>
      <c r="H109" t="s">
        <v>35</v>
      </c>
      <c r="I109" t="s">
        <v>716</v>
      </c>
      <c r="J109" t="s">
        <v>717</v>
      </c>
      <c r="K109" t="s">
        <v>718</v>
      </c>
      <c r="L109" t="s">
        <v>719</v>
      </c>
      <c r="M109" t="s">
        <v>369</v>
      </c>
      <c r="N109" t="s">
        <v>58</v>
      </c>
      <c r="O109">
        <v>11659</v>
      </c>
      <c r="P109">
        <v>15641</v>
      </c>
      <c r="Q109" t="s">
        <v>95</v>
      </c>
      <c r="R109">
        <v>629</v>
      </c>
      <c r="S109" s="2">
        <v>44985</v>
      </c>
      <c r="T109" s="2">
        <v>45010</v>
      </c>
      <c r="U109">
        <v>0</v>
      </c>
      <c r="V109" t="s">
        <v>106</v>
      </c>
      <c r="W109">
        <v>519</v>
      </c>
      <c r="X109" t="s">
        <v>60</v>
      </c>
      <c r="Y109" t="s">
        <v>45</v>
      </c>
      <c r="Z109">
        <v>2749</v>
      </c>
      <c r="AA109">
        <v>332</v>
      </c>
      <c r="AB109">
        <v>12396</v>
      </c>
      <c r="AC109" t="s">
        <v>46</v>
      </c>
    </row>
    <row r="110" spans="1:29" x14ac:dyDescent="0.3">
      <c r="A110" s="1" t="s">
        <v>29</v>
      </c>
      <c r="B110" t="s">
        <v>62</v>
      </c>
      <c r="C110" t="s">
        <v>666</v>
      </c>
      <c r="D110" t="s">
        <v>98</v>
      </c>
      <c r="E110">
        <v>6</v>
      </c>
      <c r="F110" t="s">
        <v>221</v>
      </c>
      <c r="G110" t="s">
        <v>667</v>
      </c>
      <c r="H110" t="s">
        <v>35</v>
      </c>
      <c r="I110" t="s">
        <v>36</v>
      </c>
      <c r="J110" t="s">
        <v>720</v>
      </c>
      <c r="K110" t="s">
        <v>721</v>
      </c>
      <c r="L110" t="s">
        <v>722</v>
      </c>
      <c r="M110" t="s">
        <v>584</v>
      </c>
      <c r="N110" t="s">
        <v>94</v>
      </c>
      <c r="O110">
        <v>14242</v>
      </c>
      <c r="P110">
        <v>17012</v>
      </c>
      <c r="Q110" t="s">
        <v>41</v>
      </c>
      <c r="R110">
        <v>556</v>
      </c>
      <c r="S110" s="2">
        <v>44961</v>
      </c>
      <c r="T110" s="2">
        <v>44976</v>
      </c>
      <c r="U110">
        <v>0</v>
      </c>
      <c r="V110" t="s">
        <v>106</v>
      </c>
      <c r="W110">
        <v>416</v>
      </c>
      <c r="X110" t="s">
        <v>60</v>
      </c>
      <c r="Y110" t="s">
        <v>72</v>
      </c>
      <c r="Z110">
        <v>0</v>
      </c>
      <c r="AA110">
        <v>223</v>
      </c>
      <c r="AB110">
        <v>14299</v>
      </c>
      <c r="AC110" t="s">
        <v>107</v>
      </c>
    </row>
    <row r="111" spans="1:29" x14ac:dyDescent="0.3">
      <c r="A111" s="1" t="s">
        <v>47</v>
      </c>
      <c r="B111" t="s">
        <v>153</v>
      </c>
      <c r="C111" t="s">
        <v>723</v>
      </c>
      <c r="D111" t="s">
        <v>178</v>
      </c>
      <c r="E111">
        <v>6</v>
      </c>
      <c r="F111" t="s">
        <v>99</v>
      </c>
      <c r="G111" t="s">
        <v>724</v>
      </c>
      <c r="H111" t="s">
        <v>35</v>
      </c>
      <c r="I111" t="s">
        <v>725</v>
      </c>
      <c r="J111" t="s">
        <v>726</v>
      </c>
      <c r="K111">
        <v>2519487031</v>
      </c>
      <c r="L111" t="s">
        <v>727</v>
      </c>
      <c r="M111" t="s">
        <v>255</v>
      </c>
      <c r="N111" t="s">
        <v>84</v>
      </c>
      <c r="O111">
        <v>13331</v>
      </c>
      <c r="P111">
        <v>17317</v>
      </c>
      <c r="Q111" t="s">
        <v>95</v>
      </c>
      <c r="R111">
        <v>300</v>
      </c>
      <c r="S111" s="2">
        <v>44845</v>
      </c>
      <c r="T111" s="2">
        <v>44860</v>
      </c>
      <c r="U111">
        <v>0</v>
      </c>
      <c r="V111" t="s">
        <v>71</v>
      </c>
      <c r="W111">
        <v>435</v>
      </c>
      <c r="X111" t="s">
        <v>60</v>
      </c>
      <c r="Y111" t="s">
        <v>61</v>
      </c>
      <c r="Z111">
        <v>0</v>
      </c>
      <c r="AA111">
        <v>645</v>
      </c>
      <c r="AB111">
        <v>15946</v>
      </c>
      <c r="AC111" t="s">
        <v>107</v>
      </c>
    </row>
    <row r="112" spans="1:29" x14ac:dyDescent="0.3">
      <c r="A112" s="1" t="s">
        <v>29</v>
      </c>
      <c r="B112" t="s">
        <v>541</v>
      </c>
      <c r="C112" t="s">
        <v>541</v>
      </c>
      <c r="D112" t="s">
        <v>110</v>
      </c>
      <c r="E112">
        <v>5</v>
      </c>
      <c r="F112" t="s">
        <v>33</v>
      </c>
      <c r="G112" t="s">
        <v>728</v>
      </c>
      <c r="H112" t="s">
        <v>35</v>
      </c>
      <c r="I112" t="s">
        <v>729</v>
      </c>
      <c r="J112" t="s">
        <v>730</v>
      </c>
      <c r="K112" t="s">
        <v>731</v>
      </c>
      <c r="L112" t="s">
        <v>732</v>
      </c>
      <c r="M112" t="s">
        <v>733</v>
      </c>
      <c r="N112" t="s">
        <v>84</v>
      </c>
      <c r="O112">
        <v>11318</v>
      </c>
      <c r="P112">
        <v>13634</v>
      </c>
      <c r="Q112" t="s">
        <v>41</v>
      </c>
      <c r="R112">
        <v>945</v>
      </c>
      <c r="S112" s="2">
        <v>45004</v>
      </c>
      <c r="T112" s="2">
        <v>45017</v>
      </c>
      <c r="U112">
        <v>0</v>
      </c>
      <c r="V112" t="s">
        <v>85</v>
      </c>
      <c r="W112">
        <v>687</v>
      </c>
      <c r="X112" t="s">
        <v>60</v>
      </c>
      <c r="Y112" t="s">
        <v>61</v>
      </c>
      <c r="Z112">
        <v>0</v>
      </c>
      <c r="AA112">
        <v>179</v>
      </c>
      <c r="AB112">
        <v>12829</v>
      </c>
      <c r="AC112" t="s">
        <v>73</v>
      </c>
    </row>
    <row r="113" spans="1:29" x14ac:dyDescent="0.3">
      <c r="A113" s="1" t="s">
        <v>47</v>
      </c>
      <c r="B113" t="s">
        <v>161</v>
      </c>
      <c r="C113" t="s">
        <v>734</v>
      </c>
      <c r="D113" t="s">
        <v>185</v>
      </c>
      <c r="E113">
        <v>1</v>
      </c>
      <c r="F113" t="s">
        <v>33</v>
      </c>
      <c r="G113" t="s">
        <v>170</v>
      </c>
      <c r="H113" t="s">
        <v>35</v>
      </c>
      <c r="I113" t="s">
        <v>735</v>
      </c>
      <c r="J113" t="s">
        <v>293</v>
      </c>
      <c r="K113" t="s">
        <v>736</v>
      </c>
      <c r="L113" t="s">
        <v>737</v>
      </c>
      <c r="M113" t="s">
        <v>192</v>
      </c>
      <c r="N113" t="s">
        <v>84</v>
      </c>
      <c r="O113">
        <v>8211</v>
      </c>
      <c r="P113">
        <v>10214</v>
      </c>
      <c r="Q113" t="s">
        <v>59</v>
      </c>
      <c r="R113">
        <v>240</v>
      </c>
      <c r="S113" s="2">
        <v>44968</v>
      </c>
      <c r="T113" s="2">
        <v>44992</v>
      </c>
      <c r="U113">
        <v>12045</v>
      </c>
      <c r="V113" t="s">
        <v>85</v>
      </c>
      <c r="W113">
        <v>426</v>
      </c>
      <c r="X113" t="s">
        <v>60</v>
      </c>
      <c r="Y113" t="s">
        <v>72</v>
      </c>
      <c r="Z113">
        <v>0</v>
      </c>
      <c r="AA113">
        <v>309</v>
      </c>
      <c r="AB113">
        <v>8286</v>
      </c>
      <c r="AC113" t="s">
        <v>46</v>
      </c>
    </row>
    <row r="114" spans="1:29" x14ac:dyDescent="0.3">
      <c r="A114" s="1" t="s">
        <v>47</v>
      </c>
      <c r="B114" t="s">
        <v>145</v>
      </c>
      <c r="C114" t="s">
        <v>146</v>
      </c>
      <c r="D114" t="s">
        <v>201</v>
      </c>
      <c r="E114">
        <v>5</v>
      </c>
      <c r="F114" t="s">
        <v>120</v>
      </c>
      <c r="G114" t="s">
        <v>329</v>
      </c>
      <c r="H114" t="s">
        <v>79</v>
      </c>
      <c r="I114" t="s">
        <v>738</v>
      </c>
      <c r="J114" t="s">
        <v>739</v>
      </c>
      <c r="K114" t="s">
        <v>740</v>
      </c>
      <c r="L114" t="s">
        <v>741</v>
      </c>
      <c r="M114" t="s">
        <v>152</v>
      </c>
      <c r="N114" t="s">
        <v>40</v>
      </c>
      <c r="O114">
        <v>11354</v>
      </c>
      <c r="P114">
        <v>15642</v>
      </c>
      <c r="Q114" t="s">
        <v>41</v>
      </c>
      <c r="R114">
        <v>651</v>
      </c>
      <c r="S114" s="2">
        <v>45225</v>
      </c>
      <c r="T114" t="s">
        <v>42</v>
      </c>
      <c r="U114">
        <v>0</v>
      </c>
      <c r="V114" t="s">
        <v>106</v>
      </c>
      <c r="W114">
        <v>682</v>
      </c>
      <c r="X114" t="s">
        <v>44</v>
      </c>
      <c r="Y114" t="s">
        <v>72</v>
      </c>
      <c r="Z114">
        <v>0</v>
      </c>
      <c r="AA114">
        <v>64</v>
      </c>
      <c r="AB114">
        <v>14269</v>
      </c>
      <c r="AC114" t="s">
        <v>107</v>
      </c>
    </row>
    <row r="115" spans="1:29" x14ac:dyDescent="0.3">
      <c r="A115" s="1" t="s">
        <v>47</v>
      </c>
      <c r="B115" t="s">
        <v>234</v>
      </c>
      <c r="C115" t="s">
        <v>742</v>
      </c>
      <c r="D115" t="s">
        <v>119</v>
      </c>
      <c r="E115">
        <v>8</v>
      </c>
      <c r="F115" t="s">
        <v>129</v>
      </c>
      <c r="G115" t="s">
        <v>574</v>
      </c>
      <c r="H115" t="s">
        <v>79</v>
      </c>
      <c r="I115" t="s">
        <v>156</v>
      </c>
      <c r="J115" t="s">
        <v>743</v>
      </c>
      <c r="K115" t="s">
        <v>744</v>
      </c>
      <c r="L115" t="s">
        <v>745</v>
      </c>
      <c r="M115" t="s">
        <v>746</v>
      </c>
      <c r="N115" t="s">
        <v>40</v>
      </c>
      <c r="O115">
        <v>22857</v>
      </c>
      <c r="P115">
        <v>26615</v>
      </c>
      <c r="Q115" t="s">
        <v>95</v>
      </c>
      <c r="R115">
        <v>829</v>
      </c>
      <c r="S115" s="2">
        <v>44901</v>
      </c>
      <c r="T115" t="s">
        <v>42</v>
      </c>
      <c r="U115">
        <v>0</v>
      </c>
      <c r="V115" t="s">
        <v>85</v>
      </c>
      <c r="W115">
        <v>694</v>
      </c>
      <c r="X115" t="s">
        <v>44</v>
      </c>
      <c r="Y115" t="s">
        <v>61</v>
      </c>
      <c r="Z115">
        <v>0</v>
      </c>
      <c r="AA115">
        <v>654</v>
      </c>
      <c r="AB115">
        <v>26126</v>
      </c>
      <c r="AC115" t="s">
        <v>73</v>
      </c>
    </row>
    <row r="116" spans="1:29" x14ac:dyDescent="0.3">
      <c r="A116" s="1" t="s">
        <v>47</v>
      </c>
      <c r="B116" t="s">
        <v>153</v>
      </c>
      <c r="C116" t="s">
        <v>747</v>
      </c>
      <c r="D116" t="s">
        <v>98</v>
      </c>
      <c r="E116">
        <v>2</v>
      </c>
      <c r="F116" t="s">
        <v>120</v>
      </c>
      <c r="G116" t="s">
        <v>329</v>
      </c>
      <c r="H116" t="s">
        <v>79</v>
      </c>
      <c r="I116" t="s">
        <v>203</v>
      </c>
      <c r="J116" t="s">
        <v>748</v>
      </c>
      <c r="K116">
        <v>8305639632</v>
      </c>
      <c r="L116" t="s">
        <v>749</v>
      </c>
      <c r="M116" t="s">
        <v>750</v>
      </c>
      <c r="N116" t="s">
        <v>58</v>
      </c>
      <c r="O116">
        <v>2614</v>
      </c>
      <c r="P116">
        <v>5464</v>
      </c>
      <c r="Q116" t="s">
        <v>41</v>
      </c>
      <c r="R116">
        <v>392</v>
      </c>
      <c r="S116" s="2">
        <v>44913</v>
      </c>
      <c r="T116" t="s">
        <v>42</v>
      </c>
      <c r="U116">
        <v>0</v>
      </c>
      <c r="V116" t="s">
        <v>85</v>
      </c>
      <c r="W116">
        <v>573</v>
      </c>
      <c r="X116" t="s">
        <v>44</v>
      </c>
      <c r="Y116" t="s">
        <v>72</v>
      </c>
      <c r="Z116">
        <v>1063</v>
      </c>
      <c r="AA116">
        <v>571</v>
      </c>
      <c r="AB116">
        <v>4728</v>
      </c>
      <c r="AC116" t="s">
        <v>46</v>
      </c>
    </row>
    <row r="117" spans="1:29" x14ac:dyDescent="0.3">
      <c r="A117" s="1" t="s">
        <v>29</v>
      </c>
      <c r="B117" t="s">
        <v>30</v>
      </c>
      <c r="C117" t="s">
        <v>751</v>
      </c>
      <c r="D117" t="s">
        <v>32</v>
      </c>
      <c r="E117">
        <v>1</v>
      </c>
      <c r="F117" t="s">
        <v>221</v>
      </c>
      <c r="G117" t="s">
        <v>548</v>
      </c>
      <c r="H117" t="s">
        <v>79</v>
      </c>
      <c r="I117" t="s">
        <v>265</v>
      </c>
      <c r="J117" t="s">
        <v>752</v>
      </c>
      <c r="K117" t="s">
        <v>753</v>
      </c>
      <c r="L117" t="s">
        <v>754</v>
      </c>
      <c r="M117" t="s">
        <v>39</v>
      </c>
      <c r="N117" t="s">
        <v>40</v>
      </c>
      <c r="O117">
        <v>15217</v>
      </c>
      <c r="P117">
        <v>17224</v>
      </c>
      <c r="Q117" t="s">
        <v>41</v>
      </c>
      <c r="R117">
        <v>36</v>
      </c>
      <c r="S117" s="2">
        <v>44848</v>
      </c>
      <c r="T117" t="s">
        <v>42</v>
      </c>
      <c r="U117">
        <v>0</v>
      </c>
      <c r="V117" t="s">
        <v>71</v>
      </c>
      <c r="W117">
        <v>845</v>
      </c>
      <c r="X117" t="s">
        <v>44</v>
      </c>
      <c r="Y117" t="s">
        <v>45</v>
      </c>
      <c r="Z117">
        <v>0</v>
      </c>
      <c r="AA117">
        <v>950</v>
      </c>
      <c r="AB117">
        <v>16306</v>
      </c>
      <c r="AC117" t="s">
        <v>46</v>
      </c>
    </row>
    <row r="118" spans="1:29" x14ac:dyDescent="0.3">
      <c r="A118" s="1" t="s">
        <v>47</v>
      </c>
      <c r="B118" t="s">
        <v>153</v>
      </c>
      <c r="C118" t="s">
        <v>755</v>
      </c>
      <c r="D118" t="s">
        <v>119</v>
      </c>
      <c r="E118">
        <v>4</v>
      </c>
      <c r="F118" t="s">
        <v>129</v>
      </c>
      <c r="G118" t="s">
        <v>130</v>
      </c>
      <c r="H118" t="s">
        <v>79</v>
      </c>
      <c r="I118" t="s">
        <v>756</v>
      </c>
      <c r="J118" t="s">
        <v>89</v>
      </c>
      <c r="K118" t="s">
        <v>757</v>
      </c>
      <c r="L118" t="s">
        <v>758</v>
      </c>
      <c r="M118" t="s">
        <v>255</v>
      </c>
      <c r="N118" t="s">
        <v>40</v>
      </c>
      <c r="O118">
        <v>3538</v>
      </c>
      <c r="P118">
        <v>6982</v>
      </c>
      <c r="Q118" t="s">
        <v>41</v>
      </c>
      <c r="R118">
        <v>582</v>
      </c>
      <c r="S118" s="2">
        <v>45318</v>
      </c>
      <c r="T118" t="s">
        <v>42</v>
      </c>
      <c r="U118">
        <v>0</v>
      </c>
      <c r="V118" t="s">
        <v>106</v>
      </c>
      <c r="W118">
        <v>626</v>
      </c>
      <c r="X118" t="s">
        <v>44</v>
      </c>
      <c r="Y118" t="s">
        <v>61</v>
      </c>
      <c r="Z118">
        <v>0</v>
      </c>
      <c r="AA118">
        <v>902</v>
      </c>
      <c r="AB118">
        <v>5316</v>
      </c>
      <c r="AC118" t="s">
        <v>107</v>
      </c>
    </row>
    <row r="119" spans="1:29" x14ac:dyDescent="0.3">
      <c r="A119" s="1" t="s">
        <v>29</v>
      </c>
      <c r="B119" t="s">
        <v>86</v>
      </c>
      <c r="C119" t="s">
        <v>759</v>
      </c>
      <c r="D119" t="s">
        <v>178</v>
      </c>
      <c r="E119">
        <v>7</v>
      </c>
      <c r="F119" t="s">
        <v>51</v>
      </c>
      <c r="G119" t="s">
        <v>710</v>
      </c>
      <c r="H119" t="s">
        <v>79</v>
      </c>
      <c r="I119" t="s">
        <v>760</v>
      </c>
      <c r="J119" t="s">
        <v>761</v>
      </c>
      <c r="K119" t="s">
        <v>762</v>
      </c>
      <c r="L119" t="s">
        <v>763</v>
      </c>
      <c r="M119" t="s">
        <v>350</v>
      </c>
      <c r="N119" t="s">
        <v>58</v>
      </c>
      <c r="O119">
        <v>23335</v>
      </c>
      <c r="P119">
        <v>25556</v>
      </c>
      <c r="Q119" t="s">
        <v>41</v>
      </c>
      <c r="R119">
        <v>189</v>
      </c>
      <c r="S119" s="2">
        <v>44595</v>
      </c>
      <c r="T119" t="s">
        <v>42</v>
      </c>
      <c r="U119">
        <v>0</v>
      </c>
      <c r="V119" t="s">
        <v>85</v>
      </c>
      <c r="W119">
        <v>655</v>
      </c>
      <c r="X119" t="s">
        <v>44</v>
      </c>
      <c r="Y119" t="s">
        <v>72</v>
      </c>
      <c r="Z119">
        <v>2017</v>
      </c>
      <c r="AA119">
        <v>725</v>
      </c>
      <c r="AB119">
        <v>25390</v>
      </c>
      <c r="AC119" t="s">
        <v>73</v>
      </c>
    </row>
    <row r="120" spans="1:29" x14ac:dyDescent="0.3">
      <c r="A120" s="1" t="s">
        <v>29</v>
      </c>
      <c r="B120" t="s">
        <v>327</v>
      </c>
      <c r="C120" t="s">
        <v>764</v>
      </c>
      <c r="D120" t="s">
        <v>155</v>
      </c>
      <c r="E120">
        <v>9</v>
      </c>
      <c r="F120" t="s">
        <v>186</v>
      </c>
      <c r="G120" t="s">
        <v>187</v>
      </c>
      <c r="H120" t="s">
        <v>35</v>
      </c>
      <c r="I120" t="s">
        <v>765</v>
      </c>
      <c r="J120" t="s">
        <v>766</v>
      </c>
      <c r="K120" t="s">
        <v>767</v>
      </c>
      <c r="L120" t="s">
        <v>768</v>
      </c>
      <c r="M120" t="s">
        <v>769</v>
      </c>
      <c r="N120" t="s">
        <v>84</v>
      </c>
      <c r="O120">
        <v>17800</v>
      </c>
      <c r="P120">
        <v>21632</v>
      </c>
      <c r="Q120" t="s">
        <v>41</v>
      </c>
      <c r="R120">
        <v>297</v>
      </c>
      <c r="S120" s="2">
        <v>44413</v>
      </c>
      <c r="T120" t="s">
        <v>42</v>
      </c>
      <c r="U120">
        <v>0</v>
      </c>
      <c r="V120" t="s">
        <v>43</v>
      </c>
      <c r="W120">
        <v>481</v>
      </c>
      <c r="X120" t="s">
        <v>44</v>
      </c>
      <c r="Y120" t="s">
        <v>72</v>
      </c>
      <c r="Z120">
        <v>0</v>
      </c>
      <c r="AA120">
        <v>272</v>
      </c>
      <c r="AB120">
        <v>19515</v>
      </c>
      <c r="AC120" t="s">
        <v>107</v>
      </c>
    </row>
    <row r="121" spans="1:29" x14ac:dyDescent="0.3">
      <c r="A121" s="1" t="s">
        <v>29</v>
      </c>
      <c r="B121" t="s">
        <v>363</v>
      </c>
      <c r="C121" t="s">
        <v>770</v>
      </c>
      <c r="D121" t="s">
        <v>201</v>
      </c>
      <c r="E121">
        <v>4</v>
      </c>
      <c r="F121" t="s">
        <v>129</v>
      </c>
      <c r="G121" t="s">
        <v>574</v>
      </c>
      <c r="H121" t="s">
        <v>79</v>
      </c>
      <c r="I121" t="s">
        <v>771</v>
      </c>
      <c r="J121" t="s">
        <v>530</v>
      </c>
      <c r="K121" t="s">
        <v>772</v>
      </c>
      <c r="L121" t="s">
        <v>773</v>
      </c>
      <c r="M121" t="s">
        <v>705</v>
      </c>
      <c r="N121" t="s">
        <v>40</v>
      </c>
      <c r="O121">
        <v>20796</v>
      </c>
      <c r="P121">
        <v>25204</v>
      </c>
      <c r="Q121" t="s">
        <v>95</v>
      </c>
      <c r="R121">
        <v>679</v>
      </c>
      <c r="S121" s="2">
        <v>44837</v>
      </c>
      <c r="T121" s="2">
        <v>44864</v>
      </c>
      <c r="U121">
        <v>0</v>
      </c>
      <c r="V121" t="s">
        <v>43</v>
      </c>
      <c r="W121">
        <v>427</v>
      </c>
      <c r="X121" t="s">
        <v>60</v>
      </c>
      <c r="Y121" t="s">
        <v>72</v>
      </c>
      <c r="Z121">
        <v>0</v>
      </c>
      <c r="AA121">
        <v>213</v>
      </c>
      <c r="AB121">
        <v>24642</v>
      </c>
      <c r="AC121" t="s">
        <v>107</v>
      </c>
    </row>
    <row r="122" spans="1:29" x14ac:dyDescent="0.3">
      <c r="A122" s="1" t="s">
        <v>29</v>
      </c>
      <c r="B122" t="s">
        <v>96</v>
      </c>
      <c r="C122" t="s">
        <v>193</v>
      </c>
      <c r="D122" t="s">
        <v>32</v>
      </c>
      <c r="E122">
        <v>9</v>
      </c>
      <c r="F122" t="s">
        <v>186</v>
      </c>
      <c r="G122" t="s">
        <v>620</v>
      </c>
      <c r="H122" t="s">
        <v>79</v>
      </c>
      <c r="I122" t="s">
        <v>774</v>
      </c>
      <c r="J122" t="s">
        <v>519</v>
      </c>
      <c r="K122" t="s">
        <v>775</v>
      </c>
      <c r="L122" t="s">
        <v>776</v>
      </c>
      <c r="M122" t="s">
        <v>777</v>
      </c>
      <c r="N122" t="s">
        <v>40</v>
      </c>
      <c r="O122">
        <v>21871</v>
      </c>
      <c r="P122">
        <v>25022</v>
      </c>
      <c r="Q122" t="s">
        <v>41</v>
      </c>
      <c r="R122">
        <v>402</v>
      </c>
      <c r="S122" s="2">
        <v>44580</v>
      </c>
      <c r="T122" s="2">
        <v>44598</v>
      </c>
      <c r="U122">
        <v>0</v>
      </c>
      <c r="V122" t="s">
        <v>85</v>
      </c>
      <c r="W122">
        <v>722</v>
      </c>
      <c r="X122" t="s">
        <v>60</v>
      </c>
      <c r="Y122" t="s">
        <v>72</v>
      </c>
      <c r="Z122">
        <v>0</v>
      </c>
      <c r="AA122">
        <v>401</v>
      </c>
      <c r="AB122">
        <v>22692</v>
      </c>
      <c r="AC122" t="s">
        <v>46</v>
      </c>
    </row>
    <row r="123" spans="1:29" x14ac:dyDescent="0.3">
      <c r="A123" s="1" t="s">
        <v>47</v>
      </c>
      <c r="B123" t="s">
        <v>234</v>
      </c>
      <c r="C123" t="s">
        <v>304</v>
      </c>
      <c r="D123" t="s">
        <v>169</v>
      </c>
      <c r="E123">
        <v>6</v>
      </c>
      <c r="F123" t="s">
        <v>99</v>
      </c>
      <c r="G123" t="s">
        <v>100</v>
      </c>
      <c r="H123" t="s">
        <v>35</v>
      </c>
      <c r="I123" t="s">
        <v>778</v>
      </c>
      <c r="J123" t="s">
        <v>779</v>
      </c>
      <c r="K123" t="s">
        <v>780</v>
      </c>
      <c r="L123" t="s">
        <v>781</v>
      </c>
      <c r="M123" t="s">
        <v>483</v>
      </c>
      <c r="N123" t="s">
        <v>58</v>
      </c>
      <c r="O123">
        <v>22857</v>
      </c>
      <c r="P123">
        <v>25277</v>
      </c>
      <c r="Q123" t="s">
        <v>59</v>
      </c>
      <c r="R123">
        <v>919</v>
      </c>
      <c r="S123" s="2">
        <v>44897</v>
      </c>
      <c r="T123" t="s">
        <v>42</v>
      </c>
      <c r="U123">
        <v>34908</v>
      </c>
      <c r="V123" t="s">
        <v>106</v>
      </c>
      <c r="W123">
        <v>602</v>
      </c>
      <c r="X123" t="s">
        <v>44</v>
      </c>
      <c r="Y123" t="s">
        <v>45</v>
      </c>
      <c r="Z123">
        <v>3842</v>
      </c>
      <c r="AA123">
        <v>998</v>
      </c>
      <c r="AB123">
        <v>23624</v>
      </c>
      <c r="AC123" t="s">
        <v>107</v>
      </c>
    </row>
    <row r="124" spans="1:29" x14ac:dyDescent="0.3">
      <c r="A124" s="1" t="s">
        <v>47</v>
      </c>
      <c r="B124" t="s">
        <v>161</v>
      </c>
      <c r="C124" t="s">
        <v>782</v>
      </c>
      <c r="D124" t="s">
        <v>257</v>
      </c>
      <c r="E124">
        <v>4</v>
      </c>
      <c r="F124" t="s">
        <v>64</v>
      </c>
      <c r="G124" t="s">
        <v>783</v>
      </c>
      <c r="H124" t="s">
        <v>35</v>
      </c>
      <c r="I124" t="s">
        <v>423</v>
      </c>
      <c r="J124" t="s">
        <v>784</v>
      </c>
      <c r="K124" t="s">
        <v>785</v>
      </c>
      <c r="L124" t="s">
        <v>786</v>
      </c>
      <c r="M124" t="s">
        <v>392</v>
      </c>
      <c r="N124" t="s">
        <v>58</v>
      </c>
      <c r="O124">
        <v>24114</v>
      </c>
      <c r="P124">
        <v>27842</v>
      </c>
      <c r="Q124" t="s">
        <v>95</v>
      </c>
      <c r="R124">
        <v>574</v>
      </c>
      <c r="S124" s="2">
        <v>44423</v>
      </c>
      <c r="T124" s="2">
        <v>44440</v>
      </c>
      <c r="U124">
        <v>0</v>
      </c>
      <c r="V124" t="s">
        <v>106</v>
      </c>
      <c r="W124">
        <v>448</v>
      </c>
      <c r="X124" t="s">
        <v>60</v>
      </c>
      <c r="Y124" t="s">
        <v>72</v>
      </c>
      <c r="Z124">
        <v>3477</v>
      </c>
      <c r="AA124">
        <v>470</v>
      </c>
      <c r="AB124">
        <v>26456</v>
      </c>
      <c r="AC124" t="s">
        <v>107</v>
      </c>
    </row>
    <row r="125" spans="1:29" x14ac:dyDescent="0.3">
      <c r="A125" s="1" t="s">
        <v>47</v>
      </c>
      <c r="B125" t="s">
        <v>234</v>
      </c>
      <c r="C125" t="s">
        <v>304</v>
      </c>
      <c r="D125" t="s">
        <v>98</v>
      </c>
      <c r="E125">
        <v>5</v>
      </c>
      <c r="F125" t="s">
        <v>99</v>
      </c>
      <c r="G125" t="s">
        <v>100</v>
      </c>
      <c r="H125" t="s">
        <v>79</v>
      </c>
      <c r="I125" t="s">
        <v>656</v>
      </c>
      <c r="J125" t="s">
        <v>787</v>
      </c>
      <c r="K125" t="s">
        <v>788</v>
      </c>
      <c r="L125" t="s">
        <v>789</v>
      </c>
      <c r="M125" t="s">
        <v>483</v>
      </c>
      <c r="N125" t="s">
        <v>40</v>
      </c>
      <c r="O125">
        <v>15648</v>
      </c>
      <c r="P125">
        <v>20572</v>
      </c>
      <c r="Q125" t="s">
        <v>59</v>
      </c>
      <c r="R125">
        <v>963</v>
      </c>
      <c r="S125" s="2">
        <v>44868</v>
      </c>
      <c r="T125" t="s">
        <v>42</v>
      </c>
      <c r="U125">
        <v>27301</v>
      </c>
      <c r="V125" t="s">
        <v>71</v>
      </c>
      <c r="W125">
        <v>412</v>
      </c>
      <c r="X125" t="s">
        <v>44</v>
      </c>
      <c r="Y125" t="s">
        <v>61</v>
      </c>
      <c r="Z125">
        <v>0</v>
      </c>
      <c r="AA125">
        <v>200</v>
      </c>
      <c r="AB125">
        <v>19439</v>
      </c>
      <c r="AC125" t="s">
        <v>73</v>
      </c>
    </row>
    <row r="126" spans="1:29" x14ac:dyDescent="0.3">
      <c r="A126" s="1" t="s">
        <v>29</v>
      </c>
      <c r="B126" t="s">
        <v>74</v>
      </c>
      <c r="C126" t="s">
        <v>790</v>
      </c>
      <c r="D126" t="s">
        <v>185</v>
      </c>
      <c r="E126">
        <v>5</v>
      </c>
      <c r="F126" t="s">
        <v>271</v>
      </c>
      <c r="G126" t="s">
        <v>340</v>
      </c>
      <c r="H126" t="s">
        <v>79</v>
      </c>
      <c r="I126" t="s">
        <v>791</v>
      </c>
      <c r="J126" t="s">
        <v>792</v>
      </c>
      <c r="K126" t="s">
        <v>793</v>
      </c>
      <c r="L126" t="s">
        <v>794</v>
      </c>
      <c r="M126" t="s">
        <v>795</v>
      </c>
      <c r="N126" t="s">
        <v>94</v>
      </c>
      <c r="O126">
        <v>11611</v>
      </c>
      <c r="P126">
        <v>15028</v>
      </c>
      <c r="Q126" t="s">
        <v>95</v>
      </c>
      <c r="R126">
        <v>320</v>
      </c>
      <c r="S126" s="2">
        <v>44425</v>
      </c>
      <c r="T126" t="s">
        <v>42</v>
      </c>
      <c r="U126">
        <v>0</v>
      </c>
      <c r="V126" t="s">
        <v>85</v>
      </c>
      <c r="W126">
        <v>553</v>
      </c>
      <c r="X126" t="s">
        <v>44</v>
      </c>
      <c r="Y126" t="s">
        <v>45</v>
      </c>
      <c r="Z126">
        <v>0</v>
      </c>
      <c r="AA126">
        <v>239</v>
      </c>
      <c r="AB126">
        <v>11928</v>
      </c>
      <c r="AC126" t="s">
        <v>73</v>
      </c>
    </row>
    <row r="127" spans="1:29" x14ac:dyDescent="0.3">
      <c r="A127" s="1" t="s">
        <v>47</v>
      </c>
      <c r="B127" t="s">
        <v>234</v>
      </c>
      <c r="C127" t="s">
        <v>796</v>
      </c>
      <c r="D127" t="s">
        <v>76</v>
      </c>
      <c r="E127">
        <v>8</v>
      </c>
      <c r="F127" t="s">
        <v>51</v>
      </c>
      <c r="G127" t="s">
        <v>285</v>
      </c>
      <c r="H127" t="s">
        <v>79</v>
      </c>
      <c r="I127" t="s">
        <v>36</v>
      </c>
      <c r="J127" t="s">
        <v>797</v>
      </c>
      <c r="K127" t="s">
        <v>798</v>
      </c>
      <c r="L127" t="s">
        <v>799</v>
      </c>
      <c r="M127" t="s">
        <v>800</v>
      </c>
      <c r="N127" t="s">
        <v>94</v>
      </c>
      <c r="O127">
        <v>18090</v>
      </c>
      <c r="P127">
        <v>22909</v>
      </c>
      <c r="Q127" t="s">
        <v>59</v>
      </c>
      <c r="R127">
        <v>163</v>
      </c>
      <c r="S127" s="2">
        <v>44822</v>
      </c>
      <c r="T127" t="s">
        <v>42</v>
      </c>
      <c r="U127">
        <v>15733</v>
      </c>
      <c r="V127" t="s">
        <v>85</v>
      </c>
      <c r="W127">
        <v>587</v>
      </c>
      <c r="X127" t="s">
        <v>44</v>
      </c>
      <c r="Y127" t="s">
        <v>61</v>
      </c>
      <c r="Z127">
        <v>0</v>
      </c>
      <c r="AA127">
        <v>739</v>
      </c>
      <c r="AB127">
        <v>21669</v>
      </c>
      <c r="AC127" t="s">
        <v>73</v>
      </c>
    </row>
    <row r="128" spans="1:29" x14ac:dyDescent="0.3">
      <c r="A128" s="1" t="s">
        <v>47</v>
      </c>
      <c r="B128" t="s">
        <v>48</v>
      </c>
      <c r="C128" t="s">
        <v>801</v>
      </c>
      <c r="D128" t="s">
        <v>32</v>
      </c>
      <c r="E128">
        <v>5</v>
      </c>
      <c r="F128" t="s">
        <v>64</v>
      </c>
      <c r="G128" t="s">
        <v>802</v>
      </c>
      <c r="H128" t="s">
        <v>79</v>
      </c>
      <c r="I128" t="s">
        <v>803</v>
      </c>
      <c r="J128" t="s">
        <v>804</v>
      </c>
      <c r="K128" t="s">
        <v>805</v>
      </c>
      <c r="L128" t="s">
        <v>806</v>
      </c>
      <c r="M128" t="s">
        <v>438</v>
      </c>
      <c r="N128" t="s">
        <v>40</v>
      </c>
      <c r="O128">
        <v>26229</v>
      </c>
      <c r="P128">
        <v>29903</v>
      </c>
      <c r="Q128" t="s">
        <v>41</v>
      </c>
      <c r="R128">
        <v>382</v>
      </c>
      <c r="S128" s="2">
        <v>44306</v>
      </c>
      <c r="T128" t="s">
        <v>42</v>
      </c>
      <c r="U128">
        <v>0</v>
      </c>
      <c r="V128" t="s">
        <v>85</v>
      </c>
      <c r="W128">
        <v>587</v>
      </c>
      <c r="X128" t="s">
        <v>44</v>
      </c>
      <c r="Y128" t="s">
        <v>61</v>
      </c>
      <c r="Z128">
        <v>0</v>
      </c>
      <c r="AA128">
        <v>755</v>
      </c>
      <c r="AB128">
        <v>27454</v>
      </c>
      <c r="AC128" t="s">
        <v>73</v>
      </c>
    </row>
    <row r="129" spans="1:29" x14ac:dyDescent="0.3">
      <c r="A129" s="1" t="s">
        <v>47</v>
      </c>
      <c r="B129" t="s">
        <v>234</v>
      </c>
      <c r="C129" t="s">
        <v>480</v>
      </c>
      <c r="D129" t="s">
        <v>178</v>
      </c>
      <c r="E129">
        <v>10</v>
      </c>
      <c r="F129" t="s">
        <v>129</v>
      </c>
      <c r="G129" t="s">
        <v>395</v>
      </c>
      <c r="H129" t="s">
        <v>79</v>
      </c>
      <c r="I129" t="s">
        <v>636</v>
      </c>
      <c r="J129" t="s">
        <v>807</v>
      </c>
      <c r="K129" t="s">
        <v>808</v>
      </c>
      <c r="L129" t="s">
        <v>809</v>
      </c>
      <c r="M129" t="s">
        <v>810</v>
      </c>
      <c r="N129" t="s">
        <v>40</v>
      </c>
      <c r="O129">
        <v>13273</v>
      </c>
      <c r="P129">
        <v>15898</v>
      </c>
      <c r="Q129" t="s">
        <v>59</v>
      </c>
      <c r="R129">
        <v>130</v>
      </c>
      <c r="S129" s="2">
        <v>44619</v>
      </c>
      <c r="T129" t="s">
        <v>42</v>
      </c>
      <c r="U129">
        <v>41654</v>
      </c>
      <c r="V129" t="s">
        <v>106</v>
      </c>
      <c r="W129">
        <v>430</v>
      </c>
      <c r="X129" t="s">
        <v>44</v>
      </c>
      <c r="Y129" t="s">
        <v>61</v>
      </c>
      <c r="Z129">
        <v>0</v>
      </c>
      <c r="AA129">
        <v>398</v>
      </c>
      <c r="AB129">
        <v>14050</v>
      </c>
      <c r="AC129" t="s">
        <v>73</v>
      </c>
    </row>
    <row r="130" spans="1:29" x14ac:dyDescent="0.3">
      <c r="A130" s="1" t="s">
        <v>47</v>
      </c>
      <c r="B130" t="s">
        <v>153</v>
      </c>
      <c r="C130" t="s">
        <v>811</v>
      </c>
      <c r="D130" t="s">
        <v>185</v>
      </c>
      <c r="E130">
        <v>2</v>
      </c>
      <c r="F130" t="s">
        <v>33</v>
      </c>
      <c r="G130" t="s">
        <v>170</v>
      </c>
      <c r="H130" t="s">
        <v>35</v>
      </c>
      <c r="I130" t="s">
        <v>464</v>
      </c>
      <c r="J130" t="s">
        <v>706</v>
      </c>
      <c r="K130" t="s">
        <v>812</v>
      </c>
      <c r="L130" t="s">
        <v>813</v>
      </c>
      <c r="M130" t="s">
        <v>750</v>
      </c>
      <c r="N130" t="s">
        <v>94</v>
      </c>
      <c r="O130">
        <v>25222</v>
      </c>
      <c r="P130">
        <v>30012</v>
      </c>
      <c r="Q130" t="s">
        <v>95</v>
      </c>
      <c r="R130">
        <v>601</v>
      </c>
      <c r="S130" s="2">
        <v>45197</v>
      </c>
      <c r="T130" t="s">
        <v>42</v>
      </c>
      <c r="U130">
        <v>0</v>
      </c>
      <c r="V130" t="s">
        <v>106</v>
      </c>
      <c r="W130">
        <v>679</v>
      </c>
      <c r="X130" t="s">
        <v>44</v>
      </c>
      <c r="Y130" t="s">
        <v>45</v>
      </c>
      <c r="Z130">
        <v>0</v>
      </c>
      <c r="AA130">
        <v>274</v>
      </c>
      <c r="AB130">
        <v>28936</v>
      </c>
      <c r="AC130" t="s">
        <v>46</v>
      </c>
    </row>
    <row r="131" spans="1:29" x14ac:dyDescent="0.3">
      <c r="A131" s="1" t="s">
        <v>29</v>
      </c>
      <c r="B131" t="s">
        <v>96</v>
      </c>
      <c r="C131" t="s">
        <v>814</v>
      </c>
      <c r="D131" t="s">
        <v>98</v>
      </c>
      <c r="E131">
        <v>6</v>
      </c>
      <c r="F131" t="s">
        <v>33</v>
      </c>
      <c r="G131" t="s">
        <v>728</v>
      </c>
      <c r="H131" t="s">
        <v>79</v>
      </c>
      <c r="I131" t="s">
        <v>101</v>
      </c>
      <c r="J131" t="s">
        <v>815</v>
      </c>
      <c r="K131" t="s">
        <v>816</v>
      </c>
      <c r="L131" t="s">
        <v>817</v>
      </c>
      <c r="M131" t="s">
        <v>818</v>
      </c>
      <c r="N131" t="s">
        <v>94</v>
      </c>
      <c r="O131">
        <v>12638</v>
      </c>
      <c r="P131">
        <v>15895</v>
      </c>
      <c r="Q131" t="s">
        <v>59</v>
      </c>
      <c r="R131">
        <v>888</v>
      </c>
      <c r="S131" s="2">
        <v>44401</v>
      </c>
      <c r="T131" t="s">
        <v>42</v>
      </c>
      <c r="U131">
        <v>10324</v>
      </c>
      <c r="V131" t="s">
        <v>85</v>
      </c>
      <c r="W131">
        <v>483</v>
      </c>
      <c r="X131" t="s">
        <v>44</v>
      </c>
      <c r="Y131" t="s">
        <v>61</v>
      </c>
      <c r="Z131">
        <v>0</v>
      </c>
      <c r="AA131">
        <v>356</v>
      </c>
      <c r="AB131">
        <v>13103</v>
      </c>
      <c r="AC131" t="s">
        <v>107</v>
      </c>
    </row>
    <row r="132" spans="1:29" x14ac:dyDescent="0.3">
      <c r="A132" s="1" t="s">
        <v>29</v>
      </c>
      <c r="B132" t="s">
        <v>30</v>
      </c>
      <c r="C132" t="s">
        <v>819</v>
      </c>
      <c r="D132" t="s">
        <v>155</v>
      </c>
      <c r="E132">
        <v>5</v>
      </c>
      <c r="F132" t="s">
        <v>120</v>
      </c>
      <c r="G132" t="s">
        <v>820</v>
      </c>
      <c r="H132" t="s">
        <v>79</v>
      </c>
      <c r="I132" t="s">
        <v>821</v>
      </c>
      <c r="J132" t="s">
        <v>822</v>
      </c>
      <c r="K132" t="s">
        <v>823</v>
      </c>
      <c r="L132" t="s">
        <v>824</v>
      </c>
      <c r="M132" t="s">
        <v>825</v>
      </c>
      <c r="N132" t="s">
        <v>58</v>
      </c>
      <c r="O132">
        <v>14998</v>
      </c>
      <c r="P132">
        <v>19714</v>
      </c>
      <c r="Q132" t="s">
        <v>41</v>
      </c>
      <c r="R132">
        <v>399</v>
      </c>
      <c r="S132" s="2">
        <v>44404</v>
      </c>
      <c r="T132" t="s">
        <v>42</v>
      </c>
      <c r="U132">
        <v>0</v>
      </c>
      <c r="V132" t="s">
        <v>106</v>
      </c>
      <c r="W132">
        <v>836</v>
      </c>
      <c r="X132" t="s">
        <v>44</v>
      </c>
      <c r="Y132" t="s">
        <v>72</v>
      </c>
      <c r="Z132">
        <v>3290</v>
      </c>
      <c r="AA132">
        <v>922</v>
      </c>
      <c r="AB132">
        <v>19357</v>
      </c>
      <c r="AC132" t="s">
        <v>46</v>
      </c>
    </row>
    <row r="133" spans="1:29" x14ac:dyDescent="0.3">
      <c r="A133" s="1" t="s">
        <v>47</v>
      </c>
      <c r="B133" t="s">
        <v>153</v>
      </c>
      <c r="C133" t="s">
        <v>826</v>
      </c>
      <c r="D133" t="s">
        <v>98</v>
      </c>
      <c r="E133">
        <v>2</v>
      </c>
      <c r="F133" t="s">
        <v>186</v>
      </c>
      <c r="G133" t="s">
        <v>187</v>
      </c>
      <c r="H133" t="s">
        <v>35</v>
      </c>
      <c r="I133" t="s">
        <v>827</v>
      </c>
      <c r="J133" t="s">
        <v>828</v>
      </c>
      <c r="K133" t="s">
        <v>829</v>
      </c>
      <c r="L133" t="s">
        <v>830</v>
      </c>
      <c r="M133" t="s">
        <v>410</v>
      </c>
      <c r="N133" t="s">
        <v>94</v>
      </c>
      <c r="O133">
        <v>6927</v>
      </c>
      <c r="P133">
        <v>10698</v>
      </c>
      <c r="Q133" t="s">
        <v>41</v>
      </c>
      <c r="R133">
        <v>724</v>
      </c>
      <c r="S133" s="2">
        <v>44562</v>
      </c>
      <c r="T133" t="s">
        <v>42</v>
      </c>
      <c r="U133">
        <v>0</v>
      </c>
      <c r="V133" t="s">
        <v>85</v>
      </c>
      <c r="W133">
        <v>848</v>
      </c>
      <c r="X133" t="s">
        <v>44</v>
      </c>
      <c r="Y133" t="s">
        <v>61</v>
      </c>
      <c r="Z133">
        <v>0</v>
      </c>
      <c r="AA133">
        <v>13</v>
      </c>
      <c r="AB133">
        <v>8634</v>
      </c>
      <c r="AC133" t="s">
        <v>73</v>
      </c>
    </row>
    <row r="134" spans="1:29" x14ac:dyDescent="0.3">
      <c r="A134" s="1" t="s">
        <v>29</v>
      </c>
      <c r="B134" t="s">
        <v>74</v>
      </c>
      <c r="C134" t="s">
        <v>831</v>
      </c>
      <c r="D134" t="s">
        <v>169</v>
      </c>
      <c r="E134">
        <v>3</v>
      </c>
      <c r="F134" t="s">
        <v>51</v>
      </c>
      <c r="G134" t="s">
        <v>291</v>
      </c>
      <c r="H134" t="s">
        <v>79</v>
      </c>
      <c r="I134" t="s">
        <v>832</v>
      </c>
      <c r="J134" t="s">
        <v>833</v>
      </c>
      <c r="K134" t="s">
        <v>834</v>
      </c>
      <c r="L134" t="s">
        <v>835</v>
      </c>
      <c r="M134" t="s">
        <v>836</v>
      </c>
      <c r="N134" t="s">
        <v>94</v>
      </c>
      <c r="O134">
        <v>6538</v>
      </c>
      <c r="P134">
        <v>11374</v>
      </c>
      <c r="Q134" t="s">
        <v>59</v>
      </c>
      <c r="R134">
        <v>605</v>
      </c>
      <c r="S134" s="2">
        <v>45225</v>
      </c>
      <c r="T134" t="s">
        <v>42</v>
      </c>
      <c r="U134">
        <v>10956</v>
      </c>
      <c r="V134" t="s">
        <v>106</v>
      </c>
      <c r="W134">
        <v>557</v>
      </c>
      <c r="X134" t="s">
        <v>44</v>
      </c>
      <c r="Y134" t="s">
        <v>45</v>
      </c>
      <c r="Z134">
        <v>0</v>
      </c>
      <c r="AA134">
        <v>937</v>
      </c>
      <c r="AB134">
        <v>9176</v>
      </c>
      <c r="AC134" t="s">
        <v>73</v>
      </c>
    </row>
    <row r="135" spans="1:29" x14ac:dyDescent="0.3">
      <c r="A135" s="1" t="s">
        <v>29</v>
      </c>
      <c r="B135" t="s">
        <v>74</v>
      </c>
      <c r="C135" t="s">
        <v>837</v>
      </c>
      <c r="D135" t="s">
        <v>352</v>
      </c>
      <c r="E135">
        <v>3</v>
      </c>
      <c r="F135" t="s">
        <v>64</v>
      </c>
      <c r="G135" t="s">
        <v>433</v>
      </c>
      <c r="H135" t="s">
        <v>35</v>
      </c>
      <c r="I135" t="s">
        <v>838</v>
      </c>
      <c r="J135" t="s">
        <v>839</v>
      </c>
      <c r="K135" t="s">
        <v>840</v>
      </c>
      <c r="L135" t="s">
        <v>841</v>
      </c>
      <c r="M135" t="s">
        <v>842</v>
      </c>
      <c r="N135" t="s">
        <v>40</v>
      </c>
      <c r="O135">
        <v>4792</v>
      </c>
      <c r="P135">
        <v>8199</v>
      </c>
      <c r="Q135" t="s">
        <v>95</v>
      </c>
      <c r="R135">
        <v>20</v>
      </c>
      <c r="S135" s="2">
        <v>45223</v>
      </c>
      <c r="T135" s="2">
        <v>45225</v>
      </c>
      <c r="U135">
        <v>0</v>
      </c>
      <c r="V135" t="s">
        <v>85</v>
      </c>
      <c r="W135">
        <v>672</v>
      </c>
      <c r="X135" t="s">
        <v>60</v>
      </c>
      <c r="Y135" t="s">
        <v>72</v>
      </c>
      <c r="Z135">
        <v>0</v>
      </c>
      <c r="AA135">
        <v>171</v>
      </c>
      <c r="AB135">
        <v>7047</v>
      </c>
      <c r="AC135" t="s">
        <v>73</v>
      </c>
    </row>
    <row r="136" spans="1:29" x14ac:dyDescent="0.3">
      <c r="A136" s="1" t="s">
        <v>29</v>
      </c>
      <c r="B136" t="s">
        <v>393</v>
      </c>
      <c r="C136" t="s">
        <v>649</v>
      </c>
      <c r="D136" t="s">
        <v>110</v>
      </c>
      <c r="E136">
        <v>7</v>
      </c>
      <c r="F136" t="s">
        <v>120</v>
      </c>
      <c r="G136" t="s">
        <v>820</v>
      </c>
      <c r="H136" t="s">
        <v>79</v>
      </c>
      <c r="I136" t="s">
        <v>656</v>
      </c>
      <c r="J136" t="s">
        <v>843</v>
      </c>
      <c r="K136" t="s">
        <v>844</v>
      </c>
      <c r="L136" t="s">
        <v>845</v>
      </c>
      <c r="M136" t="s">
        <v>846</v>
      </c>
      <c r="N136" t="s">
        <v>94</v>
      </c>
      <c r="O136">
        <v>24169</v>
      </c>
      <c r="P136">
        <v>27570</v>
      </c>
      <c r="Q136" t="s">
        <v>59</v>
      </c>
      <c r="R136">
        <v>911</v>
      </c>
      <c r="S136" s="2">
        <v>45205</v>
      </c>
      <c r="T136" t="s">
        <v>42</v>
      </c>
      <c r="U136">
        <v>30051</v>
      </c>
      <c r="V136" t="s">
        <v>106</v>
      </c>
      <c r="W136">
        <v>667</v>
      </c>
      <c r="X136" t="s">
        <v>44</v>
      </c>
      <c r="Y136" t="s">
        <v>61</v>
      </c>
      <c r="Z136">
        <v>0</v>
      </c>
      <c r="AA136">
        <v>856</v>
      </c>
      <c r="AB136">
        <v>26163</v>
      </c>
      <c r="AC136" t="s">
        <v>46</v>
      </c>
    </row>
    <row r="137" spans="1:29" x14ac:dyDescent="0.3">
      <c r="A137" s="1" t="s">
        <v>29</v>
      </c>
      <c r="B137" t="s">
        <v>228</v>
      </c>
      <c r="C137" t="s">
        <v>847</v>
      </c>
      <c r="D137" t="s">
        <v>98</v>
      </c>
      <c r="E137">
        <v>6</v>
      </c>
      <c r="F137" t="s">
        <v>33</v>
      </c>
      <c r="G137" t="s">
        <v>848</v>
      </c>
      <c r="H137" t="s">
        <v>35</v>
      </c>
      <c r="I137" t="s">
        <v>849</v>
      </c>
      <c r="J137" t="s">
        <v>485</v>
      </c>
      <c r="K137" t="s">
        <v>850</v>
      </c>
      <c r="L137" t="s">
        <v>851</v>
      </c>
      <c r="M137" t="s">
        <v>852</v>
      </c>
      <c r="N137" t="s">
        <v>58</v>
      </c>
      <c r="O137">
        <v>24789</v>
      </c>
      <c r="P137">
        <v>28637</v>
      </c>
      <c r="Q137" t="s">
        <v>95</v>
      </c>
      <c r="R137">
        <v>308</v>
      </c>
      <c r="S137" s="2">
        <v>44369</v>
      </c>
      <c r="T137" t="s">
        <v>42</v>
      </c>
      <c r="U137">
        <v>0</v>
      </c>
      <c r="V137" t="s">
        <v>106</v>
      </c>
      <c r="W137">
        <v>569</v>
      </c>
      <c r="X137" t="s">
        <v>44</v>
      </c>
      <c r="Y137" t="s">
        <v>72</v>
      </c>
      <c r="Z137">
        <v>2750</v>
      </c>
      <c r="AA137">
        <v>629</v>
      </c>
      <c r="AB137">
        <v>25423</v>
      </c>
      <c r="AC137" t="s">
        <v>73</v>
      </c>
    </row>
    <row r="138" spans="1:29" x14ac:dyDescent="0.3">
      <c r="A138" s="1" t="s">
        <v>47</v>
      </c>
      <c r="B138" t="s">
        <v>234</v>
      </c>
      <c r="C138" t="s">
        <v>853</v>
      </c>
      <c r="D138" t="s">
        <v>352</v>
      </c>
      <c r="E138">
        <v>7</v>
      </c>
      <c r="F138" t="s">
        <v>186</v>
      </c>
      <c r="G138" t="s">
        <v>463</v>
      </c>
      <c r="H138" t="s">
        <v>79</v>
      </c>
      <c r="I138" t="s">
        <v>238</v>
      </c>
      <c r="J138" t="s">
        <v>854</v>
      </c>
      <c r="K138" t="s">
        <v>855</v>
      </c>
      <c r="L138" t="s">
        <v>856</v>
      </c>
      <c r="M138" t="s">
        <v>810</v>
      </c>
      <c r="N138" t="s">
        <v>58</v>
      </c>
      <c r="O138">
        <v>28971</v>
      </c>
      <c r="P138">
        <v>33885</v>
      </c>
      <c r="Q138" t="s">
        <v>59</v>
      </c>
      <c r="R138">
        <v>526</v>
      </c>
      <c r="S138" s="2">
        <v>44497</v>
      </c>
      <c r="T138" t="s">
        <v>42</v>
      </c>
      <c r="U138">
        <v>41311</v>
      </c>
      <c r="V138" t="s">
        <v>43</v>
      </c>
      <c r="W138">
        <v>702</v>
      </c>
      <c r="X138" t="s">
        <v>44</v>
      </c>
      <c r="Y138" t="s">
        <v>61</v>
      </c>
      <c r="Z138">
        <v>2054</v>
      </c>
      <c r="AA138">
        <v>840</v>
      </c>
      <c r="AB138">
        <v>32105</v>
      </c>
      <c r="AC138" t="s">
        <v>107</v>
      </c>
    </row>
    <row r="139" spans="1:29" x14ac:dyDescent="0.3">
      <c r="A139" s="1" t="s">
        <v>47</v>
      </c>
      <c r="B139" t="s">
        <v>153</v>
      </c>
      <c r="C139" t="s">
        <v>857</v>
      </c>
      <c r="D139" t="s">
        <v>155</v>
      </c>
      <c r="E139">
        <v>7</v>
      </c>
      <c r="F139" t="s">
        <v>221</v>
      </c>
      <c r="G139" t="s">
        <v>858</v>
      </c>
      <c r="H139" t="s">
        <v>79</v>
      </c>
      <c r="I139" t="s">
        <v>140</v>
      </c>
      <c r="J139" t="s">
        <v>330</v>
      </c>
      <c r="K139">
        <v>4068050296</v>
      </c>
      <c r="L139" t="s">
        <v>859</v>
      </c>
      <c r="M139" t="s">
        <v>860</v>
      </c>
      <c r="N139" t="s">
        <v>84</v>
      </c>
      <c r="O139">
        <v>12813</v>
      </c>
      <c r="P139">
        <v>17794</v>
      </c>
      <c r="Q139" t="s">
        <v>95</v>
      </c>
      <c r="R139">
        <v>752</v>
      </c>
      <c r="S139" s="2">
        <v>45075</v>
      </c>
      <c r="T139" t="s">
        <v>42</v>
      </c>
      <c r="U139">
        <v>0</v>
      </c>
      <c r="V139" t="s">
        <v>85</v>
      </c>
      <c r="W139">
        <v>432</v>
      </c>
      <c r="X139" t="s">
        <v>44</v>
      </c>
      <c r="Y139" t="s">
        <v>61</v>
      </c>
      <c r="Z139">
        <v>0</v>
      </c>
      <c r="AA139">
        <v>359</v>
      </c>
      <c r="AB139">
        <v>14021</v>
      </c>
      <c r="AC139" t="s">
        <v>46</v>
      </c>
    </row>
    <row r="140" spans="1:29" x14ac:dyDescent="0.3">
      <c r="A140" s="1" t="s">
        <v>29</v>
      </c>
      <c r="B140" t="s">
        <v>74</v>
      </c>
      <c r="C140" t="s">
        <v>861</v>
      </c>
      <c r="D140" t="s">
        <v>128</v>
      </c>
      <c r="E140">
        <v>7</v>
      </c>
      <c r="F140" t="s">
        <v>120</v>
      </c>
      <c r="G140" t="s">
        <v>543</v>
      </c>
      <c r="H140" t="s">
        <v>79</v>
      </c>
      <c r="I140" t="s">
        <v>223</v>
      </c>
      <c r="J140" t="s">
        <v>862</v>
      </c>
      <c r="K140" t="s">
        <v>863</v>
      </c>
      <c r="L140" t="s">
        <v>864</v>
      </c>
      <c r="M140" t="s">
        <v>83</v>
      </c>
      <c r="N140" t="s">
        <v>40</v>
      </c>
      <c r="O140">
        <v>6516</v>
      </c>
      <c r="P140">
        <v>10082</v>
      </c>
      <c r="Q140" t="s">
        <v>41</v>
      </c>
      <c r="R140">
        <v>898</v>
      </c>
      <c r="S140" s="2">
        <v>45261</v>
      </c>
      <c r="T140" s="2">
        <v>45283</v>
      </c>
      <c r="U140">
        <v>0</v>
      </c>
      <c r="V140" t="s">
        <v>71</v>
      </c>
      <c r="W140">
        <v>709</v>
      </c>
      <c r="X140" t="s">
        <v>60</v>
      </c>
      <c r="Y140" t="s">
        <v>45</v>
      </c>
      <c r="Z140">
        <v>0</v>
      </c>
      <c r="AA140">
        <v>810</v>
      </c>
      <c r="AB140">
        <v>8288</v>
      </c>
      <c r="AC140" t="s">
        <v>107</v>
      </c>
    </row>
    <row r="141" spans="1:29" x14ac:dyDescent="0.3">
      <c r="A141" s="1" t="s">
        <v>47</v>
      </c>
      <c r="B141" t="s">
        <v>117</v>
      </c>
      <c r="C141" t="s">
        <v>865</v>
      </c>
      <c r="D141" t="s">
        <v>76</v>
      </c>
      <c r="E141">
        <v>10</v>
      </c>
      <c r="F141" t="s">
        <v>120</v>
      </c>
      <c r="G141" t="s">
        <v>194</v>
      </c>
      <c r="H141" t="s">
        <v>35</v>
      </c>
      <c r="I141" t="s">
        <v>434</v>
      </c>
      <c r="J141" t="s">
        <v>211</v>
      </c>
      <c r="K141" t="s">
        <v>866</v>
      </c>
      <c r="L141" t="s">
        <v>867</v>
      </c>
      <c r="M141" t="s">
        <v>868</v>
      </c>
      <c r="N141" t="s">
        <v>40</v>
      </c>
      <c r="O141">
        <v>25889</v>
      </c>
      <c r="P141">
        <v>29194</v>
      </c>
      <c r="Q141" t="s">
        <v>95</v>
      </c>
      <c r="R141">
        <v>643</v>
      </c>
      <c r="S141" s="2">
        <v>44765</v>
      </c>
      <c r="T141" s="2">
        <v>44771</v>
      </c>
      <c r="U141">
        <v>0</v>
      </c>
      <c r="V141" t="s">
        <v>85</v>
      </c>
      <c r="W141">
        <v>427</v>
      </c>
      <c r="X141" t="s">
        <v>60</v>
      </c>
      <c r="Y141" t="s">
        <v>61</v>
      </c>
      <c r="Z141">
        <v>0</v>
      </c>
      <c r="AA141">
        <v>332</v>
      </c>
      <c r="AB141">
        <v>28662</v>
      </c>
      <c r="AC141" t="s">
        <v>73</v>
      </c>
    </row>
    <row r="142" spans="1:29" x14ac:dyDescent="0.3">
      <c r="A142" s="1" t="s">
        <v>47</v>
      </c>
      <c r="B142" t="s">
        <v>176</v>
      </c>
      <c r="C142" t="s">
        <v>351</v>
      </c>
      <c r="D142" t="s">
        <v>169</v>
      </c>
      <c r="E142">
        <v>9</v>
      </c>
      <c r="F142" t="s">
        <v>186</v>
      </c>
      <c r="G142" t="s">
        <v>187</v>
      </c>
      <c r="H142" t="s">
        <v>35</v>
      </c>
      <c r="I142" t="s">
        <v>869</v>
      </c>
      <c r="J142" t="s">
        <v>870</v>
      </c>
      <c r="K142" t="s">
        <v>871</v>
      </c>
      <c r="L142" t="s">
        <v>872</v>
      </c>
      <c r="M142" t="s">
        <v>426</v>
      </c>
      <c r="N142" t="s">
        <v>94</v>
      </c>
      <c r="O142">
        <v>15165</v>
      </c>
      <c r="P142">
        <v>18507</v>
      </c>
      <c r="Q142" t="s">
        <v>41</v>
      </c>
      <c r="R142">
        <v>732</v>
      </c>
      <c r="S142" s="2">
        <v>45241</v>
      </c>
      <c r="T142" t="s">
        <v>42</v>
      </c>
      <c r="U142">
        <v>0</v>
      </c>
      <c r="V142" t="s">
        <v>85</v>
      </c>
      <c r="W142">
        <v>528</v>
      </c>
      <c r="X142" t="s">
        <v>44</v>
      </c>
      <c r="Y142" t="s">
        <v>72</v>
      </c>
      <c r="Z142">
        <v>0</v>
      </c>
      <c r="AA142">
        <v>529</v>
      </c>
      <c r="AB142">
        <v>17806</v>
      </c>
      <c r="AC142" t="s">
        <v>73</v>
      </c>
    </row>
    <row r="143" spans="1:29" x14ac:dyDescent="0.3">
      <c r="A143" s="1" t="s">
        <v>29</v>
      </c>
      <c r="B143" t="s">
        <v>393</v>
      </c>
      <c r="C143" t="s">
        <v>873</v>
      </c>
      <c r="D143" t="s">
        <v>32</v>
      </c>
      <c r="E143">
        <v>2</v>
      </c>
      <c r="F143" t="s">
        <v>271</v>
      </c>
      <c r="G143" t="s">
        <v>715</v>
      </c>
      <c r="H143" t="s">
        <v>35</v>
      </c>
      <c r="I143" t="s">
        <v>441</v>
      </c>
      <c r="J143" t="s">
        <v>224</v>
      </c>
      <c r="K143" t="s">
        <v>874</v>
      </c>
      <c r="L143" t="s">
        <v>875</v>
      </c>
      <c r="M143" t="s">
        <v>876</v>
      </c>
      <c r="N143" t="s">
        <v>94</v>
      </c>
      <c r="O143">
        <v>3179</v>
      </c>
      <c r="P143">
        <v>5578</v>
      </c>
      <c r="Q143" t="s">
        <v>59</v>
      </c>
      <c r="R143">
        <v>355</v>
      </c>
      <c r="S143" s="2">
        <v>45145</v>
      </c>
      <c r="T143" s="2">
        <v>45166</v>
      </c>
      <c r="U143">
        <v>1148</v>
      </c>
      <c r="V143" t="s">
        <v>71</v>
      </c>
      <c r="W143">
        <v>820</v>
      </c>
      <c r="X143" t="s">
        <v>60</v>
      </c>
      <c r="Y143" t="s">
        <v>45</v>
      </c>
      <c r="Z143">
        <v>0</v>
      </c>
      <c r="AA143">
        <v>889</v>
      </c>
      <c r="AB143">
        <v>4518</v>
      </c>
      <c r="AC143" t="s">
        <v>46</v>
      </c>
    </row>
    <row r="144" spans="1:29" x14ac:dyDescent="0.3">
      <c r="A144" s="1" t="s">
        <v>47</v>
      </c>
      <c r="B144" t="s">
        <v>153</v>
      </c>
      <c r="C144" t="s">
        <v>877</v>
      </c>
      <c r="D144" t="s">
        <v>185</v>
      </c>
      <c r="E144">
        <v>6</v>
      </c>
      <c r="F144" t="s">
        <v>186</v>
      </c>
      <c r="G144" t="s">
        <v>710</v>
      </c>
      <c r="H144" t="s">
        <v>35</v>
      </c>
      <c r="I144" t="s">
        <v>89</v>
      </c>
      <c r="J144" t="s">
        <v>878</v>
      </c>
      <c r="K144" t="s">
        <v>879</v>
      </c>
      <c r="L144" t="s">
        <v>880</v>
      </c>
      <c r="M144" t="s">
        <v>410</v>
      </c>
      <c r="N144" t="s">
        <v>40</v>
      </c>
      <c r="O144">
        <v>8586</v>
      </c>
      <c r="P144">
        <v>13566</v>
      </c>
      <c r="Q144" t="s">
        <v>41</v>
      </c>
      <c r="R144">
        <v>583</v>
      </c>
      <c r="S144" s="2">
        <v>45306</v>
      </c>
      <c r="T144" s="2">
        <v>45315</v>
      </c>
      <c r="U144">
        <v>0</v>
      </c>
      <c r="V144" t="s">
        <v>71</v>
      </c>
      <c r="W144">
        <v>618</v>
      </c>
      <c r="X144" t="s">
        <v>60</v>
      </c>
      <c r="Y144" t="s">
        <v>61</v>
      </c>
      <c r="Z144">
        <v>0</v>
      </c>
      <c r="AA144">
        <v>288</v>
      </c>
      <c r="AB144">
        <v>12555</v>
      </c>
      <c r="AC144" t="s">
        <v>46</v>
      </c>
    </row>
    <row r="145" spans="1:29" x14ac:dyDescent="0.3">
      <c r="A145" s="1" t="s">
        <v>47</v>
      </c>
      <c r="B145" t="s">
        <v>176</v>
      </c>
      <c r="C145" t="s">
        <v>881</v>
      </c>
      <c r="D145" t="s">
        <v>76</v>
      </c>
      <c r="E145">
        <v>2</v>
      </c>
      <c r="F145" t="s">
        <v>221</v>
      </c>
      <c r="G145" t="s">
        <v>882</v>
      </c>
      <c r="H145" t="s">
        <v>35</v>
      </c>
      <c r="I145" t="s">
        <v>883</v>
      </c>
      <c r="J145" t="s">
        <v>884</v>
      </c>
      <c r="K145" t="s">
        <v>885</v>
      </c>
      <c r="L145" t="s">
        <v>886</v>
      </c>
      <c r="M145" t="s">
        <v>887</v>
      </c>
      <c r="N145" t="s">
        <v>84</v>
      </c>
      <c r="O145">
        <v>11690</v>
      </c>
      <c r="P145">
        <v>14588</v>
      </c>
      <c r="Q145" t="s">
        <v>59</v>
      </c>
      <c r="R145">
        <v>684</v>
      </c>
      <c r="S145" s="2">
        <v>45060</v>
      </c>
      <c r="T145" s="2">
        <v>45073</v>
      </c>
      <c r="U145">
        <v>29780</v>
      </c>
      <c r="V145" t="s">
        <v>43</v>
      </c>
      <c r="W145">
        <v>672</v>
      </c>
      <c r="X145" t="s">
        <v>60</v>
      </c>
      <c r="Y145" t="s">
        <v>61</v>
      </c>
      <c r="Z145">
        <v>0</v>
      </c>
      <c r="AA145">
        <v>40</v>
      </c>
      <c r="AB145">
        <v>12771</v>
      </c>
      <c r="AC145" t="s">
        <v>46</v>
      </c>
    </row>
    <row r="146" spans="1:29" x14ac:dyDescent="0.3">
      <c r="A146" s="1" t="s">
        <v>29</v>
      </c>
      <c r="B146" t="s">
        <v>96</v>
      </c>
      <c r="C146" t="s">
        <v>888</v>
      </c>
      <c r="D146" t="s">
        <v>119</v>
      </c>
      <c r="E146">
        <v>8</v>
      </c>
      <c r="F146" t="s">
        <v>77</v>
      </c>
      <c r="G146" t="s">
        <v>501</v>
      </c>
      <c r="H146" t="s">
        <v>79</v>
      </c>
      <c r="I146" t="s">
        <v>889</v>
      </c>
      <c r="J146" t="s">
        <v>890</v>
      </c>
      <c r="K146" t="s">
        <v>891</v>
      </c>
      <c r="L146" t="s">
        <v>892</v>
      </c>
      <c r="M146" t="s">
        <v>818</v>
      </c>
      <c r="N146" t="s">
        <v>84</v>
      </c>
      <c r="O146">
        <v>28834</v>
      </c>
      <c r="P146">
        <v>33044</v>
      </c>
      <c r="Q146" t="s">
        <v>95</v>
      </c>
      <c r="R146">
        <v>107</v>
      </c>
      <c r="S146" s="2">
        <v>44586</v>
      </c>
      <c r="T146" t="s">
        <v>42</v>
      </c>
      <c r="U146">
        <v>0</v>
      </c>
      <c r="V146" t="s">
        <v>85</v>
      </c>
      <c r="W146">
        <v>599</v>
      </c>
      <c r="X146" t="s">
        <v>44</v>
      </c>
      <c r="Y146" t="s">
        <v>61</v>
      </c>
      <c r="Z146">
        <v>0</v>
      </c>
      <c r="AA146">
        <v>245</v>
      </c>
      <c r="AB146">
        <v>32560</v>
      </c>
      <c r="AC146" t="s">
        <v>46</v>
      </c>
    </row>
    <row r="147" spans="1:29" x14ac:dyDescent="0.3">
      <c r="A147" s="1" t="s">
        <v>29</v>
      </c>
      <c r="B147" t="s">
        <v>96</v>
      </c>
      <c r="C147" t="s">
        <v>893</v>
      </c>
      <c r="D147" t="s">
        <v>98</v>
      </c>
      <c r="E147">
        <v>8</v>
      </c>
      <c r="F147" t="s">
        <v>129</v>
      </c>
      <c r="G147" t="s">
        <v>574</v>
      </c>
      <c r="H147" t="s">
        <v>35</v>
      </c>
      <c r="I147" t="s">
        <v>894</v>
      </c>
      <c r="J147" t="s">
        <v>895</v>
      </c>
      <c r="K147" t="s">
        <v>896</v>
      </c>
      <c r="L147" t="s">
        <v>897</v>
      </c>
      <c r="M147" t="s">
        <v>199</v>
      </c>
      <c r="N147" t="s">
        <v>40</v>
      </c>
      <c r="O147">
        <v>15725</v>
      </c>
      <c r="P147">
        <v>18561</v>
      </c>
      <c r="Q147" t="s">
        <v>95</v>
      </c>
      <c r="R147">
        <v>555</v>
      </c>
      <c r="S147" s="2">
        <v>44295</v>
      </c>
      <c r="T147" s="2">
        <v>44301</v>
      </c>
      <c r="U147">
        <v>0</v>
      </c>
      <c r="V147" t="s">
        <v>85</v>
      </c>
      <c r="W147">
        <v>540</v>
      </c>
      <c r="X147" t="s">
        <v>60</v>
      </c>
      <c r="Y147" t="s">
        <v>61</v>
      </c>
      <c r="Z147">
        <v>0</v>
      </c>
      <c r="AA147">
        <v>656</v>
      </c>
      <c r="AB147">
        <v>15764</v>
      </c>
      <c r="AC147" t="s">
        <v>46</v>
      </c>
    </row>
    <row r="148" spans="1:29" x14ac:dyDescent="0.3">
      <c r="A148" s="1" t="s">
        <v>47</v>
      </c>
      <c r="B148" t="s">
        <v>176</v>
      </c>
      <c r="C148" t="s">
        <v>898</v>
      </c>
      <c r="D148" t="s">
        <v>185</v>
      </c>
      <c r="E148">
        <v>3</v>
      </c>
      <c r="F148" t="s">
        <v>77</v>
      </c>
      <c r="G148" t="s">
        <v>78</v>
      </c>
      <c r="H148" t="s">
        <v>35</v>
      </c>
      <c r="I148" t="s">
        <v>899</v>
      </c>
      <c r="J148" t="s">
        <v>900</v>
      </c>
      <c r="K148">
        <v>1743422709</v>
      </c>
      <c r="L148" t="s">
        <v>901</v>
      </c>
      <c r="M148" t="s">
        <v>902</v>
      </c>
      <c r="N148" t="s">
        <v>58</v>
      </c>
      <c r="O148">
        <v>14301</v>
      </c>
      <c r="P148">
        <v>17168</v>
      </c>
      <c r="Q148" t="s">
        <v>59</v>
      </c>
      <c r="R148">
        <v>133</v>
      </c>
      <c r="S148" s="2">
        <v>44468</v>
      </c>
      <c r="T148" s="2">
        <v>44486</v>
      </c>
      <c r="U148">
        <v>2846</v>
      </c>
      <c r="V148" t="s">
        <v>85</v>
      </c>
      <c r="W148">
        <v>698</v>
      </c>
      <c r="X148" t="s">
        <v>60</v>
      </c>
      <c r="Y148" t="s">
        <v>61</v>
      </c>
      <c r="Z148">
        <v>3838</v>
      </c>
      <c r="AA148">
        <v>407</v>
      </c>
      <c r="AB148">
        <v>14580</v>
      </c>
      <c r="AC148" t="s">
        <v>73</v>
      </c>
    </row>
    <row r="149" spans="1:29" x14ac:dyDescent="0.3">
      <c r="A149" s="1" t="s">
        <v>29</v>
      </c>
      <c r="B149" t="s">
        <v>74</v>
      </c>
      <c r="C149" t="s">
        <v>903</v>
      </c>
      <c r="D149" t="s">
        <v>128</v>
      </c>
      <c r="E149">
        <v>5</v>
      </c>
      <c r="F149" t="s">
        <v>51</v>
      </c>
      <c r="G149" t="s">
        <v>52</v>
      </c>
      <c r="H149" t="s">
        <v>79</v>
      </c>
      <c r="I149" t="s">
        <v>210</v>
      </c>
      <c r="J149" t="s">
        <v>904</v>
      </c>
      <c r="K149">
        <f>1-553-244-6161</f>
        <v>-6957</v>
      </c>
      <c r="L149" t="s">
        <v>905</v>
      </c>
      <c r="M149" t="s">
        <v>842</v>
      </c>
      <c r="N149" t="s">
        <v>40</v>
      </c>
      <c r="O149">
        <v>20691</v>
      </c>
      <c r="P149">
        <v>23748</v>
      </c>
      <c r="Q149" t="s">
        <v>41</v>
      </c>
      <c r="R149">
        <v>718</v>
      </c>
      <c r="S149" s="2">
        <v>44536</v>
      </c>
      <c r="T149" s="2">
        <v>44548</v>
      </c>
      <c r="U149">
        <v>0</v>
      </c>
      <c r="V149" t="s">
        <v>43</v>
      </c>
      <c r="W149">
        <v>749</v>
      </c>
      <c r="X149" t="s">
        <v>60</v>
      </c>
      <c r="Y149" t="s">
        <v>45</v>
      </c>
      <c r="Z149">
        <v>0</v>
      </c>
      <c r="AA149">
        <v>515</v>
      </c>
      <c r="AB149">
        <v>20713</v>
      </c>
      <c r="AC149" t="s">
        <v>107</v>
      </c>
    </row>
    <row r="150" spans="1:29" x14ac:dyDescent="0.3">
      <c r="A150" s="1" t="s">
        <v>47</v>
      </c>
      <c r="B150" t="s">
        <v>136</v>
      </c>
      <c r="C150" t="s">
        <v>137</v>
      </c>
      <c r="D150" t="s">
        <v>185</v>
      </c>
      <c r="E150">
        <v>7</v>
      </c>
      <c r="F150" t="s">
        <v>221</v>
      </c>
      <c r="G150" t="s">
        <v>250</v>
      </c>
      <c r="H150" t="s">
        <v>79</v>
      </c>
      <c r="I150" t="s">
        <v>906</v>
      </c>
      <c r="J150" t="s">
        <v>907</v>
      </c>
      <c r="K150" t="s">
        <v>908</v>
      </c>
      <c r="L150" t="s">
        <v>909</v>
      </c>
      <c r="M150" t="s">
        <v>144</v>
      </c>
      <c r="N150" t="s">
        <v>58</v>
      </c>
      <c r="O150">
        <v>28779</v>
      </c>
      <c r="P150">
        <v>31967</v>
      </c>
      <c r="Q150" t="s">
        <v>95</v>
      </c>
      <c r="R150">
        <v>940</v>
      </c>
      <c r="S150" s="2">
        <v>45079</v>
      </c>
      <c r="T150" t="s">
        <v>42</v>
      </c>
      <c r="U150">
        <v>0</v>
      </c>
      <c r="V150" t="s">
        <v>43</v>
      </c>
      <c r="W150">
        <v>826</v>
      </c>
      <c r="X150" t="s">
        <v>44</v>
      </c>
      <c r="Y150" t="s">
        <v>72</v>
      </c>
      <c r="Z150">
        <v>3604</v>
      </c>
      <c r="AA150">
        <v>159</v>
      </c>
      <c r="AB150">
        <v>31664</v>
      </c>
      <c r="AC150" t="s">
        <v>46</v>
      </c>
    </row>
    <row r="151" spans="1:29" x14ac:dyDescent="0.3">
      <c r="A151" s="1" t="s">
        <v>29</v>
      </c>
      <c r="B151" t="s">
        <v>86</v>
      </c>
      <c r="C151" t="s">
        <v>759</v>
      </c>
      <c r="D151" t="s">
        <v>352</v>
      </c>
      <c r="E151">
        <v>4</v>
      </c>
      <c r="F151" t="s">
        <v>221</v>
      </c>
      <c r="G151" t="s">
        <v>222</v>
      </c>
      <c r="H151" t="s">
        <v>79</v>
      </c>
      <c r="I151" t="s">
        <v>910</v>
      </c>
      <c r="J151" t="s">
        <v>911</v>
      </c>
      <c r="K151" t="s">
        <v>912</v>
      </c>
      <c r="L151" t="s">
        <v>913</v>
      </c>
      <c r="M151" t="s">
        <v>677</v>
      </c>
      <c r="N151" t="s">
        <v>94</v>
      </c>
      <c r="O151">
        <v>26448</v>
      </c>
      <c r="P151">
        <v>31337</v>
      </c>
      <c r="Q151" t="s">
        <v>59</v>
      </c>
      <c r="R151">
        <v>40</v>
      </c>
      <c r="S151" s="2">
        <v>44313</v>
      </c>
      <c r="T151" s="2">
        <v>44325</v>
      </c>
      <c r="U151">
        <v>29227</v>
      </c>
      <c r="V151" t="s">
        <v>106</v>
      </c>
      <c r="W151">
        <v>774</v>
      </c>
      <c r="X151" t="s">
        <v>60</v>
      </c>
      <c r="Y151" t="s">
        <v>72</v>
      </c>
      <c r="Z151">
        <v>0</v>
      </c>
      <c r="AA151">
        <v>246</v>
      </c>
      <c r="AB151">
        <v>28014</v>
      </c>
      <c r="AC151" t="s">
        <v>107</v>
      </c>
    </row>
    <row r="152" spans="1:29" x14ac:dyDescent="0.3">
      <c r="A152" s="1" t="s">
        <v>47</v>
      </c>
      <c r="B152" t="s">
        <v>592</v>
      </c>
      <c r="C152" t="s">
        <v>914</v>
      </c>
      <c r="D152" t="s">
        <v>387</v>
      </c>
      <c r="E152">
        <v>10</v>
      </c>
      <c r="F152" t="s">
        <v>51</v>
      </c>
      <c r="G152" t="s">
        <v>710</v>
      </c>
      <c r="H152" t="s">
        <v>35</v>
      </c>
      <c r="I152" t="s">
        <v>915</v>
      </c>
      <c r="J152" t="s">
        <v>916</v>
      </c>
      <c r="K152" t="s">
        <v>917</v>
      </c>
      <c r="L152" t="s">
        <v>918</v>
      </c>
      <c r="M152" t="s">
        <v>919</v>
      </c>
      <c r="N152" t="s">
        <v>40</v>
      </c>
      <c r="O152">
        <v>7280</v>
      </c>
      <c r="P152">
        <v>9383</v>
      </c>
      <c r="Q152" t="s">
        <v>59</v>
      </c>
      <c r="R152">
        <v>865</v>
      </c>
      <c r="S152" s="2">
        <v>44581</v>
      </c>
      <c r="T152" s="2">
        <v>44599</v>
      </c>
      <c r="U152">
        <v>27741</v>
      </c>
      <c r="V152" t="s">
        <v>43</v>
      </c>
      <c r="W152">
        <v>643</v>
      </c>
      <c r="X152" t="s">
        <v>60</v>
      </c>
      <c r="Y152" t="s">
        <v>61</v>
      </c>
      <c r="Z152">
        <v>0</v>
      </c>
      <c r="AA152">
        <v>396</v>
      </c>
      <c r="AB152">
        <v>7676</v>
      </c>
      <c r="AC152" t="s">
        <v>46</v>
      </c>
    </row>
    <row r="153" spans="1:29" x14ac:dyDescent="0.3">
      <c r="A153" s="1" t="s">
        <v>47</v>
      </c>
      <c r="B153" t="s">
        <v>117</v>
      </c>
      <c r="C153" t="s">
        <v>920</v>
      </c>
      <c r="D153" t="s">
        <v>201</v>
      </c>
      <c r="E153">
        <v>2</v>
      </c>
      <c r="F153" t="s">
        <v>99</v>
      </c>
      <c r="G153" t="s">
        <v>579</v>
      </c>
      <c r="H153" t="s">
        <v>35</v>
      </c>
      <c r="I153" t="s">
        <v>921</v>
      </c>
      <c r="J153" t="s">
        <v>922</v>
      </c>
      <c r="K153" t="s">
        <v>923</v>
      </c>
      <c r="L153" t="s">
        <v>924</v>
      </c>
      <c r="M153" t="s">
        <v>925</v>
      </c>
      <c r="N153" t="s">
        <v>94</v>
      </c>
      <c r="O153">
        <v>5176</v>
      </c>
      <c r="P153">
        <v>7901</v>
      </c>
      <c r="Q153" t="s">
        <v>95</v>
      </c>
      <c r="R153">
        <v>14</v>
      </c>
      <c r="S153" s="2">
        <v>44564</v>
      </c>
      <c r="T153" t="s">
        <v>42</v>
      </c>
      <c r="U153">
        <v>0</v>
      </c>
      <c r="V153" t="s">
        <v>106</v>
      </c>
      <c r="W153">
        <v>704</v>
      </c>
      <c r="X153" t="s">
        <v>44</v>
      </c>
      <c r="Y153" t="s">
        <v>45</v>
      </c>
      <c r="Z153">
        <v>0</v>
      </c>
      <c r="AA153">
        <v>696</v>
      </c>
      <c r="AB153">
        <v>5759</v>
      </c>
      <c r="AC153" t="s">
        <v>73</v>
      </c>
    </row>
    <row r="154" spans="1:29" x14ac:dyDescent="0.3">
      <c r="A154" s="1" t="s">
        <v>47</v>
      </c>
      <c r="B154" t="s">
        <v>176</v>
      </c>
      <c r="C154" t="s">
        <v>926</v>
      </c>
      <c r="D154" t="s">
        <v>76</v>
      </c>
      <c r="E154">
        <v>1</v>
      </c>
      <c r="F154" t="s">
        <v>64</v>
      </c>
      <c r="G154" t="s">
        <v>258</v>
      </c>
      <c r="H154" t="s">
        <v>35</v>
      </c>
      <c r="I154" t="s">
        <v>927</v>
      </c>
      <c r="J154" t="s">
        <v>928</v>
      </c>
      <c r="K154" t="s">
        <v>929</v>
      </c>
      <c r="L154" t="s">
        <v>930</v>
      </c>
      <c r="M154" t="s">
        <v>296</v>
      </c>
      <c r="N154" t="s">
        <v>58</v>
      </c>
      <c r="O154">
        <v>29303</v>
      </c>
      <c r="P154">
        <v>33907</v>
      </c>
      <c r="Q154" t="s">
        <v>95</v>
      </c>
      <c r="R154">
        <v>401</v>
      </c>
      <c r="S154" s="2">
        <v>44956</v>
      </c>
      <c r="T154" s="2">
        <v>44980</v>
      </c>
      <c r="U154">
        <v>0</v>
      </c>
      <c r="V154" t="s">
        <v>106</v>
      </c>
      <c r="W154">
        <v>673</v>
      </c>
      <c r="X154" t="s">
        <v>60</v>
      </c>
      <c r="Y154" t="s">
        <v>72</v>
      </c>
      <c r="Z154">
        <v>1627</v>
      </c>
      <c r="AA154">
        <v>396</v>
      </c>
      <c r="AB154">
        <v>33407</v>
      </c>
      <c r="AC154" t="s">
        <v>107</v>
      </c>
    </row>
    <row r="155" spans="1:29" x14ac:dyDescent="0.3">
      <c r="A155" s="1" t="s">
        <v>47</v>
      </c>
      <c r="B155" t="s">
        <v>48</v>
      </c>
      <c r="C155" t="s">
        <v>931</v>
      </c>
      <c r="D155" t="s">
        <v>201</v>
      </c>
      <c r="E155">
        <v>2</v>
      </c>
      <c r="F155" t="s">
        <v>77</v>
      </c>
      <c r="G155" t="s">
        <v>932</v>
      </c>
      <c r="H155" t="s">
        <v>79</v>
      </c>
      <c r="I155" t="s">
        <v>216</v>
      </c>
      <c r="J155" t="s">
        <v>224</v>
      </c>
      <c r="K155" t="s">
        <v>933</v>
      </c>
      <c r="L155" t="s">
        <v>934</v>
      </c>
      <c r="M155" t="s">
        <v>303</v>
      </c>
      <c r="N155" t="s">
        <v>58</v>
      </c>
      <c r="O155">
        <v>7182</v>
      </c>
      <c r="P155">
        <v>11546</v>
      </c>
      <c r="Q155" t="s">
        <v>95</v>
      </c>
      <c r="R155">
        <v>895</v>
      </c>
      <c r="S155" s="2">
        <v>44665</v>
      </c>
      <c r="T155" t="s">
        <v>42</v>
      </c>
      <c r="U155">
        <v>0</v>
      </c>
      <c r="V155" t="s">
        <v>106</v>
      </c>
      <c r="W155">
        <v>452</v>
      </c>
      <c r="X155" t="s">
        <v>44</v>
      </c>
      <c r="Y155" t="s">
        <v>61</v>
      </c>
      <c r="Z155">
        <v>2177</v>
      </c>
      <c r="AA155">
        <v>430</v>
      </c>
      <c r="AB155">
        <v>9612</v>
      </c>
      <c r="AC155" t="s">
        <v>107</v>
      </c>
    </row>
    <row r="156" spans="1:29" x14ac:dyDescent="0.3">
      <c r="A156" s="1" t="s">
        <v>47</v>
      </c>
      <c r="B156" t="s">
        <v>161</v>
      </c>
      <c r="C156" t="s">
        <v>734</v>
      </c>
      <c r="D156" t="s">
        <v>119</v>
      </c>
      <c r="E156">
        <v>7</v>
      </c>
      <c r="F156" t="s">
        <v>129</v>
      </c>
      <c r="G156" t="s">
        <v>574</v>
      </c>
      <c r="H156" t="s">
        <v>35</v>
      </c>
      <c r="I156" t="s">
        <v>935</v>
      </c>
      <c r="J156" t="s">
        <v>936</v>
      </c>
      <c r="K156" t="s">
        <v>937</v>
      </c>
      <c r="L156" t="s">
        <v>938</v>
      </c>
      <c r="M156" t="s">
        <v>687</v>
      </c>
      <c r="N156" t="s">
        <v>58</v>
      </c>
      <c r="O156">
        <v>7762</v>
      </c>
      <c r="P156">
        <v>10541</v>
      </c>
      <c r="Q156" t="s">
        <v>95</v>
      </c>
      <c r="R156">
        <v>929</v>
      </c>
      <c r="S156" s="2">
        <v>45280</v>
      </c>
      <c r="T156" t="s">
        <v>42</v>
      </c>
      <c r="U156">
        <v>0</v>
      </c>
      <c r="V156" t="s">
        <v>71</v>
      </c>
      <c r="W156">
        <v>576</v>
      </c>
      <c r="X156" t="s">
        <v>44</v>
      </c>
      <c r="Y156" t="s">
        <v>45</v>
      </c>
      <c r="Z156">
        <v>4898</v>
      </c>
      <c r="AA156">
        <v>336</v>
      </c>
      <c r="AB156">
        <v>8941</v>
      </c>
      <c r="AC156" t="s">
        <v>73</v>
      </c>
    </row>
    <row r="157" spans="1:29" x14ac:dyDescent="0.3">
      <c r="A157" s="1" t="s">
        <v>47</v>
      </c>
      <c r="B157" t="s">
        <v>153</v>
      </c>
      <c r="C157" t="s">
        <v>939</v>
      </c>
      <c r="D157" t="s">
        <v>138</v>
      </c>
      <c r="E157">
        <v>4</v>
      </c>
      <c r="F157" t="s">
        <v>64</v>
      </c>
      <c r="G157" t="s">
        <v>65</v>
      </c>
      <c r="H157" t="s">
        <v>79</v>
      </c>
      <c r="I157" t="s">
        <v>940</v>
      </c>
      <c r="J157" t="s">
        <v>90</v>
      </c>
      <c r="K157" t="s">
        <v>941</v>
      </c>
      <c r="L157" t="s">
        <v>942</v>
      </c>
      <c r="M157" t="s">
        <v>943</v>
      </c>
      <c r="N157" t="s">
        <v>84</v>
      </c>
      <c r="O157">
        <v>28302</v>
      </c>
      <c r="P157">
        <v>31332</v>
      </c>
      <c r="Q157" t="s">
        <v>95</v>
      </c>
      <c r="R157">
        <v>69</v>
      </c>
      <c r="S157" s="2">
        <v>44909</v>
      </c>
      <c r="T157" s="2">
        <v>44929</v>
      </c>
      <c r="U157">
        <v>0</v>
      </c>
      <c r="V157" t="s">
        <v>71</v>
      </c>
      <c r="W157">
        <v>713</v>
      </c>
      <c r="X157" t="s">
        <v>60</v>
      </c>
      <c r="Y157" t="s">
        <v>61</v>
      </c>
      <c r="Z157">
        <v>0</v>
      </c>
      <c r="AA157">
        <v>464</v>
      </c>
      <c r="AB157">
        <v>29712</v>
      </c>
      <c r="AC157" t="s">
        <v>46</v>
      </c>
    </row>
    <row r="158" spans="1:29" x14ac:dyDescent="0.3">
      <c r="A158" s="1" t="s">
        <v>29</v>
      </c>
      <c r="B158" t="s">
        <v>393</v>
      </c>
      <c r="C158" t="s">
        <v>394</v>
      </c>
      <c r="D158" t="s">
        <v>169</v>
      </c>
      <c r="E158">
        <v>8</v>
      </c>
      <c r="F158" t="s">
        <v>129</v>
      </c>
      <c r="G158" t="s">
        <v>944</v>
      </c>
      <c r="H158" t="s">
        <v>35</v>
      </c>
      <c r="I158" t="s">
        <v>906</v>
      </c>
      <c r="J158" t="s">
        <v>945</v>
      </c>
      <c r="K158" t="s">
        <v>946</v>
      </c>
      <c r="L158" t="s">
        <v>947</v>
      </c>
      <c r="M158" t="s">
        <v>948</v>
      </c>
      <c r="N158" t="s">
        <v>58</v>
      </c>
      <c r="O158">
        <v>6283</v>
      </c>
      <c r="P158">
        <v>9932</v>
      </c>
      <c r="Q158" t="s">
        <v>41</v>
      </c>
      <c r="R158">
        <v>326</v>
      </c>
      <c r="S158" s="2">
        <v>44833</v>
      </c>
      <c r="T158" s="2">
        <v>44862</v>
      </c>
      <c r="U158">
        <v>0</v>
      </c>
      <c r="V158" t="s">
        <v>85</v>
      </c>
      <c r="W158">
        <v>652</v>
      </c>
      <c r="X158" t="s">
        <v>60</v>
      </c>
      <c r="Y158" t="s">
        <v>61</v>
      </c>
      <c r="Z158">
        <v>2478</v>
      </c>
      <c r="AA158">
        <v>648</v>
      </c>
      <c r="AB158">
        <v>9234</v>
      </c>
      <c r="AC158" t="s">
        <v>46</v>
      </c>
    </row>
    <row r="159" spans="1:29" x14ac:dyDescent="0.3">
      <c r="A159" s="1" t="s">
        <v>29</v>
      </c>
      <c r="B159" t="s">
        <v>327</v>
      </c>
      <c r="C159" t="s">
        <v>949</v>
      </c>
      <c r="D159" t="s">
        <v>236</v>
      </c>
      <c r="E159">
        <v>3</v>
      </c>
      <c r="F159" t="s">
        <v>99</v>
      </c>
      <c r="G159" t="s">
        <v>950</v>
      </c>
      <c r="H159" t="s">
        <v>79</v>
      </c>
      <c r="I159" t="s">
        <v>292</v>
      </c>
      <c r="J159" t="s">
        <v>951</v>
      </c>
      <c r="K159" t="s">
        <v>952</v>
      </c>
      <c r="L159" t="s">
        <v>953</v>
      </c>
      <c r="M159" t="s">
        <v>769</v>
      </c>
      <c r="N159" t="s">
        <v>94</v>
      </c>
      <c r="O159">
        <v>6249</v>
      </c>
      <c r="P159">
        <v>10694</v>
      </c>
      <c r="Q159" t="s">
        <v>41</v>
      </c>
      <c r="R159">
        <v>907</v>
      </c>
      <c r="S159" s="2">
        <v>44432</v>
      </c>
      <c r="T159" s="2">
        <v>44453</v>
      </c>
      <c r="U159">
        <v>0</v>
      </c>
      <c r="V159" t="s">
        <v>71</v>
      </c>
      <c r="W159">
        <v>689</v>
      </c>
      <c r="X159" t="s">
        <v>60</v>
      </c>
      <c r="Y159" t="s">
        <v>72</v>
      </c>
      <c r="Z159">
        <v>0</v>
      </c>
      <c r="AA159">
        <v>389</v>
      </c>
      <c r="AB159">
        <v>7265</v>
      </c>
      <c r="AC159" t="s">
        <v>107</v>
      </c>
    </row>
    <row r="160" spans="1:29" x14ac:dyDescent="0.3">
      <c r="A160" s="1" t="s">
        <v>47</v>
      </c>
      <c r="B160" t="s">
        <v>176</v>
      </c>
      <c r="C160" t="s">
        <v>926</v>
      </c>
      <c r="D160" t="s">
        <v>185</v>
      </c>
      <c r="E160">
        <v>2</v>
      </c>
      <c r="F160" t="s">
        <v>271</v>
      </c>
      <c r="G160" t="s">
        <v>272</v>
      </c>
      <c r="H160" t="s">
        <v>35</v>
      </c>
      <c r="I160" t="s">
        <v>954</v>
      </c>
      <c r="J160" t="s">
        <v>748</v>
      </c>
      <c r="K160" t="s">
        <v>955</v>
      </c>
      <c r="L160" t="s">
        <v>956</v>
      </c>
      <c r="M160" t="s">
        <v>957</v>
      </c>
      <c r="N160" t="s">
        <v>84</v>
      </c>
      <c r="O160">
        <v>28935</v>
      </c>
      <c r="P160">
        <v>31625</v>
      </c>
      <c r="Q160" t="s">
        <v>59</v>
      </c>
      <c r="R160">
        <v>319</v>
      </c>
      <c r="S160" s="2">
        <v>45040</v>
      </c>
      <c r="T160" s="2">
        <v>45049</v>
      </c>
      <c r="U160">
        <v>43466</v>
      </c>
      <c r="V160" t="s">
        <v>71</v>
      </c>
      <c r="W160">
        <v>607</v>
      </c>
      <c r="X160" t="s">
        <v>60</v>
      </c>
      <c r="Y160" t="s">
        <v>72</v>
      </c>
      <c r="Z160">
        <v>0</v>
      </c>
      <c r="AA160">
        <v>386</v>
      </c>
      <c r="AB160">
        <v>29823</v>
      </c>
      <c r="AC160" t="s">
        <v>107</v>
      </c>
    </row>
    <row r="161" spans="1:29" x14ac:dyDescent="0.3">
      <c r="A161" s="1" t="s">
        <v>29</v>
      </c>
      <c r="B161" t="s">
        <v>62</v>
      </c>
      <c r="C161" t="s">
        <v>127</v>
      </c>
      <c r="D161" t="s">
        <v>178</v>
      </c>
      <c r="E161">
        <v>5</v>
      </c>
      <c r="F161" t="s">
        <v>271</v>
      </c>
      <c r="G161" t="s">
        <v>689</v>
      </c>
      <c r="H161" t="s">
        <v>35</v>
      </c>
      <c r="I161" t="s">
        <v>889</v>
      </c>
      <c r="J161" t="s">
        <v>958</v>
      </c>
      <c r="K161">
        <f>1-200-206-3183</f>
        <v>-3588</v>
      </c>
      <c r="L161" t="s">
        <v>959</v>
      </c>
      <c r="M161" t="s">
        <v>362</v>
      </c>
      <c r="N161" t="s">
        <v>40</v>
      </c>
      <c r="O161">
        <v>28474</v>
      </c>
      <c r="P161">
        <v>31455</v>
      </c>
      <c r="Q161" t="s">
        <v>95</v>
      </c>
      <c r="R161">
        <v>801</v>
      </c>
      <c r="S161" s="2">
        <v>44749</v>
      </c>
      <c r="T161" t="s">
        <v>42</v>
      </c>
      <c r="U161">
        <v>0</v>
      </c>
      <c r="V161" t="s">
        <v>85</v>
      </c>
      <c r="W161">
        <v>437</v>
      </c>
      <c r="X161" t="s">
        <v>44</v>
      </c>
      <c r="Y161" t="s">
        <v>72</v>
      </c>
      <c r="Z161">
        <v>0</v>
      </c>
      <c r="AA161">
        <v>205</v>
      </c>
      <c r="AB161">
        <v>30411</v>
      </c>
      <c r="AC161" t="s">
        <v>107</v>
      </c>
    </row>
    <row r="162" spans="1:29" x14ac:dyDescent="0.3">
      <c r="A162" s="1" t="s">
        <v>29</v>
      </c>
      <c r="B162" t="s">
        <v>228</v>
      </c>
      <c r="C162" t="s">
        <v>960</v>
      </c>
      <c r="D162" t="s">
        <v>32</v>
      </c>
      <c r="E162">
        <v>3</v>
      </c>
      <c r="F162" t="s">
        <v>186</v>
      </c>
      <c r="G162" t="s">
        <v>620</v>
      </c>
      <c r="H162" t="s">
        <v>35</v>
      </c>
      <c r="I162" t="s">
        <v>672</v>
      </c>
      <c r="J162" t="s">
        <v>961</v>
      </c>
      <c r="K162" t="s">
        <v>962</v>
      </c>
      <c r="L162" t="s">
        <v>963</v>
      </c>
      <c r="M162" t="s">
        <v>964</v>
      </c>
      <c r="N162" t="s">
        <v>58</v>
      </c>
      <c r="O162">
        <v>23894</v>
      </c>
      <c r="P162">
        <v>28885</v>
      </c>
      <c r="Q162" t="s">
        <v>59</v>
      </c>
      <c r="R162">
        <v>812</v>
      </c>
      <c r="S162" s="2">
        <v>45158</v>
      </c>
      <c r="T162" s="2">
        <v>45188</v>
      </c>
      <c r="U162">
        <v>36348</v>
      </c>
      <c r="V162" t="s">
        <v>71</v>
      </c>
      <c r="W162">
        <v>445</v>
      </c>
      <c r="X162" t="s">
        <v>60</v>
      </c>
      <c r="Y162" t="s">
        <v>72</v>
      </c>
      <c r="Z162">
        <v>4636</v>
      </c>
      <c r="AA162">
        <v>897</v>
      </c>
      <c r="AB162">
        <v>25466</v>
      </c>
      <c r="AC162" t="s">
        <v>107</v>
      </c>
    </row>
    <row r="163" spans="1:29" x14ac:dyDescent="0.3">
      <c r="A163" s="1" t="s">
        <v>29</v>
      </c>
      <c r="B163" t="s">
        <v>74</v>
      </c>
      <c r="C163" t="s">
        <v>965</v>
      </c>
      <c r="D163" t="s">
        <v>178</v>
      </c>
      <c r="E163">
        <v>4</v>
      </c>
      <c r="F163" t="s">
        <v>33</v>
      </c>
      <c r="G163" t="s">
        <v>411</v>
      </c>
      <c r="H163" t="s">
        <v>79</v>
      </c>
      <c r="I163" t="s">
        <v>966</v>
      </c>
      <c r="J163" t="s">
        <v>89</v>
      </c>
      <c r="K163" t="s">
        <v>967</v>
      </c>
      <c r="L163" t="s">
        <v>968</v>
      </c>
      <c r="M163" t="s">
        <v>969</v>
      </c>
      <c r="N163" t="s">
        <v>40</v>
      </c>
      <c r="O163">
        <v>4270</v>
      </c>
      <c r="P163">
        <v>7519</v>
      </c>
      <c r="Q163" t="s">
        <v>41</v>
      </c>
      <c r="R163">
        <v>236</v>
      </c>
      <c r="S163" s="2">
        <v>44710</v>
      </c>
      <c r="T163" s="2">
        <v>44718</v>
      </c>
      <c r="U163">
        <v>0</v>
      </c>
      <c r="V163" t="s">
        <v>106</v>
      </c>
      <c r="W163">
        <v>573</v>
      </c>
      <c r="X163" t="s">
        <v>60</v>
      </c>
      <c r="Y163" t="s">
        <v>45</v>
      </c>
      <c r="Z163">
        <v>0</v>
      </c>
      <c r="AA163">
        <v>797</v>
      </c>
      <c r="AB163">
        <v>5176</v>
      </c>
      <c r="AC163" t="s">
        <v>46</v>
      </c>
    </row>
    <row r="164" spans="1:29" x14ac:dyDescent="0.3">
      <c r="A164" s="1" t="s">
        <v>29</v>
      </c>
      <c r="B164" t="s">
        <v>74</v>
      </c>
      <c r="C164" t="s">
        <v>970</v>
      </c>
      <c r="D164" t="s">
        <v>76</v>
      </c>
      <c r="E164">
        <v>9</v>
      </c>
      <c r="F164" t="s">
        <v>186</v>
      </c>
      <c r="G164" t="s">
        <v>187</v>
      </c>
      <c r="H164" t="s">
        <v>79</v>
      </c>
      <c r="I164" t="s">
        <v>756</v>
      </c>
      <c r="J164" t="s">
        <v>524</v>
      </c>
      <c r="K164" t="s">
        <v>971</v>
      </c>
      <c r="L164" t="s">
        <v>972</v>
      </c>
      <c r="M164" t="s">
        <v>973</v>
      </c>
      <c r="N164" t="s">
        <v>40</v>
      </c>
      <c r="O164">
        <v>6911</v>
      </c>
      <c r="P164">
        <v>9903</v>
      </c>
      <c r="Q164" t="s">
        <v>95</v>
      </c>
      <c r="R164">
        <v>107</v>
      </c>
      <c r="S164" s="2">
        <v>45112</v>
      </c>
      <c r="T164" t="s">
        <v>42</v>
      </c>
      <c r="U164">
        <v>0</v>
      </c>
      <c r="V164" t="s">
        <v>85</v>
      </c>
      <c r="W164">
        <v>667</v>
      </c>
      <c r="X164" t="s">
        <v>44</v>
      </c>
      <c r="Y164" t="s">
        <v>72</v>
      </c>
      <c r="Z164">
        <v>0</v>
      </c>
      <c r="AA164">
        <v>915</v>
      </c>
      <c r="AB164">
        <v>8286</v>
      </c>
      <c r="AC164" t="s">
        <v>73</v>
      </c>
    </row>
    <row r="165" spans="1:29" x14ac:dyDescent="0.3">
      <c r="A165" s="1" t="s">
        <v>29</v>
      </c>
      <c r="B165" t="s">
        <v>74</v>
      </c>
      <c r="C165" t="s">
        <v>790</v>
      </c>
      <c r="D165" t="s">
        <v>257</v>
      </c>
      <c r="E165">
        <v>4</v>
      </c>
      <c r="F165" t="s">
        <v>271</v>
      </c>
      <c r="G165" t="s">
        <v>715</v>
      </c>
      <c r="H165" t="s">
        <v>35</v>
      </c>
      <c r="I165" t="s">
        <v>464</v>
      </c>
      <c r="J165" t="s">
        <v>900</v>
      </c>
      <c r="K165" t="s">
        <v>974</v>
      </c>
      <c r="L165" t="s">
        <v>975</v>
      </c>
      <c r="M165" t="s">
        <v>969</v>
      </c>
      <c r="N165" t="s">
        <v>94</v>
      </c>
      <c r="O165">
        <v>23044</v>
      </c>
      <c r="P165">
        <v>25110</v>
      </c>
      <c r="Q165" t="s">
        <v>95</v>
      </c>
      <c r="R165">
        <v>657</v>
      </c>
      <c r="S165" s="2">
        <v>44857</v>
      </c>
      <c r="T165" s="2">
        <v>44858</v>
      </c>
      <c r="U165">
        <v>0</v>
      </c>
      <c r="V165" t="s">
        <v>43</v>
      </c>
      <c r="W165">
        <v>739</v>
      </c>
      <c r="X165" t="s">
        <v>60</v>
      </c>
      <c r="Y165" t="s">
        <v>45</v>
      </c>
      <c r="Z165">
        <v>0</v>
      </c>
      <c r="AA165">
        <v>922</v>
      </c>
      <c r="AB165">
        <v>23377</v>
      </c>
      <c r="AC165" t="s">
        <v>46</v>
      </c>
    </row>
    <row r="166" spans="1:29" x14ac:dyDescent="0.3">
      <c r="A166" s="1" t="s">
        <v>47</v>
      </c>
      <c r="B166" t="s">
        <v>117</v>
      </c>
      <c r="C166" t="s">
        <v>976</v>
      </c>
      <c r="D166" t="s">
        <v>169</v>
      </c>
      <c r="E166">
        <v>6</v>
      </c>
      <c r="F166" t="s">
        <v>129</v>
      </c>
      <c r="G166" t="s">
        <v>944</v>
      </c>
      <c r="H166" t="s">
        <v>35</v>
      </c>
      <c r="I166" t="s">
        <v>210</v>
      </c>
      <c r="J166" t="s">
        <v>977</v>
      </c>
      <c r="K166" t="s">
        <v>978</v>
      </c>
      <c r="L166" t="s">
        <v>979</v>
      </c>
      <c r="M166" t="s">
        <v>517</v>
      </c>
      <c r="N166" t="s">
        <v>94</v>
      </c>
      <c r="O166">
        <v>16091</v>
      </c>
      <c r="P166">
        <v>18265</v>
      </c>
      <c r="Q166" t="s">
        <v>59</v>
      </c>
      <c r="R166">
        <v>750</v>
      </c>
      <c r="S166" s="2">
        <v>44774</v>
      </c>
      <c r="T166" t="s">
        <v>42</v>
      </c>
      <c r="U166">
        <v>18402</v>
      </c>
      <c r="V166" t="s">
        <v>71</v>
      </c>
      <c r="W166">
        <v>630</v>
      </c>
      <c r="X166" t="s">
        <v>44</v>
      </c>
      <c r="Y166" t="s">
        <v>61</v>
      </c>
      <c r="Z166">
        <v>0</v>
      </c>
      <c r="AA166">
        <v>891</v>
      </c>
      <c r="AB166">
        <v>16766</v>
      </c>
      <c r="AC166" t="s">
        <v>73</v>
      </c>
    </row>
    <row r="167" spans="1:29" x14ac:dyDescent="0.3">
      <c r="A167" s="1" t="s">
        <v>47</v>
      </c>
      <c r="B167" t="s">
        <v>234</v>
      </c>
      <c r="C167" t="s">
        <v>853</v>
      </c>
      <c r="D167" t="s">
        <v>236</v>
      </c>
      <c r="E167">
        <v>10</v>
      </c>
      <c r="F167" t="s">
        <v>77</v>
      </c>
      <c r="G167" t="s">
        <v>980</v>
      </c>
      <c r="H167" t="s">
        <v>35</v>
      </c>
      <c r="I167" t="s">
        <v>981</v>
      </c>
      <c r="J167" t="s">
        <v>900</v>
      </c>
      <c r="K167" t="s">
        <v>982</v>
      </c>
      <c r="L167" t="s">
        <v>983</v>
      </c>
      <c r="M167" t="s">
        <v>984</v>
      </c>
      <c r="N167" t="s">
        <v>58</v>
      </c>
      <c r="O167">
        <v>3642</v>
      </c>
      <c r="P167">
        <v>7931</v>
      </c>
      <c r="Q167" t="s">
        <v>41</v>
      </c>
      <c r="R167">
        <v>771</v>
      </c>
      <c r="S167" s="2">
        <v>44562</v>
      </c>
      <c r="T167" t="s">
        <v>42</v>
      </c>
      <c r="U167">
        <v>0</v>
      </c>
      <c r="V167" t="s">
        <v>71</v>
      </c>
      <c r="W167">
        <v>727</v>
      </c>
      <c r="X167" t="s">
        <v>44</v>
      </c>
      <c r="Y167" t="s">
        <v>72</v>
      </c>
      <c r="Z167">
        <v>1275</v>
      </c>
      <c r="AA167">
        <v>87</v>
      </c>
      <c r="AB167">
        <v>6151</v>
      </c>
      <c r="AC167" t="s">
        <v>107</v>
      </c>
    </row>
    <row r="168" spans="1:29" x14ac:dyDescent="0.3">
      <c r="A168" s="1" t="s">
        <v>47</v>
      </c>
      <c r="B168" t="s">
        <v>136</v>
      </c>
      <c r="C168" t="s">
        <v>641</v>
      </c>
      <c r="D168" t="s">
        <v>128</v>
      </c>
      <c r="E168">
        <v>8</v>
      </c>
      <c r="F168" t="s">
        <v>64</v>
      </c>
      <c r="G168" t="s">
        <v>258</v>
      </c>
      <c r="H168" t="s">
        <v>79</v>
      </c>
      <c r="I168" t="s">
        <v>581</v>
      </c>
      <c r="J168" t="s">
        <v>985</v>
      </c>
      <c r="K168" t="s">
        <v>986</v>
      </c>
      <c r="L168" t="s">
        <v>987</v>
      </c>
      <c r="M168" t="s">
        <v>988</v>
      </c>
      <c r="N168" t="s">
        <v>40</v>
      </c>
      <c r="O168">
        <v>29566</v>
      </c>
      <c r="P168">
        <v>34207</v>
      </c>
      <c r="Q168" t="s">
        <v>59</v>
      </c>
      <c r="R168">
        <v>483</v>
      </c>
      <c r="S168" s="2">
        <v>44814</v>
      </c>
      <c r="T168" t="s">
        <v>42</v>
      </c>
      <c r="U168">
        <v>4811</v>
      </c>
      <c r="V168" t="s">
        <v>85</v>
      </c>
      <c r="W168">
        <v>803</v>
      </c>
      <c r="X168" t="s">
        <v>44</v>
      </c>
      <c r="Y168" t="s">
        <v>72</v>
      </c>
      <c r="Z168">
        <v>0</v>
      </c>
      <c r="AA168">
        <v>222</v>
      </c>
      <c r="AB168">
        <v>32577</v>
      </c>
      <c r="AC168" t="s">
        <v>107</v>
      </c>
    </row>
    <row r="169" spans="1:29" x14ac:dyDescent="0.3">
      <c r="A169" s="1" t="s">
        <v>29</v>
      </c>
      <c r="B169" t="s">
        <v>228</v>
      </c>
      <c r="C169" t="s">
        <v>989</v>
      </c>
      <c r="D169" t="s">
        <v>387</v>
      </c>
      <c r="E169">
        <v>4</v>
      </c>
      <c r="F169" t="s">
        <v>33</v>
      </c>
      <c r="G169" t="s">
        <v>179</v>
      </c>
      <c r="H169" t="s">
        <v>35</v>
      </c>
      <c r="I169" t="s">
        <v>990</v>
      </c>
      <c r="J169" t="s">
        <v>674</v>
      </c>
      <c r="K169" t="s">
        <v>991</v>
      </c>
      <c r="L169" t="s">
        <v>992</v>
      </c>
      <c r="M169" t="s">
        <v>993</v>
      </c>
      <c r="N169" t="s">
        <v>40</v>
      </c>
      <c r="O169">
        <v>23984</v>
      </c>
      <c r="P169">
        <v>28780</v>
      </c>
      <c r="Q169" t="s">
        <v>59</v>
      </c>
      <c r="R169">
        <v>869</v>
      </c>
      <c r="S169" s="2">
        <v>45284</v>
      </c>
      <c r="T169" t="s">
        <v>42</v>
      </c>
      <c r="U169">
        <v>46847</v>
      </c>
      <c r="V169" t="s">
        <v>106</v>
      </c>
      <c r="W169">
        <v>690</v>
      </c>
      <c r="X169" t="s">
        <v>44</v>
      </c>
      <c r="Y169" t="s">
        <v>72</v>
      </c>
      <c r="Z169">
        <v>0</v>
      </c>
      <c r="AA169">
        <v>744</v>
      </c>
      <c r="AB169">
        <v>26756</v>
      </c>
      <c r="AC169" t="s">
        <v>46</v>
      </c>
    </row>
    <row r="170" spans="1:29" x14ac:dyDescent="0.3">
      <c r="A170" s="1" t="s">
        <v>29</v>
      </c>
      <c r="B170" t="s">
        <v>327</v>
      </c>
      <c r="C170" t="s">
        <v>994</v>
      </c>
      <c r="D170" t="s">
        <v>155</v>
      </c>
      <c r="E170">
        <v>8</v>
      </c>
      <c r="F170" t="s">
        <v>51</v>
      </c>
      <c r="G170" t="s">
        <v>285</v>
      </c>
      <c r="H170" t="s">
        <v>35</v>
      </c>
      <c r="I170" t="s">
        <v>995</v>
      </c>
      <c r="J170" t="s">
        <v>996</v>
      </c>
      <c r="K170" t="s">
        <v>997</v>
      </c>
      <c r="L170" t="s">
        <v>998</v>
      </c>
      <c r="M170" t="s">
        <v>999</v>
      </c>
      <c r="N170" t="s">
        <v>94</v>
      </c>
      <c r="O170">
        <v>28847</v>
      </c>
      <c r="P170">
        <v>31780</v>
      </c>
      <c r="Q170" t="s">
        <v>59</v>
      </c>
      <c r="R170">
        <v>181</v>
      </c>
      <c r="S170" s="2">
        <v>44686</v>
      </c>
      <c r="T170" t="s">
        <v>42</v>
      </c>
      <c r="U170">
        <v>37624</v>
      </c>
      <c r="V170" t="s">
        <v>85</v>
      </c>
      <c r="W170">
        <v>826</v>
      </c>
      <c r="X170" t="s">
        <v>44</v>
      </c>
      <c r="Y170" t="s">
        <v>72</v>
      </c>
      <c r="Z170">
        <v>0</v>
      </c>
      <c r="AA170">
        <v>614</v>
      </c>
      <c r="AB170">
        <v>29946</v>
      </c>
      <c r="AC170" t="s">
        <v>46</v>
      </c>
    </row>
    <row r="171" spans="1:29" x14ac:dyDescent="0.3">
      <c r="A171" s="1" t="s">
        <v>47</v>
      </c>
      <c r="B171" t="s">
        <v>176</v>
      </c>
      <c r="C171" t="s">
        <v>1000</v>
      </c>
      <c r="D171" t="s">
        <v>185</v>
      </c>
      <c r="E171">
        <v>1</v>
      </c>
      <c r="F171" t="s">
        <v>186</v>
      </c>
      <c r="G171" t="s">
        <v>650</v>
      </c>
      <c r="H171" t="s">
        <v>35</v>
      </c>
      <c r="I171" t="s">
        <v>412</v>
      </c>
      <c r="J171" t="s">
        <v>748</v>
      </c>
      <c r="K171" t="s">
        <v>1001</v>
      </c>
      <c r="L171" t="s">
        <v>1002</v>
      </c>
      <c r="M171" t="s">
        <v>214</v>
      </c>
      <c r="N171" t="s">
        <v>58</v>
      </c>
      <c r="O171">
        <v>8399</v>
      </c>
      <c r="P171">
        <v>12154</v>
      </c>
      <c r="Q171" t="s">
        <v>95</v>
      </c>
      <c r="R171">
        <v>504</v>
      </c>
      <c r="S171" s="2">
        <v>44446</v>
      </c>
      <c r="T171" t="s">
        <v>42</v>
      </c>
      <c r="U171">
        <v>0</v>
      </c>
      <c r="V171" t="s">
        <v>85</v>
      </c>
      <c r="W171">
        <v>629</v>
      </c>
      <c r="X171" t="s">
        <v>44</v>
      </c>
      <c r="Y171" t="s">
        <v>72</v>
      </c>
      <c r="Z171">
        <v>2696</v>
      </c>
      <c r="AA171">
        <v>843</v>
      </c>
      <c r="AB171">
        <v>11767</v>
      </c>
      <c r="AC171" t="s">
        <v>107</v>
      </c>
    </row>
    <row r="172" spans="1:29" x14ac:dyDescent="0.3">
      <c r="A172" s="1" t="s">
        <v>29</v>
      </c>
      <c r="B172" t="s">
        <v>228</v>
      </c>
      <c r="C172" t="s">
        <v>635</v>
      </c>
      <c r="D172" t="s">
        <v>50</v>
      </c>
      <c r="E172">
        <v>7</v>
      </c>
      <c r="F172" t="s">
        <v>77</v>
      </c>
      <c r="G172" t="s">
        <v>78</v>
      </c>
      <c r="H172" t="s">
        <v>79</v>
      </c>
      <c r="I172" t="s">
        <v>1003</v>
      </c>
      <c r="J172" t="s">
        <v>1004</v>
      </c>
      <c r="K172" t="s">
        <v>1005</v>
      </c>
      <c r="L172" t="s">
        <v>1006</v>
      </c>
      <c r="M172" t="s">
        <v>479</v>
      </c>
      <c r="N172" t="s">
        <v>94</v>
      </c>
      <c r="O172">
        <v>9011</v>
      </c>
      <c r="P172">
        <v>13689</v>
      </c>
      <c r="Q172" t="s">
        <v>41</v>
      </c>
      <c r="R172">
        <v>741</v>
      </c>
      <c r="S172" s="2">
        <v>44633</v>
      </c>
      <c r="T172" t="s">
        <v>42</v>
      </c>
      <c r="U172">
        <v>0</v>
      </c>
      <c r="V172" t="s">
        <v>71</v>
      </c>
      <c r="W172">
        <v>563</v>
      </c>
      <c r="X172" t="s">
        <v>44</v>
      </c>
      <c r="Y172" t="s">
        <v>72</v>
      </c>
      <c r="Z172">
        <v>0</v>
      </c>
      <c r="AA172">
        <v>780</v>
      </c>
      <c r="AB172">
        <v>12384</v>
      </c>
      <c r="AC172" t="s">
        <v>73</v>
      </c>
    </row>
    <row r="173" spans="1:29" x14ac:dyDescent="0.3">
      <c r="A173" s="1" t="s">
        <v>29</v>
      </c>
      <c r="B173" t="s">
        <v>74</v>
      </c>
      <c r="C173" t="s">
        <v>1007</v>
      </c>
      <c r="D173" t="s">
        <v>155</v>
      </c>
      <c r="E173">
        <v>6</v>
      </c>
      <c r="F173" t="s">
        <v>33</v>
      </c>
      <c r="G173" t="s">
        <v>179</v>
      </c>
      <c r="H173" t="s">
        <v>35</v>
      </c>
      <c r="I173" t="s">
        <v>1008</v>
      </c>
      <c r="J173" t="s">
        <v>224</v>
      </c>
      <c r="K173" t="s">
        <v>1009</v>
      </c>
      <c r="L173" t="s">
        <v>1010</v>
      </c>
      <c r="M173" t="s">
        <v>175</v>
      </c>
      <c r="N173" t="s">
        <v>94</v>
      </c>
      <c r="O173">
        <v>6778</v>
      </c>
      <c r="P173">
        <v>10221</v>
      </c>
      <c r="Q173" t="s">
        <v>41</v>
      </c>
      <c r="R173">
        <v>716</v>
      </c>
      <c r="S173" s="2">
        <v>44874</v>
      </c>
      <c r="T173" s="2">
        <v>44882</v>
      </c>
      <c r="U173">
        <v>0</v>
      </c>
      <c r="V173" t="s">
        <v>71</v>
      </c>
      <c r="W173">
        <v>713</v>
      </c>
      <c r="X173" t="s">
        <v>60</v>
      </c>
      <c r="Y173" t="s">
        <v>45</v>
      </c>
      <c r="Z173">
        <v>0</v>
      </c>
      <c r="AA173">
        <v>583</v>
      </c>
      <c r="AB173">
        <v>9144</v>
      </c>
      <c r="AC173" t="s">
        <v>107</v>
      </c>
    </row>
    <row r="174" spans="1:29" x14ac:dyDescent="0.3">
      <c r="A174" s="1" t="s">
        <v>29</v>
      </c>
      <c r="B174" t="s">
        <v>86</v>
      </c>
      <c r="C174" t="s">
        <v>1011</v>
      </c>
      <c r="D174" t="s">
        <v>178</v>
      </c>
      <c r="E174">
        <v>10</v>
      </c>
      <c r="F174" t="s">
        <v>77</v>
      </c>
      <c r="G174" t="s">
        <v>202</v>
      </c>
      <c r="H174" t="s">
        <v>35</v>
      </c>
      <c r="I174" t="s">
        <v>1012</v>
      </c>
      <c r="J174" t="s">
        <v>224</v>
      </c>
      <c r="K174" t="s">
        <v>1013</v>
      </c>
      <c r="L174" t="s">
        <v>1014</v>
      </c>
      <c r="M174" t="s">
        <v>1015</v>
      </c>
      <c r="N174" t="s">
        <v>40</v>
      </c>
      <c r="O174">
        <v>12042</v>
      </c>
      <c r="P174">
        <v>14831</v>
      </c>
      <c r="Q174" t="s">
        <v>59</v>
      </c>
      <c r="R174">
        <v>116</v>
      </c>
      <c r="S174" s="2">
        <v>44579</v>
      </c>
      <c r="T174" t="s">
        <v>42</v>
      </c>
      <c r="U174">
        <v>23841</v>
      </c>
      <c r="V174" t="s">
        <v>106</v>
      </c>
      <c r="W174">
        <v>817</v>
      </c>
      <c r="X174" t="s">
        <v>44</v>
      </c>
      <c r="Y174" t="s">
        <v>72</v>
      </c>
      <c r="Z174">
        <v>0</v>
      </c>
      <c r="AA174">
        <v>736</v>
      </c>
      <c r="AB174">
        <v>13853</v>
      </c>
      <c r="AC174" t="s">
        <v>46</v>
      </c>
    </row>
    <row r="175" spans="1:29" x14ac:dyDescent="0.3">
      <c r="A175" s="1" t="s">
        <v>29</v>
      </c>
      <c r="B175" t="s">
        <v>327</v>
      </c>
      <c r="C175" t="s">
        <v>1016</v>
      </c>
      <c r="D175" t="s">
        <v>387</v>
      </c>
      <c r="E175">
        <v>8</v>
      </c>
      <c r="F175" t="s">
        <v>221</v>
      </c>
      <c r="G175" t="s">
        <v>506</v>
      </c>
      <c r="H175" t="s">
        <v>35</v>
      </c>
      <c r="I175" t="s">
        <v>735</v>
      </c>
      <c r="J175" t="s">
        <v>476</v>
      </c>
      <c r="K175" t="s">
        <v>1017</v>
      </c>
      <c r="L175" t="s">
        <v>1018</v>
      </c>
      <c r="M175" t="s">
        <v>1019</v>
      </c>
      <c r="N175" t="s">
        <v>40</v>
      </c>
      <c r="O175">
        <v>8768</v>
      </c>
      <c r="P175">
        <v>13323</v>
      </c>
      <c r="Q175" t="s">
        <v>95</v>
      </c>
      <c r="R175">
        <v>162</v>
      </c>
      <c r="S175" s="2">
        <v>44396</v>
      </c>
      <c r="T175" s="2">
        <v>44400</v>
      </c>
      <c r="U175">
        <v>0</v>
      </c>
      <c r="V175" t="s">
        <v>71</v>
      </c>
      <c r="W175">
        <v>407</v>
      </c>
      <c r="X175" t="s">
        <v>60</v>
      </c>
      <c r="Y175" t="s">
        <v>45</v>
      </c>
      <c r="Z175">
        <v>0</v>
      </c>
      <c r="AA175">
        <v>433</v>
      </c>
      <c r="AB175">
        <v>13212</v>
      </c>
      <c r="AC175" t="s">
        <v>46</v>
      </c>
    </row>
    <row r="176" spans="1:29" x14ac:dyDescent="0.3">
      <c r="A176" s="1" t="s">
        <v>29</v>
      </c>
      <c r="B176" t="s">
        <v>327</v>
      </c>
      <c r="C176" t="s">
        <v>328</v>
      </c>
      <c r="D176" t="s">
        <v>98</v>
      </c>
      <c r="E176">
        <v>3</v>
      </c>
      <c r="F176" t="s">
        <v>99</v>
      </c>
      <c r="G176" t="s">
        <v>579</v>
      </c>
      <c r="H176" t="s">
        <v>79</v>
      </c>
      <c r="I176" t="s">
        <v>827</v>
      </c>
      <c r="J176" t="s">
        <v>1020</v>
      </c>
      <c r="K176" t="s">
        <v>1021</v>
      </c>
      <c r="L176" t="s">
        <v>1022</v>
      </c>
      <c r="M176" t="s">
        <v>1023</v>
      </c>
      <c r="N176" t="s">
        <v>40</v>
      </c>
      <c r="O176">
        <v>29216</v>
      </c>
      <c r="P176">
        <v>32223</v>
      </c>
      <c r="Q176" t="s">
        <v>41</v>
      </c>
      <c r="R176">
        <v>651</v>
      </c>
      <c r="S176" s="2">
        <v>45119</v>
      </c>
      <c r="T176" t="s">
        <v>42</v>
      </c>
      <c r="U176">
        <v>0</v>
      </c>
      <c r="V176" t="s">
        <v>43</v>
      </c>
      <c r="W176">
        <v>497</v>
      </c>
      <c r="X176" t="s">
        <v>44</v>
      </c>
      <c r="Y176" t="s">
        <v>72</v>
      </c>
      <c r="Z176">
        <v>0</v>
      </c>
      <c r="AA176">
        <v>320</v>
      </c>
      <c r="AB176">
        <v>31945</v>
      </c>
      <c r="AC176" t="s">
        <v>46</v>
      </c>
    </row>
    <row r="177" spans="1:29" x14ac:dyDescent="0.3">
      <c r="A177" s="1" t="s">
        <v>29</v>
      </c>
      <c r="B177" t="s">
        <v>30</v>
      </c>
      <c r="C177" t="s">
        <v>1024</v>
      </c>
      <c r="D177" t="s">
        <v>50</v>
      </c>
      <c r="E177">
        <v>10</v>
      </c>
      <c r="F177" t="s">
        <v>120</v>
      </c>
      <c r="G177" t="s">
        <v>468</v>
      </c>
      <c r="H177" t="s">
        <v>35</v>
      </c>
      <c r="I177" t="s">
        <v>1025</v>
      </c>
      <c r="J177" t="s">
        <v>1026</v>
      </c>
      <c r="K177" t="s">
        <v>1027</v>
      </c>
      <c r="L177" t="s">
        <v>1028</v>
      </c>
      <c r="M177" t="s">
        <v>1029</v>
      </c>
      <c r="N177" t="s">
        <v>40</v>
      </c>
      <c r="O177">
        <v>29178</v>
      </c>
      <c r="P177">
        <v>33404</v>
      </c>
      <c r="Q177" t="s">
        <v>95</v>
      </c>
      <c r="R177">
        <v>135</v>
      </c>
      <c r="S177" s="2">
        <v>45284</v>
      </c>
      <c r="T177" t="s">
        <v>42</v>
      </c>
      <c r="U177">
        <v>0</v>
      </c>
      <c r="V177" t="s">
        <v>71</v>
      </c>
      <c r="W177">
        <v>647</v>
      </c>
      <c r="X177" t="s">
        <v>44</v>
      </c>
      <c r="Y177" t="s">
        <v>45</v>
      </c>
      <c r="Z177">
        <v>0</v>
      </c>
      <c r="AA177">
        <v>633</v>
      </c>
      <c r="AB177">
        <v>29471</v>
      </c>
      <c r="AC177" t="s">
        <v>46</v>
      </c>
    </row>
    <row r="178" spans="1:29" x14ac:dyDescent="0.3">
      <c r="A178" s="1" t="s">
        <v>29</v>
      </c>
      <c r="B178" t="s">
        <v>228</v>
      </c>
      <c r="C178" t="s">
        <v>256</v>
      </c>
      <c r="D178" t="s">
        <v>110</v>
      </c>
      <c r="E178">
        <v>3</v>
      </c>
      <c r="F178" t="s">
        <v>221</v>
      </c>
      <c r="G178" t="s">
        <v>548</v>
      </c>
      <c r="H178" t="s">
        <v>79</v>
      </c>
      <c r="I178" t="s">
        <v>1030</v>
      </c>
      <c r="J178" t="s">
        <v>1031</v>
      </c>
      <c r="K178" t="s">
        <v>1032</v>
      </c>
      <c r="L178" t="s">
        <v>1033</v>
      </c>
      <c r="M178" t="s">
        <v>233</v>
      </c>
      <c r="N178" t="s">
        <v>94</v>
      </c>
      <c r="O178">
        <v>8728</v>
      </c>
      <c r="P178">
        <v>12929</v>
      </c>
      <c r="Q178" t="s">
        <v>95</v>
      </c>
      <c r="R178">
        <v>327</v>
      </c>
      <c r="S178" s="2">
        <v>44656</v>
      </c>
      <c r="T178" t="s">
        <v>42</v>
      </c>
      <c r="U178">
        <v>0</v>
      </c>
      <c r="V178" t="s">
        <v>43</v>
      </c>
      <c r="W178">
        <v>717</v>
      </c>
      <c r="X178" t="s">
        <v>44</v>
      </c>
      <c r="Y178" t="s">
        <v>61</v>
      </c>
      <c r="Z178">
        <v>0</v>
      </c>
      <c r="AA178">
        <v>73</v>
      </c>
      <c r="AB178">
        <v>11519</v>
      </c>
      <c r="AC178" t="s">
        <v>46</v>
      </c>
    </row>
    <row r="179" spans="1:29" x14ac:dyDescent="0.3">
      <c r="A179" s="1" t="s">
        <v>29</v>
      </c>
      <c r="B179" t="s">
        <v>30</v>
      </c>
      <c r="C179" t="s">
        <v>1034</v>
      </c>
      <c r="D179" t="s">
        <v>50</v>
      </c>
      <c r="E179">
        <v>4</v>
      </c>
      <c r="F179" t="s">
        <v>77</v>
      </c>
      <c r="G179" t="s">
        <v>147</v>
      </c>
      <c r="H179" t="s">
        <v>79</v>
      </c>
      <c r="I179" t="s">
        <v>1035</v>
      </c>
      <c r="J179" t="s">
        <v>1036</v>
      </c>
      <c r="K179" t="s">
        <v>1037</v>
      </c>
      <c r="L179" t="s">
        <v>1038</v>
      </c>
      <c r="M179" t="s">
        <v>1039</v>
      </c>
      <c r="N179" t="s">
        <v>94</v>
      </c>
      <c r="O179">
        <v>15339</v>
      </c>
      <c r="P179">
        <v>17947</v>
      </c>
      <c r="Q179" t="s">
        <v>41</v>
      </c>
      <c r="R179">
        <v>617</v>
      </c>
      <c r="S179" s="2">
        <v>44593</v>
      </c>
      <c r="T179" s="2">
        <v>44602</v>
      </c>
      <c r="U179">
        <v>0</v>
      </c>
      <c r="V179" t="s">
        <v>43</v>
      </c>
      <c r="W179">
        <v>836</v>
      </c>
      <c r="X179" t="s">
        <v>60</v>
      </c>
      <c r="Y179" t="s">
        <v>61</v>
      </c>
      <c r="Z179">
        <v>0</v>
      </c>
      <c r="AA179">
        <v>684</v>
      </c>
      <c r="AB179">
        <v>17750</v>
      </c>
      <c r="AC179" t="s">
        <v>46</v>
      </c>
    </row>
    <row r="180" spans="1:29" x14ac:dyDescent="0.3">
      <c r="A180" s="1" t="s">
        <v>29</v>
      </c>
      <c r="B180" t="s">
        <v>96</v>
      </c>
      <c r="C180" t="s">
        <v>814</v>
      </c>
      <c r="D180" t="s">
        <v>98</v>
      </c>
      <c r="E180">
        <v>10</v>
      </c>
      <c r="F180" t="s">
        <v>33</v>
      </c>
      <c r="G180" t="s">
        <v>34</v>
      </c>
      <c r="H180" t="s">
        <v>79</v>
      </c>
      <c r="I180" t="s">
        <v>36</v>
      </c>
      <c r="J180" t="s">
        <v>1040</v>
      </c>
      <c r="K180">
        <v>2567372685</v>
      </c>
      <c r="L180" t="s">
        <v>1041</v>
      </c>
      <c r="M180" t="s">
        <v>777</v>
      </c>
      <c r="N180" t="s">
        <v>58</v>
      </c>
      <c r="O180">
        <v>13513</v>
      </c>
      <c r="P180">
        <v>17784</v>
      </c>
      <c r="Q180" t="s">
        <v>95</v>
      </c>
      <c r="R180">
        <v>108</v>
      </c>
      <c r="S180" s="2">
        <v>44376</v>
      </c>
      <c r="T180" s="2">
        <v>44390</v>
      </c>
      <c r="U180">
        <v>0</v>
      </c>
      <c r="V180" t="s">
        <v>43</v>
      </c>
      <c r="W180">
        <v>742</v>
      </c>
      <c r="X180" t="s">
        <v>60</v>
      </c>
      <c r="Y180" t="s">
        <v>45</v>
      </c>
      <c r="Z180">
        <v>1022</v>
      </c>
      <c r="AA180">
        <v>717</v>
      </c>
      <c r="AB180">
        <v>14050</v>
      </c>
      <c r="AC180" t="s">
        <v>107</v>
      </c>
    </row>
    <row r="181" spans="1:29" x14ac:dyDescent="0.3">
      <c r="A181" s="1" t="s">
        <v>29</v>
      </c>
      <c r="B181" t="s">
        <v>86</v>
      </c>
      <c r="C181" t="s">
        <v>1042</v>
      </c>
      <c r="D181" t="s">
        <v>257</v>
      </c>
      <c r="E181">
        <v>7</v>
      </c>
      <c r="F181" t="s">
        <v>271</v>
      </c>
      <c r="G181" t="s">
        <v>715</v>
      </c>
      <c r="H181" t="s">
        <v>35</v>
      </c>
      <c r="I181" t="s">
        <v>1043</v>
      </c>
      <c r="J181" t="s">
        <v>1044</v>
      </c>
      <c r="K181" t="s">
        <v>1045</v>
      </c>
      <c r="L181" t="s">
        <v>1046</v>
      </c>
      <c r="M181" t="s">
        <v>93</v>
      </c>
      <c r="N181" t="s">
        <v>84</v>
      </c>
      <c r="O181">
        <v>21264</v>
      </c>
      <c r="P181">
        <v>26011</v>
      </c>
      <c r="Q181" t="s">
        <v>95</v>
      </c>
      <c r="R181">
        <v>454</v>
      </c>
      <c r="S181" s="2">
        <v>44582</v>
      </c>
      <c r="T181" t="s">
        <v>42</v>
      </c>
      <c r="U181">
        <v>0</v>
      </c>
      <c r="V181" t="s">
        <v>43</v>
      </c>
      <c r="W181">
        <v>753</v>
      </c>
      <c r="X181" t="s">
        <v>44</v>
      </c>
      <c r="Y181" t="s">
        <v>45</v>
      </c>
      <c r="Z181">
        <v>0</v>
      </c>
      <c r="AA181">
        <v>252</v>
      </c>
      <c r="AB181">
        <v>26000</v>
      </c>
      <c r="AC181" t="s">
        <v>73</v>
      </c>
    </row>
    <row r="182" spans="1:29" x14ac:dyDescent="0.3">
      <c r="A182" s="1" t="s">
        <v>29</v>
      </c>
      <c r="B182" t="s">
        <v>30</v>
      </c>
      <c r="C182" t="s">
        <v>1047</v>
      </c>
      <c r="D182" t="s">
        <v>110</v>
      </c>
      <c r="E182">
        <v>8</v>
      </c>
      <c r="F182" t="s">
        <v>120</v>
      </c>
      <c r="G182" t="s">
        <v>489</v>
      </c>
      <c r="H182" t="s">
        <v>35</v>
      </c>
      <c r="I182" t="s">
        <v>668</v>
      </c>
      <c r="J182" t="s">
        <v>1048</v>
      </c>
      <c r="K182" t="s">
        <v>1049</v>
      </c>
      <c r="L182" t="s">
        <v>1050</v>
      </c>
      <c r="M182" t="s">
        <v>39</v>
      </c>
      <c r="N182" t="s">
        <v>94</v>
      </c>
      <c r="O182">
        <v>15474</v>
      </c>
      <c r="P182">
        <v>18611</v>
      </c>
      <c r="Q182" t="s">
        <v>41</v>
      </c>
      <c r="R182">
        <v>377</v>
      </c>
      <c r="S182" s="2">
        <v>44729</v>
      </c>
      <c r="T182" t="s">
        <v>42</v>
      </c>
      <c r="U182">
        <v>0</v>
      </c>
      <c r="V182" t="s">
        <v>43</v>
      </c>
      <c r="W182">
        <v>832</v>
      </c>
      <c r="X182" t="s">
        <v>44</v>
      </c>
      <c r="Y182" t="s">
        <v>45</v>
      </c>
      <c r="Z182">
        <v>0</v>
      </c>
      <c r="AA182">
        <v>721</v>
      </c>
      <c r="AB182">
        <v>17661</v>
      </c>
      <c r="AC182" t="s">
        <v>46</v>
      </c>
    </row>
    <row r="183" spans="1:29" x14ac:dyDescent="0.3">
      <c r="A183" s="1" t="s">
        <v>47</v>
      </c>
      <c r="B183" t="s">
        <v>161</v>
      </c>
      <c r="C183" t="s">
        <v>1051</v>
      </c>
      <c r="D183" t="s">
        <v>110</v>
      </c>
      <c r="E183">
        <v>8</v>
      </c>
      <c r="F183" t="s">
        <v>99</v>
      </c>
      <c r="G183" t="s">
        <v>579</v>
      </c>
      <c r="H183" t="s">
        <v>35</v>
      </c>
      <c r="I183" t="s">
        <v>910</v>
      </c>
      <c r="J183" t="s">
        <v>1052</v>
      </c>
      <c r="K183" t="s">
        <v>1053</v>
      </c>
      <c r="L183" t="s">
        <v>1054</v>
      </c>
      <c r="M183" t="s">
        <v>618</v>
      </c>
      <c r="N183" t="s">
        <v>84</v>
      </c>
      <c r="O183">
        <v>9752</v>
      </c>
      <c r="P183">
        <v>12342</v>
      </c>
      <c r="Q183" t="s">
        <v>95</v>
      </c>
      <c r="R183">
        <v>21</v>
      </c>
      <c r="S183" s="2">
        <v>45162</v>
      </c>
      <c r="T183" s="2">
        <v>45191</v>
      </c>
      <c r="U183">
        <v>0</v>
      </c>
      <c r="V183" t="s">
        <v>106</v>
      </c>
      <c r="W183">
        <v>492</v>
      </c>
      <c r="X183" t="s">
        <v>60</v>
      </c>
      <c r="Y183" t="s">
        <v>45</v>
      </c>
      <c r="Z183">
        <v>0</v>
      </c>
      <c r="AA183">
        <v>487</v>
      </c>
      <c r="AB183">
        <v>11472</v>
      </c>
      <c r="AC183" t="s">
        <v>73</v>
      </c>
    </row>
    <row r="184" spans="1:29" x14ac:dyDescent="0.3">
      <c r="A184" s="1" t="s">
        <v>29</v>
      </c>
      <c r="B184" t="s">
        <v>30</v>
      </c>
      <c r="C184" t="s">
        <v>751</v>
      </c>
      <c r="D184" t="s">
        <v>236</v>
      </c>
      <c r="E184">
        <v>6</v>
      </c>
      <c r="F184" t="s">
        <v>186</v>
      </c>
      <c r="G184" t="s">
        <v>463</v>
      </c>
      <c r="H184" t="s">
        <v>35</v>
      </c>
      <c r="I184" t="s">
        <v>1055</v>
      </c>
      <c r="J184" t="s">
        <v>1056</v>
      </c>
      <c r="K184" t="s">
        <v>1057</v>
      </c>
      <c r="L184" t="s">
        <v>1058</v>
      </c>
      <c r="M184" t="s">
        <v>825</v>
      </c>
      <c r="N184" t="s">
        <v>94</v>
      </c>
      <c r="O184">
        <v>24356</v>
      </c>
      <c r="P184">
        <v>26892</v>
      </c>
      <c r="Q184" t="s">
        <v>59</v>
      </c>
      <c r="R184">
        <v>381</v>
      </c>
      <c r="S184" s="2">
        <v>44573</v>
      </c>
      <c r="T184" s="2">
        <v>44581</v>
      </c>
      <c r="U184">
        <v>20131</v>
      </c>
      <c r="V184" t="s">
        <v>85</v>
      </c>
      <c r="W184">
        <v>670</v>
      </c>
      <c r="X184" t="s">
        <v>60</v>
      </c>
      <c r="Y184" t="s">
        <v>45</v>
      </c>
      <c r="Z184">
        <v>0</v>
      </c>
      <c r="AA184">
        <v>477</v>
      </c>
      <c r="AB184">
        <v>26841</v>
      </c>
      <c r="AC184" t="s">
        <v>107</v>
      </c>
    </row>
    <row r="185" spans="1:29" x14ac:dyDescent="0.3">
      <c r="A185" s="1" t="s">
        <v>47</v>
      </c>
      <c r="B185" t="s">
        <v>592</v>
      </c>
      <c r="C185" t="s">
        <v>1059</v>
      </c>
      <c r="D185" t="s">
        <v>178</v>
      </c>
      <c r="E185">
        <v>10</v>
      </c>
      <c r="F185" t="s">
        <v>271</v>
      </c>
      <c r="G185" t="s">
        <v>1060</v>
      </c>
      <c r="H185" t="s">
        <v>79</v>
      </c>
      <c r="I185" t="s">
        <v>1061</v>
      </c>
      <c r="J185" t="s">
        <v>1062</v>
      </c>
      <c r="K185">
        <v>8906414434</v>
      </c>
      <c r="L185" t="s">
        <v>1063</v>
      </c>
      <c r="M185" t="s">
        <v>919</v>
      </c>
      <c r="N185" t="s">
        <v>40</v>
      </c>
      <c r="O185">
        <v>23984</v>
      </c>
      <c r="P185">
        <v>26988</v>
      </c>
      <c r="Q185" t="s">
        <v>59</v>
      </c>
      <c r="R185">
        <v>632</v>
      </c>
      <c r="S185" s="2">
        <v>45222</v>
      </c>
      <c r="T185" t="s">
        <v>42</v>
      </c>
      <c r="U185">
        <v>40316</v>
      </c>
      <c r="V185" t="s">
        <v>43</v>
      </c>
      <c r="W185">
        <v>812</v>
      </c>
      <c r="X185" t="s">
        <v>44</v>
      </c>
      <c r="Y185" t="s">
        <v>72</v>
      </c>
      <c r="Z185">
        <v>0</v>
      </c>
      <c r="AA185">
        <v>226</v>
      </c>
      <c r="AB185">
        <v>25149</v>
      </c>
      <c r="AC185" t="s">
        <v>107</v>
      </c>
    </row>
    <row r="186" spans="1:29" x14ac:dyDescent="0.3">
      <c r="A186" s="1" t="s">
        <v>29</v>
      </c>
      <c r="B186" t="s">
        <v>363</v>
      </c>
      <c r="C186" t="s">
        <v>1064</v>
      </c>
      <c r="D186" t="s">
        <v>178</v>
      </c>
      <c r="E186">
        <v>7</v>
      </c>
      <c r="F186" t="s">
        <v>120</v>
      </c>
      <c r="G186" t="s">
        <v>543</v>
      </c>
      <c r="H186" t="s">
        <v>35</v>
      </c>
      <c r="I186" t="s">
        <v>66</v>
      </c>
      <c r="J186" t="s">
        <v>1065</v>
      </c>
      <c r="K186" t="s">
        <v>1066</v>
      </c>
      <c r="L186" t="s">
        <v>1067</v>
      </c>
      <c r="M186" t="s">
        <v>1068</v>
      </c>
      <c r="N186" t="s">
        <v>94</v>
      </c>
      <c r="O186">
        <v>15216</v>
      </c>
      <c r="P186">
        <v>17485</v>
      </c>
      <c r="Q186" t="s">
        <v>59</v>
      </c>
      <c r="R186">
        <v>532</v>
      </c>
      <c r="S186" s="2">
        <v>44267</v>
      </c>
      <c r="T186" t="s">
        <v>42</v>
      </c>
      <c r="U186">
        <v>29981</v>
      </c>
      <c r="V186" t="s">
        <v>43</v>
      </c>
      <c r="W186">
        <v>556</v>
      </c>
      <c r="X186" t="s">
        <v>44</v>
      </c>
      <c r="Y186" t="s">
        <v>72</v>
      </c>
      <c r="Z186">
        <v>0</v>
      </c>
      <c r="AA186">
        <v>730</v>
      </c>
      <c r="AB186">
        <v>17384</v>
      </c>
      <c r="AC186" t="s">
        <v>107</v>
      </c>
    </row>
    <row r="187" spans="1:29" x14ac:dyDescent="0.3">
      <c r="A187" s="1" t="s">
        <v>47</v>
      </c>
      <c r="B187" t="s">
        <v>176</v>
      </c>
      <c r="C187" t="s">
        <v>881</v>
      </c>
      <c r="D187" t="s">
        <v>119</v>
      </c>
      <c r="E187">
        <v>6</v>
      </c>
      <c r="F187" t="s">
        <v>51</v>
      </c>
      <c r="G187" t="s">
        <v>1069</v>
      </c>
      <c r="H187" t="s">
        <v>35</v>
      </c>
      <c r="I187" t="s">
        <v>1070</v>
      </c>
      <c r="J187" t="s">
        <v>1071</v>
      </c>
      <c r="K187" t="s">
        <v>1072</v>
      </c>
      <c r="L187" t="s">
        <v>1073</v>
      </c>
      <c r="M187" t="s">
        <v>957</v>
      </c>
      <c r="N187" t="s">
        <v>40</v>
      </c>
      <c r="O187">
        <v>6830</v>
      </c>
      <c r="P187">
        <v>9815</v>
      </c>
      <c r="Q187" t="s">
        <v>59</v>
      </c>
      <c r="R187">
        <v>636</v>
      </c>
      <c r="S187" s="2">
        <v>45319</v>
      </c>
      <c r="T187" t="s">
        <v>42</v>
      </c>
      <c r="U187">
        <v>36917</v>
      </c>
      <c r="V187" t="s">
        <v>85</v>
      </c>
      <c r="W187">
        <v>420</v>
      </c>
      <c r="X187" t="s">
        <v>44</v>
      </c>
      <c r="Y187" t="s">
        <v>61</v>
      </c>
      <c r="Z187">
        <v>0</v>
      </c>
      <c r="AA187">
        <v>658</v>
      </c>
      <c r="AB187">
        <v>7230</v>
      </c>
      <c r="AC187" t="s">
        <v>73</v>
      </c>
    </row>
    <row r="188" spans="1:29" x14ac:dyDescent="0.3">
      <c r="A188" s="1" t="s">
        <v>29</v>
      </c>
      <c r="B188" t="s">
        <v>327</v>
      </c>
      <c r="C188" t="s">
        <v>1074</v>
      </c>
      <c r="D188" t="s">
        <v>98</v>
      </c>
      <c r="E188">
        <v>6</v>
      </c>
      <c r="F188" t="s">
        <v>51</v>
      </c>
      <c r="G188" t="s">
        <v>1075</v>
      </c>
      <c r="H188" t="s">
        <v>79</v>
      </c>
      <c r="I188" t="s">
        <v>701</v>
      </c>
      <c r="J188" t="s">
        <v>1076</v>
      </c>
      <c r="K188" t="s">
        <v>1077</v>
      </c>
      <c r="L188" t="s">
        <v>1078</v>
      </c>
      <c r="M188" t="s">
        <v>769</v>
      </c>
      <c r="N188" t="s">
        <v>94</v>
      </c>
      <c r="O188">
        <v>10673</v>
      </c>
      <c r="P188">
        <v>14332</v>
      </c>
      <c r="Q188" t="s">
        <v>95</v>
      </c>
      <c r="R188">
        <v>216</v>
      </c>
      <c r="S188" s="2">
        <v>45107</v>
      </c>
      <c r="T188" s="2">
        <v>45131</v>
      </c>
      <c r="U188">
        <v>0</v>
      </c>
      <c r="V188" t="s">
        <v>71</v>
      </c>
      <c r="W188">
        <v>631</v>
      </c>
      <c r="X188" t="s">
        <v>60</v>
      </c>
      <c r="Y188" t="s">
        <v>45</v>
      </c>
      <c r="Z188">
        <v>0</v>
      </c>
      <c r="AA188">
        <v>228</v>
      </c>
      <c r="AB188">
        <v>14268</v>
      </c>
      <c r="AC188" t="s">
        <v>73</v>
      </c>
    </row>
    <row r="189" spans="1:29" x14ac:dyDescent="0.3">
      <c r="A189" s="1" t="s">
        <v>29</v>
      </c>
      <c r="B189" t="s">
        <v>96</v>
      </c>
      <c r="C189" t="s">
        <v>1079</v>
      </c>
      <c r="D189" t="s">
        <v>257</v>
      </c>
      <c r="E189">
        <v>9</v>
      </c>
      <c r="F189" t="s">
        <v>51</v>
      </c>
      <c r="G189" t="s">
        <v>345</v>
      </c>
      <c r="H189" t="s">
        <v>35</v>
      </c>
      <c r="I189" t="s">
        <v>605</v>
      </c>
      <c r="J189" t="s">
        <v>1080</v>
      </c>
      <c r="K189" t="s">
        <v>1081</v>
      </c>
      <c r="L189" t="s">
        <v>1082</v>
      </c>
      <c r="M189" t="s">
        <v>105</v>
      </c>
      <c r="N189" t="s">
        <v>84</v>
      </c>
      <c r="O189">
        <v>25888</v>
      </c>
      <c r="P189">
        <v>28710</v>
      </c>
      <c r="Q189" t="s">
        <v>41</v>
      </c>
      <c r="R189">
        <v>314</v>
      </c>
      <c r="S189" s="2">
        <v>45083</v>
      </c>
      <c r="T189" t="s">
        <v>42</v>
      </c>
      <c r="U189">
        <v>0</v>
      </c>
      <c r="V189" t="s">
        <v>85</v>
      </c>
      <c r="W189">
        <v>514</v>
      </c>
      <c r="X189" t="s">
        <v>44</v>
      </c>
      <c r="Y189" t="s">
        <v>61</v>
      </c>
      <c r="Z189">
        <v>0</v>
      </c>
      <c r="AA189">
        <v>695</v>
      </c>
      <c r="AB189">
        <v>28500</v>
      </c>
      <c r="AC189" t="s">
        <v>46</v>
      </c>
    </row>
    <row r="190" spans="1:29" x14ac:dyDescent="0.3">
      <c r="A190" s="1" t="s">
        <v>29</v>
      </c>
      <c r="B190" t="s">
        <v>62</v>
      </c>
      <c r="C190" t="s">
        <v>462</v>
      </c>
      <c r="D190" t="s">
        <v>257</v>
      </c>
      <c r="E190">
        <v>5</v>
      </c>
      <c r="F190" t="s">
        <v>120</v>
      </c>
      <c r="G190" t="s">
        <v>543</v>
      </c>
      <c r="H190" t="s">
        <v>79</v>
      </c>
      <c r="I190" t="s">
        <v>1083</v>
      </c>
      <c r="J190" t="s">
        <v>1084</v>
      </c>
      <c r="K190" t="s">
        <v>1085</v>
      </c>
      <c r="L190" t="s">
        <v>1086</v>
      </c>
      <c r="M190" t="s">
        <v>505</v>
      </c>
      <c r="N190" t="s">
        <v>40</v>
      </c>
      <c r="O190">
        <v>13877</v>
      </c>
      <c r="P190">
        <v>17682</v>
      </c>
      <c r="Q190" t="s">
        <v>41</v>
      </c>
      <c r="R190">
        <v>676</v>
      </c>
      <c r="S190" s="2">
        <v>44599</v>
      </c>
      <c r="T190" t="s">
        <v>42</v>
      </c>
      <c r="U190">
        <v>0</v>
      </c>
      <c r="V190" t="s">
        <v>43</v>
      </c>
      <c r="W190">
        <v>423</v>
      </c>
      <c r="X190" t="s">
        <v>44</v>
      </c>
      <c r="Y190" t="s">
        <v>45</v>
      </c>
      <c r="Z190">
        <v>0</v>
      </c>
      <c r="AA190">
        <v>414</v>
      </c>
      <c r="AB190">
        <v>14618</v>
      </c>
      <c r="AC190" t="s">
        <v>46</v>
      </c>
    </row>
    <row r="191" spans="1:29" x14ac:dyDescent="0.3">
      <c r="A191" s="1" t="s">
        <v>29</v>
      </c>
      <c r="B191" t="s">
        <v>228</v>
      </c>
      <c r="C191" t="s">
        <v>1087</v>
      </c>
      <c r="D191" t="s">
        <v>110</v>
      </c>
      <c r="E191">
        <v>6</v>
      </c>
      <c r="F191" t="s">
        <v>64</v>
      </c>
      <c r="G191" t="s">
        <v>258</v>
      </c>
      <c r="H191" t="s">
        <v>35</v>
      </c>
      <c r="I191" t="s">
        <v>223</v>
      </c>
      <c r="J191" t="s">
        <v>1088</v>
      </c>
      <c r="K191" t="s">
        <v>1089</v>
      </c>
      <c r="L191" t="s">
        <v>1090</v>
      </c>
      <c r="M191" t="s">
        <v>233</v>
      </c>
      <c r="N191" t="s">
        <v>58</v>
      </c>
      <c r="O191">
        <v>26406</v>
      </c>
      <c r="P191">
        <v>30763</v>
      </c>
      <c r="Q191" t="s">
        <v>41</v>
      </c>
      <c r="R191">
        <v>340</v>
      </c>
      <c r="S191" s="2">
        <v>44937</v>
      </c>
      <c r="T191" t="s">
        <v>42</v>
      </c>
      <c r="U191">
        <v>0</v>
      </c>
      <c r="V191" t="s">
        <v>43</v>
      </c>
      <c r="W191">
        <v>522</v>
      </c>
      <c r="X191" t="s">
        <v>44</v>
      </c>
      <c r="Y191" t="s">
        <v>61</v>
      </c>
      <c r="Z191">
        <v>2460</v>
      </c>
      <c r="AA191">
        <v>954</v>
      </c>
      <c r="AB191">
        <v>26698</v>
      </c>
      <c r="AC191" t="s">
        <v>73</v>
      </c>
    </row>
    <row r="192" spans="1:29" x14ac:dyDescent="0.3">
      <c r="A192" s="1" t="s">
        <v>29</v>
      </c>
      <c r="B192" t="s">
        <v>327</v>
      </c>
      <c r="C192" t="s">
        <v>1091</v>
      </c>
      <c r="D192" t="s">
        <v>201</v>
      </c>
      <c r="E192">
        <v>5</v>
      </c>
      <c r="F192" t="s">
        <v>221</v>
      </c>
      <c r="G192" t="s">
        <v>858</v>
      </c>
      <c r="H192" t="s">
        <v>35</v>
      </c>
      <c r="I192" t="s">
        <v>1055</v>
      </c>
      <c r="J192" t="s">
        <v>1092</v>
      </c>
      <c r="K192" t="s">
        <v>1093</v>
      </c>
      <c r="L192" t="s">
        <v>1094</v>
      </c>
      <c r="M192" t="s">
        <v>1019</v>
      </c>
      <c r="N192" t="s">
        <v>58</v>
      </c>
      <c r="O192">
        <v>5152</v>
      </c>
      <c r="P192">
        <v>7337</v>
      </c>
      <c r="Q192" t="s">
        <v>59</v>
      </c>
      <c r="R192">
        <v>240</v>
      </c>
      <c r="S192" s="2">
        <v>44628</v>
      </c>
      <c r="T192" t="s">
        <v>42</v>
      </c>
      <c r="U192">
        <v>14401</v>
      </c>
      <c r="V192" t="s">
        <v>43</v>
      </c>
      <c r="W192">
        <v>515</v>
      </c>
      <c r="X192" t="s">
        <v>44</v>
      </c>
      <c r="Y192" t="s">
        <v>72</v>
      </c>
      <c r="Z192">
        <v>1555</v>
      </c>
      <c r="AA192">
        <v>245</v>
      </c>
      <c r="AB192">
        <v>6659</v>
      </c>
      <c r="AC192" t="s">
        <v>73</v>
      </c>
    </row>
    <row r="193" spans="1:29" x14ac:dyDescent="0.3">
      <c r="A193" s="1" t="s">
        <v>29</v>
      </c>
      <c r="B193" t="s">
        <v>86</v>
      </c>
      <c r="C193" t="s">
        <v>1095</v>
      </c>
      <c r="D193" t="s">
        <v>32</v>
      </c>
      <c r="E193">
        <v>5</v>
      </c>
      <c r="F193" t="s">
        <v>221</v>
      </c>
      <c r="G193" t="s">
        <v>1096</v>
      </c>
      <c r="H193" t="s">
        <v>35</v>
      </c>
      <c r="I193" t="s">
        <v>1008</v>
      </c>
      <c r="J193" t="s">
        <v>1097</v>
      </c>
      <c r="K193" t="s">
        <v>1098</v>
      </c>
      <c r="L193" t="s">
        <v>1099</v>
      </c>
      <c r="M193" t="s">
        <v>1100</v>
      </c>
      <c r="N193" t="s">
        <v>40</v>
      </c>
      <c r="O193">
        <v>23468</v>
      </c>
      <c r="P193">
        <v>27731</v>
      </c>
      <c r="Q193" t="s">
        <v>59</v>
      </c>
      <c r="R193">
        <v>878</v>
      </c>
      <c r="S193" s="2">
        <v>44629</v>
      </c>
      <c r="T193" s="2">
        <v>44644</v>
      </c>
      <c r="U193">
        <v>35419</v>
      </c>
      <c r="V193" t="s">
        <v>71</v>
      </c>
      <c r="W193">
        <v>828</v>
      </c>
      <c r="X193" t="s">
        <v>60</v>
      </c>
      <c r="Y193" t="s">
        <v>61</v>
      </c>
      <c r="Z193">
        <v>0</v>
      </c>
      <c r="AA193">
        <v>669</v>
      </c>
      <c r="AB193">
        <v>26612</v>
      </c>
      <c r="AC193" t="s">
        <v>46</v>
      </c>
    </row>
    <row r="194" spans="1:29" x14ac:dyDescent="0.3">
      <c r="A194" s="1" t="s">
        <v>29</v>
      </c>
      <c r="B194" t="s">
        <v>74</v>
      </c>
      <c r="C194" t="s">
        <v>1101</v>
      </c>
      <c r="D194" t="s">
        <v>128</v>
      </c>
      <c r="E194">
        <v>7</v>
      </c>
      <c r="F194" t="s">
        <v>77</v>
      </c>
      <c r="G194" t="s">
        <v>264</v>
      </c>
      <c r="H194" t="s">
        <v>35</v>
      </c>
      <c r="I194" t="s">
        <v>189</v>
      </c>
      <c r="J194" t="s">
        <v>1102</v>
      </c>
      <c r="K194" t="s">
        <v>1103</v>
      </c>
      <c r="L194" t="s">
        <v>1104</v>
      </c>
      <c r="M194" t="s">
        <v>842</v>
      </c>
      <c r="N194" t="s">
        <v>58</v>
      </c>
      <c r="O194">
        <v>11104</v>
      </c>
      <c r="P194">
        <v>13674</v>
      </c>
      <c r="Q194" t="s">
        <v>41</v>
      </c>
      <c r="R194">
        <v>250</v>
      </c>
      <c r="S194" s="2">
        <v>44732</v>
      </c>
      <c r="T194" s="2">
        <v>44733</v>
      </c>
      <c r="U194">
        <v>0</v>
      </c>
      <c r="V194" t="s">
        <v>106</v>
      </c>
      <c r="W194">
        <v>682</v>
      </c>
      <c r="X194" t="s">
        <v>60</v>
      </c>
      <c r="Y194" t="s">
        <v>45</v>
      </c>
      <c r="Z194">
        <v>2383</v>
      </c>
      <c r="AA194">
        <v>777</v>
      </c>
      <c r="AB194">
        <v>13223</v>
      </c>
      <c r="AC194" t="s">
        <v>107</v>
      </c>
    </row>
    <row r="195" spans="1:29" x14ac:dyDescent="0.3">
      <c r="A195" s="1" t="s">
        <v>47</v>
      </c>
      <c r="B195" t="s">
        <v>161</v>
      </c>
      <c r="C195" t="s">
        <v>184</v>
      </c>
      <c r="D195" t="s">
        <v>50</v>
      </c>
      <c r="E195">
        <v>3</v>
      </c>
      <c r="F195" t="s">
        <v>99</v>
      </c>
      <c r="G195" t="s">
        <v>558</v>
      </c>
      <c r="H195" t="s">
        <v>35</v>
      </c>
      <c r="I195" t="s">
        <v>1105</v>
      </c>
      <c r="J195" t="s">
        <v>1106</v>
      </c>
      <c r="K195" t="s">
        <v>1107</v>
      </c>
      <c r="L195" t="s">
        <v>1108</v>
      </c>
      <c r="M195" t="s">
        <v>167</v>
      </c>
      <c r="N195" t="s">
        <v>40</v>
      </c>
      <c r="O195">
        <v>8289</v>
      </c>
      <c r="P195">
        <v>12945</v>
      </c>
      <c r="Q195" t="s">
        <v>59</v>
      </c>
      <c r="R195">
        <v>509</v>
      </c>
      <c r="S195" s="2">
        <v>44364</v>
      </c>
      <c r="T195" s="2">
        <v>44387</v>
      </c>
      <c r="U195">
        <v>17632</v>
      </c>
      <c r="V195" t="s">
        <v>85</v>
      </c>
      <c r="W195">
        <v>558</v>
      </c>
      <c r="X195" t="s">
        <v>60</v>
      </c>
      <c r="Y195" t="s">
        <v>72</v>
      </c>
      <c r="Z195">
        <v>0</v>
      </c>
      <c r="AA195">
        <v>575</v>
      </c>
      <c r="AB195">
        <v>9911</v>
      </c>
      <c r="AC195" t="s">
        <v>46</v>
      </c>
    </row>
    <row r="196" spans="1:29" x14ac:dyDescent="0.3">
      <c r="A196" s="1" t="s">
        <v>29</v>
      </c>
      <c r="B196" t="s">
        <v>86</v>
      </c>
      <c r="C196" t="s">
        <v>1109</v>
      </c>
      <c r="D196" t="s">
        <v>119</v>
      </c>
      <c r="E196">
        <v>1</v>
      </c>
      <c r="F196" t="s">
        <v>271</v>
      </c>
      <c r="G196" t="s">
        <v>1110</v>
      </c>
      <c r="H196" t="s">
        <v>79</v>
      </c>
      <c r="I196" t="s">
        <v>417</v>
      </c>
      <c r="J196" t="s">
        <v>305</v>
      </c>
      <c r="K196" t="s">
        <v>1111</v>
      </c>
      <c r="L196" t="s">
        <v>1112</v>
      </c>
      <c r="M196" t="s">
        <v>1113</v>
      </c>
      <c r="N196" t="s">
        <v>40</v>
      </c>
      <c r="O196">
        <v>14740</v>
      </c>
      <c r="P196">
        <v>18996</v>
      </c>
      <c r="Q196" t="s">
        <v>59</v>
      </c>
      <c r="R196">
        <v>880</v>
      </c>
      <c r="S196" s="2">
        <v>44743</v>
      </c>
      <c r="T196" s="2">
        <v>44758</v>
      </c>
      <c r="U196">
        <v>20146</v>
      </c>
      <c r="V196" t="s">
        <v>71</v>
      </c>
      <c r="W196">
        <v>504</v>
      </c>
      <c r="X196" t="s">
        <v>60</v>
      </c>
      <c r="Y196" t="s">
        <v>72</v>
      </c>
      <c r="Z196">
        <v>0</v>
      </c>
      <c r="AA196">
        <v>89</v>
      </c>
      <c r="AB196">
        <v>16755</v>
      </c>
      <c r="AC196" t="s">
        <v>46</v>
      </c>
    </row>
    <row r="197" spans="1:29" x14ac:dyDescent="0.3">
      <c r="A197" s="1" t="s">
        <v>29</v>
      </c>
      <c r="B197" t="s">
        <v>541</v>
      </c>
      <c r="C197" t="s">
        <v>1114</v>
      </c>
      <c r="D197" t="s">
        <v>110</v>
      </c>
      <c r="E197">
        <v>2</v>
      </c>
      <c r="F197" t="s">
        <v>221</v>
      </c>
      <c r="G197" t="s">
        <v>882</v>
      </c>
      <c r="H197" t="s">
        <v>35</v>
      </c>
      <c r="I197" t="s">
        <v>441</v>
      </c>
      <c r="J197" t="s">
        <v>459</v>
      </c>
      <c r="K197" t="s">
        <v>1115</v>
      </c>
      <c r="L197" t="s">
        <v>1116</v>
      </c>
      <c r="M197" t="s">
        <v>1117</v>
      </c>
      <c r="N197" t="s">
        <v>94</v>
      </c>
      <c r="O197">
        <v>12498</v>
      </c>
      <c r="P197">
        <v>17324</v>
      </c>
      <c r="Q197" t="s">
        <v>41</v>
      </c>
      <c r="R197">
        <v>94</v>
      </c>
      <c r="S197" s="2">
        <v>44948</v>
      </c>
      <c r="T197" s="2">
        <v>44954</v>
      </c>
      <c r="U197">
        <v>0</v>
      </c>
      <c r="V197" t="s">
        <v>106</v>
      </c>
      <c r="W197">
        <v>521</v>
      </c>
      <c r="X197" t="s">
        <v>60</v>
      </c>
      <c r="Y197" t="s">
        <v>72</v>
      </c>
      <c r="Z197">
        <v>0</v>
      </c>
      <c r="AA197">
        <v>182</v>
      </c>
      <c r="AB197">
        <v>15771</v>
      </c>
      <c r="AC197" t="s">
        <v>107</v>
      </c>
    </row>
    <row r="198" spans="1:29" x14ac:dyDescent="0.3">
      <c r="A198" s="1" t="s">
        <v>29</v>
      </c>
      <c r="B198" t="s">
        <v>30</v>
      </c>
      <c r="C198" t="s">
        <v>1118</v>
      </c>
      <c r="D198" t="s">
        <v>257</v>
      </c>
      <c r="E198">
        <v>4</v>
      </c>
      <c r="F198" t="s">
        <v>120</v>
      </c>
      <c r="G198" t="s">
        <v>820</v>
      </c>
      <c r="H198" t="s">
        <v>79</v>
      </c>
      <c r="I198" t="s">
        <v>180</v>
      </c>
      <c r="J198" t="s">
        <v>141</v>
      </c>
      <c r="K198" t="s">
        <v>1119</v>
      </c>
      <c r="L198" t="s">
        <v>1120</v>
      </c>
      <c r="M198" t="s">
        <v>1121</v>
      </c>
      <c r="N198" t="s">
        <v>58</v>
      </c>
      <c r="O198">
        <v>29266</v>
      </c>
      <c r="P198">
        <v>32657</v>
      </c>
      <c r="Q198" t="s">
        <v>95</v>
      </c>
      <c r="R198">
        <v>921</v>
      </c>
      <c r="S198" s="2">
        <v>44713</v>
      </c>
      <c r="T198" s="2">
        <v>44739</v>
      </c>
      <c r="U198">
        <v>0</v>
      </c>
      <c r="V198" t="s">
        <v>71</v>
      </c>
      <c r="W198">
        <v>514</v>
      </c>
      <c r="X198" t="s">
        <v>60</v>
      </c>
      <c r="Y198" t="s">
        <v>72</v>
      </c>
      <c r="Z198">
        <v>4337</v>
      </c>
      <c r="AA198">
        <v>386</v>
      </c>
      <c r="AB198">
        <v>30768</v>
      </c>
      <c r="AC198" t="s">
        <v>107</v>
      </c>
    </row>
    <row r="199" spans="1:29" x14ac:dyDescent="0.3">
      <c r="A199" s="1" t="s">
        <v>29</v>
      </c>
      <c r="B199" t="s">
        <v>393</v>
      </c>
      <c r="C199" t="s">
        <v>599</v>
      </c>
      <c r="D199" t="s">
        <v>178</v>
      </c>
      <c r="E199">
        <v>6</v>
      </c>
      <c r="F199" t="s">
        <v>64</v>
      </c>
      <c r="G199" t="s">
        <v>388</v>
      </c>
      <c r="H199" t="s">
        <v>79</v>
      </c>
      <c r="I199" t="s">
        <v>1025</v>
      </c>
      <c r="J199" t="s">
        <v>890</v>
      </c>
      <c r="K199" t="s">
        <v>1122</v>
      </c>
      <c r="L199" t="s">
        <v>1123</v>
      </c>
      <c r="M199" t="s">
        <v>876</v>
      </c>
      <c r="N199" t="s">
        <v>94</v>
      </c>
      <c r="O199">
        <v>7855</v>
      </c>
      <c r="P199">
        <v>12805</v>
      </c>
      <c r="Q199" t="s">
        <v>95</v>
      </c>
      <c r="R199">
        <v>840</v>
      </c>
      <c r="S199" s="2">
        <v>44271</v>
      </c>
      <c r="T199" t="s">
        <v>42</v>
      </c>
      <c r="U199">
        <v>0</v>
      </c>
      <c r="V199" t="s">
        <v>43</v>
      </c>
      <c r="W199">
        <v>786</v>
      </c>
      <c r="X199" t="s">
        <v>44</v>
      </c>
      <c r="Y199" t="s">
        <v>45</v>
      </c>
      <c r="Z199">
        <v>0</v>
      </c>
      <c r="AA199">
        <v>167</v>
      </c>
      <c r="AB199">
        <v>9576</v>
      </c>
      <c r="AC199" t="s">
        <v>107</v>
      </c>
    </row>
    <row r="200" spans="1:29" x14ac:dyDescent="0.3">
      <c r="A200" s="1" t="s">
        <v>47</v>
      </c>
      <c r="B200" t="s">
        <v>136</v>
      </c>
      <c r="C200" t="s">
        <v>1124</v>
      </c>
      <c r="D200" t="s">
        <v>236</v>
      </c>
      <c r="E200">
        <v>8</v>
      </c>
      <c r="F200" t="s">
        <v>33</v>
      </c>
      <c r="G200" t="s">
        <v>170</v>
      </c>
      <c r="H200" t="s">
        <v>35</v>
      </c>
      <c r="I200" t="s">
        <v>210</v>
      </c>
      <c r="J200" t="s">
        <v>1125</v>
      </c>
      <c r="K200" t="s">
        <v>1126</v>
      </c>
      <c r="L200" t="s">
        <v>1127</v>
      </c>
      <c r="M200" t="s">
        <v>1128</v>
      </c>
      <c r="N200" t="s">
        <v>40</v>
      </c>
      <c r="O200">
        <v>20694</v>
      </c>
      <c r="P200">
        <v>25416</v>
      </c>
      <c r="Q200" t="s">
        <v>59</v>
      </c>
      <c r="R200">
        <v>369</v>
      </c>
      <c r="S200" s="2">
        <v>44902</v>
      </c>
      <c r="T200" t="s">
        <v>42</v>
      </c>
      <c r="U200">
        <v>36497</v>
      </c>
      <c r="V200" t="s">
        <v>43</v>
      </c>
      <c r="W200">
        <v>795</v>
      </c>
      <c r="X200" t="s">
        <v>44</v>
      </c>
      <c r="Y200" t="s">
        <v>45</v>
      </c>
      <c r="Z200">
        <v>0</v>
      </c>
      <c r="AA200">
        <v>804</v>
      </c>
      <c r="AB200">
        <v>24607</v>
      </c>
      <c r="AC200" t="s">
        <v>73</v>
      </c>
    </row>
    <row r="201" spans="1:29" x14ac:dyDescent="0.3">
      <c r="A201" s="1" t="s">
        <v>47</v>
      </c>
      <c r="B201" t="s">
        <v>592</v>
      </c>
      <c r="C201" t="s">
        <v>1129</v>
      </c>
      <c r="D201" t="s">
        <v>236</v>
      </c>
      <c r="E201">
        <v>5</v>
      </c>
      <c r="F201" t="s">
        <v>186</v>
      </c>
      <c r="G201" t="s">
        <v>187</v>
      </c>
      <c r="H201" t="s">
        <v>35</v>
      </c>
      <c r="I201" t="s">
        <v>1130</v>
      </c>
      <c r="J201" t="s">
        <v>266</v>
      </c>
      <c r="K201" t="s">
        <v>1131</v>
      </c>
      <c r="L201" t="s">
        <v>1132</v>
      </c>
      <c r="M201" t="s">
        <v>598</v>
      </c>
      <c r="N201" t="s">
        <v>40</v>
      </c>
      <c r="O201">
        <v>20524</v>
      </c>
      <c r="P201">
        <v>25450</v>
      </c>
      <c r="Q201" t="s">
        <v>95</v>
      </c>
      <c r="R201">
        <v>29</v>
      </c>
      <c r="S201" s="2">
        <v>44932</v>
      </c>
      <c r="T201" s="2">
        <v>44945</v>
      </c>
      <c r="U201">
        <v>0</v>
      </c>
      <c r="V201" t="s">
        <v>85</v>
      </c>
      <c r="W201">
        <v>677</v>
      </c>
      <c r="X201" t="s">
        <v>60</v>
      </c>
      <c r="Y201" t="s">
        <v>45</v>
      </c>
      <c r="Z201">
        <v>0</v>
      </c>
      <c r="AA201">
        <v>248</v>
      </c>
      <c r="AB201">
        <v>24043</v>
      </c>
      <c r="AC201" t="s">
        <v>46</v>
      </c>
    </row>
    <row r="202" spans="1:29" x14ac:dyDescent="0.3">
      <c r="A202" s="1" t="s">
        <v>29</v>
      </c>
      <c r="B202" t="s">
        <v>96</v>
      </c>
      <c r="C202" t="s">
        <v>1133</v>
      </c>
      <c r="D202" t="s">
        <v>387</v>
      </c>
      <c r="E202">
        <v>7</v>
      </c>
      <c r="F202" t="s">
        <v>186</v>
      </c>
      <c r="G202" t="s">
        <v>187</v>
      </c>
      <c r="H202" t="s">
        <v>79</v>
      </c>
      <c r="I202" t="s">
        <v>238</v>
      </c>
      <c r="J202" t="s">
        <v>524</v>
      </c>
      <c r="K202" t="s">
        <v>1134</v>
      </c>
      <c r="L202" t="s">
        <v>1135</v>
      </c>
      <c r="M202" t="s">
        <v>1136</v>
      </c>
      <c r="N202" t="s">
        <v>84</v>
      </c>
      <c r="O202">
        <v>21007</v>
      </c>
      <c r="P202">
        <v>25945</v>
      </c>
      <c r="Q202" t="s">
        <v>95</v>
      </c>
      <c r="R202">
        <v>96</v>
      </c>
      <c r="S202" s="2">
        <v>44862</v>
      </c>
      <c r="T202" t="s">
        <v>42</v>
      </c>
      <c r="U202">
        <v>0</v>
      </c>
      <c r="V202" t="s">
        <v>71</v>
      </c>
      <c r="W202">
        <v>777</v>
      </c>
      <c r="X202" t="s">
        <v>44</v>
      </c>
      <c r="Y202" t="s">
        <v>72</v>
      </c>
      <c r="Z202">
        <v>0</v>
      </c>
      <c r="AA202">
        <v>716</v>
      </c>
      <c r="AB202">
        <v>24878</v>
      </c>
      <c r="AC202" t="s">
        <v>107</v>
      </c>
    </row>
    <row r="203" spans="1:29" x14ac:dyDescent="0.3">
      <c r="A203" s="1" t="s">
        <v>47</v>
      </c>
      <c r="B203" t="s">
        <v>48</v>
      </c>
      <c r="C203" t="s">
        <v>1137</v>
      </c>
      <c r="D203" t="s">
        <v>32</v>
      </c>
      <c r="E203">
        <v>5</v>
      </c>
      <c r="F203" t="s">
        <v>99</v>
      </c>
      <c r="G203" t="s">
        <v>1138</v>
      </c>
      <c r="H203" t="s">
        <v>79</v>
      </c>
      <c r="I203" t="s">
        <v>1139</v>
      </c>
      <c r="J203" t="s">
        <v>921</v>
      </c>
      <c r="K203" t="s">
        <v>1140</v>
      </c>
      <c r="L203" t="s">
        <v>1141</v>
      </c>
      <c r="M203" t="s">
        <v>556</v>
      </c>
      <c r="N203" t="s">
        <v>40</v>
      </c>
      <c r="O203">
        <v>3798</v>
      </c>
      <c r="P203">
        <v>7908</v>
      </c>
      <c r="Q203" t="s">
        <v>95</v>
      </c>
      <c r="R203">
        <v>490</v>
      </c>
      <c r="S203" s="2">
        <v>45051</v>
      </c>
      <c r="T203" t="s">
        <v>42</v>
      </c>
      <c r="U203">
        <v>0</v>
      </c>
      <c r="V203" t="s">
        <v>85</v>
      </c>
      <c r="W203">
        <v>708</v>
      </c>
      <c r="X203" t="s">
        <v>44</v>
      </c>
      <c r="Y203" t="s">
        <v>61</v>
      </c>
      <c r="Z203">
        <v>0</v>
      </c>
      <c r="AA203">
        <v>391</v>
      </c>
      <c r="AB203">
        <v>6565</v>
      </c>
      <c r="AC203" t="s">
        <v>107</v>
      </c>
    </row>
    <row r="204" spans="1:29" x14ac:dyDescent="0.3">
      <c r="A204" s="1" t="s">
        <v>29</v>
      </c>
      <c r="B204" t="s">
        <v>74</v>
      </c>
      <c r="C204" t="s">
        <v>790</v>
      </c>
      <c r="D204" t="s">
        <v>201</v>
      </c>
      <c r="E204">
        <v>4</v>
      </c>
      <c r="F204" t="s">
        <v>120</v>
      </c>
      <c r="G204" t="s">
        <v>121</v>
      </c>
      <c r="H204" t="s">
        <v>35</v>
      </c>
      <c r="I204" t="s">
        <v>1142</v>
      </c>
      <c r="J204" t="s">
        <v>1143</v>
      </c>
      <c r="K204" t="s">
        <v>1144</v>
      </c>
      <c r="L204" t="s">
        <v>1145</v>
      </c>
      <c r="M204" t="s">
        <v>1146</v>
      </c>
      <c r="N204" t="s">
        <v>40</v>
      </c>
      <c r="O204">
        <v>14899</v>
      </c>
      <c r="P204">
        <v>18336</v>
      </c>
      <c r="Q204" t="s">
        <v>59</v>
      </c>
      <c r="R204">
        <v>531</v>
      </c>
      <c r="S204" s="2">
        <v>44784</v>
      </c>
      <c r="T204" s="2">
        <v>44793</v>
      </c>
      <c r="U204">
        <v>25767</v>
      </c>
      <c r="V204" t="s">
        <v>106</v>
      </c>
      <c r="W204">
        <v>499</v>
      </c>
      <c r="X204" t="s">
        <v>60</v>
      </c>
      <c r="Y204" t="s">
        <v>45</v>
      </c>
      <c r="Z204">
        <v>0</v>
      </c>
      <c r="AA204">
        <v>866</v>
      </c>
      <c r="AB204">
        <v>16370</v>
      </c>
      <c r="AC204" t="s">
        <v>107</v>
      </c>
    </row>
    <row r="205" spans="1:29" x14ac:dyDescent="0.3">
      <c r="A205" s="1" t="s">
        <v>47</v>
      </c>
      <c r="B205" t="s">
        <v>592</v>
      </c>
      <c r="C205" t="s">
        <v>1147</v>
      </c>
      <c r="D205" t="s">
        <v>185</v>
      </c>
      <c r="E205">
        <v>6</v>
      </c>
      <c r="F205" t="s">
        <v>99</v>
      </c>
      <c r="G205" t="s">
        <v>558</v>
      </c>
      <c r="H205" t="s">
        <v>35</v>
      </c>
      <c r="I205" t="s">
        <v>417</v>
      </c>
      <c r="J205" t="s">
        <v>1148</v>
      </c>
      <c r="K205" t="s">
        <v>1149</v>
      </c>
      <c r="L205" t="s">
        <v>1150</v>
      </c>
      <c r="M205" t="s">
        <v>1151</v>
      </c>
      <c r="N205" t="s">
        <v>40</v>
      </c>
      <c r="O205">
        <v>21764</v>
      </c>
      <c r="P205">
        <v>25319</v>
      </c>
      <c r="Q205" t="s">
        <v>59</v>
      </c>
      <c r="R205">
        <v>477</v>
      </c>
      <c r="S205" s="2">
        <v>44653</v>
      </c>
      <c r="T205" s="2">
        <v>44675</v>
      </c>
      <c r="U205">
        <v>14045</v>
      </c>
      <c r="V205" t="s">
        <v>106</v>
      </c>
      <c r="W205">
        <v>771</v>
      </c>
      <c r="X205" t="s">
        <v>60</v>
      </c>
      <c r="Y205" t="s">
        <v>72</v>
      </c>
      <c r="Z205">
        <v>0</v>
      </c>
      <c r="AA205">
        <v>146</v>
      </c>
      <c r="AB205">
        <v>22235</v>
      </c>
      <c r="AC205" t="s">
        <v>73</v>
      </c>
    </row>
    <row r="206" spans="1:29" x14ac:dyDescent="0.3">
      <c r="A206" s="1" t="s">
        <v>29</v>
      </c>
      <c r="B206" t="s">
        <v>363</v>
      </c>
      <c r="C206" t="s">
        <v>364</v>
      </c>
      <c r="D206" t="s">
        <v>169</v>
      </c>
      <c r="E206">
        <v>8</v>
      </c>
      <c r="F206" t="s">
        <v>64</v>
      </c>
      <c r="G206" t="s">
        <v>1152</v>
      </c>
      <c r="H206" t="s">
        <v>79</v>
      </c>
      <c r="I206" t="s">
        <v>434</v>
      </c>
      <c r="J206" t="s">
        <v>1153</v>
      </c>
      <c r="K206" t="s">
        <v>1154</v>
      </c>
      <c r="L206" t="s">
        <v>1155</v>
      </c>
      <c r="M206" t="s">
        <v>456</v>
      </c>
      <c r="N206" t="s">
        <v>94</v>
      </c>
      <c r="O206">
        <v>2915</v>
      </c>
      <c r="P206">
        <v>7540</v>
      </c>
      <c r="Q206" t="s">
        <v>95</v>
      </c>
      <c r="R206">
        <v>441</v>
      </c>
      <c r="S206" s="2">
        <v>45103</v>
      </c>
      <c r="T206" s="2">
        <v>45117</v>
      </c>
      <c r="U206">
        <v>0</v>
      </c>
      <c r="V206" t="s">
        <v>106</v>
      </c>
      <c r="W206">
        <v>649</v>
      </c>
      <c r="X206" t="s">
        <v>60</v>
      </c>
      <c r="Y206" t="s">
        <v>45</v>
      </c>
      <c r="Z206">
        <v>0</v>
      </c>
      <c r="AA206">
        <v>777</v>
      </c>
      <c r="AB206">
        <v>4541</v>
      </c>
      <c r="AC206" t="s">
        <v>46</v>
      </c>
    </row>
    <row r="207" spans="1:29" x14ac:dyDescent="0.3">
      <c r="A207" s="1" t="s">
        <v>29</v>
      </c>
      <c r="B207" t="s">
        <v>327</v>
      </c>
      <c r="C207" t="s">
        <v>764</v>
      </c>
      <c r="D207" t="s">
        <v>169</v>
      </c>
      <c r="E207">
        <v>5</v>
      </c>
      <c r="F207" t="s">
        <v>271</v>
      </c>
      <c r="G207" t="s">
        <v>495</v>
      </c>
      <c r="H207" t="s">
        <v>35</v>
      </c>
      <c r="I207" t="s">
        <v>1156</v>
      </c>
      <c r="J207" t="s">
        <v>1036</v>
      </c>
      <c r="K207" t="s">
        <v>1157</v>
      </c>
      <c r="L207" t="s">
        <v>1158</v>
      </c>
      <c r="M207" t="s">
        <v>1159</v>
      </c>
      <c r="N207" t="s">
        <v>40</v>
      </c>
      <c r="O207">
        <v>29783</v>
      </c>
      <c r="P207">
        <v>34397</v>
      </c>
      <c r="Q207" t="s">
        <v>59</v>
      </c>
      <c r="R207">
        <v>303</v>
      </c>
      <c r="S207" s="2">
        <v>44438</v>
      </c>
      <c r="T207" t="s">
        <v>42</v>
      </c>
      <c r="U207">
        <v>28415</v>
      </c>
      <c r="V207" t="s">
        <v>106</v>
      </c>
      <c r="W207">
        <v>517</v>
      </c>
      <c r="X207" t="s">
        <v>44</v>
      </c>
      <c r="Y207" t="s">
        <v>72</v>
      </c>
      <c r="Z207">
        <v>0</v>
      </c>
      <c r="AA207">
        <v>975</v>
      </c>
      <c r="AB207">
        <v>30620</v>
      </c>
      <c r="AC207" t="s">
        <v>107</v>
      </c>
    </row>
    <row r="208" spans="1:29" x14ac:dyDescent="0.3">
      <c r="A208" s="1" t="s">
        <v>29</v>
      </c>
      <c r="B208" t="s">
        <v>96</v>
      </c>
      <c r="C208" t="s">
        <v>1160</v>
      </c>
      <c r="D208" t="s">
        <v>155</v>
      </c>
      <c r="E208">
        <v>10</v>
      </c>
      <c r="F208" t="s">
        <v>120</v>
      </c>
      <c r="G208" t="s">
        <v>121</v>
      </c>
      <c r="H208" t="s">
        <v>35</v>
      </c>
      <c r="I208" t="s">
        <v>1161</v>
      </c>
      <c r="J208" t="s">
        <v>1162</v>
      </c>
      <c r="K208" t="s">
        <v>1163</v>
      </c>
      <c r="L208" t="s">
        <v>1164</v>
      </c>
      <c r="M208" t="s">
        <v>199</v>
      </c>
      <c r="N208" t="s">
        <v>58</v>
      </c>
      <c r="O208">
        <v>5206</v>
      </c>
      <c r="P208">
        <v>7914</v>
      </c>
      <c r="Q208" t="s">
        <v>41</v>
      </c>
      <c r="R208">
        <v>68</v>
      </c>
      <c r="S208" s="2">
        <v>44805</v>
      </c>
      <c r="T208" s="2">
        <v>44814</v>
      </c>
      <c r="U208">
        <v>0</v>
      </c>
      <c r="V208" t="s">
        <v>71</v>
      </c>
      <c r="W208">
        <v>715</v>
      </c>
      <c r="X208" t="s">
        <v>60</v>
      </c>
      <c r="Y208" t="s">
        <v>72</v>
      </c>
      <c r="Z208">
        <v>4744</v>
      </c>
      <c r="AA208">
        <v>431</v>
      </c>
      <c r="AB208">
        <v>7179</v>
      </c>
      <c r="AC208" t="s">
        <v>107</v>
      </c>
    </row>
    <row r="209" spans="1:29" x14ac:dyDescent="0.3">
      <c r="A209" s="1" t="s">
        <v>29</v>
      </c>
      <c r="B209" t="s">
        <v>541</v>
      </c>
      <c r="C209" t="s">
        <v>1165</v>
      </c>
      <c r="D209" t="s">
        <v>169</v>
      </c>
      <c r="E209">
        <v>7</v>
      </c>
      <c r="F209" t="s">
        <v>99</v>
      </c>
      <c r="G209" t="s">
        <v>558</v>
      </c>
      <c r="H209" t="s">
        <v>79</v>
      </c>
      <c r="I209" t="s">
        <v>672</v>
      </c>
      <c r="J209" t="s">
        <v>1166</v>
      </c>
      <c r="K209" t="s">
        <v>1167</v>
      </c>
      <c r="L209" t="s">
        <v>1168</v>
      </c>
      <c r="M209" t="s">
        <v>733</v>
      </c>
      <c r="N209" t="s">
        <v>40</v>
      </c>
      <c r="O209">
        <v>29165</v>
      </c>
      <c r="P209">
        <v>32171</v>
      </c>
      <c r="Q209" t="s">
        <v>41</v>
      </c>
      <c r="R209">
        <v>878</v>
      </c>
      <c r="S209" s="2">
        <v>45233</v>
      </c>
      <c r="T209" t="s">
        <v>42</v>
      </c>
      <c r="U209">
        <v>0</v>
      </c>
      <c r="V209" t="s">
        <v>106</v>
      </c>
      <c r="W209">
        <v>444</v>
      </c>
      <c r="X209" t="s">
        <v>44</v>
      </c>
      <c r="Y209" t="s">
        <v>45</v>
      </c>
      <c r="Z209">
        <v>0</v>
      </c>
      <c r="AA209">
        <v>964</v>
      </c>
      <c r="AB209">
        <v>30953</v>
      </c>
      <c r="AC209" t="s">
        <v>73</v>
      </c>
    </row>
    <row r="210" spans="1:29" x14ac:dyDescent="0.3">
      <c r="A210" s="1" t="s">
        <v>47</v>
      </c>
      <c r="B210" t="s">
        <v>48</v>
      </c>
      <c r="C210" t="s">
        <v>1169</v>
      </c>
      <c r="D210" t="s">
        <v>178</v>
      </c>
      <c r="E210">
        <v>8</v>
      </c>
      <c r="F210" t="s">
        <v>129</v>
      </c>
      <c r="G210" t="s">
        <v>944</v>
      </c>
      <c r="H210" t="s">
        <v>79</v>
      </c>
      <c r="I210" t="s">
        <v>1170</v>
      </c>
      <c r="J210" t="s">
        <v>1171</v>
      </c>
      <c r="K210" t="s">
        <v>1172</v>
      </c>
      <c r="L210" t="s">
        <v>1173</v>
      </c>
      <c r="M210" t="s">
        <v>220</v>
      </c>
      <c r="N210" t="s">
        <v>40</v>
      </c>
      <c r="O210">
        <v>29644</v>
      </c>
      <c r="P210">
        <v>33743</v>
      </c>
      <c r="Q210" t="s">
        <v>95</v>
      </c>
      <c r="R210">
        <v>890</v>
      </c>
      <c r="S210" s="2">
        <v>45056</v>
      </c>
      <c r="T210" s="2">
        <v>45071</v>
      </c>
      <c r="U210">
        <v>0</v>
      </c>
      <c r="V210" t="s">
        <v>106</v>
      </c>
      <c r="W210">
        <v>725</v>
      </c>
      <c r="X210" t="s">
        <v>60</v>
      </c>
      <c r="Y210" t="s">
        <v>61</v>
      </c>
      <c r="Z210">
        <v>0</v>
      </c>
      <c r="AA210">
        <v>343</v>
      </c>
      <c r="AB210">
        <v>32744</v>
      </c>
      <c r="AC210" t="s">
        <v>107</v>
      </c>
    </row>
    <row r="211" spans="1:29" x14ac:dyDescent="0.3">
      <c r="A211" s="1" t="s">
        <v>29</v>
      </c>
      <c r="B211" t="s">
        <v>74</v>
      </c>
      <c r="C211" t="s">
        <v>1174</v>
      </c>
      <c r="D211" t="s">
        <v>138</v>
      </c>
      <c r="E211">
        <v>9</v>
      </c>
      <c r="F211" t="s">
        <v>221</v>
      </c>
      <c r="G211" t="s">
        <v>667</v>
      </c>
      <c r="H211" t="s">
        <v>35</v>
      </c>
      <c r="I211" t="s">
        <v>1175</v>
      </c>
      <c r="J211" t="s">
        <v>1176</v>
      </c>
      <c r="K211" t="s">
        <v>1177</v>
      </c>
      <c r="L211" t="s">
        <v>1178</v>
      </c>
      <c r="M211" t="s">
        <v>1146</v>
      </c>
      <c r="N211" t="s">
        <v>94</v>
      </c>
      <c r="O211">
        <v>13809</v>
      </c>
      <c r="P211">
        <v>18007</v>
      </c>
      <c r="Q211" t="s">
        <v>59</v>
      </c>
      <c r="R211">
        <v>433</v>
      </c>
      <c r="S211" s="2">
        <v>44427</v>
      </c>
      <c r="T211" t="s">
        <v>42</v>
      </c>
      <c r="U211">
        <v>6062</v>
      </c>
      <c r="V211" t="s">
        <v>71</v>
      </c>
      <c r="W211">
        <v>635</v>
      </c>
      <c r="X211" t="s">
        <v>44</v>
      </c>
      <c r="Y211" t="s">
        <v>72</v>
      </c>
      <c r="Z211">
        <v>0</v>
      </c>
      <c r="AA211">
        <v>301</v>
      </c>
      <c r="AB211">
        <v>13990</v>
      </c>
      <c r="AC211" t="s">
        <v>46</v>
      </c>
    </row>
    <row r="212" spans="1:29" x14ac:dyDescent="0.3">
      <c r="A212" s="1" t="s">
        <v>47</v>
      </c>
      <c r="B212" t="s">
        <v>153</v>
      </c>
      <c r="C212" t="s">
        <v>1179</v>
      </c>
      <c r="D212" t="s">
        <v>138</v>
      </c>
      <c r="E212">
        <v>5</v>
      </c>
      <c r="F212" t="s">
        <v>120</v>
      </c>
      <c r="G212" t="s">
        <v>1180</v>
      </c>
      <c r="H212" t="s">
        <v>79</v>
      </c>
      <c r="I212" t="s">
        <v>1181</v>
      </c>
      <c r="J212" t="s">
        <v>1182</v>
      </c>
      <c r="K212" t="s">
        <v>1183</v>
      </c>
      <c r="L212" t="s">
        <v>1184</v>
      </c>
      <c r="M212" t="s">
        <v>410</v>
      </c>
      <c r="N212" t="s">
        <v>84</v>
      </c>
      <c r="O212">
        <v>26654</v>
      </c>
      <c r="P212">
        <v>30282</v>
      </c>
      <c r="Q212" t="s">
        <v>41</v>
      </c>
      <c r="R212">
        <v>97</v>
      </c>
      <c r="S212" s="2">
        <v>44828</v>
      </c>
      <c r="T212" t="s">
        <v>42</v>
      </c>
      <c r="U212">
        <v>0</v>
      </c>
      <c r="V212" t="s">
        <v>71</v>
      </c>
      <c r="W212">
        <v>691</v>
      </c>
      <c r="X212" t="s">
        <v>44</v>
      </c>
      <c r="Y212" t="s">
        <v>72</v>
      </c>
      <c r="Z212">
        <v>0</v>
      </c>
      <c r="AA212">
        <v>44</v>
      </c>
      <c r="AB212">
        <v>30047</v>
      </c>
      <c r="AC212" t="s">
        <v>46</v>
      </c>
    </row>
    <row r="213" spans="1:29" x14ac:dyDescent="0.3">
      <c r="A213" s="1" t="s">
        <v>29</v>
      </c>
      <c r="B213" t="s">
        <v>228</v>
      </c>
      <c r="C213" t="s">
        <v>1185</v>
      </c>
      <c r="D213" t="s">
        <v>76</v>
      </c>
      <c r="E213">
        <v>2</v>
      </c>
      <c r="F213" t="s">
        <v>64</v>
      </c>
      <c r="G213" t="s">
        <v>1152</v>
      </c>
      <c r="H213" t="s">
        <v>79</v>
      </c>
      <c r="I213" t="s">
        <v>1186</v>
      </c>
      <c r="J213" t="s">
        <v>172</v>
      </c>
      <c r="K213" t="s">
        <v>1187</v>
      </c>
      <c r="L213" t="s">
        <v>1188</v>
      </c>
      <c r="M213" t="s">
        <v>1189</v>
      </c>
      <c r="N213" t="s">
        <v>84</v>
      </c>
      <c r="O213">
        <v>6558</v>
      </c>
      <c r="P213">
        <v>9033</v>
      </c>
      <c r="Q213" t="s">
        <v>59</v>
      </c>
      <c r="R213">
        <v>875</v>
      </c>
      <c r="S213" s="2">
        <v>45295</v>
      </c>
      <c r="T213" t="s">
        <v>42</v>
      </c>
      <c r="U213">
        <v>5548</v>
      </c>
      <c r="V213" t="s">
        <v>106</v>
      </c>
      <c r="W213">
        <v>762</v>
      </c>
      <c r="X213" t="s">
        <v>44</v>
      </c>
      <c r="Y213" t="s">
        <v>61</v>
      </c>
      <c r="Z213">
        <v>0</v>
      </c>
      <c r="AA213">
        <v>79</v>
      </c>
      <c r="AB213">
        <v>8757</v>
      </c>
      <c r="AC213" t="s">
        <v>107</v>
      </c>
    </row>
    <row r="214" spans="1:29" x14ac:dyDescent="0.3">
      <c r="A214" s="1" t="s">
        <v>29</v>
      </c>
      <c r="B214" t="s">
        <v>541</v>
      </c>
      <c r="C214" t="s">
        <v>1190</v>
      </c>
      <c r="D214" t="s">
        <v>119</v>
      </c>
      <c r="E214">
        <v>2</v>
      </c>
      <c r="F214" t="s">
        <v>221</v>
      </c>
      <c r="G214" t="s">
        <v>1096</v>
      </c>
      <c r="H214" t="s">
        <v>79</v>
      </c>
      <c r="I214" t="s">
        <v>1191</v>
      </c>
      <c r="J214" t="s">
        <v>453</v>
      </c>
      <c r="K214">
        <v>4577196763</v>
      </c>
      <c r="L214" t="s">
        <v>1192</v>
      </c>
      <c r="M214" t="s">
        <v>1193</v>
      </c>
      <c r="N214" t="s">
        <v>58</v>
      </c>
      <c r="O214">
        <v>12413</v>
      </c>
      <c r="P214">
        <v>15554</v>
      </c>
      <c r="Q214" t="s">
        <v>41</v>
      </c>
      <c r="R214">
        <v>792</v>
      </c>
      <c r="S214" s="2">
        <v>44364</v>
      </c>
      <c r="T214" t="s">
        <v>42</v>
      </c>
      <c r="U214">
        <v>0</v>
      </c>
      <c r="V214" t="s">
        <v>106</v>
      </c>
      <c r="W214">
        <v>518</v>
      </c>
      <c r="X214" t="s">
        <v>44</v>
      </c>
      <c r="Y214" t="s">
        <v>72</v>
      </c>
      <c r="Z214">
        <v>4195</v>
      </c>
      <c r="AA214">
        <v>575</v>
      </c>
      <c r="AB214">
        <v>13219</v>
      </c>
      <c r="AC214" t="s">
        <v>73</v>
      </c>
    </row>
    <row r="215" spans="1:29" x14ac:dyDescent="0.3">
      <c r="A215" s="1" t="s">
        <v>29</v>
      </c>
      <c r="B215" t="s">
        <v>96</v>
      </c>
      <c r="C215" t="s">
        <v>1194</v>
      </c>
      <c r="D215" t="s">
        <v>257</v>
      </c>
      <c r="E215">
        <v>7</v>
      </c>
      <c r="F215" t="s">
        <v>271</v>
      </c>
      <c r="G215" t="s">
        <v>353</v>
      </c>
      <c r="H215" t="s">
        <v>79</v>
      </c>
      <c r="I215" t="s">
        <v>441</v>
      </c>
      <c r="J215" t="s">
        <v>797</v>
      </c>
      <c r="K215" t="s">
        <v>1195</v>
      </c>
      <c r="L215" t="s">
        <v>1196</v>
      </c>
      <c r="M215" t="s">
        <v>1197</v>
      </c>
      <c r="N215" t="s">
        <v>84</v>
      </c>
      <c r="O215">
        <v>9580</v>
      </c>
      <c r="P215">
        <v>13001</v>
      </c>
      <c r="Q215" t="s">
        <v>41</v>
      </c>
      <c r="R215">
        <v>682</v>
      </c>
      <c r="S215" s="2">
        <v>44620</v>
      </c>
      <c r="T215" t="s">
        <v>42</v>
      </c>
      <c r="U215">
        <v>0</v>
      </c>
      <c r="V215" t="s">
        <v>43</v>
      </c>
      <c r="W215">
        <v>538</v>
      </c>
      <c r="X215" t="s">
        <v>44</v>
      </c>
      <c r="Y215" t="s">
        <v>61</v>
      </c>
      <c r="Z215">
        <v>0</v>
      </c>
      <c r="AA215">
        <v>541</v>
      </c>
      <c r="AB215">
        <v>10669</v>
      </c>
      <c r="AC215" t="s">
        <v>107</v>
      </c>
    </row>
    <row r="216" spans="1:29" x14ac:dyDescent="0.3">
      <c r="A216" s="1" t="s">
        <v>47</v>
      </c>
      <c r="B216" t="s">
        <v>153</v>
      </c>
      <c r="C216" t="s">
        <v>1198</v>
      </c>
      <c r="D216" t="s">
        <v>128</v>
      </c>
      <c r="E216">
        <v>5</v>
      </c>
      <c r="F216" t="s">
        <v>64</v>
      </c>
      <c r="G216" t="s">
        <v>783</v>
      </c>
      <c r="H216" t="s">
        <v>35</v>
      </c>
      <c r="I216" t="s">
        <v>464</v>
      </c>
      <c r="J216" t="s">
        <v>1199</v>
      </c>
      <c r="K216" t="s">
        <v>1200</v>
      </c>
      <c r="L216" t="s">
        <v>1201</v>
      </c>
      <c r="M216" t="s">
        <v>1202</v>
      </c>
      <c r="N216" t="s">
        <v>58</v>
      </c>
      <c r="O216">
        <v>12368</v>
      </c>
      <c r="P216">
        <v>17015</v>
      </c>
      <c r="Q216" t="s">
        <v>59</v>
      </c>
      <c r="R216">
        <v>51</v>
      </c>
      <c r="S216" s="2">
        <v>45337</v>
      </c>
      <c r="T216" s="2">
        <v>45347</v>
      </c>
      <c r="U216">
        <v>35737</v>
      </c>
      <c r="V216" t="s">
        <v>71</v>
      </c>
      <c r="W216">
        <v>504</v>
      </c>
      <c r="X216" t="s">
        <v>60</v>
      </c>
      <c r="Y216" t="s">
        <v>72</v>
      </c>
      <c r="Z216">
        <v>1977</v>
      </c>
      <c r="AA216">
        <v>27</v>
      </c>
      <c r="AB216">
        <v>16963</v>
      </c>
      <c r="AC216" t="s">
        <v>107</v>
      </c>
    </row>
    <row r="217" spans="1:29" x14ac:dyDescent="0.3">
      <c r="A217" s="1" t="s">
        <v>47</v>
      </c>
      <c r="B217" t="s">
        <v>153</v>
      </c>
      <c r="C217" t="s">
        <v>1203</v>
      </c>
      <c r="D217" t="s">
        <v>155</v>
      </c>
      <c r="E217">
        <v>2</v>
      </c>
      <c r="F217" t="s">
        <v>33</v>
      </c>
      <c r="G217" t="s">
        <v>209</v>
      </c>
      <c r="H217" t="s">
        <v>35</v>
      </c>
      <c r="I217" t="s">
        <v>1204</v>
      </c>
      <c r="J217" t="s">
        <v>1205</v>
      </c>
      <c r="K217" t="s">
        <v>1206</v>
      </c>
      <c r="L217" t="s">
        <v>1207</v>
      </c>
      <c r="M217" t="s">
        <v>1208</v>
      </c>
      <c r="N217" t="s">
        <v>94</v>
      </c>
      <c r="O217">
        <v>14322</v>
      </c>
      <c r="P217">
        <v>17887</v>
      </c>
      <c r="Q217" t="s">
        <v>95</v>
      </c>
      <c r="R217">
        <v>914</v>
      </c>
      <c r="S217" s="2">
        <v>45069</v>
      </c>
      <c r="T217" t="s">
        <v>42</v>
      </c>
      <c r="U217">
        <v>0</v>
      </c>
      <c r="V217" t="s">
        <v>85</v>
      </c>
      <c r="W217">
        <v>664</v>
      </c>
      <c r="X217" t="s">
        <v>44</v>
      </c>
      <c r="Y217" t="s">
        <v>45</v>
      </c>
      <c r="Z217">
        <v>0</v>
      </c>
      <c r="AA217">
        <v>810</v>
      </c>
      <c r="AB217">
        <v>16811</v>
      </c>
      <c r="AC217" t="s">
        <v>46</v>
      </c>
    </row>
    <row r="218" spans="1:29" x14ac:dyDescent="0.3">
      <c r="A218" s="1" t="s">
        <v>29</v>
      </c>
      <c r="B218" t="s">
        <v>327</v>
      </c>
      <c r="C218" t="s">
        <v>1209</v>
      </c>
      <c r="D218" t="s">
        <v>178</v>
      </c>
      <c r="E218">
        <v>6</v>
      </c>
      <c r="F218" t="s">
        <v>77</v>
      </c>
      <c r="G218" t="s">
        <v>365</v>
      </c>
      <c r="H218" t="s">
        <v>79</v>
      </c>
      <c r="I218" t="s">
        <v>1210</v>
      </c>
      <c r="J218" t="s">
        <v>204</v>
      </c>
      <c r="K218" t="s">
        <v>1211</v>
      </c>
      <c r="L218" t="s">
        <v>1212</v>
      </c>
      <c r="M218" t="s">
        <v>591</v>
      </c>
      <c r="N218" t="s">
        <v>84</v>
      </c>
      <c r="O218">
        <v>14013</v>
      </c>
      <c r="P218">
        <v>17886</v>
      </c>
      <c r="Q218" t="s">
        <v>95</v>
      </c>
      <c r="R218">
        <v>483</v>
      </c>
      <c r="S218" s="2">
        <v>45251</v>
      </c>
      <c r="T218" t="s">
        <v>42</v>
      </c>
      <c r="U218">
        <v>0</v>
      </c>
      <c r="V218" t="s">
        <v>43</v>
      </c>
      <c r="W218">
        <v>575</v>
      </c>
      <c r="X218" t="s">
        <v>44</v>
      </c>
      <c r="Y218" t="s">
        <v>61</v>
      </c>
      <c r="Z218">
        <v>0</v>
      </c>
      <c r="AA218">
        <v>200</v>
      </c>
      <c r="AB218">
        <v>14195</v>
      </c>
      <c r="AC218" t="s">
        <v>73</v>
      </c>
    </row>
    <row r="219" spans="1:29" x14ac:dyDescent="0.3">
      <c r="A219" s="1" t="s">
        <v>29</v>
      </c>
      <c r="B219" t="s">
        <v>228</v>
      </c>
      <c r="C219" t="s">
        <v>847</v>
      </c>
      <c r="D219" t="s">
        <v>138</v>
      </c>
      <c r="E219">
        <v>7</v>
      </c>
      <c r="F219" t="s">
        <v>77</v>
      </c>
      <c r="G219" t="s">
        <v>980</v>
      </c>
      <c r="H219" t="s">
        <v>35</v>
      </c>
      <c r="I219" t="s">
        <v>729</v>
      </c>
      <c r="J219" t="s">
        <v>1213</v>
      </c>
      <c r="K219" t="s">
        <v>1214</v>
      </c>
      <c r="L219" t="s">
        <v>1215</v>
      </c>
      <c r="M219" t="s">
        <v>1189</v>
      </c>
      <c r="N219" t="s">
        <v>84</v>
      </c>
      <c r="O219">
        <v>14429</v>
      </c>
      <c r="P219">
        <v>16597</v>
      </c>
      <c r="Q219" t="s">
        <v>41</v>
      </c>
      <c r="R219">
        <v>880</v>
      </c>
      <c r="S219" s="2">
        <v>44464</v>
      </c>
      <c r="T219" s="2">
        <v>44467</v>
      </c>
      <c r="U219">
        <v>0</v>
      </c>
      <c r="V219" t="s">
        <v>85</v>
      </c>
      <c r="W219">
        <v>527</v>
      </c>
      <c r="X219" t="s">
        <v>60</v>
      </c>
      <c r="Y219" t="s">
        <v>45</v>
      </c>
      <c r="Z219">
        <v>0</v>
      </c>
      <c r="AA219">
        <v>185</v>
      </c>
      <c r="AB219">
        <v>15733</v>
      </c>
      <c r="AC219" t="s">
        <v>46</v>
      </c>
    </row>
    <row r="220" spans="1:29" x14ac:dyDescent="0.3">
      <c r="A220" s="1" t="s">
        <v>29</v>
      </c>
      <c r="B220" t="s">
        <v>327</v>
      </c>
      <c r="C220" t="s">
        <v>1216</v>
      </c>
      <c r="D220" t="s">
        <v>50</v>
      </c>
      <c r="E220">
        <v>6</v>
      </c>
      <c r="F220" t="s">
        <v>99</v>
      </c>
      <c r="G220" t="s">
        <v>631</v>
      </c>
      <c r="H220" t="s">
        <v>35</v>
      </c>
      <c r="I220" t="s">
        <v>621</v>
      </c>
      <c r="J220" t="s">
        <v>1217</v>
      </c>
      <c r="K220" t="s">
        <v>1218</v>
      </c>
      <c r="L220" t="s">
        <v>1219</v>
      </c>
      <c r="M220" t="s">
        <v>1159</v>
      </c>
      <c r="N220" t="s">
        <v>40</v>
      </c>
      <c r="O220">
        <v>8034</v>
      </c>
      <c r="P220">
        <v>11981</v>
      </c>
      <c r="Q220" t="s">
        <v>41</v>
      </c>
      <c r="R220">
        <v>332</v>
      </c>
      <c r="S220" s="2">
        <v>45130</v>
      </c>
      <c r="T220" s="2">
        <v>45149</v>
      </c>
      <c r="U220">
        <v>0</v>
      </c>
      <c r="V220" t="s">
        <v>71</v>
      </c>
      <c r="W220">
        <v>698</v>
      </c>
      <c r="X220" t="s">
        <v>60</v>
      </c>
      <c r="Y220" t="s">
        <v>61</v>
      </c>
      <c r="Z220">
        <v>0</v>
      </c>
      <c r="AA220">
        <v>900</v>
      </c>
      <c r="AB220">
        <v>8875</v>
      </c>
      <c r="AC220" t="s">
        <v>46</v>
      </c>
    </row>
    <row r="221" spans="1:29" x14ac:dyDescent="0.3">
      <c r="A221" s="1" t="s">
        <v>47</v>
      </c>
      <c r="B221" t="s">
        <v>108</v>
      </c>
      <c r="C221" t="s">
        <v>1220</v>
      </c>
      <c r="D221" t="s">
        <v>110</v>
      </c>
      <c r="E221">
        <v>1</v>
      </c>
      <c r="F221" t="s">
        <v>77</v>
      </c>
      <c r="G221" t="s">
        <v>1221</v>
      </c>
      <c r="H221" t="s">
        <v>35</v>
      </c>
      <c r="I221" t="s">
        <v>530</v>
      </c>
      <c r="J221" t="s">
        <v>1222</v>
      </c>
      <c r="K221" t="s">
        <v>1223</v>
      </c>
      <c r="L221" t="s">
        <v>1224</v>
      </c>
      <c r="M221" t="s">
        <v>444</v>
      </c>
      <c r="N221" t="s">
        <v>58</v>
      </c>
      <c r="O221">
        <v>17900</v>
      </c>
      <c r="P221">
        <v>19903</v>
      </c>
      <c r="Q221" t="s">
        <v>41</v>
      </c>
      <c r="R221">
        <v>563</v>
      </c>
      <c r="S221" s="2">
        <v>44567</v>
      </c>
      <c r="T221" t="s">
        <v>42</v>
      </c>
      <c r="U221">
        <v>0</v>
      </c>
      <c r="V221" t="s">
        <v>71</v>
      </c>
      <c r="W221">
        <v>817</v>
      </c>
      <c r="X221" t="s">
        <v>44</v>
      </c>
      <c r="Y221" t="s">
        <v>72</v>
      </c>
      <c r="Z221">
        <v>2894</v>
      </c>
      <c r="AA221">
        <v>521</v>
      </c>
      <c r="AB221">
        <v>19561</v>
      </c>
      <c r="AC221" t="s">
        <v>107</v>
      </c>
    </row>
    <row r="222" spans="1:29" x14ac:dyDescent="0.3">
      <c r="A222" s="1" t="s">
        <v>29</v>
      </c>
      <c r="B222" t="s">
        <v>228</v>
      </c>
      <c r="C222" t="s">
        <v>1225</v>
      </c>
      <c r="D222" t="s">
        <v>169</v>
      </c>
      <c r="E222">
        <v>3</v>
      </c>
      <c r="F222" t="s">
        <v>221</v>
      </c>
      <c r="G222" t="s">
        <v>250</v>
      </c>
      <c r="H222" t="s">
        <v>79</v>
      </c>
      <c r="I222" t="s">
        <v>188</v>
      </c>
      <c r="J222" t="s">
        <v>1226</v>
      </c>
      <c r="K222" t="s">
        <v>1227</v>
      </c>
      <c r="L222" t="s">
        <v>1228</v>
      </c>
      <c r="M222" t="s">
        <v>993</v>
      </c>
      <c r="N222" t="s">
        <v>40</v>
      </c>
      <c r="O222">
        <v>14808</v>
      </c>
      <c r="P222">
        <v>18821</v>
      </c>
      <c r="Q222" t="s">
        <v>59</v>
      </c>
      <c r="R222">
        <v>831</v>
      </c>
      <c r="S222" s="2">
        <v>44775</v>
      </c>
      <c r="T222" t="s">
        <v>42</v>
      </c>
      <c r="U222">
        <v>7142</v>
      </c>
      <c r="V222" t="s">
        <v>43</v>
      </c>
      <c r="W222">
        <v>570</v>
      </c>
      <c r="X222" t="s">
        <v>44</v>
      </c>
      <c r="Y222" t="s">
        <v>61</v>
      </c>
      <c r="Z222">
        <v>0</v>
      </c>
      <c r="AA222">
        <v>380</v>
      </c>
      <c r="AB222">
        <v>15979</v>
      </c>
      <c r="AC222" t="s">
        <v>46</v>
      </c>
    </row>
    <row r="223" spans="1:29" x14ac:dyDescent="0.3">
      <c r="A223" s="1" t="s">
        <v>29</v>
      </c>
      <c r="B223" t="s">
        <v>74</v>
      </c>
      <c r="C223" t="s">
        <v>903</v>
      </c>
      <c r="D223" t="s">
        <v>257</v>
      </c>
      <c r="E223">
        <v>5</v>
      </c>
      <c r="F223" t="s">
        <v>33</v>
      </c>
      <c r="G223" t="s">
        <v>34</v>
      </c>
      <c r="H223" t="s">
        <v>79</v>
      </c>
      <c r="I223" t="s">
        <v>1229</v>
      </c>
      <c r="J223" t="s">
        <v>1166</v>
      </c>
      <c r="K223" t="s">
        <v>1230</v>
      </c>
      <c r="L223" t="s">
        <v>1231</v>
      </c>
      <c r="M223" t="s">
        <v>175</v>
      </c>
      <c r="N223" t="s">
        <v>40</v>
      </c>
      <c r="O223">
        <v>19371</v>
      </c>
      <c r="P223">
        <v>23803</v>
      </c>
      <c r="Q223" t="s">
        <v>41</v>
      </c>
      <c r="R223">
        <v>412</v>
      </c>
      <c r="S223" s="2">
        <v>44669</v>
      </c>
      <c r="T223" t="s">
        <v>42</v>
      </c>
      <c r="U223">
        <v>0</v>
      </c>
      <c r="V223" t="s">
        <v>106</v>
      </c>
      <c r="W223">
        <v>403</v>
      </c>
      <c r="X223" t="s">
        <v>44</v>
      </c>
      <c r="Y223" t="s">
        <v>61</v>
      </c>
      <c r="Z223">
        <v>0</v>
      </c>
      <c r="AA223">
        <v>156</v>
      </c>
      <c r="AB223">
        <v>20171</v>
      </c>
      <c r="AC223" t="s">
        <v>46</v>
      </c>
    </row>
    <row r="224" spans="1:29" x14ac:dyDescent="0.3">
      <c r="A224" s="1" t="s">
        <v>47</v>
      </c>
      <c r="B224" t="s">
        <v>153</v>
      </c>
      <c r="C224" t="s">
        <v>1232</v>
      </c>
      <c r="D224" t="s">
        <v>110</v>
      </c>
      <c r="E224">
        <v>1</v>
      </c>
      <c r="F224" t="s">
        <v>221</v>
      </c>
      <c r="G224" t="s">
        <v>250</v>
      </c>
      <c r="H224" t="s">
        <v>79</v>
      </c>
      <c r="I224" t="s">
        <v>519</v>
      </c>
      <c r="J224" t="s">
        <v>1233</v>
      </c>
      <c r="K224" t="s">
        <v>1234</v>
      </c>
      <c r="L224" t="s">
        <v>1235</v>
      </c>
      <c r="M224" t="s">
        <v>1202</v>
      </c>
      <c r="N224" t="s">
        <v>94</v>
      </c>
      <c r="O224">
        <v>26285</v>
      </c>
      <c r="P224">
        <v>30840</v>
      </c>
      <c r="Q224" t="s">
        <v>41</v>
      </c>
      <c r="R224">
        <v>604</v>
      </c>
      <c r="S224" s="2">
        <v>44627</v>
      </c>
      <c r="T224" t="s">
        <v>42</v>
      </c>
      <c r="U224">
        <v>0</v>
      </c>
      <c r="V224" t="s">
        <v>43</v>
      </c>
      <c r="W224">
        <v>607</v>
      </c>
      <c r="X224" t="s">
        <v>44</v>
      </c>
      <c r="Y224" t="s">
        <v>45</v>
      </c>
      <c r="Z224">
        <v>0</v>
      </c>
      <c r="AA224">
        <v>373</v>
      </c>
      <c r="AB224">
        <v>30476</v>
      </c>
      <c r="AC224" t="s">
        <v>107</v>
      </c>
    </row>
    <row r="225" spans="1:29" x14ac:dyDescent="0.3">
      <c r="A225" s="1" t="s">
        <v>47</v>
      </c>
      <c r="B225" t="s">
        <v>48</v>
      </c>
      <c r="C225" t="s">
        <v>1236</v>
      </c>
      <c r="D225" t="s">
        <v>387</v>
      </c>
      <c r="E225">
        <v>5</v>
      </c>
      <c r="F225" t="s">
        <v>33</v>
      </c>
      <c r="G225" t="s">
        <v>411</v>
      </c>
      <c r="H225" t="s">
        <v>79</v>
      </c>
      <c r="I225" t="s">
        <v>1237</v>
      </c>
      <c r="J225" t="s">
        <v>224</v>
      </c>
      <c r="K225" t="s">
        <v>1238</v>
      </c>
      <c r="L225" t="s">
        <v>1239</v>
      </c>
      <c r="M225" t="s">
        <v>1240</v>
      </c>
      <c r="N225" t="s">
        <v>40</v>
      </c>
      <c r="O225">
        <v>3423</v>
      </c>
      <c r="P225">
        <v>7095</v>
      </c>
      <c r="Q225" t="s">
        <v>95</v>
      </c>
      <c r="R225">
        <v>379</v>
      </c>
      <c r="S225" s="2">
        <v>45023</v>
      </c>
      <c r="T225" t="s">
        <v>42</v>
      </c>
      <c r="U225">
        <v>0</v>
      </c>
      <c r="V225" t="s">
        <v>85</v>
      </c>
      <c r="W225">
        <v>435</v>
      </c>
      <c r="X225" t="s">
        <v>44</v>
      </c>
      <c r="Y225" t="s">
        <v>72</v>
      </c>
      <c r="Z225">
        <v>0</v>
      </c>
      <c r="AA225">
        <v>443</v>
      </c>
      <c r="AB225">
        <v>5744</v>
      </c>
      <c r="AC225" t="s">
        <v>46</v>
      </c>
    </row>
    <row r="226" spans="1:29" x14ac:dyDescent="0.3">
      <c r="A226" s="1" t="s">
        <v>29</v>
      </c>
      <c r="B226" t="s">
        <v>393</v>
      </c>
      <c r="C226" t="s">
        <v>1241</v>
      </c>
      <c r="D226" t="s">
        <v>119</v>
      </c>
      <c r="E226">
        <v>5</v>
      </c>
      <c r="F226" t="s">
        <v>77</v>
      </c>
      <c r="G226" t="s">
        <v>980</v>
      </c>
      <c r="H226" t="s">
        <v>35</v>
      </c>
      <c r="I226" t="s">
        <v>210</v>
      </c>
      <c r="J226" t="s">
        <v>748</v>
      </c>
      <c r="K226" t="s">
        <v>1242</v>
      </c>
      <c r="L226" t="s">
        <v>1243</v>
      </c>
      <c r="M226" t="s">
        <v>1244</v>
      </c>
      <c r="N226" t="s">
        <v>58</v>
      </c>
      <c r="O226">
        <v>22878</v>
      </c>
      <c r="P226">
        <v>27381</v>
      </c>
      <c r="Q226" t="s">
        <v>59</v>
      </c>
      <c r="R226">
        <v>858</v>
      </c>
      <c r="S226" s="2">
        <v>45121</v>
      </c>
      <c r="T226" t="s">
        <v>42</v>
      </c>
      <c r="U226">
        <v>12271</v>
      </c>
      <c r="V226" t="s">
        <v>85</v>
      </c>
      <c r="W226">
        <v>806</v>
      </c>
      <c r="X226" t="s">
        <v>44</v>
      </c>
      <c r="Y226" t="s">
        <v>61</v>
      </c>
      <c r="Z226">
        <v>1901</v>
      </c>
      <c r="AA226">
        <v>629</v>
      </c>
      <c r="AB226">
        <v>25053</v>
      </c>
      <c r="AC226" t="s">
        <v>73</v>
      </c>
    </row>
    <row r="227" spans="1:29" x14ac:dyDescent="0.3">
      <c r="A227" s="1" t="s">
        <v>29</v>
      </c>
      <c r="B227" t="s">
        <v>393</v>
      </c>
      <c r="C227" t="s">
        <v>1245</v>
      </c>
      <c r="D227" t="s">
        <v>257</v>
      </c>
      <c r="E227">
        <v>1</v>
      </c>
      <c r="F227" t="s">
        <v>77</v>
      </c>
      <c r="G227" t="s">
        <v>440</v>
      </c>
      <c r="H227" t="s">
        <v>79</v>
      </c>
      <c r="I227" t="s">
        <v>1246</v>
      </c>
      <c r="J227" t="s">
        <v>188</v>
      </c>
      <c r="K227" t="s">
        <v>1247</v>
      </c>
      <c r="L227" t="s">
        <v>1248</v>
      </c>
      <c r="M227" t="s">
        <v>948</v>
      </c>
      <c r="N227" t="s">
        <v>40</v>
      </c>
      <c r="O227">
        <v>15275</v>
      </c>
      <c r="P227">
        <v>19638</v>
      </c>
      <c r="Q227" t="s">
        <v>95</v>
      </c>
      <c r="R227">
        <v>510</v>
      </c>
      <c r="S227" s="2">
        <v>44596</v>
      </c>
      <c r="T227" t="s">
        <v>42</v>
      </c>
      <c r="U227">
        <v>0</v>
      </c>
      <c r="V227" t="s">
        <v>43</v>
      </c>
      <c r="W227">
        <v>698</v>
      </c>
      <c r="X227" t="s">
        <v>44</v>
      </c>
      <c r="Y227" t="s">
        <v>61</v>
      </c>
      <c r="Z227">
        <v>0</v>
      </c>
      <c r="AA227">
        <v>646</v>
      </c>
      <c r="AB227">
        <v>16894</v>
      </c>
      <c r="AC227" t="s">
        <v>107</v>
      </c>
    </row>
    <row r="228" spans="1:29" x14ac:dyDescent="0.3">
      <c r="A228" s="1" t="s">
        <v>47</v>
      </c>
      <c r="B228" t="s">
        <v>108</v>
      </c>
      <c r="C228" t="s">
        <v>709</v>
      </c>
      <c r="D228" t="s">
        <v>98</v>
      </c>
      <c r="E228">
        <v>2</v>
      </c>
      <c r="F228" t="s">
        <v>221</v>
      </c>
      <c r="G228" t="s">
        <v>335</v>
      </c>
      <c r="H228" t="s">
        <v>35</v>
      </c>
      <c r="I228" t="s">
        <v>1249</v>
      </c>
      <c r="J228" t="s">
        <v>319</v>
      </c>
      <c r="K228" t="s">
        <v>1250</v>
      </c>
      <c r="L228" t="s">
        <v>1251</v>
      </c>
      <c r="M228" t="s">
        <v>1252</v>
      </c>
      <c r="N228" t="s">
        <v>84</v>
      </c>
      <c r="O228">
        <v>13555</v>
      </c>
      <c r="P228">
        <v>17029</v>
      </c>
      <c r="Q228" t="s">
        <v>41</v>
      </c>
      <c r="R228">
        <v>494</v>
      </c>
      <c r="S228" s="2">
        <v>44525</v>
      </c>
      <c r="T228" s="2">
        <v>44553</v>
      </c>
      <c r="U228">
        <v>0</v>
      </c>
      <c r="V228" t="s">
        <v>71</v>
      </c>
      <c r="W228">
        <v>822</v>
      </c>
      <c r="X228" t="s">
        <v>60</v>
      </c>
      <c r="Y228" t="s">
        <v>45</v>
      </c>
      <c r="Z228">
        <v>0</v>
      </c>
      <c r="AA228">
        <v>855</v>
      </c>
      <c r="AB228">
        <v>16395</v>
      </c>
      <c r="AC228" t="s">
        <v>107</v>
      </c>
    </row>
    <row r="229" spans="1:29" x14ac:dyDescent="0.3">
      <c r="A229" s="1" t="s">
        <v>29</v>
      </c>
      <c r="B229" t="s">
        <v>393</v>
      </c>
      <c r="C229" t="s">
        <v>1253</v>
      </c>
      <c r="D229" t="s">
        <v>201</v>
      </c>
      <c r="E229">
        <v>4</v>
      </c>
      <c r="F229" t="s">
        <v>33</v>
      </c>
      <c r="G229" t="s">
        <v>34</v>
      </c>
      <c r="H229" t="s">
        <v>35</v>
      </c>
      <c r="I229" t="s">
        <v>1254</v>
      </c>
      <c r="J229" t="s">
        <v>1255</v>
      </c>
      <c r="K229" t="s">
        <v>1256</v>
      </c>
      <c r="L229" t="s">
        <v>1257</v>
      </c>
      <c r="M229" t="s">
        <v>948</v>
      </c>
      <c r="N229" t="s">
        <v>40</v>
      </c>
      <c r="O229">
        <v>28910</v>
      </c>
      <c r="P229">
        <v>33751</v>
      </c>
      <c r="Q229" t="s">
        <v>95</v>
      </c>
      <c r="R229">
        <v>654</v>
      </c>
      <c r="S229" s="2">
        <v>44788</v>
      </c>
      <c r="T229" t="s">
        <v>42</v>
      </c>
      <c r="U229">
        <v>0</v>
      </c>
      <c r="V229" t="s">
        <v>71</v>
      </c>
      <c r="W229">
        <v>720</v>
      </c>
      <c r="X229" t="s">
        <v>44</v>
      </c>
      <c r="Y229" t="s">
        <v>45</v>
      </c>
      <c r="Z229">
        <v>0</v>
      </c>
      <c r="AA229">
        <v>620</v>
      </c>
      <c r="AB229">
        <v>31974</v>
      </c>
      <c r="AC229" t="s">
        <v>46</v>
      </c>
    </row>
    <row r="230" spans="1:29" x14ac:dyDescent="0.3">
      <c r="A230" s="1" t="s">
        <v>29</v>
      </c>
      <c r="B230" t="s">
        <v>363</v>
      </c>
      <c r="C230" t="s">
        <v>1258</v>
      </c>
      <c r="D230" t="s">
        <v>352</v>
      </c>
      <c r="E230">
        <v>8</v>
      </c>
      <c r="F230" t="s">
        <v>221</v>
      </c>
      <c r="G230" t="s">
        <v>882</v>
      </c>
      <c r="H230" t="s">
        <v>35</v>
      </c>
      <c r="I230" t="s">
        <v>36</v>
      </c>
      <c r="J230" t="s">
        <v>1259</v>
      </c>
      <c r="K230" t="s">
        <v>1260</v>
      </c>
      <c r="L230" t="s">
        <v>1261</v>
      </c>
      <c r="M230" t="s">
        <v>369</v>
      </c>
      <c r="N230" t="s">
        <v>84</v>
      </c>
      <c r="O230">
        <v>18533</v>
      </c>
      <c r="P230">
        <v>22409</v>
      </c>
      <c r="Q230" t="s">
        <v>59</v>
      </c>
      <c r="R230">
        <v>570</v>
      </c>
      <c r="S230" s="2">
        <v>44553</v>
      </c>
      <c r="T230" s="2">
        <v>44568</v>
      </c>
      <c r="U230">
        <v>27469</v>
      </c>
      <c r="V230" t="s">
        <v>106</v>
      </c>
      <c r="W230">
        <v>725</v>
      </c>
      <c r="X230" t="s">
        <v>60</v>
      </c>
      <c r="Y230" t="s">
        <v>61</v>
      </c>
      <c r="Z230">
        <v>0</v>
      </c>
      <c r="AA230">
        <v>746</v>
      </c>
      <c r="AB230">
        <v>21181</v>
      </c>
      <c r="AC230" t="s">
        <v>46</v>
      </c>
    </row>
    <row r="231" spans="1:29" x14ac:dyDescent="0.3">
      <c r="A231" s="1" t="s">
        <v>29</v>
      </c>
      <c r="B231" t="s">
        <v>393</v>
      </c>
      <c r="C231" t="s">
        <v>1262</v>
      </c>
      <c r="D231" t="s">
        <v>138</v>
      </c>
      <c r="E231">
        <v>2</v>
      </c>
      <c r="F231" t="s">
        <v>33</v>
      </c>
      <c r="G231" t="s">
        <v>411</v>
      </c>
      <c r="H231" t="s">
        <v>79</v>
      </c>
      <c r="I231" t="s">
        <v>53</v>
      </c>
      <c r="J231" t="s">
        <v>157</v>
      </c>
      <c r="K231" t="s">
        <v>1263</v>
      </c>
      <c r="L231" t="s">
        <v>1264</v>
      </c>
      <c r="M231" t="s">
        <v>1265</v>
      </c>
      <c r="N231" t="s">
        <v>84</v>
      </c>
      <c r="O231">
        <v>12727</v>
      </c>
      <c r="P231">
        <v>15505</v>
      </c>
      <c r="Q231" t="s">
        <v>41</v>
      </c>
      <c r="R231">
        <v>632</v>
      </c>
      <c r="S231" s="2">
        <v>44755</v>
      </c>
      <c r="T231" t="s">
        <v>42</v>
      </c>
      <c r="U231">
        <v>0</v>
      </c>
      <c r="V231" t="s">
        <v>71</v>
      </c>
      <c r="W231">
        <v>438</v>
      </c>
      <c r="X231" t="s">
        <v>44</v>
      </c>
      <c r="Y231" t="s">
        <v>45</v>
      </c>
      <c r="Z231">
        <v>0</v>
      </c>
      <c r="AA231">
        <v>985</v>
      </c>
      <c r="AB231">
        <v>13889</v>
      </c>
      <c r="AC231" t="s">
        <v>107</v>
      </c>
    </row>
    <row r="232" spans="1:29" x14ac:dyDescent="0.3">
      <c r="A232" s="1" t="s">
        <v>29</v>
      </c>
      <c r="B232" t="s">
        <v>86</v>
      </c>
      <c r="C232" t="s">
        <v>1266</v>
      </c>
      <c r="D232" t="s">
        <v>185</v>
      </c>
      <c r="E232">
        <v>5</v>
      </c>
      <c r="F232" t="s">
        <v>99</v>
      </c>
      <c r="G232" t="s">
        <v>100</v>
      </c>
      <c r="H232" t="s">
        <v>35</v>
      </c>
      <c r="I232" t="s">
        <v>1267</v>
      </c>
      <c r="J232" t="s">
        <v>1268</v>
      </c>
      <c r="K232" t="s">
        <v>1269</v>
      </c>
      <c r="L232" t="s">
        <v>1270</v>
      </c>
      <c r="M232" t="s">
        <v>1100</v>
      </c>
      <c r="N232" t="s">
        <v>94</v>
      </c>
      <c r="O232">
        <v>13980</v>
      </c>
      <c r="P232">
        <v>16836</v>
      </c>
      <c r="Q232" t="s">
        <v>59</v>
      </c>
      <c r="R232">
        <v>831</v>
      </c>
      <c r="S232" s="2">
        <v>44724</v>
      </c>
      <c r="T232" s="2">
        <v>44747</v>
      </c>
      <c r="U232">
        <v>15433</v>
      </c>
      <c r="V232" t="s">
        <v>106</v>
      </c>
      <c r="W232">
        <v>468</v>
      </c>
      <c r="X232" t="s">
        <v>60</v>
      </c>
      <c r="Y232" t="s">
        <v>45</v>
      </c>
      <c r="Z232">
        <v>0</v>
      </c>
      <c r="AA232">
        <v>255</v>
      </c>
      <c r="AB232">
        <v>16094</v>
      </c>
      <c r="AC232" t="s">
        <v>46</v>
      </c>
    </row>
    <row r="233" spans="1:29" x14ac:dyDescent="0.3">
      <c r="A233" s="1" t="s">
        <v>29</v>
      </c>
      <c r="B233" t="s">
        <v>541</v>
      </c>
      <c r="C233" t="s">
        <v>1271</v>
      </c>
      <c r="D233" t="s">
        <v>185</v>
      </c>
      <c r="E233">
        <v>8</v>
      </c>
      <c r="F233" t="s">
        <v>99</v>
      </c>
      <c r="G233" t="s">
        <v>579</v>
      </c>
      <c r="H233" t="s">
        <v>35</v>
      </c>
      <c r="I233" t="s">
        <v>358</v>
      </c>
      <c r="J233" t="s">
        <v>530</v>
      </c>
      <c r="K233" t="s">
        <v>1272</v>
      </c>
      <c r="L233" t="s">
        <v>1273</v>
      </c>
      <c r="M233" t="s">
        <v>1274</v>
      </c>
      <c r="N233" t="s">
        <v>94</v>
      </c>
      <c r="O233">
        <v>10551</v>
      </c>
      <c r="P233">
        <v>14855</v>
      </c>
      <c r="Q233" t="s">
        <v>95</v>
      </c>
      <c r="R233">
        <v>618</v>
      </c>
      <c r="S233" s="2">
        <v>44291</v>
      </c>
      <c r="T233" s="2">
        <v>44321</v>
      </c>
      <c r="U233">
        <v>0</v>
      </c>
      <c r="V233" t="s">
        <v>71</v>
      </c>
      <c r="W233">
        <v>619</v>
      </c>
      <c r="X233" t="s">
        <v>60</v>
      </c>
      <c r="Y233" t="s">
        <v>45</v>
      </c>
      <c r="Z233">
        <v>0</v>
      </c>
      <c r="AA233">
        <v>939</v>
      </c>
      <c r="AB233">
        <v>14177</v>
      </c>
      <c r="AC233" t="s">
        <v>73</v>
      </c>
    </row>
    <row r="234" spans="1:29" x14ac:dyDescent="0.3">
      <c r="A234" s="1" t="s">
        <v>47</v>
      </c>
      <c r="B234" t="s">
        <v>108</v>
      </c>
      <c r="C234" t="s">
        <v>1275</v>
      </c>
      <c r="D234" t="s">
        <v>32</v>
      </c>
      <c r="E234">
        <v>1</v>
      </c>
      <c r="F234" t="s">
        <v>77</v>
      </c>
      <c r="G234" t="s">
        <v>440</v>
      </c>
      <c r="H234" t="s">
        <v>35</v>
      </c>
      <c r="I234" t="s">
        <v>1276</v>
      </c>
      <c r="J234" t="s">
        <v>305</v>
      </c>
      <c r="K234">
        <v>2736920951</v>
      </c>
      <c r="L234" t="s">
        <v>1277</v>
      </c>
      <c r="M234" t="s">
        <v>1278</v>
      </c>
      <c r="N234" t="s">
        <v>40</v>
      </c>
      <c r="O234">
        <v>22643</v>
      </c>
      <c r="P234">
        <v>25770</v>
      </c>
      <c r="Q234" t="s">
        <v>95</v>
      </c>
      <c r="R234">
        <v>799</v>
      </c>
      <c r="S234" s="2">
        <v>45253</v>
      </c>
      <c r="T234" t="s">
        <v>42</v>
      </c>
      <c r="U234">
        <v>0</v>
      </c>
      <c r="V234" t="s">
        <v>106</v>
      </c>
      <c r="W234">
        <v>468</v>
      </c>
      <c r="X234" t="s">
        <v>44</v>
      </c>
      <c r="Y234" t="s">
        <v>61</v>
      </c>
      <c r="Z234">
        <v>0</v>
      </c>
      <c r="AA234">
        <v>373</v>
      </c>
      <c r="AB234">
        <v>22803</v>
      </c>
      <c r="AC234" t="s">
        <v>107</v>
      </c>
    </row>
    <row r="235" spans="1:29" x14ac:dyDescent="0.3">
      <c r="A235" s="1" t="s">
        <v>29</v>
      </c>
      <c r="B235" t="s">
        <v>74</v>
      </c>
      <c r="C235" t="s">
        <v>903</v>
      </c>
      <c r="D235" t="s">
        <v>138</v>
      </c>
      <c r="E235">
        <v>9</v>
      </c>
      <c r="F235" t="s">
        <v>77</v>
      </c>
      <c r="G235" t="s">
        <v>501</v>
      </c>
      <c r="H235" t="s">
        <v>35</v>
      </c>
      <c r="I235" t="s">
        <v>1210</v>
      </c>
      <c r="J235" t="s">
        <v>1106</v>
      </c>
      <c r="K235" t="s">
        <v>1279</v>
      </c>
      <c r="L235" t="s">
        <v>1280</v>
      </c>
      <c r="M235" t="s">
        <v>969</v>
      </c>
      <c r="N235" t="s">
        <v>40</v>
      </c>
      <c r="O235">
        <v>26488</v>
      </c>
      <c r="P235">
        <v>28498</v>
      </c>
      <c r="Q235" t="s">
        <v>41</v>
      </c>
      <c r="R235">
        <v>499</v>
      </c>
      <c r="S235" s="2">
        <v>44732</v>
      </c>
      <c r="T235" s="2">
        <v>44735</v>
      </c>
      <c r="U235">
        <v>0</v>
      </c>
      <c r="V235" t="s">
        <v>71</v>
      </c>
      <c r="W235">
        <v>553</v>
      </c>
      <c r="X235" t="s">
        <v>60</v>
      </c>
      <c r="Y235" t="s">
        <v>45</v>
      </c>
      <c r="Z235">
        <v>0</v>
      </c>
      <c r="AA235">
        <v>692</v>
      </c>
      <c r="AB235">
        <v>26973</v>
      </c>
      <c r="AC235" t="s">
        <v>107</v>
      </c>
    </row>
    <row r="236" spans="1:29" x14ac:dyDescent="0.3">
      <c r="A236" s="1" t="s">
        <v>29</v>
      </c>
      <c r="B236" t="s">
        <v>363</v>
      </c>
      <c r="C236" t="s">
        <v>1281</v>
      </c>
      <c r="D236" t="s">
        <v>128</v>
      </c>
      <c r="E236">
        <v>6</v>
      </c>
      <c r="F236" t="s">
        <v>64</v>
      </c>
      <c r="G236" t="s">
        <v>388</v>
      </c>
      <c r="H236" t="s">
        <v>35</v>
      </c>
      <c r="I236" t="s">
        <v>1282</v>
      </c>
      <c r="J236" t="s">
        <v>1283</v>
      </c>
      <c r="K236" t="s">
        <v>1284</v>
      </c>
      <c r="L236" t="s">
        <v>1285</v>
      </c>
      <c r="M236" t="s">
        <v>421</v>
      </c>
      <c r="N236" t="s">
        <v>84</v>
      </c>
      <c r="O236">
        <v>29459</v>
      </c>
      <c r="P236">
        <v>33223</v>
      </c>
      <c r="Q236" t="s">
        <v>59</v>
      </c>
      <c r="R236">
        <v>230</v>
      </c>
      <c r="S236" s="2">
        <v>44526</v>
      </c>
      <c r="T236" s="2">
        <v>44547</v>
      </c>
      <c r="U236">
        <v>23170</v>
      </c>
      <c r="V236" t="s">
        <v>43</v>
      </c>
      <c r="W236">
        <v>819</v>
      </c>
      <c r="X236" t="s">
        <v>60</v>
      </c>
      <c r="Y236" t="s">
        <v>72</v>
      </c>
      <c r="Z236">
        <v>0</v>
      </c>
      <c r="AA236">
        <v>304</v>
      </c>
      <c r="AB236">
        <v>31364</v>
      </c>
      <c r="AC236" t="s">
        <v>73</v>
      </c>
    </row>
    <row r="237" spans="1:29" x14ac:dyDescent="0.3">
      <c r="A237" s="1" t="s">
        <v>29</v>
      </c>
      <c r="B237" t="s">
        <v>74</v>
      </c>
      <c r="C237" t="s">
        <v>1286</v>
      </c>
      <c r="D237" t="s">
        <v>119</v>
      </c>
      <c r="E237">
        <v>4</v>
      </c>
      <c r="F237" t="s">
        <v>33</v>
      </c>
      <c r="G237" t="s">
        <v>411</v>
      </c>
      <c r="H237" t="s">
        <v>79</v>
      </c>
      <c r="I237" t="s">
        <v>1287</v>
      </c>
      <c r="J237" t="s">
        <v>1288</v>
      </c>
      <c r="K237" t="s">
        <v>1289</v>
      </c>
      <c r="L237" t="s">
        <v>1290</v>
      </c>
      <c r="M237" t="s">
        <v>836</v>
      </c>
      <c r="N237" t="s">
        <v>58</v>
      </c>
      <c r="O237">
        <v>10012</v>
      </c>
      <c r="P237">
        <v>14057</v>
      </c>
      <c r="Q237" t="s">
        <v>59</v>
      </c>
      <c r="R237">
        <v>118</v>
      </c>
      <c r="S237" s="2">
        <v>45120</v>
      </c>
      <c r="T237" t="s">
        <v>42</v>
      </c>
      <c r="U237">
        <v>7554</v>
      </c>
      <c r="V237" t="s">
        <v>71</v>
      </c>
      <c r="W237">
        <v>581</v>
      </c>
      <c r="X237" t="s">
        <v>44</v>
      </c>
      <c r="Y237" t="s">
        <v>61</v>
      </c>
      <c r="Z237">
        <v>3901</v>
      </c>
      <c r="AA237">
        <v>768</v>
      </c>
      <c r="AB237">
        <v>12472</v>
      </c>
      <c r="AC237" t="s">
        <v>107</v>
      </c>
    </row>
    <row r="238" spans="1:29" x14ac:dyDescent="0.3">
      <c r="A238" s="1" t="s">
        <v>47</v>
      </c>
      <c r="B238" t="s">
        <v>145</v>
      </c>
      <c r="C238" t="s">
        <v>528</v>
      </c>
      <c r="D238" t="s">
        <v>98</v>
      </c>
      <c r="E238">
        <v>4</v>
      </c>
      <c r="F238" t="s">
        <v>64</v>
      </c>
      <c r="G238" t="s">
        <v>258</v>
      </c>
      <c r="H238" t="s">
        <v>35</v>
      </c>
      <c r="I238" t="s">
        <v>1291</v>
      </c>
      <c r="J238" t="s">
        <v>570</v>
      </c>
      <c r="K238" t="s">
        <v>1292</v>
      </c>
      <c r="L238" t="s">
        <v>1293</v>
      </c>
      <c r="M238" t="s">
        <v>1294</v>
      </c>
      <c r="N238" t="s">
        <v>40</v>
      </c>
      <c r="O238">
        <v>16908</v>
      </c>
      <c r="P238">
        <v>19658</v>
      </c>
      <c r="Q238" t="s">
        <v>41</v>
      </c>
      <c r="R238">
        <v>358</v>
      </c>
      <c r="S238" s="2">
        <v>44495</v>
      </c>
      <c r="T238" t="s">
        <v>42</v>
      </c>
      <c r="U238">
        <v>0</v>
      </c>
      <c r="V238" t="s">
        <v>106</v>
      </c>
      <c r="W238">
        <v>778</v>
      </c>
      <c r="X238" t="s">
        <v>44</v>
      </c>
      <c r="Y238" t="s">
        <v>61</v>
      </c>
      <c r="Z238">
        <v>0</v>
      </c>
      <c r="AA238">
        <v>981</v>
      </c>
      <c r="AB238">
        <v>19381</v>
      </c>
      <c r="AC238" t="s">
        <v>46</v>
      </c>
    </row>
    <row r="239" spans="1:29" x14ac:dyDescent="0.3">
      <c r="A239" s="1" t="s">
        <v>29</v>
      </c>
      <c r="B239" t="s">
        <v>393</v>
      </c>
      <c r="C239" t="s">
        <v>1262</v>
      </c>
      <c r="D239" t="s">
        <v>32</v>
      </c>
      <c r="E239">
        <v>2</v>
      </c>
      <c r="F239" t="s">
        <v>77</v>
      </c>
      <c r="G239" t="s">
        <v>365</v>
      </c>
      <c r="H239" t="s">
        <v>35</v>
      </c>
      <c r="I239" t="s">
        <v>1295</v>
      </c>
      <c r="J239" t="s">
        <v>1296</v>
      </c>
      <c r="K239">
        <v>2676740657</v>
      </c>
      <c r="L239" t="s">
        <v>1297</v>
      </c>
      <c r="M239" t="s">
        <v>399</v>
      </c>
      <c r="N239" t="s">
        <v>58</v>
      </c>
      <c r="O239">
        <v>26108</v>
      </c>
      <c r="P239">
        <v>28885</v>
      </c>
      <c r="Q239" t="s">
        <v>41</v>
      </c>
      <c r="R239">
        <v>261</v>
      </c>
      <c r="S239" s="2">
        <v>44816</v>
      </c>
      <c r="T239" t="s">
        <v>42</v>
      </c>
      <c r="U239">
        <v>0</v>
      </c>
      <c r="V239" t="s">
        <v>85</v>
      </c>
      <c r="W239">
        <v>489</v>
      </c>
      <c r="X239" t="s">
        <v>44</v>
      </c>
      <c r="Y239" t="s">
        <v>45</v>
      </c>
      <c r="Z239">
        <v>1878</v>
      </c>
      <c r="AA239">
        <v>188</v>
      </c>
      <c r="AB239">
        <v>28560</v>
      </c>
      <c r="AC239" t="s">
        <v>73</v>
      </c>
    </row>
    <row r="240" spans="1:29" x14ac:dyDescent="0.3">
      <c r="A240" s="1" t="s">
        <v>47</v>
      </c>
      <c r="B240" t="s">
        <v>117</v>
      </c>
      <c r="C240" t="s">
        <v>512</v>
      </c>
      <c r="D240" t="s">
        <v>236</v>
      </c>
      <c r="E240">
        <v>8</v>
      </c>
      <c r="F240" t="s">
        <v>271</v>
      </c>
      <c r="G240" t="s">
        <v>1298</v>
      </c>
      <c r="H240" t="s">
        <v>35</v>
      </c>
      <c r="I240" t="s">
        <v>434</v>
      </c>
      <c r="J240" t="s">
        <v>305</v>
      </c>
      <c r="K240" t="s">
        <v>1299</v>
      </c>
      <c r="L240" t="s">
        <v>1300</v>
      </c>
      <c r="M240" t="s">
        <v>1301</v>
      </c>
      <c r="N240" t="s">
        <v>94</v>
      </c>
      <c r="O240">
        <v>25787</v>
      </c>
      <c r="P240">
        <v>29884</v>
      </c>
      <c r="Q240" t="s">
        <v>59</v>
      </c>
      <c r="R240">
        <v>575</v>
      </c>
      <c r="S240" s="2">
        <v>44441</v>
      </c>
      <c r="T240" t="s">
        <v>42</v>
      </c>
      <c r="U240">
        <v>11089</v>
      </c>
      <c r="V240" t="s">
        <v>71</v>
      </c>
      <c r="W240">
        <v>524</v>
      </c>
      <c r="X240" t="s">
        <v>44</v>
      </c>
      <c r="Y240" t="s">
        <v>45</v>
      </c>
      <c r="Z240">
        <v>0</v>
      </c>
      <c r="AA240">
        <v>629</v>
      </c>
      <c r="AB240">
        <v>29296</v>
      </c>
      <c r="AC240" t="s">
        <v>46</v>
      </c>
    </row>
    <row r="241" spans="1:29" x14ac:dyDescent="0.3">
      <c r="A241" s="1" t="s">
        <v>29</v>
      </c>
      <c r="B241" t="s">
        <v>30</v>
      </c>
      <c r="C241" t="s">
        <v>1302</v>
      </c>
      <c r="D241" t="s">
        <v>98</v>
      </c>
      <c r="E241">
        <v>3</v>
      </c>
      <c r="F241" t="s">
        <v>271</v>
      </c>
      <c r="G241" t="s">
        <v>1110</v>
      </c>
      <c r="H241" t="s">
        <v>79</v>
      </c>
      <c r="I241" t="s">
        <v>1303</v>
      </c>
      <c r="J241" t="s">
        <v>1304</v>
      </c>
      <c r="K241" t="s">
        <v>1305</v>
      </c>
      <c r="L241" t="s">
        <v>1306</v>
      </c>
      <c r="M241" t="s">
        <v>1307</v>
      </c>
      <c r="N241" t="s">
        <v>40</v>
      </c>
      <c r="O241">
        <v>18080</v>
      </c>
      <c r="P241">
        <v>20320</v>
      </c>
      <c r="Q241" t="s">
        <v>41</v>
      </c>
      <c r="R241">
        <v>685</v>
      </c>
      <c r="S241" s="2">
        <v>44651</v>
      </c>
      <c r="T241" s="2">
        <v>44666</v>
      </c>
      <c r="U241">
        <v>0</v>
      </c>
      <c r="V241" t="s">
        <v>85</v>
      </c>
      <c r="W241">
        <v>631</v>
      </c>
      <c r="X241" t="s">
        <v>60</v>
      </c>
      <c r="Y241" t="s">
        <v>45</v>
      </c>
      <c r="Z241">
        <v>0</v>
      </c>
      <c r="AA241">
        <v>833</v>
      </c>
      <c r="AB241">
        <v>19425</v>
      </c>
      <c r="AC241" t="s">
        <v>46</v>
      </c>
    </row>
    <row r="242" spans="1:29" x14ac:dyDescent="0.3">
      <c r="A242" s="1" t="s">
        <v>47</v>
      </c>
      <c r="B242" t="s">
        <v>117</v>
      </c>
      <c r="C242" t="s">
        <v>920</v>
      </c>
      <c r="D242" t="s">
        <v>178</v>
      </c>
      <c r="E242">
        <v>5</v>
      </c>
      <c r="F242" t="s">
        <v>120</v>
      </c>
      <c r="G242" t="s">
        <v>1180</v>
      </c>
      <c r="H242" t="s">
        <v>35</v>
      </c>
      <c r="I242" t="s">
        <v>446</v>
      </c>
      <c r="J242" t="s">
        <v>1308</v>
      </c>
      <c r="K242" t="s">
        <v>1309</v>
      </c>
      <c r="L242" t="s">
        <v>1310</v>
      </c>
      <c r="M242" t="s">
        <v>1311</v>
      </c>
      <c r="N242" t="s">
        <v>58</v>
      </c>
      <c r="O242">
        <v>9742</v>
      </c>
      <c r="P242">
        <v>13010</v>
      </c>
      <c r="Q242" t="s">
        <v>59</v>
      </c>
      <c r="R242">
        <v>493</v>
      </c>
      <c r="S242" s="2">
        <v>44650</v>
      </c>
      <c r="T242" t="s">
        <v>42</v>
      </c>
      <c r="U242">
        <v>2000</v>
      </c>
      <c r="V242" t="s">
        <v>43</v>
      </c>
      <c r="W242">
        <v>402</v>
      </c>
      <c r="X242" t="s">
        <v>44</v>
      </c>
      <c r="Y242" t="s">
        <v>45</v>
      </c>
      <c r="Z242">
        <v>4445</v>
      </c>
      <c r="AA242">
        <v>23</v>
      </c>
      <c r="AB242">
        <v>10676</v>
      </c>
      <c r="AC242" t="s">
        <v>46</v>
      </c>
    </row>
    <row r="243" spans="1:29" x14ac:dyDescent="0.3">
      <c r="A243" s="1" t="s">
        <v>29</v>
      </c>
      <c r="B243" t="s">
        <v>86</v>
      </c>
      <c r="C243" t="s">
        <v>1312</v>
      </c>
      <c r="D243" t="s">
        <v>110</v>
      </c>
      <c r="E243">
        <v>6</v>
      </c>
      <c r="F243" t="s">
        <v>186</v>
      </c>
      <c r="G243" t="s">
        <v>463</v>
      </c>
      <c r="H243" t="s">
        <v>35</v>
      </c>
      <c r="I243" t="s">
        <v>1313</v>
      </c>
      <c r="J243" t="s">
        <v>1314</v>
      </c>
      <c r="K243" t="s">
        <v>1315</v>
      </c>
      <c r="L243" t="s">
        <v>1316</v>
      </c>
      <c r="M243" t="s">
        <v>677</v>
      </c>
      <c r="N243" t="s">
        <v>84</v>
      </c>
      <c r="O243">
        <v>14234</v>
      </c>
      <c r="P243">
        <v>17764</v>
      </c>
      <c r="Q243" t="s">
        <v>95</v>
      </c>
      <c r="R243">
        <v>216</v>
      </c>
      <c r="S243" s="2">
        <v>44716</v>
      </c>
      <c r="T243" t="s">
        <v>42</v>
      </c>
      <c r="U243">
        <v>0</v>
      </c>
      <c r="V243" t="s">
        <v>106</v>
      </c>
      <c r="W243">
        <v>842</v>
      </c>
      <c r="X243" t="s">
        <v>44</v>
      </c>
      <c r="Y243" t="s">
        <v>61</v>
      </c>
      <c r="Z243">
        <v>0</v>
      </c>
      <c r="AA243">
        <v>50</v>
      </c>
      <c r="AB243">
        <v>15359</v>
      </c>
      <c r="AC243" t="s">
        <v>46</v>
      </c>
    </row>
    <row r="244" spans="1:29" x14ac:dyDescent="0.3">
      <c r="A244" s="1" t="s">
        <v>29</v>
      </c>
      <c r="B244" t="s">
        <v>74</v>
      </c>
      <c r="C244" t="s">
        <v>1317</v>
      </c>
      <c r="D244" t="s">
        <v>76</v>
      </c>
      <c r="E244">
        <v>8</v>
      </c>
      <c r="F244" t="s">
        <v>120</v>
      </c>
      <c r="G244" t="s">
        <v>586</v>
      </c>
      <c r="H244" t="s">
        <v>79</v>
      </c>
      <c r="I244" t="s">
        <v>1318</v>
      </c>
      <c r="J244" t="s">
        <v>1319</v>
      </c>
      <c r="K244" t="s">
        <v>1320</v>
      </c>
      <c r="L244" t="s">
        <v>1321</v>
      </c>
      <c r="M244" t="s">
        <v>842</v>
      </c>
      <c r="N244" t="s">
        <v>40</v>
      </c>
      <c r="O244">
        <v>13263</v>
      </c>
      <c r="P244">
        <v>16613</v>
      </c>
      <c r="Q244" t="s">
        <v>59</v>
      </c>
      <c r="R244">
        <v>350</v>
      </c>
      <c r="S244" s="2">
        <v>45302</v>
      </c>
      <c r="T244" s="2">
        <v>45327</v>
      </c>
      <c r="U244">
        <v>6031</v>
      </c>
      <c r="V244" t="s">
        <v>43</v>
      </c>
      <c r="W244">
        <v>559</v>
      </c>
      <c r="X244" t="s">
        <v>60</v>
      </c>
      <c r="Y244" t="s">
        <v>72</v>
      </c>
      <c r="Z244">
        <v>0</v>
      </c>
      <c r="AA244">
        <v>453</v>
      </c>
      <c r="AB244">
        <v>13643</v>
      </c>
      <c r="AC244" t="s">
        <v>73</v>
      </c>
    </row>
    <row r="245" spans="1:29" x14ac:dyDescent="0.3">
      <c r="A245" s="1" t="s">
        <v>47</v>
      </c>
      <c r="B245" t="s">
        <v>117</v>
      </c>
      <c r="C245" t="s">
        <v>920</v>
      </c>
      <c r="D245" t="s">
        <v>236</v>
      </c>
      <c r="E245">
        <v>2</v>
      </c>
      <c r="F245" t="s">
        <v>51</v>
      </c>
      <c r="G245" t="s">
        <v>285</v>
      </c>
      <c r="H245" t="s">
        <v>79</v>
      </c>
      <c r="I245" t="s">
        <v>1322</v>
      </c>
      <c r="J245" t="s">
        <v>1323</v>
      </c>
      <c r="K245" t="s">
        <v>1324</v>
      </c>
      <c r="L245" t="s">
        <v>1325</v>
      </c>
      <c r="M245" t="s">
        <v>1326</v>
      </c>
      <c r="N245" t="s">
        <v>94</v>
      </c>
      <c r="O245">
        <v>7293</v>
      </c>
      <c r="P245">
        <v>11426</v>
      </c>
      <c r="Q245" t="s">
        <v>41</v>
      </c>
      <c r="R245">
        <v>259</v>
      </c>
      <c r="S245" s="2">
        <v>44593</v>
      </c>
      <c r="T245" t="s">
        <v>42</v>
      </c>
      <c r="U245">
        <v>0</v>
      </c>
      <c r="V245" t="s">
        <v>106</v>
      </c>
      <c r="W245">
        <v>621</v>
      </c>
      <c r="X245" t="s">
        <v>44</v>
      </c>
      <c r="Y245" t="s">
        <v>61</v>
      </c>
      <c r="Z245">
        <v>0</v>
      </c>
      <c r="AA245">
        <v>560</v>
      </c>
      <c r="AB245">
        <v>7352</v>
      </c>
      <c r="AC245" t="s">
        <v>107</v>
      </c>
    </row>
    <row r="246" spans="1:29" x14ac:dyDescent="0.3">
      <c r="A246" s="1" t="s">
        <v>29</v>
      </c>
      <c r="B246" t="s">
        <v>62</v>
      </c>
      <c r="C246" t="s">
        <v>370</v>
      </c>
      <c r="D246" t="s">
        <v>155</v>
      </c>
      <c r="E246">
        <v>1</v>
      </c>
      <c r="F246" t="s">
        <v>186</v>
      </c>
      <c r="G246" t="s">
        <v>620</v>
      </c>
      <c r="H246" t="s">
        <v>35</v>
      </c>
      <c r="I246" t="s">
        <v>1327</v>
      </c>
      <c r="J246" t="s">
        <v>657</v>
      </c>
      <c r="K246" t="s">
        <v>1328</v>
      </c>
      <c r="L246" t="s">
        <v>1329</v>
      </c>
      <c r="M246" t="s">
        <v>1330</v>
      </c>
      <c r="N246" t="s">
        <v>58</v>
      </c>
      <c r="O246">
        <v>26503</v>
      </c>
      <c r="P246">
        <v>30644</v>
      </c>
      <c r="Q246" t="s">
        <v>41</v>
      </c>
      <c r="R246">
        <v>861</v>
      </c>
      <c r="S246" s="2">
        <v>44439</v>
      </c>
      <c r="T246" t="s">
        <v>42</v>
      </c>
      <c r="U246">
        <v>0</v>
      </c>
      <c r="V246" t="s">
        <v>71</v>
      </c>
      <c r="W246">
        <v>472</v>
      </c>
      <c r="X246" t="s">
        <v>44</v>
      </c>
      <c r="Y246" t="s">
        <v>61</v>
      </c>
      <c r="Z246">
        <v>4879</v>
      </c>
      <c r="AA246">
        <v>218</v>
      </c>
      <c r="AB246">
        <v>28567</v>
      </c>
      <c r="AC246" t="s">
        <v>46</v>
      </c>
    </row>
    <row r="247" spans="1:29" x14ac:dyDescent="0.3">
      <c r="A247" s="1" t="s">
        <v>47</v>
      </c>
      <c r="B247" t="s">
        <v>117</v>
      </c>
      <c r="C247" t="s">
        <v>512</v>
      </c>
      <c r="D247" t="s">
        <v>32</v>
      </c>
      <c r="E247">
        <v>10</v>
      </c>
      <c r="F247" t="s">
        <v>64</v>
      </c>
      <c r="G247" t="s">
        <v>258</v>
      </c>
      <c r="H247" t="s">
        <v>35</v>
      </c>
      <c r="I247" t="s">
        <v>216</v>
      </c>
      <c r="J247" t="s">
        <v>1331</v>
      </c>
      <c r="K247" t="s">
        <v>1332</v>
      </c>
      <c r="L247" t="s">
        <v>1333</v>
      </c>
      <c r="M247" t="s">
        <v>517</v>
      </c>
      <c r="N247" t="s">
        <v>94</v>
      </c>
      <c r="O247">
        <v>23968</v>
      </c>
      <c r="P247">
        <v>28009</v>
      </c>
      <c r="Q247" t="s">
        <v>41</v>
      </c>
      <c r="R247">
        <v>86</v>
      </c>
      <c r="S247" s="2">
        <v>44502</v>
      </c>
      <c r="T247" s="2">
        <v>44520</v>
      </c>
      <c r="U247">
        <v>0</v>
      </c>
      <c r="V247" t="s">
        <v>71</v>
      </c>
      <c r="W247">
        <v>661</v>
      </c>
      <c r="X247" t="s">
        <v>60</v>
      </c>
      <c r="Y247" t="s">
        <v>61</v>
      </c>
      <c r="Z247">
        <v>0</v>
      </c>
      <c r="AA247">
        <v>12</v>
      </c>
      <c r="AB247">
        <v>27079</v>
      </c>
      <c r="AC247" t="s">
        <v>107</v>
      </c>
    </row>
    <row r="248" spans="1:29" x14ac:dyDescent="0.3">
      <c r="A248" s="1" t="s">
        <v>47</v>
      </c>
      <c r="B248" t="s">
        <v>136</v>
      </c>
      <c r="C248" t="s">
        <v>200</v>
      </c>
      <c r="D248" t="s">
        <v>387</v>
      </c>
      <c r="E248">
        <v>3</v>
      </c>
      <c r="F248" t="s">
        <v>33</v>
      </c>
      <c r="G248" t="s">
        <v>170</v>
      </c>
      <c r="H248" t="s">
        <v>35</v>
      </c>
      <c r="I248" t="s">
        <v>1334</v>
      </c>
      <c r="J248" t="s">
        <v>951</v>
      </c>
      <c r="K248">
        <v>5453855126</v>
      </c>
      <c r="L248" t="s">
        <v>1335</v>
      </c>
      <c r="M248" t="s">
        <v>227</v>
      </c>
      <c r="N248" t="s">
        <v>84</v>
      </c>
      <c r="O248">
        <v>24913</v>
      </c>
      <c r="P248">
        <v>28952</v>
      </c>
      <c r="Q248" t="s">
        <v>95</v>
      </c>
      <c r="R248">
        <v>679</v>
      </c>
      <c r="S248" s="2">
        <v>44497</v>
      </c>
      <c r="T248" t="s">
        <v>42</v>
      </c>
      <c r="U248">
        <v>0</v>
      </c>
      <c r="V248" t="s">
        <v>106</v>
      </c>
      <c r="W248">
        <v>482</v>
      </c>
      <c r="X248" t="s">
        <v>44</v>
      </c>
      <c r="Y248" t="s">
        <v>61</v>
      </c>
      <c r="Z248">
        <v>0</v>
      </c>
      <c r="AA248">
        <v>89</v>
      </c>
      <c r="AB248">
        <v>26297</v>
      </c>
      <c r="AC248" t="s">
        <v>73</v>
      </c>
    </row>
    <row r="249" spans="1:29" x14ac:dyDescent="0.3">
      <c r="A249" s="1" t="s">
        <v>29</v>
      </c>
      <c r="B249" t="s">
        <v>541</v>
      </c>
      <c r="C249" t="s">
        <v>1336</v>
      </c>
      <c r="D249" t="s">
        <v>236</v>
      </c>
      <c r="E249">
        <v>2</v>
      </c>
      <c r="F249" t="s">
        <v>221</v>
      </c>
      <c r="G249" t="s">
        <v>222</v>
      </c>
      <c r="H249" t="s">
        <v>35</v>
      </c>
      <c r="I249" t="s">
        <v>679</v>
      </c>
      <c r="J249" t="s">
        <v>1337</v>
      </c>
      <c r="K249" t="s">
        <v>1338</v>
      </c>
      <c r="L249" t="s">
        <v>1339</v>
      </c>
      <c r="M249" t="s">
        <v>1340</v>
      </c>
      <c r="N249" t="s">
        <v>58</v>
      </c>
      <c r="O249">
        <v>10703</v>
      </c>
      <c r="P249">
        <v>13984</v>
      </c>
      <c r="Q249" t="s">
        <v>41</v>
      </c>
      <c r="R249">
        <v>99</v>
      </c>
      <c r="S249" s="2">
        <v>45063</v>
      </c>
      <c r="T249" t="s">
        <v>42</v>
      </c>
      <c r="U249">
        <v>0</v>
      </c>
      <c r="V249" t="s">
        <v>43</v>
      </c>
      <c r="W249">
        <v>709</v>
      </c>
      <c r="X249" t="s">
        <v>44</v>
      </c>
      <c r="Y249" t="s">
        <v>45</v>
      </c>
      <c r="Z249">
        <v>3830</v>
      </c>
      <c r="AA249">
        <v>614</v>
      </c>
      <c r="AB249">
        <v>11648</v>
      </c>
      <c r="AC249" t="s">
        <v>73</v>
      </c>
    </row>
    <row r="250" spans="1:29" x14ac:dyDescent="0.3">
      <c r="A250" s="1" t="s">
        <v>29</v>
      </c>
      <c r="B250" t="s">
        <v>96</v>
      </c>
      <c r="C250" t="s">
        <v>1160</v>
      </c>
      <c r="D250" t="s">
        <v>257</v>
      </c>
      <c r="E250">
        <v>10</v>
      </c>
      <c r="F250" t="s">
        <v>120</v>
      </c>
      <c r="G250" t="s">
        <v>543</v>
      </c>
      <c r="H250" t="s">
        <v>35</v>
      </c>
      <c r="I250" t="s">
        <v>1341</v>
      </c>
      <c r="J250" t="s">
        <v>245</v>
      </c>
      <c r="K250" t="s">
        <v>1342</v>
      </c>
      <c r="L250" t="s">
        <v>1343</v>
      </c>
      <c r="M250" t="s">
        <v>665</v>
      </c>
      <c r="N250" t="s">
        <v>58</v>
      </c>
      <c r="O250">
        <v>15744</v>
      </c>
      <c r="P250">
        <v>19812</v>
      </c>
      <c r="Q250" t="s">
        <v>59</v>
      </c>
      <c r="R250">
        <v>162</v>
      </c>
      <c r="S250" s="2">
        <v>45145</v>
      </c>
      <c r="T250" s="2">
        <v>45163</v>
      </c>
      <c r="U250">
        <v>29262</v>
      </c>
      <c r="V250" t="s">
        <v>106</v>
      </c>
      <c r="W250">
        <v>783</v>
      </c>
      <c r="X250" t="s">
        <v>60</v>
      </c>
      <c r="Y250" t="s">
        <v>45</v>
      </c>
      <c r="Z250">
        <v>3255</v>
      </c>
      <c r="AA250">
        <v>273</v>
      </c>
      <c r="AB250">
        <v>18940</v>
      </c>
      <c r="AC250" t="s">
        <v>73</v>
      </c>
    </row>
    <row r="251" spans="1:29" x14ac:dyDescent="0.3">
      <c r="A251" s="1" t="s">
        <v>47</v>
      </c>
      <c r="B251" t="s">
        <v>117</v>
      </c>
      <c r="C251" t="s">
        <v>1344</v>
      </c>
      <c r="D251" t="s">
        <v>201</v>
      </c>
      <c r="E251">
        <v>6</v>
      </c>
      <c r="F251" t="s">
        <v>64</v>
      </c>
      <c r="G251" t="s">
        <v>433</v>
      </c>
      <c r="H251" t="s">
        <v>35</v>
      </c>
      <c r="I251" t="s">
        <v>1043</v>
      </c>
      <c r="J251" t="s">
        <v>141</v>
      </c>
      <c r="K251" t="s">
        <v>1345</v>
      </c>
      <c r="L251" t="s">
        <v>1346</v>
      </c>
      <c r="M251" t="s">
        <v>1326</v>
      </c>
      <c r="N251" t="s">
        <v>58</v>
      </c>
      <c r="O251">
        <v>28510</v>
      </c>
      <c r="P251">
        <v>30980</v>
      </c>
      <c r="Q251" t="s">
        <v>41</v>
      </c>
      <c r="R251">
        <v>990</v>
      </c>
      <c r="S251" s="2">
        <v>44878</v>
      </c>
      <c r="T251" s="2">
        <v>44902</v>
      </c>
      <c r="U251">
        <v>0</v>
      </c>
      <c r="V251" t="s">
        <v>106</v>
      </c>
      <c r="W251">
        <v>846</v>
      </c>
      <c r="X251" t="s">
        <v>60</v>
      </c>
      <c r="Y251" t="s">
        <v>61</v>
      </c>
      <c r="Z251">
        <v>3479</v>
      </c>
      <c r="AA251">
        <v>745</v>
      </c>
      <c r="AB251">
        <v>29601</v>
      </c>
      <c r="AC251" t="s">
        <v>107</v>
      </c>
    </row>
    <row r="252" spans="1:29" x14ac:dyDescent="0.3">
      <c r="A252" s="1" t="s">
        <v>47</v>
      </c>
      <c r="B252" t="s">
        <v>176</v>
      </c>
      <c r="C252" t="s">
        <v>1347</v>
      </c>
      <c r="D252" t="s">
        <v>169</v>
      </c>
      <c r="E252">
        <v>3</v>
      </c>
      <c r="F252" t="s">
        <v>33</v>
      </c>
      <c r="G252" t="s">
        <v>139</v>
      </c>
      <c r="H252" t="s">
        <v>79</v>
      </c>
      <c r="I252" t="s">
        <v>507</v>
      </c>
      <c r="J252" t="s">
        <v>530</v>
      </c>
      <c r="K252" t="s">
        <v>1348</v>
      </c>
      <c r="L252" t="s">
        <v>1349</v>
      </c>
      <c r="M252" t="s">
        <v>426</v>
      </c>
      <c r="N252" t="s">
        <v>40</v>
      </c>
      <c r="O252">
        <v>15037</v>
      </c>
      <c r="P252">
        <v>19846</v>
      </c>
      <c r="Q252" t="s">
        <v>41</v>
      </c>
      <c r="R252">
        <v>581</v>
      </c>
      <c r="S252" s="2">
        <v>45341</v>
      </c>
      <c r="T252" s="2">
        <v>45368</v>
      </c>
      <c r="U252">
        <v>0</v>
      </c>
      <c r="V252" t="s">
        <v>43</v>
      </c>
      <c r="W252">
        <v>683</v>
      </c>
      <c r="X252" t="s">
        <v>60</v>
      </c>
      <c r="Y252" t="s">
        <v>61</v>
      </c>
      <c r="Z252">
        <v>0</v>
      </c>
      <c r="AA252">
        <v>357</v>
      </c>
      <c r="AB252">
        <v>16221</v>
      </c>
      <c r="AC252" t="s">
        <v>107</v>
      </c>
    </row>
    <row r="253" spans="1:29" x14ac:dyDescent="0.3">
      <c r="A253" s="1" t="s">
        <v>47</v>
      </c>
      <c r="B253" t="s">
        <v>592</v>
      </c>
      <c r="C253" t="s">
        <v>1350</v>
      </c>
      <c r="D253" t="s">
        <v>185</v>
      </c>
      <c r="E253">
        <v>6</v>
      </c>
      <c r="F253" t="s">
        <v>77</v>
      </c>
      <c r="G253" t="s">
        <v>264</v>
      </c>
      <c r="H253" t="s">
        <v>35</v>
      </c>
      <c r="I253" t="s">
        <v>1351</v>
      </c>
      <c r="J253" t="s">
        <v>1352</v>
      </c>
      <c r="K253" t="s">
        <v>1353</v>
      </c>
      <c r="L253" t="s">
        <v>1354</v>
      </c>
      <c r="M253" t="s">
        <v>1151</v>
      </c>
      <c r="N253" t="s">
        <v>58</v>
      </c>
      <c r="O253">
        <v>25684</v>
      </c>
      <c r="P253">
        <v>28340</v>
      </c>
      <c r="Q253" t="s">
        <v>95</v>
      </c>
      <c r="R253">
        <v>730</v>
      </c>
      <c r="S253" s="2">
        <v>44867</v>
      </c>
      <c r="T253" t="s">
        <v>42</v>
      </c>
      <c r="U253">
        <v>0</v>
      </c>
      <c r="V253" t="s">
        <v>106</v>
      </c>
      <c r="W253">
        <v>650</v>
      </c>
      <c r="X253" t="s">
        <v>44</v>
      </c>
      <c r="Y253" t="s">
        <v>45</v>
      </c>
      <c r="Z253">
        <v>2408</v>
      </c>
      <c r="AA253">
        <v>652</v>
      </c>
      <c r="AB253">
        <v>27066</v>
      </c>
      <c r="AC253" t="s">
        <v>107</v>
      </c>
    </row>
    <row r="254" spans="1:29" x14ac:dyDescent="0.3">
      <c r="A254" s="1" t="s">
        <v>47</v>
      </c>
      <c r="B254" t="s">
        <v>48</v>
      </c>
      <c r="C254" t="s">
        <v>1355</v>
      </c>
      <c r="D254" t="s">
        <v>110</v>
      </c>
      <c r="E254">
        <v>8</v>
      </c>
      <c r="F254" t="s">
        <v>129</v>
      </c>
      <c r="G254" t="s">
        <v>574</v>
      </c>
      <c r="H254" t="s">
        <v>35</v>
      </c>
      <c r="I254" t="s">
        <v>305</v>
      </c>
      <c r="J254" t="s">
        <v>354</v>
      </c>
      <c r="K254" t="s">
        <v>1356</v>
      </c>
      <c r="L254" t="s">
        <v>1357</v>
      </c>
      <c r="M254" t="s">
        <v>385</v>
      </c>
      <c r="N254" t="s">
        <v>58</v>
      </c>
      <c r="O254">
        <v>12883</v>
      </c>
      <c r="P254">
        <v>15920</v>
      </c>
      <c r="Q254" t="s">
        <v>95</v>
      </c>
      <c r="R254">
        <v>893</v>
      </c>
      <c r="S254" s="2">
        <v>45345</v>
      </c>
      <c r="T254" s="2">
        <v>45352</v>
      </c>
      <c r="U254">
        <v>0</v>
      </c>
      <c r="V254" t="s">
        <v>71</v>
      </c>
      <c r="W254">
        <v>489</v>
      </c>
      <c r="X254" t="s">
        <v>60</v>
      </c>
      <c r="Y254" t="s">
        <v>45</v>
      </c>
      <c r="Z254">
        <v>2239</v>
      </c>
      <c r="AA254">
        <v>130</v>
      </c>
      <c r="AB254">
        <v>15145</v>
      </c>
      <c r="AC254" t="s">
        <v>73</v>
      </c>
    </row>
    <row r="255" spans="1:29" x14ac:dyDescent="0.3">
      <c r="A255" s="1" t="s">
        <v>47</v>
      </c>
      <c r="B255" t="s">
        <v>108</v>
      </c>
      <c r="C255" t="s">
        <v>709</v>
      </c>
      <c r="D255" t="s">
        <v>110</v>
      </c>
      <c r="E255">
        <v>1</v>
      </c>
      <c r="F255" t="s">
        <v>33</v>
      </c>
      <c r="G255" t="s">
        <v>139</v>
      </c>
      <c r="H255" t="s">
        <v>35</v>
      </c>
      <c r="I255" t="s">
        <v>990</v>
      </c>
      <c r="J255" t="s">
        <v>1358</v>
      </c>
      <c r="K255" t="s">
        <v>1359</v>
      </c>
      <c r="L255" t="s">
        <v>1360</v>
      </c>
      <c r="M255" t="s">
        <v>1278</v>
      </c>
      <c r="N255" t="s">
        <v>84</v>
      </c>
      <c r="O255">
        <v>18898</v>
      </c>
      <c r="P255">
        <v>21740</v>
      </c>
      <c r="Q255" t="s">
        <v>95</v>
      </c>
      <c r="R255">
        <v>118</v>
      </c>
      <c r="S255" s="2">
        <v>44831</v>
      </c>
      <c r="T255" s="2">
        <v>44849</v>
      </c>
      <c r="U255">
        <v>0</v>
      </c>
      <c r="V255" t="s">
        <v>43</v>
      </c>
      <c r="W255">
        <v>752</v>
      </c>
      <c r="X255" t="s">
        <v>60</v>
      </c>
      <c r="Y255" t="s">
        <v>72</v>
      </c>
      <c r="Z255">
        <v>0</v>
      </c>
      <c r="AA255">
        <v>39</v>
      </c>
      <c r="AB255">
        <v>19682</v>
      </c>
      <c r="AC255" t="s">
        <v>46</v>
      </c>
    </row>
    <row r="256" spans="1:29" x14ac:dyDescent="0.3">
      <c r="A256" s="1" t="s">
        <v>29</v>
      </c>
      <c r="B256" t="s">
        <v>541</v>
      </c>
      <c r="C256" t="s">
        <v>1114</v>
      </c>
      <c r="D256" t="s">
        <v>201</v>
      </c>
      <c r="E256">
        <v>5</v>
      </c>
      <c r="F256" t="s">
        <v>129</v>
      </c>
      <c r="G256" t="s">
        <v>944</v>
      </c>
      <c r="H256" t="s">
        <v>79</v>
      </c>
      <c r="I256" t="s">
        <v>417</v>
      </c>
      <c r="J256" t="s">
        <v>354</v>
      </c>
      <c r="K256" t="s">
        <v>1361</v>
      </c>
      <c r="L256" t="s">
        <v>1362</v>
      </c>
      <c r="M256" t="s">
        <v>563</v>
      </c>
      <c r="N256" t="s">
        <v>84</v>
      </c>
      <c r="O256">
        <v>6268</v>
      </c>
      <c r="P256">
        <v>9256</v>
      </c>
      <c r="Q256" t="s">
        <v>41</v>
      </c>
      <c r="R256">
        <v>673</v>
      </c>
      <c r="S256" s="2">
        <v>45292</v>
      </c>
      <c r="T256" s="2">
        <v>45299</v>
      </c>
      <c r="U256">
        <v>0</v>
      </c>
      <c r="V256" t="s">
        <v>85</v>
      </c>
      <c r="W256">
        <v>731</v>
      </c>
      <c r="X256" t="s">
        <v>60</v>
      </c>
      <c r="Y256" t="s">
        <v>61</v>
      </c>
      <c r="Z256">
        <v>0</v>
      </c>
      <c r="AA256">
        <v>15</v>
      </c>
      <c r="AB256">
        <v>9240</v>
      </c>
      <c r="AC256" t="s">
        <v>73</v>
      </c>
    </row>
    <row r="257" spans="1:29" x14ac:dyDescent="0.3">
      <c r="A257" s="1" t="s">
        <v>29</v>
      </c>
      <c r="B257" t="s">
        <v>86</v>
      </c>
      <c r="C257" t="s">
        <v>1363</v>
      </c>
      <c r="D257" t="s">
        <v>178</v>
      </c>
      <c r="E257">
        <v>3</v>
      </c>
      <c r="F257" t="s">
        <v>33</v>
      </c>
      <c r="G257" t="s">
        <v>848</v>
      </c>
      <c r="H257" t="s">
        <v>79</v>
      </c>
      <c r="I257" t="s">
        <v>738</v>
      </c>
      <c r="J257" t="s">
        <v>1304</v>
      </c>
      <c r="K257" t="s">
        <v>1364</v>
      </c>
      <c r="L257" t="s">
        <v>1365</v>
      </c>
      <c r="M257" t="s">
        <v>1366</v>
      </c>
      <c r="N257" t="s">
        <v>84</v>
      </c>
      <c r="O257">
        <v>4843</v>
      </c>
      <c r="P257">
        <v>7897</v>
      </c>
      <c r="Q257" t="s">
        <v>41</v>
      </c>
      <c r="R257">
        <v>712</v>
      </c>
      <c r="S257" s="2">
        <v>44558</v>
      </c>
      <c r="T257" s="2">
        <v>44568</v>
      </c>
      <c r="U257">
        <v>0</v>
      </c>
      <c r="V257" t="s">
        <v>85</v>
      </c>
      <c r="W257">
        <v>435</v>
      </c>
      <c r="X257" t="s">
        <v>60</v>
      </c>
      <c r="Y257" t="s">
        <v>61</v>
      </c>
      <c r="Z257">
        <v>0</v>
      </c>
      <c r="AA257">
        <v>77</v>
      </c>
      <c r="AB257">
        <v>5920</v>
      </c>
      <c r="AC257" t="s">
        <v>46</v>
      </c>
    </row>
    <row r="258" spans="1:29" x14ac:dyDescent="0.3">
      <c r="A258" s="1" t="s">
        <v>47</v>
      </c>
      <c r="B258" t="s">
        <v>117</v>
      </c>
      <c r="C258" t="s">
        <v>118</v>
      </c>
      <c r="D258" t="s">
        <v>169</v>
      </c>
      <c r="E258">
        <v>4</v>
      </c>
      <c r="F258" t="s">
        <v>33</v>
      </c>
      <c r="G258" t="s">
        <v>451</v>
      </c>
      <c r="H258" t="s">
        <v>35</v>
      </c>
      <c r="I258" t="s">
        <v>1367</v>
      </c>
      <c r="J258" t="s">
        <v>1368</v>
      </c>
      <c r="K258" t="s">
        <v>1369</v>
      </c>
      <c r="L258" t="s">
        <v>1370</v>
      </c>
      <c r="M258" t="s">
        <v>868</v>
      </c>
      <c r="N258" t="s">
        <v>94</v>
      </c>
      <c r="O258">
        <v>25149</v>
      </c>
      <c r="P258">
        <v>29816</v>
      </c>
      <c r="Q258" t="s">
        <v>95</v>
      </c>
      <c r="R258">
        <v>975</v>
      </c>
      <c r="S258" s="2">
        <v>44468</v>
      </c>
      <c r="T258" t="s">
        <v>42</v>
      </c>
      <c r="U258">
        <v>0</v>
      </c>
      <c r="V258" t="s">
        <v>106</v>
      </c>
      <c r="W258">
        <v>434</v>
      </c>
      <c r="X258" t="s">
        <v>44</v>
      </c>
      <c r="Y258" t="s">
        <v>72</v>
      </c>
      <c r="Z258">
        <v>0</v>
      </c>
      <c r="AA258">
        <v>207</v>
      </c>
      <c r="AB258">
        <v>28684</v>
      </c>
      <c r="AC258" t="s">
        <v>107</v>
      </c>
    </row>
    <row r="259" spans="1:29" x14ac:dyDescent="0.3">
      <c r="A259" s="1" t="s">
        <v>47</v>
      </c>
      <c r="B259" t="s">
        <v>136</v>
      </c>
      <c r="C259" t="s">
        <v>200</v>
      </c>
      <c r="D259" t="s">
        <v>178</v>
      </c>
      <c r="E259">
        <v>4</v>
      </c>
      <c r="F259" t="s">
        <v>99</v>
      </c>
      <c r="G259" t="s">
        <v>579</v>
      </c>
      <c r="H259" t="s">
        <v>35</v>
      </c>
      <c r="I259" t="s">
        <v>1322</v>
      </c>
      <c r="J259" t="s">
        <v>1371</v>
      </c>
      <c r="K259" t="s">
        <v>1372</v>
      </c>
      <c r="L259" t="s">
        <v>1373</v>
      </c>
      <c r="M259" t="s">
        <v>1374</v>
      </c>
      <c r="N259" t="s">
        <v>94</v>
      </c>
      <c r="O259">
        <v>10882</v>
      </c>
      <c r="P259">
        <v>15347</v>
      </c>
      <c r="Q259" t="s">
        <v>59</v>
      </c>
      <c r="R259">
        <v>41</v>
      </c>
      <c r="S259" s="2">
        <v>44416</v>
      </c>
      <c r="T259" t="s">
        <v>42</v>
      </c>
      <c r="U259">
        <v>7451</v>
      </c>
      <c r="V259" t="s">
        <v>106</v>
      </c>
      <c r="W259">
        <v>409</v>
      </c>
      <c r="X259" t="s">
        <v>44</v>
      </c>
      <c r="Y259" t="s">
        <v>61</v>
      </c>
      <c r="Z259">
        <v>0</v>
      </c>
      <c r="AA259">
        <v>257</v>
      </c>
      <c r="AB259">
        <v>14504</v>
      </c>
      <c r="AC259" t="s">
        <v>107</v>
      </c>
    </row>
    <row r="260" spans="1:29" x14ac:dyDescent="0.3">
      <c r="A260" s="1" t="s">
        <v>47</v>
      </c>
      <c r="B260" t="s">
        <v>234</v>
      </c>
      <c r="C260" t="s">
        <v>1375</v>
      </c>
      <c r="D260" t="s">
        <v>138</v>
      </c>
      <c r="E260">
        <v>8</v>
      </c>
      <c r="F260" t="s">
        <v>129</v>
      </c>
      <c r="G260" t="s">
        <v>574</v>
      </c>
      <c r="H260" t="s">
        <v>79</v>
      </c>
      <c r="I260" t="s">
        <v>1376</v>
      </c>
      <c r="J260" t="s">
        <v>1377</v>
      </c>
      <c r="K260">
        <v>7652707911</v>
      </c>
      <c r="L260" t="s">
        <v>1378</v>
      </c>
      <c r="M260" t="s">
        <v>810</v>
      </c>
      <c r="N260" t="s">
        <v>40</v>
      </c>
      <c r="O260">
        <v>5252</v>
      </c>
      <c r="P260">
        <v>9624</v>
      </c>
      <c r="Q260" t="s">
        <v>41</v>
      </c>
      <c r="R260">
        <v>176</v>
      </c>
      <c r="S260" s="2">
        <v>45060</v>
      </c>
      <c r="T260" s="2">
        <v>45064</v>
      </c>
      <c r="U260">
        <v>0</v>
      </c>
      <c r="V260" t="s">
        <v>85</v>
      </c>
      <c r="W260">
        <v>637</v>
      </c>
      <c r="X260" t="s">
        <v>60</v>
      </c>
      <c r="Y260" t="s">
        <v>72</v>
      </c>
      <c r="Z260">
        <v>0</v>
      </c>
      <c r="AA260">
        <v>434</v>
      </c>
      <c r="AB260">
        <v>8222</v>
      </c>
      <c r="AC260" t="s">
        <v>107</v>
      </c>
    </row>
    <row r="261" spans="1:29" x14ac:dyDescent="0.3">
      <c r="A261" s="1" t="s">
        <v>47</v>
      </c>
      <c r="B261" t="s">
        <v>145</v>
      </c>
      <c r="C261" t="s">
        <v>445</v>
      </c>
      <c r="D261" t="s">
        <v>178</v>
      </c>
      <c r="E261">
        <v>5</v>
      </c>
      <c r="F261" t="s">
        <v>221</v>
      </c>
      <c r="G261" t="s">
        <v>882</v>
      </c>
      <c r="H261" t="s">
        <v>79</v>
      </c>
      <c r="I261" t="s">
        <v>1379</v>
      </c>
      <c r="J261" t="s">
        <v>1380</v>
      </c>
      <c r="K261" t="s">
        <v>1381</v>
      </c>
      <c r="L261" t="s">
        <v>1382</v>
      </c>
      <c r="M261" t="s">
        <v>708</v>
      </c>
      <c r="N261" t="s">
        <v>94</v>
      </c>
      <c r="O261">
        <v>16663</v>
      </c>
      <c r="P261">
        <v>19321</v>
      </c>
      <c r="Q261" t="s">
        <v>95</v>
      </c>
      <c r="R261">
        <v>185</v>
      </c>
      <c r="S261" s="2">
        <v>44807</v>
      </c>
      <c r="T261" t="s">
        <v>42</v>
      </c>
      <c r="U261">
        <v>0</v>
      </c>
      <c r="V261" t="s">
        <v>43</v>
      </c>
      <c r="W261">
        <v>744</v>
      </c>
      <c r="X261" t="s">
        <v>44</v>
      </c>
      <c r="Y261" t="s">
        <v>61</v>
      </c>
      <c r="Z261">
        <v>0</v>
      </c>
      <c r="AA261">
        <v>153</v>
      </c>
      <c r="AB261">
        <v>18832</v>
      </c>
      <c r="AC261" t="s">
        <v>73</v>
      </c>
    </row>
    <row r="262" spans="1:29" x14ac:dyDescent="0.3">
      <c r="A262" s="1" t="s">
        <v>29</v>
      </c>
      <c r="B262" t="s">
        <v>327</v>
      </c>
      <c r="C262" t="s">
        <v>1383</v>
      </c>
      <c r="D262" t="s">
        <v>110</v>
      </c>
      <c r="E262">
        <v>8</v>
      </c>
      <c r="F262" t="s">
        <v>221</v>
      </c>
      <c r="G262" t="s">
        <v>250</v>
      </c>
      <c r="H262" t="s">
        <v>79</v>
      </c>
      <c r="I262" t="s">
        <v>36</v>
      </c>
      <c r="J262" t="s">
        <v>113</v>
      </c>
      <c r="K262" t="s">
        <v>1384</v>
      </c>
      <c r="L262" t="s">
        <v>1385</v>
      </c>
      <c r="M262" t="s">
        <v>1019</v>
      </c>
      <c r="N262" t="s">
        <v>58</v>
      </c>
      <c r="O262">
        <v>5285</v>
      </c>
      <c r="P262">
        <v>8439</v>
      </c>
      <c r="Q262" t="s">
        <v>95</v>
      </c>
      <c r="R262">
        <v>198</v>
      </c>
      <c r="S262" s="2">
        <v>44460</v>
      </c>
      <c r="T262" s="2">
        <v>44468</v>
      </c>
      <c r="U262">
        <v>0</v>
      </c>
      <c r="V262" t="s">
        <v>43</v>
      </c>
      <c r="W262">
        <v>598</v>
      </c>
      <c r="X262" t="s">
        <v>60</v>
      </c>
      <c r="Y262" t="s">
        <v>72</v>
      </c>
      <c r="Z262">
        <v>2243</v>
      </c>
      <c r="AA262">
        <v>927</v>
      </c>
      <c r="AB262">
        <v>7428</v>
      </c>
      <c r="AC262" t="s">
        <v>46</v>
      </c>
    </row>
    <row r="263" spans="1:29" x14ac:dyDescent="0.3">
      <c r="A263" s="1" t="s">
        <v>47</v>
      </c>
      <c r="B263" t="s">
        <v>136</v>
      </c>
      <c r="C263" t="s">
        <v>1386</v>
      </c>
      <c r="D263" t="s">
        <v>119</v>
      </c>
      <c r="E263">
        <v>4</v>
      </c>
      <c r="F263" t="s">
        <v>64</v>
      </c>
      <c r="G263" t="s">
        <v>88</v>
      </c>
      <c r="H263" t="s">
        <v>35</v>
      </c>
      <c r="I263" t="s">
        <v>679</v>
      </c>
      <c r="J263" t="s">
        <v>1148</v>
      </c>
      <c r="K263" t="s">
        <v>1387</v>
      </c>
      <c r="L263" t="s">
        <v>1388</v>
      </c>
      <c r="M263" t="s">
        <v>1374</v>
      </c>
      <c r="N263" t="s">
        <v>94</v>
      </c>
      <c r="O263">
        <v>18234</v>
      </c>
      <c r="P263">
        <v>22234</v>
      </c>
      <c r="Q263" t="s">
        <v>95</v>
      </c>
      <c r="R263">
        <v>346</v>
      </c>
      <c r="S263" s="2">
        <v>44400</v>
      </c>
      <c r="T263" s="2">
        <v>44427</v>
      </c>
      <c r="U263">
        <v>0</v>
      </c>
      <c r="V263" t="s">
        <v>71</v>
      </c>
      <c r="W263">
        <v>719</v>
      </c>
      <c r="X263" t="s">
        <v>60</v>
      </c>
      <c r="Y263" t="s">
        <v>72</v>
      </c>
      <c r="Z263">
        <v>0</v>
      </c>
      <c r="AA263">
        <v>663</v>
      </c>
      <c r="AB263">
        <v>19699</v>
      </c>
      <c r="AC263" t="s">
        <v>107</v>
      </c>
    </row>
    <row r="264" spans="1:29" x14ac:dyDescent="0.3">
      <c r="A264" s="1" t="s">
        <v>29</v>
      </c>
      <c r="B264" t="s">
        <v>96</v>
      </c>
      <c r="C264" t="s">
        <v>1389</v>
      </c>
      <c r="D264" t="s">
        <v>110</v>
      </c>
      <c r="E264">
        <v>6</v>
      </c>
      <c r="F264" t="s">
        <v>221</v>
      </c>
      <c r="G264" t="s">
        <v>858</v>
      </c>
      <c r="H264" t="s">
        <v>35</v>
      </c>
      <c r="I264" t="s">
        <v>1318</v>
      </c>
      <c r="J264" t="s">
        <v>1390</v>
      </c>
      <c r="K264" t="s">
        <v>1391</v>
      </c>
      <c r="L264" t="s">
        <v>1392</v>
      </c>
      <c r="M264" t="s">
        <v>1197</v>
      </c>
      <c r="N264" t="s">
        <v>84</v>
      </c>
      <c r="O264">
        <v>27639</v>
      </c>
      <c r="P264">
        <v>32318</v>
      </c>
      <c r="Q264" t="s">
        <v>95</v>
      </c>
      <c r="R264">
        <v>42</v>
      </c>
      <c r="S264" s="2">
        <v>44658</v>
      </c>
      <c r="T264" t="s">
        <v>42</v>
      </c>
      <c r="U264">
        <v>0</v>
      </c>
      <c r="V264" t="s">
        <v>85</v>
      </c>
      <c r="W264">
        <v>654</v>
      </c>
      <c r="X264" t="s">
        <v>44</v>
      </c>
      <c r="Y264" t="s">
        <v>61</v>
      </c>
      <c r="Z264">
        <v>0</v>
      </c>
      <c r="AA264">
        <v>437</v>
      </c>
      <c r="AB264">
        <v>31533</v>
      </c>
      <c r="AC264" t="s">
        <v>46</v>
      </c>
    </row>
    <row r="265" spans="1:29" x14ac:dyDescent="0.3">
      <c r="A265" s="1" t="s">
        <v>29</v>
      </c>
      <c r="B265" t="s">
        <v>30</v>
      </c>
      <c r="C265" t="s">
        <v>1393</v>
      </c>
      <c r="D265" t="s">
        <v>236</v>
      </c>
      <c r="E265">
        <v>9</v>
      </c>
      <c r="F265" t="s">
        <v>99</v>
      </c>
      <c r="G265" t="s">
        <v>558</v>
      </c>
      <c r="H265" t="s">
        <v>35</v>
      </c>
      <c r="I265" t="s">
        <v>434</v>
      </c>
      <c r="J265" t="s">
        <v>305</v>
      </c>
      <c r="K265">
        <v>1092757811</v>
      </c>
      <c r="L265" t="s">
        <v>1394</v>
      </c>
      <c r="M265" t="s">
        <v>1395</v>
      </c>
      <c r="N265" t="s">
        <v>94</v>
      </c>
      <c r="O265">
        <v>10260</v>
      </c>
      <c r="P265">
        <v>13192</v>
      </c>
      <c r="Q265" t="s">
        <v>95</v>
      </c>
      <c r="R265">
        <v>615</v>
      </c>
      <c r="S265" s="2">
        <v>45085</v>
      </c>
      <c r="T265" s="2">
        <v>45102</v>
      </c>
      <c r="U265">
        <v>0</v>
      </c>
      <c r="V265" t="s">
        <v>106</v>
      </c>
      <c r="W265">
        <v>484</v>
      </c>
      <c r="X265" t="s">
        <v>60</v>
      </c>
      <c r="Y265" t="s">
        <v>72</v>
      </c>
      <c r="Z265">
        <v>0</v>
      </c>
      <c r="AA265">
        <v>452</v>
      </c>
      <c r="AB265">
        <v>12975</v>
      </c>
      <c r="AC265" t="s">
        <v>107</v>
      </c>
    </row>
    <row r="266" spans="1:29" x14ac:dyDescent="0.3">
      <c r="A266" s="1" t="s">
        <v>47</v>
      </c>
      <c r="B266" t="s">
        <v>48</v>
      </c>
      <c r="C266" t="s">
        <v>801</v>
      </c>
      <c r="D266" t="s">
        <v>119</v>
      </c>
      <c r="E266">
        <v>5</v>
      </c>
      <c r="F266" t="s">
        <v>77</v>
      </c>
      <c r="G266" t="s">
        <v>365</v>
      </c>
      <c r="H266" t="s">
        <v>35</v>
      </c>
      <c r="I266" t="s">
        <v>530</v>
      </c>
      <c r="J266" t="s">
        <v>606</v>
      </c>
      <c r="K266" t="s">
        <v>1396</v>
      </c>
      <c r="L266" t="s">
        <v>1397</v>
      </c>
      <c r="M266" t="s">
        <v>220</v>
      </c>
      <c r="N266" t="s">
        <v>58</v>
      </c>
      <c r="O266">
        <v>18241</v>
      </c>
      <c r="P266">
        <v>21091</v>
      </c>
      <c r="Q266" t="s">
        <v>41</v>
      </c>
      <c r="R266">
        <v>814</v>
      </c>
      <c r="S266" s="2">
        <v>44692</v>
      </c>
      <c r="T266" t="s">
        <v>42</v>
      </c>
      <c r="U266">
        <v>0</v>
      </c>
      <c r="V266" t="s">
        <v>43</v>
      </c>
      <c r="W266">
        <v>733</v>
      </c>
      <c r="X266" t="s">
        <v>44</v>
      </c>
      <c r="Y266" t="s">
        <v>61</v>
      </c>
      <c r="Z266">
        <v>1569</v>
      </c>
      <c r="AA266">
        <v>206</v>
      </c>
      <c r="AB266">
        <v>19760</v>
      </c>
      <c r="AC266" t="s">
        <v>73</v>
      </c>
    </row>
    <row r="267" spans="1:29" x14ac:dyDescent="0.3">
      <c r="A267" s="1" t="s">
        <v>47</v>
      </c>
      <c r="B267" t="s">
        <v>108</v>
      </c>
      <c r="C267" t="s">
        <v>1220</v>
      </c>
      <c r="D267" t="s">
        <v>352</v>
      </c>
      <c r="E267">
        <v>8</v>
      </c>
      <c r="F267" t="s">
        <v>99</v>
      </c>
      <c r="G267" t="s">
        <v>710</v>
      </c>
      <c r="H267" t="s">
        <v>35</v>
      </c>
      <c r="I267" t="s">
        <v>1398</v>
      </c>
      <c r="J267" t="s">
        <v>1399</v>
      </c>
      <c r="K267" t="s">
        <v>1400</v>
      </c>
      <c r="L267" t="s">
        <v>1401</v>
      </c>
      <c r="M267" t="s">
        <v>1402</v>
      </c>
      <c r="N267" t="s">
        <v>84</v>
      </c>
      <c r="O267">
        <v>11584</v>
      </c>
      <c r="P267">
        <v>15034</v>
      </c>
      <c r="Q267" t="s">
        <v>41</v>
      </c>
      <c r="R267">
        <v>44</v>
      </c>
      <c r="S267" s="2">
        <v>44461</v>
      </c>
      <c r="T267" t="s">
        <v>42</v>
      </c>
      <c r="U267">
        <v>0</v>
      </c>
      <c r="V267" t="s">
        <v>106</v>
      </c>
      <c r="W267">
        <v>715</v>
      </c>
      <c r="X267" t="s">
        <v>44</v>
      </c>
      <c r="Y267" t="s">
        <v>61</v>
      </c>
      <c r="Z267">
        <v>0</v>
      </c>
      <c r="AA267">
        <v>990</v>
      </c>
      <c r="AB267">
        <v>11629</v>
      </c>
      <c r="AC267" t="s">
        <v>107</v>
      </c>
    </row>
    <row r="268" spans="1:29" x14ac:dyDescent="0.3">
      <c r="A268" s="1" t="s">
        <v>47</v>
      </c>
      <c r="B268" t="s">
        <v>108</v>
      </c>
      <c r="C268" t="s">
        <v>439</v>
      </c>
      <c r="D268" t="s">
        <v>236</v>
      </c>
      <c r="E268">
        <v>8</v>
      </c>
      <c r="F268" t="s">
        <v>64</v>
      </c>
      <c r="G268" t="s">
        <v>433</v>
      </c>
      <c r="H268" t="s">
        <v>35</v>
      </c>
      <c r="I268" t="s">
        <v>1403</v>
      </c>
      <c r="J268" t="s">
        <v>310</v>
      </c>
      <c r="K268" t="s">
        <v>1404</v>
      </c>
      <c r="L268" t="s">
        <v>1405</v>
      </c>
      <c r="M268" t="s">
        <v>444</v>
      </c>
      <c r="N268" t="s">
        <v>94</v>
      </c>
      <c r="O268">
        <v>21317</v>
      </c>
      <c r="P268">
        <v>25721</v>
      </c>
      <c r="Q268" t="s">
        <v>95</v>
      </c>
      <c r="R268">
        <v>616</v>
      </c>
      <c r="S268" s="2">
        <v>45218</v>
      </c>
      <c r="T268" s="2">
        <v>45234</v>
      </c>
      <c r="U268">
        <v>0</v>
      </c>
      <c r="V268" t="s">
        <v>85</v>
      </c>
      <c r="W268">
        <v>589</v>
      </c>
      <c r="X268" t="s">
        <v>60</v>
      </c>
      <c r="Y268" t="s">
        <v>45</v>
      </c>
      <c r="Z268">
        <v>0</v>
      </c>
      <c r="AA268">
        <v>524</v>
      </c>
      <c r="AB268">
        <v>24310</v>
      </c>
      <c r="AC268" t="s">
        <v>46</v>
      </c>
    </row>
    <row r="269" spans="1:29" x14ac:dyDescent="0.3">
      <c r="A269" s="1" t="s">
        <v>47</v>
      </c>
      <c r="B269" t="s">
        <v>117</v>
      </c>
      <c r="C269" t="s">
        <v>1406</v>
      </c>
      <c r="D269" t="s">
        <v>128</v>
      </c>
      <c r="E269">
        <v>9</v>
      </c>
      <c r="F269" t="s">
        <v>120</v>
      </c>
      <c r="G269" t="s">
        <v>1180</v>
      </c>
      <c r="H269" t="s">
        <v>35</v>
      </c>
      <c r="I269" t="s">
        <v>36</v>
      </c>
      <c r="J269" t="s">
        <v>1304</v>
      </c>
      <c r="K269" t="s">
        <v>1407</v>
      </c>
      <c r="L269" t="s">
        <v>1408</v>
      </c>
      <c r="M269" t="s">
        <v>925</v>
      </c>
      <c r="N269" t="s">
        <v>94</v>
      </c>
      <c r="O269">
        <v>14490</v>
      </c>
      <c r="P269">
        <v>18488</v>
      </c>
      <c r="Q269" t="s">
        <v>95</v>
      </c>
      <c r="R269">
        <v>582</v>
      </c>
      <c r="S269" s="2">
        <v>44332</v>
      </c>
      <c r="T269" s="2">
        <v>44350</v>
      </c>
      <c r="U269">
        <v>0</v>
      </c>
      <c r="V269" t="s">
        <v>43</v>
      </c>
      <c r="W269">
        <v>720</v>
      </c>
      <c r="X269" t="s">
        <v>60</v>
      </c>
      <c r="Y269" t="s">
        <v>72</v>
      </c>
      <c r="Z269">
        <v>0</v>
      </c>
      <c r="AA269">
        <v>865</v>
      </c>
      <c r="AB269">
        <v>17785</v>
      </c>
      <c r="AC269" t="s">
        <v>73</v>
      </c>
    </row>
    <row r="270" spans="1:29" x14ac:dyDescent="0.3">
      <c r="A270" s="1" t="s">
        <v>29</v>
      </c>
      <c r="B270" t="s">
        <v>363</v>
      </c>
      <c r="C270" t="s">
        <v>1409</v>
      </c>
      <c r="D270" t="s">
        <v>185</v>
      </c>
      <c r="E270">
        <v>9</v>
      </c>
      <c r="F270" t="s">
        <v>64</v>
      </c>
      <c r="G270" t="s">
        <v>1152</v>
      </c>
      <c r="H270" t="s">
        <v>79</v>
      </c>
      <c r="I270" t="s">
        <v>502</v>
      </c>
      <c r="J270" t="s">
        <v>1410</v>
      </c>
      <c r="K270" t="s">
        <v>1411</v>
      </c>
      <c r="L270" t="s">
        <v>1412</v>
      </c>
      <c r="M270" t="s">
        <v>705</v>
      </c>
      <c r="N270" t="s">
        <v>94</v>
      </c>
      <c r="O270">
        <v>22535</v>
      </c>
      <c r="P270">
        <v>25275</v>
      </c>
      <c r="Q270" t="s">
        <v>95</v>
      </c>
      <c r="R270">
        <v>557</v>
      </c>
      <c r="S270" s="2">
        <v>45254</v>
      </c>
      <c r="T270" t="s">
        <v>42</v>
      </c>
      <c r="U270">
        <v>0</v>
      </c>
      <c r="V270" t="s">
        <v>71</v>
      </c>
      <c r="W270">
        <v>765</v>
      </c>
      <c r="X270" t="s">
        <v>44</v>
      </c>
      <c r="Y270" t="s">
        <v>61</v>
      </c>
      <c r="Z270">
        <v>0</v>
      </c>
      <c r="AA270">
        <v>61</v>
      </c>
      <c r="AB270">
        <v>23334</v>
      </c>
      <c r="AC270" t="s">
        <v>46</v>
      </c>
    </row>
    <row r="271" spans="1:29" x14ac:dyDescent="0.3">
      <c r="A271" s="1" t="s">
        <v>47</v>
      </c>
      <c r="B271" t="s">
        <v>145</v>
      </c>
      <c r="C271" t="s">
        <v>1413</v>
      </c>
      <c r="D271" t="s">
        <v>352</v>
      </c>
      <c r="E271">
        <v>10</v>
      </c>
      <c r="F271" t="s">
        <v>129</v>
      </c>
      <c r="G271" t="s">
        <v>700</v>
      </c>
      <c r="H271" t="s">
        <v>35</v>
      </c>
      <c r="I271" t="s">
        <v>1025</v>
      </c>
      <c r="J271" t="s">
        <v>1414</v>
      </c>
      <c r="K271">
        <v>9524974819</v>
      </c>
      <c r="L271" t="s">
        <v>1415</v>
      </c>
      <c r="M271" t="s">
        <v>449</v>
      </c>
      <c r="N271" t="s">
        <v>94</v>
      </c>
      <c r="O271">
        <v>28135</v>
      </c>
      <c r="P271">
        <v>32496</v>
      </c>
      <c r="Q271" t="s">
        <v>59</v>
      </c>
      <c r="R271">
        <v>674</v>
      </c>
      <c r="S271" s="2">
        <v>45346</v>
      </c>
      <c r="T271" s="2">
        <v>45365</v>
      </c>
      <c r="U271">
        <v>35288</v>
      </c>
      <c r="V271" t="s">
        <v>43</v>
      </c>
      <c r="W271">
        <v>835</v>
      </c>
      <c r="X271" t="s">
        <v>60</v>
      </c>
      <c r="Y271" t="s">
        <v>72</v>
      </c>
      <c r="Z271">
        <v>0</v>
      </c>
      <c r="AA271">
        <v>418</v>
      </c>
      <c r="AB271">
        <v>30831</v>
      </c>
      <c r="AC271" t="s">
        <v>46</v>
      </c>
    </row>
    <row r="272" spans="1:29" x14ac:dyDescent="0.3">
      <c r="A272" s="1" t="s">
        <v>29</v>
      </c>
      <c r="B272" t="s">
        <v>327</v>
      </c>
      <c r="C272" t="s">
        <v>1074</v>
      </c>
      <c r="D272" t="s">
        <v>185</v>
      </c>
      <c r="E272">
        <v>10</v>
      </c>
      <c r="F272" t="s">
        <v>77</v>
      </c>
      <c r="G272" t="s">
        <v>78</v>
      </c>
      <c r="H272" t="s">
        <v>79</v>
      </c>
      <c r="I272" t="s">
        <v>238</v>
      </c>
      <c r="J272" t="s">
        <v>693</v>
      </c>
      <c r="K272" t="s">
        <v>1416</v>
      </c>
      <c r="L272" t="s">
        <v>1417</v>
      </c>
      <c r="M272" t="s">
        <v>1019</v>
      </c>
      <c r="N272" t="s">
        <v>94</v>
      </c>
      <c r="O272">
        <v>6946</v>
      </c>
      <c r="P272">
        <v>11589</v>
      </c>
      <c r="Q272" t="s">
        <v>41</v>
      </c>
      <c r="R272">
        <v>273</v>
      </c>
      <c r="S272" s="2">
        <v>44628</v>
      </c>
      <c r="T272" s="2">
        <v>44639</v>
      </c>
      <c r="U272">
        <v>0</v>
      </c>
      <c r="V272" t="s">
        <v>71</v>
      </c>
      <c r="W272">
        <v>799</v>
      </c>
      <c r="X272" t="s">
        <v>60</v>
      </c>
      <c r="Y272" t="s">
        <v>72</v>
      </c>
      <c r="Z272">
        <v>0</v>
      </c>
      <c r="AA272">
        <v>574</v>
      </c>
      <c r="AB272">
        <v>7869</v>
      </c>
      <c r="AC272" t="s">
        <v>46</v>
      </c>
    </row>
    <row r="273" spans="1:29" x14ac:dyDescent="0.3">
      <c r="A273" s="1" t="s">
        <v>47</v>
      </c>
      <c r="B273" t="s">
        <v>108</v>
      </c>
      <c r="C273" t="s">
        <v>270</v>
      </c>
      <c r="D273" t="s">
        <v>76</v>
      </c>
      <c r="E273">
        <v>8</v>
      </c>
      <c r="F273" t="s">
        <v>77</v>
      </c>
      <c r="G273" t="s">
        <v>440</v>
      </c>
      <c r="H273" t="s">
        <v>79</v>
      </c>
      <c r="I273" t="s">
        <v>1418</v>
      </c>
      <c r="J273" t="s">
        <v>1419</v>
      </c>
      <c r="K273" t="s">
        <v>1420</v>
      </c>
      <c r="L273" t="s">
        <v>1421</v>
      </c>
      <c r="M273" t="s">
        <v>1422</v>
      </c>
      <c r="N273" t="s">
        <v>58</v>
      </c>
      <c r="O273">
        <v>16097</v>
      </c>
      <c r="P273">
        <v>20661</v>
      </c>
      <c r="Q273" t="s">
        <v>41</v>
      </c>
      <c r="R273">
        <v>249</v>
      </c>
      <c r="S273" s="2">
        <v>44937</v>
      </c>
      <c r="T273" s="2">
        <v>44942</v>
      </c>
      <c r="U273">
        <v>0</v>
      </c>
      <c r="V273" t="s">
        <v>43</v>
      </c>
      <c r="W273">
        <v>631</v>
      </c>
      <c r="X273" t="s">
        <v>60</v>
      </c>
      <c r="Y273" t="s">
        <v>61</v>
      </c>
      <c r="Z273">
        <v>4347</v>
      </c>
      <c r="AA273">
        <v>791</v>
      </c>
      <c r="AB273">
        <v>16436</v>
      </c>
      <c r="AC273" t="s">
        <v>107</v>
      </c>
    </row>
    <row r="274" spans="1:29" x14ac:dyDescent="0.3">
      <c r="A274" s="1" t="s">
        <v>29</v>
      </c>
      <c r="B274" t="s">
        <v>541</v>
      </c>
      <c r="C274" t="s">
        <v>1423</v>
      </c>
      <c r="D274" t="s">
        <v>178</v>
      </c>
      <c r="E274">
        <v>2</v>
      </c>
      <c r="F274" t="s">
        <v>77</v>
      </c>
      <c r="G274" t="s">
        <v>202</v>
      </c>
      <c r="H274" t="s">
        <v>79</v>
      </c>
      <c r="I274" t="s">
        <v>656</v>
      </c>
      <c r="J274" t="s">
        <v>524</v>
      </c>
      <c r="K274" t="s">
        <v>1424</v>
      </c>
      <c r="L274" t="s">
        <v>1425</v>
      </c>
      <c r="M274" t="s">
        <v>546</v>
      </c>
      <c r="N274" t="s">
        <v>40</v>
      </c>
      <c r="O274">
        <v>18250</v>
      </c>
      <c r="P274">
        <v>20257</v>
      </c>
      <c r="Q274" t="s">
        <v>59</v>
      </c>
      <c r="R274">
        <v>155</v>
      </c>
      <c r="S274" s="2">
        <v>44619</v>
      </c>
      <c r="T274" t="s">
        <v>42</v>
      </c>
      <c r="U274">
        <v>35410</v>
      </c>
      <c r="V274" t="s">
        <v>71</v>
      </c>
      <c r="W274">
        <v>752</v>
      </c>
      <c r="X274" t="s">
        <v>44</v>
      </c>
      <c r="Y274" t="s">
        <v>61</v>
      </c>
      <c r="Z274">
        <v>0</v>
      </c>
      <c r="AA274">
        <v>833</v>
      </c>
      <c r="AB274">
        <v>20221</v>
      </c>
      <c r="AC274" t="s">
        <v>73</v>
      </c>
    </row>
    <row r="275" spans="1:29" x14ac:dyDescent="0.3">
      <c r="A275" s="1" t="s">
        <v>47</v>
      </c>
      <c r="B275" t="s">
        <v>136</v>
      </c>
      <c r="C275" t="s">
        <v>1426</v>
      </c>
      <c r="D275" t="s">
        <v>155</v>
      </c>
      <c r="E275">
        <v>2</v>
      </c>
      <c r="F275" t="s">
        <v>51</v>
      </c>
      <c r="G275" t="s">
        <v>1427</v>
      </c>
      <c r="H275" t="s">
        <v>79</v>
      </c>
      <c r="I275" t="s">
        <v>1428</v>
      </c>
      <c r="J275" t="s">
        <v>1429</v>
      </c>
      <c r="K275" t="s">
        <v>1430</v>
      </c>
      <c r="L275" t="s">
        <v>1431</v>
      </c>
      <c r="M275" t="s">
        <v>988</v>
      </c>
      <c r="N275" t="s">
        <v>84</v>
      </c>
      <c r="O275">
        <v>12422</v>
      </c>
      <c r="P275">
        <v>16374</v>
      </c>
      <c r="Q275" t="s">
        <v>41</v>
      </c>
      <c r="R275">
        <v>301</v>
      </c>
      <c r="S275" s="2">
        <v>44386</v>
      </c>
      <c r="T275" t="s">
        <v>42</v>
      </c>
      <c r="U275">
        <v>0</v>
      </c>
      <c r="V275" t="s">
        <v>43</v>
      </c>
      <c r="W275">
        <v>776</v>
      </c>
      <c r="X275" t="s">
        <v>44</v>
      </c>
      <c r="Y275" t="s">
        <v>72</v>
      </c>
      <c r="Z275">
        <v>0</v>
      </c>
      <c r="AA275">
        <v>635</v>
      </c>
      <c r="AB275">
        <v>15665</v>
      </c>
      <c r="AC275" t="s">
        <v>46</v>
      </c>
    </row>
    <row r="276" spans="1:29" x14ac:dyDescent="0.3">
      <c r="A276" s="1" t="s">
        <v>29</v>
      </c>
      <c r="B276" t="s">
        <v>327</v>
      </c>
      <c r="C276" t="s">
        <v>1432</v>
      </c>
      <c r="D276" t="s">
        <v>257</v>
      </c>
      <c r="E276">
        <v>3</v>
      </c>
      <c r="F276" t="s">
        <v>51</v>
      </c>
      <c r="G276" t="s">
        <v>1075</v>
      </c>
      <c r="H276" t="s">
        <v>79</v>
      </c>
      <c r="I276" t="s">
        <v>1403</v>
      </c>
      <c r="J276" t="s">
        <v>481</v>
      </c>
      <c r="K276">
        <v>8568989154</v>
      </c>
      <c r="L276" t="s">
        <v>1433</v>
      </c>
      <c r="M276" t="s">
        <v>591</v>
      </c>
      <c r="N276" t="s">
        <v>84</v>
      </c>
      <c r="O276">
        <v>17224</v>
      </c>
      <c r="P276">
        <v>20807</v>
      </c>
      <c r="Q276" t="s">
        <v>41</v>
      </c>
      <c r="R276">
        <v>500</v>
      </c>
      <c r="S276" s="2">
        <v>45026</v>
      </c>
      <c r="T276" s="2">
        <v>45051</v>
      </c>
      <c r="U276">
        <v>0</v>
      </c>
      <c r="V276" t="s">
        <v>71</v>
      </c>
      <c r="W276">
        <v>566</v>
      </c>
      <c r="X276" t="s">
        <v>60</v>
      </c>
      <c r="Y276" t="s">
        <v>72</v>
      </c>
      <c r="Z276">
        <v>0</v>
      </c>
      <c r="AA276">
        <v>315</v>
      </c>
      <c r="AB276">
        <v>19351</v>
      </c>
      <c r="AC276" t="s">
        <v>73</v>
      </c>
    </row>
    <row r="277" spans="1:29" x14ac:dyDescent="0.3">
      <c r="A277" s="1" t="s">
        <v>47</v>
      </c>
      <c r="B277" t="s">
        <v>161</v>
      </c>
      <c r="C277" t="s">
        <v>1434</v>
      </c>
      <c r="D277" t="s">
        <v>138</v>
      </c>
      <c r="E277">
        <v>9</v>
      </c>
      <c r="F277" t="s">
        <v>186</v>
      </c>
      <c r="G277" t="s">
        <v>650</v>
      </c>
      <c r="H277" t="s">
        <v>35</v>
      </c>
      <c r="I277" t="s">
        <v>1435</v>
      </c>
      <c r="J277" t="s">
        <v>1065</v>
      </c>
      <c r="K277" t="s">
        <v>1436</v>
      </c>
      <c r="L277" t="s">
        <v>1437</v>
      </c>
      <c r="M277" t="s">
        <v>687</v>
      </c>
      <c r="N277" t="s">
        <v>40</v>
      </c>
      <c r="O277">
        <v>11620</v>
      </c>
      <c r="P277">
        <v>15570</v>
      </c>
      <c r="Q277" t="s">
        <v>41</v>
      </c>
      <c r="R277">
        <v>65</v>
      </c>
      <c r="S277" s="2">
        <v>44615</v>
      </c>
      <c r="T277" t="s">
        <v>42</v>
      </c>
      <c r="U277">
        <v>0</v>
      </c>
      <c r="V277" t="s">
        <v>71</v>
      </c>
      <c r="W277">
        <v>561</v>
      </c>
      <c r="X277" t="s">
        <v>44</v>
      </c>
      <c r="Y277" t="s">
        <v>61</v>
      </c>
      <c r="Z277">
        <v>0</v>
      </c>
      <c r="AA277">
        <v>914</v>
      </c>
      <c r="AB277">
        <v>15188</v>
      </c>
      <c r="AC277" t="s">
        <v>107</v>
      </c>
    </row>
    <row r="278" spans="1:29" x14ac:dyDescent="0.3">
      <c r="A278" s="1" t="s">
        <v>29</v>
      </c>
      <c r="B278" t="s">
        <v>74</v>
      </c>
      <c r="C278" t="s">
        <v>1007</v>
      </c>
      <c r="D278" t="s">
        <v>119</v>
      </c>
      <c r="E278">
        <v>7</v>
      </c>
      <c r="F278" t="s">
        <v>120</v>
      </c>
      <c r="G278" t="s">
        <v>1180</v>
      </c>
      <c r="H278" t="s">
        <v>35</v>
      </c>
      <c r="I278" t="s">
        <v>1341</v>
      </c>
      <c r="J278" t="s">
        <v>476</v>
      </c>
      <c r="K278" t="s">
        <v>1438</v>
      </c>
      <c r="L278" t="s">
        <v>1439</v>
      </c>
      <c r="M278" t="s">
        <v>836</v>
      </c>
      <c r="N278" t="s">
        <v>84</v>
      </c>
      <c r="O278">
        <v>18770</v>
      </c>
      <c r="P278">
        <v>23161</v>
      </c>
      <c r="Q278" t="s">
        <v>95</v>
      </c>
      <c r="R278">
        <v>274</v>
      </c>
      <c r="S278" s="2">
        <v>44862</v>
      </c>
      <c r="T278" t="s">
        <v>42</v>
      </c>
      <c r="U278">
        <v>0</v>
      </c>
      <c r="V278" t="s">
        <v>106</v>
      </c>
      <c r="W278">
        <v>521</v>
      </c>
      <c r="X278" t="s">
        <v>44</v>
      </c>
      <c r="Y278" t="s">
        <v>72</v>
      </c>
      <c r="Z278">
        <v>0</v>
      </c>
      <c r="AA278">
        <v>374</v>
      </c>
      <c r="AB278">
        <v>22584</v>
      </c>
      <c r="AC278" t="s">
        <v>107</v>
      </c>
    </row>
    <row r="279" spans="1:29" x14ac:dyDescent="0.3">
      <c r="A279" s="1" t="s">
        <v>47</v>
      </c>
      <c r="B279" t="s">
        <v>48</v>
      </c>
      <c r="C279" t="s">
        <v>1440</v>
      </c>
      <c r="D279" t="s">
        <v>98</v>
      </c>
      <c r="E279">
        <v>6</v>
      </c>
      <c r="F279" t="s">
        <v>64</v>
      </c>
      <c r="G279" t="s">
        <v>1152</v>
      </c>
      <c r="H279" t="s">
        <v>35</v>
      </c>
      <c r="I279" t="s">
        <v>1441</v>
      </c>
      <c r="J279" t="s">
        <v>428</v>
      </c>
      <c r="K279" t="s">
        <v>1442</v>
      </c>
      <c r="L279" t="s">
        <v>1443</v>
      </c>
      <c r="M279" t="s">
        <v>220</v>
      </c>
      <c r="N279" t="s">
        <v>58</v>
      </c>
      <c r="O279">
        <v>21083</v>
      </c>
      <c r="P279">
        <v>23549</v>
      </c>
      <c r="Q279" t="s">
        <v>95</v>
      </c>
      <c r="R279">
        <v>826</v>
      </c>
      <c r="S279" s="2">
        <v>45036</v>
      </c>
      <c r="T279" t="s">
        <v>42</v>
      </c>
      <c r="U279">
        <v>0</v>
      </c>
      <c r="V279" t="s">
        <v>43</v>
      </c>
      <c r="W279">
        <v>505</v>
      </c>
      <c r="X279" t="s">
        <v>44</v>
      </c>
      <c r="Y279" t="s">
        <v>45</v>
      </c>
      <c r="Z279">
        <v>1412</v>
      </c>
      <c r="AA279">
        <v>947</v>
      </c>
      <c r="AB279">
        <v>21950</v>
      </c>
      <c r="AC279" t="s">
        <v>46</v>
      </c>
    </row>
    <row r="280" spans="1:29" x14ac:dyDescent="0.3">
      <c r="A280" s="1" t="s">
        <v>47</v>
      </c>
      <c r="B280" t="s">
        <v>592</v>
      </c>
      <c r="C280" t="s">
        <v>1444</v>
      </c>
      <c r="D280" t="s">
        <v>110</v>
      </c>
      <c r="E280">
        <v>7</v>
      </c>
      <c r="F280" t="s">
        <v>64</v>
      </c>
      <c r="G280" t="s">
        <v>802</v>
      </c>
      <c r="H280" t="s">
        <v>79</v>
      </c>
      <c r="I280" t="s">
        <v>1445</v>
      </c>
      <c r="J280" t="s">
        <v>1446</v>
      </c>
      <c r="K280" t="s">
        <v>1447</v>
      </c>
      <c r="L280" t="s">
        <v>1448</v>
      </c>
      <c r="M280" t="s">
        <v>1449</v>
      </c>
      <c r="N280" t="s">
        <v>58</v>
      </c>
      <c r="O280">
        <v>21351</v>
      </c>
      <c r="P280">
        <v>24790</v>
      </c>
      <c r="Q280" t="s">
        <v>59</v>
      </c>
      <c r="R280">
        <v>185</v>
      </c>
      <c r="S280" s="2">
        <v>45212</v>
      </c>
      <c r="T280" s="2">
        <v>45229</v>
      </c>
      <c r="U280">
        <v>3183</v>
      </c>
      <c r="V280" t="s">
        <v>43</v>
      </c>
      <c r="W280">
        <v>591</v>
      </c>
      <c r="X280" t="s">
        <v>60</v>
      </c>
      <c r="Y280" t="s">
        <v>72</v>
      </c>
      <c r="Z280">
        <v>2275</v>
      </c>
      <c r="AA280">
        <v>603</v>
      </c>
      <c r="AB280">
        <v>21773</v>
      </c>
      <c r="AC280" t="s">
        <v>46</v>
      </c>
    </row>
    <row r="281" spans="1:29" x14ac:dyDescent="0.3">
      <c r="A281" s="1" t="s">
        <v>47</v>
      </c>
      <c r="B281" t="s">
        <v>145</v>
      </c>
      <c r="C281" t="s">
        <v>547</v>
      </c>
      <c r="D281" t="s">
        <v>169</v>
      </c>
      <c r="E281">
        <v>9</v>
      </c>
      <c r="F281" t="s">
        <v>186</v>
      </c>
      <c r="G281" t="s">
        <v>463</v>
      </c>
      <c r="H281" t="s">
        <v>35</v>
      </c>
      <c r="I281" t="s">
        <v>1008</v>
      </c>
      <c r="J281" t="s">
        <v>1450</v>
      </c>
      <c r="K281" t="s">
        <v>1451</v>
      </c>
      <c r="L281" t="s">
        <v>1452</v>
      </c>
      <c r="M281" t="s">
        <v>449</v>
      </c>
      <c r="N281" t="s">
        <v>40</v>
      </c>
      <c r="O281">
        <v>12386</v>
      </c>
      <c r="P281">
        <v>16636</v>
      </c>
      <c r="Q281" t="s">
        <v>95</v>
      </c>
      <c r="R281">
        <v>890</v>
      </c>
      <c r="S281" s="2">
        <v>44611</v>
      </c>
      <c r="T281" t="s">
        <v>42</v>
      </c>
      <c r="U281">
        <v>0</v>
      </c>
      <c r="V281" t="s">
        <v>106</v>
      </c>
      <c r="W281">
        <v>516</v>
      </c>
      <c r="X281" t="s">
        <v>44</v>
      </c>
      <c r="Y281" t="s">
        <v>72</v>
      </c>
      <c r="Z281">
        <v>0</v>
      </c>
      <c r="AA281">
        <v>338</v>
      </c>
      <c r="AB281">
        <v>13150</v>
      </c>
      <c r="AC281" t="s">
        <v>73</v>
      </c>
    </row>
    <row r="282" spans="1:29" x14ac:dyDescent="0.3">
      <c r="A282" s="1" t="s">
        <v>47</v>
      </c>
      <c r="B282" t="s">
        <v>48</v>
      </c>
      <c r="C282" t="s">
        <v>1453</v>
      </c>
      <c r="D282" t="s">
        <v>178</v>
      </c>
      <c r="E282">
        <v>4</v>
      </c>
      <c r="F282" t="s">
        <v>271</v>
      </c>
      <c r="G282" t="s">
        <v>495</v>
      </c>
      <c r="H282" t="s">
        <v>79</v>
      </c>
      <c r="I282" t="s">
        <v>1454</v>
      </c>
      <c r="J282" t="s">
        <v>1455</v>
      </c>
      <c r="K282" t="s">
        <v>1456</v>
      </c>
      <c r="L282" t="s">
        <v>1457</v>
      </c>
      <c r="M282" t="s">
        <v>1240</v>
      </c>
      <c r="N282" t="s">
        <v>84</v>
      </c>
      <c r="O282">
        <v>21719</v>
      </c>
      <c r="P282">
        <v>24888</v>
      </c>
      <c r="Q282" t="s">
        <v>59</v>
      </c>
      <c r="R282">
        <v>384</v>
      </c>
      <c r="S282" s="2">
        <v>45179</v>
      </c>
      <c r="T282" t="s">
        <v>42</v>
      </c>
      <c r="U282">
        <v>5432</v>
      </c>
      <c r="V282" t="s">
        <v>106</v>
      </c>
      <c r="W282">
        <v>608</v>
      </c>
      <c r="X282" t="s">
        <v>44</v>
      </c>
      <c r="Y282" t="s">
        <v>45</v>
      </c>
      <c r="Z282">
        <v>0</v>
      </c>
      <c r="AA282">
        <v>953</v>
      </c>
      <c r="AB282">
        <v>23875</v>
      </c>
      <c r="AC282" t="s">
        <v>73</v>
      </c>
    </row>
    <row r="283" spans="1:29" x14ac:dyDescent="0.3">
      <c r="A283" s="1" t="s">
        <v>29</v>
      </c>
      <c r="B283" t="s">
        <v>74</v>
      </c>
      <c r="C283" t="s">
        <v>903</v>
      </c>
      <c r="D283" t="s">
        <v>169</v>
      </c>
      <c r="E283">
        <v>1</v>
      </c>
      <c r="F283" t="s">
        <v>77</v>
      </c>
      <c r="G283" t="s">
        <v>202</v>
      </c>
      <c r="H283" t="s">
        <v>35</v>
      </c>
      <c r="I283" t="s">
        <v>906</v>
      </c>
      <c r="J283" t="s">
        <v>319</v>
      </c>
      <c r="K283" t="s">
        <v>1458</v>
      </c>
      <c r="L283" t="s">
        <v>1459</v>
      </c>
      <c r="M283" t="s">
        <v>973</v>
      </c>
      <c r="N283" t="s">
        <v>84</v>
      </c>
      <c r="O283">
        <v>21770</v>
      </c>
      <c r="P283">
        <v>25247</v>
      </c>
      <c r="Q283" t="s">
        <v>95</v>
      </c>
      <c r="R283">
        <v>492</v>
      </c>
      <c r="S283" s="2">
        <v>44471</v>
      </c>
      <c r="T283" s="2">
        <v>44489</v>
      </c>
      <c r="U283">
        <v>0</v>
      </c>
      <c r="V283" t="s">
        <v>106</v>
      </c>
      <c r="W283">
        <v>442</v>
      </c>
      <c r="X283" t="s">
        <v>60</v>
      </c>
      <c r="Y283" t="s">
        <v>45</v>
      </c>
      <c r="Z283">
        <v>0</v>
      </c>
      <c r="AA283">
        <v>209</v>
      </c>
      <c r="AB283">
        <v>24461</v>
      </c>
      <c r="AC283" t="s">
        <v>73</v>
      </c>
    </row>
    <row r="284" spans="1:29" x14ac:dyDescent="0.3">
      <c r="A284" s="1" t="s">
        <v>29</v>
      </c>
      <c r="B284" t="s">
        <v>74</v>
      </c>
      <c r="C284" t="s">
        <v>1460</v>
      </c>
      <c r="D284" t="s">
        <v>236</v>
      </c>
      <c r="E284">
        <v>7</v>
      </c>
      <c r="F284" t="s">
        <v>271</v>
      </c>
      <c r="G284" t="s">
        <v>272</v>
      </c>
      <c r="H284" t="s">
        <v>35</v>
      </c>
      <c r="I284" t="s">
        <v>1461</v>
      </c>
      <c r="J284" t="s">
        <v>1462</v>
      </c>
      <c r="K284" t="s">
        <v>1463</v>
      </c>
      <c r="L284" t="s">
        <v>1464</v>
      </c>
      <c r="M284" t="s">
        <v>83</v>
      </c>
      <c r="N284" t="s">
        <v>84</v>
      </c>
      <c r="O284">
        <v>7368</v>
      </c>
      <c r="P284">
        <v>10867</v>
      </c>
      <c r="Q284" t="s">
        <v>41</v>
      </c>
      <c r="R284">
        <v>18</v>
      </c>
      <c r="S284" s="2">
        <v>45068</v>
      </c>
      <c r="T284" s="2">
        <v>45070</v>
      </c>
      <c r="U284">
        <v>0</v>
      </c>
      <c r="V284" t="s">
        <v>106</v>
      </c>
      <c r="W284">
        <v>746</v>
      </c>
      <c r="X284" t="s">
        <v>60</v>
      </c>
      <c r="Y284" t="s">
        <v>45</v>
      </c>
      <c r="Z284">
        <v>0</v>
      </c>
      <c r="AA284">
        <v>53</v>
      </c>
      <c r="AB284">
        <v>8643</v>
      </c>
      <c r="AC284" t="s">
        <v>107</v>
      </c>
    </row>
    <row r="285" spans="1:29" x14ac:dyDescent="0.3">
      <c r="A285" s="1" t="s">
        <v>47</v>
      </c>
      <c r="B285" t="s">
        <v>108</v>
      </c>
      <c r="C285" t="s">
        <v>270</v>
      </c>
      <c r="D285" t="s">
        <v>98</v>
      </c>
      <c r="E285">
        <v>5</v>
      </c>
      <c r="F285" t="s">
        <v>129</v>
      </c>
      <c r="G285" t="s">
        <v>944</v>
      </c>
      <c r="H285" t="s">
        <v>35</v>
      </c>
      <c r="I285" t="s">
        <v>1465</v>
      </c>
      <c r="J285" t="s">
        <v>1466</v>
      </c>
      <c r="K285" t="s">
        <v>1467</v>
      </c>
      <c r="L285" t="s">
        <v>1468</v>
      </c>
      <c r="M285" t="s">
        <v>522</v>
      </c>
      <c r="N285" t="s">
        <v>84</v>
      </c>
      <c r="O285">
        <v>7482</v>
      </c>
      <c r="P285">
        <v>12257</v>
      </c>
      <c r="Q285" t="s">
        <v>41</v>
      </c>
      <c r="R285">
        <v>538</v>
      </c>
      <c r="S285" s="2">
        <v>44864</v>
      </c>
      <c r="T285" t="s">
        <v>42</v>
      </c>
      <c r="U285">
        <v>0</v>
      </c>
      <c r="V285" t="s">
        <v>106</v>
      </c>
      <c r="W285">
        <v>575</v>
      </c>
      <c r="X285" t="s">
        <v>44</v>
      </c>
      <c r="Y285" t="s">
        <v>72</v>
      </c>
      <c r="Z285">
        <v>0</v>
      </c>
      <c r="AA285">
        <v>480</v>
      </c>
      <c r="AB285">
        <v>9974</v>
      </c>
      <c r="AC285" t="s">
        <v>73</v>
      </c>
    </row>
    <row r="286" spans="1:29" x14ac:dyDescent="0.3">
      <c r="A286" s="1" t="s">
        <v>47</v>
      </c>
      <c r="B286" t="s">
        <v>117</v>
      </c>
      <c r="C286" t="s">
        <v>243</v>
      </c>
      <c r="D286" t="s">
        <v>128</v>
      </c>
      <c r="E286">
        <v>7</v>
      </c>
      <c r="F286" t="s">
        <v>120</v>
      </c>
      <c r="G286" t="s">
        <v>329</v>
      </c>
      <c r="H286" t="s">
        <v>79</v>
      </c>
      <c r="I286" t="s">
        <v>210</v>
      </c>
      <c r="J286" t="s">
        <v>245</v>
      </c>
      <c r="K286" t="s">
        <v>1469</v>
      </c>
      <c r="L286" t="s">
        <v>1470</v>
      </c>
      <c r="M286" t="s">
        <v>868</v>
      </c>
      <c r="N286" t="s">
        <v>94</v>
      </c>
      <c r="O286">
        <v>3321</v>
      </c>
      <c r="P286">
        <v>6152</v>
      </c>
      <c r="Q286" t="s">
        <v>95</v>
      </c>
      <c r="R286">
        <v>504</v>
      </c>
      <c r="S286" s="2">
        <v>45285</v>
      </c>
      <c r="T286" s="2">
        <v>45304</v>
      </c>
      <c r="U286">
        <v>0</v>
      </c>
      <c r="V286" t="s">
        <v>71</v>
      </c>
      <c r="W286">
        <v>522</v>
      </c>
      <c r="X286" t="s">
        <v>60</v>
      </c>
      <c r="Y286" t="s">
        <v>45</v>
      </c>
      <c r="Z286">
        <v>0</v>
      </c>
      <c r="AA286">
        <v>705</v>
      </c>
      <c r="AB286">
        <v>4191</v>
      </c>
      <c r="AC286" t="s">
        <v>73</v>
      </c>
    </row>
    <row r="287" spans="1:29" x14ac:dyDescent="0.3">
      <c r="A287" s="1" t="s">
        <v>47</v>
      </c>
      <c r="B287" t="s">
        <v>161</v>
      </c>
      <c r="C287" t="s">
        <v>1471</v>
      </c>
      <c r="D287" t="s">
        <v>119</v>
      </c>
      <c r="E287">
        <v>1</v>
      </c>
      <c r="F287" t="s">
        <v>186</v>
      </c>
      <c r="G287" t="s">
        <v>650</v>
      </c>
      <c r="H287" t="s">
        <v>79</v>
      </c>
      <c r="I287" t="s">
        <v>1472</v>
      </c>
      <c r="J287" t="s">
        <v>172</v>
      </c>
      <c r="K287" t="s">
        <v>1473</v>
      </c>
      <c r="L287" t="s">
        <v>1474</v>
      </c>
      <c r="M287" t="s">
        <v>1475</v>
      </c>
      <c r="N287" t="s">
        <v>94</v>
      </c>
      <c r="O287">
        <v>14847</v>
      </c>
      <c r="P287">
        <v>17397</v>
      </c>
      <c r="Q287" t="s">
        <v>41</v>
      </c>
      <c r="R287">
        <v>646</v>
      </c>
      <c r="S287" s="2">
        <v>44665</v>
      </c>
      <c r="T287" s="2">
        <v>44674</v>
      </c>
      <c r="U287">
        <v>0</v>
      </c>
      <c r="V287" t="s">
        <v>85</v>
      </c>
      <c r="W287">
        <v>771</v>
      </c>
      <c r="X287" t="s">
        <v>60</v>
      </c>
      <c r="Y287" t="s">
        <v>61</v>
      </c>
      <c r="Z287">
        <v>0</v>
      </c>
      <c r="AA287">
        <v>298</v>
      </c>
      <c r="AB287">
        <v>15105</v>
      </c>
      <c r="AC287" t="s">
        <v>107</v>
      </c>
    </row>
    <row r="288" spans="1:29" x14ac:dyDescent="0.3">
      <c r="A288" s="1" t="s">
        <v>47</v>
      </c>
      <c r="B288" t="s">
        <v>48</v>
      </c>
      <c r="C288" t="s">
        <v>1476</v>
      </c>
      <c r="D288" t="s">
        <v>169</v>
      </c>
      <c r="E288">
        <v>2</v>
      </c>
      <c r="F288" t="s">
        <v>77</v>
      </c>
      <c r="G288" t="s">
        <v>501</v>
      </c>
      <c r="H288" t="s">
        <v>79</v>
      </c>
      <c r="I288" t="s">
        <v>981</v>
      </c>
      <c r="J288" t="s">
        <v>123</v>
      </c>
      <c r="K288" t="s">
        <v>1477</v>
      </c>
      <c r="L288" t="s">
        <v>1478</v>
      </c>
      <c r="M288" t="s">
        <v>1479</v>
      </c>
      <c r="N288" t="s">
        <v>58</v>
      </c>
      <c r="O288">
        <v>6530</v>
      </c>
      <c r="P288">
        <v>9691</v>
      </c>
      <c r="Q288" t="s">
        <v>95</v>
      </c>
      <c r="R288">
        <v>491</v>
      </c>
      <c r="S288" s="2">
        <v>44328</v>
      </c>
      <c r="T288" t="s">
        <v>42</v>
      </c>
      <c r="U288">
        <v>0</v>
      </c>
      <c r="V288" t="s">
        <v>43</v>
      </c>
      <c r="W288">
        <v>699</v>
      </c>
      <c r="X288" t="s">
        <v>44</v>
      </c>
      <c r="Y288" t="s">
        <v>61</v>
      </c>
      <c r="Z288">
        <v>2786</v>
      </c>
      <c r="AA288">
        <v>206</v>
      </c>
      <c r="AB288">
        <v>7501</v>
      </c>
      <c r="AC288" t="s">
        <v>46</v>
      </c>
    </row>
    <row r="289" spans="1:29" x14ac:dyDescent="0.3">
      <c r="A289" s="1" t="s">
        <v>47</v>
      </c>
      <c r="B289" t="s">
        <v>117</v>
      </c>
      <c r="C289" t="s">
        <v>512</v>
      </c>
      <c r="D289" t="s">
        <v>201</v>
      </c>
      <c r="E289">
        <v>5</v>
      </c>
      <c r="F289" t="s">
        <v>221</v>
      </c>
      <c r="G289" t="s">
        <v>506</v>
      </c>
      <c r="H289" t="s">
        <v>79</v>
      </c>
      <c r="I289" t="s">
        <v>1480</v>
      </c>
      <c r="J289" t="s">
        <v>1481</v>
      </c>
      <c r="K289" t="s">
        <v>1482</v>
      </c>
      <c r="L289" t="s">
        <v>1483</v>
      </c>
      <c r="M289" t="s">
        <v>1484</v>
      </c>
      <c r="N289" t="s">
        <v>40</v>
      </c>
      <c r="O289">
        <v>15648</v>
      </c>
      <c r="P289">
        <v>20496</v>
      </c>
      <c r="Q289" t="s">
        <v>95</v>
      </c>
      <c r="R289">
        <v>879</v>
      </c>
      <c r="S289" s="2">
        <v>44684</v>
      </c>
      <c r="T289" s="2">
        <v>44712</v>
      </c>
      <c r="U289">
        <v>0</v>
      </c>
      <c r="V289" t="s">
        <v>85</v>
      </c>
      <c r="W289">
        <v>572</v>
      </c>
      <c r="X289" t="s">
        <v>60</v>
      </c>
      <c r="Y289" t="s">
        <v>61</v>
      </c>
      <c r="Z289">
        <v>0</v>
      </c>
      <c r="AA289">
        <v>281</v>
      </c>
      <c r="AB289">
        <v>17616</v>
      </c>
      <c r="AC289" t="s">
        <v>107</v>
      </c>
    </row>
    <row r="290" spans="1:29" x14ac:dyDescent="0.3">
      <c r="A290" s="1" t="s">
        <v>29</v>
      </c>
      <c r="B290" t="s">
        <v>86</v>
      </c>
      <c r="C290" t="s">
        <v>759</v>
      </c>
      <c r="D290" t="s">
        <v>50</v>
      </c>
      <c r="E290">
        <v>5</v>
      </c>
      <c r="F290" t="s">
        <v>51</v>
      </c>
      <c r="G290" t="s">
        <v>1069</v>
      </c>
      <c r="H290" t="s">
        <v>35</v>
      </c>
      <c r="I290" t="s">
        <v>412</v>
      </c>
      <c r="J290" t="s">
        <v>693</v>
      </c>
      <c r="K290" t="s">
        <v>1485</v>
      </c>
      <c r="L290" t="s">
        <v>1486</v>
      </c>
      <c r="M290" t="s">
        <v>677</v>
      </c>
      <c r="N290" t="s">
        <v>58</v>
      </c>
      <c r="O290">
        <v>12008</v>
      </c>
      <c r="P290">
        <v>15819</v>
      </c>
      <c r="Q290" t="s">
        <v>41</v>
      </c>
      <c r="R290">
        <v>571</v>
      </c>
      <c r="S290" s="2">
        <v>44912</v>
      </c>
      <c r="T290" t="s">
        <v>42</v>
      </c>
      <c r="U290">
        <v>0</v>
      </c>
      <c r="V290" t="s">
        <v>71</v>
      </c>
      <c r="W290">
        <v>716</v>
      </c>
      <c r="X290" t="s">
        <v>44</v>
      </c>
      <c r="Y290" t="s">
        <v>45</v>
      </c>
      <c r="Z290">
        <v>3543</v>
      </c>
      <c r="AA290">
        <v>103</v>
      </c>
      <c r="AB290">
        <v>13836</v>
      </c>
      <c r="AC290" t="s">
        <v>46</v>
      </c>
    </row>
    <row r="291" spans="1:29" x14ac:dyDescent="0.3">
      <c r="A291" s="1" t="s">
        <v>47</v>
      </c>
      <c r="B291" t="s">
        <v>161</v>
      </c>
      <c r="C291" t="s">
        <v>1487</v>
      </c>
      <c r="D291" t="s">
        <v>185</v>
      </c>
      <c r="E291">
        <v>10</v>
      </c>
      <c r="F291" t="s">
        <v>64</v>
      </c>
      <c r="G291" t="s">
        <v>258</v>
      </c>
      <c r="H291" t="s">
        <v>35</v>
      </c>
      <c r="I291" t="s">
        <v>210</v>
      </c>
      <c r="J291" t="s">
        <v>1314</v>
      </c>
      <c r="K291">
        <f>1-935-285-9833</f>
        <v>-11052</v>
      </c>
      <c r="L291" t="s">
        <v>1488</v>
      </c>
      <c r="M291" t="s">
        <v>687</v>
      </c>
      <c r="N291" t="s">
        <v>94</v>
      </c>
      <c r="O291">
        <v>17611</v>
      </c>
      <c r="P291">
        <v>21761</v>
      </c>
      <c r="Q291" t="s">
        <v>59</v>
      </c>
      <c r="R291">
        <v>226</v>
      </c>
      <c r="S291" s="2">
        <v>45362</v>
      </c>
      <c r="T291" t="s">
        <v>42</v>
      </c>
      <c r="U291">
        <v>47522</v>
      </c>
      <c r="V291" t="s">
        <v>43</v>
      </c>
      <c r="W291">
        <v>707</v>
      </c>
      <c r="X291" t="s">
        <v>44</v>
      </c>
      <c r="Y291" t="s">
        <v>45</v>
      </c>
      <c r="Z291">
        <v>0</v>
      </c>
      <c r="AA291">
        <v>494</v>
      </c>
      <c r="AB291">
        <v>20754</v>
      </c>
      <c r="AC291" t="s">
        <v>73</v>
      </c>
    </row>
    <row r="292" spans="1:29" x14ac:dyDescent="0.3">
      <c r="A292" s="1" t="s">
        <v>29</v>
      </c>
      <c r="B292" t="s">
        <v>30</v>
      </c>
      <c r="C292" t="s">
        <v>751</v>
      </c>
      <c r="D292" t="s">
        <v>76</v>
      </c>
      <c r="E292">
        <v>4</v>
      </c>
      <c r="F292" t="s">
        <v>186</v>
      </c>
      <c r="G292" t="s">
        <v>535</v>
      </c>
      <c r="H292" t="s">
        <v>79</v>
      </c>
      <c r="I292" t="s">
        <v>36</v>
      </c>
      <c r="J292" t="s">
        <v>157</v>
      </c>
      <c r="K292" t="s">
        <v>1489</v>
      </c>
      <c r="L292" t="s">
        <v>1490</v>
      </c>
      <c r="M292" t="s">
        <v>1491</v>
      </c>
      <c r="N292" t="s">
        <v>40</v>
      </c>
      <c r="O292">
        <v>5758</v>
      </c>
      <c r="P292">
        <v>9909</v>
      </c>
      <c r="Q292" t="s">
        <v>41</v>
      </c>
      <c r="R292">
        <v>268</v>
      </c>
      <c r="S292" s="2">
        <v>44863</v>
      </c>
      <c r="T292" t="s">
        <v>42</v>
      </c>
      <c r="U292">
        <v>0</v>
      </c>
      <c r="V292" t="s">
        <v>43</v>
      </c>
      <c r="W292">
        <v>710</v>
      </c>
      <c r="X292" t="s">
        <v>44</v>
      </c>
      <c r="Y292" t="s">
        <v>72</v>
      </c>
      <c r="Z292">
        <v>0</v>
      </c>
      <c r="AA292">
        <v>859</v>
      </c>
      <c r="AB292">
        <v>7847</v>
      </c>
      <c r="AC292" t="s">
        <v>107</v>
      </c>
    </row>
    <row r="293" spans="1:29" x14ac:dyDescent="0.3">
      <c r="A293" s="1" t="s">
        <v>29</v>
      </c>
      <c r="B293" t="s">
        <v>393</v>
      </c>
      <c r="C293" t="s">
        <v>1492</v>
      </c>
      <c r="D293" t="s">
        <v>236</v>
      </c>
      <c r="E293">
        <v>8</v>
      </c>
      <c r="F293" t="s">
        <v>77</v>
      </c>
      <c r="G293" t="s">
        <v>501</v>
      </c>
      <c r="H293" t="s">
        <v>79</v>
      </c>
      <c r="I293" t="s">
        <v>1493</v>
      </c>
      <c r="J293" t="s">
        <v>1450</v>
      </c>
      <c r="K293" t="s">
        <v>1494</v>
      </c>
      <c r="L293" t="s">
        <v>1495</v>
      </c>
      <c r="M293" t="s">
        <v>613</v>
      </c>
      <c r="N293" t="s">
        <v>94</v>
      </c>
      <c r="O293">
        <v>18822</v>
      </c>
      <c r="P293">
        <v>23674</v>
      </c>
      <c r="Q293" t="s">
        <v>59</v>
      </c>
      <c r="R293">
        <v>667</v>
      </c>
      <c r="S293" s="2">
        <v>44375</v>
      </c>
      <c r="T293" s="2">
        <v>44392</v>
      </c>
      <c r="U293">
        <v>49020</v>
      </c>
      <c r="V293" t="s">
        <v>71</v>
      </c>
      <c r="W293">
        <v>682</v>
      </c>
      <c r="X293" t="s">
        <v>60</v>
      </c>
      <c r="Y293" t="s">
        <v>72</v>
      </c>
      <c r="Z293">
        <v>0</v>
      </c>
      <c r="AA293">
        <v>742</v>
      </c>
      <c r="AB293">
        <v>20378</v>
      </c>
      <c r="AC293" t="s">
        <v>46</v>
      </c>
    </row>
    <row r="294" spans="1:29" x14ac:dyDescent="0.3">
      <c r="A294" s="1" t="s">
        <v>29</v>
      </c>
      <c r="B294" t="s">
        <v>96</v>
      </c>
      <c r="C294" t="s">
        <v>1496</v>
      </c>
      <c r="D294" t="s">
        <v>138</v>
      </c>
      <c r="E294">
        <v>8</v>
      </c>
      <c r="F294" t="s">
        <v>129</v>
      </c>
      <c r="G294" t="s">
        <v>163</v>
      </c>
      <c r="H294" t="s">
        <v>35</v>
      </c>
      <c r="I294" t="s">
        <v>140</v>
      </c>
      <c r="J294" t="s">
        <v>1497</v>
      </c>
      <c r="K294" t="s">
        <v>1498</v>
      </c>
      <c r="L294" t="s">
        <v>1499</v>
      </c>
      <c r="M294" t="s">
        <v>1500</v>
      </c>
      <c r="N294" t="s">
        <v>84</v>
      </c>
      <c r="O294">
        <v>13084</v>
      </c>
      <c r="P294">
        <v>17366</v>
      </c>
      <c r="Q294" t="s">
        <v>41</v>
      </c>
      <c r="R294">
        <v>252</v>
      </c>
      <c r="S294" s="2">
        <v>44662</v>
      </c>
      <c r="T294" s="2">
        <v>44689</v>
      </c>
      <c r="U294">
        <v>0</v>
      </c>
      <c r="V294" t="s">
        <v>85</v>
      </c>
      <c r="W294">
        <v>731</v>
      </c>
      <c r="X294" t="s">
        <v>60</v>
      </c>
      <c r="Y294" t="s">
        <v>45</v>
      </c>
      <c r="Z294">
        <v>0</v>
      </c>
      <c r="AA294">
        <v>55</v>
      </c>
      <c r="AB294">
        <v>16428</v>
      </c>
      <c r="AC294" t="s">
        <v>107</v>
      </c>
    </row>
    <row r="295" spans="1:29" x14ac:dyDescent="0.3">
      <c r="A295" s="1" t="s">
        <v>47</v>
      </c>
      <c r="B295" t="s">
        <v>108</v>
      </c>
      <c r="C295" t="s">
        <v>709</v>
      </c>
      <c r="D295" t="s">
        <v>352</v>
      </c>
      <c r="E295">
        <v>4</v>
      </c>
      <c r="F295" t="s">
        <v>120</v>
      </c>
      <c r="G295" t="s">
        <v>121</v>
      </c>
      <c r="H295" t="s">
        <v>79</v>
      </c>
      <c r="I295" t="s">
        <v>1501</v>
      </c>
      <c r="J295" t="s">
        <v>633</v>
      </c>
      <c r="K295" t="s">
        <v>1502</v>
      </c>
      <c r="L295" t="s">
        <v>1503</v>
      </c>
      <c r="M295" t="s">
        <v>522</v>
      </c>
      <c r="N295" t="s">
        <v>58</v>
      </c>
      <c r="O295">
        <v>18084</v>
      </c>
      <c r="P295">
        <v>20868</v>
      </c>
      <c r="Q295" t="s">
        <v>95</v>
      </c>
      <c r="R295">
        <v>784</v>
      </c>
      <c r="S295" s="2">
        <v>44532</v>
      </c>
      <c r="T295" s="2">
        <v>44562</v>
      </c>
      <c r="U295">
        <v>0</v>
      </c>
      <c r="V295" t="s">
        <v>85</v>
      </c>
      <c r="W295">
        <v>667</v>
      </c>
      <c r="X295" t="s">
        <v>60</v>
      </c>
      <c r="Y295" t="s">
        <v>61</v>
      </c>
      <c r="Z295">
        <v>3834</v>
      </c>
      <c r="AA295">
        <v>399</v>
      </c>
      <c r="AB295">
        <v>19089</v>
      </c>
      <c r="AC295" t="s">
        <v>73</v>
      </c>
    </row>
    <row r="296" spans="1:29" x14ac:dyDescent="0.3">
      <c r="A296" s="1" t="s">
        <v>47</v>
      </c>
      <c r="B296" t="s">
        <v>176</v>
      </c>
      <c r="C296" t="s">
        <v>881</v>
      </c>
      <c r="D296" t="s">
        <v>352</v>
      </c>
      <c r="E296">
        <v>6</v>
      </c>
      <c r="F296" t="s">
        <v>186</v>
      </c>
      <c r="G296" t="s">
        <v>1504</v>
      </c>
      <c r="H296" t="s">
        <v>35</v>
      </c>
      <c r="I296" t="s">
        <v>238</v>
      </c>
      <c r="J296" t="s">
        <v>305</v>
      </c>
      <c r="K296" t="s">
        <v>1505</v>
      </c>
      <c r="L296" t="s">
        <v>1506</v>
      </c>
      <c r="M296" t="s">
        <v>1507</v>
      </c>
      <c r="N296" t="s">
        <v>84</v>
      </c>
      <c r="O296">
        <v>10313</v>
      </c>
      <c r="P296">
        <v>12974</v>
      </c>
      <c r="Q296" t="s">
        <v>95</v>
      </c>
      <c r="R296">
        <v>198</v>
      </c>
      <c r="S296" s="2">
        <v>44764</v>
      </c>
      <c r="T296" s="2">
        <v>44779</v>
      </c>
      <c r="U296">
        <v>0</v>
      </c>
      <c r="V296" t="s">
        <v>43</v>
      </c>
      <c r="W296">
        <v>748</v>
      </c>
      <c r="X296" t="s">
        <v>60</v>
      </c>
      <c r="Y296" t="s">
        <v>72</v>
      </c>
      <c r="Z296">
        <v>0</v>
      </c>
      <c r="AA296">
        <v>610</v>
      </c>
      <c r="AB296">
        <v>12599</v>
      </c>
      <c r="AC296" t="s">
        <v>107</v>
      </c>
    </row>
    <row r="297" spans="1:29" x14ac:dyDescent="0.3">
      <c r="A297" s="1" t="s">
        <v>47</v>
      </c>
      <c r="B297" t="s">
        <v>592</v>
      </c>
      <c r="C297" t="s">
        <v>1508</v>
      </c>
      <c r="D297" t="s">
        <v>352</v>
      </c>
      <c r="E297">
        <v>4</v>
      </c>
      <c r="F297" t="s">
        <v>99</v>
      </c>
      <c r="G297" t="s">
        <v>558</v>
      </c>
      <c r="H297" t="s">
        <v>79</v>
      </c>
      <c r="I297" t="s">
        <v>626</v>
      </c>
      <c r="J297" t="s">
        <v>1509</v>
      </c>
      <c r="K297" t="s">
        <v>1510</v>
      </c>
      <c r="L297" t="s">
        <v>1511</v>
      </c>
      <c r="M297" t="s">
        <v>1512</v>
      </c>
      <c r="N297" t="s">
        <v>40</v>
      </c>
      <c r="O297">
        <v>29355</v>
      </c>
      <c r="P297">
        <v>31613</v>
      </c>
      <c r="Q297" t="s">
        <v>59</v>
      </c>
      <c r="R297">
        <v>833</v>
      </c>
      <c r="S297" s="2">
        <v>45236</v>
      </c>
      <c r="T297" s="2">
        <v>45262</v>
      </c>
      <c r="U297">
        <v>41686</v>
      </c>
      <c r="V297" t="s">
        <v>106</v>
      </c>
      <c r="W297">
        <v>642</v>
      </c>
      <c r="X297" t="s">
        <v>60</v>
      </c>
      <c r="Y297" t="s">
        <v>72</v>
      </c>
      <c r="Z297">
        <v>0</v>
      </c>
      <c r="AA297">
        <v>867</v>
      </c>
      <c r="AB297">
        <v>29864</v>
      </c>
      <c r="AC297" t="s">
        <v>107</v>
      </c>
    </row>
    <row r="298" spans="1:29" x14ac:dyDescent="0.3">
      <c r="A298" s="1" t="s">
        <v>29</v>
      </c>
      <c r="B298" t="s">
        <v>541</v>
      </c>
      <c r="C298" t="s">
        <v>1513</v>
      </c>
      <c r="D298" t="s">
        <v>155</v>
      </c>
      <c r="E298">
        <v>4</v>
      </c>
      <c r="F298" t="s">
        <v>77</v>
      </c>
      <c r="G298" t="s">
        <v>365</v>
      </c>
      <c r="H298" t="s">
        <v>35</v>
      </c>
      <c r="I298" t="s">
        <v>101</v>
      </c>
      <c r="J298" t="s">
        <v>90</v>
      </c>
      <c r="K298" t="s">
        <v>1514</v>
      </c>
      <c r="L298" t="s">
        <v>1515</v>
      </c>
      <c r="M298" t="s">
        <v>1274</v>
      </c>
      <c r="N298" t="s">
        <v>94</v>
      </c>
      <c r="O298">
        <v>15578</v>
      </c>
      <c r="P298">
        <v>19088</v>
      </c>
      <c r="Q298" t="s">
        <v>59</v>
      </c>
      <c r="R298">
        <v>513</v>
      </c>
      <c r="S298" s="2">
        <v>44474</v>
      </c>
      <c r="T298" s="2">
        <v>44490</v>
      </c>
      <c r="U298">
        <v>40795</v>
      </c>
      <c r="V298" t="s">
        <v>71</v>
      </c>
      <c r="W298">
        <v>462</v>
      </c>
      <c r="X298" t="s">
        <v>60</v>
      </c>
      <c r="Y298" t="s">
        <v>72</v>
      </c>
      <c r="Z298">
        <v>0</v>
      </c>
      <c r="AA298">
        <v>79</v>
      </c>
      <c r="AB298">
        <v>17465</v>
      </c>
      <c r="AC298" t="s">
        <v>46</v>
      </c>
    </row>
    <row r="299" spans="1:29" x14ac:dyDescent="0.3">
      <c r="A299" s="1" t="s">
        <v>47</v>
      </c>
      <c r="B299" t="s">
        <v>153</v>
      </c>
      <c r="C299" t="s">
        <v>1516</v>
      </c>
      <c r="D299" t="s">
        <v>236</v>
      </c>
      <c r="E299">
        <v>3</v>
      </c>
      <c r="F299" t="s">
        <v>271</v>
      </c>
      <c r="G299" t="s">
        <v>495</v>
      </c>
      <c r="H299" t="s">
        <v>35</v>
      </c>
      <c r="I299" t="s">
        <v>1517</v>
      </c>
      <c r="J299" t="s">
        <v>524</v>
      </c>
      <c r="K299" t="s">
        <v>1518</v>
      </c>
      <c r="L299" t="s">
        <v>1519</v>
      </c>
      <c r="M299" t="s">
        <v>1208</v>
      </c>
      <c r="N299" t="s">
        <v>84</v>
      </c>
      <c r="O299">
        <v>20100</v>
      </c>
      <c r="P299">
        <v>22172</v>
      </c>
      <c r="Q299" t="s">
        <v>59</v>
      </c>
      <c r="R299">
        <v>20</v>
      </c>
      <c r="S299" s="2">
        <v>44555</v>
      </c>
      <c r="T299" t="s">
        <v>42</v>
      </c>
      <c r="U299">
        <v>32437</v>
      </c>
      <c r="V299" t="s">
        <v>43</v>
      </c>
      <c r="W299">
        <v>640</v>
      </c>
      <c r="X299" t="s">
        <v>44</v>
      </c>
      <c r="Y299" t="s">
        <v>72</v>
      </c>
      <c r="Z299">
        <v>0</v>
      </c>
      <c r="AA299">
        <v>845</v>
      </c>
      <c r="AB299">
        <v>21946</v>
      </c>
      <c r="AC299" t="s">
        <v>73</v>
      </c>
    </row>
    <row r="300" spans="1:29" x14ac:dyDescent="0.3">
      <c r="A300" s="1" t="s">
        <v>47</v>
      </c>
      <c r="B300" t="s">
        <v>592</v>
      </c>
      <c r="C300" t="s">
        <v>1059</v>
      </c>
      <c r="D300" t="s">
        <v>155</v>
      </c>
      <c r="E300">
        <v>3</v>
      </c>
      <c r="F300" t="s">
        <v>99</v>
      </c>
      <c r="G300" t="s">
        <v>710</v>
      </c>
      <c r="H300" t="s">
        <v>35</v>
      </c>
      <c r="I300" t="s">
        <v>210</v>
      </c>
      <c r="J300" t="s">
        <v>1520</v>
      </c>
      <c r="K300" t="s">
        <v>1521</v>
      </c>
      <c r="L300" t="s">
        <v>1522</v>
      </c>
      <c r="M300" t="s">
        <v>1512</v>
      </c>
      <c r="N300" t="s">
        <v>94</v>
      </c>
      <c r="O300">
        <v>5590</v>
      </c>
      <c r="P300">
        <v>8187</v>
      </c>
      <c r="Q300" t="s">
        <v>95</v>
      </c>
      <c r="R300">
        <v>382</v>
      </c>
      <c r="S300" s="2">
        <v>45065</v>
      </c>
      <c r="T300" t="s">
        <v>42</v>
      </c>
      <c r="U300">
        <v>0</v>
      </c>
      <c r="V300" t="s">
        <v>85</v>
      </c>
      <c r="W300">
        <v>471</v>
      </c>
      <c r="X300" t="s">
        <v>44</v>
      </c>
      <c r="Y300" t="s">
        <v>61</v>
      </c>
      <c r="Z300">
        <v>0</v>
      </c>
      <c r="AA300">
        <v>103</v>
      </c>
      <c r="AB300">
        <v>7244</v>
      </c>
      <c r="AC300" t="s">
        <v>107</v>
      </c>
    </row>
    <row r="301" spans="1:29" x14ac:dyDescent="0.3">
      <c r="A301" s="1" t="s">
        <v>29</v>
      </c>
      <c r="B301" t="s">
        <v>96</v>
      </c>
      <c r="C301" t="s">
        <v>1523</v>
      </c>
      <c r="D301" t="s">
        <v>50</v>
      </c>
      <c r="E301">
        <v>3</v>
      </c>
      <c r="F301" t="s">
        <v>64</v>
      </c>
      <c r="G301" t="s">
        <v>88</v>
      </c>
      <c r="H301" t="s">
        <v>35</v>
      </c>
      <c r="I301" t="s">
        <v>1524</v>
      </c>
      <c r="J301" t="s">
        <v>537</v>
      </c>
      <c r="K301" t="s">
        <v>1525</v>
      </c>
      <c r="L301" t="s">
        <v>1526</v>
      </c>
      <c r="M301" t="s">
        <v>1197</v>
      </c>
      <c r="N301" t="s">
        <v>58</v>
      </c>
      <c r="O301">
        <v>9086</v>
      </c>
      <c r="P301">
        <v>12145</v>
      </c>
      <c r="Q301" t="s">
        <v>59</v>
      </c>
      <c r="R301">
        <v>952</v>
      </c>
      <c r="S301" s="2">
        <v>44462</v>
      </c>
      <c r="T301" t="s">
        <v>42</v>
      </c>
      <c r="U301">
        <v>28361</v>
      </c>
      <c r="V301" t="s">
        <v>85</v>
      </c>
      <c r="W301">
        <v>812</v>
      </c>
      <c r="X301" t="s">
        <v>44</v>
      </c>
      <c r="Y301" t="s">
        <v>72</v>
      </c>
      <c r="Z301">
        <v>4211</v>
      </c>
      <c r="AA301">
        <v>374</v>
      </c>
      <c r="AB301">
        <v>9628</v>
      </c>
      <c r="AC301" t="s">
        <v>46</v>
      </c>
    </row>
    <row r="302" spans="1:29" x14ac:dyDescent="0.3">
      <c r="A302" s="1" t="s">
        <v>47</v>
      </c>
      <c r="B302" t="s">
        <v>145</v>
      </c>
      <c r="C302" t="s">
        <v>1527</v>
      </c>
      <c r="D302" t="s">
        <v>138</v>
      </c>
      <c r="E302">
        <v>5</v>
      </c>
      <c r="F302" t="s">
        <v>129</v>
      </c>
      <c r="G302" t="s">
        <v>1528</v>
      </c>
      <c r="H302" t="s">
        <v>35</v>
      </c>
      <c r="I302" t="s">
        <v>1529</v>
      </c>
      <c r="J302" t="s">
        <v>1530</v>
      </c>
      <c r="K302" t="s">
        <v>1531</v>
      </c>
      <c r="L302" t="s">
        <v>1532</v>
      </c>
      <c r="M302" t="s">
        <v>1294</v>
      </c>
      <c r="N302" t="s">
        <v>94</v>
      </c>
      <c r="O302">
        <v>28896</v>
      </c>
      <c r="P302">
        <v>33322</v>
      </c>
      <c r="Q302" t="s">
        <v>59</v>
      </c>
      <c r="R302">
        <v>60</v>
      </c>
      <c r="S302" s="2">
        <v>45007</v>
      </c>
      <c r="T302" s="2">
        <v>45023</v>
      </c>
      <c r="U302">
        <v>29241</v>
      </c>
      <c r="V302" t="s">
        <v>71</v>
      </c>
      <c r="W302">
        <v>723</v>
      </c>
      <c r="X302" t="s">
        <v>60</v>
      </c>
      <c r="Y302" t="s">
        <v>72</v>
      </c>
      <c r="Z302">
        <v>0</v>
      </c>
      <c r="AA302">
        <v>652</v>
      </c>
      <c r="AB302">
        <v>32653</v>
      </c>
      <c r="AC302" t="s">
        <v>107</v>
      </c>
    </row>
    <row r="303" spans="1:29" x14ac:dyDescent="0.3">
      <c r="A303" s="1" t="s">
        <v>29</v>
      </c>
      <c r="B303" t="s">
        <v>228</v>
      </c>
      <c r="C303" t="s">
        <v>229</v>
      </c>
      <c r="D303" t="s">
        <v>138</v>
      </c>
      <c r="E303">
        <v>10</v>
      </c>
      <c r="F303" t="s">
        <v>120</v>
      </c>
      <c r="G303" t="s">
        <v>1533</v>
      </c>
      <c r="H303" t="s">
        <v>79</v>
      </c>
      <c r="I303" t="s">
        <v>1534</v>
      </c>
      <c r="J303" t="s">
        <v>1535</v>
      </c>
      <c r="K303" t="s">
        <v>1536</v>
      </c>
      <c r="L303" t="s">
        <v>1537</v>
      </c>
      <c r="M303" t="s">
        <v>852</v>
      </c>
      <c r="N303" t="s">
        <v>58</v>
      </c>
      <c r="O303">
        <v>21322</v>
      </c>
      <c r="P303">
        <v>24103</v>
      </c>
      <c r="Q303" t="s">
        <v>95</v>
      </c>
      <c r="R303">
        <v>87</v>
      </c>
      <c r="S303" s="2">
        <v>45034</v>
      </c>
      <c r="T303" t="s">
        <v>42</v>
      </c>
      <c r="U303">
        <v>0</v>
      </c>
      <c r="V303" t="s">
        <v>106</v>
      </c>
      <c r="W303">
        <v>789</v>
      </c>
      <c r="X303" t="s">
        <v>44</v>
      </c>
      <c r="Y303" t="s">
        <v>61</v>
      </c>
      <c r="Z303">
        <v>1626</v>
      </c>
      <c r="AA303">
        <v>114</v>
      </c>
      <c r="AB303">
        <v>23824</v>
      </c>
      <c r="AC303" t="s">
        <v>107</v>
      </c>
    </row>
    <row r="304" spans="1:29" x14ac:dyDescent="0.3">
      <c r="A304" s="1" t="s">
        <v>29</v>
      </c>
      <c r="B304" t="s">
        <v>363</v>
      </c>
      <c r="C304" t="s">
        <v>364</v>
      </c>
      <c r="D304" t="s">
        <v>178</v>
      </c>
      <c r="E304">
        <v>1</v>
      </c>
      <c r="F304" t="s">
        <v>51</v>
      </c>
      <c r="G304" t="s">
        <v>237</v>
      </c>
      <c r="H304" t="s">
        <v>79</v>
      </c>
      <c r="I304" t="s">
        <v>935</v>
      </c>
      <c r="J304" t="s">
        <v>1419</v>
      </c>
      <c r="K304" t="s">
        <v>1538</v>
      </c>
      <c r="L304" t="s">
        <v>1539</v>
      </c>
      <c r="M304" t="s">
        <v>431</v>
      </c>
      <c r="N304" t="s">
        <v>58</v>
      </c>
      <c r="O304">
        <v>13641</v>
      </c>
      <c r="P304">
        <v>16376</v>
      </c>
      <c r="Q304" t="s">
        <v>41</v>
      </c>
      <c r="R304">
        <v>105</v>
      </c>
      <c r="S304" s="2">
        <v>45105</v>
      </c>
      <c r="T304" s="2">
        <v>45123</v>
      </c>
      <c r="U304">
        <v>0</v>
      </c>
      <c r="V304" t="s">
        <v>43</v>
      </c>
      <c r="W304">
        <v>802</v>
      </c>
      <c r="X304" t="s">
        <v>60</v>
      </c>
      <c r="Y304" t="s">
        <v>61</v>
      </c>
      <c r="Z304">
        <v>2320</v>
      </c>
      <c r="AA304">
        <v>497</v>
      </c>
      <c r="AB304">
        <v>13789</v>
      </c>
      <c r="AC304" t="s">
        <v>46</v>
      </c>
    </row>
    <row r="305" spans="1:29" x14ac:dyDescent="0.3">
      <c r="A305" s="1" t="s">
        <v>47</v>
      </c>
      <c r="B305" t="s">
        <v>136</v>
      </c>
      <c r="C305" t="s">
        <v>1540</v>
      </c>
      <c r="D305" t="s">
        <v>76</v>
      </c>
      <c r="E305">
        <v>8</v>
      </c>
      <c r="F305" t="s">
        <v>120</v>
      </c>
      <c r="G305" t="s">
        <v>468</v>
      </c>
      <c r="H305" t="s">
        <v>35</v>
      </c>
      <c r="I305" t="s">
        <v>1541</v>
      </c>
      <c r="J305" t="s">
        <v>1542</v>
      </c>
      <c r="K305" t="s">
        <v>1543</v>
      </c>
      <c r="L305" t="s">
        <v>1544</v>
      </c>
      <c r="M305" t="s">
        <v>312</v>
      </c>
      <c r="N305" t="s">
        <v>58</v>
      </c>
      <c r="O305">
        <v>6857</v>
      </c>
      <c r="P305">
        <v>9687</v>
      </c>
      <c r="Q305" t="s">
        <v>41</v>
      </c>
      <c r="R305">
        <v>597</v>
      </c>
      <c r="S305" s="2">
        <v>44687</v>
      </c>
      <c r="T305" s="2">
        <v>44710</v>
      </c>
      <c r="U305">
        <v>0</v>
      </c>
      <c r="V305" t="s">
        <v>85</v>
      </c>
      <c r="W305">
        <v>408</v>
      </c>
      <c r="X305" t="s">
        <v>60</v>
      </c>
      <c r="Y305" t="s">
        <v>72</v>
      </c>
      <c r="Z305">
        <v>2943</v>
      </c>
      <c r="AA305">
        <v>412</v>
      </c>
      <c r="AB305">
        <v>9662</v>
      </c>
      <c r="AC305" t="s">
        <v>73</v>
      </c>
    </row>
    <row r="306" spans="1:29" x14ac:dyDescent="0.3">
      <c r="A306" s="1" t="s">
        <v>29</v>
      </c>
      <c r="B306" t="s">
        <v>228</v>
      </c>
      <c r="C306" t="s">
        <v>1545</v>
      </c>
      <c r="D306" t="s">
        <v>201</v>
      </c>
      <c r="E306">
        <v>8</v>
      </c>
      <c r="F306" t="s">
        <v>221</v>
      </c>
      <c r="G306" t="s">
        <v>858</v>
      </c>
      <c r="H306" t="s">
        <v>35</v>
      </c>
      <c r="I306" t="s">
        <v>935</v>
      </c>
      <c r="J306" t="s">
        <v>224</v>
      </c>
      <c r="K306" t="s">
        <v>1546</v>
      </c>
      <c r="L306" t="s">
        <v>1547</v>
      </c>
      <c r="M306" t="s">
        <v>852</v>
      </c>
      <c r="N306" t="s">
        <v>58</v>
      </c>
      <c r="O306">
        <v>9938</v>
      </c>
      <c r="P306">
        <v>11970</v>
      </c>
      <c r="Q306" t="s">
        <v>41</v>
      </c>
      <c r="R306">
        <v>948</v>
      </c>
      <c r="S306" s="2">
        <v>45033</v>
      </c>
      <c r="T306" t="s">
        <v>42</v>
      </c>
      <c r="U306">
        <v>0</v>
      </c>
      <c r="V306" t="s">
        <v>106</v>
      </c>
      <c r="W306">
        <v>446</v>
      </c>
      <c r="X306" t="s">
        <v>44</v>
      </c>
      <c r="Y306" t="s">
        <v>45</v>
      </c>
      <c r="Z306">
        <v>3086</v>
      </c>
      <c r="AA306">
        <v>807</v>
      </c>
      <c r="AB306">
        <v>10446</v>
      </c>
      <c r="AC306" t="s">
        <v>46</v>
      </c>
    </row>
    <row r="307" spans="1:29" x14ac:dyDescent="0.3">
      <c r="A307" s="1" t="s">
        <v>29</v>
      </c>
      <c r="B307" t="s">
        <v>74</v>
      </c>
      <c r="C307" t="s">
        <v>1548</v>
      </c>
      <c r="D307" t="s">
        <v>201</v>
      </c>
      <c r="E307">
        <v>10</v>
      </c>
      <c r="F307" t="s">
        <v>186</v>
      </c>
      <c r="G307" t="s">
        <v>535</v>
      </c>
      <c r="H307" t="s">
        <v>35</v>
      </c>
      <c r="I307" t="s">
        <v>725</v>
      </c>
      <c r="J307" t="s">
        <v>1549</v>
      </c>
      <c r="K307" t="s">
        <v>1550</v>
      </c>
      <c r="L307" t="s">
        <v>1551</v>
      </c>
      <c r="M307" t="s">
        <v>969</v>
      </c>
      <c r="N307" t="s">
        <v>58</v>
      </c>
      <c r="O307">
        <v>14275</v>
      </c>
      <c r="P307">
        <v>16551</v>
      </c>
      <c r="Q307" t="s">
        <v>41</v>
      </c>
      <c r="R307">
        <v>949</v>
      </c>
      <c r="S307" s="2">
        <v>44607</v>
      </c>
      <c r="T307" t="s">
        <v>42</v>
      </c>
      <c r="U307">
        <v>0</v>
      </c>
      <c r="V307" t="s">
        <v>85</v>
      </c>
      <c r="W307">
        <v>425</v>
      </c>
      <c r="X307" t="s">
        <v>44</v>
      </c>
      <c r="Y307" t="s">
        <v>61</v>
      </c>
      <c r="Z307">
        <v>1195</v>
      </c>
      <c r="AA307">
        <v>924</v>
      </c>
      <c r="AB307">
        <v>15189</v>
      </c>
      <c r="AC307" t="s">
        <v>46</v>
      </c>
    </row>
    <row r="308" spans="1:29" x14ac:dyDescent="0.3">
      <c r="A308" s="1" t="s">
        <v>29</v>
      </c>
      <c r="B308" t="s">
        <v>62</v>
      </c>
      <c r="C308" t="s">
        <v>1552</v>
      </c>
      <c r="D308" t="s">
        <v>236</v>
      </c>
      <c r="E308">
        <v>7</v>
      </c>
      <c r="F308" t="s">
        <v>120</v>
      </c>
      <c r="G308" t="s">
        <v>586</v>
      </c>
      <c r="H308" t="s">
        <v>35</v>
      </c>
      <c r="I308" t="s">
        <v>1553</v>
      </c>
      <c r="J308" t="s">
        <v>1554</v>
      </c>
      <c r="K308" t="s">
        <v>1555</v>
      </c>
      <c r="L308" t="s">
        <v>1556</v>
      </c>
      <c r="M308" t="s">
        <v>1330</v>
      </c>
      <c r="N308" t="s">
        <v>84</v>
      </c>
      <c r="O308">
        <v>24889</v>
      </c>
      <c r="P308">
        <v>29272</v>
      </c>
      <c r="Q308" t="s">
        <v>41</v>
      </c>
      <c r="R308">
        <v>318</v>
      </c>
      <c r="S308" s="2">
        <v>44578</v>
      </c>
      <c r="T308" s="2">
        <v>44588</v>
      </c>
      <c r="U308">
        <v>0</v>
      </c>
      <c r="V308" t="s">
        <v>85</v>
      </c>
      <c r="W308">
        <v>425</v>
      </c>
      <c r="X308" t="s">
        <v>60</v>
      </c>
      <c r="Y308" t="s">
        <v>45</v>
      </c>
      <c r="Z308">
        <v>0</v>
      </c>
      <c r="AA308">
        <v>137</v>
      </c>
      <c r="AB308">
        <v>28860</v>
      </c>
      <c r="AC308" t="s">
        <v>46</v>
      </c>
    </row>
    <row r="309" spans="1:29" x14ac:dyDescent="0.3">
      <c r="A309" s="1" t="s">
        <v>29</v>
      </c>
      <c r="B309" t="s">
        <v>228</v>
      </c>
      <c r="C309" t="s">
        <v>1185</v>
      </c>
      <c r="D309" t="s">
        <v>98</v>
      </c>
      <c r="E309">
        <v>1</v>
      </c>
      <c r="F309" t="s">
        <v>77</v>
      </c>
      <c r="G309" t="s">
        <v>440</v>
      </c>
      <c r="H309" t="s">
        <v>79</v>
      </c>
      <c r="I309" t="s">
        <v>36</v>
      </c>
      <c r="J309" t="s">
        <v>266</v>
      </c>
      <c r="K309" t="s">
        <v>1557</v>
      </c>
      <c r="L309" t="s">
        <v>1558</v>
      </c>
      <c r="M309" t="s">
        <v>1189</v>
      </c>
      <c r="N309" t="s">
        <v>84</v>
      </c>
      <c r="O309">
        <v>21170</v>
      </c>
      <c r="P309">
        <v>23289</v>
      </c>
      <c r="Q309" t="s">
        <v>41</v>
      </c>
      <c r="R309">
        <v>83</v>
      </c>
      <c r="S309" s="2">
        <v>44909</v>
      </c>
      <c r="T309" s="2">
        <v>44917</v>
      </c>
      <c r="U309">
        <v>0</v>
      </c>
      <c r="V309" t="s">
        <v>106</v>
      </c>
      <c r="W309">
        <v>812</v>
      </c>
      <c r="X309" t="s">
        <v>60</v>
      </c>
      <c r="Y309" t="s">
        <v>61</v>
      </c>
      <c r="Z309">
        <v>0</v>
      </c>
      <c r="AA309">
        <v>742</v>
      </c>
      <c r="AB309">
        <v>22788</v>
      </c>
      <c r="AC309" t="s">
        <v>73</v>
      </c>
    </row>
    <row r="310" spans="1:29" x14ac:dyDescent="0.3">
      <c r="A310" s="1" t="s">
        <v>47</v>
      </c>
      <c r="B310" t="s">
        <v>48</v>
      </c>
      <c r="C310" t="s">
        <v>1559</v>
      </c>
      <c r="D310" t="s">
        <v>50</v>
      </c>
      <c r="E310">
        <v>2</v>
      </c>
      <c r="F310" t="s">
        <v>64</v>
      </c>
      <c r="G310" t="s">
        <v>802</v>
      </c>
      <c r="H310" t="s">
        <v>35</v>
      </c>
      <c r="I310" t="s">
        <v>427</v>
      </c>
      <c r="J310" t="s">
        <v>797</v>
      </c>
      <c r="K310" t="s">
        <v>1560</v>
      </c>
      <c r="L310" t="s">
        <v>1561</v>
      </c>
      <c r="M310" t="s">
        <v>220</v>
      </c>
      <c r="N310" t="s">
        <v>94</v>
      </c>
      <c r="O310">
        <v>23175</v>
      </c>
      <c r="P310">
        <v>27675</v>
      </c>
      <c r="Q310" t="s">
        <v>95</v>
      </c>
      <c r="R310">
        <v>873</v>
      </c>
      <c r="S310" s="2">
        <v>44396</v>
      </c>
      <c r="T310" s="2">
        <v>44419</v>
      </c>
      <c r="U310">
        <v>0</v>
      </c>
      <c r="V310" t="s">
        <v>43</v>
      </c>
      <c r="W310">
        <v>792</v>
      </c>
      <c r="X310" t="s">
        <v>60</v>
      </c>
      <c r="Y310" t="s">
        <v>45</v>
      </c>
      <c r="Z310">
        <v>0</v>
      </c>
      <c r="AA310">
        <v>136</v>
      </c>
      <c r="AB310">
        <v>27138</v>
      </c>
      <c r="AC310" t="s">
        <v>46</v>
      </c>
    </row>
    <row r="311" spans="1:29" x14ac:dyDescent="0.3">
      <c r="A311" s="1" t="s">
        <v>47</v>
      </c>
      <c r="B311" t="s">
        <v>48</v>
      </c>
      <c r="C311" t="s">
        <v>1562</v>
      </c>
      <c r="D311" t="s">
        <v>32</v>
      </c>
      <c r="E311">
        <v>3</v>
      </c>
      <c r="F311" t="s">
        <v>64</v>
      </c>
      <c r="G311" t="s">
        <v>783</v>
      </c>
      <c r="H311" t="s">
        <v>35</v>
      </c>
      <c r="I311" t="s">
        <v>1563</v>
      </c>
      <c r="J311" t="s">
        <v>372</v>
      </c>
      <c r="K311" t="s">
        <v>1564</v>
      </c>
      <c r="L311" t="s">
        <v>1565</v>
      </c>
      <c r="M311" t="s">
        <v>1240</v>
      </c>
      <c r="N311" t="s">
        <v>84</v>
      </c>
      <c r="O311">
        <v>20510</v>
      </c>
      <c r="P311">
        <v>23058</v>
      </c>
      <c r="Q311" t="s">
        <v>59</v>
      </c>
      <c r="R311">
        <v>284</v>
      </c>
      <c r="S311" s="2">
        <v>44359</v>
      </c>
      <c r="T311" s="2">
        <v>44371</v>
      </c>
      <c r="U311">
        <v>48856</v>
      </c>
      <c r="V311" t="s">
        <v>85</v>
      </c>
      <c r="W311">
        <v>544</v>
      </c>
      <c r="X311" t="s">
        <v>60</v>
      </c>
      <c r="Y311" t="s">
        <v>72</v>
      </c>
      <c r="Z311">
        <v>0</v>
      </c>
      <c r="AA311">
        <v>949</v>
      </c>
      <c r="AB311">
        <v>22352</v>
      </c>
      <c r="AC311" t="s">
        <v>107</v>
      </c>
    </row>
    <row r="312" spans="1:29" x14ac:dyDescent="0.3">
      <c r="A312" s="1" t="s">
        <v>47</v>
      </c>
      <c r="B312" t="s">
        <v>592</v>
      </c>
      <c r="C312" t="s">
        <v>1566</v>
      </c>
      <c r="D312" t="s">
        <v>352</v>
      </c>
      <c r="E312">
        <v>7</v>
      </c>
      <c r="F312" t="s">
        <v>33</v>
      </c>
      <c r="G312" t="s">
        <v>170</v>
      </c>
      <c r="H312" t="s">
        <v>35</v>
      </c>
      <c r="I312" t="s">
        <v>716</v>
      </c>
      <c r="J312" t="s">
        <v>1567</v>
      </c>
      <c r="K312" t="s">
        <v>1568</v>
      </c>
      <c r="L312" t="s">
        <v>1569</v>
      </c>
      <c r="M312" t="s">
        <v>1449</v>
      </c>
      <c r="N312" t="s">
        <v>84</v>
      </c>
      <c r="O312">
        <v>20864</v>
      </c>
      <c r="P312">
        <v>25277</v>
      </c>
      <c r="Q312" t="s">
        <v>41</v>
      </c>
      <c r="R312">
        <v>715</v>
      </c>
      <c r="S312" s="2">
        <v>44750</v>
      </c>
      <c r="T312" s="2">
        <v>44763</v>
      </c>
      <c r="U312">
        <v>0</v>
      </c>
      <c r="V312" t="s">
        <v>43</v>
      </c>
      <c r="W312">
        <v>655</v>
      </c>
      <c r="X312" t="s">
        <v>60</v>
      </c>
      <c r="Y312" t="s">
        <v>72</v>
      </c>
      <c r="Z312">
        <v>0</v>
      </c>
      <c r="AA312">
        <v>679</v>
      </c>
      <c r="AB312">
        <v>25150</v>
      </c>
      <c r="AC312" t="s">
        <v>46</v>
      </c>
    </row>
    <row r="313" spans="1:29" x14ac:dyDescent="0.3">
      <c r="A313" s="1" t="s">
        <v>29</v>
      </c>
      <c r="B313" t="s">
        <v>541</v>
      </c>
      <c r="C313" t="s">
        <v>1570</v>
      </c>
      <c r="D313" t="s">
        <v>138</v>
      </c>
      <c r="E313">
        <v>9</v>
      </c>
      <c r="F313" t="s">
        <v>271</v>
      </c>
      <c r="G313" t="s">
        <v>715</v>
      </c>
      <c r="H313" t="s">
        <v>35</v>
      </c>
      <c r="I313" t="s">
        <v>1571</v>
      </c>
      <c r="J313" t="s">
        <v>610</v>
      </c>
      <c r="K313" t="s">
        <v>1572</v>
      </c>
      <c r="L313" t="s">
        <v>1573</v>
      </c>
      <c r="M313" t="s">
        <v>546</v>
      </c>
      <c r="N313" t="s">
        <v>58</v>
      </c>
      <c r="O313">
        <v>22809</v>
      </c>
      <c r="P313">
        <v>26217</v>
      </c>
      <c r="Q313" t="s">
        <v>59</v>
      </c>
      <c r="R313">
        <v>965</v>
      </c>
      <c r="S313" s="2">
        <v>45077</v>
      </c>
      <c r="T313" s="2">
        <v>45107</v>
      </c>
      <c r="U313">
        <v>15589</v>
      </c>
      <c r="V313" t="s">
        <v>71</v>
      </c>
      <c r="W313">
        <v>468</v>
      </c>
      <c r="X313" t="s">
        <v>60</v>
      </c>
      <c r="Y313" t="s">
        <v>72</v>
      </c>
      <c r="Z313">
        <v>1582</v>
      </c>
      <c r="AA313">
        <v>32</v>
      </c>
      <c r="AB313">
        <v>24730</v>
      </c>
      <c r="AC313" t="s">
        <v>46</v>
      </c>
    </row>
    <row r="314" spans="1:29" x14ac:dyDescent="0.3">
      <c r="A314" s="1" t="s">
        <v>47</v>
      </c>
      <c r="B314" t="s">
        <v>161</v>
      </c>
      <c r="C314" t="s">
        <v>1574</v>
      </c>
      <c r="D314" t="s">
        <v>119</v>
      </c>
      <c r="E314">
        <v>3</v>
      </c>
      <c r="F314" t="s">
        <v>221</v>
      </c>
      <c r="G314" t="s">
        <v>335</v>
      </c>
      <c r="H314" t="s">
        <v>79</v>
      </c>
      <c r="I314" t="s">
        <v>1575</v>
      </c>
      <c r="J314" t="s">
        <v>1576</v>
      </c>
      <c r="K314">
        <v>9023100135</v>
      </c>
      <c r="L314" t="s">
        <v>1577</v>
      </c>
      <c r="M314" t="s">
        <v>1578</v>
      </c>
      <c r="N314" t="s">
        <v>58</v>
      </c>
      <c r="O314">
        <v>7160</v>
      </c>
      <c r="P314">
        <v>9887</v>
      </c>
      <c r="Q314" t="s">
        <v>95</v>
      </c>
      <c r="R314">
        <v>282</v>
      </c>
      <c r="S314" s="2">
        <v>44645</v>
      </c>
      <c r="T314" s="2">
        <v>44654</v>
      </c>
      <c r="U314">
        <v>0</v>
      </c>
      <c r="V314" t="s">
        <v>106</v>
      </c>
      <c r="W314">
        <v>632</v>
      </c>
      <c r="X314" t="s">
        <v>60</v>
      </c>
      <c r="Y314" t="s">
        <v>45</v>
      </c>
      <c r="Z314">
        <v>3214</v>
      </c>
      <c r="AA314">
        <v>539</v>
      </c>
      <c r="AB314">
        <v>9218</v>
      </c>
      <c r="AC314" t="s">
        <v>73</v>
      </c>
    </row>
    <row r="315" spans="1:29" x14ac:dyDescent="0.3">
      <c r="A315" s="1" t="s">
        <v>47</v>
      </c>
      <c r="B315" t="s">
        <v>48</v>
      </c>
      <c r="C315" t="s">
        <v>1579</v>
      </c>
      <c r="D315" t="s">
        <v>119</v>
      </c>
      <c r="E315">
        <v>3</v>
      </c>
      <c r="F315" t="s">
        <v>51</v>
      </c>
      <c r="G315" t="s">
        <v>1069</v>
      </c>
      <c r="H315" t="s">
        <v>35</v>
      </c>
      <c r="I315" t="s">
        <v>1282</v>
      </c>
      <c r="J315" t="s">
        <v>1323</v>
      </c>
      <c r="K315" t="s">
        <v>1580</v>
      </c>
      <c r="L315" t="s">
        <v>1581</v>
      </c>
      <c r="M315" t="s">
        <v>385</v>
      </c>
      <c r="N315" t="s">
        <v>58</v>
      </c>
      <c r="O315">
        <v>8346</v>
      </c>
      <c r="P315">
        <v>11301</v>
      </c>
      <c r="Q315" t="s">
        <v>41</v>
      </c>
      <c r="R315">
        <v>621</v>
      </c>
      <c r="S315" s="2">
        <v>44699</v>
      </c>
      <c r="T315" t="s">
        <v>42</v>
      </c>
      <c r="U315">
        <v>0</v>
      </c>
      <c r="V315" t="s">
        <v>43</v>
      </c>
      <c r="W315">
        <v>563</v>
      </c>
      <c r="X315" t="s">
        <v>44</v>
      </c>
      <c r="Y315" t="s">
        <v>61</v>
      </c>
      <c r="Z315">
        <v>1949</v>
      </c>
      <c r="AA315">
        <v>135</v>
      </c>
      <c r="AB315">
        <v>9893</v>
      </c>
      <c r="AC315" t="s">
        <v>46</v>
      </c>
    </row>
    <row r="316" spans="1:29" x14ac:dyDescent="0.3">
      <c r="A316" s="1" t="s">
        <v>47</v>
      </c>
      <c r="B316" t="s">
        <v>161</v>
      </c>
      <c r="C316" t="s">
        <v>1487</v>
      </c>
      <c r="D316" t="s">
        <v>110</v>
      </c>
      <c r="E316">
        <v>7</v>
      </c>
      <c r="F316" t="s">
        <v>64</v>
      </c>
      <c r="G316" t="s">
        <v>783</v>
      </c>
      <c r="H316" t="s">
        <v>79</v>
      </c>
      <c r="I316" t="s">
        <v>1582</v>
      </c>
      <c r="J316" t="s">
        <v>293</v>
      </c>
      <c r="K316" t="s">
        <v>1583</v>
      </c>
      <c r="L316" t="s">
        <v>1584</v>
      </c>
      <c r="M316" t="s">
        <v>192</v>
      </c>
      <c r="N316" t="s">
        <v>40</v>
      </c>
      <c r="O316">
        <v>22856</v>
      </c>
      <c r="P316">
        <v>27253</v>
      </c>
      <c r="Q316" t="s">
        <v>95</v>
      </c>
      <c r="R316">
        <v>655</v>
      </c>
      <c r="S316" s="2">
        <v>44499</v>
      </c>
      <c r="T316" s="2">
        <v>44507</v>
      </c>
      <c r="U316">
        <v>0</v>
      </c>
      <c r="V316" t="s">
        <v>106</v>
      </c>
      <c r="W316">
        <v>400</v>
      </c>
      <c r="X316" t="s">
        <v>60</v>
      </c>
      <c r="Y316" t="s">
        <v>61</v>
      </c>
      <c r="Z316">
        <v>0</v>
      </c>
      <c r="AA316">
        <v>481</v>
      </c>
      <c r="AB316">
        <v>23204</v>
      </c>
      <c r="AC316" t="s">
        <v>46</v>
      </c>
    </row>
    <row r="317" spans="1:29" x14ac:dyDescent="0.3">
      <c r="A317" s="1" t="s">
        <v>47</v>
      </c>
      <c r="B317" t="s">
        <v>108</v>
      </c>
      <c r="C317" t="s">
        <v>655</v>
      </c>
      <c r="D317" t="s">
        <v>155</v>
      </c>
      <c r="E317">
        <v>9</v>
      </c>
      <c r="F317" t="s">
        <v>129</v>
      </c>
      <c r="G317" t="s">
        <v>163</v>
      </c>
      <c r="H317" t="s">
        <v>35</v>
      </c>
      <c r="I317" t="s">
        <v>417</v>
      </c>
      <c r="J317" t="s">
        <v>1585</v>
      </c>
      <c r="K317" t="s">
        <v>1586</v>
      </c>
      <c r="L317" t="s">
        <v>1587</v>
      </c>
      <c r="M317" t="s">
        <v>1278</v>
      </c>
      <c r="N317" t="s">
        <v>58</v>
      </c>
      <c r="O317">
        <v>12702</v>
      </c>
      <c r="P317">
        <v>16684</v>
      </c>
      <c r="Q317" t="s">
        <v>41</v>
      </c>
      <c r="R317">
        <v>932</v>
      </c>
      <c r="S317" s="2">
        <v>44488</v>
      </c>
      <c r="T317" t="s">
        <v>42</v>
      </c>
      <c r="U317">
        <v>0</v>
      </c>
      <c r="V317" t="s">
        <v>85</v>
      </c>
      <c r="W317">
        <v>569</v>
      </c>
      <c r="X317" t="s">
        <v>44</v>
      </c>
      <c r="Y317" t="s">
        <v>72</v>
      </c>
      <c r="Z317">
        <v>1090</v>
      </c>
      <c r="AA317">
        <v>510</v>
      </c>
      <c r="AB317">
        <v>13647</v>
      </c>
      <c r="AC317" t="s">
        <v>107</v>
      </c>
    </row>
    <row r="318" spans="1:29" x14ac:dyDescent="0.3">
      <c r="A318" s="1" t="s">
        <v>47</v>
      </c>
      <c r="B318" t="s">
        <v>234</v>
      </c>
      <c r="C318" t="s">
        <v>1588</v>
      </c>
      <c r="D318" t="s">
        <v>257</v>
      </c>
      <c r="E318">
        <v>6</v>
      </c>
      <c r="F318" t="s">
        <v>271</v>
      </c>
      <c r="G318" t="s">
        <v>340</v>
      </c>
      <c r="H318" t="s">
        <v>79</v>
      </c>
      <c r="I318" t="s">
        <v>1589</v>
      </c>
      <c r="J318" t="s">
        <v>1590</v>
      </c>
      <c r="K318" t="s">
        <v>1591</v>
      </c>
      <c r="L318" t="s">
        <v>1592</v>
      </c>
      <c r="M318" t="s">
        <v>483</v>
      </c>
      <c r="N318" t="s">
        <v>84</v>
      </c>
      <c r="O318">
        <v>19582</v>
      </c>
      <c r="P318">
        <v>21992</v>
      </c>
      <c r="Q318" t="s">
        <v>95</v>
      </c>
      <c r="R318">
        <v>580</v>
      </c>
      <c r="S318" s="2">
        <v>45311</v>
      </c>
      <c r="T318" s="2">
        <v>45340</v>
      </c>
      <c r="U318">
        <v>0</v>
      </c>
      <c r="V318" t="s">
        <v>71</v>
      </c>
      <c r="W318">
        <v>789</v>
      </c>
      <c r="X318" t="s">
        <v>60</v>
      </c>
      <c r="Y318" t="s">
        <v>61</v>
      </c>
      <c r="Z318">
        <v>0</v>
      </c>
      <c r="AA318">
        <v>976</v>
      </c>
      <c r="AB318">
        <v>21654</v>
      </c>
      <c r="AC318" t="s">
        <v>46</v>
      </c>
    </row>
    <row r="319" spans="1:29" x14ac:dyDescent="0.3">
      <c r="A319" s="1" t="s">
        <v>29</v>
      </c>
      <c r="B319" t="s">
        <v>86</v>
      </c>
      <c r="C319" t="s">
        <v>1109</v>
      </c>
      <c r="D319" t="s">
        <v>178</v>
      </c>
      <c r="E319">
        <v>3</v>
      </c>
      <c r="F319" t="s">
        <v>271</v>
      </c>
      <c r="G319" t="s">
        <v>1060</v>
      </c>
      <c r="H319" t="s">
        <v>35</v>
      </c>
      <c r="I319" t="s">
        <v>1593</v>
      </c>
      <c r="J319" t="s">
        <v>1594</v>
      </c>
      <c r="K319" t="s">
        <v>1595</v>
      </c>
      <c r="L319" t="s">
        <v>1596</v>
      </c>
      <c r="M319" t="s">
        <v>1597</v>
      </c>
      <c r="N319" t="s">
        <v>84</v>
      </c>
      <c r="O319">
        <v>17022</v>
      </c>
      <c r="P319">
        <v>20686</v>
      </c>
      <c r="Q319" t="s">
        <v>41</v>
      </c>
      <c r="R319">
        <v>789</v>
      </c>
      <c r="S319" s="2">
        <v>45118</v>
      </c>
      <c r="T319" t="s">
        <v>42</v>
      </c>
      <c r="U319">
        <v>0</v>
      </c>
      <c r="V319" t="s">
        <v>85</v>
      </c>
      <c r="W319">
        <v>470</v>
      </c>
      <c r="X319" t="s">
        <v>44</v>
      </c>
      <c r="Y319" t="s">
        <v>45</v>
      </c>
      <c r="Z319">
        <v>0</v>
      </c>
      <c r="AA319">
        <v>482</v>
      </c>
      <c r="AB319">
        <v>18253</v>
      </c>
      <c r="AC319" t="s">
        <v>73</v>
      </c>
    </row>
    <row r="320" spans="1:29" x14ac:dyDescent="0.3">
      <c r="A320" s="1" t="s">
        <v>29</v>
      </c>
      <c r="B320" t="s">
        <v>363</v>
      </c>
      <c r="C320" t="s">
        <v>1598</v>
      </c>
      <c r="D320" t="s">
        <v>76</v>
      </c>
      <c r="E320">
        <v>3</v>
      </c>
      <c r="F320" t="s">
        <v>64</v>
      </c>
      <c r="G320" t="s">
        <v>1599</v>
      </c>
      <c r="H320" t="s">
        <v>79</v>
      </c>
      <c r="I320" t="s">
        <v>496</v>
      </c>
      <c r="J320" t="s">
        <v>1600</v>
      </c>
      <c r="K320" t="s">
        <v>1601</v>
      </c>
      <c r="L320" t="s">
        <v>1602</v>
      </c>
      <c r="M320" t="s">
        <v>1603</v>
      </c>
      <c r="N320" t="s">
        <v>94</v>
      </c>
      <c r="O320">
        <v>23495</v>
      </c>
      <c r="P320">
        <v>27572</v>
      </c>
      <c r="Q320" t="s">
        <v>95</v>
      </c>
      <c r="R320">
        <v>651</v>
      </c>
      <c r="S320" s="2">
        <v>45239</v>
      </c>
      <c r="T320" s="2">
        <v>45269</v>
      </c>
      <c r="U320">
        <v>0</v>
      </c>
      <c r="V320" t="s">
        <v>71</v>
      </c>
      <c r="W320">
        <v>479</v>
      </c>
      <c r="X320" t="s">
        <v>60</v>
      </c>
      <c r="Y320" t="s">
        <v>45</v>
      </c>
      <c r="Z320">
        <v>0</v>
      </c>
      <c r="AA320">
        <v>583</v>
      </c>
      <c r="AB320">
        <v>24285</v>
      </c>
      <c r="AC320" t="s">
        <v>73</v>
      </c>
    </row>
    <row r="321" spans="1:29" x14ac:dyDescent="0.3">
      <c r="A321" s="1" t="s">
        <v>29</v>
      </c>
      <c r="B321" t="s">
        <v>541</v>
      </c>
      <c r="C321" t="s">
        <v>672</v>
      </c>
      <c r="D321" t="s">
        <v>201</v>
      </c>
      <c r="E321">
        <v>5</v>
      </c>
      <c r="F321" t="s">
        <v>51</v>
      </c>
      <c r="G321" t="s">
        <v>52</v>
      </c>
      <c r="H321" t="s">
        <v>79</v>
      </c>
      <c r="I321" t="s">
        <v>1035</v>
      </c>
      <c r="J321" t="s">
        <v>1604</v>
      </c>
      <c r="K321" t="s">
        <v>1605</v>
      </c>
      <c r="L321" t="s">
        <v>1606</v>
      </c>
      <c r="M321" t="s">
        <v>733</v>
      </c>
      <c r="N321" t="s">
        <v>40</v>
      </c>
      <c r="O321">
        <v>20193</v>
      </c>
      <c r="P321">
        <v>25182</v>
      </c>
      <c r="Q321" t="s">
        <v>59</v>
      </c>
      <c r="R321">
        <v>145</v>
      </c>
      <c r="S321" s="2">
        <v>45124</v>
      </c>
      <c r="T321" s="2">
        <v>45130</v>
      </c>
      <c r="U321">
        <v>2480</v>
      </c>
      <c r="V321" t="s">
        <v>71</v>
      </c>
      <c r="W321">
        <v>541</v>
      </c>
      <c r="X321" t="s">
        <v>60</v>
      </c>
      <c r="Y321" t="s">
        <v>61</v>
      </c>
      <c r="Z321">
        <v>0</v>
      </c>
      <c r="AA321">
        <v>640</v>
      </c>
      <c r="AB321">
        <v>22630</v>
      </c>
      <c r="AC321" t="s">
        <v>46</v>
      </c>
    </row>
    <row r="322" spans="1:29" x14ac:dyDescent="0.3">
      <c r="A322" s="1" t="s">
        <v>47</v>
      </c>
      <c r="B322" t="s">
        <v>153</v>
      </c>
      <c r="C322" t="s">
        <v>1607</v>
      </c>
      <c r="D322" t="s">
        <v>50</v>
      </c>
      <c r="E322">
        <v>10</v>
      </c>
      <c r="F322" t="s">
        <v>64</v>
      </c>
      <c r="G322" t="s">
        <v>258</v>
      </c>
      <c r="H322" t="s">
        <v>79</v>
      </c>
      <c r="I322" t="s">
        <v>1608</v>
      </c>
      <c r="J322" t="s">
        <v>224</v>
      </c>
      <c r="K322" t="s">
        <v>1609</v>
      </c>
      <c r="L322" t="s">
        <v>1610</v>
      </c>
      <c r="M322" t="s">
        <v>750</v>
      </c>
      <c r="N322" t="s">
        <v>94</v>
      </c>
      <c r="O322">
        <v>2589</v>
      </c>
      <c r="P322">
        <v>4662</v>
      </c>
      <c r="Q322" t="s">
        <v>41</v>
      </c>
      <c r="R322">
        <v>220</v>
      </c>
      <c r="S322" s="2">
        <v>44968</v>
      </c>
      <c r="T322" t="s">
        <v>42</v>
      </c>
      <c r="U322">
        <v>0</v>
      </c>
      <c r="V322" t="s">
        <v>43</v>
      </c>
      <c r="W322">
        <v>788</v>
      </c>
      <c r="X322" t="s">
        <v>44</v>
      </c>
      <c r="Y322" t="s">
        <v>45</v>
      </c>
      <c r="Z322">
        <v>0</v>
      </c>
      <c r="AA322">
        <v>762</v>
      </c>
      <c r="AB322">
        <v>2604</v>
      </c>
      <c r="AC322" t="s">
        <v>107</v>
      </c>
    </row>
    <row r="323" spans="1:29" x14ac:dyDescent="0.3">
      <c r="A323" s="1" t="s">
        <v>29</v>
      </c>
      <c r="B323" t="s">
        <v>363</v>
      </c>
      <c r="C323" t="s">
        <v>1064</v>
      </c>
      <c r="D323" t="s">
        <v>76</v>
      </c>
      <c r="E323">
        <v>3</v>
      </c>
      <c r="F323" t="s">
        <v>64</v>
      </c>
      <c r="G323" t="s">
        <v>783</v>
      </c>
      <c r="H323" t="s">
        <v>35</v>
      </c>
      <c r="I323" t="s">
        <v>1611</v>
      </c>
      <c r="J323" t="s">
        <v>1600</v>
      </c>
      <c r="K323" t="s">
        <v>1612</v>
      </c>
      <c r="L323" t="s">
        <v>1613</v>
      </c>
      <c r="M323" t="s">
        <v>511</v>
      </c>
      <c r="N323" t="s">
        <v>94</v>
      </c>
      <c r="O323">
        <v>19371</v>
      </c>
      <c r="P323">
        <v>23627</v>
      </c>
      <c r="Q323" t="s">
        <v>59</v>
      </c>
      <c r="R323">
        <v>179</v>
      </c>
      <c r="S323" s="2">
        <v>44448</v>
      </c>
      <c r="T323" s="2">
        <v>44465</v>
      </c>
      <c r="U323">
        <v>510</v>
      </c>
      <c r="V323" t="s">
        <v>43</v>
      </c>
      <c r="W323">
        <v>476</v>
      </c>
      <c r="X323" t="s">
        <v>60</v>
      </c>
      <c r="Y323" t="s">
        <v>72</v>
      </c>
      <c r="Z323">
        <v>0</v>
      </c>
      <c r="AA323">
        <v>761</v>
      </c>
      <c r="AB323">
        <v>20589</v>
      </c>
      <c r="AC323" t="s">
        <v>73</v>
      </c>
    </row>
    <row r="324" spans="1:29" x14ac:dyDescent="0.3">
      <c r="A324" s="1" t="s">
        <v>47</v>
      </c>
      <c r="B324" t="s">
        <v>153</v>
      </c>
      <c r="C324" t="s">
        <v>1614</v>
      </c>
      <c r="D324" t="s">
        <v>50</v>
      </c>
      <c r="E324">
        <v>8</v>
      </c>
      <c r="F324" t="s">
        <v>99</v>
      </c>
      <c r="G324" t="s">
        <v>710</v>
      </c>
      <c r="H324" t="s">
        <v>79</v>
      </c>
      <c r="I324" t="s">
        <v>101</v>
      </c>
      <c r="J324" t="s">
        <v>1615</v>
      </c>
      <c r="K324" t="s">
        <v>1616</v>
      </c>
      <c r="L324" t="s">
        <v>1617</v>
      </c>
      <c r="M324" t="s">
        <v>410</v>
      </c>
      <c r="N324" t="s">
        <v>58</v>
      </c>
      <c r="O324">
        <v>26347</v>
      </c>
      <c r="P324">
        <v>29818</v>
      </c>
      <c r="Q324" t="s">
        <v>41</v>
      </c>
      <c r="R324">
        <v>271</v>
      </c>
      <c r="S324" s="2">
        <v>45038</v>
      </c>
      <c r="T324" t="s">
        <v>42</v>
      </c>
      <c r="U324">
        <v>0</v>
      </c>
      <c r="V324" t="s">
        <v>85</v>
      </c>
      <c r="W324">
        <v>837</v>
      </c>
      <c r="X324" t="s">
        <v>44</v>
      </c>
      <c r="Y324" t="s">
        <v>61</v>
      </c>
      <c r="Z324">
        <v>1746</v>
      </c>
      <c r="AA324">
        <v>127</v>
      </c>
      <c r="AB324">
        <v>29118</v>
      </c>
      <c r="AC324" t="s">
        <v>46</v>
      </c>
    </row>
    <row r="325" spans="1:29" x14ac:dyDescent="0.3">
      <c r="A325" s="1" t="s">
        <v>47</v>
      </c>
      <c r="B325" t="s">
        <v>161</v>
      </c>
      <c r="C325" t="s">
        <v>1618</v>
      </c>
      <c r="D325" t="s">
        <v>387</v>
      </c>
      <c r="E325">
        <v>4</v>
      </c>
      <c r="F325" t="s">
        <v>64</v>
      </c>
      <c r="G325" t="s">
        <v>433</v>
      </c>
      <c r="H325" t="s">
        <v>79</v>
      </c>
      <c r="I325" t="s">
        <v>966</v>
      </c>
      <c r="J325" t="s">
        <v>900</v>
      </c>
      <c r="K325" t="s">
        <v>1619</v>
      </c>
      <c r="L325" t="s">
        <v>1620</v>
      </c>
      <c r="M325" t="s">
        <v>687</v>
      </c>
      <c r="N325" t="s">
        <v>58</v>
      </c>
      <c r="O325">
        <v>6899</v>
      </c>
      <c r="P325">
        <v>11599</v>
      </c>
      <c r="Q325" t="s">
        <v>59</v>
      </c>
      <c r="R325">
        <v>981</v>
      </c>
      <c r="S325" s="2">
        <v>45264</v>
      </c>
      <c r="T325" s="2">
        <v>45294</v>
      </c>
      <c r="U325">
        <v>28052</v>
      </c>
      <c r="V325" t="s">
        <v>71</v>
      </c>
      <c r="W325">
        <v>544</v>
      </c>
      <c r="X325" t="s">
        <v>60</v>
      </c>
      <c r="Y325" t="s">
        <v>45</v>
      </c>
      <c r="Z325">
        <v>2611</v>
      </c>
      <c r="AA325">
        <v>293</v>
      </c>
      <c r="AB325">
        <v>11449</v>
      </c>
      <c r="AC325" t="s">
        <v>73</v>
      </c>
    </row>
    <row r="326" spans="1:29" x14ac:dyDescent="0.3">
      <c r="A326" s="1" t="s">
        <v>29</v>
      </c>
      <c r="B326" t="s">
        <v>86</v>
      </c>
      <c r="C326" t="s">
        <v>1621</v>
      </c>
      <c r="D326" t="s">
        <v>50</v>
      </c>
      <c r="E326">
        <v>7</v>
      </c>
      <c r="F326" t="s">
        <v>129</v>
      </c>
      <c r="G326" t="s">
        <v>1528</v>
      </c>
      <c r="H326" t="s">
        <v>79</v>
      </c>
      <c r="I326" t="s">
        <v>1622</v>
      </c>
      <c r="J326" t="s">
        <v>1567</v>
      </c>
      <c r="K326" t="s">
        <v>1623</v>
      </c>
      <c r="L326" t="s">
        <v>1624</v>
      </c>
      <c r="M326" t="s">
        <v>93</v>
      </c>
      <c r="N326" t="s">
        <v>84</v>
      </c>
      <c r="O326">
        <v>3634</v>
      </c>
      <c r="P326">
        <v>7935</v>
      </c>
      <c r="Q326" t="s">
        <v>95</v>
      </c>
      <c r="R326">
        <v>860</v>
      </c>
      <c r="S326" s="2">
        <v>45306</v>
      </c>
      <c r="T326" s="2">
        <v>45323</v>
      </c>
      <c r="U326">
        <v>0</v>
      </c>
      <c r="V326" t="s">
        <v>85</v>
      </c>
      <c r="W326">
        <v>467</v>
      </c>
      <c r="X326" t="s">
        <v>60</v>
      </c>
      <c r="Y326" t="s">
        <v>45</v>
      </c>
      <c r="Z326">
        <v>0</v>
      </c>
      <c r="AA326">
        <v>930</v>
      </c>
      <c r="AB326">
        <v>5440</v>
      </c>
      <c r="AC326" t="s">
        <v>73</v>
      </c>
    </row>
    <row r="327" spans="1:29" x14ac:dyDescent="0.3">
      <c r="A327" s="1" t="s">
        <v>29</v>
      </c>
      <c r="B327" t="s">
        <v>228</v>
      </c>
      <c r="C327" t="s">
        <v>847</v>
      </c>
      <c r="D327" t="s">
        <v>110</v>
      </c>
      <c r="E327">
        <v>6</v>
      </c>
      <c r="F327" t="s">
        <v>221</v>
      </c>
      <c r="G327" t="s">
        <v>222</v>
      </c>
      <c r="H327" t="s">
        <v>35</v>
      </c>
      <c r="I327" t="s">
        <v>1625</v>
      </c>
      <c r="J327" t="s">
        <v>1626</v>
      </c>
      <c r="K327" t="s">
        <v>1627</v>
      </c>
      <c r="L327" t="s">
        <v>1628</v>
      </c>
      <c r="M327" t="s">
        <v>852</v>
      </c>
      <c r="N327" t="s">
        <v>58</v>
      </c>
      <c r="O327">
        <v>27161</v>
      </c>
      <c r="P327">
        <v>31018</v>
      </c>
      <c r="Q327" t="s">
        <v>41</v>
      </c>
      <c r="R327">
        <v>94</v>
      </c>
      <c r="S327" s="2">
        <v>44940</v>
      </c>
      <c r="T327" s="2">
        <v>44960</v>
      </c>
      <c r="U327">
        <v>0</v>
      </c>
      <c r="V327" t="s">
        <v>85</v>
      </c>
      <c r="W327">
        <v>694</v>
      </c>
      <c r="X327" t="s">
        <v>60</v>
      </c>
      <c r="Y327" t="s">
        <v>45</v>
      </c>
      <c r="Z327">
        <v>1078</v>
      </c>
      <c r="AA327">
        <v>302</v>
      </c>
      <c r="AB327">
        <v>28232</v>
      </c>
      <c r="AC327" t="s">
        <v>46</v>
      </c>
    </row>
    <row r="328" spans="1:29" x14ac:dyDescent="0.3">
      <c r="A328" s="1" t="s">
        <v>29</v>
      </c>
      <c r="B328" t="s">
        <v>541</v>
      </c>
      <c r="C328" t="s">
        <v>1271</v>
      </c>
      <c r="D328" t="s">
        <v>178</v>
      </c>
      <c r="E328">
        <v>1</v>
      </c>
      <c r="F328" t="s">
        <v>77</v>
      </c>
      <c r="G328" t="s">
        <v>980</v>
      </c>
      <c r="H328" t="s">
        <v>79</v>
      </c>
      <c r="I328" t="s">
        <v>223</v>
      </c>
      <c r="J328" t="s">
        <v>1629</v>
      </c>
      <c r="K328" t="s">
        <v>1630</v>
      </c>
      <c r="L328" t="s">
        <v>1631</v>
      </c>
      <c r="M328" t="s">
        <v>1632</v>
      </c>
      <c r="N328" t="s">
        <v>94</v>
      </c>
      <c r="O328">
        <v>10759</v>
      </c>
      <c r="P328">
        <v>15538</v>
      </c>
      <c r="Q328" t="s">
        <v>41</v>
      </c>
      <c r="R328">
        <v>203</v>
      </c>
      <c r="S328" s="2">
        <v>45035</v>
      </c>
      <c r="T328" s="2">
        <v>45053</v>
      </c>
      <c r="U328">
        <v>0</v>
      </c>
      <c r="V328" t="s">
        <v>71</v>
      </c>
      <c r="W328">
        <v>780</v>
      </c>
      <c r="X328" t="s">
        <v>60</v>
      </c>
      <c r="Y328" t="s">
        <v>72</v>
      </c>
      <c r="Z328">
        <v>0</v>
      </c>
      <c r="AA328">
        <v>941</v>
      </c>
      <c r="AB328">
        <v>11034</v>
      </c>
      <c r="AC328" t="s">
        <v>46</v>
      </c>
    </row>
    <row r="329" spans="1:29" x14ac:dyDescent="0.3">
      <c r="A329" s="1" t="s">
        <v>47</v>
      </c>
      <c r="B329" t="s">
        <v>176</v>
      </c>
      <c r="C329" t="s">
        <v>1633</v>
      </c>
      <c r="D329" t="s">
        <v>178</v>
      </c>
      <c r="E329">
        <v>10</v>
      </c>
      <c r="F329" t="s">
        <v>120</v>
      </c>
      <c r="G329" t="s">
        <v>1533</v>
      </c>
      <c r="H329" t="s">
        <v>79</v>
      </c>
      <c r="I329" t="s">
        <v>1634</v>
      </c>
      <c r="J329" t="s">
        <v>637</v>
      </c>
      <c r="K329" t="s">
        <v>1635</v>
      </c>
      <c r="L329" t="s">
        <v>1636</v>
      </c>
      <c r="M329" t="s">
        <v>1637</v>
      </c>
      <c r="N329" t="s">
        <v>84</v>
      </c>
      <c r="O329">
        <v>10122</v>
      </c>
      <c r="P329">
        <v>15059</v>
      </c>
      <c r="Q329" t="s">
        <v>59</v>
      </c>
      <c r="R329">
        <v>643</v>
      </c>
      <c r="S329" s="2">
        <v>44735</v>
      </c>
      <c r="T329" t="s">
        <v>42</v>
      </c>
      <c r="U329">
        <v>48716</v>
      </c>
      <c r="V329" t="s">
        <v>106</v>
      </c>
      <c r="W329">
        <v>532</v>
      </c>
      <c r="X329" t="s">
        <v>44</v>
      </c>
      <c r="Y329" t="s">
        <v>61</v>
      </c>
      <c r="Z329">
        <v>0</v>
      </c>
      <c r="AA329">
        <v>615</v>
      </c>
      <c r="AB329">
        <v>14315</v>
      </c>
      <c r="AC329" t="s">
        <v>107</v>
      </c>
    </row>
    <row r="330" spans="1:29" x14ac:dyDescent="0.3">
      <c r="A330" s="1" t="s">
        <v>29</v>
      </c>
      <c r="B330" t="s">
        <v>327</v>
      </c>
      <c r="C330" t="s">
        <v>1016</v>
      </c>
      <c r="D330" t="s">
        <v>387</v>
      </c>
      <c r="E330">
        <v>5</v>
      </c>
      <c r="F330" t="s">
        <v>99</v>
      </c>
      <c r="G330" t="s">
        <v>1638</v>
      </c>
      <c r="H330" t="s">
        <v>35</v>
      </c>
      <c r="I330" t="s">
        <v>1639</v>
      </c>
      <c r="J330" t="s">
        <v>1450</v>
      </c>
      <c r="K330" t="s">
        <v>1640</v>
      </c>
      <c r="L330" t="s">
        <v>1641</v>
      </c>
      <c r="M330" t="s">
        <v>333</v>
      </c>
      <c r="N330" t="s">
        <v>84</v>
      </c>
      <c r="O330">
        <v>16360</v>
      </c>
      <c r="P330">
        <v>19612</v>
      </c>
      <c r="Q330" t="s">
        <v>95</v>
      </c>
      <c r="R330">
        <v>83</v>
      </c>
      <c r="S330" s="2">
        <v>44950</v>
      </c>
      <c r="T330" t="s">
        <v>42</v>
      </c>
      <c r="U330">
        <v>0</v>
      </c>
      <c r="V330" t="s">
        <v>85</v>
      </c>
      <c r="W330">
        <v>464</v>
      </c>
      <c r="X330" t="s">
        <v>44</v>
      </c>
      <c r="Y330" t="s">
        <v>45</v>
      </c>
      <c r="Z330">
        <v>0</v>
      </c>
      <c r="AA330">
        <v>65</v>
      </c>
      <c r="AB330">
        <v>19369</v>
      </c>
      <c r="AC330" t="s">
        <v>46</v>
      </c>
    </row>
    <row r="331" spans="1:29" x14ac:dyDescent="0.3">
      <c r="A331" s="1" t="s">
        <v>47</v>
      </c>
      <c r="B331" t="s">
        <v>136</v>
      </c>
      <c r="C331" t="s">
        <v>1426</v>
      </c>
      <c r="D331" t="s">
        <v>178</v>
      </c>
      <c r="E331">
        <v>10</v>
      </c>
      <c r="F331" t="s">
        <v>99</v>
      </c>
      <c r="G331" t="s">
        <v>100</v>
      </c>
      <c r="H331" t="s">
        <v>35</v>
      </c>
      <c r="I331" t="s">
        <v>66</v>
      </c>
      <c r="J331" t="s">
        <v>726</v>
      </c>
      <c r="K331" t="s">
        <v>1642</v>
      </c>
      <c r="L331" t="s">
        <v>1643</v>
      </c>
      <c r="M331" t="s">
        <v>227</v>
      </c>
      <c r="N331" t="s">
        <v>40</v>
      </c>
      <c r="O331">
        <v>14583</v>
      </c>
      <c r="P331">
        <v>17402</v>
      </c>
      <c r="Q331" t="s">
        <v>95</v>
      </c>
      <c r="R331">
        <v>580</v>
      </c>
      <c r="S331" s="2">
        <v>44995</v>
      </c>
      <c r="T331" t="s">
        <v>42</v>
      </c>
      <c r="U331">
        <v>0</v>
      </c>
      <c r="V331" t="s">
        <v>85</v>
      </c>
      <c r="W331">
        <v>848</v>
      </c>
      <c r="X331" t="s">
        <v>44</v>
      </c>
      <c r="Y331" t="s">
        <v>61</v>
      </c>
      <c r="Z331">
        <v>0</v>
      </c>
      <c r="AA331">
        <v>845</v>
      </c>
      <c r="AB331">
        <v>14789</v>
      </c>
      <c r="AC331" t="s">
        <v>46</v>
      </c>
    </row>
    <row r="332" spans="1:29" x14ac:dyDescent="0.3">
      <c r="A332" s="1" t="s">
        <v>29</v>
      </c>
      <c r="B332" t="s">
        <v>74</v>
      </c>
      <c r="C332" t="s">
        <v>1644</v>
      </c>
      <c r="D332" t="s">
        <v>178</v>
      </c>
      <c r="E332">
        <v>3</v>
      </c>
      <c r="F332" t="s">
        <v>186</v>
      </c>
      <c r="G332" t="s">
        <v>650</v>
      </c>
      <c r="H332" t="s">
        <v>35</v>
      </c>
      <c r="I332" t="s">
        <v>1645</v>
      </c>
      <c r="J332" t="s">
        <v>524</v>
      </c>
      <c r="K332">
        <f>1-880-81-8313</f>
        <v>-9273</v>
      </c>
      <c r="L332" t="s">
        <v>1646</v>
      </c>
      <c r="M332" t="s">
        <v>973</v>
      </c>
      <c r="N332" t="s">
        <v>94</v>
      </c>
      <c r="O332">
        <v>17786</v>
      </c>
      <c r="P332">
        <v>22040</v>
      </c>
      <c r="Q332" t="s">
        <v>41</v>
      </c>
      <c r="R332">
        <v>398</v>
      </c>
      <c r="S332" s="2">
        <v>44424</v>
      </c>
      <c r="T332" s="2">
        <v>44435</v>
      </c>
      <c r="U332">
        <v>0</v>
      </c>
      <c r="V332" t="s">
        <v>43</v>
      </c>
      <c r="W332">
        <v>583</v>
      </c>
      <c r="X332" t="s">
        <v>60</v>
      </c>
      <c r="Y332" t="s">
        <v>45</v>
      </c>
      <c r="Z332">
        <v>0</v>
      </c>
      <c r="AA332">
        <v>977</v>
      </c>
      <c r="AB332">
        <v>21015</v>
      </c>
      <c r="AC332" t="s">
        <v>73</v>
      </c>
    </row>
    <row r="333" spans="1:29" x14ac:dyDescent="0.3">
      <c r="A333" s="1" t="s">
        <v>29</v>
      </c>
      <c r="B333" t="s">
        <v>541</v>
      </c>
      <c r="C333" t="s">
        <v>1114</v>
      </c>
      <c r="D333" t="s">
        <v>352</v>
      </c>
      <c r="E333">
        <v>10</v>
      </c>
      <c r="F333" t="s">
        <v>129</v>
      </c>
      <c r="G333" t="s">
        <v>1528</v>
      </c>
      <c r="H333" t="s">
        <v>35</v>
      </c>
      <c r="I333" t="s">
        <v>210</v>
      </c>
      <c r="J333" t="s">
        <v>1647</v>
      </c>
      <c r="K333">
        <f>1-169-310-7377</f>
        <v>-7855</v>
      </c>
      <c r="L333" t="s">
        <v>1648</v>
      </c>
      <c r="M333" t="s">
        <v>733</v>
      </c>
      <c r="N333" t="s">
        <v>94</v>
      </c>
      <c r="O333">
        <v>8881</v>
      </c>
      <c r="P333">
        <v>13207</v>
      </c>
      <c r="Q333" t="s">
        <v>41</v>
      </c>
      <c r="R333">
        <v>841</v>
      </c>
      <c r="S333" s="2">
        <v>44675</v>
      </c>
      <c r="T333" s="2">
        <v>44693</v>
      </c>
      <c r="U333">
        <v>0</v>
      </c>
      <c r="V333" t="s">
        <v>106</v>
      </c>
      <c r="W333">
        <v>764</v>
      </c>
      <c r="X333" t="s">
        <v>60</v>
      </c>
      <c r="Y333" t="s">
        <v>61</v>
      </c>
      <c r="Z333">
        <v>0</v>
      </c>
      <c r="AA333">
        <v>747</v>
      </c>
      <c r="AB333">
        <v>11170</v>
      </c>
      <c r="AC333" t="s">
        <v>73</v>
      </c>
    </row>
    <row r="334" spans="1:29" x14ac:dyDescent="0.3">
      <c r="A334" s="1" t="s">
        <v>47</v>
      </c>
      <c r="B334" t="s">
        <v>145</v>
      </c>
      <c r="C334" t="s">
        <v>146</v>
      </c>
      <c r="D334" t="s">
        <v>119</v>
      </c>
      <c r="E334">
        <v>2</v>
      </c>
      <c r="F334" t="s">
        <v>51</v>
      </c>
      <c r="G334" t="s">
        <v>291</v>
      </c>
      <c r="H334" t="s">
        <v>35</v>
      </c>
      <c r="I334" t="s">
        <v>1649</v>
      </c>
      <c r="J334" t="s">
        <v>878</v>
      </c>
      <c r="K334" t="s">
        <v>1650</v>
      </c>
      <c r="L334" t="s">
        <v>1651</v>
      </c>
      <c r="M334" t="s">
        <v>533</v>
      </c>
      <c r="N334" t="s">
        <v>84</v>
      </c>
      <c r="O334">
        <v>8345</v>
      </c>
      <c r="P334">
        <v>12083</v>
      </c>
      <c r="Q334" t="s">
        <v>59</v>
      </c>
      <c r="R334">
        <v>316</v>
      </c>
      <c r="S334" s="2">
        <v>45018</v>
      </c>
      <c r="T334" t="s">
        <v>42</v>
      </c>
      <c r="U334">
        <v>5466</v>
      </c>
      <c r="V334" t="s">
        <v>43</v>
      </c>
      <c r="W334">
        <v>680</v>
      </c>
      <c r="X334" t="s">
        <v>44</v>
      </c>
      <c r="Y334" t="s">
        <v>61</v>
      </c>
      <c r="Z334">
        <v>0</v>
      </c>
      <c r="AA334">
        <v>821</v>
      </c>
      <c r="AB334">
        <v>11001</v>
      </c>
      <c r="AC334" t="s">
        <v>73</v>
      </c>
    </row>
    <row r="335" spans="1:29" x14ac:dyDescent="0.3">
      <c r="A335" s="1" t="s">
        <v>29</v>
      </c>
      <c r="B335" t="s">
        <v>86</v>
      </c>
      <c r="C335" t="s">
        <v>344</v>
      </c>
      <c r="D335" t="s">
        <v>257</v>
      </c>
      <c r="E335">
        <v>2</v>
      </c>
      <c r="F335" t="s">
        <v>51</v>
      </c>
      <c r="G335" t="s">
        <v>1069</v>
      </c>
      <c r="H335" t="s">
        <v>35</v>
      </c>
      <c r="I335" t="s">
        <v>216</v>
      </c>
      <c r="J335" t="s">
        <v>1652</v>
      </c>
      <c r="K335">
        <v>1073421638</v>
      </c>
      <c r="L335" t="s">
        <v>1653</v>
      </c>
      <c r="M335" t="s">
        <v>1100</v>
      </c>
      <c r="N335" t="s">
        <v>40</v>
      </c>
      <c r="O335">
        <v>24660</v>
      </c>
      <c r="P335">
        <v>28712</v>
      </c>
      <c r="Q335" t="s">
        <v>41</v>
      </c>
      <c r="R335">
        <v>194</v>
      </c>
      <c r="S335" s="2">
        <v>44405</v>
      </c>
      <c r="T335" s="2">
        <v>44408</v>
      </c>
      <c r="U335">
        <v>0</v>
      </c>
      <c r="V335" t="s">
        <v>71</v>
      </c>
      <c r="W335">
        <v>749</v>
      </c>
      <c r="X335" t="s">
        <v>60</v>
      </c>
      <c r="Y335" t="s">
        <v>45</v>
      </c>
      <c r="Z335">
        <v>0</v>
      </c>
      <c r="AA335">
        <v>582</v>
      </c>
      <c r="AB335">
        <v>25698</v>
      </c>
      <c r="AC335" t="s">
        <v>73</v>
      </c>
    </row>
    <row r="336" spans="1:29" x14ac:dyDescent="0.3">
      <c r="A336" s="1" t="s">
        <v>29</v>
      </c>
      <c r="B336" t="s">
        <v>62</v>
      </c>
      <c r="C336" t="s">
        <v>569</v>
      </c>
      <c r="D336" t="s">
        <v>387</v>
      </c>
      <c r="E336">
        <v>7</v>
      </c>
      <c r="F336" t="s">
        <v>120</v>
      </c>
      <c r="G336" t="s">
        <v>121</v>
      </c>
      <c r="H336" t="s">
        <v>35</v>
      </c>
      <c r="I336" t="s">
        <v>292</v>
      </c>
      <c r="J336" t="s">
        <v>428</v>
      </c>
      <c r="K336">
        <v>7514425879</v>
      </c>
      <c r="L336" t="s">
        <v>1654</v>
      </c>
      <c r="M336" t="s">
        <v>584</v>
      </c>
      <c r="N336" t="s">
        <v>58</v>
      </c>
      <c r="O336">
        <v>23648</v>
      </c>
      <c r="P336">
        <v>27943</v>
      </c>
      <c r="Q336" t="s">
        <v>41</v>
      </c>
      <c r="R336">
        <v>76</v>
      </c>
      <c r="S336" s="2">
        <v>45137</v>
      </c>
      <c r="T336" s="2">
        <v>45151</v>
      </c>
      <c r="U336">
        <v>0</v>
      </c>
      <c r="V336" t="s">
        <v>85</v>
      </c>
      <c r="W336">
        <v>507</v>
      </c>
      <c r="X336" t="s">
        <v>60</v>
      </c>
      <c r="Y336" t="s">
        <v>72</v>
      </c>
      <c r="Z336">
        <v>3013</v>
      </c>
      <c r="AA336">
        <v>943</v>
      </c>
      <c r="AB336">
        <v>23771</v>
      </c>
      <c r="AC336" t="s">
        <v>107</v>
      </c>
    </row>
    <row r="337" spans="1:29" x14ac:dyDescent="0.3">
      <c r="A337" s="1" t="s">
        <v>47</v>
      </c>
      <c r="B337" t="s">
        <v>176</v>
      </c>
      <c r="C337" t="s">
        <v>1655</v>
      </c>
      <c r="D337" t="s">
        <v>76</v>
      </c>
      <c r="E337">
        <v>10</v>
      </c>
      <c r="F337" t="s">
        <v>99</v>
      </c>
      <c r="G337" t="s">
        <v>631</v>
      </c>
      <c r="H337" t="s">
        <v>79</v>
      </c>
      <c r="I337" t="s">
        <v>1656</v>
      </c>
      <c r="J337" t="s">
        <v>1657</v>
      </c>
      <c r="K337" t="s">
        <v>1658</v>
      </c>
      <c r="L337" t="s">
        <v>1659</v>
      </c>
      <c r="M337" t="s">
        <v>902</v>
      </c>
      <c r="N337" t="s">
        <v>94</v>
      </c>
      <c r="O337">
        <v>17257</v>
      </c>
      <c r="P337">
        <v>21797</v>
      </c>
      <c r="Q337" t="s">
        <v>41</v>
      </c>
      <c r="R337">
        <v>116</v>
      </c>
      <c r="S337" s="2">
        <v>45285</v>
      </c>
      <c r="T337" s="2">
        <v>45301</v>
      </c>
      <c r="U337">
        <v>0</v>
      </c>
      <c r="V337" t="s">
        <v>71</v>
      </c>
      <c r="W337">
        <v>702</v>
      </c>
      <c r="X337" t="s">
        <v>60</v>
      </c>
      <c r="Y337" t="s">
        <v>61</v>
      </c>
      <c r="Z337">
        <v>0</v>
      </c>
      <c r="AA337">
        <v>139</v>
      </c>
      <c r="AB337">
        <v>21649</v>
      </c>
      <c r="AC337" t="s">
        <v>107</v>
      </c>
    </row>
    <row r="338" spans="1:29" x14ac:dyDescent="0.3">
      <c r="A338" s="1" t="s">
        <v>47</v>
      </c>
      <c r="B338" t="s">
        <v>176</v>
      </c>
      <c r="C338" t="s">
        <v>1660</v>
      </c>
      <c r="D338" t="s">
        <v>138</v>
      </c>
      <c r="E338">
        <v>9</v>
      </c>
      <c r="F338" t="s">
        <v>99</v>
      </c>
      <c r="G338" t="s">
        <v>950</v>
      </c>
      <c r="H338" t="s">
        <v>79</v>
      </c>
      <c r="I338" t="s">
        <v>1661</v>
      </c>
      <c r="J338" t="s">
        <v>1662</v>
      </c>
      <c r="K338" t="s">
        <v>1663</v>
      </c>
      <c r="L338" t="s">
        <v>1664</v>
      </c>
      <c r="M338" t="s">
        <v>1665</v>
      </c>
      <c r="N338" t="s">
        <v>40</v>
      </c>
      <c r="O338">
        <v>19414</v>
      </c>
      <c r="P338">
        <v>23422</v>
      </c>
      <c r="Q338" t="s">
        <v>95</v>
      </c>
      <c r="R338">
        <v>647</v>
      </c>
      <c r="S338" s="2">
        <v>44783</v>
      </c>
      <c r="T338" s="2">
        <v>44785</v>
      </c>
      <c r="U338">
        <v>0</v>
      </c>
      <c r="V338" t="s">
        <v>43</v>
      </c>
      <c r="W338">
        <v>783</v>
      </c>
      <c r="X338" t="s">
        <v>60</v>
      </c>
      <c r="Y338" t="s">
        <v>45</v>
      </c>
      <c r="Z338">
        <v>0</v>
      </c>
      <c r="AA338">
        <v>653</v>
      </c>
      <c r="AB338">
        <v>20443</v>
      </c>
      <c r="AC338" t="s">
        <v>107</v>
      </c>
    </row>
    <row r="339" spans="1:29" x14ac:dyDescent="0.3">
      <c r="A339" s="1" t="s">
        <v>47</v>
      </c>
      <c r="B339" t="s">
        <v>176</v>
      </c>
      <c r="C339" t="s">
        <v>1666</v>
      </c>
      <c r="D339" t="s">
        <v>138</v>
      </c>
      <c r="E339">
        <v>9</v>
      </c>
      <c r="F339" t="s">
        <v>120</v>
      </c>
      <c r="G339" t="s">
        <v>1180</v>
      </c>
      <c r="H339" t="s">
        <v>79</v>
      </c>
      <c r="I339" t="s">
        <v>464</v>
      </c>
      <c r="J339" t="s">
        <v>1567</v>
      </c>
      <c r="K339">
        <f>1-686-118-7445</f>
        <v>-8248</v>
      </c>
      <c r="L339" t="s">
        <v>1667</v>
      </c>
      <c r="M339" t="s">
        <v>1665</v>
      </c>
      <c r="N339" t="s">
        <v>40</v>
      </c>
      <c r="O339">
        <v>28166</v>
      </c>
      <c r="P339">
        <v>32651</v>
      </c>
      <c r="Q339" t="s">
        <v>95</v>
      </c>
      <c r="R339">
        <v>816</v>
      </c>
      <c r="S339" s="2">
        <v>44934</v>
      </c>
      <c r="T339" t="s">
        <v>42</v>
      </c>
      <c r="U339">
        <v>0</v>
      </c>
      <c r="V339" t="s">
        <v>106</v>
      </c>
      <c r="W339">
        <v>645</v>
      </c>
      <c r="X339" t="s">
        <v>44</v>
      </c>
      <c r="Y339" t="s">
        <v>45</v>
      </c>
      <c r="Z339">
        <v>0</v>
      </c>
      <c r="AA339">
        <v>987</v>
      </c>
      <c r="AB339">
        <v>29935</v>
      </c>
      <c r="AC339" t="s">
        <v>107</v>
      </c>
    </row>
    <row r="340" spans="1:29" x14ac:dyDescent="0.3">
      <c r="A340" s="1" t="s">
        <v>47</v>
      </c>
      <c r="B340" t="s">
        <v>108</v>
      </c>
      <c r="C340" t="s">
        <v>1220</v>
      </c>
      <c r="D340" t="s">
        <v>50</v>
      </c>
      <c r="E340">
        <v>7</v>
      </c>
      <c r="F340" t="s">
        <v>221</v>
      </c>
      <c r="G340" t="s">
        <v>882</v>
      </c>
      <c r="H340" t="s">
        <v>79</v>
      </c>
      <c r="I340" t="s">
        <v>821</v>
      </c>
      <c r="J340" t="s">
        <v>224</v>
      </c>
      <c r="K340" t="s">
        <v>1668</v>
      </c>
      <c r="L340" t="s">
        <v>1669</v>
      </c>
      <c r="M340" t="s">
        <v>1422</v>
      </c>
      <c r="N340" t="s">
        <v>58</v>
      </c>
      <c r="O340">
        <v>11472</v>
      </c>
      <c r="P340">
        <v>15602</v>
      </c>
      <c r="Q340" t="s">
        <v>95</v>
      </c>
      <c r="R340">
        <v>36</v>
      </c>
      <c r="S340" s="2">
        <v>44848</v>
      </c>
      <c r="T340" t="s">
        <v>42</v>
      </c>
      <c r="U340">
        <v>0</v>
      </c>
      <c r="V340" t="s">
        <v>106</v>
      </c>
      <c r="W340">
        <v>823</v>
      </c>
      <c r="X340" t="s">
        <v>44</v>
      </c>
      <c r="Y340" t="s">
        <v>61</v>
      </c>
      <c r="Z340">
        <v>2459</v>
      </c>
      <c r="AA340">
        <v>697</v>
      </c>
      <c r="AB340">
        <v>12005</v>
      </c>
      <c r="AC340" t="s">
        <v>73</v>
      </c>
    </row>
    <row r="341" spans="1:29" x14ac:dyDescent="0.3">
      <c r="A341" s="1" t="s">
        <v>29</v>
      </c>
      <c r="B341" t="s">
        <v>30</v>
      </c>
      <c r="C341" t="s">
        <v>1670</v>
      </c>
      <c r="D341" t="s">
        <v>169</v>
      </c>
      <c r="E341">
        <v>7</v>
      </c>
      <c r="F341" t="s">
        <v>51</v>
      </c>
      <c r="G341" t="s">
        <v>345</v>
      </c>
      <c r="H341" t="s">
        <v>35</v>
      </c>
      <c r="I341" t="s">
        <v>238</v>
      </c>
      <c r="J341" t="s">
        <v>1671</v>
      </c>
      <c r="K341" t="s">
        <v>1672</v>
      </c>
      <c r="L341" t="s">
        <v>1673</v>
      </c>
      <c r="M341" t="s">
        <v>39</v>
      </c>
      <c r="N341" t="s">
        <v>84</v>
      </c>
      <c r="O341">
        <v>14227</v>
      </c>
      <c r="P341">
        <v>16321</v>
      </c>
      <c r="Q341" t="s">
        <v>95</v>
      </c>
      <c r="R341">
        <v>543</v>
      </c>
      <c r="S341" s="2">
        <v>45052</v>
      </c>
      <c r="T341" t="s">
        <v>42</v>
      </c>
      <c r="U341">
        <v>0</v>
      </c>
      <c r="V341" t="s">
        <v>71</v>
      </c>
      <c r="W341">
        <v>526</v>
      </c>
      <c r="X341" t="s">
        <v>44</v>
      </c>
      <c r="Y341" t="s">
        <v>45</v>
      </c>
      <c r="Z341">
        <v>0</v>
      </c>
      <c r="AA341">
        <v>233</v>
      </c>
      <c r="AB341">
        <v>14794</v>
      </c>
      <c r="AC341" t="s">
        <v>73</v>
      </c>
    </row>
    <row r="342" spans="1:29" x14ac:dyDescent="0.3">
      <c r="A342" s="1" t="s">
        <v>29</v>
      </c>
      <c r="B342" t="s">
        <v>62</v>
      </c>
      <c r="C342" t="s">
        <v>462</v>
      </c>
      <c r="D342" t="s">
        <v>178</v>
      </c>
      <c r="E342">
        <v>10</v>
      </c>
      <c r="F342" t="s">
        <v>33</v>
      </c>
      <c r="G342" t="s">
        <v>451</v>
      </c>
      <c r="H342" t="s">
        <v>35</v>
      </c>
      <c r="I342" t="s">
        <v>1191</v>
      </c>
      <c r="J342" t="s">
        <v>1674</v>
      </c>
      <c r="K342" t="s">
        <v>1675</v>
      </c>
      <c r="L342" t="s">
        <v>1676</v>
      </c>
      <c r="M342" t="s">
        <v>326</v>
      </c>
      <c r="N342" t="s">
        <v>58</v>
      </c>
      <c r="O342">
        <v>29252</v>
      </c>
      <c r="P342">
        <v>31487</v>
      </c>
      <c r="Q342" t="s">
        <v>95</v>
      </c>
      <c r="R342">
        <v>92</v>
      </c>
      <c r="S342" s="2">
        <v>44741</v>
      </c>
      <c r="T342" t="s">
        <v>42</v>
      </c>
      <c r="U342">
        <v>0</v>
      </c>
      <c r="V342" t="s">
        <v>106</v>
      </c>
      <c r="W342">
        <v>763</v>
      </c>
      <c r="X342" t="s">
        <v>44</v>
      </c>
      <c r="Y342" t="s">
        <v>45</v>
      </c>
      <c r="Z342">
        <v>1242</v>
      </c>
      <c r="AA342">
        <v>126</v>
      </c>
      <c r="AB342">
        <v>31276</v>
      </c>
      <c r="AC342" t="s">
        <v>107</v>
      </c>
    </row>
    <row r="343" spans="1:29" x14ac:dyDescent="0.3">
      <c r="A343" s="1" t="s">
        <v>29</v>
      </c>
      <c r="B343" t="s">
        <v>74</v>
      </c>
      <c r="C343" t="s">
        <v>1677</v>
      </c>
      <c r="D343" t="s">
        <v>236</v>
      </c>
      <c r="E343">
        <v>1</v>
      </c>
      <c r="F343" t="s">
        <v>77</v>
      </c>
      <c r="G343" t="s">
        <v>932</v>
      </c>
      <c r="H343" t="s">
        <v>79</v>
      </c>
      <c r="I343" t="s">
        <v>1156</v>
      </c>
      <c r="J343" t="s">
        <v>1410</v>
      </c>
      <c r="K343" t="s">
        <v>1678</v>
      </c>
      <c r="L343" t="s">
        <v>1679</v>
      </c>
      <c r="M343" t="s">
        <v>842</v>
      </c>
      <c r="N343" t="s">
        <v>94</v>
      </c>
      <c r="O343">
        <v>16995</v>
      </c>
      <c r="P343">
        <v>21557</v>
      </c>
      <c r="Q343" t="s">
        <v>41</v>
      </c>
      <c r="R343">
        <v>589</v>
      </c>
      <c r="S343" s="2">
        <v>45293</v>
      </c>
      <c r="T343" s="2">
        <v>45305</v>
      </c>
      <c r="U343">
        <v>0</v>
      </c>
      <c r="V343" t="s">
        <v>85</v>
      </c>
      <c r="W343">
        <v>621</v>
      </c>
      <c r="X343" t="s">
        <v>60</v>
      </c>
      <c r="Y343" t="s">
        <v>72</v>
      </c>
      <c r="Z343">
        <v>0</v>
      </c>
      <c r="AA343">
        <v>179</v>
      </c>
      <c r="AB343">
        <v>18889</v>
      </c>
      <c r="AC343" t="s">
        <v>73</v>
      </c>
    </row>
    <row r="344" spans="1:29" x14ac:dyDescent="0.3">
      <c r="A344" s="1" t="s">
        <v>29</v>
      </c>
      <c r="B344" t="s">
        <v>86</v>
      </c>
      <c r="C344" t="s">
        <v>1680</v>
      </c>
      <c r="D344" t="s">
        <v>257</v>
      </c>
      <c r="E344">
        <v>3</v>
      </c>
      <c r="F344" t="s">
        <v>271</v>
      </c>
      <c r="G344" t="s">
        <v>1110</v>
      </c>
      <c r="H344" t="s">
        <v>79</v>
      </c>
      <c r="I344" t="s">
        <v>990</v>
      </c>
      <c r="J344" t="s">
        <v>1681</v>
      </c>
      <c r="K344" t="s">
        <v>1682</v>
      </c>
      <c r="L344" t="s">
        <v>1683</v>
      </c>
      <c r="M344" t="s">
        <v>93</v>
      </c>
      <c r="N344" t="s">
        <v>94</v>
      </c>
      <c r="O344">
        <v>19531</v>
      </c>
      <c r="P344">
        <v>23302</v>
      </c>
      <c r="Q344" t="s">
        <v>41</v>
      </c>
      <c r="R344">
        <v>1000</v>
      </c>
      <c r="S344" s="2">
        <v>45188</v>
      </c>
      <c r="T344" s="2">
        <v>45194</v>
      </c>
      <c r="U344">
        <v>0</v>
      </c>
      <c r="V344" t="s">
        <v>106</v>
      </c>
      <c r="W344">
        <v>824</v>
      </c>
      <c r="X344" t="s">
        <v>60</v>
      </c>
      <c r="Y344" t="s">
        <v>72</v>
      </c>
      <c r="Z344">
        <v>0</v>
      </c>
      <c r="AA344">
        <v>52</v>
      </c>
      <c r="AB344">
        <v>21613</v>
      </c>
      <c r="AC344" t="s">
        <v>107</v>
      </c>
    </row>
    <row r="345" spans="1:29" x14ac:dyDescent="0.3">
      <c r="A345" s="1" t="s">
        <v>47</v>
      </c>
      <c r="B345" t="s">
        <v>153</v>
      </c>
      <c r="C345" t="s">
        <v>939</v>
      </c>
      <c r="D345" t="s">
        <v>257</v>
      </c>
      <c r="E345">
        <v>9</v>
      </c>
      <c r="F345" t="s">
        <v>186</v>
      </c>
      <c r="G345" t="s">
        <v>1504</v>
      </c>
      <c r="H345" t="s">
        <v>79</v>
      </c>
      <c r="I345" t="s">
        <v>464</v>
      </c>
      <c r="J345" t="s">
        <v>1684</v>
      </c>
      <c r="K345" t="s">
        <v>1685</v>
      </c>
      <c r="L345" t="s">
        <v>1686</v>
      </c>
      <c r="M345" t="s">
        <v>540</v>
      </c>
      <c r="N345" t="s">
        <v>58</v>
      </c>
      <c r="O345">
        <v>7278</v>
      </c>
      <c r="P345">
        <v>9287</v>
      </c>
      <c r="Q345" t="s">
        <v>41</v>
      </c>
      <c r="R345">
        <v>630</v>
      </c>
      <c r="S345" s="2">
        <v>44301</v>
      </c>
      <c r="T345" t="s">
        <v>42</v>
      </c>
      <c r="U345">
        <v>0</v>
      </c>
      <c r="V345" t="s">
        <v>71</v>
      </c>
      <c r="W345">
        <v>444</v>
      </c>
      <c r="X345" t="s">
        <v>44</v>
      </c>
      <c r="Y345" t="s">
        <v>61</v>
      </c>
      <c r="Z345">
        <v>1517</v>
      </c>
      <c r="AA345">
        <v>519</v>
      </c>
      <c r="AB345">
        <v>9223</v>
      </c>
      <c r="AC345" t="s">
        <v>107</v>
      </c>
    </row>
    <row r="346" spans="1:29" x14ac:dyDescent="0.3">
      <c r="A346" s="1" t="s">
        <v>29</v>
      </c>
      <c r="B346" t="s">
        <v>30</v>
      </c>
      <c r="C346" t="s">
        <v>263</v>
      </c>
      <c r="D346" t="s">
        <v>387</v>
      </c>
      <c r="E346">
        <v>1</v>
      </c>
      <c r="F346" t="s">
        <v>129</v>
      </c>
      <c r="G346" t="s">
        <v>944</v>
      </c>
      <c r="H346" t="s">
        <v>35</v>
      </c>
      <c r="I346" t="s">
        <v>265</v>
      </c>
      <c r="J346" t="s">
        <v>245</v>
      </c>
      <c r="K346" t="s">
        <v>1687</v>
      </c>
      <c r="L346" t="s">
        <v>1688</v>
      </c>
      <c r="M346" t="s">
        <v>1029</v>
      </c>
      <c r="N346" t="s">
        <v>40</v>
      </c>
      <c r="O346">
        <v>12890</v>
      </c>
      <c r="P346">
        <v>15420</v>
      </c>
      <c r="Q346" t="s">
        <v>95</v>
      </c>
      <c r="R346">
        <v>109</v>
      </c>
      <c r="S346" s="2">
        <v>44465</v>
      </c>
      <c r="T346" t="s">
        <v>42</v>
      </c>
      <c r="U346">
        <v>0</v>
      </c>
      <c r="V346" t="s">
        <v>43</v>
      </c>
      <c r="W346">
        <v>462</v>
      </c>
      <c r="X346" t="s">
        <v>44</v>
      </c>
      <c r="Y346" t="s">
        <v>72</v>
      </c>
      <c r="Z346">
        <v>0</v>
      </c>
      <c r="AA346">
        <v>740</v>
      </c>
      <c r="AB346">
        <v>13755</v>
      </c>
      <c r="AC346" t="s">
        <v>46</v>
      </c>
    </row>
    <row r="347" spans="1:29" x14ac:dyDescent="0.3">
      <c r="A347" s="1" t="s">
        <v>29</v>
      </c>
      <c r="B347" t="s">
        <v>86</v>
      </c>
      <c r="C347" t="s">
        <v>344</v>
      </c>
      <c r="D347" t="s">
        <v>76</v>
      </c>
      <c r="E347">
        <v>10</v>
      </c>
      <c r="F347" t="s">
        <v>33</v>
      </c>
      <c r="G347" t="s">
        <v>179</v>
      </c>
      <c r="H347" t="s">
        <v>35</v>
      </c>
      <c r="I347" t="s">
        <v>66</v>
      </c>
      <c r="J347" t="s">
        <v>293</v>
      </c>
      <c r="K347" t="s">
        <v>1689</v>
      </c>
      <c r="L347" t="s">
        <v>1690</v>
      </c>
      <c r="M347" t="s">
        <v>1691</v>
      </c>
      <c r="N347" t="s">
        <v>94</v>
      </c>
      <c r="O347">
        <v>8427</v>
      </c>
      <c r="P347">
        <v>12185</v>
      </c>
      <c r="Q347" t="s">
        <v>41</v>
      </c>
      <c r="R347">
        <v>279</v>
      </c>
      <c r="S347" s="2">
        <v>45095</v>
      </c>
      <c r="T347" s="2">
        <v>45097</v>
      </c>
      <c r="U347">
        <v>0</v>
      </c>
      <c r="V347" t="s">
        <v>106</v>
      </c>
      <c r="W347">
        <v>826</v>
      </c>
      <c r="X347" t="s">
        <v>60</v>
      </c>
      <c r="Y347" t="s">
        <v>72</v>
      </c>
      <c r="Z347">
        <v>0</v>
      </c>
      <c r="AA347">
        <v>921</v>
      </c>
      <c r="AB347">
        <v>11521</v>
      </c>
      <c r="AC347" t="s">
        <v>46</v>
      </c>
    </row>
    <row r="348" spans="1:29" x14ac:dyDescent="0.3">
      <c r="A348" s="1" t="s">
        <v>47</v>
      </c>
      <c r="B348" t="s">
        <v>161</v>
      </c>
      <c r="C348" t="s">
        <v>1692</v>
      </c>
      <c r="D348" t="s">
        <v>236</v>
      </c>
      <c r="E348">
        <v>9</v>
      </c>
      <c r="F348" t="s">
        <v>33</v>
      </c>
      <c r="G348" t="s">
        <v>209</v>
      </c>
      <c r="H348" t="s">
        <v>35</v>
      </c>
      <c r="I348" t="s">
        <v>672</v>
      </c>
      <c r="J348" t="s">
        <v>657</v>
      </c>
      <c r="K348" t="s">
        <v>1693</v>
      </c>
      <c r="L348" t="s">
        <v>1694</v>
      </c>
      <c r="M348" t="s">
        <v>167</v>
      </c>
      <c r="N348" t="s">
        <v>40</v>
      </c>
      <c r="O348">
        <v>29853</v>
      </c>
      <c r="P348">
        <v>34757</v>
      </c>
      <c r="Q348" t="s">
        <v>41</v>
      </c>
      <c r="R348">
        <v>910</v>
      </c>
      <c r="S348" s="2">
        <v>44427</v>
      </c>
      <c r="T348" t="s">
        <v>42</v>
      </c>
      <c r="U348">
        <v>0</v>
      </c>
      <c r="V348" t="s">
        <v>43</v>
      </c>
      <c r="W348">
        <v>457</v>
      </c>
      <c r="X348" t="s">
        <v>44</v>
      </c>
      <c r="Y348" t="s">
        <v>61</v>
      </c>
      <c r="Z348">
        <v>0</v>
      </c>
      <c r="AA348">
        <v>164</v>
      </c>
      <c r="AB348">
        <v>31318</v>
      </c>
      <c r="AC348" t="s">
        <v>73</v>
      </c>
    </row>
    <row r="349" spans="1:29" x14ac:dyDescent="0.3">
      <c r="A349" s="1" t="s">
        <v>29</v>
      </c>
      <c r="B349" t="s">
        <v>86</v>
      </c>
      <c r="C349" t="s">
        <v>375</v>
      </c>
      <c r="D349" t="s">
        <v>387</v>
      </c>
      <c r="E349">
        <v>10</v>
      </c>
      <c r="F349" t="s">
        <v>186</v>
      </c>
      <c r="G349" t="s">
        <v>620</v>
      </c>
      <c r="H349" t="s">
        <v>35</v>
      </c>
      <c r="I349" t="s">
        <v>1695</v>
      </c>
      <c r="J349" t="s">
        <v>519</v>
      </c>
      <c r="K349">
        <v>8502744577</v>
      </c>
      <c r="L349" t="s">
        <v>1696</v>
      </c>
      <c r="M349" t="s">
        <v>1015</v>
      </c>
      <c r="N349" t="s">
        <v>94</v>
      </c>
      <c r="O349">
        <v>28365</v>
      </c>
      <c r="P349">
        <v>32325</v>
      </c>
      <c r="Q349" t="s">
        <v>41</v>
      </c>
      <c r="R349">
        <v>363</v>
      </c>
      <c r="S349" s="2">
        <v>44918</v>
      </c>
      <c r="T349" t="s">
        <v>42</v>
      </c>
      <c r="U349">
        <v>0</v>
      </c>
      <c r="V349" t="s">
        <v>43</v>
      </c>
      <c r="W349">
        <v>445</v>
      </c>
      <c r="X349" t="s">
        <v>44</v>
      </c>
      <c r="Y349" t="s">
        <v>72</v>
      </c>
      <c r="Z349">
        <v>0</v>
      </c>
      <c r="AA349">
        <v>287</v>
      </c>
      <c r="AB349">
        <v>32088</v>
      </c>
      <c r="AC349" t="s">
        <v>46</v>
      </c>
    </row>
    <row r="350" spans="1:29" x14ac:dyDescent="0.3">
      <c r="A350" s="1" t="s">
        <v>47</v>
      </c>
      <c r="B350" t="s">
        <v>48</v>
      </c>
      <c r="C350" t="s">
        <v>1697</v>
      </c>
      <c r="D350" t="s">
        <v>236</v>
      </c>
      <c r="E350">
        <v>6</v>
      </c>
      <c r="F350" t="s">
        <v>64</v>
      </c>
      <c r="G350" t="s">
        <v>802</v>
      </c>
      <c r="H350" t="s">
        <v>79</v>
      </c>
      <c r="I350" t="s">
        <v>827</v>
      </c>
      <c r="J350" t="s">
        <v>1698</v>
      </c>
      <c r="K350" t="s">
        <v>1699</v>
      </c>
      <c r="L350" t="s">
        <v>1700</v>
      </c>
      <c r="M350" t="s">
        <v>303</v>
      </c>
      <c r="N350" t="s">
        <v>84</v>
      </c>
      <c r="O350">
        <v>6803</v>
      </c>
      <c r="P350">
        <v>10742</v>
      </c>
      <c r="Q350" t="s">
        <v>41</v>
      </c>
      <c r="R350">
        <v>509</v>
      </c>
      <c r="S350" s="2">
        <v>44653</v>
      </c>
      <c r="T350" s="2">
        <v>44678</v>
      </c>
      <c r="U350">
        <v>0</v>
      </c>
      <c r="V350" t="s">
        <v>43</v>
      </c>
      <c r="W350">
        <v>677</v>
      </c>
      <c r="X350" t="s">
        <v>60</v>
      </c>
      <c r="Y350" t="s">
        <v>61</v>
      </c>
      <c r="Z350">
        <v>0</v>
      </c>
      <c r="AA350">
        <v>886</v>
      </c>
      <c r="AB350">
        <v>10151</v>
      </c>
      <c r="AC350" t="s">
        <v>107</v>
      </c>
    </row>
    <row r="351" spans="1:29" x14ac:dyDescent="0.3">
      <c r="A351" s="1" t="s">
        <v>29</v>
      </c>
      <c r="B351" t="s">
        <v>393</v>
      </c>
      <c r="C351" t="s">
        <v>1701</v>
      </c>
      <c r="D351" t="s">
        <v>201</v>
      </c>
      <c r="E351">
        <v>4</v>
      </c>
      <c r="F351" t="s">
        <v>64</v>
      </c>
      <c r="G351" t="s">
        <v>1599</v>
      </c>
      <c r="H351" t="s">
        <v>35</v>
      </c>
      <c r="I351" t="s">
        <v>210</v>
      </c>
      <c r="J351" t="s">
        <v>123</v>
      </c>
      <c r="K351" t="s">
        <v>1702</v>
      </c>
      <c r="L351" t="s">
        <v>1703</v>
      </c>
      <c r="M351" t="s">
        <v>399</v>
      </c>
      <c r="N351" t="s">
        <v>40</v>
      </c>
      <c r="O351">
        <v>3096</v>
      </c>
      <c r="P351">
        <v>7367</v>
      </c>
      <c r="Q351" t="s">
        <v>41</v>
      </c>
      <c r="R351">
        <v>118</v>
      </c>
      <c r="S351" s="2">
        <v>45159</v>
      </c>
      <c r="T351" t="s">
        <v>42</v>
      </c>
      <c r="U351">
        <v>0</v>
      </c>
      <c r="V351" t="s">
        <v>43</v>
      </c>
      <c r="W351">
        <v>408</v>
      </c>
      <c r="X351" t="s">
        <v>44</v>
      </c>
      <c r="Y351" t="s">
        <v>72</v>
      </c>
      <c r="Z351">
        <v>0</v>
      </c>
      <c r="AA351">
        <v>329</v>
      </c>
      <c r="AB351">
        <v>5784</v>
      </c>
      <c r="AC351" t="s">
        <v>73</v>
      </c>
    </row>
    <row r="352" spans="1:29" x14ac:dyDescent="0.3">
      <c r="A352" s="1" t="s">
        <v>47</v>
      </c>
      <c r="B352" t="s">
        <v>153</v>
      </c>
      <c r="C352" t="s">
        <v>1704</v>
      </c>
      <c r="D352" t="s">
        <v>128</v>
      </c>
      <c r="E352">
        <v>9</v>
      </c>
      <c r="F352" t="s">
        <v>120</v>
      </c>
      <c r="G352" t="s">
        <v>1533</v>
      </c>
      <c r="H352" t="s">
        <v>35</v>
      </c>
      <c r="I352" t="s">
        <v>1705</v>
      </c>
      <c r="J352" t="s">
        <v>1455</v>
      </c>
      <c r="K352">
        <v>5915538992</v>
      </c>
      <c r="L352" t="s">
        <v>1706</v>
      </c>
      <c r="M352" t="s">
        <v>1707</v>
      </c>
      <c r="N352" t="s">
        <v>58</v>
      </c>
      <c r="O352">
        <v>13747</v>
      </c>
      <c r="P352">
        <v>17022</v>
      </c>
      <c r="Q352" t="s">
        <v>95</v>
      </c>
      <c r="R352">
        <v>100</v>
      </c>
      <c r="S352" s="2">
        <v>45040</v>
      </c>
      <c r="T352" t="s">
        <v>42</v>
      </c>
      <c r="U352">
        <v>0</v>
      </c>
      <c r="V352" t="s">
        <v>43</v>
      </c>
      <c r="W352">
        <v>437</v>
      </c>
      <c r="X352" t="s">
        <v>44</v>
      </c>
      <c r="Y352" t="s">
        <v>72</v>
      </c>
      <c r="Z352">
        <v>1823</v>
      </c>
      <c r="AA352">
        <v>371</v>
      </c>
      <c r="AB352">
        <v>14320</v>
      </c>
      <c r="AC352" t="s">
        <v>73</v>
      </c>
    </row>
    <row r="353" spans="1:29" x14ac:dyDescent="0.3">
      <c r="A353" s="1" t="s">
        <v>29</v>
      </c>
      <c r="B353" t="s">
        <v>541</v>
      </c>
      <c r="C353" t="s">
        <v>1423</v>
      </c>
      <c r="D353" t="s">
        <v>169</v>
      </c>
      <c r="E353">
        <v>7</v>
      </c>
      <c r="F353" t="s">
        <v>129</v>
      </c>
      <c r="G353" t="s">
        <v>395</v>
      </c>
      <c r="H353" t="s">
        <v>79</v>
      </c>
      <c r="I353" t="s">
        <v>299</v>
      </c>
      <c r="J353" t="s">
        <v>211</v>
      </c>
      <c r="K353">
        <v>4750007464</v>
      </c>
      <c r="L353" t="s">
        <v>1708</v>
      </c>
      <c r="M353" t="s">
        <v>563</v>
      </c>
      <c r="N353" t="s">
        <v>84</v>
      </c>
      <c r="O353">
        <v>17705</v>
      </c>
      <c r="P353">
        <v>21248</v>
      </c>
      <c r="Q353" t="s">
        <v>95</v>
      </c>
      <c r="R353">
        <v>955</v>
      </c>
      <c r="S353" s="2">
        <v>45284</v>
      </c>
      <c r="T353" t="s">
        <v>42</v>
      </c>
      <c r="U353">
        <v>0</v>
      </c>
      <c r="V353" t="s">
        <v>85</v>
      </c>
      <c r="W353">
        <v>823</v>
      </c>
      <c r="X353" t="s">
        <v>44</v>
      </c>
      <c r="Y353" t="s">
        <v>61</v>
      </c>
      <c r="Z353">
        <v>0</v>
      </c>
      <c r="AA353">
        <v>426</v>
      </c>
      <c r="AB353">
        <v>19312</v>
      </c>
      <c r="AC353" t="s">
        <v>107</v>
      </c>
    </row>
    <row r="354" spans="1:29" x14ac:dyDescent="0.3">
      <c r="A354" s="1" t="s">
        <v>29</v>
      </c>
      <c r="B354" t="s">
        <v>96</v>
      </c>
      <c r="C354" t="s">
        <v>1709</v>
      </c>
      <c r="D354" t="s">
        <v>201</v>
      </c>
      <c r="E354">
        <v>5</v>
      </c>
      <c r="F354" t="s">
        <v>129</v>
      </c>
      <c r="G354" t="s">
        <v>130</v>
      </c>
      <c r="H354" t="s">
        <v>35</v>
      </c>
      <c r="I354" t="s">
        <v>36</v>
      </c>
      <c r="J354" t="s">
        <v>1352</v>
      </c>
      <c r="K354">
        <f>1-156-413-9495</f>
        <v>-10063</v>
      </c>
      <c r="L354" t="s">
        <v>1710</v>
      </c>
      <c r="M354" t="s">
        <v>1500</v>
      </c>
      <c r="N354" t="s">
        <v>40</v>
      </c>
      <c r="O354">
        <v>10708</v>
      </c>
      <c r="P354">
        <v>15693</v>
      </c>
      <c r="Q354" t="s">
        <v>59</v>
      </c>
      <c r="R354">
        <v>460</v>
      </c>
      <c r="S354" s="2">
        <v>44679</v>
      </c>
      <c r="T354" t="s">
        <v>42</v>
      </c>
      <c r="U354">
        <v>6793</v>
      </c>
      <c r="V354" t="s">
        <v>71</v>
      </c>
      <c r="W354">
        <v>639</v>
      </c>
      <c r="X354" t="s">
        <v>44</v>
      </c>
      <c r="Y354" t="s">
        <v>45</v>
      </c>
      <c r="Z354">
        <v>0</v>
      </c>
      <c r="AA354">
        <v>303</v>
      </c>
      <c r="AB354">
        <v>13454</v>
      </c>
      <c r="AC354" t="s">
        <v>107</v>
      </c>
    </row>
    <row r="355" spans="1:29" x14ac:dyDescent="0.3">
      <c r="A355" s="1" t="s">
        <v>29</v>
      </c>
      <c r="B355" t="s">
        <v>541</v>
      </c>
      <c r="C355" t="s">
        <v>1271</v>
      </c>
      <c r="D355" t="s">
        <v>236</v>
      </c>
      <c r="E355">
        <v>1</v>
      </c>
      <c r="F355" t="s">
        <v>271</v>
      </c>
      <c r="G355" t="s">
        <v>715</v>
      </c>
      <c r="H355" t="s">
        <v>79</v>
      </c>
      <c r="I355" t="s">
        <v>1711</v>
      </c>
      <c r="J355" t="s">
        <v>1712</v>
      </c>
      <c r="K355" t="s">
        <v>1713</v>
      </c>
      <c r="L355" t="s">
        <v>1714</v>
      </c>
      <c r="M355" t="s">
        <v>1715</v>
      </c>
      <c r="N355" t="s">
        <v>94</v>
      </c>
      <c r="O355">
        <v>19085</v>
      </c>
      <c r="P355">
        <v>24040</v>
      </c>
      <c r="Q355" t="s">
        <v>95</v>
      </c>
      <c r="R355">
        <v>560</v>
      </c>
      <c r="S355" s="2">
        <v>45044</v>
      </c>
      <c r="T355" s="2">
        <v>45069</v>
      </c>
      <c r="U355">
        <v>0</v>
      </c>
      <c r="V355" t="s">
        <v>43</v>
      </c>
      <c r="W355">
        <v>719</v>
      </c>
      <c r="X355" t="s">
        <v>60</v>
      </c>
      <c r="Y355" t="s">
        <v>72</v>
      </c>
      <c r="Z355">
        <v>0</v>
      </c>
      <c r="AA355">
        <v>535</v>
      </c>
      <c r="AB355">
        <v>21185</v>
      </c>
      <c r="AC355" t="s">
        <v>107</v>
      </c>
    </row>
    <row r="356" spans="1:29" x14ac:dyDescent="0.3">
      <c r="A356" s="1" t="s">
        <v>29</v>
      </c>
      <c r="B356" t="s">
        <v>74</v>
      </c>
      <c r="C356" t="s">
        <v>970</v>
      </c>
      <c r="D356" t="s">
        <v>178</v>
      </c>
      <c r="E356">
        <v>8</v>
      </c>
      <c r="F356" t="s">
        <v>99</v>
      </c>
      <c r="G356" t="s">
        <v>950</v>
      </c>
      <c r="H356" t="s">
        <v>35</v>
      </c>
      <c r="I356" t="s">
        <v>377</v>
      </c>
      <c r="J356" t="s">
        <v>524</v>
      </c>
      <c r="K356" t="s">
        <v>1716</v>
      </c>
      <c r="L356" t="s">
        <v>1717</v>
      </c>
      <c r="M356" t="s">
        <v>1718</v>
      </c>
      <c r="N356" t="s">
        <v>84</v>
      </c>
      <c r="O356">
        <v>3975</v>
      </c>
      <c r="P356">
        <v>7403</v>
      </c>
      <c r="Q356" t="s">
        <v>95</v>
      </c>
      <c r="R356">
        <v>470</v>
      </c>
      <c r="S356" s="2">
        <v>45051</v>
      </c>
      <c r="T356" t="s">
        <v>42</v>
      </c>
      <c r="U356">
        <v>0</v>
      </c>
      <c r="V356" t="s">
        <v>85</v>
      </c>
      <c r="W356">
        <v>671</v>
      </c>
      <c r="X356" t="s">
        <v>44</v>
      </c>
      <c r="Y356" t="s">
        <v>45</v>
      </c>
      <c r="Z356">
        <v>0</v>
      </c>
      <c r="AA356">
        <v>647</v>
      </c>
      <c r="AB356">
        <v>4656</v>
      </c>
      <c r="AC356" t="s">
        <v>107</v>
      </c>
    </row>
    <row r="357" spans="1:29" x14ac:dyDescent="0.3">
      <c r="A357" s="1" t="s">
        <v>47</v>
      </c>
      <c r="B357" t="s">
        <v>153</v>
      </c>
      <c r="C357" t="s">
        <v>1704</v>
      </c>
      <c r="D357" t="s">
        <v>169</v>
      </c>
      <c r="E357">
        <v>1</v>
      </c>
      <c r="F357" t="s">
        <v>129</v>
      </c>
      <c r="G357" t="s">
        <v>395</v>
      </c>
      <c r="H357" t="s">
        <v>79</v>
      </c>
      <c r="I357" t="s">
        <v>778</v>
      </c>
      <c r="J357" t="s">
        <v>1719</v>
      </c>
      <c r="K357" t="s">
        <v>1720</v>
      </c>
      <c r="L357" t="s">
        <v>1721</v>
      </c>
      <c r="M357" t="s">
        <v>943</v>
      </c>
      <c r="N357" t="s">
        <v>94</v>
      </c>
      <c r="O357">
        <v>22093</v>
      </c>
      <c r="P357">
        <v>26080</v>
      </c>
      <c r="Q357" t="s">
        <v>59</v>
      </c>
      <c r="R357">
        <v>641</v>
      </c>
      <c r="S357" s="2">
        <v>44399</v>
      </c>
      <c r="T357" s="2">
        <v>44405</v>
      </c>
      <c r="U357">
        <v>791</v>
      </c>
      <c r="V357" t="s">
        <v>43</v>
      </c>
      <c r="W357">
        <v>489</v>
      </c>
      <c r="X357" t="s">
        <v>60</v>
      </c>
      <c r="Y357" t="s">
        <v>61</v>
      </c>
      <c r="Z357">
        <v>0</v>
      </c>
      <c r="AA357">
        <v>741</v>
      </c>
      <c r="AB357">
        <v>23397</v>
      </c>
      <c r="AC357" t="s">
        <v>73</v>
      </c>
    </row>
    <row r="358" spans="1:29" x14ac:dyDescent="0.3">
      <c r="A358" s="1" t="s">
        <v>47</v>
      </c>
      <c r="B358" t="s">
        <v>136</v>
      </c>
      <c r="C358" t="s">
        <v>1386</v>
      </c>
      <c r="D358" t="s">
        <v>387</v>
      </c>
      <c r="E358">
        <v>9</v>
      </c>
      <c r="F358" t="s">
        <v>99</v>
      </c>
      <c r="G358" t="s">
        <v>558</v>
      </c>
      <c r="H358" t="s">
        <v>35</v>
      </c>
      <c r="I358" t="s">
        <v>140</v>
      </c>
      <c r="J358" t="s">
        <v>1722</v>
      </c>
      <c r="K358" t="s">
        <v>1723</v>
      </c>
      <c r="L358" t="s">
        <v>1724</v>
      </c>
      <c r="M358" t="s">
        <v>227</v>
      </c>
      <c r="N358" t="s">
        <v>94</v>
      </c>
      <c r="O358">
        <v>11823</v>
      </c>
      <c r="P358">
        <v>16412</v>
      </c>
      <c r="Q358" t="s">
        <v>41</v>
      </c>
      <c r="R358">
        <v>501</v>
      </c>
      <c r="S358" s="2">
        <v>44783</v>
      </c>
      <c r="T358" s="2">
        <v>44801</v>
      </c>
      <c r="U358">
        <v>0</v>
      </c>
      <c r="V358" t="s">
        <v>43</v>
      </c>
      <c r="W358">
        <v>713</v>
      </c>
      <c r="X358" t="s">
        <v>60</v>
      </c>
      <c r="Y358" t="s">
        <v>72</v>
      </c>
      <c r="Z358">
        <v>0</v>
      </c>
      <c r="AA358">
        <v>755</v>
      </c>
      <c r="AB358">
        <v>13727</v>
      </c>
      <c r="AC358" t="s">
        <v>73</v>
      </c>
    </row>
    <row r="359" spans="1:29" x14ac:dyDescent="0.3">
      <c r="A359" s="1" t="s">
        <v>29</v>
      </c>
      <c r="B359" t="s">
        <v>30</v>
      </c>
      <c r="C359" t="s">
        <v>1725</v>
      </c>
      <c r="D359" t="s">
        <v>178</v>
      </c>
      <c r="E359">
        <v>8</v>
      </c>
      <c r="F359" t="s">
        <v>33</v>
      </c>
      <c r="G359" t="s">
        <v>848</v>
      </c>
      <c r="H359" t="s">
        <v>35</v>
      </c>
      <c r="I359" t="s">
        <v>1726</v>
      </c>
      <c r="J359" t="s">
        <v>1727</v>
      </c>
      <c r="K359" t="s">
        <v>1728</v>
      </c>
      <c r="L359" t="s">
        <v>1729</v>
      </c>
      <c r="M359" t="s">
        <v>1307</v>
      </c>
      <c r="N359" t="s">
        <v>40</v>
      </c>
      <c r="O359">
        <v>26077</v>
      </c>
      <c r="P359">
        <v>30907</v>
      </c>
      <c r="Q359" t="s">
        <v>95</v>
      </c>
      <c r="R359">
        <v>245</v>
      </c>
      <c r="S359" s="2">
        <v>44831</v>
      </c>
      <c r="T359" t="s">
        <v>42</v>
      </c>
      <c r="U359">
        <v>0</v>
      </c>
      <c r="V359" t="s">
        <v>106</v>
      </c>
      <c r="W359">
        <v>538</v>
      </c>
      <c r="X359" t="s">
        <v>44</v>
      </c>
      <c r="Y359" t="s">
        <v>72</v>
      </c>
      <c r="Z359">
        <v>0</v>
      </c>
      <c r="AA359">
        <v>828</v>
      </c>
      <c r="AB359">
        <v>26459</v>
      </c>
      <c r="AC359" t="s">
        <v>107</v>
      </c>
    </row>
    <row r="360" spans="1:29" x14ac:dyDescent="0.3">
      <c r="A360" s="1" t="s">
        <v>29</v>
      </c>
      <c r="B360" t="s">
        <v>74</v>
      </c>
      <c r="C360" t="s">
        <v>1286</v>
      </c>
      <c r="D360" t="s">
        <v>178</v>
      </c>
      <c r="E360">
        <v>6</v>
      </c>
      <c r="F360" t="s">
        <v>99</v>
      </c>
      <c r="G360" t="s">
        <v>724</v>
      </c>
      <c r="H360" t="s">
        <v>79</v>
      </c>
      <c r="I360" t="s">
        <v>1730</v>
      </c>
      <c r="J360" t="s">
        <v>1731</v>
      </c>
      <c r="K360" t="s">
        <v>1732</v>
      </c>
      <c r="L360" t="s">
        <v>1733</v>
      </c>
      <c r="M360" t="s">
        <v>175</v>
      </c>
      <c r="N360" t="s">
        <v>40</v>
      </c>
      <c r="O360">
        <v>4780</v>
      </c>
      <c r="P360">
        <v>7999</v>
      </c>
      <c r="Q360" t="s">
        <v>95</v>
      </c>
      <c r="R360">
        <v>428</v>
      </c>
      <c r="S360" s="2">
        <v>44785</v>
      </c>
      <c r="T360" s="2">
        <v>44804</v>
      </c>
      <c r="U360">
        <v>0</v>
      </c>
      <c r="V360" t="s">
        <v>106</v>
      </c>
      <c r="W360">
        <v>692</v>
      </c>
      <c r="X360" t="s">
        <v>60</v>
      </c>
      <c r="Y360" t="s">
        <v>45</v>
      </c>
      <c r="Z360">
        <v>0</v>
      </c>
      <c r="AA360">
        <v>159</v>
      </c>
      <c r="AB360">
        <v>7934</v>
      </c>
      <c r="AC360" t="s">
        <v>107</v>
      </c>
    </row>
    <row r="361" spans="1:29" x14ac:dyDescent="0.3">
      <c r="A361" s="1" t="s">
        <v>47</v>
      </c>
      <c r="B361" t="s">
        <v>153</v>
      </c>
      <c r="C361" t="s">
        <v>1734</v>
      </c>
      <c r="D361" t="s">
        <v>257</v>
      </c>
      <c r="E361">
        <v>8</v>
      </c>
      <c r="F361" t="s">
        <v>77</v>
      </c>
      <c r="G361" t="s">
        <v>501</v>
      </c>
      <c r="H361" t="s">
        <v>79</v>
      </c>
      <c r="I361" t="s">
        <v>1735</v>
      </c>
      <c r="J361" t="s">
        <v>1450</v>
      </c>
      <c r="K361" t="s">
        <v>1736</v>
      </c>
      <c r="L361" t="s">
        <v>1737</v>
      </c>
      <c r="M361" t="s">
        <v>1202</v>
      </c>
      <c r="N361" t="s">
        <v>58</v>
      </c>
      <c r="O361">
        <v>20926</v>
      </c>
      <c r="P361">
        <v>24880</v>
      </c>
      <c r="Q361" t="s">
        <v>41</v>
      </c>
      <c r="R361">
        <v>293</v>
      </c>
      <c r="S361" s="2">
        <v>45029</v>
      </c>
      <c r="T361" t="s">
        <v>42</v>
      </c>
      <c r="U361">
        <v>0</v>
      </c>
      <c r="V361" t="s">
        <v>106</v>
      </c>
      <c r="W361">
        <v>735</v>
      </c>
      <c r="X361" t="s">
        <v>44</v>
      </c>
      <c r="Y361" t="s">
        <v>72</v>
      </c>
      <c r="Z361">
        <v>3253</v>
      </c>
      <c r="AA361">
        <v>316</v>
      </c>
      <c r="AB361">
        <v>22488</v>
      </c>
      <c r="AC361" t="s">
        <v>107</v>
      </c>
    </row>
    <row r="362" spans="1:29" x14ac:dyDescent="0.3">
      <c r="A362" s="1" t="s">
        <v>47</v>
      </c>
      <c r="B362" t="s">
        <v>234</v>
      </c>
      <c r="C362" t="s">
        <v>564</v>
      </c>
      <c r="D362" t="s">
        <v>169</v>
      </c>
      <c r="E362">
        <v>7</v>
      </c>
      <c r="F362" t="s">
        <v>51</v>
      </c>
      <c r="G362" t="s">
        <v>710</v>
      </c>
      <c r="H362" t="s">
        <v>79</v>
      </c>
      <c r="I362" t="s">
        <v>427</v>
      </c>
      <c r="J362" t="s">
        <v>1738</v>
      </c>
      <c r="K362" t="s">
        <v>1739</v>
      </c>
      <c r="L362" t="s">
        <v>1740</v>
      </c>
      <c r="M362" t="s">
        <v>483</v>
      </c>
      <c r="N362" t="s">
        <v>84</v>
      </c>
      <c r="O362">
        <v>29387</v>
      </c>
      <c r="P362">
        <v>31797</v>
      </c>
      <c r="Q362" t="s">
        <v>59</v>
      </c>
      <c r="R362">
        <v>341</v>
      </c>
      <c r="S362" s="2">
        <v>44372</v>
      </c>
      <c r="T362" t="s">
        <v>42</v>
      </c>
      <c r="U362">
        <v>7704</v>
      </c>
      <c r="V362" t="s">
        <v>43</v>
      </c>
      <c r="W362">
        <v>637</v>
      </c>
      <c r="X362" t="s">
        <v>44</v>
      </c>
      <c r="Y362" t="s">
        <v>61</v>
      </c>
      <c r="Z362">
        <v>0</v>
      </c>
      <c r="AA362">
        <v>717</v>
      </c>
      <c r="AB362">
        <v>29406</v>
      </c>
      <c r="AC362" t="s">
        <v>73</v>
      </c>
    </row>
    <row r="363" spans="1:29" x14ac:dyDescent="0.3">
      <c r="A363" s="1" t="s">
        <v>29</v>
      </c>
      <c r="B363" t="s">
        <v>228</v>
      </c>
      <c r="C363" t="s">
        <v>1545</v>
      </c>
      <c r="D363" t="s">
        <v>119</v>
      </c>
      <c r="E363">
        <v>10</v>
      </c>
      <c r="F363" t="s">
        <v>99</v>
      </c>
      <c r="G363" t="s">
        <v>1138</v>
      </c>
      <c r="H363" t="s">
        <v>79</v>
      </c>
      <c r="I363" t="s">
        <v>771</v>
      </c>
      <c r="J363" t="s">
        <v>1076</v>
      </c>
      <c r="K363" t="s">
        <v>1741</v>
      </c>
      <c r="L363" t="s">
        <v>1742</v>
      </c>
      <c r="M363" t="s">
        <v>993</v>
      </c>
      <c r="N363" t="s">
        <v>58</v>
      </c>
      <c r="O363">
        <v>24084</v>
      </c>
      <c r="P363">
        <v>27181</v>
      </c>
      <c r="Q363" t="s">
        <v>59</v>
      </c>
      <c r="R363">
        <v>945</v>
      </c>
      <c r="S363" s="2">
        <v>44479</v>
      </c>
      <c r="T363" t="s">
        <v>42</v>
      </c>
      <c r="U363">
        <v>48178</v>
      </c>
      <c r="V363" t="s">
        <v>71</v>
      </c>
      <c r="W363">
        <v>847</v>
      </c>
      <c r="X363" t="s">
        <v>44</v>
      </c>
      <c r="Y363" t="s">
        <v>45</v>
      </c>
      <c r="Z363">
        <v>3603</v>
      </c>
      <c r="AA363">
        <v>297</v>
      </c>
      <c r="AB363">
        <v>26431</v>
      </c>
      <c r="AC363" t="s">
        <v>73</v>
      </c>
    </row>
    <row r="364" spans="1:29" x14ac:dyDescent="0.3">
      <c r="A364" s="1" t="s">
        <v>29</v>
      </c>
      <c r="B364" t="s">
        <v>228</v>
      </c>
      <c r="C364" t="s">
        <v>1225</v>
      </c>
      <c r="D364" t="s">
        <v>387</v>
      </c>
      <c r="E364">
        <v>7</v>
      </c>
      <c r="F364" t="s">
        <v>129</v>
      </c>
      <c r="G364" t="s">
        <v>298</v>
      </c>
      <c r="H364" t="s">
        <v>35</v>
      </c>
      <c r="I364" t="s">
        <v>1743</v>
      </c>
      <c r="J364" t="s">
        <v>319</v>
      </c>
      <c r="K364" t="s">
        <v>1744</v>
      </c>
      <c r="L364" t="s">
        <v>1745</v>
      </c>
      <c r="M364" t="s">
        <v>233</v>
      </c>
      <c r="N364" t="s">
        <v>94</v>
      </c>
      <c r="O364">
        <v>22883</v>
      </c>
      <c r="P364">
        <v>26628</v>
      </c>
      <c r="Q364" t="s">
        <v>59</v>
      </c>
      <c r="R364">
        <v>686</v>
      </c>
      <c r="S364" s="2">
        <v>44749</v>
      </c>
      <c r="T364" t="s">
        <v>42</v>
      </c>
      <c r="U364">
        <v>962</v>
      </c>
      <c r="V364" t="s">
        <v>43</v>
      </c>
      <c r="W364">
        <v>562</v>
      </c>
      <c r="X364" t="s">
        <v>44</v>
      </c>
      <c r="Y364" t="s">
        <v>45</v>
      </c>
      <c r="Z364">
        <v>0</v>
      </c>
      <c r="AA364">
        <v>934</v>
      </c>
      <c r="AB364">
        <v>23775</v>
      </c>
      <c r="AC364" t="s">
        <v>46</v>
      </c>
    </row>
    <row r="365" spans="1:29" x14ac:dyDescent="0.3">
      <c r="A365" s="1" t="s">
        <v>47</v>
      </c>
      <c r="B365" t="s">
        <v>153</v>
      </c>
      <c r="C365" t="s">
        <v>1746</v>
      </c>
      <c r="D365" t="s">
        <v>178</v>
      </c>
      <c r="E365">
        <v>2</v>
      </c>
      <c r="F365" t="s">
        <v>99</v>
      </c>
      <c r="G365" t="s">
        <v>631</v>
      </c>
      <c r="H365" t="s">
        <v>79</v>
      </c>
      <c r="I365" t="s">
        <v>832</v>
      </c>
      <c r="J365" t="s">
        <v>132</v>
      </c>
      <c r="K365" t="s">
        <v>1747</v>
      </c>
      <c r="L365" t="s">
        <v>1748</v>
      </c>
      <c r="M365" t="s">
        <v>1202</v>
      </c>
      <c r="N365" t="s">
        <v>94</v>
      </c>
      <c r="O365">
        <v>22008</v>
      </c>
      <c r="P365">
        <v>26813</v>
      </c>
      <c r="Q365" t="s">
        <v>41</v>
      </c>
      <c r="R365">
        <v>730</v>
      </c>
      <c r="S365" s="2">
        <v>44620</v>
      </c>
      <c r="T365" s="2">
        <v>44641</v>
      </c>
      <c r="U365">
        <v>0</v>
      </c>
      <c r="V365" t="s">
        <v>71</v>
      </c>
      <c r="W365">
        <v>710</v>
      </c>
      <c r="X365" t="s">
        <v>60</v>
      </c>
      <c r="Y365" t="s">
        <v>45</v>
      </c>
      <c r="Z365">
        <v>0</v>
      </c>
      <c r="AA365">
        <v>171</v>
      </c>
      <c r="AB365">
        <v>26544</v>
      </c>
      <c r="AC365" t="s">
        <v>73</v>
      </c>
    </row>
    <row r="366" spans="1:29" x14ac:dyDescent="0.3">
      <c r="A366" s="1" t="s">
        <v>29</v>
      </c>
      <c r="B366" t="s">
        <v>393</v>
      </c>
      <c r="C366" t="s">
        <v>1253</v>
      </c>
      <c r="D366" t="s">
        <v>352</v>
      </c>
      <c r="E366">
        <v>2</v>
      </c>
      <c r="F366" t="s">
        <v>271</v>
      </c>
      <c r="G366" t="s">
        <v>495</v>
      </c>
      <c r="H366" t="s">
        <v>35</v>
      </c>
      <c r="I366" t="s">
        <v>446</v>
      </c>
      <c r="J366" t="s">
        <v>435</v>
      </c>
      <c r="K366" t="s">
        <v>1749</v>
      </c>
      <c r="L366" t="s">
        <v>1750</v>
      </c>
      <c r="M366" t="s">
        <v>948</v>
      </c>
      <c r="N366" t="s">
        <v>94</v>
      </c>
      <c r="O366">
        <v>14804</v>
      </c>
      <c r="P366">
        <v>17006</v>
      </c>
      <c r="Q366" t="s">
        <v>59</v>
      </c>
      <c r="R366">
        <v>827</v>
      </c>
      <c r="S366" s="2">
        <v>44943</v>
      </c>
      <c r="T366" s="2">
        <v>44949</v>
      </c>
      <c r="U366">
        <v>44748</v>
      </c>
      <c r="V366" t="s">
        <v>106</v>
      </c>
      <c r="W366">
        <v>735</v>
      </c>
      <c r="X366" t="s">
        <v>60</v>
      </c>
      <c r="Y366" t="s">
        <v>72</v>
      </c>
      <c r="Z366">
        <v>0</v>
      </c>
      <c r="AA366">
        <v>46</v>
      </c>
      <c r="AB366">
        <v>16485</v>
      </c>
      <c r="AC366" t="s">
        <v>46</v>
      </c>
    </row>
    <row r="367" spans="1:29" x14ac:dyDescent="0.3">
      <c r="A367" s="1" t="s">
        <v>47</v>
      </c>
      <c r="B367" t="s">
        <v>136</v>
      </c>
      <c r="C367" t="s">
        <v>137</v>
      </c>
      <c r="D367" t="s">
        <v>257</v>
      </c>
      <c r="E367">
        <v>10</v>
      </c>
      <c r="F367" t="s">
        <v>77</v>
      </c>
      <c r="G367" t="s">
        <v>932</v>
      </c>
      <c r="H367" t="s">
        <v>79</v>
      </c>
      <c r="I367" t="s">
        <v>587</v>
      </c>
      <c r="J367" t="s">
        <v>1751</v>
      </c>
      <c r="K367" t="s">
        <v>1752</v>
      </c>
      <c r="L367" t="s">
        <v>1753</v>
      </c>
      <c r="M367" t="s">
        <v>1374</v>
      </c>
      <c r="N367" t="s">
        <v>94</v>
      </c>
      <c r="O367">
        <v>9612</v>
      </c>
      <c r="P367">
        <v>13984</v>
      </c>
      <c r="Q367" t="s">
        <v>59</v>
      </c>
      <c r="R367">
        <v>968</v>
      </c>
      <c r="S367" s="2">
        <v>45293</v>
      </c>
      <c r="T367" s="2">
        <v>45302</v>
      </c>
      <c r="U367">
        <v>12882</v>
      </c>
      <c r="V367" t="s">
        <v>71</v>
      </c>
      <c r="W367">
        <v>623</v>
      </c>
      <c r="X367" t="s">
        <v>60</v>
      </c>
      <c r="Y367" t="s">
        <v>45</v>
      </c>
      <c r="Z367">
        <v>0</v>
      </c>
      <c r="AA367">
        <v>558</v>
      </c>
      <c r="AB367">
        <v>10663</v>
      </c>
      <c r="AC367" t="s">
        <v>73</v>
      </c>
    </row>
    <row r="368" spans="1:29" x14ac:dyDescent="0.3">
      <c r="A368" s="1" t="s">
        <v>47</v>
      </c>
      <c r="B368" t="s">
        <v>117</v>
      </c>
      <c r="C368" t="s">
        <v>512</v>
      </c>
      <c r="D368" t="s">
        <v>138</v>
      </c>
      <c r="E368">
        <v>3</v>
      </c>
      <c r="F368" t="s">
        <v>77</v>
      </c>
      <c r="G368" t="s">
        <v>202</v>
      </c>
      <c r="H368" t="s">
        <v>79</v>
      </c>
      <c r="I368" t="s">
        <v>490</v>
      </c>
      <c r="J368" t="s">
        <v>1647</v>
      </c>
      <c r="K368" t="s">
        <v>1754</v>
      </c>
      <c r="L368" t="s">
        <v>1755</v>
      </c>
      <c r="M368" t="s">
        <v>1301</v>
      </c>
      <c r="N368" t="s">
        <v>40</v>
      </c>
      <c r="O368">
        <v>24612</v>
      </c>
      <c r="P368">
        <v>29430</v>
      </c>
      <c r="Q368" t="s">
        <v>41</v>
      </c>
      <c r="R368">
        <v>589</v>
      </c>
      <c r="S368" s="2">
        <v>44678</v>
      </c>
      <c r="T368" t="s">
        <v>42</v>
      </c>
      <c r="U368">
        <v>0</v>
      </c>
      <c r="V368" t="s">
        <v>106</v>
      </c>
      <c r="W368">
        <v>511</v>
      </c>
      <c r="X368" t="s">
        <v>44</v>
      </c>
      <c r="Y368" t="s">
        <v>61</v>
      </c>
      <c r="Z368">
        <v>0</v>
      </c>
      <c r="AA368">
        <v>594</v>
      </c>
      <c r="AB368">
        <v>26988</v>
      </c>
      <c r="AC368" t="s">
        <v>73</v>
      </c>
    </row>
    <row r="369" spans="1:29" x14ac:dyDescent="0.3">
      <c r="A369" s="1" t="s">
        <v>47</v>
      </c>
      <c r="B369" t="s">
        <v>48</v>
      </c>
      <c r="C369" t="s">
        <v>1756</v>
      </c>
      <c r="D369" t="s">
        <v>50</v>
      </c>
      <c r="E369">
        <v>5</v>
      </c>
      <c r="F369" t="s">
        <v>51</v>
      </c>
      <c r="G369" t="s">
        <v>710</v>
      </c>
      <c r="H369" t="s">
        <v>35</v>
      </c>
      <c r="I369" t="s">
        <v>1622</v>
      </c>
      <c r="J369" t="s">
        <v>1757</v>
      </c>
      <c r="K369" t="s">
        <v>1758</v>
      </c>
      <c r="L369" t="s">
        <v>1759</v>
      </c>
      <c r="M369" t="s">
        <v>1240</v>
      </c>
      <c r="N369" t="s">
        <v>94</v>
      </c>
      <c r="O369">
        <v>25759</v>
      </c>
      <c r="P369">
        <v>29464</v>
      </c>
      <c r="Q369" t="s">
        <v>41</v>
      </c>
      <c r="R369">
        <v>968</v>
      </c>
      <c r="S369" s="2">
        <v>44834</v>
      </c>
      <c r="T369" s="2">
        <v>44844</v>
      </c>
      <c r="U369">
        <v>0</v>
      </c>
      <c r="V369" t="s">
        <v>85</v>
      </c>
      <c r="W369">
        <v>574</v>
      </c>
      <c r="X369" t="s">
        <v>60</v>
      </c>
      <c r="Y369" t="s">
        <v>61</v>
      </c>
      <c r="Z369">
        <v>0</v>
      </c>
      <c r="AA369">
        <v>418</v>
      </c>
      <c r="AB369">
        <v>27810</v>
      </c>
      <c r="AC369" t="s">
        <v>46</v>
      </c>
    </row>
    <row r="370" spans="1:29" x14ac:dyDescent="0.3">
      <c r="A370" s="1" t="s">
        <v>47</v>
      </c>
      <c r="B370" t="s">
        <v>145</v>
      </c>
      <c r="C370" t="s">
        <v>146</v>
      </c>
      <c r="D370" t="s">
        <v>178</v>
      </c>
      <c r="E370">
        <v>2</v>
      </c>
      <c r="F370" t="s">
        <v>77</v>
      </c>
      <c r="G370" t="s">
        <v>501</v>
      </c>
      <c r="H370" t="s">
        <v>35</v>
      </c>
      <c r="I370" t="s">
        <v>756</v>
      </c>
      <c r="J370" t="s">
        <v>172</v>
      </c>
      <c r="K370" t="s">
        <v>1760</v>
      </c>
      <c r="L370" t="s">
        <v>1761</v>
      </c>
      <c r="M370" t="s">
        <v>1762</v>
      </c>
      <c r="N370" t="s">
        <v>58</v>
      </c>
      <c r="O370">
        <v>6214</v>
      </c>
      <c r="P370">
        <v>9520</v>
      </c>
      <c r="Q370" t="s">
        <v>41</v>
      </c>
      <c r="R370">
        <v>782</v>
      </c>
      <c r="S370" s="2">
        <v>44387</v>
      </c>
      <c r="T370" t="s">
        <v>42</v>
      </c>
      <c r="U370">
        <v>0</v>
      </c>
      <c r="V370" t="s">
        <v>85</v>
      </c>
      <c r="W370">
        <v>742</v>
      </c>
      <c r="X370" t="s">
        <v>44</v>
      </c>
      <c r="Y370" t="s">
        <v>45</v>
      </c>
      <c r="Z370">
        <v>4979</v>
      </c>
      <c r="AA370">
        <v>115</v>
      </c>
      <c r="AB370">
        <v>6526</v>
      </c>
      <c r="AC370" t="s">
        <v>46</v>
      </c>
    </row>
    <row r="371" spans="1:29" x14ac:dyDescent="0.3">
      <c r="A371" s="1" t="s">
        <v>47</v>
      </c>
      <c r="B371" t="s">
        <v>108</v>
      </c>
      <c r="C371" t="s">
        <v>1763</v>
      </c>
      <c r="D371" t="s">
        <v>352</v>
      </c>
      <c r="E371">
        <v>8</v>
      </c>
      <c r="F371" t="s">
        <v>77</v>
      </c>
      <c r="G371" t="s">
        <v>980</v>
      </c>
      <c r="H371" t="s">
        <v>79</v>
      </c>
      <c r="I371" t="s">
        <v>1764</v>
      </c>
      <c r="J371" t="s">
        <v>1765</v>
      </c>
      <c r="K371" t="s">
        <v>1766</v>
      </c>
      <c r="L371" t="s">
        <v>1767</v>
      </c>
      <c r="M371" t="s">
        <v>1768</v>
      </c>
      <c r="N371" t="s">
        <v>94</v>
      </c>
      <c r="O371">
        <v>2714</v>
      </c>
      <c r="P371">
        <v>6248</v>
      </c>
      <c r="Q371" t="s">
        <v>59</v>
      </c>
      <c r="R371">
        <v>787</v>
      </c>
      <c r="S371" s="2">
        <v>44749</v>
      </c>
      <c r="T371" t="s">
        <v>42</v>
      </c>
      <c r="U371">
        <v>2835</v>
      </c>
      <c r="V371" t="s">
        <v>85</v>
      </c>
      <c r="W371">
        <v>826</v>
      </c>
      <c r="X371" t="s">
        <v>44</v>
      </c>
      <c r="Y371" t="s">
        <v>72</v>
      </c>
      <c r="Z371">
        <v>0</v>
      </c>
      <c r="AA371">
        <v>229</v>
      </c>
      <c r="AB371">
        <v>5426</v>
      </c>
      <c r="AC371" t="s">
        <v>46</v>
      </c>
    </row>
    <row r="372" spans="1:29" x14ac:dyDescent="0.3">
      <c r="A372" s="1" t="s">
        <v>29</v>
      </c>
      <c r="B372" t="s">
        <v>74</v>
      </c>
      <c r="C372" t="s">
        <v>1317</v>
      </c>
      <c r="D372" t="s">
        <v>138</v>
      </c>
      <c r="E372">
        <v>10</v>
      </c>
      <c r="F372" t="s">
        <v>99</v>
      </c>
      <c r="G372" t="s">
        <v>1138</v>
      </c>
      <c r="H372" t="s">
        <v>79</v>
      </c>
      <c r="I372" t="s">
        <v>1769</v>
      </c>
      <c r="J372" t="s">
        <v>1770</v>
      </c>
      <c r="K372" t="s">
        <v>1771</v>
      </c>
      <c r="L372" t="s">
        <v>1772</v>
      </c>
      <c r="M372" t="s">
        <v>795</v>
      </c>
      <c r="N372" t="s">
        <v>94</v>
      </c>
      <c r="O372">
        <v>23447</v>
      </c>
      <c r="P372">
        <v>26556</v>
      </c>
      <c r="Q372" t="s">
        <v>59</v>
      </c>
      <c r="R372">
        <v>586</v>
      </c>
      <c r="S372" s="2">
        <v>45001</v>
      </c>
      <c r="T372" s="2">
        <v>45009</v>
      </c>
      <c r="U372">
        <v>10109</v>
      </c>
      <c r="V372" t="s">
        <v>106</v>
      </c>
      <c r="W372">
        <v>401</v>
      </c>
      <c r="X372" t="s">
        <v>60</v>
      </c>
      <c r="Y372" t="s">
        <v>61</v>
      </c>
      <c r="Z372">
        <v>0</v>
      </c>
      <c r="AA372">
        <v>611</v>
      </c>
      <c r="AB372">
        <v>25199</v>
      </c>
      <c r="AC372" t="s">
        <v>46</v>
      </c>
    </row>
    <row r="373" spans="1:29" x14ac:dyDescent="0.3">
      <c r="A373" s="1" t="s">
        <v>29</v>
      </c>
      <c r="B373" t="s">
        <v>30</v>
      </c>
      <c r="C373" t="s">
        <v>1725</v>
      </c>
      <c r="D373" t="s">
        <v>201</v>
      </c>
      <c r="E373">
        <v>8</v>
      </c>
      <c r="F373" t="s">
        <v>186</v>
      </c>
      <c r="G373" t="s">
        <v>1504</v>
      </c>
      <c r="H373" t="s">
        <v>35</v>
      </c>
      <c r="I373" t="s">
        <v>1773</v>
      </c>
      <c r="J373" t="s">
        <v>1774</v>
      </c>
      <c r="K373" t="s">
        <v>1775</v>
      </c>
      <c r="L373" t="s">
        <v>1776</v>
      </c>
      <c r="M373" t="s">
        <v>1121</v>
      </c>
      <c r="N373" t="s">
        <v>58</v>
      </c>
      <c r="O373">
        <v>28969</v>
      </c>
      <c r="P373">
        <v>32324</v>
      </c>
      <c r="Q373" t="s">
        <v>41</v>
      </c>
      <c r="R373">
        <v>384</v>
      </c>
      <c r="S373" s="2">
        <v>45023</v>
      </c>
      <c r="T373" s="2">
        <v>45044</v>
      </c>
      <c r="U373">
        <v>0</v>
      </c>
      <c r="V373" t="s">
        <v>106</v>
      </c>
      <c r="W373">
        <v>786</v>
      </c>
      <c r="X373" t="s">
        <v>60</v>
      </c>
      <c r="Y373" t="s">
        <v>61</v>
      </c>
      <c r="Z373">
        <v>2729</v>
      </c>
      <c r="AA373">
        <v>264</v>
      </c>
      <c r="AB373">
        <v>32313</v>
      </c>
      <c r="AC373" t="s">
        <v>107</v>
      </c>
    </row>
    <row r="374" spans="1:29" x14ac:dyDescent="0.3">
      <c r="A374" s="1" t="s">
        <v>29</v>
      </c>
      <c r="B374" t="s">
        <v>363</v>
      </c>
      <c r="C374" t="s">
        <v>364</v>
      </c>
      <c r="D374" t="s">
        <v>352</v>
      </c>
      <c r="E374">
        <v>3</v>
      </c>
      <c r="F374" t="s">
        <v>129</v>
      </c>
      <c r="G374" t="s">
        <v>944</v>
      </c>
      <c r="H374" t="s">
        <v>79</v>
      </c>
      <c r="I374" t="s">
        <v>1237</v>
      </c>
      <c r="J374" t="s">
        <v>266</v>
      </c>
      <c r="K374" t="s">
        <v>1777</v>
      </c>
      <c r="L374" t="s">
        <v>1778</v>
      </c>
      <c r="M374" t="s">
        <v>421</v>
      </c>
      <c r="N374" t="s">
        <v>84</v>
      </c>
      <c r="O374">
        <v>4866</v>
      </c>
      <c r="P374">
        <v>8652</v>
      </c>
      <c r="Q374" t="s">
        <v>41</v>
      </c>
      <c r="R374">
        <v>728</v>
      </c>
      <c r="S374" s="2">
        <v>44442</v>
      </c>
      <c r="T374" s="2">
        <v>44469</v>
      </c>
      <c r="U374">
        <v>0</v>
      </c>
      <c r="V374" t="s">
        <v>71</v>
      </c>
      <c r="W374">
        <v>794</v>
      </c>
      <c r="X374" t="s">
        <v>60</v>
      </c>
      <c r="Y374" t="s">
        <v>61</v>
      </c>
      <c r="Z374">
        <v>0</v>
      </c>
      <c r="AA374">
        <v>280</v>
      </c>
      <c r="AB374">
        <v>7960</v>
      </c>
      <c r="AC374" t="s">
        <v>107</v>
      </c>
    </row>
    <row r="375" spans="1:29" x14ac:dyDescent="0.3">
      <c r="A375" s="1" t="s">
        <v>29</v>
      </c>
      <c r="B375" t="s">
        <v>86</v>
      </c>
      <c r="C375" t="s">
        <v>375</v>
      </c>
      <c r="D375" t="s">
        <v>257</v>
      </c>
      <c r="E375">
        <v>3</v>
      </c>
      <c r="F375" t="s">
        <v>51</v>
      </c>
      <c r="G375" t="s">
        <v>237</v>
      </c>
      <c r="H375" t="s">
        <v>35</v>
      </c>
      <c r="I375" t="s">
        <v>711</v>
      </c>
      <c r="J375" t="s">
        <v>224</v>
      </c>
      <c r="K375" t="s">
        <v>1779</v>
      </c>
      <c r="L375" t="s">
        <v>1780</v>
      </c>
      <c r="M375" t="s">
        <v>1597</v>
      </c>
      <c r="N375" t="s">
        <v>40</v>
      </c>
      <c r="O375">
        <v>13302</v>
      </c>
      <c r="P375">
        <v>15540</v>
      </c>
      <c r="Q375" t="s">
        <v>59</v>
      </c>
      <c r="R375">
        <v>240</v>
      </c>
      <c r="S375" s="2">
        <v>44547</v>
      </c>
      <c r="T375" t="s">
        <v>42</v>
      </c>
      <c r="U375">
        <v>30145</v>
      </c>
      <c r="V375" t="s">
        <v>106</v>
      </c>
      <c r="W375">
        <v>829</v>
      </c>
      <c r="X375" t="s">
        <v>44</v>
      </c>
      <c r="Y375" t="s">
        <v>61</v>
      </c>
      <c r="Z375">
        <v>0</v>
      </c>
      <c r="AA375">
        <v>560</v>
      </c>
      <c r="AB375">
        <v>15238</v>
      </c>
      <c r="AC375" t="s">
        <v>46</v>
      </c>
    </row>
    <row r="376" spans="1:29" x14ac:dyDescent="0.3">
      <c r="A376" s="1" t="s">
        <v>29</v>
      </c>
      <c r="B376" t="s">
        <v>96</v>
      </c>
      <c r="C376" t="s">
        <v>1389</v>
      </c>
      <c r="D376" t="s">
        <v>387</v>
      </c>
      <c r="E376">
        <v>7</v>
      </c>
      <c r="F376" t="s">
        <v>271</v>
      </c>
      <c r="G376" t="s">
        <v>1298</v>
      </c>
      <c r="H376" t="s">
        <v>35</v>
      </c>
      <c r="I376" t="s">
        <v>1781</v>
      </c>
      <c r="J376" t="s">
        <v>890</v>
      </c>
      <c r="K376" t="s">
        <v>1782</v>
      </c>
      <c r="L376" t="s">
        <v>1783</v>
      </c>
      <c r="M376" t="s">
        <v>1784</v>
      </c>
      <c r="N376" t="s">
        <v>40</v>
      </c>
      <c r="O376">
        <v>13972</v>
      </c>
      <c r="P376">
        <v>17181</v>
      </c>
      <c r="Q376" t="s">
        <v>95</v>
      </c>
      <c r="R376">
        <v>338</v>
      </c>
      <c r="S376" s="2">
        <v>44736</v>
      </c>
      <c r="T376" s="2">
        <v>44749</v>
      </c>
      <c r="U376">
        <v>0</v>
      </c>
      <c r="V376" t="s">
        <v>85</v>
      </c>
      <c r="W376">
        <v>759</v>
      </c>
      <c r="X376" t="s">
        <v>60</v>
      </c>
      <c r="Y376" t="s">
        <v>45</v>
      </c>
      <c r="Z376">
        <v>0</v>
      </c>
      <c r="AA376">
        <v>245</v>
      </c>
      <c r="AB376">
        <v>14106</v>
      </c>
      <c r="AC376" t="s">
        <v>107</v>
      </c>
    </row>
    <row r="377" spans="1:29" x14ac:dyDescent="0.3">
      <c r="A377" s="1" t="s">
        <v>29</v>
      </c>
      <c r="B377" t="s">
        <v>96</v>
      </c>
      <c r="C377" t="s">
        <v>893</v>
      </c>
      <c r="D377" t="s">
        <v>387</v>
      </c>
      <c r="E377">
        <v>7</v>
      </c>
      <c r="F377" t="s">
        <v>99</v>
      </c>
      <c r="G377" t="s">
        <v>1638</v>
      </c>
      <c r="H377" t="s">
        <v>35</v>
      </c>
      <c r="I377" t="s">
        <v>935</v>
      </c>
      <c r="J377" t="s">
        <v>157</v>
      </c>
      <c r="K377" t="s">
        <v>1785</v>
      </c>
      <c r="L377" t="s">
        <v>1786</v>
      </c>
      <c r="M377" t="s">
        <v>1136</v>
      </c>
      <c r="N377" t="s">
        <v>94</v>
      </c>
      <c r="O377">
        <v>14793</v>
      </c>
      <c r="P377">
        <v>17833</v>
      </c>
      <c r="Q377" t="s">
        <v>59</v>
      </c>
      <c r="R377">
        <v>743</v>
      </c>
      <c r="S377" s="2">
        <v>45205</v>
      </c>
      <c r="T377" s="2">
        <v>45227</v>
      </c>
      <c r="U377">
        <v>47095</v>
      </c>
      <c r="V377" t="s">
        <v>71</v>
      </c>
      <c r="W377">
        <v>761</v>
      </c>
      <c r="X377" t="s">
        <v>60</v>
      </c>
      <c r="Y377" t="s">
        <v>61</v>
      </c>
      <c r="Z377">
        <v>0</v>
      </c>
      <c r="AA377">
        <v>47</v>
      </c>
      <c r="AB377">
        <v>16734</v>
      </c>
      <c r="AC377" t="s">
        <v>46</v>
      </c>
    </row>
    <row r="378" spans="1:29" x14ac:dyDescent="0.3">
      <c r="A378" s="1" t="s">
        <v>47</v>
      </c>
      <c r="B378" t="s">
        <v>48</v>
      </c>
      <c r="C378" t="s">
        <v>1787</v>
      </c>
      <c r="D378" t="s">
        <v>50</v>
      </c>
      <c r="E378">
        <v>8</v>
      </c>
      <c r="F378" t="s">
        <v>129</v>
      </c>
      <c r="G378" t="s">
        <v>130</v>
      </c>
      <c r="H378" t="s">
        <v>35</v>
      </c>
      <c r="I378" t="s">
        <v>1788</v>
      </c>
      <c r="J378" t="s">
        <v>1789</v>
      </c>
      <c r="K378" t="s">
        <v>1790</v>
      </c>
      <c r="L378" t="s">
        <v>1791</v>
      </c>
      <c r="M378" t="s">
        <v>438</v>
      </c>
      <c r="N378" t="s">
        <v>94</v>
      </c>
      <c r="O378">
        <v>29351</v>
      </c>
      <c r="P378">
        <v>33636</v>
      </c>
      <c r="Q378" t="s">
        <v>95</v>
      </c>
      <c r="R378">
        <v>963</v>
      </c>
      <c r="S378" s="2">
        <v>44583</v>
      </c>
      <c r="T378" t="s">
        <v>42</v>
      </c>
      <c r="U378">
        <v>0</v>
      </c>
      <c r="V378" t="s">
        <v>43</v>
      </c>
      <c r="W378">
        <v>683</v>
      </c>
      <c r="X378" t="s">
        <v>44</v>
      </c>
      <c r="Y378" t="s">
        <v>45</v>
      </c>
      <c r="Z378">
        <v>0</v>
      </c>
      <c r="AA378">
        <v>171</v>
      </c>
      <c r="AB378">
        <v>29804</v>
      </c>
      <c r="AC378" t="s">
        <v>73</v>
      </c>
    </row>
    <row r="379" spans="1:29" x14ac:dyDescent="0.3">
      <c r="A379" s="1" t="s">
        <v>47</v>
      </c>
      <c r="B379" t="s">
        <v>145</v>
      </c>
      <c r="C379" t="s">
        <v>445</v>
      </c>
      <c r="D379" t="s">
        <v>185</v>
      </c>
      <c r="E379">
        <v>8</v>
      </c>
      <c r="F379" t="s">
        <v>271</v>
      </c>
      <c r="G379" t="s">
        <v>340</v>
      </c>
      <c r="H379" t="s">
        <v>35</v>
      </c>
      <c r="I379" t="s">
        <v>1287</v>
      </c>
      <c r="J379" t="s">
        <v>1792</v>
      </c>
      <c r="K379" t="s">
        <v>1793</v>
      </c>
      <c r="L379" t="s">
        <v>1794</v>
      </c>
      <c r="M379" t="s">
        <v>1294</v>
      </c>
      <c r="N379" t="s">
        <v>58</v>
      </c>
      <c r="O379">
        <v>18711</v>
      </c>
      <c r="P379">
        <v>21306</v>
      </c>
      <c r="Q379" t="s">
        <v>59</v>
      </c>
      <c r="R379">
        <v>354</v>
      </c>
      <c r="S379" s="2">
        <v>44571</v>
      </c>
      <c r="T379" t="s">
        <v>42</v>
      </c>
      <c r="U379">
        <v>37308</v>
      </c>
      <c r="V379" t="s">
        <v>43</v>
      </c>
      <c r="W379">
        <v>719</v>
      </c>
      <c r="X379" t="s">
        <v>44</v>
      </c>
      <c r="Y379" t="s">
        <v>72</v>
      </c>
      <c r="Z379">
        <v>1581</v>
      </c>
      <c r="AA379">
        <v>791</v>
      </c>
      <c r="AB379">
        <v>19548</v>
      </c>
      <c r="AC379" t="s">
        <v>107</v>
      </c>
    </row>
    <row r="380" spans="1:29" x14ac:dyDescent="0.3">
      <c r="A380" s="1" t="s">
        <v>29</v>
      </c>
      <c r="B380" t="s">
        <v>62</v>
      </c>
      <c r="C380" t="s">
        <v>1795</v>
      </c>
      <c r="D380" t="s">
        <v>119</v>
      </c>
      <c r="E380">
        <v>3</v>
      </c>
      <c r="F380" t="s">
        <v>221</v>
      </c>
      <c r="G380" t="s">
        <v>667</v>
      </c>
      <c r="H380" t="s">
        <v>35</v>
      </c>
      <c r="I380" t="s">
        <v>1796</v>
      </c>
      <c r="J380" t="s">
        <v>1797</v>
      </c>
      <c r="K380" t="s">
        <v>1798</v>
      </c>
      <c r="L380" t="s">
        <v>1799</v>
      </c>
      <c r="M380" t="s">
        <v>505</v>
      </c>
      <c r="N380" t="s">
        <v>40</v>
      </c>
      <c r="O380">
        <v>17437</v>
      </c>
      <c r="P380">
        <v>20442</v>
      </c>
      <c r="Q380" t="s">
        <v>95</v>
      </c>
      <c r="R380">
        <v>246</v>
      </c>
      <c r="S380" s="2">
        <v>45107</v>
      </c>
      <c r="T380" t="s">
        <v>42</v>
      </c>
      <c r="U380">
        <v>0</v>
      </c>
      <c r="V380" t="s">
        <v>71</v>
      </c>
      <c r="W380">
        <v>504</v>
      </c>
      <c r="X380" t="s">
        <v>44</v>
      </c>
      <c r="Y380" t="s">
        <v>72</v>
      </c>
      <c r="Z380">
        <v>0</v>
      </c>
      <c r="AA380">
        <v>224</v>
      </c>
      <c r="AB380">
        <v>18591</v>
      </c>
      <c r="AC380" t="s">
        <v>73</v>
      </c>
    </row>
    <row r="381" spans="1:29" x14ac:dyDescent="0.3">
      <c r="A381" s="1" t="s">
        <v>29</v>
      </c>
      <c r="B381" t="s">
        <v>30</v>
      </c>
      <c r="C381" t="s">
        <v>1800</v>
      </c>
      <c r="D381" t="s">
        <v>50</v>
      </c>
      <c r="E381">
        <v>8</v>
      </c>
      <c r="F381" t="s">
        <v>129</v>
      </c>
      <c r="G381" t="s">
        <v>395</v>
      </c>
      <c r="H381" t="s">
        <v>35</v>
      </c>
      <c r="I381" t="s">
        <v>180</v>
      </c>
      <c r="J381" t="s">
        <v>1462</v>
      </c>
      <c r="K381" t="s">
        <v>1801</v>
      </c>
      <c r="L381" t="s">
        <v>1802</v>
      </c>
      <c r="M381" t="s">
        <v>269</v>
      </c>
      <c r="N381" t="s">
        <v>94</v>
      </c>
      <c r="O381">
        <v>10719</v>
      </c>
      <c r="P381">
        <v>13905</v>
      </c>
      <c r="Q381" t="s">
        <v>95</v>
      </c>
      <c r="R381">
        <v>911</v>
      </c>
      <c r="S381" s="2">
        <v>44536</v>
      </c>
      <c r="T381" t="s">
        <v>42</v>
      </c>
      <c r="U381">
        <v>0</v>
      </c>
      <c r="V381" t="s">
        <v>71</v>
      </c>
      <c r="W381">
        <v>810</v>
      </c>
      <c r="X381" t="s">
        <v>44</v>
      </c>
      <c r="Y381" t="s">
        <v>45</v>
      </c>
      <c r="Z381">
        <v>0</v>
      </c>
      <c r="AA381">
        <v>161</v>
      </c>
      <c r="AB381">
        <v>12758</v>
      </c>
      <c r="AC381" t="s">
        <v>73</v>
      </c>
    </row>
    <row r="382" spans="1:29" x14ac:dyDescent="0.3">
      <c r="A382" s="1" t="s">
        <v>29</v>
      </c>
      <c r="B382" t="s">
        <v>541</v>
      </c>
      <c r="C382" t="s">
        <v>1803</v>
      </c>
      <c r="D382" t="s">
        <v>119</v>
      </c>
      <c r="E382">
        <v>6</v>
      </c>
      <c r="F382" t="s">
        <v>186</v>
      </c>
      <c r="G382" t="s">
        <v>620</v>
      </c>
      <c r="H382" t="s">
        <v>35</v>
      </c>
      <c r="I382" t="s">
        <v>1804</v>
      </c>
      <c r="J382" t="s">
        <v>470</v>
      </c>
      <c r="K382" t="s">
        <v>1805</v>
      </c>
      <c r="L382" t="s">
        <v>1806</v>
      </c>
      <c r="M382" t="s">
        <v>1274</v>
      </c>
      <c r="N382" t="s">
        <v>40</v>
      </c>
      <c r="O382">
        <v>28782</v>
      </c>
      <c r="P382">
        <v>33731</v>
      </c>
      <c r="Q382" t="s">
        <v>59</v>
      </c>
      <c r="R382">
        <v>894</v>
      </c>
      <c r="S382" s="2">
        <v>44915</v>
      </c>
      <c r="T382" t="s">
        <v>42</v>
      </c>
      <c r="U382">
        <v>38050</v>
      </c>
      <c r="V382" t="s">
        <v>85</v>
      </c>
      <c r="W382">
        <v>498</v>
      </c>
      <c r="X382" t="s">
        <v>44</v>
      </c>
      <c r="Y382" t="s">
        <v>61</v>
      </c>
      <c r="Z382">
        <v>0</v>
      </c>
      <c r="AA382">
        <v>567</v>
      </c>
      <c r="AB382">
        <v>29286</v>
      </c>
      <c r="AC382" t="s">
        <v>107</v>
      </c>
    </row>
    <row r="383" spans="1:29" x14ac:dyDescent="0.3">
      <c r="A383" s="1" t="s">
        <v>29</v>
      </c>
      <c r="B383" t="s">
        <v>327</v>
      </c>
      <c r="C383" t="s">
        <v>585</v>
      </c>
      <c r="D383" t="s">
        <v>201</v>
      </c>
      <c r="E383">
        <v>9</v>
      </c>
      <c r="F383" t="s">
        <v>120</v>
      </c>
      <c r="G383" t="s">
        <v>586</v>
      </c>
      <c r="H383" t="s">
        <v>35</v>
      </c>
      <c r="I383" t="s">
        <v>1807</v>
      </c>
      <c r="J383" t="s">
        <v>1233</v>
      </c>
      <c r="K383" t="s">
        <v>1808</v>
      </c>
      <c r="L383" t="s">
        <v>1809</v>
      </c>
      <c r="M383" t="s">
        <v>1019</v>
      </c>
      <c r="N383" t="s">
        <v>40</v>
      </c>
      <c r="O383">
        <v>4348</v>
      </c>
      <c r="P383">
        <v>8317</v>
      </c>
      <c r="Q383" t="s">
        <v>95</v>
      </c>
      <c r="R383">
        <v>527</v>
      </c>
      <c r="S383" s="2">
        <v>44776</v>
      </c>
      <c r="T383" t="s">
        <v>42</v>
      </c>
      <c r="U383">
        <v>0</v>
      </c>
      <c r="V383" t="s">
        <v>85</v>
      </c>
      <c r="W383">
        <v>574</v>
      </c>
      <c r="X383" t="s">
        <v>44</v>
      </c>
      <c r="Y383" t="s">
        <v>61</v>
      </c>
      <c r="Z383">
        <v>0</v>
      </c>
      <c r="AA383">
        <v>131</v>
      </c>
      <c r="AB383">
        <v>6966</v>
      </c>
      <c r="AC383" t="s">
        <v>46</v>
      </c>
    </row>
    <row r="384" spans="1:29" x14ac:dyDescent="0.3">
      <c r="A384" s="1" t="s">
        <v>29</v>
      </c>
      <c r="B384" t="s">
        <v>228</v>
      </c>
      <c r="C384" t="s">
        <v>1087</v>
      </c>
      <c r="D384" t="s">
        <v>387</v>
      </c>
      <c r="E384">
        <v>1</v>
      </c>
      <c r="F384" t="s">
        <v>64</v>
      </c>
      <c r="G384" t="s">
        <v>376</v>
      </c>
      <c r="H384" t="s">
        <v>79</v>
      </c>
      <c r="I384" t="s">
        <v>459</v>
      </c>
      <c r="J384" t="s">
        <v>519</v>
      </c>
      <c r="K384" t="s">
        <v>1810</v>
      </c>
      <c r="L384" t="s">
        <v>1811</v>
      </c>
      <c r="M384" t="s">
        <v>993</v>
      </c>
      <c r="N384" t="s">
        <v>94</v>
      </c>
      <c r="O384">
        <v>20842</v>
      </c>
      <c r="P384">
        <v>25490</v>
      </c>
      <c r="Q384" t="s">
        <v>59</v>
      </c>
      <c r="R384">
        <v>235</v>
      </c>
      <c r="S384" s="2">
        <v>45261</v>
      </c>
      <c r="T384" s="2">
        <v>45264</v>
      </c>
      <c r="U384">
        <v>6002</v>
      </c>
      <c r="V384" t="s">
        <v>71</v>
      </c>
      <c r="W384">
        <v>667</v>
      </c>
      <c r="X384" t="s">
        <v>60</v>
      </c>
      <c r="Y384" t="s">
        <v>61</v>
      </c>
      <c r="Z384">
        <v>0</v>
      </c>
      <c r="AA384">
        <v>748</v>
      </c>
      <c r="AB384">
        <v>24490</v>
      </c>
      <c r="AC384" t="s">
        <v>46</v>
      </c>
    </row>
    <row r="385" spans="1:29" x14ac:dyDescent="0.3">
      <c r="A385" s="1" t="s">
        <v>47</v>
      </c>
      <c r="B385" t="s">
        <v>153</v>
      </c>
      <c r="C385" t="s">
        <v>723</v>
      </c>
      <c r="D385" t="s">
        <v>128</v>
      </c>
      <c r="E385">
        <v>2</v>
      </c>
      <c r="F385" t="s">
        <v>120</v>
      </c>
      <c r="G385" t="s">
        <v>489</v>
      </c>
      <c r="H385" t="s">
        <v>79</v>
      </c>
      <c r="I385" t="s">
        <v>210</v>
      </c>
      <c r="J385" t="s">
        <v>1652</v>
      </c>
      <c r="K385" t="s">
        <v>1812</v>
      </c>
      <c r="L385" t="s">
        <v>1813</v>
      </c>
      <c r="M385" t="s">
        <v>1707</v>
      </c>
      <c r="N385" t="s">
        <v>94</v>
      </c>
      <c r="O385">
        <v>21996</v>
      </c>
      <c r="P385">
        <v>25670</v>
      </c>
      <c r="Q385" t="s">
        <v>95</v>
      </c>
      <c r="R385">
        <v>27</v>
      </c>
      <c r="S385" s="2">
        <v>44393</v>
      </c>
      <c r="T385" s="2">
        <v>44401</v>
      </c>
      <c r="U385">
        <v>0</v>
      </c>
      <c r="V385" t="s">
        <v>43</v>
      </c>
      <c r="W385">
        <v>824</v>
      </c>
      <c r="X385" t="s">
        <v>60</v>
      </c>
      <c r="Y385" t="s">
        <v>45</v>
      </c>
      <c r="Z385">
        <v>0</v>
      </c>
      <c r="AA385">
        <v>666</v>
      </c>
      <c r="AB385">
        <v>24774</v>
      </c>
      <c r="AC385" t="s">
        <v>107</v>
      </c>
    </row>
    <row r="386" spans="1:29" x14ac:dyDescent="0.3">
      <c r="A386" s="1" t="s">
        <v>47</v>
      </c>
      <c r="B386" t="s">
        <v>176</v>
      </c>
      <c r="C386" t="s">
        <v>290</v>
      </c>
      <c r="D386" t="s">
        <v>201</v>
      </c>
      <c r="E386">
        <v>2</v>
      </c>
      <c r="F386" t="s">
        <v>186</v>
      </c>
      <c r="G386" t="s">
        <v>463</v>
      </c>
      <c r="H386" t="s">
        <v>35</v>
      </c>
      <c r="I386" t="s">
        <v>265</v>
      </c>
      <c r="J386" t="s">
        <v>1814</v>
      </c>
      <c r="K386" t="s">
        <v>1815</v>
      </c>
      <c r="L386" t="s">
        <v>1816</v>
      </c>
      <c r="M386" t="s">
        <v>902</v>
      </c>
      <c r="N386" t="s">
        <v>58</v>
      </c>
      <c r="O386">
        <v>17949</v>
      </c>
      <c r="P386">
        <v>22434</v>
      </c>
      <c r="Q386" t="s">
        <v>41</v>
      </c>
      <c r="R386">
        <v>822</v>
      </c>
      <c r="S386" s="2">
        <v>45090</v>
      </c>
      <c r="T386" s="2">
        <v>45099</v>
      </c>
      <c r="U386">
        <v>0</v>
      </c>
      <c r="V386" t="s">
        <v>43</v>
      </c>
      <c r="W386">
        <v>754</v>
      </c>
      <c r="X386" t="s">
        <v>60</v>
      </c>
      <c r="Y386" t="s">
        <v>45</v>
      </c>
      <c r="Z386">
        <v>3554</v>
      </c>
      <c r="AA386">
        <v>908</v>
      </c>
      <c r="AB386">
        <v>19481</v>
      </c>
      <c r="AC386" t="s">
        <v>107</v>
      </c>
    </row>
    <row r="387" spans="1:29" x14ac:dyDescent="0.3">
      <c r="A387" s="1" t="s">
        <v>29</v>
      </c>
      <c r="B387" t="s">
        <v>327</v>
      </c>
      <c r="C387" t="s">
        <v>949</v>
      </c>
      <c r="D387" t="s">
        <v>185</v>
      </c>
      <c r="E387">
        <v>1</v>
      </c>
      <c r="F387" t="s">
        <v>120</v>
      </c>
      <c r="G387" t="s">
        <v>543</v>
      </c>
      <c r="H387" t="s">
        <v>79</v>
      </c>
      <c r="I387" t="s">
        <v>1817</v>
      </c>
      <c r="J387" t="s">
        <v>1818</v>
      </c>
      <c r="K387" t="s">
        <v>1819</v>
      </c>
      <c r="L387" t="s">
        <v>1820</v>
      </c>
      <c r="M387" t="s">
        <v>1023</v>
      </c>
      <c r="N387" t="s">
        <v>94</v>
      </c>
      <c r="O387">
        <v>15974</v>
      </c>
      <c r="P387">
        <v>17993</v>
      </c>
      <c r="Q387" t="s">
        <v>95</v>
      </c>
      <c r="R387">
        <v>322</v>
      </c>
      <c r="S387" s="2">
        <v>44877</v>
      </c>
      <c r="T387" t="s">
        <v>42</v>
      </c>
      <c r="U387">
        <v>0</v>
      </c>
      <c r="V387" t="s">
        <v>106</v>
      </c>
      <c r="W387">
        <v>518</v>
      </c>
      <c r="X387" t="s">
        <v>44</v>
      </c>
      <c r="Y387" t="s">
        <v>72</v>
      </c>
      <c r="Z387">
        <v>0</v>
      </c>
      <c r="AA387">
        <v>629</v>
      </c>
      <c r="AB387">
        <v>17409</v>
      </c>
      <c r="AC387" t="s">
        <v>73</v>
      </c>
    </row>
    <row r="388" spans="1:29" x14ac:dyDescent="0.3">
      <c r="A388" s="1" t="s">
        <v>29</v>
      </c>
      <c r="B388" t="s">
        <v>62</v>
      </c>
      <c r="C388" t="s">
        <v>1821</v>
      </c>
      <c r="D388" t="s">
        <v>110</v>
      </c>
      <c r="E388">
        <v>9</v>
      </c>
      <c r="F388" t="s">
        <v>64</v>
      </c>
      <c r="G388" t="s">
        <v>258</v>
      </c>
      <c r="H388" t="s">
        <v>35</v>
      </c>
      <c r="I388" t="s">
        <v>36</v>
      </c>
      <c r="J388" t="s">
        <v>1822</v>
      </c>
      <c r="K388" t="s">
        <v>1823</v>
      </c>
      <c r="L388" t="s">
        <v>1824</v>
      </c>
      <c r="M388" t="s">
        <v>70</v>
      </c>
      <c r="N388" t="s">
        <v>94</v>
      </c>
      <c r="O388">
        <v>10822</v>
      </c>
      <c r="P388">
        <v>14104</v>
      </c>
      <c r="Q388" t="s">
        <v>95</v>
      </c>
      <c r="R388">
        <v>405</v>
      </c>
      <c r="S388" s="2">
        <v>44732</v>
      </c>
      <c r="T388" s="2">
        <v>44744</v>
      </c>
      <c r="U388">
        <v>0</v>
      </c>
      <c r="V388" t="s">
        <v>71</v>
      </c>
      <c r="W388">
        <v>617</v>
      </c>
      <c r="X388" t="s">
        <v>60</v>
      </c>
      <c r="Y388" t="s">
        <v>45</v>
      </c>
      <c r="Z388">
        <v>0</v>
      </c>
      <c r="AA388">
        <v>823</v>
      </c>
      <c r="AB388">
        <v>11870</v>
      </c>
      <c r="AC388" t="s">
        <v>73</v>
      </c>
    </row>
    <row r="389" spans="1:29" x14ac:dyDescent="0.3">
      <c r="A389" s="1" t="s">
        <v>47</v>
      </c>
      <c r="B389" t="s">
        <v>117</v>
      </c>
      <c r="C389" t="s">
        <v>1406</v>
      </c>
      <c r="D389" t="s">
        <v>98</v>
      </c>
      <c r="E389">
        <v>3</v>
      </c>
      <c r="F389" t="s">
        <v>271</v>
      </c>
      <c r="G389" t="s">
        <v>340</v>
      </c>
      <c r="H389" t="s">
        <v>79</v>
      </c>
      <c r="I389" t="s">
        <v>1287</v>
      </c>
      <c r="J389" t="s">
        <v>1825</v>
      </c>
      <c r="K389" t="s">
        <v>1826</v>
      </c>
      <c r="L389" t="s">
        <v>1827</v>
      </c>
      <c r="M389" t="s">
        <v>1484</v>
      </c>
      <c r="N389" t="s">
        <v>58</v>
      </c>
      <c r="O389">
        <v>2941</v>
      </c>
      <c r="P389">
        <v>7048</v>
      </c>
      <c r="Q389" t="s">
        <v>59</v>
      </c>
      <c r="R389">
        <v>170</v>
      </c>
      <c r="S389" s="2">
        <v>45245</v>
      </c>
      <c r="T389" s="2">
        <v>45252</v>
      </c>
      <c r="U389">
        <v>26440</v>
      </c>
      <c r="V389" t="s">
        <v>106</v>
      </c>
      <c r="W389">
        <v>797</v>
      </c>
      <c r="X389" t="s">
        <v>60</v>
      </c>
      <c r="Y389" t="s">
        <v>61</v>
      </c>
      <c r="Z389">
        <v>2451</v>
      </c>
      <c r="AA389">
        <v>459</v>
      </c>
      <c r="AB389">
        <v>4924</v>
      </c>
      <c r="AC389" t="s">
        <v>73</v>
      </c>
    </row>
    <row r="390" spans="1:29" x14ac:dyDescent="0.3">
      <c r="A390" s="1" t="s">
        <v>29</v>
      </c>
      <c r="B390" t="s">
        <v>541</v>
      </c>
      <c r="C390" t="s">
        <v>541</v>
      </c>
      <c r="D390" t="s">
        <v>110</v>
      </c>
      <c r="E390">
        <v>5</v>
      </c>
      <c r="F390" t="s">
        <v>120</v>
      </c>
      <c r="G390" t="s">
        <v>194</v>
      </c>
      <c r="H390" t="s">
        <v>35</v>
      </c>
      <c r="I390" t="s">
        <v>1553</v>
      </c>
      <c r="J390" t="s">
        <v>553</v>
      </c>
      <c r="K390" t="s">
        <v>1828</v>
      </c>
      <c r="L390" t="s">
        <v>1829</v>
      </c>
      <c r="M390" t="s">
        <v>1340</v>
      </c>
      <c r="N390" t="s">
        <v>94</v>
      </c>
      <c r="O390">
        <v>5514</v>
      </c>
      <c r="P390">
        <v>10323</v>
      </c>
      <c r="Q390" t="s">
        <v>41</v>
      </c>
      <c r="R390">
        <v>433</v>
      </c>
      <c r="S390" s="2">
        <v>44465</v>
      </c>
      <c r="T390" s="2">
        <v>44488</v>
      </c>
      <c r="U390">
        <v>0</v>
      </c>
      <c r="V390" t="s">
        <v>43</v>
      </c>
      <c r="W390">
        <v>484</v>
      </c>
      <c r="X390" t="s">
        <v>60</v>
      </c>
      <c r="Y390" t="s">
        <v>61</v>
      </c>
      <c r="Z390">
        <v>0</v>
      </c>
      <c r="AA390">
        <v>467</v>
      </c>
      <c r="AB390">
        <v>10281</v>
      </c>
      <c r="AC390" t="s">
        <v>46</v>
      </c>
    </row>
    <row r="391" spans="1:29" x14ac:dyDescent="0.3">
      <c r="A391" s="1" t="s">
        <v>29</v>
      </c>
      <c r="B391" t="s">
        <v>228</v>
      </c>
      <c r="C391" t="s">
        <v>960</v>
      </c>
      <c r="D391" t="s">
        <v>387</v>
      </c>
      <c r="E391">
        <v>6</v>
      </c>
      <c r="F391" t="s">
        <v>77</v>
      </c>
      <c r="G391" t="s">
        <v>1221</v>
      </c>
      <c r="H391" t="s">
        <v>79</v>
      </c>
      <c r="I391" t="s">
        <v>1830</v>
      </c>
      <c r="J391" t="s">
        <v>1831</v>
      </c>
      <c r="K391" s="3" t="s">
        <v>1832</v>
      </c>
      <c r="L391" t="s">
        <v>1833</v>
      </c>
      <c r="M391" t="s">
        <v>479</v>
      </c>
      <c r="N391" t="s">
        <v>94</v>
      </c>
      <c r="O391">
        <v>8476</v>
      </c>
      <c r="P391">
        <v>11839</v>
      </c>
      <c r="Q391" t="s">
        <v>59</v>
      </c>
      <c r="R391">
        <v>844</v>
      </c>
      <c r="S391" s="2">
        <v>44862</v>
      </c>
      <c r="T391" s="2">
        <v>44884</v>
      </c>
      <c r="U391">
        <v>44210</v>
      </c>
      <c r="V391" t="s">
        <v>43</v>
      </c>
      <c r="W391">
        <v>823</v>
      </c>
      <c r="X391" t="s">
        <v>60</v>
      </c>
      <c r="Y391" t="s">
        <v>61</v>
      </c>
      <c r="Z391">
        <v>0</v>
      </c>
      <c r="AA391">
        <v>475</v>
      </c>
      <c r="AB391">
        <v>10852</v>
      </c>
      <c r="AC391" t="s">
        <v>107</v>
      </c>
    </row>
    <row r="392" spans="1:29" x14ac:dyDescent="0.3">
      <c r="A392" s="1" t="s">
        <v>29</v>
      </c>
      <c r="B392" t="s">
        <v>541</v>
      </c>
      <c r="C392" t="s">
        <v>1834</v>
      </c>
      <c r="D392" t="s">
        <v>169</v>
      </c>
      <c r="E392">
        <v>8</v>
      </c>
      <c r="F392" t="s">
        <v>129</v>
      </c>
      <c r="G392" t="s">
        <v>574</v>
      </c>
      <c r="H392" t="s">
        <v>35</v>
      </c>
      <c r="I392" t="s">
        <v>1835</v>
      </c>
      <c r="J392" t="s">
        <v>1836</v>
      </c>
      <c r="K392" t="s">
        <v>1837</v>
      </c>
      <c r="L392" t="s">
        <v>1838</v>
      </c>
      <c r="M392" t="s">
        <v>1715</v>
      </c>
      <c r="N392" t="s">
        <v>58</v>
      </c>
      <c r="O392">
        <v>21605</v>
      </c>
      <c r="P392">
        <v>24487</v>
      </c>
      <c r="Q392" t="s">
        <v>95</v>
      </c>
      <c r="R392">
        <v>42</v>
      </c>
      <c r="S392" s="2">
        <v>44462</v>
      </c>
      <c r="T392" s="2">
        <v>44489</v>
      </c>
      <c r="U392">
        <v>0</v>
      </c>
      <c r="V392" t="s">
        <v>106</v>
      </c>
      <c r="W392">
        <v>714</v>
      </c>
      <c r="X392" t="s">
        <v>60</v>
      </c>
      <c r="Y392" t="s">
        <v>61</v>
      </c>
      <c r="Z392">
        <v>2967</v>
      </c>
      <c r="AA392">
        <v>470</v>
      </c>
      <c r="AB392">
        <v>22167</v>
      </c>
      <c r="AC392" t="s">
        <v>46</v>
      </c>
    </row>
    <row r="393" spans="1:29" x14ac:dyDescent="0.3">
      <c r="A393" s="1" t="s">
        <v>29</v>
      </c>
      <c r="B393" t="s">
        <v>96</v>
      </c>
      <c r="C393" t="s">
        <v>1496</v>
      </c>
      <c r="D393" t="s">
        <v>352</v>
      </c>
      <c r="E393">
        <v>10</v>
      </c>
      <c r="F393" t="s">
        <v>271</v>
      </c>
      <c r="G393" t="s">
        <v>353</v>
      </c>
      <c r="H393" t="s">
        <v>79</v>
      </c>
      <c r="I393" t="s">
        <v>621</v>
      </c>
      <c r="J393" t="s">
        <v>1535</v>
      </c>
      <c r="K393" t="s">
        <v>1839</v>
      </c>
      <c r="L393" t="s">
        <v>1840</v>
      </c>
      <c r="M393" t="s">
        <v>1500</v>
      </c>
      <c r="N393" t="s">
        <v>58</v>
      </c>
      <c r="O393">
        <v>16461</v>
      </c>
      <c r="P393">
        <v>19496</v>
      </c>
      <c r="Q393" t="s">
        <v>41</v>
      </c>
      <c r="R393">
        <v>641</v>
      </c>
      <c r="S393" s="2">
        <v>44725</v>
      </c>
      <c r="T393" t="s">
        <v>42</v>
      </c>
      <c r="U393">
        <v>0</v>
      </c>
      <c r="V393" t="s">
        <v>71</v>
      </c>
      <c r="W393">
        <v>782</v>
      </c>
      <c r="X393" t="s">
        <v>44</v>
      </c>
      <c r="Y393" t="s">
        <v>45</v>
      </c>
      <c r="Z393">
        <v>1145</v>
      </c>
      <c r="AA393">
        <v>967</v>
      </c>
      <c r="AB393">
        <v>18101</v>
      </c>
      <c r="AC393" t="s">
        <v>46</v>
      </c>
    </row>
    <row r="394" spans="1:29" x14ac:dyDescent="0.3">
      <c r="A394" s="1" t="s">
        <v>29</v>
      </c>
      <c r="B394" t="s">
        <v>74</v>
      </c>
      <c r="C394" t="s">
        <v>903</v>
      </c>
      <c r="D394" t="s">
        <v>98</v>
      </c>
      <c r="E394">
        <v>10</v>
      </c>
      <c r="F394" t="s">
        <v>120</v>
      </c>
      <c r="G394" t="s">
        <v>543</v>
      </c>
      <c r="H394" t="s">
        <v>79</v>
      </c>
      <c r="I394" t="s">
        <v>1841</v>
      </c>
      <c r="J394" t="s">
        <v>916</v>
      </c>
      <c r="K394" t="s">
        <v>1842</v>
      </c>
      <c r="L394" t="s">
        <v>1843</v>
      </c>
      <c r="M394" t="s">
        <v>795</v>
      </c>
      <c r="N394" t="s">
        <v>40</v>
      </c>
      <c r="O394">
        <v>12732</v>
      </c>
      <c r="P394">
        <v>17299</v>
      </c>
      <c r="Q394" t="s">
        <v>59</v>
      </c>
      <c r="R394">
        <v>609</v>
      </c>
      <c r="S394" s="2">
        <v>44893</v>
      </c>
      <c r="T394" t="s">
        <v>42</v>
      </c>
      <c r="U394">
        <v>5351</v>
      </c>
      <c r="V394" t="s">
        <v>43</v>
      </c>
      <c r="W394">
        <v>548</v>
      </c>
      <c r="X394" t="s">
        <v>44</v>
      </c>
      <c r="Y394" t="s">
        <v>45</v>
      </c>
      <c r="Z394">
        <v>0</v>
      </c>
      <c r="AA394">
        <v>14</v>
      </c>
      <c r="AB394">
        <v>15096</v>
      </c>
      <c r="AC394" t="s">
        <v>107</v>
      </c>
    </row>
    <row r="395" spans="1:29" x14ac:dyDescent="0.3">
      <c r="A395" s="1" t="s">
        <v>47</v>
      </c>
      <c r="B395" t="s">
        <v>136</v>
      </c>
      <c r="C395" t="s">
        <v>137</v>
      </c>
      <c r="D395" t="s">
        <v>155</v>
      </c>
      <c r="E395">
        <v>1</v>
      </c>
      <c r="F395" t="s">
        <v>120</v>
      </c>
      <c r="G395" t="s">
        <v>1180</v>
      </c>
      <c r="H395" t="s">
        <v>79</v>
      </c>
      <c r="I395" t="s">
        <v>1441</v>
      </c>
      <c r="J395" t="s">
        <v>1844</v>
      </c>
      <c r="K395" t="s">
        <v>1845</v>
      </c>
      <c r="L395" t="s">
        <v>1846</v>
      </c>
      <c r="M395" t="s">
        <v>1847</v>
      </c>
      <c r="N395" t="s">
        <v>94</v>
      </c>
      <c r="O395">
        <v>10175</v>
      </c>
      <c r="P395">
        <v>13762</v>
      </c>
      <c r="Q395" t="s">
        <v>95</v>
      </c>
      <c r="R395">
        <v>143</v>
      </c>
      <c r="S395" s="2">
        <v>44560</v>
      </c>
      <c r="T395" t="s">
        <v>42</v>
      </c>
      <c r="U395">
        <v>0</v>
      </c>
      <c r="V395" t="s">
        <v>106</v>
      </c>
      <c r="W395">
        <v>837</v>
      </c>
      <c r="X395" t="s">
        <v>44</v>
      </c>
      <c r="Y395" t="s">
        <v>45</v>
      </c>
      <c r="Z395">
        <v>0</v>
      </c>
      <c r="AA395">
        <v>80</v>
      </c>
      <c r="AB395">
        <v>11159</v>
      </c>
      <c r="AC395" t="s">
        <v>73</v>
      </c>
    </row>
    <row r="396" spans="1:29" x14ac:dyDescent="0.3">
      <c r="A396" s="1" t="s">
        <v>29</v>
      </c>
      <c r="B396" t="s">
        <v>541</v>
      </c>
      <c r="C396" t="s">
        <v>1165</v>
      </c>
      <c r="D396" t="s">
        <v>257</v>
      </c>
      <c r="E396">
        <v>6</v>
      </c>
      <c r="F396" t="s">
        <v>186</v>
      </c>
      <c r="G396" t="s">
        <v>710</v>
      </c>
      <c r="H396" t="s">
        <v>35</v>
      </c>
      <c r="I396" t="s">
        <v>894</v>
      </c>
      <c r="J396" t="s">
        <v>748</v>
      </c>
      <c r="K396" t="s">
        <v>1848</v>
      </c>
      <c r="L396" t="s">
        <v>1849</v>
      </c>
      <c r="M396" t="s">
        <v>1274</v>
      </c>
      <c r="N396" t="s">
        <v>58</v>
      </c>
      <c r="O396">
        <v>11261</v>
      </c>
      <c r="P396">
        <v>15060</v>
      </c>
      <c r="Q396" t="s">
        <v>95</v>
      </c>
      <c r="R396">
        <v>575</v>
      </c>
      <c r="S396" s="2">
        <v>45212</v>
      </c>
      <c r="T396" s="2">
        <v>45218</v>
      </c>
      <c r="U396">
        <v>0</v>
      </c>
      <c r="V396" t="s">
        <v>106</v>
      </c>
      <c r="W396">
        <v>682</v>
      </c>
      <c r="X396" t="s">
        <v>60</v>
      </c>
      <c r="Y396" t="s">
        <v>45</v>
      </c>
      <c r="Z396">
        <v>3847</v>
      </c>
      <c r="AA396">
        <v>686</v>
      </c>
      <c r="AB396">
        <v>13978</v>
      </c>
      <c r="AC396" t="s">
        <v>73</v>
      </c>
    </row>
    <row r="397" spans="1:29" x14ac:dyDescent="0.3">
      <c r="A397" s="1" t="s">
        <v>47</v>
      </c>
      <c r="B397" t="s">
        <v>117</v>
      </c>
      <c r="C397" t="s">
        <v>118</v>
      </c>
      <c r="D397" t="s">
        <v>76</v>
      </c>
      <c r="E397">
        <v>9</v>
      </c>
      <c r="F397" t="s">
        <v>120</v>
      </c>
      <c r="G397" t="s">
        <v>1180</v>
      </c>
      <c r="H397" t="s">
        <v>35</v>
      </c>
      <c r="I397" t="s">
        <v>238</v>
      </c>
      <c r="J397" t="s">
        <v>428</v>
      </c>
      <c r="K397" s="3" t="s">
        <v>1850</v>
      </c>
      <c r="L397" t="s">
        <v>1851</v>
      </c>
      <c r="M397" t="s">
        <v>1852</v>
      </c>
      <c r="N397" t="s">
        <v>94</v>
      </c>
      <c r="O397">
        <v>17648</v>
      </c>
      <c r="P397">
        <v>21996</v>
      </c>
      <c r="Q397" t="s">
        <v>41</v>
      </c>
      <c r="R397">
        <v>11</v>
      </c>
      <c r="S397" s="2">
        <v>44552</v>
      </c>
      <c r="T397" t="s">
        <v>42</v>
      </c>
      <c r="U397">
        <v>0</v>
      </c>
      <c r="V397" t="s">
        <v>106</v>
      </c>
      <c r="W397">
        <v>642</v>
      </c>
      <c r="X397" t="s">
        <v>44</v>
      </c>
      <c r="Y397" t="s">
        <v>61</v>
      </c>
      <c r="Z397">
        <v>0</v>
      </c>
      <c r="AA397">
        <v>88</v>
      </c>
      <c r="AB397">
        <v>18028</v>
      </c>
      <c r="AC397" t="s">
        <v>46</v>
      </c>
    </row>
    <row r="398" spans="1:29" x14ac:dyDescent="0.3">
      <c r="A398" s="1" t="s">
        <v>29</v>
      </c>
      <c r="B398" t="s">
        <v>96</v>
      </c>
      <c r="C398" t="s">
        <v>193</v>
      </c>
      <c r="D398" t="s">
        <v>178</v>
      </c>
      <c r="E398">
        <v>4</v>
      </c>
      <c r="F398" t="s">
        <v>120</v>
      </c>
      <c r="G398" t="s">
        <v>489</v>
      </c>
      <c r="H398" t="s">
        <v>79</v>
      </c>
      <c r="I398" t="s">
        <v>656</v>
      </c>
      <c r="J398" t="s">
        <v>766</v>
      </c>
      <c r="K398" t="s">
        <v>1853</v>
      </c>
      <c r="L398" t="s">
        <v>1854</v>
      </c>
      <c r="M398" t="s">
        <v>665</v>
      </c>
      <c r="N398" t="s">
        <v>40</v>
      </c>
      <c r="O398">
        <v>13204</v>
      </c>
      <c r="P398">
        <v>17467</v>
      </c>
      <c r="Q398" t="s">
        <v>59</v>
      </c>
      <c r="R398">
        <v>668</v>
      </c>
      <c r="S398" s="2">
        <v>45017</v>
      </c>
      <c r="T398" s="2">
        <v>45034</v>
      </c>
      <c r="U398">
        <v>26067</v>
      </c>
      <c r="V398" t="s">
        <v>106</v>
      </c>
      <c r="W398">
        <v>424</v>
      </c>
      <c r="X398" t="s">
        <v>60</v>
      </c>
      <c r="Y398" t="s">
        <v>61</v>
      </c>
      <c r="Z398">
        <v>0</v>
      </c>
      <c r="AA398">
        <v>45</v>
      </c>
      <c r="AB398">
        <v>17314</v>
      </c>
      <c r="AC398" t="s">
        <v>73</v>
      </c>
    </row>
    <row r="399" spans="1:29" x14ac:dyDescent="0.3">
      <c r="A399" s="1" t="s">
        <v>47</v>
      </c>
      <c r="B399" t="s">
        <v>117</v>
      </c>
      <c r="C399" t="s">
        <v>976</v>
      </c>
      <c r="D399" t="s">
        <v>128</v>
      </c>
      <c r="E399">
        <v>4</v>
      </c>
      <c r="F399" t="s">
        <v>33</v>
      </c>
      <c r="G399" t="s">
        <v>209</v>
      </c>
      <c r="H399" t="s">
        <v>35</v>
      </c>
      <c r="I399" t="s">
        <v>921</v>
      </c>
      <c r="J399" t="s">
        <v>372</v>
      </c>
      <c r="K399" t="s">
        <v>1855</v>
      </c>
      <c r="L399" t="s">
        <v>1856</v>
      </c>
      <c r="M399" t="s">
        <v>1311</v>
      </c>
      <c r="N399" t="s">
        <v>84</v>
      </c>
      <c r="O399">
        <v>17861</v>
      </c>
      <c r="P399">
        <v>20682</v>
      </c>
      <c r="Q399" t="s">
        <v>59</v>
      </c>
      <c r="R399">
        <v>236</v>
      </c>
      <c r="S399" s="2">
        <v>44765</v>
      </c>
      <c r="T399" t="s">
        <v>42</v>
      </c>
      <c r="U399">
        <v>4704</v>
      </c>
      <c r="V399" t="s">
        <v>85</v>
      </c>
      <c r="W399">
        <v>426</v>
      </c>
      <c r="X399" t="s">
        <v>44</v>
      </c>
      <c r="Y399" t="s">
        <v>72</v>
      </c>
      <c r="Z399">
        <v>0</v>
      </c>
      <c r="AA399">
        <v>460</v>
      </c>
      <c r="AB399">
        <v>18037</v>
      </c>
      <c r="AC399" t="s">
        <v>107</v>
      </c>
    </row>
    <row r="400" spans="1:29" x14ac:dyDescent="0.3">
      <c r="A400" s="1" t="s">
        <v>29</v>
      </c>
      <c r="B400" t="s">
        <v>393</v>
      </c>
      <c r="C400" t="s">
        <v>1492</v>
      </c>
      <c r="D400" t="s">
        <v>178</v>
      </c>
      <c r="E400">
        <v>10</v>
      </c>
      <c r="F400" t="s">
        <v>221</v>
      </c>
      <c r="G400" t="s">
        <v>335</v>
      </c>
      <c r="H400" t="s">
        <v>79</v>
      </c>
      <c r="I400" t="s">
        <v>1857</v>
      </c>
      <c r="J400" t="s">
        <v>188</v>
      </c>
      <c r="K400" t="s">
        <v>1858</v>
      </c>
      <c r="L400" t="s">
        <v>1859</v>
      </c>
      <c r="M400" t="s">
        <v>1265</v>
      </c>
      <c r="N400" t="s">
        <v>40</v>
      </c>
      <c r="O400">
        <v>12069</v>
      </c>
      <c r="P400">
        <v>15629</v>
      </c>
      <c r="Q400" t="s">
        <v>41</v>
      </c>
      <c r="R400">
        <v>526</v>
      </c>
      <c r="S400" s="2">
        <v>45074</v>
      </c>
      <c r="T400" s="2">
        <v>45091</v>
      </c>
      <c r="U400">
        <v>0</v>
      </c>
      <c r="V400" t="s">
        <v>71</v>
      </c>
      <c r="W400">
        <v>532</v>
      </c>
      <c r="X400" t="s">
        <v>60</v>
      </c>
      <c r="Y400" t="s">
        <v>72</v>
      </c>
      <c r="Z400">
        <v>0</v>
      </c>
      <c r="AA400">
        <v>773</v>
      </c>
      <c r="AB400">
        <v>12175</v>
      </c>
      <c r="AC400" t="s">
        <v>46</v>
      </c>
    </row>
    <row r="401" spans="1:29" x14ac:dyDescent="0.3">
      <c r="A401" s="1" t="s">
        <v>47</v>
      </c>
      <c r="B401" t="s">
        <v>108</v>
      </c>
      <c r="C401" t="s">
        <v>655</v>
      </c>
      <c r="D401" t="s">
        <v>76</v>
      </c>
      <c r="E401">
        <v>10</v>
      </c>
      <c r="F401" t="s">
        <v>99</v>
      </c>
      <c r="G401" t="s">
        <v>558</v>
      </c>
      <c r="H401" t="s">
        <v>35</v>
      </c>
      <c r="I401" t="s">
        <v>36</v>
      </c>
      <c r="J401" t="s">
        <v>680</v>
      </c>
      <c r="K401" t="s">
        <v>1860</v>
      </c>
      <c r="L401" t="s">
        <v>1861</v>
      </c>
      <c r="M401" t="s">
        <v>1278</v>
      </c>
      <c r="N401" t="s">
        <v>94</v>
      </c>
      <c r="O401">
        <v>28439</v>
      </c>
      <c r="P401">
        <v>32221</v>
      </c>
      <c r="Q401" t="s">
        <v>95</v>
      </c>
      <c r="R401">
        <v>929</v>
      </c>
      <c r="S401" s="2">
        <v>44888</v>
      </c>
      <c r="T401" s="2">
        <v>44889</v>
      </c>
      <c r="U401">
        <v>0</v>
      </c>
      <c r="V401" t="s">
        <v>71</v>
      </c>
      <c r="W401">
        <v>813</v>
      </c>
      <c r="X401" t="s">
        <v>60</v>
      </c>
      <c r="Y401" t="s">
        <v>72</v>
      </c>
      <c r="Z401">
        <v>0</v>
      </c>
      <c r="AA401">
        <v>409</v>
      </c>
      <c r="AB401">
        <v>30296</v>
      </c>
      <c r="AC401" t="s">
        <v>73</v>
      </c>
    </row>
    <row r="402" spans="1:29" x14ac:dyDescent="0.3">
      <c r="A402" s="1" t="s">
        <v>29</v>
      </c>
      <c r="B402" t="s">
        <v>228</v>
      </c>
      <c r="C402" t="s">
        <v>1862</v>
      </c>
      <c r="D402" t="s">
        <v>98</v>
      </c>
      <c r="E402">
        <v>6</v>
      </c>
      <c r="F402" t="s">
        <v>271</v>
      </c>
      <c r="G402" t="s">
        <v>272</v>
      </c>
      <c r="H402" t="s">
        <v>79</v>
      </c>
      <c r="I402" t="s">
        <v>1246</v>
      </c>
      <c r="J402" t="s">
        <v>372</v>
      </c>
      <c r="K402" t="s">
        <v>1863</v>
      </c>
      <c r="L402" t="s">
        <v>1864</v>
      </c>
      <c r="M402" t="s">
        <v>640</v>
      </c>
      <c r="N402" t="s">
        <v>84</v>
      </c>
      <c r="O402">
        <v>2671</v>
      </c>
      <c r="P402">
        <v>7510</v>
      </c>
      <c r="Q402" t="s">
        <v>41</v>
      </c>
      <c r="R402">
        <v>935</v>
      </c>
      <c r="S402" s="2">
        <v>44562</v>
      </c>
      <c r="T402" s="2">
        <v>44564</v>
      </c>
      <c r="U402">
        <v>0</v>
      </c>
      <c r="V402" t="s">
        <v>85</v>
      </c>
      <c r="W402">
        <v>441</v>
      </c>
      <c r="X402" t="s">
        <v>60</v>
      </c>
      <c r="Y402" t="s">
        <v>61</v>
      </c>
      <c r="Z402">
        <v>0</v>
      </c>
      <c r="AA402">
        <v>516</v>
      </c>
      <c r="AB402">
        <v>3937</v>
      </c>
      <c r="AC402" t="s">
        <v>46</v>
      </c>
    </row>
    <row r="403" spans="1:29" x14ac:dyDescent="0.3">
      <c r="A403" s="1" t="s">
        <v>47</v>
      </c>
      <c r="B403" t="s">
        <v>117</v>
      </c>
      <c r="C403" t="s">
        <v>243</v>
      </c>
      <c r="D403" t="s">
        <v>50</v>
      </c>
      <c r="E403">
        <v>8</v>
      </c>
      <c r="F403" t="s">
        <v>120</v>
      </c>
      <c r="G403" t="s">
        <v>1180</v>
      </c>
      <c r="H403" t="s">
        <v>35</v>
      </c>
      <c r="I403" t="s">
        <v>966</v>
      </c>
      <c r="J403" t="s">
        <v>1865</v>
      </c>
      <c r="K403" t="s">
        <v>1866</v>
      </c>
      <c r="L403" t="s">
        <v>1867</v>
      </c>
      <c r="M403" t="s">
        <v>1484</v>
      </c>
      <c r="N403" t="s">
        <v>94</v>
      </c>
      <c r="O403">
        <v>13766</v>
      </c>
      <c r="P403">
        <v>16089</v>
      </c>
      <c r="Q403" t="s">
        <v>59</v>
      </c>
      <c r="R403">
        <v>469</v>
      </c>
      <c r="S403" s="2">
        <v>44370</v>
      </c>
      <c r="T403" s="2">
        <v>44399</v>
      </c>
      <c r="U403">
        <v>14561</v>
      </c>
      <c r="V403" t="s">
        <v>85</v>
      </c>
      <c r="W403">
        <v>467</v>
      </c>
      <c r="X403" t="s">
        <v>60</v>
      </c>
      <c r="Y403" t="s">
        <v>45</v>
      </c>
      <c r="Z403">
        <v>0</v>
      </c>
      <c r="AA403">
        <v>758</v>
      </c>
      <c r="AB403">
        <v>15210</v>
      </c>
      <c r="AC403" t="s">
        <v>46</v>
      </c>
    </row>
    <row r="404" spans="1:29" x14ac:dyDescent="0.3">
      <c r="A404" s="1" t="s">
        <v>29</v>
      </c>
      <c r="B404" t="s">
        <v>74</v>
      </c>
      <c r="C404" t="s">
        <v>1644</v>
      </c>
      <c r="D404" t="s">
        <v>76</v>
      </c>
      <c r="E404">
        <v>4</v>
      </c>
      <c r="F404" t="s">
        <v>99</v>
      </c>
      <c r="G404" t="s">
        <v>1638</v>
      </c>
      <c r="H404" t="s">
        <v>79</v>
      </c>
      <c r="I404" t="s">
        <v>1589</v>
      </c>
      <c r="J404" t="s">
        <v>1868</v>
      </c>
      <c r="K404" t="s">
        <v>1869</v>
      </c>
      <c r="L404" t="s">
        <v>1870</v>
      </c>
      <c r="M404" t="s">
        <v>969</v>
      </c>
      <c r="N404" t="s">
        <v>58</v>
      </c>
      <c r="O404">
        <v>10851</v>
      </c>
      <c r="P404">
        <v>13174</v>
      </c>
      <c r="Q404" t="s">
        <v>95</v>
      </c>
      <c r="R404">
        <v>29</v>
      </c>
      <c r="S404" s="2">
        <v>44977</v>
      </c>
      <c r="T404" t="s">
        <v>42</v>
      </c>
      <c r="U404">
        <v>0</v>
      </c>
      <c r="V404" t="s">
        <v>43</v>
      </c>
      <c r="W404">
        <v>602</v>
      </c>
      <c r="X404" t="s">
        <v>44</v>
      </c>
      <c r="Y404" t="s">
        <v>61</v>
      </c>
      <c r="Z404">
        <v>4408</v>
      </c>
      <c r="AA404">
        <v>742</v>
      </c>
      <c r="AB404">
        <v>13061</v>
      </c>
      <c r="AC404" t="s">
        <v>73</v>
      </c>
    </row>
    <row r="405" spans="1:29" x14ac:dyDescent="0.3">
      <c r="A405" s="1" t="s">
        <v>47</v>
      </c>
      <c r="B405" t="s">
        <v>153</v>
      </c>
      <c r="C405" t="s">
        <v>1871</v>
      </c>
      <c r="D405" t="s">
        <v>76</v>
      </c>
      <c r="E405">
        <v>4</v>
      </c>
      <c r="F405" t="s">
        <v>221</v>
      </c>
      <c r="G405" t="s">
        <v>250</v>
      </c>
      <c r="H405" t="s">
        <v>35</v>
      </c>
      <c r="I405" t="s">
        <v>1872</v>
      </c>
      <c r="J405" t="s">
        <v>1873</v>
      </c>
      <c r="K405" t="s">
        <v>1874</v>
      </c>
      <c r="L405" t="s">
        <v>1875</v>
      </c>
      <c r="M405" t="s">
        <v>1202</v>
      </c>
      <c r="N405" t="s">
        <v>58</v>
      </c>
      <c r="O405">
        <v>3856</v>
      </c>
      <c r="P405">
        <v>7813</v>
      </c>
      <c r="Q405" t="s">
        <v>59</v>
      </c>
      <c r="R405">
        <v>277</v>
      </c>
      <c r="S405" s="2">
        <v>45290</v>
      </c>
      <c r="T405" s="2">
        <v>45314</v>
      </c>
      <c r="U405">
        <v>1351</v>
      </c>
      <c r="V405" t="s">
        <v>85</v>
      </c>
      <c r="W405">
        <v>532</v>
      </c>
      <c r="X405" t="s">
        <v>60</v>
      </c>
      <c r="Y405" t="s">
        <v>61</v>
      </c>
      <c r="Z405">
        <v>3967</v>
      </c>
      <c r="AA405">
        <v>420</v>
      </c>
      <c r="AB405">
        <v>4387</v>
      </c>
      <c r="AC405" t="s">
        <v>107</v>
      </c>
    </row>
    <row r="406" spans="1:29" x14ac:dyDescent="0.3">
      <c r="A406" s="1" t="s">
        <v>47</v>
      </c>
      <c r="B406" t="s">
        <v>176</v>
      </c>
      <c r="C406" t="s">
        <v>1876</v>
      </c>
      <c r="D406" t="s">
        <v>138</v>
      </c>
      <c r="E406">
        <v>2</v>
      </c>
      <c r="F406" t="s">
        <v>64</v>
      </c>
      <c r="G406" t="s">
        <v>65</v>
      </c>
      <c r="H406" t="s">
        <v>35</v>
      </c>
      <c r="I406" t="s">
        <v>1246</v>
      </c>
      <c r="J406" t="s">
        <v>1877</v>
      </c>
      <c r="K406" t="s">
        <v>1878</v>
      </c>
      <c r="L406" t="s">
        <v>1879</v>
      </c>
      <c r="M406" t="s">
        <v>426</v>
      </c>
      <c r="N406" t="s">
        <v>84</v>
      </c>
      <c r="O406">
        <v>21212</v>
      </c>
      <c r="P406">
        <v>24028</v>
      </c>
      <c r="Q406" t="s">
        <v>59</v>
      </c>
      <c r="R406">
        <v>414</v>
      </c>
      <c r="S406" s="2">
        <v>45357</v>
      </c>
      <c r="T406" t="s">
        <v>42</v>
      </c>
      <c r="U406">
        <v>15323</v>
      </c>
      <c r="V406" t="s">
        <v>43</v>
      </c>
      <c r="W406">
        <v>415</v>
      </c>
      <c r="X406" t="s">
        <v>44</v>
      </c>
      <c r="Y406" t="s">
        <v>72</v>
      </c>
      <c r="Z406">
        <v>0</v>
      </c>
      <c r="AA406">
        <v>90</v>
      </c>
      <c r="AB406">
        <v>23135</v>
      </c>
      <c r="AC406" t="s">
        <v>46</v>
      </c>
    </row>
    <row r="407" spans="1:29" x14ac:dyDescent="0.3">
      <c r="A407" s="1" t="s">
        <v>29</v>
      </c>
      <c r="B407" t="s">
        <v>541</v>
      </c>
      <c r="C407" t="s">
        <v>1336</v>
      </c>
      <c r="D407" t="s">
        <v>110</v>
      </c>
      <c r="E407">
        <v>7</v>
      </c>
      <c r="F407" t="s">
        <v>120</v>
      </c>
      <c r="G407" t="s">
        <v>1180</v>
      </c>
      <c r="H407" t="s">
        <v>35</v>
      </c>
      <c r="I407" t="s">
        <v>910</v>
      </c>
      <c r="J407" t="s">
        <v>1880</v>
      </c>
      <c r="K407" t="s">
        <v>1881</v>
      </c>
      <c r="L407" t="s">
        <v>1882</v>
      </c>
      <c r="M407" t="s">
        <v>1274</v>
      </c>
      <c r="N407" t="s">
        <v>84</v>
      </c>
      <c r="O407">
        <v>13500</v>
      </c>
      <c r="P407">
        <v>17749</v>
      </c>
      <c r="Q407" t="s">
        <v>59</v>
      </c>
      <c r="R407">
        <v>158</v>
      </c>
      <c r="S407" s="2">
        <v>44808</v>
      </c>
      <c r="T407" t="s">
        <v>42</v>
      </c>
      <c r="U407">
        <v>2087</v>
      </c>
      <c r="V407" t="s">
        <v>85</v>
      </c>
      <c r="W407">
        <v>587</v>
      </c>
      <c r="X407" t="s">
        <v>44</v>
      </c>
      <c r="Y407" t="s">
        <v>61</v>
      </c>
      <c r="Z407">
        <v>0</v>
      </c>
      <c r="AA407">
        <v>322</v>
      </c>
      <c r="AB407">
        <v>17011</v>
      </c>
      <c r="AC407" t="s">
        <v>73</v>
      </c>
    </row>
    <row r="408" spans="1:29" x14ac:dyDescent="0.3">
      <c r="A408" s="1" t="s">
        <v>29</v>
      </c>
      <c r="B408" t="s">
        <v>541</v>
      </c>
      <c r="C408" t="s">
        <v>1423</v>
      </c>
      <c r="D408" t="s">
        <v>185</v>
      </c>
      <c r="E408">
        <v>7</v>
      </c>
      <c r="F408" t="s">
        <v>64</v>
      </c>
      <c r="G408" t="s">
        <v>65</v>
      </c>
      <c r="H408" t="s">
        <v>35</v>
      </c>
      <c r="I408" t="s">
        <v>318</v>
      </c>
      <c r="J408" t="s">
        <v>113</v>
      </c>
      <c r="K408" t="s">
        <v>1883</v>
      </c>
      <c r="L408" t="s">
        <v>1884</v>
      </c>
      <c r="M408" t="s">
        <v>563</v>
      </c>
      <c r="N408" t="s">
        <v>94</v>
      </c>
      <c r="O408">
        <v>3941</v>
      </c>
      <c r="P408">
        <v>8392</v>
      </c>
      <c r="Q408" t="s">
        <v>95</v>
      </c>
      <c r="R408">
        <v>862</v>
      </c>
      <c r="S408" s="2">
        <v>44769</v>
      </c>
      <c r="T408" s="2">
        <v>44779</v>
      </c>
      <c r="U408">
        <v>0</v>
      </c>
      <c r="V408" t="s">
        <v>106</v>
      </c>
      <c r="W408">
        <v>744</v>
      </c>
      <c r="X408" t="s">
        <v>60</v>
      </c>
      <c r="Y408" t="s">
        <v>61</v>
      </c>
      <c r="Z408">
        <v>0</v>
      </c>
      <c r="AA408">
        <v>521</v>
      </c>
      <c r="AB408">
        <v>5496</v>
      </c>
      <c r="AC408" t="s">
        <v>46</v>
      </c>
    </row>
    <row r="409" spans="1:29" x14ac:dyDescent="0.3">
      <c r="A409" s="1" t="s">
        <v>29</v>
      </c>
      <c r="B409" t="s">
        <v>62</v>
      </c>
      <c r="C409" t="s">
        <v>321</v>
      </c>
      <c r="D409" t="s">
        <v>387</v>
      </c>
      <c r="E409">
        <v>5</v>
      </c>
      <c r="F409" t="s">
        <v>51</v>
      </c>
      <c r="G409" t="s">
        <v>345</v>
      </c>
      <c r="H409" t="s">
        <v>79</v>
      </c>
      <c r="I409" t="s">
        <v>883</v>
      </c>
      <c r="J409" t="s">
        <v>1770</v>
      </c>
      <c r="K409">
        <f>1-930-720-1671</f>
        <v>-3320</v>
      </c>
      <c r="L409" t="s">
        <v>1885</v>
      </c>
      <c r="M409" t="s">
        <v>70</v>
      </c>
      <c r="N409" t="s">
        <v>94</v>
      </c>
      <c r="O409">
        <v>18299</v>
      </c>
      <c r="P409">
        <v>22198</v>
      </c>
      <c r="Q409" t="s">
        <v>41</v>
      </c>
      <c r="R409">
        <v>320</v>
      </c>
      <c r="S409" s="2">
        <v>44964</v>
      </c>
      <c r="T409" s="2">
        <v>44988</v>
      </c>
      <c r="U409">
        <v>0</v>
      </c>
      <c r="V409" t="s">
        <v>71</v>
      </c>
      <c r="W409">
        <v>715</v>
      </c>
      <c r="X409" t="s">
        <v>60</v>
      </c>
      <c r="Y409" t="s">
        <v>45</v>
      </c>
      <c r="Z409">
        <v>0</v>
      </c>
      <c r="AA409">
        <v>966</v>
      </c>
      <c r="AB409">
        <v>20148</v>
      </c>
      <c r="AC409" t="s">
        <v>46</v>
      </c>
    </row>
    <row r="410" spans="1:29" x14ac:dyDescent="0.3">
      <c r="A410" s="1" t="s">
        <v>29</v>
      </c>
      <c r="B410" t="s">
        <v>228</v>
      </c>
      <c r="C410" t="s">
        <v>1225</v>
      </c>
      <c r="D410" t="s">
        <v>387</v>
      </c>
      <c r="E410">
        <v>2</v>
      </c>
      <c r="F410" t="s">
        <v>186</v>
      </c>
      <c r="G410" t="s">
        <v>650</v>
      </c>
      <c r="H410" t="s">
        <v>79</v>
      </c>
      <c r="I410" t="s">
        <v>899</v>
      </c>
      <c r="J410" t="s">
        <v>839</v>
      </c>
      <c r="K410">
        <f>1-270-329-7770</f>
        <v>-8368</v>
      </c>
      <c r="L410" t="s">
        <v>1886</v>
      </c>
      <c r="M410" t="s">
        <v>852</v>
      </c>
      <c r="N410" t="s">
        <v>40</v>
      </c>
      <c r="O410">
        <v>21889</v>
      </c>
      <c r="P410">
        <v>25424</v>
      </c>
      <c r="Q410" t="s">
        <v>59</v>
      </c>
      <c r="R410">
        <v>584</v>
      </c>
      <c r="S410" s="2">
        <v>44671</v>
      </c>
      <c r="T410" t="s">
        <v>42</v>
      </c>
      <c r="U410">
        <v>11348</v>
      </c>
      <c r="V410" t="s">
        <v>85</v>
      </c>
      <c r="W410">
        <v>811</v>
      </c>
      <c r="X410" t="s">
        <v>44</v>
      </c>
      <c r="Y410" t="s">
        <v>45</v>
      </c>
      <c r="Z410">
        <v>0</v>
      </c>
      <c r="AA410">
        <v>434</v>
      </c>
      <c r="AB410">
        <v>24834</v>
      </c>
      <c r="AC410" t="s">
        <v>73</v>
      </c>
    </row>
    <row r="411" spans="1:29" x14ac:dyDescent="0.3">
      <c r="A411" s="1" t="s">
        <v>29</v>
      </c>
      <c r="B411" t="s">
        <v>30</v>
      </c>
      <c r="C411" t="s">
        <v>819</v>
      </c>
      <c r="D411" t="s">
        <v>257</v>
      </c>
      <c r="E411">
        <v>2</v>
      </c>
      <c r="F411" t="s">
        <v>64</v>
      </c>
      <c r="G411" t="s">
        <v>802</v>
      </c>
      <c r="H411" t="s">
        <v>79</v>
      </c>
      <c r="I411" t="s">
        <v>464</v>
      </c>
      <c r="J411" t="s">
        <v>1887</v>
      </c>
      <c r="K411">
        <f>1-851-887-1121</f>
        <v>-2858</v>
      </c>
      <c r="L411" t="s">
        <v>1888</v>
      </c>
      <c r="M411" t="s">
        <v>825</v>
      </c>
      <c r="N411" t="s">
        <v>84</v>
      </c>
      <c r="O411">
        <v>6188</v>
      </c>
      <c r="P411">
        <v>10493</v>
      </c>
      <c r="Q411" t="s">
        <v>41</v>
      </c>
      <c r="R411">
        <v>422</v>
      </c>
      <c r="S411" s="2">
        <v>44962</v>
      </c>
      <c r="T411" s="2">
        <v>44972</v>
      </c>
      <c r="U411">
        <v>0</v>
      </c>
      <c r="V411" t="s">
        <v>85</v>
      </c>
      <c r="W411">
        <v>481</v>
      </c>
      <c r="X411" t="s">
        <v>60</v>
      </c>
      <c r="Y411" t="s">
        <v>72</v>
      </c>
      <c r="Z411">
        <v>0</v>
      </c>
      <c r="AA411">
        <v>471</v>
      </c>
      <c r="AB411">
        <v>7685</v>
      </c>
      <c r="AC411" t="s">
        <v>46</v>
      </c>
    </row>
    <row r="412" spans="1:29" x14ac:dyDescent="0.3">
      <c r="A412" s="1" t="s">
        <v>29</v>
      </c>
      <c r="B412" t="s">
        <v>327</v>
      </c>
      <c r="C412" t="s">
        <v>1889</v>
      </c>
      <c r="D412" t="s">
        <v>110</v>
      </c>
      <c r="E412">
        <v>7</v>
      </c>
      <c r="F412" t="s">
        <v>129</v>
      </c>
      <c r="G412" t="s">
        <v>700</v>
      </c>
      <c r="H412" t="s">
        <v>79</v>
      </c>
      <c r="I412" t="s">
        <v>1890</v>
      </c>
      <c r="J412" t="s">
        <v>1040</v>
      </c>
      <c r="K412">
        <v>8888894930</v>
      </c>
      <c r="L412" t="s">
        <v>1891</v>
      </c>
      <c r="M412" t="s">
        <v>591</v>
      </c>
      <c r="N412" t="s">
        <v>84</v>
      </c>
      <c r="O412">
        <v>27932</v>
      </c>
      <c r="P412">
        <v>30999</v>
      </c>
      <c r="Q412" t="s">
        <v>59</v>
      </c>
      <c r="R412">
        <v>603</v>
      </c>
      <c r="S412" s="2">
        <v>44601</v>
      </c>
      <c r="T412" t="s">
        <v>42</v>
      </c>
      <c r="U412">
        <v>19207</v>
      </c>
      <c r="V412" t="s">
        <v>71</v>
      </c>
      <c r="W412">
        <v>529</v>
      </c>
      <c r="X412" t="s">
        <v>44</v>
      </c>
      <c r="Y412" t="s">
        <v>45</v>
      </c>
      <c r="Z412">
        <v>0</v>
      </c>
      <c r="AA412">
        <v>747</v>
      </c>
      <c r="AB412">
        <v>30397</v>
      </c>
      <c r="AC412" t="s">
        <v>107</v>
      </c>
    </row>
    <row r="413" spans="1:29" x14ac:dyDescent="0.3">
      <c r="A413" s="1" t="s">
        <v>29</v>
      </c>
      <c r="B413" t="s">
        <v>363</v>
      </c>
      <c r="C413" t="s">
        <v>1409</v>
      </c>
      <c r="D413" t="s">
        <v>138</v>
      </c>
      <c r="E413">
        <v>5</v>
      </c>
      <c r="F413" t="s">
        <v>186</v>
      </c>
      <c r="G413" t="s">
        <v>710</v>
      </c>
      <c r="H413" t="s">
        <v>35</v>
      </c>
      <c r="I413" t="s">
        <v>849</v>
      </c>
      <c r="J413" t="s">
        <v>1892</v>
      </c>
      <c r="K413">
        <v>8590118005</v>
      </c>
      <c r="L413" t="s">
        <v>1893</v>
      </c>
      <c r="M413" t="s">
        <v>705</v>
      </c>
      <c r="N413" t="s">
        <v>40</v>
      </c>
      <c r="O413">
        <v>16492</v>
      </c>
      <c r="P413">
        <v>20961</v>
      </c>
      <c r="Q413" t="s">
        <v>41</v>
      </c>
      <c r="R413">
        <v>473</v>
      </c>
      <c r="S413" s="2">
        <v>45165</v>
      </c>
      <c r="T413" t="s">
        <v>42</v>
      </c>
      <c r="U413">
        <v>0</v>
      </c>
      <c r="V413" t="s">
        <v>71</v>
      </c>
      <c r="W413">
        <v>427</v>
      </c>
      <c r="X413" t="s">
        <v>44</v>
      </c>
      <c r="Y413" t="s">
        <v>72</v>
      </c>
      <c r="Z413">
        <v>0</v>
      </c>
      <c r="AA413">
        <v>961</v>
      </c>
      <c r="AB413">
        <v>20340</v>
      </c>
      <c r="AC413" t="s">
        <v>46</v>
      </c>
    </row>
    <row r="414" spans="1:29" x14ac:dyDescent="0.3">
      <c r="A414" s="1" t="s">
        <v>47</v>
      </c>
      <c r="B414" t="s">
        <v>117</v>
      </c>
      <c r="C414" t="s">
        <v>976</v>
      </c>
      <c r="D414" t="s">
        <v>352</v>
      </c>
      <c r="E414">
        <v>1</v>
      </c>
      <c r="F414" t="s">
        <v>129</v>
      </c>
      <c r="G414" t="s">
        <v>574</v>
      </c>
      <c r="H414" t="s">
        <v>79</v>
      </c>
      <c r="I414" t="s">
        <v>156</v>
      </c>
      <c r="J414" t="s">
        <v>514</v>
      </c>
      <c r="K414" t="s">
        <v>1894</v>
      </c>
      <c r="L414" t="s">
        <v>1895</v>
      </c>
      <c r="M414" t="s">
        <v>248</v>
      </c>
      <c r="N414" t="s">
        <v>94</v>
      </c>
      <c r="O414">
        <v>22931</v>
      </c>
      <c r="P414">
        <v>25414</v>
      </c>
      <c r="Q414" t="s">
        <v>95</v>
      </c>
      <c r="R414">
        <v>258</v>
      </c>
      <c r="S414" s="2">
        <v>44684</v>
      </c>
      <c r="T414" s="2">
        <v>44710</v>
      </c>
      <c r="U414">
        <v>0</v>
      </c>
      <c r="V414" t="s">
        <v>71</v>
      </c>
      <c r="W414">
        <v>404</v>
      </c>
      <c r="X414" t="s">
        <v>60</v>
      </c>
      <c r="Y414" t="s">
        <v>72</v>
      </c>
      <c r="Z414">
        <v>0</v>
      </c>
      <c r="AA414">
        <v>611</v>
      </c>
      <c r="AB414">
        <v>24749</v>
      </c>
      <c r="AC414" t="s">
        <v>107</v>
      </c>
    </row>
    <row r="415" spans="1:29" x14ac:dyDescent="0.3">
      <c r="A415" s="1" t="s">
        <v>29</v>
      </c>
      <c r="B415" t="s">
        <v>393</v>
      </c>
      <c r="C415" t="s">
        <v>1492</v>
      </c>
      <c r="D415" t="s">
        <v>138</v>
      </c>
      <c r="E415">
        <v>3</v>
      </c>
      <c r="F415" t="s">
        <v>51</v>
      </c>
      <c r="G415" t="s">
        <v>710</v>
      </c>
      <c r="H415" t="s">
        <v>79</v>
      </c>
      <c r="I415" t="s">
        <v>832</v>
      </c>
      <c r="J415" t="s">
        <v>1210</v>
      </c>
      <c r="K415" t="s">
        <v>1896</v>
      </c>
      <c r="L415" t="s">
        <v>1897</v>
      </c>
      <c r="M415" t="s">
        <v>654</v>
      </c>
      <c r="N415" t="s">
        <v>84</v>
      </c>
      <c r="O415">
        <v>29271</v>
      </c>
      <c r="P415">
        <v>32678</v>
      </c>
      <c r="Q415" t="s">
        <v>41</v>
      </c>
      <c r="R415">
        <v>742</v>
      </c>
      <c r="S415" s="2">
        <v>44905</v>
      </c>
      <c r="T415" s="2">
        <v>44914</v>
      </c>
      <c r="U415">
        <v>0</v>
      </c>
      <c r="V415" t="s">
        <v>106</v>
      </c>
      <c r="W415">
        <v>730</v>
      </c>
      <c r="X415" t="s">
        <v>60</v>
      </c>
      <c r="Y415" t="s">
        <v>45</v>
      </c>
      <c r="Z415">
        <v>0</v>
      </c>
      <c r="AA415">
        <v>563</v>
      </c>
      <c r="AB415">
        <v>29649</v>
      </c>
      <c r="AC415" t="s">
        <v>73</v>
      </c>
    </row>
    <row r="416" spans="1:29" x14ac:dyDescent="0.3">
      <c r="A416" s="1" t="s">
        <v>47</v>
      </c>
      <c r="B416" t="s">
        <v>234</v>
      </c>
      <c r="C416" t="s">
        <v>853</v>
      </c>
      <c r="D416" t="s">
        <v>110</v>
      </c>
      <c r="E416">
        <v>10</v>
      </c>
      <c r="F416" t="s">
        <v>33</v>
      </c>
      <c r="G416" t="s">
        <v>111</v>
      </c>
      <c r="H416" t="s">
        <v>35</v>
      </c>
      <c r="I416" t="s">
        <v>565</v>
      </c>
      <c r="J416" t="s">
        <v>1898</v>
      </c>
      <c r="K416" t="s">
        <v>1899</v>
      </c>
      <c r="L416" t="s">
        <v>1900</v>
      </c>
      <c r="M416" t="s">
        <v>984</v>
      </c>
      <c r="N416" t="s">
        <v>40</v>
      </c>
      <c r="O416">
        <v>10222</v>
      </c>
      <c r="P416">
        <v>12361</v>
      </c>
      <c r="Q416" t="s">
        <v>59</v>
      </c>
      <c r="R416">
        <v>297</v>
      </c>
      <c r="S416" s="2">
        <v>44515</v>
      </c>
      <c r="T416" s="2">
        <v>44534</v>
      </c>
      <c r="U416">
        <v>45612</v>
      </c>
      <c r="V416" t="s">
        <v>85</v>
      </c>
      <c r="W416">
        <v>510</v>
      </c>
      <c r="X416" t="s">
        <v>60</v>
      </c>
      <c r="Y416" t="s">
        <v>72</v>
      </c>
      <c r="Z416">
        <v>0</v>
      </c>
      <c r="AA416">
        <v>301</v>
      </c>
      <c r="AB416">
        <v>11983</v>
      </c>
      <c r="AC416" t="s">
        <v>107</v>
      </c>
    </row>
    <row r="417" spans="1:29" x14ac:dyDescent="0.3">
      <c r="A417" s="1" t="s">
        <v>47</v>
      </c>
      <c r="B417" t="s">
        <v>153</v>
      </c>
      <c r="C417" t="s">
        <v>1901</v>
      </c>
      <c r="D417" t="s">
        <v>387</v>
      </c>
      <c r="E417">
        <v>10</v>
      </c>
      <c r="F417" t="s">
        <v>51</v>
      </c>
      <c r="G417" t="s">
        <v>285</v>
      </c>
      <c r="H417" t="s">
        <v>79</v>
      </c>
      <c r="I417" t="s">
        <v>292</v>
      </c>
      <c r="J417" t="s">
        <v>748</v>
      </c>
      <c r="K417" t="s">
        <v>1902</v>
      </c>
      <c r="L417" t="s">
        <v>1903</v>
      </c>
      <c r="M417" t="s">
        <v>943</v>
      </c>
      <c r="N417" t="s">
        <v>94</v>
      </c>
      <c r="O417">
        <v>29616</v>
      </c>
      <c r="P417">
        <v>33032</v>
      </c>
      <c r="Q417" t="s">
        <v>59</v>
      </c>
      <c r="R417">
        <v>499</v>
      </c>
      <c r="S417" s="2">
        <v>44293</v>
      </c>
      <c r="T417" s="2">
        <v>44296</v>
      </c>
      <c r="U417">
        <v>22100</v>
      </c>
      <c r="V417" t="s">
        <v>85</v>
      </c>
      <c r="W417">
        <v>581</v>
      </c>
      <c r="X417" t="s">
        <v>60</v>
      </c>
      <c r="Y417" t="s">
        <v>61</v>
      </c>
      <c r="Z417">
        <v>0</v>
      </c>
      <c r="AA417">
        <v>605</v>
      </c>
      <c r="AB417">
        <v>32423</v>
      </c>
      <c r="AC417" t="s">
        <v>46</v>
      </c>
    </row>
    <row r="418" spans="1:29" x14ac:dyDescent="0.3">
      <c r="A418" s="1" t="s">
        <v>29</v>
      </c>
      <c r="B418" t="s">
        <v>228</v>
      </c>
      <c r="C418" t="s">
        <v>1545</v>
      </c>
      <c r="D418" t="s">
        <v>178</v>
      </c>
      <c r="E418">
        <v>8</v>
      </c>
      <c r="F418" t="s">
        <v>51</v>
      </c>
      <c r="G418" t="s">
        <v>285</v>
      </c>
      <c r="H418" t="s">
        <v>35</v>
      </c>
      <c r="I418" t="s">
        <v>1904</v>
      </c>
      <c r="J418" t="s">
        <v>54</v>
      </c>
      <c r="K418">
        <f>1-385-410-6346</f>
        <v>-7140</v>
      </c>
      <c r="L418" t="s">
        <v>1905</v>
      </c>
      <c r="M418" t="s">
        <v>1189</v>
      </c>
      <c r="N418" t="s">
        <v>40</v>
      </c>
      <c r="O418">
        <v>16662</v>
      </c>
      <c r="P418">
        <v>19761</v>
      </c>
      <c r="Q418" t="s">
        <v>41</v>
      </c>
      <c r="R418">
        <v>119</v>
      </c>
      <c r="S418" s="2">
        <v>44542</v>
      </c>
      <c r="T418" s="2">
        <v>44571</v>
      </c>
      <c r="U418">
        <v>0</v>
      </c>
      <c r="V418" t="s">
        <v>43</v>
      </c>
      <c r="W418">
        <v>775</v>
      </c>
      <c r="X418" t="s">
        <v>60</v>
      </c>
      <c r="Y418" t="s">
        <v>72</v>
      </c>
      <c r="Z418">
        <v>0</v>
      </c>
      <c r="AA418">
        <v>499</v>
      </c>
      <c r="AB418">
        <v>18844</v>
      </c>
      <c r="AC418" t="s">
        <v>46</v>
      </c>
    </row>
    <row r="419" spans="1:29" x14ac:dyDescent="0.3">
      <c r="A419" s="1" t="s">
        <v>29</v>
      </c>
      <c r="B419" t="s">
        <v>96</v>
      </c>
      <c r="C419" t="s">
        <v>1906</v>
      </c>
      <c r="D419" t="s">
        <v>236</v>
      </c>
      <c r="E419">
        <v>6</v>
      </c>
      <c r="F419" t="s">
        <v>64</v>
      </c>
      <c r="G419" t="s">
        <v>65</v>
      </c>
      <c r="H419" t="s">
        <v>79</v>
      </c>
      <c r="I419" t="s">
        <v>1589</v>
      </c>
      <c r="J419" t="s">
        <v>1907</v>
      </c>
      <c r="K419" t="s">
        <v>1908</v>
      </c>
      <c r="L419" t="s">
        <v>1909</v>
      </c>
      <c r="M419" t="s">
        <v>105</v>
      </c>
      <c r="N419" t="s">
        <v>58</v>
      </c>
      <c r="O419">
        <v>23304</v>
      </c>
      <c r="P419">
        <v>26017</v>
      </c>
      <c r="Q419" t="s">
        <v>95</v>
      </c>
      <c r="R419">
        <v>467</v>
      </c>
      <c r="S419" s="2">
        <v>45122</v>
      </c>
      <c r="T419" s="2">
        <v>45149</v>
      </c>
      <c r="U419">
        <v>0</v>
      </c>
      <c r="V419" t="s">
        <v>106</v>
      </c>
      <c r="W419">
        <v>525</v>
      </c>
      <c r="X419" t="s">
        <v>60</v>
      </c>
      <c r="Y419" t="s">
        <v>45</v>
      </c>
      <c r="Z419">
        <v>3113</v>
      </c>
      <c r="AA419">
        <v>839</v>
      </c>
      <c r="AB419">
        <v>24935</v>
      </c>
      <c r="AC419" t="s">
        <v>46</v>
      </c>
    </row>
    <row r="420" spans="1:29" x14ac:dyDescent="0.3">
      <c r="A420" s="1" t="s">
        <v>29</v>
      </c>
      <c r="B420" t="s">
        <v>228</v>
      </c>
      <c r="C420" t="s">
        <v>1862</v>
      </c>
      <c r="D420" t="s">
        <v>138</v>
      </c>
      <c r="E420">
        <v>6</v>
      </c>
      <c r="F420" t="s">
        <v>271</v>
      </c>
      <c r="G420" t="s">
        <v>353</v>
      </c>
      <c r="H420" t="s">
        <v>35</v>
      </c>
      <c r="I420" t="s">
        <v>679</v>
      </c>
      <c r="J420" t="s">
        <v>1910</v>
      </c>
      <c r="K420" t="s">
        <v>1911</v>
      </c>
      <c r="L420" t="s">
        <v>1912</v>
      </c>
      <c r="M420" t="s">
        <v>964</v>
      </c>
      <c r="N420" t="s">
        <v>84</v>
      </c>
      <c r="O420">
        <v>18458</v>
      </c>
      <c r="P420">
        <v>23386</v>
      </c>
      <c r="Q420" t="s">
        <v>95</v>
      </c>
      <c r="R420">
        <v>741</v>
      </c>
      <c r="S420" s="2">
        <v>44680</v>
      </c>
      <c r="T420" t="s">
        <v>42</v>
      </c>
      <c r="U420">
        <v>0</v>
      </c>
      <c r="V420" t="s">
        <v>85</v>
      </c>
      <c r="W420">
        <v>598</v>
      </c>
      <c r="X420" t="s">
        <v>44</v>
      </c>
      <c r="Y420" t="s">
        <v>45</v>
      </c>
      <c r="Z420">
        <v>0</v>
      </c>
      <c r="AA420">
        <v>79</v>
      </c>
      <c r="AB420">
        <v>20152</v>
      </c>
      <c r="AC420" t="s">
        <v>46</v>
      </c>
    </row>
    <row r="421" spans="1:29" x14ac:dyDescent="0.3">
      <c r="A421" s="1" t="s">
        <v>29</v>
      </c>
      <c r="B421" t="s">
        <v>30</v>
      </c>
      <c r="C421" t="s">
        <v>1913</v>
      </c>
      <c r="D421" t="s">
        <v>98</v>
      </c>
      <c r="E421">
        <v>1</v>
      </c>
      <c r="F421" t="s">
        <v>120</v>
      </c>
      <c r="G421" t="s">
        <v>329</v>
      </c>
      <c r="H421" t="s">
        <v>35</v>
      </c>
      <c r="I421" t="s">
        <v>668</v>
      </c>
      <c r="J421" t="s">
        <v>1914</v>
      </c>
      <c r="K421" t="s">
        <v>1915</v>
      </c>
      <c r="L421" t="s">
        <v>1916</v>
      </c>
      <c r="M421" t="s">
        <v>1395</v>
      </c>
      <c r="N421" t="s">
        <v>84</v>
      </c>
      <c r="O421">
        <v>29995</v>
      </c>
      <c r="P421">
        <v>32353</v>
      </c>
      <c r="Q421" t="s">
        <v>95</v>
      </c>
      <c r="R421">
        <v>926</v>
      </c>
      <c r="S421" s="2">
        <v>44886</v>
      </c>
      <c r="T421" s="2">
        <v>44891</v>
      </c>
      <c r="U421">
        <v>0</v>
      </c>
      <c r="V421" t="s">
        <v>43</v>
      </c>
      <c r="W421">
        <v>427</v>
      </c>
      <c r="X421" t="s">
        <v>60</v>
      </c>
      <c r="Y421" t="s">
        <v>72</v>
      </c>
      <c r="Z421">
        <v>0</v>
      </c>
      <c r="AA421">
        <v>497</v>
      </c>
      <c r="AB421">
        <v>31466</v>
      </c>
      <c r="AC421" t="s">
        <v>46</v>
      </c>
    </row>
    <row r="422" spans="1:29" x14ac:dyDescent="0.3">
      <c r="A422" s="1" t="s">
        <v>47</v>
      </c>
      <c r="B422" t="s">
        <v>108</v>
      </c>
      <c r="C422" t="s">
        <v>109</v>
      </c>
      <c r="D422" t="s">
        <v>257</v>
      </c>
      <c r="E422">
        <v>9</v>
      </c>
      <c r="F422" t="s">
        <v>221</v>
      </c>
      <c r="G422" t="s">
        <v>858</v>
      </c>
      <c r="H422" t="s">
        <v>79</v>
      </c>
      <c r="I422" t="s">
        <v>1008</v>
      </c>
      <c r="J422" t="s">
        <v>274</v>
      </c>
      <c r="K422" t="s">
        <v>1917</v>
      </c>
      <c r="L422" t="s">
        <v>1918</v>
      </c>
      <c r="M422" t="s">
        <v>522</v>
      </c>
      <c r="N422" t="s">
        <v>94</v>
      </c>
      <c r="O422">
        <v>9256</v>
      </c>
      <c r="P422">
        <v>12771</v>
      </c>
      <c r="Q422" t="s">
        <v>41</v>
      </c>
      <c r="R422">
        <v>836</v>
      </c>
      <c r="S422" s="2">
        <v>44876</v>
      </c>
      <c r="T422" s="2">
        <v>44886</v>
      </c>
      <c r="U422">
        <v>0</v>
      </c>
      <c r="V422" t="s">
        <v>43</v>
      </c>
      <c r="W422">
        <v>641</v>
      </c>
      <c r="X422" t="s">
        <v>60</v>
      </c>
      <c r="Y422" t="s">
        <v>72</v>
      </c>
      <c r="Z422">
        <v>0</v>
      </c>
      <c r="AA422">
        <v>236</v>
      </c>
      <c r="AB422">
        <v>9286</v>
      </c>
      <c r="AC422" t="s">
        <v>46</v>
      </c>
    </row>
    <row r="423" spans="1:29" x14ac:dyDescent="0.3">
      <c r="A423" s="1" t="s">
        <v>29</v>
      </c>
      <c r="B423" t="s">
        <v>86</v>
      </c>
      <c r="C423" t="s">
        <v>1919</v>
      </c>
      <c r="D423" t="s">
        <v>138</v>
      </c>
      <c r="E423">
        <v>8</v>
      </c>
      <c r="F423" t="s">
        <v>186</v>
      </c>
      <c r="G423" t="s">
        <v>187</v>
      </c>
      <c r="H423" t="s">
        <v>35</v>
      </c>
      <c r="I423" t="s">
        <v>36</v>
      </c>
      <c r="J423" t="s">
        <v>748</v>
      </c>
      <c r="K423" t="s">
        <v>1920</v>
      </c>
      <c r="L423" t="s">
        <v>1921</v>
      </c>
      <c r="M423" t="s">
        <v>1691</v>
      </c>
      <c r="N423" t="s">
        <v>58</v>
      </c>
      <c r="O423">
        <v>9565</v>
      </c>
      <c r="P423">
        <v>13512</v>
      </c>
      <c r="Q423" t="s">
        <v>59</v>
      </c>
      <c r="R423">
        <v>915</v>
      </c>
      <c r="S423" s="2">
        <v>44356</v>
      </c>
      <c r="T423" t="s">
        <v>42</v>
      </c>
      <c r="U423">
        <v>2537</v>
      </c>
      <c r="V423" t="s">
        <v>43</v>
      </c>
      <c r="W423">
        <v>653</v>
      </c>
      <c r="X423" t="s">
        <v>44</v>
      </c>
      <c r="Y423" t="s">
        <v>45</v>
      </c>
      <c r="Z423">
        <v>2211</v>
      </c>
      <c r="AA423">
        <v>894</v>
      </c>
      <c r="AB423">
        <v>11673</v>
      </c>
      <c r="AC423" t="s">
        <v>46</v>
      </c>
    </row>
    <row r="424" spans="1:29" x14ac:dyDescent="0.3">
      <c r="A424" s="1" t="s">
        <v>29</v>
      </c>
      <c r="B424" t="s">
        <v>96</v>
      </c>
      <c r="C424" t="s">
        <v>1922</v>
      </c>
      <c r="D424" t="s">
        <v>138</v>
      </c>
      <c r="E424">
        <v>8</v>
      </c>
      <c r="F424" t="s">
        <v>99</v>
      </c>
      <c r="G424" t="s">
        <v>1138</v>
      </c>
      <c r="H424" t="s">
        <v>35</v>
      </c>
      <c r="I424" t="s">
        <v>1291</v>
      </c>
      <c r="J424" t="s">
        <v>1674</v>
      </c>
      <c r="K424" t="s">
        <v>1923</v>
      </c>
      <c r="L424" t="s">
        <v>1924</v>
      </c>
      <c r="M424" t="s">
        <v>665</v>
      </c>
      <c r="N424" t="s">
        <v>40</v>
      </c>
      <c r="O424">
        <v>12695</v>
      </c>
      <c r="P424">
        <v>16270</v>
      </c>
      <c r="Q424" t="s">
        <v>59</v>
      </c>
      <c r="R424">
        <v>507</v>
      </c>
      <c r="S424" s="2">
        <v>44627</v>
      </c>
      <c r="T424" t="s">
        <v>42</v>
      </c>
      <c r="U424">
        <v>44078</v>
      </c>
      <c r="V424" t="s">
        <v>106</v>
      </c>
      <c r="W424">
        <v>811</v>
      </c>
      <c r="X424" t="s">
        <v>44</v>
      </c>
      <c r="Y424" t="s">
        <v>61</v>
      </c>
      <c r="Z424">
        <v>0</v>
      </c>
      <c r="AA424">
        <v>12</v>
      </c>
      <c r="AB424">
        <v>12841</v>
      </c>
      <c r="AC424" t="s">
        <v>73</v>
      </c>
    </row>
    <row r="425" spans="1:29" x14ac:dyDescent="0.3">
      <c r="A425" s="1" t="s">
        <v>29</v>
      </c>
      <c r="B425" t="s">
        <v>86</v>
      </c>
      <c r="C425" t="s">
        <v>1925</v>
      </c>
      <c r="D425" t="s">
        <v>236</v>
      </c>
      <c r="E425">
        <v>10</v>
      </c>
      <c r="F425" t="s">
        <v>271</v>
      </c>
      <c r="G425" t="s">
        <v>1060</v>
      </c>
      <c r="H425" t="s">
        <v>35</v>
      </c>
      <c r="I425" t="s">
        <v>1926</v>
      </c>
      <c r="J425" t="s">
        <v>1927</v>
      </c>
      <c r="K425" t="s">
        <v>1928</v>
      </c>
      <c r="L425" t="s">
        <v>1929</v>
      </c>
      <c r="M425" t="s">
        <v>677</v>
      </c>
      <c r="N425" t="s">
        <v>40</v>
      </c>
      <c r="O425">
        <v>4742</v>
      </c>
      <c r="P425">
        <v>6971</v>
      </c>
      <c r="Q425" t="s">
        <v>59</v>
      </c>
      <c r="R425">
        <v>18</v>
      </c>
      <c r="S425" s="2">
        <v>44543</v>
      </c>
      <c r="T425" s="2">
        <v>44559</v>
      </c>
      <c r="U425">
        <v>34928</v>
      </c>
      <c r="V425" t="s">
        <v>106</v>
      </c>
      <c r="W425">
        <v>668</v>
      </c>
      <c r="X425" t="s">
        <v>60</v>
      </c>
      <c r="Y425" t="s">
        <v>45</v>
      </c>
      <c r="Z425">
        <v>0</v>
      </c>
      <c r="AA425">
        <v>290</v>
      </c>
      <c r="AB425">
        <v>6771</v>
      </c>
      <c r="AC425" t="s">
        <v>73</v>
      </c>
    </row>
    <row r="426" spans="1:29" x14ac:dyDescent="0.3">
      <c r="A426" s="1" t="s">
        <v>47</v>
      </c>
      <c r="B426" t="s">
        <v>108</v>
      </c>
      <c r="C426" t="s">
        <v>439</v>
      </c>
      <c r="D426" t="s">
        <v>119</v>
      </c>
      <c r="E426">
        <v>7</v>
      </c>
      <c r="F426" t="s">
        <v>120</v>
      </c>
      <c r="G426" t="s">
        <v>468</v>
      </c>
      <c r="H426" t="s">
        <v>79</v>
      </c>
      <c r="I426" t="s">
        <v>1461</v>
      </c>
      <c r="J426" t="s">
        <v>1910</v>
      </c>
      <c r="K426">
        <f>1-459-204-9208</f>
        <v>-9870</v>
      </c>
      <c r="L426" t="s">
        <v>1930</v>
      </c>
      <c r="M426" t="s">
        <v>522</v>
      </c>
      <c r="N426" t="s">
        <v>40</v>
      </c>
      <c r="O426">
        <v>24324</v>
      </c>
      <c r="P426">
        <v>28002</v>
      </c>
      <c r="Q426" t="s">
        <v>59</v>
      </c>
      <c r="R426">
        <v>51</v>
      </c>
      <c r="S426" s="2">
        <v>44545</v>
      </c>
      <c r="T426" s="2">
        <v>44574</v>
      </c>
      <c r="U426">
        <v>23206</v>
      </c>
      <c r="V426" t="s">
        <v>106</v>
      </c>
      <c r="W426">
        <v>624</v>
      </c>
      <c r="X426" t="s">
        <v>60</v>
      </c>
      <c r="Y426" t="s">
        <v>72</v>
      </c>
      <c r="Z426">
        <v>0</v>
      </c>
      <c r="AA426">
        <v>951</v>
      </c>
      <c r="AB426">
        <v>27826</v>
      </c>
      <c r="AC426" t="s">
        <v>46</v>
      </c>
    </row>
    <row r="427" spans="1:29" x14ac:dyDescent="0.3">
      <c r="A427" s="1" t="s">
        <v>47</v>
      </c>
      <c r="B427" t="s">
        <v>117</v>
      </c>
      <c r="C427" t="s">
        <v>243</v>
      </c>
      <c r="D427" t="s">
        <v>128</v>
      </c>
      <c r="E427">
        <v>8</v>
      </c>
      <c r="F427" t="s">
        <v>99</v>
      </c>
      <c r="G427" t="s">
        <v>529</v>
      </c>
      <c r="H427" t="s">
        <v>35</v>
      </c>
      <c r="I427" t="s">
        <v>936</v>
      </c>
      <c r="J427" t="s">
        <v>1585</v>
      </c>
      <c r="K427">
        <f>1-36-273-8000</f>
        <v>-8308</v>
      </c>
      <c r="L427" t="s">
        <v>1931</v>
      </c>
      <c r="M427" t="s">
        <v>517</v>
      </c>
      <c r="N427" t="s">
        <v>58</v>
      </c>
      <c r="O427">
        <v>26601</v>
      </c>
      <c r="P427">
        <v>30118</v>
      </c>
      <c r="Q427" t="s">
        <v>41</v>
      </c>
      <c r="R427">
        <v>350</v>
      </c>
      <c r="S427" s="2">
        <v>45193</v>
      </c>
      <c r="T427" t="s">
        <v>42</v>
      </c>
      <c r="U427">
        <v>0</v>
      </c>
      <c r="V427" t="s">
        <v>71</v>
      </c>
      <c r="W427">
        <v>760</v>
      </c>
      <c r="X427" t="s">
        <v>44</v>
      </c>
      <c r="Y427" t="s">
        <v>61</v>
      </c>
      <c r="Z427">
        <v>1570</v>
      </c>
      <c r="AA427">
        <v>822</v>
      </c>
      <c r="AB427">
        <v>28793</v>
      </c>
      <c r="AC427" t="s">
        <v>73</v>
      </c>
    </row>
    <row r="428" spans="1:29" x14ac:dyDescent="0.3">
      <c r="A428" s="1" t="s">
        <v>47</v>
      </c>
      <c r="B428" t="s">
        <v>153</v>
      </c>
      <c r="C428" t="s">
        <v>1932</v>
      </c>
      <c r="D428" t="s">
        <v>352</v>
      </c>
      <c r="E428">
        <v>9</v>
      </c>
      <c r="F428" t="s">
        <v>64</v>
      </c>
      <c r="G428" t="s">
        <v>783</v>
      </c>
      <c r="H428" t="s">
        <v>79</v>
      </c>
      <c r="I428" t="s">
        <v>838</v>
      </c>
      <c r="J428" t="s">
        <v>1933</v>
      </c>
      <c r="K428" t="s">
        <v>1934</v>
      </c>
      <c r="L428" t="s">
        <v>1935</v>
      </c>
      <c r="M428" t="s">
        <v>540</v>
      </c>
      <c r="N428" t="s">
        <v>40</v>
      </c>
      <c r="O428">
        <v>22101</v>
      </c>
      <c r="P428">
        <v>25016</v>
      </c>
      <c r="Q428" t="s">
        <v>59</v>
      </c>
      <c r="R428">
        <v>645</v>
      </c>
      <c r="S428" s="2">
        <v>44578</v>
      </c>
      <c r="T428" t="s">
        <v>42</v>
      </c>
      <c r="U428">
        <v>40665</v>
      </c>
      <c r="V428" t="s">
        <v>71</v>
      </c>
      <c r="W428">
        <v>496</v>
      </c>
      <c r="X428" t="s">
        <v>44</v>
      </c>
      <c r="Y428" t="s">
        <v>72</v>
      </c>
      <c r="Z428">
        <v>0</v>
      </c>
      <c r="AA428">
        <v>792</v>
      </c>
      <c r="AB428">
        <v>24603</v>
      </c>
      <c r="AC428" t="s">
        <v>107</v>
      </c>
    </row>
    <row r="429" spans="1:29" x14ac:dyDescent="0.3">
      <c r="A429" s="1" t="s">
        <v>47</v>
      </c>
      <c r="B429" t="s">
        <v>153</v>
      </c>
      <c r="C429" t="s">
        <v>1936</v>
      </c>
      <c r="D429" t="s">
        <v>98</v>
      </c>
      <c r="E429">
        <v>8</v>
      </c>
      <c r="F429" t="s">
        <v>271</v>
      </c>
      <c r="G429" t="s">
        <v>495</v>
      </c>
      <c r="H429" t="s">
        <v>79</v>
      </c>
      <c r="I429" t="s">
        <v>279</v>
      </c>
      <c r="J429" t="s">
        <v>1937</v>
      </c>
      <c r="K429" t="s">
        <v>1938</v>
      </c>
      <c r="L429" t="s">
        <v>1939</v>
      </c>
      <c r="M429" t="s">
        <v>255</v>
      </c>
      <c r="N429" t="s">
        <v>84</v>
      </c>
      <c r="O429">
        <v>17143</v>
      </c>
      <c r="P429">
        <v>20507</v>
      </c>
      <c r="Q429" t="s">
        <v>59</v>
      </c>
      <c r="R429">
        <v>593</v>
      </c>
      <c r="S429" s="2">
        <v>44967</v>
      </c>
      <c r="T429" t="s">
        <v>42</v>
      </c>
      <c r="U429">
        <v>29592</v>
      </c>
      <c r="V429" t="s">
        <v>71</v>
      </c>
      <c r="W429">
        <v>566</v>
      </c>
      <c r="X429" t="s">
        <v>44</v>
      </c>
      <c r="Y429" t="s">
        <v>61</v>
      </c>
      <c r="Z429">
        <v>0</v>
      </c>
      <c r="AA429">
        <v>671</v>
      </c>
      <c r="AB429">
        <v>17250</v>
      </c>
      <c r="AC429" t="s">
        <v>46</v>
      </c>
    </row>
    <row r="430" spans="1:29" x14ac:dyDescent="0.3">
      <c r="A430" s="1" t="s">
        <v>29</v>
      </c>
      <c r="B430" t="s">
        <v>228</v>
      </c>
      <c r="C430" t="s">
        <v>1652</v>
      </c>
      <c r="D430" t="s">
        <v>201</v>
      </c>
      <c r="E430">
        <v>2</v>
      </c>
      <c r="F430" t="s">
        <v>64</v>
      </c>
      <c r="G430" t="s">
        <v>433</v>
      </c>
      <c r="H430" t="s">
        <v>35</v>
      </c>
      <c r="I430" t="s">
        <v>1940</v>
      </c>
      <c r="J430" t="s">
        <v>1941</v>
      </c>
      <c r="K430" t="s">
        <v>1942</v>
      </c>
      <c r="L430" t="s">
        <v>1943</v>
      </c>
      <c r="M430" t="s">
        <v>640</v>
      </c>
      <c r="N430" t="s">
        <v>40</v>
      </c>
      <c r="O430">
        <v>9707</v>
      </c>
      <c r="P430">
        <v>12254</v>
      </c>
      <c r="Q430" t="s">
        <v>95</v>
      </c>
      <c r="R430">
        <v>548</v>
      </c>
      <c r="S430" s="2">
        <v>44827</v>
      </c>
      <c r="T430" s="2">
        <v>44853</v>
      </c>
      <c r="U430">
        <v>0</v>
      </c>
      <c r="V430" t="s">
        <v>85</v>
      </c>
      <c r="W430">
        <v>508</v>
      </c>
      <c r="X430" t="s">
        <v>60</v>
      </c>
      <c r="Y430" t="s">
        <v>72</v>
      </c>
      <c r="Z430">
        <v>0</v>
      </c>
      <c r="AA430">
        <v>396</v>
      </c>
      <c r="AB430">
        <v>10348</v>
      </c>
      <c r="AC430" t="s">
        <v>73</v>
      </c>
    </row>
    <row r="431" spans="1:29" x14ac:dyDescent="0.3">
      <c r="A431" s="1" t="s">
        <v>47</v>
      </c>
      <c r="B431" t="s">
        <v>592</v>
      </c>
      <c r="C431" t="s">
        <v>1566</v>
      </c>
      <c r="D431" t="s">
        <v>98</v>
      </c>
      <c r="E431">
        <v>5</v>
      </c>
      <c r="F431" t="s">
        <v>120</v>
      </c>
      <c r="G431" t="s">
        <v>1533</v>
      </c>
      <c r="H431" t="s">
        <v>79</v>
      </c>
      <c r="I431" t="s">
        <v>1944</v>
      </c>
      <c r="J431" t="s">
        <v>1945</v>
      </c>
      <c r="K431" t="s">
        <v>1946</v>
      </c>
      <c r="L431" t="s">
        <v>1947</v>
      </c>
      <c r="M431" t="s">
        <v>1948</v>
      </c>
      <c r="N431" t="s">
        <v>84</v>
      </c>
      <c r="O431">
        <v>4243</v>
      </c>
      <c r="P431">
        <v>8480</v>
      </c>
      <c r="Q431" t="s">
        <v>59</v>
      </c>
      <c r="R431">
        <v>132</v>
      </c>
      <c r="S431" s="2">
        <v>44693</v>
      </c>
      <c r="T431" t="s">
        <v>42</v>
      </c>
      <c r="U431">
        <v>29078</v>
      </c>
      <c r="V431" t="s">
        <v>106</v>
      </c>
      <c r="W431">
        <v>645</v>
      </c>
      <c r="X431" t="s">
        <v>44</v>
      </c>
      <c r="Y431" t="s">
        <v>45</v>
      </c>
      <c r="Z431">
        <v>0</v>
      </c>
      <c r="AA431">
        <v>637</v>
      </c>
      <c r="AB431">
        <v>6546</v>
      </c>
      <c r="AC431" t="s">
        <v>73</v>
      </c>
    </row>
    <row r="432" spans="1:29" x14ac:dyDescent="0.3">
      <c r="A432" s="1" t="s">
        <v>29</v>
      </c>
      <c r="B432" t="s">
        <v>228</v>
      </c>
      <c r="C432" t="s">
        <v>1949</v>
      </c>
      <c r="D432" t="s">
        <v>155</v>
      </c>
      <c r="E432">
        <v>5</v>
      </c>
      <c r="F432" t="s">
        <v>129</v>
      </c>
      <c r="G432" t="s">
        <v>395</v>
      </c>
      <c r="H432" t="s">
        <v>35</v>
      </c>
      <c r="I432" t="s">
        <v>1287</v>
      </c>
      <c r="J432" t="s">
        <v>1031</v>
      </c>
      <c r="K432" t="s">
        <v>1950</v>
      </c>
      <c r="L432" t="s">
        <v>1951</v>
      </c>
      <c r="M432" t="s">
        <v>1189</v>
      </c>
      <c r="N432" t="s">
        <v>40</v>
      </c>
      <c r="O432">
        <v>7920</v>
      </c>
      <c r="P432">
        <v>10651</v>
      </c>
      <c r="Q432" t="s">
        <v>59</v>
      </c>
      <c r="R432">
        <v>501</v>
      </c>
      <c r="S432" s="2">
        <v>45208</v>
      </c>
      <c r="T432" t="s">
        <v>42</v>
      </c>
      <c r="U432">
        <v>31281</v>
      </c>
      <c r="V432" t="s">
        <v>71</v>
      </c>
      <c r="W432">
        <v>837</v>
      </c>
      <c r="X432" t="s">
        <v>44</v>
      </c>
      <c r="Y432" t="s">
        <v>61</v>
      </c>
      <c r="Z432">
        <v>0</v>
      </c>
      <c r="AA432">
        <v>442</v>
      </c>
      <c r="AB432">
        <v>10084</v>
      </c>
      <c r="AC432" t="s">
        <v>107</v>
      </c>
    </row>
    <row r="433" spans="1:29" x14ac:dyDescent="0.3">
      <c r="A433" s="1" t="s">
        <v>29</v>
      </c>
      <c r="B433" t="s">
        <v>86</v>
      </c>
      <c r="C433" t="s">
        <v>1109</v>
      </c>
      <c r="D433" t="s">
        <v>110</v>
      </c>
      <c r="E433">
        <v>6</v>
      </c>
      <c r="F433" t="s">
        <v>33</v>
      </c>
      <c r="G433" t="s">
        <v>411</v>
      </c>
      <c r="H433" t="s">
        <v>79</v>
      </c>
      <c r="I433" t="s">
        <v>549</v>
      </c>
      <c r="J433" t="s">
        <v>1481</v>
      </c>
      <c r="K433" t="s">
        <v>1952</v>
      </c>
      <c r="L433" t="s">
        <v>1953</v>
      </c>
      <c r="M433" t="s">
        <v>93</v>
      </c>
      <c r="N433" t="s">
        <v>58</v>
      </c>
      <c r="O433">
        <v>16753</v>
      </c>
      <c r="P433">
        <v>20624</v>
      </c>
      <c r="Q433" t="s">
        <v>59</v>
      </c>
      <c r="R433">
        <v>513</v>
      </c>
      <c r="S433" s="2">
        <v>44962</v>
      </c>
      <c r="T433" s="2">
        <v>44989</v>
      </c>
      <c r="U433">
        <v>21360</v>
      </c>
      <c r="V433" t="s">
        <v>85</v>
      </c>
      <c r="W433">
        <v>553</v>
      </c>
      <c r="X433" t="s">
        <v>60</v>
      </c>
      <c r="Y433" t="s">
        <v>45</v>
      </c>
      <c r="Z433">
        <v>3054</v>
      </c>
      <c r="AA433">
        <v>261</v>
      </c>
      <c r="AB433">
        <v>20576</v>
      </c>
      <c r="AC433" t="s">
        <v>107</v>
      </c>
    </row>
    <row r="434" spans="1:29" x14ac:dyDescent="0.3">
      <c r="A434" s="1" t="s">
        <v>29</v>
      </c>
      <c r="B434" t="s">
        <v>30</v>
      </c>
      <c r="C434" t="s">
        <v>1954</v>
      </c>
      <c r="D434" t="s">
        <v>257</v>
      </c>
      <c r="E434">
        <v>5</v>
      </c>
      <c r="F434" t="s">
        <v>129</v>
      </c>
      <c r="G434" t="s">
        <v>944</v>
      </c>
      <c r="H434" t="s">
        <v>35</v>
      </c>
      <c r="I434" t="s">
        <v>1647</v>
      </c>
      <c r="J434" t="s">
        <v>839</v>
      </c>
      <c r="K434">
        <v>5487987142</v>
      </c>
      <c r="L434" t="s">
        <v>1955</v>
      </c>
      <c r="M434" t="s">
        <v>1121</v>
      </c>
      <c r="N434" t="s">
        <v>40</v>
      </c>
      <c r="O434">
        <v>15077</v>
      </c>
      <c r="P434">
        <v>19895</v>
      </c>
      <c r="Q434" t="s">
        <v>59</v>
      </c>
      <c r="R434">
        <v>351</v>
      </c>
      <c r="S434" s="2">
        <v>45252</v>
      </c>
      <c r="T434" s="2">
        <v>45278</v>
      </c>
      <c r="U434">
        <v>27618</v>
      </c>
      <c r="V434" t="s">
        <v>85</v>
      </c>
      <c r="W434">
        <v>772</v>
      </c>
      <c r="X434" t="s">
        <v>60</v>
      </c>
      <c r="Y434" t="s">
        <v>61</v>
      </c>
      <c r="Z434">
        <v>0</v>
      </c>
      <c r="AA434">
        <v>707</v>
      </c>
      <c r="AB434">
        <v>16835</v>
      </c>
      <c r="AC434" t="s">
        <v>73</v>
      </c>
    </row>
    <row r="435" spans="1:29" x14ac:dyDescent="0.3">
      <c r="A435" s="1" t="s">
        <v>47</v>
      </c>
      <c r="B435" t="s">
        <v>117</v>
      </c>
      <c r="C435" t="s">
        <v>118</v>
      </c>
      <c r="D435" t="s">
        <v>257</v>
      </c>
      <c r="E435">
        <v>4</v>
      </c>
      <c r="F435" t="s">
        <v>77</v>
      </c>
      <c r="G435" t="s">
        <v>202</v>
      </c>
      <c r="H435" t="s">
        <v>35</v>
      </c>
      <c r="I435" t="s">
        <v>1441</v>
      </c>
      <c r="J435" t="s">
        <v>1956</v>
      </c>
      <c r="K435" t="s">
        <v>1957</v>
      </c>
      <c r="L435" t="s">
        <v>1958</v>
      </c>
      <c r="M435" t="s">
        <v>925</v>
      </c>
      <c r="N435" t="s">
        <v>94</v>
      </c>
      <c r="O435">
        <v>12265</v>
      </c>
      <c r="P435">
        <v>14638</v>
      </c>
      <c r="Q435" t="s">
        <v>59</v>
      </c>
      <c r="R435">
        <v>648</v>
      </c>
      <c r="S435" s="2">
        <v>45020</v>
      </c>
      <c r="T435" s="2">
        <v>45042</v>
      </c>
      <c r="U435">
        <v>23066</v>
      </c>
      <c r="V435" t="s">
        <v>71</v>
      </c>
      <c r="W435">
        <v>466</v>
      </c>
      <c r="X435" t="s">
        <v>60</v>
      </c>
      <c r="Y435" t="s">
        <v>72</v>
      </c>
      <c r="Z435">
        <v>0</v>
      </c>
      <c r="AA435">
        <v>682</v>
      </c>
      <c r="AB435">
        <v>14309</v>
      </c>
      <c r="AC435" t="s">
        <v>107</v>
      </c>
    </row>
    <row r="436" spans="1:29" x14ac:dyDescent="0.3">
      <c r="A436" s="1" t="s">
        <v>47</v>
      </c>
      <c r="B436" t="s">
        <v>108</v>
      </c>
      <c r="C436" t="s">
        <v>1763</v>
      </c>
      <c r="D436" t="s">
        <v>50</v>
      </c>
      <c r="E436">
        <v>1</v>
      </c>
      <c r="F436" t="s">
        <v>33</v>
      </c>
      <c r="G436" t="s">
        <v>411</v>
      </c>
      <c r="H436" t="s">
        <v>79</v>
      </c>
      <c r="I436" t="s">
        <v>156</v>
      </c>
      <c r="J436" t="s">
        <v>224</v>
      </c>
      <c r="K436">
        <v>3846290990</v>
      </c>
      <c r="L436" t="s">
        <v>1959</v>
      </c>
      <c r="M436" t="s">
        <v>660</v>
      </c>
      <c r="N436" t="s">
        <v>58</v>
      </c>
      <c r="O436">
        <v>15016</v>
      </c>
      <c r="P436">
        <v>19113</v>
      </c>
      <c r="Q436" t="s">
        <v>59</v>
      </c>
      <c r="R436">
        <v>590</v>
      </c>
      <c r="S436" s="2">
        <v>44952</v>
      </c>
      <c r="T436" t="s">
        <v>42</v>
      </c>
      <c r="U436">
        <v>38995</v>
      </c>
      <c r="V436" t="s">
        <v>71</v>
      </c>
      <c r="W436">
        <v>658</v>
      </c>
      <c r="X436" t="s">
        <v>44</v>
      </c>
      <c r="Y436" t="s">
        <v>61</v>
      </c>
      <c r="Z436">
        <v>3796</v>
      </c>
      <c r="AA436">
        <v>384</v>
      </c>
      <c r="AB436">
        <v>18271</v>
      </c>
      <c r="AC436" t="s">
        <v>46</v>
      </c>
    </row>
    <row r="437" spans="1:29" x14ac:dyDescent="0.3">
      <c r="A437" s="1" t="s">
        <v>29</v>
      </c>
      <c r="B437" t="s">
        <v>74</v>
      </c>
      <c r="C437" t="s">
        <v>168</v>
      </c>
      <c r="D437" t="s">
        <v>201</v>
      </c>
      <c r="E437">
        <v>8</v>
      </c>
      <c r="F437" t="s">
        <v>129</v>
      </c>
      <c r="G437" t="s">
        <v>1528</v>
      </c>
      <c r="H437" t="s">
        <v>79</v>
      </c>
      <c r="I437" t="s">
        <v>1960</v>
      </c>
      <c r="J437" t="s">
        <v>1769</v>
      </c>
      <c r="K437" t="s">
        <v>1961</v>
      </c>
      <c r="L437" t="s">
        <v>1962</v>
      </c>
      <c r="M437" t="s">
        <v>795</v>
      </c>
      <c r="N437" t="s">
        <v>94</v>
      </c>
      <c r="O437">
        <v>24857</v>
      </c>
      <c r="P437">
        <v>29619</v>
      </c>
      <c r="Q437" t="s">
        <v>59</v>
      </c>
      <c r="R437">
        <v>884</v>
      </c>
      <c r="S437" s="2">
        <v>44269</v>
      </c>
      <c r="T437" t="s">
        <v>42</v>
      </c>
      <c r="U437">
        <v>26735</v>
      </c>
      <c r="V437" t="s">
        <v>85</v>
      </c>
      <c r="W437">
        <v>555</v>
      </c>
      <c r="X437" t="s">
        <v>44</v>
      </c>
      <c r="Y437" t="s">
        <v>61</v>
      </c>
      <c r="Z437">
        <v>0</v>
      </c>
      <c r="AA437">
        <v>914</v>
      </c>
      <c r="AB437">
        <v>25925</v>
      </c>
      <c r="AC437" t="s">
        <v>73</v>
      </c>
    </row>
    <row r="438" spans="1:29" x14ac:dyDescent="0.3">
      <c r="A438" s="1" t="s">
        <v>47</v>
      </c>
      <c r="B438" t="s">
        <v>117</v>
      </c>
      <c r="C438" t="s">
        <v>1344</v>
      </c>
      <c r="D438" t="s">
        <v>110</v>
      </c>
      <c r="E438">
        <v>8</v>
      </c>
      <c r="F438" t="s">
        <v>64</v>
      </c>
      <c r="G438" t="s">
        <v>1599</v>
      </c>
      <c r="H438" t="s">
        <v>35</v>
      </c>
      <c r="I438" t="s">
        <v>459</v>
      </c>
      <c r="J438" t="s">
        <v>1963</v>
      </c>
      <c r="K438" t="s">
        <v>1964</v>
      </c>
      <c r="L438" t="s">
        <v>1965</v>
      </c>
      <c r="M438" t="s">
        <v>868</v>
      </c>
      <c r="N438" t="s">
        <v>40</v>
      </c>
      <c r="O438">
        <v>5120</v>
      </c>
      <c r="P438">
        <v>8254</v>
      </c>
      <c r="Q438" t="s">
        <v>95</v>
      </c>
      <c r="R438">
        <v>24</v>
      </c>
      <c r="S438" s="2">
        <v>44462</v>
      </c>
      <c r="T438" s="2">
        <v>44482</v>
      </c>
      <c r="U438">
        <v>0</v>
      </c>
      <c r="V438" t="s">
        <v>85</v>
      </c>
      <c r="W438">
        <v>747</v>
      </c>
      <c r="X438" t="s">
        <v>60</v>
      </c>
      <c r="Y438" t="s">
        <v>72</v>
      </c>
      <c r="Z438">
        <v>0</v>
      </c>
      <c r="AA438">
        <v>349</v>
      </c>
      <c r="AB438">
        <v>6380</v>
      </c>
      <c r="AC438" t="s">
        <v>46</v>
      </c>
    </row>
    <row r="439" spans="1:29" x14ac:dyDescent="0.3">
      <c r="A439" s="1" t="s">
        <v>29</v>
      </c>
      <c r="B439" t="s">
        <v>86</v>
      </c>
      <c r="C439" t="s">
        <v>1966</v>
      </c>
      <c r="D439" t="s">
        <v>236</v>
      </c>
      <c r="E439">
        <v>10</v>
      </c>
      <c r="F439" t="s">
        <v>129</v>
      </c>
      <c r="G439" t="s">
        <v>944</v>
      </c>
      <c r="H439" t="s">
        <v>79</v>
      </c>
      <c r="I439" t="s">
        <v>1465</v>
      </c>
      <c r="J439" t="s">
        <v>1967</v>
      </c>
      <c r="K439" t="s">
        <v>1968</v>
      </c>
      <c r="L439" t="s">
        <v>1969</v>
      </c>
      <c r="M439" t="s">
        <v>93</v>
      </c>
      <c r="N439" t="s">
        <v>40</v>
      </c>
      <c r="O439">
        <v>3642</v>
      </c>
      <c r="P439">
        <v>7599</v>
      </c>
      <c r="Q439" t="s">
        <v>95</v>
      </c>
      <c r="R439">
        <v>95</v>
      </c>
      <c r="S439" s="2">
        <v>45027</v>
      </c>
      <c r="T439" s="2">
        <v>45052</v>
      </c>
      <c r="U439">
        <v>0</v>
      </c>
      <c r="V439" t="s">
        <v>71</v>
      </c>
      <c r="W439">
        <v>746</v>
      </c>
      <c r="X439" t="s">
        <v>60</v>
      </c>
      <c r="Y439" t="s">
        <v>61</v>
      </c>
      <c r="Z439">
        <v>0</v>
      </c>
      <c r="AA439">
        <v>856</v>
      </c>
      <c r="AB439">
        <v>7370</v>
      </c>
      <c r="AC439" t="s">
        <v>107</v>
      </c>
    </row>
    <row r="440" spans="1:29" x14ac:dyDescent="0.3">
      <c r="A440" s="1" t="s">
        <v>47</v>
      </c>
      <c r="B440" t="s">
        <v>234</v>
      </c>
      <c r="C440" t="s">
        <v>235</v>
      </c>
      <c r="D440" t="s">
        <v>236</v>
      </c>
      <c r="E440">
        <v>2</v>
      </c>
      <c r="F440" t="s">
        <v>271</v>
      </c>
      <c r="G440" t="s">
        <v>272</v>
      </c>
      <c r="H440" t="s">
        <v>79</v>
      </c>
      <c r="I440" t="s">
        <v>1830</v>
      </c>
      <c r="J440" t="s">
        <v>1358</v>
      </c>
      <c r="K440" t="s">
        <v>1970</v>
      </c>
      <c r="L440" t="s">
        <v>1971</v>
      </c>
      <c r="M440" t="s">
        <v>1972</v>
      </c>
      <c r="N440" t="s">
        <v>84</v>
      </c>
      <c r="O440">
        <v>21462</v>
      </c>
      <c r="P440">
        <v>25961</v>
      </c>
      <c r="Q440" t="s">
        <v>41</v>
      </c>
      <c r="R440">
        <v>205</v>
      </c>
      <c r="S440" s="2">
        <v>44441</v>
      </c>
      <c r="T440" s="2">
        <v>44449</v>
      </c>
      <c r="U440">
        <v>0</v>
      </c>
      <c r="V440" t="s">
        <v>43</v>
      </c>
      <c r="W440">
        <v>636</v>
      </c>
      <c r="X440" t="s">
        <v>60</v>
      </c>
      <c r="Y440" t="s">
        <v>61</v>
      </c>
      <c r="Z440">
        <v>0</v>
      </c>
      <c r="AA440">
        <v>125</v>
      </c>
      <c r="AB440">
        <v>24400</v>
      </c>
      <c r="AC440" t="s">
        <v>73</v>
      </c>
    </row>
    <row r="441" spans="1:29" x14ac:dyDescent="0.3">
      <c r="A441" s="1" t="s">
        <v>29</v>
      </c>
      <c r="B441" t="s">
        <v>62</v>
      </c>
      <c r="C441" t="s">
        <v>462</v>
      </c>
      <c r="D441" t="s">
        <v>236</v>
      </c>
      <c r="E441">
        <v>1</v>
      </c>
      <c r="F441" t="s">
        <v>51</v>
      </c>
      <c r="G441" t="s">
        <v>1427</v>
      </c>
      <c r="H441" t="s">
        <v>35</v>
      </c>
      <c r="I441" t="s">
        <v>1351</v>
      </c>
      <c r="J441" t="s">
        <v>1973</v>
      </c>
      <c r="K441" t="s">
        <v>1974</v>
      </c>
      <c r="L441" t="s">
        <v>1975</v>
      </c>
      <c r="M441" t="s">
        <v>1976</v>
      </c>
      <c r="N441" t="s">
        <v>58</v>
      </c>
      <c r="O441">
        <v>8458</v>
      </c>
      <c r="P441">
        <v>11612</v>
      </c>
      <c r="Q441" t="s">
        <v>59</v>
      </c>
      <c r="R441">
        <v>457</v>
      </c>
      <c r="S441" s="2">
        <v>45192</v>
      </c>
      <c r="T441" t="s">
        <v>42</v>
      </c>
      <c r="U441">
        <v>180</v>
      </c>
      <c r="V441" t="s">
        <v>85</v>
      </c>
      <c r="W441">
        <v>485</v>
      </c>
      <c r="X441" t="s">
        <v>44</v>
      </c>
      <c r="Y441" t="s">
        <v>45</v>
      </c>
      <c r="Z441">
        <v>1920</v>
      </c>
      <c r="AA441">
        <v>533</v>
      </c>
      <c r="AB441">
        <v>10084</v>
      </c>
      <c r="AC441" t="s">
        <v>107</v>
      </c>
    </row>
    <row r="442" spans="1:29" x14ac:dyDescent="0.3">
      <c r="A442" s="1" t="s">
        <v>29</v>
      </c>
      <c r="B442" t="s">
        <v>228</v>
      </c>
      <c r="C442" t="s">
        <v>1545</v>
      </c>
      <c r="D442" t="s">
        <v>155</v>
      </c>
      <c r="E442">
        <v>2</v>
      </c>
      <c r="F442" t="s">
        <v>186</v>
      </c>
      <c r="G442" t="s">
        <v>710</v>
      </c>
      <c r="H442" t="s">
        <v>35</v>
      </c>
      <c r="I442" t="s">
        <v>636</v>
      </c>
      <c r="J442" t="s">
        <v>524</v>
      </c>
      <c r="K442">
        <v>7901175789</v>
      </c>
      <c r="L442" t="s">
        <v>1977</v>
      </c>
      <c r="M442" t="s">
        <v>262</v>
      </c>
      <c r="N442" t="s">
        <v>40</v>
      </c>
      <c r="O442">
        <v>28423</v>
      </c>
      <c r="P442">
        <v>33313</v>
      </c>
      <c r="Q442" t="s">
        <v>59</v>
      </c>
      <c r="R442">
        <v>342</v>
      </c>
      <c r="S442" s="2">
        <v>44914</v>
      </c>
      <c r="T442" t="s">
        <v>42</v>
      </c>
      <c r="U442">
        <v>18982</v>
      </c>
      <c r="V442" t="s">
        <v>85</v>
      </c>
      <c r="W442">
        <v>686</v>
      </c>
      <c r="X442" t="s">
        <v>44</v>
      </c>
      <c r="Y442" t="s">
        <v>45</v>
      </c>
      <c r="Z442">
        <v>0</v>
      </c>
      <c r="AA442">
        <v>317</v>
      </c>
      <c r="AB442">
        <v>32436</v>
      </c>
      <c r="AC442" t="s">
        <v>73</v>
      </c>
    </row>
    <row r="443" spans="1:29" x14ac:dyDescent="0.3">
      <c r="A443" s="1" t="s">
        <v>47</v>
      </c>
      <c r="B443" t="s">
        <v>176</v>
      </c>
      <c r="C443" t="s">
        <v>1978</v>
      </c>
      <c r="D443" t="s">
        <v>387</v>
      </c>
      <c r="E443">
        <v>6</v>
      </c>
      <c r="F443" t="s">
        <v>33</v>
      </c>
      <c r="G443" t="s">
        <v>111</v>
      </c>
      <c r="H443" t="s">
        <v>79</v>
      </c>
      <c r="I443" t="s">
        <v>1379</v>
      </c>
      <c r="J443" t="s">
        <v>1979</v>
      </c>
      <c r="K443">
        <v>9438763796</v>
      </c>
      <c r="L443" t="s">
        <v>1980</v>
      </c>
      <c r="M443" t="s">
        <v>1507</v>
      </c>
      <c r="N443" t="s">
        <v>40</v>
      </c>
      <c r="O443">
        <v>22654</v>
      </c>
      <c r="P443">
        <v>26258</v>
      </c>
      <c r="Q443" t="s">
        <v>41</v>
      </c>
      <c r="R443">
        <v>379</v>
      </c>
      <c r="S443" s="2">
        <v>44435</v>
      </c>
      <c r="T443" s="2">
        <v>44449</v>
      </c>
      <c r="U443">
        <v>0</v>
      </c>
      <c r="V443" t="s">
        <v>85</v>
      </c>
      <c r="W443">
        <v>693</v>
      </c>
      <c r="X443" t="s">
        <v>60</v>
      </c>
      <c r="Y443" t="s">
        <v>72</v>
      </c>
      <c r="Z443">
        <v>0</v>
      </c>
      <c r="AA443">
        <v>430</v>
      </c>
      <c r="AB443">
        <v>26042</v>
      </c>
      <c r="AC443" t="s">
        <v>46</v>
      </c>
    </row>
    <row r="444" spans="1:29" x14ac:dyDescent="0.3">
      <c r="A444" s="1" t="s">
        <v>47</v>
      </c>
      <c r="B444" t="s">
        <v>108</v>
      </c>
      <c r="C444" t="s">
        <v>270</v>
      </c>
      <c r="D444" t="s">
        <v>76</v>
      </c>
      <c r="E444">
        <v>10</v>
      </c>
      <c r="F444" t="s">
        <v>99</v>
      </c>
      <c r="G444" t="s">
        <v>1138</v>
      </c>
      <c r="H444" t="s">
        <v>79</v>
      </c>
      <c r="I444" t="s">
        <v>1981</v>
      </c>
      <c r="J444" t="s">
        <v>1567</v>
      </c>
      <c r="K444">
        <v>2949538719</v>
      </c>
      <c r="L444" t="s">
        <v>1982</v>
      </c>
      <c r="M444" t="s">
        <v>1252</v>
      </c>
      <c r="N444" t="s">
        <v>40</v>
      </c>
      <c r="O444">
        <v>12826</v>
      </c>
      <c r="P444">
        <v>15404</v>
      </c>
      <c r="Q444" t="s">
        <v>41</v>
      </c>
      <c r="R444">
        <v>630</v>
      </c>
      <c r="S444" s="2">
        <v>45027</v>
      </c>
      <c r="T444" s="2">
        <v>45031</v>
      </c>
      <c r="U444">
        <v>0</v>
      </c>
      <c r="V444" t="s">
        <v>43</v>
      </c>
      <c r="W444">
        <v>717</v>
      </c>
      <c r="X444" t="s">
        <v>60</v>
      </c>
      <c r="Y444" t="s">
        <v>61</v>
      </c>
      <c r="Z444">
        <v>0</v>
      </c>
      <c r="AA444">
        <v>934</v>
      </c>
      <c r="AB444">
        <v>14289</v>
      </c>
      <c r="AC444" t="s">
        <v>46</v>
      </c>
    </row>
    <row r="445" spans="1:29" x14ac:dyDescent="0.3">
      <c r="A445" s="1" t="s">
        <v>47</v>
      </c>
      <c r="B445" t="s">
        <v>153</v>
      </c>
      <c r="C445" t="s">
        <v>1901</v>
      </c>
      <c r="D445" t="s">
        <v>257</v>
      </c>
      <c r="E445">
        <v>1</v>
      </c>
      <c r="F445" t="s">
        <v>77</v>
      </c>
      <c r="G445" t="s">
        <v>932</v>
      </c>
      <c r="H445" t="s">
        <v>79</v>
      </c>
      <c r="I445" t="s">
        <v>1318</v>
      </c>
      <c r="J445" t="s">
        <v>366</v>
      </c>
      <c r="K445" t="s">
        <v>1983</v>
      </c>
      <c r="L445" t="s">
        <v>1984</v>
      </c>
      <c r="M445" t="s">
        <v>255</v>
      </c>
      <c r="N445" t="s">
        <v>58</v>
      </c>
      <c r="O445">
        <v>12412</v>
      </c>
      <c r="P445">
        <v>15509</v>
      </c>
      <c r="Q445" t="s">
        <v>59</v>
      </c>
      <c r="R445">
        <v>318</v>
      </c>
      <c r="S445" s="2">
        <v>45195</v>
      </c>
      <c r="T445" t="s">
        <v>42</v>
      </c>
      <c r="U445">
        <v>38082</v>
      </c>
      <c r="V445" t="s">
        <v>106</v>
      </c>
      <c r="W445">
        <v>689</v>
      </c>
      <c r="X445" t="s">
        <v>44</v>
      </c>
      <c r="Y445" t="s">
        <v>72</v>
      </c>
      <c r="Z445">
        <v>4757</v>
      </c>
      <c r="AA445">
        <v>317</v>
      </c>
      <c r="AB445">
        <v>15479</v>
      </c>
      <c r="AC445" t="s">
        <v>46</v>
      </c>
    </row>
    <row r="446" spans="1:29" x14ac:dyDescent="0.3">
      <c r="A446" s="1" t="s">
        <v>47</v>
      </c>
      <c r="B446" t="s">
        <v>153</v>
      </c>
      <c r="C446" t="s">
        <v>1932</v>
      </c>
      <c r="D446" t="s">
        <v>98</v>
      </c>
      <c r="E446">
        <v>3</v>
      </c>
      <c r="F446" t="s">
        <v>33</v>
      </c>
      <c r="G446" t="s">
        <v>139</v>
      </c>
      <c r="H446" t="s">
        <v>35</v>
      </c>
      <c r="I446" t="s">
        <v>1985</v>
      </c>
      <c r="J446" t="s">
        <v>1986</v>
      </c>
      <c r="K446" t="s">
        <v>1987</v>
      </c>
      <c r="L446" t="s">
        <v>1988</v>
      </c>
      <c r="M446" t="s">
        <v>1707</v>
      </c>
      <c r="N446" t="s">
        <v>40</v>
      </c>
      <c r="O446">
        <v>18497</v>
      </c>
      <c r="P446">
        <v>23363</v>
      </c>
      <c r="Q446" t="s">
        <v>95</v>
      </c>
      <c r="R446">
        <v>703</v>
      </c>
      <c r="S446" s="2">
        <v>44493</v>
      </c>
      <c r="T446" s="2">
        <v>44502</v>
      </c>
      <c r="U446">
        <v>0</v>
      </c>
      <c r="V446" t="s">
        <v>106</v>
      </c>
      <c r="W446">
        <v>604</v>
      </c>
      <c r="X446" t="s">
        <v>60</v>
      </c>
      <c r="Y446" t="s">
        <v>61</v>
      </c>
      <c r="Z446">
        <v>0</v>
      </c>
      <c r="AA446">
        <v>79</v>
      </c>
      <c r="AB446">
        <v>23308</v>
      </c>
      <c r="AC446" t="s">
        <v>46</v>
      </c>
    </row>
    <row r="447" spans="1:29" x14ac:dyDescent="0.3">
      <c r="A447" s="1" t="s">
        <v>47</v>
      </c>
      <c r="B447" t="s">
        <v>145</v>
      </c>
      <c r="C447" t="s">
        <v>528</v>
      </c>
      <c r="D447" t="s">
        <v>257</v>
      </c>
      <c r="E447">
        <v>6</v>
      </c>
      <c r="F447" t="s">
        <v>221</v>
      </c>
      <c r="G447" t="s">
        <v>1989</v>
      </c>
      <c r="H447" t="s">
        <v>79</v>
      </c>
      <c r="I447" t="s">
        <v>1611</v>
      </c>
      <c r="J447" t="s">
        <v>1647</v>
      </c>
      <c r="K447" t="s">
        <v>1990</v>
      </c>
      <c r="L447" t="s">
        <v>1991</v>
      </c>
      <c r="M447" t="s">
        <v>152</v>
      </c>
      <c r="N447" t="s">
        <v>84</v>
      </c>
      <c r="O447">
        <v>5962</v>
      </c>
      <c r="P447">
        <v>10787</v>
      </c>
      <c r="Q447" t="s">
        <v>95</v>
      </c>
      <c r="R447">
        <v>627</v>
      </c>
      <c r="S447" s="2">
        <v>44294</v>
      </c>
      <c r="T447" t="s">
        <v>42</v>
      </c>
      <c r="U447">
        <v>0</v>
      </c>
      <c r="V447" t="s">
        <v>43</v>
      </c>
      <c r="W447">
        <v>714</v>
      </c>
      <c r="X447" t="s">
        <v>44</v>
      </c>
      <c r="Y447" t="s">
        <v>45</v>
      </c>
      <c r="Z447">
        <v>0</v>
      </c>
      <c r="AA447">
        <v>169</v>
      </c>
      <c r="AB447">
        <v>8760</v>
      </c>
      <c r="AC447" t="s">
        <v>107</v>
      </c>
    </row>
    <row r="448" spans="1:29" x14ac:dyDescent="0.3">
      <c r="A448" s="1" t="s">
        <v>47</v>
      </c>
      <c r="B448" t="s">
        <v>108</v>
      </c>
      <c r="C448" t="s">
        <v>709</v>
      </c>
      <c r="D448" t="s">
        <v>128</v>
      </c>
      <c r="E448">
        <v>5</v>
      </c>
      <c r="F448" t="s">
        <v>51</v>
      </c>
      <c r="G448" t="s">
        <v>345</v>
      </c>
      <c r="H448" t="s">
        <v>79</v>
      </c>
      <c r="I448" t="s">
        <v>1992</v>
      </c>
      <c r="J448" t="s">
        <v>1993</v>
      </c>
      <c r="K448" t="s">
        <v>1994</v>
      </c>
      <c r="L448" t="s">
        <v>1995</v>
      </c>
      <c r="M448" t="s">
        <v>522</v>
      </c>
      <c r="N448" t="s">
        <v>58</v>
      </c>
      <c r="O448">
        <v>20653</v>
      </c>
      <c r="P448">
        <v>25396</v>
      </c>
      <c r="Q448" t="s">
        <v>59</v>
      </c>
      <c r="R448">
        <v>269</v>
      </c>
      <c r="S448" s="2">
        <v>44864</v>
      </c>
      <c r="T448" t="s">
        <v>42</v>
      </c>
      <c r="U448">
        <v>26951</v>
      </c>
      <c r="V448" t="s">
        <v>106</v>
      </c>
      <c r="W448">
        <v>438</v>
      </c>
      <c r="X448" t="s">
        <v>44</v>
      </c>
      <c r="Y448" t="s">
        <v>61</v>
      </c>
      <c r="Z448">
        <v>2327</v>
      </c>
      <c r="AA448">
        <v>82</v>
      </c>
      <c r="AB448">
        <v>22860</v>
      </c>
      <c r="AC448" t="s">
        <v>73</v>
      </c>
    </row>
    <row r="449" spans="1:29" x14ac:dyDescent="0.3">
      <c r="A449" s="1" t="s">
        <v>29</v>
      </c>
      <c r="B449" t="s">
        <v>96</v>
      </c>
      <c r="C449" t="s">
        <v>1160</v>
      </c>
      <c r="D449" t="s">
        <v>178</v>
      </c>
      <c r="E449">
        <v>5</v>
      </c>
      <c r="F449" t="s">
        <v>64</v>
      </c>
      <c r="G449" t="s">
        <v>1152</v>
      </c>
      <c r="H449" t="s">
        <v>35</v>
      </c>
      <c r="I449" t="s">
        <v>513</v>
      </c>
      <c r="J449" t="s">
        <v>157</v>
      </c>
      <c r="K449" t="s">
        <v>1996</v>
      </c>
      <c r="L449" t="s">
        <v>1997</v>
      </c>
      <c r="M449" t="s">
        <v>818</v>
      </c>
      <c r="N449" t="s">
        <v>94</v>
      </c>
      <c r="O449">
        <v>2746</v>
      </c>
      <c r="P449">
        <v>7295</v>
      </c>
      <c r="Q449" t="s">
        <v>59</v>
      </c>
      <c r="R449">
        <v>691</v>
      </c>
      <c r="S449" s="2">
        <v>45131</v>
      </c>
      <c r="T449" s="2">
        <v>45155</v>
      </c>
      <c r="U449">
        <v>25100</v>
      </c>
      <c r="V449" t="s">
        <v>71</v>
      </c>
      <c r="W449">
        <v>531</v>
      </c>
      <c r="X449" t="s">
        <v>60</v>
      </c>
      <c r="Y449" t="s">
        <v>61</v>
      </c>
      <c r="Z449">
        <v>0</v>
      </c>
      <c r="AA449">
        <v>109</v>
      </c>
      <c r="AB449">
        <v>4141</v>
      </c>
      <c r="AC449" t="s">
        <v>73</v>
      </c>
    </row>
    <row r="450" spans="1:29" x14ac:dyDescent="0.3">
      <c r="A450" s="1" t="s">
        <v>47</v>
      </c>
      <c r="B450" t="s">
        <v>234</v>
      </c>
      <c r="C450" t="s">
        <v>742</v>
      </c>
      <c r="D450" t="s">
        <v>76</v>
      </c>
      <c r="E450">
        <v>4</v>
      </c>
      <c r="F450" t="s">
        <v>77</v>
      </c>
      <c r="G450" t="s">
        <v>932</v>
      </c>
      <c r="H450" t="s">
        <v>79</v>
      </c>
      <c r="I450" t="s">
        <v>273</v>
      </c>
      <c r="J450" t="s">
        <v>524</v>
      </c>
      <c r="K450" t="s">
        <v>1998</v>
      </c>
      <c r="L450" t="s">
        <v>1999</v>
      </c>
      <c r="M450" t="s">
        <v>483</v>
      </c>
      <c r="N450" t="s">
        <v>84</v>
      </c>
      <c r="O450">
        <v>17238</v>
      </c>
      <c r="P450">
        <v>20657</v>
      </c>
      <c r="Q450" t="s">
        <v>41</v>
      </c>
      <c r="R450">
        <v>579</v>
      </c>
      <c r="S450" s="2">
        <v>45090</v>
      </c>
      <c r="T450" t="s">
        <v>42</v>
      </c>
      <c r="U450">
        <v>0</v>
      </c>
      <c r="V450" t="s">
        <v>43</v>
      </c>
      <c r="W450">
        <v>431</v>
      </c>
      <c r="X450" t="s">
        <v>44</v>
      </c>
      <c r="Y450" t="s">
        <v>61</v>
      </c>
      <c r="Z450">
        <v>0</v>
      </c>
      <c r="AA450">
        <v>769</v>
      </c>
      <c r="AB450">
        <v>18556</v>
      </c>
      <c r="AC450" t="s">
        <v>73</v>
      </c>
    </row>
    <row r="451" spans="1:29" x14ac:dyDescent="0.3">
      <c r="A451" s="1" t="s">
        <v>29</v>
      </c>
      <c r="B451" t="s">
        <v>74</v>
      </c>
      <c r="C451" t="s">
        <v>903</v>
      </c>
      <c r="D451" t="s">
        <v>169</v>
      </c>
      <c r="E451">
        <v>4</v>
      </c>
      <c r="F451" t="s">
        <v>64</v>
      </c>
      <c r="G451" t="s">
        <v>1599</v>
      </c>
      <c r="H451" t="s">
        <v>35</v>
      </c>
      <c r="I451" t="s">
        <v>406</v>
      </c>
      <c r="J451" t="s">
        <v>693</v>
      </c>
      <c r="K451">
        <f>1-688-363-3045</f>
        <v>-4095</v>
      </c>
      <c r="L451" t="s">
        <v>2000</v>
      </c>
      <c r="M451" t="s">
        <v>842</v>
      </c>
      <c r="N451" t="s">
        <v>84</v>
      </c>
      <c r="O451">
        <v>28174</v>
      </c>
      <c r="P451">
        <v>31656</v>
      </c>
      <c r="Q451" t="s">
        <v>59</v>
      </c>
      <c r="R451">
        <v>444</v>
      </c>
      <c r="S451" s="2">
        <v>44710</v>
      </c>
      <c r="T451" t="s">
        <v>42</v>
      </c>
      <c r="U451">
        <v>22588</v>
      </c>
      <c r="V451" t="s">
        <v>43</v>
      </c>
      <c r="W451">
        <v>637</v>
      </c>
      <c r="X451" t="s">
        <v>44</v>
      </c>
      <c r="Y451" t="s">
        <v>45</v>
      </c>
      <c r="Z451">
        <v>0</v>
      </c>
      <c r="AA451">
        <v>962</v>
      </c>
      <c r="AB451">
        <v>30034</v>
      </c>
      <c r="AC451" t="s">
        <v>73</v>
      </c>
    </row>
    <row r="452" spans="1:29" x14ac:dyDescent="0.3">
      <c r="A452" s="1" t="s">
        <v>29</v>
      </c>
      <c r="B452" t="s">
        <v>363</v>
      </c>
      <c r="C452" t="s">
        <v>488</v>
      </c>
      <c r="D452" t="s">
        <v>178</v>
      </c>
      <c r="E452">
        <v>9</v>
      </c>
      <c r="F452" t="s">
        <v>64</v>
      </c>
      <c r="G452" t="s">
        <v>433</v>
      </c>
      <c r="H452" t="s">
        <v>35</v>
      </c>
      <c r="I452" t="s">
        <v>1817</v>
      </c>
      <c r="J452" t="s">
        <v>2001</v>
      </c>
      <c r="K452" t="s">
        <v>2002</v>
      </c>
      <c r="L452" t="s">
        <v>2003</v>
      </c>
      <c r="M452" t="s">
        <v>421</v>
      </c>
      <c r="N452" t="s">
        <v>40</v>
      </c>
      <c r="O452">
        <v>26461</v>
      </c>
      <c r="P452">
        <v>29111</v>
      </c>
      <c r="Q452" t="s">
        <v>95</v>
      </c>
      <c r="R452">
        <v>880</v>
      </c>
      <c r="S452" s="2">
        <v>44814</v>
      </c>
      <c r="T452" s="2">
        <v>44835</v>
      </c>
      <c r="U452">
        <v>0</v>
      </c>
      <c r="V452" t="s">
        <v>106</v>
      </c>
      <c r="W452">
        <v>400</v>
      </c>
      <c r="X452" t="s">
        <v>60</v>
      </c>
      <c r="Y452" t="s">
        <v>61</v>
      </c>
      <c r="Z452">
        <v>0</v>
      </c>
      <c r="AA452">
        <v>839</v>
      </c>
      <c r="AB452">
        <v>29051</v>
      </c>
      <c r="AC452" t="s">
        <v>46</v>
      </c>
    </row>
    <row r="453" spans="1:29" x14ac:dyDescent="0.3">
      <c r="A453" s="1" t="s">
        <v>29</v>
      </c>
      <c r="B453" t="s">
        <v>74</v>
      </c>
      <c r="C453" t="s">
        <v>2004</v>
      </c>
      <c r="D453" t="s">
        <v>178</v>
      </c>
      <c r="E453">
        <v>1</v>
      </c>
      <c r="F453" t="s">
        <v>129</v>
      </c>
      <c r="G453" t="s">
        <v>298</v>
      </c>
      <c r="H453" t="s">
        <v>35</v>
      </c>
      <c r="I453" t="s">
        <v>1705</v>
      </c>
      <c r="J453" t="s">
        <v>1600</v>
      </c>
      <c r="K453" t="s">
        <v>2005</v>
      </c>
      <c r="L453" t="s">
        <v>2006</v>
      </c>
      <c r="M453" t="s">
        <v>1718</v>
      </c>
      <c r="N453" t="s">
        <v>94</v>
      </c>
      <c r="O453">
        <v>3504</v>
      </c>
      <c r="P453">
        <v>6733</v>
      </c>
      <c r="Q453" t="s">
        <v>41</v>
      </c>
      <c r="R453">
        <v>505</v>
      </c>
      <c r="S453" s="2">
        <v>44739</v>
      </c>
      <c r="T453" t="s">
        <v>42</v>
      </c>
      <c r="U453">
        <v>0</v>
      </c>
      <c r="V453" t="s">
        <v>106</v>
      </c>
      <c r="W453">
        <v>850</v>
      </c>
      <c r="X453" t="s">
        <v>44</v>
      </c>
      <c r="Y453" t="s">
        <v>45</v>
      </c>
      <c r="Z453">
        <v>0</v>
      </c>
      <c r="AA453">
        <v>76</v>
      </c>
      <c r="AB453">
        <v>6457</v>
      </c>
      <c r="AC453" t="s">
        <v>46</v>
      </c>
    </row>
    <row r="454" spans="1:29" x14ac:dyDescent="0.3">
      <c r="A454" s="1" t="s">
        <v>47</v>
      </c>
      <c r="B454" t="s">
        <v>176</v>
      </c>
      <c r="C454" t="s">
        <v>2007</v>
      </c>
      <c r="D454" t="s">
        <v>50</v>
      </c>
      <c r="E454">
        <v>5</v>
      </c>
      <c r="F454" t="s">
        <v>221</v>
      </c>
      <c r="G454" t="s">
        <v>222</v>
      </c>
      <c r="H454" t="s">
        <v>79</v>
      </c>
      <c r="I454" t="s">
        <v>1061</v>
      </c>
      <c r="J454" t="s">
        <v>1887</v>
      </c>
      <c r="K454" t="s">
        <v>2008</v>
      </c>
      <c r="L454" t="s">
        <v>2009</v>
      </c>
      <c r="M454" t="s">
        <v>902</v>
      </c>
      <c r="N454" t="s">
        <v>84</v>
      </c>
      <c r="O454">
        <v>16938</v>
      </c>
      <c r="P454">
        <v>20616</v>
      </c>
      <c r="Q454" t="s">
        <v>41</v>
      </c>
      <c r="R454">
        <v>103</v>
      </c>
      <c r="S454" s="2">
        <v>45028</v>
      </c>
      <c r="T454" t="s">
        <v>42</v>
      </c>
      <c r="U454">
        <v>0</v>
      </c>
      <c r="V454" t="s">
        <v>85</v>
      </c>
      <c r="W454">
        <v>744</v>
      </c>
      <c r="X454" t="s">
        <v>44</v>
      </c>
      <c r="Y454" t="s">
        <v>72</v>
      </c>
      <c r="Z454">
        <v>0</v>
      </c>
      <c r="AA454">
        <v>33</v>
      </c>
      <c r="AB454">
        <v>20086</v>
      </c>
      <c r="AC454" t="s">
        <v>107</v>
      </c>
    </row>
    <row r="455" spans="1:29" x14ac:dyDescent="0.3">
      <c r="A455" s="1" t="s">
        <v>47</v>
      </c>
      <c r="B455" t="s">
        <v>153</v>
      </c>
      <c r="C455" t="s">
        <v>154</v>
      </c>
      <c r="D455" t="s">
        <v>98</v>
      </c>
      <c r="E455">
        <v>1</v>
      </c>
      <c r="F455" t="s">
        <v>33</v>
      </c>
      <c r="G455" t="s">
        <v>111</v>
      </c>
      <c r="H455" t="s">
        <v>35</v>
      </c>
      <c r="I455" t="s">
        <v>1367</v>
      </c>
      <c r="J455" t="s">
        <v>2010</v>
      </c>
      <c r="K455" t="s">
        <v>2011</v>
      </c>
      <c r="L455" t="s">
        <v>2012</v>
      </c>
      <c r="M455" t="s">
        <v>1208</v>
      </c>
      <c r="N455" t="s">
        <v>84</v>
      </c>
      <c r="O455">
        <v>14274</v>
      </c>
      <c r="P455">
        <v>16610</v>
      </c>
      <c r="Q455" t="s">
        <v>95</v>
      </c>
      <c r="R455">
        <v>182</v>
      </c>
      <c r="S455" s="2">
        <v>45068</v>
      </c>
      <c r="T455" s="2">
        <v>45083</v>
      </c>
      <c r="U455">
        <v>0</v>
      </c>
      <c r="V455" t="s">
        <v>85</v>
      </c>
      <c r="W455">
        <v>662</v>
      </c>
      <c r="X455" t="s">
        <v>60</v>
      </c>
      <c r="Y455" t="s">
        <v>72</v>
      </c>
      <c r="Z455">
        <v>0</v>
      </c>
      <c r="AA455">
        <v>123</v>
      </c>
      <c r="AB455">
        <v>15636</v>
      </c>
      <c r="AC455" t="s">
        <v>107</v>
      </c>
    </row>
    <row r="456" spans="1:29" x14ac:dyDescent="0.3">
      <c r="A456" s="1" t="s">
        <v>29</v>
      </c>
      <c r="B456" t="s">
        <v>228</v>
      </c>
      <c r="C456" t="s">
        <v>1185</v>
      </c>
      <c r="D456" t="s">
        <v>257</v>
      </c>
      <c r="E456">
        <v>8</v>
      </c>
      <c r="F456" t="s">
        <v>120</v>
      </c>
      <c r="G456" t="s">
        <v>329</v>
      </c>
      <c r="H456" t="s">
        <v>35</v>
      </c>
      <c r="I456" t="s">
        <v>1944</v>
      </c>
      <c r="J456" t="s">
        <v>1652</v>
      </c>
      <c r="K456" t="s">
        <v>2013</v>
      </c>
      <c r="L456" t="s">
        <v>2014</v>
      </c>
      <c r="M456" t="s">
        <v>964</v>
      </c>
      <c r="N456" t="s">
        <v>84</v>
      </c>
      <c r="O456">
        <v>22431</v>
      </c>
      <c r="P456">
        <v>25691</v>
      </c>
      <c r="Q456" t="s">
        <v>41</v>
      </c>
      <c r="R456">
        <v>692</v>
      </c>
      <c r="S456" s="2">
        <v>44336</v>
      </c>
      <c r="T456" t="s">
        <v>42</v>
      </c>
      <c r="U456">
        <v>0</v>
      </c>
      <c r="V456" t="s">
        <v>106</v>
      </c>
      <c r="W456">
        <v>506</v>
      </c>
      <c r="X456" t="s">
        <v>44</v>
      </c>
      <c r="Y456" t="s">
        <v>61</v>
      </c>
      <c r="Z456">
        <v>0</v>
      </c>
      <c r="AA456">
        <v>248</v>
      </c>
      <c r="AB456">
        <v>23279</v>
      </c>
      <c r="AC456" t="s">
        <v>107</v>
      </c>
    </row>
    <row r="457" spans="1:29" x14ac:dyDescent="0.3">
      <c r="A457" s="1" t="s">
        <v>47</v>
      </c>
      <c r="B457" t="s">
        <v>48</v>
      </c>
      <c r="C457" t="s">
        <v>2015</v>
      </c>
      <c r="D457" t="s">
        <v>169</v>
      </c>
      <c r="E457">
        <v>2</v>
      </c>
      <c r="F457" t="s">
        <v>51</v>
      </c>
      <c r="G457" t="s">
        <v>52</v>
      </c>
      <c r="H457" t="s">
        <v>79</v>
      </c>
      <c r="I457" t="s">
        <v>832</v>
      </c>
      <c r="J457" t="s">
        <v>588</v>
      </c>
      <c r="K457" t="s">
        <v>2016</v>
      </c>
      <c r="L457" t="s">
        <v>2017</v>
      </c>
      <c r="M457" t="s">
        <v>1240</v>
      </c>
      <c r="N457" t="s">
        <v>94</v>
      </c>
      <c r="O457">
        <v>29757</v>
      </c>
      <c r="P457">
        <v>33989</v>
      </c>
      <c r="Q457" t="s">
        <v>41</v>
      </c>
      <c r="R457">
        <v>25</v>
      </c>
      <c r="S457" s="2">
        <v>45175</v>
      </c>
      <c r="T457" s="2">
        <v>45192</v>
      </c>
      <c r="U457">
        <v>0</v>
      </c>
      <c r="V457" t="s">
        <v>71</v>
      </c>
      <c r="W457">
        <v>551</v>
      </c>
      <c r="X457" t="s">
        <v>60</v>
      </c>
      <c r="Y457" t="s">
        <v>72</v>
      </c>
      <c r="Z457">
        <v>0</v>
      </c>
      <c r="AA457">
        <v>174</v>
      </c>
      <c r="AB457">
        <v>29890</v>
      </c>
      <c r="AC457" t="s">
        <v>73</v>
      </c>
    </row>
    <row r="458" spans="1:29" x14ac:dyDescent="0.3">
      <c r="A458" s="1" t="s">
        <v>29</v>
      </c>
      <c r="B458" t="s">
        <v>541</v>
      </c>
      <c r="C458" t="s">
        <v>2018</v>
      </c>
      <c r="D458" t="s">
        <v>119</v>
      </c>
      <c r="E458">
        <v>4</v>
      </c>
      <c r="F458" t="s">
        <v>129</v>
      </c>
      <c r="G458" t="s">
        <v>395</v>
      </c>
      <c r="H458" t="s">
        <v>35</v>
      </c>
      <c r="I458" t="s">
        <v>756</v>
      </c>
      <c r="J458" t="s">
        <v>878</v>
      </c>
      <c r="K458" t="s">
        <v>2019</v>
      </c>
      <c r="L458" t="s">
        <v>2020</v>
      </c>
      <c r="M458" t="s">
        <v>1715</v>
      </c>
      <c r="N458" t="s">
        <v>40</v>
      </c>
      <c r="O458">
        <v>17791</v>
      </c>
      <c r="P458">
        <v>22018</v>
      </c>
      <c r="Q458" t="s">
        <v>41</v>
      </c>
      <c r="R458">
        <v>719</v>
      </c>
      <c r="S458" s="2">
        <v>45303</v>
      </c>
      <c r="T458" s="2">
        <v>45305</v>
      </c>
      <c r="U458">
        <v>0</v>
      </c>
      <c r="V458" t="s">
        <v>106</v>
      </c>
      <c r="W458">
        <v>843</v>
      </c>
      <c r="X458" t="s">
        <v>60</v>
      </c>
      <c r="Y458" t="s">
        <v>72</v>
      </c>
      <c r="Z458">
        <v>0</v>
      </c>
      <c r="AA458">
        <v>757</v>
      </c>
      <c r="AB458">
        <v>19474</v>
      </c>
      <c r="AC458" t="s">
        <v>73</v>
      </c>
    </row>
    <row r="459" spans="1:29" x14ac:dyDescent="0.3">
      <c r="A459" s="1" t="s">
        <v>29</v>
      </c>
      <c r="B459" t="s">
        <v>62</v>
      </c>
      <c r="C459" t="s">
        <v>2021</v>
      </c>
      <c r="D459" t="s">
        <v>128</v>
      </c>
      <c r="E459">
        <v>2</v>
      </c>
      <c r="F459" t="s">
        <v>77</v>
      </c>
      <c r="G459" t="s">
        <v>264</v>
      </c>
      <c r="H459" t="s">
        <v>79</v>
      </c>
      <c r="I459" t="s">
        <v>458</v>
      </c>
      <c r="J459" t="s">
        <v>337</v>
      </c>
      <c r="K459" t="s">
        <v>2022</v>
      </c>
      <c r="L459" t="s">
        <v>2023</v>
      </c>
      <c r="M459" t="s">
        <v>584</v>
      </c>
      <c r="N459" t="s">
        <v>40</v>
      </c>
      <c r="O459">
        <v>20858</v>
      </c>
      <c r="P459">
        <v>25743</v>
      </c>
      <c r="Q459" t="s">
        <v>59</v>
      </c>
      <c r="R459">
        <v>806</v>
      </c>
      <c r="S459" s="2">
        <v>45214</v>
      </c>
      <c r="T459" t="s">
        <v>42</v>
      </c>
      <c r="U459">
        <v>31338</v>
      </c>
      <c r="V459" t="s">
        <v>71</v>
      </c>
      <c r="W459">
        <v>477</v>
      </c>
      <c r="X459" t="s">
        <v>44</v>
      </c>
      <c r="Y459" t="s">
        <v>45</v>
      </c>
      <c r="Z459">
        <v>0</v>
      </c>
      <c r="AA459">
        <v>452</v>
      </c>
      <c r="AB459">
        <v>25230</v>
      </c>
      <c r="AC459" t="s">
        <v>107</v>
      </c>
    </row>
    <row r="460" spans="1:29" x14ac:dyDescent="0.3">
      <c r="A460" s="1" t="s">
        <v>29</v>
      </c>
      <c r="B460" t="s">
        <v>363</v>
      </c>
      <c r="C460" t="s">
        <v>2024</v>
      </c>
      <c r="D460" t="s">
        <v>50</v>
      </c>
      <c r="E460">
        <v>3</v>
      </c>
      <c r="F460" t="s">
        <v>99</v>
      </c>
      <c r="G460" t="s">
        <v>1138</v>
      </c>
      <c r="H460" t="s">
        <v>79</v>
      </c>
      <c r="I460" t="s">
        <v>1170</v>
      </c>
      <c r="J460" t="s">
        <v>90</v>
      </c>
      <c r="K460" t="s">
        <v>2025</v>
      </c>
      <c r="L460" t="s">
        <v>2026</v>
      </c>
      <c r="M460" t="s">
        <v>494</v>
      </c>
      <c r="N460" t="s">
        <v>58</v>
      </c>
      <c r="O460">
        <v>24174</v>
      </c>
      <c r="P460">
        <v>28299</v>
      </c>
      <c r="Q460" t="s">
        <v>41</v>
      </c>
      <c r="R460">
        <v>91</v>
      </c>
      <c r="S460" s="2">
        <v>45228</v>
      </c>
      <c r="T460" t="s">
        <v>42</v>
      </c>
      <c r="U460">
        <v>0</v>
      </c>
      <c r="V460" t="s">
        <v>85</v>
      </c>
      <c r="W460">
        <v>407</v>
      </c>
      <c r="X460" t="s">
        <v>44</v>
      </c>
      <c r="Y460" t="s">
        <v>61</v>
      </c>
      <c r="Z460">
        <v>1990</v>
      </c>
      <c r="AA460">
        <v>435</v>
      </c>
      <c r="AB460">
        <v>26139</v>
      </c>
      <c r="AC460" t="s">
        <v>73</v>
      </c>
    </row>
    <row r="461" spans="1:29" x14ac:dyDescent="0.3">
      <c r="A461" s="1" t="s">
        <v>29</v>
      </c>
      <c r="B461" t="s">
        <v>327</v>
      </c>
      <c r="C461" t="s">
        <v>2027</v>
      </c>
      <c r="D461" t="s">
        <v>257</v>
      </c>
      <c r="E461">
        <v>10</v>
      </c>
      <c r="F461" t="s">
        <v>120</v>
      </c>
      <c r="G461" t="s">
        <v>1180</v>
      </c>
      <c r="H461" t="s">
        <v>35</v>
      </c>
      <c r="I461" t="s">
        <v>2028</v>
      </c>
      <c r="J461" t="s">
        <v>977</v>
      </c>
      <c r="K461" t="s">
        <v>2029</v>
      </c>
      <c r="L461" t="s">
        <v>2030</v>
      </c>
      <c r="M461" t="s">
        <v>769</v>
      </c>
      <c r="N461" t="s">
        <v>84</v>
      </c>
      <c r="O461">
        <v>29088</v>
      </c>
      <c r="P461">
        <v>33468</v>
      </c>
      <c r="Q461" t="s">
        <v>95</v>
      </c>
      <c r="R461">
        <v>581</v>
      </c>
      <c r="S461" s="2">
        <v>44994</v>
      </c>
      <c r="T461" t="s">
        <v>42</v>
      </c>
      <c r="U461">
        <v>0</v>
      </c>
      <c r="V461" t="s">
        <v>71</v>
      </c>
      <c r="W461">
        <v>479</v>
      </c>
      <c r="X461" t="s">
        <v>44</v>
      </c>
      <c r="Y461" t="s">
        <v>45</v>
      </c>
      <c r="Z461">
        <v>0</v>
      </c>
      <c r="AA461">
        <v>317</v>
      </c>
      <c r="AB461">
        <v>31528</v>
      </c>
      <c r="AC461" t="s">
        <v>107</v>
      </c>
    </row>
    <row r="462" spans="1:29" x14ac:dyDescent="0.3">
      <c r="A462" s="1" t="s">
        <v>47</v>
      </c>
      <c r="B462" t="s">
        <v>161</v>
      </c>
      <c r="C462" t="s">
        <v>184</v>
      </c>
      <c r="D462" t="s">
        <v>201</v>
      </c>
      <c r="E462">
        <v>4</v>
      </c>
      <c r="F462" t="s">
        <v>99</v>
      </c>
      <c r="G462" t="s">
        <v>558</v>
      </c>
      <c r="H462" t="s">
        <v>79</v>
      </c>
      <c r="I462" t="s">
        <v>458</v>
      </c>
      <c r="J462" t="s">
        <v>890</v>
      </c>
      <c r="K462">
        <v>4535200374</v>
      </c>
      <c r="L462" t="s">
        <v>2031</v>
      </c>
      <c r="M462" t="s">
        <v>2032</v>
      </c>
      <c r="N462" t="s">
        <v>94</v>
      </c>
      <c r="O462">
        <v>6899</v>
      </c>
      <c r="P462">
        <v>9862</v>
      </c>
      <c r="Q462" t="s">
        <v>41</v>
      </c>
      <c r="R462">
        <v>329</v>
      </c>
      <c r="S462" s="2">
        <v>45272</v>
      </c>
      <c r="T462" s="2">
        <v>45286</v>
      </c>
      <c r="U462">
        <v>0</v>
      </c>
      <c r="V462" t="s">
        <v>43</v>
      </c>
      <c r="W462">
        <v>757</v>
      </c>
      <c r="X462" t="s">
        <v>60</v>
      </c>
      <c r="Y462" t="s">
        <v>72</v>
      </c>
      <c r="Z462">
        <v>0</v>
      </c>
      <c r="AA462">
        <v>847</v>
      </c>
      <c r="AB462">
        <v>6949</v>
      </c>
      <c r="AC462" t="s">
        <v>73</v>
      </c>
    </row>
    <row r="463" spans="1:29" x14ac:dyDescent="0.3">
      <c r="A463" s="1" t="s">
        <v>29</v>
      </c>
      <c r="B463" t="s">
        <v>363</v>
      </c>
      <c r="C463" t="s">
        <v>2033</v>
      </c>
      <c r="D463" t="s">
        <v>50</v>
      </c>
      <c r="E463">
        <v>7</v>
      </c>
      <c r="F463" t="s">
        <v>221</v>
      </c>
      <c r="G463" t="s">
        <v>506</v>
      </c>
      <c r="H463" t="s">
        <v>79</v>
      </c>
      <c r="I463" t="s">
        <v>1276</v>
      </c>
      <c r="J463" t="s">
        <v>2034</v>
      </c>
      <c r="K463" t="s">
        <v>2035</v>
      </c>
      <c r="L463" t="s">
        <v>2036</v>
      </c>
      <c r="M463" t="s">
        <v>431</v>
      </c>
      <c r="N463" t="s">
        <v>84</v>
      </c>
      <c r="O463">
        <v>3932</v>
      </c>
      <c r="P463">
        <v>6706</v>
      </c>
      <c r="Q463" t="s">
        <v>95</v>
      </c>
      <c r="R463">
        <v>330</v>
      </c>
      <c r="S463" s="2">
        <v>44490</v>
      </c>
      <c r="T463" s="2">
        <v>44497</v>
      </c>
      <c r="U463">
        <v>0</v>
      </c>
      <c r="V463" t="s">
        <v>71</v>
      </c>
      <c r="W463">
        <v>849</v>
      </c>
      <c r="X463" t="s">
        <v>60</v>
      </c>
      <c r="Y463" t="s">
        <v>61</v>
      </c>
      <c r="Z463">
        <v>0</v>
      </c>
      <c r="AA463">
        <v>268</v>
      </c>
      <c r="AB463">
        <v>4879</v>
      </c>
      <c r="AC463" t="s">
        <v>107</v>
      </c>
    </row>
    <row r="464" spans="1:29" x14ac:dyDescent="0.3">
      <c r="A464" s="1" t="s">
        <v>29</v>
      </c>
      <c r="B464" t="s">
        <v>96</v>
      </c>
      <c r="C464" t="s">
        <v>2037</v>
      </c>
      <c r="D464" t="s">
        <v>201</v>
      </c>
      <c r="E464">
        <v>6</v>
      </c>
      <c r="F464" t="s">
        <v>33</v>
      </c>
      <c r="G464" t="s">
        <v>34</v>
      </c>
      <c r="H464" t="s">
        <v>35</v>
      </c>
      <c r="I464" t="s">
        <v>464</v>
      </c>
      <c r="J464" t="s">
        <v>730</v>
      </c>
      <c r="K464" t="s">
        <v>2038</v>
      </c>
      <c r="L464" t="s">
        <v>2039</v>
      </c>
      <c r="M464" t="s">
        <v>199</v>
      </c>
      <c r="N464" t="s">
        <v>84</v>
      </c>
      <c r="O464">
        <v>14800</v>
      </c>
      <c r="P464">
        <v>19649</v>
      </c>
      <c r="Q464" t="s">
        <v>59</v>
      </c>
      <c r="R464">
        <v>29</v>
      </c>
      <c r="S464" s="2">
        <v>45278</v>
      </c>
      <c r="T464" t="s">
        <v>42</v>
      </c>
      <c r="U464">
        <v>48087</v>
      </c>
      <c r="V464" t="s">
        <v>43</v>
      </c>
      <c r="W464">
        <v>506</v>
      </c>
      <c r="X464" t="s">
        <v>44</v>
      </c>
      <c r="Y464" t="s">
        <v>45</v>
      </c>
      <c r="Z464">
        <v>0</v>
      </c>
      <c r="AA464">
        <v>531</v>
      </c>
      <c r="AB464">
        <v>15082</v>
      </c>
      <c r="AC464" t="s">
        <v>107</v>
      </c>
    </row>
    <row r="465" spans="1:29" x14ac:dyDescent="0.3">
      <c r="A465" s="1" t="s">
        <v>29</v>
      </c>
      <c r="B465" t="s">
        <v>62</v>
      </c>
      <c r="C465" t="s">
        <v>2040</v>
      </c>
      <c r="D465" t="s">
        <v>387</v>
      </c>
      <c r="E465">
        <v>6</v>
      </c>
      <c r="F465" t="s">
        <v>77</v>
      </c>
      <c r="G465" t="s">
        <v>147</v>
      </c>
      <c r="H465" t="s">
        <v>79</v>
      </c>
      <c r="I465" t="s">
        <v>36</v>
      </c>
      <c r="J465" t="s">
        <v>90</v>
      </c>
      <c r="K465" t="s">
        <v>2041</v>
      </c>
      <c r="L465" t="s">
        <v>2042</v>
      </c>
      <c r="M465" t="s">
        <v>404</v>
      </c>
      <c r="N465" t="s">
        <v>94</v>
      </c>
      <c r="O465">
        <v>17979</v>
      </c>
      <c r="P465">
        <v>20485</v>
      </c>
      <c r="Q465" t="s">
        <v>41</v>
      </c>
      <c r="R465">
        <v>567</v>
      </c>
      <c r="S465" s="2">
        <v>44885</v>
      </c>
      <c r="T465" t="s">
        <v>42</v>
      </c>
      <c r="U465">
        <v>0</v>
      </c>
      <c r="V465" t="s">
        <v>85</v>
      </c>
      <c r="W465">
        <v>599</v>
      </c>
      <c r="X465" t="s">
        <v>44</v>
      </c>
      <c r="Y465" t="s">
        <v>45</v>
      </c>
      <c r="Z465">
        <v>0</v>
      </c>
      <c r="AA465">
        <v>171</v>
      </c>
      <c r="AB465">
        <v>20078</v>
      </c>
      <c r="AC465" t="s">
        <v>46</v>
      </c>
    </row>
    <row r="466" spans="1:29" x14ac:dyDescent="0.3">
      <c r="A466" s="1" t="s">
        <v>29</v>
      </c>
      <c r="B466" t="s">
        <v>363</v>
      </c>
      <c r="C466" t="s">
        <v>450</v>
      </c>
      <c r="D466" t="s">
        <v>76</v>
      </c>
      <c r="E466">
        <v>4</v>
      </c>
      <c r="F466" t="s">
        <v>186</v>
      </c>
      <c r="G466" t="s">
        <v>650</v>
      </c>
      <c r="H466" t="s">
        <v>35</v>
      </c>
      <c r="I466" t="s">
        <v>417</v>
      </c>
      <c r="J466" t="s">
        <v>2043</v>
      </c>
      <c r="K466" t="s">
        <v>2044</v>
      </c>
      <c r="L466" t="s">
        <v>2045</v>
      </c>
      <c r="M466" t="s">
        <v>456</v>
      </c>
      <c r="N466" t="s">
        <v>84</v>
      </c>
      <c r="O466">
        <v>5045</v>
      </c>
      <c r="P466">
        <v>7368</v>
      </c>
      <c r="Q466" t="s">
        <v>41</v>
      </c>
      <c r="R466">
        <v>346</v>
      </c>
      <c r="S466" s="2">
        <v>44906</v>
      </c>
      <c r="T466" s="2">
        <v>44908</v>
      </c>
      <c r="U466">
        <v>0</v>
      </c>
      <c r="V466" t="s">
        <v>106</v>
      </c>
      <c r="W466">
        <v>459</v>
      </c>
      <c r="X466" t="s">
        <v>60</v>
      </c>
      <c r="Y466" t="s">
        <v>72</v>
      </c>
      <c r="Z466">
        <v>0</v>
      </c>
      <c r="AA466">
        <v>245</v>
      </c>
      <c r="AB466">
        <v>6307</v>
      </c>
      <c r="AC466" t="s">
        <v>107</v>
      </c>
    </row>
    <row r="467" spans="1:29" x14ac:dyDescent="0.3">
      <c r="A467" s="1" t="s">
        <v>29</v>
      </c>
      <c r="B467" t="s">
        <v>393</v>
      </c>
      <c r="C467" t="s">
        <v>1492</v>
      </c>
      <c r="D467" t="s">
        <v>185</v>
      </c>
      <c r="E467">
        <v>7</v>
      </c>
      <c r="F467" t="s">
        <v>33</v>
      </c>
      <c r="G467" t="s">
        <v>728</v>
      </c>
      <c r="H467" t="s">
        <v>35</v>
      </c>
      <c r="I467" t="s">
        <v>530</v>
      </c>
      <c r="J467" t="s">
        <v>2046</v>
      </c>
      <c r="K467" t="s">
        <v>2047</v>
      </c>
      <c r="L467" t="s">
        <v>2048</v>
      </c>
      <c r="M467" t="s">
        <v>876</v>
      </c>
      <c r="N467" t="s">
        <v>58</v>
      </c>
      <c r="O467">
        <v>13093</v>
      </c>
      <c r="P467">
        <v>15798</v>
      </c>
      <c r="Q467" t="s">
        <v>59</v>
      </c>
      <c r="R467">
        <v>718</v>
      </c>
      <c r="S467" s="2">
        <v>44856</v>
      </c>
      <c r="T467" s="2">
        <v>44859</v>
      </c>
      <c r="U467">
        <v>37723</v>
      </c>
      <c r="V467" t="s">
        <v>43</v>
      </c>
      <c r="W467">
        <v>408</v>
      </c>
      <c r="X467" t="s">
        <v>60</v>
      </c>
      <c r="Y467" t="s">
        <v>72</v>
      </c>
      <c r="Z467">
        <v>1094</v>
      </c>
      <c r="AA467">
        <v>798</v>
      </c>
      <c r="AB467">
        <v>15093</v>
      </c>
      <c r="AC467" t="s">
        <v>73</v>
      </c>
    </row>
    <row r="468" spans="1:29" x14ac:dyDescent="0.3">
      <c r="A468" s="1" t="s">
        <v>29</v>
      </c>
      <c r="B468" t="s">
        <v>30</v>
      </c>
      <c r="C468" t="s">
        <v>1047</v>
      </c>
      <c r="D468" t="s">
        <v>76</v>
      </c>
      <c r="E468">
        <v>6</v>
      </c>
      <c r="F468" t="s">
        <v>51</v>
      </c>
      <c r="G468" t="s">
        <v>52</v>
      </c>
      <c r="H468" t="s">
        <v>35</v>
      </c>
      <c r="I468" t="s">
        <v>656</v>
      </c>
      <c r="J468" t="s">
        <v>372</v>
      </c>
      <c r="K468" t="s">
        <v>2049</v>
      </c>
      <c r="L468" t="s">
        <v>2050</v>
      </c>
      <c r="M468" t="s">
        <v>1121</v>
      </c>
      <c r="N468" t="s">
        <v>94</v>
      </c>
      <c r="O468">
        <v>3536</v>
      </c>
      <c r="P468">
        <v>5876</v>
      </c>
      <c r="Q468" t="s">
        <v>95</v>
      </c>
      <c r="R468">
        <v>755</v>
      </c>
      <c r="S468" s="2">
        <v>44411</v>
      </c>
      <c r="T468" t="s">
        <v>42</v>
      </c>
      <c r="U468">
        <v>0</v>
      </c>
      <c r="V468" t="s">
        <v>85</v>
      </c>
      <c r="W468">
        <v>484</v>
      </c>
      <c r="X468" t="s">
        <v>44</v>
      </c>
      <c r="Y468" t="s">
        <v>45</v>
      </c>
      <c r="Z468">
        <v>0</v>
      </c>
      <c r="AA468">
        <v>671</v>
      </c>
      <c r="AB468">
        <v>4412</v>
      </c>
      <c r="AC468" t="s">
        <v>107</v>
      </c>
    </row>
    <row r="469" spans="1:29" x14ac:dyDescent="0.3">
      <c r="A469" s="1" t="s">
        <v>47</v>
      </c>
      <c r="B469" t="s">
        <v>145</v>
      </c>
      <c r="C469" t="s">
        <v>528</v>
      </c>
      <c r="D469" t="s">
        <v>178</v>
      </c>
      <c r="E469">
        <v>4</v>
      </c>
      <c r="F469" t="s">
        <v>33</v>
      </c>
      <c r="G469" t="s">
        <v>848</v>
      </c>
      <c r="H469" t="s">
        <v>35</v>
      </c>
      <c r="I469" t="s">
        <v>636</v>
      </c>
      <c r="J469" t="s">
        <v>2051</v>
      </c>
      <c r="K469" t="s">
        <v>2052</v>
      </c>
      <c r="L469" t="s">
        <v>2053</v>
      </c>
      <c r="M469" t="s">
        <v>1762</v>
      </c>
      <c r="N469" t="s">
        <v>94</v>
      </c>
      <c r="O469">
        <v>27714</v>
      </c>
      <c r="P469">
        <v>30312</v>
      </c>
      <c r="Q469" t="s">
        <v>95</v>
      </c>
      <c r="R469">
        <v>126</v>
      </c>
      <c r="S469" s="2">
        <v>44772</v>
      </c>
      <c r="T469" t="s">
        <v>42</v>
      </c>
      <c r="U469">
        <v>0</v>
      </c>
      <c r="V469" t="s">
        <v>43</v>
      </c>
      <c r="W469">
        <v>528</v>
      </c>
      <c r="X469" t="s">
        <v>44</v>
      </c>
      <c r="Y469" t="s">
        <v>72</v>
      </c>
      <c r="Z469">
        <v>0</v>
      </c>
      <c r="AA469">
        <v>355</v>
      </c>
      <c r="AB469">
        <v>28390</v>
      </c>
      <c r="AC469" t="s">
        <v>46</v>
      </c>
    </row>
    <row r="470" spans="1:29" x14ac:dyDescent="0.3">
      <c r="A470" s="1" t="s">
        <v>47</v>
      </c>
      <c r="B470" t="s">
        <v>161</v>
      </c>
      <c r="C470" t="s">
        <v>2054</v>
      </c>
      <c r="D470" t="s">
        <v>32</v>
      </c>
      <c r="E470">
        <v>1</v>
      </c>
      <c r="F470" t="s">
        <v>64</v>
      </c>
      <c r="G470" t="s">
        <v>388</v>
      </c>
      <c r="H470" t="s">
        <v>79</v>
      </c>
      <c r="I470" t="s">
        <v>1295</v>
      </c>
      <c r="J470" t="s">
        <v>2055</v>
      </c>
      <c r="K470" t="s">
        <v>2056</v>
      </c>
      <c r="L470" t="s">
        <v>2057</v>
      </c>
      <c r="M470" t="s">
        <v>1475</v>
      </c>
      <c r="N470" t="s">
        <v>40</v>
      </c>
      <c r="O470">
        <v>6012</v>
      </c>
      <c r="P470">
        <v>9301</v>
      </c>
      <c r="Q470" t="s">
        <v>95</v>
      </c>
      <c r="R470">
        <v>556</v>
      </c>
      <c r="S470" s="2">
        <v>44940</v>
      </c>
      <c r="T470" s="2">
        <v>44964</v>
      </c>
      <c r="U470">
        <v>0</v>
      </c>
      <c r="V470" t="s">
        <v>106</v>
      </c>
      <c r="W470">
        <v>474</v>
      </c>
      <c r="X470" t="s">
        <v>60</v>
      </c>
      <c r="Y470" t="s">
        <v>72</v>
      </c>
      <c r="Z470">
        <v>0</v>
      </c>
      <c r="AA470">
        <v>523</v>
      </c>
      <c r="AB470">
        <v>7835</v>
      </c>
      <c r="AC470" t="s">
        <v>73</v>
      </c>
    </row>
    <row r="471" spans="1:29" x14ac:dyDescent="0.3">
      <c r="A471" s="1" t="s">
        <v>29</v>
      </c>
      <c r="B471" t="s">
        <v>327</v>
      </c>
      <c r="C471" t="s">
        <v>2058</v>
      </c>
      <c r="D471" t="s">
        <v>138</v>
      </c>
      <c r="E471">
        <v>8</v>
      </c>
      <c r="F471" t="s">
        <v>120</v>
      </c>
      <c r="G471" t="s">
        <v>543</v>
      </c>
      <c r="H471" t="s">
        <v>35</v>
      </c>
      <c r="I471" t="s">
        <v>1940</v>
      </c>
      <c r="J471" t="s">
        <v>2059</v>
      </c>
      <c r="K471" t="s">
        <v>2060</v>
      </c>
      <c r="L471" t="s">
        <v>2061</v>
      </c>
      <c r="M471" t="s">
        <v>591</v>
      </c>
      <c r="N471" t="s">
        <v>84</v>
      </c>
      <c r="O471">
        <v>16012</v>
      </c>
      <c r="P471">
        <v>19029</v>
      </c>
      <c r="Q471" t="s">
        <v>59</v>
      </c>
      <c r="R471">
        <v>294</v>
      </c>
      <c r="S471" s="2">
        <v>44276</v>
      </c>
      <c r="T471" s="2">
        <v>44282</v>
      </c>
      <c r="U471">
        <v>27729</v>
      </c>
      <c r="V471" t="s">
        <v>71</v>
      </c>
      <c r="W471">
        <v>726</v>
      </c>
      <c r="X471" t="s">
        <v>60</v>
      </c>
      <c r="Y471" t="s">
        <v>72</v>
      </c>
      <c r="Z471">
        <v>0</v>
      </c>
      <c r="AA471">
        <v>331</v>
      </c>
      <c r="AB471">
        <v>16333</v>
      </c>
      <c r="AC471" t="s">
        <v>46</v>
      </c>
    </row>
    <row r="472" spans="1:29" x14ac:dyDescent="0.3">
      <c r="A472" s="1" t="s">
        <v>29</v>
      </c>
      <c r="B472" t="s">
        <v>363</v>
      </c>
      <c r="C472" t="s">
        <v>1409</v>
      </c>
      <c r="D472" t="s">
        <v>98</v>
      </c>
      <c r="E472">
        <v>8</v>
      </c>
      <c r="F472" t="s">
        <v>271</v>
      </c>
      <c r="G472" t="s">
        <v>689</v>
      </c>
      <c r="H472" t="s">
        <v>79</v>
      </c>
      <c r="I472" t="s">
        <v>910</v>
      </c>
      <c r="J472" t="s">
        <v>2062</v>
      </c>
      <c r="K472" t="s">
        <v>2063</v>
      </c>
      <c r="L472" t="s">
        <v>2064</v>
      </c>
      <c r="M472" t="s">
        <v>1603</v>
      </c>
      <c r="N472" t="s">
        <v>40</v>
      </c>
      <c r="O472">
        <v>9593</v>
      </c>
      <c r="P472">
        <v>13353</v>
      </c>
      <c r="Q472" t="s">
        <v>41</v>
      </c>
      <c r="R472">
        <v>223</v>
      </c>
      <c r="S472" s="2">
        <v>44841</v>
      </c>
      <c r="T472" t="s">
        <v>42</v>
      </c>
      <c r="U472">
        <v>0</v>
      </c>
      <c r="V472" t="s">
        <v>85</v>
      </c>
      <c r="W472">
        <v>581</v>
      </c>
      <c r="X472" t="s">
        <v>44</v>
      </c>
      <c r="Y472" t="s">
        <v>45</v>
      </c>
      <c r="Z472">
        <v>0</v>
      </c>
      <c r="AA472">
        <v>292</v>
      </c>
      <c r="AB472">
        <v>11290</v>
      </c>
      <c r="AC472" t="s">
        <v>46</v>
      </c>
    </row>
    <row r="473" spans="1:29" x14ac:dyDescent="0.3">
      <c r="A473" s="1" t="s">
        <v>29</v>
      </c>
      <c r="B473" t="s">
        <v>96</v>
      </c>
      <c r="C473" t="s">
        <v>2065</v>
      </c>
      <c r="D473" t="s">
        <v>178</v>
      </c>
      <c r="E473">
        <v>9</v>
      </c>
      <c r="F473" t="s">
        <v>33</v>
      </c>
      <c r="G473" t="s">
        <v>170</v>
      </c>
      <c r="H473" t="s">
        <v>35</v>
      </c>
      <c r="I473" t="s">
        <v>36</v>
      </c>
      <c r="J473" t="s">
        <v>2066</v>
      </c>
      <c r="K473" t="s">
        <v>2067</v>
      </c>
      <c r="L473" t="s">
        <v>2068</v>
      </c>
      <c r="M473" t="s">
        <v>1784</v>
      </c>
      <c r="N473" t="s">
        <v>58</v>
      </c>
      <c r="O473">
        <v>29140</v>
      </c>
      <c r="P473">
        <v>31169</v>
      </c>
      <c r="Q473" t="s">
        <v>59</v>
      </c>
      <c r="R473">
        <v>759</v>
      </c>
      <c r="S473" s="2">
        <v>44670</v>
      </c>
      <c r="T473" s="2">
        <v>44676</v>
      </c>
      <c r="U473">
        <v>43353</v>
      </c>
      <c r="V473" t="s">
        <v>85</v>
      </c>
      <c r="W473">
        <v>447</v>
      </c>
      <c r="X473" t="s">
        <v>60</v>
      </c>
      <c r="Y473" t="s">
        <v>72</v>
      </c>
      <c r="Z473">
        <v>2042</v>
      </c>
      <c r="AA473">
        <v>505</v>
      </c>
      <c r="AB473">
        <v>30152</v>
      </c>
      <c r="AC473" t="s">
        <v>46</v>
      </c>
    </row>
    <row r="474" spans="1:29" x14ac:dyDescent="0.3">
      <c r="A474" s="1" t="s">
        <v>47</v>
      </c>
      <c r="B474" t="s">
        <v>592</v>
      </c>
      <c r="C474" t="s">
        <v>1059</v>
      </c>
      <c r="D474" t="s">
        <v>128</v>
      </c>
      <c r="E474">
        <v>10</v>
      </c>
      <c r="F474" t="s">
        <v>120</v>
      </c>
      <c r="G474" t="s">
        <v>543</v>
      </c>
      <c r="H474" t="s">
        <v>35</v>
      </c>
      <c r="I474" t="s">
        <v>2069</v>
      </c>
      <c r="J474" t="s">
        <v>2070</v>
      </c>
      <c r="K474" t="s">
        <v>2071</v>
      </c>
      <c r="L474" t="s">
        <v>2072</v>
      </c>
      <c r="M474" t="s">
        <v>919</v>
      </c>
      <c r="N474" t="s">
        <v>58</v>
      </c>
      <c r="O474">
        <v>6130</v>
      </c>
      <c r="P474">
        <v>9648</v>
      </c>
      <c r="Q474" t="s">
        <v>41</v>
      </c>
      <c r="R474">
        <v>964</v>
      </c>
      <c r="S474" s="2">
        <v>44459</v>
      </c>
      <c r="T474" s="2">
        <v>44474</v>
      </c>
      <c r="U474">
        <v>0</v>
      </c>
      <c r="V474" t="s">
        <v>85</v>
      </c>
      <c r="W474">
        <v>448</v>
      </c>
      <c r="X474" t="s">
        <v>60</v>
      </c>
      <c r="Y474" t="s">
        <v>72</v>
      </c>
      <c r="Z474">
        <v>1235</v>
      </c>
      <c r="AA474">
        <v>890</v>
      </c>
      <c r="AB474">
        <v>6866</v>
      </c>
      <c r="AC474" t="s">
        <v>107</v>
      </c>
    </row>
    <row r="475" spans="1:29" x14ac:dyDescent="0.3">
      <c r="A475" s="1" t="s">
        <v>47</v>
      </c>
      <c r="B475" t="s">
        <v>161</v>
      </c>
      <c r="C475" t="s">
        <v>386</v>
      </c>
      <c r="D475" t="s">
        <v>119</v>
      </c>
      <c r="E475">
        <v>3</v>
      </c>
      <c r="F475" t="s">
        <v>129</v>
      </c>
      <c r="G475" t="s">
        <v>163</v>
      </c>
      <c r="H475" t="s">
        <v>79</v>
      </c>
      <c r="I475" t="s">
        <v>990</v>
      </c>
      <c r="J475" t="s">
        <v>224</v>
      </c>
      <c r="K475" t="s">
        <v>2073</v>
      </c>
      <c r="L475" t="s">
        <v>2074</v>
      </c>
      <c r="M475" t="s">
        <v>2032</v>
      </c>
      <c r="N475" t="s">
        <v>58</v>
      </c>
      <c r="O475">
        <v>26921</v>
      </c>
      <c r="P475">
        <v>31381</v>
      </c>
      <c r="Q475" t="s">
        <v>41</v>
      </c>
      <c r="R475">
        <v>830</v>
      </c>
      <c r="S475" s="2">
        <v>44719</v>
      </c>
      <c r="T475" s="2">
        <v>44725</v>
      </c>
      <c r="U475">
        <v>0</v>
      </c>
      <c r="V475" t="s">
        <v>71</v>
      </c>
      <c r="W475">
        <v>800</v>
      </c>
      <c r="X475" t="s">
        <v>60</v>
      </c>
      <c r="Y475" t="s">
        <v>61</v>
      </c>
      <c r="Z475">
        <v>1330</v>
      </c>
      <c r="AA475">
        <v>561</v>
      </c>
      <c r="AB475">
        <v>30551</v>
      </c>
      <c r="AC475" t="s">
        <v>107</v>
      </c>
    </row>
    <row r="476" spans="1:29" x14ac:dyDescent="0.3">
      <c r="A476" s="1" t="s">
        <v>47</v>
      </c>
      <c r="B476" t="s">
        <v>108</v>
      </c>
      <c r="C476" t="s">
        <v>1275</v>
      </c>
      <c r="D476" t="s">
        <v>236</v>
      </c>
      <c r="E476">
        <v>4</v>
      </c>
      <c r="F476" t="s">
        <v>129</v>
      </c>
      <c r="G476" t="s">
        <v>944</v>
      </c>
      <c r="H476" t="s">
        <v>79</v>
      </c>
      <c r="I476" t="s">
        <v>2075</v>
      </c>
      <c r="J476" t="s">
        <v>157</v>
      </c>
      <c r="K476" t="s">
        <v>2076</v>
      </c>
      <c r="L476" t="s">
        <v>2077</v>
      </c>
      <c r="M476" t="s">
        <v>277</v>
      </c>
      <c r="N476" t="s">
        <v>40</v>
      </c>
      <c r="O476">
        <v>17073</v>
      </c>
      <c r="P476">
        <v>21594</v>
      </c>
      <c r="Q476" t="s">
        <v>95</v>
      </c>
      <c r="R476">
        <v>326</v>
      </c>
      <c r="S476" s="2">
        <v>44517</v>
      </c>
      <c r="T476" s="2">
        <v>44534</v>
      </c>
      <c r="U476">
        <v>0</v>
      </c>
      <c r="V476" t="s">
        <v>71</v>
      </c>
      <c r="W476">
        <v>710</v>
      </c>
      <c r="X476" t="s">
        <v>60</v>
      </c>
      <c r="Y476" t="s">
        <v>61</v>
      </c>
      <c r="Z476">
        <v>0</v>
      </c>
      <c r="AA476">
        <v>645</v>
      </c>
      <c r="AB476">
        <v>19523</v>
      </c>
      <c r="AC476" t="s">
        <v>73</v>
      </c>
    </row>
    <row r="477" spans="1:29" x14ac:dyDescent="0.3">
      <c r="A477" s="1" t="s">
        <v>29</v>
      </c>
      <c r="B477" t="s">
        <v>327</v>
      </c>
      <c r="C477" t="s">
        <v>1216</v>
      </c>
      <c r="D477" t="s">
        <v>128</v>
      </c>
      <c r="E477">
        <v>6</v>
      </c>
      <c r="F477" t="s">
        <v>186</v>
      </c>
      <c r="G477" t="s">
        <v>1504</v>
      </c>
      <c r="H477" t="s">
        <v>35</v>
      </c>
      <c r="I477" t="s">
        <v>656</v>
      </c>
      <c r="J477" t="s">
        <v>2078</v>
      </c>
      <c r="K477">
        <v>1071169728</v>
      </c>
      <c r="L477" t="s">
        <v>2079</v>
      </c>
      <c r="M477" t="s">
        <v>2080</v>
      </c>
      <c r="N477" t="s">
        <v>94</v>
      </c>
      <c r="O477">
        <v>23073</v>
      </c>
      <c r="P477">
        <v>25988</v>
      </c>
      <c r="Q477" t="s">
        <v>95</v>
      </c>
      <c r="R477">
        <v>671</v>
      </c>
      <c r="S477" s="2">
        <v>44999</v>
      </c>
      <c r="T477" s="2">
        <v>45019</v>
      </c>
      <c r="U477">
        <v>0</v>
      </c>
      <c r="V477" t="s">
        <v>71</v>
      </c>
      <c r="W477">
        <v>823</v>
      </c>
      <c r="X477" t="s">
        <v>60</v>
      </c>
      <c r="Y477" t="s">
        <v>72</v>
      </c>
      <c r="Z477">
        <v>0</v>
      </c>
      <c r="AA477">
        <v>220</v>
      </c>
      <c r="AB477">
        <v>23872</v>
      </c>
      <c r="AC477" t="s">
        <v>73</v>
      </c>
    </row>
    <row r="478" spans="1:29" x14ac:dyDescent="0.3">
      <c r="A478" s="1" t="s">
        <v>29</v>
      </c>
      <c r="B478" t="s">
        <v>327</v>
      </c>
      <c r="C478" t="s">
        <v>1091</v>
      </c>
      <c r="D478" t="s">
        <v>257</v>
      </c>
      <c r="E478">
        <v>7</v>
      </c>
      <c r="F478" t="s">
        <v>221</v>
      </c>
      <c r="G478" t="s">
        <v>667</v>
      </c>
      <c r="H478" t="s">
        <v>79</v>
      </c>
      <c r="I478" t="s">
        <v>265</v>
      </c>
      <c r="J478" t="s">
        <v>2081</v>
      </c>
      <c r="K478" t="s">
        <v>2082</v>
      </c>
      <c r="L478" t="s">
        <v>2083</v>
      </c>
      <c r="M478" t="s">
        <v>1159</v>
      </c>
      <c r="N478" t="s">
        <v>94</v>
      </c>
      <c r="O478">
        <v>4873</v>
      </c>
      <c r="P478">
        <v>8459</v>
      </c>
      <c r="Q478" t="s">
        <v>95</v>
      </c>
      <c r="R478">
        <v>688</v>
      </c>
      <c r="S478" s="2">
        <v>45322</v>
      </c>
      <c r="T478" s="2">
        <v>45330</v>
      </c>
      <c r="U478">
        <v>0</v>
      </c>
      <c r="V478" t="s">
        <v>106</v>
      </c>
      <c r="W478">
        <v>515</v>
      </c>
      <c r="X478" t="s">
        <v>60</v>
      </c>
      <c r="Y478" t="s">
        <v>61</v>
      </c>
      <c r="Z478">
        <v>0</v>
      </c>
      <c r="AA478">
        <v>276</v>
      </c>
      <c r="AB478">
        <v>5444</v>
      </c>
      <c r="AC478" t="s">
        <v>46</v>
      </c>
    </row>
    <row r="479" spans="1:29" x14ac:dyDescent="0.3">
      <c r="A479" s="1" t="s">
        <v>47</v>
      </c>
      <c r="B479" t="s">
        <v>136</v>
      </c>
      <c r="C479" t="s">
        <v>1124</v>
      </c>
      <c r="D479" t="s">
        <v>119</v>
      </c>
      <c r="E479">
        <v>7</v>
      </c>
      <c r="F479" t="s">
        <v>99</v>
      </c>
      <c r="G479" t="s">
        <v>724</v>
      </c>
      <c r="H479" t="s">
        <v>35</v>
      </c>
      <c r="I479" t="s">
        <v>1611</v>
      </c>
      <c r="J479" t="s">
        <v>1831</v>
      </c>
      <c r="K479" t="s">
        <v>2084</v>
      </c>
      <c r="L479" t="s">
        <v>2085</v>
      </c>
      <c r="M479" t="s">
        <v>2086</v>
      </c>
      <c r="N479" t="s">
        <v>84</v>
      </c>
      <c r="O479">
        <v>28581</v>
      </c>
      <c r="P479">
        <v>30656</v>
      </c>
      <c r="Q479" t="s">
        <v>41</v>
      </c>
      <c r="R479">
        <v>324</v>
      </c>
      <c r="S479" s="2">
        <v>45275</v>
      </c>
      <c r="T479" s="2">
        <v>45288</v>
      </c>
      <c r="U479">
        <v>0</v>
      </c>
      <c r="V479" t="s">
        <v>43</v>
      </c>
      <c r="W479">
        <v>609</v>
      </c>
      <c r="X479" t="s">
        <v>60</v>
      </c>
      <c r="Y479" t="s">
        <v>61</v>
      </c>
      <c r="Z479">
        <v>0</v>
      </c>
      <c r="AA479">
        <v>766</v>
      </c>
      <c r="AB479">
        <v>30263</v>
      </c>
      <c r="AC479" t="s">
        <v>46</v>
      </c>
    </row>
    <row r="480" spans="1:29" x14ac:dyDescent="0.3">
      <c r="A480" s="1" t="s">
        <v>47</v>
      </c>
      <c r="B480" t="s">
        <v>136</v>
      </c>
      <c r="C480" t="s">
        <v>1426</v>
      </c>
      <c r="D480" t="s">
        <v>236</v>
      </c>
      <c r="E480">
        <v>10</v>
      </c>
      <c r="F480" t="s">
        <v>77</v>
      </c>
      <c r="G480" t="s">
        <v>440</v>
      </c>
      <c r="H480" t="s">
        <v>79</v>
      </c>
      <c r="I480" t="s">
        <v>636</v>
      </c>
      <c r="J480" t="s">
        <v>1769</v>
      </c>
      <c r="K480">
        <v>3739471283</v>
      </c>
      <c r="L480" t="s">
        <v>2087</v>
      </c>
      <c r="M480" t="s">
        <v>227</v>
      </c>
      <c r="N480" t="s">
        <v>40</v>
      </c>
      <c r="O480">
        <v>22148</v>
      </c>
      <c r="P480">
        <v>25296</v>
      </c>
      <c r="Q480" t="s">
        <v>95</v>
      </c>
      <c r="R480">
        <v>173</v>
      </c>
      <c r="S480" s="2">
        <v>45299</v>
      </c>
      <c r="T480" t="s">
        <v>42</v>
      </c>
      <c r="U480">
        <v>0</v>
      </c>
      <c r="V480" t="s">
        <v>106</v>
      </c>
      <c r="W480">
        <v>707</v>
      </c>
      <c r="X480" t="s">
        <v>44</v>
      </c>
      <c r="Y480" t="s">
        <v>72</v>
      </c>
      <c r="Z480">
        <v>0</v>
      </c>
      <c r="AA480">
        <v>740</v>
      </c>
      <c r="AB480">
        <v>23317</v>
      </c>
      <c r="AC480" t="s">
        <v>46</v>
      </c>
    </row>
    <row r="481" spans="1:29" x14ac:dyDescent="0.3">
      <c r="A481" s="1" t="s">
        <v>47</v>
      </c>
      <c r="B481" t="s">
        <v>592</v>
      </c>
      <c r="C481" t="s">
        <v>2088</v>
      </c>
      <c r="D481" t="s">
        <v>110</v>
      </c>
      <c r="E481">
        <v>2</v>
      </c>
      <c r="F481" t="s">
        <v>271</v>
      </c>
      <c r="G481" t="s">
        <v>400</v>
      </c>
      <c r="H481" t="s">
        <v>79</v>
      </c>
      <c r="I481" t="s">
        <v>1341</v>
      </c>
      <c r="J481" t="s">
        <v>632</v>
      </c>
      <c r="K481" t="s">
        <v>2089</v>
      </c>
      <c r="L481" t="s">
        <v>2090</v>
      </c>
      <c r="M481" t="s">
        <v>1449</v>
      </c>
      <c r="N481" t="s">
        <v>58</v>
      </c>
      <c r="O481">
        <v>19679</v>
      </c>
      <c r="P481">
        <v>22353</v>
      </c>
      <c r="Q481" t="s">
        <v>95</v>
      </c>
      <c r="R481">
        <v>201</v>
      </c>
      <c r="S481" s="2">
        <v>44328</v>
      </c>
      <c r="T481" s="2">
        <v>44357</v>
      </c>
      <c r="U481">
        <v>0</v>
      </c>
      <c r="V481" t="s">
        <v>43</v>
      </c>
      <c r="W481">
        <v>558</v>
      </c>
      <c r="X481" t="s">
        <v>60</v>
      </c>
      <c r="Y481" t="s">
        <v>45</v>
      </c>
      <c r="Z481">
        <v>2612</v>
      </c>
      <c r="AA481">
        <v>906</v>
      </c>
      <c r="AB481">
        <v>21780</v>
      </c>
      <c r="AC481" t="s">
        <v>107</v>
      </c>
    </row>
    <row r="482" spans="1:29" x14ac:dyDescent="0.3">
      <c r="A482" s="1" t="s">
        <v>47</v>
      </c>
      <c r="B482" t="s">
        <v>161</v>
      </c>
      <c r="C482" t="s">
        <v>2091</v>
      </c>
      <c r="D482" t="s">
        <v>257</v>
      </c>
      <c r="E482">
        <v>1</v>
      </c>
      <c r="F482" t="s">
        <v>77</v>
      </c>
      <c r="G482" t="s">
        <v>147</v>
      </c>
      <c r="H482" t="s">
        <v>79</v>
      </c>
      <c r="I482" t="s">
        <v>210</v>
      </c>
      <c r="J482" t="s">
        <v>211</v>
      </c>
      <c r="K482" t="s">
        <v>2092</v>
      </c>
      <c r="L482" t="s">
        <v>2093</v>
      </c>
      <c r="M482" t="s">
        <v>1578</v>
      </c>
      <c r="N482" t="s">
        <v>58</v>
      </c>
      <c r="O482">
        <v>20445</v>
      </c>
      <c r="P482">
        <v>25365</v>
      </c>
      <c r="Q482" t="s">
        <v>41</v>
      </c>
      <c r="R482">
        <v>960</v>
      </c>
      <c r="S482" s="2">
        <v>44276</v>
      </c>
      <c r="T482" s="2">
        <v>44302</v>
      </c>
      <c r="U482">
        <v>0</v>
      </c>
      <c r="V482" t="s">
        <v>85</v>
      </c>
      <c r="W482">
        <v>571</v>
      </c>
      <c r="X482" t="s">
        <v>60</v>
      </c>
      <c r="Y482" t="s">
        <v>45</v>
      </c>
      <c r="Z482">
        <v>1033</v>
      </c>
      <c r="AA482">
        <v>735</v>
      </c>
      <c r="AB482">
        <v>23096</v>
      </c>
      <c r="AC482" t="s">
        <v>46</v>
      </c>
    </row>
    <row r="483" spans="1:29" x14ac:dyDescent="0.3">
      <c r="A483" s="1" t="s">
        <v>29</v>
      </c>
      <c r="B483" t="s">
        <v>541</v>
      </c>
      <c r="C483" t="s">
        <v>1165</v>
      </c>
      <c r="D483" t="s">
        <v>178</v>
      </c>
      <c r="E483">
        <v>1</v>
      </c>
      <c r="F483" t="s">
        <v>77</v>
      </c>
      <c r="G483" t="s">
        <v>202</v>
      </c>
      <c r="H483" t="s">
        <v>79</v>
      </c>
      <c r="I483" t="s">
        <v>530</v>
      </c>
      <c r="J483" t="s">
        <v>2094</v>
      </c>
      <c r="K483" t="s">
        <v>2095</v>
      </c>
      <c r="L483" t="s">
        <v>2096</v>
      </c>
      <c r="M483" t="s">
        <v>1274</v>
      </c>
      <c r="N483" t="s">
        <v>40</v>
      </c>
      <c r="O483">
        <v>24562</v>
      </c>
      <c r="P483">
        <v>28708</v>
      </c>
      <c r="Q483" t="s">
        <v>41</v>
      </c>
      <c r="R483">
        <v>535</v>
      </c>
      <c r="S483" s="2">
        <v>45204</v>
      </c>
      <c r="T483" t="s">
        <v>42</v>
      </c>
      <c r="U483">
        <v>0</v>
      </c>
      <c r="V483" t="s">
        <v>43</v>
      </c>
      <c r="W483">
        <v>811</v>
      </c>
      <c r="X483" t="s">
        <v>44</v>
      </c>
      <c r="Y483" t="s">
        <v>45</v>
      </c>
      <c r="Z483">
        <v>0</v>
      </c>
      <c r="AA483">
        <v>793</v>
      </c>
      <c r="AB483">
        <v>27508</v>
      </c>
      <c r="AC483" t="s">
        <v>46</v>
      </c>
    </row>
    <row r="484" spans="1:29" x14ac:dyDescent="0.3">
      <c r="A484" s="1" t="s">
        <v>29</v>
      </c>
      <c r="B484" t="s">
        <v>62</v>
      </c>
      <c r="C484" t="s">
        <v>2097</v>
      </c>
      <c r="D484" t="s">
        <v>50</v>
      </c>
      <c r="E484">
        <v>7</v>
      </c>
      <c r="F484" t="s">
        <v>99</v>
      </c>
      <c r="G484" t="s">
        <v>1638</v>
      </c>
      <c r="H484" t="s">
        <v>35</v>
      </c>
      <c r="I484" t="s">
        <v>1841</v>
      </c>
      <c r="J484" t="s">
        <v>524</v>
      </c>
      <c r="K484" t="s">
        <v>2098</v>
      </c>
      <c r="L484" t="s">
        <v>2099</v>
      </c>
      <c r="M484" t="s">
        <v>505</v>
      </c>
      <c r="N484" t="s">
        <v>94</v>
      </c>
      <c r="O484">
        <v>18667</v>
      </c>
      <c r="P484">
        <v>23647</v>
      </c>
      <c r="Q484" t="s">
        <v>41</v>
      </c>
      <c r="R484">
        <v>856</v>
      </c>
      <c r="S484" s="2">
        <v>44654</v>
      </c>
      <c r="T484" s="2">
        <v>44678</v>
      </c>
      <c r="U484">
        <v>0</v>
      </c>
      <c r="V484" t="s">
        <v>106</v>
      </c>
      <c r="W484">
        <v>789</v>
      </c>
      <c r="X484" t="s">
        <v>60</v>
      </c>
      <c r="Y484" t="s">
        <v>72</v>
      </c>
      <c r="Z484">
        <v>0</v>
      </c>
      <c r="AA484">
        <v>263</v>
      </c>
      <c r="AB484">
        <v>22154</v>
      </c>
      <c r="AC484" t="s">
        <v>107</v>
      </c>
    </row>
    <row r="485" spans="1:29" x14ac:dyDescent="0.3">
      <c r="A485" s="1" t="s">
        <v>29</v>
      </c>
      <c r="B485" t="s">
        <v>393</v>
      </c>
      <c r="C485" t="s">
        <v>609</v>
      </c>
      <c r="D485" t="s">
        <v>352</v>
      </c>
      <c r="E485">
        <v>5</v>
      </c>
      <c r="F485" t="s">
        <v>129</v>
      </c>
      <c r="G485" t="s">
        <v>395</v>
      </c>
      <c r="H485" t="s">
        <v>35</v>
      </c>
      <c r="I485" t="s">
        <v>2100</v>
      </c>
      <c r="J485" t="s">
        <v>1611</v>
      </c>
      <c r="K485" t="s">
        <v>2101</v>
      </c>
      <c r="L485" t="s">
        <v>2102</v>
      </c>
      <c r="M485" t="s">
        <v>2103</v>
      </c>
      <c r="N485" t="s">
        <v>58</v>
      </c>
      <c r="O485">
        <v>21713</v>
      </c>
      <c r="P485">
        <v>25507</v>
      </c>
      <c r="Q485" t="s">
        <v>59</v>
      </c>
      <c r="R485">
        <v>599</v>
      </c>
      <c r="S485" s="2">
        <v>45255</v>
      </c>
      <c r="T485" t="s">
        <v>42</v>
      </c>
      <c r="U485">
        <v>13849</v>
      </c>
      <c r="V485" t="s">
        <v>71</v>
      </c>
      <c r="W485">
        <v>570</v>
      </c>
      <c r="X485" t="s">
        <v>44</v>
      </c>
      <c r="Y485" t="s">
        <v>61</v>
      </c>
      <c r="Z485">
        <v>1219</v>
      </c>
      <c r="AA485">
        <v>570</v>
      </c>
      <c r="AB485">
        <v>24703</v>
      </c>
      <c r="AC485" t="s">
        <v>46</v>
      </c>
    </row>
    <row r="486" spans="1:29" x14ac:dyDescent="0.3">
      <c r="A486" s="1" t="s">
        <v>29</v>
      </c>
      <c r="B486" t="s">
        <v>393</v>
      </c>
      <c r="C486" t="s">
        <v>1245</v>
      </c>
      <c r="D486" t="s">
        <v>257</v>
      </c>
      <c r="E486">
        <v>8</v>
      </c>
      <c r="F486" t="s">
        <v>33</v>
      </c>
      <c r="G486" t="s">
        <v>34</v>
      </c>
      <c r="H486" t="s">
        <v>79</v>
      </c>
      <c r="I486" t="s">
        <v>1656</v>
      </c>
      <c r="J486" t="s">
        <v>2104</v>
      </c>
      <c r="K486" t="s">
        <v>2105</v>
      </c>
      <c r="L486" t="s">
        <v>2106</v>
      </c>
      <c r="M486" t="s">
        <v>399</v>
      </c>
      <c r="N486" t="s">
        <v>58</v>
      </c>
      <c r="O486">
        <v>3393</v>
      </c>
      <c r="P486">
        <v>5595</v>
      </c>
      <c r="Q486" t="s">
        <v>95</v>
      </c>
      <c r="R486">
        <v>925</v>
      </c>
      <c r="S486" s="2">
        <v>44803</v>
      </c>
      <c r="T486" s="2">
        <v>44814</v>
      </c>
      <c r="U486">
        <v>0</v>
      </c>
      <c r="V486" t="s">
        <v>85</v>
      </c>
      <c r="W486">
        <v>601</v>
      </c>
      <c r="X486" t="s">
        <v>60</v>
      </c>
      <c r="Y486" t="s">
        <v>61</v>
      </c>
      <c r="Z486">
        <v>2654</v>
      </c>
      <c r="AA486">
        <v>757</v>
      </c>
      <c r="AB486">
        <v>4684</v>
      </c>
      <c r="AC486" t="s">
        <v>107</v>
      </c>
    </row>
    <row r="487" spans="1:29" x14ac:dyDescent="0.3">
      <c r="A487" s="1" t="s">
        <v>29</v>
      </c>
      <c r="B487" t="s">
        <v>74</v>
      </c>
      <c r="C487" t="s">
        <v>2107</v>
      </c>
      <c r="D487" t="s">
        <v>98</v>
      </c>
      <c r="E487">
        <v>6</v>
      </c>
      <c r="F487" t="s">
        <v>129</v>
      </c>
      <c r="G487" t="s">
        <v>130</v>
      </c>
      <c r="H487" t="s">
        <v>79</v>
      </c>
      <c r="I487" t="s">
        <v>189</v>
      </c>
      <c r="J487" t="s">
        <v>1674</v>
      </c>
      <c r="K487" t="s">
        <v>2108</v>
      </c>
      <c r="L487" t="s">
        <v>2109</v>
      </c>
      <c r="M487" t="s">
        <v>83</v>
      </c>
      <c r="N487" t="s">
        <v>84</v>
      </c>
      <c r="O487">
        <v>25030</v>
      </c>
      <c r="P487">
        <v>28348</v>
      </c>
      <c r="Q487" t="s">
        <v>95</v>
      </c>
      <c r="R487">
        <v>786</v>
      </c>
      <c r="S487" s="2">
        <v>44395</v>
      </c>
      <c r="T487" t="s">
        <v>42</v>
      </c>
      <c r="U487">
        <v>0</v>
      </c>
      <c r="V487" t="s">
        <v>85</v>
      </c>
      <c r="W487">
        <v>440</v>
      </c>
      <c r="X487" t="s">
        <v>44</v>
      </c>
      <c r="Y487" t="s">
        <v>72</v>
      </c>
      <c r="Z487">
        <v>0</v>
      </c>
      <c r="AA487">
        <v>479</v>
      </c>
      <c r="AB487">
        <v>25091</v>
      </c>
      <c r="AC487" t="s">
        <v>46</v>
      </c>
    </row>
    <row r="488" spans="1:29" x14ac:dyDescent="0.3">
      <c r="A488" s="1" t="s">
        <v>47</v>
      </c>
      <c r="B488" t="s">
        <v>161</v>
      </c>
      <c r="C488" t="s">
        <v>184</v>
      </c>
      <c r="D488" t="s">
        <v>201</v>
      </c>
      <c r="E488">
        <v>1</v>
      </c>
      <c r="F488" t="s">
        <v>221</v>
      </c>
      <c r="G488" t="s">
        <v>858</v>
      </c>
      <c r="H488" t="s">
        <v>79</v>
      </c>
      <c r="I488" t="s">
        <v>2110</v>
      </c>
      <c r="J488" t="s">
        <v>2111</v>
      </c>
      <c r="K488" t="s">
        <v>2112</v>
      </c>
      <c r="L488" t="s">
        <v>2113</v>
      </c>
      <c r="M488" t="s">
        <v>192</v>
      </c>
      <c r="N488" t="s">
        <v>94</v>
      </c>
      <c r="O488">
        <v>15236</v>
      </c>
      <c r="P488">
        <v>19496</v>
      </c>
      <c r="Q488" t="s">
        <v>59</v>
      </c>
      <c r="R488">
        <v>962</v>
      </c>
      <c r="S488" s="2">
        <v>45191</v>
      </c>
      <c r="T488" s="2">
        <v>45214</v>
      </c>
      <c r="U488">
        <v>37891</v>
      </c>
      <c r="V488" t="s">
        <v>43</v>
      </c>
      <c r="W488">
        <v>447</v>
      </c>
      <c r="X488" t="s">
        <v>60</v>
      </c>
      <c r="Y488" t="s">
        <v>45</v>
      </c>
      <c r="Z488">
        <v>0</v>
      </c>
      <c r="AA488">
        <v>233</v>
      </c>
      <c r="AB488">
        <v>16741</v>
      </c>
      <c r="AC488" t="s">
        <v>73</v>
      </c>
    </row>
    <row r="489" spans="1:29" x14ac:dyDescent="0.3">
      <c r="A489" s="1" t="s">
        <v>47</v>
      </c>
      <c r="B489" t="s">
        <v>117</v>
      </c>
      <c r="C489" t="s">
        <v>2114</v>
      </c>
      <c r="D489" t="s">
        <v>98</v>
      </c>
      <c r="E489">
        <v>7</v>
      </c>
      <c r="F489" t="s">
        <v>129</v>
      </c>
      <c r="G489" t="s">
        <v>395</v>
      </c>
      <c r="H489" t="s">
        <v>35</v>
      </c>
      <c r="I489" t="s">
        <v>36</v>
      </c>
      <c r="J489" t="s">
        <v>1684</v>
      </c>
      <c r="K489" t="s">
        <v>2115</v>
      </c>
      <c r="L489" t="s">
        <v>2116</v>
      </c>
      <c r="M489" t="s">
        <v>868</v>
      </c>
      <c r="N489" t="s">
        <v>58</v>
      </c>
      <c r="O489">
        <v>8828</v>
      </c>
      <c r="P489">
        <v>11862</v>
      </c>
      <c r="Q489" t="s">
        <v>95</v>
      </c>
      <c r="R489">
        <v>994</v>
      </c>
      <c r="S489" s="2">
        <v>44603</v>
      </c>
      <c r="T489" s="2">
        <v>44633</v>
      </c>
      <c r="U489">
        <v>0</v>
      </c>
      <c r="V489" t="s">
        <v>43</v>
      </c>
      <c r="W489">
        <v>576</v>
      </c>
      <c r="X489" t="s">
        <v>60</v>
      </c>
      <c r="Y489" t="s">
        <v>45</v>
      </c>
      <c r="Z489">
        <v>1967</v>
      </c>
      <c r="AA489">
        <v>577</v>
      </c>
      <c r="AB489">
        <v>9194</v>
      </c>
      <c r="AC489" t="s">
        <v>73</v>
      </c>
    </row>
    <row r="490" spans="1:29" x14ac:dyDescent="0.3">
      <c r="A490" s="1" t="s">
        <v>29</v>
      </c>
      <c r="B490" t="s">
        <v>393</v>
      </c>
      <c r="C490" t="s">
        <v>1245</v>
      </c>
      <c r="D490" t="s">
        <v>119</v>
      </c>
      <c r="E490">
        <v>9</v>
      </c>
      <c r="F490" t="s">
        <v>271</v>
      </c>
      <c r="G490" t="s">
        <v>495</v>
      </c>
      <c r="H490" t="s">
        <v>79</v>
      </c>
      <c r="I490" t="s">
        <v>423</v>
      </c>
      <c r="J490" t="s">
        <v>2117</v>
      </c>
      <c r="K490" t="s">
        <v>2118</v>
      </c>
      <c r="L490" t="s">
        <v>2119</v>
      </c>
      <c r="M490" t="s">
        <v>399</v>
      </c>
      <c r="N490" t="s">
        <v>40</v>
      </c>
      <c r="O490">
        <v>16798</v>
      </c>
      <c r="P490">
        <v>20027</v>
      </c>
      <c r="Q490" t="s">
        <v>41</v>
      </c>
      <c r="R490">
        <v>429</v>
      </c>
      <c r="S490" s="2">
        <v>45176</v>
      </c>
      <c r="T490" t="s">
        <v>42</v>
      </c>
      <c r="U490">
        <v>0</v>
      </c>
      <c r="V490" t="s">
        <v>71</v>
      </c>
      <c r="W490">
        <v>553</v>
      </c>
      <c r="X490" t="s">
        <v>44</v>
      </c>
      <c r="Y490" t="s">
        <v>72</v>
      </c>
      <c r="Z490">
        <v>0</v>
      </c>
      <c r="AA490">
        <v>201</v>
      </c>
      <c r="AB490">
        <v>19814</v>
      </c>
      <c r="AC490" t="s">
        <v>46</v>
      </c>
    </row>
    <row r="491" spans="1:29" x14ac:dyDescent="0.3">
      <c r="A491" s="1" t="s">
        <v>47</v>
      </c>
      <c r="B491" t="s">
        <v>153</v>
      </c>
      <c r="C491" t="s">
        <v>2120</v>
      </c>
      <c r="D491" t="s">
        <v>387</v>
      </c>
      <c r="E491">
        <v>2</v>
      </c>
      <c r="F491" t="s">
        <v>99</v>
      </c>
      <c r="G491" t="s">
        <v>558</v>
      </c>
      <c r="H491" t="s">
        <v>79</v>
      </c>
      <c r="I491" t="s">
        <v>156</v>
      </c>
      <c r="J491" t="s">
        <v>2121</v>
      </c>
      <c r="K491" t="s">
        <v>2122</v>
      </c>
      <c r="L491" t="s">
        <v>2123</v>
      </c>
      <c r="M491" t="s">
        <v>410</v>
      </c>
      <c r="N491" t="s">
        <v>40</v>
      </c>
      <c r="O491">
        <v>3199</v>
      </c>
      <c r="P491">
        <v>5582</v>
      </c>
      <c r="Q491" t="s">
        <v>41</v>
      </c>
      <c r="R491">
        <v>250</v>
      </c>
      <c r="S491" s="2">
        <v>44277</v>
      </c>
      <c r="T491" s="2">
        <v>44301</v>
      </c>
      <c r="U491">
        <v>0</v>
      </c>
      <c r="V491" t="s">
        <v>106</v>
      </c>
      <c r="W491">
        <v>681</v>
      </c>
      <c r="X491" t="s">
        <v>60</v>
      </c>
      <c r="Y491" t="s">
        <v>45</v>
      </c>
      <c r="Z491">
        <v>0</v>
      </c>
      <c r="AA491">
        <v>441</v>
      </c>
      <c r="AB491">
        <v>3784</v>
      </c>
      <c r="AC491" t="s">
        <v>107</v>
      </c>
    </row>
    <row r="492" spans="1:29" x14ac:dyDescent="0.3">
      <c r="A492" s="1" t="s">
        <v>47</v>
      </c>
      <c r="B492" t="s">
        <v>592</v>
      </c>
      <c r="C492" t="s">
        <v>2124</v>
      </c>
      <c r="D492" t="s">
        <v>138</v>
      </c>
      <c r="E492">
        <v>6</v>
      </c>
      <c r="F492" t="s">
        <v>51</v>
      </c>
      <c r="G492" t="s">
        <v>285</v>
      </c>
      <c r="H492" t="s">
        <v>35</v>
      </c>
      <c r="I492" t="s">
        <v>2125</v>
      </c>
      <c r="J492" t="s">
        <v>2126</v>
      </c>
      <c r="K492" t="s">
        <v>2127</v>
      </c>
      <c r="L492" t="s">
        <v>2128</v>
      </c>
      <c r="M492" t="s">
        <v>598</v>
      </c>
      <c r="N492" t="s">
        <v>84</v>
      </c>
      <c r="O492">
        <v>17361</v>
      </c>
      <c r="P492">
        <v>21788</v>
      </c>
      <c r="Q492" t="s">
        <v>95</v>
      </c>
      <c r="R492">
        <v>400</v>
      </c>
      <c r="S492" s="2">
        <v>44272</v>
      </c>
      <c r="T492" t="s">
        <v>42</v>
      </c>
      <c r="U492">
        <v>0</v>
      </c>
      <c r="V492" t="s">
        <v>85</v>
      </c>
      <c r="W492">
        <v>512</v>
      </c>
      <c r="X492" t="s">
        <v>44</v>
      </c>
      <c r="Y492" t="s">
        <v>45</v>
      </c>
      <c r="Z492">
        <v>0</v>
      </c>
      <c r="AA492">
        <v>661</v>
      </c>
      <c r="AB492">
        <v>17575</v>
      </c>
      <c r="AC492" t="s">
        <v>46</v>
      </c>
    </row>
    <row r="493" spans="1:29" x14ac:dyDescent="0.3">
      <c r="A493" s="1" t="s">
        <v>29</v>
      </c>
      <c r="B493" t="s">
        <v>86</v>
      </c>
      <c r="C493" t="s">
        <v>1680</v>
      </c>
      <c r="D493" t="s">
        <v>76</v>
      </c>
      <c r="E493">
        <v>9</v>
      </c>
      <c r="F493" t="s">
        <v>33</v>
      </c>
      <c r="G493" t="s">
        <v>34</v>
      </c>
      <c r="H493" t="s">
        <v>79</v>
      </c>
      <c r="I493" t="s">
        <v>265</v>
      </c>
      <c r="J493" t="s">
        <v>323</v>
      </c>
      <c r="K493" t="s">
        <v>2129</v>
      </c>
      <c r="L493" t="s">
        <v>2130</v>
      </c>
      <c r="M493" t="s">
        <v>2131</v>
      </c>
      <c r="N493" t="s">
        <v>40</v>
      </c>
      <c r="O493">
        <v>29742</v>
      </c>
      <c r="P493">
        <v>33471</v>
      </c>
      <c r="Q493" t="s">
        <v>95</v>
      </c>
      <c r="R493">
        <v>232</v>
      </c>
      <c r="S493" s="2">
        <v>45178</v>
      </c>
      <c r="T493" t="s">
        <v>42</v>
      </c>
      <c r="U493">
        <v>0</v>
      </c>
      <c r="V493" t="s">
        <v>71</v>
      </c>
      <c r="W493">
        <v>620</v>
      </c>
      <c r="X493" t="s">
        <v>44</v>
      </c>
      <c r="Y493" t="s">
        <v>61</v>
      </c>
      <c r="Z493">
        <v>0</v>
      </c>
      <c r="AA493">
        <v>345</v>
      </c>
      <c r="AB493">
        <v>30260</v>
      </c>
      <c r="AC493" t="s">
        <v>46</v>
      </c>
    </row>
    <row r="494" spans="1:29" x14ac:dyDescent="0.3">
      <c r="A494" s="1" t="s">
        <v>47</v>
      </c>
      <c r="B494" t="s">
        <v>161</v>
      </c>
      <c r="C494" t="s">
        <v>2054</v>
      </c>
      <c r="D494" t="s">
        <v>76</v>
      </c>
      <c r="E494">
        <v>3</v>
      </c>
      <c r="F494" t="s">
        <v>51</v>
      </c>
      <c r="G494" t="s">
        <v>1069</v>
      </c>
      <c r="H494" t="s">
        <v>35</v>
      </c>
      <c r="I494" t="s">
        <v>2132</v>
      </c>
      <c r="J494" t="s">
        <v>2133</v>
      </c>
      <c r="K494" t="s">
        <v>2134</v>
      </c>
      <c r="L494" t="s">
        <v>2135</v>
      </c>
      <c r="M494" t="s">
        <v>192</v>
      </c>
      <c r="N494" t="s">
        <v>94</v>
      </c>
      <c r="O494">
        <v>6712</v>
      </c>
      <c r="P494">
        <v>8714</v>
      </c>
      <c r="Q494" t="s">
        <v>59</v>
      </c>
      <c r="R494">
        <v>186</v>
      </c>
      <c r="S494" s="2">
        <v>45036</v>
      </c>
      <c r="T494" s="2">
        <v>45037</v>
      </c>
      <c r="U494">
        <v>31018</v>
      </c>
      <c r="V494" t="s">
        <v>71</v>
      </c>
      <c r="W494">
        <v>602</v>
      </c>
      <c r="X494" t="s">
        <v>60</v>
      </c>
      <c r="Y494" t="s">
        <v>72</v>
      </c>
      <c r="Z494">
        <v>0</v>
      </c>
      <c r="AA494">
        <v>332</v>
      </c>
      <c r="AB494">
        <v>8152</v>
      </c>
      <c r="AC494" t="s">
        <v>73</v>
      </c>
    </row>
    <row r="495" spans="1:29" x14ac:dyDescent="0.3">
      <c r="A495" s="1" t="s">
        <v>47</v>
      </c>
      <c r="B495" t="s">
        <v>48</v>
      </c>
      <c r="C495" t="s">
        <v>2136</v>
      </c>
      <c r="D495" t="s">
        <v>50</v>
      </c>
      <c r="E495">
        <v>6</v>
      </c>
      <c r="F495" t="s">
        <v>221</v>
      </c>
      <c r="G495" t="s">
        <v>858</v>
      </c>
      <c r="H495" t="s">
        <v>79</v>
      </c>
      <c r="I495" t="s">
        <v>927</v>
      </c>
      <c r="J495" t="s">
        <v>2137</v>
      </c>
      <c r="K495" t="s">
        <v>2138</v>
      </c>
      <c r="L495" t="s">
        <v>2139</v>
      </c>
      <c r="M495" t="s">
        <v>385</v>
      </c>
      <c r="N495" t="s">
        <v>84</v>
      </c>
      <c r="O495">
        <v>18246</v>
      </c>
      <c r="P495">
        <v>22734</v>
      </c>
      <c r="Q495" t="s">
        <v>95</v>
      </c>
      <c r="R495">
        <v>303</v>
      </c>
      <c r="S495" s="2">
        <v>44961</v>
      </c>
      <c r="T495" s="2">
        <v>44966</v>
      </c>
      <c r="U495">
        <v>0</v>
      </c>
      <c r="V495" t="s">
        <v>43</v>
      </c>
      <c r="W495">
        <v>530</v>
      </c>
      <c r="X495" t="s">
        <v>60</v>
      </c>
      <c r="Y495" t="s">
        <v>61</v>
      </c>
      <c r="Z495">
        <v>0</v>
      </c>
      <c r="AA495">
        <v>723</v>
      </c>
      <c r="AB495">
        <v>20391</v>
      </c>
      <c r="AC495" t="s">
        <v>46</v>
      </c>
    </row>
    <row r="496" spans="1:29" x14ac:dyDescent="0.3">
      <c r="A496" s="1" t="s">
        <v>29</v>
      </c>
      <c r="B496" t="s">
        <v>74</v>
      </c>
      <c r="C496" t="s">
        <v>2140</v>
      </c>
      <c r="D496" t="s">
        <v>236</v>
      </c>
      <c r="E496">
        <v>1</v>
      </c>
      <c r="F496" t="s">
        <v>271</v>
      </c>
      <c r="G496" t="s">
        <v>1110</v>
      </c>
      <c r="H496" t="s">
        <v>35</v>
      </c>
      <c r="I496" t="s">
        <v>1769</v>
      </c>
      <c r="J496" t="s">
        <v>1695</v>
      </c>
      <c r="K496" t="s">
        <v>2141</v>
      </c>
      <c r="L496" t="s">
        <v>2142</v>
      </c>
      <c r="M496" t="s">
        <v>175</v>
      </c>
      <c r="N496" t="s">
        <v>84</v>
      </c>
      <c r="O496">
        <v>7451</v>
      </c>
      <c r="P496">
        <v>10871</v>
      </c>
      <c r="Q496" t="s">
        <v>41</v>
      </c>
      <c r="R496">
        <v>561</v>
      </c>
      <c r="S496" s="2">
        <v>44580</v>
      </c>
      <c r="T496" t="s">
        <v>42</v>
      </c>
      <c r="U496">
        <v>0</v>
      </c>
      <c r="V496" t="s">
        <v>85</v>
      </c>
      <c r="W496">
        <v>464</v>
      </c>
      <c r="X496" t="s">
        <v>44</v>
      </c>
      <c r="Y496" t="s">
        <v>61</v>
      </c>
      <c r="Z496">
        <v>0</v>
      </c>
      <c r="AA496">
        <v>125</v>
      </c>
      <c r="AB496">
        <v>8730</v>
      </c>
      <c r="AC496" t="s">
        <v>107</v>
      </c>
    </row>
    <row r="497" spans="1:29" x14ac:dyDescent="0.3">
      <c r="A497" s="1" t="s">
        <v>29</v>
      </c>
      <c r="B497" t="s">
        <v>86</v>
      </c>
      <c r="C497" t="s">
        <v>2143</v>
      </c>
      <c r="D497" t="s">
        <v>178</v>
      </c>
      <c r="E497">
        <v>8</v>
      </c>
      <c r="F497" t="s">
        <v>33</v>
      </c>
      <c r="G497" t="s">
        <v>34</v>
      </c>
      <c r="H497" t="s">
        <v>35</v>
      </c>
      <c r="I497" t="s">
        <v>2144</v>
      </c>
      <c r="J497" t="s">
        <v>524</v>
      </c>
      <c r="K497" t="s">
        <v>2145</v>
      </c>
      <c r="L497" t="s">
        <v>2146</v>
      </c>
      <c r="M497" t="s">
        <v>1100</v>
      </c>
      <c r="N497" t="s">
        <v>84</v>
      </c>
      <c r="O497">
        <v>16636</v>
      </c>
      <c r="P497">
        <v>20452</v>
      </c>
      <c r="Q497" t="s">
        <v>95</v>
      </c>
      <c r="R497">
        <v>95</v>
      </c>
      <c r="S497" s="2">
        <v>44351</v>
      </c>
      <c r="T497" s="2">
        <v>44368</v>
      </c>
      <c r="U497">
        <v>0</v>
      </c>
      <c r="V497" t="s">
        <v>43</v>
      </c>
      <c r="W497">
        <v>559</v>
      </c>
      <c r="X497" t="s">
        <v>60</v>
      </c>
      <c r="Y497" t="s">
        <v>61</v>
      </c>
      <c r="Z497">
        <v>0</v>
      </c>
      <c r="AA497">
        <v>954</v>
      </c>
      <c r="AB497">
        <v>16653</v>
      </c>
      <c r="AC497" t="s">
        <v>73</v>
      </c>
    </row>
    <row r="498" spans="1:29" x14ac:dyDescent="0.3">
      <c r="A498" s="1" t="s">
        <v>47</v>
      </c>
      <c r="B498" t="s">
        <v>592</v>
      </c>
      <c r="C498" t="s">
        <v>2147</v>
      </c>
      <c r="D498" t="s">
        <v>178</v>
      </c>
      <c r="E498">
        <v>2</v>
      </c>
      <c r="F498" t="s">
        <v>120</v>
      </c>
      <c r="G498" t="s">
        <v>194</v>
      </c>
      <c r="H498" t="s">
        <v>79</v>
      </c>
      <c r="I498" t="s">
        <v>171</v>
      </c>
      <c r="J498" t="s">
        <v>141</v>
      </c>
      <c r="K498" t="s">
        <v>2148</v>
      </c>
      <c r="L498" t="s">
        <v>2149</v>
      </c>
      <c r="M498" t="s">
        <v>2150</v>
      </c>
      <c r="N498" t="s">
        <v>58</v>
      </c>
      <c r="O498">
        <v>22547</v>
      </c>
      <c r="P498">
        <v>26463</v>
      </c>
      <c r="Q498" t="s">
        <v>95</v>
      </c>
      <c r="R498">
        <v>74</v>
      </c>
      <c r="S498" s="2">
        <v>44784</v>
      </c>
      <c r="T498" s="2">
        <v>44813</v>
      </c>
      <c r="U498">
        <v>0</v>
      </c>
      <c r="V498" t="s">
        <v>85</v>
      </c>
      <c r="W498">
        <v>688</v>
      </c>
      <c r="X498" t="s">
        <v>60</v>
      </c>
      <c r="Y498" t="s">
        <v>72</v>
      </c>
      <c r="Z498">
        <v>4803</v>
      </c>
      <c r="AA498">
        <v>167</v>
      </c>
      <c r="AB498">
        <v>24329</v>
      </c>
      <c r="AC498" t="s">
        <v>107</v>
      </c>
    </row>
    <row r="499" spans="1:29" x14ac:dyDescent="0.3">
      <c r="A499" s="1" t="s">
        <v>29</v>
      </c>
      <c r="B499" t="s">
        <v>86</v>
      </c>
      <c r="C499" t="s">
        <v>1680</v>
      </c>
      <c r="D499" t="s">
        <v>32</v>
      </c>
      <c r="E499">
        <v>5</v>
      </c>
      <c r="F499" t="s">
        <v>64</v>
      </c>
      <c r="G499" t="s">
        <v>1599</v>
      </c>
      <c r="H499" t="s">
        <v>35</v>
      </c>
      <c r="I499" t="s">
        <v>238</v>
      </c>
      <c r="J499" t="s">
        <v>588</v>
      </c>
      <c r="K499" t="s">
        <v>2151</v>
      </c>
      <c r="L499" t="s">
        <v>2152</v>
      </c>
      <c r="M499" t="s">
        <v>1113</v>
      </c>
      <c r="N499" t="s">
        <v>40</v>
      </c>
      <c r="O499">
        <v>10390</v>
      </c>
      <c r="P499">
        <v>15264</v>
      </c>
      <c r="Q499" t="s">
        <v>95</v>
      </c>
      <c r="R499">
        <v>758</v>
      </c>
      <c r="S499" s="2">
        <v>45139</v>
      </c>
      <c r="T499" s="2">
        <v>45142</v>
      </c>
      <c r="U499">
        <v>0</v>
      </c>
      <c r="V499" t="s">
        <v>85</v>
      </c>
      <c r="W499">
        <v>742</v>
      </c>
      <c r="X499" t="s">
        <v>60</v>
      </c>
      <c r="Y499" t="s">
        <v>72</v>
      </c>
      <c r="Z499">
        <v>0</v>
      </c>
      <c r="AA499">
        <v>677</v>
      </c>
      <c r="AB499">
        <v>13407</v>
      </c>
      <c r="AC499" t="s">
        <v>107</v>
      </c>
    </row>
    <row r="500" spans="1:29" x14ac:dyDescent="0.3">
      <c r="A500" s="1" t="s">
        <v>47</v>
      </c>
      <c r="B500" t="s">
        <v>145</v>
      </c>
      <c r="C500" t="s">
        <v>1413</v>
      </c>
      <c r="D500" t="s">
        <v>138</v>
      </c>
      <c r="E500">
        <v>5</v>
      </c>
      <c r="F500" t="s">
        <v>129</v>
      </c>
      <c r="G500" t="s">
        <v>944</v>
      </c>
      <c r="H500" t="s">
        <v>79</v>
      </c>
      <c r="I500" t="s">
        <v>1186</v>
      </c>
      <c r="J500" t="s">
        <v>354</v>
      </c>
      <c r="K500" t="s">
        <v>2153</v>
      </c>
      <c r="L500" t="s">
        <v>2154</v>
      </c>
      <c r="M500" t="s">
        <v>449</v>
      </c>
      <c r="N500" t="s">
        <v>40</v>
      </c>
      <c r="O500">
        <v>12303</v>
      </c>
      <c r="P500">
        <v>17129</v>
      </c>
      <c r="Q500" t="s">
        <v>41</v>
      </c>
      <c r="R500">
        <v>420</v>
      </c>
      <c r="S500" s="2">
        <v>45026</v>
      </c>
      <c r="T500" s="2">
        <v>45037</v>
      </c>
      <c r="U500">
        <v>0</v>
      </c>
      <c r="V500" t="s">
        <v>106</v>
      </c>
      <c r="W500">
        <v>833</v>
      </c>
      <c r="X500" t="s">
        <v>60</v>
      </c>
      <c r="Y500" t="s">
        <v>72</v>
      </c>
      <c r="Z500">
        <v>0</v>
      </c>
      <c r="AA500">
        <v>785</v>
      </c>
      <c r="AB500">
        <v>14241</v>
      </c>
      <c r="AC500" t="s">
        <v>73</v>
      </c>
    </row>
    <row r="501" spans="1:29" x14ac:dyDescent="0.3">
      <c r="A501" s="1" t="s">
        <v>29</v>
      </c>
      <c r="B501" t="s">
        <v>30</v>
      </c>
      <c r="C501" t="s">
        <v>263</v>
      </c>
      <c r="D501" t="s">
        <v>138</v>
      </c>
      <c r="E501">
        <v>3</v>
      </c>
      <c r="F501" t="s">
        <v>77</v>
      </c>
      <c r="G501" t="s">
        <v>264</v>
      </c>
      <c r="H501" t="s">
        <v>35</v>
      </c>
      <c r="I501" t="s">
        <v>774</v>
      </c>
      <c r="J501" t="s">
        <v>245</v>
      </c>
      <c r="K501" t="s">
        <v>2155</v>
      </c>
      <c r="L501" t="s">
        <v>2156</v>
      </c>
      <c r="M501" t="s">
        <v>1491</v>
      </c>
      <c r="N501" t="s">
        <v>84</v>
      </c>
      <c r="O501">
        <v>21077</v>
      </c>
      <c r="P501">
        <v>24751</v>
      </c>
      <c r="Q501" t="s">
        <v>59</v>
      </c>
      <c r="R501">
        <v>82</v>
      </c>
      <c r="S501" s="2">
        <v>45355</v>
      </c>
      <c r="T501" t="s">
        <v>42</v>
      </c>
      <c r="U501">
        <v>19638</v>
      </c>
      <c r="V501" t="s">
        <v>43</v>
      </c>
      <c r="W501">
        <v>751</v>
      </c>
      <c r="X501" t="s">
        <v>44</v>
      </c>
      <c r="Y501" t="s">
        <v>72</v>
      </c>
      <c r="Z501">
        <v>0</v>
      </c>
      <c r="AA501">
        <v>916</v>
      </c>
      <c r="AB501">
        <v>21967</v>
      </c>
      <c r="AC501" t="s">
        <v>46</v>
      </c>
    </row>
    <row r="502" spans="1:29" x14ac:dyDescent="0.3">
      <c r="A502" s="1" t="s">
        <v>29</v>
      </c>
      <c r="B502" t="s">
        <v>96</v>
      </c>
      <c r="C502" t="s">
        <v>2037</v>
      </c>
      <c r="D502" t="s">
        <v>98</v>
      </c>
      <c r="E502">
        <v>1</v>
      </c>
      <c r="F502" t="s">
        <v>186</v>
      </c>
      <c r="G502" t="s">
        <v>650</v>
      </c>
      <c r="H502" t="s">
        <v>35</v>
      </c>
      <c r="I502" t="s">
        <v>2157</v>
      </c>
      <c r="J502" t="s">
        <v>2158</v>
      </c>
      <c r="K502" t="s">
        <v>2159</v>
      </c>
      <c r="L502" t="s">
        <v>2160</v>
      </c>
      <c r="M502" t="s">
        <v>818</v>
      </c>
      <c r="N502" t="s">
        <v>94</v>
      </c>
      <c r="O502">
        <v>19510</v>
      </c>
      <c r="P502">
        <v>23321</v>
      </c>
      <c r="Q502" t="s">
        <v>59</v>
      </c>
      <c r="R502">
        <v>904</v>
      </c>
      <c r="S502" s="2">
        <v>44878</v>
      </c>
      <c r="T502" t="s">
        <v>42</v>
      </c>
      <c r="U502">
        <v>18027</v>
      </c>
      <c r="V502" t="s">
        <v>106</v>
      </c>
      <c r="W502">
        <v>809</v>
      </c>
      <c r="X502" t="s">
        <v>44</v>
      </c>
      <c r="Y502" t="s">
        <v>45</v>
      </c>
      <c r="Z502">
        <v>0</v>
      </c>
      <c r="AA502">
        <v>52</v>
      </c>
      <c r="AB502">
        <v>21400</v>
      </c>
      <c r="AC502" t="s">
        <v>107</v>
      </c>
    </row>
    <row r="503" spans="1:29" x14ac:dyDescent="0.3">
      <c r="A503" s="1" t="s">
        <v>29</v>
      </c>
      <c r="B503" t="s">
        <v>74</v>
      </c>
      <c r="C503" t="s">
        <v>1317</v>
      </c>
      <c r="D503" t="s">
        <v>169</v>
      </c>
      <c r="E503">
        <v>5</v>
      </c>
      <c r="F503" t="s">
        <v>99</v>
      </c>
      <c r="G503" t="s">
        <v>1138</v>
      </c>
      <c r="H503" t="s">
        <v>79</v>
      </c>
      <c r="I503" t="s">
        <v>2161</v>
      </c>
      <c r="J503" t="s">
        <v>1622</v>
      </c>
      <c r="K503" t="s">
        <v>2162</v>
      </c>
      <c r="L503" t="s">
        <v>2163</v>
      </c>
      <c r="M503" t="s">
        <v>836</v>
      </c>
      <c r="N503" t="s">
        <v>40</v>
      </c>
      <c r="O503">
        <v>5966</v>
      </c>
      <c r="P503">
        <v>8645</v>
      </c>
      <c r="Q503" t="s">
        <v>95</v>
      </c>
      <c r="R503">
        <v>733</v>
      </c>
      <c r="S503" s="2">
        <v>45312</v>
      </c>
      <c r="T503" t="s">
        <v>42</v>
      </c>
      <c r="U503">
        <v>0</v>
      </c>
      <c r="V503" t="s">
        <v>43</v>
      </c>
      <c r="W503">
        <v>736</v>
      </c>
      <c r="X503" t="s">
        <v>44</v>
      </c>
      <c r="Y503" t="s">
        <v>45</v>
      </c>
      <c r="Z503">
        <v>0</v>
      </c>
      <c r="AA503">
        <v>782</v>
      </c>
      <c r="AB503">
        <v>6727</v>
      </c>
      <c r="AC503" t="s">
        <v>46</v>
      </c>
    </row>
    <row r="504" spans="1:29" x14ac:dyDescent="0.3">
      <c r="A504" s="1" t="s">
        <v>47</v>
      </c>
      <c r="B504" t="s">
        <v>592</v>
      </c>
      <c r="C504" t="s">
        <v>2164</v>
      </c>
      <c r="D504" t="s">
        <v>236</v>
      </c>
      <c r="E504">
        <v>3</v>
      </c>
      <c r="F504" t="s">
        <v>64</v>
      </c>
      <c r="G504" t="s">
        <v>433</v>
      </c>
      <c r="H504" t="s">
        <v>79</v>
      </c>
      <c r="I504" t="s">
        <v>725</v>
      </c>
      <c r="J504" t="s">
        <v>890</v>
      </c>
      <c r="K504" t="s">
        <v>2165</v>
      </c>
      <c r="L504" t="s">
        <v>2166</v>
      </c>
      <c r="M504" t="s">
        <v>2167</v>
      </c>
      <c r="N504" t="s">
        <v>40</v>
      </c>
      <c r="O504">
        <v>13832</v>
      </c>
      <c r="P504">
        <v>18132</v>
      </c>
      <c r="Q504" t="s">
        <v>95</v>
      </c>
      <c r="R504">
        <v>89</v>
      </c>
      <c r="S504" s="2">
        <v>44595</v>
      </c>
      <c r="T504" s="2">
        <v>44623</v>
      </c>
      <c r="U504">
        <v>0</v>
      </c>
      <c r="V504" t="s">
        <v>106</v>
      </c>
      <c r="W504">
        <v>456</v>
      </c>
      <c r="X504" t="s">
        <v>60</v>
      </c>
      <c r="Y504" t="s">
        <v>72</v>
      </c>
      <c r="Z504">
        <v>0</v>
      </c>
      <c r="AA504">
        <v>10</v>
      </c>
      <c r="AB504">
        <v>17438</v>
      </c>
      <c r="AC504" t="s">
        <v>46</v>
      </c>
    </row>
    <row r="505" spans="1:29" x14ac:dyDescent="0.3">
      <c r="A505" s="1" t="s">
        <v>47</v>
      </c>
      <c r="B505" t="s">
        <v>117</v>
      </c>
      <c r="C505" t="s">
        <v>2114</v>
      </c>
      <c r="D505" t="s">
        <v>138</v>
      </c>
      <c r="E505">
        <v>2</v>
      </c>
      <c r="F505" t="s">
        <v>64</v>
      </c>
      <c r="G505" t="s">
        <v>433</v>
      </c>
      <c r="H505" t="s">
        <v>79</v>
      </c>
      <c r="I505" t="s">
        <v>441</v>
      </c>
      <c r="J505" t="s">
        <v>224</v>
      </c>
      <c r="K505">
        <v>6128504801</v>
      </c>
      <c r="L505" t="s">
        <v>2168</v>
      </c>
      <c r="M505" t="s">
        <v>1484</v>
      </c>
      <c r="N505" t="s">
        <v>58</v>
      </c>
      <c r="O505">
        <v>26457</v>
      </c>
      <c r="P505">
        <v>31210</v>
      </c>
      <c r="Q505" t="s">
        <v>41</v>
      </c>
      <c r="R505">
        <v>970</v>
      </c>
      <c r="S505" s="2">
        <v>44627</v>
      </c>
      <c r="T505" s="2">
        <v>44636</v>
      </c>
      <c r="U505">
        <v>0</v>
      </c>
      <c r="V505" t="s">
        <v>85</v>
      </c>
      <c r="W505">
        <v>756</v>
      </c>
      <c r="X505" t="s">
        <v>60</v>
      </c>
      <c r="Y505" t="s">
        <v>45</v>
      </c>
      <c r="Z505">
        <v>4612</v>
      </c>
      <c r="AA505">
        <v>932</v>
      </c>
      <c r="AB505">
        <v>27389</v>
      </c>
      <c r="AC505" t="s">
        <v>46</v>
      </c>
    </row>
    <row r="506" spans="1:29" x14ac:dyDescent="0.3">
      <c r="A506" s="1" t="s">
        <v>29</v>
      </c>
      <c r="B506" t="s">
        <v>96</v>
      </c>
      <c r="C506" t="s">
        <v>2169</v>
      </c>
      <c r="D506" t="s">
        <v>138</v>
      </c>
      <c r="E506">
        <v>5</v>
      </c>
      <c r="F506" t="s">
        <v>33</v>
      </c>
      <c r="G506" t="s">
        <v>139</v>
      </c>
      <c r="H506" t="s">
        <v>79</v>
      </c>
      <c r="I506" t="s">
        <v>2170</v>
      </c>
      <c r="J506" t="s">
        <v>508</v>
      </c>
      <c r="K506" t="s">
        <v>2171</v>
      </c>
      <c r="L506" t="s">
        <v>2172</v>
      </c>
      <c r="M506" t="s">
        <v>1500</v>
      </c>
      <c r="N506" t="s">
        <v>40</v>
      </c>
      <c r="O506">
        <v>4251</v>
      </c>
      <c r="P506">
        <v>8313</v>
      </c>
      <c r="Q506" t="s">
        <v>95</v>
      </c>
      <c r="R506">
        <v>630</v>
      </c>
      <c r="S506" s="2">
        <v>44759</v>
      </c>
      <c r="T506" t="s">
        <v>42</v>
      </c>
      <c r="U506">
        <v>0</v>
      </c>
      <c r="V506" t="s">
        <v>43</v>
      </c>
      <c r="W506">
        <v>552</v>
      </c>
      <c r="X506" t="s">
        <v>44</v>
      </c>
      <c r="Y506" t="s">
        <v>61</v>
      </c>
      <c r="Z506">
        <v>0</v>
      </c>
      <c r="AA506">
        <v>302</v>
      </c>
      <c r="AB506">
        <v>5269</v>
      </c>
      <c r="AC506" t="s">
        <v>73</v>
      </c>
    </row>
    <row r="507" spans="1:29" x14ac:dyDescent="0.3">
      <c r="A507" s="1" t="s">
        <v>29</v>
      </c>
      <c r="B507" t="s">
        <v>74</v>
      </c>
      <c r="C507" t="s">
        <v>2173</v>
      </c>
      <c r="D507" t="s">
        <v>236</v>
      </c>
      <c r="E507">
        <v>4</v>
      </c>
      <c r="F507" t="s">
        <v>99</v>
      </c>
      <c r="G507" t="s">
        <v>724</v>
      </c>
      <c r="H507" t="s">
        <v>79</v>
      </c>
      <c r="I507" t="s">
        <v>1210</v>
      </c>
      <c r="J507" t="s">
        <v>726</v>
      </c>
      <c r="K507" t="s">
        <v>2174</v>
      </c>
      <c r="L507" t="s">
        <v>2175</v>
      </c>
      <c r="M507" t="s">
        <v>2176</v>
      </c>
      <c r="N507" t="s">
        <v>94</v>
      </c>
      <c r="O507">
        <v>12196</v>
      </c>
      <c r="P507">
        <v>16880</v>
      </c>
      <c r="Q507" t="s">
        <v>95</v>
      </c>
      <c r="R507">
        <v>862</v>
      </c>
      <c r="S507" s="2">
        <v>44465</v>
      </c>
      <c r="T507" s="2">
        <v>44491</v>
      </c>
      <c r="U507">
        <v>0</v>
      </c>
      <c r="V507" t="s">
        <v>71</v>
      </c>
      <c r="W507">
        <v>664</v>
      </c>
      <c r="X507" t="s">
        <v>60</v>
      </c>
      <c r="Y507" t="s">
        <v>45</v>
      </c>
      <c r="Z507">
        <v>0</v>
      </c>
      <c r="AA507">
        <v>787</v>
      </c>
      <c r="AB507">
        <v>14902</v>
      </c>
      <c r="AC507" t="s">
        <v>46</v>
      </c>
    </row>
    <row r="508" spans="1:29" x14ac:dyDescent="0.3">
      <c r="A508" s="1" t="s">
        <v>29</v>
      </c>
      <c r="B508" t="s">
        <v>363</v>
      </c>
      <c r="C508" t="s">
        <v>2177</v>
      </c>
      <c r="D508" t="s">
        <v>76</v>
      </c>
      <c r="E508">
        <v>5</v>
      </c>
      <c r="F508" t="s">
        <v>221</v>
      </c>
      <c r="G508" t="s">
        <v>222</v>
      </c>
      <c r="H508" t="s">
        <v>79</v>
      </c>
      <c r="I508" t="s">
        <v>701</v>
      </c>
      <c r="J508" t="s">
        <v>2178</v>
      </c>
      <c r="K508" t="s">
        <v>2179</v>
      </c>
      <c r="L508" t="s">
        <v>2180</v>
      </c>
      <c r="M508" t="s">
        <v>705</v>
      </c>
      <c r="N508" t="s">
        <v>84</v>
      </c>
      <c r="O508">
        <v>23850</v>
      </c>
      <c r="P508">
        <v>28012</v>
      </c>
      <c r="Q508" t="s">
        <v>59</v>
      </c>
      <c r="R508">
        <v>967</v>
      </c>
      <c r="S508" s="2">
        <v>45072</v>
      </c>
      <c r="T508" s="2">
        <v>45099</v>
      </c>
      <c r="U508">
        <v>32989</v>
      </c>
      <c r="V508" t="s">
        <v>85</v>
      </c>
      <c r="W508">
        <v>789</v>
      </c>
      <c r="X508" t="s">
        <v>60</v>
      </c>
      <c r="Y508" t="s">
        <v>45</v>
      </c>
      <c r="Z508">
        <v>0</v>
      </c>
      <c r="AA508">
        <v>894</v>
      </c>
      <c r="AB508">
        <v>26524</v>
      </c>
      <c r="AC508" t="s">
        <v>107</v>
      </c>
    </row>
    <row r="509" spans="1:29" x14ac:dyDescent="0.3">
      <c r="A509" s="1" t="s">
        <v>47</v>
      </c>
      <c r="B509" t="s">
        <v>136</v>
      </c>
      <c r="C509" t="s">
        <v>2181</v>
      </c>
      <c r="D509" t="s">
        <v>110</v>
      </c>
      <c r="E509">
        <v>1</v>
      </c>
      <c r="F509" t="s">
        <v>186</v>
      </c>
      <c r="G509" t="s">
        <v>1504</v>
      </c>
      <c r="H509" t="s">
        <v>79</v>
      </c>
      <c r="I509" t="s">
        <v>921</v>
      </c>
      <c r="J509" t="s">
        <v>1509</v>
      </c>
      <c r="K509" t="s">
        <v>2182</v>
      </c>
      <c r="L509" t="s">
        <v>2183</v>
      </c>
      <c r="M509" t="s">
        <v>2086</v>
      </c>
      <c r="N509" t="s">
        <v>58</v>
      </c>
      <c r="O509">
        <v>8312</v>
      </c>
      <c r="P509">
        <v>11772</v>
      </c>
      <c r="Q509" t="s">
        <v>95</v>
      </c>
      <c r="R509">
        <v>339</v>
      </c>
      <c r="S509" s="2">
        <v>44372</v>
      </c>
      <c r="T509" s="2">
        <v>44383</v>
      </c>
      <c r="U509">
        <v>0</v>
      </c>
      <c r="V509" t="s">
        <v>71</v>
      </c>
      <c r="W509">
        <v>445</v>
      </c>
      <c r="X509" t="s">
        <v>60</v>
      </c>
      <c r="Y509" t="s">
        <v>72</v>
      </c>
      <c r="Z509">
        <v>4922</v>
      </c>
      <c r="AA509">
        <v>304</v>
      </c>
      <c r="AB509">
        <v>8551</v>
      </c>
      <c r="AC509" t="s">
        <v>107</v>
      </c>
    </row>
    <row r="510" spans="1:29" x14ac:dyDescent="0.3">
      <c r="A510" s="1" t="s">
        <v>47</v>
      </c>
      <c r="B510" t="s">
        <v>234</v>
      </c>
      <c r="C510" t="s">
        <v>235</v>
      </c>
      <c r="D510" t="s">
        <v>138</v>
      </c>
      <c r="E510">
        <v>5</v>
      </c>
      <c r="F510" t="s">
        <v>221</v>
      </c>
      <c r="G510" t="s">
        <v>882</v>
      </c>
      <c r="H510" t="s">
        <v>79</v>
      </c>
      <c r="I510" t="s">
        <v>66</v>
      </c>
      <c r="J510" t="s">
        <v>2184</v>
      </c>
      <c r="K510" t="s">
        <v>2185</v>
      </c>
      <c r="L510" t="s">
        <v>2186</v>
      </c>
      <c r="M510" t="s">
        <v>810</v>
      </c>
      <c r="N510" t="s">
        <v>58</v>
      </c>
      <c r="O510">
        <v>3253</v>
      </c>
      <c r="P510">
        <v>7771</v>
      </c>
      <c r="Q510" t="s">
        <v>59</v>
      </c>
      <c r="R510">
        <v>660</v>
      </c>
      <c r="S510" s="2">
        <v>45288</v>
      </c>
      <c r="T510" s="2">
        <v>45312</v>
      </c>
      <c r="U510">
        <v>44771</v>
      </c>
      <c r="V510" t="s">
        <v>106</v>
      </c>
      <c r="W510">
        <v>816</v>
      </c>
      <c r="X510" t="s">
        <v>60</v>
      </c>
      <c r="Y510" t="s">
        <v>72</v>
      </c>
      <c r="Z510">
        <v>1785</v>
      </c>
      <c r="AA510">
        <v>581</v>
      </c>
      <c r="AB510">
        <v>6021</v>
      </c>
      <c r="AC510" t="s">
        <v>107</v>
      </c>
    </row>
    <row r="511" spans="1:29" x14ac:dyDescent="0.3">
      <c r="A511" s="1" t="s">
        <v>29</v>
      </c>
      <c r="B511" t="s">
        <v>30</v>
      </c>
      <c r="C511" t="s">
        <v>2187</v>
      </c>
      <c r="D511" t="s">
        <v>155</v>
      </c>
      <c r="E511">
        <v>1</v>
      </c>
      <c r="F511" t="s">
        <v>77</v>
      </c>
      <c r="G511" t="s">
        <v>440</v>
      </c>
      <c r="H511" t="s">
        <v>79</v>
      </c>
      <c r="I511" t="s">
        <v>36</v>
      </c>
      <c r="J511" t="s">
        <v>2188</v>
      </c>
      <c r="K511" t="s">
        <v>2189</v>
      </c>
      <c r="L511" t="s">
        <v>2190</v>
      </c>
      <c r="M511" t="s">
        <v>825</v>
      </c>
      <c r="N511" t="s">
        <v>84</v>
      </c>
      <c r="O511">
        <v>16212</v>
      </c>
      <c r="P511">
        <v>18883</v>
      </c>
      <c r="Q511" t="s">
        <v>95</v>
      </c>
      <c r="R511">
        <v>181</v>
      </c>
      <c r="S511" s="2">
        <v>44761</v>
      </c>
      <c r="T511" s="2">
        <v>44780</v>
      </c>
      <c r="U511">
        <v>0</v>
      </c>
      <c r="V511" t="s">
        <v>85</v>
      </c>
      <c r="W511">
        <v>562</v>
      </c>
      <c r="X511" t="s">
        <v>60</v>
      </c>
      <c r="Y511" t="s">
        <v>72</v>
      </c>
      <c r="Z511">
        <v>0</v>
      </c>
      <c r="AA511">
        <v>780</v>
      </c>
      <c r="AB511">
        <v>16456</v>
      </c>
      <c r="AC511" t="s">
        <v>107</v>
      </c>
    </row>
    <row r="512" spans="1:29" x14ac:dyDescent="0.3">
      <c r="A512" s="1" t="s">
        <v>47</v>
      </c>
      <c r="B512" t="s">
        <v>234</v>
      </c>
      <c r="C512" t="s">
        <v>742</v>
      </c>
      <c r="D512" t="s">
        <v>178</v>
      </c>
      <c r="E512">
        <v>8</v>
      </c>
      <c r="F512" t="s">
        <v>129</v>
      </c>
      <c r="G512" t="s">
        <v>700</v>
      </c>
      <c r="H512" t="s">
        <v>79</v>
      </c>
      <c r="I512" t="s">
        <v>1940</v>
      </c>
      <c r="J512" t="s">
        <v>224</v>
      </c>
      <c r="K512">
        <f>1-455-954-8220</f>
        <v>-9628</v>
      </c>
      <c r="L512" t="s">
        <v>2191</v>
      </c>
      <c r="M512" t="s">
        <v>2192</v>
      </c>
      <c r="N512" t="s">
        <v>84</v>
      </c>
      <c r="O512">
        <v>4700</v>
      </c>
      <c r="P512">
        <v>8227</v>
      </c>
      <c r="Q512" t="s">
        <v>41</v>
      </c>
      <c r="R512">
        <v>423</v>
      </c>
      <c r="S512" s="2">
        <v>44581</v>
      </c>
      <c r="T512" t="s">
        <v>42</v>
      </c>
      <c r="U512">
        <v>0</v>
      </c>
      <c r="V512" t="s">
        <v>71</v>
      </c>
      <c r="W512">
        <v>564</v>
      </c>
      <c r="X512" t="s">
        <v>44</v>
      </c>
      <c r="Y512" t="s">
        <v>45</v>
      </c>
      <c r="Z512">
        <v>0</v>
      </c>
      <c r="AA512">
        <v>429</v>
      </c>
      <c r="AB512">
        <v>5733</v>
      </c>
      <c r="AC512" t="s">
        <v>107</v>
      </c>
    </row>
    <row r="513" spans="1:29" x14ac:dyDescent="0.3">
      <c r="A513" s="1" t="s">
        <v>47</v>
      </c>
      <c r="B513" t="s">
        <v>136</v>
      </c>
      <c r="C513" t="s">
        <v>200</v>
      </c>
      <c r="D513" t="s">
        <v>185</v>
      </c>
      <c r="E513">
        <v>1</v>
      </c>
      <c r="F513" t="s">
        <v>221</v>
      </c>
      <c r="G513" t="s">
        <v>506</v>
      </c>
      <c r="H513" t="s">
        <v>35</v>
      </c>
      <c r="I513" t="s">
        <v>1656</v>
      </c>
      <c r="J513" t="s">
        <v>2193</v>
      </c>
      <c r="K513" t="s">
        <v>2194</v>
      </c>
      <c r="L513" t="s">
        <v>2195</v>
      </c>
      <c r="M513" t="s">
        <v>312</v>
      </c>
      <c r="N513" t="s">
        <v>84</v>
      </c>
      <c r="O513">
        <v>19931</v>
      </c>
      <c r="P513">
        <v>24587</v>
      </c>
      <c r="Q513" t="s">
        <v>95</v>
      </c>
      <c r="R513">
        <v>419</v>
      </c>
      <c r="S513" s="2">
        <v>45046</v>
      </c>
      <c r="T513" t="s">
        <v>42</v>
      </c>
      <c r="U513">
        <v>0</v>
      </c>
      <c r="V513" t="s">
        <v>106</v>
      </c>
      <c r="W513">
        <v>587</v>
      </c>
      <c r="X513" t="s">
        <v>44</v>
      </c>
      <c r="Y513" t="s">
        <v>72</v>
      </c>
      <c r="Z513">
        <v>0</v>
      </c>
      <c r="AA513">
        <v>370</v>
      </c>
      <c r="AB513">
        <v>22374</v>
      </c>
      <c r="AC513" t="s">
        <v>46</v>
      </c>
    </row>
    <row r="514" spans="1:29" x14ac:dyDescent="0.3">
      <c r="A514" s="1" t="s">
        <v>47</v>
      </c>
      <c r="B514" t="s">
        <v>161</v>
      </c>
      <c r="C514" t="s">
        <v>386</v>
      </c>
      <c r="D514" t="s">
        <v>32</v>
      </c>
      <c r="E514">
        <v>7</v>
      </c>
      <c r="F514" t="s">
        <v>33</v>
      </c>
      <c r="G514" t="s">
        <v>728</v>
      </c>
      <c r="H514" t="s">
        <v>35</v>
      </c>
      <c r="I514" t="s">
        <v>778</v>
      </c>
      <c r="J514" t="s">
        <v>726</v>
      </c>
      <c r="K514" t="s">
        <v>2196</v>
      </c>
      <c r="L514" t="s">
        <v>2197</v>
      </c>
      <c r="M514" t="s">
        <v>1578</v>
      </c>
      <c r="N514" t="s">
        <v>40</v>
      </c>
      <c r="O514">
        <v>22028</v>
      </c>
      <c r="P514">
        <v>24649</v>
      </c>
      <c r="Q514" t="s">
        <v>59</v>
      </c>
      <c r="R514">
        <v>843</v>
      </c>
      <c r="S514" s="2">
        <v>44282</v>
      </c>
      <c r="T514" s="2">
        <v>44305</v>
      </c>
      <c r="U514">
        <v>44040</v>
      </c>
      <c r="V514" t="s">
        <v>106</v>
      </c>
      <c r="W514">
        <v>643</v>
      </c>
      <c r="X514" t="s">
        <v>60</v>
      </c>
      <c r="Y514" t="s">
        <v>72</v>
      </c>
      <c r="Z514">
        <v>0</v>
      </c>
      <c r="AA514">
        <v>494</v>
      </c>
      <c r="AB514">
        <v>23347</v>
      </c>
      <c r="AC514" t="s">
        <v>46</v>
      </c>
    </row>
    <row r="515" spans="1:29" x14ac:dyDescent="0.3">
      <c r="A515" s="1" t="s">
        <v>29</v>
      </c>
      <c r="B515" t="s">
        <v>74</v>
      </c>
      <c r="C515" t="s">
        <v>1007</v>
      </c>
      <c r="D515" t="s">
        <v>138</v>
      </c>
      <c r="E515">
        <v>8</v>
      </c>
      <c r="F515" t="s">
        <v>120</v>
      </c>
      <c r="G515" t="s">
        <v>194</v>
      </c>
      <c r="H515" t="s">
        <v>35</v>
      </c>
      <c r="I515" t="s">
        <v>1625</v>
      </c>
      <c r="J515" t="s">
        <v>2198</v>
      </c>
      <c r="K515" t="s">
        <v>2199</v>
      </c>
      <c r="L515" t="s">
        <v>2200</v>
      </c>
      <c r="M515" t="s">
        <v>1718</v>
      </c>
      <c r="N515" t="s">
        <v>94</v>
      </c>
      <c r="O515">
        <v>26232</v>
      </c>
      <c r="P515">
        <v>29880</v>
      </c>
      <c r="Q515" t="s">
        <v>59</v>
      </c>
      <c r="R515">
        <v>76</v>
      </c>
      <c r="S515" s="2">
        <v>45169</v>
      </c>
      <c r="T515" s="2">
        <v>45181</v>
      </c>
      <c r="U515">
        <v>34286</v>
      </c>
      <c r="V515" t="s">
        <v>71</v>
      </c>
      <c r="W515">
        <v>609</v>
      </c>
      <c r="X515" t="s">
        <v>60</v>
      </c>
      <c r="Y515" t="s">
        <v>72</v>
      </c>
      <c r="Z515">
        <v>0</v>
      </c>
      <c r="AA515">
        <v>979</v>
      </c>
      <c r="AB515">
        <v>28303</v>
      </c>
      <c r="AC515" t="s">
        <v>46</v>
      </c>
    </row>
    <row r="516" spans="1:29" x14ac:dyDescent="0.3">
      <c r="A516" s="1" t="s">
        <v>29</v>
      </c>
      <c r="B516" t="s">
        <v>96</v>
      </c>
      <c r="C516" t="s">
        <v>1922</v>
      </c>
      <c r="D516" t="s">
        <v>119</v>
      </c>
      <c r="E516">
        <v>10</v>
      </c>
      <c r="F516" t="s">
        <v>186</v>
      </c>
      <c r="G516" t="s">
        <v>535</v>
      </c>
      <c r="H516" t="s">
        <v>79</v>
      </c>
      <c r="I516" t="s">
        <v>1302</v>
      </c>
      <c r="J516" t="s">
        <v>530</v>
      </c>
      <c r="K516" t="s">
        <v>2201</v>
      </c>
      <c r="L516" t="s">
        <v>2202</v>
      </c>
      <c r="M516" t="s">
        <v>105</v>
      </c>
      <c r="N516" t="s">
        <v>94</v>
      </c>
      <c r="O516">
        <v>14327</v>
      </c>
      <c r="P516">
        <v>18744</v>
      </c>
      <c r="Q516" t="s">
        <v>59</v>
      </c>
      <c r="R516">
        <v>689</v>
      </c>
      <c r="S516" s="2">
        <v>45017</v>
      </c>
      <c r="T516" s="2">
        <v>45034</v>
      </c>
      <c r="U516">
        <v>37589</v>
      </c>
      <c r="V516" t="s">
        <v>43</v>
      </c>
      <c r="W516">
        <v>664</v>
      </c>
      <c r="X516" t="s">
        <v>60</v>
      </c>
      <c r="Y516" t="s">
        <v>72</v>
      </c>
      <c r="Z516">
        <v>0</v>
      </c>
      <c r="AA516">
        <v>387</v>
      </c>
      <c r="AB516">
        <v>16393</v>
      </c>
      <c r="AC516" t="s">
        <v>46</v>
      </c>
    </row>
    <row r="517" spans="1:29" x14ac:dyDescent="0.3">
      <c r="A517" s="1" t="s">
        <v>47</v>
      </c>
      <c r="B517" t="s">
        <v>161</v>
      </c>
      <c r="C517" t="s">
        <v>2203</v>
      </c>
      <c r="D517" t="s">
        <v>178</v>
      </c>
      <c r="E517">
        <v>10</v>
      </c>
      <c r="F517" t="s">
        <v>129</v>
      </c>
      <c r="G517" t="s">
        <v>1528</v>
      </c>
      <c r="H517" t="s">
        <v>79</v>
      </c>
      <c r="I517" t="s">
        <v>36</v>
      </c>
      <c r="J517" t="s">
        <v>2204</v>
      </c>
      <c r="K517" t="s">
        <v>2205</v>
      </c>
      <c r="L517" t="s">
        <v>2206</v>
      </c>
      <c r="M517" t="s">
        <v>192</v>
      </c>
      <c r="N517" t="s">
        <v>94</v>
      </c>
      <c r="O517">
        <v>17214</v>
      </c>
      <c r="P517">
        <v>19342</v>
      </c>
      <c r="Q517" t="s">
        <v>41</v>
      </c>
      <c r="R517">
        <v>757</v>
      </c>
      <c r="S517" s="2">
        <v>45183</v>
      </c>
      <c r="T517" t="s">
        <v>42</v>
      </c>
      <c r="U517">
        <v>0</v>
      </c>
      <c r="V517" t="s">
        <v>106</v>
      </c>
      <c r="W517">
        <v>811</v>
      </c>
      <c r="X517" t="s">
        <v>44</v>
      </c>
      <c r="Y517" t="s">
        <v>72</v>
      </c>
      <c r="Z517">
        <v>0</v>
      </c>
      <c r="AA517">
        <v>843</v>
      </c>
      <c r="AB517">
        <v>17840</v>
      </c>
      <c r="AC517" t="s">
        <v>46</v>
      </c>
    </row>
    <row r="518" spans="1:29" x14ac:dyDescent="0.3">
      <c r="A518" s="1" t="s">
        <v>29</v>
      </c>
      <c r="B518" t="s">
        <v>327</v>
      </c>
      <c r="C518" t="s">
        <v>328</v>
      </c>
      <c r="D518" t="s">
        <v>178</v>
      </c>
      <c r="E518">
        <v>1</v>
      </c>
      <c r="F518" t="s">
        <v>64</v>
      </c>
      <c r="G518" t="s">
        <v>258</v>
      </c>
      <c r="H518" t="s">
        <v>79</v>
      </c>
      <c r="I518" t="s">
        <v>502</v>
      </c>
      <c r="J518" t="s">
        <v>537</v>
      </c>
      <c r="K518" t="s">
        <v>2207</v>
      </c>
      <c r="L518" t="s">
        <v>2208</v>
      </c>
      <c r="M518" t="s">
        <v>591</v>
      </c>
      <c r="N518" t="s">
        <v>40</v>
      </c>
      <c r="O518">
        <v>18516</v>
      </c>
      <c r="P518">
        <v>21983</v>
      </c>
      <c r="Q518" t="s">
        <v>41</v>
      </c>
      <c r="R518">
        <v>218</v>
      </c>
      <c r="S518" s="2">
        <v>44724</v>
      </c>
      <c r="T518" s="2">
        <v>44743</v>
      </c>
      <c r="U518">
        <v>0</v>
      </c>
      <c r="V518" t="s">
        <v>106</v>
      </c>
      <c r="W518">
        <v>505</v>
      </c>
      <c r="X518" t="s">
        <v>60</v>
      </c>
      <c r="Y518" t="s">
        <v>72</v>
      </c>
      <c r="Z518">
        <v>0</v>
      </c>
      <c r="AA518">
        <v>586</v>
      </c>
      <c r="AB518">
        <v>18706</v>
      </c>
      <c r="AC518" t="s">
        <v>46</v>
      </c>
    </row>
    <row r="519" spans="1:29" x14ac:dyDescent="0.3">
      <c r="A519" s="1" t="s">
        <v>29</v>
      </c>
      <c r="B519" t="s">
        <v>541</v>
      </c>
      <c r="C519" t="s">
        <v>1114</v>
      </c>
      <c r="D519" t="s">
        <v>257</v>
      </c>
      <c r="E519">
        <v>8</v>
      </c>
      <c r="F519" t="s">
        <v>221</v>
      </c>
      <c r="G519" t="s">
        <v>250</v>
      </c>
      <c r="H519" t="s">
        <v>35</v>
      </c>
      <c r="I519" t="s">
        <v>2209</v>
      </c>
      <c r="J519" t="s">
        <v>1267</v>
      </c>
      <c r="K519" t="s">
        <v>2210</v>
      </c>
      <c r="L519" t="s">
        <v>2211</v>
      </c>
      <c r="M519" t="s">
        <v>1117</v>
      </c>
      <c r="N519" t="s">
        <v>84</v>
      </c>
      <c r="O519">
        <v>4715</v>
      </c>
      <c r="P519">
        <v>8849</v>
      </c>
      <c r="Q519" t="s">
        <v>95</v>
      </c>
      <c r="R519">
        <v>41</v>
      </c>
      <c r="S519" s="2">
        <v>44998</v>
      </c>
      <c r="T519" s="2">
        <v>45005</v>
      </c>
      <c r="U519">
        <v>0</v>
      </c>
      <c r="V519" t="s">
        <v>106</v>
      </c>
      <c r="W519">
        <v>762</v>
      </c>
      <c r="X519" t="s">
        <v>60</v>
      </c>
      <c r="Y519" t="s">
        <v>45</v>
      </c>
      <c r="Z519">
        <v>0</v>
      </c>
      <c r="AA519">
        <v>539</v>
      </c>
      <c r="AB519">
        <v>8540</v>
      </c>
      <c r="AC519" t="s">
        <v>107</v>
      </c>
    </row>
    <row r="520" spans="1:29" x14ac:dyDescent="0.3">
      <c r="A520" s="1" t="s">
        <v>47</v>
      </c>
      <c r="B520" t="s">
        <v>161</v>
      </c>
      <c r="C520" t="s">
        <v>2203</v>
      </c>
      <c r="D520" t="s">
        <v>387</v>
      </c>
      <c r="E520">
        <v>10</v>
      </c>
      <c r="F520" t="s">
        <v>120</v>
      </c>
      <c r="G520" t="s">
        <v>1533</v>
      </c>
      <c r="H520" t="s">
        <v>35</v>
      </c>
      <c r="I520" t="s">
        <v>2212</v>
      </c>
      <c r="J520" t="s">
        <v>1814</v>
      </c>
      <c r="K520">
        <v>5785471268</v>
      </c>
      <c r="L520" t="s">
        <v>2213</v>
      </c>
      <c r="M520" t="s">
        <v>283</v>
      </c>
      <c r="N520" t="s">
        <v>84</v>
      </c>
      <c r="O520">
        <v>17297</v>
      </c>
      <c r="P520">
        <v>21669</v>
      </c>
      <c r="Q520" t="s">
        <v>59</v>
      </c>
      <c r="R520">
        <v>594</v>
      </c>
      <c r="S520" s="2">
        <v>45289</v>
      </c>
      <c r="T520" s="2">
        <v>45311</v>
      </c>
      <c r="U520">
        <v>32721</v>
      </c>
      <c r="V520" t="s">
        <v>106</v>
      </c>
      <c r="W520">
        <v>507</v>
      </c>
      <c r="X520" t="s">
        <v>60</v>
      </c>
      <c r="Y520" t="s">
        <v>45</v>
      </c>
      <c r="Z520">
        <v>0</v>
      </c>
      <c r="AA520">
        <v>494</v>
      </c>
      <c r="AB520">
        <v>19817</v>
      </c>
      <c r="AC520" t="s">
        <v>46</v>
      </c>
    </row>
    <row r="521" spans="1:29" x14ac:dyDescent="0.3">
      <c r="A521" s="1" t="s">
        <v>29</v>
      </c>
      <c r="B521" t="s">
        <v>363</v>
      </c>
      <c r="C521" t="s">
        <v>661</v>
      </c>
      <c r="D521" t="s">
        <v>178</v>
      </c>
      <c r="E521">
        <v>9</v>
      </c>
      <c r="F521" t="s">
        <v>33</v>
      </c>
      <c r="G521" t="s">
        <v>848</v>
      </c>
      <c r="H521" t="s">
        <v>35</v>
      </c>
      <c r="I521" t="s">
        <v>496</v>
      </c>
      <c r="J521" t="s">
        <v>2214</v>
      </c>
      <c r="K521" t="s">
        <v>2215</v>
      </c>
      <c r="L521" t="s">
        <v>2216</v>
      </c>
      <c r="M521" t="s">
        <v>1603</v>
      </c>
      <c r="N521" t="s">
        <v>84</v>
      </c>
      <c r="O521">
        <v>27428</v>
      </c>
      <c r="P521">
        <v>30284</v>
      </c>
      <c r="Q521" t="s">
        <v>59</v>
      </c>
      <c r="R521">
        <v>128</v>
      </c>
      <c r="S521" s="2">
        <v>44587</v>
      </c>
      <c r="T521" t="s">
        <v>42</v>
      </c>
      <c r="U521">
        <v>42245</v>
      </c>
      <c r="V521" t="s">
        <v>71</v>
      </c>
      <c r="W521">
        <v>647</v>
      </c>
      <c r="X521" t="s">
        <v>44</v>
      </c>
      <c r="Y521" t="s">
        <v>72</v>
      </c>
      <c r="Z521">
        <v>0</v>
      </c>
      <c r="AA521">
        <v>155</v>
      </c>
      <c r="AB521">
        <v>28459</v>
      </c>
      <c r="AC521" t="s">
        <v>107</v>
      </c>
    </row>
    <row r="522" spans="1:29" x14ac:dyDescent="0.3">
      <c r="A522" s="1" t="s">
        <v>29</v>
      </c>
      <c r="B522" t="s">
        <v>96</v>
      </c>
      <c r="C522" t="s">
        <v>97</v>
      </c>
      <c r="D522" t="s">
        <v>387</v>
      </c>
      <c r="E522">
        <v>6</v>
      </c>
      <c r="F522" t="s">
        <v>186</v>
      </c>
      <c r="G522" t="s">
        <v>710</v>
      </c>
      <c r="H522" t="s">
        <v>79</v>
      </c>
      <c r="I522" t="s">
        <v>2217</v>
      </c>
      <c r="J522" t="s">
        <v>2218</v>
      </c>
      <c r="K522" t="s">
        <v>2219</v>
      </c>
      <c r="L522" t="s">
        <v>2220</v>
      </c>
      <c r="M522" t="s">
        <v>777</v>
      </c>
      <c r="N522" t="s">
        <v>94</v>
      </c>
      <c r="O522">
        <v>13901</v>
      </c>
      <c r="P522">
        <v>18863</v>
      </c>
      <c r="Q522" t="s">
        <v>41</v>
      </c>
      <c r="R522">
        <v>521</v>
      </c>
      <c r="S522" s="2">
        <v>44496</v>
      </c>
      <c r="T522" t="s">
        <v>42</v>
      </c>
      <c r="U522">
        <v>0</v>
      </c>
      <c r="V522" t="s">
        <v>106</v>
      </c>
      <c r="W522">
        <v>752</v>
      </c>
      <c r="X522" t="s">
        <v>44</v>
      </c>
      <c r="Y522" t="s">
        <v>45</v>
      </c>
      <c r="Z522">
        <v>0</v>
      </c>
      <c r="AA522">
        <v>78</v>
      </c>
      <c r="AB522">
        <v>16123</v>
      </c>
      <c r="AC522" t="s">
        <v>46</v>
      </c>
    </row>
    <row r="523" spans="1:29" x14ac:dyDescent="0.3">
      <c r="A523" s="1" t="s">
        <v>47</v>
      </c>
      <c r="B523" t="s">
        <v>108</v>
      </c>
      <c r="C523" t="s">
        <v>709</v>
      </c>
      <c r="D523" t="s">
        <v>352</v>
      </c>
      <c r="E523">
        <v>2</v>
      </c>
      <c r="F523" t="s">
        <v>129</v>
      </c>
      <c r="G523" t="s">
        <v>700</v>
      </c>
      <c r="H523" t="s">
        <v>79</v>
      </c>
      <c r="I523" t="s">
        <v>2221</v>
      </c>
      <c r="J523" t="s">
        <v>470</v>
      </c>
      <c r="K523" t="s">
        <v>2222</v>
      </c>
      <c r="L523" t="s">
        <v>2223</v>
      </c>
      <c r="M523" t="s">
        <v>277</v>
      </c>
      <c r="N523" t="s">
        <v>84</v>
      </c>
      <c r="O523">
        <v>7366</v>
      </c>
      <c r="P523">
        <v>11876</v>
      </c>
      <c r="Q523" t="s">
        <v>41</v>
      </c>
      <c r="R523">
        <v>369</v>
      </c>
      <c r="S523" s="2">
        <v>44576</v>
      </c>
      <c r="T523" s="2">
        <v>44580</v>
      </c>
      <c r="U523">
        <v>0</v>
      </c>
      <c r="V523" t="s">
        <v>106</v>
      </c>
      <c r="W523">
        <v>713</v>
      </c>
      <c r="X523" t="s">
        <v>60</v>
      </c>
      <c r="Y523" t="s">
        <v>72</v>
      </c>
      <c r="Z523">
        <v>0</v>
      </c>
      <c r="AA523">
        <v>615</v>
      </c>
      <c r="AB523">
        <v>8698</v>
      </c>
      <c r="AC523" t="s">
        <v>107</v>
      </c>
    </row>
    <row r="524" spans="1:29" x14ac:dyDescent="0.3">
      <c r="A524" s="1" t="s">
        <v>29</v>
      </c>
      <c r="B524" t="s">
        <v>541</v>
      </c>
      <c r="C524" t="s">
        <v>2224</v>
      </c>
      <c r="D524" t="s">
        <v>128</v>
      </c>
      <c r="E524">
        <v>6</v>
      </c>
      <c r="F524" t="s">
        <v>186</v>
      </c>
      <c r="G524" t="s">
        <v>1504</v>
      </c>
      <c r="H524" t="s">
        <v>35</v>
      </c>
      <c r="I524" t="s">
        <v>910</v>
      </c>
      <c r="J524" t="s">
        <v>936</v>
      </c>
      <c r="K524" t="s">
        <v>2225</v>
      </c>
      <c r="L524" t="s">
        <v>2226</v>
      </c>
      <c r="M524" t="s">
        <v>1117</v>
      </c>
      <c r="N524" t="s">
        <v>94</v>
      </c>
      <c r="O524">
        <v>18746</v>
      </c>
      <c r="P524">
        <v>23088</v>
      </c>
      <c r="Q524" t="s">
        <v>95</v>
      </c>
      <c r="R524">
        <v>338</v>
      </c>
      <c r="S524" s="2">
        <v>44614</v>
      </c>
      <c r="T524" t="s">
        <v>42</v>
      </c>
      <c r="U524">
        <v>0</v>
      </c>
      <c r="V524" t="s">
        <v>85</v>
      </c>
      <c r="W524">
        <v>726</v>
      </c>
      <c r="X524" t="s">
        <v>44</v>
      </c>
      <c r="Y524" t="s">
        <v>61</v>
      </c>
      <c r="Z524">
        <v>0</v>
      </c>
      <c r="AA524">
        <v>339</v>
      </c>
      <c r="AB524">
        <v>21218</v>
      </c>
      <c r="AC524" t="s">
        <v>73</v>
      </c>
    </row>
    <row r="525" spans="1:29" x14ac:dyDescent="0.3">
      <c r="A525" s="1" t="s">
        <v>29</v>
      </c>
      <c r="B525" t="s">
        <v>74</v>
      </c>
      <c r="C525" t="s">
        <v>1460</v>
      </c>
      <c r="D525" t="s">
        <v>128</v>
      </c>
      <c r="E525">
        <v>10</v>
      </c>
      <c r="F525" t="s">
        <v>129</v>
      </c>
      <c r="G525" t="s">
        <v>130</v>
      </c>
      <c r="H525" t="s">
        <v>79</v>
      </c>
      <c r="I525" t="s">
        <v>1465</v>
      </c>
      <c r="J525" t="s">
        <v>2227</v>
      </c>
      <c r="K525" t="s">
        <v>2228</v>
      </c>
      <c r="L525" t="s">
        <v>2229</v>
      </c>
      <c r="M525" t="s">
        <v>836</v>
      </c>
      <c r="N525" t="s">
        <v>94</v>
      </c>
      <c r="O525">
        <v>29513</v>
      </c>
      <c r="P525">
        <v>33443</v>
      </c>
      <c r="Q525" t="s">
        <v>59</v>
      </c>
      <c r="R525">
        <v>779</v>
      </c>
      <c r="S525" s="2">
        <v>44613</v>
      </c>
      <c r="T525" s="2">
        <v>44641</v>
      </c>
      <c r="U525">
        <v>19181</v>
      </c>
      <c r="V525" t="s">
        <v>85</v>
      </c>
      <c r="W525">
        <v>415</v>
      </c>
      <c r="X525" t="s">
        <v>60</v>
      </c>
      <c r="Y525" t="s">
        <v>61</v>
      </c>
      <c r="Z525">
        <v>0</v>
      </c>
      <c r="AA525">
        <v>709</v>
      </c>
      <c r="AB525">
        <v>31072</v>
      </c>
      <c r="AC525" t="s">
        <v>73</v>
      </c>
    </row>
    <row r="526" spans="1:29" x14ac:dyDescent="0.3">
      <c r="A526" s="1" t="s">
        <v>47</v>
      </c>
      <c r="B526" t="s">
        <v>161</v>
      </c>
      <c r="C526" t="s">
        <v>2091</v>
      </c>
      <c r="D526" t="s">
        <v>98</v>
      </c>
      <c r="E526">
        <v>4</v>
      </c>
      <c r="F526" t="s">
        <v>271</v>
      </c>
      <c r="G526" t="s">
        <v>495</v>
      </c>
      <c r="H526" t="s">
        <v>79</v>
      </c>
      <c r="I526" t="s">
        <v>417</v>
      </c>
      <c r="J526" t="s">
        <v>372</v>
      </c>
      <c r="K526" t="s">
        <v>2230</v>
      </c>
      <c r="L526" t="s">
        <v>2231</v>
      </c>
      <c r="M526" t="s">
        <v>1578</v>
      </c>
      <c r="N526" t="s">
        <v>94</v>
      </c>
      <c r="O526">
        <v>2505</v>
      </c>
      <c r="P526">
        <v>6085</v>
      </c>
      <c r="Q526" t="s">
        <v>59</v>
      </c>
      <c r="R526">
        <v>941</v>
      </c>
      <c r="S526" s="2">
        <v>44531</v>
      </c>
      <c r="T526" s="2">
        <v>44553</v>
      </c>
      <c r="U526">
        <v>24338</v>
      </c>
      <c r="V526" t="s">
        <v>106</v>
      </c>
      <c r="W526">
        <v>498</v>
      </c>
      <c r="X526" t="s">
        <v>60</v>
      </c>
      <c r="Y526" t="s">
        <v>72</v>
      </c>
      <c r="Z526">
        <v>0</v>
      </c>
      <c r="AA526">
        <v>450</v>
      </c>
      <c r="AB526">
        <v>4169</v>
      </c>
      <c r="AC526" t="s">
        <v>107</v>
      </c>
    </row>
    <row r="527" spans="1:29" x14ac:dyDescent="0.3">
      <c r="A527" s="1" t="s">
        <v>47</v>
      </c>
      <c r="B527" t="s">
        <v>234</v>
      </c>
      <c r="C527" t="s">
        <v>2232</v>
      </c>
      <c r="D527" t="s">
        <v>76</v>
      </c>
      <c r="E527">
        <v>1</v>
      </c>
      <c r="F527" t="s">
        <v>51</v>
      </c>
      <c r="G527" t="s">
        <v>237</v>
      </c>
      <c r="H527" t="s">
        <v>35</v>
      </c>
      <c r="I527" t="s">
        <v>2233</v>
      </c>
      <c r="J527" t="s">
        <v>90</v>
      </c>
      <c r="K527" t="s">
        <v>2234</v>
      </c>
      <c r="L527" t="s">
        <v>2235</v>
      </c>
      <c r="M527" t="s">
        <v>483</v>
      </c>
      <c r="N527" t="s">
        <v>40</v>
      </c>
      <c r="O527">
        <v>26104</v>
      </c>
      <c r="P527">
        <v>28421</v>
      </c>
      <c r="Q527" t="s">
        <v>59</v>
      </c>
      <c r="R527">
        <v>190</v>
      </c>
      <c r="S527" s="2">
        <v>45003</v>
      </c>
      <c r="T527" s="2">
        <v>45025</v>
      </c>
      <c r="U527">
        <v>46605</v>
      </c>
      <c r="V527" t="s">
        <v>106</v>
      </c>
      <c r="W527">
        <v>549</v>
      </c>
      <c r="X527" t="s">
        <v>60</v>
      </c>
      <c r="Y527" t="s">
        <v>61</v>
      </c>
      <c r="Z527">
        <v>0</v>
      </c>
      <c r="AA527">
        <v>429</v>
      </c>
      <c r="AB527">
        <v>26519</v>
      </c>
      <c r="AC527" t="s">
        <v>107</v>
      </c>
    </row>
    <row r="528" spans="1:29" x14ac:dyDescent="0.3">
      <c r="A528" s="1" t="s">
        <v>47</v>
      </c>
      <c r="B528" t="s">
        <v>592</v>
      </c>
      <c r="C528" t="s">
        <v>2236</v>
      </c>
      <c r="D528" t="s">
        <v>138</v>
      </c>
      <c r="E528">
        <v>6</v>
      </c>
      <c r="F528" t="s">
        <v>120</v>
      </c>
      <c r="G528" t="s">
        <v>489</v>
      </c>
      <c r="H528" t="s">
        <v>79</v>
      </c>
      <c r="I528" t="s">
        <v>292</v>
      </c>
      <c r="J528" t="s">
        <v>1789</v>
      </c>
      <c r="K528" t="s">
        <v>2237</v>
      </c>
      <c r="L528" t="s">
        <v>2238</v>
      </c>
      <c r="M528" t="s">
        <v>1948</v>
      </c>
      <c r="N528" t="s">
        <v>94</v>
      </c>
      <c r="O528">
        <v>27516</v>
      </c>
      <c r="P528">
        <v>32068</v>
      </c>
      <c r="Q528" t="s">
        <v>41</v>
      </c>
      <c r="R528">
        <v>295</v>
      </c>
      <c r="S528" s="2">
        <v>44851</v>
      </c>
      <c r="T528" t="s">
        <v>42</v>
      </c>
      <c r="U528">
        <v>0</v>
      </c>
      <c r="V528" t="s">
        <v>85</v>
      </c>
      <c r="W528">
        <v>693</v>
      </c>
      <c r="X528" t="s">
        <v>44</v>
      </c>
      <c r="Y528" t="s">
        <v>61</v>
      </c>
      <c r="Z528">
        <v>0</v>
      </c>
      <c r="AA528">
        <v>942</v>
      </c>
      <c r="AB528">
        <v>30784</v>
      </c>
      <c r="AC528" t="s">
        <v>73</v>
      </c>
    </row>
    <row r="529" spans="1:29" x14ac:dyDescent="0.3">
      <c r="A529" s="1" t="s">
        <v>29</v>
      </c>
      <c r="B529" t="s">
        <v>228</v>
      </c>
      <c r="C529" t="s">
        <v>635</v>
      </c>
      <c r="D529" t="s">
        <v>50</v>
      </c>
      <c r="E529">
        <v>6</v>
      </c>
      <c r="F529" t="s">
        <v>271</v>
      </c>
      <c r="G529" t="s">
        <v>689</v>
      </c>
      <c r="H529" t="s">
        <v>35</v>
      </c>
      <c r="I529" t="s">
        <v>1441</v>
      </c>
      <c r="J529" t="s">
        <v>54</v>
      </c>
      <c r="K529" t="s">
        <v>2239</v>
      </c>
      <c r="L529" t="s">
        <v>2240</v>
      </c>
      <c r="M529" t="s">
        <v>487</v>
      </c>
      <c r="N529" t="s">
        <v>40</v>
      </c>
      <c r="O529">
        <v>9458</v>
      </c>
      <c r="P529">
        <v>12832</v>
      </c>
      <c r="Q529" t="s">
        <v>95</v>
      </c>
      <c r="R529">
        <v>57</v>
      </c>
      <c r="S529" s="2">
        <v>45272</v>
      </c>
      <c r="T529" t="s">
        <v>42</v>
      </c>
      <c r="U529">
        <v>0</v>
      </c>
      <c r="V529" t="s">
        <v>85</v>
      </c>
      <c r="W529">
        <v>753</v>
      </c>
      <c r="X529" t="s">
        <v>44</v>
      </c>
      <c r="Y529" t="s">
        <v>45</v>
      </c>
      <c r="Z529">
        <v>0</v>
      </c>
      <c r="AA529">
        <v>153</v>
      </c>
      <c r="AB529">
        <v>9663</v>
      </c>
      <c r="AC529" t="s">
        <v>107</v>
      </c>
    </row>
    <row r="530" spans="1:29" x14ac:dyDescent="0.3">
      <c r="A530" s="1" t="s">
        <v>47</v>
      </c>
      <c r="B530" t="s">
        <v>117</v>
      </c>
      <c r="C530" t="s">
        <v>1344</v>
      </c>
      <c r="D530" t="s">
        <v>50</v>
      </c>
      <c r="E530">
        <v>4</v>
      </c>
      <c r="F530" t="s">
        <v>77</v>
      </c>
      <c r="G530" t="s">
        <v>501</v>
      </c>
      <c r="H530" t="s">
        <v>79</v>
      </c>
      <c r="I530" t="s">
        <v>1593</v>
      </c>
      <c r="J530" t="s">
        <v>172</v>
      </c>
      <c r="K530" t="s">
        <v>2241</v>
      </c>
      <c r="L530" t="s">
        <v>2242</v>
      </c>
      <c r="M530" t="s">
        <v>1484</v>
      </c>
      <c r="N530" t="s">
        <v>40</v>
      </c>
      <c r="O530">
        <v>5602</v>
      </c>
      <c r="P530">
        <v>7739</v>
      </c>
      <c r="Q530" t="s">
        <v>59</v>
      </c>
      <c r="R530">
        <v>766</v>
      </c>
      <c r="S530" s="2">
        <v>45330</v>
      </c>
      <c r="T530" t="s">
        <v>42</v>
      </c>
      <c r="U530">
        <v>28742</v>
      </c>
      <c r="V530" t="s">
        <v>106</v>
      </c>
      <c r="W530">
        <v>422</v>
      </c>
      <c r="X530" t="s">
        <v>44</v>
      </c>
      <c r="Y530" t="s">
        <v>72</v>
      </c>
      <c r="Z530">
        <v>0</v>
      </c>
      <c r="AA530">
        <v>30</v>
      </c>
      <c r="AB530">
        <v>5882</v>
      </c>
      <c r="AC530" t="s">
        <v>107</v>
      </c>
    </row>
    <row r="531" spans="1:29" x14ac:dyDescent="0.3">
      <c r="A531" s="1" t="s">
        <v>29</v>
      </c>
      <c r="B531" t="s">
        <v>327</v>
      </c>
      <c r="C531" t="s">
        <v>2243</v>
      </c>
      <c r="D531" t="s">
        <v>32</v>
      </c>
      <c r="E531">
        <v>3</v>
      </c>
      <c r="F531" t="s">
        <v>99</v>
      </c>
      <c r="G531" t="s">
        <v>724</v>
      </c>
      <c r="H531" t="s">
        <v>79</v>
      </c>
      <c r="I531" t="s">
        <v>299</v>
      </c>
      <c r="J531" t="s">
        <v>610</v>
      </c>
      <c r="K531" t="s">
        <v>2244</v>
      </c>
      <c r="L531" t="s">
        <v>2245</v>
      </c>
      <c r="M531" t="s">
        <v>2246</v>
      </c>
      <c r="N531" t="s">
        <v>94</v>
      </c>
      <c r="O531">
        <v>26354</v>
      </c>
      <c r="P531">
        <v>29471</v>
      </c>
      <c r="Q531" t="s">
        <v>41</v>
      </c>
      <c r="R531">
        <v>94</v>
      </c>
      <c r="S531" s="2">
        <v>44364</v>
      </c>
      <c r="T531" s="2">
        <v>44380</v>
      </c>
      <c r="U531">
        <v>0</v>
      </c>
      <c r="V531" t="s">
        <v>85</v>
      </c>
      <c r="W531">
        <v>728</v>
      </c>
      <c r="X531" t="s">
        <v>60</v>
      </c>
      <c r="Y531" t="s">
        <v>61</v>
      </c>
      <c r="Z531">
        <v>0</v>
      </c>
      <c r="AA531">
        <v>87</v>
      </c>
      <c r="AB531">
        <v>27980</v>
      </c>
      <c r="AC531" t="s">
        <v>46</v>
      </c>
    </row>
    <row r="532" spans="1:29" x14ac:dyDescent="0.3">
      <c r="A532" s="1" t="s">
        <v>47</v>
      </c>
      <c r="B532" t="s">
        <v>48</v>
      </c>
      <c r="C532" t="s">
        <v>215</v>
      </c>
      <c r="D532" t="s">
        <v>387</v>
      </c>
      <c r="E532">
        <v>7</v>
      </c>
      <c r="F532" t="s">
        <v>33</v>
      </c>
      <c r="G532" t="s">
        <v>728</v>
      </c>
      <c r="H532" t="s">
        <v>35</v>
      </c>
      <c r="I532" t="s">
        <v>464</v>
      </c>
      <c r="J532" t="s">
        <v>90</v>
      </c>
      <c r="K532" t="s">
        <v>2247</v>
      </c>
      <c r="L532" t="s">
        <v>2248</v>
      </c>
      <c r="M532" t="s">
        <v>1240</v>
      </c>
      <c r="N532" t="s">
        <v>40</v>
      </c>
      <c r="O532">
        <v>26721</v>
      </c>
      <c r="P532">
        <v>31312</v>
      </c>
      <c r="Q532" t="s">
        <v>95</v>
      </c>
      <c r="R532">
        <v>744</v>
      </c>
      <c r="S532" s="2">
        <v>44993</v>
      </c>
      <c r="T532" t="s">
        <v>42</v>
      </c>
      <c r="U532">
        <v>0</v>
      </c>
      <c r="V532" t="s">
        <v>71</v>
      </c>
      <c r="W532">
        <v>432</v>
      </c>
      <c r="X532" t="s">
        <v>44</v>
      </c>
      <c r="Y532" t="s">
        <v>61</v>
      </c>
      <c r="Z532">
        <v>0</v>
      </c>
      <c r="AA532">
        <v>366</v>
      </c>
      <c r="AB532">
        <v>28649</v>
      </c>
      <c r="AC532" t="s">
        <v>73</v>
      </c>
    </row>
    <row r="533" spans="1:29" x14ac:dyDescent="0.3">
      <c r="A533" s="1" t="s">
        <v>47</v>
      </c>
      <c r="B533" t="s">
        <v>161</v>
      </c>
      <c r="C533" t="s">
        <v>2249</v>
      </c>
      <c r="D533" t="s">
        <v>352</v>
      </c>
      <c r="E533">
        <v>6</v>
      </c>
      <c r="F533" t="s">
        <v>33</v>
      </c>
      <c r="G533" t="s">
        <v>451</v>
      </c>
      <c r="H533" t="s">
        <v>79</v>
      </c>
      <c r="I533" t="s">
        <v>2250</v>
      </c>
      <c r="J533" t="s">
        <v>2251</v>
      </c>
      <c r="K533" t="s">
        <v>2252</v>
      </c>
      <c r="L533" t="s">
        <v>2253</v>
      </c>
      <c r="M533" t="s">
        <v>2032</v>
      </c>
      <c r="N533" t="s">
        <v>58</v>
      </c>
      <c r="O533">
        <v>7389</v>
      </c>
      <c r="P533">
        <v>9572</v>
      </c>
      <c r="Q533" t="s">
        <v>95</v>
      </c>
      <c r="R533">
        <v>338</v>
      </c>
      <c r="S533" s="2">
        <v>44341</v>
      </c>
      <c r="T533" s="2">
        <v>44353</v>
      </c>
      <c r="U533">
        <v>0</v>
      </c>
      <c r="V533" t="s">
        <v>106</v>
      </c>
      <c r="W533">
        <v>415</v>
      </c>
      <c r="X533" t="s">
        <v>60</v>
      </c>
      <c r="Y533" t="s">
        <v>72</v>
      </c>
      <c r="Z533">
        <v>4984</v>
      </c>
      <c r="AA533">
        <v>82</v>
      </c>
      <c r="AB533">
        <v>9008</v>
      </c>
      <c r="AC533" t="s">
        <v>73</v>
      </c>
    </row>
    <row r="534" spans="1:29" x14ac:dyDescent="0.3">
      <c r="A534" s="1" t="s">
        <v>47</v>
      </c>
      <c r="B534" t="s">
        <v>48</v>
      </c>
      <c r="C534" t="s">
        <v>2254</v>
      </c>
      <c r="D534" t="s">
        <v>138</v>
      </c>
      <c r="E534">
        <v>1</v>
      </c>
      <c r="F534" t="s">
        <v>51</v>
      </c>
      <c r="G534" t="s">
        <v>291</v>
      </c>
      <c r="H534" t="s">
        <v>35</v>
      </c>
      <c r="I534" t="s">
        <v>565</v>
      </c>
      <c r="J534" t="s">
        <v>632</v>
      </c>
      <c r="K534" t="s">
        <v>2255</v>
      </c>
      <c r="L534" t="s">
        <v>2256</v>
      </c>
      <c r="M534" t="s">
        <v>303</v>
      </c>
      <c r="N534" t="s">
        <v>40</v>
      </c>
      <c r="O534">
        <v>22894</v>
      </c>
      <c r="P534">
        <v>27657</v>
      </c>
      <c r="Q534" t="s">
        <v>95</v>
      </c>
      <c r="R534">
        <v>443</v>
      </c>
      <c r="S534" s="2">
        <v>44598</v>
      </c>
      <c r="T534" t="s">
        <v>42</v>
      </c>
      <c r="U534">
        <v>0</v>
      </c>
      <c r="V534" t="s">
        <v>106</v>
      </c>
      <c r="W534">
        <v>590</v>
      </c>
      <c r="X534" t="s">
        <v>44</v>
      </c>
      <c r="Y534" t="s">
        <v>72</v>
      </c>
      <c r="Z534">
        <v>0</v>
      </c>
      <c r="AA534">
        <v>431</v>
      </c>
      <c r="AB534">
        <v>27257</v>
      </c>
      <c r="AC534" t="s">
        <v>107</v>
      </c>
    </row>
    <row r="535" spans="1:29" x14ac:dyDescent="0.3">
      <c r="A535" s="1" t="s">
        <v>47</v>
      </c>
      <c r="B535" t="s">
        <v>48</v>
      </c>
      <c r="C535" t="s">
        <v>551</v>
      </c>
      <c r="D535" t="s">
        <v>32</v>
      </c>
      <c r="E535">
        <v>2</v>
      </c>
      <c r="F535" t="s">
        <v>271</v>
      </c>
      <c r="G535" t="s">
        <v>400</v>
      </c>
      <c r="H535" t="s">
        <v>35</v>
      </c>
      <c r="I535" t="s">
        <v>2257</v>
      </c>
      <c r="J535" t="s">
        <v>2258</v>
      </c>
      <c r="K535" t="s">
        <v>2259</v>
      </c>
      <c r="L535" t="s">
        <v>2260</v>
      </c>
      <c r="M535" t="s">
        <v>2261</v>
      </c>
      <c r="N535" t="s">
        <v>40</v>
      </c>
      <c r="O535">
        <v>12939</v>
      </c>
      <c r="P535">
        <v>15098</v>
      </c>
      <c r="Q535" t="s">
        <v>59</v>
      </c>
      <c r="R535">
        <v>826</v>
      </c>
      <c r="S535" s="2">
        <v>44380</v>
      </c>
      <c r="T535" s="2">
        <v>44384</v>
      </c>
      <c r="U535">
        <v>37455</v>
      </c>
      <c r="V535" t="s">
        <v>71</v>
      </c>
      <c r="W535">
        <v>765</v>
      </c>
      <c r="X535" t="s">
        <v>60</v>
      </c>
      <c r="Y535" t="s">
        <v>45</v>
      </c>
      <c r="Z535">
        <v>0</v>
      </c>
      <c r="AA535">
        <v>581</v>
      </c>
      <c r="AB535">
        <v>13247</v>
      </c>
      <c r="AC535" t="s">
        <v>73</v>
      </c>
    </row>
    <row r="536" spans="1:29" x14ac:dyDescent="0.3">
      <c r="A536" s="1" t="s">
        <v>29</v>
      </c>
      <c r="B536" t="s">
        <v>363</v>
      </c>
      <c r="C536" t="s">
        <v>2262</v>
      </c>
      <c r="D536" t="s">
        <v>32</v>
      </c>
      <c r="E536">
        <v>8</v>
      </c>
      <c r="F536" t="s">
        <v>64</v>
      </c>
      <c r="G536" t="s">
        <v>258</v>
      </c>
      <c r="H536" t="s">
        <v>79</v>
      </c>
      <c r="I536" t="s">
        <v>756</v>
      </c>
      <c r="J536" t="s">
        <v>1836</v>
      </c>
      <c r="K536" s="3" t="s">
        <v>2263</v>
      </c>
      <c r="L536" t="s">
        <v>2264</v>
      </c>
      <c r="M536" t="s">
        <v>705</v>
      </c>
      <c r="N536" t="s">
        <v>84</v>
      </c>
      <c r="O536">
        <v>18810</v>
      </c>
      <c r="P536">
        <v>22704</v>
      </c>
      <c r="Q536" t="s">
        <v>41</v>
      </c>
      <c r="R536">
        <v>976</v>
      </c>
      <c r="S536" s="2">
        <v>45339</v>
      </c>
      <c r="T536" s="2">
        <v>45344</v>
      </c>
      <c r="U536">
        <v>0</v>
      </c>
      <c r="V536" t="s">
        <v>85</v>
      </c>
      <c r="W536">
        <v>579</v>
      </c>
      <c r="X536" t="s">
        <v>60</v>
      </c>
      <c r="Y536" t="s">
        <v>45</v>
      </c>
      <c r="Z536">
        <v>0</v>
      </c>
      <c r="AA536">
        <v>828</v>
      </c>
      <c r="AB536">
        <v>22233</v>
      </c>
      <c r="AC536" t="s">
        <v>73</v>
      </c>
    </row>
    <row r="537" spans="1:29" x14ac:dyDescent="0.3">
      <c r="A537" s="1" t="s">
        <v>47</v>
      </c>
      <c r="B537" t="s">
        <v>176</v>
      </c>
      <c r="C537" t="s">
        <v>2265</v>
      </c>
      <c r="D537" t="s">
        <v>185</v>
      </c>
      <c r="E537">
        <v>2</v>
      </c>
      <c r="F537" t="s">
        <v>221</v>
      </c>
      <c r="G537" t="s">
        <v>335</v>
      </c>
      <c r="H537" t="s">
        <v>79</v>
      </c>
      <c r="I537" t="s">
        <v>927</v>
      </c>
      <c r="J537" t="s">
        <v>90</v>
      </c>
      <c r="K537" t="s">
        <v>2266</v>
      </c>
      <c r="L537" t="s">
        <v>2267</v>
      </c>
      <c r="M537" t="s">
        <v>957</v>
      </c>
      <c r="N537" t="s">
        <v>84</v>
      </c>
      <c r="O537">
        <v>21878</v>
      </c>
      <c r="P537">
        <v>24792</v>
      </c>
      <c r="Q537" t="s">
        <v>59</v>
      </c>
      <c r="R537">
        <v>731</v>
      </c>
      <c r="S537" s="2">
        <v>45071</v>
      </c>
      <c r="T537" t="s">
        <v>42</v>
      </c>
      <c r="U537">
        <v>11479</v>
      </c>
      <c r="V537" t="s">
        <v>43</v>
      </c>
      <c r="W537">
        <v>826</v>
      </c>
      <c r="X537" t="s">
        <v>44</v>
      </c>
      <c r="Y537" t="s">
        <v>72</v>
      </c>
      <c r="Z537">
        <v>0</v>
      </c>
      <c r="AA537">
        <v>245</v>
      </c>
      <c r="AB537">
        <v>22739</v>
      </c>
      <c r="AC537" t="s">
        <v>73</v>
      </c>
    </row>
    <row r="538" spans="1:29" x14ac:dyDescent="0.3">
      <c r="A538" s="1" t="s">
        <v>29</v>
      </c>
      <c r="B538" t="s">
        <v>363</v>
      </c>
      <c r="C538" t="s">
        <v>661</v>
      </c>
      <c r="D538" t="s">
        <v>138</v>
      </c>
      <c r="E538">
        <v>5</v>
      </c>
      <c r="F538" t="s">
        <v>186</v>
      </c>
      <c r="G538" t="s">
        <v>620</v>
      </c>
      <c r="H538" t="s">
        <v>35</v>
      </c>
      <c r="I538" t="s">
        <v>1318</v>
      </c>
      <c r="J538" t="s">
        <v>2268</v>
      </c>
      <c r="K538" t="s">
        <v>2269</v>
      </c>
      <c r="L538" t="s">
        <v>2270</v>
      </c>
      <c r="M538" t="s">
        <v>369</v>
      </c>
      <c r="N538" t="s">
        <v>94</v>
      </c>
      <c r="O538">
        <v>3517</v>
      </c>
      <c r="P538">
        <v>5529</v>
      </c>
      <c r="Q538" t="s">
        <v>59</v>
      </c>
      <c r="R538">
        <v>568</v>
      </c>
      <c r="S538" s="2">
        <v>44605</v>
      </c>
      <c r="T538" s="2">
        <v>44622</v>
      </c>
      <c r="U538">
        <v>7921</v>
      </c>
      <c r="V538" t="s">
        <v>85</v>
      </c>
      <c r="W538">
        <v>443</v>
      </c>
      <c r="X538" t="s">
        <v>60</v>
      </c>
      <c r="Y538" t="s">
        <v>61</v>
      </c>
      <c r="Z538">
        <v>0</v>
      </c>
      <c r="AA538">
        <v>944</v>
      </c>
      <c r="AB538">
        <v>4749</v>
      </c>
      <c r="AC538" t="s">
        <v>46</v>
      </c>
    </row>
    <row r="539" spans="1:29" x14ac:dyDescent="0.3">
      <c r="A539" s="1" t="s">
        <v>47</v>
      </c>
      <c r="B539" t="s">
        <v>145</v>
      </c>
      <c r="C539" t="s">
        <v>146</v>
      </c>
      <c r="D539" t="s">
        <v>387</v>
      </c>
      <c r="E539">
        <v>9</v>
      </c>
      <c r="F539" t="s">
        <v>64</v>
      </c>
      <c r="G539" t="s">
        <v>388</v>
      </c>
      <c r="H539" t="s">
        <v>35</v>
      </c>
      <c r="I539" t="s">
        <v>1055</v>
      </c>
      <c r="J539" t="s">
        <v>1830</v>
      </c>
      <c r="K539" t="s">
        <v>2271</v>
      </c>
      <c r="L539" t="s">
        <v>2272</v>
      </c>
      <c r="M539" t="s">
        <v>499</v>
      </c>
      <c r="N539" t="s">
        <v>40</v>
      </c>
      <c r="O539">
        <v>15723</v>
      </c>
      <c r="P539">
        <v>17738</v>
      </c>
      <c r="Q539" t="s">
        <v>95</v>
      </c>
      <c r="R539">
        <v>244</v>
      </c>
      <c r="S539" s="2">
        <v>44700</v>
      </c>
      <c r="T539" s="2">
        <v>44722</v>
      </c>
      <c r="U539">
        <v>0</v>
      </c>
      <c r="V539" t="s">
        <v>43</v>
      </c>
      <c r="W539">
        <v>563</v>
      </c>
      <c r="X539" t="s">
        <v>60</v>
      </c>
      <c r="Y539" t="s">
        <v>72</v>
      </c>
      <c r="Z539">
        <v>0</v>
      </c>
      <c r="AA539">
        <v>543</v>
      </c>
      <c r="AB539">
        <v>16634</v>
      </c>
      <c r="AC539" t="s">
        <v>107</v>
      </c>
    </row>
    <row r="540" spans="1:29" x14ac:dyDescent="0.3">
      <c r="A540" s="1" t="s">
        <v>47</v>
      </c>
      <c r="B540" t="s">
        <v>108</v>
      </c>
      <c r="C540" t="s">
        <v>1275</v>
      </c>
      <c r="D540" t="s">
        <v>32</v>
      </c>
      <c r="E540">
        <v>10</v>
      </c>
      <c r="F540" t="s">
        <v>120</v>
      </c>
      <c r="G540" t="s">
        <v>121</v>
      </c>
      <c r="H540" t="s">
        <v>35</v>
      </c>
      <c r="I540" t="s">
        <v>2273</v>
      </c>
      <c r="J540" t="s">
        <v>2274</v>
      </c>
      <c r="K540" t="s">
        <v>2275</v>
      </c>
      <c r="L540" t="s">
        <v>2276</v>
      </c>
      <c r="M540" t="s">
        <v>1252</v>
      </c>
      <c r="N540" t="s">
        <v>84</v>
      </c>
      <c r="O540">
        <v>17004</v>
      </c>
      <c r="P540">
        <v>20416</v>
      </c>
      <c r="Q540" t="s">
        <v>59</v>
      </c>
      <c r="R540">
        <v>546</v>
      </c>
      <c r="S540" s="2">
        <v>44796</v>
      </c>
      <c r="T540" s="2">
        <v>44802</v>
      </c>
      <c r="U540">
        <v>23722</v>
      </c>
      <c r="V540" t="s">
        <v>106</v>
      </c>
      <c r="W540">
        <v>512</v>
      </c>
      <c r="X540" t="s">
        <v>60</v>
      </c>
      <c r="Y540" t="s">
        <v>61</v>
      </c>
      <c r="Z540">
        <v>0</v>
      </c>
      <c r="AA540">
        <v>677</v>
      </c>
      <c r="AB540">
        <v>18805</v>
      </c>
      <c r="AC540" t="s">
        <v>73</v>
      </c>
    </row>
    <row r="541" spans="1:29" x14ac:dyDescent="0.3">
      <c r="A541" s="1" t="s">
        <v>29</v>
      </c>
      <c r="B541" t="s">
        <v>228</v>
      </c>
      <c r="C541" t="s">
        <v>989</v>
      </c>
      <c r="D541" t="s">
        <v>236</v>
      </c>
      <c r="E541">
        <v>3</v>
      </c>
      <c r="F541" t="s">
        <v>77</v>
      </c>
      <c r="G541" t="s">
        <v>365</v>
      </c>
      <c r="H541" t="s">
        <v>35</v>
      </c>
      <c r="I541" t="s">
        <v>1553</v>
      </c>
      <c r="J541" t="s">
        <v>1036</v>
      </c>
      <c r="K541" t="s">
        <v>2277</v>
      </c>
      <c r="L541" t="s">
        <v>2278</v>
      </c>
      <c r="M541" t="s">
        <v>487</v>
      </c>
      <c r="N541" t="s">
        <v>58</v>
      </c>
      <c r="O541">
        <v>22477</v>
      </c>
      <c r="P541">
        <v>27081</v>
      </c>
      <c r="Q541" t="s">
        <v>95</v>
      </c>
      <c r="R541">
        <v>373</v>
      </c>
      <c r="S541" s="2">
        <v>44835</v>
      </c>
      <c r="T541" t="s">
        <v>42</v>
      </c>
      <c r="U541">
        <v>0</v>
      </c>
      <c r="V541" t="s">
        <v>85</v>
      </c>
      <c r="W541">
        <v>615</v>
      </c>
      <c r="X541" t="s">
        <v>44</v>
      </c>
      <c r="Y541" t="s">
        <v>72</v>
      </c>
      <c r="Z541">
        <v>4110</v>
      </c>
      <c r="AA541">
        <v>492</v>
      </c>
      <c r="AB541">
        <v>24718</v>
      </c>
      <c r="AC541" t="s">
        <v>46</v>
      </c>
    </row>
    <row r="542" spans="1:29" x14ac:dyDescent="0.3">
      <c r="A542" s="1" t="s">
        <v>29</v>
      </c>
      <c r="B542" t="s">
        <v>74</v>
      </c>
      <c r="C542" t="s">
        <v>573</v>
      </c>
      <c r="D542" t="s">
        <v>169</v>
      </c>
      <c r="E542">
        <v>9</v>
      </c>
      <c r="F542" t="s">
        <v>271</v>
      </c>
      <c r="G542" t="s">
        <v>340</v>
      </c>
      <c r="H542" t="s">
        <v>35</v>
      </c>
      <c r="I542" t="s">
        <v>1156</v>
      </c>
      <c r="J542" t="s">
        <v>1652</v>
      </c>
      <c r="K542">
        <v>5324829067</v>
      </c>
      <c r="L542" t="s">
        <v>2279</v>
      </c>
      <c r="M542" t="s">
        <v>969</v>
      </c>
      <c r="N542" t="s">
        <v>58</v>
      </c>
      <c r="O542">
        <v>18005</v>
      </c>
      <c r="P542">
        <v>21468</v>
      </c>
      <c r="Q542" t="s">
        <v>95</v>
      </c>
      <c r="R542">
        <v>535</v>
      </c>
      <c r="S542" s="2">
        <v>44465</v>
      </c>
      <c r="T542" s="2">
        <v>44474</v>
      </c>
      <c r="U542">
        <v>0</v>
      </c>
      <c r="V542" t="s">
        <v>43</v>
      </c>
      <c r="W542">
        <v>720</v>
      </c>
      <c r="X542" t="s">
        <v>60</v>
      </c>
      <c r="Y542" t="s">
        <v>45</v>
      </c>
      <c r="Z542">
        <v>3415</v>
      </c>
      <c r="AA542">
        <v>238</v>
      </c>
      <c r="AB542">
        <v>21084</v>
      </c>
      <c r="AC542" t="s">
        <v>73</v>
      </c>
    </row>
    <row r="543" spans="1:29" x14ac:dyDescent="0.3">
      <c r="A543" s="1" t="s">
        <v>47</v>
      </c>
      <c r="B543" t="s">
        <v>161</v>
      </c>
      <c r="C543" t="s">
        <v>734</v>
      </c>
      <c r="D543" t="s">
        <v>387</v>
      </c>
      <c r="E543">
        <v>3</v>
      </c>
      <c r="F543" t="s">
        <v>186</v>
      </c>
      <c r="G543" t="s">
        <v>620</v>
      </c>
      <c r="H543" t="s">
        <v>79</v>
      </c>
      <c r="I543" t="s">
        <v>1035</v>
      </c>
      <c r="J543" t="s">
        <v>2280</v>
      </c>
      <c r="K543">
        <f>1-251-615-3445</f>
        <v>-4310</v>
      </c>
      <c r="L543" t="s">
        <v>2281</v>
      </c>
      <c r="M543" t="s">
        <v>2032</v>
      </c>
      <c r="N543" t="s">
        <v>94</v>
      </c>
      <c r="O543">
        <v>24354</v>
      </c>
      <c r="P543">
        <v>27773</v>
      </c>
      <c r="Q543" t="s">
        <v>41</v>
      </c>
      <c r="R543">
        <v>57</v>
      </c>
      <c r="S543" s="2">
        <v>44554</v>
      </c>
      <c r="T543" t="s">
        <v>42</v>
      </c>
      <c r="U543">
        <v>0</v>
      </c>
      <c r="V543" t="s">
        <v>71</v>
      </c>
      <c r="W543">
        <v>766</v>
      </c>
      <c r="X543" t="s">
        <v>44</v>
      </c>
      <c r="Y543" t="s">
        <v>45</v>
      </c>
      <c r="Z543">
        <v>0</v>
      </c>
      <c r="AA543">
        <v>510</v>
      </c>
      <c r="AB543">
        <v>26819</v>
      </c>
      <c r="AC543" t="s">
        <v>73</v>
      </c>
    </row>
    <row r="544" spans="1:29" x14ac:dyDescent="0.3">
      <c r="A544" s="1" t="s">
        <v>47</v>
      </c>
      <c r="B544" t="s">
        <v>48</v>
      </c>
      <c r="C544" t="s">
        <v>2136</v>
      </c>
      <c r="D544" t="s">
        <v>110</v>
      </c>
      <c r="E544">
        <v>8</v>
      </c>
      <c r="F544" t="s">
        <v>120</v>
      </c>
      <c r="G544" t="s">
        <v>194</v>
      </c>
      <c r="H544" t="s">
        <v>35</v>
      </c>
      <c r="I544" t="s">
        <v>1524</v>
      </c>
      <c r="J544" t="s">
        <v>1040</v>
      </c>
      <c r="K544" t="s">
        <v>2282</v>
      </c>
      <c r="L544" t="s">
        <v>2283</v>
      </c>
      <c r="M544" t="s">
        <v>2261</v>
      </c>
      <c r="N544" t="s">
        <v>84</v>
      </c>
      <c r="O544">
        <v>14183</v>
      </c>
      <c r="P544">
        <v>16403</v>
      </c>
      <c r="Q544" t="s">
        <v>59</v>
      </c>
      <c r="R544">
        <v>25</v>
      </c>
      <c r="S544" s="2">
        <v>44434</v>
      </c>
      <c r="T544" t="s">
        <v>42</v>
      </c>
      <c r="U544">
        <v>37475</v>
      </c>
      <c r="V544" t="s">
        <v>43</v>
      </c>
      <c r="W544">
        <v>431</v>
      </c>
      <c r="X544" t="s">
        <v>44</v>
      </c>
      <c r="Y544" t="s">
        <v>61</v>
      </c>
      <c r="Z544">
        <v>0</v>
      </c>
      <c r="AA544">
        <v>620</v>
      </c>
      <c r="AB544">
        <v>15260</v>
      </c>
      <c r="AC544" t="s">
        <v>73</v>
      </c>
    </row>
    <row r="545" spans="1:29" x14ac:dyDescent="0.3">
      <c r="A545" s="1" t="s">
        <v>47</v>
      </c>
      <c r="B545" t="s">
        <v>176</v>
      </c>
      <c r="C545" t="s">
        <v>898</v>
      </c>
      <c r="D545" t="s">
        <v>110</v>
      </c>
      <c r="E545">
        <v>2</v>
      </c>
      <c r="F545" t="s">
        <v>186</v>
      </c>
      <c r="G545" t="s">
        <v>463</v>
      </c>
      <c r="H545" t="s">
        <v>79</v>
      </c>
      <c r="I545" t="s">
        <v>1705</v>
      </c>
      <c r="J545" t="s">
        <v>1509</v>
      </c>
      <c r="K545" t="s">
        <v>2284</v>
      </c>
      <c r="L545" t="s">
        <v>2285</v>
      </c>
      <c r="M545" t="s">
        <v>957</v>
      </c>
      <c r="N545" t="s">
        <v>40</v>
      </c>
      <c r="O545">
        <v>29826</v>
      </c>
      <c r="P545">
        <v>33210</v>
      </c>
      <c r="Q545" t="s">
        <v>95</v>
      </c>
      <c r="R545">
        <v>900</v>
      </c>
      <c r="S545" s="2">
        <v>44388</v>
      </c>
      <c r="T545" s="2">
        <v>44408</v>
      </c>
      <c r="U545">
        <v>0</v>
      </c>
      <c r="V545" t="s">
        <v>85</v>
      </c>
      <c r="W545">
        <v>714</v>
      </c>
      <c r="X545" t="s">
        <v>60</v>
      </c>
      <c r="Y545" t="s">
        <v>45</v>
      </c>
      <c r="Z545">
        <v>0</v>
      </c>
      <c r="AA545">
        <v>870</v>
      </c>
      <c r="AB545">
        <v>30014</v>
      </c>
      <c r="AC545" t="s">
        <v>73</v>
      </c>
    </row>
    <row r="546" spans="1:29" x14ac:dyDescent="0.3">
      <c r="A546" s="1" t="s">
        <v>47</v>
      </c>
      <c r="B546" t="s">
        <v>234</v>
      </c>
      <c r="C546" t="s">
        <v>564</v>
      </c>
      <c r="D546" t="s">
        <v>352</v>
      </c>
      <c r="E546">
        <v>5</v>
      </c>
      <c r="F546" t="s">
        <v>33</v>
      </c>
      <c r="G546" t="s">
        <v>34</v>
      </c>
      <c r="H546" t="s">
        <v>79</v>
      </c>
      <c r="I546" t="s">
        <v>53</v>
      </c>
      <c r="J546" t="s">
        <v>2286</v>
      </c>
      <c r="K546" t="s">
        <v>2287</v>
      </c>
      <c r="L546" t="s">
        <v>2288</v>
      </c>
      <c r="M546" t="s">
        <v>1972</v>
      </c>
      <c r="N546" t="s">
        <v>94</v>
      </c>
      <c r="O546">
        <v>4198</v>
      </c>
      <c r="P546">
        <v>9059</v>
      </c>
      <c r="Q546" t="s">
        <v>95</v>
      </c>
      <c r="R546">
        <v>1</v>
      </c>
      <c r="S546" s="2">
        <v>44502</v>
      </c>
      <c r="T546" t="s">
        <v>42</v>
      </c>
      <c r="U546">
        <v>0</v>
      </c>
      <c r="V546" t="s">
        <v>43</v>
      </c>
      <c r="W546">
        <v>702</v>
      </c>
      <c r="X546" t="s">
        <v>44</v>
      </c>
      <c r="Y546" t="s">
        <v>72</v>
      </c>
      <c r="Z546">
        <v>0</v>
      </c>
      <c r="AA546">
        <v>65</v>
      </c>
      <c r="AB546">
        <v>6310</v>
      </c>
      <c r="AC546" t="s">
        <v>73</v>
      </c>
    </row>
    <row r="547" spans="1:29" x14ac:dyDescent="0.3">
      <c r="A547" s="1" t="s">
        <v>47</v>
      </c>
      <c r="B547" t="s">
        <v>153</v>
      </c>
      <c r="C547" t="s">
        <v>1607</v>
      </c>
      <c r="D547" t="s">
        <v>119</v>
      </c>
      <c r="E547">
        <v>8</v>
      </c>
      <c r="F547" t="s">
        <v>64</v>
      </c>
      <c r="G547" t="s">
        <v>1152</v>
      </c>
      <c r="H547" t="s">
        <v>35</v>
      </c>
      <c r="I547" t="s">
        <v>921</v>
      </c>
      <c r="J547" t="s">
        <v>890</v>
      </c>
      <c r="K547" t="s">
        <v>2289</v>
      </c>
      <c r="L547" t="s">
        <v>2290</v>
      </c>
      <c r="M547" t="s">
        <v>1707</v>
      </c>
      <c r="N547" t="s">
        <v>94</v>
      </c>
      <c r="O547">
        <v>26184</v>
      </c>
      <c r="P547">
        <v>30918</v>
      </c>
      <c r="Q547" t="s">
        <v>59</v>
      </c>
      <c r="R547">
        <v>44</v>
      </c>
      <c r="S547" s="2">
        <v>44818</v>
      </c>
      <c r="T547" t="s">
        <v>42</v>
      </c>
      <c r="U547">
        <v>46376</v>
      </c>
      <c r="V547" t="s">
        <v>71</v>
      </c>
      <c r="W547">
        <v>528</v>
      </c>
      <c r="X547" t="s">
        <v>44</v>
      </c>
      <c r="Y547" t="s">
        <v>72</v>
      </c>
      <c r="Z547">
        <v>0</v>
      </c>
      <c r="AA547">
        <v>30</v>
      </c>
      <c r="AB547">
        <v>26385</v>
      </c>
      <c r="AC547" t="s">
        <v>46</v>
      </c>
    </row>
    <row r="548" spans="1:29" x14ac:dyDescent="0.3">
      <c r="A548" s="1" t="s">
        <v>29</v>
      </c>
      <c r="B548" t="s">
        <v>30</v>
      </c>
      <c r="C548" t="s">
        <v>2291</v>
      </c>
      <c r="D548" t="s">
        <v>76</v>
      </c>
      <c r="E548">
        <v>3</v>
      </c>
      <c r="F548" t="s">
        <v>120</v>
      </c>
      <c r="G548" t="s">
        <v>121</v>
      </c>
      <c r="H548" t="s">
        <v>35</v>
      </c>
      <c r="I548" t="s">
        <v>1175</v>
      </c>
      <c r="J548" t="s">
        <v>1450</v>
      </c>
      <c r="K548" t="s">
        <v>2292</v>
      </c>
      <c r="L548" t="s">
        <v>2293</v>
      </c>
      <c r="M548" t="s">
        <v>269</v>
      </c>
      <c r="N548" t="s">
        <v>58</v>
      </c>
      <c r="O548">
        <v>9910</v>
      </c>
      <c r="P548">
        <v>11941</v>
      </c>
      <c r="Q548" t="s">
        <v>59</v>
      </c>
      <c r="R548">
        <v>296</v>
      </c>
      <c r="S548" s="2">
        <v>44442</v>
      </c>
      <c r="T548" s="2">
        <v>44469</v>
      </c>
      <c r="U548">
        <v>12886</v>
      </c>
      <c r="V548" t="s">
        <v>85</v>
      </c>
      <c r="W548">
        <v>669</v>
      </c>
      <c r="X548" t="s">
        <v>60</v>
      </c>
      <c r="Y548" t="s">
        <v>72</v>
      </c>
      <c r="Z548">
        <v>1336</v>
      </c>
      <c r="AA548">
        <v>183</v>
      </c>
      <c r="AB548">
        <v>10536</v>
      </c>
      <c r="AC548" t="s">
        <v>107</v>
      </c>
    </row>
    <row r="549" spans="1:29" x14ac:dyDescent="0.3">
      <c r="A549" s="1" t="s">
        <v>47</v>
      </c>
      <c r="B549" t="s">
        <v>153</v>
      </c>
      <c r="C549" t="s">
        <v>2294</v>
      </c>
      <c r="D549" t="s">
        <v>169</v>
      </c>
      <c r="E549">
        <v>8</v>
      </c>
      <c r="F549" t="s">
        <v>271</v>
      </c>
      <c r="G549" t="s">
        <v>340</v>
      </c>
      <c r="H549" t="s">
        <v>35</v>
      </c>
      <c r="I549" t="s">
        <v>803</v>
      </c>
      <c r="J549" t="s">
        <v>2295</v>
      </c>
      <c r="K549" t="s">
        <v>2296</v>
      </c>
      <c r="L549" t="s">
        <v>2297</v>
      </c>
      <c r="M549" t="s">
        <v>1208</v>
      </c>
      <c r="N549" t="s">
        <v>84</v>
      </c>
      <c r="O549">
        <v>10795</v>
      </c>
      <c r="P549">
        <v>15042</v>
      </c>
      <c r="Q549" t="s">
        <v>41</v>
      </c>
      <c r="R549">
        <v>138</v>
      </c>
      <c r="S549" s="2">
        <v>44401</v>
      </c>
      <c r="T549" t="s">
        <v>42</v>
      </c>
      <c r="U549">
        <v>0</v>
      </c>
      <c r="V549" t="s">
        <v>106</v>
      </c>
      <c r="W549">
        <v>528</v>
      </c>
      <c r="X549" t="s">
        <v>44</v>
      </c>
      <c r="Y549" t="s">
        <v>45</v>
      </c>
      <c r="Z549">
        <v>0</v>
      </c>
      <c r="AA549">
        <v>604</v>
      </c>
      <c r="AB549">
        <v>13154</v>
      </c>
      <c r="AC549" t="s">
        <v>107</v>
      </c>
    </row>
    <row r="550" spans="1:29" x14ac:dyDescent="0.3">
      <c r="A550" s="1" t="s">
        <v>47</v>
      </c>
      <c r="B550" t="s">
        <v>234</v>
      </c>
      <c r="C550" t="s">
        <v>1375</v>
      </c>
      <c r="D550" t="s">
        <v>257</v>
      </c>
      <c r="E550">
        <v>6</v>
      </c>
      <c r="F550" t="s">
        <v>51</v>
      </c>
      <c r="G550" t="s">
        <v>1075</v>
      </c>
      <c r="H550" t="s">
        <v>35</v>
      </c>
      <c r="I550" t="s">
        <v>838</v>
      </c>
      <c r="J550" t="s">
        <v>2298</v>
      </c>
      <c r="K550">
        <v>3448470195</v>
      </c>
      <c r="L550" t="s">
        <v>2299</v>
      </c>
      <c r="M550" t="s">
        <v>242</v>
      </c>
      <c r="N550" t="s">
        <v>58</v>
      </c>
      <c r="O550">
        <v>18473</v>
      </c>
      <c r="P550">
        <v>20902</v>
      </c>
      <c r="Q550" t="s">
        <v>41</v>
      </c>
      <c r="R550">
        <v>69</v>
      </c>
      <c r="S550" s="2">
        <v>44644</v>
      </c>
      <c r="T550" s="2">
        <v>44670</v>
      </c>
      <c r="U550">
        <v>0</v>
      </c>
      <c r="V550" t="s">
        <v>106</v>
      </c>
      <c r="W550">
        <v>527</v>
      </c>
      <c r="X550" t="s">
        <v>60</v>
      </c>
      <c r="Y550" t="s">
        <v>72</v>
      </c>
      <c r="Z550">
        <v>4530</v>
      </c>
      <c r="AA550">
        <v>720</v>
      </c>
      <c r="AB550">
        <v>19843</v>
      </c>
      <c r="AC550" t="s">
        <v>73</v>
      </c>
    </row>
    <row r="551" spans="1:29" x14ac:dyDescent="0.3">
      <c r="A551" s="1" t="s">
        <v>29</v>
      </c>
      <c r="B551" t="s">
        <v>30</v>
      </c>
      <c r="C551" t="s">
        <v>1024</v>
      </c>
      <c r="D551" t="s">
        <v>128</v>
      </c>
      <c r="E551">
        <v>8</v>
      </c>
      <c r="F551" t="s">
        <v>64</v>
      </c>
      <c r="G551" t="s">
        <v>388</v>
      </c>
      <c r="H551" t="s">
        <v>79</v>
      </c>
      <c r="I551" t="s">
        <v>2300</v>
      </c>
      <c r="J551" t="s">
        <v>530</v>
      </c>
      <c r="K551" t="s">
        <v>2301</v>
      </c>
      <c r="L551" t="s">
        <v>2302</v>
      </c>
      <c r="M551" t="s">
        <v>269</v>
      </c>
      <c r="N551" t="s">
        <v>94</v>
      </c>
      <c r="O551">
        <v>12744</v>
      </c>
      <c r="P551">
        <v>17237</v>
      </c>
      <c r="Q551" t="s">
        <v>59</v>
      </c>
      <c r="R551">
        <v>333</v>
      </c>
      <c r="S551" s="2">
        <v>45088</v>
      </c>
      <c r="T551" t="s">
        <v>42</v>
      </c>
      <c r="U551">
        <v>20431</v>
      </c>
      <c r="V551" t="s">
        <v>71</v>
      </c>
      <c r="W551">
        <v>845</v>
      </c>
      <c r="X551" t="s">
        <v>44</v>
      </c>
      <c r="Y551" t="s">
        <v>72</v>
      </c>
      <c r="Z551">
        <v>0</v>
      </c>
      <c r="AA551">
        <v>832</v>
      </c>
      <c r="AB551">
        <v>14570</v>
      </c>
      <c r="AC551" t="s">
        <v>46</v>
      </c>
    </row>
    <row r="552" spans="1:29" x14ac:dyDescent="0.3">
      <c r="A552" s="1" t="s">
        <v>47</v>
      </c>
      <c r="B552" t="s">
        <v>592</v>
      </c>
      <c r="C552" t="s">
        <v>2303</v>
      </c>
      <c r="D552" t="s">
        <v>119</v>
      </c>
      <c r="E552">
        <v>4</v>
      </c>
      <c r="F552" t="s">
        <v>120</v>
      </c>
      <c r="G552" t="s">
        <v>820</v>
      </c>
      <c r="H552" t="s">
        <v>35</v>
      </c>
      <c r="I552" t="s">
        <v>427</v>
      </c>
      <c r="J552" t="s">
        <v>1036</v>
      </c>
      <c r="K552" t="s">
        <v>2304</v>
      </c>
      <c r="L552" t="s">
        <v>2305</v>
      </c>
      <c r="M552" t="s">
        <v>1948</v>
      </c>
      <c r="N552" t="s">
        <v>94</v>
      </c>
      <c r="O552">
        <v>25859</v>
      </c>
      <c r="P552">
        <v>30219</v>
      </c>
      <c r="Q552" t="s">
        <v>41</v>
      </c>
      <c r="R552">
        <v>765</v>
      </c>
      <c r="S552" s="2">
        <v>44976</v>
      </c>
      <c r="T552" s="2">
        <v>44978</v>
      </c>
      <c r="U552">
        <v>0</v>
      </c>
      <c r="V552" t="s">
        <v>85</v>
      </c>
      <c r="W552">
        <v>637</v>
      </c>
      <c r="X552" t="s">
        <v>60</v>
      </c>
      <c r="Y552" t="s">
        <v>72</v>
      </c>
      <c r="Z552">
        <v>0</v>
      </c>
      <c r="AA552">
        <v>167</v>
      </c>
      <c r="AB552">
        <v>27472</v>
      </c>
      <c r="AC552" t="s">
        <v>46</v>
      </c>
    </row>
    <row r="553" spans="1:29" x14ac:dyDescent="0.3">
      <c r="A553" s="1" t="s">
        <v>47</v>
      </c>
      <c r="B553" t="s">
        <v>176</v>
      </c>
      <c r="C553" t="s">
        <v>2306</v>
      </c>
      <c r="D553" t="s">
        <v>387</v>
      </c>
      <c r="E553">
        <v>4</v>
      </c>
      <c r="F553" t="s">
        <v>120</v>
      </c>
      <c r="G553" t="s">
        <v>1533</v>
      </c>
      <c r="H553" t="s">
        <v>35</v>
      </c>
      <c r="I553" t="s">
        <v>1661</v>
      </c>
      <c r="J553" t="s">
        <v>1419</v>
      </c>
      <c r="K553" t="s">
        <v>2307</v>
      </c>
      <c r="L553" t="s">
        <v>2308</v>
      </c>
      <c r="M553" t="s">
        <v>1665</v>
      </c>
      <c r="N553" t="s">
        <v>94</v>
      </c>
      <c r="O553">
        <v>26581</v>
      </c>
      <c r="P553">
        <v>30706</v>
      </c>
      <c r="Q553" t="s">
        <v>59</v>
      </c>
      <c r="R553">
        <v>550</v>
      </c>
      <c r="S553" s="2">
        <v>44299</v>
      </c>
      <c r="T553" s="2">
        <v>44320</v>
      </c>
      <c r="U553">
        <v>14830</v>
      </c>
      <c r="V553" t="s">
        <v>43</v>
      </c>
      <c r="W553">
        <v>529</v>
      </c>
      <c r="X553" t="s">
        <v>60</v>
      </c>
      <c r="Y553" t="s">
        <v>61</v>
      </c>
      <c r="Z553">
        <v>0</v>
      </c>
      <c r="AA553">
        <v>734</v>
      </c>
      <c r="AB553">
        <v>27849</v>
      </c>
      <c r="AC553" t="s">
        <v>107</v>
      </c>
    </row>
    <row r="554" spans="1:29" x14ac:dyDescent="0.3">
      <c r="A554" s="1" t="s">
        <v>47</v>
      </c>
      <c r="B554" t="s">
        <v>234</v>
      </c>
      <c r="C554" t="s">
        <v>2309</v>
      </c>
      <c r="D554" t="s">
        <v>119</v>
      </c>
      <c r="E554">
        <v>4</v>
      </c>
      <c r="F554" t="s">
        <v>221</v>
      </c>
      <c r="G554" t="s">
        <v>882</v>
      </c>
      <c r="H554" t="s">
        <v>79</v>
      </c>
      <c r="I554" t="s">
        <v>662</v>
      </c>
      <c r="J554" t="s">
        <v>2310</v>
      </c>
      <c r="K554" t="s">
        <v>2311</v>
      </c>
      <c r="L554" t="s">
        <v>2312</v>
      </c>
      <c r="M554" t="s">
        <v>2192</v>
      </c>
      <c r="N554" t="s">
        <v>94</v>
      </c>
      <c r="O554">
        <v>13175</v>
      </c>
      <c r="P554">
        <v>16099</v>
      </c>
      <c r="Q554" t="s">
        <v>95</v>
      </c>
      <c r="R554">
        <v>451</v>
      </c>
      <c r="S554" s="2">
        <v>45331</v>
      </c>
      <c r="T554" s="2">
        <v>45356</v>
      </c>
      <c r="U554">
        <v>0</v>
      </c>
      <c r="V554" t="s">
        <v>43</v>
      </c>
      <c r="W554">
        <v>481</v>
      </c>
      <c r="X554" t="s">
        <v>60</v>
      </c>
      <c r="Y554" t="s">
        <v>72</v>
      </c>
      <c r="Z554">
        <v>0</v>
      </c>
      <c r="AA554">
        <v>797</v>
      </c>
      <c r="AB554">
        <v>15563</v>
      </c>
      <c r="AC554" t="s">
        <v>46</v>
      </c>
    </row>
    <row r="555" spans="1:29" x14ac:dyDescent="0.3">
      <c r="A555" s="1" t="s">
        <v>47</v>
      </c>
      <c r="B555" t="s">
        <v>108</v>
      </c>
      <c r="C555" t="s">
        <v>709</v>
      </c>
      <c r="D555" t="s">
        <v>201</v>
      </c>
      <c r="E555">
        <v>7</v>
      </c>
      <c r="F555" t="s">
        <v>51</v>
      </c>
      <c r="G555" t="s">
        <v>285</v>
      </c>
      <c r="H555" t="s">
        <v>35</v>
      </c>
      <c r="I555" t="s">
        <v>725</v>
      </c>
      <c r="J555" t="s">
        <v>680</v>
      </c>
      <c r="K555" t="s">
        <v>2313</v>
      </c>
      <c r="L555" t="s">
        <v>2314</v>
      </c>
      <c r="M555" t="s">
        <v>116</v>
      </c>
      <c r="N555" t="s">
        <v>94</v>
      </c>
      <c r="O555">
        <v>23788</v>
      </c>
      <c r="P555">
        <v>28628</v>
      </c>
      <c r="Q555" t="s">
        <v>41</v>
      </c>
      <c r="R555">
        <v>594</v>
      </c>
      <c r="S555" s="2">
        <v>44810</v>
      </c>
      <c r="T555" t="s">
        <v>42</v>
      </c>
      <c r="U555">
        <v>0</v>
      </c>
      <c r="V555" t="s">
        <v>43</v>
      </c>
      <c r="W555">
        <v>548</v>
      </c>
      <c r="X555" t="s">
        <v>44</v>
      </c>
      <c r="Y555" t="s">
        <v>45</v>
      </c>
      <c r="Z555">
        <v>0</v>
      </c>
      <c r="AA555">
        <v>621</v>
      </c>
      <c r="AB555">
        <v>28165</v>
      </c>
      <c r="AC555" t="s">
        <v>46</v>
      </c>
    </row>
    <row r="556" spans="1:29" x14ac:dyDescent="0.3">
      <c r="A556" s="1" t="s">
        <v>47</v>
      </c>
      <c r="B556" t="s">
        <v>176</v>
      </c>
      <c r="C556" t="s">
        <v>2007</v>
      </c>
      <c r="D556" t="s">
        <v>178</v>
      </c>
      <c r="E556">
        <v>1</v>
      </c>
      <c r="F556" t="s">
        <v>129</v>
      </c>
      <c r="G556" t="s">
        <v>163</v>
      </c>
      <c r="H556" t="s">
        <v>79</v>
      </c>
      <c r="I556" t="s">
        <v>1541</v>
      </c>
      <c r="J556" t="s">
        <v>2315</v>
      </c>
      <c r="K556" t="s">
        <v>2316</v>
      </c>
      <c r="L556" t="s">
        <v>2317</v>
      </c>
      <c r="M556" t="s">
        <v>957</v>
      </c>
      <c r="N556" t="s">
        <v>40</v>
      </c>
      <c r="O556">
        <v>4982</v>
      </c>
      <c r="P556">
        <v>7596</v>
      </c>
      <c r="Q556" t="s">
        <v>59</v>
      </c>
      <c r="R556">
        <v>846</v>
      </c>
      <c r="S556" s="2">
        <v>44631</v>
      </c>
      <c r="T556" t="s">
        <v>42</v>
      </c>
      <c r="U556">
        <v>39341</v>
      </c>
      <c r="V556" t="s">
        <v>71</v>
      </c>
      <c r="W556">
        <v>456</v>
      </c>
      <c r="X556" t="s">
        <v>44</v>
      </c>
      <c r="Y556" t="s">
        <v>72</v>
      </c>
      <c r="Z556">
        <v>0</v>
      </c>
      <c r="AA556">
        <v>59</v>
      </c>
      <c r="AB556">
        <v>6833</v>
      </c>
      <c r="AC556" t="s">
        <v>107</v>
      </c>
    </row>
    <row r="557" spans="1:29" x14ac:dyDescent="0.3">
      <c r="A557" s="1" t="s">
        <v>29</v>
      </c>
      <c r="B557" t="s">
        <v>228</v>
      </c>
      <c r="C557" t="s">
        <v>1225</v>
      </c>
      <c r="D557" t="s">
        <v>119</v>
      </c>
      <c r="E557">
        <v>6</v>
      </c>
      <c r="F557" t="s">
        <v>64</v>
      </c>
      <c r="G557" t="s">
        <v>1152</v>
      </c>
      <c r="H557" t="s">
        <v>35</v>
      </c>
      <c r="I557" t="s">
        <v>889</v>
      </c>
      <c r="J557" t="s">
        <v>2318</v>
      </c>
      <c r="K557" t="s">
        <v>2319</v>
      </c>
      <c r="L557" t="s">
        <v>2320</v>
      </c>
      <c r="M557" t="s">
        <v>964</v>
      </c>
      <c r="N557" t="s">
        <v>94</v>
      </c>
      <c r="O557">
        <v>18979</v>
      </c>
      <c r="P557">
        <v>23580</v>
      </c>
      <c r="Q557" t="s">
        <v>41</v>
      </c>
      <c r="R557">
        <v>54</v>
      </c>
      <c r="S557" s="2">
        <v>44331</v>
      </c>
      <c r="T557" s="2">
        <v>44354</v>
      </c>
      <c r="U557">
        <v>0</v>
      </c>
      <c r="V557" t="s">
        <v>43</v>
      </c>
      <c r="W557">
        <v>678</v>
      </c>
      <c r="X557" t="s">
        <v>60</v>
      </c>
      <c r="Y557" t="s">
        <v>61</v>
      </c>
      <c r="Z557">
        <v>0</v>
      </c>
      <c r="AA557">
        <v>325</v>
      </c>
      <c r="AB557">
        <v>20938</v>
      </c>
      <c r="AC557" t="s">
        <v>46</v>
      </c>
    </row>
    <row r="558" spans="1:29" x14ac:dyDescent="0.3">
      <c r="A558" s="1" t="s">
        <v>47</v>
      </c>
      <c r="B558" t="s">
        <v>234</v>
      </c>
      <c r="C558" t="s">
        <v>1588</v>
      </c>
      <c r="D558" t="s">
        <v>119</v>
      </c>
      <c r="E558">
        <v>6</v>
      </c>
      <c r="F558" t="s">
        <v>64</v>
      </c>
      <c r="G558" t="s">
        <v>258</v>
      </c>
      <c r="H558" t="s">
        <v>79</v>
      </c>
      <c r="I558" t="s">
        <v>1210</v>
      </c>
      <c r="J558" t="s">
        <v>1171</v>
      </c>
      <c r="K558" t="s">
        <v>2321</v>
      </c>
      <c r="L558" t="s">
        <v>2322</v>
      </c>
      <c r="M558" t="s">
        <v>746</v>
      </c>
      <c r="N558" t="s">
        <v>58</v>
      </c>
      <c r="O558">
        <v>21500</v>
      </c>
      <c r="P558">
        <v>23799</v>
      </c>
      <c r="Q558" t="s">
        <v>41</v>
      </c>
      <c r="R558">
        <v>537</v>
      </c>
      <c r="S558" s="2">
        <v>45086</v>
      </c>
      <c r="T558" t="s">
        <v>42</v>
      </c>
      <c r="U558">
        <v>0</v>
      </c>
      <c r="V558" t="s">
        <v>85</v>
      </c>
      <c r="W558">
        <v>816</v>
      </c>
      <c r="X558" t="s">
        <v>44</v>
      </c>
      <c r="Y558" t="s">
        <v>45</v>
      </c>
      <c r="Z558">
        <v>2334</v>
      </c>
      <c r="AA558">
        <v>103</v>
      </c>
      <c r="AB558">
        <v>22227</v>
      </c>
      <c r="AC558" t="s">
        <v>107</v>
      </c>
    </row>
    <row r="559" spans="1:29" x14ac:dyDescent="0.3">
      <c r="A559" s="1" t="s">
        <v>29</v>
      </c>
      <c r="B559" t="s">
        <v>74</v>
      </c>
      <c r="C559" t="s">
        <v>2173</v>
      </c>
      <c r="D559" t="s">
        <v>32</v>
      </c>
      <c r="E559">
        <v>5</v>
      </c>
      <c r="F559" t="s">
        <v>77</v>
      </c>
      <c r="G559" t="s">
        <v>365</v>
      </c>
      <c r="H559" t="s">
        <v>79</v>
      </c>
      <c r="I559" t="s">
        <v>906</v>
      </c>
      <c r="J559" t="s">
        <v>2198</v>
      </c>
      <c r="K559" t="s">
        <v>2323</v>
      </c>
      <c r="L559" t="s">
        <v>2324</v>
      </c>
      <c r="M559" t="s">
        <v>836</v>
      </c>
      <c r="N559" t="s">
        <v>40</v>
      </c>
      <c r="O559">
        <v>10585</v>
      </c>
      <c r="P559">
        <v>13566</v>
      </c>
      <c r="Q559" t="s">
        <v>41</v>
      </c>
      <c r="R559">
        <v>426</v>
      </c>
      <c r="S559" s="2">
        <v>45161</v>
      </c>
      <c r="T559" s="2">
        <v>45167</v>
      </c>
      <c r="U559">
        <v>0</v>
      </c>
      <c r="V559" t="s">
        <v>71</v>
      </c>
      <c r="W559">
        <v>542</v>
      </c>
      <c r="X559" t="s">
        <v>60</v>
      </c>
      <c r="Y559" t="s">
        <v>61</v>
      </c>
      <c r="Z559">
        <v>0</v>
      </c>
      <c r="AA559">
        <v>165</v>
      </c>
      <c r="AB559">
        <v>11468</v>
      </c>
      <c r="AC559" t="s">
        <v>73</v>
      </c>
    </row>
    <row r="560" spans="1:29" x14ac:dyDescent="0.3">
      <c r="A560" s="1" t="s">
        <v>29</v>
      </c>
      <c r="B560" t="s">
        <v>393</v>
      </c>
      <c r="C560" t="s">
        <v>2325</v>
      </c>
      <c r="D560" t="s">
        <v>76</v>
      </c>
      <c r="E560">
        <v>3</v>
      </c>
      <c r="F560" t="s">
        <v>271</v>
      </c>
      <c r="G560" t="s">
        <v>689</v>
      </c>
      <c r="H560" t="s">
        <v>35</v>
      </c>
      <c r="I560" t="s">
        <v>1639</v>
      </c>
      <c r="J560" t="s">
        <v>2326</v>
      </c>
      <c r="K560" t="s">
        <v>2327</v>
      </c>
      <c r="L560" t="s">
        <v>2328</v>
      </c>
      <c r="M560" t="s">
        <v>1244</v>
      </c>
      <c r="N560" t="s">
        <v>84</v>
      </c>
      <c r="O560">
        <v>9610</v>
      </c>
      <c r="P560">
        <v>12416</v>
      </c>
      <c r="Q560" t="s">
        <v>59</v>
      </c>
      <c r="R560">
        <v>766</v>
      </c>
      <c r="S560" s="2">
        <v>44662</v>
      </c>
      <c r="T560" s="2">
        <v>44667</v>
      </c>
      <c r="U560">
        <v>14567</v>
      </c>
      <c r="V560" t="s">
        <v>85</v>
      </c>
      <c r="W560">
        <v>482</v>
      </c>
      <c r="X560" t="s">
        <v>60</v>
      </c>
      <c r="Y560" t="s">
        <v>45</v>
      </c>
      <c r="Z560">
        <v>0</v>
      </c>
      <c r="AA560">
        <v>879</v>
      </c>
      <c r="AB560">
        <v>10671</v>
      </c>
      <c r="AC560" t="s">
        <v>46</v>
      </c>
    </row>
    <row r="561" spans="1:29" x14ac:dyDescent="0.3">
      <c r="A561" s="1" t="s">
        <v>47</v>
      </c>
      <c r="B561" t="s">
        <v>145</v>
      </c>
      <c r="C561" t="s">
        <v>1527</v>
      </c>
      <c r="D561" t="s">
        <v>169</v>
      </c>
      <c r="E561">
        <v>3</v>
      </c>
      <c r="F561" t="s">
        <v>99</v>
      </c>
      <c r="G561" t="s">
        <v>1638</v>
      </c>
      <c r="H561" t="s">
        <v>35</v>
      </c>
      <c r="I561" t="s">
        <v>1210</v>
      </c>
      <c r="J561" t="s">
        <v>428</v>
      </c>
      <c r="K561">
        <f>1-413-423-8461</f>
        <v>-9296</v>
      </c>
      <c r="L561" t="s">
        <v>2329</v>
      </c>
      <c r="M561" t="s">
        <v>708</v>
      </c>
      <c r="N561" t="s">
        <v>94</v>
      </c>
      <c r="O561">
        <v>7619</v>
      </c>
      <c r="P561">
        <v>10886</v>
      </c>
      <c r="Q561" t="s">
        <v>95</v>
      </c>
      <c r="R561">
        <v>738</v>
      </c>
      <c r="S561" s="2">
        <v>44505</v>
      </c>
      <c r="T561" t="s">
        <v>42</v>
      </c>
      <c r="U561">
        <v>0</v>
      </c>
      <c r="V561" t="s">
        <v>85</v>
      </c>
      <c r="W561">
        <v>725</v>
      </c>
      <c r="X561" t="s">
        <v>44</v>
      </c>
      <c r="Y561" t="s">
        <v>72</v>
      </c>
      <c r="Z561">
        <v>0</v>
      </c>
      <c r="AA561">
        <v>98</v>
      </c>
      <c r="AB561">
        <v>10733</v>
      </c>
      <c r="AC561" t="s">
        <v>73</v>
      </c>
    </row>
    <row r="562" spans="1:29" x14ac:dyDescent="0.3">
      <c r="A562" s="1" t="s">
        <v>29</v>
      </c>
      <c r="B562" t="s">
        <v>96</v>
      </c>
      <c r="C562" t="s">
        <v>1079</v>
      </c>
      <c r="D562" t="s">
        <v>76</v>
      </c>
      <c r="E562">
        <v>2</v>
      </c>
      <c r="F562" t="s">
        <v>221</v>
      </c>
      <c r="G562" t="s">
        <v>858</v>
      </c>
      <c r="H562" t="s">
        <v>79</v>
      </c>
      <c r="I562" t="s">
        <v>1480</v>
      </c>
      <c r="J562" t="s">
        <v>2330</v>
      </c>
      <c r="K562" t="s">
        <v>2331</v>
      </c>
      <c r="L562" t="s">
        <v>2332</v>
      </c>
      <c r="M562" t="s">
        <v>665</v>
      </c>
      <c r="N562" t="s">
        <v>40</v>
      </c>
      <c r="O562">
        <v>8349</v>
      </c>
      <c r="P562">
        <v>10370</v>
      </c>
      <c r="Q562" t="s">
        <v>59</v>
      </c>
      <c r="R562">
        <v>414</v>
      </c>
      <c r="S562" s="2">
        <v>45024</v>
      </c>
      <c r="T562" t="s">
        <v>42</v>
      </c>
      <c r="U562">
        <v>39982</v>
      </c>
      <c r="V562" t="s">
        <v>85</v>
      </c>
      <c r="W562">
        <v>631</v>
      </c>
      <c r="X562" t="s">
        <v>44</v>
      </c>
      <c r="Y562" t="s">
        <v>45</v>
      </c>
      <c r="Z562">
        <v>0</v>
      </c>
      <c r="AA562">
        <v>144</v>
      </c>
      <c r="AB562">
        <v>8578</v>
      </c>
      <c r="AC562" t="s">
        <v>107</v>
      </c>
    </row>
    <row r="563" spans="1:29" x14ac:dyDescent="0.3">
      <c r="A563" s="1" t="s">
        <v>29</v>
      </c>
      <c r="B563" t="s">
        <v>228</v>
      </c>
      <c r="C563" t="s">
        <v>2333</v>
      </c>
      <c r="D563" t="s">
        <v>155</v>
      </c>
      <c r="E563">
        <v>8</v>
      </c>
      <c r="F563" t="s">
        <v>99</v>
      </c>
      <c r="G563" t="s">
        <v>950</v>
      </c>
      <c r="H563" t="s">
        <v>79</v>
      </c>
      <c r="I563" t="s">
        <v>2161</v>
      </c>
      <c r="J563" t="s">
        <v>645</v>
      </c>
      <c r="K563" t="s">
        <v>2334</v>
      </c>
      <c r="L563" t="s">
        <v>2335</v>
      </c>
      <c r="M563" t="s">
        <v>1189</v>
      </c>
      <c r="N563" t="s">
        <v>40</v>
      </c>
      <c r="O563">
        <v>15112</v>
      </c>
      <c r="P563">
        <v>18594</v>
      </c>
      <c r="Q563" t="s">
        <v>59</v>
      </c>
      <c r="R563">
        <v>904</v>
      </c>
      <c r="S563" s="2">
        <v>44425</v>
      </c>
      <c r="T563" s="2">
        <v>44446</v>
      </c>
      <c r="U563">
        <v>1270</v>
      </c>
      <c r="V563" t="s">
        <v>85</v>
      </c>
      <c r="W563">
        <v>747</v>
      </c>
      <c r="X563" t="s">
        <v>60</v>
      </c>
      <c r="Y563" t="s">
        <v>72</v>
      </c>
      <c r="Z563">
        <v>0</v>
      </c>
      <c r="AA563">
        <v>233</v>
      </c>
      <c r="AB563">
        <v>16902</v>
      </c>
      <c r="AC563" t="s">
        <v>73</v>
      </c>
    </row>
    <row r="564" spans="1:29" x14ac:dyDescent="0.3">
      <c r="A564" s="1" t="s">
        <v>29</v>
      </c>
      <c r="B564" t="s">
        <v>62</v>
      </c>
      <c r="C564" t="s">
        <v>1821</v>
      </c>
      <c r="D564" t="s">
        <v>201</v>
      </c>
      <c r="E564">
        <v>5</v>
      </c>
      <c r="F564" t="s">
        <v>64</v>
      </c>
      <c r="G564" t="s">
        <v>258</v>
      </c>
      <c r="H564" t="s">
        <v>79</v>
      </c>
      <c r="I564" t="s">
        <v>513</v>
      </c>
      <c r="J564" t="s">
        <v>1626</v>
      </c>
      <c r="K564" t="s">
        <v>2336</v>
      </c>
      <c r="L564" t="s">
        <v>2337</v>
      </c>
      <c r="M564" t="s">
        <v>466</v>
      </c>
      <c r="N564" t="s">
        <v>84</v>
      </c>
      <c r="O564">
        <v>23494</v>
      </c>
      <c r="P564">
        <v>27728</v>
      </c>
      <c r="Q564" t="s">
        <v>59</v>
      </c>
      <c r="R564">
        <v>19</v>
      </c>
      <c r="S564" s="2">
        <v>44618</v>
      </c>
      <c r="T564" s="2">
        <v>44646</v>
      </c>
      <c r="U564">
        <v>8113</v>
      </c>
      <c r="V564" t="s">
        <v>71</v>
      </c>
      <c r="W564">
        <v>488</v>
      </c>
      <c r="X564" t="s">
        <v>60</v>
      </c>
      <c r="Y564" t="s">
        <v>45</v>
      </c>
      <c r="Z564">
        <v>0</v>
      </c>
      <c r="AA564">
        <v>985</v>
      </c>
      <c r="AB564">
        <v>24371</v>
      </c>
      <c r="AC564" t="s">
        <v>107</v>
      </c>
    </row>
    <row r="565" spans="1:29" x14ac:dyDescent="0.3">
      <c r="A565" s="1" t="s">
        <v>29</v>
      </c>
      <c r="B565" t="s">
        <v>30</v>
      </c>
      <c r="C565" t="s">
        <v>2338</v>
      </c>
      <c r="D565" t="s">
        <v>387</v>
      </c>
      <c r="E565">
        <v>8</v>
      </c>
      <c r="F565" t="s">
        <v>51</v>
      </c>
      <c r="G565" t="s">
        <v>237</v>
      </c>
      <c r="H565" t="s">
        <v>79</v>
      </c>
      <c r="I565" t="s">
        <v>2028</v>
      </c>
      <c r="J565" t="s">
        <v>1143</v>
      </c>
      <c r="K565" t="s">
        <v>2339</v>
      </c>
      <c r="L565" t="s">
        <v>2340</v>
      </c>
      <c r="M565" t="s">
        <v>1029</v>
      </c>
      <c r="N565" t="s">
        <v>84</v>
      </c>
      <c r="O565">
        <v>16585</v>
      </c>
      <c r="P565">
        <v>19427</v>
      </c>
      <c r="Q565" t="s">
        <v>41</v>
      </c>
      <c r="R565">
        <v>551</v>
      </c>
      <c r="S565" s="2">
        <v>44518</v>
      </c>
      <c r="T565" s="2">
        <v>44548</v>
      </c>
      <c r="U565">
        <v>0</v>
      </c>
      <c r="V565" t="s">
        <v>71</v>
      </c>
      <c r="W565">
        <v>448</v>
      </c>
      <c r="X565" t="s">
        <v>60</v>
      </c>
      <c r="Y565" t="s">
        <v>45</v>
      </c>
      <c r="Z565">
        <v>0</v>
      </c>
      <c r="AA565">
        <v>598</v>
      </c>
      <c r="AB565">
        <v>18406</v>
      </c>
      <c r="AC565" t="s">
        <v>73</v>
      </c>
    </row>
    <row r="566" spans="1:29" x14ac:dyDescent="0.3">
      <c r="A566" s="1" t="s">
        <v>29</v>
      </c>
      <c r="B566" t="s">
        <v>74</v>
      </c>
      <c r="C566" t="s">
        <v>970</v>
      </c>
      <c r="D566" t="s">
        <v>76</v>
      </c>
      <c r="E566">
        <v>5</v>
      </c>
      <c r="F566" t="s">
        <v>33</v>
      </c>
      <c r="G566" t="s">
        <v>728</v>
      </c>
      <c r="H566" t="s">
        <v>79</v>
      </c>
      <c r="I566" t="s">
        <v>101</v>
      </c>
      <c r="J566" t="s">
        <v>2341</v>
      </c>
      <c r="K566" t="s">
        <v>2342</v>
      </c>
      <c r="L566" t="s">
        <v>2343</v>
      </c>
      <c r="M566" t="s">
        <v>175</v>
      </c>
      <c r="N566" t="s">
        <v>84</v>
      </c>
      <c r="O566">
        <v>23956</v>
      </c>
      <c r="P566">
        <v>27778</v>
      </c>
      <c r="Q566" t="s">
        <v>95</v>
      </c>
      <c r="R566">
        <v>363</v>
      </c>
      <c r="S566" s="2">
        <v>45067</v>
      </c>
      <c r="T566" s="2">
        <v>45086</v>
      </c>
      <c r="U566">
        <v>0</v>
      </c>
      <c r="V566" t="s">
        <v>43</v>
      </c>
      <c r="W566">
        <v>516</v>
      </c>
      <c r="X566" t="s">
        <v>60</v>
      </c>
      <c r="Y566" t="s">
        <v>72</v>
      </c>
      <c r="Z566">
        <v>0</v>
      </c>
      <c r="AA566">
        <v>712</v>
      </c>
      <c r="AB566">
        <v>26769</v>
      </c>
      <c r="AC566" t="s">
        <v>73</v>
      </c>
    </row>
    <row r="567" spans="1:29" x14ac:dyDescent="0.3">
      <c r="A567" s="1" t="s">
        <v>29</v>
      </c>
      <c r="B567" t="s">
        <v>96</v>
      </c>
      <c r="C567" t="s">
        <v>193</v>
      </c>
      <c r="D567" t="s">
        <v>32</v>
      </c>
      <c r="E567">
        <v>9</v>
      </c>
      <c r="F567" t="s">
        <v>77</v>
      </c>
      <c r="G567" t="s">
        <v>365</v>
      </c>
      <c r="H567" t="s">
        <v>35</v>
      </c>
      <c r="I567" t="s">
        <v>299</v>
      </c>
      <c r="J567" t="s">
        <v>2344</v>
      </c>
      <c r="K567">
        <v>9877194295</v>
      </c>
      <c r="L567" t="s">
        <v>2345</v>
      </c>
      <c r="M567" t="s">
        <v>777</v>
      </c>
      <c r="N567" t="s">
        <v>94</v>
      </c>
      <c r="O567">
        <v>18854</v>
      </c>
      <c r="P567">
        <v>22355</v>
      </c>
      <c r="Q567" t="s">
        <v>59</v>
      </c>
      <c r="R567">
        <v>417</v>
      </c>
      <c r="S567" s="2">
        <v>44575</v>
      </c>
      <c r="T567" t="s">
        <v>42</v>
      </c>
      <c r="U567">
        <v>4339</v>
      </c>
      <c r="V567" t="s">
        <v>85</v>
      </c>
      <c r="W567">
        <v>649</v>
      </c>
      <c r="X567" t="s">
        <v>44</v>
      </c>
      <c r="Y567" t="s">
        <v>45</v>
      </c>
      <c r="Z567">
        <v>0</v>
      </c>
      <c r="AA567">
        <v>784</v>
      </c>
      <c r="AB567">
        <v>22219</v>
      </c>
      <c r="AC567" t="s">
        <v>46</v>
      </c>
    </row>
    <row r="568" spans="1:29" x14ac:dyDescent="0.3">
      <c r="A568" s="1" t="s">
        <v>29</v>
      </c>
      <c r="B568" t="s">
        <v>86</v>
      </c>
      <c r="C568" t="s">
        <v>1621</v>
      </c>
      <c r="D568" t="s">
        <v>98</v>
      </c>
      <c r="E568">
        <v>10</v>
      </c>
      <c r="F568" t="s">
        <v>120</v>
      </c>
      <c r="G568" t="s">
        <v>194</v>
      </c>
      <c r="H568" t="s">
        <v>79</v>
      </c>
      <c r="I568" t="s">
        <v>1465</v>
      </c>
      <c r="J568" t="s">
        <v>1722</v>
      </c>
      <c r="K568" t="s">
        <v>2346</v>
      </c>
      <c r="L568" t="s">
        <v>2347</v>
      </c>
      <c r="M568" t="s">
        <v>1691</v>
      </c>
      <c r="N568" t="s">
        <v>58</v>
      </c>
      <c r="O568">
        <v>8939</v>
      </c>
      <c r="P568">
        <v>12100</v>
      </c>
      <c r="Q568" t="s">
        <v>41</v>
      </c>
      <c r="R568">
        <v>975</v>
      </c>
      <c r="S568" s="2">
        <v>45338</v>
      </c>
      <c r="T568" s="2">
        <v>45341</v>
      </c>
      <c r="U568">
        <v>0</v>
      </c>
      <c r="V568" t="s">
        <v>43</v>
      </c>
      <c r="W568">
        <v>761</v>
      </c>
      <c r="X568" t="s">
        <v>60</v>
      </c>
      <c r="Y568" t="s">
        <v>72</v>
      </c>
      <c r="Z568">
        <v>3969</v>
      </c>
      <c r="AA568">
        <v>639</v>
      </c>
      <c r="AB568">
        <v>10316</v>
      </c>
      <c r="AC568" t="s">
        <v>107</v>
      </c>
    </row>
    <row r="569" spans="1:29" x14ac:dyDescent="0.3">
      <c r="A569" s="1" t="s">
        <v>29</v>
      </c>
      <c r="B569" t="s">
        <v>327</v>
      </c>
      <c r="C569" t="s">
        <v>1091</v>
      </c>
      <c r="D569" t="s">
        <v>178</v>
      </c>
      <c r="E569">
        <v>3</v>
      </c>
      <c r="F569" t="s">
        <v>51</v>
      </c>
      <c r="G569" t="s">
        <v>345</v>
      </c>
      <c r="H569" t="s">
        <v>79</v>
      </c>
      <c r="I569" t="s">
        <v>188</v>
      </c>
      <c r="J569" t="s">
        <v>2348</v>
      </c>
      <c r="K569">
        <v>8807283575</v>
      </c>
      <c r="L569" t="s">
        <v>2349</v>
      </c>
      <c r="M569" t="s">
        <v>2350</v>
      </c>
      <c r="N569" t="s">
        <v>84</v>
      </c>
      <c r="O569">
        <v>20135</v>
      </c>
      <c r="P569">
        <v>23818</v>
      </c>
      <c r="Q569" t="s">
        <v>41</v>
      </c>
      <c r="R569">
        <v>623</v>
      </c>
      <c r="S569" s="2">
        <v>45298</v>
      </c>
      <c r="T569" t="s">
        <v>42</v>
      </c>
      <c r="U569">
        <v>0</v>
      </c>
      <c r="V569" t="s">
        <v>85</v>
      </c>
      <c r="W569">
        <v>571</v>
      </c>
      <c r="X569" t="s">
        <v>44</v>
      </c>
      <c r="Y569" t="s">
        <v>45</v>
      </c>
      <c r="Z569">
        <v>0</v>
      </c>
      <c r="AA569">
        <v>567</v>
      </c>
      <c r="AB569">
        <v>20496</v>
      </c>
      <c r="AC569" t="s">
        <v>73</v>
      </c>
    </row>
    <row r="570" spans="1:29" x14ac:dyDescent="0.3">
      <c r="A570" s="1" t="s">
        <v>47</v>
      </c>
      <c r="B570" t="s">
        <v>153</v>
      </c>
      <c r="C570" t="s">
        <v>2351</v>
      </c>
      <c r="D570" t="s">
        <v>236</v>
      </c>
      <c r="E570">
        <v>2</v>
      </c>
      <c r="F570" t="s">
        <v>51</v>
      </c>
      <c r="G570" t="s">
        <v>237</v>
      </c>
      <c r="H570" t="s">
        <v>35</v>
      </c>
      <c r="I570" t="s">
        <v>1229</v>
      </c>
      <c r="J570" t="s">
        <v>80</v>
      </c>
      <c r="K570" t="s">
        <v>2352</v>
      </c>
      <c r="L570" t="s">
        <v>2353</v>
      </c>
      <c r="M570" t="s">
        <v>943</v>
      </c>
      <c r="N570" t="s">
        <v>58</v>
      </c>
      <c r="O570">
        <v>24810</v>
      </c>
      <c r="P570">
        <v>27548</v>
      </c>
      <c r="Q570" t="s">
        <v>59</v>
      </c>
      <c r="R570">
        <v>939</v>
      </c>
      <c r="S570" s="2">
        <v>45201</v>
      </c>
      <c r="T570" s="2">
        <v>45206</v>
      </c>
      <c r="U570">
        <v>37214</v>
      </c>
      <c r="V570" t="s">
        <v>71</v>
      </c>
      <c r="W570">
        <v>488</v>
      </c>
      <c r="X570" t="s">
        <v>60</v>
      </c>
      <c r="Y570" t="s">
        <v>45</v>
      </c>
      <c r="Z570">
        <v>1885</v>
      </c>
      <c r="AA570">
        <v>166</v>
      </c>
      <c r="AB570">
        <v>27353</v>
      </c>
      <c r="AC570" t="s">
        <v>73</v>
      </c>
    </row>
    <row r="571" spans="1:29" x14ac:dyDescent="0.3">
      <c r="A571" s="1" t="s">
        <v>47</v>
      </c>
      <c r="B571" t="s">
        <v>145</v>
      </c>
      <c r="C571" t="s">
        <v>2354</v>
      </c>
      <c r="D571" t="s">
        <v>155</v>
      </c>
      <c r="E571">
        <v>6</v>
      </c>
      <c r="F571" t="s">
        <v>271</v>
      </c>
      <c r="G571" t="s">
        <v>272</v>
      </c>
      <c r="H571" t="s">
        <v>79</v>
      </c>
      <c r="I571" t="s">
        <v>2355</v>
      </c>
      <c r="J571" t="s">
        <v>2078</v>
      </c>
      <c r="K571" t="s">
        <v>2356</v>
      </c>
      <c r="L571" t="s">
        <v>2357</v>
      </c>
      <c r="M571" t="s">
        <v>2358</v>
      </c>
      <c r="N571" t="s">
        <v>40</v>
      </c>
      <c r="O571">
        <v>13637</v>
      </c>
      <c r="P571">
        <v>18500</v>
      </c>
      <c r="Q571" t="s">
        <v>59</v>
      </c>
      <c r="R571">
        <v>498</v>
      </c>
      <c r="S571" s="2">
        <v>44614</v>
      </c>
      <c r="T571" s="2">
        <v>44618</v>
      </c>
      <c r="U571">
        <v>26067</v>
      </c>
      <c r="V571" t="s">
        <v>71</v>
      </c>
      <c r="W571">
        <v>475</v>
      </c>
      <c r="X571" t="s">
        <v>60</v>
      </c>
      <c r="Y571" t="s">
        <v>72</v>
      </c>
      <c r="Z571">
        <v>0</v>
      </c>
      <c r="AA571">
        <v>919</v>
      </c>
      <c r="AB571">
        <v>15236</v>
      </c>
      <c r="AC571" t="s">
        <v>107</v>
      </c>
    </row>
    <row r="572" spans="1:29" x14ac:dyDescent="0.3">
      <c r="A572" s="1" t="s">
        <v>47</v>
      </c>
      <c r="B572" t="s">
        <v>161</v>
      </c>
      <c r="C572" t="s">
        <v>2359</v>
      </c>
      <c r="D572" t="s">
        <v>178</v>
      </c>
      <c r="E572">
        <v>8</v>
      </c>
      <c r="F572" t="s">
        <v>271</v>
      </c>
      <c r="G572" t="s">
        <v>272</v>
      </c>
      <c r="H572" t="s">
        <v>79</v>
      </c>
      <c r="I572" t="s">
        <v>2360</v>
      </c>
      <c r="J572" t="s">
        <v>2361</v>
      </c>
      <c r="K572" t="s">
        <v>2362</v>
      </c>
      <c r="L572" t="s">
        <v>2363</v>
      </c>
      <c r="M572" t="s">
        <v>392</v>
      </c>
      <c r="N572" t="s">
        <v>94</v>
      </c>
      <c r="O572">
        <v>11410</v>
      </c>
      <c r="P572">
        <v>15882</v>
      </c>
      <c r="Q572" t="s">
        <v>59</v>
      </c>
      <c r="R572">
        <v>388</v>
      </c>
      <c r="S572" s="2">
        <v>44866</v>
      </c>
      <c r="T572" s="2">
        <v>44869</v>
      </c>
      <c r="U572">
        <v>45129</v>
      </c>
      <c r="V572" t="s">
        <v>71</v>
      </c>
      <c r="W572">
        <v>410</v>
      </c>
      <c r="X572" t="s">
        <v>60</v>
      </c>
      <c r="Y572" t="s">
        <v>45</v>
      </c>
      <c r="Z572">
        <v>0</v>
      </c>
      <c r="AA572">
        <v>707</v>
      </c>
      <c r="AB572">
        <v>14114</v>
      </c>
      <c r="AC572" t="s">
        <v>107</v>
      </c>
    </row>
    <row r="573" spans="1:29" x14ac:dyDescent="0.3">
      <c r="A573" s="1" t="s">
        <v>29</v>
      </c>
      <c r="B573" t="s">
        <v>30</v>
      </c>
      <c r="C573" t="s">
        <v>1725</v>
      </c>
      <c r="D573" t="s">
        <v>50</v>
      </c>
      <c r="E573">
        <v>4</v>
      </c>
      <c r="F573" t="s">
        <v>33</v>
      </c>
      <c r="G573" t="s">
        <v>139</v>
      </c>
      <c r="H573" t="s">
        <v>79</v>
      </c>
      <c r="I573" t="s">
        <v>1661</v>
      </c>
      <c r="J573" t="s">
        <v>570</v>
      </c>
      <c r="K573" t="s">
        <v>2364</v>
      </c>
      <c r="L573" t="s">
        <v>2365</v>
      </c>
      <c r="M573" t="s">
        <v>1039</v>
      </c>
      <c r="N573" t="s">
        <v>84</v>
      </c>
      <c r="O573">
        <v>20321</v>
      </c>
      <c r="P573">
        <v>23978</v>
      </c>
      <c r="Q573" t="s">
        <v>41</v>
      </c>
      <c r="R573">
        <v>11</v>
      </c>
      <c r="S573" s="2">
        <v>44549</v>
      </c>
      <c r="T573" t="s">
        <v>42</v>
      </c>
      <c r="U573">
        <v>0</v>
      </c>
      <c r="V573" t="s">
        <v>106</v>
      </c>
      <c r="W573">
        <v>836</v>
      </c>
      <c r="X573" t="s">
        <v>44</v>
      </c>
      <c r="Y573" t="s">
        <v>45</v>
      </c>
      <c r="Z573">
        <v>0</v>
      </c>
      <c r="AA573">
        <v>921</v>
      </c>
      <c r="AB573">
        <v>22356</v>
      </c>
      <c r="AC573" t="s">
        <v>107</v>
      </c>
    </row>
    <row r="574" spans="1:29" x14ac:dyDescent="0.3">
      <c r="A574" s="1" t="s">
        <v>47</v>
      </c>
      <c r="B574" t="s">
        <v>153</v>
      </c>
      <c r="C574" t="s">
        <v>2366</v>
      </c>
      <c r="D574" t="s">
        <v>98</v>
      </c>
      <c r="E574">
        <v>6</v>
      </c>
      <c r="F574" t="s">
        <v>77</v>
      </c>
      <c r="G574" t="s">
        <v>980</v>
      </c>
      <c r="H574" t="s">
        <v>35</v>
      </c>
      <c r="I574" t="s">
        <v>1035</v>
      </c>
      <c r="J574" t="s">
        <v>2001</v>
      </c>
      <c r="K574">
        <f>1-307-906-8574</f>
        <v>-9786</v>
      </c>
      <c r="L574" t="s">
        <v>2367</v>
      </c>
      <c r="M574" t="s">
        <v>860</v>
      </c>
      <c r="N574" t="s">
        <v>58</v>
      </c>
      <c r="O574">
        <v>5898</v>
      </c>
      <c r="P574">
        <v>10159</v>
      </c>
      <c r="Q574" t="s">
        <v>41</v>
      </c>
      <c r="R574">
        <v>111</v>
      </c>
      <c r="S574" s="2">
        <v>44870</v>
      </c>
      <c r="T574" t="s">
        <v>42</v>
      </c>
      <c r="U574">
        <v>0</v>
      </c>
      <c r="V574" t="s">
        <v>71</v>
      </c>
      <c r="W574">
        <v>779</v>
      </c>
      <c r="X574" t="s">
        <v>44</v>
      </c>
      <c r="Y574" t="s">
        <v>72</v>
      </c>
      <c r="Z574">
        <v>2434</v>
      </c>
      <c r="AA574">
        <v>858</v>
      </c>
      <c r="AB574">
        <v>7762</v>
      </c>
      <c r="AC574" t="s">
        <v>46</v>
      </c>
    </row>
    <row r="575" spans="1:29" x14ac:dyDescent="0.3">
      <c r="A575" s="1" t="s">
        <v>29</v>
      </c>
      <c r="B575" t="s">
        <v>228</v>
      </c>
      <c r="C575" t="s">
        <v>1862</v>
      </c>
      <c r="D575" t="s">
        <v>128</v>
      </c>
      <c r="E575">
        <v>6</v>
      </c>
      <c r="F575" t="s">
        <v>271</v>
      </c>
      <c r="G575" t="s">
        <v>1110</v>
      </c>
      <c r="H575" t="s">
        <v>79</v>
      </c>
      <c r="I575" t="s">
        <v>434</v>
      </c>
      <c r="J575" t="s">
        <v>1963</v>
      </c>
      <c r="K575" t="s">
        <v>2368</v>
      </c>
      <c r="L575" t="s">
        <v>2369</v>
      </c>
      <c r="M575" t="s">
        <v>640</v>
      </c>
      <c r="N575" t="s">
        <v>40</v>
      </c>
      <c r="O575">
        <v>15157</v>
      </c>
      <c r="P575">
        <v>19408</v>
      </c>
      <c r="Q575" t="s">
        <v>95</v>
      </c>
      <c r="R575">
        <v>528</v>
      </c>
      <c r="S575" s="2">
        <v>45012</v>
      </c>
      <c r="T575" t="s">
        <v>42</v>
      </c>
      <c r="U575">
        <v>0</v>
      </c>
      <c r="V575" t="s">
        <v>71</v>
      </c>
      <c r="W575">
        <v>849</v>
      </c>
      <c r="X575" t="s">
        <v>44</v>
      </c>
      <c r="Y575" t="s">
        <v>61</v>
      </c>
      <c r="Z575">
        <v>0</v>
      </c>
      <c r="AA575">
        <v>44</v>
      </c>
      <c r="AB575">
        <v>17724</v>
      </c>
      <c r="AC575" t="s">
        <v>73</v>
      </c>
    </row>
    <row r="576" spans="1:29" x14ac:dyDescent="0.3">
      <c r="A576" s="1" t="s">
        <v>47</v>
      </c>
      <c r="B576" t="s">
        <v>161</v>
      </c>
      <c r="C576" t="s">
        <v>278</v>
      </c>
      <c r="D576" t="s">
        <v>50</v>
      </c>
      <c r="E576">
        <v>5</v>
      </c>
      <c r="F576" t="s">
        <v>64</v>
      </c>
      <c r="G576" t="s">
        <v>65</v>
      </c>
      <c r="H576" t="s">
        <v>35</v>
      </c>
      <c r="I576" t="s">
        <v>2370</v>
      </c>
      <c r="J576" t="s">
        <v>372</v>
      </c>
      <c r="K576" t="s">
        <v>2371</v>
      </c>
      <c r="L576" t="s">
        <v>2372</v>
      </c>
      <c r="M576" t="s">
        <v>2373</v>
      </c>
      <c r="N576" t="s">
        <v>40</v>
      </c>
      <c r="O576">
        <v>14498</v>
      </c>
      <c r="P576">
        <v>18528</v>
      </c>
      <c r="Q576" t="s">
        <v>41</v>
      </c>
      <c r="R576">
        <v>49</v>
      </c>
      <c r="S576" s="2">
        <v>45200</v>
      </c>
      <c r="T576" t="s">
        <v>42</v>
      </c>
      <c r="U576">
        <v>0</v>
      </c>
      <c r="V576" t="s">
        <v>85</v>
      </c>
      <c r="W576">
        <v>457</v>
      </c>
      <c r="X576" t="s">
        <v>44</v>
      </c>
      <c r="Y576" t="s">
        <v>45</v>
      </c>
      <c r="Z576">
        <v>0</v>
      </c>
      <c r="AA576">
        <v>934</v>
      </c>
      <c r="AB576">
        <v>18398</v>
      </c>
      <c r="AC576" t="s">
        <v>73</v>
      </c>
    </row>
    <row r="577" spans="1:29" x14ac:dyDescent="0.3">
      <c r="A577" s="1" t="s">
        <v>29</v>
      </c>
      <c r="B577" t="s">
        <v>228</v>
      </c>
      <c r="C577" t="s">
        <v>484</v>
      </c>
      <c r="D577" t="s">
        <v>110</v>
      </c>
      <c r="E577">
        <v>2</v>
      </c>
      <c r="F577" t="s">
        <v>120</v>
      </c>
      <c r="G577" t="s">
        <v>329</v>
      </c>
      <c r="H577" t="s">
        <v>79</v>
      </c>
      <c r="I577" t="s">
        <v>66</v>
      </c>
      <c r="J577" t="s">
        <v>266</v>
      </c>
      <c r="K577" t="s">
        <v>2374</v>
      </c>
      <c r="L577" t="s">
        <v>2375</v>
      </c>
      <c r="M577" t="s">
        <v>233</v>
      </c>
      <c r="N577" t="s">
        <v>40</v>
      </c>
      <c r="O577">
        <v>26454</v>
      </c>
      <c r="P577">
        <v>31287</v>
      </c>
      <c r="Q577" t="s">
        <v>95</v>
      </c>
      <c r="R577">
        <v>131</v>
      </c>
      <c r="S577" s="2">
        <v>45020</v>
      </c>
      <c r="T577" s="2">
        <v>45040</v>
      </c>
      <c r="U577">
        <v>0</v>
      </c>
      <c r="V577" t="s">
        <v>106</v>
      </c>
      <c r="W577">
        <v>626</v>
      </c>
      <c r="X577" t="s">
        <v>60</v>
      </c>
      <c r="Y577" t="s">
        <v>61</v>
      </c>
      <c r="Z577">
        <v>0</v>
      </c>
      <c r="AA577">
        <v>543</v>
      </c>
      <c r="AB577">
        <v>26617</v>
      </c>
      <c r="AC577" t="s">
        <v>73</v>
      </c>
    </row>
    <row r="578" spans="1:29" x14ac:dyDescent="0.3">
      <c r="A578" s="1" t="s">
        <v>29</v>
      </c>
      <c r="B578" t="s">
        <v>86</v>
      </c>
      <c r="C578" t="s">
        <v>1312</v>
      </c>
      <c r="D578" t="s">
        <v>138</v>
      </c>
      <c r="E578">
        <v>8</v>
      </c>
      <c r="F578" t="s">
        <v>129</v>
      </c>
      <c r="G578" t="s">
        <v>298</v>
      </c>
      <c r="H578" t="s">
        <v>79</v>
      </c>
      <c r="I578" t="s">
        <v>475</v>
      </c>
      <c r="J578" t="s">
        <v>2376</v>
      </c>
      <c r="K578" t="s">
        <v>2377</v>
      </c>
      <c r="L578" t="s">
        <v>2378</v>
      </c>
      <c r="M578" t="s">
        <v>350</v>
      </c>
      <c r="N578" t="s">
        <v>84</v>
      </c>
      <c r="O578">
        <v>12502</v>
      </c>
      <c r="P578">
        <v>16876</v>
      </c>
      <c r="Q578" t="s">
        <v>41</v>
      </c>
      <c r="R578">
        <v>460</v>
      </c>
      <c r="S578" s="2">
        <v>44785</v>
      </c>
      <c r="T578" s="2">
        <v>44814</v>
      </c>
      <c r="U578">
        <v>0</v>
      </c>
      <c r="V578" t="s">
        <v>43</v>
      </c>
      <c r="W578">
        <v>687</v>
      </c>
      <c r="X578" t="s">
        <v>60</v>
      </c>
      <c r="Y578" t="s">
        <v>72</v>
      </c>
      <c r="Z578">
        <v>0</v>
      </c>
      <c r="AA578">
        <v>985</v>
      </c>
      <c r="AB578">
        <v>15767</v>
      </c>
      <c r="AC578" t="s">
        <v>73</v>
      </c>
    </row>
    <row r="579" spans="1:29" x14ac:dyDescent="0.3">
      <c r="A579" s="1" t="s">
        <v>29</v>
      </c>
      <c r="B579" t="s">
        <v>96</v>
      </c>
      <c r="C579" t="s">
        <v>888</v>
      </c>
      <c r="D579" t="s">
        <v>178</v>
      </c>
      <c r="E579">
        <v>3</v>
      </c>
      <c r="F579" t="s">
        <v>186</v>
      </c>
      <c r="G579" t="s">
        <v>535</v>
      </c>
      <c r="H579" t="s">
        <v>79</v>
      </c>
      <c r="I579" t="s">
        <v>523</v>
      </c>
      <c r="J579" t="s">
        <v>2379</v>
      </c>
      <c r="K579" t="s">
        <v>2380</v>
      </c>
      <c r="L579" t="s">
        <v>2381</v>
      </c>
      <c r="M579" t="s">
        <v>2382</v>
      </c>
      <c r="N579" t="s">
        <v>84</v>
      </c>
      <c r="O579">
        <v>16702</v>
      </c>
      <c r="P579">
        <v>20759</v>
      </c>
      <c r="Q579" t="s">
        <v>95</v>
      </c>
      <c r="R579">
        <v>451</v>
      </c>
      <c r="S579" s="2">
        <v>45041</v>
      </c>
      <c r="T579" t="s">
        <v>42</v>
      </c>
      <c r="U579">
        <v>0</v>
      </c>
      <c r="V579" t="s">
        <v>43</v>
      </c>
      <c r="W579">
        <v>746</v>
      </c>
      <c r="X579" t="s">
        <v>44</v>
      </c>
      <c r="Y579" t="s">
        <v>61</v>
      </c>
      <c r="Z579">
        <v>0</v>
      </c>
      <c r="AA579">
        <v>726</v>
      </c>
      <c r="AB579">
        <v>20477</v>
      </c>
      <c r="AC579" t="s">
        <v>73</v>
      </c>
    </row>
    <row r="580" spans="1:29" x14ac:dyDescent="0.3">
      <c r="A580" s="1" t="s">
        <v>47</v>
      </c>
      <c r="B580" t="s">
        <v>592</v>
      </c>
      <c r="C580" t="s">
        <v>2303</v>
      </c>
      <c r="D580" t="s">
        <v>169</v>
      </c>
      <c r="E580">
        <v>5</v>
      </c>
      <c r="F580" t="s">
        <v>77</v>
      </c>
      <c r="G580" t="s">
        <v>1221</v>
      </c>
      <c r="H580" t="s">
        <v>35</v>
      </c>
      <c r="I580" t="s">
        <v>36</v>
      </c>
      <c r="J580" t="s">
        <v>2383</v>
      </c>
      <c r="K580" t="s">
        <v>2384</v>
      </c>
      <c r="L580" t="s">
        <v>2385</v>
      </c>
      <c r="M580" t="s">
        <v>1151</v>
      </c>
      <c r="N580" t="s">
        <v>84</v>
      </c>
      <c r="O580">
        <v>15963</v>
      </c>
      <c r="P580">
        <v>19123</v>
      </c>
      <c r="Q580" t="s">
        <v>59</v>
      </c>
      <c r="R580">
        <v>793</v>
      </c>
      <c r="S580" s="2">
        <v>44400</v>
      </c>
      <c r="T580" t="s">
        <v>42</v>
      </c>
      <c r="U580">
        <v>10717</v>
      </c>
      <c r="V580" t="s">
        <v>71</v>
      </c>
      <c r="W580">
        <v>683</v>
      </c>
      <c r="X580" t="s">
        <v>44</v>
      </c>
      <c r="Y580" t="s">
        <v>45</v>
      </c>
      <c r="Z580">
        <v>0</v>
      </c>
      <c r="AA580">
        <v>301</v>
      </c>
      <c r="AB580">
        <v>17711</v>
      </c>
      <c r="AC580" t="s">
        <v>107</v>
      </c>
    </row>
    <row r="581" spans="1:29" x14ac:dyDescent="0.3">
      <c r="A581" s="1" t="s">
        <v>47</v>
      </c>
      <c r="B581" t="s">
        <v>48</v>
      </c>
      <c r="C581" t="s">
        <v>381</v>
      </c>
      <c r="D581" t="s">
        <v>110</v>
      </c>
      <c r="E581">
        <v>1</v>
      </c>
      <c r="F581" t="s">
        <v>99</v>
      </c>
      <c r="G581" t="s">
        <v>579</v>
      </c>
      <c r="H581" t="s">
        <v>35</v>
      </c>
      <c r="I581" t="s">
        <v>2386</v>
      </c>
      <c r="J581" t="s">
        <v>2387</v>
      </c>
      <c r="K581" t="s">
        <v>2388</v>
      </c>
      <c r="L581" t="s">
        <v>2389</v>
      </c>
      <c r="M581" t="s">
        <v>1240</v>
      </c>
      <c r="N581" t="s">
        <v>40</v>
      </c>
      <c r="O581">
        <v>24873</v>
      </c>
      <c r="P581">
        <v>29619</v>
      </c>
      <c r="Q581" t="s">
        <v>95</v>
      </c>
      <c r="R581">
        <v>943</v>
      </c>
      <c r="S581" s="2">
        <v>44457</v>
      </c>
      <c r="T581" s="2">
        <v>44483</v>
      </c>
      <c r="U581">
        <v>0</v>
      </c>
      <c r="V581" t="s">
        <v>71</v>
      </c>
      <c r="W581">
        <v>694</v>
      </c>
      <c r="X581" t="s">
        <v>60</v>
      </c>
      <c r="Y581" t="s">
        <v>61</v>
      </c>
      <c r="Z581">
        <v>0</v>
      </c>
      <c r="AA581">
        <v>863</v>
      </c>
      <c r="AB581">
        <v>28334</v>
      </c>
      <c r="AC581" t="s">
        <v>73</v>
      </c>
    </row>
    <row r="582" spans="1:29" x14ac:dyDescent="0.3">
      <c r="A582" s="1" t="s">
        <v>47</v>
      </c>
      <c r="B582" t="s">
        <v>176</v>
      </c>
      <c r="C582" t="s">
        <v>2390</v>
      </c>
      <c r="D582" t="s">
        <v>201</v>
      </c>
      <c r="E582">
        <v>7</v>
      </c>
      <c r="F582" t="s">
        <v>221</v>
      </c>
      <c r="G582" t="s">
        <v>222</v>
      </c>
      <c r="H582" t="s">
        <v>35</v>
      </c>
      <c r="I582" t="s">
        <v>131</v>
      </c>
      <c r="J582" t="s">
        <v>314</v>
      </c>
      <c r="K582">
        <v>2929027958</v>
      </c>
      <c r="L582" t="s">
        <v>2391</v>
      </c>
      <c r="M582" t="s">
        <v>214</v>
      </c>
      <c r="N582" t="s">
        <v>40</v>
      </c>
      <c r="O582">
        <v>2521</v>
      </c>
      <c r="P582">
        <v>7051</v>
      </c>
      <c r="Q582" t="s">
        <v>95</v>
      </c>
      <c r="R582">
        <v>309</v>
      </c>
      <c r="S582" s="2">
        <v>44443</v>
      </c>
      <c r="T582" s="2">
        <v>44444</v>
      </c>
      <c r="U582">
        <v>0</v>
      </c>
      <c r="V582" t="s">
        <v>71</v>
      </c>
      <c r="W582">
        <v>641</v>
      </c>
      <c r="X582" t="s">
        <v>60</v>
      </c>
      <c r="Y582" t="s">
        <v>72</v>
      </c>
      <c r="Z582">
        <v>0</v>
      </c>
      <c r="AA582">
        <v>463</v>
      </c>
      <c r="AB582">
        <v>4530</v>
      </c>
      <c r="AC582" t="s">
        <v>107</v>
      </c>
    </row>
    <row r="583" spans="1:29" x14ac:dyDescent="0.3">
      <c r="A583" s="1" t="s">
        <v>29</v>
      </c>
      <c r="B583" t="s">
        <v>228</v>
      </c>
      <c r="C583" t="s">
        <v>960</v>
      </c>
      <c r="D583" t="s">
        <v>32</v>
      </c>
      <c r="E583">
        <v>2</v>
      </c>
      <c r="F583" t="s">
        <v>120</v>
      </c>
      <c r="G583" t="s">
        <v>489</v>
      </c>
      <c r="H583" t="s">
        <v>35</v>
      </c>
      <c r="I583" t="s">
        <v>131</v>
      </c>
      <c r="J583" t="s">
        <v>936</v>
      </c>
      <c r="K583" t="s">
        <v>2392</v>
      </c>
      <c r="L583" t="s">
        <v>2393</v>
      </c>
      <c r="M583" t="s">
        <v>852</v>
      </c>
      <c r="N583" t="s">
        <v>40</v>
      </c>
      <c r="O583">
        <v>19945</v>
      </c>
      <c r="P583">
        <v>23965</v>
      </c>
      <c r="Q583" t="s">
        <v>41</v>
      </c>
      <c r="R583">
        <v>169</v>
      </c>
      <c r="S583" s="2">
        <v>44970</v>
      </c>
      <c r="T583" t="s">
        <v>42</v>
      </c>
      <c r="U583">
        <v>0</v>
      </c>
      <c r="V583" t="s">
        <v>43</v>
      </c>
      <c r="W583">
        <v>562</v>
      </c>
      <c r="X583" t="s">
        <v>44</v>
      </c>
      <c r="Y583" t="s">
        <v>72</v>
      </c>
      <c r="Z583">
        <v>0</v>
      </c>
      <c r="AA583">
        <v>381</v>
      </c>
      <c r="AB583">
        <v>20978</v>
      </c>
      <c r="AC583" t="s">
        <v>73</v>
      </c>
    </row>
    <row r="584" spans="1:29" x14ac:dyDescent="0.3">
      <c r="A584" s="1" t="s">
        <v>47</v>
      </c>
      <c r="B584" t="s">
        <v>136</v>
      </c>
      <c r="C584" t="s">
        <v>1386</v>
      </c>
      <c r="D584" t="s">
        <v>387</v>
      </c>
      <c r="E584">
        <v>7</v>
      </c>
      <c r="F584" t="s">
        <v>64</v>
      </c>
      <c r="G584" t="s">
        <v>376</v>
      </c>
      <c r="H584" t="s">
        <v>79</v>
      </c>
      <c r="I584" t="s">
        <v>53</v>
      </c>
      <c r="J584" t="s">
        <v>389</v>
      </c>
      <c r="K584" t="s">
        <v>2394</v>
      </c>
      <c r="L584" t="s">
        <v>2395</v>
      </c>
      <c r="M584" t="s">
        <v>312</v>
      </c>
      <c r="N584" t="s">
        <v>94</v>
      </c>
      <c r="O584">
        <v>12159</v>
      </c>
      <c r="P584">
        <v>14609</v>
      </c>
      <c r="Q584" t="s">
        <v>95</v>
      </c>
      <c r="R584">
        <v>249</v>
      </c>
      <c r="S584" s="2">
        <v>45325</v>
      </c>
      <c r="T584" s="2">
        <v>45327</v>
      </c>
      <c r="U584">
        <v>0</v>
      </c>
      <c r="V584" t="s">
        <v>71</v>
      </c>
      <c r="W584">
        <v>528</v>
      </c>
      <c r="X584" t="s">
        <v>60</v>
      </c>
      <c r="Y584" t="s">
        <v>72</v>
      </c>
      <c r="Z584">
        <v>0</v>
      </c>
      <c r="AA584">
        <v>862</v>
      </c>
      <c r="AB584">
        <v>12362</v>
      </c>
      <c r="AC584" t="s">
        <v>73</v>
      </c>
    </row>
    <row r="585" spans="1:29" x14ac:dyDescent="0.3">
      <c r="A585" s="1" t="s">
        <v>29</v>
      </c>
      <c r="B585" t="s">
        <v>30</v>
      </c>
      <c r="C585" t="s">
        <v>2396</v>
      </c>
      <c r="D585" t="s">
        <v>178</v>
      </c>
      <c r="E585">
        <v>9</v>
      </c>
      <c r="F585" t="s">
        <v>221</v>
      </c>
      <c r="G585" t="s">
        <v>548</v>
      </c>
      <c r="H585" t="s">
        <v>35</v>
      </c>
      <c r="I585" t="s">
        <v>279</v>
      </c>
      <c r="J585" t="s">
        <v>2397</v>
      </c>
      <c r="K585" t="s">
        <v>2398</v>
      </c>
      <c r="L585" t="s">
        <v>2399</v>
      </c>
      <c r="M585" t="s">
        <v>1039</v>
      </c>
      <c r="N585" t="s">
        <v>58</v>
      </c>
      <c r="O585">
        <v>13313</v>
      </c>
      <c r="P585">
        <v>15389</v>
      </c>
      <c r="Q585" t="s">
        <v>95</v>
      </c>
      <c r="R585">
        <v>639</v>
      </c>
      <c r="S585" s="2">
        <v>44363</v>
      </c>
      <c r="T585" t="s">
        <v>42</v>
      </c>
      <c r="U585">
        <v>0</v>
      </c>
      <c r="V585" t="s">
        <v>85</v>
      </c>
      <c r="W585">
        <v>639</v>
      </c>
      <c r="X585" t="s">
        <v>44</v>
      </c>
      <c r="Y585" t="s">
        <v>72</v>
      </c>
      <c r="Z585">
        <v>3007</v>
      </c>
      <c r="AA585">
        <v>960</v>
      </c>
      <c r="AB585">
        <v>13604</v>
      </c>
      <c r="AC585" t="s">
        <v>46</v>
      </c>
    </row>
    <row r="586" spans="1:29" x14ac:dyDescent="0.3">
      <c r="A586" s="1" t="s">
        <v>29</v>
      </c>
      <c r="B586" t="s">
        <v>363</v>
      </c>
      <c r="C586" t="s">
        <v>364</v>
      </c>
      <c r="D586" t="s">
        <v>236</v>
      </c>
      <c r="E586">
        <v>5</v>
      </c>
      <c r="F586" t="s">
        <v>99</v>
      </c>
      <c r="G586" t="s">
        <v>950</v>
      </c>
      <c r="H586" t="s">
        <v>35</v>
      </c>
      <c r="I586" t="s">
        <v>2400</v>
      </c>
      <c r="J586" t="s">
        <v>524</v>
      </c>
      <c r="K586" t="s">
        <v>2401</v>
      </c>
      <c r="L586" t="s">
        <v>2402</v>
      </c>
      <c r="M586" t="s">
        <v>1603</v>
      </c>
      <c r="N586" t="s">
        <v>84</v>
      </c>
      <c r="O586">
        <v>28124</v>
      </c>
      <c r="P586">
        <v>32785</v>
      </c>
      <c r="Q586" t="s">
        <v>95</v>
      </c>
      <c r="R586">
        <v>62</v>
      </c>
      <c r="S586" s="2">
        <v>44463</v>
      </c>
      <c r="T586" t="s">
        <v>42</v>
      </c>
      <c r="U586">
        <v>0</v>
      </c>
      <c r="V586" t="s">
        <v>85</v>
      </c>
      <c r="W586">
        <v>846</v>
      </c>
      <c r="X586" t="s">
        <v>44</v>
      </c>
      <c r="Y586" t="s">
        <v>72</v>
      </c>
      <c r="Z586">
        <v>0</v>
      </c>
      <c r="AA586">
        <v>399</v>
      </c>
      <c r="AB586">
        <v>28873</v>
      </c>
      <c r="AC586" t="s">
        <v>46</v>
      </c>
    </row>
    <row r="587" spans="1:29" x14ac:dyDescent="0.3">
      <c r="A587" s="1" t="s">
        <v>29</v>
      </c>
      <c r="B587" t="s">
        <v>96</v>
      </c>
      <c r="C587" t="s">
        <v>2065</v>
      </c>
      <c r="D587" t="s">
        <v>32</v>
      </c>
      <c r="E587">
        <v>8</v>
      </c>
      <c r="F587" t="s">
        <v>99</v>
      </c>
      <c r="G587" t="s">
        <v>558</v>
      </c>
      <c r="H587" t="s">
        <v>79</v>
      </c>
      <c r="I587" t="s">
        <v>1575</v>
      </c>
      <c r="J587" t="s">
        <v>2403</v>
      </c>
      <c r="K587" t="s">
        <v>2404</v>
      </c>
      <c r="L587" t="s">
        <v>2405</v>
      </c>
      <c r="M587" t="s">
        <v>818</v>
      </c>
      <c r="N587" t="s">
        <v>84</v>
      </c>
      <c r="O587">
        <v>10141</v>
      </c>
      <c r="P587">
        <v>12958</v>
      </c>
      <c r="Q587" t="s">
        <v>59</v>
      </c>
      <c r="R587">
        <v>931</v>
      </c>
      <c r="S587" s="2">
        <v>45196</v>
      </c>
      <c r="T587" s="2">
        <v>45224</v>
      </c>
      <c r="U587">
        <v>27109</v>
      </c>
      <c r="V587" t="s">
        <v>106</v>
      </c>
      <c r="W587">
        <v>795</v>
      </c>
      <c r="X587" t="s">
        <v>60</v>
      </c>
      <c r="Y587" t="s">
        <v>45</v>
      </c>
      <c r="Z587">
        <v>0</v>
      </c>
      <c r="AA587">
        <v>568</v>
      </c>
      <c r="AB587">
        <v>11842</v>
      </c>
      <c r="AC587" t="s">
        <v>73</v>
      </c>
    </row>
    <row r="588" spans="1:29" x14ac:dyDescent="0.3">
      <c r="A588" s="1" t="s">
        <v>29</v>
      </c>
      <c r="B588" t="s">
        <v>30</v>
      </c>
      <c r="C588" t="s">
        <v>2406</v>
      </c>
      <c r="D588" t="s">
        <v>128</v>
      </c>
      <c r="E588">
        <v>5</v>
      </c>
      <c r="F588" t="s">
        <v>271</v>
      </c>
      <c r="G588" t="s">
        <v>340</v>
      </c>
      <c r="H588" t="s">
        <v>79</v>
      </c>
      <c r="I588" t="s">
        <v>36</v>
      </c>
      <c r="J588" t="s">
        <v>1337</v>
      </c>
      <c r="K588" t="s">
        <v>2407</v>
      </c>
      <c r="L588" t="s">
        <v>2408</v>
      </c>
      <c r="M588" t="s">
        <v>1029</v>
      </c>
      <c r="N588" t="s">
        <v>84</v>
      </c>
      <c r="O588">
        <v>10663</v>
      </c>
      <c r="P588">
        <v>15223</v>
      </c>
      <c r="Q588" t="s">
        <v>59</v>
      </c>
      <c r="R588">
        <v>460</v>
      </c>
      <c r="S588" s="2">
        <v>44608</v>
      </c>
      <c r="T588" s="2">
        <v>44609</v>
      </c>
      <c r="U588">
        <v>755</v>
      </c>
      <c r="V588" t="s">
        <v>43</v>
      </c>
      <c r="W588">
        <v>630</v>
      </c>
      <c r="X588" t="s">
        <v>60</v>
      </c>
      <c r="Y588" t="s">
        <v>45</v>
      </c>
      <c r="Z588">
        <v>0</v>
      </c>
      <c r="AA588">
        <v>719</v>
      </c>
      <c r="AB588">
        <v>14165</v>
      </c>
      <c r="AC588" t="s">
        <v>107</v>
      </c>
    </row>
    <row r="589" spans="1:29" x14ac:dyDescent="0.3">
      <c r="A589" s="1" t="s">
        <v>29</v>
      </c>
      <c r="B589" t="s">
        <v>363</v>
      </c>
      <c r="C589" t="s">
        <v>1064</v>
      </c>
      <c r="D589" t="s">
        <v>185</v>
      </c>
      <c r="E589">
        <v>1</v>
      </c>
      <c r="F589" t="s">
        <v>221</v>
      </c>
      <c r="G589" t="s">
        <v>506</v>
      </c>
      <c r="H589" t="s">
        <v>35</v>
      </c>
      <c r="I589" t="s">
        <v>679</v>
      </c>
      <c r="J589" t="s">
        <v>588</v>
      </c>
      <c r="K589" t="s">
        <v>2409</v>
      </c>
      <c r="L589" t="s">
        <v>2410</v>
      </c>
      <c r="M589" t="s">
        <v>1603</v>
      </c>
      <c r="N589" t="s">
        <v>58</v>
      </c>
      <c r="O589">
        <v>16314</v>
      </c>
      <c r="P589">
        <v>20608</v>
      </c>
      <c r="Q589" t="s">
        <v>41</v>
      </c>
      <c r="R589">
        <v>656</v>
      </c>
      <c r="S589" s="2">
        <v>44667</v>
      </c>
      <c r="T589" t="s">
        <v>42</v>
      </c>
      <c r="U589">
        <v>0</v>
      </c>
      <c r="V589" t="s">
        <v>71</v>
      </c>
      <c r="W589">
        <v>460</v>
      </c>
      <c r="X589" t="s">
        <v>44</v>
      </c>
      <c r="Y589" t="s">
        <v>45</v>
      </c>
      <c r="Z589">
        <v>2917</v>
      </c>
      <c r="AA589">
        <v>207</v>
      </c>
      <c r="AB589">
        <v>16694</v>
      </c>
      <c r="AC589" t="s">
        <v>107</v>
      </c>
    </row>
    <row r="590" spans="1:29" x14ac:dyDescent="0.3">
      <c r="A590" s="1" t="s">
        <v>47</v>
      </c>
      <c r="B590" t="s">
        <v>48</v>
      </c>
      <c r="C590" t="s">
        <v>931</v>
      </c>
      <c r="D590" t="s">
        <v>119</v>
      </c>
      <c r="E590">
        <v>10</v>
      </c>
      <c r="F590" t="s">
        <v>221</v>
      </c>
      <c r="G590" t="s">
        <v>506</v>
      </c>
      <c r="H590" t="s">
        <v>35</v>
      </c>
      <c r="I590" t="s">
        <v>636</v>
      </c>
      <c r="J590" t="s">
        <v>1410</v>
      </c>
      <c r="K590" t="s">
        <v>2411</v>
      </c>
      <c r="L590" t="s">
        <v>2412</v>
      </c>
      <c r="M590" t="s">
        <v>1240</v>
      </c>
      <c r="N590" t="s">
        <v>94</v>
      </c>
      <c r="O590">
        <v>27094</v>
      </c>
      <c r="P590">
        <v>31875</v>
      </c>
      <c r="Q590" t="s">
        <v>41</v>
      </c>
      <c r="R590">
        <v>866</v>
      </c>
      <c r="S590" s="2">
        <v>45130</v>
      </c>
      <c r="T590" s="2">
        <v>45151</v>
      </c>
      <c r="U590">
        <v>0</v>
      </c>
      <c r="V590" t="s">
        <v>85</v>
      </c>
      <c r="W590">
        <v>766</v>
      </c>
      <c r="X590" t="s">
        <v>60</v>
      </c>
      <c r="Y590" t="s">
        <v>72</v>
      </c>
      <c r="Z590">
        <v>0</v>
      </c>
      <c r="AA590">
        <v>568</v>
      </c>
      <c r="AB590">
        <v>31186</v>
      </c>
      <c r="AC590" t="s">
        <v>107</v>
      </c>
    </row>
    <row r="591" spans="1:29" x14ac:dyDescent="0.3">
      <c r="A591" s="1" t="s">
        <v>29</v>
      </c>
      <c r="B591" t="s">
        <v>228</v>
      </c>
      <c r="C591" t="s">
        <v>2413</v>
      </c>
      <c r="D591" t="s">
        <v>169</v>
      </c>
      <c r="E591">
        <v>6</v>
      </c>
      <c r="F591" t="s">
        <v>99</v>
      </c>
      <c r="G591" t="s">
        <v>710</v>
      </c>
      <c r="H591" t="s">
        <v>79</v>
      </c>
      <c r="I591" t="s">
        <v>2414</v>
      </c>
      <c r="J591" t="s">
        <v>171</v>
      </c>
      <c r="K591">
        <f>1-805-596-5328</f>
        <v>-6728</v>
      </c>
      <c r="L591" t="s">
        <v>2415</v>
      </c>
      <c r="M591" t="s">
        <v>852</v>
      </c>
      <c r="N591" t="s">
        <v>58</v>
      </c>
      <c r="O591">
        <v>20361</v>
      </c>
      <c r="P591">
        <v>24512</v>
      </c>
      <c r="Q591" t="s">
        <v>95</v>
      </c>
      <c r="R591">
        <v>148</v>
      </c>
      <c r="S591" s="2">
        <v>44744</v>
      </c>
      <c r="T591" s="2">
        <v>44764</v>
      </c>
      <c r="U591">
        <v>0</v>
      </c>
      <c r="V591" t="s">
        <v>106</v>
      </c>
      <c r="W591">
        <v>447</v>
      </c>
      <c r="X591" t="s">
        <v>60</v>
      </c>
      <c r="Y591" t="s">
        <v>45</v>
      </c>
      <c r="Z591">
        <v>3144</v>
      </c>
      <c r="AA591">
        <v>425</v>
      </c>
      <c r="AB591">
        <v>24439</v>
      </c>
      <c r="AC591" t="s">
        <v>107</v>
      </c>
    </row>
    <row r="592" spans="1:29" x14ac:dyDescent="0.3">
      <c r="A592" s="1" t="s">
        <v>47</v>
      </c>
      <c r="B592" t="s">
        <v>117</v>
      </c>
      <c r="C592" t="s">
        <v>920</v>
      </c>
      <c r="D592" t="s">
        <v>185</v>
      </c>
      <c r="E592">
        <v>5</v>
      </c>
      <c r="F592" t="s">
        <v>51</v>
      </c>
      <c r="G592" t="s">
        <v>1075</v>
      </c>
      <c r="H592" t="s">
        <v>35</v>
      </c>
      <c r="I592" t="s">
        <v>1992</v>
      </c>
      <c r="J592" t="s">
        <v>2416</v>
      </c>
      <c r="K592" t="s">
        <v>2417</v>
      </c>
      <c r="L592" t="s">
        <v>2418</v>
      </c>
      <c r="M592" t="s">
        <v>1311</v>
      </c>
      <c r="N592" t="s">
        <v>94</v>
      </c>
      <c r="O592">
        <v>26524</v>
      </c>
      <c r="P592">
        <v>29105</v>
      </c>
      <c r="Q592" t="s">
        <v>59</v>
      </c>
      <c r="R592">
        <v>433</v>
      </c>
      <c r="S592" s="2">
        <v>44649</v>
      </c>
      <c r="T592" t="s">
        <v>42</v>
      </c>
      <c r="U592">
        <v>10063</v>
      </c>
      <c r="V592" t="s">
        <v>85</v>
      </c>
      <c r="W592">
        <v>507</v>
      </c>
      <c r="X592" t="s">
        <v>44</v>
      </c>
      <c r="Y592" t="s">
        <v>61</v>
      </c>
      <c r="Z592">
        <v>0</v>
      </c>
      <c r="AA592">
        <v>209</v>
      </c>
      <c r="AB592">
        <v>28774</v>
      </c>
      <c r="AC592" t="s">
        <v>73</v>
      </c>
    </row>
    <row r="593" spans="1:29" x14ac:dyDescent="0.3">
      <c r="A593" s="1" t="s">
        <v>47</v>
      </c>
      <c r="B593" t="s">
        <v>48</v>
      </c>
      <c r="C593" t="s">
        <v>215</v>
      </c>
      <c r="D593" t="s">
        <v>119</v>
      </c>
      <c r="E593">
        <v>7</v>
      </c>
      <c r="F593" t="s">
        <v>129</v>
      </c>
      <c r="G593" t="s">
        <v>163</v>
      </c>
      <c r="H593" t="s">
        <v>79</v>
      </c>
      <c r="I593" t="s">
        <v>341</v>
      </c>
      <c r="J593" t="s">
        <v>530</v>
      </c>
      <c r="K593" t="s">
        <v>2419</v>
      </c>
      <c r="L593" t="s">
        <v>2420</v>
      </c>
      <c r="M593" t="s">
        <v>303</v>
      </c>
      <c r="N593" t="s">
        <v>84</v>
      </c>
      <c r="O593">
        <v>28488</v>
      </c>
      <c r="P593">
        <v>33339</v>
      </c>
      <c r="Q593" t="s">
        <v>59</v>
      </c>
      <c r="R593">
        <v>346</v>
      </c>
      <c r="S593" s="2">
        <v>44613</v>
      </c>
      <c r="T593" s="2">
        <v>44624</v>
      </c>
      <c r="U593">
        <v>12566</v>
      </c>
      <c r="V593" t="s">
        <v>85</v>
      </c>
      <c r="W593">
        <v>606</v>
      </c>
      <c r="X593" t="s">
        <v>60</v>
      </c>
      <c r="Y593" t="s">
        <v>61</v>
      </c>
      <c r="Z593">
        <v>0</v>
      </c>
      <c r="AA593">
        <v>287</v>
      </c>
      <c r="AB593">
        <v>32511</v>
      </c>
      <c r="AC593" t="s">
        <v>73</v>
      </c>
    </row>
    <row r="594" spans="1:29" x14ac:dyDescent="0.3">
      <c r="A594" s="1" t="s">
        <v>29</v>
      </c>
      <c r="B594" t="s">
        <v>541</v>
      </c>
      <c r="C594" t="s">
        <v>1803</v>
      </c>
      <c r="D594" t="s">
        <v>201</v>
      </c>
      <c r="E594">
        <v>7</v>
      </c>
      <c r="F594" t="s">
        <v>77</v>
      </c>
      <c r="G594" t="s">
        <v>1221</v>
      </c>
      <c r="H594" t="s">
        <v>79</v>
      </c>
      <c r="I594" t="s">
        <v>935</v>
      </c>
      <c r="J594" t="s">
        <v>2421</v>
      </c>
      <c r="K594" t="s">
        <v>2422</v>
      </c>
      <c r="L594" t="s">
        <v>2423</v>
      </c>
      <c r="M594" t="s">
        <v>1117</v>
      </c>
      <c r="N594" t="s">
        <v>40</v>
      </c>
      <c r="O594">
        <v>14908</v>
      </c>
      <c r="P594">
        <v>17528</v>
      </c>
      <c r="Q594" t="s">
        <v>95</v>
      </c>
      <c r="R594">
        <v>888</v>
      </c>
      <c r="S594" s="2">
        <v>45262</v>
      </c>
      <c r="T594" t="s">
        <v>42</v>
      </c>
      <c r="U594">
        <v>0</v>
      </c>
      <c r="V594" t="s">
        <v>43</v>
      </c>
      <c r="W594">
        <v>412</v>
      </c>
      <c r="X594" t="s">
        <v>44</v>
      </c>
      <c r="Y594" t="s">
        <v>45</v>
      </c>
      <c r="Z594">
        <v>0</v>
      </c>
      <c r="AA594">
        <v>786</v>
      </c>
      <c r="AB594">
        <v>15409</v>
      </c>
      <c r="AC594" t="s">
        <v>73</v>
      </c>
    </row>
    <row r="595" spans="1:29" x14ac:dyDescent="0.3">
      <c r="A595" s="1" t="s">
        <v>47</v>
      </c>
      <c r="B595" t="s">
        <v>153</v>
      </c>
      <c r="C595" t="s">
        <v>2424</v>
      </c>
      <c r="D595" t="s">
        <v>138</v>
      </c>
      <c r="E595">
        <v>5</v>
      </c>
      <c r="F595" t="s">
        <v>221</v>
      </c>
      <c r="G595" t="s">
        <v>335</v>
      </c>
      <c r="H595" t="s">
        <v>35</v>
      </c>
      <c r="I595" t="s">
        <v>756</v>
      </c>
      <c r="J595" t="s">
        <v>372</v>
      </c>
      <c r="K595" t="s">
        <v>2425</v>
      </c>
      <c r="L595" t="s">
        <v>2426</v>
      </c>
      <c r="M595" t="s">
        <v>860</v>
      </c>
      <c r="N595" t="s">
        <v>58</v>
      </c>
      <c r="O595">
        <v>29781</v>
      </c>
      <c r="P595">
        <v>33840</v>
      </c>
      <c r="Q595" t="s">
        <v>59</v>
      </c>
      <c r="R595">
        <v>494</v>
      </c>
      <c r="S595" s="2">
        <v>45291</v>
      </c>
      <c r="T595" t="s">
        <v>42</v>
      </c>
      <c r="U595">
        <v>22246</v>
      </c>
      <c r="V595" t="s">
        <v>71</v>
      </c>
      <c r="W595">
        <v>440</v>
      </c>
      <c r="X595" t="s">
        <v>44</v>
      </c>
      <c r="Y595" t="s">
        <v>72</v>
      </c>
      <c r="Z595">
        <v>3215</v>
      </c>
      <c r="AA595">
        <v>612</v>
      </c>
      <c r="AB595">
        <v>33800</v>
      </c>
      <c r="AC595" t="s">
        <v>73</v>
      </c>
    </row>
    <row r="596" spans="1:29" x14ac:dyDescent="0.3">
      <c r="A596" s="1" t="s">
        <v>29</v>
      </c>
      <c r="B596" t="s">
        <v>74</v>
      </c>
      <c r="C596" t="s">
        <v>1644</v>
      </c>
      <c r="D596" t="s">
        <v>98</v>
      </c>
      <c r="E596">
        <v>3</v>
      </c>
      <c r="F596" t="s">
        <v>51</v>
      </c>
      <c r="G596" t="s">
        <v>52</v>
      </c>
      <c r="H596" t="s">
        <v>79</v>
      </c>
      <c r="I596" t="s">
        <v>36</v>
      </c>
      <c r="J596" t="s">
        <v>2427</v>
      </c>
      <c r="K596" t="s">
        <v>2428</v>
      </c>
      <c r="L596" t="s">
        <v>2429</v>
      </c>
      <c r="M596" t="s">
        <v>973</v>
      </c>
      <c r="N596" t="s">
        <v>94</v>
      </c>
      <c r="O596">
        <v>23490</v>
      </c>
      <c r="P596">
        <v>25549</v>
      </c>
      <c r="Q596" t="s">
        <v>95</v>
      </c>
      <c r="R596">
        <v>755</v>
      </c>
      <c r="S596" s="2">
        <v>44793</v>
      </c>
      <c r="T596" s="2">
        <v>44796</v>
      </c>
      <c r="U596">
        <v>0</v>
      </c>
      <c r="V596" t="s">
        <v>71</v>
      </c>
      <c r="W596">
        <v>730</v>
      </c>
      <c r="X596" t="s">
        <v>60</v>
      </c>
      <c r="Y596" t="s">
        <v>61</v>
      </c>
      <c r="Z596">
        <v>0</v>
      </c>
      <c r="AA596">
        <v>359</v>
      </c>
      <c r="AB596">
        <v>24849</v>
      </c>
      <c r="AC596" t="s">
        <v>73</v>
      </c>
    </row>
    <row r="597" spans="1:29" x14ac:dyDescent="0.3">
      <c r="A597" s="1" t="s">
        <v>47</v>
      </c>
      <c r="B597" t="s">
        <v>136</v>
      </c>
      <c r="C597" t="s">
        <v>200</v>
      </c>
      <c r="D597" t="s">
        <v>178</v>
      </c>
      <c r="E597">
        <v>4</v>
      </c>
      <c r="F597" t="s">
        <v>33</v>
      </c>
      <c r="G597" t="s">
        <v>179</v>
      </c>
      <c r="H597" t="s">
        <v>79</v>
      </c>
      <c r="I597" t="s">
        <v>530</v>
      </c>
      <c r="J597" t="s">
        <v>470</v>
      </c>
      <c r="K597" t="s">
        <v>2430</v>
      </c>
      <c r="L597" t="s">
        <v>2431</v>
      </c>
      <c r="M597" t="s">
        <v>1374</v>
      </c>
      <c r="N597" t="s">
        <v>40</v>
      </c>
      <c r="O597">
        <v>27977</v>
      </c>
      <c r="P597">
        <v>31316</v>
      </c>
      <c r="Q597" t="s">
        <v>41</v>
      </c>
      <c r="R597">
        <v>467</v>
      </c>
      <c r="S597" s="2">
        <v>45026</v>
      </c>
      <c r="T597" t="s">
        <v>42</v>
      </c>
      <c r="U597">
        <v>0</v>
      </c>
      <c r="V597" t="s">
        <v>85</v>
      </c>
      <c r="W597">
        <v>475</v>
      </c>
      <c r="X597" t="s">
        <v>44</v>
      </c>
      <c r="Y597" t="s">
        <v>45</v>
      </c>
      <c r="Z597">
        <v>0</v>
      </c>
      <c r="AA597">
        <v>701</v>
      </c>
      <c r="AB597">
        <v>29559</v>
      </c>
      <c r="AC597" t="s">
        <v>107</v>
      </c>
    </row>
    <row r="598" spans="1:29" x14ac:dyDescent="0.3">
      <c r="A598" s="1" t="s">
        <v>29</v>
      </c>
      <c r="B598" t="s">
        <v>363</v>
      </c>
      <c r="C598" t="s">
        <v>1064</v>
      </c>
      <c r="D598" t="s">
        <v>155</v>
      </c>
      <c r="E598">
        <v>5</v>
      </c>
      <c r="F598" t="s">
        <v>271</v>
      </c>
      <c r="G598" t="s">
        <v>400</v>
      </c>
      <c r="H598" t="s">
        <v>35</v>
      </c>
      <c r="I598" t="s">
        <v>507</v>
      </c>
      <c r="J598" t="s">
        <v>1830</v>
      </c>
      <c r="K598" t="s">
        <v>2432</v>
      </c>
      <c r="L598" t="s">
        <v>2433</v>
      </c>
      <c r="M598" t="s">
        <v>705</v>
      </c>
      <c r="N598" t="s">
        <v>94</v>
      </c>
      <c r="O598">
        <v>19734</v>
      </c>
      <c r="P598">
        <v>23583</v>
      </c>
      <c r="Q598" t="s">
        <v>95</v>
      </c>
      <c r="R598">
        <v>861</v>
      </c>
      <c r="S598" s="2">
        <v>44537</v>
      </c>
      <c r="T598" s="2">
        <v>44557</v>
      </c>
      <c r="U598">
        <v>0</v>
      </c>
      <c r="V598" t="s">
        <v>106</v>
      </c>
      <c r="W598">
        <v>689</v>
      </c>
      <c r="X598" t="s">
        <v>60</v>
      </c>
      <c r="Y598" t="s">
        <v>45</v>
      </c>
      <c r="Z598">
        <v>0</v>
      </c>
      <c r="AA598">
        <v>991</v>
      </c>
      <c r="AB598">
        <v>20035</v>
      </c>
      <c r="AC598" t="s">
        <v>107</v>
      </c>
    </row>
    <row r="599" spans="1:29" x14ac:dyDescent="0.3">
      <c r="A599" s="1" t="s">
        <v>29</v>
      </c>
      <c r="B599" t="s">
        <v>541</v>
      </c>
      <c r="C599" t="s">
        <v>557</v>
      </c>
      <c r="D599" t="s">
        <v>110</v>
      </c>
      <c r="E599">
        <v>4</v>
      </c>
      <c r="F599" t="s">
        <v>99</v>
      </c>
      <c r="G599" t="s">
        <v>579</v>
      </c>
      <c r="H599" t="s">
        <v>35</v>
      </c>
      <c r="I599" t="s">
        <v>565</v>
      </c>
      <c r="J599" t="s">
        <v>1419</v>
      </c>
      <c r="K599" t="s">
        <v>2434</v>
      </c>
      <c r="L599" t="s">
        <v>2435</v>
      </c>
      <c r="M599" t="s">
        <v>1117</v>
      </c>
      <c r="N599" t="s">
        <v>40</v>
      </c>
      <c r="O599">
        <v>20992</v>
      </c>
      <c r="P599">
        <v>24718</v>
      </c>
      <c r="Q599" t="s">
        <v>95</v>
      </c>
      <c r="R599">
        <v>881</v>
      </c>
      <c r="S599" s="2">
        <v>45289</v>
      </c>
      <c r="T599" s="2">
        <v>45307</v>
      </c>
      <c r="U599">
        <v>0</v>
      </c>
      <c r="V599" t="s">
        <v>71</v>
      </c>
      <c r="W599">
        <v>816</v>
      </c>
      <c r="X599" t="s">
        <v>60</v>
      </c>
      <c r="Y599" t="s">
        <v>61</v>
      </c>
      <c r="Z599">
        <v>0</v>
      </c>
      <c r="AA599">
        <v>677</v>
      </c>
      <c r="AB599">
        <v>22679</v>
      </c>
      <c r="AC599" t="s">
        <v>107</v>
      </c>
    </row>
    <row r="600" spans="1:29" x14ac:dyDescent="0.3">
      <c r="A600" s="1" t="s">
        <v>29</v>
      </c>
      <c r="B600" t="s">
        <v>327</v>
      </c>
      <c r="C600" t="s">
        <v>2058</v>
      </c>
      <c r="D600" t="s">
        <v>128</v>
      </c>
      <c r="E600">
        <v>8</v>
      </c>
      <c r="F600" t="s">
        <v>186</v>
      </c>
      <c r="G600" t="s">
        <v>620</v>
      </c>
      <c r="H600" t="s">
        <v>35</v>
      </c>
      <c r="I600" t="s">
        <v>1841</v>
      </c>
      <c r="J600" t="s">
        <v>2436</v>
      </c>
      <c r="K600" t="s">
        <v>2437</v>
      </c>
      <c r="L600" t="s">
        <v>2438</v>
      </c>
      <c r="M600" t="s">
        <v>1159</v>
      </c>
      <c r="N600" t="s">
        <v>40</v>
      </c>
      <c r="O600">
        <v>14009</v>
      </c>
      <c r="P600">
        <v>16177</v>
      </c>
      <c r="Q600" t="s">
        <v>59</v>
      </c>
      <c r="R600">
        <v>220</v>
      </c>
      <c r="S600" s="2">
        <v>44457</v>
      </c>
      <c r="T600" s="2">
        <v>44475</v>
      </c>
      <c r="U600">
        <v>41097</v>
      </c>
      <c r="V600" t="s">
        <v>106</v>
      </c>
      <c r="W600">
        <v>665</v>
      </c>
      <c r="X600" t="s">
        <v>60</v>
      </c>
      <c r="Y600" t="s">
        <v>72</v>
      </c>
      <c r="Z600">
        <v>0</v>
      </c>
      <c r="AA600">
        <v>394</v>
      </c>
      <c r="AB600">
        <v>15453</v>
      </c>
      <c r="AC600" t="s">
        <v>107</v>
      </c>
    </row>
    <row r="601" spans="1:29" x14ac:dyDescent="0.3">
      <c r="A601" s="1" t="s">
        <v>29</v>
      </c>
      <c r="B601" t="s">
        <v>393</v>
      </c>
      <c r="C601" t="s">
        <v>599</v>
      </c>
      <c r="D601" t="s">
        <v>352</v>
      </c>
      <c r="E601">
        <v>6</v>
      </c>
      <c r="F601" t="s">
        <v>99</v>
      </c>
      <c r="G601" t="s">
        <v>100</v>
      </c>
      <c r="H601" t="s">
        <v>35</v>
      </c>
      <c r="I601" t="s">
        <v>251</v>
      </c>
      <c r="J601" t="s">
        <v>1797</v>
      </c>
      <c r="K601" t="s">
        <v>2439</v>
      </c>
      <c r="L601" t="s">
        <v>2440</v>
      </c>
      <c r="M601" t="s">
        <v>654</v>
      </c>
      <c r="N601" t="s">
        <v>40</v>
      </c>
      <c r="O601">
        <v>18266</v>
      </c>
      <c r="P601">
        <v>21265</v>
      </c>
      <c r="Q601" t="s">
        <v>41</v>
      </c>
      <c r="R601">
        <v>136</v>
      </c>
      <c r="S601" s="2">
        <v>45108</v>
      </c>
      <c r="T601" t="s">
        <v>42</v>
      </c>
      <c r="U601">
        <v>0</v>
      </c>
      <c r="V601" t="s">
        <v>85</v>
      </c>
      <c r="W601">
        <v>697</v>
      </c>
      <c r="X601" t="s">
        <v>44</v>
      </c>
      <c r="Y601" t="s">
        <v>72</v>
      </c>
      <c r="Z601">
        <v>0</v>
      </c>
      <c r="AA601">
        <v>335</v>
      </c>
      <c r="AB601">
        <v>18717</v>
      </c>
      <c r="AC601" t="s">
        <v>73</v>
      </c>
    </row>
    <row r="602" spans="1:29" x14ac:dyDescent="0.3">
      <c r="A602" s="1" t="s">
        <v>29</v>
      </c>
      <c r="B602" t="s">
        <v>327</v>
      </c>
      <c r="C602" t="s">
        <v>1383</v>
      </c>
      <c r="D602" t="s">
        <v>352</v>
      </c>
      <c r="E602">
        <v>10</v>
      </c>
      <c r="F602" t="s">
        <v>33</v>
      </c>
      <c r="G602" t="s">
        <v>411</v>
      </c>
      <c r="H602" t="s">
        <v>35</v>
      </c>
      <c r="I602" t="s">
        <v>2300</v>
      </c>
      <c r="J602" t="s">
        <v>2441</v>
      </c>
      <c r="K602" t="s">
        <v>2442</v>
      </c>
      <c r="L602" t="s">
        <v>2443</v>
      </c>
      <c r="M602" t="s">
        <v>1019</v>
      </c>
      <c r="N602" t="s">
        <v>40</v>
      </c>
      <c r="O602">
        <v>28493</v>
      </c>
      <c r="P602">
        <v>32523</v>
      </c>
      <c r="Q602" t="s">
        <v>95</v>
      </c>
      <c r="R602">
        <v>129</v>
      </c>
      <c r="S602" s="2">
        <v>44276</v>
      </c>
      <c r="T602" t="s">
        <v>42</v>
      </c>
      <c r="U602">
        <v>0</v>
      </c>
      <c r="V602" t="s">
        <v>71</v>
      </c>
      <c r="W602">
        <v>708</v>
      </c>
      <c r="X602" t="s">
        <v>44</v>
      </c>
      <c r="Y602" t="s">
        <v>72</v>
      </c>
      <c r="Z602">
        <v>0</v>
      </c>
      <c r="AA602">
        <v>583</v>
      </c>
      <c r="AB602">
        <v>30256</v>
      </c>
      <c r="AC602" t="s">
        <v>73</v>
      </c>
    </row>
    <row r="603" spans="1:29" x14ac:dyDescent="0.3">
      <c r="A603" s="1" t="s">
        <v>47</v>
      </c>
      <c r="B603" t="s">
        <v>592</v>
      </c>
      <c r="C603" t="s">
        <v>2444</v>
      </c>
      <c r="D603" t="s">
        <v>169</v>
      </c>
      <c r="E603">
        <v>4</v>
      </c>
      <c r="F603" t="s">
        <v>186</v>
      </c>
      <c r="G603" t="s">
        <v>650</v>
      </c>
      <c r="H603" t="s">
        <v>35</v>
      </c>
      <c r="I603" t="s">
        <v>1445</v>
      </c>
      <c r="J603" t="s">
        <v>287</v>
      </c>
      <c r="K603">
        <f>1-157-220-2412</f>
        <v>-2788</v>
      </c>
      <c r="L603" t="s">
        <v>2445</v>
      </c>
      <c r="M603" t="s">
        <v>919</v>
      </c>
      <c r="N603" t="s">
        <v>58</v>
      </c>
      <c r="O603">
        <v>3037</v>
      </c>
      <c r="P603">
        <v>7461</v>
      </c>
      <c r="Q603" t="s">
        <v>59</v>
      </c>
      <c r="R603">
        <v>52</v>
      </c>
      <c r="S603" s="2">
        <v>44640</v>
      </c>
      <c r="T603" s="2">
        <v>44643</v>
      </c>
      <c r="U603">
        <v>25337</v>
      </c>
      <c r="V603" t="s">
        <v>85</v>
      </c>
      <c r="W603">
        <v>765</v>
      </c>
      <c r="X603" t="s">
        <v>60</v>
      </c>
      <c r="Y603" t="s">
        <v>61</v>
      </c>
      <c r="Z603">
        <v>3044</v>
      </c>
      <c r="AA603">
        <v>921</v>
      </c>
      <c r="AB603">
        <v>6798</v>
      </c>
      <c r="AC603" t="s">
        <v>107</v>
      </c>
    </row>
    <row r="604" spans="1:29" x14ac:dyDescent="0.3">
      <c r="A604" s="1" t="s">
        <v>29</v>
      </c>
      <c r="B604" t="s">
        <v>96</v>
      </c>
      <c r="C604" t="s">
        <v>2065</v>
      </c>
      <c r="D604" t="s">
        <v>257</v>
      </c>
      <c r="E604">
        <v>8</v>
      </c>
      <c r="F604" t="s">
        <v>99</v>
      </c>
      <c r="G604" t="s">
        <v>950</v>
      </c>
      <c r="H604" t="s">
        <v>35</v>
      </c>
      <c r="I604" t="s">
        <v>156</v>
      </c>
      <c r="J604" t="s">
        <v>2446</v>
      </c>
      <c r="K604" t="s">
        <v>2447</v>
      </c>
      <c r="L604" t="s">
        <v>2448</v>
      </c>
      <c r="M604" t="s">
        <v>105</v>
      </c>
      <c r="N604" t="s">
        <v>84</v>
      </c>
      <c r="O604">
        <v>20006</v>
      </c>
      <c r="P604">
        <v>24639</v>
      </c>
      <c r="Q604" t="s">
        <v>59</v>
      </c>
      <c r="R604">
        <v>669</v>
      </c>
      <c r="S604" s="2">
        <v>45167</v>
      </c>
      <c r="T604" s="2">
        <v>45196</v>
      </c>
      <c r="U604">
        <v>41672</v>
      </c>
      <c r="V604" t="s">
        <v>43</v>
      </c>
      <c r="W604">
        <v>534</v>
      </c>
      <c r="X604" t="s">
        <v>60</v>
      </c>
      <c r="Y604" t="s">
        <v>72</v>
      </c>
      <c r="Z604">
        <v>0</v>
      </c>
      <c r="AA604">
        <v>54</v>
      </c>
      <c r="AB604">
        <v>20974</v>
      </c>
      <c r="AC604" t="s">
        <v>107</v>
      </c>
    </row>
    <row r="605" spans="1:29" x14ac:dyDescent="0.3">
      <c r="A605" s="1" t="s">
        <v>29</v>
      </c>
      <c r="B605" t="s">
        <v>363</v>
      </c>
      <c r="C605" t="s">
        <v>2449</v>
      </c>
      <c r="D605" t="s">
        <v>76</v>
      </c>
      <c r="E605">
        <v>10</v>
      </c>
      <c r="F605" t="s">
        <v>64</v>
      </c>
      <c r="G605" t="s">
        <v>65</v>
      </c>
      <c r="H605" t="s">
        <v>35</v>
      </c>
      <c r="I605" t="s">
        <v>827</v>
      </c>
      <c r="J605" t="s">
        <v>2450</v>
      </c>
      <c r="K605">
        <v>3682680127</v>
      </c>
      <c r="L605" t="s">
        <v>2451</v>
      </c>
      <c r="M605" t="s">
        <v>369</v>
      </c>
      <c r="N605" t="s">
        <v>94</v>
      </c>
      <c r="O605">
        <v>15430</v>
      </c>
      <c r="P605">
        <v>19871</v>
      </c>
      <c r="Q605" t="s">
        <v>59</v>
      </c>
      <c r="R605">
        <v>895</v>
      </c>
      <c r="S605" s="2">
        <v>45359</v>
      </c>
      <c r="T605" t="s">
        <v>42</v>
      </c>
      <c r="U605">
        <v>39878</v>
      </c>
      <c r="V605" t="s">
        <v>71</v>
      </c>
      <c r="W605">
        <v>845</v>
      </c>
      <c r="X605" t="s">
        <v>44</v>
      </c>
      <c r="Y605" t="s">
        <v>45</v>
      </c>
      <c r="Z605">
        <v>0</v>
      </c>
      <c r="AA605">
        <v>736</v>
      </c>
      <c r="AB605">
        <v>18227</v>
      </c>
      <c r="AC605" t="s">
        <v>73</v>
      </c>
    </row>
    <row r="606" spans="1:29" x14ac:dyDescent="0.3">
      <c r="A606" s="1" t="s">
        <v>29</v>
      </c>
      <c r="B606" t="s">
        <v>96</v>
      </c>
      <c r="C606" t="s">
        <v>1133</v>
      </c>
      <c r="D606" t="s">
        <v>169</v>
      </c>
      <c r="E606">
        <v>6</v>
      </c>
      <c r="F606" t="s">
        <v>120</v>
      </c>
      <c r="G606" t="s">
        <v>1533</v>
      </c>
      <c r="H606" t="s">
        <v>79</v>
      </c>
      <c r="I606" t="s">
        <v>2452</v>
      </c>
      <c r="J606" t="s">
        <v>2453</v>
      </c>
      <c r="K606" t="s">
        <v>2454</v>
      </c>
      <c r="L606" t="s">
        <v>2455</v>
      </c>
      <c r="M606" t="s">
        <v>199</v>
      </c>
      <c r="N606" t="s">
        <v>58</v>
      </c>
      <c r="O606">
        <v>18702</v>
      </c>
      <c r="P606">
        <v>21474</v>
      </c>
      <c r="Q606" t="s">
        <v>41</v>
      </c>
      <c r="R606">
        <v>77</v>
      </c>
      <c r="S606" s="2">
        <v>44553</v>
      </c>
      <c r="T606" t="s">
        <v>42</v>
      </c>
      <c r="U606">
        <v>0</v>
      </c>
      <c r="V606" t="s">
        <v>85</v>
      </c>
      <c r="W606">
        <v>749</v>
      </c>
      <c r="X606" t="s">
        <v>44</v>
      </c>
      <c r="Y606" t="s">
        <v>61</v>
      </c>
      <c r="Z606">
        <v>4177</v>
      </c>
      <c r="AA606">
        <v>515</v>
      </c>
      <c r="AB606">
        <v>20918</v>
      </c>
      <c r="AC606" t="s">
        <v>107</v>
      </c>
    </row>
    <row r="607" spans="1:29" x14ac:dyDescent="0.3">
      <c r="A607" s="1" t="s">
        <v>47</v>
      </c>
      <c r="B607" t="s">
        <v>145</v>
      </c>
      <c r="C607" t="s">
        <v>270</v>
      </c>
      <c r="D607" t="s">
        <v>76</v>
      </c>
      <c r="E607">
        <v>8</v>
      </c>
      <c r="F607" t="s">
        <v>64</v>
      </c>
      <c r="G607" t="s">
        <v>1152</v>
      </c>
      <c r="H607" t="s">
        <v>79</v>
      </c>
      <c r="I607" t="s">
        <v>441</v>
      </c>
      <c r="J607" t="s">
        <v>2456</v>
      </c>
      <c r="K607" t="s">
        <v>2457</v>
      </c>
      <c r="L607" t="s">
        <v>2458</v>
      </c>
      <c r="M607" t="s">
        <v>2459</v>
      </c>
      <c r="N607" t="s">
        <v>94</v>
      </c>
      <c r="O607">
        <v>21115</v>
      </c>
      <c r="P607">
        <v>24202</v>
      </c>
      <c r="Q607" t="s">
        <v>95</v>
      </c>
      <c r="R607">
        <v>39</v>
      </c>
      <c r="S607" s="2">
        <v>45149</v>
      </c>
      <c r="T607" s="2">
        <v>45176</v>
      </c>
      <c r="U607">
        <v>0</v>
      </c>
      <c r="V607" t="s">
        <v>43</v>
      </c>
      <c r="W607">
        <v>732</v>
      </c>
      <c r="X607" t="s">
        <v>60</v>
      </c>
      <c r="Y607" t="s">
        <v>72</v>
      </c>
      <c r="Z607">
        <v>0</v>
      </c>
      <c r="AA607">
        <v>825</v>
      </c>
      <c r="AB607">
        <v>22142</v>
      </c>
      <c r="AC607" t="s">
        <v>107</v>
      </c>
    </row>
    <row r="608" spans="1:29" x14ac:dyDescent="0.3">
      <c r="A608" s="1" t="s">
        <v>29</v>
      </c>
      <c r="B608" t="s">
        <v>74</v>
      </c>
      <c r="C608" t="s">
        <v>2140</v>
      </c>
      <c r="D608" t="s">
        <v>98</v>
      </c>
      <c r="E608">
        <v>4</v>
      </c>
      <c r="F608" t="s">
        <v>120</v>
      </c>
      <c r="G608" t="s">
        <v>820</v>
      </c>
      <c r="H608" t="s">
        <v>35</v>
      </c>
      <c r="I608" t="s">
        <v>1246</v>
      </c>
      <c r="J608" t="s">
        <v>2460</v>
      </c>
      <c r="K608" t="s">
        <v>2461</v>
      </c>
      <c r="L608" t="s">
        <v>2462</v>
      </c>
      <c r="M608" t="s">
        <v>836</v>
      </c>
      <c r="N608" t="s">
        <v>84</v>
      </c>
      <c r="O608">
        <v>25899</v>
      </c>
      <c r="P608">
        <v>30866</v>
      </c>
      <c r="Q608" t="s">
        <v>95</v>
      </c>
      <c r="R608">
        <v>320</v>
      </c>
      <c r="S608" s="2">
        <v>44419</v>
      </c>
      <c r="T608" s="2">
        <v>44421</v>
      </c>
      <c r="U608">
        <v>0</v>
      </c>
      <c r="V608" t="s">
        <v>85</v>
      </c>
      <c r="W608">
        <v>602</v>
      </c>
      <c r="X608" t="s">
        <v>60</v>
      </c>
      <c r="Y608" t="s">
        <v>61</v>
      </c>
      <c r="Z608">
        <v>0</v>
      </c>
      <c r="AA608">
        <v>813</v>
      </c>
      <c r="AB608">
        <v>29772</v>
      </c>
      <c r="AC608" t="s">
        <v>46</v>
      </c>
    </row>
    <row r="609" spans="1:29" x14ac:dyDescent="0.3">
      <c r="A609" s="1" t="s">
        <v>29</v>
      </c>
      <c r="B609" t="s">
        <v>541</v>
      </c>
      <c r="C609" t="s">
        <v>2463</v>
      </c>
      <c r="D609" t="s">
        <v>178</v>
      </c>
      <c r="E609">
        <v>1</v>
      </c>
      <c r="F609" t="s">
        <v>33</v>
      </c>
      <c r="G609" t="s">
        <v>34</v>
      </c>
      <c r="H609" t="s">
        <v>79</v>
      </c>
      <c r="I609" t="s">
        <v>1083</v>
      </c>
      <c r="J609" t="s">
        <v>928</v>
      </c>
      <c r="K609" t="s">
        <v>2464</v>
      </c>
      <c r="L609" t="s">
        <v>2465</v>
      </c>
      <c r="M609" t="s">
        <v>546</v>
      </c>
      <c r="N609" t="s">
        <v>94</v>
      </c>
      <c r="O609">
        <v>3352</v>
      </c>
      <c r="P609">
        <v>7889</v>
      </c>
      <c r="Q609" t="s">
        <v>95</v>
      </c>
      <c r="R609">
        <v>910</v>
      </c>
      <c r="S609" s="2">
        <v>45305</v>
      </c>
      <c r="T609" t="s">
        <v>42</v>
      </c>
      <c r="U609">
        <v>0</v>
      </c>
      <c r="V609" t="s">
        <v>85</v>
      </c>
      <c r="W609">
        <v>531</v>
      </c>
      <c r="X609" t="s">
        <v>44</v>
      </c>
      <c r="Y609" t="s">
        <v>72</v>
      </c>
      <c r="Z609">
        <v>0</v>
      </c>
      <c r="AA609">
        <v>884</v>
      </c>
      <c r="AB609">
        <v>5595</v>
      </c>
      <c r="AC609" t="s">
        <v>73</v>
      </c>
    </row>
    <row r="610" spans="1:29" x14ac:dyDescent="0.3">
      <c r="A610" s="1" t="s">
        <v>47</v>
      </c>
      <c r="B610" t="s">
        <v>161</v>
      </c>
      <c r="C610" t="s">
        <v>1434</v>
      </c>
      <c r="D610" t="s">
        <v>119</v>
      </c>
      <c r="E610">
        <v>9</v>
      </c>
      <c r="F610" t="s">
        <v>129</v>
      </c>
      <c r="G610" t="s">
        <v>130</v>
      </c>
      <c r="H610" t="s">
        <v>79</v>
      </c>
      <c r="I610" t="s">
        <v>1358</v>
      </c>
      <c r="J610" t="s">
        <v>2466</v>
      </c>
      <c r="K610" t="s">
        <v>2467</v>
      </c>
      <c r="L610" t="s">
        <v>2468</v>
      </c>
      <c r="M610" t="s">
        <v>618</v>
      </c>
      <c r="N610" t="s">
        <v>84</v>
      </c>
      <c r="O610">
        <v>27406</v>
      </c>
      <c r="P610">
        <v>30951</v>
      </c>
      <c r="Q610" t="s">
        <v>95</v>
      </c>
      <c r="R610">
        <v>425</v>
      </c>
      <c r="S610" s="2">
        <v>45064</v>
      </c>
      <c r="T610" t="s">
        <v>42</v>
      </c>
      <c r="U610">
        <v>0</v>
      </c>
      <c r="V610" t="s">
        <v>43</v>
      </c>
      <c r="W610">
        <v>708</v>
      </c>
      <c r="X610" t="s">
        <v>44</v>
      </c>
      <c r="Y610" t="s">
        <v>61</v>
      </c>
      <c r="Z610">
        <v>0</v>
      </c>
      <c r="AA610">
        <v>133</v>
      </c>
      <c r="AB610">
        <v>29001</v>
      </c>
      <c r="AC610" t="s">
        <v>73</v>
      </c>
    </row>
    <row r="611" spans="1:29" x14ac:dyDescent="0.3">
      <c r="A611" s="1" t="s">
        <v>29</v>
      </c>
      <c r="B611" t="s">
        <v>62</v>
      </c>
      <c r="C611" t="s">
        <v>2469</v>
      </c>
      <c r="D611" t="s">
        <v>257</v>
      </c>
      <c r="E611">
        <v>5</v>
      </c>
      <c r="F611" t="s">
        <v>33</v>
      </c>
      <c r="G611" t="s">
        <v>170</v>
      </c>
      <c r="H611" t="s">
        <v>79</v>
      </c>
      <c r="I611" t="s">
        <v>305</v>
      </c>
      <c r="J611" t="s">
        <v>2470</v>
      </c>
      <c r="K611" t="s">
        <v>2471</v>
      </c>
      <c r="L611" t="s">
        <v>2472</v>
      </c>
      <c r="M611" t="s">
        <v>326</v>
      </c>
      <c r="N611" t="s">
        <v>40</v>
      </c>
      <c r="O611">
        <v>4143</v>
      </c>
      <c r="P611">
        <v>8060</v>
      </c>
      <c r="Q611" t="s">
        <v>59</v>
      </c>
      <c r="R611">
        <v>448</v>
      </c>
      <c r="S611" s="2">
        <v>45301</v>
      </c>
      <c r="T611" t="s">
        <v>42</v>
      </c>
      <c r="U611">
        <v>43762</v>
      </c>
      <c r="V611" t="s">
        <v>43</v>
      </c>
      <c r="W611">
        <v>471</v>
      </c>
      <c r="X611" t="s">
        <v>44</v>
      </c>
      <c r="Y611" t="s">
        <v>72</v>
      </c>
      <c r="Z611">
        <v>0</v>
      </c>
      <c r="AA611">
        <v>379</v>
      </c>
      <c r="AB611">
        <v>7066</v>
      </c>
      <c r="AC611" t="s">
        <v>46</v>
      </c>
    </row>
    <row r="612" spans="1:29" x14ac:dyDescent="0.3">
      <c r="A612" s="1" t="s">
        <v>29</v>
      </c>
      <c r="B612" t="s">
        <v>541</v>
      </c>
      <c r="C612" t="s">
        <v>1570</v>
      </c>
      <c r="D612" t="s">
        <v>128</v>
      </c>
      <c r="E612">
        <v>3</v>
      </c>
      <c r="F612" t="s">
        <v>221</v>
      </c>
      <c r="G612" t="s">
        <v>1989</v>
      </c>
      <c r="H612" t="s">
        <v>79</v>
      </c>
      <c r="I612" t="s">
        <v>496</v>
      </c>
      <c r="J612" t="s">
        <v>2473</v>
      </c>
      <c r="K612" t="s">
        <v>2474</v>
      </c>
      <c r="L612" t="s">
        <v>2475</v>
      </c>
      <c r="M612" t="s">
        <v>563</v>
      </c>
      <c r="N612" t="s">
        <v>84</v>
      </c>
      <c r="O612">
        <v>7933</v>
      </c>
      <c r="P612">
        <v>11415</v>
      </c>
      <c r="Q612" t="s">
        <v>41</v>
      </c>
      <c r="R612">
        <v>686</v>
      </c>
      <c r="S612" s="2">
        <v>44892</v>
      </c>
      <c r="T612" s="2">
        <v>44896</v>
      </c>
      <c r="U612">
        <v>0</v>
      </c>
      <c r="V612" t="s">
        <v>85</v>
      </c>
      <c r="W612">
        <v>519</v>
      </c>
      <c r="X612" t="s">
        <v>60</v>
      </c>
      <c r="Y612" t="s">
        <v>61</v>
      </c>
      <c r="Z612">
        <v>0</v>
      </c>
      <c r="AA612">
        <v>875</v>
      </c>
      <c r="AB612">
        <v>9561</v>
      </c>
      <c r="AC612" t="s">
        <v>73</v>
      </c>
    </row>
    <row r="613" spans="1:29" x14ac:dyDescent="0.3">
      <c r="A613" s="1" t="s">
        <v>29</v>
      </c>
      <c r="B613" t="s">
        <v>541</v>
      </c>
      <c r="C613" t="s">
        <v>604</v>
      </c>
      <c r="D613" t="s">
        <v>155</v>
      </c>
      <c r="E613">
        <v>9</v>
      </c>
      <c r="F613" t="s">
        <v>51</v>
      </c>
      <c r="G613" t="s">
        <v>52</v>
      </c>
      <c r="H613" t="s">
        <v>79</v>
      </c>
      <c r="I613" t="s">
        <v>869</v>
      </c>
      <c r="J613" t="s">
        <v>2476</v>
      </c>
      <c r="K613" t="s">
        <v>2477</v>
      </c>
      <c r="L613" t="s">
        <v>2478</v>
      </c>
      <c r="M613" t="s">
        <v>1193</v>
      </c>
      <c r="N613" t="s">
        <v>94</v>
      </c>
      <c r="O613">
        <v>4311</v>
      </c>
      <c r="P613">
        <v>7499</v>
      </c>
      <c r="Q613" t="s">
        <v>41</v>
      </c>
      <c r="R613">
        <v>70</v>
      </c>
      <c r="S613" s="2">
        <v>44658</v>
      </c>
      <c r="T613" t="s">
        <v>42</v>
      </c>
      <c r="U613">
        <v>0</v>
      </c>
      <c r="V613" t="s">
        <v>43</v>
      </c>
      <c r="W613">
        <v>770</v>
      </c>
      <c r="X613" t="s">
        <v>44</v>
      </c>
      <c r="Y613" t="s">
        <v>45</v>
      </c>
      <c r="Z613">
        <v>0</v>
      </c>
      <c r="AA613">
        <v>966</v>
      </c>
      <c r="AB613">
        <v>5286</v>
      </c>
      <c r="AC613" t="s">
        <v>46</v>
      </c>
    </row>
    <row r="614" spans="1:29" x14ac:dyDescent="0.3">
      <c r="A614" s="1" t="s">
        <v>47</v>
      </c>
      <c r="B614" t="s">
        <v>161</v>
      </c>
      <c r="C614" t="s">
        <v>2203</v>
      </c>
      <c r="D614" t="s">
        <v>178</v>
      </c>
      <c r="E614">
        <v>8</v>
      </c>
      <c r="F614" t="s">
        <v>99</v>
      </c>
      <c r="G614" t="s">
        <v>100</v>
      </c>
      <c r="H614" t="s">
        <v>79</v>
      </c>
      <c r="I614" t="s">
        <v>292</v>
      </c>
      <c r="J614" t="s">
        <v>2479</v>
      </c>
      <c r="K614" t="s">
        <v>2480</v>
      </c>
      <c r="L614" t="s">
        <v>2481</v>
      </c>
      <c r="M614" t="s">
        <v>1475</v>
      </c>
      <c r="N614" t="s">
        <v>84</v>
      </c>
      <c r="O614">
        <v>26156</v>
      </c>
      <c r="P614">
        <v>29880</v>
      </c>
      <c r="Q614" t="s">
        <v>59</v>
      </c>
      <c r="R614">
        <v>566</v>
      </c>
      <c r="S614" s="2">
        <v>44434</v>
      </c>
      <c r="T614" t="s">
        <v>42</v>
      </c>
      <c r="U614">
        <v>32411</v>
      </c>
      <c r="V614" t="s">
        <v>85</v>
      </c>
      <c r="W614">
        <v>675</v>
      </c>
      <c r="X614" t="s">
        <v>44</v>
      </c>
      <c r="Y614" t="s">
        <v>72</v>
      </c>
      <c r="Z614">
        <v>0</v>
      </c>
      <c r="AA614">
        <v>703</v>
      </c>
      <c r="AB614">
        <v>27607</v>
      </c>
      <c r="AC614" t="s">
        <v>73</v>
      </c>
    </row>
    <row r="615" spans="1:29" x14ac:dyDescent="0.3">
      <c r="A615" s="1" t="s">
        <v>47</v>
      </c>
      <c r="B615" t="s">
        <v>176</v>
      </c>
      <c r="C615" t="s">
        <v>1655</v>
      </c>
      <c r="D615" t="s">
        <v>169</v>
      </c>
      <c r="E615">
        <v>1</v>
      </c>
      <c r="F615" t="s">
        <v>129</v>
      </c>
      <c r="G615" t="s">
        <v>395</v>
      </c>
      <c r="H615" t="s">
        <v>35</v>
      </c>
      <c r="I615" t="s">
        <v>990</v>
      </c>
      <c r="J615" t="s">
        <v>1076</v>
      </c>
      <c r="K615">
        <f>1-103-683-9469</f>
        <v>-10254</v>
      </c>
      <c r="L615" t="s">
        <v>2482</v>
      </c>
      <c r="M615" t="s">
        <v>183</v>
      </c>
      <c r="N615" t="s">
        <v>84</v>
      </c>
      <c r="O615">
        <v>4391</v>
      </c>
      <c r="P615">
        <v>6436</v>
      </c>
      <c r="Q615" t="s">
        <v>41</v>
      </c>
      <c r="R615">
        <v>111</v>
      </c>
      <c r="S615" s="2">
        <v>45073</v>
      </c>
      <c r="T615" s="2">
        <v>45086</v>
      </c>
      <c r="U615">
        <v>0</v>
      </c>
      <c r="V615" t="s">
        <v>85</v>
      </c>
      <c r="W615">
        <v>796</v>
      </c>
      <c r="X615" t="s">
        <v>60</v>
      </c>
      <c r="Y615" t="s">
        <v>45</v>
      </c>
      <c r="Z615">
        <v>0</v>
      </c>
      <c r="AA615">
        <v>549</v>
      </c>
      <c r="AB615">
        <v>6078</v>
      </c>
      <c r="AC615" t="s">
        <v>73</v>
      </c>
    </row>
    <row r="616" spans="1:29" x14ac:dyDescent="0.3">
      <c r="A616" s="1" t="s">
        <v>47</v>
      </c>
      <c r="B616" t="s">
        <v>117</v>
      </c>
      <c r="C616" t="s">
        <v>243</v>
      </c>
      <c r="D616" t="s">
        <v>236</v>
      </c>
      <c r="E616">
        <v>6</v>
      </c>
      <c r="F616" t="s">
        <v>129</v>
      </c>
      <c r="G616" t="s">
        <v>298</v>
      </c>
      <c r="H616" t="s">
        <v>79</v>
      </c>
      <c r="I616" t="s">
        <v>1611</v>
      </c>
      <c r="J616" t="s">
        <v>245</v>
      </c>
      <c r="K616">
        <v>6958420790</v>
      </c>
      <c r="L616" t="s">
        <v>2483</v>
      </c>
      <c r="M616" t="s">
        <v>517</v>
      </c>
      <c r="N616" t="s">
        <v>94</v>
      </c>
      <c r="O616">
        <v>27726</v>
      </c>
      <c r="P616">
        <v>31271</v>
      </c>
      <c r="Q616" t="s">
        <v>95</v>
      </c>
      <c r="R616">
        <v>145</v>
      </c>
      <c r="S616" s="2">
        <v>45288</v>
      </c>
      <c r="T616" t="s">
        <v>42</v>
      </c>
      <c r="U616">
        <v>0</v>
      </c>
      <c r="V616" t="s">
        <v>106</v>
      </c>
      <c r="W616">
        <v>545</v>
      </c>
      <c r="X616" t="s">
        <v>44</v>
      </c>
      <c r="Y616" t="s">
        <v>61</v>
      </c>
      <c r="Z616">
        <v>0</v>
      </c>
      <c r="AA616">
        <v>333</v>
      </c>
      <c r="AB616">
        <v>30074</v>
      </c>
      <c r="AC616" t="s">
        <v>107</v>
      </c>
    </row>
    <row r="617" spans="1:29" x14ac:dyDescent="0.3">
      <c r="A617" s="1" t="s">
        <v>29</v>
      </c>
      <c r="B617" t="s">
        <v>541</v>
      </c>
      <c r="C617" t="s">
        <v>1513</v>
      </c>
      <c r="D617" t="s">
        <v>257</v>
      </c>
      <c r="E617">
        <v>10</v>
      </c>
      <c r="F617" t="s">
        <v>64</v>
      </c>
      <c r="G617" t="s">
        <v>802</v>
      </c>
      <c r="H617" t="s">
        <v>79</v>
      </c>
      <c r="I617" t="s">
        <v>778</v>
      </c>
      <c r="J617" t="s">
        <v>2484</v>
      </c>
      <c r="K617" t="s">
        <v>2485</v>
      </c>
      <c r="L617" t="s">
        <v>2486</v>
      </c>
      <c r="M617" t="s">
        <v>563</v>
      </c>
      <c r="N617" t="s">
        <v>40</v>
      </c>
      <c r="O617">
        <v>9583</v>
      </c>
      <c r="P617">
        <v>11914</v>
      </c>
      <c r="Q617" t="s">
        <v>59</v>
      </c>
      <c r="R617">
        <v>982</v>
      </c>
      <c r="S617" s="2">
        <v>44907</v>
      </c>
      <c r="T617" s="2">
        <v>44934</v>
      </c>
      <c r="U617">
        <v>22599</v>
      </c>
      <c r="V617" t="s">
        <v>85</v>
      </c>
      <c r="W617">
        <v>691</v>
      </c>
      <c r="X617" t="s">
        <v>60</v>
      </c>
      <c r="Y617" t="s">
        <v>45</v>
      </c>
      <c r="Z617">
        <v>0</v>
      </c>
      <c r="AA617">
        <v>95</v>
      </c>
      <c r="AB617">
        <v>11618</v>
      </c>
      <c r="AC617" t="s">
        <v>73</v>
      </c>
    </row>
    <row r="618" spans="1:29" x14ac:dyDescent="0.3">
      <c r="A618" s="1" t="s">
        <v>47</v>
      </c>
      <c r="B618" t="s">
        <v>117</v>
      </c>
      <c r="C618" t="s">
        <v>2487</v>
      </c>
      <c r="D618" t="s">
        <v>50</v>
      </c>
      <c r="E618">
        <v>5</v>
      </c>
      <c r="F618" t="s">
        <v>186</v>
      </c>
      <c r="G618" t="s">
        <v>620</v>
      </c>
      <c r="H618" t="s">
        <v>79</v>
      </c>
      <c r="I618" t="s">
        <v>464</v>
      </c>
      <c r="J618" t="s">
        <v>1450</v>
      </c>
      <c r="K618" t="s">
        <v>2488</v>
      </c>
      <c r="L618" t="s">
        <v>2489</v>
      </c>
      <c r="M618" t="s">
        <v>868</v>
      </c>
      <c r="N618" t="s">
        <v>58</v>
      </c>
      <c r="O618">
        <v>28878</v>
      </c>
      <c r="P618">
        <v>30963</v>
      </c>
      <c r="Q618" t="s">
        <v>41</v>
      </c>
      <c r="R618">
        <v>188</v>
      </c>
      <c r="S618" s="2">
        <v>45133</v>
      </c>
      <c r="T618" t="s">
        <v>42</v>
      </c>
      <c r="U618">
        <v>0</v>
      </c>
      <c r="V618" t="s">
        <v>85</v>
      </c>
      <c r="W618">
        <v>672</v>
      </c>
      <c r="X618" t="s">
        <v>44</v>
      </c>
      <c r="Y618" t="s">
        <v>45</v>
      </c>
      <c r="Z618">
        <v>4426</v>
      </c>
      <c r="AA618">
        <v>661</v>
      </c>
      <c r="AB618">
        <v>30499</v>
      </c>
      <c r="AC618" t="s">
        <v>46</v>
      </c>
    </row>
    <row r="619" spans="1:29" x14ac:dyDescent="0.3">
      <c r="A619" s="1" t="s">
        <v>29</v>
      </c>
      <c r="B619" t="s">
        <v>86</v>
      </c>
      <c r="C619" t="s">
        <v>2490</v>
      </c>
      <c r="D619" t="s">
        <v>50</v>
      </c>
      <c r="E619">
        <v>4</v>
      </c>
      <c r="F619" t="s">
        <v>99</v>
      </c>
      <c r="G619" t="s">
        <v>1138</v>
      </c>
      <c r="H619" t="s">
        <v>79</v>
      </c>
      <c r="I619" t="s">
        <v>832</v>
      </c>
      <c r="J619" t="s">
        <v>2491</v>
      </c>
      <c r="K619" t="s">
        <v>2492</v>
      </c>
      <c r="L619" t="s">
        <v>2493</v>
      </c>
      <c r="M619" t="s">
        <v>1691</v>
      </c>
      <c r="N619" t="s">
        <v>40</v>
      </c>
      <c r="O619">
        <v>22630</v>
      </c>
      <c r="P619">
        <v>25917</v>
      </c>
      <c r="Q619" t="s">
        <v>95</v>
      </c>
      <c r="R619">
        <v>887</v>
      </c>
      <c r="S619" s="2">
        <v>44409</v>
      </c>
      <c r="T619" s="2">
        <v>44415</v>
      </c>
      <c r="U619">
        <v>0</v>
      </c>
      <c r="V619" t="s">
        <v>106</v>
      </c>
      <c r="W619">
        <v>751</v>
      </c>
      <c r="X619" t="s">
        <v>60</v>
      </c>
      <c r="Y619" t="s">
        <v>72</v>
      </c>
      <c r="Z619">
        <v>0</v>
      </c>
      <c r="AA619">
        <v>256</v>
      </c>
      <c r="AB619">
        <v>23009</v>
      </c>
      <c r="AC619" t="s">
        <v>73</v>
      </c>
    </row>
    <row r="620" spans="1:29" x14ac:dyDescent="0.3">
      <c r="A620" s="1" t="s">
        <v>47</v>
      </c>
      <c r="B620" t="s">
        <v>48</v>
      </c>
      <c r="C620" t="s">
        <v>2494</v>
      </c>
      <c r="D620" t="s">
        <v>138</v>
      </c>
      <c r="E620">
        <v>9</v>
      </c>
      <c r="F620" t="s">
        <v>64</v>
      </c>
      <c r="G620" t="s">
        <v>1599</v>
      </c>
      <c r="H620" t="s">
        <v>35</v>
      </c>
      <c r="I620" t="s">
        <v>906</v>
      </c>
      <c r="J620" t="s">
        <v>2495</v>
      </c>
      <c r="K620" t="s">
        <v>2496</v>
      </c>
      <c r="L620" t="s">
        <v>2497</v>
      </c>
      <c r="M620" t="s">
        <v>220</v>
      </c>
      <c r="N620" t="s">
        <v>94</v>
      </c>
      <c r="O620">
        <v>14101</v>
      </c>
      <c r="P620">
        <v>17325</v>
      </c>
      <c r="Q620" t="s">
        <v>41</v>
      </c>
      <c r="R620">
        <v>886</v>
      </c>
      <c r="S620" s="2">
        <v>44870</v>
      </c>
      <c r="T620" t="s">
        <v>42</v>
      </c>
      <c r="U620">
        <v>0</v>
      </c>
      <c r="V620" t="s">
        <v>106</v>
      </c>
      <c r="W620">
        <v>801</v>
      </c>
      <c r="X620" t="s">
        <v>44</v>
      </c>
      <c r="Y620" t="s">
        <v>61</v>
      </c>
      <c r="Z620">
        <v>0</v>
      </c>
      <c r="AA620">
        <v>847</v>
      </c>
      <c r="AB620">
        <v>15656</v>
      </c>
      <c r="AC620" t="s">
        <v>73</v>
      </c>
    </row>
    <row r="621" spans="1:29" x14ac:dyDescent="0.3">
      <c r="A621" s="1" t="s">
        <v>29</v>
      </c>
      <c r="B621" t="s">
        <v>86</v>
      </c>
      <c r="C621" t="s">
        <v>1042</v>
      </c>
      <c r="D621" t="s">
        <v>155</v>
      </c>
      <c r="E621">
        <v>3</v>
      </c>
      <c r="F621" t="s">
        <v>99</v>
      </c>
      <c r="G621" t="s">
        <v>710</v>
      </c>
      <c r="H621" t="s">
        <v>79</v>
      </c>
      <c r="I621" t="s">
        <v>238</v>
      </c>
      <c r="J621" t="s">
        <v>530</v>
      </c>
      <c r="K621" t="s">
        <v>2498</v>
      </c>
      <c r="L621" t="s">
        <v>2499</v>
      </c>
      <c r="M621" t="s">
        <v>2131</v>
      </c>
      <c r="N621" t="s">
        <v>84</v>
      </c>
      <c r="O621">
        <v>19493</v>
      </c>
      <c r="P621">
        <v>24355</v>
      </c>
      <c r="Q621" t="s">
        <v>95</v>
      </c>
      <c r="R621">
        <v>673</v>
      </c>
      <c r="S621" s="2">
        <v>44682</v>
      </c>
      <c r="T621" s="2">
        <v>44702</v>
      </c>
      <c r="U621">
        <v>0</v>
      </c>
      <c r="V621" t="s">
        <v>85</v>
      </c>
      <c r="W621">
        <v>645</v>
      </c>
      <c r="X621" t="s">
        <v>60</v>
      </c>
      <c r="Y621" t="s">
        <v>45</v>
      </c>
      <c r="Z621">
        <v>0</v>
      </c>
      <c r="AA621">
        <v>603</v>
      </c>
      <c r="AB621">
        <v>23235</v>
      </c>
      <c r="AC621" t="s">
        <v>107</v>
      </c>
    </row>
    <row r="622" spans="1:29" x14ac:dyDescent="0.3">
      <c r="A622" s="1" t="s">
        <v>29</v>
      </c>
      <c r="B622" t="s">
        <v>327</v>
      </c>
      <c r="C622" t="s">
        <v>1383</v>
      </c>
      <c r="D622" t="s">
        <v>50</v>
      </c>
      <c r="E622">
        <v>6</v>
      </c>
      <c r="F622" t="s">
        <v>64</v>
      </c>
      <c r="G622" t="s">
        <v>433</v>
      </c>
      <c r="H622" t="s">
        <v>79</v>
      </c>
      <c r="I622" t="s">
        <v>1156</v>
      </c>
      <c r="J622" t="s">
        <v>748</v>
      </c>
      <c r="K622" t="s">
        <v>2500</v>
      </c>
      <c r="L622" t="s">
        <v>2501</v>
      </c>
      <c r="M622" t="s">
        <v>1159</v>
      </c>
      <c r="N622" t="s">
        <v>84</v>
      </c>
      <c r="O622">
        <v>5985</v>
      </c>
      <c r="P622">
        <v>9522</v>
      </c>
      <c r="Q622" t="s">
        <v>41</v>
      </c>
      <c r="R622">
        <v>583</v>
      </c>
      <c r="S622" s="2">
        <v>44768</v>
      </c>
      <c r="T622" s="2">
        <v>44787</v>
      </c>
      <c r="U622">
        <v>0</v>
      </c>
      <c r="V622" t="s">
        <v>85</v>
      </c>
      <c r="W622">
        <v>460</v>
      </c>
      <c r="X622" t="s">
        <v>60</v>
      </c>
      <c r="Y622" t="s">
        <v>45</v>
      </c>
      <c r="Z622">
        <v>0</v>
      </c>
      <c r="AA622">
        <v>936</v>
      </c>
      <c r="AB622">
        <v>7967</v>
      </c>
      <c r="AC622" t="s">
        <v>73</v>
      </c>
    </row>
    <row r="623" spans="1:29" x14ac:dyDescent="0.3">
      <c r="A623" s="1" t="s">
        <v>47</v>
      </c>
      <c r="B623" t="s">
        <v>145</v>
      </c>
      <c r="C623" t="s">
        <v>528</v>
      </c>
      <c r="D623" t="s">
        <v>352</v>
      </c>
      <c r="E623">
        <v>7</v>
      </c>
      <c r="F623" t="s">
        <v>51</v>
      </c>
      <c r="G623" t="s">
        <v>291</v>
      </c>
      <c r="H623" t="s">
        <v>79</v>
      </c>
      <c r="I623" t="s">
        <v>921</v>
      </c>
      <c r="J623" t="s">
        <v>319</v>
      </c>
      <c r="K623" t="s">
        <v>2502</v>
      </c>
      <c r="L623" t="s">
        <v>2503</v>
      </c>
      <c r="M623" t="s">
        <v>152</v>
      </c>
      <c r="N623" t="s">
        <v>94</v>
      </c>
      <c r="O623">
        <v>7591</v>
      </c>
      <c r="P623">
        <v>12297</v>
      </c>
      <c r="Q623" t="s">
        <v>59</v>
      </c>
      <c r="R623">
        <v>783</v>
      </c>
      <c r="S623" s="2">
        <v>44781</v>
      </c>
      <c r="T623" t="s">
        <v>42</v>
      </c>
      <c r="U623">
        <v>42732</v>
      </c>
      <c r="V623" t="s">
        <v>106</v>
      </c>
      <c r="W623">
        <v>557</v>
      </c>
      <c r="X623" t="s">
        <v>44</v>
      </c>
      <c r="Y623" t="s">
        <v>72</v>
      </c>
      <c r="Z623">
        <v>0</v>
      </c>
      <c r="AA623">
        <v>492</v>
      </c>
      <c r="AB623">
        <v>11426</v>
      </c>
      <c r="AC623" t="s">
        <v>73</v>
      </c>
    </row>
    <row r="624" spans="1:29" x14ac:dyDescent="0.3">
      <c r="A624" s="1" t="s">
        <v>29</v>
      </c>
      <c r="B624" t="s">
        <v>363</v>
      </c>
      <c r="C624" t="s">
        <v>450</v>
      </c>
      <c r="D624" t="s">
        <v>201</v>
      </c>
      <c r="E624">
        <v>9</v>
      </c>
      <c r="F624" t="s">
        <v>129</v>
      </c>
      <c r="G624" t="s">
        <v>163</v>
      </c>
      <c r="H624" t="s">
        <v>35</v>
      </c>
      <c r="I624" t="s">
        <v>2504</v>
      </c>
      <c r="J624" t="s">
        <v>2505</v>
      </c>
      <c r="K624" t="s">
        <v>2506</v>
      </c>
      <c r="L624" t="s">
        <v>2507</v>
      </c>
      <c r="M624" t="s">
        <v>431</v>
      </c>
      <c r="N624" t="s">
        <v>58</v>
      </c>
      <c r="O624">
        <v>15472</v>
      </c>
      <c r="P624">
        <v>19616</v>
      </c>
      <c r="Q624" t="s">
        <v>41</v>
      </c>
      <c r="R624">
        <v>766</v>
      </c>
      <c r="S624" s="2">
        <v>44781</v>
      </c>
      <c r="T624" s="2">
        <v>44786</v>
      </c>
      <c r="U624">
        <v>0</v>
      </c>
      <c r="V624" t="s">
        <v>71</v>
      </c>
      <c r="W624">
        <v>721</v>
      </c>
      <c r="X624" t="s">
        <v>60</v>
      </c>
      <c r="Y624" t="s">
        <v>45</v>
      </c>
      <c r="Z624">
        <v>2145</v>
      </c>
      <c r="AA624">
        <v>466</v>
      </c>
      <c r="AB624">
        <v>15830</v>
      </c>
      <c r="AC624" t="s">
        <v>107</v>
      </c>
    </row>
    <row r="625" spans="1:29" x14ac:dyDescent="0.3">
      <c r="A625" s="1" t="s">
        <v>29</v>
      </c>
      <c r="B625" t="s">
        <v>327</v>
      </c>
      <c r="C625" t="s">
        <v>2508</v>
      </c>
      <c r="D625" t="s">
        <v>201</v>
      </c>
      <c r="E625">
        <v>10</v>
      </c>
      <c r="F625" t="s">
        <v>221</v>
      </c>
      <c r="G625" t="s">
        <v>506</v>
      </c>
      <c r="H625" t="s">
        <v>35</v>
      </c>
      <c r="I625" t="s">
        <v>2509</v>
      </c>
      <c r="J625" t="s">
        <v>1626</v>
      </c>
      <c r="K625" t="s">
        <v>2510</v>
      </c>
      <c r="L625" t="s">
        <v>2511</v>
      </c>
      <c r="M625" t="s">
        <v>2080</v>
      </c>
      <c r="N625" t="s">
        <v>94</v>
      </c>
      <c r="O625">
        <v>7827</v>
      </c>
      <c r="P625">
        <v>10921</v>
      </c>
      <c r="Q625" t="s">
        <v>95</v>
      </c>
      <c r="R625">
        <v>391</v>
      </c>
      <c r="S625" s="2">
        <v>45324</v>
      </c>
      <c r="T625" s="2">
        <v>45325</v>
      </c>
      <c r="U625">
        <v>0</v>
      </c>
      <c r="V625" t="s">
        <v>43</v>
      </c>
      <c r="W625">
        <v>676</v>
      </c>
      <c r="X625" t="s">
        <v>60</v>
      </c>
      <c r="Y625" t="s">
        <v>45</v>
      </c>
      <c r="Z625">
        <v>0</v>
      </c>
      <c r="AA625">
        <v>706</v>
      </c>
      <c r="AB625">
        <v>10814</v>
      </c>
      <c r="AC625" t="s">
        <v>46</v>
      </c>
    </row>
    <row r="626" spans="1:29" x14ac:dyDescent="0.3">
      <c r="A626" s="1" t="s">
        <v>47</v>
      </c>
      <c r="B626" t="s">
        <v>176</v>
      </c>
      <c r="C626" t="s">
        <v>2512</v>
      </c>
      <c r="D626" t="s">
        <v>178</v>
      </c>
      <c r="E626">
        <v>8</v>
      </c>
      <c r="F626" t="s">
        <v>99</v>
      </c>
      <c r="G626" t="s">
        <v>100</v>
      </c>
      <c r="H626" t="s">
        <v>79</v>
      </c>
      <c r="I626" t="s">
        <v>2513</v>
      </c>
      <c r="J626" t="s">
        <v>354</v>
      </c>
      <c r="K626" t="s">
        <v>2514</v>
      </c>
      <c r="L626" t="s">
        <v>2515</v>
      </c>
      <c r="M626" t="s">
        <v>1637</v>
      </c>
      <c r="N626" t="s">
        <v>40</v>
      </c>
      <c r="O626">
        <v>22103</v>
      </c>
      <c r="P626">
        <v>26876</v>
      </c>
      <c r="Q626" t="s">
        <v>41</v>
      </c>
      <c r="R626">
        <v>129</v>
      </c>
      <c r="S626" s="2">
        <v>45006</v>
      </c>
      <c r="T626" t="s">
        <v>42</v>
      </c>
      <c r="U626">
        <v>0</v>
      </c>
      <c r="V626" t="s">
        <v>106</v>
      </c>
      <c r="W626">
        <v>488</v>
      </c>
      <c r="X626" t="s">
        <v>44</v>
      </c>
      <c r="Y626" t="s">
        <v>61</v>
      </c>
      <c r="Z626">
        <v>0</v>
      </c>
      <c r="AA626">
        <v>655</v>
      </c>
      <c r="AB626">
        <v>22533</v>
      </c>
      <c r="AC626" t="s">
        <v>46</v>
      </c>
    </row>
    <row r="627" spans="1:29" x14ac:dyDescent="0.3">
      <c r="A627" s="1" t="s">
        <v>29</v>
      </c>
      <c r="B627" t="s">
        <v>96</v>
      </c>
      <c r="C627" t="s">
        <v>1194</v>
      </c>
      <c r="D627" t="s">
        <v>178</v>
      </c>
      <c r="E627">
        <v>6</v>
      </c>
      <c r="F627" t="s">
        <v>51</v>
      </c>
      <c r="G627" t="s">
        <v>1075</v>
      </c>
      <c r="H627" t="s">
        <v>79</v>
      </c>
      <c r="I627" t="s">
        <v>1461</v>
      </c>
      <c r="J627" t="s">
        <v>2516</v>
      </c>
      <c r="K627" s="3" t="s">
        <v>2517</v>
      </c>
      <c r="L627" t="s">
        <v>2518</v>
      </c>
      <c r="M627" t="s">
        <v>818</v>
      </c>
      <c r="N627" t="s">
        <v>40</v>
      </c>
      <c r="O627">
        <v>13623</v>
      </c>
      <c r="P627">
        <v>16820</v>
      </c>
      <c r="Q627" t="s">
        <v>95</v>
      </c>
      <c r="R627">
        <v>458</v>
      </c>
      <c r="S627" s="2">
        <v>44921</v>
      </c>
      <c r="T627" t="s">
        <v>42</v>
      </c>
      <c r="U627">
        <v>0</v>
      </c>
      <c r="V627" t="s">
        <v>43</v>
      </c>
      <c r="W627">
        <v>438</v>
      </c>
      <c r="X627" t="s">
        <v>44</v>
      </c>
      <c r="Y627" t="s">
        <v>61</v>
      </c>
      <c r="Z627">
        <v>0</v>
      </c>
      <c r="AA627">
        <v>611</v>
      </c>
      <c r="AB627">
        <v>16279</v>
      </c>
      <c r="AC627" t="s">
        <v>46</v>
      </c>
    </row>
    <row r="628" spans="1:29" x14ac:dyDescent="0.3">
      <c r="A628" s="1" t="s">
        <v>29</v>
      </c>
      <c r="B628" t="s">
        <v>363</v>
      </c>
      <c r="C628" t="s">
        <v>1064</v>
      </c>
      <c r="D628" t="s">
        <v>119</v>
      </c>
      <c r="E628">
        <v>10</v>
      </c>
      <c r="F628" t="s">
        <v>77</v>
      </c>
      <c r="G628" t="s">
        <v>147</v>
      </c>
      <c r="H628" t="s">
        <v>79</v>
      </c>
      <c r="I628" t="s">
        <v>2519</v>
      </c>
      <c r="J628" t="s">
        <v>453</v>
      </c>
      <c r="K628" t="s">
        <v>2520</v>
      </c>
      <c r="L628" t="s">
        <v>2521</v>
      </c>
      <c r="M628" t="s">
        <v>1603</v>
      </c>
      <c r="N628" t="s">
        <v>40</v>
      </c>
      <c r="O628">
        <v>13385</v>
      </c>
      <c r="P628">
        <v>17717</v>
      </c>
      <c r="Q628" t="s">
        <v>95</v>
      </c>
      <c r="R628">
        <v>92</v>
      </c>
      <c r="S628" s="2">
        <v>44444</v>
      </c>
      <c r="T628" s="2">
        <v>44474</v>
      </c>
      <c r="U628">
        <v>0</v>
      </c>
      <c r="V628" t="s">
        <v>85</v>
      </c>
      <c r="W628">
        <v>610</v>
      </c>
      <c r="X628" t="s">
        <v>60</v>
      </c>
      <c r="Y628" t="s">
        <v>61</v>
      </c>
      <c r="Z628">
        <v>0</v>
      </c>
      <c r="AA628">
        <v>503</v>
      </c>
      <c r="AB628">
        <v>15196</v>
      </c>
      <c r="AC628" t="s">
        <v>73</v>
      </c>
    </row>
    <row r="629" spans="1:29" x14ac:dyDescent="0.3">
      <c r="A629" s="1" t="s">
        <v>47</v>
      </c>
      <c r="B629" t="s">
        <v>48</v>
      </c>
      <c r="C629" t="s">
        <v>1697</v>
      </c>
      <c r="D629" t="s">
        <v>178</v>
      </c>
      <c r="E629">
        <v>10</v>
      </c>
      <c r="F629" t="s">
        <v>33</v>
      </c>
      <c r="G629" t="s">
        <v>209</v>
      </c>
      <c r="H629" t="s">
        <v>35</v>
      </c>
      <c r="I629" t="s">
        <v>1229</v>
      </c>
      <c r="J629" t="s">
        <v>2522</v>
      </c>
      <c r="K629" t="s">
        <v>2523</v>
      </c>
      <c r="L629" t="s">
        <v>2524</v>
      </c>
      <c r="M629" t="s">
        <v>438</v>
      </c>
      <c r="N629" t="s">
        <v>40</v>
      </c>
      <c r="O629">
        <v>11504</v>
      </c>
      <c r="P629">
        <v>13749</v>
      </c>
      <c r="Q629" t="s">
        <v>95</v>
      </c>
      <c r="R629">
        <v>381</v>
      </c>
      <c r="S629" s="2">
        <v>44642</v>
      </c>
      <c r="T629" t="s">
        <v>42</v>
      </c>
      <c r="U629">
        <v>0</v>
      </c>
      <c r="V629" t="s">
        <v>71</v>
      </c>
      <c r="W629">
        <v>803</v>
      </c>
      <c r="X629" t="s">
        <v>44</v>
      </c>
      <c r="Y629" t="s">
        <v>72</v>
      </c>
      <c r="Z629">
        <v>0</v>
      </c>
      <c r="AA629">
        <v>922</v>
      </c>
      <c r="AB629">
        <v>13251</v>
      </c>
      <c r="AC629" t="s">
        <v>73</v>
      </c>
    </row>
    <row r="630" spans="1:29" x14ac:dyDescent="0.3">
      <c r="A630" s="1" t="s">
        <v>47</v>
      </c>
      <c r="B630" t="s">
        <v>161</v>
      </c>
      <c r="C630" t="s">
        <v>162</v>
      </c>
      <c r="D630" t="s">
        <v>352</v>
      </c>
      <c r="E630">
        <v>10</v>
      </c>
      <c r="F630" t="s">
        <v>120</v>
      </c>
      <c r="G630" t="s">
        <v>1180</v>
      </c>
      <c r="H630" t="s">
        <v>35</v>
      </c>
      <c r="I630" t="s">
        <v>2525</v>
      </c>
      <c r="J630" t="s">
        <v>553</v>
      </c>
      <c r="K630" t="s">
        <v>2526</v>
      </c>
      <c r="L630" t="s">
        <v>2527</v>
      </c>
      <c r="M630" t="s">
        <v>2032</v>
      </c>
      <c r="N630" t="s">
        <v>94</v>
      </c>
      <c r="O630">
        <v>13147</v>
      </c>
      <c r="P630">
        <v>16670</v>
      </c>
      <c r="Q630" t="s">
        <v>59</v>
      </c>
      <c r="R630">
        <v>0</v>
      </c>
      <c r="S630" s="2">
        <v>45137</v>
      </c>
      <c r="T630" s="2">
        <v>45147</v>
      </c>
      <c r="U630">
        <v>14012</v>
      </c>
      <c r="V630" t="s">
        <v>106</v>
      </c>
      <c r="W630">
        <v>735</v>
      </c>
      <c r="X630" t="s">
        <v>60</v>
      </c>
      <c r="Y630" t="s">
        <v>45</v>
      </c>
      <c r="Z630">
        <v>0</v>
      </c>
      <c r="AA630">
        <v>658</v>
      </c>
      <c r="AB630">
        <v>16321</v>
      </c>
      <c r="AC630" t="s">
        <v>107</v>
      </c>
    </row>
    <row r="631" spans="1:29" x14ac:dyDescent="0.3">
      <c r="A631" s="1" t="s">
        <v>47</v>
      </c>
      <c r="B631" t="s">
        <v>117</v>
      </c>
      <c r="C631" t="s">
        <v>1344</v>
      </c>
      <c r="D631" t="s">
        <v>98</v>
      </c>
      <c r="E631">
        <v>6</v>
      </c>
      <c r="F631" t="s">
        <v>77</v>
      </c>
      <c r="G631" t="s">
        <v>440</v>
      </c>
      <c r="H631" t="s">
        <v>35</v>
      </c>
      <c r="I631" t="s">
        <v>265</v>
      </c>
      <c r="J631" t="s">
        <v>1176</v>
      </c>
      <c r="K631" t="s">
        <v>2528</v>
      </c>
      <c r="L631" t="s">
        <v>2529</v>
      </c>
      <c r="M631" t="s">
        <v>1484</v>
      </c>
      <c r="N631" t="s">
        <v>94</v>
      </c>
      <c r="O631">
        <v>28030</v>
      </c>
      <c r="P631">
        <v>32175</v>
      </c>
      <c r="Q631" t="s">
        <v>59</v>
      </c>
      <c r="R631">
        <v>28</v>
      </c>
      <c r="S631" s="2">
        <v>45259</v>
      </c>
      <c r="T631" t="s">
        <v>42</v>
      </c>
      <c r="U631">
        <v>21595</v>
      </c>
      <c r="V631" t="s">
        <v>106</v>
      </c>
      <c r="W631">
        <v>805</v>
      </c>
      <c r="X631" t="s">
        <v>44</v>
      </c>
      <c r="Y631" t="s">
        <v>72</v>
      </c>
      <c r="Z631">
        <v>0</v>
      </c>
      <c r="AA631">
        <v>148</v>
      </c>
      <c r="AB631">
        <v>31910</v>
      </c>
      <c r="AC631" t="s">
        <v>73</v>
      </c>
    </row>
    <row r="632" spans="1:29" x14ac:dyDescent="0.3">
      <c r="A632" s="1" t="s">
        <v>29</v>
      </c>
      <c r="B632" t="s">
        <v>541</v>
      </c>
      <c r="C632" t="s">
        <v>888</v>
      </c>
      <c r="D632" t="s">
        <v>178</v>
      </c>
      <c r="E632">
        <v>7</v>
      </c>
      <c r="F632" t="s">
        <v>51</v>
      </c>
      <c r="G632" t="s">
        <v>237</v>
      </c>
      <c r="H632" t="s">
        <v>35</v>
      </c>
      <c r="I632" t="s">
        <v>2530</v>
      </c>
      <c r="J632" t="s">
        <v>921</v>
      </c>
      <c r="K632" t="s">
        <v>2531</v>
      </c>
      <c r="L632" t="s">
        <v>2532</v>
      </c>
      <c r="M632" t="s">
        <v>1715</v>
      </c>
      <c r="N632" t="s">
        <v>58</v>
      </c>
      <c r="O632">
        <v>25357</v>
      </c>
      <c r="P632">
        <v>29223</v>
      </c>
      <c r="Q632" t="s">
        <v>59</v>
      </c>
      <c r="R632">
        <v>65</v>
      </c>
      <c r="S632" s="2">
        <v>44473</v>
      </c>
      <c r="T632" s="2">
        <v>44491</v>
      </c>
      <c r="U632">
        <v>47072</v>
      </c>
      <c r="V632" t="s">
        <v>43</v>
      </c>
      <c r="W632">
        <v>500</v>
      </c>
      <c r="X632" t="s">
        <v>60</v>
      </c>
      <c r="Y632" t="s">
        <v>72</v>
      </c>
      <c r="Z632">
        <v>4927</v>
      </c>
      <c r="AA632">
        <v>821</v>
      </c>
      <c r="AB632">
        <v>27907</v>
      </c>
      <c r="AC632" t="s">
        <v>73</v>
      </c>
    </row>
    <row r="633" spans="1:29" x14ac:dyDescent="0.3">
      <c r="A633" s="1" t="s">
        <v>29</v>
      </c>
      <c r="B633" t="s">
        <v>327</v>
      </c>
      <c r="C633" t="s">
        <v>1383</v>
      </c>
      <c r="D633" t="s">
        <v>387</v>
      </c>
      <c r="E633">
        <v>1</v>
      </c>
      <c r="F633" t="s">
        <v>99</v>
      </c>
      <c r="G633" t="s">
        <v>724</v>
      </c>
      <c r="H633" t="s">
        <v>35</v>
      </c>
      <c r="I633" t="s">
        <v>2533</v>
      </c>
      <c r="J633" t="s">
        <v>2286</v>
      </c>
      <c r="K633" t="s">
        <v>2534</v>
      </c>
      <c r="L633" t="s">
        <v>2535</v>
      </c>
      <c r="M633" t="s">
        <v>1023</v>
      </c>
      <c r="N633" t="s">
        <v>84</v>
      </c>
      <c r="O633">
        <v>11846</v>
      </c>
      <c r="P633">
        <v>15216</v>
      </c>
      <c r="Q633" t="s">
        <v>41</v>
      </c>
      <c r="R633">
        <v>630</v>
      </c>
      <c r="S633" s="2">
        <v>44527</v>
      </c>
      <c r="T633" s="2">
        <v>44542</v>
      </c>
      <c r="U633">
        <v>0</v>
      </c>
      <c r="V633" t="s">
        <v>43</v>
      </c>
      <c r="W633">
        <v>678</v>
      </c>
      <c r="X633" t="s">
        <v>60</v>
      </c>
      <c r="Y633" t="s">
        <v>61</v>
      </c>
      <c r="Z633">
        <v>0</v>
      </c>
      <c r="AA633">
        <v>517</v>
      </c>
      <c r="AB633">
        <v>13040</v>
      </c>
      <c r="AC633" t="s">
        <v>46</v>
      </c>
    </row>
    <row r="634" spans="1:29" x14ac:dyDescent="0.3">
      <c r="A634" s="1" t="s">
        <v>47</v>
      </c>
      <c r="B634" t="s">
        <v>592</v>
      </c>
      <c r="C634" t="s">
        <v>2536</v>
      </c>
      <c r="D634" t="s">
        <v>32</v>
      </c>
      <c r="E634">
        <v>10</v>
      </c>
      <c r="F634" t="s">
        <v>77</v>
      </c>
      <c r="G634" t="s">
        <v>440</v>
      </c>
      <c r="H634" t="s">
        <v>35</v>
      </c>
      <c r="I634" t="s">
        <v>2028</v>
      </c>
      <c r="J634" t="s">
        <v>354</v>
      </c>
      <c r="K634" t="s">
        <v>2537</v>
      </c>
      <c r="L634" t="s">
        <v>2538</v>
      </c>
      <c r="M634" t="s">
        <v>1512</v>
      </c>
      <c r="N634" t="s">
        <v>84</v>
      </c>
      <c r="O634">
        <v>8948</v>
      </c>
      <c r="P634">
        <v>12720</v>
      </c>
      <c r="Q634" t="s">
        <v>41</v>
      </c>
      <c r="R634">
        <v>486</v>
      </c>
      <c r="S634" s="2">
        <v>45191</v>
      </c>
      <c r="T634" t="s">
        <v>42</v>
      </c>
      <c r="U634">
        <v>0</v>
      </c>
      <c r="V634" t="s">
        <v>106</v>
      </c>
      <c r="W634">
        <v>753</v>
      </c>
      <c r="X634" t="s">
        <v>44</v>
      </c>
      <c r="Y634" t="s">
        <v>72</v>
      </c>
      <c r="Z634">
        <v>0</v>
      </c>
      <c r="AA634">
        <v>799</v>
      </c>
      <c r="AB634">
        <v>11040</v>
      </c>
      <c r="AC634" t="s">
        <v>73</v>
      </c>
    </row>
    <row r="635" spans="1:29" x14ac:dyDescent="0.3">
      <c r="A635" s="1" t="s">
        <v>29</v>
      </c>
      <c r="B635" t="s">
        <v>74</v>
      </c>
      <c r="C635" t="s">
        <v>790</v>
      </c>
      <c r="D635" t="s">
        <v>387</v>
      </c>
      <c r="E635">
        <v>6</v>
      </c>
      <c r="F635" t="s">
        <v>129</v>
      </c>
      <c r="G635" t="s">
        <v>298</v>
      </c>
      <c r="H635" t="s">
        <v>35</v>
      </c>
      <c r="I635" t="s">
        <v>2539</v>
      </c>
      <c r="J635" t="s">
        <v>2540</v>
      </c>
      <c r="K635" t="s">
        <v>2541</v>
      </c>
      <c r="L635" t="s">
        <v>2542</v>
      </c>
      <c r="M635" t="s">
        <v>795</v>
      </c>
      <c r="N635" t="s">
        <v>94</v>
      </c>
      <c r="O635">
        <v>7219</v>
      </c>
      <c r="P635">
        <v>11219</v>
      </c>
      <c r="Q635" t="s">
        <v>95</v>
      </c>
      <c r="R635">
        <v>50</v>
      </c>
      <c r="S635" s="2">
        <v>45255</v>
      </c>
      <c r="T635" t="s">
        <v>42</v>
      </c>
      <c r="U635">
        <v>0</v>
      </c>
      <c r="V635" t="s">
        <v>85</v>
      </c>
      <c r="W635">
        <v>568</v>
      </c>
      <c r="X635" t="s">
        <v>44</v>
      </c>
      <c r="Y635" t="s">
        <v>45</v>
      </c>
      <c r="Z635">
        <v>0</v>
      </c>
      <c r="AA635">
        <v>619</v>
      </c>
      <c r="AB635">
        <v>9563</v>
      </c>
      <c r="AC635" t="s">
        <v>73</v>
      </c>
    </row>
    <row r="636" spans="1:29" x14ac:dyDescent="0.3">
      <c r="A636" s="1" t="s">
        <v>29</v>
      </c>
      <c r="B636" t="s">
        <v>228</v>
      </c>
      <c r="C636" t="s">
        <v>1652</v>
      </c>
      <c r="D636" t="s">
        <v>257</v>
      </c>
      <c r="E636">
        <v>5</v>
      </c>
      <c r="F636" t="s">
        <v>99</v>
      </c>
      <c r="G636" t="s">
        <v>631</v>
      </c>
      <c r="H636" t="s">
        <v>79</v>
      </c>
      <c r="I636" t="s">
        <v>305</v>
      </c>
      <c r="J636" t="s">
        <v>2543</v>
      </c>
      <c r="K636" t="s">
        <v>2544</v>
      </c>
      <c r="L636" t="s">
        <v>2545</v>
      </c>
      <c r="M636" t="s">
        <v>852</v>
      </c>
      <c r="N636" t="s">
        <v>58</v>
      </c>
      <c r="O636">
        <v>14092</v>
      </c>
      <c r="P636">
        <v>18324</v>
      </c>
      <c r="Q636" t="s">
        <v>41</v>
      </c>
      <c r="R636">
        <v>595</v>
      </c>
      <c r="S636" s="2">
        <v>45202</v>
      </c>
      <c r="T636" t="s">
        <v>42</v>
      </c>
      <c r="U636">
        <v>0</v>
      </c>
      <c r="V636" t="s">
        <v>85</v>
      </c>
      <c r="W636">
        <v>650</v>
      </c>
      <c r="X636" t="s">
        <v>44</v>
      </c>
      <c r="Y636" t="s">
        <v>45</v>
      </c>
      <c r="Z636">
        <v>1933</v>
      </c>
      <c r="AA636">
        <v>57</v>
      </c>
      <c r="AB636">
        <v>17981</v>
      </c>
      <c r="AC636" t="s">
        <v>46</v>
      </c>
    </row>
    <row r="637" spans="1:29" x14ac:dyDescent="0.3">
      <c r="A637" s="1" t="s">
        <v>47</v>
      </c>
      <c r="B637" t="s">
        <v>136</v>
      </c>
      <c r="C637" t="s">
        <v>2546</v>
      </c>
      <c r="D637" t="s">
        <v>178</v>
      </c>
      <c r="E637">
        <v>10</v>
      </c>
      <c r="F637" t="s">
        <v>64</v>
      </c>
      <c r="G637" t="s">
        <v>65</v>
      </c>
      <c r="H637" t="s">
        <v>79</v>
      </c>
      <c r="I637" t="s">
        <v>2547</v>
      </c>
      <c r="J637" t="s">
        <v>2548</v>
      </c>
      <c r="K637" t="s">
        <v>2549</v>
      </c>
      <c r="L637" t="s">
        <v>2550</v>
      </c>
      <c r="M637" t="s">
        <v>227</v>
      </c>
      <c r="N637" t="s">
        <v>84</v>
      </c>
      <c r="O637">
        <v>8739</v>
      </c>
      <c r="P637">
        <v>12039</v>
      </c>
      <c r="Q637" t="s">
        <v>59</v>
      </c>
      <c r="R637">
        <v>607</v>
      </c>
      <c r="S637" s="2">
        <v>45018</v>
      </c>
      <c r="T637" s="2">
        <v>45041</v>
      </c>
      <c r="U637">
        <v>36456</v>
      </c>
      <c r="V637" t="s">
        <v>71</v>
      </c>
      <c r="W637">
        <v>598</v>
      </c>
      <c r="X637" t="s">
        <v>60</v>
      </c>
      <c r="Y637" t="s">
        <v>61</v>
      </c>
      <c r="Z637">
        <v>0</v>
      </c>
      <c r="AA637">
        <v>769</v>
      </c>
      <c r="AB637">
        <v>11826</v>
      </c>
      <c r="AC637" t="s">
        <v>46</v>
      </c>
    </row>
    <row r="638" spans="1:29" x14ac:dyDescent="0.3">
      <c r="A638" s="1" t="s">
        <v>47</v>
      </c>
      <c r="B638" t="s">
        <v>161</v>
      </c>
      <c r="C638" t="s">
        <v>2551</v>
      </c>
      <c r="D638" t="s">
        <v>201</v>
      </c>
      <c r="E638">
        <v>10</v>
      </c>
      <c r="F638" t="s">
        <v>64</v>
      </c>
      <c r="G638" t="s">
        <v>433</v>
      </c>
      <c r="H638" t="s">
        <v>79</v>
      </c>
      <c r="I638" t="s">
        <v>1835</v>
      </c>
      <c r="J638" t="s">
        <v>890</v>
      </c>
      <c r="K638">
        <v>9398451865</v>
      </c>
      <c r="L638" t="s">
        <v>2552</v>
      </c>
      <c r="M638" t="s">
        <v>192</v>
      </c>
      <c r="N638" t="s">
        <v>40</v>
      </c>
      <c r="O638">
        <v>25784</v>
      </c>
      <c r="P638">
        <v>29236</v>
      </c>
      <c r="Q638" t="s">
        <v>41</v>
      </c>
      <c r="R638">
        <v>701</v>
      </c>
      <c r="S638" s="2">
        <v>44610</v>
      </c>
      <c r="T638" s="2">
        <v>44620</v>
      </c>
      <c r="U638">
        <v>0</v>
      </c>
      <c r="V638" t="s">
        <v>106</v>
      </c>
      <c r="W638">
        <v>584</v>
      </c>
      <c r="X638" t="s">
        <v>60</v>
      </c>
      <c r="Y638" t="s">
        <v>61</v>
      </c>
      <c r="Z638">
        <v>0</v>
      </c>
      <c r="AA638">
        <v>41</v>
      </c>
      <c r="AB638">
        <v>28053</v>
      </c>
      <c r="AC638" t="s">
        <v>73</v>
      </c>
    </row>
    <row r="639" spans="1:29" x14ac:dyDescent="0.3">
      <c r="A639" s="1" t="s">
        <v>29</v>
      </c>
      <c r="B639" t="s">
        <v>541</v>
      </c>
      <c r="C639" t="s">
        <v>2553</v>
      </c>
      <c r="D639" t="s">
        <v>128</v>
      </c>
      <c r="E639">
        <v>9</v>
      </c>
      <c r="F639" t="s">
        <v>77</v>
      </c>
      <c r="G639" t="s">
        <v>1221</v>
      </c>
      <c r="H639" t="s">
        <v>35</v>
      </c>
      <c r="I639" t="s">
        <v>1204</v>
      </c>
      <c r="J639" t="s">
        <v>2554</v>
      </c>
      <c r="K639" t="s">
        <v>2555</v>
      </c>
      <c r="L639" t="s">
        <v>2556</v>
      </c>
      <c r="M639" t="s">
        <v>546</v>
      </c>
      <c r="N639" t="s">
        <v>84</v>
      </c>
      <c r="O639">
        <v>10833</v>
      </c>
      <c r="P639">
        <v>15697</v>
      </c>
      <c r="Q639" t="s">
        <v>59</v>
      </c>
      <c r="R639">
        <v>723</v>
      </c>
      <c r="S639" s="2">
        <v>44958</v>
      </c>
      <c r="T639" s="2">
        <v>44961</v>
      </c>
      <c r="U639">
        <v>43757</v>
      </c>
      <c r="V639" t="s">
        <v>85</v>
      </c>
      <c r="W639">
        <v>473</v>
      </c>
      <c r="X639" t="s">
        <v>60</v>
      </c>
      <c r="Y639" t="s">
        <v>72</v>
      </c>
      <c r="Z639">
        <v>0</v>
      </c>
      <c r="AA639">
        <v>665</v>
      </c>
      <c r="AB639">
        <v>13893</v>
      </c>
      <c r="AC639" t="s">
        <v>107</v>
      </c>
    </row>
    <row r="640" spans="1:29" x14ac:dyDescent="0.3">
      <c r="A640" s="1" t="s">
        <v>29</v>
      </c>
      <c r="B640" t="s">
        <v>74</v>
      </c>
      <c r="C640" t="s">
        <v>965</v>
      </c>
      <c r="D640" t="s">
        <v>178</v>
      </c>
      <c r="E640">
        <v>1</v>
      </c>
      <c r="F640" t="s">
        <v>221</v>
      </c>
      <c r="G640" t="s">
        <v>250</v>
      </c>
      <c r="H640" t="s">
        <v>35</v>
      </c>
      <c r="I640" t="s">
        <v>1542</v>
      </c>
      <c r="J640" t="s">
        <v>748</v>
      </c>
      <c r="K640" t="s">
        <v>2557</v>
      </c>
      <c r="L640" t="s">
        <v>2558</v>
      </c>
      <c r="M640" t="s">
        <v>973</v>
      </c>
      <c r="N640" t="s">
        <v>84</v>
      </c>
      <c r="O640">
        <v>26882</v>
      </c>
      <c r="P640">
        <v>29995</v>
      </c>
      <c r="Q640" t="s">
        <v>95</v>
      </c>
      <c r="R640">
        <v>372</v>
      </c>
      <c r="S640" s="2">
        <v>44553</v>
      </c>
      <c r="T640" t="s">
        <v>42</v>
      </c>
      <c r="U640">
        <v>0</v>
      </c>
      <c r="V640" t="s">
        <v>71</v>
      </c>
      <c r="W640">
        <v>442</v>
      </c>
      <c r="X640" t="s">
        <v>44</v>
      </c>
      <c r="Y640" t="s">
        <v>61</v>
      </c>
      <c r="Z640">
        <v>0</v>
      </c>
      <c r="AA640">
        <v>538</v>
      </c>
      <c r="AB640">
        <v>27953</v>
      </c>
      <c r="AC640" t="s">
        <v>73</v>
      </c>
    </row>
    <row r="641" spans="1:29" x14ac:dyDescent="0.3">
      <c r="A641" s="1" t="s">
        <v>29</v>
      </c>
      <c r="B641" t="s">
        <v>62</v>
      </c>
      <c r="C641" t="s">
        <v>2469</v>
      </c>
      <c r="D641" t="s">
        <v>178</v>
      </c>
      <c r="E641">
        <v>4</v>
      </c>
      <c r="F641" t="s">
        <v>99</v>
      </c>
      <c r="G641" t="s">
        <v>579</v>
      </c>
      <c r="H641" t="s">
        <v>79</v>
      </c>
      <c r="I641" t="s">
        <v>417</v>
      </c>
      <c r="J641" t="s">
        <v>113</v>
      </c>
      <c r="K641" t="s">
        <v>2559</v>
      </c>
      <c r="L641" t="s">
        <v>2560</v>
      </c>
      <c r="M641" t="s">
        <v>1330</v>
      </c>
      <c r="N641" t="s">
        <v>84</v>
      </c>
      <c r="O641">
        <v>11136</v>
      </c>
      <c r="P641">
        <v>15972</v>
      </c>
      <c r="Q641" t="s">
        <v>59</v>
      </c>
      <c r="R641">
        <v>669</v>
      </c>
      <c r="S641" s="2">
        <v>44395</v>
      </c>
      <c r="T641" t="s">
        <v>42</v>
      </c>
      <c r="U641">
        <v>4074</v>
      </c>
      <c r="V641" t="s">
        <v>85</v>
      </c>
      <c r="W641">
        <v>426</v>
      </c>
      <c r="X641" t="s">
        <v>44</v>
      </c>
      <c r="Y641" t="s">
        <v>61</v>
      </c>
      <c r="Z641">
        <v>0</v>
      </c>
      <c r="AA641">
        <v>212</v>
      </c>
      <c r="AB641">
        <v>14407</v>
      </c>
      <c r="AC641" t="s">
        <v>107</v>
      </c>
    </row>
    <row r="642" spans="1:29" x14ac:dyDescent="0.3">
      <c r="A642" s="1" t="s">
        <v>47</v>
      </c>
      <c r="B642" t="s">
        <v>145</v>
      </c>
      <c r="C642" t="s">
        <v>1413</v>
      </c>
      <c r="D642" t="s">
        <v>236</v>
      </c>
      <c r="E642">
        <v>8</v>
      </c>
      <c r="F642" t="s">
        <v>77</v>
      </c>
      <c r="G642" t="s">
        <v>1221</v>
      </c>
      <c r="H642" t="s">
        <v>79</v>
      </c>
      <c r="I642" t="s">
        <v>632</v>
      </c>
      <c r="J642" t="s">
        <v>245</v>
      </c>
      <c r="K642" t="s">
        <v>2561</v>
      </c>
      <c r="L642" t="s">
        <v>2562</v>
      </c>
      <c r="M642" t="s">
        <v>499</v>
      </c>
      <c r="N642" t="s">
        <v>40</v>
      </c>
      <c r="O642">
        <v>14581</v>
      </c>
      <c r="P642">
        <v>18749</v>
      </c>
      <c r="Q642" t="s">
        <v>41</v>
      </c>
      <c r="R642">
        <v>473</v>
      </c>
      <c r="S642" s="2">
        <v>44291</v>
      </c>
      <c r="T642" s="2">
        <v>44295</v>
      </c>
      <c r="U642">
        <v>0</v>
      </c>
      <c r="V642" t="s">
        <v>71</v>
      </c>
      <c r="W642">
        <v>675</v>
      </c>
      <c r="X642" t="s">
        <v>60</v>
      </c>
      <c r="Y642" t="s">
        <v>72</v>
      </c>
      <c r="Z642">
        <v>0</v>
      </c>
      <c r="AA642">
        <v>220</v>
      </c>
      <c r="AB642">
        <v>17939</v>
      </c>
      <c r="AC642" t="s">
        <v>107</v>
      </c>
    </row>
    <row r="643" spans="1:29" x14ac:dyDescent="0.3">
      <c r="A643" s="1" t="s">
        <v>29</v>
      </c>
      <c r="B643" t="s">
        <v>363</v>
      </c>
      <c r="C643" t="s">
        <v>2262</v>
      </c>
      <c r="D643" t="s">
        <v>76</v>
      </c>
      <c r="E643">
        <v>2</v>
      </c>
      <c r="F643" t="s">
        <v>64</v>
      </c>
      <c r="G643" t="s">
        <v>376</v>
      </c>
      <c r="H643" t="s">
        <v>79</v>
      </c>
      <c r="I643" t="s">
        <v>1334</v>
      </c>
      <c r="J643" t="s">
        <v>553</v>
      </c>
      <c r="K643" t="s">
        <v>2563</v>
      </c>
      <c r="L643" t="s">
        <v>2564</v>
      </c>
      <c r="M643" t="s">
        <v>494</v>
      </c>
      <c r="N643" t="s">
        <v>40</v>
      </c>
      <c r="O643">
        <v>24702</v>
      </c>
      <c r="P643">
        <v>29328</v>
      </c>
      <c r="Q643" t="s">
        <v>41</v>
      </c>
      <c r="R643">
        <v>148</v>
      </c>
      <c r="S643" s="2">
        <v>44964</v>
      </c>
      <c r="T643" s="2">
        <v>44983</v>
      </c>
      <c r="U643">
        <v>0</v>
      </c>
      <c r="V643" t="s">
        <v>106</v>
      </c>
      <c r="W643">
        <v>702</v>
      </c>
      <c r="X643" t="s">
        <v>60</v>
      </c>
      <c r="Y643" t="s">
        <v>45</v>
      </c>
      <c r="Z643">
        <v>0</v>
      </c>
      <c r="AA643">
        <v>174</v>
      </c>
      <c r="AB643">
        <v>27839</v>
      </c>
      <c r="AC643" t="s">
        <v>46</v>
      </c>
    </row>
    <row r="644" spans="1:29" x14ac:dyDescent="0.3">
      <c r="A644" s="1" t="s">
        <v>47</v>
      </c>
      <c r="B644" t="s">
        <v>234</v>
      </c>
      <c r="C644" t="s">
        <v>2565</v>
      </c>
      <c r="D644" t="s">
        <v>138</v>
      </c>
      <c r="E644">
        <v>5</v>
      </c>
      <c r="F644" t="s">
        <v>77</v>
      </c>
      <c r="G644" t="s">
        <v>147</v>
      </c>
      <c r="H644" t="s">
        <v>79</v>
      </c>
      <c r="I644" t="s">
        <v>2566</v>
      </c>
      <c r="J644" t="s">
        <v>1462</v>
      </c>
      <c r="K644" t="s">
        <v>2567</v>
      </c>
      <c r="L644" t="s">
        <v>2568</v>
      </c>
      <c r="M644" t="s">
        <v>810</v>
      </c>
      <c r="N644" t="s">
        <v>40</v>
      </c>
      <c r="O644">
        <v>5753</v>
      </c>
      <c r="P644">
        <v>9971</v>
      </c>
      <c r="Q644" t="s">
        <v>41</v>
      </c>
      <c r="R644">
        <v>592</v>
      </c>
      <c r="S644" s="2">
        <v>44624</v>
      </c>
      <c r="T644" s="2">
        <v>44633</v>
      </c>
      <c r="U644">
        <v>0</v>
      </c>
      <c r="V644" t="s">
        <v>85</v>
      </c>
      <c r="W644">
        <v>567</v>
      </c>
      <c r="X644" t="s">
        <v>60</v>
      </c>
      <c r="Y644" t="s">
        <v>61</v>
      </c>
      <c r="Z644">
        <v>0</v>
      </c>
      <c r="AA644">
        <v>881</v>
      </c>
      <c r="AB644">
        <v>9742</v>
      </c>
      <c r="AC644" t="s">
        <v>107</v>
      </c>
    </row>
    <row r="645" spans="1:29" x14ac:dyDescent="0.3">
      <c r="A645" s="1" t="s">
        <v>47</v>
      </c>
      <c r="B645" t="s">
        <v>145</v>
      </c>
      <c r="C645" t="s">
        <v>1413</v>
      </c>
      <c r="D645" t="s">
        <v>178</v>
      </c>
      <c r="E645">
        <v>5</v>
      </c>
      <c r="F645" t="s">
        <v>77</v>
      </c>
      <c r="G645" t="s">
        <v>932</v>
      </c>
      <c r="H645" t="s">
        <v>79</v>
      </c>
      <c r="I645" t="s">
        <v>889</v>
      </c>
      <c r="J645" t="s">
        <v>2569</v>
      </c>
      <c r="K645" t="s">
        <v>2570</v>
      </c>
      <c r="L645" t="s">
        <v>2571</v>
      </c>
      <c r="M645" t="s">
        <v>708</v>
      </c>
      <c r="N645" t="s">
        <v>40</v>
      </c>
      <c r="O645">
        <v>11311</v>
      </c>
      <c r="P645">
        <v>13958</v>
      </c>
      <c r="Q645" t="s">
        <v>95</v>
      </c>
      <c r="R645">
        <v>744</v>
      </c>
      <c r="S645" s="2">
        <v>44954</v>
      </c>
      <c r="T645" s="2">
        <v>44976</v>
      </c>
      <c r="U645">
        <v>0</v>
      </c>
      <c r="V645" t="s">
        <v>71</v>
      </c>
      <c r="W645">
        <v>696</v>
      </c>
      <c r="X645" t="s">
        <v>60</v>
      </c>
      <c r="Y645" t="s">
        <v>61</v>
      </c>
      <c r="Z645">
        <v>0</v>
      </c>
      <c r="AA645">
        <v>321</v>
      </c>
      <c r="AB645">
        <v>12128</v>
      </c>
      <c r="AC645" t="s">
        <v>107</v>
      </c>
    </row>
    <row r="646" spans="1:29" x14ac:dyDescent="0.3">
      <c r="A646" s="1" t="s">
        <v>47</v>
      </c>
      <c r="B646" t="s">
        <v>145</v>
      </c>
      <c r="C646" t="s">
        <v>445</v>
      </c>
      <c r="D646" t="s">
        <v>128</v>
      </c>
      <c r="E646">
        <v>8</v>
      </c>
      <c r="F646" t="s">
        <v>221</v>
      </c>
      <c r="G646" t="s">
        <v>506</v>
      </c>
      <c r="H646" t="s">
        <v>35</v>
      </c>
      <c r="I646" t="s">
        <v>1501</v>
      </c>
      <c r="J646" t="s">
        <v>2572</v>
      </c>
      <c r="K646" t="s">
        <v>2573</v>
      </c>
      <c r="L646" t="s">
        <v>2574</v>
      </c>
      <c r="M646" t="s">
        <v>2358</v>
      </c>
      <c r="N646" t="s">
        <v>58</v>
      </c>
      <c r="O646">
        <v>3511</v>
      </c>
      <c r="P646">
        <v>7478</v>
      </c>
      <c r="Q646" t="s">
        <v>95</v>
      </c>
      <c r="R646">
        <v>252</v>
      </c>
      <c r="S646" s="2">
        <v>44458</v>
      </c>
      <c r="T646" t="s">
        <v>42</v>
      </c>
      <c r="U646">
        <v>0</v>
      </c>
      <c r="V646" t="s">
        <v>85</v>
      </c>
      <c r="W646">
        <v>458</v>
      </c>
      <c r="X646" t="s">
        <v>44</v>
      </c>
      <c r="Y646" t="s">
        <v>72</v>
      </c>
      <c r="Z646">
        <v>1842</v>
      </c>
      <c r="AA646">
        <v>384</v>
      </c>
      <c r="AB646">
        <v>6209</v>
      </c>
      <c r="AC646" t="s">
        <v>107</v>
      </c>
    </row>
    <row r="647" spans="1:29" x14ac:dyDescent="0.3">
      <c r="A647" s="1" t="s">
        <v>29</v>
      </c>
      <c r="B647" t="s">
        <v>96</v>
      </c>
      <c r="C647" t="s">
        <v>2575</v>
      </c>
      <c r="D647" t="s">
        <v>178</v>
      </c>
      <c r="E647">
        <v>10</v>
      </c>
      <c r="F647" t="s">
        <v>64</v>
      </c>
      <c r="G647" t="s">
        <v>1152</v>
      </c>
      <c r="H647" t="s">
        <v>35</v>
      </c>
      <c r="I647" t="s">
        <v>771</v>
      </c>
      <c r="J647" t="s">
        <v>645</v>
      </c>
      <c r="K647" t="s">
        <v>2576</v>
      </c>
      <c r="L647" t="s">
        <v>2577</v>
      </c>
      <c r="M647" t="s">
        <v>665</v>
      </c>
      <c r="N647" t="s">
        <v>94</v>
      </c>
      <c r="O647">
        <v>29956</v>
      </c>
      <c r="P647">
        <v>34824</v>
      </c>
      <c r="Q647" t="s">
        <v>95</v>
      </c>
      <c r="R647">
        <v>839</v>
      </c>
      <c r="S647" s="2">
        <v>44592</v>
      </c>
      <c r="T647" t="s">
        <v>42</v>
      </c>
      <c r="U647">
        <v>0</v>
      </c>
      <c r="V647" t="s">
        <v>43</v>
      </c>
      <c r="W647">
        <v>431</v>
      </c>
      <c r="X647" t="s">
        <v>44</v>
      </c>
      <c r="Y647" t="s">
        <v>45</v>
      </c>
      <c r="Z647">
        <v>0</v>
      </c>
      <c r="AA647">
        <v>747</v>
      </c>
      <c r="AB647">
        <v>32185</v>
      </c>
      <c r="AC647" t="s">
        <v>107</v>
      </c>
    </row>
    <row r="648" spans="1:29" x14ac:dyDescent="0.3">
      <c r="A648" s="1" t="s">
        <v>29</v>
      </c>
      <c r="B648" t="s">
        <v>541</v>
      </c>
      <c r="C648" t="s">
        <v>2018</v>
      </c>
      <c r="D648" t="s">
        <v>257</v>
      </c>
      <c r="E648">
        <v>2</v>
      </c>
      <c r="F648" t="s">
        <v>99</v>
      </c>
      <c r="G648" t="s">
        <v>579</v>
      </c>
      <c r="H648" t="s">
        <v>79</v>
      </c>
      <c r="I648" t="s">
        <v>36</v>
      </c>
      <c r="J648" t="s">
        <v>787</v>
      </c>
      <c r="K648" t="s">
        <v>2578</v>
      </c>
      <c r="L648" t="s">
        <v>2579</v>
      </c>
      <c r="M648" t="s">
        <v>1274</v>
      </c>
      <c r="N648" t="s">
        <v>40</v>
      </c>
      <c r="O648">
        <v>21284</v>
      </c>
      <c r="P648">
        <v>24474</v>
      </c>
      <c r="Q648" t="s">
        <v>95</v>
      </c>
      <c r="R648">
        <v>486</v>
      </c>
      <c r="S648" s="2">
        <v>44679</v>
      </c>
      <c r="T648" t="s">
        <v>42</v>
      </c>
      <c r="U648">
        <v>0</v>
      </c>
      <c r="V648" t="s">
        <v>71</v>
      </c>
      <c r="W648">
        <v>648</v>
      </c>
      <c r="X648" t="s">
        <v>44</v>
      </c>
      <c r="Y648" t="s">
        <v>72</v>
      </c>
      <c r="Z648">
        <v>0</v>
      </c>
      <c r="AA648">
        <v>751</v>
      </c>
      <c r="AB648">
        <v>21810</v>
      </c>
      <c r="AC648" t="s">
        <v>73</v>
      </c>
    </row>
    <row r="649" spans="1:29" x14ac:dyDescent="0.3">
      <c r="A649" s="1" t="s">
        <v>47</v>
      </c>
      <c r="B649" t="s">
        <v>153</v>
      </c>
      <c r="C649" t="s">
        <v>2580</v>
      </c>
      <c r="D649" t="s">
        <v>169</v>
      </c>
      <c r="E649">
        <v>4</v>
      </c>
      <c r="F649" t="s">
        <v>33</v>
      </c>
      <c r="G649" t="s">
        <v>209</v>
      </c>
      <c r="H649" t="s">
        <v>35</v>
      </c>
      <c r="I649" t="s">
        <v>2355</v>
      </c>
      <c r="J649" t="s">
        <v>2581</v>
      </c>
      <c r="K649">
        <v>6382305327</v>
      </c>
      <c r="L649" t="s">
        <v>2582</v>
      </c>
      <c r="M649" t="s">
        <v>160</v>
      </c>
      <c r="N649" t="s">
        <v>58</v>
      </c>
      <c r="O649">
        <v>5959</v>
      </c>
      <c r="P649">
        <v>10555</v>
      </c>
      <c r="Q649" t="s">
        <v>59</v>
      </c>
      <c r="R649">
        <v>447</v>
      </c>
      <c r="S649" s="2">
        <v>44462</v>
      </c>
      <c r="T649" s="2">
        <v>44469</v>
      </c>
      <c r="U649">
        <v>43245</v>
      </c>
      <c r="V649" t="s">
        <v>106</v>
      </c>
      <c r="W649">
        <v>690</v>
      </c>
      <c r="X649" t="s">
        <v>60</v>
      </c>
      <c r="Y649" t="s">
        <v>61</v>
      </c>
      <c r="Z649">
        <v>2784</v>
      </c>
      <c r="AA649">
        <v>221</v>
      </c>
      <c r="AB649">
        <v>6043</v>
      </c>
      <c r="AC649" t="s">
        <v>73</v>
      </c>
    </row>
    <row r="650" spans="1:29" x14ac:dyDescent="0.3">
      <c r="A650" s="1" t="s">
        <v>29</v>
      </c>
      <c r="B650" t="s">
        <v>86</v>
      </c>
      <c r="C650" t="s">
        <v>1680</v>
      </c>
      <c r="D650" t="s">
        <v>50</v>
      </c>
      <c r="E650">
        <v>1</v>
      </c>
      <c r="F650" t="s">
        <v>33</v>
      </c>
      <c r="G650" t="s">
        <v>139</v>
      </c>
      <c r="H650" t="s">
        <v>35</v>
      </c>
      <c r="I650" t="s">
        <v>1418</v>
      </c>
      <c r="J650" t="s">
        <v>2583</v>
      </c>
      <c r="K650" t="s">
        <v>2584</v>
      </c>
      <c r="L650" t="s">
        <v>2585</v>
      </c>
      <c r="M650" t="s">
        <v>1597</v>
      </c>
      <c r="N650" t="s">
        <v>40</v>
      </c>
      <c r="O650">
        <v>9745</v>
      </c>
      <c r="P650">
        <v>12300</v>
      </c>
      <c r="Q650" t="s">
        <v>59</v>
      </c>
      <c r="R650">
        <v>87</v>
      </c>
      <c r="S650" s="2">
        <v>44343</v>
      </c>
      <c r="T650" s="2">
        <v>44364</v>
      </c>
      <c r="U650">
        <v>46868</v>
      </c>
      <c r="V650" t="s">
        <v>85</v>
      </c>
      <c r="W650">
        <v>840</v>
      </c>
      <c r="X650" t="s">
        <v>60</v>
      </c>
      <c r="Y650" t="s">
        <v>61</v>
      </c>
      <c r="Z650">
        <v>0</v>
      </c>
      <c r="AA650">
        <v>307</v>
      </c>
      <c r="AB650">
        <v>9795</v>
      </c>
      <c r="AC650" t="s">
        <v>73</v>
      </c>
    </row>
    <row r="651" spans="1:29" x14ac:dyDescent="0.3">
      <c r="A651" s="1" t="s">
        <v>47</v>
      </c>
      <c r="B651" t="s">
        <v>161</v>
      </c>
      <c r="C651" t="s">
        <v>1574</v>
      </c>
      <c r="D651" t="s">
        <v>110</v>
      </c>
      <c r="E651">
        <v>2</v>
      </c>
      <c r="F651" t="s">
        <v>186</v>
      </c>
      <c r="G651" t="s">
        <v>620</v>
      </c>
      <c r="H651" t="s">
        <v>35</v>
      </c>
      <c r="I651" t="s">
        <v>1634</v>
      </c>
      <c r="J651" t="s">
        <v>2586</v>
      </c>
      <c r="K651" t="s">
        <v>2587</v>
      </c>
      <c r="L651" t="s">
        <v>2588</v>
      </c>
      <c r="M651" t="s">
        <v>192</v>
      </c>
      <c r="N651" t="s">
        <v>40</v>
      </c>
      <c r="O651">
        <v>26943</v>
      </c>
      <c r="P651">
        <v>31629</v>
      </c>
      <c r="Q651" t="s">
        <v>95</v>
      </c>
      <c r="R651">
        <v>545</v>
      </c>
      <c r="S651" s="2">
        <v>45188</v>
      </c>
      <c r="T651" t="s">
        <v>42</v>
      </c>
      <c r="U651">
        <v>0</v>
      </c>
      <c r="V651" t="s">
        <v>43</v>
      </c>
      <c r="W651">
        <v>750</v>
      </c>
      <c r="X651" t="s">
        <v>44</v>
      </c>
      <c r="Y651" t="s">
        <v>45</v>
      </c>
      <c r="Z651">
        <v>0</v>
      </c>
      <c r="AA651">
        <v>777</v>
      </c>
      <c r="AB651">
        <v>30705</v>
      </c>
      <c r="AC651" t="s">
        <v>73</v>
      </c>
    </row>
    <row r="652" spans="1:29" x14ac:dyDescent="0.3">
      <c r="A652" s="1" t="s">
        <v>47</v>
      </c>
      <c r="B652" t="s">
        <v>234</v>
      </c>
      <c r="C652" t="s">
        <v>2589</v>
      </c>
      <c r="D652" t="s">
        <v>50</v>
      </c>
      <c r="E652">
        <v>3</v>
      </c>
      <c r="F652" t="s">
        <v>33</v>
      </c>
      <c r="G652" t="s">
        <v>34</v>
      </c>
      <c r="H652" t="s">
        <v>79</v>
      </c>
      <c r="I652" t="s">
        <v>1287</v>
      </c>
      <c r="J652" t="s">
        <v>890</v>
      </c>
      <c r="K652" t="s">
        <v>2590</v>
      </c>
      <c r="L652" t="s">
        <v>2591</v>
      </c>
      <c r="M652" t="s">
        <v>984</v>
      </c>
      <c r="N652" t="s">
        <v>84</v>
      </c>
      <c r="O652">
        <v>23595</v>
      </c>
      <c r="P652">
        <v>27394</v>
      </c>
      <c r="Q652" t="s">
        <v>41</v>
      </c>
      <c r="R652">
        <v>315</v>
      </c>
      <c r="S652" s="2">
        <v>45295</v>
      </c>
      <c r="T652" s="2">
        <v>45314</v>
      </c>
      <c r="U652">
        <v>0</v>
      </c>
      <c r="V652" t="s">
        <v>71</v>
      </c>
      <c r="W652">
        <v>503</v>
      </c>
      <c r="X652" t="s">
        <v>60</v>
      </c>
      <c r="Y652" t="s">
        <v>45</v>
      </c>
      <c r="Z652">
        <v>0</v>
      </c>
      <c r="AA652">
        <v>345</v>
      </c>
      <c r="AB652">
        <v>25198</v>
      </c>
      <c r="AC652" t="s">
        <v>73</v>
      </c>
    </row>
    <row r="653" spans="1:29" x14ac:dyDescent="0.3">
      <c r="A653" s="1" t="s">
        <v>29</v>
      </c>
      <c r="B653" t="s">
        <v>96</v>
      </c>
      <c r="C653" t="s">
        <v>1906</v>
      </c>
      <c r="D653" t="s">
        <v>98</v>
      </c>
      <c r="E653">
        <v>4</v>
      </c>
      <c r="F653" t="s">
        <v>99</v>
      </c>
      <c r="G653" t="s">
        <v>710</v>
      </c>
      <c r="H653" t="s">
        <v>35</v>
      </c>
      <c r="I653" t="s">
        <v>273</v>
      </c>
      <c r="J653" t="s">
        <v>2592</v>
      </c>
      <c r="K653">
        <v>7158714306</v>
      </c>
      <c r="L653" t="s">
        <v>2593</v>
      </c>
      <c r="M653" t="s">
        <v>818</v>
      </c>
      <c r="N653" t="s">
        <v>84</v>
      </c>
      <c r="O653">
        <v>28815</v>
      </c>
      <c r="P653">
        <v>32210</v>
      </c>
      <c r="Q653" t="s">
        <v>59</v>
      </c>
      <c r="R653">
        <v>103</v>
      </c>
      <c r="S653" s="2">
        <v>44294</v>
      </c>
      <c r="T653" t="s">
        <v>42</v>
      </c>
      <c r="U653">
        <v>1249</v>
      </c>
      <c r="V653" t="s">
        <v>43</v>
      </c>
      <c r="W653">
        <v>450</v>
      </c>
      <c r="X653" t="s">
        <v>44</v>
      </c>
      <c r="Y653" t="s">
        <v>45</v>
      </c>
      <c r="Z653">
        <v>0</v>
      </c>
      <c r="AA653">
        <v>159</v>
      </c>
      <c r="AB653">
        <v>30434</v>
      </c>
      <c r="AC653" t="s">
        <v>73</v>
      </c>
    </row>
    <row r="654" spans="1:29" x14ac:dyDescent="0.3">
      <c r="A654" s="1" t="s">
        <v>47</v>
      </c>
      <c r="B654" t="s">
        <v>234</v>
      </c>
      <c r="C654" t="s">
        <v>2309</v>
      </c>
      <c r="D654" t="s">
        <v>50</v>
      </c>
      <c r="E654">
        <v>3</v>
      </c>
      <c r="F654" t="s">
        <v>221</v>
      </c>
      <c r="G654" t="s">
        <v>506</v>
      </c>
      <c r="H654" t="s">
        <v>79</v>
      </c>
      <c r="I654" t="s">
        <v>1142</v>
      </c>
      <c r="J654" t="s">
        <v>428</v>
      </c>
      <c r="K654" t="s">
        <v>2594</v>
      </c>
      <c r="L654" t="s">
        <v>2595</v>
      </c>
      <c r="M654" t="s">
        <v>1972</v>
      </c>
      <c r="N654" t="s">
        <v>58</v>
      </c>
      <c r="O654">
        <v>9488</v>
      </c>
      <c r="P654">
        <v>13551</v>
      </c>
      <c r="Q654" t="s">
        <v>41</v>
      </c>
      <c r="R654">
        <v>693</v>
      </c>
      <c r="S654" s="2">
        <v>44365</v>
      </c>
      <c r="T654" s="2">
        <v>44373</v>
      </c>
      <c r="U654">
        <v>0</v>
      </c>
      <c r="V654" t="s">
        <v>43</v>
      </c>
      <c r="W654">
        <v>452</v>
      </c>
      <c r="X654" t="s">
        <v>60</v>
      </c>
      <c r="Y654" t="s">
        <v>45</v>
      </c>
      <c r="Z654">
        <v>1010</v>
      </c>
      <c r="AA654">
        <v>29</v>
      </c>
      <c r="AB654">
        <v>9997</v>
      </c>
      <c r="AC654" t="s">
        <v>107</v>
      </c>
    </row>
    <row r="655" spans="1:29" x14ac:dyDescent="0.3">
      <c r="A655" s="1" t="s">
        <v>29</v>
      </c>
      <c r="B655" t="s">
        <v>228</v>
      </c>
      <c r="C655" t="s">
        <v>2333</v>
      </c>
      <c r="D655" t="s">
        <v>178</v>
      </c>
      <c r="E655">
        <v>9</v>
      </c>
      <c r="F655" t="s">
        <v>271</v>
      </c>
      <c r="G655" t="s">
        <v>400</v>
      </c>
      <c r="H655" t="s">
        <v>35</v>
      </c>
      <c r="I655" t="s">
        <v>265</v>
      </c>
      <c r="J655" t="s">
        <v>1358</v>
      </c>
      <c r="K655" t="s">
        <v>2596</v>
      </c>
      <c r="L655" t="s">
        <v>2597</v>
      </c>
      <c r="M655" t="s">
        <v>964</v>
      </c>
      <c r="N655" t="s">
        <v>94</v>
      </c>
      <c r="O655">
        <v>15027</v>
      </c>
      <c r="P655">
        <v>18148</v>
      </c>
      <c r="Q655" t="s">
        <v>59</v>
      </c>
      <c r="R655">
        <v>608</v>
      </c>
      <c r="S655" s="2">
        <v>44875</v>
      </c>
      <c r="T655" t="s">
        <v>42</v>
      </c>
      <c r="U655">
        <v>28540</v>
      </c>
      <c r="V655" t="s">
        <v>85</v>
      </c>
      <c r="W655">
        <v>481</v>
      </c>
      <c r="X655" t="s">
        <v>44</v>
      </c>
      <c r="Y655" t="s">
        <v>72</v>
      </c>
      <c r="Z655">
        <v>0</v>
      </c>
      <c r="AA655">
        <v>706</v>
      </c>
      <c r="AB655">
        <v>15617</v>
      </c>
      <c r="AC655" t="s">
        <v>73</v>
      </c>
    </row>
    <row r="656" spans="1:29" x14ac:dyDescent="0.3">
      <c r="A656" s="1" t="s">
        <v>47</v>
      </c>
      <c r="B656" t="s">
        <v>145</v>
      </c>
      <c r="C656" t="s">
        <v>528</v>
      </c>
      <c r="D656" t="s">
        <v>138</v>
      </c>
      <c r="E656">
        <v>3</v>
      </c>
      <c r="F656" t="s">
        <v>120</v>
      </c>
      <c r="G656" t="s">
        <v>1180</v>
      </c>
      <c r="H656" t="s">
        <v>35</v>
      </c>
      <c r="I656" t="s">
        <v>2598</v>
      </c>
      <c r="J656" t="s">
        <v>2599</v>
      </c>
      <c r="K656" t="s">
        <v>2600</v>
      </c>
      <c r="L656" t="s">
        <v>1394</v>
      </c>
      <c r="M656" t="s">
        <v>449</v>
      </c>
      <c r="N656" t="s">
        <v>94</v>
      </c>
      <c r="O656">
        <v>8083</v>
      </c>
      <c r="P656">
        <v>12396</v>
      </c>
      <c r="Q656" t="s">
        <v>41</v>
      </c>
      <c r="R656">
        <v>24</v>
      </c>
      <c r="S656" s="2">
        <v>45007</v>
      </c>
      <c r="T656" s="2">
        <v>45030</v>
      </c>
      <c r="U656">
        <v>0</v>
      </c>
      <c r="V656" t="s">
        <v>106</v>
      </c>
      <c r="W656">
        <v>844</v>
      </c>
      <c r="X656" t="s">
        <v>60</v>
      </c>
      <c r="Y656" t="s">
        <v>61</v>
      </c>
      <c r="Z656">
        <v>0</v>
      </c>
      <c r="AA656">
        <v>215</v>
      </c>
      <c r="AB656">
        <v>10610</v>
      </c>
      <c r="AC656" t="s">
        <v>46</v>
      </c>
    </row>
    <row r="657" spans="1:29" x14ac:dyDescent="0.3">
      <c r="A657" s="1" t="s">
        <v>29</v>
      </c>
      <c r="B657" t="s">
        <v>363</v>
      </c>
      <c r="C657" t="s">
        <v>2262</v>
      </c>
      <c r="D657" t="s">
        <v>155</v>
      </c>
      <c r="E657">
        <v>7</v>
      </c>
      <c r="F657" t="s">
        <v>33</v>
      </c>
      <c r="G657" t="s">
        <v>728</v>
      </c>
      <c r="H657" t="s">
        <v>79</v>
      </c>
      <c r="I657" t="s">
        <v>2601</v>
      </c>
      <c r="J657" t="s">
        <v>2602</v>
      </c>
      <c r="K657" t="s">
        <v>2603</v>
      </c>
      <c r="L657" t="s">
        <v>2604</v>
      </c>
      <c r="M657" t="s">
        <v>494</v>
      </c>
      <c r="N657" t="s">
        <v>94</v>
      </c>
      <c r="O657">
        <v>7490</v>
      </c>
      <c r="P657">
        <v>9586</v>
      </c>
      <c r="Q657" t="s">
        <v>41</v>
      </c>
      <c r="R657">
        <v>648</v>
      </c>
      <c r="S657" s="2">
        <v>44902</v>
      </c>
      <c r="T657" s="2">
        <v>44913</v>
      </c>
      <c r="U657">
        <v>0</v>
      </c>
      <c r="V657" t="s">
        <v>85</v>
      </c>
      <c r="W657">
        <v>836</v>
      </c>
      <c r="X657" t="s">
        <v>60</v>
      </c>
      <c r="Y657" t="s">
        <v>45</v>
      </c>
      <c r="Z657">
        <v>0</v>
      </c>
      <c r="AA657">
        <v>520</v>
      </c>
      <c r="AB657">
        <v>8032</v>
      </c>
      <c r="AC657" t="s">
        <v>46</v>
      </c>
    </row>
    <row r="658" spans="1:29" x14ac:dyDescent="0.3">
      <c r="A658" s="1" t="s">
        <v>29</v>
      </c>
      <c r="B658" t="s">
        <v>393</v>
      </c>
      <c r="C658" t="s">
        <v>873</v>
      </c>
      <c r="D658" t="s">
        <v>387</v>
      </c>
      <c r="E658">
        <v>2</v>
      </c>
      <c r="F658" t="s">
        <v>120</v>
      </c>
      <c r="G658" t="s">
        <v>468</v>
      </c>
      <c r="H658" t="s">
        <v>35</v>
      </c>
      <c r="I658" t="s">
        <v>735</v>
      </c>
      <c r="J658" t="s">
        <v>2605</v>
      </c>
      <c r="K658" t="s">
        <v>2606</v>
      </c>
      <c r="L658" t="s">
        <v>2607</v>
      </c>
      <c r="M658" t="s">
        <v>2103</v>
      </c>
      <c r="N658" t="s">
        <v>58</v>
      </c>
      <c r="O658">
        <v>18412</v>
      </c>
      <c r="P658">
        <v>22058</v>
      </c>
      <c r="Q658" t="s">
        <v>41</v>
      </c>
      <c r="R658">
        <v>98</v>
      </c>
      <c r="S658" s="2">
        <v>45012</v>
      </c>
      <c r="T658" s="2">
        <v>45020</v>
      </c>
      <c r="U658">
        <v>0</v>
      </c>
      <c r="V658" t="s">
        <v>106</v>
      </c>
      <c r="W658">
        <v>637</v>
      </c>
      <c r="X658" t="s">
        <v>60</v>
      </c>
      <c r="Y658" t="s">
        <v>61</v>
      </c>
      <c r="Z658">
        <v>2673</v>
      </c>
      <c r="AA658">
        <v>998</v>
      </c>
      <c r="AB658">
        <v>18700</v>
      </c>
      <c r="AC658" t="s">
        <v>46</v>
      </c>
    </row>
    <row r="659" spans="1:29" x14ac:dyDescent="0.3">
      <c r="A659" s="1" t="s">
        <v>47</v>
      </c>
      <c r="B659" t="s">
        <v>161</v>
      </c>
      <c r="C659" t="s">
        <v>162</v>
      </c>
      <c r="D659" t="s">
        <v>32</v>
      </c>
      <c r="E659">
        <v>9</v>
      </c>
      <c r="F659" t="s">
        <v>33</v>
      </c>
      <c r="G659" t="s">
        <v>170</v>
      </c>
      <c r="H659" t="s">
        <v>35</v>
      </c>
      <c r="I659" t="s">
        <v>2251</v>
      </c>
      <c r="J659" t="s">
        <v>936</v>
      </c>
      <c r="K659" t="s">
        <v>2608</v>
      </c>
      <c r="L659" t="s">
        <v>2609</v>
      </c>
      <c r="M659" t="s">
        <v>167</v>
      </c>
      <c r="N659" t="s">
        <v>40</v>
      </c>
      <c r="O659">
        <v>26674</v>
      </c>
      <c r="P659">
        <v>31227</v>
      </c>
      <c r="Q659" t="s">
        <v>95</v>
      </c>
      <c r="R659">
        <v>297</v>
      </c>
      <c r="S659" s="2">
        <v>44481</v>
      </c>
      <c r="T659" t="s">
        <v>42</v>
      </c>
      <c r="U659">
        <v>0</v>
      </c>
      <c r="V659" t="s">
        <v>106</v>
      </c>
      <c r="W659">
        <v>850</v>
      </c>
      <c r="X659" t="s">
        <v>44</v>
      </c>
      <c r="Y659" t="s">
        <v>45</v>
      </c>
      <c r="Z659">
        <v>0</v>
      </c>
      <c r="AA659">
        <v>267</v>
      </c>
      <c r="AB659">
        <v>29145</v>
      </c>
      <c r="AC659" t="s">
        <v>73</v>
      </c>
    </row>
    <row r="660" spans="1:29" x14ac:dyDescent="0.3">
      <c r="A660" s="1" t="s">
        <v>29</v>
      </c>
      <c r="B660" t="s">
        <v>327</v>
      </c>
      <c r="C660" t="s">
        <v>949</v>
      </c>
      <c r="D660" t="s">
        <v>201</v>
      </c>
      <c r="E660">
        <v>7</v>
      </c>
      <c r="F660" t="s">
        <v>64</v>
      </c>
      <c r="G660" t="s">
        <v>65</v>
      </c>
      <c r="H660" t="s">
        <v>79</v>
      </c>
      <c r="I660" t="s">
        <v>464</v>
      </c>
      <c r="J660" t="s">
        <v>2610</v>
      </c>
      <c r="K660" t="s">
        <v>2611</v>
      </c>
      <c r="L660" t="s">
        <v>2612</v>
      </c>
      <c r="M660" t="s">
        <v>591</v>
      </c>
      <c r="N660" t="s">
        <v>40</v>
      </c>
      <c r="O660">
        <v>23135</v>
      </c>
      <c r="P660">
        <v>28072</v>
      </c>
      <c r="Q660" t="s">
        <v>41</v>
      </c>
      <c r="R660">
        <v>768</v>
      </c>
      <c r="S660" s="2">
        <v>44916</v>
      </c>
      <c r="T660" t="s">
        <v>42</v>
      </c>
      <c r="U660">
        <v>0</v>
      </c>
      <c r="V660" t="s">
        <v>106</v>
      </c>
      <c r="W660">
        <v>623</v>
      </c>
      <c r="X660" t="s">
        <v>44</v>
      </c>
      <c r="Y660" t="s">
        <v>72</v>
      </c>
      <c r="Z660">
        <v>0</v>
      </c>
      <c r="AA660">
        <v>694</v>
      </c>
      <c r="AB660">
        <v>23337</v>
      </c>
      <c r="AC660" t="s">
        <v>73</v>
      </c>
    </row>
    <row r="661" spans="1:29" x14ac:dyDescent="0.3">
      <c r="A661" s="1" t="s">
        <v>47</v>
      </c>
      <c r="B661" t="s">
        <v>117</v>
      </c>
      <c r="C661" t="s">
        <v>2114</v>
      </c>
      <c r="D661" t="s">
        <v>201</v>
      </c>
      <c r="E661">
        <v>4</v>
      </c>
      <c r="F661" t="s">
        <v>221</v>
      </c>
      <c r="G661" t="s">
        <v>667</v>
      </c>
      <c r="H661" t="s">
        <v>79</v>
      </c>
      <c r="I661" t="s">
        <v>2613</v>
      </c>
      <c r="J661" t="s">
        <v>524</v>
      </c>
      <c r="K661" t="s">
        <v>2614</v>
      </c>
      <c r="L661" t="s">
        <v>2615</v>
      </c>
      <c r="M661" t="s">
        <v>925</v>
      </c>
      <c r="N661" t="s">
        <v>58</v>
      </c>
      <c r="O661">
        <v>12696</v>
      </c>
      <c r="P661">
        <v>16535</v>
      </c>
      <c r="Q661" t="s">
        <v>95</v>
      </c>
      <c r="R661">
        <v>898</v>
      </c>
      <c r="S661" s="2">
        <v>45011</v>
      </c>
      <c r="T661" t="s">
        <v>42</v>
      </c>
      <c r="U661">
        <v>0</v>
      </c>
      <c r="V661" t="s">
        <v>106</v>
      </c>
      <c r="W661">
        <v>619</v>
      </c>
      <c r="X661" t="s">
        <v>44</v>
      </c>
      <c r="Y661" t="s">
        <v>72</v>
      </c>
      <c r="Z661">
        <v>3194</v>
      </c>
      <c r="AA661">
        <v>754</v>
      </c>
      <c r="AB661">
        <v>14550</v>
      </c>
      <c r="AC661" t="s">
        <v>107</v>
      </c>
    </row>
    <row r="662" spans="1:29" x14ac:dyDescent="0.3">
      <c r="A662" s="1" t="s">
        <v>47</v>
      </c>
      <c r="B662" t="s">
        <v>176</v>
      </c>
      <c r="C662" t="s">
        <v>881</v>
      </c>
      <c r="D662" t="s">
        <v>110</v>
      </c>
      <c r="E662">
        <v>6</v>
      </c>
      <c r="F662" t="s">
        <v>64</v>
      </c>
      <c r="G662" t="s">
        <v>433</v>
      </c>
      <c r="H662" t="s">
        <v>35</v>
      </c>
      <c r="I662" t="s">
        <v>1441</v>
      </c>
      <c r="J662" t="s">
        <v>330</v>
      </c>
      <c r="K662" t="s">
        <v>2616</v>
      </c>
      <c r="L662" t="s">
        <v>2617</v>
      </c>
      <c r="M662" t="s">
        <v>957</v>
      </c>
      <c r="N662" t="s">
        <v>84</v>
      </c>
      <c r="O662">
        <v>7683</v>
      </c>
      <c r="P662">
        <v>10987</v>
      </c>
      <c r="Q662" t="s">
        <v>59</v>
      </c>
      <c r="R662">
        <v>350</v>
      </c>
      <c r="S662" s="2">
        <v>44595</v>
      </c>
      <c r="T662" s="2">
        <v>44603</v>
      </c>
      <c r="U662">
        <v>22069</v>
      </c>
      <c r="V662" t="s">
        <v>43</v>
      </c>
      <c r="W662">
        <v>485</v>
      </c>
      <c r="X662" t="s">
        <v>60</v>
      </c>
      <c r="Y662" t="s">
        <v>61</v>
      </c>
      <c r="Z662">
        <v>0</v>
      </c>
      <c r="AA662">
        <v>994</v>
      </c>
      <c r="AB662">
        <v>10076</v>
      </c>
      <c r="AC662" t="s">
        <v>73</v>
      </c>
    </row>
    <row r="663" spans="1:29" x14ac:dyDescent="0.3">
      <c r="A663" s="1" t="s">
        <v>47</v>
      </c>
      <c r="B663" t="s">
        <v>234</v>
      </c>
      <c r="C663" t="s">
        <v>2618</v>
      </c>
      <c r="D663" t="s">
        <v>201</v>
      </c>
      <c r="E663">
        <v>5</v>
      </c>
      <c r="F663" t="s">
        <v>99</v>
      </c>
      <c r="G663" t="s">
        <v>529</v>
      </c>
      <c r="H663" t="s">
        <v>35</v>
      </c>
      <c r="I663" t="s">
        <v>507</v>
      </c>
      <c r="J663" t="s">
        <v>1674</v>
      </c>
      <c r="K663">
        <f>1-768-997-5927</f>
        <v>-7691</v>
      </c>
      <c r="L663" t="s">
        <v>2619</v>
      </c>
      <c r="M663" t="s">
        <v>746</v>
      </c>
      <c r="N663" t="s">
        <v>58</v>
      </c>
      <c r="O663">
        <v>12644</v>
      </c>
      <c r="P663">
        <v>15508</v>
      </c>
      <c r="Q663" t="s">
        <v>41</v>
      </c>
      <c r="R663">
        <v>3</v>
      </c>
      <c r="S663" s="2">
        <v>44542</v>
      </c>
      <c r="T663" s="2">
        <v>44548</v>
      </c>
      <c r="U663">
        <v>0</v>
      </c>
      <c r="V663" t="s">
        <v>43</v>
      </c>
      <c r="W663">
        <v>718</v>
      </c>
      <c r="X663" t="s">
        <v>60</v>
      </c>
      <c r="Y663" t="s">
        <v>61</v>
      </c>
      <c r="Z663">
        <v>1539</v>
      </c>
      <c r="AA663">
        <v>834</v>
      </c>
      <c r="AB663">
        <v>13468</v>
      </c>
      <c r="AC663" t="s">
        <v>73</v>
      </c>
    </row>
    <row r="664" spans="1:29" x14ac:dyDescent="0.3">
      <c r="A664" s="1" t="s">
        <v>29</v>
      </c>
      <c r="B664" t="s">
        <v>541</v>
      </c>
      <c r="C664" t="s">
        <v>604</v>
      </c>
      <c r="D664" t="s">
        <v>155</v>
      </c>
      <c r="E664">
        <v>6</v>
      </c>
      <c r="F664" t="s">
        <v>77</v>
      </c>
      <c r="G664" t="s">
        <v>264</v>
      </c>
      <c r="H664" t="s">
        <v>79</v>
      </c>
      <c r="I664" t="s">
        <v>2620</v>
      </c>
      <c r="J664" t="s">
        <v>1055</v>
      </c>
      <c r="K664">
        <v>9463530254</v>
      </c>
      <c r="L664" t="s">
        <v>2621</v>
      </c>
      <c r="M664" t="s">
        <v>1274</v>
      </c>
      <c r="N664" t="s">
        <v>94</v>
      </c>
      <c r="O664">
        <v>4306</v>
      </c>
      <c r="P664">
        <v>6443</v>
      </c>
      <c r="Q664" t="s">
        <v>59</v>
      </c>
      <c r="R664">
        <v>80</v>
      </c>
      <c r="S664" s="2">
        <v>45222</v>
      </c>
      <c r="T664" s="2">
        <v>45246</v>
      </c>
      <c r="U664">
        <v>4414</v>
      </c>
      <c r="V664" t="s">
        <v>71</v>
      </c>
      <c r="W664">
        <v>685</v>
      </c>
      <c r="X664" t="s">
        <v>60</v>
      </c>
      <c r="Y664" t="s">
        <v>61</v>
      </c>
      <c r="Z664">
        <v>0</v>
      </c>
      <c r="AA664">
        <v>811</v>
      </c>
      <c r="AB664">
        <v>5987</v>
      </c>
      <c r="AC664" t="s">
        <v>46</v>
      </c>
    </row>
    <row r="665" spans="1:29" x14ac:dyDescent="0.3">
      <c r="A665" s="1" t="s">
        <v>29</v>
      </c>
      <c r="B665" t="s">
        <v>74</v>
      </c>
      <c r="C665" t="s">
        <v>1174</v>
      </c>
      <c r="D665" t="s">
        <v>201</v>
      </c>
      <c r="E665">
        <v>6</v>
      </c>
      <c r="F665" t="s">
        <v>64</v>
      </c>
      <c r="G665" t="s">
        <v>65</v>
      </c>
      <c r="H665" t="s">
        <v>79</v>
      </c>
      <c r="I665" t="s">
        <v>36</v>
      </c>
      <c r="J665" t="s">
        <v>223</v>
      </c>
      <c r="K665" t="s">
        <v>2622</v>
      </c>
      <c r="L665" t="s">
        <v>2623</v>
      </c>
      <c r="M665" t="s">
        <v>1146</v>
      </c>
      <c r="N665" t="s">
        <v>84</v>
      </c>
      <c r="O665">
        <v>29522</v>
      </c>
      <c r="P665">
        <v>34336</v>
      </c>
      <c r="Q665" t="s">
        <v>95</v>
      </c>
      <c r="R665">
        <v>387</v>
      </c>
      <c r="S665" s="2">
        <v>45146</v>
      </c>
      <c r="T665" s="2">
        <v>45154</v>
      </c>
      <c r="U665">
        <v>0</v>
      </c>
      <c r="V665" t="s">
        <v>71</v>
      </c>
      <c r="W665">
        <v>707</v>
      </c>
      <c r="X665" t="s">
        <v>60</v>
      </c>
      <c r="Y665" t="s">
        <v>61</v>
      </c>
      <c r="Z665">
        <v>0</v>
      </c>
      <c r="AA665">
        <v>977</v>
      </c>
      <c r="AB665">
        <v>30357</v>
      </c>
      <c r="AC665" t="s">
        <v>46</v>
      </c>
    </row>
    <row r="666" spans="1:29" x14ac:dyDescent="0.3">
      <c r="A666" s="1" t="s">
        <v>29</v>
      </c>
      <c r="B666" t="s">
        <v>96</v>
      </c>
      <c r="C666" t="s">
        <v>1523</v>
      </c>
      <c r="D666" t="s">
        <v>76</v>
      </c>
      <c r="E666">
        <v>4</v>
      </c>
      <c r="F666" t="s">
        <v>51</v>
      </c>
      <c r="G666" t="s">
        <v>345</v>
      </c>
      <c r="H666" t="s">
        <v>79</v>
      </c>
      <c r="I666" t="s">
        <v>803</v>
      </c>
      <c r="J666" t="s">
        <v>2624</v>
      </c>
      <c r="K666" t="s">
        <v>2625</v>
      </c>
      <c r="L666" t="s">
        <v>2626</v>
      </c>
      <c r="M666" t="s">
        <v>818</v>
      </c>
      <c r="N666" t="s">
        <v>94</v>
      </c>
      <c r="O666">
        <v>3910</v>
      </c>
      <c r="P666">
        <v>7120</v>
      </c>
      <c r="Q666" t="s">
        <v>59</v>
      </c>
      <c r="R666">
        <v>680</v>
      </c>
      <c r="S666" s="2">
        <v>45133</v>
      </c>
      <c r="T666" t="s">
        <v>42</v>
      </c>
      <c r="U666">
        <v>31595</v>
      </c>
      <c r="V666" t="s">
        <v>71</v>
      </c>
      <c r="W666">
        <v>786</v>
      </c>
      <c r="X666" t="s">
        <v>44</v>
      </c>
      <c r="Y666" t="s">
        <v>61</v>
      </c>
      <c r="Z666">
        <v>0</v>
      </c>
      <c r="AA666">
        <v>518</v>
      </c>
      <c r="AB666">
        <v>7089</v>
      </c>
      <c r="AC666" t="s">
        <v>73</v>
      </c>
    </row>
    <row r="667" spans="1:29" x14ac:dyDescent="0.3">
      <c r="A667" s="1" t="s">
        <v>47</v>
      </c>
      <c r="B667" t="s">
        <v>161</v>
      </c>
      <c r="C667" t="s">
        <v>2627</v>
      </c>
      <c r="D667" t="s">
        <v>178</v>
      </c>
      <c r="E667">
        <v>3</v>
      </c>
      <c r="F667" t="s">
        <v>129</v>
      </c>
      <c r="G667" t="s">
        <v>395</v>
      </c>
      <c r="H667" t="s">
        <v>35</v>
      </c>
      <c r="I667" t="s">
        <v>2628</v>
      </c>
      <c r="J667" t="s">
        <v>2629</v>
      </c>
      <c r="K667" t="s">
        <v>2630</v>
      </c>
      <c r="L667" t="s">
        <v>2631</v>
      </c>
      <c r="M667" t="s">
        <v>618</v>
      </c>
      <c r="N667" t="s">
        <v>84</v>
      </c>
      <c r="O667">
        <v>7319</v>
      </c>
      <c r="P667">
        <v>12288</v>
      </c>
      <c r="Q667" t="s">
        <v>59</v>
      </c>
      <c r="R667">
        <v>409</v>
      </c>
      <c r="S667" s="2">
        <v>44465</v>
      </c>
      <c r="T667" t="s">
        <v>42</v>
      </c>
      <c r="U667">
        <v>3422</v>
      </c>
      <c r="V667" t="s">
        <v>85</v>
      </c>
      <c r="W667">
        <v>416</v>
      </c>
      <c r="X667" t="s">
        <v>44</v>
      </c>
      <c r="Y667" t="s">
        <v>72</v>
      </c>
      <c r="Z667">
        <v>0</v>
      </c>
      <c r="AA667">
        <v>840</v>
      </c>
      <c r="AB667">
        <v>11363</v>
      </c>
      <c r="AC667" t="s">
        <v>46</v>
      </c>
    </row>
    <row r="668" spans="1:29" x14ac:dyDescent="0.3">
      <c r="A668" s="1" t="s">
        <v>47</v>
      </c>
      <c r="B668" t="s">
        <v>48</v>
      </c>
      <c r="C668" t="s">
        <v>1787</v>
      </c>
      <c r="D668" t="s">
        <v>110</v>
      </c>
      <c r="E668">
        <v>6</v>
      </c>
      <c r="F668" t="s">
        <v>64</v>
      </c>
      <c r="G668" t="s">
        <v>802</v>
      </c>
      <c r="H668" t="s">
        <v>79</v>
      </c>
      <c r="I668" t="s">
        <v>1025</v>
      </c>
      <c r="J668" t="s">
        <v>766</v>
      </c>
      <c r="K668" t="s">
        <v>2632</v>
      </c>
      <c r="L668" t="s">
        <v>2633</v>
      </c>
      <c r="M668" t="s">
        <v>220</v>
      </c>
      <c r="N668" t="s">
        <v>58</v>
      </c>
      <c r="O668">
        <v>3745</v>
      </c>
      <c r="P668">
        <v>5824</v>
      </c>
      <c r="Q668" t="s">
        <v>41</v>
      </c>
      <c r="R668">
        <v>846</v>
      </c>
      <c r="S668" s="2">
        <v>45105</v>
      </c>
      <c r="T668" s="2">
        <v>45107</v>
      </c>
      <c r="U668">
        <v>0</v>
      </c>
      <c r="V668" t="s">
        <v>71</v>
      </c>
      <c r="W668">
        <v>433</v>
      </c>
      <c r="X668" t="s">
        <v>60</v>
      </c>
      <c r="Y668" t="s">
        <v>61</v>
      </c>
      <c r="Z668">
        <v>3693</v>
      </c>
      <c r="AA668">
        <v>210</v>
      </c>
      <c r="AB668">
        <v>4473</v>
      </c>
      <c r="AC668" t="s">
        <v>73</v>
      </c>
    </row>
    <row r="669" spans="1:29" x14ac:dyDescent="0.3">
      <c r="A669" s="1" t="s">
        <v>29</v>
      </c>
      <c r="B669" t="s">
        <v>74</v>
      </c>
      <c r="C669" t="s">
        <v>1548</v>
      </c>
      <c r="D669" t="s">
        <v>169</v>
      </c>
      <c r="E669">
        <v>4</v>
      </c>
      <c r="F669" t="s">
        <v>120</v>
      </c>
      <c r="G669" t="s">
        <v>329</v>
      </c>
      <c r="H669" t="s">
        <v>35</v>
      </c>
      <c r="I669" t="s">
        <v>412</v>
      </c>
      <c r="J669" t="s">
        <v>2126</v>
      </c>
      <c r="K669" t="s">
        <v>2634</v>
      </c>
      <c r="L669" t="s">
        <v>2635</v>
      </c>
      <c r="M669" t="s">
        <v>175</v>
      </c>
      <c r="N669" t="s">
        <v>58</v>
      </c>
      <c r="O669">
        <v>8663</v>
      </c>
      <c r="P669">
        <v>10754</v>
      </c>
      <c r="Q669" t="s">
        <v>59</v>
      </c>
      <c r="R669">
        <v>266</v>
      </c>
      <c r="S669" s="2">
        <v>45075</v>
      </c>
      <c r="T669" s="2">
        <v>45088</v>
      </c>
      <c r="U669">
        <v>27662</v>
      </c>
      <c r="V669" t="s">
        <v>71</v>
      </c>
      <c r="W669">
        <v>659</v>
      </c>
      <c r="X669" t="s">
        <v>60</v>
      </c>
      <c r="Y669" t="s">
        <v>61</v>
      </c>
      <c r="Z669">
        <v>2094</v>
      </c>
      <c r="AA669">
        <v>534</v>
      </c>
      <c r="AB669">
        <v>8823</v>
      </c>
      <c r="AC669" t="s">
        <v>73</v>
      </c>
    </row>
    <row r="670" spans="1:29" x14ac:dyDescent="0.3">
      <c r="A670" s="1" t="s">
        <v>47</v>
      </c>
      <c r="B670" t="s">
        <v>136</v>
      </c>
      <c r="C670" t="s">
        <v>1124</v>
      </c>
      <c r="D670" t="s">
        <v>387</v>
      </c>
      <c r="E670">
        <v>6</v>
      </c>
      <c r="F670" t="s">
        <v>33</v>
      </c>
      <c r="G670" t="s">
        <v>139</v>
      </c>
      <c r="H670" t="s">
        <v>35</v>
      </c>
      <c r="I670" t="s">
        <v>2601</v>
      </c>
      <c r="J670" t="s">
        <v>2636</v>
      </c>
      <c r="K670" t="s">
        <v>2637</v>
      </c>
      <c r="L670" t="s">
        <v>2638</v>
      </c>
      <c r="M670" t="s">
        <v>144</v>
      </c>
      <c r="N670" t="s">
        <v>84</v>
      </c>
      <c r="O670">
        <v>29696</v>
      </c>
      <c r="P670">
        <v>32595</v>
      </c>
      <c r="Q670" t="s">
        <v>59</v>
      </c>
      <c r="R670">
        <v>388</v>
      </c>
      <c r="S670" s="2">
        <v>44389</v>
      </c>
      <c r="T670" s="2">
        <v>44391</v>
      </c>
      <c r="U670">
        <v>9851</v>
      </c>
      <c r="V670" t="s">
        <v>71</v>
      </c>
      <c r="W670">
        <v>560</v>
      </c>
      <c r="X670" t="s">
        <v>60</v>
      </c>
      <c r="Y670" t="s">
        <v>72</v>
      </c>
      <c r="Z670">
        <v>0</v>
      </c>
      <c r="AA670">
        <v>517</v>
      </c>
      <c r="AB670">
        <v>32587</v>
      </c>
      <c r="AC670" t="s">
        <v>107</v>
      </c>
    </row>
    <row r="671" spans="1:29" x14ac:dyDescent="0.3">
      <c r="A671" s="1" t="s">
        <v>29</v>
      </c>
      <c r="B671" t="s">
        <v>541</v>
      </c>
      <c r="C671" t="s">
        <v>541</v>
      </c>
      <c r="D671" t="s">
        <v>178</v>
      </c>
      <c r="E671">
        <v>1</v>
      </c>
      <c r="F671" t="s">
        <v>129</v>
      </c>
      <c r="G671" t="s">
        <v>1528</v>
      </c>
      <c r="H671" t="s">
        <v>35</v>
      </c>
      <c r="I671" t="s">
        <v>536</v>
      </c>
      <c r="J671" t="s">
        <v>2639</v>
      </c>
      <c r="K671" t="s">
        <v>2640</v>
      </c>
      <c r="L671" t="s">
        <v>2641</v>
      </c>
      <c r="M671" t="s">
        <v>733</v>
      </c>
      <c r="N671" t="s">
        <v>40</v>
      </c>
      <c r="O671">
        <v>21010</v>
      </c>
      <c r="P671">
        <v>25256</v>
      </c>
      <c r="Q671" t="s">
        <v>41</v>
      </c>
      <c r="R671">
        <v>893</v>
      </c>
      <c r="S671" s="2">
        <v>45326</v>
      </c>
      <c r="T671" s="2">
        <v>45328</v>
      </c>
      <c r="U671">
        <v>0</v>
      </c>
      <c r="V671" t="s">
        <v>106</v>
      </c>
      <c r="W671">
        <v>587</v>
      </c>
      <c r="X671" t="s">
        <v>60</v>
      </c>
      <c r="Y671" t="s">
        <v>61</v>
      </c>
      <c r="Z671">
        <v>0</v>
      </c>
      <c r="AA671">
        <v>124</v>
      </c>
      <c r="AB671">
        <v>21703</v>
      </c>
      <c r="AC671" t="s">
        <v>46</v>
      </c>
    </row>
    <row r="672" spans="1:29" x14ac:dyDescent="0.3">
      <c r="A672" s="1" t="s">
        <v>29</v>
      </c>
      <c r="B672" t="s">
        <v>393</v>
      </c>
      <c r="C672" t="s">
        <v>2642</v>
      </c>
      <c r="D672" t="s">
        <v>138</v>
      </c>
      <c r="E672">
        <v>3</v>
      </c>
      <c r="F672" t="s">
        <v>51</v>
      </c>
      <c r="G672" t="s">
        <v>285</v>
      </c>
      <c r="H672" t="s">
        <v>79</v>
      </c>
      <c r="I672" t="s">
        <v>921</v>
      </c>
      <c r="J672" t="s">
        <v>2286</v>
      </c>
      <c r="K672" t="s">
        <v>2643</v>
      </c>
      <c r="L672" t="s">
        <v>2644</v>
      </c>
      <c r="M672" t="s">
        <v>603</v>
      </c>
      <c r="N672" t="s">
        <v>94</v>
      </c>
      <c r="O672">
        <v>21259</v>
      </c>
      <c r="P672">
        <v>25239</v>
      </c>
      <c r="Q672" t="s">
        <v>41</v>
      </c>
      <c r="R672">
        <v>708</v>
      </c>
      <c r="S672" s="2">
        <v>44793</v>
      </c>
      <c r="T672" s="2">
        <v>44817</v>
      </c>
      <c r="U672">
        <v>0</v>
      </c>
      <c r="V672" t="s">
        <v>85</v>
      </c>
      <c r="W672">
        <v>419</v>
      </c>
      <c r="X672" t="s">
        <v>60</v>
      </c>
      <c r="Y672" t="s">
        <v>45</v>
      </c>
      <c r="Z672">
        <v>0</v>
      </c>
      <c r="AA672">
        <v>230</v>
      </c>
      <c r="AB672">
        <v>25227</v>
      </c>
      <c r="AC672" t="s">
        <v>46</v>
      </c>
    </row>
    <row r="673" spans="1:29" x14ac:dyDescent="0.3">
      <c r="A673" s="1" t="s">
        <v>47</v>
      </c>
      <c r="B673" t="s">
        <v>592</v>
      </c>
      <c r="C673" t="s">
        <v>1350</v>
      </c>
      <c r="D673" t="s">
        <v>236</v>
      </c>
      <c r="E673">
        <v>1</v>
      </c>
      <c r="F673" t="s">
        <v>271</v>
      </c>
      <c r="G673" t="s">
        <v>689</v>
      </c>
      <c r="H673" t="s">
        <v>35</v>
      </c>
      <c r="I673" t="s">
        <v>2645</v>
      </c>
      <c r="J673" t="s">
        <v>945</v>
      </c>
      <c r="K673" t="s">
        <v>2646</v>
      </c>
      <c r="L673" t="s">
        <v>2647</v>
      </c>
      <c r="M673" t="s">
        <v>2648</v>
      </c>
      <c r="N673" t="s">
        <v>94</v>
      </c>
      <c r="O673">
        <v>9613</v>
      </c>
      <c r="P673">
        <v>13673</v>
      </c>
      <c r="Q673" t="s">
        <v>59</v>
      </c>
      <c r="R673">
        <v>643</v>
      </c>
      <c r="S673" s="2">
        <v>44314</v>
      </c>
      <c r="T673" s="2">
        <v>44333</v>
      </c>
      <c r="U673">
        <v>24229</v>
      </c>
      <c r="V673" t="s">
        <v>71</v>
      </c>
      <c r="W673">
        <v>592</v>
      </c>
      <c r="X673" t="s">
        <v>60</v>
      </c>
      <c r="Y673" t="s">
        <v>72</v>
      </c>
      <c r="Z673">
        <v>0</v>
      </c>
      <c r="AA673">
        <v>856</v>
      </c>
      <c r="AB673">
        <v>13197</v>
      </c>
      <c r="AC673" t="s">
        <v>73</v>
      </c>
    </row>
    <row r="674" spans="1:29" x14ac:dyDescent="0.3">
      <c r="A674" s="1" t="s">
        <v>47</v>
      </c>
      <c r="B674" t="s">
        <v>108</v>
      </c>
      <c r="C674" t="s">
        <v>439</v>
      </c>
      <c r="D674" t="s">
        <v>110</v>
      </c>
      <c r="E674">
        <v>6</v>
      </c>
      <c r="F674" t="s">
        <v>221</v>
      </c>
      <c r="G674" t="s">
        <v>335</v>
      </c>
      <c r="H674" t="s">
        <v>35</v>
      </c>
      <c r="I674" t="s">
        <v>1705</v>
      </c>
      <c r="J674" t="s">
        <v>2649</v>
      </c>
      <c r="K674" t="s">
        <v>2650</v>
      </c>
      <c r="L674" t="s">
        <v>2651</v>
      </c>
      <c r="M674" t="s">
        <v>522</v>
      </c>
      <c r="N674" t="s">
        <v>84</v>
      </c>
      <c r="O674">
        <v>27613</v>
      </c>
      <c r="P674">
        <v>30383</v>
      </c>
      <c r="Q674" t="s">
        <v>95</v>
      </c>
      <c r="R674">
        <v>997</v>
      </c>
      <c r="S674" s="2">
        <v>44727</v>
      </c>
      <c r="T674" t="s">
        <v>42</v>
      </c>
      <c r="U674">
        <v>0</v>
      </c>
      <c r="V674" t="s">
        <v>106</v>
      </c>
      <c r="W674">
        <v>613</v>
      </c>
      <c r="X674" t="s">
        <v>44</v>
      </c>
      <c r="Y674" t="s">
        <v>72</v>
      </c>
      <c r="Z674">
        <v>0</v>
      </c>
      <c r="AA674">
        <v>692</v>
      </c>
      <c r="AB674">
        <v>27643</v>
      </c>
      <c r="AC674" t="s">
        <v>73</v>
      </c>
    </row>
    <row r="675" spans="1:29" x14ac:dyDescent="0.3">
      <c r="A675" s="1" t="s">
        <v>47</v>
      </c>
      <c r="B675" t="s">
        <v>234</v>
      </c>
      <c r="C675" t="s">
        <v>2309</v>
      </c>
      <c r="D675" t="s">
        <v>201</v>
      </c>
      <c r="E675">
        <v>2</v>
      </c>
      <c r="F675" t="s">
        <v>129</v>
      </c>
      <c r="G675" t="s">
        <v>700</v>
      </c>
      <c r="H675" t="s">
        <v>35</v>
      </c>
      <c r="I675" t="s">
        <v>1926</v>
      </c>
      <c r="J675" t="s">
        <v>1065</v>
      </c>
      <c r="K675" t="s">
        <v>2652</v>
      </c>
      <c r="L675" t="s">
        <v>2653</v>
      </c>
      <c r="M675" t="s">
        <v>800</v>
      </c>
      <c r="N675" t="s">
        <v>94</v>
      </c>
      <c r="O675">
        <v>8664</v>
      </c>
      <c r="P675">
        <v>11226</v>
      </c>
      <c r="Q675" t="s">
        <v>59</v>
      </c>
      <c r="R675">
        <v>859</v>
      </c>
      <c r="S675" s="2">
        <v>44587</v>
      </c>
      <c r="T675" t="s">
        <v>42</v>
      </c>
      <c r="U675">
        <v>26158</v>
      </c>
      <c r="V675" t="s">
        <v>43</v>
      </c>
      <c r="W675">
        <v>599</v>
      </c>
      <c r="X675" t="s">
        <v>44</v>
      </c>
      <c r="Y675" t="s">
        <v>61</v>
      </c>
      <c r="Z675">
        <v>0</v>
      </c>
      <c r="AA675">
        <v>85</v>
      </c>
      <c r="AB675">
        <v>10873</v>
      </c>
      <c r="AC675" t="s">
        <v>107</v>
      </c>
    </row>
    <row r="676" spans="1:29" x14ac:dyDescent="0.3">
      <c r="A676" s="1" t="s">
        <v>47</v>
      </c>
      <c r="B676" t="s">
        <v>48</v>
      </c>
      <c r="C676" t="s">
        <v>2654</v>
      </c>
      <c r="D676" t="s">
        <v>138</v>
      </c>
      <c r="E676">
        <v>1</v>
      </c>
      <c r="F676" t="s">
        <v>51</v>
      </c>
      <c r="G676" t="s">
        <v>710</v>
      </c>
      <c r="H676" t="s">
        <v>35</v>
      </c>
      <c r="I676" t="s">
        <v>417</v>
      </c>
      <c r="J676" t="s">
        <v>2655</v>
      </c>
      <c r="K676" t="s">
        <v>2656</v>
      </c>
      <c r="L676" t="s">
        <v>2657</v>
      </c>
      <c r="M676" t="s">
        <v>220</v>
      </c>
      <c r="N676" t="s">
        <v>40</v>
      </c>
      <c r="O676">
        <v>26099</v>
      </c>
      <c r="P676">
        <v>28387</v>
      </c>
      <c r="Q676" t="s">
        <v>59</v>
      </c>
      <c r="R676">
        <v>555</v>
      </c>
      <c r="S676" s="2">
        <v>45162</v>
      </c>
      <c r="T676" t="s">
        <v>42</v>
      </c>
      <c r="U676">
        <v>35396</v>
      </c>
      <c r="V676" t="s">
        <v>71</v>
      </c>
      <c r="W676">
        <v>699</v>
      </c>
      <c r="X676" t="s">
        <v>44</v>
      </c>
      <c r="Y676" t="s">
        <v>72</v>
      </c>
      <c r="Z676">
        <v>0</v>
      </c>
      <c r="AA676">
        <v>511</v>
      </c>
      <c r="AB676">
        <v>27018</v>
      </c>
      <c r="AC676" t="s">
        <v>73</v>
      </c>
    </row>
    <row r="677" spans="1:29" x14ac:dyDescent="0.3">
      <c r="A677" s="1" t="s">
        <v>29</v>
      </c>
      <c r="B677" t="s">
        <v>228</v>
      </c>
      <c r="C677" t="s">
        <v>1949</v>
      </c>
      <c r="D677" t="s">
        <v>128</v>
      </c>
      <c r="E677">
        <v>8</v>
      </c>
      <c r="F677" t="s">
        <v>221</v>
      </c>
      <c r="G677" t="s">
        <v>222</v>
      </c>
      <c r="H677" t="s">
        <v>79</v>
      </c>
      <c r="I677" t="s">
        <v>1705</v>
      </c>
      <c r="J677" t="s">
        <v>224</v>
      </c>
      <c r="K677" t="s">
        <v>2658</v>
      </c>
      <c r="L677" t="s">
        <v>2659</v>
      </c>
      <c r="M677" t="s">
        <v>473</v>
      </c>
      <c r="N677" t="s">
        <v>94</v>
      </c>
      <c r="O677">
        <v>4685</v>
      </c>
      <c r="P677">
        <v>8198</v>
      </c>
      <c r="Q677" t="s">
        <v>59</v>
      </c>
      <c r="R677">
        <v>416</v>
      </c>
      <c r="S677" s="2">
        <v>44876</v>
      </c>
      <c r="T677" s="2">
        <v>44881</v>
      </c>
      <c r="U677">
        <v>17134</v>
      </c>
      <c r="V677" t="s">
        <v>43</v>
      </c>
      <c r="W677">
        <v>430</v>
      </c>
      <c r="X677" t="s">
        <v>60</v>
      </c>
      <c r="Y677" t="s">
        <v>45</v>
      </c>
      <c r="Z677">
        <v>0</v>
      </c>
      <c r="AA677">
        <v>411</v>
      </c>
      <c r="AB677">
        <v>6677</v>
      </c>
      <c r="AC677" t="s">
        <v>46</v>
      </c>
    </row>
    <row r="678" spans="1:29" x14ac:dyDescent="0.3">
      <c r="A678" s="1" t="s">
        <v>29</v>
      </c>
      <c r="B678" t="s">
        <v>96</v>
      </c>
      <c r="C678" t="s">
        <v>323</v>
      </c>
      <c r="D678" t="s">
        <v>32</v>
      </c>
      <c r="E678">
        <v>8</v>
      </c>
      <c r="F678" t="s">
        <v>64</v>
      </c>
      <c r="G678" t="s">
        <v>65</v>
      </c>
      <c r="H678" t="s">
        <v>79</v>
      </c>
      <c r="I678" t="s">
        <v>2660</v>
      </c>
      <c r="J678" t="s">
        <v>524</v>
      </c>
      <c r="K678" t="s">
        <v>2661</v>
      </c>
      <c r="L678" t="s">
        <v>2662</v>
      </c>
      <c r="M678" t="s">
        <v>1197</v>
      </c>
      <c r="N678" t="s">
        <v>84</v>
      </c>
      <c r="O678">
        <v>5790</v>
      </c>
      <c r="P678">
        <v>10767</v>
      </c>
      <c r="Q678" t="s">
        <v>59</v>
      </c>
      <c r="R678">
        <v>765</v>
      </c>
      <c r="S678" s="2">
        <v>45079</v>
      </c>
      <c r="T678" t="s">
        <v>42</v>
      </c>
      <c r="U678">
        <v>32331</v>
      </c>
      <c r="V678" t="s">
        <v>106</v>
      </c>
      <c r="W678">
        <v>448</v>
      </c>
      <c r="X678" t="s">
        <v>44</v>
      </c>
      <c r="Y678" t="s">
        <v>72</v>
      </c>
      <c r="Z678">
        <v>0</v>
      </c>
      <c r="AA678">
        <v>280</v>
      </c>
      <c r="AB678">
        <v>7109</v>
      </c>
      <c r="AC678" t="s">
        <v>46</v>
      </c>
    </row>
    <row r="679" spans="1:29" x14ac:dyDescent="0.3">
      <c r="A679" s="1" t="s">
        <v>29</v>
      </c>
      <c r="B679" t="s">
        <v>327</v>
      </c>
      <c r="C679" t="s">
        <v>2243</v>
      </c>
      <c r="D679" t="s">
        <v>155</v>
      </c>
      <c r="E679">
        <v>10</v>
      </c>
      <c r="F679" t="s">
        <v>33</v>
      </c>
      <c r="G679" t="s">
        <v>728</v>
      </c>
      <c r="H679" t="s">
        <v>79</v>
      </c>
      <c r="I679" t="s">
        <v>883</v>
      </c>
      <c r="J679" t="s">
        <v>2663</v>
      </c>
      <c r="K679" t="s">
        <v>2664</v>
      </c>
      <c r="L679" t="s">
        <v>2665</v>
      </c>
      <c r="M679" t="s">
        <v>2246</v>
      </c>
      <c r="N679" t="s">
        <v>84</v>
      </c>
      <c r="O679">
        <v>17024</v>
      </c>
      <c r="P679">
        <v>20558</v>
      </c>
      <c r="Q679" t="s">
        <v>95</v>
      </c>
      <c r="R679">
        <v>730</v>
      </c>
      <c r="S679" s="2">
        <v>44398</v>
      </c>
      <c r="T679" s="2">
        <v>44414</v>
      </c>
      <c r="U679">
        <v>0</v>
      </c>
      <c r="V679" t="s">
        <v>85</v>
      </c>
      <c r="W679">
        <v>481</v>
      </c>
      <c r="X679" t="s">
        <v>60</v>
      </c>
      <c r="Y679" t="s">
        <v>61</v>
      </c>
      <c r="Z679">
        <v>0</v>
      </c>
      <c r="AA679">
        <v>793</v>
      </c>
      <c r="AB679">
        <v>20386</v>
      </c>
      <c r="AC679" t="s">
        <v>107</v>
      </c>
    </row>
    <row r="680" spans="1:29" x14ac:dyDescent="0.3">
      <c r="A680" s="1" t="s">
        <v>29</v>
      </c>
      <c r="B680" t="s">
        <v>327</v>
      </c>
      <c r="C680" t="s">
        <v>2508</v>
      </c>
      <c r="D680" t="s">
        <v>138</v>
      </c>
      <c r="E680">
        <v>6</v>
      </c>
      <c r="F680" t="s">
        <v>186</v>
      </c>
      <c r="G680" t="s">
        <v>650</v>
      </c>
      <c r="H680" t="s">
        <v>35</v>
      </c>
      <c r="I680" t="s">
        <v>2666</v>
      </c>
      <c r="J680" t="s">
        <v>347</v>
      </c>
      <c r="K680" t="s">
        <v>2667</v>
      </c>
      <c r="L680" t="s">
        <v>2668</v>
      </c>
      <c r="M680" t="s">
        <v>2350</v>
      </c>
      <c r="N680" t="s">
        <v>84</v>
      </c>
      <c r="O680">
        <v>13829</v>
      </c>
      <c r="P680">
        <v>16178</v>
      </c>
      <c r="Q680" t="s">
        <v>59</v>
      </c>
      <c r="R680">
        <v>508</v>
      </c>
      <c r="S680" s="2">
        <v>44693</v>
      </c>
      <c r="T680" s="2">
        <v>44696</v>
      </c>
      <c r="U680">
        <v>15011</v>
      </c>
      <c r="V680" t="s">
        <v>85</v>
      </c>
      <c r="W680">
        <v>694</v>
      </c>
      <c r="X680" t="s">
        <v>60</v>
      </c>
      <c r="Y680" t="s">
        <v>61</v>
      </c>
      <c r="Z680">
        <v>0</v>
      </c>
      <c r="AA680">
        <v>957</v>
      </c>
      <c r="AB680">
        <v>13961</v>
      </c>
      <c r="AC680" t="s">
        <v>46</v>
      </c>
    </row>
    <row r="681" spans="1:29" x14ac:dyDescent="0.3">
      <c r="A681" s="1" t="s">
        <v>29</v>
      </c>
      <c r="B681" t="s">
        <v>30</v>
      </c>
      <c r="C681" t="s">
        <v>1034</v>
      </c>
      <c r="D681" t="s">
        <v>128</v>
      </c>
      <c r="E681">
        <v>1</v>
      </c>
      <c r="F681" t="s">
        <v>99</v>
      </c>
      <c r="G681" t="s">
        <v>529</v>
      </c>
      <c r="H681" t="s">
        <v>35</v>
      </c>
      <c r="I681" t="s">
        <v>1841</v>
      </c>
      <c r="J681" t="s">
        <v>1097</v>
      </c>
      <c r="K681">
        <v>2962314026</v>
      </c>
      <c r="L681" t="s">
        <v>2669</v>
      </c>
      <c r="M681" t="s">
        <v>1121</v>
      </c>
      <c r="N681" t="s">
        <v>58</v>
      </c>
      <c r="O681">
        <v>8547</v>
      </c>
      <c r="P681">
        <v>12402</v>
      </c>
      <c r="Q681" t="s">
        <v>95</v>
      </c>
      <c r="R681">
        <v>516</v>
      </c>
      <c r="S681" s="2">
        <v>44267</v>
      </c>
      <c r="T681" t="s">
        <v>42</v>
      </c>
      <c r="U681">
        <v>0</v>
      </c>
      <c r="V681" t="s">
        <v>85</v>
      </c>
      <c r="W681">
        <v>680</v>
      </c>
      <c r="X681" t="s">
        <v>44</v>
      </c>
      <c r="Y681" t="s">
        <v>45</v>
      </c>
      <c r="Z681">
        <v>3797</v>
      </c>
      <c r="AA681">
        <v>482</v>
      </c>
      <c r="AB681">
        <v>10865</v>
      </c>
      <c r="AC681" t="s">
        <v>73</v>
      </c>
    </row>
    <row r="682" spans="1:29" x14ac:dyDescent="0.3">
      <c r="A682" s="1" t="s">
        <v>47</v>
      </c>
      <c r="B682" t="s">
        <v>117</v>
      </c>
      <c r="C682" t="s">
        <v>920</v>
      </c>
      <c r="D682" t="s">
        <v>119</v>
      </c>
      <c r="E682">
        <v>2</v>
      </c>
      <c r="F682" t="s">
        <v>271</v>
      </c>
      <c r="G682" t="s">
        <v>715</v>
      </c>
      <c r="H682" t="s">
        <v>35</v>
      </c>
      <c r="I682" t="s">
        <v>2601</v>
      </c>
      <c r="J682" t="s">
        <v>2670</v>
      </c>
      <c r="K682" t="s">
        <v>2671</v>
      </c>
      <c r="L682" t="s">
        <v>2672</v>
      </c>
      <c r="M682" t="s">
        <v>517</v>
      </c>
      <c r="N682" t="s">
        <v>94</v>
      </c>
      <c r="O682">
        <v>26429</v>
      </c>
      <c r="P682">
        <v>31030</v>
      </c>
      <c r="Q682" t="s">
        <v>95</v>
      </c>
      <c r="R682">
        <v>267</v>
      </c>
      <c r="S682" s="2">
        <v>44754</v>
      </c>
      <c r="T682" s="2">
        <v>44759</v>
      </c>
      <c r="U682">
        <v>0</v>
      </c>
      <c r="V682" t="s">
        <v>43</v>
      </c>
      <c r="W682">
        <v>558</v>
      </c>
      <c r="X682" t="s">
        <v>60</v>
      </c>
      <c r="Y682" t="s">
        <v>72</v>
      </c>
      <c r="Z682">
        <v>0</v>
      </c>
      <c r="AA682">
        <v>887</v>
      </c>
      <c r="AB682">
        <v>29064</v>
      </c>
      <c r="AC682" t="s">
        <v>73</v>
      </c>
    </row>
    <row r="683" spans="1:29" x14ac:dyDescent="0.3">
      <c r="A683" s="1" t="s">
        <v>47</v>
      </c>
      <c r="B683" t="s">
        <v>176</v>
      </c>
      <c r="C683" t="s">
        <v>898</v>
      </c>
      <c r="D683" t="s">
        <v>352</v>
      </c>
      <c r="E683">
        <v>10</v>
      </c>
      <c r="F683" t="s">
        <v>120</v>
      </c>
      <c r="G683" t="s">
        <v>586</v>
      </c>
      <c r="H683" t="s">
        <v>35</v>
      </c>
      <c r="I683" t="s">
        <v>1611</v>
      </c>
      <c r="J683" t="s">
        <v>2673</v>
      </c>
      <c r="K683" t="s">
        <v>2674</v>
      </c>
      <c r="L683" t="s">
        <v>2675</v>
      </c>
      <c r="M683" t="s">
        <v>887</v>
      </c>
      <c r="N683" t="s">
        <v>84</v>
      </c>
      <c r="O683">
        <v>22664</v>
      </c>
      <c r="P683">
        <v>25941</v>
      </c>
      <c r="Q683" t="s">
        <v>59</v>
      </c>
      <c r="R683">
        <v>726</v>
      </c>
      <c r="S683" s="2">
        <v>44656</v>
      </c>
      <c r="T683" s="2">
        <v>44661</v>
      </c>
      <c r="U683">
        <v>43756</v>
      </c>
      <c r="V683" t="s">
        <v>43</v>
      </c>
      <c r="W683">
        <v>820</v>
      </c>
      <c r="X683" t="s">
        <v>60</v>
      </c>
      <c r="Y683" t="s">
        <v>61</v>
      </c>
      <c r="Z683">
        <v>0</v>
      </c>
      <c r="AA683">
        <v>647</v>
      </c>
      <c r="AB683">
        <v>23153</v>
      </c>
      <c r="AC683" t="s">
        <v>73</v>
      </c>
    </row>
    <row r="684" spans="1:29" x14ac:dyDescent="0.3">
      <c r="A684" s="1" t="s">
        <v>47</v>
      </c>
      <c r="B684" t="s">
        <v>117</v>
      </c>
      <c r="C684" t="s">
        <v>243</v>
      </c>
      <c r="D684" t="s">
        <v>169</v>
      </c>
      <c r="E684">
        <v>3</v>
      </c>
      <c r="F684" t="s">
        <v>51</v>
      </c>
      <c r="G684" t="s">
        <v>1427</v>
      </c>
      <c r="H684" t="s">
        <v>79</v>
      </c>
      <c r="I684" t="s">
        <v>921</v>
      </c>
      <c r="J684" t="s">
        <v>1770</v>
      </c>
      <c r="K684" t="s">
        <v>2676</v>
      </c>
      <c r="L684" t="s">
        <v>2677</v>
      </c>
      <c r="M684" t="s">
        <v>1484</v>
      </c>
      <c r="N684" t="s">
        <v>40</v>
      </c>
      <c r="O684">
        <v>7310</v>
      </c>
      <c r="P684">
        <v>10639</v>
      </c>
      <c r="Q684" t="s">
        <v>41</v>
      </c>
      <c r="R684">
        <v>631</v>
      </c>
      <c r="S684" s="2">
        <v>44891</v>
      </c>
      <c r="T684" t="s">
        <v>42</v>
      </c>
      <c r="U684">
        <v>0</v>
      </c>
      <c r="V684" t="s">
        <v>43</v>
      </c>
      <c r="W684">
        <v>485</v>
      </c>
      <c r="X684" t="s">
        <v>44</v>
      </c>
      <c r="Y684" t="s">
        <v>72</v>
      </c>
      <c r="Z684">
        <v>0</v>
      </c>
      <c r="AA684">
        <v>969</v>
      </c>
      <c r="AB684">
        <v>8154</v>
      </c>
      <c r="AC684" t="s">
        <v>46</v>
      </c>
    </row>
    <row r="685" spans="1:29" x14ac:dyDescent="0.3">
      <c r="A685" s="1" t="s">
        <v>47</v>
      </c>
      <c r="B685" t="s">
        <v>153</v>
      </c>
      <c r="C685" t="s">
        <v>2678</v>
      </c>
      <c r="D685" t="s">
        <v>178</v>
      </c>
      <c r="E685">
        <v>6</v>
      </c>
      <c r="F685" t="s">
        <v>221</v>
      </c>
      <c r="G685" t="s">
        <v>335</v>
      </c>
      <c r="H685" t="s">
        <v>35</v>
      </c>
      <c r="I685" t="s">
        <v>632</v>
      </c>
      <c r="J685" t="s">
        <v>553</v>
      </c>
      <c r="K685" t="s">
        <v>2679</v>
      </c>
      <c r="L685" t="s">
        <v>2680</v>
      </c>
      <c r="M685" t="s">
        <v>255</v>
      </c>
      <c r="N685" t="s">
        <v>58</v>
      </c>
      <c r="O685">
        <v>16704</v>
      </c>
      <c r="P685">
        <v>21313</v>
      </c>
      <c r="Q685" t="s">
        <v>41</v>
      </c>
      <c r="R685">
        <v>199</v>
      </c>
      <c r="S685" s="2">
        <v>45307</v>
      </c>
      <c r="T685" s="2">
        <v>45324</v>
      </c>
      <c r="U685">
        <v>0</v>
      </c>
      <c r="V685" t="s">
        <v>71</v>
      </c>
      <c r="W685">
        <v>607</v>
      </c>
      <c r="X685" t="s">
        <v>60</v>
      </c>
      <c r="Y685" t="s">
        <v>61</v>
      </c>
      <c r="Z685">
        <v>1486</v>
      </c>
      <c r="AA685">
        <v>904</v>
      </c>
      <c r="AB685">
        <v>20211</v>
      </c>
      <c r="AC685" t="s">
        <v>73</v>
      </c>
    </row>
    <row r="686" spans="1:29" x14ac:dyDescent="0.3">
      <c r="A686" s="1" t="s">
        <v>29</v>
      </c>
      <c r="B686" t="s">
        <v>327</v>
      </c>
      <c r="C686" t="s">
        <v>2681</v>
      </c>
      <c r="D686" t="s">
        <v>169</v>
      </c>
      <c r="E686">
        <v>5</v>
      </c>
      <c r="F686" t="s">
        <v>271</v>
      </c>
      <c r="G686" t="s">
        <v>400</v>
      </c>
      <c r="H686" t="s">
        <v>35</v>
      </c>
      <c r="I686" t="s">
        <v>936</v>
      </c>
      <c r="J686" t="s">
        <v>2446</v>
      </c>
      <c r="K686" t="s">
        <v>2682</v>
      </c>
      <c r="L686" t="s">
        <v>2683</v>
      </c>
      <c r="M686" t="s">
        <v>333</v>
      </c>
      <c r="N686" t="s">
        <v>58</v>
      </c>
      <c r="O686">
        <v>27850</v>
      </c>
      <c r="P686">
        <v>31088</v>
      </c>
      <c r="Q686" t="s">
        <v>59</v>
      </c>
      <c r="R686">
        <v>591</v>
      </c>
      <c r="S686" s="2">
        <v>44952</v>
      </c>
      <c r="T686" t="s">
        <v>42</v>
      </c>
      <c r="U686">
        <v>8503</v>
      </c>
      <c r="V686" t="s">
        <v>106</v>
      </c>
      <c r="W686">
        <v>706</v>
      </c>
      <c r="X686" t="s">
        <v>44</v>
      </c>
      <c r="Y686" t="s">
        <v>45</v>
      </c>
      <c r="Z686">
        <v>2414</v>
      </c>
      <c r="AA686">
        <v>223</v>
      </c>
      <c r="AB686">
        <v>29968</v>
      </c>
      <c r="AC686" t="s">
        <v>73</v>
      </c>
    </row>
    <row r="687" spans="1:29" x14ac:dyDescent="0.3">
      <c r="A687" s="1" t="s">
        <v>47</v>
      </c>
      <c r="B687" t="s">
        <v>136</v>
      </c>
      <c r="C687" t="s">
        <v>1426</v>
      </c>
      <c r="D687" t="s">
        <v>169</v>
      </c>
      <c r="E687">
        <v>4</v>
      </c>
      <c r="F687" t="s">
        <v>120</v>
      </c>
      <c r="G687" t="s">
        <v>1533</v>
      </c>
      <c r="H687" t="s">
        <v>79</v>
      </c>
      <c r="I687" t="s">
        <v>2684</v>
      </c>
      <c r="J687" t="s">
        <v>1323</v>
      </c>
      <c r="K687" t="s">
        <v>2685</v>
      </c>
      <c r="L687" t="s">
        <v>2686</v>
      </c>
      <c r="M687" t="s">
        <v>2086</v>
      </c>
      <c r="N687" t="s">
        <v>94</v>
      </c>
      <c r="O687">
        <v>4456</v>
      </c>
      <c r="P687">
        <v>7883</v>
      </c>
      <c r="Q687" t="s">
        <v>59</v>
      </c>
      <c r="R687">
        <v>835</v>
      </c>
      <c r="S687" s="2">
        <v>44343</v>
      </c>
      <c r="T687" t="s">
        <v>42</v>
      </c>
      <c r="U687">
        <v>47847</v>
      </c>
      <c r="V687" t="s">
        <v>43</v>
      </c>
      <c r="W687">
        <v>485</v>
      </c>
      <c r="X687" t="s">
        <v>44</v>
      </c>
      <c r="Y687" t="s">
        <v>61</v>
      </c>
      <c r="Z687">
        <v>0</v>
      </c>
      <c r="AA687">
        <v>996</v>
      </c>
      <c r="AB687">
        <v>7818</v>
      </c>
      <c r="AC687" t="s">
        <v>73</v>
      </c>
    </row>
    <row r="688" spans="1:29" x14ac:dyDescent="0.3">
      <c r="A688" s="1" t="s">
        <v>29</v>
      </c>
      <c r="B688" t="s">
        <v>30</v>
      </c>
      <c r="C688" t="s">
        <v>2187</v>
      </c>
      <c r="D688" t="s">
        <v>110</v>
      </c>
      <c r="E688">
        <v>4</v>
      </c>
      <c r="F688" t="s">
        <v>33</v>
      </c>
      <c r="G688" t="s">
        <v>111</v>
      </c>
      <c r="H688" t="s">
        <v>35</v>
      </c>
      <c r="I688" t="s">
        <v>2687</v>
      </c>
      <c r="J688" t="s">
        <v>2376</v>
      </c>
      <c r="K688" t="s">
        <v>2688</v>
      </c>
      <c r="L688" t="s">
        <v>2689</v>
      </c>
      <c r="M688" t="s">
        <v>1039</v>
      </c>
      <c r="N688" t="s">
        <v>58</v>
      </c>
      <c r="O688">
        <v>5856</v>
      </c>
      <c r="P688">
        <v>9378</v>
      </c>
      <c r="Q688" t="s">
        <v>59</v>
      </c>
      <c r="R688">
        <v>910</v>
      </c>
      <c r="S688" s="2">
        <v>44397</v>
      </c>
      <c r="T688" t="s">
        <v>42</v>
      </c>
      <c r="U688">
        <v>13121</v>
      </c>
      <c r="V688" t="s">
        <v>106</v>
      </c>
      <c r="W688">
        <v>624</v>
      </c>
      <c r="X688" t="s">
        <v>44</v>
      </c>
      <c r="Y688" t="s">
        <v>45</v>
      </c>
      <c r="Z688">
        <v>1041</v>
      </c>
      <c r="AA688">
        <v>299</v>
      </c>
      <c r="AB688">
        <v>8408</v>
      </c>
      <c r="AC688" t="s">
        <v>46</v>
      </c>
    </row>
    <row r="689" spans="1:29" x14ac:dyDescent="0.3">
      <c r="A689" s="1" t="s">
        <v>47</v>
      </c>
      <c r="B689" t="s">
        <v>153</v>
      </c>
      <c r="C689" t="s">
        <v>2690</v>
      </c>
      <c r="D689" t="s">
        <v>257</v>
      </c>
      <c r="E689">
        <v>5</v>
      </c>
      <c r="F689" t="s">
        <v>120</v>
      </c>
      <c r="G689" t="s">
        <v>121</v>
      </c>
      <c r="H689" t="s">
        <v>35</v>
      </c>
      <c r="I689" t="s">
        <v>1035</v>
      </c>
      <c r="J689" t="s">
        <v>2286</v>
      </c>
      <c r="K689" t="s">
        <v>2691</v>
      </c>
      <c r="L689" t="s">
        <v>2692</v>
      </c>
      <c r="M689" t="s">
        <v>1707</v>
      </c>
      <c r="N689" t="s">
        <v>94</v>
      </c>
      <c r="O689">
        <v>12930</v>
      </c>
      <c r="P689">
        <v>17649</v>
      </c>
      <c r="Q689" t="s">
        <v>59</v>
      </c>
      <c r="R689">
        <v>644</v>
      </c>
      <c r="S689" s="2">
        <v>44315</v>
      </c>
      <c r="T689" t="s">
        <v>42</v>
      </c>
      <c r="U689">
        <v>9771</v>
      </c>
      <c r="V689" t="s">
        <v>106</v>
      </c>
      <c r="W689">
        <v>448</v>
      </c>
      <c r="X689" t="s">
        <v>44</v>
      </c>
      <c r="Y689" t="s">
        <v>45</v>
      </c>
      <c r="Z689">
        <v>0</v>
      </c>
      <c r="AA689">
        <v>205</v>
      </c>
      <c r="AB689">
        <v>16698</v>
      </c>
      <c r="AC689" t="s">
        <v>46</v>
      </c>
    </row>
    <row r="690" spans="1:29" x14ac:dyDescent="0.3">
      <c r="A690" s="1" t="s">
        <v>47</v>
      </c>
      <c r="B690" t="s">
        <v>108</v>
      </c>
      <c r="C690" t="s">
        <v>109</v>
      </c>
      <c r="D690" t="s">
        <v>178</v>
      </c>
      <c r="E690">
        <v>10</v>
      </c>
      <c r="F690" t="s">
        <v>77</v>
      </c>
      <c r="G690" t="s">
        <v>501</v>
      </c>
      <c r="H690" t="s">
        <v>35</v>
      </c>
      <c r="I690" t="s">
        <v>2693</v>
      </c>
      <c r="J690" t="s">
        <v>2348</v>
      </c>
      <c r="K690" t="s">
        <v>2694</v>
      </c>
      <c r="L690" t="s">
        <v>2695</v>
      </c>
      <c r="M690" t="s">
        <v>1252</v>
      </c>
      <c r="N690" t="s">
        <v>58</v>
      </c>
      <c r="O690">
        <v>15376</v>
      </c>
      <c r="P690">
        <v>19470</v>
      </c>
      <c r="Q690" t="s">
        <v>95</v>
      </c>
      <c r="R690">
        <v>28</v>
      </c>
      <c r="S690" s="2">
        <v>44559</v>
      </c>
      <c r="T690" t="s">
        <v>42</v>
      </c>
      <c r="U690">
        <v>0</v>
      </c>
      <c r="V690" t="s">
        <v>43</v>
      </c>
      <c r="W690">
        <v>636</v>
      </c>
      <c r="X690" t="s">
        <v>44</v>
      </c>
      <c r="Y690" t="s">
        <v>72</v>
      </c>
      <c r="Z690">
        <v>1743</v>
      </c>
      <c r="AA690">
        <v>463</v>
      </c>
      <c r="AB690">
        <v>15382</v>
      </c>
      <c r="AC690" t="s">
        <v>107</v>
      </c>
    </row>
    <row r="691" spans="1:29" x14ac:dyDescent="0.3">
      <c r="A691" s="1" t="s">
        <v>29</v>
      </c>
      <c r="B691" t="s">
        <v>228</v>
      </c>
      <c r="C691" t="s">
        <v>2413</v>
      </c>
      <c r="D691" t="s">
        <v>169</v>
      </c>
      <c r="E691">
        <v>4</v>
      </c>
      <c r="F691" t="s">
        <v>64</v>
      </c>
      <c r="G691" t="s">
        <v>1599</v>
      </c>
      <c r="H691" t="s">
        <v>79</v>
      </c>
      <c r="I691" t="s">
        <v>2696</v>
      </c>
      <c r="J691" t="s">
        <v>2341</v>
      </c>
      <c r="K691" t="s">
        <v>2697</v>
      </c>
      <c r="L691" t="s">
        <v>2698</v>
      </c>
      <c r="M691" t="s">
        <v>262</v>
      </c>
      <c r="N691" t="s">
        <v>40</v>
      </c>
      <c r="O691">
        <v>15536</v>
      </c>
      <c r="P691">
        <v>18250</v>
      </c>
      <c r="Q691" t="s">
        <v>41</v>
      </c>
      <c r="R691">
        <v>92</v>
      </c>
      <c r="S691" s="2">
        <v>44287</v>
      </c>
      <c r="T691" t="s">
        <v>42</v>
      </c>
      <c r="U691">
        <v>0</v>
      </c>
      <c r="V691" t="s">
        <v>106</v>
      </c>
      <c r="W691">
        <v>410</v>
      </c>
      <c r="X691" t="s">
        <v>44</v>
      </c>
      <c r="Y691" t="s">
        <v>61</v>
      </c>
      <c r="Z691">
        <v>0</v>
      </c>
      <c r="AA691">
        <v>115</v>
      </c>
      <c r="AB691">
        <v>15889</v>
      </c>
      <c r="AC691" t="s">
        <v>73</v>
      </c>
    </row>
    <row r="692" spans="1:29" x14ac:dyDescent="0.3">
      <c r="A692" s="1" t="s">
        <v>29</v>
      </c>
      <c r="B692" t="s">
        <v>62</v>
      </c>
      <c r="C692" t="s">
        <v>462</v>
      </c>
      <c r="D692" t="s">
        <v>98</v>
      </c>
      <c r="E692">
        <v>6</v>
      </c>
      <c r="F692" t="s">
        <v>129</v>
      </c>
      <c r="G692" t="s">
        <v>700</v>
      </c>
      <c r="H692" t="s">
        <v>79</v>
      </c>
      <c r="I692" t="s">
        <v>921</v>
      </c>
      <c r="J692" t="s">
        <v>936</v>
      </c>
      <c r="K692" t="s">
        <v>2699</v>
      </c>
      <c r="L692" t="s">
        <v>2700</v>
      </c>
      <c r="M692" t="s">
        <v>135</v>
      </c>
      <c r="N692" t="s">
        <v>58</v>
      </c>
      <c r="O692">
        <v>11026</v>
      </c>
      <c r="P692">
        <v>14647</v>
      </c>
      <c r="Q692" t="s">
        <v>41</v>
      </c>
      <c r="R692">
        <v>178</v>
      </c>
      <c r="S692" s="2">
        <v>44350</v>
      </c>
      <c r="T692" t="s">
        <v>42</v>
      </c>
      <c r="U692">
        <v>0</v>
      </c>
      <c r="V692" t="s">
        <v>106</v>
      </c>
      <c r="W692">
        <v>556</v>
      </c>
      <c r="X692" t="s">
        <v>44</v>
      </c>
      <c r="Y692" t="s">
        <v>61</v>
      </c>
      <c r="Z692">
        <v>1846</v>
      </c>
      <c r="AA692">
        <v>880</v>
      </c>
      <c r="AB692">
        <v>11473</v>
      </c>
      <c r="AC692" t="s">
        <v>73</v>
      </c>
    </row>
    <row r="693" spans="1:29" x14ac:dyDescent="0.3">
      <c r="A693" s="1" t="s">
        <v>47</v>
      </c>
      <c r="B693" t="s">
        <v>592</v>
      </c>
      <c r="C693" t="s">
        <v>2701</v>
      </c>
      <c r="D693" t="s">
        <v>387</v>
      </c>
      <c r="E693">
        <v>5</v>
      </c>
      <c r="F693" t="s">
        <v>33</v>
      </c>
      <c r="G693" t="s">
        <v>209</v>
      </c>
      <c r="H693" t="s">
        <v>79</v>
      </c>
      <c r="I693" t="s">
        <v>2702</v>
      </c>
      <c r="J693" t="s">
        <v>1865</v>
      </c>
      <c r="K693" t="s">
        <v>2703</v>
      </c>
      <c r="L693" t="s">
        <v>2704</v>
      </c>
      <c r="M693" t="s">
        <v>1151</v>
      </c>
      <c r="N693" t="s">
        <v>58</v>
      </c>
      <c r="O693">
        <v>8079</v>
      </c>
      <c r="P693">
        <v>10253</v>
      </c>
      <c r="Q693" t="s">
        <v>59</v>
      </c>
      <c r="R693">
        <v>495</v>
      </c>
      <c r="S693" s="2">
        <v>44738</v>
      </c>
      <c r="T693" t="s">
        <v>42</v>
      </c>
      <c r="U693">
        <v>38046</v>
      </c>
      <c r="V693" t="s">
        <v>85</v>
      </c>
      <c r="W693">
        <v>822</v>
      </c>
      <c r="X693" t="s">
        <v>44</v>
      </c>
      <c r="Y693" t="s">
        <v>45</v>
      </c>
      <c r="Z693">
        <v>4027</v>
      </c>
      <c r="AA693">
        <v>998</v>
      </c>
      <c r="AB693">
        <v>9223</v>
      </c>
      <c r="AC693" t="s">
        <v>107</v>
      </c>
    </row>
    <row r="694" spans="1:29" x14ac:dyDescent="0.3">
      <c r="A694" s="1" t="s">
        <v>47</v>
      </c>
      <c r="B694" t="s">
        <v>117</v>
      </c>
      <c r="C694" t="s">
        <v>865</v>
      </c>
      <c r="D694" t="s">
        <v>155</v>
      </c>
      <c r="E694">
        <v>8</v>
      </c>
      <c r="F694" t="s">
        <v>221</v>
      </c>
      <c r="G694" t="s">
        <v>667</v>
      </c>
      <c r="H694" t="s">
        <v>35</v>
      </c>
      <c r="I694" t="s">
        <v>2705</v>
      </c>
      <c r="J694" t="s">
        <v>2441</v>
      </c>
      <c r="K694" t="s">
        <v>2706</v>
      </c>
      <c r="L694" t="s">
        <v>2707</v>
      </c>
      <c r="M694" t="s">
        <v>1301</v>
      </c>
      <c r="N694" t="s">
        <v>84</v>
      </c>
      <c r="O694">
        <v>2529</v>
      </c>
      <c r="P694">
        <v>5135</v>
      </c>
      <c r="Q694" t="s">
        <v>59</v>
      </c>
      <c r="R694">
        <v>22</v>
      </c>
      <c r="S694" s="2">
        <v>45039</v>
      </c>
      <c r="T694" s="2">
        <v>45048</v>
      </c>
      <c r="U694">
        <v>21283</v>
      </c>
      <c r="V694" t="s">
        <v>85</v>
      </c>
      <c r="W694">
        <v>482</v>
      </c>
      <c r="X694" t="s">
        <v>60</v>
      </c>
      <c r="Y694" t="s">
        <v>72</v>
      </c>
      <c r="Z694">
        <v>0</v>
      </c>
      <c r="AA694">
        <v>196</v>
      </c>
      <c r="AB694">
        <v>2844</v>
      </c>
      <c r="AC694" t="s">
        <v>107</v>
      </c>
    </row>
    <row r="695" spans="1:29" x14ac:dyDescent="0.3">
      <c r="A695" s="1" t="s">
        <v>47</v>
      </c>
      <c r="B695" t="s">
        <v>136</v>
      </c>
      <c r="C695" t="s">
        <v>1124</v>
      </c>
      <c r="D695" t="s">
        <v>352</v>
      </c>
      <c r="E695">
        <v>10</v>
      </c>
      <c r="F695" t="s">
        <v>271</v>
      </c>
      <c r="G695" t="s">
        <v>1298</v>
      </c>
      <c r="H695" t="s">
        <v>35</v>
      </c>
      <c r="I695" t="s">
        <v>636</v>
      </c>
      <c r="J695" t="s">
        <v>2295</v>
      </c>
      <c r="K695" t="s">
        <v>2708</v>
      </c>
      <c r="L695" t="s">
        <v>2709</v>
      </c>
      <c r="M695" t="s">
        <v>2086</v>
      </c>
      <c r="N695" t="s">
        <v>40</v>
      </c>
      <c r="O695">
        <v>8300</v>
      </c>
      <c r="P695">
        <v>11951</v>
      </c>
      <c r="Q695" t="s">
        <v>41</v>
      </c>
      <c r="R695">
        <v>786</v>
      </c>
      <c r="S695" s="2">
        <v>44714</v>
      </c>
      <c r="T695" s="2">
        <v>44726</v>
      </c>
      <c r="U695">
        <v>0</v>
      </c>
      <c r="V695" t="s">
        <v>71</v>
      </c>
      <c r="W695">
        <v>688</v>
      </c>
      <c r="X695" t="s">
        <v>60</v>
      </c>
      <c r="Y695" t="s">
        <v>72</v>
      </c>
      <c r="Z695">
        <v>0</v>
      </c>
      <c r="AA695">
        <v>401</v>
      </c>
      <c r="AB695">
        <v>10217</v>
      </c>
      <c r="AC695" t="s">
        <v>73</v>
      </c>
    </row>
    <row r="696" spans="1:29" x14ac:dyDescent="0.3">
      <c r="A696" s="1" t="s">
        <v>47</v>
      </c>
      <c r="B696" t="s">
        <v>48</v>
      </c>
      <c r="C696" t="s">
        <v>644</v>
      </c>
      <c r="D696" t="s">
        <v>236</v>
      </c>
      <c r="E696">
        <v>7</v>
      </c>
      <c r="F696" t="s">
        <v>186</v>
      </c>
      <c r="G696" t="s">
        <v>710</v>
      </c>
      <c r="H696" t="s">
        <v>35</v>
      </c>
      <c r="I696" t="s">
        <v>679</v>
      </c>
      <c r="J696" t="s">
        <v>224</v>
      </c>
      <c r="K696" t="s">
        <v>2710</v>
      </c>
      <c r="L696" t="s">
        <v>2711</v>
      </c>
      <c r="M696" t="s">
        <v>2261</v>
      </c>
      <c r="N696" t="s">
        <v>94</v>
      </c>
      <c r="O696">
        <v>9561</v>
      </c>
      <c r="P696">
        <v>13496</v>
      </c>
      <c r="Q696" t="s">
        <v>95</v>
      </c>
      <c r="R696">
        <v>629</v>
      </c>
      <c r="S696" s="2">
        <v>44485</v>
      </c>
      <c r="T696" s="2">
        <v>44506</v>
      </c>
      <c r="U696">
        <v>0</v>
      </c>
      <c r="V696" t="s">
        <v>43</v>
      </c>
      <c r="W696">
        <v>627</v>
      </c>
      <c r="X696" t="s">
        <v>60</v>
      </c>
      <c r="Y696" t="s">
        <v>45</v>
      </c>
      <c r="Z696">
        <v>0</v>
      </c>
      <c r="AA696">
        <v>112</v>
      </c>
      <c r="AB696">
        <v>11480</v>
      </c>
      <c r="AC696" t="s">
        <v>46</v>
      </c>
    </row>
    <row r="697" spans="1:29" x14ac:dyDescent="0.3">
      <c r="A697" s="1" t="s">
        <v>29</v>
      </c>
      <c r="B697" t="s">
        <v>393</v>
      </c>
      <c r="C697" t="s">
        <v>1245</v>
      </c>
      <c r="D697" t="s">
        <v>178</v>
      </c>
      <c r="E697">
        <v>7</v>
      </c>
      <c r="F697" t="s">
        <v>51</v>
      </c>
      <c r="G697" t="s">
        <v>1427</v>
      </c>
      <c r="H697" t="s">
        <v>35</v>
      </c>
      <c r="I697" t="s">
        <v>756</v>
      </c>
      <c r="J697" t="s">
        <v>2280</v>
      </c>
      <c r="K697" t="s">
        <v>2712</v>
      </c>
      <c r="L697" t="s">
        <v>2713</v>
      </c>
      <c r="M697" t="s">
        <v>1244</v>
      </c>
      <c r="N697" t="s">
        <v>84</v>
      </c>
      <c r="O697">
        <v>25125</v>
      </c>
      <c r="P697">
        <v>27203</v>
      </c>
      <c r="Q697" t="s">
        <v>41</v>
      </c>
      <c r="R697">
        <v>808</v>
      </c>
      <c r="S697" s="2">
        <v>44761</v>
      </c>
      <c r="T697" t="s">
        <v>42</v>
      </c>
      <c r="U697">
        <v>0</v>
      </c>
      <c r="V697" t="s">
        <v>85</v>
      </c>
      <c r="W697">
        <v>777</v>
      </c>
      <c r="X697" t="s">
        <v>44</v>
      </c>
      <c r="Y697" t="s">
        <v>72</v>
      </c>
      <c r="Z697">
        <v>0</v>
      </c>
      <c r="AA697">
        <v>233</v>
      </c>
      <c r="AB697">
        <v>25627</v>
      </c>
      <c r="AC697" t="s">
        <v>107</v>
      </c>
    </row>
    <row r="698" spans="1:29" x14ac:dyDescent="0.3">
      <c r="A698" s="1" t="s">
        <v>29</v>
      </c>
      <c r="B698" t="s">
        <v>327</v>
      </c>
      <c r="C698" t="s">
        <v>2714</v>
      </c>
      <c r="D698" t="s">
        <v>169</v>
      </c>
      <c r="E698">
        <v>8</v>
      </c>
      <c r="F698" t="s">
        <v>271</v>
      </c>
      <c r="G698" t="s">
        <v>1298</v>
      </c>
      <c r="H698" t="s">
        <v>79</v>
      </c>
      <c r="I698" t="s">
        <v>536</v>
      </c>
      <c r="J698" t="s">
        <v>123</v>
      </c>
      <c r="K698" t="s">
        <v>2715</v>
      </c>
      <c r="L698" t="s">
        <v>2716</v>
      </c>
      <c r="M698" t="s">
        <v>999</v>
      </c>
      <c r="N698" t="s">
        <v>58</v>
      </c>
      <c r="O698">
        <v>3451</v>
      </c>
      <c r="P698">
        <v>8143</v>
      </c>
      <c r="Q698" t="s">
        <v>95</v>
      </c>
      <c r="R698">
        <v>937</v>
      </c>
      <c r="S698" s="2">
        <v>45298</v>
      </c>
      <c r="T698" s="2">
        <v>45307</v>
      </c>
      <c r="U698">
        <v>0</v>
      </c>
      <c r="V698" t="s">
        <v>85</v>
      </c>
      <c r="W698">
        <v>604</v>
      </c>
      <c r="X698" t="s">
        <v>60</v>
      </c>
      <c r="Y698" t="s">
        <v>61</v>
      </c>
      <c r="Z698">
        <v>3795</v>
      </c>
      <c r="AA698">
        <v>228</v>
      </c>
      <c r="AB698">
        <v>4619</v>
      </c>
      <c r="AC698" t="s">
        <v>73</v>
      </c>
    </row>
    <row r="699" spans="1:29" x14ac:dyDescent="0.3">
      <c r="A699" s="1" t="s">
        <v>47</v>
      </c>
      <c r="B699" t="s">
        <v>48</v>
      </c>
      <c r="C699" t="s">
        <v>2717</v>
      </c>
      <c r="D699" t="s">
        <v>178</v>
      </c>
      <c r="E699">
        <v>2</v>
      </c>
      <c r="F699" t="s">
        <v>77</v>
      </c>
      <c r="G699" t="s">
        <v>980</v>
      </c>
      <c r="H699" t="s">
        <v>79</v>
      </c>
      <c r="I699" t="s">
        <v>1553</v>
      </c>
      <c r="J699" t="s">
        <v>2718</v>
      </c>
      <c r="K699" t="s">
        <v>2719</v>
      </c>
      <c r="L699" t="s">
        <v>2720</v>
      </c>
      <c r="M699" t="s">
        <v>385</v>
      </c>
      <c r="N699" t="s">
        <v>84</v>
      </c>
      <c r="O699">
        <v>29086</v>
      </c>
      <c r="P699">
        <v>32983</v>
      </c>
      <c r="Q699" t="s">
        <v>41</v>
      </c>
      <c r="R699">
        <v>257</v>
      </c>
      <c r="S699" s="2">
        <v>45338</v>
      </c>
      <c r="T699" s="2">
        <v>45355</v>
      </c>
      <c r="U699">
        <v>0</v>
      </c>
      <c r="V699" t="s">
        <v>85</v>
      </c>
      <c r="W699">
        <v>720</v>
      </c>
      <c r="X699" t="s">
        <v>60</v>
      </c>
      <c r="Y699" t="s">
        <v>45</v>
      </c>
      <c r="Z699">
        <v>0</v>
      </c>
      <c r="AA699">
        <v>919</v>
      </c>
      <c r="AB699">
        <v>32502</v>
      </c>
      <c r="AC699" t="s">
        <v>107</v>
      </c>
    </row>
    <row r="700" spans="1:29" x14ac:dyDescent="0.3">
      <c r="A700" s="1" t="s">
        <v>47</v>
      </c>
      <c r="B700" t="s">
        <v>145</v>
      </c>
      <c r="C700" t="s">
        <v>528</v>
      </c>
      <c r="D700" t="s">
        <v>110</v>
      </c>
      <c r="E700">
        <v>7</v>
      </c>
      <c r="F700" t="s">
        <v>221</v>
      </c>
      <c r="G700" t="s">
        <v>222</v>
      </c>
      <c r="H700" t="s">
        <v>35</v>
      </c>
      <c r="I700" t="s">
        <v>66</v>
      </c>
      <c r="J700" t="s">
        <v>890</v>
      </c>
      <c r="K700">
        <v>2009640457</v>
      </c>
      <c r="L700" t="s">
        <v>2721</v>
      </c>
      <c r="M700" t="s">
        <v>499</v>
      </c>
      <c r="N700" t="s">
        <v>94</v>
      </c>
      <c r="O700">
        <v>16166</v>
      </c>
      <c r="P700">
        <v>20617</v>
      </c>
      <c r="Q700" t="s">
        <v>41</v>
      </c>
      <c r="R700">
        <v>497</v>
      </c>
      <c r="S700" s="2">
        <v>44885</v>
      </c>
      <c r="T700" s="2">
        <v>44903</v>
      </c>
      <c r="U700">
        <v>0</v>
      </c>
      <c r="V700" t="s">
        <v>85</v>
      </c>
      <c r="W700">
        <v>614</v>
      </c>
      <c r="X700" t="s">
        <v>60</v>
      </c>
      <c r="Y700" t="s">
        <v>45</v>
      </c>
      <c r="Z700">
        <v>0</v>
      </c>
      <c r="AA700">
        <v>360</v>
      </c>
      <c r="AB700">
        <v>18021</v>
      </c>
      <c r="AC700" t="s">
        <v>107</v>
      </c>
    </row>
    <row r="701" spans="1:29" x14ac:dyDescent="0.3">
      <c r="A701" s="1" t="s">
        <v>47</v>
      </c>
      <c r="B701" t="s">
        <v>234</v>
      </c>
      <c r="C701" t="s">
        <v>2232</v>
      </c>
      <c r="D701" t="s">
        <v>76</v>
      </c>
      <c r="E701">
        <v>5</v>
      </c>
      <c r="F701" t="s">
        <v>33</v>
      </c>
      <c r="G701" t="s">
        <v>209</v>
      </c>
      <c r="H701" t="s">
        <v>35</v>
      </c>
      <c r="I701" t="s">
        <v>1841</v>
      </c>
      <c r="J701" t="s">
        <v>1414</v>
      </c>
      <c r="K701" t="s">
        <v>2722</v>
      </c>
      <c r="L701" t="s">
        <v>2723</v>
      </c>
      <c r="M701" t="s">
        <v>483</v>
      </c>
      <c r="N701" t="s">
        <v>94</v>
      </c>
      <c r="O701">
        <v>19441</v>
      </c>
      <c r="P701">
        <v>21907</v>
      </c>
      <c r="Q701" t="s">
        <v>59</v>
      </c>
      <c r="R701">
        <v>11</v>
      </c>
      <c r="S701" s="2">
        <v>45351</v>
      </c>
      <c r="T701" t="s">
        <v>42</v>
      </c>
      <c r="U701">
        <v>5343</v>
      </c>
      <c r="V701" t="s">
        <v>71</v>
      </c>
      <c r="W701">
        <v>780</v>
      </c>
      <c r="X701" t="s">
        <v>44</v>
      </c>
      <c r="Y701" t="s">
        <v>72</v>
      </c>
      <c r="Z701">
        <v>0</v>
      </c>
      <c r="AA701">
        <v>87</v>
      </c>
      <c r="AB701">
        <v>21573</v>
      </c>
      <c r="AC701" t="s">
        <v>107</v>
      </c>
    </row>
    <row r="702" spans="1:29" x14ac:dyDescent="0.3">
      <c r="A702" s="1" t="s">
        <v>29</v>
      </c>
      <c r="B702" t="s">
        <v>363</v>
      </c>
      <c r="C702" t="s">
        <v>2724</v>
      </c>
      <c r="D702" t="s">
        <v>185</v>
      </c>
      <c r="E702">
        <v>6</v>
      </c>
      <c r="F702" t="s">
        <v>77</v>
      </c>
      <c r="G702" t="s">
        <v>932</v>
      </c>
      <c r="H702" t="s">
        <v>79</v>
      </c>
      <c r="I702" t="s">
        <v>2725</v>
      </c>
      <c r="J702" t="s">
        <v>2726</v>
      </c>
      <c r="K702" t="s">
        <v>2727</v>
      </c>
      <c r="L702" t="s">
        <v>2728</v>
      </c>
      <c r="M702" t="s">
        <v>2729</v>
      </c>
      <c r="N702" t="s">
        <v>94</v>
      </c>
      <c r="O702">
        <v>24104</v>
      </c>
      <c r="P702">
        <v>28040</v>
      </c>
      <c r="Q702" t="s">
        <v>59</v>
      </c>
      <c r="R702">
        <v>544</v>
      </c>
      <c r="S702" s="2">
        <v>44497</v>
      </c>
      <c r="T702" s="2">
        <v>44508</v>
      </c>
      <c r="U702">
        <v>20788</v>
      </c>
      <c r="V702" t="s">
        <v>43</v>
      </c>
      <c r="W702">
        <v>618</v>
      </c>
      <c r="X702" t="s">
        <v>60</v>
      </c>
      <c r="Y702" t="s">
        <v>61</v>
      </c>
      <c r="Z702">
        <v>0</v>
      </c>
      <c r="AA702">
        <v>506</v>
      </c>
      <c r="AB702">
        <v>24396</v>
      </c>
      <c r="AC702" t="s">
        <v>46</v>
      </c>
    </row>
    <row r="703" spans="1:29" x14ac:dyDescent="0.3">
      <c r="A703" s="1" t="s">
        <v>47</v>
      </c>
      <c r="B703" t="s">
        <v>176</v>
      </c>
      <c r="C703" t="s">
        <v>2730</v>
      </c>
      <c r="D703" t="s">
        <v>32</v>
      </c>
      <c r="E703">
        <v>8</v>
      </c>
      <c r="F703" t="s">
        <v>221</v>
      </c>
      <c r="G703" t="s">
        <v>506</v>
      </c>
      <c r="H703" t="s">
        <v>35</v>
      </c>
      <c r="I703" t="s">
        <v>827</v>
      </c>
      <c r="J703" t="s">
        <v>524</v>
      </c>
      <c r="K703" t="s">
        <v>2731</v>
      </c>
      <c r="L703" t="s">
        <v>2732</v>
      </c>
      <c r="M703" t="s">
        <v>183</v>
      </c>
      <c r="N703" t="s">
        <v>84</v>
      </c>
      <c r="O703">
        <v>12297</v>
      </c>
      <c r="P703">
        <v>16239</v>
      </c>
      <c r="Q703" t="s">
        <v>59</v>
      </c>
      <c r="R703">
        <v>979</v>
      </c>
      <c r="S703" s="2">
        <v>44379</v>
      </c>
      <c r="T703" t="s">
        <v>42</v>
      </c>
      <c r="U703">
        <v>24273</v>
      </c>
      <c r="V703" t="s">
        <v>106</v>
      </c>
      <c r="W703">
        <v>584</v>
      </c>
      <c r="X703" t="s">
        <v>44</v>
      </c>
      <c r="Y703" t="s">
        <v>61</v>
      </c>
      <c r="Z703">
        <v>0</v>
      </c>
      <c r="AA703">
        <v>607</v>
      </c>
      <c r="AB703">
        <v>15675</v>
      </c>
      <c r="AC703" t="s">
        <v>73</v>
      </c>
    </row>
    <row r="704" spans="1:29" x14ac:dyDescent="0.3">
      <c r="A704" s="1" t="s">
        <v>47</v>
      </c>
      <c r="B704" t="s">
        <v>48</v>
      </c>
      <c r="C704" t="s">
        <v>2654</v>
      </c>
      <c r="D704" t="s">
        <v>98</v>
      </c>
      <c r="E704">
        <v>4</v>
      </c>
      <c r="F704" t="s">
        <v>99</v>
      </c>
      <c r="G704" t="s">
        <v>1138</v>
      </c>
      <c r="H704" t="s">
        <v>79</v>
      </c>
      <c r="I704" t="s">
        <v>936</v>
      </c>
      <c r="J704" t="s">
        <v>2733</v>
      </c>
      <c r="K704" t="s">
        <v>2734</v>
      </c>
      <c r="L704" t="s">
        <v>2735</v>
      </c>
      <c r="M704" t="s">
        <v>220</v>
      </c>
      <c r="N704" t="s">
        <v>40</v>
      </c>
      <c r="O704">
        <v>18903</v>
      </c>
      <c r="P704">
        <v>23224</v>
      </c>
      <c r="Q704" t="s">
        <v>41</v>
      </c>
      <c r="R704">
        <v>267</v>
      </c>
      <c r="S704" s="2">
        <v>44401</v>
      </c>
      <c r="T704" t="s">
        <v>42</v>
      </c>
      <c r="U704">
        <v>0</v>
      </c>
      <c r="V704" t="s">
        <v>43</v>
      </c>
      <c r="W704">
        <v>832</v>
      </c>
      <c r="X704" t="s">
        <v>44</v>
      </c>
      <c r="Y704" t="s">
        <v>45</v>
      </c>
      <c r="Z704">
        <v>0</v>
      </c>
      <c r="AA704">
        <v>81</v>
      </c>
      <c r="AB704">
        <v>20185</v>
      </c>
      <c r="AC704" t="s">
        <v>46</v>
      </c>
    </row>
    <row r="705" spans="1:29" x14ac:dyDescent="0.3">
      <c r="A705" s="1" t="s">
        <v>29</v>
      </c>
      <c r="B705" t="s">
        <v>62</v>
      </c>
      <c r="C705" t="s">
        <v>569</v>
      </c>
      <c r="D705" t="s">
        <v>138</v>
      </c>
      <c r="E705">
        <v>7</v>
      </c>
      <c r="F705" t="s">
        <v>51</v>
      </c>
      <c r="G705" t="s">
        <v>710</v>
      </c>
      <c r="H705" t="s">
        <v>79</v>
      </c>
      <c r="I705" t="s">
        <v>2069</v>
      </c>
      <c r="J705" t="s">
        <v>1727</v>
      </c>
      <c r="K705" t="s">
        <v>2736</v>
      </c>
      <c r="L705" t="s">
        <v>2737</v>
      </c>
      <c r="M705" t="s">
        <v>1976</v>
      </c>
      <c r="N705" t="s">
        <v>94</v>
      </c>
      <c r="O705">
        <v>29149</v>
      </c>
      <c r="P705">
        <v>32530</v>
      </c>
      <c r="Q705" t="s">
        <v>59</v>
      </c>
      <c r="R705">
        <v>960</v>
      </c>
      <c r="S705" s="2">
        <v>44989</v>
      </c>
      <c r="T705" s="2">
        <v>44992</v>
      </c>
      <c r="U705">
        <v>13275</v>
      </c>
      <c r="V705" t="s">
        <v>71</v>
      </c>
      <c r="W705">
        <v>736</v>
      </c>
      <c r="X705" t="s">
        <v>60</v>
      </c>
      <c r="Y705" t="s">
        <v>72</v>
      </c>
      <c r="Z705">
        <v>0</v>
      </c>
      <c r="AA705">
        <v>29</v>
      </c>
      <c r="AB705">
        <v>30676</v>
      </c>
      <c r="AC705" t="s">
        <v>73</v>
      </c>
    </row>
    <row r="706" spans="1:29" x14ac:dyDescent="0.3">
      <c r="A706" s="1" t="s">
        <v>47</v>
      </c>
      <c r="B706" t="s">
        <v>117</v>
      </c>
      <c r="C706" t="s">
        <v>976</v>
      </c>
      <c r="D706" t="s">
        <v>138</v>
      </c>
      <c r="E706">
        <v>4</v>
      </c>
      <c r="F706" t="s">
        <v>77</v>
      </c>
      <c r="G706" t="s">
        <v>264</v>
      </c>
      <c r="H706" t="s">
        <v>79</v>
      </c>
      <c r="I706" t="s">
        <v>1210</v>
      </c>
      <c r="J706" t="s">
        <v>123</v>
      </c>
      <c r="K706" t="s">
        <v>2738</v>
      </c>
      <c r="L706" t="s">
        <v>2739</v>
      </c>
      <c r="M706" t="s">
        <v>126</v>
      </c>
      <c r="N706" t="s">
        <v>58</v>
      </c>
      <c r="O706">
        <v>25230</v>
      </c>
      <c r="P706">
        <v>29253</v>
      </c>
      <c r="Q706" t="s">
        <v>59</v>
      </c>
      <c r="R706">
        <v>489</v>
      </c>
      <c r="S706" s="2">
        <v>44498</v>
      </c>
      <c r="T706" s="2">
        <v>44522</v>
      </c>
      <c r="U706">
        <v>9845</v>
      </c>
      <c r="V706" t="s">
        <v>71</v>
      </c>
      <c r="W706">
        <v>710</v>
      </c>
      <c r="X706" t="s">
        <v>60</v>
      </c>
      <c r="Y706" t="s">
        <v>61</v>
      </c>
      <c r="Z706">
        <v>2976</v>
      </c>
      <c r="AA706">
        <v>372</v>
      </c>
      <c r="AB706">
        <v>27041</v>
      </c>
      <c r="AC706" t="s">
        <v>46</v>
      </c>
    </row>
    <row r="707" spans="1:29" x14ac:dyDescent="0.3">
      <c r="A707" s="1" t="s">
        <v>47</v>
      </c>
      <c r="B707" t="s">
        <v>176</v>
      </c>
      <c r="C707" t="s">
        <v>2740</v>
      </c>
      <c r="D707" t="s">
        <v>169</v>
      </c>
      <c r="E707">
        <v>10</v>
      </c>
      <c r="F707" t="s">
        <v>129</v>
      </c>
      <c r="G707" t="s">
        <v>298</v>
      </c>
      <c r="H707" t="s">
        <v>79</v>
      </c>
      <c r="I707" t="s">
        <v>668</v>
      </c>
      <c r="J707" t="s">
        <v>1567</v>
      </c>
      <c r="K707" t="s">
        <v>2741</v>
      </c>
      <c r="L707" t="s">
        <v>2742</v>
      </c>
      <c r="M707" t="s">
        <v>426</v>
      </c>
      <c r="N707" t="s">
        <v>94</v>
      </c>
      <c r="O707">
        <v>13218</v>
      </c>
      <c r="P707">
        <v>15465</v>
      </c>
      <c r="Q707" t="s">
        <v>41</v>
      </c>
      <c r="R707">
        <v>581</v>
      </c>
      <c r="S707" s="2">
        <v>44361</v>
      </c>
      <c r="T707" t="s">
        <v>42</v>
      </c>
      <c r="U707">
        <v>0</v>
      </c>
      <c r="V707" t="s">
        <v>85</v>
      </c>
      <c r="W707">
        <v>412</v>
      </c>
      <c r="X707" t="s">
        <v>44</v>
      </c>
      <c r="Y707" t="s">
        <v>61</v>
      </c>
      <c r="Z707">
        <v>0</v>
      </c>
      <c r="AA707">
        <v>250</v>
      </c>
      <c r="AB707">
        <v>13498</v>
      </c>
      <c r="AC707" t="s">
        <v>46</v>
      </c>
    </row>
    <row r="708" spans="1:29" x14ac:dyDescent="0.3">
      <c r="A708" s="1" t="s">
        <v>47</v>
      </c>
      <c r="B708" t="s">
        <v>108</v>
      </c>
      <c r="C708" t="s">
        <v>709</v>
      </c>
      <c r="D708" t="s">
        <v>201</v>
      </c>
      <c r="E708">
        <v>2</v>
      </c>
      <c r="F708" t="s">
        <v>271</v>
      </c>
      <c r="G708" t="s">
        <v>353</v>
      </c>
      <c r="H708" t="s">
        <v>35</v>
      </c>
      <c r="I708" t="s">
        <v>883</v>
      </c>
      <c r="J708" t="s">
        <v>2743</v>
      </c>
      <c r="K708" t="s">
        <v>2744</v>
      </c>
      <c r="L708" t="s">
        <v>2745</v>
      </c>
      <c r="M708" t="s">
        <v>1402</v>
      </c>
      <c r="N708" t="s">
        <v>40</v>
      </c>
      <c r="O708">
        <v>15687</v>
      </c>
      <c r="P708">
        <v>19737</v>
      </c>
      <c r="Q708" t="s">
        <v>95</v>
      </c>
      <c r="R708">
        <v>854</v>
      </c>
      <c r="S708" s="2">
        <v>44512</v>
      </c>
      <c r="T708" t="s">
        <v>42</v>
      </c>
      <c r="U708">
        <v>0</v>
      </c>
      <c r="V708" t="s">
        <v>71</v>
      </c>
      <c r="W708">
        <v>524</v>
      </c>
      <c r="X708" t="s">
        <v>44</v>
      </c>
      <c r="Y708" t="s">
        <v>45</v>
      </c>
      <c r="Z708">
        <v>0</v>
      </c>
      <c r="AA708">
        <v>114</v>
      </c>
      <c r="AB708">
        <v>19030</v>
      </c>
      <c r="AC708" t="s">
        <v>107</v>
      </c>
    </row>
    <row r="709" spans="1:29" x14ac:dyDescent="0.3">
      <c r="A709" s="1" t="s">
        <v>47</v>
      </c>
      <c r="B709" t="s">
        <v>145</v>
      </c>
      <c r="C709" t="s">
        <v>270</v>
      </c>
      <c r="D709" t="s">
        <v>98</v>
      </c>
      <c r="E709">
        <v>9</v>
      </c>
      <c r="F709" t="s">
        <v>99</v>
      </c>
      <c r="G709" t="s">
        <v>579</v>
      </c>
      <c r="H709" t="s">
        <v>79</v>
      </c>
      <c r="I709" t="s">
        <v>2746</v>
      </c>
      <c r="J709" t="s">
        <v>2747</v>
      </c>
      <c r="K709" t="s">
        <v>2748</v>
      </c>
      <c r="L709" t="s">
        <v>2749</v>
      </c>
      <c r="M709" t="s">
        <v>533</v>
      </c>
      <c r="N709" t="s">
        <v>94</v>
      </c>
      <c r="O709">
        <v>27624</v>
      </c>
      <c r="P709">
        <v>29774</v>
      </c>
      <c r="Q709" t="s">
        <v>59</v>
      </c>
      <c r="R709">
        <v>4</v>
      </c>
      <c r="S709" s="2">
        <v>44485</v>
      </c>
      <c r="T709" t="s">
        <v>42</v>
      </c>
      <c r="U709">
        <v>43665</v>
      </c>
      <c r="V709" t="s">
        <v>106</v>
      </c>
      <c r="W709">
        <v>726</v>
      </c>
      <c r="X709" t="s">
        <v>44</v>
      </c>
      <c r="Y709" t="s">
        <v>72</v>
      </c>
      <c r="Z709">
        <v>0</v>
      </c>
      <c r="AA709">
        <v>634</v>
      </c>
      <c r="AB709">
        <v>28076</v>
      </c>
      <c r="AC709" t="s">
        <v>73</v>
      </c>
    </row>
    <row r="710" spans="1:29" x14ac:dyDescent="0.3">
      <c r="A710" s="1" t="s">
        <v>47</v>
      </c>
      <c r="B710" t="s">
        <v>176</v>
      </c>
      <c r="C710" t="s">
        <v>898</v>
      </c>
      <c r="D710" t="s">
        <v>169</v>
      </c>
      <c r="E710">
        <v>6</v>
      </c>
      <c r="F710" t="s">
        <v>77</v>
      </c>
      <c r="G710" t="s">
        <v>932</v>
      </c>
      <c r="H710" t="s">
        <v>35</v>
      </c>
      <c r="I710" t="s">
        <v>1940</v>
      </c>
      <c r="J710" t="s">
        <v>188</v>
      </c>
      <c r="K710">
        <v>9712486116</v>
      </c>
      <c r="L710" t="s">
        <v>2750</v>
      </c>
      <c r="M710" t="s">
        <v>957</v>
      </c>
      <c r="N710" t="s">
        <v>40</v>
      </c>
      <c r="O710">
        <v>19442</v>
      </c>
      <c r="P710">
        <v>22111</v>
      </c>
      <c r="Q710" t="s">
        <v>95</v>
      </c>
      <c r="R710">
        <v>962</v>
      </c>
      <c r="S710" s="2">
        <v>45198</v>
      </c>
      <c r="T710" t="s">
        <v>42</v>
      </c>
      <c r="U710">
        <v>0</v>
      </c>
      <c r="V710" t="s">
        <v>71</v>
      </c>
      <c r="W710">
        <v>797</v>
      </c>
      <c r="X710" t="s">
        <v>44</v>
      </c>
      <c r="Y710" t="s">
        <v>72</v>
      </c>
      <c r="Z710">
        <v>0</v>
      </c>
      <c r="AA710">
        <v>857</v>
      </c>
      <c r="AB710">
        <v>19632</v>
      </c>
      <c r="AC710" t="s">
        <v>107</v>
      </c>
    </row>
    <row r="711" spans="1:29" x14ac:dyDescent="0.3">
      <c r="A711" s="1" t="s">
        <v>29</v>
      </c>
      <c r="B711" t="s">
        <v>363</v>
      </c>
      <c r="C711" t="s">
        <v>661</v>
      </c>
      <c r="D711" t="s">
        <v>128</v>
      </c>
      <c r="E711">
        <v>4</v>
      </c>
      <c r="F711" t="s">
        <v>77</v>
      </c>
      <c r="G711" t="s">
        <v>501</v>
      </c>
      <c r="H711" t="s">
        <v>79</v>
      </c>
      <c r="I711" t="s">
        <v>1379</v>
      </c>
      <c r="J711" t="s">
        <v>2379</v>
      </c>
      <c r="K711" t="s">
        <v>2751</v>
      </c>
      <c r="L711" t="s">
        <v>2752</v>
      </c>
      <c r="M711" t="s">
        <v>421</v>
      </c>
      <c r="N711" t="s">
        <v>40</v>
      </c>
      <c r="O711">
        <v>10970</v>
      </c>
      <c r="P711">
        <v>14554</v>
      </c>
      <c r="Q711" t="s">
        <v>41</v>
      </c>
      <c r="R711">
        <v>712</v>
      </c>
      <c r="S711" s="2">
        <v>45314</v>
      </c>
      <c r="T711" t="s">
        <v>42</v>
      </c>
      <c r="U711">
        <v>0</v>
      </c>
      <c r="V711" t="s">
        <v>106</v>
      </c>
      <c r="W711">
        <v>530</v>
      </c>
      <c r="X711" t="s">
        <v>44</v>
      </c>
      <c r="Y711" t="s">
        <v>72</v>
      </c>
      <c r="Z711">
        <v>0</v>
      </c>
      <c r="AA711">
        <v>62</v>
      </c>
      <c r="AB711">
        <v>13488</v>
      </c>
      <c r="AC711" t="s">
        <v>73</v>
      </c>
    </row>
    <row r="712" spans="1:29" x14ac:dyDescent="0.3">
      <c r="A712" s="1" t="s">
        <v>47</v>
      </c>
      <c r="B712" t="s">
        <v>234</v>
      </c>
      <c r="C712" t="s">
        <v>564</v>
      </c>
      <c r="D712" t="s">
        <v>185</v>
      </c>
      <c r="E712">
        <v>8</v>
      </c>
      <c r="F712" t="s">
        <v>221</v>
      </c>
      <c r="G712" t="s">
        <v>1989</v>
      </c>
      <c r="H712" t="s">
        <v>79</v>
      </c>
      <c r="I712" t="s">
        <v>2753</v>
      </c>
      <c r="J712" t="s">
        <v>951</v>
      </c>
      <c r="K712" t="s">
        <v>2754</v>
      </c>
      <c r="L712" t="s">
        <v>2755</v>
      </c>
      <c r="M712" t="s">
        <v>2756</v>
      </c>
      <c r="N712" t="s">
        <v>40</v>
      </c>
      <c r="O712">
        <v>8632</v>
      </c>
      <c r="P712">
        <v>13475</v>
      </c>
      <c r="Q712" t="s">
        <v>59</v>
      </c>
      <c r="R712">
        <v>909</v>
      </c>
      <c r="S712" s="2">
        <v>44332</v>
      </c>
      <c r="T712" s="2">
        <v>44350</v>
      </c>
      <c r="U712">
        <v>43167</v>
      </c>
      <c r="V712" t="s">
        <v>43</v>
      </c>
      <c r="W712">
        <v>822</v>
      </c>
      <c r="X712" t="s">
        <v>60</v>
      </c>
      <c r="Y712" t="s">
        <v>45</v>
      </c>
      <c r="Z712">
        <v>0</v>
      </c>
      <c r="AA712">
        <v>81</v>
      </c>
      <c r="AB712">
        <v>13419</v>
      </c>
      <c r="AC712" t="s">
        <v>46</v>
      </c>
    </row>
    <row r="713" spans="1:29" x14ac:dyDescent="0.3">
      <c r="A713" s="1" t="s">
        <v>47</v>
      </c>
      <c r="B713" t="s">
        <v>117</v>
      </c>
      <c r="C713" t="s">
        <v>243</v>
      </c>
      <c r="D713" t="s">
        <v>110</v>
      </c>
      <c r="E713">
        <v>6</v>
      </c>
      <c r="F713" t="s">
        <v>99</v>
      </c>
      <c r="G713" t="s">
        <v>950</v>
      </c>
      <c r="H713" t="s">
        <v>79</v>
      </c>
      <c r="I713" t="s">
        <v>701</v>
      </c>
      <c r="J713" t="s">
        <v>1615</v>
      </c>
      <c r="K713" t="s">
        <v>2757</v>
      </c>
      <c r="L713" t="s">
        <v>2758</v>
      </c>
      <c r="M713" t="s">
        <v>248</v>
      </c>
      <c r="N713" t="s">
        <v>84</v>
      </c>
      <c r="O713">
        <v>27118</v>
      </c>
      <c r="P713">
        <v>30847</v>
      </c>
      <c r="Q713" t="s">
        <v>41</v>
      </c>
      <c r="R713">
        <v>139</v>
      </c>
      <c r="S713" s="2">
        <v>44647</v>
      </c>
      <c r="T713" t="s">
        <v>42</v>
      </c>
      <c r="U713">
        <v>0</v>
      </c>
      <c r="V713" t="s">
        <v>71</v>
      </c>
      <c r="W713">
        <v>746</v>
      </c>
      <c r="X713" t="s">
        <v>44</v>
      </c>
      <c r="Y713" t="s">
        <v>72</v>
      </c>
      <c r="Z713">
        <v>0</v>
      </c>
      <c r="AA713">
        <v>680</v>
      </c>
      <c r="AB713">
        <v>28502</v>
      </c>
      <c r="AC713" t="s">
        <v>46</v>
      </c>
    </row>
    <row r="714" spans="1:29" x14ac:dyDescent="0.3">
      <c r="A714" s="1" t="s">
        <v>29</v>
      </c>
      <c r="B714" t="s">
        <v>62</v>
      </c>
      <c r="C714" t="s">
        <v>1552</v>
      </c>
      <c r="D714" t="s">
        <v>178</v>
      </c>
      <c r="E714">
        <v>4</v>
      </c>
      <c r="F714" t="s">
        <v>33</v>
      </c>
      <c r="G714" t="s">
        <v>411</v>
      </c>
      <c r="H714" t="s">
        <v>35</v>
      </c>
      <c r="I714" t="s">
        <v>496</v>
      </c>
      <c r="J714" t="s">
        <v>266</v>
      </c>
      <c r="K714" t="s">
        <v>2759</v>
      </c>
      <c r="L714" t="s">
        <v>2760</v>
      </c>
      <c r="M714" t="s">
        <v>362</v>
      </c>
      <c r="N714" t="s">
        <v>94</v>
      </c>
      <c r="O714">
        <v>6804</v>
      </c>
      <c r="P714">
        <v>10313</v>
      </c>
      <c r="Q714" t="s">
        <v>41</v>
      </c>
      <c r="R714">
        <v>672</v>
      </c>
      <c r="S714" s="2">
        <v>45079</v>
      </c>
      <c r="T714" s="2">
        <v>45106</v>
      </c>
      <c r="U714">
        <v>0</v>
      </c>
      <c r="V714" t="s">
        <v>43</v>
      </c>
      <c r="W714">
        <v>698</v>
      </c>
      <c r="X714" t="s">
        <v>60</v>
      </c>
      <c r="Y714" t="s">
        <v>61</v>
      </c>
      <c r="Z714">
        <v>0</v>
      </c>
      <c r="AA714">
        <v>506</v>
      </c>
      <c r="AB714">
        <v>10306</v>
      </c>
      <c r="AC714" t="s">
        <v>46</v>
      </c>
    </row>
    <row r="715" spans="1:29" x14ac:dyDescent="0.3">
      <c r="A715" s="1" t="s">
        <v>47</v>
      </c>
      <c r="B715" t="s">
        <v>592</v>
      </c>
      <c r="C715" t="s">
        <v>2761</v>
      </c>
      <c r="D715" t="s">
        <v>128</v>
      </c>
      <c r="E715">
        <v>9</v>
      </c>
      <c r="F715" t="s">
        <v>51</v>
      </c>
      <c r="G715" t="s">
        <v>1069</v>
      </c>
      <c r="H715" t="s">
        <v>35</v>
      </c>
      <c r="I715" t="s">
        <v>36</v>
      </c>
      <c r="J715" t="s">
        <v>2762</v>
      </c>
      <c r="K715" t="s">
        <v>2763</v>
      </c>
      <c r="L715" t="s">
        <v>2764</v>
      </c>
      <c r="M715" t="s">
        <v>2167</v>
      </c>
      <c r="N715" t="s">
        <v>94</v>
      </c>
      <c r="O715">
        <v>12268</v>
      </c>
      <c r="P715">
        <v>14430</v>
      </c>
      <c r="Q715" t="s">
        <v>41</v>
      </c>
      <c r="R715">
        <v>384</v>
      </c>
      <c r="S715" s="2">
        <v>45245</v>
      </c>
      <c r="T715" t="s">
        <v>42</v>
      </c>
      <c r="U715">
        <v>0</v>
      </c>
      <c r="V715" t="s">
        <v>85</v>
      </c>
      <c r="W715">
        <v>820</v>
      </c>
      <c r="X715" t="s">
        <v>44</v>
      </c>
      <c r="Y715" t="s">
        <v>72</v>
      </c>
      <c r="Z715">
        <v>0</v>
      </c>
      <c r="AA715">
        <v>631</v>
      </c>
      <c r="AB715">
        <v>14271</v>
      </c>
      <c r="AC715" t="s">
        <v>107</v>
      </c>
    </row>
    <row r="716" spans="1:29" x14ac:dyDescent="0.3">
      <c r="A716" s="1" t="s">
        <v>47</v>
      </c>
      <c r="B716" t="s">
        <v>153</v>
      </c>
      <c r="C716" t="s">
        <v>2765</v>
      </c>
      <c r="D716" t="s">
        <v>236</v>
      </c>
      <c r="E716">
        <v>2</v>
      </c>
      <c r="F716" t="s">
        <v>120</v>
      </c>
      <c r="G716" t="s">
        <v>543</v>
      </c>
      <c r="H716" t="s">
        <v>79</v>
      </c>
      <c r="I716" t="s">
        <v>1191</v>
      </c>
      <c r="J716" t="s">
        <v>706</v>
      </c>
      <c r="K716" t="s">
        <v>2766</v>
      </c>
      <c r="L716" t="s">
        <v>2767</v>
      </c>
      <c r="M716" t="s">
        <v>1202</v>
      </c>
      <c r="N716" t="s">
        <v>84</v>
      </c>
      <c r="O716">
        <v>23670</v>
      </c>
      <c r="P716">
        <v>25672</v>
      </c>
      <c r="Q716" t="s">
        <v>59</v>
      </c>
      <c r="R716">
        <v>729</v>
      </c>
      <c r="S716" s="2">
        <v>44943</v>
      </c>
      <c r="T716" t="s">
        <v>42</v>
      </c>
      <c r="U716">
        <v>22558</v>
      </c>
      <c r="V716" t="s">
        <v>71</v>
      </c>
      <c r="W716">
        <v>511</v>
      </c>
      <c r="X716" t="s">
        <v>44</v>
      </c>
      <c r="Y716" t="s">
        <v>72</v>
      </c>
      <c r="Z716">
        <v>0</v>
      </c>
      <c r="AA716">
        <v>701</v>
      </c>
      <c r="AB716">
        <v>24072</v>
      </c>
      <c r="AC716" t="s">
        <v>46</v>
      </c>
    </row>
    <row r="717" spans="1:29" x14ac:dyDescent="0.3">
      <c r="A717" s="1" t="s">
        <v>29</v>
      </c>
      <c r="B717" t="s">
        <v>86</v>
      </c>
      <c r="C717" t="s">
        <v>2490</v>
      </c>
      <c r="D717" t="s">
        <v>352</v>
      </c>
      <c r="E717">
        <v>4</v>
      </c>
      <c r="F717" t="s">
        <v>77</v>
      </c>
      <c r="G717" t="s">
        <v>501</v>
      </c>
      <c r="H717" t="s">
        <v>35</v>
      </c>
      <c r="I717" t="s">
        <v>265</v>
      </c>
      <c r="J717" t="s">
        <v>293</v>
      </c>
      <c r="K717" t="s">
        <v>2768</v>
      </c>
      <c r="L717" t="s">
        <v>2769</v>
      </c>
      <c r="M717" t="s">
        <v>1366</v>
      </c>
      <c r="N717" t="s">
        <v>84</v>
      </c>
      <c r="O717">
        <v>23906</v>
      </c>
      <c r="P717">
        <v>28700</v>
      </c>
      <c r="Q717" t="s">
        <v>41</v>
      </c>
      <c r="R717">
        <v>670</v>
      </c>
      <c r="S717" s="2">
        <v>45067</v>
      </c>
      <c r="T717" s="2">
        <v>45077</v>
      </c>
      <c r="U717">
        <v>0</v>
      </c>
      <c r="V717" t="s">
        <v>43</v>
      </c>
      <c r="W717">
        <v>541</v>
      </c>
      <c r="X717" t="s">
        <v>60</v>
      </c>
      <c r="Y717" t="s">
        <v>61</v>
      </c>
      <c r="Z717">
        <v>0</v>
      </c>
      <c r="AA717">
        <v>945</v>
      </c>
      <c r="AB717">
        <v>26608</v>
      </c>
      <c r="AC717" t="s">
        <v>46</v>
      </c>
    </row>
    <row r="718" spans="1:29" x14ac:dyDescent="0.3">
      <c r="A718" s="1" t="s">
        <v>47</v>
      </c>
      <c r="B718" t="s">
        <v>161</v>
      </c>
      <c r="C718" t="s">
        <v>2551</v>
      </c>
      <c r="D718" t="s">
        <v>128</v>
      </c>
      <c r="E718">
        <v>10</v>
      </c>
      <c r="F718" t="s">
        <v>33</v>
      </c>
      <c r="G718" t="s">
        <v>728</v>
      </c>
      <c r="H718" t="s">
        <v>79</v>
      </c>
      <c r="I718" t="s">
        <v>1705</v>
      </c>
      <c r="J718" t="s">
        <v>224</v>
      </c>
      <c r="K718" t="s">
        <v>2770</v>
      </c>
      <c r="L718" t="s">
        <v>2771</v>
      </c>
      <c r="M718" t="s">
        <v>2032</v>
      </c>
      <c r="N718" t="s">
        <v>40</v>
      </c>
      <c r="O718">
        <v>18931</v>
      </c>
      <c r="P718">
        <v>21001</v>
      </c>
      <c r="Q718" t="s">
        <v>95</v>
      </c>
      <c r="R718">
        <v>808</v>
      </c>
      <c r="S718" s="2">
        <v>44765</v>
      </c>
      <c r="T718" t="s">
        <v>42</v>
      </c>
      <c r="U718">
        <v>0</v>
      </c>
      <c r="V718" t="s">
        <v>106</v>
      </c>
      <c r="W718">
        <v>532</v>
      </c>
      <c r="X718" t="s">
        <v>44</v>
      </c>
      <c r="Y718" t="s">
        <v>45</v>
      </c>
      <c r="Z718">
        <v>0</v>
      </c>
      <c r="AA718">
        <v>502</v>
      </c>
      <c r="AB718">
        <v>20522</v>
      </c>
      <c r="AC718" t="s">
        <v>107</v>
      </c>
    </row>
    <row r="719" spans="1:29" x14ac:dyDescent="0.3">
      <c r="A719" s="1" t="s">
        <v>29</v>
      </c>
      <c r="B719" t="s">
        <v>30</v>
      </c>
      <c r="C719" t="s">
        <v>1118</v>
      </c>
      <c r="D719" t="s">
        <v>236</v>
      </c>
      <c r="E719">
        <v>8</v>
      </c>
      <c r="F719" t="s">
        <v>77</v>
      </c>
      <c r="G719" t="s">
        <v>932</v>
      </c>
      <c r="H719" t="s">
        <v>79</v>
      </c>
      <c r="I719" t="s">
        <v>1070</v>
      </c>
      <c r="J719" t="s">
        <v>674</v>
      </c>
      <c r="K719" t="s">
        <v>2772</v>
      </c>
      <c r="L719" t="s">
        <v>2773</v>
      </c>
      <c r="M719" t="s">
        <v>825</v>
      </c>
      <c r="N719" t="s">
        <v>40</v>
      </c>
      <c r="O719">
        <v>26937</v>
      </c>
      <c r="P719">
        <v>30046</v>
      </c>
      <c r="Q719" t="s">
        <v>41</v>
      </c>
      <c r="R719">
        <v>267</v>
      </c>
      <c r="S719" s="2">
        <v>44333</v>
      </c>
      <c r="T719" t="s">
        <v>42</v>
      </c>
      <c r="U719">
        <v>0</v>
      </c>
      <c r="V719" t="s">
        <v>71</v>
      </c>
      <c r="W719">
        <v>724</v>
      </c>
      <c r="X719" t="s">
        <v>44</v>
      </c>
      <c r="Y719" t="s">
        <v>72</v>
      </c>
      <c r="Z719">
        <v>0</v>
      </c>
      <c r="AA719">
        <v>176</v>
      </c>
      <c r="AB719">
        <v>29262</v>
      </c>
      <c r="AC719" t="s">
        <v>46</v>
      </c>
    </row>
    <row r="720" spans="1:29" x14ac:dyDescent="0.3">
      <c r="A720" s="1" t="s">
        <v>47</v>
      </c>
      <c r="B720" t="s">
        <v>153</v>
      </c>
      <c r="C720" t="s">
        <v>877</v>
      </c>
      <c r="D720" t="s">
        <v>169</v>
      </c>
      <c r="E720">
        <v>8</v>
      </c>
      <c r="F720" t="s">
        <v>120</v>
      </c>
      <c r="G720" t="s">
        <v>820</v>
      </c>
      <c r="H720" t="s">
        <v>79</v>
      </c>
      <c r="I720" t="s">
        <v>2601</v>
      </c>
      <c r="J720" t="s">
        <v>739</v>
      </c>
      <c r="K720" t="s">
        <v>2774</v>
      </c>
      <c r="L720" t="s">
        <v>2775</v>
      </c>
      <c r="M720" t="s">
        <v>540</v>
      </c>
      <c r="N720" t="s">
        <v>58</v>
      </c>
      <c r="O720">
        <v>5898</v>
      </c>
      <c r="P720">
        <v>9213</v>
      </c>
      <c r="Q720" t="s">
        <v>41</v>
      </c>
      <c r="R720">
        <v>774</v>
      </c>
      <c r="S720" s="2">
        <v>44338</v>
      </c>
      <c r="T720" t="s">
        <v>42</v>
      </c>
      <c r="U720">
        <v>0</v>
      </c>
      <c r="V720" t="s">
        <v>106</v>
      </c>
      <c r="W720">
        <v>524</v>
      </c>
      <c r="X720" t="s">
        <v>44</v>
      </c>
      <c r="Y720" t="s">
        <v>72</v>
      </c>
      <c r="Z720">
        <v>3561</v>
      </c>
      <c r="AA720">
        <v>770</v>
      </c>
      <c r="AB720">
        <v>7042</v>
      </c>
      <c r="AC720" t="s">
        <v>46</v>
      </c>
    </row>
    <row r="721" spans="1:29" x14ac:dyDescent="0.3">
      <c r="A721" s="1" t="s">
        <v>29</v>
      </c>
      <c r="B721" t="s">
        <v>327</v>
      </c>
      <c r="C721" t="s">
        <v>2776</v>
      </c>
      <c r="D721" t="s">
        <v>32</v>
      </c>
      <c r="E721">
        <v>4</v>
      </c>
      <c r="F721" t="s">
        <v>120</v>
      </c>
      <c r="G721" t="s">
        <v>468</v>
      </c>
      <c r="H721" t="s">
        <v>79</v>
      </c>
      <c r="I721" t="s">
        <v>679</v>
      </c>
      <c r="J721" t="s">
        <v>2777</v>
      </c>
      <c r="K721" t="s">
        <v>2778</v>
      </c>
      <c r="L721" t="s">
        <v>2779</v>
      </c>
      <c r="M721" t="s">
        <v>333</v>
      </c>
      <c r="N721" t="s">
        <v>94</v>
      </c>
      <c r="O721">
        <v>19563</v>
      </c>
      <c r="P721">
        <v>22757</v>
      </c>
      <c r="Q721" t="s">
        <v>95</v>
      </c>
      <c r="R721">
        <v>50</v>
      </c>
      <c r="S721" s="2">
        <v>44991</v>
      </c>
      <c r="T721" t="s">
        <v>42</v>
      </c>
      <c r="U721">
        <v>0</v>
      </c>
      <c r="V721" t="s">
        <v>43</v>
      </c>
      <c r="W721">
        <v>782</v>
      </c>
      <c r="X721" t="s">
        <v>44</v>
      </c>
      <c r="Y721" t="s">
        <v>72</v>
      </c>
      <c r="Z721">
        <v>0</v>
      </c>
      <c r="AA721">
        <v>983</v>
      </c>
      <c r="AB721">
        <v>21566</v>
      </c>
      <c r="AC721" t="s">
        <v>73</v>
      </c>
    </row>
    <row r="722" spans="1:29" x14ac:dyDescent="0.3">
      <c r="A722" s="1" t="s">
        <v>47</v>
      </c>
      <c r="B722" t="s">
        <v>48</v>
      </c>
      <c r="C722" t="s">
        <v>2717</v>
      </c>
      <c r="D722" t="s">
        <v>119</v>
      </c>
      <c r="E722">
        <v>4</v>
      </c>
      <c r="F722" t="s">
        <v>120</v>
      </c>
      <c r="G722" t="s">
        <v>329</v>
      </c>
      <c r="H722" t="s">
        <v>35</v>
      </c>
      <c r="I722" t="s">
        <v>490</v>
      </c>
      <c r="J722" t="s">
        <v>2780</v>
      </c>
      <c r="K722" t="s">
        <v>2781</v>
      </c>
      <c r="L722" t="s">
        <v>2782</v>
      </c>
      <c r="M722" t="s">
        <v>57</v>
      </c>
      <c r="N722" t="s">
        <v>40</v>
      </c>
      <c r="O722">
        <v>16434</v>
      </c>
      <c r="P722">
        <v>21290</v>
      </c>
      <c r="Q722" t="s">
        <v>59</v>
      </c>
      <c r="R722">
        <v>85</v>
      </c>
      <c r="S722" s="2">
        <v>44887</v>
      </c>
      <c r="T722" s="2">
        <v>44902</v>
      </c>
      <c r="U722">
        <v>22728</v>
      </c>
      <c r="V722" t="s">
        <v>85</v>
      </c>
      <c r="W722">
        <v>440</v>
      </c>
      <c r="X722" t="s">
        <v>60</v>
      </c>
      <c r="Y722" t="s">
        <v>45</v>
      </c>
      <c r="Z722">
        <v>0</v>
      </c>
      <c r="AA722">
        <v>184</v>
      </c>
      <c r="AB722">
        <v>19098</v>
      </c>
      <c r="AC722" t="s">
        <v>73</v>
      </c>
    </row>
    <row r="723" spans="1:29" x14ac:dyDescent="0.3">
      <c r="A723" s="1" t="s">
        <v>47</v>
      </c>
      <c r="B723" t="s">
        <v>176</v>
      </c>
      <c r="C723" t="s">
        <v>2390</v>
      </c>
      <c r="D723" t="s">
        <v>50</v>
      </c>
      <c r="E723">
        <v>4</v>
      </c>
      <c r="F723" t="s">
        <v>51</v>
      </c>
      <c r="G723" t="s">
        <v>345</v>
      </c>
      <c r="H723" t="s">
        <v>79</v>
      </c>
      <c r="I723" t="s">
        <v>1210</v>
      </c>
      <c r="J723" t="s">
        <v>347</v>
      </c>
      <c r="K723" t="s">
        <v>2783</v>
      </c>
      <c r="L723" t="s">
        <v>2784</v>
      </c>
      <c r="M723" t="s">
        <v>1637</v>
      </c>
      <c r="N723" t="s">
        <v>84</v>
      </c>
      <c r="O723">
        <v>4729</v>
      </c>
      <c r="P723">
        <v>6917</v>
      </c>
      <c r="Q723" t="s">
        <v>59</v>
      </c>
      <c r="R723">
        <v>446</v>
      </c>
      <c r="S723" s="2">
        <v>44589</v>
      </c>
      <c r="T723" t="s">
        <v>42</v>
      </c>
      <c r="U723">
        <v>26775</v>
      </c>
      <c r="V723" t="s">
        <v>71</v>
      </c>
      <c r="W723">
        <v>548</v>
      </c>
      <c r="X723" t="s">
        <v>44</v>
      </c>
      <c r="Y723" t="s">
        <v>61</v>
      </c>
      <c r="Z723">
        <v>0</v>
      </c>
      <c r="AA723">
        <v>284</v>
      </c>
      <c r="AB723">
        <v>6158</v>
      </c>
      <c r="AC723" t="s">
        <v>46</v>
      </c>
    </row>
    <row r="724" spans="1:29" x14ac:dyDescent="0.3">
      <c r="A724" s="1" t="s">
        <v>47</v>
      </c>
      <c r="B724" t="s">
        <v>234</v>
      </c>
      <c r="C724" t="s">
        <v>1588</v>
      </c>
      <c r="D724" t="s">
        <v>110</v>
      </c>
      <c r="E724">
        <v>5</v>
      </c>
      <c r="F724" t="s">
        <v>99</v>
      </c>
      <c r="G724" t="s">
        <v>100</v>
      </c>
      <c r="H724" t="s">
        <v>35</v>
      </c>
      <c r="I724" t="s">
        <v>921</v>
      </c>
      <c r="J724" t="s">
        <v>524</v>
      </c>
      <c r="K724" t="s">
        <v>2785</v>
      </c>
      <c r="L724" t="s">
        <v>2786</v>
      </c>
      <c r="M724" t="s">
        <v>483</v>
      </c>
      <c r="N724" t="s">
        <v>84</v>
      </c>
      <c r="O724">
        <v>15226</v>
      </c>
      <c r="P724">
        <v>18269</v>
      </c>
      <c r="Q724" t="s">
        <v>95</v>
      </c>
      <c r="R724">
        <v>299</v>
      </c>
      <c r="S724" s="2">
        <v>44433</v>
      </c>
      <c r="T724" t="s">
        <v>42</v>
      </c>
      <c r="U724">
        <v>0</v>
      </c>
      <c r="V724" t="s">
        <v>71</v>
      </c>
      <c r="W724">
        <v>471</v>
      </c>
      <c r="X724" t="s">
        <v>44</v>
      </c>
      <c r="Y724" t="s">
        <v>45</v>
      </c>
      <c r="Z724">
        <v>0</v>
      </c>
      <c r="AA724">
        <v>643</v>
      </c>
      <c r="AB724">
        <v>15274</v>
      </c>
      <c r="AC724" t="s">
        <v>107</v>
      </c>
    </row>
    <row r="725" spans="1:29" x14ac:dyDescent="0.3">
      <c r="A725" s="1" t="s">
        <v>47</v>
      </c>
      <c r="B725" t="s">
        <v>234</v>
      </c>
      <c r="C725" t="s">
        <v>796</v>
      </c>
      <c r="D725" t="s">
        <v>119</v>
      </c>
      <c r="E725">
        <v>4</v>
      </c>
      <c r="F725" t="s">
        <v>51</v>
      </c>
      <c r="G725" t="s">
        <v>237</v>
      </c>
      <c r="H725" t="s">
        <v>35</v>
      </c>
      <c r="I725" t="s">
        <v>827</v>
      </c>
      <c r="J725" t="s">
        <v>123</v>
      </c>
      <c r="K725" t="s">
        <v>2787</v>
      </c>
      <c r="L725" t="s">
        <v>2788</v>
      </c>
      <c r="M725" t="s">
        <v>242</v>
      </c>
      <c r="N725" t="s">
        <v>58</v>
      </c>
      <c r="O725">
        <v>17445</v>
      </c>
      <c r="P725">
        <v>21283</v>
      </c>
      <c r="Q725" t="s">
        <v>59</v>
      </c>
      <c r="R725">
        <v>561</v>
      </c>
      <c r="S725" s="2">
        <v>44411</v>
      </c>
      <c r="T725" t="s">
        <v>42</v>
      </c>
      <c r="U725">
        <v>37390</v>
      </c>
      <c r="V725" t="s">
        <v>43</v>
      </c>
      <c r="W725">
        <v>548</v>
      </c>
      <c r="X725" t="s">
        <v>44</v>
      </c>
      <c r="Y725" t="s">
        <v>45</v>
      </c>
      <c r="Z725">
        <v>3532</v>
      </c>
      <c r="AA725">
        <v>588</v>
      </c>
      <c r="AB725">
        <v>20179</v>
      </c>
      <c r="AC725" t="s">
        <v>107</v>
      </c>
    </row>
    <row r="726" spans="1:29" x14ac:dyDescent="0.3">
      <c r="A726" s="1" t="s">
        <v>47</v>
      </c>
      <c r="B726" t="s">
        <v>234</v>
      </c>
      <c r="C726" t="s">
        <v>2589</v>
      </c>
      <c r="D726" t="s">
        <v>110</v>
      </c>
      <c r="E726">
        <v>7</v>
      </c>
      <c r="F726" t="s">
        <v>271</v>
      </c>
      <c r="G726" t="s">
        <v>715</v>
      </c>
      <c r="H726" t="s">
        <v>35</v>
      </c>
      <c r="I726" t="s">
        <v>2789</v>
      </c>
      <c r="J726" t="s">
        <v>2790</v>
      </c>
      <c r="K726" t="s">
        <v>2791</v>
      </c>
      <c r="L726" t="s">
        <v>2792</v>
      </c>
      <c r="M726" t="s">
        <v>483</v>
      </c>
      <c r="N726" t="s">
        <v>84</v>
      </c>
      <c r="O726">
        <v>22449</v>
      </c>
      <c r="P726">
        <v>26395</v>
      </c>
      <c r="Q726" t="s">
        <v>59</v>
      </c>
      <c r="R726">
        <v>285</v>
      </c>
      <c r="S726" s="2">
        <v>44790</v>
      </c>
      <c r="T726" s="2">
        <v>44819</v>
      </c>
      <c r="U726">
        <v>16868</v>
      </c>
      <c r="V726" t="s">
        <v>71</v>
      </c>
      <c r="W726">
        <v>725</v>
      </c>
      <c r="X726" t="s">
        <v>60</v>
      </c>
      <c r="Y726" t="s">
        <v>45</v>
      </c>
      <c r="Z726">
        <v>0</v>
      </c>
      <c r="AA726">
        <v>808</v>
      </c>
      <c r="AB726">
        <v>23600</v>
      </c>
      <c r="AC726" t="s">
        <v>46</v>
      </c>
    </row>
    <row r="727" spans="1:29" x14ac:dyDescent="0.3">
      <c r="A727" s="1" t="s">
        <v>29</v>
      </c>
      <c r="B727" t="s">
        <v>62</v>
      </c>
      <c r="C727" t="s">
        <v>666</v>
      </c>
      <c r="D727" t="s">
        <v>98</v>
      </c>
      <c r="E727">
        <v>2</v>
      </c>
      <c r="F727" t="s">
        <v>51</v>
      </c>
      <c r="G727" t="s">
        <v>291</v>
      </c>
      <c r="H727" t="s">
        <v>79</v>
      </c>
      <c r="I727" t="s">
        <v>1229</v>
      </c>
      <c r="J727" t="s">
        <v>508</v>
      </c>
      <c r="K727" t="s">
        <v>2793</v>
      </c>
      <c r="L727" t="s">
        <v>2794</v>
      </c>
      <c r="M727" t="s">
        <v>466</v>
      </c>
      <c r="N727" t="s">
        <v>94</v>
      </c>
      <c r="O727">
        <v>27160</v>
      </c>
      <c r="P727">
        <v>31893</v>
      </c>
      <c r="Q727" t="s">
        <v>41</v>
      </c>
      <c r="R727">
        <v>712</v>
      </c>
      <c r="S727" s="2">
        <v>44681</v>
      </c>
      <c r="T727" s="2">
        <v>44704</v>
      </c>
      <c r="U727">
        <v>0</v>
      </c>
      <c r="V727" t="s">
        <v>43</v>
      </c>
      <c r="W727">
        <v>536</v>
      </c>
      <c r="X727" t="s">
        <v>60</v>
      </c>
      <c r="Y727" t="s">
        <v>72</v>
      </c>
      <c r="Z727">
        <v>0</v>
      </c>
      <c r="AA727">
        <v>972</v>
      </c>
      <c r="AB727">
        <v>27245</v>
      </c>
      <c r="AC727" t="s">
        <v>46</v>
      </c>
    </row>
    <row r="728" spans="1:29" x14ac:dyDescent="0.3">
      <c r="A728" s="1" t="s">
        <v>29</v>
      </c>
      <c r="B728" t="s">
        <v>363</v>
      </c>
      <c r="C728" t="s">
        <v>2024</v>
      </c>
      <c r="D728" t="s">
        <v>201</v>
      </c>
      <c r="E728">
        <v>6</v>
      </c>
      <c r="F728" t="s">
        <v>64</v>
      </c>
      <c r="G728" t="s">
        <v>88</v>
      </c>
      <c r="H728" t="s">
        <v>35</v>
      </c>
      <c r="I728" t="s">
        <v>36</v>
      </c>
      <c r="J728" t="s">
        <v>702</v>
      </c>
      <c r="K728" t="s">
        <v>2795</v>
      </c>
      <c r="L728" t="s">
        <v>2796</v>
      </c>
      <c r="M728" t="s">
        <v>369</v>
      </c>
      <c r="N728" t="s">
        <v>40</v>
      </c>
      <c r="O728">
        <v>19243</v>
      </c>
      <c r="P728">
        <v>22040</v>
      </c>
      <c r="Q728" t="s">
        <v>95</v>
      </c>
      <c r="R728">
        <v>921</v>
      </c>
      <c r="S728" s="2">
        <v>45130</v>
      </c>
      <c r="T728" t="s">
        <v>42</v>
      </c>
      <c r="U728">
        <v>0</v>
      </c>
      <c r="V728" t="s">
        <v>71</v>
      </c>
      <c r="W728">
        <v>486</v>
      </c>
      <c r="X728" t="s">
        <v>44</v>
      </c>
      <c r="Y728" t="s">
        <v>61</v>
      </c>
      <c r="Z728">
        <v>0</v>
      </c>
      <c r="AA728">
        <v>767</v>
      </c>
      <c r="AB728">
        <v>21508</v>
      </c>
      <c r="AC728" t="s">
        <v>107</v>
      </c>
    </row>
    <row r="729" spans="1:29" x14ac:dyDescent="0.3">
      <c r="A729" s="1" t="s">
        <v>47</v>
      </c>
      <c r="B729" t="s">
        <v>108</v>
      </c>
      <c r="C729" t="s">
        <v>270</v>
      </c>
      <c r="D729" t="s">
        <v>155</v>
      </c>
      <c r="E729">
        <v>4</v>
      </c>
      <c r="F729" t="s">
        <v>51</v>
      </c>
      <c r="G729" t="s">
        <v>710</v>
      </c>
      <c r="H729" t="s">
        <v>79</v>
      </c>
      <c r="I729" t="s">
        <v>565</v>
      </c>
      <c r="J729" t="s">
        <v>610</v>
      </c>
      <c r="K729" t="s">
        <v>2797</v>
      </c>
      <c r="L729" t="s">
        <v>2798</v>
      </c>
      <c r="M729" t="s">
        <v>116</v>
      </c>
      <c r="N729" t="s">
        <v>40</v>
      </c>
      <c r="O729">
        <v>11681</v>
      </c>
      <c r="P729">
        <v>14947</v>
      </c>
      <c r="Q729" t="s">
        <v>59</v>
      </c>
      <c r="R729">
        <v>448</v>
      </c>
      <c r="S729" s="2">
        <v>44469</v>
      </c>
      <c r="T729" t="s">
        <v>42</v>
      </c>
      <c r="U729">
        <v>1274</v>
      </c>
      <c r="V729" t="s">
        <v>71</v>
      </c>
      <c r="W729">
        <v>757</v>
      </c>
      <c r="X729" t="s">
        <v>44</v>
      </c>
      <c r="Y729" t="s">
        <v>72</v>
      </c>
      <c r="Z729">
        <v>0</v>
      </c>
      <c r="AA729">
        <v>268</v>
      </c>
      <c r="AB729">
        <v>12066</v>
      </c>
      <c r="AC729" t="s">
        <v>46</v>
      </c>
    </row>
    <row r="730" spans="1:29" x14ac:dyDescent="0.3">
      <c r="A730" s="1" t="s">
        <v>47</v>
      </c>
      <c r="B730" t="s">
        <v>234</v>
      </c>
      <c r="C730" t="s">
        <v>2589</v>
      </c>
      <c r="D730" t="s">
        <v>50</v>
      </c>
      <c r="E730">
        <v>2</v>
      </c>
      <c r="F730" t="s">
        <v>120</v>
      </c>
      <c r="G730" t="s">
        <v>121</v>
      </c>
      <c r="H730" t="s">
        <v>79</v>
      </c>
      <c r="I730" t="s">
        <v>216</v>
      </c>
      <c r="J730" t="s">
        <v>2799</v>
      </c>
      <c r="K730" t="s">
        <v>2800</v>
      </c>
      <c r="L730" t="s">
        <v>2801</v>
      </c>
      <c r="M730" t="s">
        <v>1972</v>
      </c>
      <c r="N730" t="s">
        <v>58</v>
      </c>
      <c r="O730">
        <v>7071</v>
      </c>
      <c r="P730">
        <v>10279</v>
      </c>
      <c r="Q730" t="s">
        <v>95</v>
      </c>
      <c r="R730">
        <v>394</v>
      </c>
      <c r="S730" s="2">
        <v>45103</v>
      </c>
      <c r="T730" t="s">
        <v>42</v>
      </c>
      <c r="U730">
        <v>0</v>
      </c>
      <c r="V730" t="s">
        <v>43</v>
      </c>
      <c r="W730">
        <v>594</v>
      </c>
      <c r="X730" t="s">
        <v>44</v>
      </c>
      <c r="Y730" t="s">
        <v>61</v>
      </c>
      <c r="Z730">
        <v>3025</v>
      </c>
      <c r="AA730">
        <v>70</v>
      </c>
      <c r="AB730">
        <v>8155</v>
      </c>
      <c r="AC730" t="s">
        <v>107</v>
      </c>
    </row>
    <row r="731" spans="1:29" x14ac:dyDescent="0.3">
      <c r="A731" s="1" t="s">
        <v>29</v>
      </c>
      <c r="B731" t="s">
        <v>96</v>
      </c>
      <c r="C731" t="s">
        <v>2802</v>
      </c>
      <c r="D731" t="s">
        <v>185</v>
      </c>
      <c r="E731">
        <v>5</v>
      </c>
      <c r="F731" t="s">
        <v>77</v>
      </c>
      <c r="G731" t="s">
        <v>365</v>
      </c>
      <c r="H731" t="s">
        <v>35</v>
      </c>
      <c r="I731" t="s">
        <v>2803</v>
      </c>
      <c r="J731" t="s">
        <v>2804</v>
      </c>
      <c r="K731">
        <f>1-593-766-1803</f>
        <v>-3161</v>
      </c>
      <c r="L731" t="s">
        <v>2805</v>
      </c>
      <c r="M731" t="s">
        <v>818</v>
      </c>
      <c r="N731" t="s">
        <v>40</v>
      </c>
      <c r="O731">
        <v>29177</v>
      </c>
      <c r="P731">
        <v>33198</v>
      </c>
      <c r="Q731" t="s">
        <v>59</v>
      </c>
      <c r="R731">
        <v>915</v>
      </c>
      <c r="S731" s="2">
        <v>44957</v>
      </c>
      <c r="T731" s="2">
        <v>44981</v>
      </c>
      <c r="U731">
        <v>40319</v>
      </c>
      <c r="V731" t="s">
        <v>43</v>
      </c>
      <c r="W731">
        <v>774</v>
      </c>
      <c r="X731" t="s">
        <v>60</v>
      </c>
      <c r="Y731" t="s">
        <v>72</v>
      </c>
      <c r="Z731">
        <v>0</v>
      </c>
      <c r="AA731">
        <v>458</v>
      </c>
      <c r="AB731">
        <v>30192</v>
      </c>
      <c r="AC731" t="s">
        <v>46</v>
      </c>
    </row>
    <row r="732" spans="1:29" x14ac:dyDescent="0.3">
      <c r="A732" s="1" t="s">
        <v>47</v>
      </c>
      <c r="B732" t="s">
        <v>136</v>
      </c>
      <c r="C732" t="s">
        <v>2546</v>
      </c>
      <c r="D732" t="s">
        <v>32</v>
      </c>
      <c r="E732">
        <v>2</v>
      </c>
      <c r="F732" t="s">
        <v>120</v>
      </c>
      <c r="G732" t="s">
        <v>194</v>
      </c>
      <c r="H732" t="s">
        <v>35</v>
      </c>
      <c r="I732" t="s">
        <v>1428</v>
      </c>
      <c r="J732" t="s">
        <v>2806</v>
      </c>
      <c r="K732" t="s">
        <v>2807</v>
      </c>
      <c r="L732" t="s">
        <v>2808</v>
      </c>
      <c r="M732" t="s">
        <v>207</v>
      </c>
      <c r="N732" t="s">
        <v>58</v>
      </c>
      <c r="O732">
        <v>9066</v>
      </c>
      <c r="P732">
        <v>11352</v>
      </c>
      <c r="Q732" t="s">
        <v>59</v>
      </c>
      <c r="R732">
        <v>538</v>
      </c>
      <c r="S732" s="2">
        <v>44999</v>
      </c>
      <c r="T732" t="s">
        <v>42</v>
      </c>
      <c r="U732">
        <v>18229</v>
      </c>
      <c r="V732" t="s">
        <v>106</v>
      </c>
      <c r="W732">
        <v>468</v>
      </c>
      <c r="X732" t="s">
        <v>44</v>
      </c>
      <c r="Y732" t="s">
        <v>45</v>
      </c>
      <c r="Z732">
        <v>4815</v>
      </c>
      <c r="AA732">
        <v>510</v>
      </c>
      <c r="AB732">
        <v>9502</v>
      </c>
      <c r="AC732" t="s">
        <v>107</v>
      </c>
    </row>
    <row r="733" spans="1:29" x14ac:dyDescent="0.3">
      <c r="A733" s="1" t="s">
        <v>47</v>
      </c>
      <c r="B733" t="s">
        <v>592</v>
      </c>
      <c r="C733" t="s">
        <v>2303</v>
      </c>
      <c r="D733" t="s">
        <v>76</v>
      </c>
      <c r="E733">
        <v>3</v>
      </c>
      <c r="F733" t="s">
        <v>64</v>
      </c>
      <c r="G733" t="s">
        <v>258</v>
      </c>
      <c r="H733" t="s">
        <v>79</v>
      </c>
      <c r="I733" t="s">
        <v>2684</v>
      </c>
      <c r="J733" t="s">
        <v>936</v>
      </c>
      <c r="K733" t="s">
        <v>2809</v>
      </c>
      <c r="L733" t="s">
        <v>2810</v>
      </c>
      <c r="M733" t="s">
        <v>598</v>
      </c>
      <c r="N733" t="s">
        <v>94</v>
      </c>
      <c r="O733">
        <v>6277</v>
      </c>
      <c r="P733">
        <v>9756</v>
      </c>
      <c r="Q733" t="s">
        <v>41</v>
      </c>
      <c r="R733">
        <v>507</v>
      </c>
      <c r="S733" s="2">
        <v>44377</v>
      </c>
      <c r="T733" s="2">
        <v>44382</v>
      </c>
      <c r="U733">
        <v>0</v>
      </c>
      <c r="V733" t="s">
        <v>71</v>
      </c>
      <c r="W733">
        <v>554</v>
      </c>
      <c r="X733" t="s">
        <v>60</v>
      </c>
      <c r="Y733" t="s">
        <v>61</v>
      </c>
      <c r="Z733">
        <v>0</v>
      </c>
      <c r="AA733">
        <v>105</v>
      </c>
      <c r="AB733">
        <v>8072</v>
      </c>
      <c r="AC733" t="s">
        <v>107</v>
      </c>
    </row>
    <row r="734" spans="1:29" x14ac:dyDescent="0.3">
      <c r="A734" s="1" t="s">
        <v>47</v>
      </c>
      <c r="B734" t="s">
        <v>108</v>
      </c>
      <c r="C734" t="s">
        <v>655</v>
      </c>
      <c r="D734" t="s">
        <v>185</v>
      </c>
      <c r="E734">
        <v>9</v>
      </c>
      <c r="F734" t="s">
        <v>129</v>
      </c>
      <c r="G734" t="s">
        <v>130</v>
      </c>
      <c r="H734" t="s">
        <v>79</v>
      </c>
      <c r="I734" t="s">
        <v>883</v>
      </c>
      <c r="J734" t="s">
        <v>2811</v>
      </c>
      <c r="K734" t="s">
        <v>2812</v>
      </c>
      <c r="L734" t="s">
        <v>2813</v>
      </c>
      <c r="M734" t="s">
        <v>1278</v>
      </c>
      <c r="N734" t="s">
        <v>40</v>
      </c>
      <c r="O734">
        <v>24179</v>
      </c>
      <c r="P734">
        <v>26461</v>
      </c>
      <c r="Q734" t="s">
        <v>95</v>
      </c>
      <c r="R734">
        <v>861</v>
      </c>
      <c r="S734" s="2">
        <v>44953</v>
      </c>
      <c r="T734" t="s">
        <v>42</v>
      </c>
      <c r="U734">
        <v>0</v>
      </c>
      <c r="V734" t="s">
        <v>43</v>
      </c>
      <c r="W734">
        <v>436</v>
      </c>
      <c r="X734" t="s">
        <v>44</v>
      </c>
      <c r="Y734" t="s">
        <v>45</v>
      </c>
      <c r="Z734">
        <v>0</v>
      </c>
      <c r="AA734">
        <v>893</v>
      </c>
      <c r="AB734">
        <v>26012</v>
      </c>
      <c r="AC734" t="s">
        <v>46</v>
      </c>
    </row>
    <row r="735" spans="1:29" x14ac:dyDescent="0.3">
      <c r="A735" s="1" t="s">
        <v>29</v>
      </c>
      <c r="B735" t="s">
        <v>96</v>
      </c>
      <c r="C735" t="s">
        <v>1079</v>
      </c>
      <c r="D735" t="s">
        <v>98</v>
      </c>
      <c r="E735">
        <v>1</v>
      </c>
      <c r="F735" t="s">
        <v>64</v>
      </c>
      <c r="G735" t="s">
        <v>65</v>
      </c>
      <c r="H735" t="s">
        <v>79</v>
      </c>
      <c r="I735" t="s">
        <v>203</v>
      </c>
      <c r="J735" t="s">
        <v>2814</v>
      </c>
      <c r="K735" t="s">
        <v>2815</v>
      </c>
      <c r="L735" t="s">
        <v>2816</v>
      </c>
      <c r="M735" t="s">
        <v>1784</v>
      </c>
      <c r="N735" t="s">
        <v>94</v>
      </c>
      <c r="O735">
        <v>29088</v>
      </c>
      <c r="P735">
        <v>31449</v>
      </c>
      <c r="Q735" t="s">
        <v>59</v>
      </c>
      <c r="R735">
        <v>574</v>
      </c>
      <c r="S735" s="2">
        <v>45125</v>
      </c>
      <c r="T735" s="2">
        <v>45144</v>
      </c>
      <c r="U735">
        <v>23989</v>
      </c>
      <c r="V735" t="s">
        <v>43</v>
      </c>
      <c r="W735">
        <v>626</v>
      </c>
      <c r="X735" t="s">
        <v>60</v>
      </c>
      <c r="Y735" t="s">
        <v>72</v>
      </c>
      <c r="Z735">
        <v>0</v>
      </c>
      <c r="AA735">
        <v>633</v>
      </c>
      <c r="AB735">
        <v>29345</v>
      </c>
      <c r="AC735" t="s">
        <v>73</v>
      </c>
    </row>
    <row r="736" spans="1:29" x14ac:dyDescent="0.3">
      <c r="A736" s="1" t="s">
        <v>47</v>
      </c>
      <c r="B736" t="s">
        <v>161</v>
      </c>
      <c r="C736" t="s">
        <v>2551</v>
      </c>
      <c r="D736" t="s">
        <v>138</v>
      </c>
      <c r="E736">
        <v>8</v>
      </c>
      <c r="F736" t="s">
        <v>77</v>
      </c>
      <c r="G736" t="s">
        <v>1221</v>
      </c>
      <c r="H736" t="s">
        <v>79</v>
      </c>
      <c r="I736" t="s">
        <v>738</v>
      </c>
      <c r="J736" t="s">
        <v>706</v>
      </c>
      <c r="K736" t="s">
        <v>2817</v>
      </c>
      <c r="L736" t="s">
        <v>2818</v>
      </c>
      <c r="M736" t="s">
        <v>192</v>
      </c>
      <c r="N736" t="s">
        <v>58</v>
      </c>
      <c r="O736">
        <v>2647</v>
      </c>
      <c r="P736">
        <v>6355</v>
      </c>
      <c r="Q736" t="s">
        <v>41</v>
      </c>
      <c r="R736">
        <v>236</v>
      </c>
      <c r="S736" s="2">
        <v>45103</v>
      </c>
      <c r="T736" s="2">
        <v>45106</v>
      </c>
      <c r="U736">
        <v>0</v>
      </c>
      <c r="V736" t="s">
        <v>106</v>
      </c>
      <c r="W736">
        <v>447</v>
      </c>
      <c r="X736" t="s">
        <v>60</v>
      </c>
      <c r="Y736" t="s">
        <v>72</v>
      </c>
      <c r="Z736">
        <v>1228</v>
      </c>
      <c r="AA736">
        <v>106</v>
      </c>
      <c r="AB736">
        <v>4855</v>
      </c>
      <c r="AC736" t="s">
        <v>107</v>
      </c>
    </row>
    <row r="737" spans="1:29" x14ac:dyDescent="0.3">
      <c r="A737" s="1" t="s">
        <v>29</v>
      </c>
      <c r="B737" t="s">
        <v>393</v>
      </c>
      <c r="C737" t="s">
        <v>599</v>
      </c>
      <c r="D737" t="s">
        <v>169</v>
      </c>
      <c r="E737">
        <v>10</v>
      </c>
      <c r="F737" t="s">
        <v>33</v>
      </c>
      <c r="G737" t="s">
        <v>170</v>
      </c>
      <c r="H737" t="s">
        <v>79</v>
      </c>
      <c r="I737" t="s">
        <v>141</v>
      </c>
      <c r="J737" t="s">
        <v>2819</v>
      </c>
      <c r="K737" t="s">
        <v>2820</v>
      </c>
      <c r="L737" t="s">
        <v>2821</v>
      </c>
      <c r="M737" t="s">
        <v>654</v>
      </c>
      <c r="N737" t="s">
        <v>84</v>
      </c>
      <c r="O737">
        <v>9462</v>
      </c>
      <c r="P737">
        <v>14196</v>
      </c>
      <c r="Q737" t="s">
        <v>59</v>
      </c>
      <c r="R737">
        <v>851</v>
      </c>
      <c r="S737" s="2">
        <v>44857</v>
      </c>
      <c r="T737" s="2">
        <v>44865</v>
      </c>
      <c r="U737">
        <v>14617</v>
      </c>
      <c r="V737" t="s">
        <v>71</v>
      </c>
      <c r="W737">
        <v>791</v>
      </c>
      <c r="X737" t="s">
        <v>60</v>
      </c>
      <c r="Y737" t="s">
        <v>72</v>
      </c>
      <c r="Z737">
        <v>0</v>
      </c>
      <c r="AA737">
        <v>712</v>
      </c>
      <c r="AB737">
        <v>10482</v>
      </c>
      <c r="AC737" t="s">
        <v>46</v>
      </c>
    </row>
    <row r="738" spans="1:29" x14ac:dyDescent="0.3">
      <c r="A738" s="1" t="s">
        <v>29</v>
      </c>
      <c r="B738" t="s">
        <v>393</v>
      </c>
      <c r="C738" t="s">
        <v>1253</v>
      </c>
      <c r="D738" t="s">
        <v>119</v>
      </c>
      <c r="E738">
        <v>10</v>
      </c>
      <c r="F738" t="s">
        <v>186</v>
      </c>
      <c r="G738" t="s">
        <v>535</v>
      </c>
      <c r="H738" t="s">
        <v>79</v>
      </c>
      <c r="I738" t="s">
        <v>921</v>
      </c>
      <c r="J738" t="s">
        <v>2822</v>
      </c>
      <c r="K738">
        <v>6476145516</v>
      </c>
      <c r="L738" t="s">
        <v>2823</v>
      </c>
      <c r="M738" t="s">
        <v>2103</v>
      </c>
      <c r="N738" t="s">
        <v>94</v>
      </c>
      <c r="O738">
        <v>26554</v>
      </c>
      <c r="P738">
        <v>30148</v>
      </c>
      <c r="Q738" t="s">
        <v>59</v>
      </c>
      <c r="R738">
        <v>512</v>
      </c>
      <c r="S738" s="2">
        <v>44414</v>
      </c>
      <c r="T738" t="s">
        <v>42</v>
      </c>
      <c r="U738">
        <v>10053</v>
      </c>
      <c r="V738" t="s">
        <v>71</v>
      </c>
      <c r="W738">
        <v>572</v>
      </c>
      <c r="X738" t="s">
        <v>44</v>
      </c>
      <c r="Y738" t="s">
        <v>72</v>
      </c>
      <c r="Z738">
        <v>0</v>
      </c>
      <c r="AA738">
        <v>545</v>
      </c>
      <c r="AB738">
        <v>29190</v>
      </c>
      <c r="AC738" t="s">
        <v>46</v>
      </c>
    </row>
    <row r="739" spans="1:29" x14ac:dyDescent="0.3">
      <c r="A739" s="1" t="s">
        <v>47</v>
      </c>
      <c r="B739" t="s">
        <v>117</v>
      </c>
      <c r="C739" t="s">
        <v>2114</v>
      </c>
      <c r="D739" t="s">
        <v>76</v>
      </c>
      <c r="E739">
        <v>6</v>
      </c>
      <c r="F739" t="s">
        <v>33</v>
      </c>
      <c r="G739" t="s">
        <v>728</v>
      </c>
      <c r="H739" t="s">
        <v>35</v>
      </c>
      <c r="I739" t="s">
        <v>2824</v>
      </c>
      <c r="J739" t="s">
        <v>359</v>
      </c>
      <c r="K739" t="s">
        <v>2825</v>
      </c>
      <c r="L739" t="s">
        <v>2826</v>
      </c>
      <c r="M739" t="s">
        <v>248</v>
      </c>
      <c r="N739" t="s">
        <v>40</v>
      </c>
      <c r="O739">
        <v>23182</v>
      </c>
      <c r="P739">
        <v>26836</v>
      </c>
      <c r="Q739" t="s">
        <v>41</v>
      </c>
      <c r="R739">
        <v>594</v>
      </c>
      <c r="S739" s="2">
        <v>44421</v>
      </c>
      <c r="T739" t="s">
        <v>42</v>
      </c>
      <c r="U739">
        <v>0</v>
      </c>
      <c r="V739" t="s">
        <v>43</v>
      </c>
      <c r="W739">
        <v>497</v>
      </c>
      <c r="X739" t="s">
        <v>44</v>
      </c>
      <c r="Y739" t="s">
        <v>45</v>
      </c>
      <c r="Z739">
        <v>0</v>
      </c>
      <c r="AA739">
        <v>513</v>
      </c>
      <c r="AB739">
        <v>25483</v>
      </c>
      <c r="AC739" t="s">
        <v>46</v>
      </c>
    </row>
    <row r="740" spans="1:29" x14ac:dyDescent="0.3">
      <c r="A740" s="1" t="s">
        <v>47</v>
      </c>
      <c r="B740" t="s">
        <v>176</v>
      </c>
      <c r="C740" t="s">
        <v>2827</v>
      </c>
      <c r="D740" t="s">
        <v>178</v>
      </c>
      <c r="E740">
        <v>6</v>
      </c>
      <c r="F740" t="s">
        <v>77</v>
      </c>
      <c r="G740" t="s">
        <v>1221</v>
      </c>
      <c r="H740" t="s">
        <v>35</v>
      </c>
      <c r="I740" t="s">
        <v>299</v>
      </c>
      <c r="J740" t="s">
        <v>657</v>
      </c>
      <c r="K740" t="s">
        <v>2828</v>
      </c>
      <c r="L740" t="s">
        <v>2829</v>
      </c>
      <c r="M740" t="s">
        <v>1637</v>
      </c>
      <c r="N740" t="s">
        <v>94</v>
      </c>
      <c r="O740">
        <v>16920</v>
      </c>
      <c r="P740">
        <v>20149</v>
      </c>
      <c r="Q740" t="s">
        <v>95</v>
      </c>
      <c r="R740">
        <v>262</v>
      </c>
      <c r="S740" s="2">
        <v>44662</v>
      </c>
      <c r="T740" s="2">
        <v>44684</v>
      </c>
      <c r="U740">
        <v>0</v>
      </c>
      <c r="V740" t="s">
        <v>71</v>
      </c>
      <c r="W740">
        <v>685</v>
      </c>
      <c r="X740" t="s">
        <v>60</v>
      </c>
      <c r="Y740" t="s">
        <v>45</v>
      </c>
      <c r="Z740">
        <v>0</v>
      </c>
      <c r="AA740">
        <v>627</v>
      </c>
      <c r="AB740">
        <v>20080</v>
      </c>
      <c r="AC740" t="s">
        <v>73</v>
      </c>
    </row>
    <row r="741" spans="1:29" x14ac:dyDescent="0.3">
      <c r="A741" s="1" t="s">
        <v>29</v>
      </c>
      <c r="B741" t="s">
        <v>74</v>
      </c>
      <c r="C741" t="s">
        <v>573</v>
      </c>
      <c r="D741" t="s">
        <v>178</v>
      </c>
      <c r="E741">
        <v>1</v>
      </c>
      <c r="F741" t="s">
        <v>120</v>
      </c>
      <c r="G741" t="s">
        <v>194</v>
      </c>
      <c r="H741" t="s">
        <v>79</v>
      </c>
      <c r="I741" t="s">
        <v>305</v>
      </c>
      <c r="J741" t="s">
        <v>2670</v>
      </c>
      <c r="K741" t="s">
        <v>2830</v>
      </c>
      <c r="L741" t="s">
        <v>2831</v>
      </c>
      <c r="M741" t="s">
        <v>175</v>
      </c>
      <c r="N741" t="s">
        <v>84</v>
      </c>
      <c r="O741">
        <v>6230</v>
      </c>
      <c r="P741">
        <v>10617</v>
      </c>
      <c r="Q741" t="s">
        <v>59</v>
      </c>
      <c r="R741">
        <v>908</v>
      </c>
      <c r="S741" s="2">
        <v>45019</v>
      </c>
      <c r="T741" t="s">
        <v>42</v>
      </c>
      <c r="U741">
        <v>27644</v>
      </c>
      <c r="V741" t="s">
        <v>43</v>
      </c>
      <c r="W741">
        <v>464</v>
      </c>
      <c r="X741" t="s">
        <v>44</v>
      </c>
      <c r="Y741" t="s">
        <v>61</v>
      </c>
      <c r="Z741">
        <v>0</v>
      </c>
      <c r="AA741">
        <v>934</v>
      </c>
      <c r="AB741">
        <v>6358</v>
      </c>
      <c r="AC741" t="s">
        <v>73</v>
      </c>
    </row>
    <row r="742" spans="1:29" x14ac:dyDescent="0.3">
      <c r="A742" s="1" t="s">
        <v>29</v>
      </c>
      <c r="B742" t="s">
        <v>74</v>
      </c>
      <c r="C742" t="s">
        <v>2832</v>
      </c>
      <c r="D742" t="s">
        <v>128</v>
      </c>
      <c r="E742">
        <v>4</v>
      </c>
      <c r="F742" t="s">
        <v>77</v>
      </c>
      <c r="G742" t="s">
        <v>264</v>
      </c>
      <c r="H742" t="s">
        <v>35</v>
      </c>
      <c r="I742" t="s">
        <v>1282</v>
      </c>
      <c r="J742" t="s">
        <v>2833</v>
      </c>
      <c r="K742" t="s">
        <v>2834</v>
      </c>
      <c r="L742" t="s">
        <v>2835</v>
      </c>
      <c r="M742" t="s">
        <v>969</v>
      </c>
      <c r="N742" t="s">
        <v>58</v>
      </c>
      <c r="O742">
        <v>3579</v>
      </c>
      <c r="P742">
        <v>5777</v>
      </c>
      <c r="Q742" t="s">
        <v>41</v>
      </c>
      <c r="R742">
        <v>74</v>
      </c>
      <c r="S742" s="2">
        <v>44722</v>
      </c>
      <c r="T742" t="s">
        <v>42</v>
      </c>
      <c r="U742">
        <v>0</v>
      </c>
      <c r="V742" t="s">
        <v>85</v>
      </c>
      <c r="W742">
        <v>482</v>
      </c>
      <c r="X742" t="s">
        <v>44</v>
      </c>
      <c r="Y742" t="s">
        <v>61</v>
      </c>
      <c r="Z742">
        <v>1973</v>
      </c>
      <c r="AA742">
        <v>247</v>
      </c>
      <c r="AB742">
        <v>5166</v>
      </c>
      <c r="AC742" t="s">
        <v>107</v>
      </c>
    </row>
    <row r="743" spans="1:29" x14ac:dyDescent="0.3">
      <c r="A743" s="1" t="s">
        <v>29</v>
      </c>
      <c r="B743" t="s">
        <v>86</v>
      </c>
      <c r="C743" t="s">
        <v>2143</v>
      </c>
      <c r="D743" t="s">
        <v>155</v>
      </c>
      <c r="E743">
        <v>1</v>
      </c>
      <c r="F743" t="s">
        <v>186</v>
      </c>
      <c r="G743" t="s">
        <v>1504</v>
      </c>
      <c r="H743" t="s">
        <v>79</v>
      </c>
      <c r="I743" t="s">
        <v>1835</v>
      </c>
      <c r="J743" t="s">
        <v>2836</v>
      </c>
      <c r="K743" t="s">
        <v>2837</v>
      </c>
      <c r="L743" t="s">
        <v>2838</v>
      </c>
      <c r="M743" t="s">
        <v>2131</v>
      </c>
      <c r="N743" t="s">
        <v>40</v>
      </c>
      <c r="O743">
        <v>12017</v>
      </c>
      <c r="P743">
        <v>16838</v>
      </c>
      <c r="Q743" t="s">
        <v>95</v>
      </c>
      <c r="R743">
        <v>666</v>
      </c>
      <c r="S743" s="2">
        <v>44822</v>
      </c>
      <c r="T743" s="2">
        <v>44836</v>
      </c>
      <c r="U743">
        <v>0</v>
      </c>
      <c r="V743" t="s">
        <v>85</v>
      </c>
      <c r="W743">
        <v>515</v>
      </c>
      <c r="X743" t="s">
        <v>60</v>
      </c>
      <c r="Y743" t="s">
        <v>72</v>
      </c>
      <c r="Z743">
        <v>0</v>
      </c>
      <c r="AA743">
        <v>210</v>
      </c>
      <c r="AB743">
        <v>14748</v>
      </c>
      <c r="AC743" t="s">
        <v>46</v>
      </c>
    </row>
    <row r="744" spans="1:29" x14ac:dyDescent="0.3">
      <c r="A744" s="1" t="s">
        <v>47</v>
      </c>
      <c r="B744" t="s">
        <v>117</v>
      </c>
      <c r="C744" t="s">
        <v>920</v>
      </c>
      <c r="D744" t="s">
        <v>236</v>
      </c>
      <c r="E744">
        <v>6</v>
      </c>
      <c r="F744" t="s">
        <v>64</v>
      </c>
      <c r="G744" t="s">
        <v>1599</v>
      </c>
      <c r="H744" t="s">
        <v>79</v>
      </c>
      <c r="I744" t="s">
        <v>2839</v>
      </c>
      <c r="J744" t="s">
        <v>2840</v>
      </c>
      <c r="K744" t="s">
        <v>2841</v>
      </c>
      <c r="L744" t="s">
        <v>2842</v>
      </c>
      <c r="M744" t="s">
        <v>126</v>
      </c>
      <c r="N744" t="s">
        <v>40</v>
      </c>
      <c r="O744">
        <v>14121</v>
      </c>
      <c r="P744">
        <v>18798</v>
      </c>
      <c r="Q744" t="s">
        <v>41</v>
      </c>
      <c r="R744">
        <v>163</v>
      </c>
      <c r="S744" s="2">
        <v>44962</v>
      </c>
      <c r="T744" t="s">
        <v>42</v>
      </c>
      <c r="U744">
        <v>0</v>
      </c>
      <c r="V744" t="s">
        <v>85</v>
      </c>
      <c r="W744">
        <v>559</v>
      </c>
      <c r="X744" t="s">
        <v>44</v>
      </c>
      <c r="Y744" t="s">
        <v>72</v>
      </c>
      <c r="Z744">
        <v>0</v>
      </c>
      <c r="AA744">
        <v>962</v>
      </c>
      <c r="AB744">
        <v>14446</v>
      </c>
      <c r="AC744" t="s">
        <v>46</v>
      </c>
    </row>
    <row r="745" spans="1:29" x14ac:dyDescent="0.3">
      <c r="A745" s="1" t="s">
        <v>47</v>
      </c>
      <c r="B745" t="s">
        <v>108</v>
      </c>
      <c r="C745" t="s">
        <v>439</v>
      </c>
      <c r="D745" t="s">
        <v>185</v>
      </c>
      <c r="E745">
        <v>3</v>
      </c>
      <c r="F745" t="s">
        <v>64</v>
      </c>
      <c r="G745" t="s">
        <v>65</v>
      </c>
      <c r="H745" t="s">
        <v>35</v>
      </c>
      <c r="I745" t="s">
        <v>2843</v>
      </c>
      <c r="J745" t="s">
        <v>2844</v>
      </c>
      <c r="K745" t="s">
        <v>2845</v>
      </c>
      <c r="L745" t="s">
        <v>2846</v>
      </c>
      <c r="M745" t="s">
        <v>1278</v>
      </c>
      <c r="N745" t="s">
        <v>40</v>
      </c>
      <c r="O745">
        <v>4338</v>
      </c>
      <c r="P745">
        <v>7019</v>
      </c>
      <c r="Q745" t="s">
        <v>41</v>
      </c>
      <c r="R745">
        <v>499</v>
      </c>
      <c r="S745" s="2">
        <v>44815</v>
      </c>
      <c r="T745" s="2">
        <v>44833</v>
      </c>
      <c r="U745">
        <v>0</v>
      </c>
      <c r="V745" t="s">
        <v>71</v>
      </c>
      <c r="W745">
        <v>842</v>
      </c>
      <c r="X745" t="s">
        <v>60</v>
      </c>
      <c r="Y745" t="s">
        <v>72</v>
      </c>
      <c r="Z745">
        <v>0</v>
      </c>
      <c r="AA745">
        <v>254</v>
      </c>
      <c r="AB745">
        <v>6662</v>
      </c>
      <c r="AC745" t="s">
        <v>107</v>
      </c>
    </row>
    <row r="746" spans="1:29" x14ac:dyDescent="0.3">
      <c r="A746" s="1" t="s">
        <v>47</v>
      </c>
      <c r="B746" t="s">
        <v>117</v>
      </c>
      <c r="C746" t="s">
        <v>2114</v>
      </c>
      <c r="D746" t="s">
        <v>257</v>
      </c>
      <c r="E746">
        <v>3</v>
      </c>
      <c r="F746" t="s">
        <v>120</v>
      </c>
      <c r="G746" t="s">
        <v>468</v>
      </c>
      <c r="H746" t="s">
        <v>79</v>
      </c>
      <c r="I746" t="s">
        <v>2847</v>
      </c>
      <c r="J746" t="s">
        <v>90</v>
      </c>
      <c r="K746" t="s">
        <v>2848</v>
      </c>
      <c r="L746" t="s">
        <v>2849</v>
      </c>
      <c r="M746" t="s">
        <v>925</v>
      </c>
      <c r="N746" t="s">
        <v>40</v>
      </c>
      <c r="O746">
        <v>20172</v>
      </c>
      <c r="P746">
        <v>24716</v>
      </c>
      <c r="Q746" t="s">
        <v>59</v>
      </c>
      <c r="R746">
        <v>568</v>
      </c>
      <c r="S746" s="2">
        <v>45082</v>
      </c>
      <c r="T746" s="2">
        <v>45109</v>
      </c>
      <c r="U746">
        <v>21883</v>
      </c>
      <c r="V746" t="s">
        <v>71</v>
      </c>
      <c r="W746">
        <v>460</v>
      </c>
      <c r="X746" t="s">
        <v>60</v>
      </c>
      <c r="Y746" t="s">
        <v>45</v>
      </c>
      <c r="Z746">
        <v>0</v>
      </c>
      <c r="AA746">
        <v>648</v>
      </c>
      <c r="AB746">
        <v>20316</v>
      </c>
      <c r="AC746" t="s">
        <v>73</v>
      </c>
    </row>
    <row r="747" spans="1:29" x14ac:dyDescent="0.3">
      <c r="A747" s="1" t="s">
        <v>29</v>
      </c>
      <c r="B747" t="s">
        <v>228</v>
      </c>
      <c r="C747" t="s">
        <v>2850</v>
      </c>
      <c r="D747" t="s">
        <v>119</v>
      </c>
      <c r="E747">
        <v>10</v>
      </c>
      <c r="F747" t="s">
        <v>77</v>
      </c>
      <c r="G747" t="s">
        <v>1221</v>
      </c>
      <c r="H747" t="s">
        <v>79</v>
      </c>
      <c r="I747" t="s">
        <v>2851</v>
      </c>
      <c r="J747" t="s">
        <v>2844</v>
      </c>
      <c r="K747">
        <f>1-870-693-23</f>
        <v>-1585</v>
      </c>
      <c r="L747" t="s">
        <v>2852</v>
      </c>
      <c r="M747" t="s">
        <v>852</v>
      </c>
      <c r="N747" t="s">
        <v>58</v>
      </c>
      <c r="O747">
        <v>7022</v>
      </c>
      <c r="P747">
        <v>9684</v>
      </c>
      <c r="Q747" t="s">
        <v>95</v>
      </c>
      <c r="R747">
        <v>456</v>
      </c>
      <c r="S747" s="2">
        <v>44535</v>
      </c>
      <c r="T747" s="2">
        <v>44547</v>
      </c>
      <c r="U747">
        <v>0</v>
      </c>
      <c r="V747" t="s">
        <v>71</v>
      </c>
      <c r="W747">
        <v>439</v>
      </c>
      <c r="X747" t="s">
        <v>60</v>
      </c>
      <c r="Y747" t="s">
        <v>61</v>
      </c>
      <c r="Z747">
        <v>4336</v>
      </c>
      <c r="AA747">
        <v>714</v>
      </c>
      <c r="AB747">
        <v>9396</v>
      </c>
      <c r="AC747" t="s">
        <v>46</v>
      </c>
    </row>
    <row r="748" spans="1:29" x14ac:dyDescent="0.3">
      <c r="A748" s="1" t="s">
        <v>47</v>
      </c>
      <c r="B748" t="s">
        <v>234</v>
      </c>
      <c r="C748" t="s">
        <v>304</v>
      </c>
      <c r="D748" t="s">
        <v>32</v>
      </c>
      <c r="E748">
        <v>3</v>
      </c>
      <c r="F748" t="s">
        <v>186</v>
      </c>
      <c r="G748" t="s">
        <v>187</v>
      </c>
      <c r="H748" t="s">
        <v>35</v>
      </c>
      <c r="I748" t="s">
        <v>838</v>
      </c>
      <c r="J748" t="s">
        <v>372</v>
      </c>
      <c r="K748" t="s">
        <v>2853</v>
      </c>
      <c r="L748" t="s">
        <v>2854</v>
      </c>
      <c r="M748" t="s">
        <v>800</v>
      </c>
      <c r="N748" t="s">
        <v>40</v>
      </c>
      <c r="O748">
        <v>8881</v>
      </c>
      <c r="P748">
        <v>12788</v>
      </c>
      <c r="Q748" t="s">
        <v>59</v>
      </c>
      <c r="R748">
        <v>682</v>
      </c>
      <c r="S748" s="2">
        <v>45037</v>
      </c>
      <c r="T748" s="2">
        <v>45062</v>
      </c>
      <c r="U748">
        <v>32324</v>
      </c>
      <c r="V748" t="s">
        <v>71</v>
      </c>
      <c r="W748">
        <v>433</v>
      </c>
      <c r="X748" t="s">
        <v>60</v>
      </c>
      <c r="Y748" t="s">
        <v>45</v>
      </c>
      <c r="Z748">
        <v>0</v>
      </c>
      <c r="AA748">
        <v>809</v>
      </c>
      <c r="AB748">
        <v>9325</v>
      </c>
      <c r="AC748" t="s">
        <v>73</v>
      </c>
    </row>
    <row r="749" spans="1:29" x14ac:dyDescent="0.3">
      <c r="A749" s="1" t="s">
        <v>47</v>
      </c>
      <c r="B749" t="s">
        <v>176</v>
      </c>
      <c r="C749" t="s">
        <v>625</v>
      </c>
      <c r="D749" t="s">
        <v>178</v>
      </c>
      <c r="E749">
        <v>2</v>
      </c>
      <c r="F749" t="s">
        <v>51</v>
      </c>
      <c r="G749" t="s">
        <v>285</v>
      </c>
      <c r="H749" t="s">
        <v>35</v>
      </c>
      <c r="I749" t="s">
        <v>2855</v>
      </c>
      <c r="J749" t="s">
        <v>2361</v>
      </c>
      <c r="K749" t="s">
        <v>2856</v>
      </c>
      <c r="L749" t="s">
        <v>2857</v>
      </c>
      <c r="M749" t="s">
        <v>957</v>
      </c>
      <c r="N749" t="s">
        <v>58</v>
      </c>
      <c r="O749">
        <v>23831</v>
      </c>
      <c r="P749">
        <v>26552</v>
      </c>
      <c r="Q749" t="s">
        <v>41</v>
      </c>
      <c r="R749">
        <v>540</v>
      </c>
      <c r="S749" s="2">
        <v>45147</v>
      </c>
      <c r="T749" t="s">
        <v>42</v>
      </c>
      <c r="U749">
        <v>0</v>
      </c>
      <c r="V749" t="s">
        <v>71</v>
      </c>
      <c r="W749">
        <v>686</v>
      </c>
      <c r="X749" t="s">
        <v>44</v>
      </c>
      <c r="Y749" t="s">
        <v>45</v>
      </c>
      <c r="Z749">
        <v>1025</v>
      </c>
      <c r="AA749">
        <v>568</v>
      </c>
      <c r="AB749">
        <v>25043</v>
      </c>
      <c r="AC749" t="s">
        <v>73</v>
      </c>
    </row>
    <row r="750" spans="1:29" x14ac:dyDescent="0.3">
      <c r="A750" s="1" t="s">
        <v>29</v>
      </c>
      <c r="B750" t="s">
        <v>327</v>
      </c>
      <c r="C750" t="s">
        <v>2027</v>
      </c>
      <c r="D750" t="s">
        <v>76</v>
      </c>
      <c r="E750">
        <v>3</v>
      </c>
      <c r="F750" t="s">
        <v>33</v>
      </c>
      <c r="G750" t="s">
        <v>111</v>
      </c>
      <c r="H750" t="s">
        <v>79</v>
      </c>
      <c r="I750" t="s">
        <v>292</v>
      </c>
      <c r="J750" t="s">
        <v>90</v>
      </c>
      <c r="K750" t="s">
        <v>2858</v>
      </c>
      <c r="L750" t="s">
        <v>2859</v>
      </c>
      <c r="M750" t="s">
        <v>333</v>
      </c>
      <c r="N750" t="s">
        <v>94</v>
      </c>
      <c r="O750">
        <v>20078</v>
      </c>
      <c r="P750">
        <v>23921</v>
      </c>
      <c r="Q750" t="s">
        <v>59</v>
      </c>
      <c r="R750">
        <v>731</v>
      </c>
      <c r="S750" s="2">
        <v>45188</v>
      </c>
      <c r="T750" s="2">
        <v>45205</v>
      </c>
      <c r="U750">
        <v>26459</v>
      </c>
      <c r="V750" t="s">
        <v>43</v>
      </c>
      <c r="W750">
        <v>537</v>
      </c>
      <c r="X750" t="s">
        <v>60</v>
      </c>
      <c r="Y750" t="s">
        <v>72</v>
      </c>
      <c r="Z750">
        <v>0</v>
      </c>
      <c r="AA750">
        <v>654</v>
      </c>
      <c r="AB750">
        <v>23199</v>
      </c>
      <c r="AC750" t="s">
        <v>107</v>
      </c>
    </row>
    <row r="751" spans="1:29" x14ac:dyDescent="0.3">
      <c r="A751" s="1" t="s">
        <v>47</v>
      </c>
      <c r="B751" t="s">
        <v>48</v>
      </c>
      <c r="C751" t="s">
        <v>2860</v>
      </c>
      <c r="D751" t="s">
        <v>98</v>
      </c>
      <c r="E751">
        <v>3</v>
      </c>
      <c r="F751" t="s">
        <v>51</v>
      </c>
      <c r="G751" t="s">
        <v>52</v>
      </c>
      <c r="H751" t="s">
        <v>79</v>
      </c>
      <c r="I751" t="s">
        <v>1940</v>
      </c>
      <c r="J751" t="s">
        <v>2861</v>
      </c>
      <c r="K751" t="s">
        <v>2862</v>
      </c>
      <c r="L751" t="s">
        <v>2863</v>
      </c>
      <c r="M751" t="s">
        <v>648</v>
      </c>
      <c r="N751" t="s">
        <v>40</v>
      </c>
      <c r="O751">
        <v>20947</v>
      </c>
      <c r="P751">
        <v>24236</v>
      </c>
      <c r="Q751" t="s">
        <v>95</v>
      </c>
      <c r="R751">
        <v>237</v>
      </c>
      <c r="S751" s="2">
        <v>44476</v>
      </c>
      <c r="T751" t="s">
        <v>42</v>
      </c>
      <c r="U751">
        <v>0</v>
      </c>
      <c r="V751" t="s">
        <v>43</v>
      </c>
      <c r="W751">
        <v>582</v>
      </c>
      <c r="X751" t="s">
        <v>44</v>
      </c>
      <c r="Y751" t="s">
        <v>45</v>
      </c>
      <c r="Z751">
        <v>0</v>
      </c>
      <c r="AA751">
        <v>212</v>
      </c>
      <c r="AB751">
        <v>21210</v>
      </c>
      <c r="AC751" t="s">
        <v>107</v>
      </c>
    </row>
    <row r="752" spans="1:29" x14ac:dyDescent="0.3">
      <c r="A752" s="1" t="s">
        <v>29</v>
      </c>
      <c r="B752" t="s">
        <v>30</v>
      </c>
      <c r="C752" t="s">
        <v>1769</v>
      </c>
      <c r="D752" t="s">
        <v>178</v>
      </c>
      <c r="E752">
        <v>5</v>
      </c>
      <c r="F752" t="s">
        <v>221</v>
      </c>
      <c r="G752" t="s">
        <v>335</v>
      </c>
      <c r="H752" t="s">
        <v>35</v>
      </c>
      <c r="I752" t="s">
        <v>2864</v>
      </c>
      <c r="J752" t="s">
        <v>2403</v>
      </c>
      <c r="K752" t="s">
        <v>2865</v>
      </c>
      <c r="L752" t="s">
        <v>2866</v>
      </c>
      <c r="M752" t="s">
        <v>825</v>
      </c>
      <c r="N752" t="s">
        <v>58</v>
      </c>
      <c r="O752">
        <v>21568</v>
      </c>
      <c r="P752">
        <v>26090</v>
      </c>
      <c r="Q752" t="s">
        <v>95</v>
      </c>
      <c r="R752">
        <v>497</v>
      </c>
      <c r="S752" s="2">
        <v>45005</v>
      </c>
      <c r="T752" t="s">
        <v>42</v>
      </c>
      <c r="U752">
        <v>0</v>
      </c>
      <c r="V752" t="s">
        <v>106</v>
      </c>
      <c r="W752">
        <v>699</v>
      </c>
      <c r="X752" t="s">
        <v>44</v>
      </c>
      <c r="Y752" t="s">
        <v>45</v>
      </c>
      <c r="Z752">
        <v>2301</v>
      </c>
      <c r="AA752">
        <v>620</v>
      </c>
      <c r="AB752">
        <v>22485</v>
      </c>
      <c r="AC752" t="s">
        <v>46</v>
      </c>
    </row>
    <row r="753" spans="1:29" x14ac:dyDescent="0.3">
      <c r="A753" s="1" t="s">
        <v>29</v>
      </c>
      <c r="B753" t="s">
        <v>62</v>
      </c>
      <c r="C753" t="s">
        <v>127</v>
      </c>
      <c r="D753" t="s">
        <v>98</v>
      </c>
      <c r="E753">
        <v>4</v>
      </c>
      <c r="F753" t="s">
        <v>271</v>
      </c>
      <c r="G753" t="s">
        <v>495</v>
      </c>
      <c r="H753" t="s">
        <v>79</v>
      </c>
      <c r="I753" t="s">
        <v>382</v>
      </c>
      <c r="J753" t="s">
        <v>2867</v>
      </c>
      <c r="K753" t="s">
        <v>2868</v>
      </c>
      <c r="L753" t="s">
        <v>2869</v>
      </c>
      <c r="M753" t="s">
        <v>135</v>
      </c>
      <c r="N753" t="s">
        <v>40</v>
      </c>
      <c r="O753">
        <v>27773</v>
      </c>
      <c r="P753">
        <v>30249</v>
      </c>
      <c r="Q753" t="s">
        <v>95</v>
      </c>
      <c r="R753">
        <v>627</v>
      </c>
      <c r="S753" s="2">
        <v>44628</v>
      </c>
      <c r="T753" t="s">
        <v>42</v>
      </c>
      <c r="U753">
        <v>0</v>
      </c>
      <c r="V753" t="s">
        <v>106</v>
      </c>
      <c r="W753">
        <v>592</v>
      </c>
      <c r="X753" t="s">
        <v>44</v>
      </c>
      <c r="Y753" t="s">
        <v>61</v>
      </c>
      <c r="Z753">
        <v>0</v>
      </c>
      <c r="AA753">
        <v>862</v>
      </c>
      <c r="AB753">
        <v>29581</v>
      </c>
      <c r="AC753" t="s">
        <v>73</v>
      </c>
    </row>
    <row r="754" spans="1:29" x14ac:dyDescent="0.3">
      <c r="A754" s="1" t="s">
        <v>29</v>
      </c>
      <c r="B754" t="s">
        <v>363</v>
      </c>
      <c r="C754" t="s">
        <v>488</v>
      </c>
      <c r="D754" t="s">
        <v>32</v>
      </c>
      <c r="E754">
        <v>4</v>
      </c>
      <c r="F754" t="s">
        <v>64</v>
      </c>
      <c r="G754" t="s">
        <v>433</v>
      </c>
      <c r="H754" t="s">
        <v>35</v>
      </c>
      <c r="I754" t="s">
        <v>238</v>
      </c>
      <c r="J754" t="s">
        <v>890</v>
      </c>
      <c r="K754" t="s">
        <v>2870</v>
      </c>
      <c r="L754" t="s">
        <v>2871</v>
      </c>
      <c r="M754" t="s">
        <v>1603</v>
      </c>
      <c r="N754" t="s">
        <v>40</v>
      </c>
      <c r="O754">
        <v>18698</v>
      </c>
      <c r="P754">
        <v>22300</v>
      </c>
      <c r="Q754" t="s">
        <v>59</v>
      </c>
      <c r="R754">
        <v>192</v>
      </c>
      <c r="S754" s="2">
        <v>45240</v>
      </c>
      <c r="T754" s="2">
        <v>45266</v>
      </c>
      <c r="U754">
        <v>49046</v>
      </c>
      <c r="V754" t="s">
        <v>106</v>
      </c>
      <c r="W754">
        <v>706</v>
      </c>
      <c r="X754" t="s">
        <v>60</v>
      </c>
      <c r="Y754" t="s">
        <v>61</v>
      </c>
      <c r="Z754">
        <v>0</v>
      </c>
      <c r="AA754">
        <v>431</v>
      </c>
      <c r="AB754">
        <v>19301</v>
      </c>
      <c r="AC754" t="s">
        <v>107</v>
      </c>
    </row>
    <row r="755" spans="1:29" x14ac:dyDescent="0.3">
      <c r="A755" s="1" t="s">
        <v>47</v>
      </c>
      <c r="B755" t="s">
        <v>592</v>
      </c>
      <c r="C755" t="s">
        <v>2872</v>
      </c>
      <c r="D755" t="s">
        <v>185</v>
      </c>
      <c r="E755">
        <v>6</v>
      </c>
      <c r="F755" t="s">
        <v>221</v>
      </c>
      <c r="G755" t="s">
        <v>1096</v>
      </c>
      <c r="H755" t="s">
        <v>79</v>
      </c>
      <c r="I755" t="s">
        <v>299</v>
      </c>
      <c r="J755" t="s">
        <v>2274</v>
      </c>
      <c r="K755" t="s">
        <v>2873</v>
      </c>
      <c r="L755" t="s">
        <v>2874</v>
      </c>
      <c r="M755" t="s">
        <v>1948</v>
      </c>
      <c r="N755" t="s">
        <v>40</v>
      </c>
      <c r="O755">
        <v>17926</v>
      </c>
      <c r="P755">
        <v>22394</v>
      </c>
      <c r="Q755" t="s">
        <v>59</v>
      </c>
      <c r="R755">
        <v>133</v>
      </c>
      <c r="S755" s="2">
        <v>45015</v>
      </c>
      <c r="T755" s="2">
        <v>45024</v>
      </c>
      <c r="U755">
        <v>20252</v>
      </c>
      <c r="V755" t="s">
        <v>71</v>
      </c>
      <c r="W755">
        <v>595</v>
      </c>
      <c r="X755" t="s">
        <v>60</v>
      </c>
      <c r="Y755" t="s">
        <v>72</v>
      </c>
      <c r="Z755">
        <v>0</v>
      </c>
      <c r="AA755">
        <v>524</v>
      </c>
      <c r="AB755">
        <v>20870</v>
      </c>
      <c r="AC755" t="s">
        <v>107</v>
      </c>
    </row>
    <row r="756" spans="1:29" x14ac:dyDescent="0.3">
      <c r="A756" s="1" t="s">
        <v>47</v>
      </c>
      <c r="B756" t="s">
        <v>48</v>
      </c>
      <c r="C756" t="s">
        <v>678</v>
      </c>
      <c r="D756" t="s">
        <v>387</v>
      </c>
      <c r="E756">
        <v>2</v>
      </c>
      <c r="F756" t="s">
        <v>51</v>
      </c>
      <c r="G756" t="s">
        <v>285</v>
      </c>
      <c r="H756" t="s">
        <v>35</v>
      </c>
      <c r="I756" t="s">
        <v>2132</v>
      </c>
      <c r="J756" t="s">
        <v>2875</v>
      </c>
      <c r="K756" t="s">
        <v>2876</v>
      </c>
      <c r="L756" t="s">
        <v>2877</v>
      </c>
      <c r="M756" t="s">
        <v>2261</v>
      </c>
      <c r="N756" t="s">
        <v>94</v>
      </c>
      <c r="O756">
        <v>16262</v>
      </c>
      <c r="P756">
        <v>21088</v>
      </c>
      <c r="Q756" t="s">
        <v>59</v>
      </c>
      <c r="R756">
        <v>27</v>
      </c>
      <c r="S756" s="2">
        <v>45237</v>
      </c>
      <c r="T756" s="2">
        <v>45265</v>
      </c>
      <c r="U756">
        <v>46174</v>
      </c>
      <c r="V756" t="s">
        <v>106</v>
      </c>
      <c r="W756">
        <v>518</v>
      </c>
      <c r="X756" t="s">
        <v>60</v>
      </c>
      <c r="Y756" t="s">
        <v>61</v>
      </c>
      <c r="Z756">
        <v>0</v>
      </c>
      <c r="AA756">
        <v>95</v>
      </c>
      <c r="AB756">
        <v>17986</v>
      </c>
      <c r="AC756" t="s">
        <v>46</v>
      </c>
    </row>
    <row r="757" spans="1:29" x14ac:dyDescent="0.3">
      <c r="A757" s="1" t="s">
        <v>47</v>
      </c>
      <c r="B757" t="s">
        <v>108</v>
      </c>
      <c r="C757" t="s">
        <v>270</v>
      </c>
      <c r="D757" t="s">
        <v>110</v>
      </c>
      <c r="E757">
        <v>7</v>
      </c>
      <c r="F757" t="s">
        <v>51</v>
      </c>
      <c r="G757" t="s">
        <v>710</v>
      </c>
      <c r="H757" t="s">
        <v>79</v>
      </c>
      <c r="I757" t="s">
        <v>490</v>
      </c>
      <c r="J757" t="s">
        <v>90</v>
      </c>
      <c r="K757" t="s">
        <v>2878</v>
      </c>
      <c r="L757" t="s">
        <v>2879</v>
      </c>
      <c r="M757" t="s">
        <v>1402</v>
      </c>
      <c r="N757" t="s">
        <v>40</v>
      </c>
      <c r="O757">
        <v>19466</v>
      </c>
      <c r="P757">
        <v>22365</v>
      </c>
      <c r="Q757" t="s">
        <v>95</v>
      </c>
      <c r="R757">
        <v>830</v>
      </c>
      <c r="S757" s="2">
        <v>44679</v>
      </c>
      <c r="T757" s="2">
        <v>44699</v>
      </c>
      <c r="U757">
        <v>0</v>
      </c>
      <c r="V757" t="s">
        <v>106</v>
      </c>
      <c r="W757">
        <v>476</v>
      </c>
      <c r="X757" t="s">
        <v>60</v>
      </c>
      <c r="Y757" t="s">
        <v>45</v>
      </c>
      <c r="Z757">
        <v>0</v>
      </c>
      <c r="AA757">
        <v>67</v>
      </c>
      <c r="AB757">
        <v>21870</v>
      </c>
      <c r="AC757" t="s">
        <v>46</v>
      </c>
    </row>
    <row r="758" spans="1:29" x14ac:dyDescent="0.3">
      <c r="A758" s="1" t="s">
        <v>29</v>
      </c>
      <c r="B758" t="s">
        <v>96</v>
      </c>
      <c r="C758" t="s">
        <v>2037</v>
      </c>
      <c r="D758" t="s">
        <v>76</v>
      </c>
      <c r="E758">
        <v>2</v>
      </c>
      <c r="F758" t="s">
        <v>271</v>
      </c>
      <c r="G758" t="s">
        <v>715</v>
      </c>
      <c r="H758" t="s">
        <v>79</v>
      </c>
      <c r="I758" t="s">
        <v>1367</v>
      </c>
      <c r="J758" t="s">
        <v>784</v>
      </c>
      <c r="K758" t="s">
        <v>2880</v>
      </c>
      <c r="L758" t="s">
        <v>2881</v>
      </c>
      <c r="M758" t="s">
        <v>665</v>
      </c>
      <c r="N758" t="s">
        <v>40</v>
      </c>
      <c r="O758">
        <v>6211</v>
      </c>
      <c r="P758">
        <v>10419</v>
      </c>
      <c r="Q758" t="s">
        <v>95</v>
      </c>
      <c r="R758">
        <v>874</v>
      </c>
      <c r="S758" s="2">
        <v>45132</v>
      </c>
      <c r="T758" t="s">
        <v>42</v>
      </c>
      <c r="U758">
        <v>0</v>
      </c>
      <c r="V758" t="s">
        <v>71</v>
      </c>
      <c r="W758">
        <v>463</v>
      </c>
      <c r="X758" t="s">
        <v>44</v>
      </c>
      <c r="Y758" t="s">
        <v>72</v>
      </c>
      <c r="Z758">
        <v>0</v>
      </c>
      <c r="AA758">
        <v>571</v>
      </c>
      <c r="AB758">
        <v>6307</v>
      </c>
      <c r="AC758" t="s">
        <v>46</v>
      </c>
    </row>
    <row r="759" spans="1:29" x14ac:dyDescent="0.3">
      <c r="A759" s="1" t="s">
        <v>29</v>
      </c>
      <c r="B759" t="s">
        <v>363</v>
      </c>
      <c r="C759" t="s">
        <v>450</v>
      </c>
      <c r="D759" t="s">
        <v>387</v>
      </c>
      <c r="E759">
        <v>8</v>
      </c>
      <c r="F759" t="s">
        <v>64</v>
      </c>
      <c r="G759" t="s">
        <v>1152</v>
      </c>
      <c r="H759" t="s">
        <v>35</v>
      </c>
      <c r="I759" t="s">
        <v>921</v>
      </c>
      <c r="J759" t="s">
        <v>2882</v>
      </c>
      <c r="K759" t="s">
        <v>2883</v>
      </c>
      <c r="L759" t="s">
        <v>2884</v>
      </c>
      <c r="M759" t="s">
        <v>421</v>
      </c>
      <c r="N759" t="s">
        <v>58</v>
      </c>
      <c r="O759">
        <v>29853</v>
      </c>
      <c r="P759">
        <v>34149</v>
      </c>
      <c r="Q759" t="s">
        <v>41</v>
      </c>
      <c r="R759">
        <v>140</v>
      </c>
      <c r="S759" s="2">
        <v>44333</v>
      </c>
      <c r="T759" s="2">
        <v>44342</v>
      </c>
      <c r="U759">
        <v>0</v>
      </c>
      <c r="V759" t="s">
        <v>71</v>
      </c>
      <c r="W759">
        <v>503</v>
      </c>
      <c r="X759" t="s">
        <v>60</v>
      </c>
      <c r="Y759" t="s">
        <v>61</v>
      </c>
      <c r="Z759">
        <v>4282</v>
      </c>
      <c r="AA759">
        <v>197</v>
      </c>
      <c r="AB759">
        <v>30719</v>
      </c>
      <c r="AC759" t="s">
        <v>73</v>
      </c>
    </row>
    <row r="760" spans="1:29" x14ac:dyDescent="0.3">
      <c r="A760" s="1" t="s">
        <v>29</v>
      </c>
      <c r="B760" t="s">
        <v>393</v>
      </c>
      <c r="C760" t="s">
        <v>2885</v>
      </c>
      <c r="D760" t="s">
        <v>178</v>
      </c>
      <c r="E760">
        <v>10</v>
      </c>
      <c r="F760" t="s">
        <v>77</v>
      </c>
      <c r="G760" t="s">
        <v>501</v>
      </c>
      <c r="H760" t="s">
        <v>35</v>
      </c>
      <c r="I760" t="s">
        <v>2886</v>
      </c>
      <c r="J760" t="s">
        <v>1986</v>
      </c>
      <c r="K760" t="s">
        <v>2887</v>
      </c>
      <c r="L760" t="s">
        <v>2888</v>
      </c>
      <c r="M760" t="s">
        <v>399</v>
      </c>
      <c r="N760" t="s">
        <v>94</v>
      </c>
      <c r="O760">
        <v>9875</v>
      </c>
      <c r="P760">
        <v>13558</v>
      </c>
      <c r="Q760" t="s">
        <v>59</v>
      </c>
      <c r="R760">
        <v>240</v>
      </c>
      <c r="S760" s="2">
        <v>44595</v>
      </c>
      <c r="T760" t="s">
        <v>42</v>
      </c>
      <c r="U760">
        <v>9143</v>
      </c>
      <c r="V760" t="s">
        <v>85</v>
      </c>
      <c r="W760">
        <v>401</v>
      </c>
      <c r="X760" t="s">
        <v>44</v>
      </c>
      <c r="Y760" t="s">
        <v>72</v>
      </c>
      <c r="Z760">
        <v>0</v>
      </c>
      <c r="AA760">
        <v>770</v>
      </c>
      <c r="AB760">
        <v>9979</v>
      </c>
      <c r="AC760" t="s">
        <v>73</v>
      </c>
    </row>
    <row r="761" spans="1:29" x14ac:dyDescent="0.3">
      <c r="A761" s="1" t="s">
        <v>29</v>
      </c>
      <c r="B761" t="s">
        <v>228</v>
      </c>
      <c r="C761" t="s">
        <v>2889</v>
      </c>
      <c r="D761" t="s">
        <v>387</v>
      </c>
      <c r="E761">
        <v>1</v>
      </c>
      <c r="F761" t="s">
        <v>51</v>
      </c>
      <c r="G761" t="s">
        <v>1069</v>
      </c>
      <c r="H761" t="s">
        <v>79</v>
      </c>
      <c r="I761" t="s">
        <v>894</v>
      </c>
      <c r="J761" t="s">
        <v>2890</v>
      </c>
      <c r="K761" t="s">
        <v>2891</v>
      </c>
      <c r="L761" t="s">
        <v>2892</v>
      </c>
      <c r="M761" t="s">
        <v>852</v>
      </c>
      <c r="N761" t="s">
        <v>84</v>
      </c>
      <c r="O761">
        <v>23698</v>
      </c>
      <c r="P761">
        <v>26649</v>
      </c>
      <c r="Q761" t="s">
        <v>95</v>
      </c>
      <c r="R761">
        <v>453</v>
      </c>
      <c r="S761" s="2">
        <v>44933</v>
      </c>
      <c r="T761" s="2">
        <v>44948</v>
      </c>
      <c r="U761">
        <v>0</v>
      </c>
      <c r="V761" t="s">
        <v>71</v>
      </c>
      <c r="W761">
        <v>602</v>
      </c>
      <c r="X761" t="s">
        <v>60</v>
      </c>
      <c r="Y761" t="s">
        <v>72</v>
      </c>
      <c r="Z761">
        <v>0</v>
      </c>
      <c r="AA761">
        <v>120</v>
      </c>
      <c r="AB761">
        <v>25296</v>
      </c>
      <c r="AC761" t="s">
        <v>46</v>
      </c>
    </row>
    <row r="762" spans="1:29" x14ac:dyDescent="0.3">
      <c r="A762" s="1" t="s">
        <v>29</v>
      </c>
      <c r="B762" t="s">
        <v>327</v>
      </c>
      <c r="C762" t="s">
        <v>1432</v>
      </c>
      <c r="D762" t="s">
        <v>32</v>
      </c>
      <c r="E762">
        <v>9</v>
      </c>
      <c r="F762" t="s">
        <v>64</v>
      </c>
      <c r="G762" t="s">
        <v>802</v>
      </c>
      <c r="H762" t="s">
        <v>79</v>
      </c>
      <c r="I762" t="s">
        <v>2893</v>
      </c>
      <c r="J762" t="s">
        <v>2894</v>
      </c>
      <c r="K762" t="s">
        <v>2895</v>
      </c>
      <c r="L762" t="s">
        <v>2896</v>
      </c>
      <c r="M762" t="s">
        <v>1023</v>
      </c>
      <c r="N762" t="s">
        <v>40</v>
      </c>
      <c r="O762">
        <v>7493</v>
      </c>
      <c r="P762">
        <v>10959</v>
      </c>
      <c r="Q762" t="s">
        <v>59</v>
      </c>
      <c r="R762">
        <v>859</v>
      </c>
      <c r="S762" s="2">
        <v>44682</v>
      </c>
      <c r="T762" s="2">
        <v>44699</v>
      </c>
      <c r="U762">
        <v>22858</v>
      </c>
      <c r="V762" t="s">
        <v>43</v>
      </c>
      <c r="W762">
        <v>451</v>
      </c>
      <c r="X762" t="s">
        <v>60</v>
      </c>
      <c r="Y762" t="s">
        <v>61</v>
      </c>
      <c r="Z762">
        <v>0</v>
      </c>
      <c r="AA762">
        <v>618</v>
      </c>
      <c r="AB762">
        <v>9610</v>
      </c>
      <c r="AC762" t="s">
        <v>107</v>
      </c>
    </row>
    <row r="763" spans="1:29" x14ac:dyDescent="0.3">
      <c r="A763" s="1" t="s">
        <v>29</v>
      </c>
      <c r="B763" t="s">
        <v>363</v>
      </c>
      <c r="C763" t="s">
        <v>2449</v>
      </c>
      <c r="D763" t="s">
        <v>155</v>
      </c>
      <c r="E763">
        <v>5</v>
      </c>
      <c r="F763" t="s">
        <v>271</v>
      </c>
      <c r="G763" t="s">
        <v>1110</v>
      </c>
      <c r="H763" t="s">
        <v>35</v>
      </c>
      <c r="I763" t="s">
        <v>2702</v>
      </c>
      <c r="J763" t="s">
        <v>1674</v>
      </c>
      <c r="K763" t="s">
        <v>2897</v>
      </c>
      <c r="L763" t="s">
        <v>2898</v>
      </c>
      <c r="M763" t="s">
        <v>421</v>
      </c>
      <c r="N763" t="s">
        <v>84</v>
      </c>
      <c r="O763">
        <v>25427</v>
      </c>
      <c r="P763">
        <v>28803</v>
      </c>
      <c r="Q763" t="s">
        <v>59</v>
      </c>
      <c r="R763">
        <v>896</v>
      </c>
      <c r="S763" s="2">
        <v>44575</v>
      </c>
      <c r="T763" s="2">
        <v>44581</v>
      </c>
      <c r="U763">
        <v>29776</v>
      </c>
      <c r="V763" t="s">
        <v>106</v>
      </c>
      <c r="W763">
        <v>640</v>
      </c>
      <c r="X763" t="s">
        <v>60</v>
      </c>
      <c r="Y763" t="s">
        <v>45</v>
      </c>
      <c r="Z763">
        <v>0</v>
      </c>
      <c r="AA763">
        <v>713</v>
      </c>
      <c r="AB763">
        <v>28003</v>
      </c>
      <c r="AC763" t="s">
        <v>107</v>
      </c>
    </row>
    <row r="764" spans="1:29" x14ac:dyDescent="0.3">
      <c r="A764" s="1" t="s">
        <v>29</v>
      </c>
      <c r="B764" t="s">
        <v>74</v>
      </c>
      <c r="C764" t="s">
        <v>1007</v>
      </c>
      <c r="D764" t="s">
        <v>178</v>
      </c>
      <c r="E764">
        <v>5</v>
      </c>
      <c r="F764" t="s">
        <v>120</v>
      </c>
      <c r="G764" t="s">
        <v>489</v>
      </c>
      <c r="H764" t="s">
        <v>79</v>
      </c>
      <c r="I764" t="s">
        <v>279</v>
      </c>
      <c r="J764" t="s">
        <v>2899</v>
      </c>
      <c r="K764">
        <f>1-667-759-3698</f>
        <v>-5123</v>
      </c>
      <c r="L764" t="s">
        <v>2900</v>
      </c>
      <c r="M764" t="s">
        <v>1146</v>
      </c>
      <c r="N764" t="s">
        <v>94</v>
      </c>
      <c r="O764">
        <v>24494</v>
      </c>
      <c r="P764">
        <v>28752</v>
      </c>
      <c r="Q764" t="s">
        <v>59</v>
      </c>
      <c r="R764">
        <v>542</v>
      </c>
      <c r="S764" s="2">
        <v>45181</v>
      </c>
      <c r="T764" s="2">
        <v>45190</v>
      </c>
      <c r="U764">
        <v>35413</v>
      </c>
      <c r="V764" t="s">
        <v>43</v>
      </c>
      <c r="W764">
        <v>780</v>
      </c>
      <c r="X764" t="s">
        <v>60</v>
      </c>
      <c r="Y764" t="s">
        <v>72</v>
      </c>
      <c r="Z764">
        <v>0</v>
      </c>
      <c r="AA764">
        <v>852</v>
      </c>
      <c r="AB764">
        <v>28428</v>
      </c>
      <c r="AC764" t="s">
        <v>73</v>
      </c>
    </row>
    <row r="765" spans="1:29" x14ac:dyDescent="0.3">
      <c r="A765" s="1" t="s">
        <v>47</v>
      </c>
      <c r="B765" t="s">
        <v>153</v>
      </c>
      <c r="C765" t="s">
        <v>2901</v>
      </c>
      <c r="D765" t="s">
        <v>76</v>
      </c>
      <c r="E765">
        <v>1</v>
      </c>
      <c r="F765" t="s">
        <v>186</v>
      </c>
      <c r="G765" t="s">
        <v>535</v>
      </c>
      <c r="H765" t="s">
        <v>35</v>
      </c>
      <c r="I765" t="s">
        <v>216</v>
      </c>
      <c r="J765" t="s">
        <v>132</v>
      </c>
      <c r="K765" t="s">
        <v>2902</v>
      </c>
      <c r="L765" t="s">
        <v>2903</v>
      </c>
      <c r="M765" t="s">
        <v>540</v>
      </c>
      <c r="N765" t="s">
        <v>40</v>
      </c>
      <c r="O765">
        <v>12002</v>
      </c>
      <c r="P765">
        <v>16209</v>
      </c>
      <c r="Q765" t="s">
        <v>59</v>
      </c>
      <c r="R765">
        <v>201</v>
      </c>
      <c r="S765" s="2">
        <v>44768</v>
      </c>
      <c r="T765" t="s">
        <v>42</v>
      </c>
      <c r="U765">
        <v>12015</v>
      </c>
      <c r="V765" t="s">
        <v>106</v>
      </c>
      <c r="W765">
        <v>526</v>
      </c>
      <c r="X765" t="s">
        <v>44</v>
      </c>
      <c r="Y765" t="s">
        <v>61</v>
      </c>
      <c r="Z765">
        <v>0</v>
      </c>
      <c r="AA765">
        <v>284</v>
      </c>
      <c r="AB765">
        <v>15769</v>
      </c>
      <c r="AC765" t="s">
        <v>107</v>
      </c>
    </row>
    <row r="766" spans="1:29" x14ac:dyDescent="0.3">
      <c r="A766" s="1" t="s">
        <v>47</v>
      </c>
      <c r="B766" t="s">
        <v>136</v>
      </c>
      <c r="C766" t="s">
        <v>137</v>
      </c>
      <c r="D766" t="s">
        <v>169</v>
      </c>
      <c r="E766">
        <v>6</v>
      </c>
      <c r="F766" t="s">
        <v>64</v>
      </c>
      <c r="G766" t="s">
        <v>1599</v>
      </c>
      <c r="H766" t="s">
        <v>79</v>
      </c>
      <c r="I766" t="s">
        <v>216</v>
      </c>
      <c r="J766" t="s">
        <v>1600</v>
      </c>
      <c r="K766" t="s">
        <v>2904</v>
      </c>
      <c r="L766" t="s">
        <v>2905</v>
      </c>
      <c r="M766" t="s">
        <v>312</v>
      </c>
      <c r="N766" t="s">
        <v>40</v>
      </c>
      <c r="O766">
        <v>26590</v>
      </c>
      <c r="P766">
        <v>31167</v>
      </c>
      <c r="Q766" t="s">
        <v>41</v>
      </c>
      <c r="R766">
        <v>470</v>
      </c>
      <c r="S766" s="2">
        <v>44397</v>
      </c>
      <c r="T766" s="2">
        <v>44412</v>
      </c>
      <c r="U766">
        <v>0</v>
      </c>
      <c r="V766" t="s">
        <v>106</v>
      </c>
      <c r="W766">
        <v>685</v>
      </c>
      <c r="X766" t="s">
        <v>60</v>
      </c>
      <c r="Y766" t="s">
        <v>61</v>
      </c>
      <c r="Z766">
        <v>0</v>
      </c>
      <c r="AA766">
        <v>366</v>
      </c>
      <c r="AB766">
        <v>27769</v>
      </c>
      <c r="AC766" t="s">
        <v>46</v>
      </c>
    </row>
    <row r="767" spans="1:29" x14ac:dyDescent="0.3">
      <c r="A767" s="1" t="s">
        <v>29</v>
      </c>
      <c r="B767" t="s">
        <v>96</v>
      </c>
      <c r="C767" t="s">
        <v>1194</v>
      </c>
      <c r="D767" t="s">
        <v>155</v>
      </c>
      <c r="E767">
        <v>7</v>
      </c>
      <c r="F767" t="s">
        <v>99</v>
      </c>
      <c r="G767" t="s">
        <v>631</v>
      </c>
      <c r="H767" t="s">
        <v>79</v>
      </c>
      <c r="I767" t="s">
        <v>2906</v>
      </c>
      <c r="J767" t="s">
        <v>1288</v>
      </c>
      <c r="K767" t="s">
        <v>2907</v>
      </c>
      <c r="L767" t="s">
        <v>2908</v>
      </c>
      <c r="M767" t="s">
        <v>1197</v>
      </c>
      <c r="N767" t="s">
        <v>40</v>
      </c>
      <c r="O767">
        <v>22193</v>
      </c>
      <c r="P767">
        <v>26230</v>
      </c>
      <c r="Q767" t="s">
        <v>41</v>
      </c>
      <c r="R767">
        <v>40</v>
      </c>
      <c r="S767" s="2">
        <v>45052</v>
      </c>
      <c r="T767" s="2">
        <v>45080</v>
      </c>
      <c r="U767">
        <v>0</v>
      </c>
      <c r="V767" t="s">
        <v>71</v>
      </c>
      <c r="W767">
        <v>773</v>
      </c>
      <c r="X767" t="s">
        <v>60</v>
      </c>
      <c r="Y767" t="s">
        <v>72</v>
      </c>
      <c r="Z767">
        <v>0</v>
      </c>
      <c r="AA767">
        <v>48</v>
      </c>
      <c r="AB767">
        <v>22374</v>
      </c>
      <c r="AC767" t="s">
        <v>46</v>
      </c>
    </row>
    <row r="768" spans="1:29" x14ac:dyDescent="0.3">
      <c r="A768" s="1" t="s">
        <v>29</v>
      </c>
      <c r="B768" t="s">
        <v>96</v>
      </c>
      <c r="C768" t="s">
        <v>2065</v>
      </c>
      <c r="D768" t="s">
        <v>32</v>
      </c>
      <c r="E768">
        <v>3</v>
      </c>
      <c r="F768" t="s">
        <v>64</v>
      </c>
      <c r="G768" t="s">
        <v>258</v>
      </c>
      <c r="H768" t="s">
        <v>79</v>
      </c>
      <c r="I768" t="s">
        <v>2909</v>
      </c>
      <c r="J768" t="s">
        <v>428</v>
      </c>
      <c r="K768" t="s">
        <v>2910</v>
      </c>
      <c r="L768" t="s">
        <v>2911</v>
      </c>
      <c r="M768" t="s">
        <v>777</v>
      </c>
      <c r="N768" t="s">
        <v>40</v>
      </c>
      <c r="O768">
        <v>21109</v>
      </c>
      <c r="P768">
        <v>23518</v>
      </c>
      <c r="Q768" t="s">
        <v>59</v>
      </c>
      <c r="R768">
        <v>409</v>
      </c>
      <c r="S768" s="2">
        <v>45167</v>
      </c>
      <c r="T768" t="s">
        <v>42</v>
      </c>
      <c r="U768">
        <v>18671</v>
      </c>
      <c r="V768" t="s">
        <v>43</v>
      </c>
      <c r="W768">
        <v>488</v>
      </c>
      <c r="X768" t="s">
        <v>44</v>
      </c>
      <c r="Y768" t="s">
        <v>61</v>
      </c>
      <c r="Z768">
        <v>0</v>
      </c>
      <c r="AA768">
        <v>752</v>
      </c>
      <c r="AB768">
        <v>23405</v>
      </c>
      <c r="AC768" t="s">
        <v>46</v>
      </c>
    </row>
    <row r="769" spans="1:29" x14ac:dyDescent="0.3">
      <c r="A769" s="1" t="s">
        <v>29</v>
      </c>
      <c r="B769" t="s">
        <v>393</v>
      </c>
      <c r="C769" t="s">
        <v>2027</v>
      </c>
      <c r="D769" t="s">
        <v>138</v>
      </c>
      <c r="E769">
        <v>6</v>
      </c>
      <c r="F769" t="s">
        <v>33</v>
      </c>
      <c r="G769" t="s">
        <v>451</v>
      </c>
      <c r="H769" t="s">
        <v>79</v>
      </c>
      <c r="I769" t="s">
        <v>679</v>
      </c>
      <c r="J769" t="s">
        <v>90</v>
      </c>
      <c r="K769" t="s">
        <v>2912</v>
      </c>
      <c r="L769" t="s">
        <v>2913</v>
      </c>
      <c r="M769" t="s">
        <v>2103</v>
      </c>
      <c r="N769" t="s">
        <v>40</v>
      </c>
      <c r="O769">
        <v>27223</v>
      </c>
      <c r="P769">
        <v>31207</v>
      </c>
      <c r="Q769" t="s">
        <v>95</v>
      </c>
      <c r="R769">
        <v>751</v>
      </c>
      <c r="S769" s="2">
        <v>45048</v>
      </c>
      <c r="T769" t="s">
        <v>42</v>
      </c>
      <c r="U769">
        <v>0</v>
      </c>
      <c r="V769" t="s">
        <v>43</v>
      </c>
      <c r="W769">
        <v>728</v>
      </c>
      <c r="X769" t="s">
        <v>44</v>
      </c>
      <c r="Y769" t="s">
        <v>45</v>
      </c>
      <c r="Z769">
        <v>0</v>
      </c>
      <c r="AA769">
        <v>572</v>
      </c>
      <c r="AB769">
        <v>31172</v>
      </c>
      <c r="AC769" t="s">
        <v>107</v>
      </c>
    </row>
    <row r="770" spans="1:29" x14ac:dyDescent="0.3">
      <c r="A770" s="1" t="s">
        <v>47</v>
      </c>
      <c r="B770" t="s">
        <v>145</v>
      </c>
      <c r="C770" t="s">
        <v>146</v>
      </c>
      <c r="D770" t="s">
        <v>32</v>
      </c>
      <c r="E770">
        <v>5</v>
      </c>
      <c r="F770" t="s">
        <v>271</v>
      </c>
      <c r="G770" t="s">
        <v>495</v>
      </c>
      <c r="H770" t="s">
        <v>35</v>
      </c>
      <c r="I770" t="s">
        <v>2914</v>
      </c>
      <c r="J770" t="s">
        <v>314</v>
      </c>
      <c r="K770" t="s">
        <v>2915</v>
      </c>
      <c r="L770" t="s">
        <v>2916</v>
      </c>
      <c r="M770" t="s">
        <v>152</v>
      </c>
      <c r="N770" t="s">
        <v>94</v>
      </c>
      <c r="O770">
        <v>12821</v>
      </c>
      <c r="P770">
        <v>16849</v>
      </c>
      <c r="Q770" t="s">
        <v>59</v>
      </c>
      <c r="R770">
        <v>898</v>
      </c>
      <c r="S770" s="2">
        <v>44643</v>
      </c>
      <c r="T770" s="2">
        <v>44664</v>
      </c>
      <c r="U770">
        <v>39783</v>
      </c>
      <c r="V770" t="s">
        <v>71</v>
      </c>
      <c r="W770">
        <v>440</v>
      </c>
      <c r="X770" t="s">
        <v>60</v>
      </c>
      <c r="Y770" t="s">
        <v>61</v>
      </c>
      <c r="Z770">
        <v>0</v>
      </c>
      <c r="AA770">
        <v>201</v>
      </c>
      <c r="AB770">
        <v>16649</v>
      </c>
      <c r="AC770" t="s">
        <v>107</v>
      </c>
    </row>
    <row r="771" spans="1:29" x14ac:dyDescent="0.3">
      <c r="A771" s="1" t="s">
        <v>29</v>
      </c>
      <c r="B771" t="s">
        <v>393</v>
      </c>
      <c r="C771" t="s">
        <v>2917</v>
      </c>
      <c r="D771" t="s">
        <v>352</v>
      </c>
      <c r="E771">
        <v>2</v>
      </c>
      <c r="F771" t="s">
        <v>221</v>
      </c>
      <c r="G771" t="s">
        <v>506</v>
      </c>
      <c r="H771" t="s">
        <v>79</v>
      </c>
      <c r="I771" t="s">
        <v>464</v>
      </c>
      <c r="J771" t="s">
        <v>2819</v>
      </c>
      <c r="K771" t="s">
        <v>2918</v>
      </c>
      <c r="L771" t="s">
        <v>2919</v>
      </c>
      <c r="M771" t="s">
        <v>876</v>
      </c>
      <c r="N771" t="s">
        <v>58</v>
      </c>
      <c r="O771">
        <v>26457</v>
      </c>
      <c r="P771">
        <v>30190</v>
      </c>
      <c r="Q771" t="s">
        <v>95</v>
      </c>
      <c r="R771">
        <v>171</v>
      </c>
      <c r="S771" s="2">
        <v>44402</v>
      </c>
      <c r="T771" t="s">
        <v>42</v>
      </c>
      <c r="U771">
        <v>0</v>
      </c>
      <c r="V771" t="s">
        <v>43</v>
      </c>
      <c r="W771">
        <v>429</v>
      </c>
      <c r="X771" t="s">
        <v>44</v>
      </c>
      <c r="Y771" t="s">
        <v>72</v>
      </c>
      <c r="Z771">
        <v>2857</v>
      </c>
      <c r="AA771">
        <v>709</v>
      </c>
      <c r="AB771">
        <v>30113</v>
      </c>
      <c r="AC771" t="s">
        <v>107</v>
      </c>
    </row>
    <row r="772" spans="1:29" x14ac:dyDescent="0.3">
      <c r="A772" s="1" t="s">
        <v>47</v>
      </c>
      <c r="B772" t="s">
        <v>117</v>
      </c>
      <c r="C772" t="s">
        <v>920</v>
      </c>
      <c r="D772" t="s">
        <v>169</v>
      </c>
      <c r="E772">
        <v>10</v>
      </c>
      <c r="F772" t="s">
        <v>120</v>
      </c>
      <c r="G772" t="s">
        <v>121</v>
      </c>
      <c r="H772" t="s">
        <v>35</v>
      </c>
      <c r="I772" t="s">
        <v>1462</v>
      </c>
      <c r="J772" t="s">
        <v>2920</v>
      </c>
      <c r="K772" t="s">
        <v>2921</v>
      </c>
      <c r="L772" t="s">
        <v>2922</v>
      </c>
      <c r="M772" t="s">
        <v>1301</v>
      </c>
      <c r="N772" t="s">
        <v>40</v>
      </c>
      <c r="O772">
        <v>9706</v>
      </c>
      <c r="P772">
        <v>13601</v>
      </c>
      <c r="Q772" t="s">
        <v>95</v>
      </c>
      <c r="R772">
        <v>388</v>
      </c>
      <c r="S772" s="2">
        <v>44311</v>
      </c>
      <c r="T772" t="s">
        <v>42</v>
      </c>
      <c r="U772">
        <v>0</v>
      </c>
      <c r="V772" t="s">
        <v>85</v>
      </c>
      <c r="W772">
        <v>838</v>
      </c>
      <c r="X772" t="s">
        <v>44</v>
      </c>
      <c r="Y772" t="s">
        <v>72</v>
      </c>
      <c r="Z772">
        <v>0</v>
      </c>
      <c r="AA772">
        <v>353</v>
      </c>
      <c r="AB772">
        <v>10736</v>
      </c>
      <c r="AC772" t="s">
        <v>46</v>
      </c>
    </row>
    <row r="773" spans="1:29" x14ac:dyDescent="0.3">
      <c r="A773" s="1" t="s">
        <v>29</v>
      </c>
      <c r="B773" t="s">
        <v>327</v>
      </c>
      <c r="C773" t="s">
        <v>2776</v>
      </c>
      <c r="D773" t="s">
        <v>98</v>
      </c>
      <c r="E773">
        <v>8</v>
      </c>
      <c r="F773" t="s">
        <v>186</v>
      </c>
      <c r="G773" t="s">
        <v>620</v>
      </c>
      <c r="H773" t="s">
        <v>79</v>
      </c>
      <c r="I773" t="s">
        <v>412</v>
      </c>
      <c r="J773" t="s">
        <v>524</v>
      </c>
      <c r="K773" t="s">
        <v>2923</v>
      </c>
      <c r="L773" t="s">
        <v>2924</v>
      </c>
      <c r="M773" t="s">
        <v>1023</v>
      </c>
      <c r="N773" t="s">
        <v>40</v>
      </c>
      <c r="O773">
        <v>4670</v>
      </c>
      <c r="P773">
        <v>7237</v>
      </c>
      <c r="Q773" t="s">
        <v>41</v>
      </c>
      <c r="R773">
        <v>871</v>
      </c>
      <c r="S773" s="2">
        <v>44600</v>
      </c>
      <c r="T773" s="2">
        <v>44618</v>
      </c>
      <c r="U773">
        <v>0</v>
      </c>
      <c r="V773" t="s">
        <v>71</v>
      </c>
      <c r="W773">
        <v>590</v>
      </c>
      <c r="X773" t="s">
        <v>60</v>
      </c>
      <c r="Y773" t="s">
        <v>45</v>
      </c>
      <c r="Z773">
        <v>0</v>
      </c>
      <c r="AA773">
        <v>94</v>
      </c>
      <c r="AB773">
        <v>6891</v>
      </c>
      <c r="AC773" t="s">
        <v>107</v>
      </c>
    </row>
    <row r="774" spans="1:29" x14ac:dyDescent="0.3">
      <c r="A774" s="1" t="s">
        <v>29</v>
      </c>
      <c r="B774" t="s">
        <v>228</v>
      </c>
      <c r="C774" t="s">
        <v>1087</v>
      </c>
      <c r="D774" t="s">
        <v>138</v>
      </c>
      <c r="E774">
        <v>9</v>
      </c>
      <c r="F774" t="s">
        <v>129</v>
      </c>
      <c r="G774" t="s">
        <v>574</v>
      </c>
      <c r="H774" t="s">
        <v>79</v>
      </c>
      <c r="I774" t="s">
        <v>1418</v>
      </c>
      <c r="J774" t="s">
        <v>428</v>
      </c>
      <c r="K774" t="s">
        <v>2925</v>
      </c>
      <c r="L774" t="s">
        <v>2926</v>
      </c>
      <c r="M774" t="s">
        <v>473</v>
      </c>
      <c r="N774" t="s">
        <v>84</v>
      </c>
      <c r="O774">
        <v>9020</v>
      </c>
      <c r="P774">
        <v>13432</v>
      </c>
      <c r="Q774" t="s">
        <v>59</v>
      </c>
      <c r="R774">
        <v>169</v>
      </c>
      <c r="S774" s="2">
        <v>45028</v>
      </c>
      <c r="T774" t="s">
        <v>42</v>
      </c>
      <c r="U774">
        <v>41251</v>
      </c>
      <c r="V774" t="s">
        <v>106</v>
      </c>
      <c r="W774">
        <v>689</v>
      </c>
      <c r="X774" t="s">
        <v>44</v>
      </c>
      <c r="Y774" t="s">
        <v>61</v>
      </c>
      <c r="Z774">
        <v>0</v>
      </c>
      <c r="AA774">
        <v>441</v>
      </c>
      <c r="AB774">
        <v>12854</v>
      </c>
      <c r="AC774" t="s">
        <v>73</v>
      </c>
    </row>
    <row r="775" spans="1:29" x14ac:dyDescent="0.3">
      <c r="A775" s="1" t="s">
        <v>29</v>
      </c>
      <c r="B775" t="s">
        <v>363</v>
      </c>
      <c r="C775" t="s">
        <v>2262</v>
      </c>
      <c r="D775" t="s">
        <v>138</v>
      </c>
      <c r="E775">
        <v>2</v>
      </c>
      <c r="F775" t="s">
        <v>77</v>
      </c>
      <c r="G775" t="s">
        <v>78</v>
      </c>
      <c r="H775" t="s">
        <v>79</v>
      </c>
      <c r="I775" t="s">
        <v>1705</v>
      </c>
      <c r="J775" t="s">
        <v>2427</v>
      </c>
      <c r="K775" t="s">
        <v>2927</v>
      </c>
      <c r="L775" t="s">
        <v>2928</v>
      </c>
      <c r="M775" t="s">
        <v>421</v>
      </c>
      <c r="N775" t="s">
        <v>84</v>
      </c>
      <c r="O775">
        <v>6457</v>
      </c>
      <c r="P775">
        <v>10102</v>
      </c>
      <c r="Q775" t="s">
        <v>59</v>
      </c>
      <c r="R775">
        <v>49</v>
      </c>
      <c r="S775" s="2">
        <v>44879</v>
      </c>
      <c r="T775" t="s">
        <v>42</v>
      </c>
      <c r="U775">
        <v>17303</v>
      </c>
      <c r="V775" t="s">
        <v>71</v>
      </c>
      <c r="W775">
        <v>684</v>
      </c>
      <c r="X775" t="s">
        <v>44</v>
      </c>
      <c r="Y775" t="s">
        <v>61</v>
      </c>
      <c r="Z775">
        <v>0</v>
      </c>
      <c r="AA775">
        <v>717</v>
      </c>
      <c r="AB775">
        <v>7380</v>
      </c>
      <c r="AC775" t="s">
        <v>107</v>
      </c>
    </row>
    <row r="776" spans="1:29" x14ac:dyDescent="0.3">
      <c r="A776" s="1" t="s">
        <v>29</v>
      </c>
      <c r="B776" t="s">
        <v>74</v>
      </c>
      <c r="C776" t="s">
        <v>965</v>
      </c>
      <c r="D776" t="s">
        <v>185</v>
      </c>
      <c r="E776">
        <v>7</v>
      </c>
      <c r="F776" t="s">
        <v>51</v>
      </c>
      <c r="G776" t="s">
        <v>52</v>
      </c>
      <c r="H776" t="s">
        <v>35</v>
      </c>
      <c r="I776" t="s">
        <v>2929</v>
      </c>
      <c r="J776" t="s">
        <v>2930</v>
      </c>
      <c r="K776" t="s">
        <v>2931</v>
      </c>
      <c r="L776" t="s">
        <v>2932</v>
      </c>
      <c r="M776" t="s">
        <v>842</v>
      </c>
      <c r="N776" t="s">
        <v>58</v>
      </c>
      <c r="O776">
        <v>29041</v>
      </c>
      <c r="P776">
        <v>32787</v>
      </c>
      <c r="Q776" t="s">
        <v>59</v>
      </c>
      <c r="R776">
        <v>149</v>
      </c>
      <c r="S776" s="2">
        <v>45292</v>
      </c>
      <c r="T776" t="s">
        <v>42</v>
      </c>
      <c r="U776">
        <v>28507</v>
      </c>
      <c r="V776" t="s">
        <v>43</v>
      </c>
      <c r="W776">
        <v>788</v>
      </c>
      <c r="X776" t="s">
        <v>44</v>
      </c>
      <c r="Y776" t="s">
        <v>45</v>
      </c>
      <c r="Z776">
        <v>4574</v>
      </c>
      <c r="AA776">
        <v>375</v>
      </c>
      <c r="AB776">
        <v>32719</v>
      </c>
      <c r="AC776" t="s">
        <v>107</v>
      </c>
    </row>
    <row r="777" spans="1:29" x14ac:dyDescent="0.3">
      <c r="A777" s="1" t="s">
        <v>47</v>
      </c>
      <c r="B777" t="s">
        <v>161</v>
      </c>
      <c r="C777" t="s">
        <v>2933</v>
      </c>
      <c r="D777" t="s">
        <v>32</v>
      </c>
      <c r="E777">
        <v>1</v>
      </c>
      <c r="F777" t="s">
        <v>64</v>
      </c>
      <c r="G777" t="s">
        <v>376</v>
      </c>
      <c r="H777" t="s">
        <v>79</v>
      </c>
      <c r="I777" t="s">
        <v>778</v>
      </c>
      <c r="J777" t="s">
        <v>743</v>
      </c>
      <c r="K777" t="s">
        <v>2934</v>
      </c>
      <c r="L777" t="s">
        <v>2935</v>
      </c>
      <c r="M777" t="s">
        <v>1475</v>
      </c>
      <c r="N777" t="s">
        <v>94</v>
      </c>
      <c r="O777">
        <v>10265</v>
      </c>
      <c r="P777">
        <v>12294</v>
      </c>
      <c r="Q777" t="s">
        <v>41</v>
      </c>
      <c r="R777">
        <v>826</v>
      </c>
      <c r="S777" s="2">
        <v>44763</v>
      </c>
      <c r="T777" t="s">
        <v>42</v>
      </c>
      <c r="U777">
        <v>0</v>
      </c>
      <c r="V777" t="s">
        <v>85</v>
      </c>
      <c r="W777">
        <v>487</v>
      </c>
      <c r="X777" t="s">
        <v>44</v>
      </c>
      <c r="Y777" t="s">
        <v>61</v>
      </c>
      <c r="Z777">
        <v>0</v>
      </c>
      <c r="AA777">
        <v>197</v>
      </c>
      <c r="AB777">
        <v>11249</v>
      </c>
      <c r="AC777" t="s">
        <v>73</v>
      </c>
    </row>
    <row r="778" spans="1:29" x14ac:dyDescent="0.3">
      <c r="A778" s="1" t="s">
        <v>29</v>
      </c>
      <c r="B778" t="s">
        <v>228</v>
      </c>
      <c r="C778" t="s">
        <v>1545</v>
      </c>
      <c r="D778" t="s">
        <v>32</v>
      </c>
      <c r="E778">
        <v>10</v>
      </c>
      <c r="F778" t="s">
        <v>33</v>
      </c>
      <c r="G778" t="s">
        <v>179</v>
      </c>
      <c r="H778" t="s">
        <v>79</v>
      </c>
      <c r="I778" t="s">
        <v>244</v>
      </c>
      <c r="J778" t="s">
        <v>1567</v>
      </c>
      <c r="K778" t="s">
        <v>2936</v>
      </c>
      <c r="L778" t="s">
        <v>2937</v>
      </c>
      <c r="M778" t="s">
        <v>964</v>
      </c>
      <c r="N778" t="s">
        <v>40</v>
      </c>
      <c r="O778">
        <v>19662</v>
      </c>
      <c r="P778">
        <v>23158</v>
      </c>
      <c r="Q778" t="s">
        <v>59</v>
      </c>
      <c r="R778">
        <v>298</v>
      </c>
      <c r="S778" s="2">
        <v>44586</v>
      </c>
      <c r="T778" s="2">
        <v>44600</v>
      </c>
      <c r="U778">
        <v>10167</v>
      </c>
      <c r="V778" t="s">
        <v>71</v>
      </c>
      <c r="W778">
        <v>849</v>
      </c>
      <c r="X778" t="s">
        <v>60</v>
      </c>
      <c r="Y778" t="s">
        <v>72</v>
      </c>
      <c r="Z778">
        <v>0</v>
      </c>
      <c r="AA778">
        <v>16</v>
      </c>
      <c r="AB778">
        <v>21432</v>
      </c>
      <c r="AC778" t="s">
        <v>46</v>
      </c>
    </row>
    <row r="779" spans="1:29" x14ac:dyDescent="0.3">
      <c r="A779" s="1" t="s">
        <v>29</v>
      </c>
      <c r="B779" t="s">
        <v>541</v>
      </c>
      <c r="C779" t="s">
        <v>2463</v>
      </c>
      <c r="D779" t="s">
        <v>119</v>
      </c>
      <c r="E779">
        <v>9</v>
      </c>
      <c r="F779" t="s">
        <v>99</v>
      </c>
      <c r="G779" t="s">
        <v>1638</v>
      </c>
      <c r="H779" t="s">
        <v>35</v>
      </c>
      <c r="I779" t="s">
        <v>496</v>
      </c>
      <c r="J779" t="s">
        <v>2938</v>
      </c>
      <c r="K779">
        <v>6514922081</v>
      </c>
      <c r="L779" t="s">
        <v>2939</v>
      </c>
      <c r="M779" t="s">
        <v>733</v>
      </c>
      <c r="N779" t="s">
        <v>84</v>
      </c>
      <c r="O779">
        <v>25159</v>
      </c>
      <c r="P779">
        <v>29679</v>
      </c>
      <c r="Q779" t="s">
        <v>59</v>
      </c>
      <c r="R779">
        <v>4</v>
      </c>
      <c r="S779" s="2">
        <v>45267</v>
      </c>
      <c r="T779" s="2">
        <v>45272</v>
      </c>
      <c r="U779">
        <v>28510</v>
      </c>
      <c r="V779" t="s">
        <v>85</v>
      </c>
      <c r="W779">
        <v>468</v>
      </c>
      <c r="X779" t="s">
        <v>60</v>
      </c>
      <c r="Y779" t="s">
        <v>72</v>
      </c>
      <c r="Z779">
        <v>0</v>
      </c>
      <c r="AA779">
        <v>652</v>
      </c>
      <c r="AB779">
        <v>28171</v>
      </c>
      <c r="AC779" t="s">
        <v>46</v>
      </c>
    </row>
    <row r="780" spans="1:29" x14ac:dyDescent="0.3">
      <c r="A780" s="1" t="s">
        <v>47</v>
      </c>
      <c r="B780" t="s">
        <v>234</v>
      </c>
      <c r="C780" t="s">
        <v>2565</v>
      </c>
      <c r="D780" t="s">
        <v>98</v>
      </c>
      <c r="E780">
        <v>4</v>
      </c>
      <c r="F780" t="s">
        <v>99</v>
      </c>
      <c r="G780" t="s">
        <v>631</v>
      </c>
      <c r="H780" t="s">
        <v>79</v>
      </c>
      <c r="I780" t="s">
        <v>2940</v>
      </c>
      <c r="J780" t="s">
        <v>2941</v>
      </c>
      <c r="K780" t="s">
        <v>2942</v>
      </c>
      <c r="L780" t="s">
        <v>2943</v>
      </c>
      <c r="M780" t="s">
        <v>2944</v>
      </c>
      <c r="N780" t="s">
        <v>84</v>
      </c>
      <c r="O780">
        <v>10072</v>
      </c>
      <c r="P780">
        <v>12260</v>
      </c>
      <c r="Q780" t="s">
        <v>41</v>
      </c>
      <c r="R780">
        <v>263</v>
      </c>
      <c r="S780" s="2">
        <v>44329</v>
      </c>
      <c r="T780" t="s">
        <v>42</v>
      </c>
      <c r="U780">
        <v>0</v>
      </c>
      <c r="V780" t="s">
        <v>85</v>
      </c>
      <c r="W780">
        <v>532</v>
      </c>
      <c r="X780" t="s">
        <v>44</v>
      </c>
      <c r="Y780" t="s">
        <v>45</v>
      </c>
      <c r="Z780">
        <v>0</v>
      </c>
      <c r="AA780">
        <v>655</v>
      </c>
      <c r="AB780">
        <v>10108</v>
      </c>
      <c r="AC780" t="s">
        <v>107</v>
      </c>
    </row>
    <row r="781" spans="1:29" x14ac:dyDescent="0.3">
      <c r="A781" s="1" t="s">
        <v>29</v>
      </c>
      <c r="B781" t="s">
        <v>30</v>
      </c>
      <c r="C781" t="s">
        <v>1118</v>
      </c>
      <c r="D781" t="s">
        <v>352</v>
      </c>
      <c r="E781">
        <v>6</v>
      </c>
      <c r="F781" t="s">
        <v>64</v>
      </c>
      <c r="G781" t="s">
        <v>802</v>
      </c>
      <c r="H781" t="s">
        <v>79</v>
      </c>
      <c r="I781" t="s">
        <v>112</v>
      </c>
      <c r="J781" t="s">
        <v>524</v>
      </c>
      <c r="K781">
        <v>5216407252</v>
      </c>
      <c r="L781" t="s">
        <v>2945</v>
      </c>
      <c r="M781" t="s">
        <v>1307</v>
      </c>
      <c r="N781" t="s">
        <v>84</v>
      </c>
      <c r="O781">
        <v>25463</v>
      </c>
      <c r="P781">
        <v>27737</v>
      </c>
      <c r="Q781" t="s">
        <v>41</v>
      </c>
      <c r="R781">
        <v>631</v>
      </c>
      <c r="S781" s="2">
        <v>45211</v>
      </c>
      <c r="T781" s="2">
        <v>45237</v>
      </c>
      <c r="U781">
        <v>0</v>
      </c>
      <c r="V781" t="s">
        <v>43</v>
      </c>
      <c r="W781">
        <v>644</v>
      </c>
      <c r="X781" t="s">
        <v>60</v>
      </c>
      <c r="Y781" t="s">
        <v>72</v>
      </c>
      <c r="Z781">
        <v>0</v>
      </c>
      <c r="AA781">
        <v>785</v>
      </c>
      <c r="AB781">
        <v>25808</v>
      </c>
      <c r="AC781" t="s">
        <v>46</v>
      </c>
    </row>
    <row r="782" spans="1:29" x14ac:dyDescent="0.3">
      <c r="A782" s="1" t="s">
        <v>29</v>
      </c>
      <c r="B782" t="s">
        <v>393</v>
      </c>
      <c r="C782" t="s">
        <v>2946</v>
      </c>
      <c r="D782" t="s">
        <v>98</v>
      </c>
      <c r="E782">
        <v>6</v>
      </c>
      <c r="F782" t="s">
        <v>271</v>
      </c>
      <c r="G782" t="s">
        <v>340</v>
      </c>
      <c r="H782" t="s">
        <v>35</v>
      </c>
      <c r="I782" t="s">
        <v>530</v>
      </c>
      <c r="J782" t="s">
        <v>2947</v>
      </c>
      <c r="K782" t="s">
        <v>2948</v>
      </c>
      <c r="L782" t="s">
        <v>2949</v>
      </c>
      <c r="M782" t="s">
        <v>613</v>
      </c>
      <c r="N782" t="s">
        <v>94</v>
      </c>
      <c r="O782">
        <v>2852</v>
      </c>
      <c r="P782">
        <v>7669</v>
      </c>
      <c r="Q782" t="s">
        <v>59</v>
      </c>
      <c r="R782">
        <v>971</v>
      </c>
      <c r="S782" s="2">
        <v>45143</v>
      </c>
      <c r="T782" s="2">
        <v>45162</v>
      </c>
      <c r="U782">
        <v>23885</v>
      </c>
      <c r="V782" t="s">
        <v>43</v>
      </c>
      <c r="W782">
        <v>639</v>
      </c>
      <c r="X782" t="s">
        <v>60</v>
      </c>
      <c r="Y782" t="s">
        <v>45</v>
      </c>
      <c r="Z782">
        <v>0</v>
      </c>
      <c r="AA782">
        <v>947</v>
      </c>
      <c r="AB782">
        <v>6996</v>
      </c>
      <c r="AC782" t="s">
        <v>46</v>
      </c>
    </row>
    <row r="783" spans="1:29" x14ac:dyDescent="0.3">
      <c r="A783" s="1" t="s">
        <v>47</v>
      </c>
      <c r="B783" t="s">
        <v>234</v>
      </c>
      <c r="C783" t="s">
        <v>564</v>
      </c>
      <c r="D783" t="s">
        <v>352</v>
      </c>
      <c r="E783">
        <v>8</v>
      </c>
      <c r="F783" t="s">
        <v>120</v>
      </c>
      <c r="G783" t="s">
        <v>489</v>
      </c>
      <c r="H783" t="s">
        <v>79</v>
      </c>
      <c r="I783" t="s">
        <v>523</v>
      </c>
      <c r="J783" t="s">
        <v>102</v>
      </c>
      <c r="K783" t="s">
        <v>2950</v>
      </c>
      <c r="L783" t="s">
        <v>2951</v>
      </c>
      <c r="M783" t="s">
        <v>2756</v>
      </c>
      <c r="N783" t="s">
        <v>84</v>
      </c>
      <c r="O783">
        <v>27024</v>
      </c>
      <c r="P783">
        <v>31944</v>
      </c>
      <c r="Q783" t="s">
        <v>95</v>
      </c>
      <c r="R783">
        <v>581</v>
      </c>
      <c r="S783" s="2">
        <v>44667</v>
      </c>
      <c r="T783" t="s">
        <v>42</v>
      </c>
      <c r="U783">
        <v>0</v>
      </c>
      <c r="V783" t="s">
        <v>43</v>
      </c>
      <c r="W783">
        <v>437</v>
      </c>
      <c r="X783" t="s">
        <v>44</v>
      </c>
      <c r="Y783" t="s">
        <v>45</v>
      </c>
      <c r="Z783">
        <v>0</v>
      </c>
      <c r="AA783">
        <v>449</v>
      </c>
      <c r="AB783">
        <v>29880</v>
      </c>
      <c r="AC783" t="s">
        <v>107</v>
      </c>
    </row>
    <row r="784" spans="1:29" x14ac:dyDescent="0.3">
      <c r="A784" s="1" t="s">
        <v>47</v>
      </c>
      <c r="B784" t="s">
        <v>108</v>
      </c>
      <c r="C784" t="s">
        <v>109</v>
      </c>
      <c r="D784" t="s">
        <v>185</v>
      </c>
      <c r="E784">
        <v>9</v>
      </c>
      <c r="F784" t="s">
        <v>33</v>
      </c>
      <c r="G784" t="s">
        <v>209</v>
      </c>
      <c r="H784" t="s">
        <v>79</v>
      </c>
      <c r="I784" t="s">
        <v>2613</v>
      </c>
      <c r="J784" t="s">
        <v>319</v>
      </c>
      <c r="K784" t="s">
        <v>2952</v>
      </c>
      <c r="L784" t="s">
        <v>2953</v>
      </c>
      <c r="M784" t="s">
        <v>660</v>
      </c>
      <c r="N784" t="s">
        <v>94</v>
      </c>
      <c r="O784">
        <v>25382</v>
      </c>
      <c r="P784">
        <v>29939</v>
      </c>
      <c r="Q784" t="s">
        <v>95</v>
      </c>
      <c r="R784">
        <v>49</v>
      </c>
      <c r="S784" s="2">
        <v>44582</v>
      </c>
      <c r="T784" s="2">
        <v>44591</v>
      </c>
      <c r="U784">
        <v>0</v>
      </c>
      <c r="V784" t="s">
        <v>106</v>
      </c>
      <c r="W784">
        <v>772</v>
      </c>
      <c r="X784" t="s">
        <v>60</v>
      </c>
      <c r="Y784" t="s">
        <v>61</v>
      </c>
      <c r="Z784">
        <v>0</v>
      </c>
      <c r="AA784">
        <v>987</v>
      </c>
      <c r="AB784">
        <v>25504</v>
      </c>
      <c r="AC784" t="s">
        <v>73</v>
      </c>
    </row>
    <row r="785" spans="1:29" x14ac:dyDescent="0.3">
      <c r="A785" s="1" t="s">
        <v>47</v>
      </c>
      <c r="B785" t="s">
        <v>176</v>
      </c>
      <c r="C785" t="s">
        <v>2265</v>
      </c>
      <c r="D785" t="s">
        <v>76</v>
      </c>
      <c r="E785">
        <v>8</v>
      </c>
      <c r="F785" t="s">
        <v>33</v>
      </c>
      <c r="G785" t="s">
        <v>170</v>
      </c>
      <c r="H785" t="s">
        <v>35</v>
      </c>
      <c r="I785" t="s">
        <v>2954</v>
      </c>
      <c r="J785" t="s">
        <v>674</v>
      </c>
      <c r="K785" t="s">
        <v>2955</v>
      </c>
      <c r="L785" t="s">
        <v>2956</v>
      </c>
      <c r="M785" t="s">
        <v>902</v>
      </c>
      <c r="N785" t="s">
        <v>58</v>
      </c>
      <c r="O785">
        <v>22934</v>
      </c>
      <c r="P785">
        <v>27729</v>
      </c>
      <c r="Q785" t="s">
        <v>59</v>
      </c>
      <c r="R785">
        <v>701</v>
      </c>
      <c r="S785" s="2">
        <v>44714</v>
      </c>
      <c r="T785" s="2">
        <v>44719</v>
      </c>
      <c r="U785">
        <v>36571</v>
      </c>
      <c r="V785" t="s">
        <v>85</v>
      </c>
      <c r="W785">
        <v>708</v>
      </c>
      <c r="X785" t="s">
        <v>60</v>
      </c>
      <c r="Y785" t="s">
        <v>72</v>
      </c>
      <c r="Z785">
        <v>2140</v>
      </c>
      <c r="AA785">
        <v>315</v>
      </c>
      <c r="AB785">
        <v>24919</v>
      </c>
      <c r="AC785" t="s">
        <v>73</v>
      </c>
    </row>
    <row r="786" spans="1:29" x14ac:dyDescent="0.3">
      <c r="A786" s="1" t="s">
        <v>29</v>
      </c>
      <c r="B786" t="s">
        <v>541</v>
      </c>
      <c r="C786" t="s">
        <v>541</v>
      </c>
      <c r="D786" t="s">
        <v>98</v>
      </c>
      <c r="E786">
        <v>5</v>
      </c>
      <c r="F786" t="s">
        <v>271</v>
      </c>
      <c r="G786" t="s">
        <v>353</v>
      </c>
      <c r="H786" t="s">
        <v>79</v>
      </c>
      <c r="I786" t="s">
        <v>559</v>
      </c>
      <c r="J786" t="s">
        <v>2957</v>
      </c>
      <c r="K786" t="s">
        <v>2958</v>
      </c>
      <c r="L786" t="s">
        <v>2959</v>
      </c>
      <c r="M786" t="s">
        <v>563</v>
      </c>
      <c r="N786" t="s">
        <v>84</v>
      </c>
      <c r="O786">
        <v>26870</v>
      </c>
      <c r="P786">
        <v>29399</v>
      </c>
      <c r="Q786" t="s">
        <v>59</v>
      </c>
      <c r="R786">
        <v>887</v>
      </c>
      <c r="S786" s="2">
        <v>45001</v>
      </c>
      <c r="T786" t="s">
        <v>42</v>
      </c>
      <c r="U786">
        <v>824</v>
      </c>
      <c r="V786" t="s">
        <v>71</v>
      </c>
      <c r="W786">
        <v>512</v>
      </c>
      <c r="X786" t="s">
        <v>44</v>
      </c>
      <c r="Y786" t="s">
        <v>61</v>
      </c>
      <c r="Z786">
        <v>0</v>
      </c>
      <c r="AA786">
        <v>910</v>
      </c>
      <c r="AB786">
        <v>27699</v>
      </c>
      <c r="AC786" t="s">
        <v>107</v>
      </c>
    </row>
    <row r="787" spans="1:29" x14ac:dyDescent="0.3">
      <c r="A787" s="1" t="s">
        <v>47</v>
      </c>
      <c r="B787" t="s">
        <v>48</v>
      </c>
      <c r="C787" t="s">
        <v>2960</v>
      </c>
      <c r="D787" t="s">
        <v>387</v>
      </c>
      <c r="E787">
        <v>5</v>
      </c>
      <c r="F787" t="s">
        <v>120</v>
      </c>
      <c r="G787" t="s">
        <v>489</v>
      </c>
      <c r="H787" t="s">
        <v>35</v>
      </c>
      <c r="I787" t="s">
        <v>464</v>
      </c>
      <c r="J787" t="s">
        <v>2961</v>
      </c>
      <c r="K787" t="s">
        <v>2962</v>
      </c>
      <c r="L787" t="s">
        <v>2963</v>
      </c>
      <c r="M787" t="s">
        <v>220</v>
      </c>
      <c r="N787" t="s">
        <v>58</v>
      </c>
      <c r="O787">
        <v>25127</v>
      </c>
      <c r="P787">
        <v>30065</v>
      </c>
      <c r="Q787" t="s">
        <v>95</v>
      </c>
      <c r="R787">
        <v>642</v>
      </c>
      <c r="S787" s="2">
        <v>45220</v>
      </c>
      <c r="T787" s="2">
        <v>45242</v>
      </c>
      <c r="U787">
        <v>0</v>
      </c>
      <c r="V787" t="s">
        <v>71</v>
      </c>
      <c r="W787">
        <v>656</v>
      </c>
      <c r="X787" t="s">
        <v>60</v>
      </c>
      <c r="Y787" t="s">
        <v>72</v>
      </c>
      <c r="Z787">
        <v>2328</v>
      </c>
      <c r="AA787">
        <v>84</v>
      </c>
      <c r="AB787">
        <v>27988</v>
      </c>
      <c r="AC787" t="s">
        <v>107</v>
      </c>
    </row>
    <row r="788" spans="1:29" x14ac:dyDescent="0.3">
      <c r="A788" s="1" t="s">
        <v>47</v>
      </c>
      <c r="B788" t="s">
        <v>145</v>
      </c>
      <c r="C788" t="s">
        <v>688</v>
      </c>
      <c r="D788" t="s">
        <v>119</v>
      </c>
      <c r="E788">
        <v>1</v>
      </c>
      <c r="F788" t="s">
        <v>271</v>
      </c>
      <c r="G788" t="s">
        <v>689</v>
      </c>
      <c r="H788" t="s">
        <v>79</v>
      </c>
      <c r="I788" t="s">
        <v>2746</v>
      </c>
      <c r="J788" t="s">
        <v>342</v>
      </c>
      <c r="K788">
        <f>1-967-939-1036</f>
        <v>-2941</v>
      </c>
      <c r="L788" t="s">
        <v>2964</v>
      </c>
      <c r="M788" t="s">
        <v>2965</v>
      </c>
      <c r="N788" t="s">
        <v>94</v>
      </c>
      <c r="O788">
        <v>29636</v>
      </c>
      <c r="P788">
        <v>31762</v>
      </c>
      <c r="Q788" t="s">
        <v>59</v>
      </c>
      <c r="R788">
        <v>576</v>
      </c>
      <c r="S788" s="2">
        <v>45316</v>
      </c>
      <c r="T788" t="s">
        <v>42</v>
      </c>
      <c r="U788">
        <v>32795</v>
      </c>
      <c r="V788" t="s">
        <v>106</v>
      </c>
      <c r="W788">
        <v>577</v>
      </c>
      <c r="X788" t="s">
        <v>44</v>
      </c>
      <c r="Y788" t="s">
        <v>45</v>
      </c>
      <c r="Z788">
        <v>0</v>
      </c>
      <c r="AA788">
        <v>727</v>
      </c>
      <c r="AB788">
        <v>31126</v>
      </c>
      <c r="AC788" t="s">
        <v>73</v>
      </c>
    </row>
    <row r="789" spans="1:29" x14ac:dyDescent="0.3">
      <c r="A789" s="1" t="s">
        <v>47</v>
      </c>
      <c r="B789" t="s">
        <v>145</v>
      </c>
      <c r="C789" t="s">
        <v>146</v>
      </c>
      <c r="D789" t="s">
        <v>236</v>
      </c>
      <c r="E789">
        <v>9</v>
      </c>
      <c r="F789" t="s">
        <v>129</v>
      </c>
      <c r="G789" t="s">
        <v>163</v>
      </c>
      <c r="H789" t="s">
        <v>35</v>
      </c>
      <c r="I789" t="s">
        <v>216</v>
      </c>
      <c r="J789" t="s">
        <v>524</v>
      </c>
      <c r="K789" t="s">
        <v>2966</v>
      </c>
      <c r="L789" t="s">
        <v>2967</v>
      </c>
      <c r="M789" t="s">
        <v>2358</v>
      </c>
      <c r="N789" t="s">
        <v>40</v>
      </c>
      <c r="O789">
        <v>27862</v>
      </c>
      <c r="P789">
        <v>30886</v>
      </c>
      <c r="Q789" t="s">
        <v>59</v>
      </c>
      <c r="R789">
        <v>994</v>
      </c>
      <c r="S789" s="2">
        <v>45214</v>
      </c>
      <c r="T789" t="s">
        <v>42</v>
      </c>
      <c r="U789">
        <v>9307</v>
      </c>
      <c r="V789" t="s">
        <v>106</v>
      </c>
      <c r="W789">
        <v>648</v>
      </c>
      <c r="X789" t="s">
        <v>44</v>
      </c>
      <c r="Y789" t="s">
        <v>72</v>
      </c>
      <c r="Z789">
        <v>0</v>
      </c>
      <c r="AA789">
        <v>79</v>
      </c>
      <c r="AB789">
        <v>30401</v>
      </c>
      <c r="AC789" t="s">
        <v>46</v>
      </c>
    </row>
    <row r="790" spans="1:29" x14ac:dyDescent="0.3">
      <c r="A790" s="1" t="s">
        <v>47</v>
      </c>
      <c r="B790" t="s">
        <v>234</v>
      </c>
      <c r="C790" t="s">
        <v>1375</v>
      </c>
      <c r="D790" t="s">
        <v>257</v>
      </c>
      <c r="E790">
        <v>7</v>
      </c>
      <c r="F790" t="s">
        <v>99</v>
      </c>
      <c r="G790" t="s">
        <v>1138</v>
      </c>
      <c r="H790" t="s">
        <v>79</v>
      </c>
      <c r="I790" t="s">
        <v>621</v>
      </c>
      <c r="J790" t="s">
        <v>693</v>
      </c>
      <c r="K790" t="s">
        <v>2968</v>
      </c>
      <c r="L790" t="s">
        <v>2969</v>
      </c>
      <c r="M790" t="s">
        <v>2192</v>
      </c>
      <c r="N790" t="s">
        <v>40</v>
      </c>
      <c r="O790">
        <v>18833</v>
      </c>
      <c r="P790">
        <v>23375</v>
      </c>
      <c r="Q790" t="s">
        <v>41</v>
      </c>
      <c r="R790">
        <v>979</v>
      </c>
      <c r="S790" s="2">
        <v>45321</v>
      </c>
      <c r="T790" s="2">
        <v>45334</v>
      </c>
      <c r="U790">
        <v>0</v>
      </c>
      <c r="V790" t="s">
        <v>85</v>
      </c>
      <c r="W790">
        <v>607</v>
      </c>
      <c r="X790" t="s">
        <v>60</v>
      </c>
      <c r="Y790" t="s">
        <v>45</v>
      </c>
      <c r="Z790">
        <v>0</v>
      </c>
      <c r="AA790">
        <v>711</v>
      </c>
      <c r="AB790">
        <v>22977</v>
      </c>
      <c r="AC790" t="s">
        <v>46</v>
      </c>
    </row>
    <row r="791" spans="1:29" x14ac:dyDescent="0.3">
      <c r="A791" s="1" t="s">
        <v>47</v>
      </c>
      <c r="B791" t="s">
        <v>234</v>
      </c>
      <c r="C791" t="s">
        <v>2970</v>
      </c>
      <c r="D791" t="s">
        <v>257</v>
      </c>
      <c r="E791">
        <v>8</v>
      </c>
      <c r="F791" t="s">
        <v>33</v>
      </c>
      <c r="G791" t="s">
        <v>179</v>
      </c>
      <c r="H791" t="s">
        <v>79</v>
      </c>
      <c r="I791" t="s">
        <v>2533</v>
      </c>
      <c r="J791" t="s">
        <v>936</v>
      </c>
      <c r="K791">
        <f>1-888-557-8996</f>
        <v>-10440</v>
      </c>
      <c r="L791" t="s">
        <v>2971</v>
      </c>
      <c r="M791" t="s">
        <v>483</v>
      </c>
      <c r="N791" t="s">
        <v>84</v>
      </c>
      <c r="O791">
        <v>19960</v>
      </c>
      <c r="P791">
        <v>24731</v>
      </c>
      <c r="Q791" t="s">
        <v>59</v>
      </c>
      <c r="R791">
        <v>539</v>
      </c>
      <c r="S791" s="2">
        <v>45144</v>
      </c>
      <c r="T791" s="2">
        <v>45169</v>
      </c>
      <c r="U791">
        <v>36949</v>
      </c>
      <c r="V791" t="s">
        <v>85</v>
      </c>
      <c r="W791">
        <v>510</v>
      </c>
      <c r="X791" t="s">
        <v>60</v>
      </c>
      <c r="Y791" t="s">
        <v>72</v>
      </c>
      <c r="Z791">
        <v>0</v>
      </c>
      <c r="AA791">
        <v>65</v>
      </c>
      <c r="AB791">
        <v>21730</v>
      </c>
      <c r="AC791" t="s">
        <v>46</v>
      </c>
    </row>
    <row r="792" spans="1:29" x14ac:dyDescent="0.3">
      <c r="A792" s="1" t="s">
        <v>29</v>
      </c>
      <c r="B792" t="s">
        <v>228</v>
      </c>
      <c r="C792" t="s">
        <v>635</v>
      </c>
      <c r="D792" t="s">
        <v>110</v>
      </c>
      <c r="E792">
        <v>8</v>
      </c>
      <c r="F792" t="s">
        <v>51</v>
      </c>
      <c r="G792" t="s">
        <v>1069</v>
      </c>
      <c r="H792" t="s">
        <v>79</v>
      </c>
      <c r="I792" t="s">
        <v>459</v>
      </c>
      <c r="J792" t="s">
        <v>936</v>
      </c>
      <c r="K792">
        <v>1051294629</v>
      </c>
      <c r="L792" t="s">
        <v>2972</v>
      </c>
      <c r="M792" t="s">
        <v>479</v>
      </c>
      <c r="N792" t="s">
        <v>84</v>
      </c>
      <c r="O792">
        <v>15169</v>
      </c>
      <c r="P792">
        <v>17171</v>
      </c>
      <c r="Q792" t="s">
        <v>59</v>
      </c>
      <c r="R792">
        <v>676</v>
      </c>
      <c r="S792" s="2">
        <v>44401</v>
      </c>
      <c r="T792" s="2">
        <v>44416</v>
      </c>
      <c r="U792">
        <v>796</v>
      </c>
      <c r="V792" t="s">
        <v>43</v>
      </c>
      <c r="W792">
        <v>577</v>
      </c>
      <c r="X792" t="s">
        <v>60</v>
      </c>
      <c r="Y792" t="s">
        <v>61</v>
      </c>
      <c r="Z792">
        <v>0</v>
      </c>
      <c r="AA792">
        <v>643</v>
      </c>
      <c r="AB792">
        <v>15916</v>
      </c>
      <c r="AC792" t="s">
        <v>73</v>
      </c>
    </row>
    <row r="793" spans="1:29" x14ac:dyDescent="0.3">
      <c r="A793" s="1" t="s">
        <v>29</v>
      </c>
      <c r="B793" t="s">
        <v>96</v>
      </c>
      <c r="C793" t="s">
        <v>2973</v>
      </c>
      <c r="D793" t="s">
        <v>98</v>
      </c>
      <c r="E793">
        <v>4</v>
      </c>
      <c r="F793" t="s">
        <v>120</v>
      </c>
      <c r="G793" t="s">
        <v>586</v>
      </c>
      <c r="H793" t="s">
        <v>35</v>
      </c>
      <c r="I793" t="s">
        <v>238</v>
      </c>
      <c r="J793" t="s">
        <v>2315</v>
      </c>
      <c r="K793" t="s">
        <v>2974</v>
      </c>
      <c r="L793" t="s">
        <v>2975</v>
      </c>
      <c r="M793" t="s">
        <v>665</v>
      </c>
      <c r="N793" t="s">
        <v>84</v>
      </c>
      <c r="O793">
        <v>10605</v>
      </c>
      <c r="P793">
        <v>14365</v>
      </c>
      <c r="Q793" t="s">
        <v>95</v>
      </c>
      <c r="R793">
        <v>641</v>
      </c>
      <c r="S793" s="2">
        <v>44766</v>
      </c>
      <c r="T793" t="s">
        <v>42</v>
      </c>
      <c r="U793">
        <v>0</v>
      </c>
      <c r="V793" t="s">
        <v>43</v>
      </c>
      <c r="W793">
        <v>587</v>
      </c>
      <c r="X793" t="s">
        <v>44</v>
      </c>
      <c r="Y793" t="s">
        <v>45</v>
      </c>
      <c r="Z793">
        <v>0</v>
      </c>
      <c r="AA793">
        <v>121</v>
      </c>
      <c r="AB793">
        <v>12310</v>
      </c>
      <c r="AC793" t="s">
        <v>107</v>
      </c>
    </row>
    <row r="794" spans="1:29" x14ac:dyDescent="0.3">
      <c r="A794" s="1" t="s">
        <v>29</v>
      </c>
      <c r="B794" t="s">
        <v>74</v>
      </c>
      <c r="C794" t="s">
        <v>168</v>
      </c>
      <c r="D794" t="s">
        <v>185</v>
      </c>
      <c r="E794">
        <v>6</v>
      </c>
      <c r="F794" t="s">
        <v>221</v>
      </c>
      <c r="G794" t="s">
        <v>858</v>
      </c>
      <c r="H794" t="s">
        <v>79</v>
      </c>
      <c r="I794" t="s">
        <v>2914</v>
      </c>
      <c r="J794" t="s">
        <v>530</v>
      </c>
      <c r="K794">
        <f>1-749-570-2151</f>
        <v>-3469</v>
      </c>
      <c r="L794" t="s">
        <v>2976</v>
      </c>
      <c r="M794" t="s">
        <v>973</v>
      </c>
      <c r="N794" t="s">
        <v>58</v>
      </c>
      <c r="O794">
        <v>11517</v>
      </c>
      <c r="P794">
        <v>15153</v>
      </c>
      <c r="Q794" t="s">
        <v>95</v>
      </c>
      <c r="R794">
        <v>580</v>
      </c>
      <c r="S794" s="2">
        <v>45006</v>
      </c>
      <c r="T794" s="2">
        <v>45020</v>
      </c>
      <c r="U794">
        <v>0</v>
      </c>
      <c r="V794" t="s">
        <v>85</v>
      </c>
      <c r="W794">
        <v>514</v>
      </c>
      <c r="X794" t="s">
        <v>60</v>
      </c>
      <c r="Y794" t="s">
        <v>72</v>
      </c>
      <c r="Z794">
        <v>4877</v>
      </c>
      <c r="AA794">
        <v>104</v>
      </c>
      <c r="AB794">
        <v>12722</v>
      </c>
      <c r="AC794" t="s">
        <v>73</v>
      </c>
    </row>
    <row r="795" spans="1:29" x14ac:dyDescent="0.3">
      <c r="A795" s="1" t="s">
        <v>29</v>
      </c>
      <c r="B795" t="s">
        <v>30</v>
      </c>
      <c r="C795" t="s">
        <v>1024</v>
      </c>
      <c r="D795" t="s">
        <v>98</v>
      </c>
      <c r="E795">
        <v>3</v>
      </c>
      <c r="F795" t="s">
        <v>51</v>
      </c>
      <c r="G795" t="s">
        <v>710</v>
      </c>
      <c r="H795" t="s">
        <v>79</v>
      </c>
      <c r="I795" t="s">
        <v>36</v>
      </c>
      <c r="J795" t="s">
        <v>916</v>
      </c>
      <c r="K795" t="s">
        <v>2977</v>
      </c>
      <c r="L795" t="s">
        <v>2978</v>
      </c>
      <c r="M795" t="s">
        <v>1395</v>
      </c>
      <c r="N795" t="s">
        <v>40</v>
      </c>
      <c r="O795">
        <v>3724</v>
      </c>
      <c r="P795">
        <v>8543</v>
      </c>
      <c r="Q795" t="s">
        <v>41</v>
      </c>
      <c r="R795">
        <v>382</v>
      </c>
      <c r="S795" s="2">
        <v>45038</v>
      </c>
      <c r="T795" t="s">
        <v>42</v>
      </c>
      <c r="U795">
        <v>0</v>
      </c>
      <c r="V795" t="s">
        <v>43</v>
      </c>
      <c r="W795">
        <v>598</v>
      </c>
      <c r="X795" t="s">
        <v>44</v>
      </c>
      <c r="Y795" t="s">
        <v>45</v>
      </c>
      <c r="Z795">
        <v>0</v>
      </c>
      <c r="AA795">
        <v>644</v>
      </c>
      <c r="AB795">
        <v>4490</v>
      </c>
      <c r="AC795" t="s">
        <v>46</v>
      </c>
    </row>
    <row r="796" spans="1:29" x14ac:dyDescent="0.3">
      <c r="A796" s="1" t="s">
        <v>47</v>
      </c>
      <c r="B796" t="s">
        <v>161</v>
      </c>
      <c r="C796" t="s">
        <v>2091</v>
      </c>
      <c r="D796" t="s">
        <v>178</v>
      </c>
      <c r="E796">
        <v>2</v>
      </c>
      <c r="F796" t="s">
        <v>64</v>
      </c>
      <c r="G796" t="s">
        <v>1152</v>
      </c>
      <c r="H796" t="s">
        <v>35</v>
      </c>
      <c r="I796" t="s">
        <v>838</v>
      </c>
      <c r="J796" t="s">
        <v>693</v>
      </c>
      <c r="K796" t="s">
        <v>2979</v>
      </c>
      <c r="L796" t="s">
        <v>2980</v>
      </c>
      <c r="M796" t="s">
        <v>167</v>
      </c>
      <c r="N796" t="s">
        <v>58</v>
      </c>
      <c r="O796">
        <v>6336</v>
      </c>
      <c r="P796">
        <v>8404</v>
      </c>
      <c r="Q796" t="s">
        <v>59</v>
      </c>
      <c r="R796">
        <v>789</v>
      </c>
      <c r="S796" s="2">
        <v>45260</v>
      </c>
      <c r="T796" s="2">
        <v>45267</v>
      </c>
      <c r="U796">
        <v>7162</v>
      </c>
      <c r="V796" t="s">
        <v>85</v>
      </c>
      <c r="W796">
        <v>481</v>
      </c>
      <c r="X796" t="s">
        <v>60</v>
      </c>
      <c r="Y796" t="s">
        <v>45</v>
      </c>
      <c r="Z796">
        <v>4049</v>
      </c>
      <c r="AA796">
        <v>353</v>
      </c>
      <c r="AB796">
        <v>7912</v>
      </c>
      <c r="AC796" t="s">
        <v>107</v>
      </c>
    </row>
    <row r="797" spans="1:29" x14ac:dyDescent="0.3">
      <c r="A797" s="1" t="s">
        <v>29</v>
      </c>
      <c r="B797" t="s">
        <v>228</v>
      </c>
      <c r="C797" t="s">
        <v>2981</v>
      </c>
      <c r="D797" t="s">
        <v>155</v>
      </c>
      <c r="E797">
        <v>7</v>
      </c>
      <c r="F797" t="s">
        <v>77</v>
      </c>
      <c r="G797" t="s">
        <v>980</v>
      </c>
      <c r="H797" t="s">
        <v>79</v>
      </c>
      <c r="I797" t="s">
        <v>417</v>
      </c>
      <c r="J797" t="s">
        <v>2982</v>
      </c>
      <c r="K797" t="s">
        <v>2983</v>
      </c>
      <c r="L797" t="s">
        <v>2984</v>
      </c>
      <c r="M797" t="s">
        <v>640</v>
      </c>
      <c r="N797" t="s">
        <v>84</v>
      </c>
      <c r="O797">
        <v>11674</v>
      </c>
      <c r="P797">
        <v>13912</v>
      </c>
      <c r="Q797" t="s">
        <v>95</v>
      </c>
      <c r="R797">
        <v>981</v>
      </c>
      <c r="S797" s="2">
        <v>44689</v>
      </c>
      <c r="T797" s="2">
        <v>44699</v>
      </c>
      <c r="U797">
        <v>0</v>
      </c>
      <c r="V797" t="s">
        <v>71</v>
      </c>
      <c r="W797">
        <v>502</v>
      </c>
      <c r="X797" t="s">
        <v>60</v>
      </c>
      <c r="Y797" t="s">
        <v>72</v>
      </c>
      <c r="Z797">
        <v>0</v>
      </c>
      <c r="AA797">
        <v>563</v>
      </c>
      <c r="AB797">
        <v>13720</v>
      </c>
      <c r="AC797" t="s">
        <v>46</v>
      </c>
    </row>
    <row r="798" spans="1:29" x14ac:dyDescent="0.3">
      <c r="A798" s="1" t="s">
        <v>29</v>
      </c>
      <c r="B798" t="s">
        <v>96</v>
      </c>
      <c r="C798" t="s">
        <v>2169</v>
      </c>
      <c r="D798" t="s">
        <v>178</v>
      </c>
      <c r="E798">
        <v>1</v>
      </c>
      <c r="F798" t="s">
        <v>186</v>
      </c>
      <c r="G798" t="s">
        <v>535</v>
      </c>
      <c r="H798" t="s">
        <v>35</v>
      </c>
      <c r="I798" t="s">
        <v>2985</v>
      </c>
      <c r="J798" t="s">
        <v>1323</v>
      </c>
      <c r="K798" t="s">
        <v>2986</v>
      </c>
      <c r="L798" t="s">
        <v>2987</v>
      </c>
      <c r="M798" t="s">
        <v>1136</v>
      </c>
      <c r="N798" t="s">
        <v>84</v>
      </c>
      <c r="O798">
        <v>9652</v>
      </c>
      <c r="P798">
        <v>14064</v>
      </c>
      <c r="Q798" t="s">
        <v>95</v>
      </c>
      <c r="R798">
        <v>935</v>
      </c>
      <c r="S798" s="2">
        <v>44946</v>
      </c>
      <c r="T798" t="s">
        <v>42</v>
      </c>
      <c r="U798">
        <v>0</v>
      </c>
      <c r="V798" t="s">
        <v>106</v>
      </c>
      <c r="W798">
        <v>418</v>
      </c>
      <c r="X798" t="s">
        <v>44</v>
      </c>
      <c r="Y798" t="s">
        <v>72</v>
      </c>
      <c r="Z798">
        <v>0</v>
      </c>
      <c r="AA798">
        <v>623</v>
      </c>
      <c r="AB798">
        <v>12827</v>
      </c>
      <c r="AC798" t="s">
        <v>73</v>
      </c>
    </row>
    <row r="799" spans="1:29" x14ac:dyDescent="0.3">
      <c r="A799" s="1" t="s">
        <v>29</v>
      </c>
      <c r="B799" t="s">
        <v>228</v>
      </c>
      <c r="C799" t="s">
        <v>256</v>
      </c>
      <c r="D799" t="s">
        <v>128</v>
      </c>
      <c r="E799">
        <v>8</v>
      </c>
      <c r="F799" t="s">
        <v>77</v>
      </c>
      <c r="G799" t="s">
        <v>980</v>
      </c>
      <c r="H799" t="s">
        <v>35</v>
      </c>
      <c r="I799" t="s">
        <v>309</v>
      </c>
      <c r="J799" t="s">
        <v>2988</v>
      </c>
      <c r="K799" t="s">
        <v>2989</v>
      </c>
      <c r="L799" t="s">
        <v>2990</v>
      </c>
      <c r="M799" t="s">
        <v>479</v>
      </c>
      <c r="N799" t="s">
        <v>84</v>
      </c>
      <c r="O799">
        <v>26285</v>
      </c>
      <c r="P799">
        <v>29694</v>
      </c>
      <c r="Q799" t="s">
        <v>95</v>
      </c>
      <c r="R799">
        <v>883</v>
      </c>
      <c r="S799" s="2">
        <v>44344</v>
      </c>
      <c r="T799" t="s">
        <v>42</v>
      </c>
      <c r="U799">
        <v>0</v>
      </c>
      <c r="V799" t="s">
        <v>85</v>
      </c>
      <c r="W799">
        <v>830</v>
      </c>
      <c r="X799" t="s">
        <v>44</v>
      </c>
      <c r="Y799" t="s">
        <v>61</v>
      </c>
      <c r="Z799">
        <v>0</v>
      </c>
      <c r="AA799">
        <v>198</v>
      </c>
      <c r="AB799">
        <v>28087</v>
      </c>
      <c r="AC799" t="s">
        <v>107</v>
      </c>
    </row>
    <row r="800" spans="1:29" x14ac:dyDescent="0.3">
      <c r="A800" s="1" t="s">
        <v>29</v>
      </c>
      <c r="B800" t="s">
        <v>393</v>
      </c>
      <c r="C800" t="s">
        <v>2642</v>
      </c>
      <c r="D800" t="s">
        <v>76</v>
      </c>
      <c r="E800">
        <v>6</v>
      </c>
      <c r="F800" t="s">
        <v>186</v>
      </c>
      <c r="G800" t="s">
        <v>187</v>
      </c>
      <c r="H800" t="s">
        <v>79</v>
      </c>
      <c r="I800" t="s">
        <v>756</v>
      </c>
      <c r="J800" t="s">
        <v>2624</v>
      </c>
      <c r="K800" t="s">
        <v>2991</v>
      </c>
      <c r="L800" t="s">
        <v>2992</v>
      </c>
      <c r="M800" t="s">
        <v>613</v>
      </c>
      <c r="N800" t="s">
        <v>40</v>
      </c>
      <c r="O800">
        <v>19191</v>
      </c>
      <c r="P800">
        <v>23767</v>
      </c>
      <c r="Q800" t="s">
        <v>41</v>
      </c>
      <c r="R800">
        <v>576</v>
      </c>
      <c r="S800" s="2">
        <v>44954</v>
      </c>
      <c r="T800" s="2">
        <v>44967</v>
      </c>
      <c r="U800">
        <v>0</v>
      </c>
      <c r="V800" t="s">
        <v>43</v>
      </c>
      <c r="W800">
        <v>692</v>
      </c>
      <c r="X800" t="s">
        <v>60</v>
      </c>
      <c r="Y800" t="s">
        <v>72</v>
      </c>
      <c r="Z800">
        <v>0</v>
      </c>
      <c r="AA800">
        <v>543</v>
      </c>
      <c r="AB800">
        <v>23576</v>
      </c>
      <c r="AC800" t="s">
        <v>107</v>
      </c>
    </row>
    <row r="801" spans="1:29" x14ac:dyDescent="0.3">
      <c r="A801" s="1" t="s">
        <v>29</v>
      </c>
      <c r="B801" t="s">
        <v>62</v>
      </c>
      <c r="C801" t="s">
        <v>2993</v>
      </c>
      <c r="D801" t="s">
        <v>201</v>
      </c>
      <c r="E801">
        <v>2</v>
      </c>
      <c r="F801" t="s">
        <v>271</v>
      </c>
      <c r="G801" t="s">
        <v>1298</v>
      </c>
      <c r="H801" t="s">
        <v>35</v>
      </c>
      <c r="I801" t="s">
        <v>2994</v>
      </c>
      <c r="J801" t="s">
        <v>2995</v>
      </c>
      <c r="K801" t="s">
        <v>2996</v>
      </c>
      <c r="L801" t="s">
        <v>2997</v>
      </c>
      <c r="M801" t="s">
        <v>362</v>
      </c>
      <c r="N801" t="s">
        <v>40</v>
      </c>
      <c r="O801">
        <v>15953</v>
      </c>
      <c r="P801">
        <v>20711</v>
      </c>
      <c r="Q801" t="s">
        <v>59</v>
      </c>
      <c r="R801">
        <v>23</v>
      </c>
      <c r="S801" s="2">
        <v>45269</v>
      </c>
      <c r="T801" t="s">
        <v>42</v>
      </c>
      <c r="U801">
        <v>41118</v>
      </c>
      <c r="V801" t="s">
        <v>43</v>
      </c>
      <c r="W801">
        <v>604</v>
      </c>
      <c r="X801" t="s">
        <v>44</v>
      </c>
      <c r="Y801" t="s">
        <v>72</v>
      </c>
      <c r="Z801">
        <v>0</v>
      </c>
      <c r="AA801">
        <v>963</v>
      </c>
      <c r="AB801">
        <v>20707</v>
      </c>
      <c r="AC801" t="s">
        <v>73</v>
      </c>
    </row>
    <row r="802" spans="1:29" x14ac:dyDescent="0.3">
      <c r="A802" s="1" t="s">
        <v>47</v>
      </c>
      <c r="B802" t="s">
        <v>145</v>
      </c>
      <c r="C802" t="s">
        <v>688</v>
      </c>
      <c r="D802" t="s">
        <v>138</v>
      </c>
      <c r="E802">
        <v>6</v>
      </c>
      <c r="F802" t="s">
        <v>33</v>
      </c>
      <c r="G802" t="s">
        <v>848</v>
      </c>
      <c r="H802" t="s">
        <v>79</v>
      </c>
      <c r="I802" t="s">
        <v>803</v>
      </c>
      <c r="J802" t="s">
        <v>2126</v>
      </c>
      <c r="K802" t="s">
        <v>2998</v>
      </c>
      <c r="L802" t="s">
        <v>2999</v>
      </c>
      <c r="M802" t="s">
        <v>533</v>
      </c>
      <c r="N802" t="s">
        <v>84</v>
      </c>
      <c r="O802">
        <v>11845</v>
      </c>
      <c r="P802">
        <v>16660</v>
      </c>
      <c r="Q802" t="s">
        <v>95</v>
      </c>
      <c r="R802">
        <v>130</v>
      </c>
      <c r="S802" s="2">
        <v>44328</v>
      </c>
      <c r="T802" s="2">
        <v>44331</v>
      </c>
      <c r="U802">
        <v>0</v>
      </c>
      <c r="V802" t="s">
        <v>85</v>
      </c>
      <c r="W802">
        <v>748</v>
      </c>
      <c r="X802" t="s">
        <v>60</v>
      </c>
      <c r="Y802" t="s">
        <v>45</v>
      </c>
      <c r="Z802">
        <v>0</v>
      </c>
      <c r="AA802">
        <v>368</v>
      </c>
      <c r="AB802">
        <v>15245</v>
      </c>
      <c r="AC802" t="s">
        <v>73</v>
      </c>
    </row>
    <row r="803" spans="1:29" x14ac:dyDescent="0.3">
      <c r="A803" s="1" t="s">
        <v>47</v>
      </c>
      <c r="B803" t="s">
        <v>592</v>
      </c>
      <c r="C803" t="s">
        <v>1059</v>
      </c>
      <c r="D803" t="s">
        <v>50</v>
      </c>
      <c r="E803">
        <v>3</v>
      </c>
      <c r="F803" t="s">
        <v>51</v>
      </c>
      <c r="G803" t="s">
        <v>291</v>
      </c>
      <c r="H803" t="s">
        <v>35</v>
      </c>
      <c r="I803" t="s">
        <v>101</v>
      </c>
      <c r="J803" t="s">
        <v>637</v>
      </c>
      <c r="K803" t="s">
        <v>3000</v>
      </c>
      <c r="L803" t="s">
        <v>3001</v>
      </c>
      <c r="M803" t="s">
        <v>919</v>
      </c>
      <c r="N803" t="s">
        <v>40</v>
      </c>
      <c r="O803">
        <v>13576</v>
      </c>
      <c r="P803">
        <v>15776</v>
      </c>
      <c r="Q803" t="s">
        <v>59</v>
      </c>
      <c r="R803">
        <v>337</v>
      </c>
      <c r="S803" s="2">
        <v>45062</v>
      </c>
      <c r="T803" s="2">
        <v>45070</v>
      </c>
      <c r="U803">
        <v>5374</v>
      </c>
      <c r="V803" t="s">
        <v>43</v>
      </c>
      <c r="W803">
        <v>619</v>
      </c>
      <c r="X803" t="s">
        <v>60</v>
      </c>
      <c r="Y803" t="s">
        <v>45</v>
      </c>
      <c r="Z803">
        <v>0</v>
      </c>
      <c r="AA803">
        <v>364</v>
      </c>
      <c r="AB803">
        <v>15322</v>
      </c>
      <c r="AC803" t="s">
        <v>107</v>
      </c>
    </row>
    <row r="804" spans="1:29" x14ac:dyDescent="0.3">
      <c r="A804" s="1" t="s">
        <v>29</v>
      </c>
      <c r="B804" t="s">
        <v>327</v>
      </c>
      <c r="C804" t="s">
        <v>2681</v>
      </c>
      <c r="D804" t="s">
        <v>50</v>
      </c>
      <c r="E804">
        <v>6</v>
      </c>
      <c r="F804" t="s">
        <v>120</v>
      </c>
      <c r="G804" t="s">
        <v>121</v>
      </c>
      <c r="H804" t="s">
        <v>79</v>
      </c>
      <c r="I804" t="s">
        <v>3002</v>
      </c>
      <c r="J804" t="s">
        <v>530</v>
      </c>
      <c r="K804" t="s">
        <v>3003</v>
      </c>
      <c r="L804" t="s">
        <v>3004</v>
      </c>
      <c r="M804" t="s">
        <v>333</v>
      </c>
      <c r="N804" t="s">
        <v>58</v>
      </c>
      <c r="O804">
        <v>13958</v>
      </c>
      <c r="P804">
        <v>18389</v>
      </c>
      <c r="Q804" t="s">
        <v>95</v>
      </c>
      <c r="R804">
        <v>504</v>
      </c>
      <c r="S804" s="2">
        <v>44802</v>
      </c>
      <c r="T804" t="s">
        <v>42</v>
      </c>
      <c r="U804">
        <v>0</v>
      </c>
      <c r="V804" t="s">
        <v>106</v>
      </c>
      <c r="W804">
        <v>774</v>
      </c>
      <c r="X804" t="s">
        <v>44</v>
      </c>
      <c r="Y804" t="s">
        <v>72</v>
      </c>
      <c r="Z804">
        <v>4207</v>
      </c>
      <c r="AA804">
        <v>259</v>
      </c>
      <c r="AB804">
        <v>17834</v>
      </c>
      <c r="AC804" t="s">
        <v>46</v>
      </c>
    </row>
    <row r="805" spans="1:29" x14ac:dyDescent="0.3">
      <c r="A805" s="1" t="s">
        <v>47</v>
      </c>
      <c r="B805" t="s">
        <v>108</v>
      </c>
      <c r="C805" t="s">
        <v>270</v>
      </c>
      <c r="D805" t="s">
        <v>119</v>
      </c>
      <c r="E805">
        <v>3</v>
      </c>
      <c r="F805" t="s">
        <v>271</v>
      </c>
      <c r="G805" t="s">
        <v>689</v>
      </c>
      <c r="H805" t="s">
        <v>35</v>
      </c>
      <c r="I805" t="s">
        <v>1418</v>
      </c>
      <c r="J805" t="s">
        <v>1390</v>
      </c>
      <c r="K805" t="s">
        <v>3005</v>
      </c>
      <c r="L805" t="s">
        <v>3006</v>
      </c>
      <c r="M805" t="s">
        <v>1402</v>
      </c>
      <c r="N805" t="s">
        <v>58</v>
      </c>
      <c r="O805">
        <v>17187</v>
      </c>
      <c r="P805">
        <v>19678</v>
      </c>
      <c r="Q805" t="s">
        <v>95</v>
      </c>
      <c r="R805">
        <v>746</v>
      </c>
      <c r="S805" s="2">
        <v>44496</v>
      </c>
      <c r="T805" s="2">
        <v>44500</v>
      </c>
      <c r="U805">
        <v>0</v>
      </c>
      <c r="V805" t="s">
        <v>106</v>
      </c>
      <c r="W805">
        <v>715</v>
      </c>
      <c r="X805" t="s">
        <v>60</v>
      </c>
      <c r="Y805" t="s">
        <v>72</v>
      </c>
      <c r="Z805">
        <v>3250</v>
      </c>
      <c r="AA805">
        <v>514</v>
      </c>
      <c r="AB805">
        <v>17815</v>
      </c>
      <c r="AC805" t="s">
        <v>107</v>
      </c>
    </row>
    <row r="806" spans="1:29" x14ac:dyDescent="0.3">
      <c r="A806" s="1" t="s">
        <v>29</v>
      </c>
      <c r="B806" t="s">
        <v>86</v>
      </c>
      <c r="C806" t="s">
        <v>672</v>
      </c>
      <c r="D806" t="s">
        <v>110</v>
      </c>
      <c r="E806">
        <v>1</v>
      </c>
      <c r="F806" t="s">
        <v>120</v>
      </c>
      <c r="G806" t="s">
        <v>820</v>
      </c>
      <c r="H806" t="s">
        <v>35</v>
      </c>
      <c r="I806" t="s">
        <v>3007</v>
      </c>
      <c r="J806" t="s">
        <v>759</v>
      </c>
      <c r="K806" t="s">
        <v>3008</v>
      </c>
      <c r="L806" t="s">
        <v>3009</v>
      </c>
      <c r="M806" t="s">
        <v>1366</v>
      </c>
      <c r="N806" t="s">
        <v>84</v>
      </c>
      <c r="O806">
        <v>20581</v>
      </c>
      <c r="P806">
        <v>23163</v>
      </c>
      <c r="Q806" t="s">
        <v>59</v>
      </c>
      <c r="R806">
        <v>625</v>
      </c>
      <c r="S806" s="2">
        <v>44866</v>
      </c>
      <c r="T806" s="2">
        <v>44884</v>
      </c>
      <c r="U806">
        <v>42641</v>
      </c>
      <c r="V806" t="s">
        <v>106</v>
      </c>
      <c r="W806">
        <v>517</v>
      </c>
      <c r="X806" t="s">
        <v>60</v>
      </c>
      <c r="Y806" t="s">
        <v>45</v>
      </c>
      <c r="Z806">
        <v>0</v>
      </c>
      <c r="AA806">
        <v>502</v>
      </c>
      <c r="AB806">
        <v>21906</v>
      </c>
      <c r="AC806" t="s">
        <v>107</v>
      </c>
    </row>
    <row r="807" spans="1:29" x14ac:dyDescent="0.3">
      <c r="A807" s="1" t="s">
        <v>29</v>
      </c>
      <c r="B807" t="s">
        <v>86</v>
      </c>
      <c r="C807" t="s">
        <v>344</v>
      </c>
      <c r="D807" t="s">
        <v>201</v>
      </c>
      <c r="E807">
        <v>4</v>
      </c>
      <c r="F807" t="s">
        <v>186</v>
      </c>
      <c r="G807" t="s">
        <v>620</v>
      </c>
      <c r="H807" t="s">
        <v>35</v>
      </c>
      <c r="I807" t="s">
        <v>565</v>
      </c>
      <c r="J807" t="s">
        <v>90</v>
      </c>
      <c r="K807" t="s">
        <v>3010</v>
      </c>
      <c r="L807" t="s">
        <v>3011</v>
      </c>
      <c r="M807" t="s">
        <v>93</v>
      </c>
      <c r="N807" t="s">
        <v>94</v>
      </c>
      <c r="O807">
        <v>27083</v>
      </c>
      <c r="P807">
        <v>30539</v>
      </c>
      <c r="Q807" t="s">
        <v>95</v>
      </c>
      <c r="R807">
        <v>997</v>
      </c>
      <c r="S807" s="2">
        <v>45163</v>
      </c>
      <c r="T807" t="s">
        <v>42</v>
      </c>
      <c r="U807">
        <v>0</v>
      </c>
      <c r="V807" t="s">
        <v>43</v>
      </c>
      <c r="W807">
        <v>688</v>
      </c>
      <c r="X807" t="s">
        <v>44</v>
      </c>
      <c r="Y807" t="s">
        <v>61</v>
      </c>
      <c r="Z807">
        <v>0</v>
      </c>
      <c r="AA807">
        <v>721</v>
      </c>
      <c r="AB807">
        <v>27318</v>
      </c>
      <c r="AC807" t="s">
        <v>73</v>
      </c>
    </row>
    <row r="808" spans="1:29" x14ac:dyDescent="0.3">
      <c r="A808" s="1" t="s">
        <v>47</v>
      </c>
      <c r="B808" t="s">
        <v>117</v>
      </c>
      <c r="C808" t="s">
        <v>512</v>
      </c>
      <c r="D808" t="s">
        <v>201</v>
      </c>
      <c r="E808">
        <v>9</v>
      </c>
      <c r="F808" t="s">
        <v>221</v>
      </c>
      <c r="G808" t="s">
        <v>506</v>
      </c>
      <c r="H808" t="s">
        <v>79</v>
      </c>
      <c r="I808" t="s">
        <v>756</v>
      </c>
      <c r="J808" t="s">
        <v>1937</v>
      </c>
      <c r="K808" t="s">
        <v>3012</v>
      </c>
      <c r="L808" t="s">
        <v>2172</v>
      </c>
      <c r="M808" t="s">
        <v>126</v>
      </c>
      <c r="N808" t="s">
        <v>94</v>
      </c>
      <c r="O808">
        <v>4059</v>
      </c>
      <c r="P808">
        <v>6245</v>
      </c>
      <c r="Q808" t="s">
        <v>95</v>
      </c>
      <c r="R808">
        <v>270</v>
      </c>
      <c r="S808" s="2">
        <v>45085</v>
      </c>
      <c r="T808" s="2">
        <v>45096</v>
      </c>
      <c r="U808">
        <v>0</v>
      </c>
      <c r="V808" t="s">
        <v>85</v>
      </c>
      <c r="W808">
        <v>613</v>
      </c>
      <c r="X808" t="s">
        <v>60</v>
      </c>
      <c r="Y808" t="s">
        <v>61</v>
      </c>
      <c r="Z808">
        <v>0</v>
      </c>
      <c r="AA808">
        <v>580</v>
      </c>
      <c r="AB808">
        <v>6090</v>
      </c>
      <c r="AC808" t="s">
        <v>107</v>
      </c>
    </row>
    <row r="809" spans="1:29" x14ac:dyDescent="0.3">
      <c r="A809" s="1" t="s">
        <v>47</v>
      </c>
      <c r="B809" t="s">
        <v>145</v>
      </c>
      <c r="C809" t="s">
        <v>146</v>
      </c>
      <c r="D809" t="s">
        <v>110</v>
      </c>
      <c r="E809">
        <v>10</v>
      </c>
      <c r="F809" t="s">
        <v>33</v>
      </c>
      <c r="G809" t="s">
        <v>139</v>
      </c>
      <c r="H809" t="s">
        <v>79</v>
      </c>
      <c r="I809" t="s">
        <v>3013</v>
      </c>
      <c r="J809" t="s">
        <v>3014</v>
      </c>
      <c r="K809" t="s">
        <v>3015</v>
      </c>
      <c r="L809" t="s">
        <v>3016</v>
      </c>
      <c r="M809" t="s">
        <v>2965</v>
      </c>
      <c r="N809" t="s">
        <v>40</v>
      </c>
      <c r="O809">
        <v>13497</v>
      </c>
      <c r="P809">
        <v>17354</v>
      </c>
      <c r="Q809" t="s">
        <v>59</v>
      </c>
      <c r="R809">
        <v>810</v>
      </c>
      <c r="S809" s="2">
        <v>44347</v>
      </c>
      <c r="T809" s="2">
        <v>44369</v>
      </c>
      <c r="U809">
        <v>41304</v>
      </c>
      <c r="V809" t="s">
        <v>71</v>
      </c>
      <c r="W809">
        <v>600</v>
      </c>
      <c r="X809" t="s">
        <v>60</v>
      </c>
      <c r="Y809" t="s">
        <v>72</v>
      </c>
      <c r="Z809">
        <v>0</v>
      </c>
      <c r="AA809">
        <v>367</v>
      </c>
      <c r="AB809">
        <v>15773</v>
      </c>
      <c r="AC809" t="s">
        <v>46</v>
      </c>
    </row>
    <row r="810" spans="1:29" x14ac:dyDescent="0.3">
      <c r="A810" s="1" t="s">
        <v>47</v>
      </c>
      <c r="B810" t="s">
        <v>592</v>
      </c>
      <c r="C810" t="s">
        <v>1444</v>
      </c>
      <c r="D810" t="s">
        <v>387</v>
      </c>
      <c r="E810">
        <v>9</v>
      </c>
      <c r="F810" t="s">
        <v>64</v>
      </c>
      <c r="G810" t="s">
        <v>1599</v>
      </c>
      <c r="H810" t="s">
        <v>79</v>
      </c>
      <c r="I810" t="s">
        <v>1454</v>
      </c>
      <c r="J810" t="s">
        <v>3017</v>
      </c>
      <c r="K810" t="s">
        <v>3018</v>
      </c>
      <c r="L810" t="s">
        <v>1888</v>
      </c>
      <c r="M810" t="s">
        <v>3019</v>
      </c>
      <c r="N810" t="s">
        <v>40</v>
      </c>
      <c r="O810">
        <v>15184</v>
      </c>
      <c r="P810">
        <v>20091</v>
      </c>
      <c r="Q810" t="s">
        <v>95</v>
      </c>
      <c r="R810">
        <v>466</v>
      </c>
      <c r="S810" s="2">
        <v>44795</v>
      </c>
      <c r="T810" t="s">
        <v>42</v>
      </c>
      <c r="U810">
        <v>0</v>
      </c>
      <c r="V810" t="s">
        <v>43</v>
      </c>
      <c r="W810">
        <v>600</v>
      </c>
      <c r="X810" t="s">
        <v>44</v>
      </c>
      <c r="Y810" t="s">
        <v>72</v>
      </c>
      <c r="Z810">
        <v>0</v>
      </c>
      <c r="AA810">
        <v>964</v>
      </c>
      <c r="AB810">
        <v>17142</v>
      </c>
      <c r="AC810" t="s">
        <v>46</v>
      </c>
    </row>
    <row r="811" spans="1:29" x14ac:dyDescent="0.3">
      <c r="A811" s="1" t="s">
        <v>29</v>
      </c>
      <c r="B811" t="s">
        <v>96</v>
      </c>
      <c r="C811" t="s">
        <v>2802</v>
      </c>
      <c r="D811" t="s">
        <v>128</v>
      </c>
      <c r="E811">
        <v>2</v>
      </c>
      <c r="F811" t="s">
        <v>120</v>
      </c>
      <c r="G811" t="s">
        <v>1180</v>
      </c>
      <c r="H811" t="s">
        <v>35</v>
      </c>
      <c r="I811" t="s">
        <v>827</v>
      </c>
      <c r="J811" t="s">
        <v>748</v>
      </c>
      <c r="K811">
        <v>3372753830</v>
      </c>
      <c r="L811" t="s">
        <v>3020</v>
      </c>
      <c r="M811" t="s">
        <v>818</v>
      </c>
      <c r="N811" t="s">
        <v>58</v>
      </c>
      <c r="O811">
        <v>4631</v>
      </c>
      <c r="P811">
        <v>6714</v>
      </c>
      <c r="Q811" t="s">
        <v>59</v>
      </c>
      <c r="R811">
        <v>434</v>
      </c>
      <c r="S811" s="2">
        <v>44633</v>
      </c>
      <c r="T811" t="s">
        <v>42</v>
      </c>
      <c r="U811">
        <v>31856</v>
      </c>
      <c r="V811" t="s">
        <v>43</v>
      </c>
      <c r="W811">
        <v>696</v>
      </c>
      <c r="X811" t="s">
        <v>44</v>
      </c>
      <c r="Y811" t="s">
        <v>45</v>
      </c>
      <c r="Z811">
        <v>3840</v>
      </c>
      <c r="AA811">
        <v>538</v>
      </c>
      <c r="AB811">
        <v>4980</v>
      </c>
      <c r="AC811" t="s">
        <v>73</v>
      </c>
    </row>
    <row r="812" spans="1:29" x14ac:dyDescent="0.3">
      <c r="A812" s="1" t="s">
        <v>47</v>
      </c>
      <c r="B812" t="s">
        <v>145</v>
      </c>
      <c r="C812" t="s">
        <v>1527</v>
      </c>
      <c r="D812" t="s">
        <v>110</v>
      </c>
      <c r="E812">
        <v>1</v>
      </c>
      <c r="F812" t="s">
        <v>271</v>
      </c>
      <c r="G812" t="s">
        <v>353</v>
      </c>
      <c r="H812" t="s">
        <v>79</v>
      </c>
      <c r="I812" t="s">
        <v>265</v>
      </c>
      <c r="J812" t="s">
        <v>576</v>
      </c>
      <c r="K812" t="s">
        <v>3021</v>
      </c>
      <c r="L812" t="s">
        <v>3022</v>
      </c>
      <c r="M812" t="s">
        <v>533</v>
      </c>
      <c r="N812" t="s">
        <v>84</v>
      </c>
      <c r="O812">
        <v>4821</v>
      </c>
      <c r="P812">
        <v>8485</v>
      </c>
      <c r="Q812" t="s">
        <v>41</v>
      </c>
      <c r="R812">
        <v>982</v>
      </c>
      <c r="S812" s="2">
        <v>44310</v>
      </c>
      <c r="T812" s="2">
        <v>44319</v>
      </c>
      <c r="U812">
        <v>0</v>
      </c>
      <c r="V812" t="s">
        <v>106</v>
      </c>
      <c r="W812">
        <v>535</v>
      </c>
      <c r="X812" t="s">
        <v>60</v>
      </c>
      <c r="Y812" t="s">
        <v>45</v>
      </c>
      <c r="Z812">
        <v>0</v>
      </c>
      <c r="AA812">
        <v>431</v>
      </c>
      <c r="AB812">
        <v>6684</v>
      </c>
      <c r="AC812" t="s">
        <v>73</v>
      </c>
    </row>
    <row r="813" spans="1:29" x14ac:dyDescent="0.3">
      <c r="A813" s="1" t="s">
        <v>47</v>
      </c>
      <c r="B813" t="s">
        <v>153</v>
      </c>
      <c r="C813" t="s">
        <v>939</v>
      </c>
      <c r="D813" t="s">
        <v>169</v>
      </c>
      <c r="E813">
        <v>9</v>
      </c>
      <c r="F813" t="s">
        <v>51</v>
      </c>
      <c r="G813" t="s">
        <v>345</v>
      </c>
      <c r="H813" t="s">
        <v>35</v>
      </c>
      <c r="I813" t="s">
        <v>701</v>
      </c>
      <c r="J813" t="s">
        <v>3023</v>
      </c>
      <c r="K813" t="s">
        <v>3024</v>
      </c>
      <c r="L813" t="s">
        <v>3025</v>
      </c>
      <c r="M813" t="s">
        <v>255</v>
      </c>
      <c r="N813" t="s">
        <v>84</v>
      </c>
      <c r="O813">
        <v>27525</v>
      </c>
      <c r="P813">
        <v>29792</v>
      </c>
      <c r="Q813" t="s">
        <v>95</v>
      </c>
      <c r="R813">
        <v>538</v>
      </c>
      <c r="S813" s="2">
        <v>45070</v>
      </c>
      <c r="T813" s="2">
        <v>45077</v>
      </c>
      <c r="U813">
        <v>0</v>
      </c>
      <c r="V813" t="s">
        <v>106</v>
      </c>
      <c r="W813">
        <v>782</v>
      </c>
      <c r="X813" t="s">
        <v>60</v>
      </c>
      <c r="Y813" t="s">
        <v>72</v>
      </c>
      <c r="Z813">
        <v>0</v>
      </c>
      <c r="AA813">
        <v>170</v>
      </c>
      <c r="AB813">
        <v>27529</v>
      </c>
      <c r="AC813" t="s">
        <v>107</v>
      </c>
    </row>
    <row r="814" spans="1:29" x14ac:dyDescent="0.3">
      <c r="A814" s="1" t="s">
        <v>29</v>
      </c>
      <c r="B814" t="s">
        <v>74</v>
      </c>
      <c r="C814" t="s">
        <v>1286</v>
      </c>
      <c r="D814" t="s">
        <v>236</v>
      </c>
      <c r="E814">
        <v>3</v>
      </c>
      <c r="F814" t="s">
        <v>221</v>
      </c>
      <c r="G814" t="s">
        <v>858</v>
      </c>
      <c r="H814" t="s">
        <v>35</v>
      </c>
      <c r="I814" t="s">
        <v>1480</v>
      </c>
      <c r="J814" t="s">
        <v>748</v>
      </c>
      <c r="K814" t="s">
        <v>3026</v>
      </c>
      <c r="L814" t="s">
        <v>3027</v>
      </c>
      <c r="M814" t="s">
        <v>973</v>
      </c>
      <c r="N814" t="s">
        <v>84</v>
      </c>
      <c r="O814">
        <v>26925</v>
      </c>
      <c r="P814">
        <v>30358</v>
      </c>
      <c r="Q814" t="s">
        <v>41</v>
      </c>
      <c r="R814">
        <v>141</v>
      </c>
      <c r="S814" s="2">
        <v>44642</v>
      </c>
      <c r="T814" t="s">
        <v>42</v>
      </c>
      <c r="U814">
        <v>0</v>
      </c>
      <c r="V814" t="s">
        <v>71</v>
      </c>
      <c r="W814">
        <v>848</v>
      </c>
      <c r="X814" t="s">
        <v>44</v>
      </c>
      <c r="Y814" t="s">
        <v>45</v>
      </c>
      <c r="Z814">
        <v>0</v>
      </c>
      <c r="AA814">
        <v>763</v>
      </c>
      <c r="AB814">
        <v>28512</v>
      </c>
      <c r="AC814" t="s">
        <v>107</v>
      </c>
    </row>
    <row r="815" spans="1:29" x14ac:dyDescent="0.3">
      <c r="A815" s="1" t="s">
        <v>29</v>
      </c>
      <c r="B815" t="s">
        <v>96</v>
      </c>
      <c r="C815" t="s">
        <v>2802</v>
      </c>
      <c r="D815" t="s">
        <v>128</v>
      </c>
      <c r="E815">
        <v>1</v>
      </c>
      <c r="F815" t="s">
        <v>120</v>
      </c>
      <c r="G815" t="s">
        <v>329</v>
      </c>
      <c r="H815" t="s">
        <v>79</v>
      </c>
      <c r="I815" t="s">
        <v>2940</v>
      </c>
      <c r="J815" t="s">
        <v>693</v>
      </c>
      <c r="K815" t="s">
        <v>3028</v>
      </c>
      <c r="L815" t="s">
        <v>3029</v>
      </c>
      <c r="M815" t="s">
        <v>1500</v>
      </c>
      <c r="N815" t="s">
        <v>40</v>
      </c>
      <c r="O815">
        <v>28690</v>
      </c>
      <c r="P815">
        <v>31967</v>
      </c>
      <c r="Q815" t="s">
        <v>59</v>
      </c>
      <c r="R815">
        <v>542</v>
      </c>
      <c r="S815" s="2">
        <v>44703</v>
      </c>
      <c r="T815" s="2">
        <v>44720</v>
      </c>
      <c r="U815">
        <v>46863</v>
      </c>
      <c r="V815" t="s">
        <v>71</v>
      </c>
      <c r="W815">
        <v>598</v>
      </c>
      <c r="X815" t="s">
        <v>60</v>
      </c>
      <c r="Y815" t="s">
        <v>61</v>
      </c>
      <c r="Z815">
        <v>0</v>
      </c>
      <c r="AA815">
        <v>51</v>
      </c>
      <c r="AB815">
        <v>31345</v>
      </c>
      <c r="AC815" t="s">
        <v>73</v>
      </c>
    </row>
    <row r="816" spans="1:29" x14ac:dyDescent="0.3">
      <c r="A816" s="1" t="s">
        <v>29</v>
      </c>
      <c r="B816" t="s">
        <v>96</v>
      </c>
      <c r="C816" t="s">
        <v>2169</v>
      </c>
      <c r="D816" t="s">
        <v>185</v>
      </c>
      <c r="E816">
        <v>5</v>
      </c>
      <c r="F816" t="s">
        <v>221</v>
      </c>
      <c r="G816" t="s">
        <v>1096</v>
      </c>
      <c r="H816" t="s">
        <v>79</v>
      </c>
      <c r="I816" t="s">
        <v>2028</v>
      </c>
      <c r="J816" t="s">
        <v>900</v>
      </c>
      <c r="K816" t="s">
        <v>3030</v>
      </c>
      <c r="L816" t="s">
        <v>3031</v>
      </c>
      <c r="M816" t="s">
        <v>1136</v>
      </c>
      <c r="N816" t="s">
        <v>84</v>
      </c>
      <c r="O816">
        <v>15615</v>
      </c>
      <c r="P816">
        <v>20597</v>
      </c>
      <c r="Q816" t="s">
        <v>59</v>
      </c>
      <c r="R816">
        <v>509</v>
      </c>
      <c r="S816" s="2">
        <v>45095</v>
      </c>
      <c r="T816" s="2">
        <v>45121</v>
      </c>
      <c r="U816">
        <v>27011</v>
      </c>
      <c r="V816" t="s">
        <v>106</v>
      </c>
      <c r="W816">
        <v>613</v>
      </c>
      <c r="X816" t="s">
        <v>60</v>
      </c>
      <c r="Y816" t="s">
        <v>72</v>
      </c>
      <c r="Z816">
        <v>0</v>
      </c>
      <c r="AA816">
        <v>530</v>
      </c>
      <c r="AB816">
        <v>19074</v>
      </c>
      <c r="AC816" t="s">
        <v>73</v>
      </c>
    </row>
    <row r="817" spans="1:29" x14ac:dyDescent="0.3">
      <c r="A817" s="1" t="s">
        <v>47</v>
      </c>
      <c r="B817" t="s">
        <v>136</v>
      </c>
      <c r="C817" t="s">
        <v>1540</v>
      </c>
      <c r="D817" t="s">
        <v>178</v>
      </c>
      <c r="E817">
        <v>1</v>
      </c>
      <c r="F817" t="s">
        <v>33</v>
      </c>
      <c r="G817" t="s">
        <v>179</v>
      </c>
      <c r="H817" t="s">
        <v>79</v>
      </c>
      <c r="I817" t="s">
        <v>1254</v>
      </c>
      <c r="J817" t="s">
        <v>1455</v>
      </c>
      <c r="K817" t="s">
        <v>3032</v>
      </c>
      <c r="L817" t="s">
        <v>3033</v>
      </c>
      <c r="M817" t="s">
        <v>144</v>
      </c>
      <c r="N817" t="s">
        <v>58</v>
      </c>
      <c r="O817">
        <v>12454</v>
      </c>
      <c r="P817">
        <v>16048</v>
      </c>
      <c r="Q817" t="s">
        <v>59</v>
      </c>
      <c r="R817">
        <v>926</v>
      </c>
      <c r="S817" s="2">
        <v>44309</v>
      </c>
      <c r="T817" s="2">
        <v>44322</v>
      </c>
      <c r="U817">
        <v>39572</v>
      </c>
      <c r="V817" t="s">
        <v>71</v>
      </c>
      <c r="W817">
        <v>830</v>
      </c>
      <c r="X817" t="s">
        <v>60</v>
      </c>
      <c r="Y817" t="s">
        <v>61</v>
      </c>
      <c r="Z817">
        <v>4524</v>
      </c>
      <c r="AA817">
        <v>430</v>
      </c>
      <c r="AB817">
        <v>15559</v>
      </c>
      <c r="AC817" t="s">
        <v>73</v>
      </c>
    </row>
    <row r="818" spans="1:29" x14ac:dyDescent="0.3">
      <c r="A818" s="1" t="s">
        <v>47</v>
      </c>
      <c r="B818" t="s">
        <v>176</v>
      </c>
      <c r="C818" t="s">
        <v>3034</v>
      </c>
      <c r="D818" t="s">
        <v>32</v>
      </c>
      <c r="E818">
        <v>8</v>
      </c>
      <c r="F818" t="s">
        <v>271</v>
      </c>
      <c r="G818" t="s">
        <v>353</v>
      </c>
      <c r="H818" t="s">
        <v>35</v>
      </c>
      <c r="I818" t="s">
        <v>412</v>
      </c>
      <c r="J818" t="s">
        <v>224</v>
      </c>
      <c r="K818" t="s">
        <v>3035</v>
      </c>
      <c r="L818" t="s">
        <v>3036</v>
      </c>
      <c r="M818" t="s">
        <v>1665</v>
      </c>
      <c r="N818" t="s">
        <v>94</v>
      </c>
      <c r="O818">
        <v>28920</v>
      </c>
      <c r="P818">
        <v>32960</v>
      </c>
      <c r="Q818" t="s">
        <v>59</v>
      </c>
      <c r="R818">
        <v>8</v>
      </c>
      <c r="S818" s="2">
        <v>44643</v>
      </c>
      <c r="T818" s="2">
        <v>44647</v>
      </c>
      <c r="U818">
        <v>17349</v>
      </c>
      <c r="V818" t="s">
        <v>43</v>
      </c>
      <c r="W818">
        <v>529</v>
      </c>
      <c r="X818" t="s">
        <v>60</v>
      </c>
      <c r="Y818" t="s">
        <v>45</v>
      </c>
      <c r="Z818">
        <v>0</v>
      </c>
      <c r="AA818">
        <v>53</v>
      </c>
      <c r="AB818">
        <v>31724</v>
      </c>
      <c r="AC818" t="s">
        <v>46</v>
      </c>
    </row>
    <row r="819" spans="1:29" x14ac:dyDescent="0.3">
      <c r="A819" s="1" t="s">
        <v>47</v>
      </c>
      <c r="B819" t="s">
        <v>145</v>
      </c>
      <c r="C819" t="s">
        <v>270</v>
      </c>
      <c r="D819" t="s">
        <v>98</v>
      </c>
      <c r="E819">
        <v>1</v>
      </c>
      <c r="F819" t="s">
        <v>77</v>
      </c>
      <c r="G819" t="s">
        <v>440</v>
      </c>
      <c r="H819" t="s">
        <v>35</v>
      </c>
      <c r="I819" t="s">
        <v>921</v>
      </c>
      <c r="J819" t="s">
        <v>2476</v>
      </c>
      <c r="K819" t="s">
        <v>3037</v>
      </c>
      <c r="L819" t="s">
        <v>3038</v>
      </c>
      <c r="M819" t="s">
        <v>1294</v>
      </c>
      <c r="N819" t="s">
        <v>40</v>
      </c>
      <c r="O819">
        <v>21995</v>
      </c>
      <c r="P819">
        <v>24565</v>
      </c>
      <c r="Q819" t="s">
        <v>41</v>
      </c>
      <c r="R819">
        <v>518</v>
      </c>
      <c r="S819" s="2">
        <v>45206</v>
      </c>
      <c r="T819" t="s">
        <v>42</v>
      </c>
      <c r="U819">
        <v>0</v>
      </c>
      <c r="V819" t="s">
        <v>106</v>
      </c>
      <c r="W819">
        <v>688</v>
      </c>
      <c r="X819" t="s">
        <v>44</v>
      </c>
      <c r="Y819" t="s">
        <v>72</v>
      </c>
      <c r="Z819">
        <v>0</v>
      </c>
      <c r="AA819">
        <v>44</v>
      </c>
      <c r="AB819">
        <v>24512</v>
      </c>
      <c r="AC819" t="s">
        <v>73</v>
      </c>
    </row>
    <row r="820" spans="1:29" x14ac:dyDescent="0.3">
      <c r="A820" s="1" t="s">
        <v>29</v>
      </c>
      <c r="B820" t="s">
        <v>74</v>
      </c>
      <c r="C820" t="s">
        <v>2832</v>
      </c>
      <c r="D820" t="s">
        <v>352</v>
      </c>
      <c r="E820">
        <v>1</v>
      </c>
      <c r="F820" t="s">
        <v>129</v>
      </c>
      <c r="G820" t="s">
        <v>700</v>
      </c>
      <c r="H820" t="s">
        <v>79</v>
      </c>
      <c r="I820" t="s">
        <v>756</v>
      </c>
      <c r="J820" t="s">
        <v>657</v>
      </c>
      <c r="K820" t="s">
        <v>3039</v>
      </c>
      <c r="L820" t="s">
        <v>3040</v>
      </c>
      <c r="M820" t="s">
        <v>795</v>
      </c>
      <c r="N820" t="s">
        <v>40</v>
      </c>
      <c r="O820">
        <v>18781</v>
      </c>
      <c r="P820">
        <v>21299</v>
      </c>
      <c r="Q820" t="s">
        <v>41</v>
      </c>
      <c r="R820">
        <v>267</v>
      </c>
      <c r="S820" s="2">
        <v>45304</v>
      </c>
      <c r="T820" s="2">
        <v>45322</v>
      </c>
      <c r="U820">
        <v>0</v>
      </c>
      <c r="V820" t="s">
        <v>85</v>
      </c>
      <c r="W820">
        <v>731</v>
      </c>
      <c r="X820" t="s">
        <v>60</v>
      </c>
      <c r="Y820" t="s">
        <v>61</v>
      </c>
      <c r="Z820">
        <v>0</v>
      </c>
      <c r="AA820">
        <v>819</v>
      </c>
      <c r="AB820">
        <v>20535</v>
      </c>
      <c r="AC820" t="s">
        <v>73</v>
      </c>
    </row>
    <row r="821" spans="1:29" x14ac:dyDescent="0.3">
      <c r="A821" s="1" t="s">
        <v>47</v>
      </c>
      <c r="B821" t="s">
        <v>161</v>
      </c>
      <c r="C821" t="s">
        <v>1471</v>
      </c>
      <c r="D821" t="s">
        <v>119</v>
      </c>
      <c r="E821">
        <v>3</v>
      </c>
      <c r="F821" t="s">
        <v>129</v>
      </c>
      <c r="G821" t="s">
        <v>944</v>
      </c>
      <c r="H821" t="s">
        <v>79</v>
      </c>
      <c r="I821" t="s">
        <v>632</v>
      </c>
      <c r="J821" t="s">
        <v>3041</v>
      </c>
      <c r="K821" t="s">
        <v>3042</v>
      </c>
      <c r="L821" t="s">
        <v>3043</v>
      </c>
      <c r="M821" t="s">
        <v>2373</v>
      </c>
      <c r="N821" t="s">
        <v>40</v>
      </c>
      <c r="O821">
        <v>19477</v>
      </c>
      <c r="P821">
        <v>21593</v>
      </c>
      <c r="Q821" t="s">
        <v>41</v>
      </c>
      <c r="R821">
        <v>189</v>
      </c>
      <c r="S821" s="2">
        <v>44446</v>
      </c>
      <c r="T821" s="2">
        <v>44462</v>
      </c>
      <c r="U821">
        <v>0</v>
      </c>
      <c r="V821" t="s">
        <v>71</v>
      </c>
      <c r="W821">
        <v>518</v>
      </c>
      <c r="X821" t="s">
        <v>60</v>
      </c>
      <c r="Y821" t="s">
        <v>72</v>
      </c>
      <c r="Z821">
        <v>0</v>
      </c>
      <c r="AA821">
        <v>567</v>
      </c>
      <c r="AB821">
        <v>20675</v>
      </c>
      <c r="AC821" t="s">
        <v>46</v>
      </c>
    </row>
    <row r="822" spans="1:29" x14ac:dyDescent="0.3">
      <c r="A822" s="1" t="s">
        <v>47</v>
      </c>
      <c r="B822" t="s">
        <v>176</v>
      </c>
      <c r="C822" t="s">
        <v>2007</v>
      </c>
      <c r="D822" t="s">
        <v>178</v>
      </c>
      <c r="E822">
        <v>5</v>
      </c>
      <c r="F822" t="s">
        <v>77</v>
      </c>
      <c r="G822" t="s">
        <v>440</v>
      </c>
      <c r="H822" t="s">
        <v>35</v>
      </c>
      <c r="I822" t="s">
        <v>3044</v>
      </c>
      <c r="J822" t="s">
        <v>293</v>
      </c>
      <c r="K822" t="s">
        <v>3045</v>
      </c>
      <c r="L822" t="s">
        <v>3046</v>
      </c>
      <c r="M822" t="s">
        <v>183</v>
      </c>
      <c r="N822" t="s">
        <v>58</v>
      </c>
      <c r="O822">
        <v>13406</v>
      </c>
      <c r="P822">
        <v>15735</v>
      </c>
      <c r="Q822" t="s">
        <v>59</v>
      </c>
      <c r="R822">
        <v>814</v>
      </c>
      <c r="S822" s="2">
        <v>45120</v>
      </c>
      <c r="T822" t="s">
        <v>42</v>
      </c>
      <c r="U822">
        <v>33479</v>
      </c>
      <c r="V822" t="s">
        <v>106</v>
      </c>
      <c r="W822">
        <v>781</v>
      </c>
      <c r="X822" t="s">
        <v>44</v>
      </c>
      <c r="Y822" t="s">
        <v>72</v>
      </c>
      <c r="Z822">
        <v>4525</v>
      </c>
      <c r="AA822">
        <v>489</v>
      </c>
      <c r="AB822">
        <v>14625</v>
      </c>
      <c r="AC822" t="s">
        <v>46</v>
      </c>
    </row>
    <row r="823" spans="1:29" x14ac:dyDescent="0.3">
      <c r="A823" s="1" t="s">
        <v>29</v>
      </c>
      <c r="B823" t="s">
        <v>86</v>
      </c>
      <c r="C823" t="s">
        <v>672</v>
      </c>
      <c r="D823" t="s">
        <v>178</v>
      </c>
      <c r="E823">
        <v>7</v>
      </c>
      <c r="F823" t="s">
        <v>64</v>
      </c>
      <c r="G823" t="s">
        <v>376</v>
      </c>
      <c r="H823" t="s">
        <v>79</v>
      </c>
      <c r="I823" t="s">
        <v>626</v>
      </c>
      <c r="J823" t="s">
        <v>2586</v>
      </c>
      <c r="K823" t="s">
        <v>3047</v>
      </c>
      <c r="L823" t="s">
        <v>3048</v>
      </c>
      <c r="M823" t="s">
        <v>93</v>
      </c>
      <c r="N823" t="s">
        <v>94</v>
      </c>
      <c r="O823">
        <v>21778</v>
      </c>
      <c r="P823">
        <v>24846</v>
      </c>
      <c r="Q823" t="s">
        <v>95</v>
      </c>
      <c r="R823">
        <v>899</v>
      </c>
      <c r="S823" s="2">
        <v>44891</v>
      </c>
      <c r="T823" s="2">
        <v>44916</v>
      </c>
      <c r="U823">
        <v>0</v>
      </c>
      <c r="V823" t="s">
        <v>85</v>
      </c>
      <c r="W823">
        <v>516</v>
      </c>
      <c r="X823" t="s">
        <v>60</v>
      </c>
      <c r="Y823" t="s">
        <v>61</v>
      </c>
      <c r="Z823">
        <v>0</v>
      </c>
      <c r="AA823">
        <v>741</v>
      </c>
      <c r="AB823">
        <v>23457</v>
      </c>
      <c r="AC823" t="s">
        <v>46</v>
      </c>
    </row>
    <row r="824" spans="1:29" x14ac:dyDescent="0.3">
      <c r="A824" s="1" t="s">
        <v>47</v>
      </c>
      <c r="B824" t="s">
        <v>136</v>
      </c>
      <c r="C824" t="s">
        <v>641</v>
      </c>
      <c r="D824" t="s">
        <v>155</v>
      </c>
      <c r="E824">
        <v>2</v>
      </c>
      <c r="F824" t="s">
        <v>77</v>
      </c>
      <c r="G824" t="s">
        <v>932</v>
      </c>
      <c r="H824" t="s">
        <v>79</v>
      </c>
      <c r="I824" t="s">
        <v>464</v>
      </c>
      <c r="J824" t="s">
        <v>3049</v>
      </c>
      <c r="K824" t="s">
        <v>3050</v>
      </c>
      <c r="L824" t="s">
        <v>3051</v>
      </c>
      <c r="M824" t="s">
        <v>527</v>
      </c>
      <c r="N824" t="s">
        <v>40</v>
      </c>
      <c r="O824">
        <v>14556</v>
      </c>
      <c r="P824">
        <v>18482</v>
      </c>
      <c r="Q824" t="s">
        <v>41</v>
      </c>
      <c r="R824">
        <v>318</v>
      </c>
      <c r="S824" s="2">
        <v>44645</v>
      </c>
      <c r="T824" s="2">
        <v>44652</v>
      </c>
      <c r="U824">
        <v>0</v>
      </c>
      <c r="V824" t="s">
        <v>85</v>
      </c>
      <c r="W824">
        <v>540</v>
      </c>
      <c r="X824" t="s">
        <v>60</v>
      </c>
      <c r="Y824" t="s">
        <v>61</v>
      </c>
      <c r="Z824">
        <v>0</v>
      </c>
      <c r="AA824">
        <v>821</v>
      </c>
      <c r="AB824">
        <v>14989</v>
      </c>
      <c r="AC824" t="s">
        <v>73</v>
      </c>
    </row>
    <row r="825" spans="1:29" x14ac:dyDescent="0.3">
      <c r="A825" s="1" t="s">
        <v>29</v>
      </c>
      <c r="B825" t="s">
        <v>30</v>
      </c>
      <c r="C825" t="s">
        <v>3052</v>
      </c>
      <c r="D825" t="s">
        <v>352</v>
      </c>
      <c r="E825">
        <v>9</v>
      </c>
      <c r="F825" t="s">
        <v>99</v>
      </c>
      <c r="G825" t="s">
        <v>1138</v>
      </c>
      <c r="H825" t="s">
        <v>79</v>
      </c>
      <c r="I825" t="s">
        <v>838</v>
      </c>
      <c r="J825" t="s">
        <v>890</v>
      </c>
      <c r="K825" t="s">
        <v>3053</v>
      </c>
      <c r="L825" t="s">
        <v>3054</v>
      </c>
      <c r="M825" t="s">
        <v>1039</v>
      </c>
      <c r="N825" t="s">
        <v>94</v>
      </c>
      <c r="O825">
        <v>10358</v>
      </c>
      <c r="P825">
        <v>14837</v>
      </c>
      <c r="Q825" t="s">
        <v>59</v>
      </c>
      <c r="R825">
        <v>857</v>
      </c>
      <c r="S825" s="2">
        <v>45012</v>
      </c>
      <c r="T825" t="s">
        <v>42</v>
      </c>
      <c r="U825">
        <v>46409</v>
      </c>
      <c r="V825" t="s">
        <v>85</v>
      </c>
      <c r="W825">
        <v>551</v>
      </c>
      <c r="X825" t="s">
        <v>44</v>
      </c>
      <c r="Y825" t="s">
        <v>45</v>
      </c>
      <c r="Z825">
        <v>0</v>
      </c>
      <c r="AA825">
        <v>249</v>
      </c>
      <c r="AB825">
        <v>13591</v>
      </c>
      <c r="AC825" t="s">
        <v>107</v>
      </c>
    </row>
    <row r="826" spans="1:29" x14ac:dyDescent="0.3">
      <c r="A826" s="1" t="s">
        <v>47</v>
      </c>
      <c r="B826" t="s">
        <v>176</v>
      </c>
      <c r="C826" t="s">
        <v>208</v>
      </c>
      <c r="D826" t="s">
        <v>76</v>
      </c>
      <c r="E826">
        <v>8</v>
      </c>
      <c r="F826" t="s">
        <v>271</v>
      </c>
      <c r="G826" t="s">
        <v>1110</v>
      </c>
      <c r="H826" t="s">
        <v>79</v>
      </c>
      <c r="I826" t="s">
        <v>36</v>
      </c>
      <c r="J826" t="s">
        <v>3055</v>
      </c>
      <c r="K826" t="s">
        <v>3056</v>
      </c>
      <c r="L826" t="s">
        <v>3057</v>
      </c>
      <c r="M826" t="s">
        <v>183</v>
      </c>
      <c r="N826" t="s">
        <v>94</v>
      </c>
      <c r="O826">
        <v>18763</v>
      </c>
      <c r="P826">
        <v>21276</v>
      </c>
      <c r="Q826" t="s">
        <v>59</v>
      </c>
      <c r="R826">
        <v>615</v>
      </c>
      <c r="S826" s="2">
        <v>44576</v>
      </c>
      <c r="T826" t="s">
        <v>42</v>
      </c>
      <c r="U826">
        <v>43680</v>
      </c>
      <c r="V826" t="s">
        <v>85</v>
      </c>
      <c r="W826">
        <v>548</v>
      </c>
      <c r="X826" t="s">
        <v>44</v>
      </c>
      <c r="Y826" t="s">
        <v>72</v>
      </c>
      <c r="Z826">
        <v>0</v>
      </c>
      <c r="AA826">
        <v>308</v>
      </c>
      <c r="AB826">
        <v>18788</v>
      </c>
      <c r="AC826" t="s">
        <v>73</v>
      </c>
    </row>
    <row r="827" spans="1:29" x14ac:dyDescent="0.3">
      <c r="A827" s="1" t="s">
        <v>47</v>
      </c>
      <c r="B827" t="s">
        <v>108</v>
      </c>
      <c r="C827" t="s">
        <v>709</v>
      </c>
      <c r="D827" t="s">
        <v>236</v>
      </c>
      <c r="E827">
        <v>7</v>
      </c>
      <c r="F827" t="s">
        <v>271</v>
      </c>
      <c r="G827" t="s">
        <v>689</v>
      </c>
      <c r="H827" t="s">
        <v>35</v>
      </c>
      <c r="I827" t="s">
        <v>3058</v>
      </c>
      <c r="J827" t="s">
        <v>3059</v>
      </c>
      <c r="K827" t="s">
        <v>3060</v>
      </c>
      <c r="L827" t="s">
        <v>3061</v>
      </c>
      <c r="M827" t="s">
        <v>1402</v>
      </c>
      <c r="N827" t="s">
        <v>84</v>
      </c>
      <c r="O827">
        <v>3843</v>
      </c>
      <c r="P827">
        <v>8705</v>
      </c>
      <c r="Q827" t="s">
        <v>59</v>
      </c>
      <c r="R827">
        <v>500</v>
      </c>
      <c r="S827" s="2">
        <v>45160</v>
      </c>
      <c r="T827" s="2">
        <v>45183</v>
      </c>
      <c r="U827">
        <v>715</v>
      </c>
      <c r="V827" t="s">
        <v>85</v>
      </c>
      <c r="W827">
        <v>525</v>
      </c>
      <c r="X827" t="s">
        <v>60</v>
      </c>
      <c r="Y827" t="s">
        <v>61</v>
      </c>
      <c r="Z827">
        <v>0</v>
      </c>
      <c r="AA827">
        <v>277</v>
      </c>
      <c r="AB827">
        <v>7140</v>
      </c>
      <c r="AC827" t="s">
        <v>73</v>
      </c>
    </row>
    <row r="828" spans="1:29" x14ac:dyDescent="0.3">
      <c r="A828" s="1" t="s">
        <v>29</v>
      </c>
      <c r="B828" t="s">
        <v>86</v>
      </c>
      <c r="C828" t="s">
        <v>366</v>
      </c>
      <c r="D828" t="s">
        <v>98</v>
      </c>
      <c r="E828">
        <v>4</v>
      </c>
      <c r="F828" t="s">
        <v>51</v>
      </c>
      <c r="G828" t="s">
        <v>1075</v>
      </c>
      <c r="H828" t="s">
        <v>79</v>
      </c>
      <c r="I828" t="s">
        <v>883</v>
      </c>
      <c r="J828" t="s">
        <v>1048</v>
      </c>
      <c r="K828" t="s">
        <v>3062</v>
      </c>
      <c r="L828" t="s">
        <v>3063</v>
      </c>
      <c r="M828" t="s">
        <v>1100</v>
      </c>
      <c r="N828" t="s">
        <v>40</v>
      </c>
      <c r="O828">
        <v>9638</v>
      </c>
      <c r="P828">
        <v>14241</v>
      </c>
      <c r="Q828" t="s">
        <v>59</v>
      </c>
      <c r="R828">
        <v>925</v>
      </c>
      <c r="S828" s="2">
        <v>44314</v>
      </c>
      <c r="T828" t="s">
        <v>42</v>
      </c>
      <c r="U828">
        <v>6750</v>
      </c>
      <c r="V828" t="s">
        <v>85</v>
      </c>
      <c r="W828">
        <v>675</v>
      </c>
      <c r="X828" t="s">
        <v>44</v>
      </c>
      <c r="Y828" t="s">
        <v>61</v>
      </c>
      <c r="Z828">
        <v>0</v>
      </c>
      <c r="AA828">
        <v>82</v>
      </c>
      <c r="AB828">
        <v>12601</v>
      </c>
      <c r="AC828" t="s">
        <v>73</v>
      </c>
    </row>
    <row r="829" spans="1:29" x14ac:dyDescent="0.3">
      <c r="A829" s="1" t="s">
        <v>29</v>
      </c>
      <c r="B829" t="s">
        <v>30</v>
      </c>
      <c r="C829" t="s">
        <v>2406</v>
      </c>
      <c r="D829" t="s">
        <v>138</v>
      </c>
      <c r="E829">
        <v>5</v>
      </c>
      <c r="F829" t="s">
        <v>64</v>
      </c>
      <c r="G829" t="s">
        <v>258</v>
      </c>
      <c r="H829" t="s">
        <v>35</v>
      </c>
      <c r="I829" t="s">
        <v>921</v>
      </c>
      <c r="J829" t="s">
        <v>514</v>
      </c>
      <c r="K829" t="s">
        <v>3064</v>
      </c>
      <c r="L829" t="s">
        <v>3065</v>
      </c>
      <c r="M829" t="s">
        <v>3066</v>
      </c>
      <c r="N829" t="s">
        <v>58</v>
      </c>
      <c r="O829">
        <v>7245</v>
      </c>
      <c r="P829">
        <v>11731</v>
      </c>
      <c r="Q829" t="s">
        <v>59</v>
      </c>
      <c r="R829">
        <v>799</v>
      </c>
      <c r="S829" s="2">
        <v>45251</v>
      </c>
      <c r="T829" t="s">
        <v>42</v>
      </c>
      <c r="U829">
        <v>36114</v>
      </c>
      <c r="V829" t="s">
        <v>85</v>
      </c>
      <c r="W829">
        <v>478</v>
      </c>
      <c r="X829" t="s">
        <v>44</v>
      </c>
      <c r="Y829" t="s">
        <v>61</v>
      </c>
      <c r="Z829">
        <v>4588</v>
      </c>
      <c r="AA829">
        <v>662</v>
      </c>
      <c r="AB829">
        <v>10858</v>
      </c>
      <c r="AC829" t="s">
        <v>46</v>
      </c>
    </row>
    <row r="830" spans="1:29" x14ac:dyDescent="0.3">
      <c r="A830" s="1" t="s">
        <v>29</v>
      </c>
      <c r="B830" t="s">
        <v>228</v>
      </c>
      <c r="C830" t="s">
        <v>847</v>
      </c>
      <c r="D830" t="s">
        <v>257</v>
      </c>
      <c r="E830">
        <v>1</v>
      </c>
      <c r="F830" t="s">
        <v>77</v>
      </c>
      <c r="G830" t="s">
        <v>440</v>
      </c>
      <c r="H830" t="s">
        <v>35</v>
      </c>
      <c r="I830" t="s">
        <v>265</v>
      </c>
      <c r="J830" t="s">
        <v>3067</v>
      </c>
      <c r="K830" t="s">
        <v>3068</v>
      </c>
      <c r="L830" t="s">
        <v>3069</v>
      </c>
      <c r="M830" t="s">
        <v>640</v>
      </c>
      <c r="N830" t="s">
        <v>58</v>
      </c>
      <c r="O830">
        <v>29996</v>
      </c>
      <c r="P830">
        <v>34938</v>
      </c>
      <c r="Q830" t="s">
        <v>95</v>
      </c>
      <c r="R830">
        <v>998</v>
      </c>
      <c r="S830" s="2">
        <v>44393</v>
      </c>
      <c r="T830" s="2">
        <v>44403</v>
      </c>
      <c r="U830">
        <v>0</v>
      </c>
      <c r="V830" t="s">
        <v>43</v>
      </c>
      <c r="W830">
        <v>731</v>
      </c>
      <c r="X830" t="s">
        <v>60</v>
      </c>
      <c r="Y830" t="s">
        <v>72</v>
      </c>
      <c r="Z830">
        <v>4140</v>
      </c>
      <c r="AA830">
        <v>204</v>
      </c>
      <c r="AB830">
        <v>31917</v>
      </c>
      <c r="AC830" t="s">
        <v>46</v>
      </c>
    </row>
    <row r="831" spans="1:29" x14ac:dyDescent="0.3">
      <c r="A831" s="1" t="s">
        <v>47</v>
      </c>
      <c r="B831" t="s">
        <v>176</v>
      </c>
      <c r="C831" t="s">
        <v>351</v>
      </c>
      <c r="D831" t="s">
        <v>32</v>
      </c>
      <c r="E831">
        <v>10</v>
      </c>
      <c r="F831" t="s">
        <v>186</v>
      </c>
      <c r="G831" t="s">
        <v>535</v>
      </c>
      <c r="H831" t="s">
        <v>35</v>
      </c>
      <c r="I831" t="s">
        <v>906</v>
      </c>
      <c r="J831" t="s">
        <v>1674</v>
      </c>
      <c r="K831" t="s">
        <v>3070</v>
      </c>
      <c r="L831" t="s">
        <v>3071</v>
      </c>
      <c r="M831" t="s">
        <v>1507</v>
      </c>
      <c r="N831" t="s">
        <v>94</v>
      </c>
      <c r="O831">
        <v>17927</v>
      </c>
      <c r="P831">
        <v>20621</v>
      </c>
      <c r="Q831" t="s">
        <v>95</v>
      </c>
      <c r="R831">
        <v>943</v>
      </c>
      <c r="S831" s="2">
        <v>44381</v>
      </c>
      <c r="T831" t="s">
        <v>42</v>
      </c>
      <c r="U831">
        <v>0</v>
      </c>
      <c r="V831" t="s">
        <v>71</v>
      </c>
      <c r="W831">
        <v>420</v>
      </c>
      <c r="X831" t="s">
        <v>44</v>
      </c>
      <c r="Y831" t="s">
        <v>61</v>
      </c>
      <c r="Z831">
        <v>0</v>
      </c>
      <c r="AA831">
        <v>306</v>
      </c>
      <c r="AB831">
        <v>19207</v>
      </c>
      <c r="AC831" t="s">
        <v>107</v>
      </c>
    </row>
    <row r="832" spans="1:29" x14ac:dyDescent="0.3">
      <c r="A832" s="1" t="s">
        <v>47</v>
      </c>
      <c r="B832" t="s">
        <v>48</v>
      </c>
      <c r="C832" t="s">
        <v>457</v>
      </c>
      <c r="D832" t="s">
        <v>98</v>
      </c>
      <c r="E832">
        <v>7</v>
      </c>
      <c r="F832" t="s">
        <v>33</v>
      </c>
      <c r="G832" t="s">
        <v>179</v>
      </c>
      <c r="H832" t="s">
        <v>79</v>
      </c>
      <c r="I832" t="s">
        <v>507</v>
      </c>
      <c r="J832" t="s">
        <v>1171</v>
      </c>
      <c r="K832" t="s">
        <v>3072</v>
      </c>
      <c r="L832" t="s">
        <v>3073</v>
      </c>
      <c r="M832" t="s">
        <v>57</v>
      </c>
      <c r="N832" t="s">
        <v>94</v>
      </c>
      <c r="O832">
        <v>6971</v>
      </c>
      <c r="P832">
        <v>9039</v>
      </c>
      <c r="Q832" t="s">
        <v>41</v>
      </c>
      <c r="R832">
        <v>908</v>
      </c>
      <c r="S832" s="2">
        <v>45272</v>
      </c>
      <c r="T832" t="s">
        <v>42</v>
      </c>
      <c r="U832">
        <v>0</v>
      </c>
      <c r="V832" t="s">
        <v>106</v>
      </c>
      <c r="W832">
        <v>555</v>
      </c>
      <c r="X832" t="s">
        <v>44</v>
      </c>
      <c r="Y832" t="s">
        <v>61</v>
      </c>
      <c r="Z832">
        <v>0</v>
      </c>
      <c r="AA832">
        <v>637</v>
      </c>
      <c r="AB832">
        <v>7846</v>
      </c>
      <c r="AC832" t="s">
        <v>46</v>
      </c>
    </row>
    <row r="833" spans="1:29" x14ac:dyDescent="0.3">
      <c r="A833" s="1" t="s">
        <v>29</v>
      </c>
      <c r="B833" t="s">
        <v>327</v>
      </c>
      <c r="C833" t="s">
        <v>1432</v>
      </c>
      <c r="D833" t="s">
        <v>110</v>
      </c>
      <c r="E833">
        <v>8</v>
      </c>
      <c r="F833" t="s">
        <v>99</v>
      </c>
      <c r="G833" t="s">
        <v>558</v>
      </c>
      <c r="H833" t="s">
        <v>79</v>
      </c>
      <c r="I833" t="s">
        <v>3074</v>
      </c>
      <c r="J833" t="s">
        <v>3075</v>
      </c>
      <c r="K833" t="s">
        <v>3076</v>
      </c>
      <c r="L833" t="s">
        <v>3077</v>
      </c>
      <c r="M833" t="s">
        <v>769</v>
      </c>
      <c r="N833" t="s">
        <v>40</v>
      </c>
      <c r="O833">
        <v>14528</v>
      </c>
      <c r="P833">
        <v>19261</v>
      </c>
      <c r="Q833" t="s">
        <v>95</v>
      </c>
      <c r="R833">
        <v>526</v>
      </c>
      <c r="S833" s="2">
        <v>44462</v>
      </c>
      <c r="T833" t="s">
        <v>42</v>
      </c>
      <c r="U833">
        <v>0</v>
      </c>
      <c r="V833" t="s">
        <v>43</v>
      </c>
      <c r="W833">
        <v>705</v>
      </c>
      <c r="X833" t="s">
        <v>44</v>
      </c>
      <c r="Y833" t="s">
        <v>45</v>
      </c>
      <c r="Z833">
        <v>0</v>
      </c>
      <c r="AA833">
        <v>586</v>
      </c>
      <c r="AB833">
        <v>17554</v>
      </c>
      <c r="AC833" t="s">
        <v>73</v>
      </c>
    </row>
    <row r="834" spans="1:29" x14ac:dyDescent="0.3">
      <c r="A834" s="1" t="s">
        <v>29</v>
      </c>
      <c r="B834" t="s">
        <v>86</v>
      </c>
      <c r="C834" t="s">
        <v>1011</v>
      </c>
      <c r="D834" t="s">
        <v>76</v>
      </c>
      <c r="E834">
        <v>1</v>
      </c>
      <c r="F834" t="s">
        <v>51</v>
      </c>
      <c r="G834" t="s">
        <v>237</v>
      </c>
      <c r="H834" t="s">
        <v>35</v>
      </c>
      <c r="I834" t="s">
        <v>662</v>
      </c>
      <c r="J834" t="s">
        <v>1429</v>
      </c>
      <c r="K834" t="s">
        <v>3078</v>
      </c>
      <c r="L834" t="s">
        <v>3079</v>
      </c>
      <c r="M834" t="s">
        <v>1015</v>
      </c>
      <c r="N834" t="s">
        <v>58</v>
      </c>
      <c r="O834">
        <v>3654</v>
      </c>
      <c r="P834">
        <v>5892</v>
      </c>
      <c r="Q834" t="s">
        <v>95</v>
      </c>
      <c r="R834">
        <v>6</v>
      </c>
      <c r="S834" s="2">
        <v>44421</v>
      </c>
      <c r="T834" s="2">
        <v>44433</v>
      </c>
      <c r="U834">
        <v>0</v>
      </c>
      <c r="V834" t="s">
        <v>85</v>
      </c>
      <c r="W834">
        <v>794</v>
      </c>
      <c r="X834" t="s">
        <v>60</v>
      </c>
      <c r="Y834" t="s">
        <v>72</v>
      </c>
      <c r="Z834">
        <v>2558</v>
      </c>
      <c r="AA834">
        <v>261</v>
      </c>
      <c r="AB834">
        <v>3690</v>
      </c>
      <c r="AC834" t="s">
        <v>107</v>
      </c>
    </row>
    <row r="835" spans="1:29" x14ac:dyDescent="0.3">
      <c r="A835" s="1" t="s">
        <v>47</v>
      </c>
      <c r="B835" t="s">
        <v>592</v>
      </c>
      <c r="C835" t="s">
        <v>914</v>
      </c>
      <c r="D835" t="s">
        <v>178</v>
      </c>
      <c r="E835">
        <v>6</v>
      </c>
      <c r="F835" t="s">
        <v>33</v>
      </c>
      <c r="G835" t="s">
        <v>170</v>
      </c>
      <c r="H835" t="s">
        <v>79</v>
      </c>
      <c r="I835" t="s">
        <v>3080</v>
      </c>
      <c r="J835" t="s">
        <v>3081</v>
      </c>
      <c r="K835" t="s">
        <v>3082</v>
      </c>
      <c r="L835" t="s">
        <v>3083</v>
      </c>
      <c r="M835" t="s">
        <v>598</v>
      </c>
      <c r="N835" t="s">
        <v>94</v>
      </c>
      <c r="O835">
        <v>19296</v>
      </c>
      <c r="P835">
        <v>21325</v>
      </c>
      <c r="Q835" t="s">
        <v>41</v>
      </c>
      <c r="R835">
        <v>932</v>
      </c>
      <c r="S835" s="2">
        <v>44867</v>
      </c>
      <c r="T835" s="2">
        <v>44870</v>
      </c>
      <c r="U835">
        <v>0</v>
      </c>
      <c r="V835" t="s">
        <v>106</v>
      </c>
      <c r="W835">
        <v>780</v>
      </c>
      <c r="X835" t="s">
        <v>60</v>
      </c>
      <c r="Y835" t="s">
        <v>72</v>
      </c>
      <c r="Z835">
        <v>0</v>
      </c>
      <c r="AA835">
        <v>96</v>
      </c>
      <c r="AB835">
        <v>19491</v>
      </c>
      <c r="AC835" t="s">
        <v>73</v>
      </c>
    </row>
    <row r="836" spans="1:29" x14ac:dyDescent="0.3">
      <c r="A836" s="1" t="s">
        <v>29</v>
      </c>
      <c r="B836" t="s">
        <v>30</v>
      </c>
      <c r="C836" t="s">
        <v>1118</v>
      </c>
      <c r="D836" t="s">
        <v>155</v>
      </c>
      <c r="E836">
        <v>9</v>
      </c>
      <c r="F836" t="s">
        <v>99</v>
      </c>
      <c r="G836" t="s">
        <v>1138</v>
      </c>
      <c r="H836" t="s">
        <v>79</v>
      </c>
      <c r="I836" t="s">
        <v>990</v>
      </c>
      <c r="J836" t="s">
        <v>553</v>
      </c>
      <c r="K836">
        <v>1720055883</v>
      </c>
      <c r="L836" t="s">
        <v>3084</v>
      </c>
      <c r="M836" t="s">
        <v>1029</v>
      </c>
      <c r="N836" t="s">
        <v>84</v>
      </c>
      <c r="O836">
        <v>8367</v>
      </c>
      <c r="P836">
        <v>12545</v>
      </c>
      <c r="Q836" t="s">
        <v>95</v>
      </c>
      <c r="R836">
        <v>894</v>
      </c>
      <c r="S836" s="2">
        <v>44548</v>
      </c>
      <c r="T836" t="s">
        <v>42</v>
      </c>
      <c r="U836">
        <v>0</v>
      </c>
      <c r="V836" t="s">
        <v>71</v>
      </c>
      <c r="W836">
        <v>586</v>
      </c>
      <c r="X836" t="s">
        <v>44</v>
      </c>
      <c r="Y836" t="s">
        <v>72</v>
      </c>
      <c r="Z836">
        <v>0</v>
      </c>
      <c r="AA836">
        <v>770</v>
      </c>
      <c r="AB836">
        <v>12311</v>
      </c>
      <c r="AC836" t="s">
        <v>107</v>
      </c>
    </row>
    <row r="837" spans="1:29" x14ac:dyDescent="0.3">
      <c r="A837" s="1" t="s">
        <v>47</v>
      </c>
      <c r="B837" t="s">
        <v>161</v>
      </c>
      <c r="C837" t="s">
        <v>2091</v>
      </c>
      <c r="D837" t="s">
        <v>178</v>
      </c>
      <c r="E837">
        <v>2</v>
      </c>
      <c r="F837" t="s">
        <v>221</v>
      </c>
      <c r="G837" t="s">
        <v>1096</v>
      </c>
      <c r="H837" t="s">
        <v>35</v>
      </c>
      <c r="I837" t="s">
        <v>3085</v>
      </c>
      <c r="J837" t="s">
        <v>3086</v>
      </c>
      <c r="K837" t="s">
        <v>3087</v>
      </c>
      <c r="L837" t="s">
        <v>3088</v>
      </c>
      <c r="M837" t="s">
        <v>2373</v>
      </c>
      <c r="N837" t="s">
        <v>58</v>
      </c>
      <c r="O837">
        <v>8038</v>
      </c>
      <c r="P837">
        <v>10493</v>
      </c>
      <c r="Q837" t="s">
        <v>59</v>
      </c>
      <c r="R837">
        <v>542</v>
      </c>
      <c r="S837" s="2">
        <v>45083</v>
      </c>
      <c r="T837" t="s">
        <v>42</v>
      </c>
      <c r="U837">
        <v>25632</v>
      </c>
      <c r="V837" t="s">
        <v>71</v>
      </c>
      <c r="W837">
        <v>641</v>
      </c>
      <c r="X837" t="s">
        <v>44</v>
      </c>
      <c r="Y837" t="s">
        <v>45</v>
      </c>
      <c r="Z837">
        <v>3869</v>
      </c>
      <c r="AA837">
        <v>471</v>
      </c>
      <c r="AB837">
        <v>9848</v>
      </c>
      <c r="AC837" t="s">
        <v>46</v>
      </c>
    </row>
    <row r="838" spans="1:29" x14ac:dyDescent="0.3">
      <c r="A838" s="1" t="s">
        <v>47</v>
      </c>
      <c r="B838" t="s">
        <v>153</v>
      </c>
      <c r="C838" t="s">
        <v>857</v>
      </c>
      <c r="D838" t="s">
        <v>352</v>
      </c>
      <c r="E838">
        <v>5</v>
      </c>
      <c r="F838" t="s">
        <v>221</v>
      </c>
      <c r="G838" t="s">
        <v>222</v>
      </c>
      <c r="H838" t="s">
        <v>35</v>
      </c>
      <c r="I838" t="s">
        <v>1181</v>
      </c>
      <c r="J838" t="s">
        <v>3089</v>
      </c>
      <c r="K838" t="s">
        <v>3090</v>
      </c>
      <c r="L838" t="s">
        <v>3091</v>
      </c>
      <c r="M838" t="s">
        <v>255</v>
      </c>
      <c r="N838" t="s">
        <v>58</v>
      </c>
      <c r="O838">
        <v>10183</v>
      </c>
      <c r="P838">
        <v>12549</v>
      </c>
      <c r="Q838" t="s">
        <v>41</v>
      </c>
      <c r="R838">
        <v>986</v>
      </c>
      <c r="S838" s="2">
        <v>44666</v>
      </c>
      <c r="T838" t="s">
        <v>42</v>
      </c>
      <c r="U838">
        <v>0</v>
      </c>
      <c r="V838" t="s">
        <v>43</v>
      </c>
      <c r="W838">
        <v>692</v>
      </c>
      <c r="X838" t="s">
        <v>44</v>
      </c>
      <c r="Y838" t="s">
        <v>45</v>
      </c>
      <c r="Z838">
        <v>1681</v>
      </c>
      <c r="AA838">
        <v>109</v>
      </c>
      <c r="AB838">
        <v>12376</v>
      </c>
      <c r="AC838" t="s">
        <v>107</v>
      </c>
    </row>
    <row r="839" spans="1:29" x14ac:dyDescent="0.3">
      <c r="A839" s="1" t="s">
        <v>29</v>
      </c>
      <c r="B839" t="s">
        <v>96</v>
      </c>
      <c r="C839" t="s">
        <v>1079</v>
      </c>
      <c r="D839" t="s">
        <v>138</v>
      </c>
      <c r="E839">
        <v>10</v>
      </c>
      <c r="F839" t="s">
        <v>64</v>
      </c>
      <c r="G839" t="s">
        <v>65</v>
      </c>
      <c r="H839" t="s">
        <v>35</v>
      </c>
      <c r="I839" t="s">
        <v>36</v>
      </c>
      <c r="J839" t="s">
        <v>2104</v>
      </c>
      <c r="K839" t="s">
        <v>3092</v>
      </c>
      <c r="L839" t="s">
        <v>3093</v>
      </c>
      <c r="M839" t="s">
        <v>1500</v>
      </c>
      <c r="N839" t="s">
        <v>84</v>
      </c>
      <c r="O839">
        <v>17341</v>
      </c>
      <c r="P839">
        <v>20593</v>
      </c>
      <c r="Q839" t="s">
        <v>95</v>
      </c>
      <c r="R839">
        <v>478</v>
      </c>
      <c r="S839" s="2">
        <v>45044</v>
      </c>
      <c r="T839" t="s">
        <v>42</v>
      </c>
      <c r="U839">
        <v>0</v>
      </c>
      <c r="V839" t="s">
        <v>85</v>
      </c>
      <c r="W839">
        <v>833</v>
      </c>
      <c r="X839" t="s">
        <v>44</v>
      </c>
      <c r="Y839" t="s">
        <v>45</v>
      </c>
      <c r="Z839">
        <v>0</v>
      </c>
      <c r="AA839">
        <v>504</v>
      </c>
      <c r="AB839">
        <v>17811</v>
      </c>
      <c r="AC839" t="s">
        <v>73</v>
      </c>
    </row>
    <row r="840" spans="1:29" x14ac:dyDescent="0.3">
      <c r="A840" s="1" t="s">
        <v>29</v>
      </c>
      <c r="B840" t="s">
        <v>62</v>
      </c>
      <c r="C840" t="s">
        <v>370</v>
      </c>
      <c r="D840" t="s">
        <v>128</v>
      </c>
      <c r="E840">
        <v>2</v>
      </c>
      <c r="F840" t="s">
        <v>186</v>
      </c>
      <c r="G840" t="s">
        <v>535</v>
      </c>
      <c r="H840" t="s">
        <v>79</v>
      </c>
      <c r="I840" t="s">
        <v>131</v>
      </c>
      <c r="J840" t="s">
        <v>3094</v>
      </c>
      <c r="K840" t="s">
        <v>3095</v>
      </c>
      <c r="L840" t="s">
        <v>3096</v>
      </c>
      <c r="M840" t="s">
        <v>466</v>
      </c>
      <c r="N840" t="s">
        <v>94</v>
      </c>
      <c r="O840">
        <v>24757</v>
      </c>
      <c r="P840">
        <v>29406</v>
      </c>
      <c r="Q840" t="s">
        <v>41</v>
      </c>
      <c r="R840">
        <v>560</v>
      </c>
      <c r="S840" s="2">
        <v>44884</v>
      </c>
      <c r="T840" t="s">
        <v>42</v>
      </c>
      <c r="U840">
        <v>0</v>
      </c>
      <c r="V840" t="s">
        <v>85</v>
      </c>
      <c r="W840">
        <v>468</v>
      </c>
      <c r="X840" t="s">
        <v>44</v>
      </c>
      <c r="Y840" t="s">
        <v>45</v>
      </c>
      <c r="Z840">
        <v>0</v>
      </c>
      <c r="AA840">
        <v>913</v>
      </c>
      <c r="AB840">
        <v>28618</v>
      </c>
      <c r="AC840" t="s">
        <v>46</v>
      </c>
    </row>
    <row r="841" spans="1:29" x14ac:dyDescent="0.3">
      <c r="A841" s="1" t="s">
        <v>47</v>
      </c>
      <c r="B841" t="s">
        <v>117</v>
      </c>
      <c r="C841" t="s">
        <v>1406</v>
      </c>
      <c r="D841" t="s">
        <v>98</v>
      </c>
      <c r="E841">
        <v>1</v>
      </c>
      <c r="F841" t="s">
        <v>77</v>
      </c>
      <c r="G841" t="s">
        <v>202</v>
      </c>
      <c r="H841" t="s">
        <v>79</v>
      </c>
      <c r="I841" t="s">
        <v>1926</v>
      </c>
      <c r="J841" t="s">
        <v>3097</v>
      </c>
      <c r="K841" t="s">
        <v>3098</v>
      </c>
      <c r="L841" t="s">
        <v>3099</v>
      </c>
      <c r="M841" t="s">
        <v>248</v>
      </c>
      <c r="N841" t="s">
        <v>40</v>
      </c>
      <c r="O841">
        <v>5794</v>
      </c>
      <c r="P841">
        <v>10232</v>
      </c>
      <c r="Q841" t="s">
        <v>59</v>
      </c>
      <c r="R841">
        <v>422</v>
      </c>
      <c r="S841" s="2">
        <v>44283</v>
      </c>
      <c r="T841" t="s">
        <v>42</v>
      </c>
      <c r="U841">
        <v>699</v>
      </c>
      <c r="V841" t="s">
        <v>85</v>
      </c>
      <c r="W841">
        <v>490</v>
      </c>
      <c r="X841" t="s">
        <v>44</v>
      </c>
      <c r="Y841" t="s">
        <v>72</v>
      </c>
      <c r="Z841">
        <v>0</v>
      </c>
      <c r="AA841">
        <v>966</v>
      </c>
      <c r="AB841">
        <v>8044</v>
      </c>
      <c r="AC841" t="s">
        <v>73</v>
      </c>
    </row>
    <row r="842" spans="1:29" x14ac:dyDescent="0.3">
      <c r="A842" s="1" t="s">
        <v>47</v>
      </c>
      <c r="B842" t="s">
        <v>153</v>
      </c>
      <c r="C842" t="s">
        <v>1871</v>
      </c>
      <c r="D842" t="s">
        <v>185</v>
      </c>
      <c r="E842">
        <v>1</v>
      </c>
      <c r="F842" t="s">
        <v>99</v>
      </c>
      <c r="G842" t="s">
        <v>529</v>
      </c>
      <c r="H842" t="s">
        <v>35</v>
      </c>
      <c r="I842" t="s">
        <v>299</v>
      </c>
      <c r="J842" t="s">
        <v>2188</v>
      </c>
      <c r="K842">
        <f>1-26-306-1535</f>
        <v>-1866</v>
      </c>
      <c r="L842" t="s">
        <v>3100</v>
      </c>
      <c r="M842" t="s">
        <v>410</v>
      </c>
      <c r="N842" t="s">
        <v>84</v>
      </c>
      <c r="O842">
        <v>9063</v>
      </c>
      <c r="P842">
        <v>12599</v>
      </c>
      <c r="Q842" t="s">
        <v>59</v>
      </c>
      <c r="R842">
        <v>1</v>
      </c>
      <c r="S842" s="2">
        <v>44406</v>
      </c>
      <c r="T842" s="2">
        <v>44432</v>
      </c>
      <c r="U842">
        <v>11954</v>
      </c>
      <c r="V842" t="s">
        <v>43</v>
      </c>
      <c r="W842">
        <v>462</v>
      </c>
      <c r="X842" t="s">
        <v>60</v>
      </c>
      <c r="Y842" t="s">
        <v>72</v>
      </c>
      <c r="Z842">
        <v>0</v>
      </c>
      <c r="AA842">
        <v>35</v>
      </c>
      <c r="AB842">
        <v>12336</v>
      </c>
      <c r="AC842" t="s">
        <v>73</v>
      </c>
    </row>
    <row r="843" spans="1:29" x14ac:dyDescent="0.3">
      <c r="A843" s="1" t="s">
        <v>29</v>
      </c>
      <c r="B843" t="s">
        <v>62</v>
      </c>
      <c r="C843" t="s">
        <v>2993</v>
      </c>
      <c r="D843" t="s">
        <v>138</v>
      </c>
      <c r="E843">
        <v>8</v>
      </c>
      <c r="F843" t="s">
        <v>271</v>
      </c>
      <c r="G843" t="s">
        <v>400</v>
      </c>
      <c r="H843" t="s">
        <v>79</v>
      </c>
      <c r="I843" t="s">
        <v>238</v>
      </c>
      <c r="J843" t="s">
        <v>2484</v>
      </c>
      <c r="K843" t="s">
        <v>3101</v>
      </c>
      <c r="L843" t="s">
        <v>3102</v>
      </c>
      <c r="M843" t="s">
        <v>362</v>
      </c>
      <c r="N843" t="s">
        <v>84</v>
      </c>
      <c r="O843">
        <v>3115</v>
      </c>
      <c r="P843">
        <v>5479</v>
      </c>
      <c r="Q843" t="s">
        <v>95</v>
      </c>
      <c r="R843">
        <v>12</v>
      </c>
      <c r="S843" s="2">
        <v>44727</v>
      </c>
      <c r="T843" s="2">
        <v>44749</v>
      </c>
      <c r="U843">
        <v>0</v>
      </c>
      <c r="V843" t="s">
        <v>106</v>
      </c>
      <c r="W843">
        <v>469</v>
      </c>
      <c r="X843" t="s">
        <v>60</v>
      </c>
      <c r="Y843" t="s">
        <v>72</v>
      </c>
      <c r="Z843">
        <v>0</v>
      </c>
      <c r="AA843">
        <v>92</v>
      </c>
      <c r="AB843">
        <v>3974</v>
      </c>
      <c r="AC843" t="s">
        <v>46</v>
      </c>
    </row>
    <row r="844" spans="1:29" x14ac:dyDescent="0.3">
      <c r="A844" s="1" t="s">
        <v>29</v>
      </c>
      <c r="B844" t="s">
        <v>228</v>
      </c>
      <c r="C844" t="s">
        <v>1225</v>
      </c>
      <c r="D844" t="s">
        <v>169</v>
      </c>
      <c r="E844">
        <v>7</v>
      </c>
      <c r="F844" t="s">
        <v>221</v>
      </c>
      <c r="G844" t="s">
        <v>548</v>
      </c>
      <c r="H844" t="s">
        <v>79</v>
      </c>
      <c r="I844" t="s">
        <v>632</v>
      </c>
      <c r="J844" t="s">
        <v>342</v>
      </c>
      <c r="K844" t="s">
        <v>3103</v>
      </c>
      <c r="L844" t="s">
        <v>3104</v>
      </c>
      <c r="M844" t="s">
        <v>262</v>
      </c>
      <c r="N844" t="s">
        <v>94</v>
      </c>
      <c r="O844">
        <v>13507</v>
      </c>
      <c r="P844">
        <v>16690</v>
      </c>
      <c r="Q844" t="s">
        <v>59</v>
      </c>
      <c r="R844">
        <v>772</v>
      </c>
      <c r="S844" s="2">
        <v>44361</v>
      </c>
      <c r="T844" t="s">
        <v>42</v>
      </c>
      <c r="U844">
        <v>11089</v>
      </c>
      <c r="V844" t="s">
        <v>43</v>
      </c>
      <c r="W844">
        <v>583</v>
      </c>
      <c r="X844" t="s">
        <v>44</v>
      </c>
      <c r="Y844" t="s">
        <v>72</v>
      </c>
      <c r="Z844">
        <v>0</v>
      </c>
      <c r="AA844">
        <v>239</v>
      </c>
      <c r="AB844">
        <v>15961</v>
      </c>
      <c r="AC844" t="s">
        <v>73</v>
      </c>
    </row>
    <row r="845" spans="1:29" x14ac:dyDescent="0.3">
      <c r="A845" s="1" t="s">
        <v>47</v>
      </c>
      <c r="B845" t="s">
        <v>153</v>
      </c>
      <c r="C845" t="s">
        <v>1232</v>
      </c>
      <c r="D845" t="s">
        <v>98</v>
      </c>
      <c r="E845">
        <v>6</v>
      </c>
      <c r="F845" t="s">
        <v>33</v>
      </c>
      <c r="G845" t="s">
        <v>848</v>
      </c>
      <c r="H845" t="s">
        <v>35</v>
      </c>
      <c r="I845" t="s">
        <v>1403</v>
      </c>
      <c r="J845" t="s">
        <v>843</v>
      </c>
      <c r="K845" t="s">
        <v>3105</v>
      </c>
      <c r="L845" t="s">
        <v>3106</v>
      </c>
      <c r="M845" t="s">
        <v>160</v>
      </c>
      <c r="N845" t="s">
        <v>84</v>
      </c>
      <c r="O845">
        <v>15757</v>
      </c>
      <c r="P845">
        <v>19973</v>
      </c>
      <c r="Q845" t="s">
        <v>95</v>
      </c>
      <c r="R845">
        <v>53</v>
      </c>
      <c r="S845" s="2">
        <v>44446</v>
      </c>
      <c r="T845" s="2">
        <v>44447</v>
      </c>
      <c r="U845">
        <v>0</v>
      </c>
      <c r="V845" t="s">
        <v>71</v>
      </c>
      <c r="W845">
        <v>503</v>
      </c>
      <c r="X845" t="s">
        <v>60</v>
      </c>
      <c r="Y845" t="s">
        <v>72</v>
      </c>
      <c r="Z845">
        <v>0</v>
      </c>
      <c r="AA845">
        <v>751</v>
      </c>
      <c r="AB845">
        <v>18556</v>
      </c>
      <c r="AC845" t="s">
        <v>107</v>
      </c>
    </row>
    <row r="846" spans="1:29" x14ac:dyDescent="0.3">
      <c r="A846" s="1" t="s">
        <v>29</v>
      </c>
      <c r="B846" t="s">
        <v>96</v>
      </c>
      <c r="C846" t="s">
        <v>2169</v>
      </c>
      <c r="D846" t="s">
        <v>119</v>
      </c>
      <c r="E846">
        <v>8</v>
      </c>
      <c r="F846" t="s">
        <v>64</v>
      </c>
      <c r="G846" t="s">
        <v>433</v>
      </c>
      <c r="H846" t="s">
        <v>35</v>
      </c>
      <c r="I846" t="s">
        <v>1302</v>
      </c>
      <c r="J846" t="s">
        <v>3107</v>
      </c>
      <c r="K846" t="s">
        <v>3108</v>
      </c>
      <c r="L846" t="s">
        <v>3109</v>
      </c>
      <c r="M846" t="s">
        <v>2382</v>
      </c>
      <c r="N846" t="s">
        <v>40</v>
      </c>
      <c r="O846">
        <v>9255</v>
      </c>
      <c r="P846">
        <v>12997</v>
      </c>
      <c r="Q846" t="s">
        <v>41</v>
      </c>
      <c r="R846">
        <v>950</v>
      </c>
      <c r="S846" s="2">
        <v>45153</v>
      </c>
      <c r="T846" t="s">
        <v>42</v>
      </c>
      <c r="U846">
        <v>0</v>
      </c>
      <c r="V846" t="s">
        <v>43</v>
      </c>
      <c r="W846">
        <v>560</v>
      </c>
      <c r="X846" t="s">
        <v>44</v>
      </c>
      <c r="Y846" t="s">
        <v>61</v>
      </c>
      <c r="Z846">
        <v>0</v>
      </c>
      <c r="AA846">
        <v>518</v>
      </c>
      <c r="AB846">
        <v>11750</v>
      </c>
      <c r="AC846" t="s">
        <v>107</v>
      </c>
    </row>
    <row r="847" spans="1:29" x14ac:dyDescent="0.3">
      <c r="A847" s="1" t="s">
        <v>29</v>
      </c>
      <c r="B847" t="s">
        <v>86</v>
      </c>
      <c r="C847" t="s">
        <v>344</v>
      </c>
      <c r="D847" t="s">
        <v>185</v>
      </c>
      <c r="E847">
        <v>7</v>
      </c>
      <c r="F847" t="s">
        <v>271</v>
      </c>
      <c r="G847" t="s">
        <v>495</v>
      </c>
      <c r="H847" t="s">
        <v>35</v>
      </c>
      <c r="I847" t="s">
        <v>513</v>
      </c>
      <c r="J847" t="s">
        <v>3110</v>
      </c>
      <c r="K847" t="s">
        <v>3111</v>
      </c>
      <c r="L847" t="s">
        <v>3112</v>
      </c>
      <c r="M847" t="s">
        <v>677</v>
      </c>
      <c r="N847" t="s">
        <v>94</v>
      </c>
      <c r="O847">
        <v>19421</v>
      </c>
      <c r="P847">
        <v>23246</v>
      </c>
      <c r="Q847" t="s">
        <v>95</v>
      </c>
      <c r="R847">
        <v>777</v>
      </c>
      <c r="S847" s="2">
        <v>45310</v>
      </c>
      <c r="T847" s="2">
        <v>45326</v>
      </c>
      <c r="U847">
        <v>0</v>
      </c>
      <c r="V847" t="s">
        <v>106</v>
      </c>
      <c r="W847">
        <v>740</v>
      </c>
      <c r="X847" t="s">
        <v>60</v>
      </c>
      <c r="Y847" t="s">
        <v>45</v>
      </c>
      <c r="Z847">
        <v>0</v>
      </c>
      <c r="AA847">
        <v>680</v>
      </c>
      <c r="AB847">
        <v>21866</v>
      </c>
      <c r="AC847" t="s">
        <v>73</v>
      </c>
    </row>
    <row r="848" spans="1:29" x14ac:dyDescent="0.3">
      <c r="A848" s="1" t="s">
        <v>29</v>
      </c>
      <c r="B848" t="s">
        <v>96</v>
      </c>
      <c r="C848" t="s">
        <v>1079</v>
      </c>
      <c r="D848" t="s">
        <v>178</v>
      </c>
      <c r="E848">
        <v>4</v>
      </c>
      <c r="F848" t="s">
        <v>221</v>
      </c>
      <c r="G848" t="s">
        <v>548</v>
      </c>
      <c r="H848" t="s">
        <v>79</v>
      </c>
      <c r="I848" t="s">
        <v>3113</v>
      </c>
      <c r="J848" t="s">
        <v>553</v>
      </c>
      <c r="K848" t="s">
        <v>3114</v>
      </c>
      <c r="L848" t="s">
        <v>3115</v>
      </c>
      <c r="M848" t="s">
        <v>199</v>
      </c>
      <c r="N848" t="s">
        <v>84</v>
      </c>
      <c r="O848">
        <v>12143</v>
      </c>
      <c r="P848">
        <v>16142</v>
      </c>
      <c r="Q848" t="s">
        <v>41</v>
      </c>
      <c r="R848">
        <v>601</v>
      </c>
      <c r="S848" s="2">
        <v>45175</v>
      </c>
      <c r="T848" s="2">
        <v>45184</v>
      </c>
      <c r="U848">
        <v>0</v>
      </c>
      <c r="V848" t="s">
        <v>85</v>
      </c>
      <c r="W848">
        <v>616</v>
      </c>
      <c r="X848" t="s">
        <v>60</v>
      </c>
      <c r="Y848" t="s">
        <v>72</v>
      </c>
      <c r="Z848">
        <v>0</v>
      </c>
      <c r="AA848">
        <v>579</v>
      </c>
      <c r="AB848">
        <v>15045</v>
      </c>
      <c r="AC848" t="s">
        <v>73</v>
      </c>
    </row>
    <row r="849" spans="1:29" x14ac:dyDescent="0.3">
      <c r="A849" s="1" t="s">
        <v>47</v>
      </c>
      <c r="B849" t="s">
        <v>592</v>
      </c>
      <c r="C849" t="s">
        <v>2303</v>
      </c>
      <c r="D849" t="s">
        <v>155</v>
      </c>
      <c r="E849">
        <v>6</v>
      </c>
      <c r="F849" t="s">
        <v>77</v>
      </c>
      <c r="G849" t="s">
        <v>980</v>
      </c>
      <c r="H849" t="s">
        <v>35</v>
      </c>
      <c r="I849" t="s">
        <v>3116</v>
      </c>
      <c r="J849" t="s">
        <v>1600</v>
      </c>
      <c r="K849" t="s">
        <v>3117</v>
      </c>
      <c r="L849" t="s">
        <v>3118</v>
      </c>
      <c r="M849" t="s">
        <v>1449</v>
      </c>
      <c r="N849" t="s">
        <v>94</v>
      </c>
      <c r="O849">
        <v>3607</v>
      </c>
      <c r="P849">
        <v>6399</v>
      </c>
      <c r="Q849" t="s">
        <v>41</v>
      </c>
      <c r="R849">
        <v>955</v>
      </c>
      <c r="S849" s="2">
        <v>45241</v>
      </c>
      <c r="T849" t="s">
        <v>42</v>
      </c>
      <c r="U849">
        <v>0</v>
      </c>
      <c r="V849" t="s">
        <v>106</v>
      </c>
      <c r="W849">
        <v>799</v>
      </c>
      <c r="X849" t="s">
        <v>44</v>
      </c>
      <c r="Y849" t="s">
        <v>72</v>
      </c>
      <c r="Z849">
        <v>0</v>
      </c>
      <c r="AA849">
        <v>272</v>
      </c>
      <c r="AB849">
        <v>4486</v>
      </c>
      <c r="AC849" t="s">
        <v>46</v>
      </c>
    </row>
    <row r="850" spans="1:29" x14ac:dyDescent="0.3">
      <c r="A850" s="1" t="s">
        <v>47</v>
      </c>
      <c r="B850" t="s">
        <v>48</v>
      </c>
      <c r="C850" t="s">
        <v>801</v>
      </c>
      <c r="D850" t="s">
        <v>201</v>
      </c>
      <c r="E850">
        <v>8</v>
      </c>
      <c r="F850" t="s">
        <v>120</v>
      </c>
      <c r="G850" t="s">
        <v>586</v>
      </c>
      <c r="H850" t="s">
        <v>35</v>
      </c>
      <c r="I850" t="s">
        <v>2212</v>
      </c>
      <c r="J850" t="s">
        <v>342</v>
      </c>
      <c r="K850" t="s">
        <v>3119</v>
      </c>
      <c r="L850" t="s">
        <v>3120</v>
      </c>
      <c r="M850" t="s">
        <v>220</v>
      </c>
      <c r="N850" t="s">
        <v>58</v>
      </c>
      <c r="O850">
        <v>4853</v>
      </c>
      <c r="P850">
        <v>6855</v>
      </c>
      <c r="Q850" t="s">
        <v>41</v>
      </c>
      <c r="R850">
        <v>836</v>
      </c>
      <c r="S850" s="2">
        <v>44343</v>
      </c>
      <c r="T850" t="s">
        <v>42</v>
      </c>
      <c r="U850">
        <v>0</v>
      </c>
      <c r="V850" t="s">
        <v>43</v>
      </c>
      <c r="W850">
        <v>789</v>
      </c>
      <c r="X850" t="s">
        <v>44</v>
      </c>
      <c r="Y850" t="s">
        <v>61</v>
      </c>
      <c r="Z850">
        <v>2229</v>
      </c>
      <c r="AA850">
        <v>268</v>
      </c>
      <c r="AB850">
        <v>5630</v>
      </c>
      <c r="AC850" t="s">
        <v>46</v>
      </c>
    </row>
    <row r="851" spans="1:29" x14ac:dyDescent="0.3">
      <c r="A851" s="1" t="s">
        <v>47</v>
      </c>
      <c r="B851" t="s">
        <v>234</v>
      </c>
      <c r="C851" t="s">
        <v>796</v>
      </c>
      <c r="D851" t="s">
        <v>98</v>
      </c>
      <c r="E851">
        <v>9</v>
      </c>
      <c r="F851" t="s">
        <v>51</v>
      </c>
      <c r="G851" t="s">
        <v>52</v>
      </c>
      <c r="H851" t="s">
        <v>35</v>
      </c>
      <c r="I851" t="s">
        <v>927</v>
      </c>
      <c r="J851" t="s">
        <v>1698</v>
      </c>
      <c r="K851" t="s">
        <v>3121</v>
      </c>
      <c r="L851" t="s">
        <v>3122</v>
      </c>
      <c r="M851" t="s">
        <v>242</v>
      </c>
      <c r="N851" t="s">
        <v>58</v>
      </c>
      <c r="O851">
        <v>5933</v>
      </c>
      <c r="P851">
        <v>8798</v>
      </c>
      <c r="Q851" t="s">
        <v>95</v>
      </c>
      <c r="R851">
        <v>159</v>
      </c>
      <c r="S851" s="2">
        <v>44880</v>
      </c>
      <c r="T851" s="2">
        <v>44885</v>
      </c>
      <c r="U851">
        <v>0</v>
      </c>
      <c r="V851" t="s">
        <v>43</v>
      </c>
      <c r="W851">
        <v>697</v>
      </c>
      <c r="X851" t="s">
        <v>60</v>
      </c>
      <c r="Y851" t="s">
        <v>72</v>
      </c>
      <c r="Z851">
        <v>4354</v>
      </c>
      <c r="AA851">
        <v>724</v>
      </c>
      <c r="AB851">
        <v>8392</v>
      </c>
      <c r="AC851" t="s">
        <v>46</v>
      </c>
    </row>
    <row r="852" spans="1:29" x14ac:dyDescent="0.3">
      <c r="A852" s="1" t="s">
        <v>29</v>
      </c>
      <c r="B852" t="s">
        <v>96</v>
      </c>
      <c r="C852" t="s">
        <v>814</v>
      </c>
      <c r="D852" t="s">
        <v>169</v>
      </c>
      <c r="E852">
        <v>5</v>
      </c>
      <c r="F852" t="s">
        <v>33</v>
      </c>
      <c r="G852" t="s">
        <v>34</v>
      </c>
      <c r="H852" t="s">
        <v>35</v>
      </c>
      <c r="I852" t="s">
        <v>1156</v>
      </c>
      <c r="J852" t="s">
        <v>141</v>
      </c>
      <c r="K852">
        <v>7765430238</v>
      </c>
      <c r="L852" t="s">
        <v>3123</v>
      </c>
      <c r="M852" t="s">
        <v>1784</v>
      </c>
      <c r="N852" t="s">
        <v>58</v>
      </c>
      <c r="O852">
        <v>20797</v>
      </c>
      <c r="P852">
        <v>22889</v>
      </c>
      <c r="Q852" t="s">
        <v>41</v>
      </c>
      <c r="R852">
        <v>947</v>
      </c>
      <c r="S852" s="2">
        <v>45078</v>
      </c>
      <c r="T852" t="s">
        <v>42</v>
      </c>
      <c r="U852">
        <v>0</v>
      </c>
      <c r="V852" t="s">
        <v>106</v>
      </c>
      <c r="W852">
        <v>404</v>
      </c>
      <c r="X852" t="s">
        <v>44</v>
      </c>
      <c r="Y852" t="s">
        <v>45</v>
      </c>
      <c r="Z852">
        <v>1236</v>
      </c>
      <c r="AA852">
        <v>303</v>
      </c>
      <c r="AB852">
        <v>22325</v>
      </c>
      <c r="AC852" t="s">
        <v>73</v>
      </c>
    </row>
    <row r="853" spans="1:29" x14ac:dyDescent="0.3">
      <c r="A853" s="1" t="s">
        <v>47</v>
      </c>
      <c r="B853" t="s">
        <v>234</v>
      </c>
      <c r="C853" t="s">
        <v>2232</v>
      </c>
      <c r="D853" t="s">
        <v>387</v>
      </c>
      <c r="E853">
        <v>3</v>
      </c>
      <c r="F853" t="s">
        <v>99</v>
      </c>
      <c r="G853" t="s">
        <v>710</v>
      </c>
      <c r="H853" t="s">
        <v>35</v>
      </c>
      <c r="I853" t="s">
        <v>3124</v>
      </c>
      <c r="J853" t="s">
        <v>1062</v>
      </c>
      <c r="K853" t="s">
        <v>3125</v>
      </c>
      <c r="L853" t="s">
        <v>3126</v>
      </c>
      <c r="M853" t="s">
        <v>810</v>
      </c>
      <c r="N853" t="s">
        <v>94</v>
      </c>
      <c r="O853">
        <v>18796</v>
      </c>
      <c r="P853">
        <v>21385</v>
      </c>
      <c r="Q853" t="s">
        <v>59</v>
      </c>
      <c r="R853">
        <v>332</v>
      </c>
      <c r="S853" s="2">
        <v>44574</v>
      </c>
      <c r="T853" t="s">
        <v>42</v>
      </c>
      <c r="U853">
        <v>12587</v>
      </c>
      <c r="V853" t="s">
        <v>106</v>
      </c>
      <c r="W853">
        <v>767</v>
      </c>
      <c r="X853" t="s">
        <v>44</v>
      </c>
      <c r="Y853" t="s">
        <v>45</v>
      </c>
      <c r="Z853">
        <v>0</v>
      </c>
      <c r="AA853">
        <v>775</v>
      </c>
      <c r="AB853">
        <v>19256</v>
      </c>
      <c r="AC853" t="s">
        <v>73</v>
      </c>
    </row>
    <row r="854" spans="1:29" x14ac:dyDescent="0.3">
      <c r="A854" s="1" t="s">
        <v>29</v>
      </c>
      <c r="B854" t="s">
        <v>393</v>
      </c>
      <c r="C854" t="s">
        <v>3127</v>
      </c>
      <c r="D854" t="s">
        <v>110</v>
      </c>
      <c r="E854">
        <v>8</v>
      </c>
      <c r="F854" t="s">
        <v>33</v>
      </c>
      <c r="G854" t="s">
        <v>728</v>
      </c>
      <c r="H854" t="s">
        <v>79</v>
      </c>
      <c r="I854" t="s">
        <v>3128</v>
      </c>
      <c r="J854" t="s">
        <v>1898</v>
      </c>
      <c r="K854" t="s">
        <v>3129</v>
      </c>
      <c r="L854" t="s">
        <v>3130</v>
      </c>
      <c r="M854" t="s">
        <v>399</v>
      </c>
      <c r="N854" t="s">
        <v>84</v>
      </c>
      <c r="O854">
        <v>8973</v>
      </c>
      <c r="P854">
        <v>12563</v>
      </c>
      <c r="Q854" t="s">
        <v>41</v>
      </c>
      <c r="R854">
        <v>425</v>
      </c>
      <c r="S854" s="2">
        <v>44557</v>
      </c>
      <c r="T854" t="s">
        <v>42</v>
      </c>
      <c r="U854">
        <v>0</v>
      </c>
      <c r="V854" t="s">
        <v>71</v>
      </c>
      <c r="W854">
        <v>764</v>
      </c>
      <c r="X854" t="s">
        <v>44</v>
      </c>
      <c r="Y854" t="s">
        <v>72</v>
      </c>
      <c r="Z854">
        <v>0</v>
      </c>
      <c r="AA854">
        <v>446</v>
      </c>
      <c r="AB854">
        <v>9921</v>
      </c>
      <c r="AC854" t="s">
        <v>46</v>
      </c>
    </row>
    <row r="855" spans="1:29" x14ac:dyDescent="0.3">
      <c r="A855" s="1" t="s">
        <v>29</v>
      </c>
      <c r="B855" t="s">
        <v>363</v>
      </c>
      <c r="C855" t="s">
        <v>692</v>
      </c>
      <c r="D855" t="s">
        <v>50</v>
      </c>
      <c r="E855">
        <v>2</v>
      </c>
      <c r="F855" t="s">
        <v>221</v>
      </c>
      <c r="G855" t="s">
        <v>222</v>
      </c>
      <c r="H855" t="s">
        <v>35</v>
      </c>
      <c r="I855" t="s">
        <v>1501</v>
      </c>
      <c r="J855" t="s">
        <v>1567</v>
      </c>
      <c r="K855">
        <v>4716995700</v>
      </c>
      <c r="L855" t="s">
        <v>3131</v>
      </c>
      <c r="M855" t="s">
        <v>2729</v>
      </c>
      <c r="N855" t="s">
        <v>40</v>
      </c>
      <c r="O855">
        <v>21744</v>
      </c>
      <c r="P855">
        <v>25686</v>
      </c>
      <c r="Q855" t="s">
        <v>59</v>
      </c>
      <c r="R855">
        <v>808</v>
      </c>
      <c r="S855" s="2">
        <v>44962</v>
      </c>
      <c r="T855" t="s">
        <v>42</v>
      </c>
      <c r="U855">
        <v>23600</v>
      </c>
      <c r="V855" t="s">
        <v>43</v>
      </c>
      <c r="W855">
        <v>516</v>
      </c>
      <c r="X855" t="s">
        <v>44</v>
      </c>
      <c r="Y855" t="s">
        <v>45</v>
      </c>
      <c r="Z855">
        <v>0</v>
      </c>
      <c r="AA855">
        <v>368</v>
      </c>
      <c r="AB855">
        <v>25682</v>
      </c>
      <c r="AC855" t="s">
        <v>73</v>
      </c>
    </row>
    <row r="856" spans="1:29" x14ac:dyDescent="0.3">
      <c r="A856" s="1" t="s">
        <v>47</v>
      </c>
      <c r="B856" t="s">
        <v>136</v>
      </c>
      <c r="C856" t="s">
        <v>641</v>
      </c>
      <c r="D856" t="s">
        <v>76</v>
      </c>
      <c r="E856">
        <v>2</v>
      </c>
      <c r="F856" t="s">
        <v>271</v>
      </c>
      <c r="G856" t="s">
        <v>1110</v>
      </c>
      <c r="H856" t="s">
        <v>79</v>
      </c>
      <c r="I856" t="s">
        <v>66</v>
      </c>
      <c r="J856" t="s">
        <v>3132</v>
      </c>
      <c r="K856" t="s">
        <v>3133</v>
      </c>
      <c r="L856" t="s">
        <v>3134</v>
      </c>
      <c r="M856" t="s">
        <v>207</v>
      </c>
      <c r="N856" t="s">
        <v>58</v>
      </c>
      <c r="O856">
        <v>9714</v>
      </c>
      <c r="P856">
        <v>12989</v>
      </c>
      <c r="Q856" t="s">
        <v>95</v>
      </c>
      <c r="R856">
        <v>664</v>
      </c>
      <c r="S856" s="2">
        <v>44943</v>
      </c>
      <c r="T856" t="s">
        <v>42</v>
      </c>
      <c r="U856">
        <v>0</v>
      </c>
      <c r="V856" t="s">
        <v>43</v>
      </c>
      <c r="W856">
        <v>593</v>
      </c>
      <c r="X856" t="s">
        <v>44</v>
      </c>
      <c r="Y856" t="s">
        <v>72</v>
      </c>
      <c r="Z856">
        <v>2936</v>
      </c>
      <c r="AA856">
        <v>476</v>
      </c>
      <c r="AB856">
        <v>10469</v>
      </c>
      <c r="AC856" t="s">
        <v>107</v>
      </c>
    </row>
    <row r="857" spans="1:29" x14ac:dyDescent="0.3">
      <c r="A857" s="1" t="s">
        <v>29</v>
      </c>
      <c r="B857" t="s">
        <v>96</v>
      </c>
      <c r="C857" t="s">
        <v>1922</v>
      </c>
      <c r="D857" t="s">
        <v>178</v>
      </c>
      <c r="E857">
        <v>3</v>
      </c>
      <c r="F857" t="s">
        <v>99</v>
      </c>
      <c r="G857" t="s">
        <v>710</v>
      </c>
      <c r="H857" t="s">
        <v>79</v>
      </c>
      <c r="I857" t="s">
        <v>3135</v>
      </c>
      <c r="J857" t="s">
        <v>224</v>
      </c>
      <c r="K857" t="s">
        <v>3136</v>
      </c>
      <c r="L857" t="s">
        <v>3137</v>
      </c>
      <c r="M857" t="s">
        <v>105</v>
      </c>
      <c r="N857" t="s">
        <v>84</v>
      </c>
      <c r="O857">
        <v>6404</v>
      </c>
      <c r="P857">
        <v>11270</v>
      </c>
      <c r="Q857" t="s">
        <v>59</v>
      </c>
      <c r="R857">
        <v>678</v>
      </c>
      <c r="S857" s="2">
        <v>44749</v>
      </c>
      <c r="T857" s="2">
        <v>44755</v>
      </c>
      <c r="U857">
        <v>15038</v>
      </c>
      <c r="V857" t="s">
        <v>71</v>
      </c>
      <c r="W857">
        <v>767</v>
      </c>
      <c r="X857" t="s">
        <v>60</v>
      </c>
      <c r="Y857" t="s">
        <v>61</v>
      </c>
      <c r="Z857">
        <v>0</v>
      </c>
      <c r="AA857">
        <v>129</v>
      </c>
      <c r="AB857">
        <v>6788</v>
      </c>
      <c r="AC857" t="s">
        <v>46</v>
      </c>
    </row>
    <row r="858" spans="1:29" x14ac:dyDescent="0.3">
      <c r="A858" s="1" t="s">
        <v>29</v>
      </c>
      <c r="B858" t="s">
        <v>86</v>
      </c>
      <c r="C858" t="s">
        <v>1680</v>
      </c>
      <c r="D858" t="s">
        <v>138</v>
      </c>
      <c r="E858">
        <v>9</v>
      </c>
      <c r="F858" t="s">
        <v>77</v>
      </c>
      <c r="G858" t="s">
        <v>202</v>
      </c>
      <c r="H858" t="s">
        <v>35</v>
      </c>
      <c r="I858" t="s">
        <v>3138</v>
      </c>
      <c r="J858" t="s">
        <v>1898</v>
      </c>
      <c r="K858" t="s">
        <v>3139</v>
      </c>
      <c r="L858" t="s">
        <v>3140</v>
      </c>
      <c r="M858" t="s">
        <v>350</v>
      </c>
      <c r="N858" t="s">
        <v>84</v>
      </c>
      <c r="O858">
        <v>11435</v>
      </c>
      <c r="P858">
        <v>15506</v>
      </c>
      <c r="Q858" t="s">
        <v>59</v>
      </c>
      <c r="R858">
        <v>978</v>
      </c>
      <c r="S858" s="2">
        <v>45096</v>
      </c>
      <c r="T858" t="s">
        <v>42</v>
      </c>
      <c r="U858">
        <v>31060</v>
      </c>
      <c r="V858" t="s">
        <v>106</v>
      </c>
      <c r="W858">
        <v>658</v>
      </c>
      <c r="X858" t="s">
        <v>44</v>
      </c>
      <c r="Y858" t="s">
        <v>72</v>
      </c>
      <c r="Z858">
        <v>0</v>
      </c>
      <c r="AA858">
        <v>96</v>
      </c>
      <c r="AB858">
        <v>15461</v>
      </c>
      <c r="AC858" t="s">
        <v>107</v>
      </c>
    </row>
    <row r="859" spans="1:29" x14ac:dyDescent="0.3">
      <c r="A859" s="1" t="s">
        <v>47</v>
      </c>
      <c r="B859" t="s">
        <v>176</v>
      </c>
      <c r="C859" t="s">
        <v>3141</v>
      </c>
      <c r="D859" t="s">
        <v>169</v>
      </c>
      <c r="E859">
        <v>3</v>
      </c>
      <c r="F859" t="s">
        <v>129</v>
      </c>
      <c r="G859" t="s">
        <v>395</v>
      </c>
      <c r="H859" t="s">
        <v>79</v>
      </c>
      <c r="I859" t="s">
        <v>849</v>
      </c>
      <c r="J859" t="s">
        <v>3142</v>
      </c>
      <c r="K859" t="s">
        <v>3143</v>
      </c>
      <c r="L859" t="s">
        <v>3144</v>
      </c>
      <c r="M859" t="s">
        <v>1665</v>
      </c>
      <c r="N859" t="s">
        <v>94</v>
      </c>
      <c r="O859">
        <v>3108</v>
      </c>
      <c r="P859">
        <v>6554</v>
      </c>
      <c r="Q859" t="s">
        <v>95</v>
      </c>
      <c r="R859">
        <v>547</v>
      </c>
      <c r="S859" s="2">
        <v>44952</v>
      </c>
      <c r="T859" t="s">
        <v>42</v>
      </c>
      <c r="U859">
        <v>0</v>
      </c>
      <c r="V859" t="s">
        <v>85</v>
      </c>
      <c r="W859">
        <v>473</v>
      </c>
      <c r="X859" t="s">
        <v>44</v>
      </c>
      <c r="Y859" t="s">
        <v>45</v>
      </c>
      <c r="Z859">
        <v>0</v>
      </c>
      <c r="AA859">
        <v>549</v>
      </c>
      <c r="AB859">
        <v>6333</v>
      </c>
      <c r="AC859" t="s">
        <v>73</v>
      </c>
    </row>
    <row r="860" spans="1:29" x14ac:dyDescent="0.3">
      <c r="A860" s="1" t="s">
        <v>29</v>
      </c>
      <c r="B860" t="s">
        <v>327</v>
      </c>
      <c r="C860" t="s">
        <v>2058</v>
      </c>
      <c r="D860" t="s">
        <v>185</v>
      </c>
      <c r="E860">
        <v>6</v>
      </c>
      <c r="F860" t="s">
        <v>33</v>
      </c>
      <c r="G860" t="s">
        <v>411</v>
      </c>
      <c r="H860" t="s">
        <v>79</v>
      </c>
      <c r="I860" t="s">
        <v>3145</v>
      </c>
      <c r="J860" t="s">
        <v>3146</v>
      </c>
      <c r="K860" t="s">
        <v>3147</v>
      </c>
      <c r="L860" t="s">
        <v>3148</v>
      </c>
      <c r="M860" t="s">
        <v>1019</v>
      </c>
      <c r="N860" t="s">
        <v>84</v>
      </c>
      <c r="O860">
        <v>3994</v>
      </c>
      <c r="P860">
        <v>6746</v>
      </c>
      <c r="Q860" t="s">
        <v>59</v>
      </c>
      <c r="R860">
        <v>773</v>
      </c>
      <c r="S860" s="2">
        <v>44454</v>
      </c>
      <c r="T860" s="2">
        <v>44477</v>
      </c>
      <c r="U860">
        <v>5513</v>
      </c>
      <c r="V860" t="s">
        <v>106</v>
      </c>
      <c r="W860">
        <v>610</v>
      </c>
      <c r="X860" t="s">
        <v>60</v>
      </c>
      <c r="Y860" t="s">
        <v>61</v>
      </c>
      <c r="Z860">
        <v>0</v>
      </c>
      <c r="AA860">
        <v>262</v>
      </c>
      <c r="AB860">
        <v>6386</v>
      </c>
      <c r="AC860" t="s">
        <v>46</v>
      </c>
    </row>
    <row r="861" spans="1:29" x14ac:dyDescent="0.3">
      <c r="A861" s="1" t="s">
        <v>29</v>
      </c>
      <c r="B861" t="s">
        <v>30</v>
      </c>
      <c r="C861" t="s">
        <v>2490</v>
      </c>
      <c r="D861" t="s">
        <v>257</v>
      </c>
      <c r="E861">
        <v>9</v>
      </c>
      <c r="F861" t="s">
        <v>51</v>
      </c>
      <c r="G861" t="s">
        <v>1075</v>
      </c>
      <c r="H861" t="s">
        <v>35</v>
      </c>
      <c r="I861" t="s">
        <v>910</v>
      </c>
      <c r="J861" t="s">
        <v>2540</v>
      </c>
      <c r="K861" t="s">
        <v>3149</v>
      </c>
      <c r="L861" t="s">
        <v>3150</v>
      </c>
      <c r="M861" t="s">
        <v>825</v>
      </c>
      <c r="N861" t="s">
        <v>94</v>
      </c>
      <c r="O861">
        <v>12358</v>
      </c>
      <c r="P861">
        <v>15681</v>
      </c>
      <c r="Q861" t="s">
        <v>59</v>
      </c>
      <c r="R861">
        <v>522</v>
      </c>
      <c r="S861" s="2">
        <v>44613</v>
      </c>
      <c r="T861" t="s">
        <v>42</v>
      </c>
      <c r="U861">
        <v>31619</v>
      </c>
      <c r="V861" t="s">
        <v>106</v>
      </c>
      <c r="W861">
        <v>747</v>
      </c>
      <c r="X861" t="s">
        <v>44</v>
      </c>
      <c r="Y861" t="s">
        <v>45</v>
      </c>
      <c r="Z861">
        <v>0</v>
      </c>
      <c r="AA861">
        <v>299</v>
      </c>
      <c r="AB861">
        <v>12795</v>
      </c>
      <c r="AC861" t="s">
        <v>46</v>
      </c>
    </row>
    <row r="862" spans="1:29" x14ac:dyDescent="0.3">
      <c r="A862" s="1" t="s">
        <v>47</v>
      </c>
      <c r="B862" t="s">
        <v>136</v>
      </c>
      <c r="C862" t="s">
        <v>1426</v>
      </c>
      <c r="D862" t="s">
        <v>50</v>
      </c>
      <c r="E862">
        <v>9</v>
      </c>
      <c r="F862" t="s">
        <v>33</v>
      </c>
      <c r="G862" t="s">
        <v>139</v>
      </c>
      <c r="H862" t="s">
        <v>35</v>
      </c>
      <c r="I862" t="s">
        <v>668</v>
      </c>
      <c r="J862" t="s">
        <v>3151</v>
      </c>
      <c r="K862" t="s">
        <v>3152</v>
      </c>
      <c r="L862" t="s">
        <v>3153</v>
      </c>
      <c r="M862" t="s">
        <v>527</v>
      </c>
      <c r="N862" t="s">
        <v>40</v>
      </c>
      <c r="O862">
        <v>20438</v>
      </c>
      <c r="P862">
        <v>22843</v>
      </c>
      <c r="Q862" t="s">
        <v>41</v>
      </c>
      <c r="R862">
        <v>869</v>
      </c>
      <c r="S862" s="2">
        <v>44855</v>
      </c>
      <c r="T862" t="s">
        <v>42</v>
      </c>
      <c r="U862">
        <v>0</v>
      </c>
      <c r="V862" t="s">
        <v>71</v>
      </c>
      <c r="W862">
        <v>499</v>
      </c>
      <c r="X862" t="s">
        <v>44</v>
      </c>
      <c r="Y862" t="s">
        <v>61</v>
      </c>
      <c r="Z862">
        <v>0</v>
      </c>
      <c r="AA862">
        <v>18</v>
      </c>
      <c r="AB862">
        <v>20550</v>
      </c>
      <c r="AC862" t="s">
        <v>107</v>
      </c>
    </row>
    <row r="863" spans="1:29" x14ac:dyDescent="0.3">
      <c r="A863" s="1" t="s">
        <v>47</v>
      </c>
      <c r="B863" t="s">
        <v>108</v>
      </c>
      <c r="C863" t="s">
        <v>270</v>
      </c>
      <c r="D863" t="s">
        <v>257</v>
      </c>
      <c r="E863">
        <v>10</v>
      </c>
      <c r="F863" t="s">
        <v>271</v>
      </c>
      <c r="G863" t="s">
        <v>1298</v>
      </c>
      <c r="H863" t="s">
        <v>35</v>
      </c>
      <c r="I863" t="s">
        <v>507</v>
      </c>
      <c r="J863" t="s">
        <v>3154</v>
      </c>
      <c r="K863">
        <f>1-423-312-2337</f>
        <v>-3071</v>
      </c>
      <c r="L863" t="s">
        <v>3155</v>
      </c>
      <c r="M863" t="s">
        <v>1402</v>
      </c>
      <c r="N863" t="s">
        <v>84</v>
      </c>
      <c r="O863">
        <v>8822</v>
      </c>
      <c r="P863">
        <v>12397</v>
      </c>
      <c r="Q863" t="s">
        <v>41</v>
      </c>
      <c r="R863">
        <v>773</v>
      </c>
      <c r="S863" s="2">
        <v>44530</v>
      </c>
      <c r="T863" t="s">
        <v>42</v>
      </c>
      <c r="U863">
        <v>0</v>
      </c>
      <c r="V863" t="s">
        <v>106</v>
      </c>
      <c r="W863">
        <v>749</v>
      </c>
      <c r="X863" t="s">
        <v>44</v>
      </c>
      <c r="Y863" t="s">
        <v>45</v>
      </c>
      <c r="Z863">
        <v>0</v>
      </c>
      <c r="AA863">
        <v>441</v>
      </c>
      <c r="AB863">
        <v>10935</v>
      </c>
      <c r="AC863" t="s">
        <v>46</v>
      </c>
    </row>
    <row r="864" spans="1:29" x14ac:dyDescent="0.3">
      <c r="A864" s="1" t="s">
        <v>47</v>
      </c>
      <c r="B864" t="s">
        <v>592</v>
      </c>
      <c r="C864" t="s">
        <v>2236</v>
      </c>
      <c r="D864" t="s">
        <v>185</v>
      </c>
      <c r="E864">
        <v>1</v>
      </c>
      <c r="F864" t="s">
        <v>33</v>
      </c>
      <c r="G864" t="s">
        <v>848</v>
      </c>
      <c r="H864" t="s">
        <v>35</v>
      </c>
      <c r="I864" t="s">
        <v>238</v>
      </c>
      <c r="J864" t="s">
        <v>2441</v>
      </c>
      <c r="K864" t="s">
        <v>3156</v>
      </c>
      <c r="L864" t="s">
        <v>3157</v>
      </c>
      <c r="M864" t="s">
        <v>1151</v>
      </c>
      <c r="N864" t="s">
        <v>84</v>
      </c>
      <c r="O864">
        <v>27484</v>
      </c>
      <c r="P864">
        <v>29801</v>
      </c>
      <c r="Q864" t="s">
        <v>95</v>
      </c>
      <c r="R864">
        <v>254</v>
      </c>
      <c r="S864" s="2">
        <v>44846</v>
      </c>
      <c r="T864" s="2">
        <v>44872</v>
      </c>
      <c r="U864">
        <v>0</v>
      </c>
      <c r="V864" t="s">
        <v>85</v>
      </c>
      <c r="W864">
        <v>675</v>
      </c>
      <c r="X864" t="s">
        <v>60</v>
      </c>
      <c r="Y864" t="s">
        <v>45</v>
      </c>
      <c r="Z864">
        <v>0</v>
      </c>
      <c r="AA864">
        <v>70</v>
      </c>
      <c r="AB864">
        <v>29162</v>
      </c>
      <c r="AC864" t="s">
        <v>107</v>
      </c>
    </row>
    <row r="865" spans="1:29" x14ac:dyDescent="0.3">
      <c r="A865" s="1" t="s">
        <v>47</v>
      </c>
      <c r="B865" t="s">
        <v>234</v>
      </c>
      <c r="C865" t="s">
        <v>853</v>
      </c>
      <c r="D865" t="s">
        <v>50</v>
      </c>
      <c r="E865">
        <v>4</v>
      </c>
      <c r="F865" t="s">
        <v>221</v>
      </c>
      <c r="G865" t="s">
        <v>548</v>
      </c>
      <c r="H865" t="s">
        <v>79</v>
      </c>
      <c r="I865" t="s">
        <v>738</v>
      </c>
      <c r="J865" t="s">
        <v>739</v>
      </c>
      <c r="K865" t="s">
        <v>3158</v>
      </c>
      <c r="L865" t="s">
        <v>3159</v>
      </c>
      <c r="M865" t="s">
        <v>1972</v>
      </c>
      <c r="N865" t="s">
        <v>84</v>
      </c>
      <c r="O865">
        <v>14030</v>
      </c>
      <c r="P865">
        <v>17179</v>
      </c>
      <c r="Q865" t="s">
        <v>41</v>
      </c>
      <c r="R865">
        <v>330</v>
      </c>
      <c r="S865" s="2">
        <v>44374</v>
      </c>
      <c r="T865" t="s">
        <v>42</v>
      </c>
      <c r="U865">
        <v>0</v>
      </c>
      <c r="V865" t="s">
        <v>71</v>
      </c>
      <c r="W865">
        <v>633</v>
      </c>
      <c r="X865" t="s">
        <v>44</v>
      </c>
      <c r="Y865" t="s">
        <v>61</v>
      </c>
      <c r="Z865">
        <v>0</v>
      </c>
      <c r="AA865">
        <v>790</v>
      </c>
      <c r="AB865">
        <v>15304</v>
      </c>
      <c r="AC865" t="s">
        <v>73</v>
      </c>
    </row>
    <row r="866" spans="1:29" x14ac:dyDescent="0.3">
      <c r="A866" s="1" t="s">
        <v>29</v>
      </c>
      <c r="B866" t="s">
        <v>96</v>
      </c>
      <c r="C866" t="s">
        <v>1160</v>
      </c>
      <c r="D866" t="s">
        <v>387</v>
      </c>
      <c r="E866">
        <v>8</v>
      </c>
      <c r="F866" t="s">
        <v>99</v>
      </c>
      <c r="G866" t="s">
        <v>724</v>
      </c>
      <c r="H866" t="s">
        <v>79</v>
      </c>
      <c r="I866" t="s">
        <v>1960</v>
      </c>
      <c r="J866" t="s">
        <v>1611</v>
      </c>
      <c r="K866" t="s">
        <v>3160</v>
      </c>
      <c r="L866" t="s">
        <v>3161</v>
      </c>
      <c r="M866" t="s">
        <v>1136</v>
      </c>
      <c r="N866" t="s">
        <v>40</v>
      </c>
      <c r="O866">
        <v>19883</v>
      </c>
      <c r="P866">
        <v>23903</v>
      </c>
      <c r="Q866" t="s">
        <v>41</v>
      </c>
      <c r="R866">
        <v>87</v>
      </c>
      <c r="S866" s="2">
        <v>44402</v>
      </c>
      <c r="T866" s="2">
        <v>44414</v>
      </c>
      <c r="U866">
        <v>0</v>
      </c>
      <c r="V866" t="s">
        <v>106</v>
      </c>
      <c r="W866">
        <v>580</v>
      </c>
      <c r="X866" t="s">
        <v>60</v>
      </c>
      <c r="Y866" t="s">
        <v>45</v>
      </c>
      <c r="Z866">
        <v>0</v>
      </c>
      <c r="AA866">
        <v>341</v>
      </c>
      <c r="AB866">
        <v>22140</v>
      </c>
      <c r="AC866" t="s">
        <v>107</v>
      </c>
    </row>
    <row r="867" spans="1:29" x14ac:dyDescent="0.3">
      <c r="A867" s="1" t="s">
        <v>29</v>
      </c>
      <c r="B867" t="s">
        <v>393</v>
      </c>
      <c r="C867" t="s">
        <v>394</v>
      </c>
      <c r="D867" t="s">
        <v>257</v>
      </c>
      <c r="E867">
        <v>1</v>
      </c>
      <c r="F867" t="s">
        <v>186</v>
      </c>
      <c r="G867" t="s">
        <v>187</v>
      </c>
      <c r="H867" t="s">
        <v>35</v>
      </c>
      <c r="I867" t="s">
        <v>827</v>
      </c>
      <c r="J867" t="s">
        <v>3162</v>
      </c>
      <c r="K867" t="s">
        <v>3163</v>
      </c>
      <c r="L867" t="s">
        <v>3164</v>
      </c>
      <c r="M867" t="s">
        <v>2103</v>
      </c>
      <c r="N867" t="s">
        <v>94</v>
      </c>
      <c r="O867">
        <v>26820</v>
      </c>
      <c r="P867">
        <v>31017</v>
      </c>
      <c r="Q867" t="s">
        <v>59</v>
      </c>
      <c r="R867">
        <v>44</v>
      </c>
      <c r="S867" s="2">
        <v>44689</v>
      </c>
      <c r="T867" t="s">
        <v>42</v>
      </c>
      <c r="U867">
        <v>30642</v>
      </c>
      <c r="V867" t="s">
        <v>85</v>
      </c>
      <c r="W867">
        <v>582</v>
      </c>
      <c r="X867" t="s">
        <v>44</v>
      </c>
      <c r="Y867" t="s">
        <v>72</v>
      </c>
      <c r="Z867">
        <v>0</v>
      </c>
      <c r="AA867">
        <v>109</v>
      </c>
      <c r="AB867">
        <v>29625</v>
      </c>
      <c r="AC867" t="s">
        <v>46</v>
      </c>
    </row>
    <row r="868" spans="1:29" x14ac:dyDescent="0.3">
      <c r="A868" s="1" t="s">
        <v>29</v>
      </c>
      <c r="B868" t="s">
        <v>228</v>
      </c>
      <c r="C868" t="s">
        <v>1949</v>
      </c>
      <c r="D868" t="s">
        <v>119</v>
      </c>
      <c r="E868">
        <v>3</v>
      </c>
      <c r="F868" t="s">
        <v>77</v>
      </c>
      <c r="G868" t="s">
        <v>501</v>
      </c>
      <c r="H868" t="s">
        <v>79</v>
      </c>
      <c r="I868" t="s">
        <v>621</v>
      </c>
      <c r="J868" t="s">
        <v>3165</v>
      </c>
      <c r="K868" t="s">
        <v>3166</v>
      </c>
      <c r="L868" t="s">
        <v>3167</v>
      </c>
      <c r="M868" t="s">
        <v>964</v>
      </c>
      <c r="N868" t="s">
        <v>40</v>
      </c>
      <c r="O868">
        <v>29781</v>
      </c>
      <c r="P868">
        <v>33108</v>
      </c>
      <c r="Q868" t="s">
        <v>59</v>
      </c>
      <c r="R868">
        <v>170</v>
      </c>
      <c r="S868" s="2">
        <v>44384</v>
      </c>
      <c r="T868" s="2">
        <v>44414</v>
      </c>
      <c r="U868">
        <v>44173</v>
      </c>
      <c r="V868" t="s">
        <v>85</v>
      </c>
      <c r="W868">
        <v>542</v>
      </c>
      <c r="X868" t="s">
        <v>60</v>
      </c>
      <c r="Y868" t="s">
        <v>45</v>
      </c>
      <c r="Z868">
        <v>0</v>
      </c>
      <c r="AA868">
        <v>256</v>
      </c>
      <c r="AB868">
        <v>31319</v>
      </c>
      <c r="AC868" t="s">
        <v>107</v>
      </c>
    </row>
    <row r="869" spans="1:29" x14ac:dyDescent="0.3">
      <c r="A869" s="1" t="s">
        <v>47</v>
      </c>
      <c r="B869" t="s">
        <v>117</v>
      </c>
      <c r="C869" t="s">
        <v>2114</v>
      </c>
      <c r="D869" t="s">
        <v>76</v>
      </c>
      <c r="E869">
        <v>4</v>
      </c>
      <c r="F869" t="s">
        <v>129</v>
      </c>
      <c r="G869" t="s">
        <v>1528</v>
      </c>
      <c r="H869" t="s">
        <v>79</v>
      </c>
      <c r="I869" t="s">
        <v>1445</v>
      </c>
      <c r="J869" t="s">
        <v>524</v>
      </c>
      <c r="K869" t="s">
        <v>3168</v>
      </c>
      <c r="L869" t="s">
        <v>3169</v>
      </c>
      <c r="M869" t="s">
        <v>1852</v>
      </c>
      <c r="N869" t="s">
        <v>40</v>
      </c>
      <c r="O869">
        <v>21106</v>
      </c>
      <c r="P869">
        <v>25573</v>
      </c>
      <c r="Q869" t="s">
        <v>95</v>
      </c>
      <c r="R869">
        <v>796</v>
      </c>
      <c r="S869" s="2">
        <v>44562</v>
      </c>
      <c r="T869" s="2">
        <v>44575</v>
      </c>
      <c r="U869">
        <v>0</v>
      </c>
      <c r="V869" t="s">
        <v>71</v>
      </c>
      <c r="W869">
        <v>631</v>
      </c>
      <c r="X869" t="s">
        <v>60</v>
      </c>
      <c r="Y869" t="s">
        <v>45</v>
      </c>
      <c r="Z869">
        <v>0</v>
      </c>
      <c r="AA869">
        <v>851</v>
      </c>
      <c r="AB869">
        <v>23220</v>
      </c>
      <c r="AC869" t="s">
        <v>73</v>
      </c>
    </row>
    <row r="870" spans="1:29" x14ac:dyDescent="0.3">
      <c r="A870" s="1" t="s">
        <v>47</v>
      </c>
      <c r="B870" t="s">
        <v>592</v>
      </c>
      <c r="C870" t="s">
        <v>1444</v>
      </c>
      <c r="D870" t="s">
        <v>236</v>
      </c>
      <c r="E870">
        <v>6</v>
      </c>
      <c r="F870" t="s">
        <v>51</v>
      </c>
      <c r="G870" t="s">
        <v>291</v>
      </c>
      <c r="H870" t="s">
        <v>79</v>
      </c>
      <c r="I870" t="s">
        <v>417</v>
      </c>
      <c r="J870" t="s">
        <v>211</v>
      </c>
      <c r="K870" t="s">
        <v>3170</v>
      </c>
      <c r="L870" t="s">
        <v>3171</v>
      </c>
      <c r="M870" t="s">
        <v>919</v>
      </c>
      <c r="N870" t="s">
        <v>58</v>
      </c>
      <c r="O870">
        <v>17085</v>
      </c>
      <c r="P870">
        <v>21718</v>
      </c>
      <c r="Q870" t="s">
        <v>41</v>
      </c>
      <c r="R870">
        <v>672</v>
      </c>
      <c r="S870" s="2">
        <v>44812</v>
      </c>
      <c r="T870" t="s">
        <v>42</v>
      </c>
      <c r="U870">
        <v>0</v>
      </c>
      <c r="V870" t="s">
        <v>106</v>
      </c>
      <c r="W870">
        <v>823</v>
      </c>
      <c r="X870" t="s">
        <v>44</v>
      </c>
      <c r="Y870" t="s">
        <v>72</v>
      </c>
      <c r="Z870">
        <v>3131</v>
      </c>
      <c r="AA870">
        <v>161</v>
      </c>
      <c r="AB870">
        <v>19449</v>
      </c>
      <c r="AC870" t="s">
        <v>73</v>
      </c>
    </row>
    <row r="871" spans="1:29" x14ac:dyDescent="0.3">
      <c r="A871" s="1" t="s">
        <v>29</v>
      </c>
      <c r="B871" t="s">
        <v>62</v>
      </c>
      <c r="C871" t="s">
        <v>2040</v>
      </c>
      <c r="D871" t="s">
        <v>169</v>
      </c>
      <c r="E871">
        <v>2</v>
      </c>
      <c r="F871" t="s">
        <v>186</v>
      </c>
      <c r="G871" t="s">
        <v>710</v>
      </c>
      <c r="H871" t="s">
        <v>79</v>
      </c>
      <c r="I871" t="s">
        <v>53</v>
      </c>
      <c r="J871" t="s">
        <v>748</v>
      </c>
      <c r="K871" t="s">
        <v>3172</v>
      </c>
      <c r="L871" t="s">
        <v>3173</v>
      </c>
      <c r="M871" t="s">
        <v>466</v>
      </c>
      <c r="N871" t="s">
        <v>84</v>
      </c>
      <c r="O871">
        <v>20134</v>
      </c>
      <c r="P871">
        <v>22846</v>
      </c>
      <c r="Q871" t="s">
        <v>59</v>
      </c>
      <c r="R871">
        <v>629</v>
      </c>
      <c r="S871" s="2">
        <v>44447</v>
      </c>
      <c r="T871" t="s">
        <v>42</v>
      </c>
      <c r="U871">
        <v>43111</v>
      </c>
      <c r="V871" t="s">
        <v>71</v>
      </c>
      <c r="W871">
        <v>591</v>
      </c>
      <c r="X871" t="s">
        <v>44</v>
      </c>
      <c r="Y871" t="s">
        <v>45</v>
      </c>
      <c r="Z871">
        <v>0</v>
      </c>
      <c r="AA871">
        <v>79</v>
      </c>
      <c r="AB871">
        <v>21454</v>
      </c>
      <c r="AC871" t="s">
        <v>46</v>
      </c>
    </row>
    <row r="872" spans="1:29" x14ac:dyDescent="0.3">
      <c r="A872" s="1" t="s">
        <v>47</v>
      </c>
      <c r="B872" t="s">
        <v>108</v>
      </c>
      <c r="C872" t="s">
        <v>709</v>
      </c>
      <c r="D872" t="s">
        <v>98</v>
      </c>
      <c r="E872">
        <v>10</v>
      </c>
      <c r="F872" t="s">
        <v>120</v>
      </c>
      <c r="G872" t="s">
        <v>194</v>
      </c>
      <c r="H872" t="s">
        <v>35</v>
      </c>
      <c r="I872" t="s">
        <v>1926</v>
      </c>
      <c r="J872" t="s">
        <v>3174</v>
      </c>
      <c r="K872" t="s">
        <v>3175</v>
      </c>
      <c r="L872" t="s">
        <v>3176</v>
      </c>
      <c r="M872" t="s">
        <v>116</v>
      </c>
      <c r="N872" t="s">
        <v>58</v>
      </c>
      <c r="O872">
        <v>6370</v>
      </c>
      <c r="P872">
        <v>9831</v>
      </c>
      <c r="Q872" t="s">
        <v>59</v>
      </c>
      <c r="R872">
        <v>278</v>
      </c>
      <c r="S872" s="2">
        <v>44673</v>
      </c>
      <c r="T872" s="2">
        <v>44702</v>
      </c>
      <c r="U872">
        <v>6382</v>
      </c>
      <c r="V872" t="s">
        <v>106</v>
      </c>
      <c r="W872">
        <v>425</v>
      </c>
      <c r="X872" t="s">
        <v>60</v>
      </c>
      <c r="Y872" t="s">
        <v>72</v>
      </c>
      <c r="Z872">
        <v>4955</v>
      </c>
      <c r="AA872">
        <v>303</v>
      </c>
      <c r="AB872">
        <v>7923</v>
      </c>
      <c r="AC872" t="s">
        <v>73</v>
      </c>
    </row>
    <row r="873" spans="1:29" x14ac:dyDescent="0.3">
      <c r="A873" s="1" t="s">
        <v>29</v>
      </c>
      <c r="B873" t="s">
        <v>86</v>
      </c>
      <c r="C873" t="s">
        <v>1011</v>
      </c>
      <c r="D873" t="s">
        <v>155</v>
      </c>
      <c r="E873">
        <v>3</v>
      </c>
      <c r="F873" t="s">
        <v>271</v>
      </c>
      <c r="G873" t="s">
        <v>400</v>
      </c>
      <c r="H873" t="s">
        <v>35</v>
      </c>
      <c r="I873" t="s">
        <v>279</v>
      </c>
      <c r="J873" t="s">
        <v>1698</v>
      </c>
      <c r="K873" t="s">
        <v>3177</v>
      </c>
      <c r="L873" t="s">
        <v>3178</v>
      </c>
      <c r="M873" t="s">
        <v>350</v>
      </c>
      <c r="N873" t="s">
        <v>94</v>
      </c>
      <c r="O873">
        <v>27587</v>
      </c>
      <c r="P873">
        <v>30558</v>
      </c>
      <c r="Q873" t="s">
        <v>59</v>
      </c>
      <c r="R873">
        <v>701</v>
      </c>
      <c r="S873" s="2">
        <v>45074</v>
      </c>
      <c r="T873" s="2">
        <v>45098</v>
      </c>
      <c r="U873">
        <v>34107</v>
      </c>
      <c r="V873" t="s">
        <v>85</v>
      </c>
      <c r="W873">
        <v>498</v>
      </c>
      <c r="X873" t="s">
        <v>60</v>
      </c>
      <c r="Y873" t="s">
        <v>72</v>
      </c>
      <c r="Z873">
        <v>0</v>
      </c>
      <c r="AA873">
        <v>972</v>
      </c>
      <c r="AB873">
        <v>27838</v>
      </c>
      <c r="AC873" t="s">
        <v>107</v>
      </c>
    </row>
    <row r="874" spans="1:29" x14ac:dyDescent="0.3">
      <c r="A874" s="1" t="s">
        <v>47</v>
      </c>
      <c r="B874" t="s">
        <v>161</v>
      </c>
      <c r="C874" t="s">
        <v>734</v>
      </c>
      <c r="D874" t="s">
        <v>236</v>
      </c>
      <c r="E874">
        <v>3</v>
      </c>
      <c r="F874" t="s">
        <v>186</v>
      </c>
      <c r="G874" t="s">
        <v>463</v>
      </c>
      <c r="H874" t="s">
        <v>35</v>
      </c>
      <c r="I874" t="s">
        <v>1287</v>
      </c>
      <c r="J874" t="s">
        <v>287</v>
      </c>
      <c r="K874" t="s">
        <v>3179</v>
      </c>
      <c r="L874" t="s">
        <v>3180</v>
      </c>
      <c r="M874" t="s">
        <v>687</v>
      </c>
      <c r="N874" t="s">
        <v>40</v>
      </c>
      <c r="O874">
        <v>17408</v>
      </c>
      <c r="P874">
        <v>21254</v>
      </c>
      <c r="Q874" t="s">
        <v>41</v>
      </c>
      <c r="R874">
        <v>933</v>
      </c>
      <c r="S874" s="2">
        <v>45324</v>
      </c>
      <c r="T874" t="s">
        <v>42</v>
      </c>
      <c r="U874">
        <v>0</v>
      </c>
      <c r="V874" t="s">
        <v>43</v>
      </c>
      <c r="W874">
        <v>466</v>
      </c>
      <c r="X874" t="s">
        <v>44</v>
      </c>
      <c r="Y874" t="s">
        <v>61</v>
      </c>
      <c r="Z874">
        <v>0</v>
      </c>
      <c r="AA874">
        <v>867</v>
      </c>
      <c r="AB874">
        <v>19760</v>
      </c>
      <c r="AC874" t="s">
        <v>73</v>
      </c>
    </row>
    <row r="875" spans="1:29" x14ac:dyDescent="0.3">
      <c r="A875" s="1" t="s">
        <v>29</v>
      </c>
      <c r="B875" t="s">
        <v>393</v>
      </c>
      <c r="C875" t="s">
        <v>2917</v>
      </c>
      <c r="D875" t="s">
        <v>387</v>
      </c>
      <c r="E875">
        <v>2</v>
      </c>
      <c r="F875" t="s">
        <v>99</v>
      </c>
      <c r="G875" t="s">
        <v>724</v>
      </c>
      <c r="H875" t="s">
        <v>79</v>
      </c>
      <c r="I875" t="s">
        <v>382</v>
      </c>
      <c r="J875" t="s">
        <v>524</v>
      </c>
      <c r="K875">
        <v>6263595420</v>
      </c>
      <c r="L875" t="s">
        <v>3181</v>
      </c>
      <c r="M875" t="s">
        <v>613</v>
      </c>
      <c r="N875" t="s">
        <v>58</v>
      </c>
      <c r="O875">
        <v>22328</v>
      </c>
      <c r="P875">
        <v>25274</v>
      </c>
      <c r="Q875" t="s">
        <v>95</v>
      </c>
      <c r="R875">
        <v>7</v>
      </c>
      <c r="S875" s="2">
        <v>44480</v>
      </c>
      <c r="T875" t="s">
        <v>42</v>
      </c>
      <c r="U875">
        <v>0</v>
      </c>
      <c r="V875" t="s">
        <v>71</v>
      </c>
      <c r="W875">
        <v>772</v>
      </c>
      <c r="X875" t="s">
        <v>44</v>
      </c>
      <c r="Y875" t="s">
        <v>72</v>
      </c>
      <c r="Z875">
        <v>2266</v>
      </c>
      <c r="AA875">
        <v>802</v>
      </c>
      <c r="AB875">
        <v>23576</v>
      </c>
      <c r="AC875" t="s">
        <v>46</v>
      </c>
    </row>
    <row r="876" spans="1:29" x14ac:dyDescent="0.3">
      <c r="A876" s="1" t="s">
        <v>29</v>
      </c>
      <c r="B876" t="s">
        <v>228</v>
      </c>
      <c r="C876" t="s">
        <v>635</v>
      </c>
      <c r="D876" t="s">
        <v>110</v>
      </c>
      <c r="E876">
        <v>10</v>
      </c>
      <c r="F876" t="s">
        <v>99</v>
      </c>
      <c r="G876" t="s">
        <v>1638</v>
      </c>
      <c r="H876" t="s">
        <v>35</v>
      </c>
      <c r="I876" t="s">
        <v>1711</v>
      </c>
      <c r="J876" t="s">
        <v>196</v>
      </c>
      <c r="K876" t="s">
        <v>3182</v>
      </c>
      <c r="L876" t="s">
        <v>3183</v>
      </c>
      <c r="M876" t="s">
        <v>1189</v>
      </c>
      <c r="N876" t="s">
        <v>84</v>
      </c>
      <c r="O876">
        <v>7080</v>
      </c>
      <c r="P876">
        <v>9192</v>
      </c>
      <c r="Q876" t="s">
        <v>59</v>
      </c>
      <c r="R876">
        <v>238</v>
      </c>
      <c r="S876" s="2">
        <v>44655</v>
      </c>
      <c r="T876" t="s">
        <v>42</v>
      </c>
      <c r="U876">
        <v>10424</v>
      </c>
      <c r="V876" t="s">
        <v>85</v>
      </c>
      <c r="W876">
        <v>785</v>
      </c>
      <c r="X876" t="s">
        <v>44</v>
      </c>
      <c r="Y876" t="s">
        <v>61</v>
      </c>
      <c r="Z876">
        <v>0</v>
      </c>
      <c r="AA876">
        <v>916</v>
      </c>
      <c r="AB876">
        <v>7613</v>
      </c>
      <c r="AC876" t="s">
        <v>46</v>
      </c>
    </row>
    <row r="877" spans="1:29" x14ac:dyDescent="0.3">
      <c r="A877" s="1" t="s">
        <v>29</v>
      </c>
      <c r="B877" t="s">
        <v>96</v>
      </c>
      <c r="C877" t="s">
        <v>1079</v>
      </c>
      <c r="D877" t="s">
        <v>352</v>
      </c>
      <c r="E877">
        <v>10</v>
      </c>
      <c r="F877" t="s">
        <v>186</v>
      </c>
      <c r="G877" t="s">
        <v>650</v>
      </c>
      <c r="H877" t="s">
        <v>79</v>
      </c>
      <c r="I877" t="s">
        <v>3184</v>
      </c>
      <c r="J877" t="s">
        <v>3185</v>
      </c>
      <c r="K877" t="s">
        <v>3186</v>
      </c>
      <c r="L877" t="s">
        <v>3187</v>
      </c>
      <c r="M877" t="s">
        <v>199</v>
      </c>
      <c r="N877" t="s">
        <v>94</v>
      </c>
      <c r="O877">
        <v>22244</v>
      </c>
      <c r="P877">
        <v>26329</v>
      </c>
      <c r="Q877" t="s">
        <v>95</v>
      </c>
      <c r="R877">
        <v>199</v>
      </c>
      <c r="S877" s="2">
        <v>45295</v>
      </c>
      <c r="T877" s="2">
        <v>45321</v>
      </c>
      <c r="U877">
        <v>0</v>
      </c>
      <c r="V877" t="s">
        <v>71</v>
      </c>
      <c r="W877">
        <v>590</v>
      </c>
      <c r="X877" t="s">
        <v>60</v>
      </c>
      <c r="Y877" t="s">
        <v>61</v>
      </c>
      <c r="Z877">
        <v>0</v>
      </c>
      <c r="AA877">
        <v>791</v>
      </c>
      <c r="AB877">
        <v>22248</v>
      </c>
      <c r="AC877" t="s">
        <v>73</v>
      </c>
    </row>
    <row r="878" spans="1:29" x14ac:dyDescent="0.3">
      <c r="A878" s="1" t="s">
        <v>29</v>
      </c>
      <c r="B878" t="s">
        <v>86</v>
      </c>
      <c r="C878" t="s">
        <v>1919</v>
      </c>
      <c r="D878" t="s">
        <v>32</v>
      </c>
      <c r="E878">
        <v>3</v>
      </c>
      <c r="F878" t="s">
        <v>271</v>
      </c>
      <c r="G878" t="s">
        <v>689</v>
      </c>
      <c r="H878" t="s">
        <v>79</v>
      </c>
      <c r="I878" t="s">
        <v>1327</v>
      </c>
      <c r="J878" t="s">
        <v>2184</v>
      </c>
      <c r="K878" t="s">
        <v>3188</v>
      </c>
      <c r="L878" t="s">
        <v>3189</v>
      </c>
      <c r="M878" t="s">
        <v>350</v>
      </c>
      <c r="N878" t="s">
        <v>58</v>
      </c>
      <c r="O878">
        <v>15012</v>
      </c>
      <c r="P878">
        <v>17692</v>
      </c>
      <c r="Q878" t="s">
        <v>59</v>
      </c>
      <c r="R878">
        <v>636</v>
      </c>
      <c r="S878" s="2">
        <v>45307</v>
      </c>
      <c r="T878" t="s">
        <v>42</v>
      </c>
      <c r="U878">
        <v>5995</v>
      </c>
      <c r="V878" t="s">
        <v>71</v>
      </c>
      <c r="W878">
        <v>629</v>
      </c>
      <c r="X878" t="s">
        <v>44</v>
      </c>
      <c r="Y878" t="s">
        <v>72</v>
      </c>
      <c r="Z878">
        <v>4247</v>
      </c>
      <c r="AA878">
        <v>377</v>
      </c>
      <c r="AB878">
        <v>16639</v>
      </c>
      <c r="AC878" t="s">
        <v>73</v>
      </c>
    </row>
    <row r="879" spans="1:29" x14ac:dyDescent="0.3">
      <c r="A879" s="1" t="s">
        <v>29</v>
      </c>
      <c r="B879" t="s">
        <v>96</v>
      </c>
      <c r="C879" t="s">
        <v>2065</v>
      </c>
      <c r="D879" t="s">
        <v>128</v>
      </c>
      <c r="E879">
        <v>9</v>
      </c>
      <c r="F879" t="s">
        <v>186</v>
      </c>
      <c r="G879" t="s">
        <v>187</v>
      </c>
      <c r="H879" t="s">
        <v>79</v>
      </c>
      <c r="I879" t="s">
        <v>3190</v>
      </c>
      <c r="J879" t="s">
        <v>3191</v>
      </c>
      <c r="K879" t="s">
        <v>3192</v>
      </c>
      <c r="L879" t="s">
        <v>3193</v>
      </c>
      <c r="M879" t="s">
        <v>665</v>
      </c>
      <c r="N879" t="s">
        <v>84</v>
      </c>
      <c r="O879">
        <v>20232</v>
      </c>
      <c r="P879">
        <v>23600</v>
      </c>
      <c r="Q879" t="s">
        <v>41</v>
      </c>
      <c r="R879">
        <v>93</v>
      </c>
      <c r="S879" s="2">
        <v>45263</v>
      </c>
      <c r="T879" t="s">
        <v>42</v>
      </c>
      <c r="U879">
        <v>0</v>
      </c>
      <c r="V879" t="s">
        <v>106</v>
      </c>
      <c r="W879">
        <v>548</v>
      </c>
      <c r="X879" t="s">
        <v>44</v>
      </c>
      <c r="Y879" t="s">
        <v>61</v>
      </c>
      <c r="Z879">
        <v>0</v>
      </c>
      <c r="AA879">
        <v>962</v>
      </c>
      <c r="AB879">
        <v>22207</v>
      </c>
      <c r="AC879" t="s">
        <v>46</v>
      </c>
    </row>
    <row r="880" spans="1:29" x14ac:dyDescent="0.3">
      <c r="A880" s="1" t="s">
        <v>47</v>
      </c>
      <c r="B880" t="s">
        <v>234</v>
      </c>
      <c r="C880" t="s">
        <v>796</v>
      </c>
      <c r="D880" t="s">
        <v>128</v>
      </c>
      <c r="E880">
        <v>4</v>
      </c>
      <c r="F880" t="s">
        <v>33</v>
      </c>
      <c r="G880" t="s">
        <v>411</v>
      </c>
      <c r="H880" t="s">
        <v>79</v>
      </c>
      <c r="I880" t="s">
        <v>621</v>
      </c>
      <c r="J880" t="s">
        <v>1549</v>
      </c>
      <c r="K880" t="s">
        <v>3194</v>
      </c>
      <c r="L880" t="s">
        <v>3195</v>
      </c>
      <c r="M880" t="s">
        <v>746</v>
      </c>
      <c r="N880" t="s">
        <v>84</v>
      </c>
      <c r="O880">
        <v>7900</v>
      </c>
      <c r="P880">
        <v>11127</v>
      </c>
      <c r="Q880" t="s">
        <v>95</v>
      </c>
      <c r="R880">
        <v>83</v>
      </c>
      <c r="S880" s="2">
        <v>45030</v>
      </c>
      <c r="T880" s="2">
        <v>45044</v>
      </c>
      <c r="U880">
        <v>0</v>
      </c>
      <c r="V880" t="s">
        <v>106</v>
      </c>
      <c r="W880">
        <v>700</v>
      </c>
      <c r="X880" t="s">
        <v>60</v>
      </c>
      <c r="Y880" t="s">
        <v>45</v>
      </c>
      <c r="Z880">
        <v>0</v>
      </c>
      <c r="AA880">
        <v>126</v>
      </c>
      <c r="AB880">
        <v>9412</v>
      </c>
      <c r="AC880" t="s">
        <v>107</v>
      </c>
    </row>
    <row r="881" spans="1:29" x14ac:dyDescent="0.3">
      <c r="A881" s="1" t="s">
        <v>47</v>
      </c>
      <c r="B881" t="s">
        <v>48</v>
      </c>
      <c r="C881" t="s">
        <v>432</v>
      </c>
      <c r="D881" t="s">
        <v>257</v>
      </c>
      <c r="E881">
        <v>7</v>
      </c>
      <c r="F881" t="s">
        <v>77</v>
      </c>
      <c r="G881" t="s">
        <v>1221</v>
      </c>
      <c r="H881" t="s">
        <v>79</v>
      </c>
      <c r="I881" t="s">
        <v>1589</v>
      </c>
      <c r="J881" t="s">
        <v>1148</v>
      </c>
      <c r="K881" t="s">
        <v>3196</v>
      </c>
      <c r="L881" t="s">
        <v>3197</v>
      </c>
      <c r="M881" t="s">
        <v>1479</v>
      </c>
      <c r="N881" t="s">
        <v>94</v>
      </c>
      <c r="O881">
        <v>20207</v>
      </c>
      <c r="P881">
        <v>24301</v>
      </c>
      <c r="Q881" t="s">
        <v>59</v>
      </c>
      <c r="R881">
        <v>747</v>
      </c>
      <c r="S881" s="2">
        <v>44627</v>
      </c>
      <c r="T881" t="s">
        <v>42</v>
      </c>
      <c r="U881">
        <v>8344</v>
      </c>
      <c r="V881" t="s">
        <v>106</v>
      </c>
      <c r="W881">
        <v>721</v>
      </c>
      <c r="X881" t="s">
        <v>44</v>
      </c>
      <c r="Y881" t="s">
        <v>45</v>
      </c>
      <c r="Z881">
        <v>0</v>
      </c>
      <c r="AA881">
        <v>294</v>
      </c>
      <c r="AB881">
        <v>23626</v>
      </c>
      <c r="AC881" t="s">
        <v>46</v>
      </c>
    </row>
    <row r="882" spans="1:29" x14ac:dyDescent="0.3">
      <c r="A882" s="1" t="s">
        <v>47</v>
      </c>
      <c r="B882" t="s">
        <v>161</v>
      </c>
      <c r="C882" t="s">
        <v>1692</v>
      </c>
      <c r="D882" t="s">
        <v>387</v>
      </c>
      <c r="E882">
        <v>7</v>
      </c>
      <c r="F882" t="s">
        <v>51</v>
      </c>
      <c r="G882" t="s">
        <v>52</v>
      </c>
      <c r="H882" t="s">
        <v>35</v>
      </c>
      <c r="I882" t="s">
        <v>771</v>
      </c>
      <c r="J882" t="s">
        <v>3198</v>
      </c>
      <c r="K882" t="s">
        <v>3199</v>
      </c>
      <c r="L882" t="s">
        <v>3200</v>
      </c>
      <c r="M882" t="s">
        <v>167</v>
      </c>
      <c r="N882" t="s">
        <v>94</v>
      </c>
      <c r="O882">
        <v>7118</v>
      </c>
      <c r="P882">
        <v>9287</v>
      </c>
      <c r="Q882" t="s">
        <v>95</v>
      </c>
      <c r="R882">
        <v>994</v>
      </c>
      <c r="S882" s="2">
        <v>44621</v>
      </c>
      <c r="T882" t="s">
        <v>42</v>
      </c>
      <c r="U882">
        <v>0</v>
      </c>
      <c r="V882" t="s">
        <v>106</v>
      </c>
      <c r="W882">
        <v>844</v>
      </c>
      <c r="X882" t="s">
        <v>44</v>
      </c>
      <c r="Y882" t="s">
        <v>45</v>
      </c>
      <c r="Z882">
        <v>0</v>
      </c>
      <c r="AA882">
        <v>998</v>
      </c>
      <c r="AB882">
        <v>9166</v>
      </c>
      <c r="AC882" t="s">
        <v>46</v>
      </c>
    </row>
    <row r="883" spans="1:29" x14ac:dyDescent="0.3">
      <c r="A883" s="1" t="s">
        <v>47</v>
      </c>
      <c r="B883" t="s">
        <v>153</v>
      </c>
      <c r="C883" t="s">
        <v>3201</v>
      </c>
      <c r="D883" t="s">
        <v>352</v>
      </c>
      <c r="E883">
        <v>3</v>
      </c>
      <c r="F883" t="s">
        <v>64</v>
      </c>
      <c r="G883" t="s">
        <v>433</v>
      </c>
      <c r="H883" t="s">
        <v>79</v>
      </c>
      <c r="I883" t="s">
        <v>377</v>
      </c>
      <c r="J883" t="s">
        <v>553</v>
      </c>
      <c r="K883" t="s">
        <v>3202</v>
      </c>
      <c r="L883" t="s">
        <v>3203</v>
      </c>
      <c r="M883" t="s">
        <v>540</v>
      </c>
      <c r="N883" t="s">
        <v>84</v>
      </c>
      <c r="O883">
        <v>7382</v>
      </c>
      <c r="P883">
        <v>11328</v>
      </c>
      <c r="Q883" t="s">
        <v>95</v>
      </c>
      <c r="R883">
        <v>682</v>
      </c>
      <c r="S883" s="2">
        <v>44440</v>
      </c>
      <c r="T883" t="s">
        <v>42</v>
      </c>
      <c r="U883">
        <v>0</v>
      </c>
      <c r="V883" t="s">
        <v>85</v>
      </c>
      <c r="W883">
        <v>678</v>
      </c>
      <c r="X883" t="s">
        <v>44</v>
      </c>
      <c r="Y883" t="s">
        <v>61</v>
      </c>
      <c r="Z883">
        <v>0</v>
      </c>
      <c r="AA883">
        <v>778</v>
      </c>
      <c r="AB883">
        <v>7595</v>
      </c>
      <c r="AC883" t="s">
        <v>46</v>
      </c>
    </row>
    <row r="884" spans="1:29" x14ac:dyDescent="0.3">
      <c r="A884" s="1" t="s">
        <v>47</v>
      </c>
      <c r="B884" t="s">
        <v>592</v>
      </c>
      <c r="C884" t="s">
        <v>1350</v>
      </c>
      <c r="D884" t="s">
        <v>76</v>
      </c>
      <c r="E884">
        <v>2</v>
      </c>
      <c r="F884" t="s">
        <v>51</v>
      </c>
      <c r="G884" t="s">
        <v>1075</v>
      </c>
      <c r="H884" t="s">
        <v>35</v>
      </c>
      <c r="I884" t="s">
        <v>827</v>
      </c>
      <c r="J884" t="s">
        <v>1937</v>
      </c>
      <c r="K884">
        <v>5850850818</v>
      </c>
      <c r="L884" t="s">
        <v>3204</v>
      </c>
      <c r="M884" t="s">
        <v>1449</v>
      </c>
      <c r="N884" t="s">
        <v>84</v>
      </c>
      <c r="O884">
        <v>29376</v>
      </c>
      <c r="P884">
        <v>33852</v>
      </c>
      <c r="Q884" t="s">
        <v>59</v>
      </c>
      <c r="R884">
        <v>283</v>
      </c>
      <c r="S884" s="2">
        <v>45334</v>
      </c>
      <c r="T884" t="s">
        <v>42</v>
      </c>
      <c r="U884">
        <v>36452</v>
      </c>
      <c r="V884" t="s">
        <v>43</v>
      </c>
      <c r="W884">
        <v>629</v>
      </c>
      <c r="X884" t="s">
        <v>44</v>
      </c>
      <c r="Y884" t="s">
        <v>45</v>
      </c>
      <c r="Z884">
        <v>0</v>
      </c>
      <c r="AA884">
        <v>389</v>
      </c>
      <c r="AB884">
        <v>33698</v>
      </c>
      <c r="AC884" t="s">
        <v>46</v>
      </c>
    </row>
    <row r="885" spans="1:29" x14ac:dyDescent="0.3">
      <c r="A885" s="1" t="s">
        <v>29</v>
      </c>
      <c r="B885" t="s">
        <v>541</v>
      </c>
      <c r="C885" t="s">
        <v>3205</v>
      </c>
      <c r="D885" t="s">
        <v>50</v>
      </c>
      <c r="E885">
        <v>2</v>
      </c>
      <c r="F885" t="s">
        <v>64</v>
      </c>
      <c r="G885" t="s">
        <v>388</v>
      </c>
      <c r="H885" t="s">
        <v>35</v>
      </c>
      <c r="I885" t="s">
        <v>3206</v>
      </c>
      <c r="J885" t="s">
        <v>3207</v>
      </c>
      <c r="K885" t="s">
        <v>3208</v>
      </c>
      <c r="L885" t="s">
        <v>3209</v>
      </c>
      <c r="M885" t="s">
        <v>1193</v>
      </c>
      <c r="N885" t="s">
        <v>84</v>
      </c>
      <c r="O885">
        <v>19400</v>
      </c>
      <c r="P885">
        <v>21531</v>
      </c>
      <c r="Q885" t="s">
        <v>41</v>
      </c>
      <c r="R885">
        <v>735</v>
      </c>
      <c r="S885" s="2">
        <v>44979</v>
      </c>
      <c r="T885" t="s">
        <v>42</v>
      </c>
      <c r="U885">
        <v>0</v>
      </c>
      <c r="V885" t="s">
        <v>106</v>
      </c>
      <c r="W885">
        <v>591</v>
      </c>
      <c r="X885" t="s">
        <v>44</v>
      </c>
      <c r="Y885" t="s">
        <v>61</v>
      </c>
      <c r="Z885">
        <v>0</v>
      </c>
      <c r="AA885">
        <v>396</v>
      </c>
      <c r="AB885">
        <v>21512</v>
      </c>
      <c r="AC885" t="s">
        <v>46</v>
      </c>
    </row>
    <row r="886" spans="1:29" x14ac:dyDescent="0.3">
      <c r="A886" s="1" t="s">
        <v>47</v>
      </c>
      <c r="B886" t="s">
        <v>108</v>
      </c>
      <c r="C886" t="s">
        <v>1275</v>
      </c>
      <c r="D886" t="s">
        <v>178</v>
      </c>
      <c r="E886">
        <v>3</v>
      </c>
      <c r="F886" t="s">
        <v>64</v>
      </c>
      <c r="G886" t="s">
        <v>802</v>
      </c>
      <c r="H886" t="s">
        <v>79</v>
      </c>
      <c r="I886" t="s">
        <v>1575</v>
      </c>
      <c r="J886" t="s">
        <v>1567</v>
      </c>
      <c r="K886" t="s">
        <v>3210</v>
      </c>
      <c r="L886" t="s">
        <v>3211</v>
      </c>
      <c r="M886" t="s">
        <v>277</v>
      </c>
      <c r="N886" t="s">
        <v>84</v>
      </c>
      <c r="O886">
        <v>3334</v>
      </c>
      <c r="P886">
        <v>7683</v>
      </c>
      <c r="Q886" t="s">
        <v>59</v>
      </c>
      <c r="R886">
        <v>360</v>
      </c>
      <c r="S886" s="2">
        <v>44956</v>
      </c>
      <c r="T886" s="2">
        <v>44957</v>
      </c>
      <c r="U886">
        <v>19366</v>
      </c>
      <c r="V886" t="s">
        <v>71</v>
      </c>
      <c r="W886">
        <v>757</v>
      </c>
      <c r="X886" t="s">
        <v>60</v>
      </c>
      <c r="Y886" t="s">
        <v>45</v>
      </c>
      <c r="Z886">
        <v>0</v>
      </c>
      <c r="AA886">
        <v>331</v>
      </c>
      <c r="AB886">
        <v>4422</v>
      </c>
      <c r="AC886" t="s">
        <v>107</v>
      </c>
    </row>
    <row r="887" spans="1:29" x14ac:dyDescent="0.3">
      <c r="A887" s="1" t="s">
        <v>47</v>
      </c>
      <c r="B887" t="s">
        <v>145</v>
      </c>
      <c r="C887" t="s">
        <v>2354</v>
      </c>
      <c r="D887" t="s">
        <v>178</v>
      </c>
      <c r="E887">
        <v>8</v>
      </c>
      <c r="F887" t="s">
        <v>129</v>
      </c>
      <c r="G887" t="s">
        <v>1528</v>
      </c>
      <c r="H887" t="s">
        <v>35</v>
      </c>
      <c r="I887" t="s">
        <v>1807</v>
      </c>
      <c r="J887" t="s">
        <v>3212</v>
      </c>
      <c r="K887" t="s">
        <v>3213</v>
      </c>
      <c r="L887" t="s">
        <v>3214</v>
      </c>
      <c r="M887" t="s">
        <v>499</v>
      </c>
      <c r="N887" t="s">
        <v>58</v>
      </c>
      <c r="O887">
        <v>22420</v>
      </c>
      <c r="P887">
        <v>25532</v>
      </c>
      <c r="Q887" t="s">
        <v>95</v>
      </c>
      <c r="R887">
        <v>333</v>
      </c>
      <c r="S887" s="2">
        <v>45254</v>
      </c>
      <c r="T887" s="2">
        <v>45284</v>
      </c>
      <c r="U887">
        <v>0</v>
      </c>
      <c r="V887" t="s">
        <v>71</v>
      </c>
      <c r="W887">
        <v>406</v>
      </c>
      <c r="X887" t="s">
        <v>60</v>
      </c>
      <c r="Y887" t="s">
        <v>72</v>
      </c>
      <c r="Z887">
        <v>1121</v>
      </c>
      <c r="AA887">
        <v>964</v>
      </c>
      <c r="AB887">
        <v>23511</v>
      </c>
      <c r="AC887" t="s">
        <v>107</v>
      </c>
    </row>
    <row r="888" spans="1:29" x14ac:dyDescent="0.3">
      <c r="A888" s="1" t="s">
        <v>29</v>
      </c>
      <c r="B888" t="s">
        <v>228</v>
      </c>
      <c r="C888" t="s">
        <v>960</v>
      </c>
      <c r="D888" t="s">
        <v>76</v>
      </c>
      <c r="E888">
        <v>3</v>
      </c>
      <c r="F888" t="s">
        <v>120</v>
      </c>
      <c r="G888" t="s">
        <v>1180</v>
      </c>
      <c r="H888" t="s">
        <v>35</v>
      </c>
      <c r="I888" t="s">
        <v>2954</v>
      </c>
      <c r="J888" t="s">
        <v>3215</v>
      </c>
      <c r="K888" t="s">
        <v>3216</v>
      </c>
      <c r="L888" t="s">
        <v>3217</v>
      </c>
      <c r="M888" t="s">
        <v>233</v>
      </c>
      <c r="N888" t="s">
        <v>84</v>
      </c>
      <c r="O888">
        <v>4889</v>
      </c>
      <c r="P888">
        <v>7206</v>
      </c>
      <c r="Q888" t="s">
        <v>59</v>
      </c>
      <c r="R888">
        <v>634</v>
      </c>
      <c r="S888" s="2">
        <v>45094</v>
      </c>
      <c r="T888" t="s">
        <v>42</v>
      </c>
      <c r="U888">
        <v>38085</v>
      </c>
      <c r="V888" t="s">
        <v>71</v>
      </c>
      <c r="W888">
        <v>477</v>
      </c>
      <c r="X888" t="s">
        <v>44</v>
      </c>
      <c r="Y888" t="s">
        <v>45</v>
      </c>
      <c r="Z888">
        <v>0</v>
      </c>
      <c r="AA888">
        <v>439</v>
      </c>
      <c r="AB888">
        <v>7062</v>
      </c>
      <c r="AC888" t="s">
        <v>46</v>
      </c>
    </row>
    <row r="889" spans="1:29" x14ac:dyDescent="0.3">
      <c r="A889" s="1" t="s">
        <v>47</v>
      </c>
      <c r="B889" t="s">
        <v>176</v>
      </c>
      <c r="C889" t="s">
        <v>1000</v>
      </c>
      <c r="D889" t="s">
        <v>119</v>
      </c>
      <c r="E889">
        <v>2</v>
      </c>
      <c r="F889" t="s">
        <v>77</v>
      </c>
      <c r="G889" t="s">
        <v>501</v>
      </c>
      <c r="H889" t="s">
        <v>79</v>
      </c>
      <c r="I889" t="s">
        <v>927</v>
      </c>
      <c r="J889" t="s">
        <v>3218</v>
      </c>
      <c r="K889" t="s">
        <v>3219</v>
      </c>
      <c r="L889" t="s">
        <v>3220</v>
      </c>
      <c r="M889" t="s">
        <v>1637</v>
      </c>
      <c r="N889" t="s">
        <v>84</v>
      </c>
      <c r="O889">
        <v>25252</v>
      </c>
      <c r="P889">
        <v>29756</v>
      </c>
      <c r="Q889" t="s">
        <v>41</v>
      </c>
      <c r="R889">
        <v>360</v>
      </c>
      <c r="S889" s="2">
        <v>45175</v>
      </c>
      <c r="T889" s="2">
        <v>45183</v>
      </c>
      <c r="U889">
        <v>0</v>
      </c>
      <c r="V889" t="s">
        <v>85</v>
      </c>
      <c r="W889">
        <v>642</v>
      </c>
      <c r="X889" t="s">
        <v>60</v>
      </c>
      <c r="Y889" t="s">
        <v>45</v>
      </c>
      <c r="Z889">
        <v>0</v>
      </c>
      <c r="AA889">
        <v>596</v>
      </c>
      <c r="AB889">
        <v>26503</v>
      </c>
      <c r="AC889" t="s">
        <v>46</v>
      </c>
    </row>
    <row r="890" spans="1:29" x14ac:dyDescent="0.3">
      <c r="A890" s="1" t="s">
        <v>29</v>
      </c>
      <c r="B890" t="s">
        <v>393</v>
      </c>
      <c r="C890" t="s">
        <v>2885</v>
      </c>
      <c r="D890" t="s">
        <v>50</v>
      </c>
      <c r="E890">
        <v>9</v>
      </c>
      <c r="F890" t="s">
        <v>221</v>
      </c>
      <c r="G890" t="s">
        <v>548</v>
      </c>
      <c r="H890" t="s">
        <v>79</v>
      </c>
      <c r="I890" t="s">
        <v>3221</v>
      </c>
      <c r="J890" t="s">
        <v>3222</v>
      </c>
      <c r="K890" t="s">
        <v>3223</v>
      </c>
      <c r="L890" t="s">
        <v>3224</v>
      </c>
      <c r="M890" t="s">
        <v>603</v>
      </c>
      <c r="N890" t="s">
        <v>40</v>
      </c>
      <c r="O890">
        <v>25852</v>
      </c>
      <c r="P890">
        <v>29383</v>
      </c>
      <c r="Q890" t="s">
        <v>41</v>
      </c>
      <c r="R890">
        <v>464</v>
      </c>
      <c r="S890" s="2">
        <v>45315</v>
      </c>
      <c r="T890" t="s">
        <v>42</v>
      </c>
      <c r="U890">
        <v>0</v>
      </c>
      <c r="V890" t="s">
        <v>85</v>
      </c>
      <c r="W890">
        <v>632</v>
      </c>
      <c r="X890" t="s">
        <v>44</v>
      </c>
      <c r="Y890" t="s">
        <v>61</v>
      </c>
      <c r="Z890">
        <v>0</v>
      </c>
      <c r="AA890">
        <v>709</v>
      </c>
      <c r="AB890">
        <v>26749</v>
      </c>
      <c r="AC890" t="s">
        <v>73</v>
      </c>
    </row>
    <row r="891" spans="1:29" x14ac:dyDescent="0.3">
      <c r="A891" s="1" t="s">
        <v>29</v>
      </c>
      <c r="B891" t="s">
        <v>393</v>
      </c>
      <c r="C891" t="s">
        <v>3225</v>
      </c>
      <c r="D891" t="s">
        <v>178</v>
      </c>
      <c r="E891">
        <v>3</v>
      </c>
      <c r="F891" t="s">
        <v>120</v>
      </c>
      <c r="G891" t="s">
        <v>121</v>
      </c>
      <c r="H891" t="s">
        <v>35</v>
      </c>
      <c r="I891" t="s">
        <v>36</v>
      </c>
      <c r="J891" t="s">
        <v>2516</v>
      </c>
      <c r="K891">
        <v>5506890248</v>
      </c>
      <c r="L891" t="s">
        <v>3226</v>
      </c>
      <c r="M891" t="s">
        <v>654</v>
      </c>
      <c r="N891" t="s">
        <v>84</v>
      </c>
      <c r="O891">
        <v>15635</v>
      </c>
      <c r="P891">
        <v>18980</v>
      </c>
      <c r="Q891" t="s">
        <v>95</v>
      </c>
      <c r="R891">
        <v>268</v>
      </c>
      <c r="S891" s="2">
        <v>44547</v>
      </c>
      <c r="T891" t="s">
        <v>42</v>
      </c>
      <c r="U891">
        <v>0</v>
      </c>
      <c r="V891" t="s">
        <v>43</v>
      </c>
      <c r="W891">
        <v>402</v>
      </c>
      <c r="X891" t="s">
        <v>44</v>
      </c>
      <c r="Y891" t="s">
        <v>72</v>
      </c>
      <c r="Z891">
        <v>0</v>
      </c>
      <c r="AA891">
        <v>991</v>
      </c>
      <c r="AB891">
        <v>16543</v>
      </c>
      <c r="AC891" t="s">
        <v>73</v>
      </c>
    </row>
    <row r="892" spans="1:29" x14ac:dyDescent="0.3">
      <c r="A892" s="1" t="s">
        <v>47</v>
      </c>
      <c r="B892" t="s">
        <v>136</v>
      </c>
      <c r="C892" t="s">
        <v>2181</v>
      </c>
      <c r="D892" t="s">
        <v>119</v>
      </c>
      <c r="E892">
        <v>10</v>
      </c>
      <c r="F892" t="s">
        <v>77</v>
      </c>
      <c r="G892" t="s">
        <v>932</v>
      </c>
      <c r="H892" t="s">
        <v>35</v>
      </c>
      <c r="I892" t="s">
        <v>1441</v>
      </c>
      <c r="J892" t="s">
        <v>1652</v>
      </c>
      <c r="K892">
        <v>1745080127</v>
      </c>
      <c r="L892" t="s">
        <v>3227</v>
      </c>
      <c r="M892" t="s">
        <v>312</v>
      </c>
      <c r="N892" t="s">
        <v>94</v>
      </c>
      <c r="O892">
        <v>4229</v>
      </c>
      <c r="P892">
        <v>6995</v>
      </c>
      <c r="Q892" t="s">
        <v>95</v>
      </c>
      <c r="R892">
        <v>831</v>
      </c>
      <c r="S892" s="2">
        <v>44698</v>
      </c>
      <c r="T892" s="2">
        <v>44711</v>
      </c>
      <c r="U892">
        <v>0</v>
      </c>
      <c r="V892" t="s">
        <v>71</v>
      </c>
      <c r="W892">
        <v>809</v>
      </c>
      <c r="X892" t="s">
        <v>60</v>
      </c>
      <c r="Y892" t="s">
        <v>45</v>
      </c>
      <c r="Z892">
        <v>0</v>
      </c>
      <c r="AA892">
        <v>951</v>
      </c>
      <c r="AB892">
        <v>5602</v>
      </c>
      <c r="AC892" t="s">
        <v>73</v>
      </c>
    </row>
    <row r="893" spans="1:29" x14ac:dyDescent="0.3">
      <c r="A893" s="1" t="s">
        <v>47</v>
      </c>
      <c r="B893" t="s">
        <v>145</v>
      </c>
      <c r="C893" t="s">
        <v>688</v>
      </c>
      <c r="D893" t="s">
        <v>50</v>
      </c>
      <c r="E893">
        <v>3</v>
      </c>
      <c r="F893" t="s">
        <v>271</v>
      </c>
      <c r="G893" t="s">
        <v>400</v>
      </c>
      <c r="H893" t="s">
        <v>35</v>
      </c>
      <c r="I893" t="s">
        <v>140</v>
      </c>
      <c r="J893" t="s">
        <v>224</v>
      </c>
      <c r="K893" t="s">
        <v>3228</v>
      </c>
      <c r="L893" t="s">
        <v>3229</v>
      </c>
      <c r="M893" t="s">
        <v>533</v>
      </c>
      <c r="N893" t="s">
        <v>40</v>
      </c>
      <c r="O893">
        <v>21672</v>
      </c>
      <c r="P893">
        <v>26166</v>
      </c>
      <c r="Q893" t="s">
        <v>59</v>
      </c>
      <c r="R893">
        <v>24</v>
      </c>
      <c r="S893" s="2">
        <v>45079</v>
      </c>
      <c r="T893" s="2">
        <v>45099</v>
      </c>
      <c r="U893">
        <v>7574</v>
      </c>
      <c r="V893" t="s">
        <v>43</v>
      </c>
      <c r="W893">
        <v>532</v>
      </c>
      <c r="X893" t="s">
        <v>60</v>
      </c>
      <c r="Y893" t="s">
        <v>72</v>
      </c>
      <c r="Z893">
        <v>0</v>
      </c>
      <c r="AA893">
        <v>342</v>
      </c>
      <c r="AB893">
        <v>22099</v>
      </c>
      <c r="AC893" t="s">
        <v>73</v>
      </c>
    </row>
    <row r="894" spans="1:29" x14ac:dyDescent="0.3">
      <c r="A894" s="1" t="s">
        <v>47</v>
      </c>
      <c r="B894" t="s">
        <v>48</v>
      </c>
      <c r="C894" t="s">
        <v>381</v>
      </c>
      <c r="D894" t="s">
        <v>76</v>
      </c>
      <c r="E894">
        <v>4</v>
      </c>
      <c r="F894" t="s">
        <v>51</v>
      </c>
      <c r="G894" t="s">
        <v>52</v>
      </c>
      <c r="H894" t="s">
        <v>79</v>
      </c>
      <c r="I894" t="s">
        <v>936</v>
      </c>
      <c r="J894" t="s">
        <v>854</v>
      </c>
      <c r="K894" t="s">
        <v>3230</v>
      </c>
      <c r="L894" t="s">
        <v>3231</v>
      </c>
      <c r="M894" t="s">
        <v>385</v>
      </c>
      <c r="N894" t="s">
        <v>94</v>
      </c>
      <c r="O894">
        <v>16828</v>
      </c>
      <c r="P894">
        <v>19303</v>
      </c>
      <c r="Q894" t="s">
        <v>41</v>
      </c>
      <c r="R894">
        <v>539</v>
      </c>
      <c r="S894" s="2">
        <v>44812</v>
      </c>
      <c r="T894" s="2">
        <v>44842</v>
      </c>
      <c r="U894">
        <v>0</v>
      </c>
      <c r="V894" t="s">
        <v>43</v>
      </c>
      <c r="W894">
        <v>768</v>
      </c>
      <c r="X894" t="s">
        <v>60</v>
      </c>
      <c r="Y894" t="s">
        <v>61</v>
      </c>
      <c r="Z894">
        <v>0</v>
      </c>
      <c r="AA894">
        <v>29</v>
      </c>
      <c r="AB894">
        <v>18379</v>
      </c>
      <c r="AC894" t="s">
        <v>107</v>
      </c>
    </row>
    <row r="895" spans="1:29" x14ac:dyDescent="0.3">
      <c r="A895" s="1" t="s">
        <v>29</v>
      </c>
      <c r="B895" t="s">
        <v>96</v>
      </c>
      <c r="C895" t="s">
        <v>661</v>
      </c>
      <c r="D895" t="s">
        <v>50</v>
      </c>
      <c r="E895">
        <v>9</v>
      </c>
      <c r="F895" t="s">
        <v>271</v>
      </c>
      <c r="G895" t="s">
        <v>1060</v>
      </c>
      <c r="H895" t="s">
        <v>79</v>
      </c>
      <c r="I895" t="s">
        <v>341</v>
      </c>
      <c r="J895" t="s">
        <v>3232</v>
      </c>
      <c r="K895" t="s">
        <v>3233</v>
      </c>
      <c r="L895" t="s">
        <v>3234</v>
      </c>
      <c r="M895" t="s">
        <v>818</v>
      </c>
      <c r="N895" t="s">
        <v>94</v>
      </c>
      <c r="O895">
        <v>29050</v>
      </c>
      <c r="P895">
        <v>33449</v>
      </c>
      <c r="Q895" t="s">
        <v>59</v>
      </c>
      <c r="R895">
        <v>439</v>
      </c>
      <c r="S895" s="2">
        <v>44444</v>
      </c>
      <c r="T895" s="2">
        <v>44464</v>
      </c>
      <c r="U895">
        <v>8253</v>
      </c>
      <c r="V895" t="s">
        <v>85</v>
      </c>
      <c r="W895">
        <v>579</v>
      </c>
      <c r="X895" t="s">
        <v>60</v>
      </c>
      <c r="Y895" t="s">
        <v>72</v>
      </c>
      <c r="Z895">
        <v>0</v>
      </c>
      <c r="AA895">
        <v>800</v>
      </c>
      <c r="AB895">
        <v>30270</v>
      </c>
      <c r="AC895" t="s">
        <v>73</v>
      </c>
    </row>
    <row r="896" spans="1:29" x14ac:dyDescent="0.3">
      <c r="A896" s="1" t="s">
        <v>47</v>
      </c>
      <c r="B896" t="s">
        <v>176</v>
      </c>
      <c r="C896" t="s">
        <v>3235</v>
      </c>
      <c r="D896" t="s">
        <v>201</v>
      </c>
      <c r="E896">
        <v>7</v>
      </c>
      <c r="F896" t="s">
        <v>64</v>
      </c>
      <c r="G896" t="s">
        <v>65</v>
      </c>
      <c r="H896" t="s">
        <v>79</v>
      </c>
      <c r="I896" t="s">
        <v>906</v>
      </c>
      <c r="J896" t="s">
        <v>266</v>
      </c>
      <c r="K896" t="s">
        <v>3236</v>
      </c>
      <c r="L896" t="s">
        <v>3237</v>
      </c>
      <c r="M896" t="s">
        <v>1637</v>
      </c>
      <c r="N896" t="s">
        <v>84</v>
      </c>
      <c r="O896">
        <v>29239</v>
      </c>
      <c r="P896">
        <v>33333</v>
      </c>
      <c r="Q896" t="s">
        <v>95</v>
      </c>
      <c r="R896">
        <v>381</v>
      </c>
      <c r="S896" s="2">
        <v>44626</v>
      </c>
      <c r="T896" s="2">
        <v>44650</v>
      </c>
      <c r="U896">
        <v>0</v>
      </c>
      <c r="V896" t="s">
        <v>71</v>
      </c>
      <c r="W896">
        <v>700</v>
      </c>
      <c r="X896" t="s">
        <v>60</v>
      </c>
      <c r="Y896" t="s">
        <v>72</v>
      </c>
      <c r="Z896">
        <v>0</v>
      </c>
      <c r="AA896">
        <v>606</v>
      </c>
      <c r="AB896">
        <v>31485</v>
      </c>
      <c r="AC896" t="s">
        <v>73</v>
      </c>
    </row>
    <row r="897" spans="1:29" x14ac:dyDescent="0.3">
      <c r="A897" s="1" t="s">
        <v>29</v>
      </c>
      <c r="B897" t="s">
        <v>363</v>
      </c>
      <c r="C897" t="s">
        <v>1409</v>
      </c>
      <c r="D897" t="s">
        <v>110</v>
      </c>
      <c r="E897">
        <v>1</v>
      </c>
      <c r="F897" t="s">
        <v>33</v>
      </c>
      <c r="G897" t="s">
        <v>848</v>
      </c>
      <c r="H897" t="s">
        <v>79</v>
      </c>
      <c r="I897" t="s">
        <v>459</v>
      </c>
      <c r="J897" t="s">
        <v>3238</v>
      </c>
      <c r="K897" t="s">
        <v>3239</v>
      </c>
      <c r="L897" t="s">
        <v>3240</v>
      </c>
      <c r="M897" t="s">
        <v>511</v>
      </c>
      <c r="N897" t="s">
        <v>94</v>
      </c>
      <c r="O897">
        <v>6669</v>
      </c>
      <c r="P897">
        <v>10041</v>
      </c>
      <c r="Q897" t="s">
        <v>95</v>
      </c>
      <c r="R897">
        <v>379</v>
      </c>
      <c r="S897" s="2">
        <v>45111</v>
      </c>
      <c r="T897" t="s">
        <v>42</v>
      </c>
      <c r="U897">
        <v>0</v>
      </c>
      <c r="V897" t="s">
        <v>71</v>
      </c>
      <c r="W897">
        <v>745</v>
      </c>
      <c r="X897" t="s">
        <v>44</v>
      </c>
      <c r="Y897" t="s">
        <v>45</v>
      </c>
      <c r="Z897">
        <v>0</v>
      </c>
      <c r="AA897">
        <v>243</v>
      </c>
      <c r="AB897">
        <v>8733</v>
      </c>
      <c r="AC897" t="s">
        <v>73</v>
      </c>
    </row>
    <row r="898" spans="1:29" x14ac:dyDescent="0.3">
      <c r="A898" s="1" t="s">
        <v>47</v>
      </c>
      <c r="B898" t="s">
        <v>153</v>
      </c>
      <c r="C898" t="s">
        <v>154</v>
      </c>
      <c r="D898" t="s">
        <v>201</v>
      </c>
      <c r="E898">
        <v>7</v>
      </c>
      <c r="F898" t="s">
        <v>51</v>
      </c>
      <c r="G898" t="s">
        <v>1075</v>
      </c>
      <c r="H898" t="s">
        <v>79</v>
      </c>
      <c r="I898" t="s">
        <v>1358</v>
      </c>
      <c r="J898" t="s">
        <v>684</v>
      </c>
      <c r="K898" t="s">
        <v>3241</v>
      </c>
      <c r="L898" t="s">
        <v>3242</v>
      </c>
      <c r="M898" t="s">
        <v>160</v>
      </c>
      <c r="N898" t="s">
        <v>40</v>
      </c>
      <c r="O898">
        <v>20113</v>
      </c>
      <c r="P898">
        <v>23036</v>
      </c>
      <c r="Q898" t="s">
        <v>41</v>
      </c>
      <c r="R898">
        <v>706</v>
      </c>
      <c r="S898" s="2">
        <v>44732</v>
      </c>
      <c r="T898" s="2">
        <v>44757</v>
      </c>
      <c r="U898">
        <v>0</v>
      </c>
      <c r="V898" t="s">
        <v>71</v>
      </c>
      <c r="W898">
        <v>472</v>
      </c>
      <c r="X898" t="s">
        <v>60</v>
      </c>
      <c r="Y898" t="s">
        <v>45</v>
      </c>
      <c r="Z898">
        <v>0</v>
      </c>
      <c r="AA898">
        <v>175</v>
      </c>
      <c r="AB898">
        <v>20530</v>
      </c>
      <c r="AC898" t="s">
        <v>46</v>
      </c>
    </row>
    <row r="899" spans="1:29" x14ac:dyDescent="0.3">
      <c r="A899" s="1" t="s">
        <v>29</v>
      </c>
      <c r="B899" t="s">
        <v>30</v>
      </c>
      <c r="C899" t="s">
        <v>2396</v>
      </c>
      <c r="D899" t="s">
        <v>155</v>
      </c>
      <c r="E899">
        <v>10</v>
      </c>
      <c r="F899" t="s">
        <v>51</v>
      </c>
      <c r="G899" t="s">
        <v>52</v>
      </c>
      <c r="H899" t="s">
        <v>79</v>
      </c>
      <c r="I899" t="s">
        <v>36</v>
      </c>
      <c r="J899" t="s">
        <v>3086</v>
      </c>
      <c r="K899" t="s">
        <v>3243</v>
      </c>
      <c r="L899" t="s">
        <v>3244</v>
      </c>
      <c r="M899" t="s">
        <v>1029</v>
      </c>
      <c r="N899" t="s">
        <v>94</v>
      </c>
      <c r="O899">
        <v>25158</v>
      </c>
      <c r="P899">
        <v>27406</v>
      </c>
      <c r="Q899" t="s">
        <v>59</v>
      </c>
      <c r="R899">
        <v>15</v>
      </c>
      <c r="S899" s="2">
        <v>44453</v>
      </c>
      <c r="T899" t="s">
        <v>42</v>
      </c>
      <c r="U899">
        <v>14924</v>
      </c>
      <c r="V899" t="s">
        <v>85</v>
      </c>
      <c r="W899">
        <v>751</v>
      </c>
      <c r="X899" t="s">
        <v>44</v>
      </c>
      <c r="Y899" t="s">
        <v>61</v>
      </c>
      <c r="Z899">
        <v>0</v>
      </c>
      <c r="AA899">
        <v>166</v>
      </c>
      <c r="AB899">
        <v>26630</v>
      </c>
      <c r="AC899" t="s">
        <v>107</v>
      </c>
    </row>
    <row r="900" spans="1:29" x14ac:dyDescent="0.3">
      <c r="A900" s="1" t="s">
        <v>47</v>
      </c>
      <c r="B900" t="s">
        <v>48</v>
      </c>
      <c r="C900" t="s">
        <v>3245</v>
      </c>
      <c r="D900" t="s">
        <v>32</v>
      </c>
      <c r="E900">
        <v>3</v>
      </c>
      <c r="F900" t="s">
        <v>221</v>
      </c>
      <c r="G900" t="s">
        <v>548</v>
      </c>
      <c r="H900" t="s">
        <v>35</v>
      </c>
      <c r="I900" t="s">
        <v>2702</v>
      </c>
      <c r="J900" t="s">
        <v>224</v>
      </c>
      <c r="K900">
        <f>1-792-211-34</f>
        <v>-1036</v>
      </c>
      <c r="L900" t="s">
        <v>3246</v>
      </c>
      <c r="M900" t="s">
        <v>438</v>
      </c>
      <c r="N900" t="s">
        <v>40</v>
      </c>
      <c r="O900">
        <v>27549</v>
      </c>
      <c r="P900">
        <v>31839</v>
      </c>
      <c r="Q900" t="s">
        <v>41</v>
      </c>
      <c r="R900">
        <v>466</v>
      </c>
      <c r="S900" s="2">
        <v>45345</v>
      </c>
      <c r="T900" s="2">
        <v>45356</v>
      </c>
      <c r="U900">
        <v>0</v>
      </c>
      <c r="V900" t="s">
        <v>43</v>
      </c>
      <c r="W900">
        <v>454</v>
      </c>
      <c r="X900" t="s">
        <v>60</v>
      </c>
      <c r="Y900" t="s">
        <v>72</v>
      </c>
      <c r="Z900">
        <v>0</v>
      </c>
      <c r="AA900">
        <v>400</v>
      </c>
      <c r="AB900">
        <v>29273</v>
      </c>
      <c r="AC900" t="s">
        <v>107</v>
      </c>
    </row>
    <row r="901" spans="1:29" x14ac:dyDescent="0.3">
      <c r="A901" s="1" t="s">
        <v>29</v>
      </c>
      <c r="B901" t="s">
        <v>363</v>
      </c>
      <c r="C901" t="s">
        <v>2449</v>
      </c>
      <c r="D901" t="s">
        <v>387</v>
      </c>
      <c r="E901">
        <v>10</v>
      </c>
      <c r="F901" t="s">
        <v>51</v>
      </c>
      <c r="G901" t="s">
        <v>1427</v>
      </c>
      <c r="H901" t="s">
        <v>35</v>
      </c>
      <c r="I901" t="s">
        <v>89</v>
      </c>
      <c r="J901" t="s">
        <v>3222</v>
      </c>
      <c r="K901" t="s">
        <v>3247</v>
      </c>
      <c r="L901" t="s">
        <v>3248</v>
      </c>
      <c r="M901" t="s">
        <v>456</v>
      </c>
      <c r="N901" t="s">
        <v>58</v>
      </c>
      <c r="O901">
        <v>23297</v>
      </c>
      <c r="P901">
        <v>26850</v>
      </c>
      <c r="Q901" t="s">
        <v>59</v>
      </c>
      <c r="R901">
        <v>99</v>
      </c>
      <c r="S901" s="2">
        <v>44543</v>
      </c>
      <c r="T901" t="s">
        <v>42</v>
      </c>
      <c r="U901">
        <v>15039</v>
      </c>
      <c r="V901" t="s">
        <v>43</v>
      </c>
      <c r="W901">
        <v>548</v>
      </c>
      <c r="X901" t="s">
        <v>44</v>
      </c>
      <c r="Y901" t="s">
        <v>61</v>
      </c>
      <c r="Z901">
        <v>3400</v>
      </c>
      <c r="AA901">
        <v>731</v>
      </c>
      <c r="AB901">
        <v>26246</v>
      </c>
      <c r="AC901" t="s">
        <v>46</v>
      </c>
    </row>
    <row r="902" spans="1:29" x14ac:dyDescent="0.3">
      <c r="A902" s="1" t="s">
        <v>29</v>
      </c>
      <c r="B902" t="s">
        <v>30</v>
      </c>
      <c r="C902" t="s">
        <v>1800</v>
      </c>
      <c r="D902" t="s">
        <v>178</v>
      </c>
      <c r="E902">
        <v>4</v>
      </c>
      <c r="F902" t="s">
        <v>99</v>
      </c>
      <c r="G902" t="s">
        <v>724</v>
      </c>
      <c r="H902" t="s">
        <v>79</v>
      </c>
      <c r="I902" t="s">
        <v>464</v>
      </c>
      <c r="J902" t="s">
        <v>90</v>
      </c>
      <c r="K902" t="s">
        <v>3249</v>
      </c>
      <c r="L902" t="s">
        <v>3250</v>
      </c>
      <c r="M902" t="s">
        <v>269</v>
      </c>
      <c r="N902" t="s">
        <v>40</v>
      </c>
      <c r="O902">
        <v>26095</v>
      </c>
      <c r="P902">
        <v>29275</v>
      </c>
      <c r="Q902" t="s">
        <v>41</v>
      </c>
      <c r="R902">
        <v>787</v>
      </c>
      <c r="S902" s="2">
        <v>44613</v>
      </c>
      <c r="T902" s="2">
        <v>44626</v>
      </c>
      <c r="U902">
        <v>0</v>
      </c>
      <c r="V902" t="s">
        <v>85</v>
      </c>
      <c r="W902">
        <v>605</v>
      </c>
      <c r="X902" t="s">
        <v>60</v>
      </c>
      <c r="Y902" t="s">
        <v>61</v>
      </c>
      <c r="Z902">
        <v>0</v>
      </c>
      <c r="AA902">
        <v>648</v>
      </c>
      <c r="AB902">
        <v>28214</v>
      </c>
      <c r="AC902" t="s">
        <v>107</v>
      </c>
    </row>
    <row r="903" spans="1:29" x14ac:dyDescent="0.3">
      <c r="A903" s="1" t="s">
        <v>29</v>
      </c>
      <c r="B903" t="s">
        <v>393</v>
      </c>
      <c r="C903" t="s">
        <v>3251</v>
      </c>
      <c r="D903" t="s">
        <v>236</v>
      </c>
      <c r="E903">
        <v>6</v>
      </c>
      <c r="F903" t="s">
        <v>77</v>
      </c>
      <c r="G903" t="s">
        <v>365</v>
      </c>
      <c r="H903" t="s">
        <v>79</v>
      </c>
      <c r="I903" t="s">
        <v>496</v>
      </c>
      <c r="J903" t="s">
        <v>3252</v>
      </c>
      <c r="K903" t="s">
        <v>3253</v>
      </c>
      <c r="L903" t="s">
        <v>3254</v>
      </c>
      <c r="M903" t="s">
        <v>1244</v>
      </c>
      <c r="N903" t="s">
        <v>84</v>
      </c>
      <c r="O903">
        <v>16937</v>
      </c>
      <c r="P903">
        <v>21413</v>
      </c>
      <c r="Q903" t="s">
        <v>59</v>
      </c>
      <c r="R903">
        <v>9</v>
      </c>
      <c r="S903" s="2">
        <v>45278</v>
      </c>
      <c r="T903" s="2">
        <v>45281</v>
      </c>
      <c r="U903">
        <v>4576</v>
      </c>
      <c r="V903" t="s">
        <v>71</v>
      </c>
      <c r="W903">
        <v>686</v>
      </c>
      <c r="X903" t="s">
        <v>60</v>
      </c>
      <c r="Y903" t="s">
        <v>72</v>
      </c>
      <c r="Z903">
        <v>0</v>
      </c>
      <c r="AA903">
        <v>799</v>
      </c>
      <c r="AB903">
        <v>17456</v>
      </c>
      <c r="AC903" t="s">
        <v>107</v>
      </c>
    </row>
    <row r="904" spans="1:29" x14ac:dyDescent="0.3">
      <c r="A904" s="1" t="s">
        <v>29</v>
      </c>
      <c r="B904" t="s">
        <v>541</v>
      </c>
      <c r="C904" t="s">
        <v>541</v>
      </c>
      <c r="D904" t="s">
        <v>178</v>
      </c>
      <c r="E904">
        <v>9</v>
      </c>
      <c r="F904" t="s">
        <v>129</v>
      </c>
      <c r="G904" t="s">
        <v>700</v>
      </c>
      <c r="H904" t="s">
        <v>35</v>
      </c>
      <c r="I904" t="s">
        <v>188</v>
      </c>
      <c r="J904" t="s">
        <v>3255</v>
      </c>
      <c r="K904" t="s">
        <v>3256</v>
      </c>
      <c r="L904" t="s">
        <v>3257</v>
      </c>
      <c r="M904" t="s">
        <v>3258</v>
      </c>
      <c r="N904" t="s">
        <v>94</v>
      </c>
      <c r="O904">
        <v>11522</v>
      </c>
      <c r="P904">
        <v>16106</v>
      </c>
      <c r="Q904" t="s">
        <v>95</v>
      </c>
      <c r="R904">
        <v>946</v>
      </c>
      <c r="S904" s="2">
        <v>44912</v>
      </c>
      <c r="T904" s="2">
        <v>44940</v>
      </c>
      <c r="U904">
        <v>0</v>
      </c>
      <c r="V904" t="s">
        <v>43</v>
      </c>
      <c r="W904">
        <v>848</v>
      </c>
      <c r="X904" t="s">
        <v>60</v>
      </c>
      <c r="Y904" t="s">
        <v>61</v>
      </c>
      <c r="Z904">
        <v>0</v>
      </c>
      <c r="AA904">
        <v>139</v>
      </c>
      <c r="AB904">
        <v>11739</v>
      </c>
      <c r="AC904" t="s">
        <v>107</v>
      </c>
    </row>
    <row r="905" spans="1:29" x14ac:dyDescent="0.3">
      <c r="A905" s="1" t="s">
        <v>29</v>
      </c>
      <c r="B905" t="s">
        <v>96</v>
      </c>
      <c r="C905" t="s">
        <v>2065</v>
      </c>
      <c r="D905" t="s">
        <v>387</v>
      </c>
      <c r="E905">
        <v>10</v>
      </c>
      <c r="F905" t="s">
        <v>99</v>
      </c>
      <c r="G905" t="s">
        <v>724</v>
      </c>
      <c r="H905" t="s">
        <v>79</v>
      </c>
      <c r="I905" t="s">
        <v>2994</v>
      </c>
      <c r="J905" t="s">
        <v>3259</v>
      </c>
      <c r="K905" t="s">
        <v>3260</v>
      </c>
      <c r="L905" t="s">
        <v>3261</v>
      </c>
      <c r="M905" t="s">
        <v>199</v>
      </c>
      <c r="N905" t="s">
        <v>84</v>
      </c>
      <c r="O905">
        <v>18950</v>
      </c>
      <c r="P905">
        <v>22036</v>
      </c>
      <c r="Q905" t="s">
        <v>59</v>
      </c>
      <c r="R905">
        <v>283</v>
      </c>
      <c r="S905" s="2">
        <v>45067</v>
      </c>
      <c r="T905" t="s">
        <v>42</v>
      </c>
      <c r="U905">
        <v>43061</v>
      </c>
      <c r="V905" t="s">
        <v>71</v>
      </c>
      <c r="W905">
        <v>690</v>
      </c>
      <c r="X905" t="s">
        <v>44</v>
      </c>
      <c r="Y905" t="s">
        <v>61</v>
      </c>
      <c r="Z905">
        <v>0</v>
      </c>
      <c r="AA905">
        <v>201</v>
      </c>
      <c r="AB905">
        <v>20286</v>
      </c>
      <c r="AC905" t="s">
        <v>46</v>
      </c>
    </row>
    <row r="906" spans="1:29" x14ac:dyDescent="0.3">
      <c r="A906" s="1" t="s">
        <v>47</v>
      </c>
      <c r="B906" t="s">
        <v>145</v>
      </c>
      <c r="C906" t="s">
        <v>1413</v>
      </c>
      <c r="D906" t="s">
        <v>32</v>
      </c>
      <c r="E906">
        <v>6</v>
      </c>
      <c r="F906" t="s">
        <v>99</v>
      </c>
      <c r="G906" t="s">
        <v>1638</v>
      </c>
      <c r="H906" t="s">
        <v>35</v>
      </c>
      <c r="I906" t="s">
        <v>292</v>
      </c>
      <c r="J906" t="s">
        <v>621</v>
      </c>
      <c r="K906" t="s">
        <v>3262</v>
      </c>
      <c r="L906" t="s">
        <v>3263</v>
      </c>
      <c r="M906" t="s">
        <v>152</v>
      </c>
      <c r="N906" t="s">
        <v>40</v>
      </c>
      <c r="O906">
        <v>28139</v>
      </c>
      <c r="P906">
        <v>31641</v>
      </c>
      <c r="Q906" t="s">
        <v>95</v>
      </c>
      <c r="R906">
        <v>359</v>
      </c>
      <c r="S906" s="2">
        <v>45336</v>
      </c>
      <c r="T906" t="s">
        <v>42</v>
      </c>
      <c r="U906">
        <v>0</v>
      </c>
      <c r="V906" t="s">
        <v>71</v>
      </c>
      <c r="W906">
        <v>430</v>
      </c>
      <c r="X906" t="s">
        <v>44</v>
      </c>
      <c r="Y906" t="s">
        <v>45</v>
      </c>
      <c r="Z906">
        <v>0</v>
      </c>
      <c r="AA906">
        <v>679</v>
      </c>
      <c r="AB906">
        <v>30373</v>
      </c>
      <c r="AC906" t="s">
        <v>46</v>
      </c>
    </row>
    <row r="907" spans="1:29" x14ac:dyDescent="0.3">
      <c r="A907" s="1" t="s">
        <v>47</v>
      </c>
      <c r="B907" t="s">
        <v>153</v>
      </c>
      <c r="C907" t="s">
        <v>3264</v>
      </c>
      <c r="D907" t="s">
        <v>50</v>
      </c>
      <c r="E907">
        <v>5</v>
      </c>
      <c r="F907" t="s">
        <v>120</v>
      </c>
      <c r="G907" t="s">
        <v>820</v>
      </c>
      <c r="H907" t="s">
        <v>35</v>
      </c>
      <c r="I907" t="s">
        <v>490</v>
      </c>
      <c r="J907" t="s">
        <v>3265</v>
      </c>
      <c r="K907" t="s">
        <v>3266</v>
      </c>
      <c r="L907" t="s">
        <v>3267</v>
      </c>
      <c r="M907" t="s">
        <v>750</v>
      </c>
      <c r="N907" t="s">
        <v>58</v>
      </c>
      <c r="O907">
        <v>4190</v>
      </c>
      <c r="P907">
        <v>7335</v>
      </c>
      <c r="Q907" t="s">
        <v>41</v>
      </c>
      <c r="R907">
        <v>643</v>
      </c>
      <c r="S907" s="2">
        <v>44355</v>
      </c>
      <c r="T907" t="s">
        <v>42</v>
      </c>
      <c r="U907">
        <v>0</v>
      </c>
      <c r="V907" t="s">
        <v>85</v>
      </c>
      <c r="W907">
        <v>475</v>
      </c>
      <c r="X907" t="s">
        <v>44</v>
      </c>
      <c r="Y907" t="s">
        <v>45</v>
      </c>
      <c r="Z907">
        <v>1635</v>
      </c>
      <c r="AA907">
        <v>619</v>
      </c>
      <c r="AB907">
        <v>5241</v>
      </c>
      <c r="AC907" t="s">
        <v>107</v>
      </c>
    </row>
    <row r="908" spans="1:29" x14ac:dyDescent="0.3">
      <c r="A908" s="1" t="s">
        <v>29</v>
      </c>
      <c r="B908" t="s">
        <v>96</v>
      </c>
      <c r="C908" t="s">
        <v>2169</v>
      </c>
      <c r="D908" t="s">
        <v>110</v>
      </c>
      <c r="E908">
        <v>7</v>
      </c>
      <c r="F908" t="s">
        <v>271</v>
      </c>
      <c r="G908" t="s">
        <v>400</v>
      </c>
      <c r="H908" t="s">
        <v>35</v>
      </c>
      <c r="I908" t="s">
        <v>1043</v>
      </c>
      <c r="J908" t="s">
        <v>2844</v>
      </c>
      <c r="K908" t="s">
        <v>3268</v>
      </c>
      <c r="L908" t="s">
        <v>3269</v>
      </c>
      <c r="M908" t="s">
        <v>777</v>
      </c>
      <c r="N908" t="s">
        <v>58</v>
      </c>
      <c r="O908">
        <v>8926</v>
      </c>
      <c r="P908">
        <v>11388</v>
      </c>
      <c r="Q908" t="s">
        <v>59</v>
      </c>
      <c r="R908">
        <v>628</v>
      </c>
      <c r="S908" s="2">
        <v>44385</v>
      </c>
      <c r="T908" s="2">
        <v>44405</v>
      </c>
      <c r="U908">
        <v>9478</v>
      </c>
      <c r="V908" t="s">
        <v>43</v>
      </c>
      <c r="W908">
        <v>742</v>
      </c>
      <c r="X908" t="s">
        <v>60</v>
      </c>
      <c r="Y908" t="s">
        <v>72</v>
      </c>
      <c r="Z908">
        <v>4129</v>
      </c>
      <c r="AA908">
        <v>769</v>
      </c>
      <c r="AB908">
        <v>10929</v>
      </c>
      <c r="AC908" t="s">
        <v>107</v>
      </c>
    </row>
    <row r="909" spans="1:29" x14ac:dyDescent="0.3">
      <c r="A909" s="1" t="s">
        <v>29</v>
      </c>
      <c r="B909" t="s">
        <v>228</v>
      </c>
      <c r="C909" t="s">
        <v>1949</v>
      </c>
      <c r="D909" t="s">
        <v>138</v>
      </c>
      <c r="E909">
        <v>1</v>
      </c>
      <c r="F909" t="s">
        <v>120</v>
      </c>
      <c r="G909" t="s">
        <v>489</v>
      </c>
      <c r="H909" t="s">
        <v>79</v>
      </c>
      <c r="I909" t="s">
        <v>1985</v>
      </c>
      <c r="J909" t="s">
        <v>921</v>
      </c>
      <c r="K909" t="s">
        <v>3270</v>
      </c>
      <c r="L909" t="s">
        <v>3271</v>
      </c>
      <c r="M909" t="s">
        <v>262</v>
      </c>
      <c r="N909" t="s">
        <v>94</v>
      </c>
      <c r="O909">
        <v>25586</v>
      </c>
      <c r="P909">
        <v>28296</v>
      </c>
      <c r="Q909" t="s">
        <v>59</v>
      </c>
      <c r="R909">
        <v>856</v>
      </c>
      <c r="S909" s="2">
        <v>44770</v>
      </c>
      <c r="T909" t="s">
        <v>42</v>
      </c>
      <c r="U909">
        <v>15063</v>
      </c>
      <c r="V909" t="s">
        <v>71</v>
      </c>
      <c r="W909">
        <v>690</v>
      </c>
      <c r="X909" t="s">
        <v>44</v>
      </c>
      <c r="Y909" t="s">
        <v>45</v>
      </c>
      <c r="Z909">
        <v>0</v>
      </c>
      <c r="AA909">
        <v>676</v>
      </c>
      <c r="AB909">
        <v>27511</v>
      </c>
      <c r="AC909" t="s">
        <v>46</v>
      </c>
    </row>
    <row r="910" spans="1:29" x14ac:dyDescent="0.3">
      <c r="A910" s="1" t="s">
        <v>47</v>
      </c>
      <c r="B910" t="s">
        <v>234</v>
      </c>
      <c r="C910" t="s">
        <v>2309</v>
      </c>
      <c r="D910" t="s">
        <v>178</v>
      </c>
      <c r="E910">
        <v>9</v>
      </c>
      <c r="F910" t="s">
        <v>120</v>
      </c>
      <c r="G910" t="s">
        <v>489</v>
      </c>
      <c r="H910" t="s">
        <v>35</v>
      </c>
      <c r="I910" t="s">
        <v>3272</v>
      </c>
      <c r="J910" t="s">
        <v>2610</v>
      </c>
      <c r="K910">
        <v>8752010711</v>
      </c>
      <c r="L910" t="s">
        <v>3273</v>
      </c>
      <c r="M910" t="s">
        <v>2756</v>
      </c>
      <c r="N910" t="s">
        <v>94</v>
      </c>
      <c r="O910">
        <v>17315</v>
      </c>
      <c r="P910">
        <v>22220</v>
      </c>
      <c r="Q910" t="s">
        <v>95</v>
      </c>
      <c r="R910">
        <v>972</v>
      </c>
      <c r="S910" s="2">
        <v>45182</v>
      </c>
      <c r="T910" s="2">
        <v>45189</v>
      </c>
      <c r="U910">
        <v>0</v>
      </c>
      <c r="V910" t="s">
        <v>85</v>
      </c>
      <c r="W910">
        <v>655</v>
      </c>
      <c r="X910" t="s">
        <v>60</v>
      </c>
      <c r="Y910" t="s">
        <v>72</v>
      </c>
      <c r="Z910">
        <v>0</v>
      </c>
      <c r="AA910">
        <v>349</v>
      </c>
      <c r="AB910">
        <v>21798</v>
      </c>
      <c r="AC910" t="s">
        <v>46</v>
      </c>
    </row>
    <row r="911" spans="1:29" x14ac:dyDescent="0.3">
      <c r="A911" s="1" t="s">
        <v>29</v>
      </c>
      <c r="B911" t="s">
        <v>30</v>
      </c>
      <c r="C911" t="s">
        <v>3274</v>
      </c>
      <c r="D911" t="s">
        <v>178</v>
      </c>
      <c r="E911">
        <v>3</v>
      </c>
      <c r="F911" t="s">
        <v>221</v>
      </c>
      <c r="G911" t="s">
        <v>506</v>
      </c>
      <c r="H911" t="s">
        <v>79</v>
      </c>
      <c r="I911" t="s">
        <v>921</v>
      </c>
      <c r="J911" t="s">
        <v>1738</v>
      </c>
      <c r="K911" t="s">
        <v>3275</v>
      </c>
      <c r="L911" t="s">
        <v>3276</v>
      </c>
      <c r="M911" t="s">
        <v>1395</v>
      </c>
      <c r="N911" t="s">
        <v>94</v>
      </c>
      <c r="O911">
        <v>27822</v>
      </c>
      <c r="P911">
        <v>32731</v>
      </c>
      <c r="Q911" t="s">
        <v>95</v>
      </c>
      <c r="R911">
        <v>477</v>
      </c>
      <c r="S911" s="2">
        <v>44696</v>
      </c>
      <c r="T911" s="2">
        <v>44722</v>
      </c>
      <c r="U911">
        <v>0</v>
      </c>
      <c r="V911" t="s">
        <v>85</v>
      </c>
      <c r="W911">
        <v>580</v>
      </c>
      <c r="X911" t="s">
        <v>60</v>
      </c>
      <c r="Y911" t="s">
        <v>72</v>
      </c>
      <c r="Z911">
        <v>0</v>
      </c>
      <c r="AA911">
        <v>199</v>
      </c>
      <c r="AB911">
        <v>28505</v>
      </c>
      <c r="AC911" t="s">
        <v>46</v>
      </c>
    </row>
    <row r="912" spans="1:29" x14ac:dyDescent="0.3">
      <c r="A912" s="1" t="s">
        <v>29</v>
      </c>
      <c r="B912" t="s">
        <v>62</v>
      </c>
      <c r="C912" t="s">
        <v>1165</v>
      </c>
      <c r="D912" t="s">
        <v>352</v>
      </c>
      <c r="E912">
        <v>5</v>
      </c>
      <c r="F912" t="s">
        <v>129</v>
      </c>
      <c r="G912" t="s">
        <v>944</v>
      </c>
      <c r="H912" t="s">
        <v>79</v>
      </c>
      <c r="I912" t="s">
        <v>66</v>
      </c>
      <c r="J912" t="s">
        <v>632</v>
      </c>
      <c r="K912" t="s">
        <v>3277</v>
      </c>
      <c r="L912" t="s">
        <v>3278</v>
      </c>
      <c r="M912" t="s">
        <v>362</v>
      </c>
      <c r="N912" t="s">
        <v>40</v>
      </c>
      <c r="O912">
        <v>7127</v>
      </c>
      <c r="P912">
        <v>9476</v>
      </c>
      <c r="Q912" t="s">
        <v>95</v>
      </c>
      <c r="R912">
        <v>239</v>
      </c>
      <c r="S912" s="2">
        <v>44685</v>
      </c>
      <c r="T912" s="2">
        <v>44701</v>
      </c>
      <c r="U912">
        <v>0</v>
      </c>
      <c r="V912" t="s">
        <v>43</v>
      </c>
      <c r="W912">
        <v>453</v>
      </c>
      <c r="X912" t="s">
        <v>60</v>
      </c>
      <c r="Y912" t="s">
        <v>61</v>
      </c>
      <c r="Z912">
        <v>0</v>
      </c>
      <c r="AA912">
        <v>691</v>
      </c>
      <c r="AB912">
        <v>8845</v>
      </c>
      <c r="AC912" t="s">
        <v>73</v>
      </c>
    </row>
    <row r="913" spans="1:29" x14ac:dyDescent="0.3">
      <c r="A913" s="1" t="s">
        <v>47</v>
      </c>
      <c r="B913" t="s">
        <v>592</v>
      </c>
      <c r="C913" t="s">
        <v>3279</v>
      </c>
      <c r="D913" t="s">
        <v>128</v>
      </c>
      <c r="E913">
        <v>4</v>
      </c>
      <c r="F913" t="s">
        <v>51</v>
      </c>
      <c r="G913" t="s">
        <v>710</v>
      </c>
      <c r="H913" t="s">
        <v>35</v>
      </c>
      <c r="I913" t="s">
        <v>1181</v>
      </c>
      <c r="J913" t="s">
        <v>406</v>
      </c>
      <c r="K913" t="s">
        <v>3280</v>
      </c>
      <c r="L913" t="s">
        <v>3281</v>
      </c>
      <c r="M913" t="s">
        <v>1449</v>
      </c>
      <c r="N913" t="s">
        <v>40</v>
      </c>
      <c r="O913">
        <v>5531</v>
      </c>
      <c r="P913">
        <v>7871</v>
      </c>
      <c r="Q913" t="s">
        <v>41</v>
      </c>
      <c r="R913">
        <v>698</v>
      </c>
      <c r="S913" s="2">
        <v>44314</v>
      </c>
      <c r="T913" t="s">
        <v>42</v>
      </c>
      <c r="U913">
        <v>0</v>
      </c>
      <c r="V913" t="s">
        <v>43</v>
      </c>
      <c r="W913">
        <v>506</v>
      </c>
      <c r="X913" t="s">
        <v>44</v>
      </c>
      <c r="Y913" t="s">
        <v>72</v>
      </c>
      <c r="Z913">
        <v>0</v>
      </c>
      <c r="AA913">
        <v>533</v>
      </c>
      <c r="AB913">
        <v>5693</v>
      </c>
      <c r="AC913" t="s">
        <v>107</v>
      </c>
    </row>
    <row r="914" spans="1:29" x14ac:dyDescent="0.3">
      <c r="A914" s="1" t="s">
        <v>29</v>
      </c>
      <c r="B914" t="s">
        <v>541</v>
      </c>
      <c r="C914" t="s">
        <v>542</v>
      </c>
      <c r="D914" t="s">
        <v>169</v>
      </c>
      <c r="E914">
        <v>9</v>
      </c>
      <c r="F914" t="s">
        <v>77</v>
      </c>
      <c r="G914" t="s">
        <v>440</v>
      </c>
      <c r="H914" t="s">
        <v>35</v>
      </c>
      <c r="I914" t="s">
        <v>3282</v>
      </c>
      <c r="J914" t="s">
        <v>3252</v>
      </c>
      <c r="K914" t="s">
        <v>3283</v>
      </c>
      <c r="L914" t="s">
        <v>3284</v>
      </c>
      <c r="M914" t="s">
        <v>546</v>
      </c>
      <c r="N914" t="s">
        <v>58</v>
      </c>
      <c r="O914">
        <v>15152</v>
      </c>
      <c r="P914">
        <v>17583</v>
      </c>
      <c r="Q914" t="s">
        <v>95</v>
      </c>
      <c r="R914">
        <v>755</v>
      </c>
      <c r="S914" s="2">
        <v>44446</v>
      </c>
      <c r="T914" t="s">
        <v>42</v>
      </c>
      <c r="U914">
        <v>0</v>
      </c>
      <c r="V914" t="s">
        <v>85</v>
      </c>
      <c r="W914">
        <v>827</v>
      </c>
      <c r="X914" t="s">
        <v>44</v>
      </c>
      <c r="Y914" t="s">
        <v>72</v>
      </c>
      <c r="Z914">
        <v>3282</v>
      </c>
      <c r="AA914">
        <v>89</v>
      </c>
      <c r="AB914">
        <v>16388</v>
      </c>
      <c r="AC914" t="s">
        <v>46</v>
      </c>
    </row>
    <row r="915" spans="1:29" x14ac:dyDescent="0.3">
      <c r="A915" s="1" t="s">
        <v>47</v>
      </c>
      <c r="B915" t="s">
        <v>161</v>
      </c>
      <c r="C915" t="s">
        <v>614</v>
      </c>
      <c r="D915" t="s">
        <v>76</v>
      </c>
      <c r="E915">
        <v>3</v>
      </c>
      <c r="F915" t="s">
        <v>51</v>
      </c>
      <c r="G915" t="s">
        <v>237</v>
      </c>
      <c r="H915" t="s">
        <v>79</v>
      </c>
      <c r="I915" t="s">
        <v>3285</v>
      </c>
      <c r="J915" t="s">
        <v>319</v>
      </c>
      <c r="K915" t="s">
        <v>3286</v>
      </c>
      <c r="L915" t="s">
        <v>3287</v>
      </c>
      <c r="M915" t="s">
        <v>283</v>
      </c>
      <c r="N915" t="s">
        <v>84</v>
      </c>
      <c r="O915">
        <v>29920</v>
      </c>
      <c r="P915">
        <v>32726</v>
      </c>
      <c r="Q915" t="s">
        <v>59</v>
      </c>
      <c r="R915">
        <v>829</v>
      </c>
      <c r="S915" s="2">
        <v>44850</v>
      </c>
      <c r="T915" t="s">
        <v>42</v>
      </c>
      <c r="U915">
        <v>435</v>
      </c>
      <c r="V915" t="s">
        <v>71</v>
      </c>
      <c r="W915">
        <v>675</v>
      </c>
      <c r="X915" t="s">
        <v>44</v>
      </c>
      <c r="Y915" t="s">
        <v>45</v>
      </c>
      <c r="Z915">
        <v>0</v>
      </c>
      <c r="AA915">
        <v>45</v>
      </c>
      <c r="AB915">
        <v>30942</v>
      </c>
      <c r="AC915" t="s">
        <v>107</v>
      </c>
    </row>
    <row r="916" spans="1:29" x14ac:dyDescent="0.3">
      <c r="A916" s="1" t="s">
        <v>29</v>
      </c>
      <c r="B916" t="s">
        <v>228</v>
      </c>
      <c r="C916" t="s">
        <v>847</v>
      </c>
      <c r="D916" t="s">
        <v>236</v>
      </c>
      <c r="E916">
        <v>8</v>
      </c>
      <c r="F916" t="s">
        <v>77</v>
      </c>
      <c r="G916" t="s">
        <v>980</v>
      </c>
      <c r="H916" t="s">
        <v>79</v>
      </c>
      <c r="I916" t="s">
        <v>3288</v>
      </c>
      <c r="J916" t="s">
        <v>1567</v>
      </c>
      <c r="K916" t="s">
        <v>3289</v>
      </c>
      <c r="L916" t="s">
        <v>3290</v>
      </c>
      <c r="M916" t="s">
        <v>993</v>
      </c>
      <c r="N916" t="s">
        <v>40</v>
      </c>
      <c r="O916">
        <v>5100</v>
      </c>
      <c r="P916">
        <v>9715</v>
      </c>
      <c r="Q916" t="s">
        <v>59</v>
      </c>
      <c r="R916">
        <v>162</v>
      </c>
      <c r="S916" s="2">
        <v>44739</v>
      </c>
      <c r="T916" t="s">
        <v>42</v>
      </c>
      <c r="U916">
        <v>6482</v>
      </c>
      <c r="V916" t="s">
        <v>85</v>
      </c>
      <c r="W916">
        <v>712</v>
      </c>
      <c r="X916" t="s">
        <v>44</v>
      </c>
      <c r="Y916" t="s">
        <v>72</v>
      </c>
      <c r="Z916">
        <v>0</v>
      </c>
      <c r="AA916">
        <v>750</v>
      </c>
      <c r="AB916">
        <v>8620</v>
      </c>
      <c r="AC916" t="s">
        <v>73</v>
      </c>
    </row>
    <row r="917" spans="1:29" x14ac:dyDescent="0.3">
      <c r="A917" s="1" t="s">
        <v>29</v>
      </c>
      <c r="B917" t="s">
        <v>96</v>
      </c>
      <c r="C917" t="s">
        <v>1496</v>
      </c>
      <c r="D917" t="s">
        <v>32</v>
      </c>
      <c r="E917">
        <v>6</v>
      </c>
      <c r="F917" t="s">
        <v>186</v>
      </c>
      <c r="G917" t="s">
        <v>535</v>
      </c>
      <c r="H917" t="s">
        <v>35</v>
      </c>
      <c r="I917" t="s">
        <v>3291</v>
      </c>
      <c r="J917" t="s">
        <v>3292</v>
      </c>
      <c r="K917" t="s">
        <v>3293</v>
      </c>
      <c r="L917" t="s">
        <v>3294</v>
      </c>
      <c r="M917" t="s">
        <v>105</v>
      </c>
      <c r="N917" t="s">
        <v>94</v>
      </c>
      <c r="O917">
        <v>27769</v>
      </c>
      <c r="P917">
        <v>32693</v>
      </c>
      <c r="Q917" t="s">
        <v>59</v>
      </c>
      <c r="R917">
        <v>514</v>
      </c>
      <c r="S917" s="2">
        <v>44912</v>
      </c>
      <c r="T917" t="s">
        <v>42</v>
      </c>
      <c r="U917">
        <v>40067</v>
      </c>
      <c r="V917" t="s">
        <v>71</v>
      </c>
      <c r="W917">
        <v>637</v>
      </c>
      <c r="X917" t="s">
        <v>44</v>
      </c>
      <c r="Y917" t="s">
        <v>45</v>
      </c>
      <c r="Z917">
        <v>0</v>
      </c>
      <c r="AA917">
        <v>142</v>
      </c>
      <c r="AB917">
        <v>32177</v>
      </c>
      <c r="AC917" t="s">
        <v>107</v>
      </c>
    </row>
    <row r="918" spans="1:29" x14ac:dyDescent="0.3">
      <c r="A918" s="1" t="s">
        <v>47</v>
      </c>
      <c r="B918" t="s">
        <v>108</v>
      </c>
      <c r="C918" t="s">
        <v>1763</v>
      </c>
      <c r="D918" t="s">
        <v>138</v>
      </c>
      <c r="E918">
        <v>2</v>
      </c>
      <c r="F918" t="s">
        <v>129</v>
      </c>
      <c r="G918" t="s">
        <v>700</v>
      </c>
      <c r="H918" t="s">
        <v>79</v>
      </c>
      <c r="I918" t="s">
        <v>2161</v>
      </c>
      <c r="J918" t="s">
        <v>553</v>
      </c>
      <c r="K918" t="s">
        <v>3295</v>
      </c>
      <c r="L918" t="s">
        <v>3296</v>
      </c>
      <c r="M918" t="s">
        <v>1278</v>
      </c>
      <c r="N918" t="s">
        <v>84</v>
      </c>
      <c r="O918">
        <v>10908</v>
      </c>
      <c r="P918">
        <v>13302</v>
      </c>
      <c r="Q918" t="s">
        <v>41</v>
      </c>
      <c r="R918">
        <v>193</v>
      </c>
      <c r="S918" s="2">
        <v>44415</v>
      </c>
      <c r="T918" t="s">
        <v>42</v>
      </c>
      <c r="U918">
        <v>0</v>
      </c>
      <c r="V918" t="s">
        <v>106</v>
      </c>
      <c r="W918">
        <v>464</v>
      </c>
      <c r="X918" t="s">
        <v>44</v>
      </c>
      <c r="Y918" t="s">
        <v>45</v>
      </c>
      <c r="Z918">
        <v>0</v>
      </c>
      <c r="AA918">
        <v>733</v>
      </c>
      <c r="AB918">
        <v>11858</v>
      </c>
      <c r="AC918" t="s">
        <v>46</v>
      </c>
    </row>
    <row r="919" spans="1:29" x14ac:dyDescent="0.3">
      <c r="A919" s="1" t="s">
        <v>29</v>
      </c>
      <c r="B919" t="s">
        <v>30</v>
      </c>
      <c r="C919" t="s">
        <v>1034</v>
      </c>
      <c r="D919" t="s">
        <v>387</v>
      </c>
      <c r="E919">
        <v>9</v>
      </c>
      <c r="F919" t="s">
        <v>120</v>
      </c>
      <c r="G919" t="s">
        <v>586</v>
      </c>
      <c r="H919" t="s">
        <v>35</v>
      </c>
      <c r="I919" t="s">
        <v>36</v>
      </c>
      <c r="J919" t="s">
        <v>485</v>
      </c>
      <c r="K919" t="s">
        <v>3297</v>
      </c>
      <c r="L919" t="s">
        <v>3298</v>
      </c>
      <c r="M919" t="s">
        <v>1121</v>
      </c>
      <c r="N919" t="s">
        <v>84</v>
      </c>
      <c r="O919">
        <v>8579</v>
      </c>
      <c r="P919">
        <v>12330</v>
      </c>
      <c r="Q919" t="s">
        <v>41</v>
      </c>
      <c r="R919">
        <v>389</v>
      </c>
      <c r="S919" s="2">
        <v>44691</v>
      </c>
      <c r="T919" t="s">
        <v>42</v>
      </c>
      <c r="U919">
        <v>0</v>
      </c>
      <c r="V919" t="s">
        <v>43</v>
      </c>
      <c r="W919">
        <v>833</v>
      </c>
      <c r="X919" t="s">
        <v>44</v>
      </c>
      <c r="Y919" t="s">
        <v>61</v>
      </c>
      <c r="Z919">
        <v>0</v>
      </c>
      <c r="AA919">
        <v>403</v>
      </c>
      <c r="AB919">
        <v>11970</v>
      </c>
      <c r="AC919" t="s">
        <v>73</v>
      </c>
    </row>
    <row r="920" spans="1:29" x14ac:dyDescent="0.3">
      <c r="A920" s="1" t="s">
        <v>29</v>
      </c>
      <c r="B920" t="s">
        <v>363</v>
      </c>
      <c r="C920" t="s">
        <v>2724</v>
      </c>
      <c r="D920" t="s">
        <v>169</v>
      </c>
      <c r="E920">
        <v>2</v>
      </c>
      <c r="F920" t="s">
        <v>51</v>
      </c>
      <c r="G920" t="s">
        <v>1069</v>
      </c>
      <c r="H920" t="s">
        <v>79</v>
      </c>
      <c r="I920" t="s">
        <v>513</v>
      </c>
      <c r="J920" t="s">
        <v>266</v>
      </c>
      <c r="K920" t="s">
        <v>3299</v>
      </c>
      <c r="L920" t="s">
        <v>3300</v>
      </c>
      <c r="M920" t="s">
        <v>494</v>
      </c>
      <c r="N920" t="s">
        <v>94</v>
      </c>
      <c r="O920">
        <v>11094</v>
      </c>
      <c r="P920">
        <v>13271</v>
      </c>
      <c r="Q920" t="s">
        <v>59</v>
      </c>
      <c r="R920">
        <v>197</v>
      </c>
      <c r="S920" s="2">
        <v>44891</v>
      </c>
      <c r="T920" t="s">
        <v>42</v>
      </c>
      <c r="U920">
        <v>48127</v>
      </c>
      <c r="V920" t="s">
        <v>106</v>
      </c>
      <c r="W920">
        <v>498</v>
      </c>
      <c r="X920" t="s">
        <v>44</v>
      </c>
      <c r="Y920" t="s">
        <v>72</v>
      </c>
      <c r="Z920">
        <v>0</v>
      </c>
      <c r="AA920">
        <v>451</v>
      </c>
      <c r="AB920">
        <v>12508</v>
      </c>
      <c r="AC920" t="s">
        <v>73</v>
      </c>
    </row>
    <row r="921" spans="1:29" x14ac:dyDescent="0.3">
      <c r="A921" s="1" t="s">
        <v>29</v>
      </c>
      <c r="B921" t="s">
        <v>30</v>
      </c>
      <c r="C921" t="s">
        <v>263</v>
      </c>
      <c r="D921" t="s">
        <v>110</v>
      </c>
      <c r="E921">
        <v>10</v>
      </c>
      <c r="F921" t="s">
        <v>221</v>
      </c>
      <c r="G921" t="s">
        <v>667</v>
      </c>
      <c r="H921" t="s">
        <v>79</v>
      </c>
      <c r="I921" t="s">
        <v>341</v>
      </c>
      <c r="J921" t="s">
        <v>890</v>
      </c>
      <c r="K921" t="s">
        <v>3301</v>
      </c>
      <c r="L921" t="s">
        <v>3302</v>
      </c>
      <c r="M921" t="s">
        <v>39</v>
      </c>
      <c r="N921" t="s">
        <v>58</v>
      </c>
      <c r="O921">
        <v>23821</v>
      </c>
      <c r="P921">
        <v>28385</v>
      </c>
      <c r="Q921" t="s">
        <v>59</v>
      </c>
      <c r="R921">
        <v>800</v>
      </c>
      <c r="S921" s="2">
        <v>44421</v>
      </c>
      <c r="T921" t="s">
        <v>42</v>
      </c>
      <c r="U921">
        <v>15917</v>
      </c>
      <c r="V921" t="s">
        <v>106</v>
      </c>
      <c r="W921">
        <v>514</v>
      </c>
      <c r="X921" t="s">
        <v>44</v>
      </c>
      <c r="Y921" t="s">
        <v>61</v>
      </c>
      <c r="Z921">
        <v>1332</v>
      </c>
      <c r="AA921">
        <v>505</v>
      </c>
      <c r="AB921">
        <v>28011</v>
      </c>
      <c r="AC921" t="s">
        <v>73</v>
      </c>
    </row>
    <row r="922" spans="1:29" x14ac:dyDescent="0.3">
      <c r="A922" s="1" t="s">
        <v>47</v>
      </c>
      <c r="B922" t="s">
        <v>145</v>
      </c>
      <c r="C922" t="s">
        <v>688</v>
      </c>
      <c r="D922" t="s">
        <v>201</v>
      </c>
      <c r="E922">
        <v>2</v>
      </c>
      <c r="F922" t="s">
        <v>64</v>
      </c>
      <c r="G922" t="s">
        <v>258</v>
      </c>
      <c r="H922" t="s">
        <v>35</v>
      </c>
      <c r="I922" t="s">
        <v>1379</v>
      </c>
      <c r="J922" t="s">
        <v>180</v>
      </c>
      <c r="K922" t="s">
        <v>3303</v>
      </c>
      <c r="L922" t="s">
        <v>3304</v>
      </c>
      <c r="M922" t="s">
        <v>1762</v>
      </c>
      <c r="N922" t="s">
        <v>84</v>
      </c>
      <c r="O922">
        <v>6901</v>
      </c>
      <c r="P922">
        <v>11447</v>
      </c>
      <c r="Q922" t="s">
        <v>41</v>
      </c>
      <c r="R922">
        <v>390</v>
      </c>
      <c r="S922" s="2">
        <v>44681</v>
      </c>
      <c r="T922" t="s">
        <v>42</v>
      </c>
      <c r="U922">
        <v>0</v>
      </c>
      <c r="V922" t="s">
        <v>71</v>
      </c>
      <c r="W922">
        <v>764</v>
      </c>
      <c r="X922" t="s">
        <v>44</v>
      </c>
      <c r="Y922" t="s">
        <v>61</v>
      </c>
      <c r="Z922">
        <v>0</v>
      </c>
      <c r="AA922">
        <v>656</v>
      </c>
      <c r="AB922">
        <v>7138</v>
      </c>
      <c r="AC922" t="s">
        <v>73</v>
      </c>
    </row>
    <row r="923" spans="1:29" x14ac:dyDescent="0.3">
      <c r="A923" s="1" t="s">
        <v>47</v>
      </c>
      <c r="B923" t="s">
        <v>48</v>
      </c>
      <c r="C923" t="s">
        <v>3305</v>
      </c>
      <c r="D923" t="s">
        <v>50</v>
      </c>
      <c r="E923">
        <v>7</v>
      </c>
      <c r="F923" t="s">
        <v>120</v>
      </c>
      <c r="G923" t="s">
        <v>820</v>
      </c>
      <c r="H923" t="s">
        <v>79</v>
      </c>
      <c r="I923" t="s">
        <v>966</v>
      </c>
      <c r="J923" t="s">
        <v>3306</v>
      </c>
      <c r="K923" t="s">
        <v>3307</v>
      </c>
      <c r="L923" t="s">
        <v>3308</v>
      </c>
      <c r="M923" t="s">
        <v>1479</v>
      </c>
      <c r="N923" t="s">
        <v>40</v>
      </c>
      <c r="O923">
        <v>2819</v>
      </c>
      <c r="P923">
        <v>7513</v>
      </c>
      <c r="Q923" t="s">
        <v>41</v>
      </c>
      <c r="R923">
        <v>583</v>
      </c>
      <c r="S923" s="2">
        <v>44542</v>
      </c>
      <c r="T923" s="2">
        <v>44558</v>
      </c>
      <c r="U923">
        <v>0</v>
      </c>
      <c r="V923" t="s">
        <v>43</v>
      </c>
      <c r="W923">
        <v>534</v>
      </c>
      <c r="X923" t="s">
        <v>60</v>
      </c>
      <c r="Y923" t="s">
        <v>72</v>
      </c>
      <c r="Z923">
        <v>0</v>
      </c>
      <c r="AA923">
        <v>995</v>
      </c>
      <c r="AB923">
        <v>4941</v>
      </c>
      <c r="AC923" t="s">
        <v>73</v>
      </c>
    </row>
    <row r="924" spans="1:29" x14ac:dyDescent="0.3">
      <c r="A924" s="1" t="s">
        <v>29</v>
      </c>
      <c r="B924" t="s">
        <v>62</v>
      </c>
      <c r="C924" t="s">
        <v>1795</v>
      </c>
      <c r="D924" t="s">
        <v>119</v>
      </c>
      <c r="E924">
        <v>5</v>
      </c>
      <c r="F924" t="s">
        <v>99</v>
      </c>
      <c r="G924" t="s">
        <v>579</v>
      </c>
      <c r="H924" t="s">
        <v>35</v>
      </c>
      <c r="I924" t="s">
        <v>458</v>
      </c>
      <c r="J924" t="s">
        <v>1698</v>
      </c>
      <c r="K924">
        <v>2228907815</v>
      </c>
      <c r="L924" t="s">
        <v>3309</v>
      </c>
      <c r="M924" t="s">
        <v>404</v>
      </c>
      <c r="N924" t="s">
        <v>40</v>
      </c>
      <c r="O924">
        <v>6613</v>
      </c>
      <c r="P924">
        <v>9395</v>
      </c>
      <c r="Q924" t="s">
        <v>59</v>
      </c>
      <c r="R924">
        <v>741</v>
      </c>
      <c r="S924" s="2">
        <v>45286</v>
      </c>
      <c r="T924" t="s">
        <v>42</v>
      </c>
      <c r="U924">
        <v>31738</v>
      </c>
      <c r="V924" t="s">
        <v>106</v>
      </c>
      <c r="W924">
        <v>548</v>
      </c>
      <c r="X924" t="s">
        <v>44</v>
      </c>
      <c r="Y924" t="s">
        <v>45</v>
      </c>
      <c r="Z924">
        <v>0</v>
      </c>
      <c r="AA924">
        <v>407</v>
      </c>
      <c r="AB924">
        <v>6837</v>
      </c>
      <c r="AC924" t="s">
        <v>107</v>
      </c>
    </row>
    <row r="925" spans="1:29" x14ac:dyDescent="0.3">
      <c r="A925" s="1" t="s">
        <v>29</v>
      </c>
      <c r="B925" t="s">
        <v>327</v>
      </c>
      <c r="C925" t="s">
        <v>2058</v>
      </c>
      <c r="D925" t="s">
        <v>236</v>
      </c>
      <c r="E925">
        <v>3</v>
      </c>
      <c r="F925" t="s">
        <v>129</v>
      </c>
      <c r="G925" t="s">
        <v>130</v>
      </c>
      <c r="H925" t="s">
        <v>35</v>
      </c>
      <c r="I925" t="s">
        <v>2994</v>
      </c>
      <c r="J925" t="s">
        <v>3310</v>
      </c>
      <c r="K925" t="s">
        <v>3311</v>
      </c>
      <c r="L925" t="s">
        <v>3312</v>
      </c>
      <c r="M925" t="s">
        <v>999</v>
      </c>
      <c r="N925" t="s">
        <v>58</v>
      </c>
      <c r="O925">
        <v>10867</v>
      </c>
      <c r="P925">
        <v>14385</v>
      </c>
      <c r="Q925" t="s">
        <v>95</v>
      </c>
      <c r="R925">
        <v>592</v>
      </c>
      <c r="S925" s="2">
        <v>44626</v>
      </c>
      <c r="T925" s="2">
        <v>44654</v>
      </c>
      <c r="U925">
        <v>0</v>
      </c>
      <c r="V925" t="s">
        <v>106</v>
      </c>
      <c r="W925">
        <v>545</v>
      </c>
      <c r="X925" t="s">
        <v>60</v>
      </c>
      <c r="Y925" t="s">
        <v>61</v>
      </c>
      <c r="Z925">
        <v>4276</v>
      </c>
      <c r="AA925">
        <v>715</v>
      </c>
      <c r="AB925">
        <v>13545</v>
      </c>
      <c r="AC925" t="s">
        <v>107</v>
      </c>
    </row>
    <row r="926" spans="1:29" x14ac:dyDescent="0.3">
      <c r="A926" s="1" t="s">
        <v>47</v>
      </c>
      <c r="B926" t="s">
        <v>161</v>
      </c>
      <c r="C926" t="s">
        <v>317</v>
      </c>
      <c r="D926" t="s">
        <v>119</v>
      </c>
      <c r="E926">
        <v>6</v>
      </c>
      <c r="F926" t="s">
        <v>77</v>
      </c>
      <c r="G926" t="s">
        <v>202</v>
      </c>
      <c r="H926" t="s">
        <v>35</v>
      </c>
      <c r="I926" t="s">
        <v>318</v>
      </c>
      <c r="J926" t="s">
        <v>3313</v>
      </c>
      <c r="K926" t="s">
        <v>3314</v>
      </c>
      <c r="L926" t="s">
        <v>3315</v>
      </c>
      <c r="M926" t="s">
        <v>192</v>
      </c>
      <c r="N926" t="s">
        <v>84</v>
      </c>
      <c r="O926">
        <v>26222</v>
      </c>
      <c r="P926">
        <v>28234</v>
      </c>
      <c r="Q926" t="s">
        <v>59</v>
      </c>
      <c r="R926">
        <v>180</v>
      </c>
      <c r="S926" s="2">
        <v>45035</v>
      </c>
      <c r="T926" s="2">
        <v>45052</v>
      </c>
      <c r="U926">
        <v>46497</v>
      </c>
      <c r="V926" t="s">
        <v>71</v>
      </c>
      <c r="W926">
        <v>848</v>
      </c>
      <c r="X926" t="s">
        <v>60</v>
      </c>
      <c r="Y926" t="s">
        <v>61</v>
      </c>
      <c r="Z926">
        <v>0</v>
      </c>
      <c r="AA926">
        <v>467</v>
      </c>
      <c r="AB926">
        <v>26859</v>
      </c>
      <c r="AC926" t="s">
        <v>107</v>
      </c>
    </row>
    <row r="927" spans="1:29" x14ac:dyDescent="0.3">
      <c r="A927" s="1" t="s">
        <v>29</v>
      </c>
      <c r="B927" t="s">
        <v>30</v>
      </c>
      <c r="C927" t="s">
        <v>2406</v>
      </c>
      <c r="D927" t="s">
        <v>138</v>
      </c>
      <c r="E927">
        <v>10</v>
      </c>
      <c r="F927" t="s">
        <v>186</v>
      </c>
      <c r="G927" t="s">
        <v>710</v>
      </c>
      <c r="H927" t="s">
        <v>35</v>
      </c>
      <c r="I927" t="s">
        <v>180</v>
      </c>
      <c r="J927" t="s">
        <v>878</v>
      </c>
      <c r="K927" t="s">
        <v>3316</v>
      </c>
      <c r="L927" t="s">
        <v>3317</v>
      </c>
      <c r="M927" t="s">
        <v>1039</v>
      </c>
      <c r="N927" t="s">
        <v>58</v>
      </c>
      <c r="O927">
        <v>27563</v>
      </c>
      <c r="P927">
        <v>31731</v>
      </c>
      <c r="Q927" t="s">
        <v>95</v>
      </c>
      <c r="R927">
        <v>43</v>
      </c>
      <c r="S927" s="2">
        <v>45139</v>
      </c>
      <c r="T927" s="2">
        <v>45140</v>
      </c>
      <c r="U927">
        <v>0</v>
      </c>
      <c r="V927" t="s">
        <v>106</v>
      </c>
      <c r="W927">
        <v>569</v>
      </c>
      <c r="X927" t="s">
        <v>60</v>
      </c>
      <c r="Y927" t="s">
        <v>72</v>
      </c>
      <c r="Z927">
        <v>3846</v>
      </c>
      <c r="AA927">
        <v>872</v>
      </c>
      <c r="AB927">
        <v>29359</v>
      </c>
      <c r="AC927" t="s">
        <v>46</v>
      </c>
    </row>
    <row r="928" spans="1:29" x14ac:dyDescent="0.3">
      <c r="A928" s="1" t="s">
        <v>29</v>
      </c>
      <c r="B928" t="s">
        <v>96</v>
      </c>
      <c r="C928" t="s">
        <v>2037</v>
      </c>
      <c r="D928" t="s">
        <v>76</v>
      </c>
      <c r="E928">
        <v>10</v>
      </c>
      <c r="F928" t="s">
        <v>129</v>
      </c>
      <c r="G928" t="s">
        <v>700</v>
      </c>
      <c r="H928" t="s">
        <v>35</v>
      </c>
      <c r="I928" t="s">
        <v>1622</v>
      </c>
      <c r="J928" t="s">
        <v>2599</v>
      </c>
      <c r="K928" t="s">
        <v>3318</v>
      </c>
      <c r="L928" t="s">
        <v>3319</v>
      </c>
      <c r="M928" t="s">
        <v>665</v>
      </c>
      <c r="N928" t="s">
        <v>84</v>
      </c>
      <c r="O928">
        <v>20722</v>
      </c>
      <c r="P928">
        <v>25596</v>
      </c>
      <c r="Q928" t="s">
        <v>41</v>
      </c>
      <c r="R928">
        <v>881</v>
      </c>
      <c r="S928" s="2">
        <v>44273</v>
      </c>
      <c r="T928" t="s">
        <v>42</v>
      </c>
      <c r="U928">
        <v>0</v>
      </c>
      <c r="V928" t="s">
        <v>43</v>
      </c>
      <c r="W928">
        <v>662</v>
      </c>
      <c r="X928" t="s">
        <v>44</v>
      </c>
      <c r="Y928" t="s">
        <v>61</v>
      </c>
      <c r="Z928">
        <v>0</v>
      </c>
      <c r="AA928">
        <v>475</v>
      </c>
      <c r="AB928">
        <v>23213</v>
      </c>
      <c r="AC928" t="s">
        <v>46</v>
      </c>
    </row>
    <row r="929" spans="1:29" x14ac:dyDescent="0.3">
      <c r="A929" s="1" t="s">
        <v>47</v>
      </c>
      <c r="B929" t="s">
        <v>48</v>
      </c>
      <c r="C929" t="s">
        <v>2015</v>
      </c>
      <c r="D929" t="s">
        <v>178</v>
      </c>
      <c r="E929">
        <v>10</v>
      </c>
      <c r="F929" t="s">
        <v>51</v>
      </c>
      <c r="G929" t="s">
        <v>1075</v>
      </c>
      <c r="H929" t="s">
        <v>79</v>
      </c>
      <c r="I929" t="s">
        <v>1267</v>
      </c>
      <c r="J929" t="s">
        <v>2875</v>
      </c>
      <c r="K929" t="s">
        <v>3320</v>
      </c>
      <c r="L929" t="s">
        <v>3321</v>
      </c>
      <c r="M929" t="s">
        <v>303</v>
      </c>
      <c r="N929" t="s">
        <v>94</v>
      </c>
      <c r="O929">
        <v>11431</v>
      </c>
      <c r="P929">
        <v>14586</v>
      </c>
      <c r="Q929" t="s">
        <v>59</v>
      </c>
      <c r="R929">
        <v>349</v>
      </c>
      <c r="S929" s="2">
        <v>44338</v>
      </c>
      <c r="T929" t="s">
        <v>42</v>
      </c>
      <c r="U929">
        <v>46193</v>
      </c>
      <c r="V929" t="s">
        <v>71</v>
      </c>
      <c r="W929">
        <v>542</v>
      </c>
      <c r="X929" t="s">
        <v>44</v>
      </c>
      <c r="Y929" t="s">
        <v>72</v>
      </c>
      <c r="Z929">
        <v>0</v>
      </c>
      <c r="AA929">
        <v>446</v>
      </c>
      <c r="AB929">
        <v>11691</v>
      </c>
      <c r="AC929" t="s">
        <v>73</v>
      </c>
    </row>
    <row r="930" spans="1:29" x14ac:dyDescent="0.3">
      <c r="A930" s="1" t="s">
        <v>47</v>
      </c>
      <c r="B930" t="s">
        <v>108</v>
      </c>
      <c r="C930" t="s">
        <v>1275</v>
      </c>
      <c r="D930" t="s">
        <v>98</v>
      </c>
      <c r="E930">
        <v>10</v>
      </c>
      <c r="F930" t="s">
        <v>51</v>
      </c>
      <c r="G930" t="s">
        <v>710</v>
      </c>
      <c r="H930" t="s">
        <v>79</v>
      </c>
      <c r="I930" t="s">
        <v>536</v>
      </c>
      <c r="J930" t="s">
        <v>1148</v>
      </c>
      <c r="K930" t="s">
        <v>3322</v>
      </c>
      <c r="L930" t="s">
        <v>3323</v>
      </c>
      <c r="M930" t="s">
        <v>660</v>
      </c>
      <c r="N930" t="s">
        <v>94</v>
      </c>
      <c r="O930">
        <v>19094</v>
      </c>
      <c r="P930">
        <v>23490</v>
      </c>
      <c r="Q930" t="s">
        <v>41</v>
      </c>
      <c r="R930">
        <v>381</v>
      </c>
      <c r="S930" s="2">
        <v>45242</v>
      </c>
      <c r="T930" t="s">
        <v>42</v>
      </c>
      <c r="U930">
        <v>0</v>
      </c>
      <c r="V930" t="s">
        <v>43</v>
      </c>
      <c r="W930">
        <v>542</v>
      </c>
      <c r="X930" t="s">
        <v>44</v>
      </c>
      <c r="Y930" t="s">
        <v>45</v>
      </c>
      <c r="Z930">
        <v>0</v>
      </c>
      <c r="AA930">
        <v>435</v>
      </c>
      <c r="AB930">
        <v>21909</v>
      </c>
      <c r="AC930" t="s">
        <v>46</v>
      </c>
    </row>
    <row r="931" spans="1:29" x14ac:dyDescent="0.3">
      <c r="A931" s="1" t="s">
        <v>29</v>
      </c>
      <c r="B931" t="s">
        <v>541</v>
      </c>
      <c r="C931" t="s">
        <v>3324</v>
      </c>
      <c r="D931" t="s">
        <v>155</v>
      </c>
      <c r="E931">
        <v>2</v>
      </c>
      <c r="F931" t="s">
        <v>129</v>
      </c>
      <c r="G931" t="s">
        <v>700</v>
      </c>
      <c r="H931" t="s">
        <v>79</v>
      </c>
      <c r="I931" t="s">
        <v>3013</v>
      </c>
      <c r="J931" t="s">
        <v>1036</v>
      </c>
      <c r="K931" t="s">
        <v>3325</v>
      </c>
      <c r="L931" t="s">
        <v>3326</v>
      </c>
      <c r="M931" t="s">
        <v>1340</v>
      </c>
      <c r="N931" t="s">
        <v>58</v>
      </c>
      <c r="O931">
        <v>7309</v>
      </c>
      <c r="P931">
        <v>11675</v>
      </c>
      <c r="Q931" t="s">
        <v>41</v>
      </c>
      <c r="R931">
        <v>729</v>
      </c>
      <c r="S931" s="2">
        <v>44592</v>
      </c>
      <c r="T931" t="s">
        <v>42</v>
      </c>
      <c r="U931">
        <v>0</v>
      </c>
      <c r="V931" t="s">
        <v>85</v>
      </c>
      <c r="W931">
        <v>757</v>
      </c>
      <c r="X931" t="s">
        <v>44</v>
      </c>
      <c r="Y931" t="s">
        <v>45</v>
      </c>
      <c r="Z931">
        <v>2104</v>
      </c>
      <c r="AA931">
        <v>474</v>
      </c>
      <c r="AB931">
        <v>7511</v>
      </c>
      <c r="AC931" t="s">
        <v>107</v>
      </c>
    </row>
    <row r="932" spans="1:29" x14ac:dyDescent="0.3">
      <c r="A932" s="1" t="s">
        <v>47</v>
      </c>
      <c r="B932" t="s">
        <v>234</v>
      </c>
      <c r="C932" t="s">
        <v>3327</v>
      </c>
      <c r="D932" t="s">
        <v>178</v>
      </c>
      <c r="E932">
        <v>5</v>
      </c>
      <c r="F932" t="s">
        <v>221</v>
      </c>
      <c r="G932" t="s">
        <v>667</v>
      </c>
      <c r="H932" t="s">
        <v>35</v>
      </c>
      <c r="I932" t="s">
        <v>3328</v>
      </c>
      <c r="J932" t="s">
        <v>921</v>
      </c>
      <c r="K932" t="s">
        <v>3329</v>
      </c>
      <c r="L932" t="s">
        <v>3330</v>
      </c>
      <c r="M932" t="s">
        <v>746</v>
      </c>
      <c r="N932" t="s">
        <v>84</v>
      </c>
      <c r="O932">
        <v>19212</v>
      </c>
      <c r="P932">
        <v>22288</v>
      </c>
      <c r="Q932" t="s">
        <v>59</v>
      </c>
      <c r="R932">
        <v>218</v>
      </c>
      <c r="S932" s="2">
        <v>44985</v>
      </c>
      <c r="T932" s="2">
        <v>44991</v>
      </c>
      <c r="U932">
        <v>17429</v>
      </c>
      <c r="V932" t="s">
        <v>43</v>
      </c>
      <c r="W932">
        <v>645</v>
      </c>
      <c r="X932" t="s">
        <v>60</v>
      </c>
      <c r="Y932" t="s">
        <v>72</v>
      </c>
      <c r="Z932">
        <v>0</v>
      </c>
      <c r="AA932">
        <v>977</v>
      </c>
      <c r="AB932">
        <v>22148</v>
      </c>
      <c r="AC932" t="s">
        <v>73</v>
      </c>
    </row>
    <row r="933" spans="1:29" x14ac:dyDescent="0.3">
      <c r="A933" s="1" t="s">
        <v>47</v>
      </c>
      <c r="B933" t="s">
        <v>176</v>
      </c>
      <c r="C933" t="s">
        <v>1660</v>
      </c>
      <c r="D933" t="s">
        <v>178</v>
      </c>
      <c r="E933">
        <v>7</v>
      </c>
      <c r="F933" t="s">
        <v>221</v>
      </c>
      <c r="G933" t="s">
        <v>1989</v>
      </c>
      <c r="H933" t="s">
        <v>35</v>
      </c>
      <c r="I933" t="s">
        <v>265</v>
      </c>
      <c r="J933" t="s">
        <v>280</v>
      </c>
      <c r="K933" t="s">
        <v>3331</v>
      </c>
      <c r="L933" t="s">
        <v>3332</v>
      </c>
      <c r="M933" t="s">
        <v>887</v>
      </c>
      <c r="N933" t="s">
        <v>58</v>
      </c>
      <c r="O933">
        <v>23377</v>
      </c>
      <c r="P933">
        <v>27035</v>
      </c>
      <c r="Q933" t="s">
        <v>95</v>
      </c>
      <c r="R933">
        <v>481</v>
      </c>
      <c r="S933" s="2">
        <v>44697</v>
      </c>
      <c r="T933" t="s">
        <v>42</v>
      </c>
      <c r="U933">
        <v>0</v>
      </c>
      <c r="V933" t="s">
        <v>85</v>
      </c>
      <c r="W933">
        <v>675</v>
      </c>
      <c r="X933" t="s">
        <v>44</v>
      </c>
      <c r="Y933" t="s">
        <v>72</v>
      </c>
      <c r="Z933">
        <v>1678</v>
      </c>
      <c r="AA933">
        <v>909</v>
      </c>
      <c r="AB933">
        <v>23692</v>
      </c>
      <c r="AC933" t="s">
        <v>46</v>
      </c>
    </row>
    <row r="934" spans="1:29" x14ac:dyDescent="0.3">
      <c r="A934" s="1" t="s">
        <v>47</v>
      </c>
      <c r="B934" t="s">
        <v>117</v>
      </c>
      <c r="C934" t="s">
        <v>920</v>
      </c>
      <c r="D934" t="s">
        <v>138</v>
      </c>
      <c r="E934">
        <v>5</v>
      </c>
      <c r="F934" t="s">
        <v>51</v>
      </c>
      <c r="G934" t="s">
        <v>710</v>
      </c>
      <c r="H934" t="s">
        <v>35</v>
      </c>
      <c r="I934" t="s">
        <v>3333</v>
      </c>
      <c r="J934" t="s">
        <v>90</v>
      </c>
      <c r="K934" t="s">
        <v>3334</v>
      </c>
      <c r="L934" t="s">
        <v>3335</v>
      </c>
      <c r="M934" t="s">
        <v>925</v>
      </c>
      <c r="N934" t="s">
        <v>94</v>
      </c>
      <c r="O934">
        <v>3613</v>
      </c>
      <c r="P934">
        <v>8108</v>
      </c>
      <c r="Q934" t="s">
        <v>41</v>
      </c>
      <c r="R934">
        <v>476</v>
      </c>
      <c r="S934" s="2">
        <v>44912</v>
      </c>
      <c r="T934" s="2">
        <v>44914</v>
      </c>
      <c r="U934">
        <v>0</v>
      </c>
      <c r="V934" t="s">
        <v>43</v>
      </c>
      <c r="W934">
        <v>551</v>
      </c>
      <c r="X934" t="s">
        <v>60</v>
      </c>
      <c r="Y934" t="s">
        <v>45</v>
      </c>
      <c r="Z934">
        <v>0</v>
      </c>
      <c r="AA934">
        <v>328</v>
      </c>
      <c r="AB934">
        <v>7617</v>
      </c>
      <c r="AC934" t="s">
        <v>107</v>
      </c>
    </row>
    <row r="935" spans="1:29" x14ac:dyDescent="0.3">
      <c r="A935" s="1" t="s">
        <v>47</v>
      </c>
      <c r="B935" t="s">
        <v>145</v>
      </c>
      <c r="C935" t="s">
        <v>445</v>
      </c>
      <c r="D935" t="s">
        <v>178</v>
      </c>
      <c r="E935">
        <v>2</v>
      </c>
      <c r="F935" t="s">
        <v>33</v>
      </c>
      <c r="G935" t="s">
        <v>139</v>
      </c>
      <c r="H935" t="s">
        <v>79</v>
      </c>
      <c r="I935" t="s">
        <v>1379</v>
      </c>
      <c r="J935" t="s">
        <v>2610</v>
      </c>
      <c r="K935" t="s">
        <v>3336</v>
      </c>
      <c r="L935" t="s">
        <v>3337</v>
      </c>
      <c r="M935" t="s">
        <v>2965</v>
      </c>
      <c r="N935" t="s">
        <v>40</v>
      </c>
      <c r="O935">
        <v>12808</v>
      </c>
      <c r="P935">
        <v>17381</v>
      </c>
      <c r="Q935" t="s">
        <v>95</v>
      </c>
      <c r="R935">
        <v>841</v>
      </c>
      <c r="S935" s="2">
        <v>44274</v>
      </c>
      <c r="T935" t="s">
        <v>42</v>
      </c>
      <c r="U935">
        <v>0</v>
      </c>
      <c r="V935" t="s">
        <v>43</v>
      </c>
      <c r="W935">
        <v>524</v>
      </c>
      <c r="X935" t="s">
        <v>44</v>
      </c>
      <c r="Y935" t="s">
        <v>45</v>
      </c>
      <c r="Z935">
        <v>0</v>
      </c>
      <c r="AA935">
        <v>994</v>
      </c>
      <c r="AB935">
        <v>14991</v>
      </c>
      <c r="AC935" t="s">
        <v>46</v>
      </c>
    </row>
    <row r="936" spans="1:29" x14ac:dyDescent="0.3">
      <c r="A936" s="1" t="s">
        <v>47</v>
      </c>
      <c r="B936" t="s">
        <v>176</v>
      </c>
      <c r="C936" t="s">
        <v>2512</v>
      </c>
      <c r="D936" t="s">
        <v>128</v>
      </c>
      <c r="E936">
        <v>4</v>
      </c>
      <c r="F936" t="s">
        <v>64</v>
      </c>
      <c r="G936" t="s">
        <v>388</v>
      </c>
      <c r="H936" t="s">
        <v>79</v>
      </c>
      <c r="I936" t="s">
        <v>238</v>
      </c>
      <c r="J936" t="s">
        <v>3174</v>
      </c>
      <c r="K936" t="s">
        <v>3338</v>
      </c>
      <c r="L936" t="s">
        <v>3339</v>
      </c>
      <c r="M936" t="s">
        <v>1637</v>
      </c>
      <c r="N936" t="s">
        <v>94</v>
      </c>
      <c r="O936">
        <v>28755</v>
      </c>
      <c r="P936">
        <v>32178</v>
      </c>
      <c r="Q936" t="s">
        <v>41</v>
      </c>
      <c r="R936">
        <v>882</v>
      </c>
      <c r="S936" s="2">
        <v>44751</v>
      </c>
      <c r="T936" t="s">
        <v>42</v>
      </c>
      <c r="U936">
        <v>0</v>
      </c>
      <c r="V936" t="s">
        <v>106</v>
      </c>
      <c r="W936">
        <v>601</v>
      </c>
      <c r="X936" t="s">
        <v>44</v>
      </c>
      <c r="Y936" t="s">
        <v>61</v>
      </c>
      <c r="Z936">
        <v>0</v>
      </c>
      <c r="AA936">
        <v>257</v>
      </c>
      <c r="AB936">
        <v>30064</v>
      </c>
      <c r="AC936" t="s">
        <v>46</v>
      </c>
    </row>
    <row r="937" spans="1:29" x14ac:dyDescent="0.3">
      <c r="A937" s="1" t="s">
        <v>47</v>
      </c>
      <c r="B937" t="s">
        <v>161</v>
      </c>
      <c r="C937" t="s">
        <v>683</v>
      </c>
      <c r="D937" t="s">
        <v>257</v>
      </c>
      <c r="E937">
        <v>3</v>
      </c>
      <c r="F937" t="s">
        <v>186</v>
      </c>
      <c r="G937" t="s">
        <v>187</v>
      </c>
      <c r="H937" t="s">
        <v>79</v>
      </c>
      <c r="I937" t="s">
        <v>3340</v>
      </c>
      <c r="J937" t="s">
        <v>3341</v>
      </c>
      <c r="K937" t="s">
        <v>3342</v>
      </c>
      <c r="L937" t="s">
        <v>3343</v>
      </c>
      <c r="M937" t="s">
        <v>167</v>
      </c>
      <c r="N937" t="s">
        <v>40</v>
      </c>
      <c r="O937">
        <v>29235</v>
      </c>
      <c r="P937">
        <v>34042</v>
      </c>
      <c r="Q937" t="s">
        <v>59</v>
      </c>
      <c r="R937">
        <v>158</v>
      </c>
      <c r="S937" s="2">
        <v>44347</v>
      </c>
      <c r="T937" t="s">
        <v>42</v>
      </c>
      <c r="U937">
        <v>49312</v>
      </c>
      <c r="V937" t="s">
        <v>106</v>
      </c>
      <c r="W937">
        <v>654</v>
      </c>
      <c r="X937" t="s">
        <v>44</v>
      </c>
      <c r="Y937" t="s">
        <v>45</v>
      </c>
      <c r="Z937">
        <v>0</v>
      </c>
      <c r="AA937">
        <v>531</v>
      </c>
      <c r="AB937">
        <v>32010</v>
      </c>
      <c r="AC937" t="s">
        <v>107</v>
      </c>
    </row>
    <row r="938" spans="1:29" x14ac:dyDescent="0.3">
      <c r="A938" s="1" t="s">
        <v>29</v>
      </c>
      <c r="B938" t="s">
        <v>327</v>
      </c>
      <c r="C938" t="s">
        <v>1209</v>
      </c>
      <c r="D938" t="s">
        <v>387</v>
      </c>
      <c r="E938">
        <v>8</v>
      </c>
      <c r="F938" t="s">
        <v>120</v>
      </c>
      <c r="G938" t="s">
        <v>121</v>
      </c>
      <c r="H938" t="s">
        <v>35</v>
      </c>
      <c r="I938" t="s">
        <v>1501</v>
      </c>
      <c r="J938" t="s">
        <v>3344</v>
      </c>
      <c r="K938" t="s">
        <v>3345</v>
      </c>
      <c r="L938" t="s">
        <v>3346</v>
      </c>
      <c r="M938" t="s">
        <v>769</v>
      </c>
      <c r="N938" t="s">
        <v>58</v>
      </c>
      <c r="O938">
        <v>9820</v>
      </c>
      <c r="P938">
        <v>13679</v>
      </c>
      <c r="Q938" t="s">
        <v>41</v>
      </c>
      <c r="R938">
        <v>140</v>
      </c>
      <c r="S938" s="2">
        <v>44729</v>
      </c>
      <c r="T938" s="2">
        <v>44758</v>
      </c>
      <c r="U938">
        <v>0</v>
      </c>
      <c r="V938" t="s">
        <v>85</v>
      </c>
      <c r="W938">
        <v>680</v>
      </c>
      <c r="X938" t="s">
        <v>60</v>
      </c>
      <c r="Y938" t="s">
        <v>72</v>
      </c>
      <c r="Z938">
        <v>3080</v>
      </c>
      <c r="AA938">
        <v>225</v>
      </c>
      <c r="AB938">
        <v>11728</v>
      </c>
      <c r="AC938" t="s">
        <v>107</v>
      </c>
    </row>
    <row r="939" spans="1:29" x14ac:dyDescent="0.3">
      <c r="A939" s="1" t="s">
        <v>47</v>
      </c>
      <c r="B939" t="s">
        <v>234</v>
      </c>
      <c r="C939" t="s">
        <v>1588</v>
      </c>
      <c r="D939" t="s">
        <v>352</v>
      </c>
      <c r="E939">
        <v>1</v>
      </c>
      <c r="F939" t="s">
        <v>186</v>
      </c>
      <c r="G939" t="s">
        <v>710</v>
      </c>
      <c r="H939" t="s">
        <v>35</v>
      </c>
      <c r="I939" t="s">
        <v>3347</v>
      </c>
      <c r="J939" t="s">
        <v>3348</v>
      </c>
      <c r="K939" t="s">
        <v>3349</v>
      </c>
      <c r="L939" t="s">
        <v>3350</v>
      </c>
      <c r="M939" t="s">
        <v>800</v>
      </c>
      <c r="N939" t="s">
        <v>58</v>
      </c>
      <c r="O939">
        <v>6920</v>
      </c>
      <c r="P939">
        <v>11277</v>
      </c>
      <c r="Q939" t="s">
        <v>95</v>
      </c>
      <c r="R939">
        <v>143</v>
      </c>
      <c r="S939" s="2">
        <v>45058</v>
      </c>
      <c r="T939" t="s">
        <v>42</v>
      </c>
      <c r="U939">
        <v>0</v>
      </c>
      <c r="V939" t="s">
        <v>85</v>
      </c>
      <c r="W939">
        <v>724</v>
      </c>
      <c r="X939" t="s">
        <v>44</v>
      </c>
      <c r="Y939" t="s">
        <v>72</v>
      </c>
      <c r="Z939">
        <v>4547</v>
      </c>
      <c r="AA939">
        <v>563</v>
      </c>
      <c r="AB939">
        <v>9972</v>
      </c>
      <c r="AC939" t="s">
        <v>73</v>
      </c>
    </row>
    <row r="940" spans="1:29" x14ac:dyDescent="0.3">
      <c r="A940" s="1" t="s">
        <v>47</v>
      </c>
      <c r="B940" t="s">
        <v>117</v>
      </c>
      <c r="C940" t="s">
        <v>2487</v>
      </c>
      <c r="D940" t="s">
        <v>387</v>
      </c>
      <c r="E940">
        <v>1</v>
      </c>
      <c r="F940" t="s">
        <v>221</v>
      </c>
      <c r="G940" t="s">
        <v>1096</v>
      </c>
      <c r="H940" t="s">
        <v>79</v>
      </c>
      <c r="I940" t="s">
        <v>3351</v>
      </c>
      <c r="J940" t="s">
        <v>996</v>
      </c>
      <c r="K940" t="s">
        <v>3352</v>
      </c>
      <c r="L940" t="s">
        <v>3353</v>
      </c>
      <c r="M940" t="s">
        <v>1326</v>
      </c>
      <c r="N940" t="s">
        <v>94</v>
      </c>
      <c r="O940">
        <v>21000</v>
      </c>
      <c r="P940">
        <v>24828</v>
      </c>
      <c r="Q940" t="s">
        <v>59</v>
      </c>
      <c r="R940">
        <v>854</v>
      </c>
      <c r="S940" s="2">
        <v>44300</v>
      </c>
      <c r="T940" s="2">
        <v>44316</v>
      </c>
      <c r="U940">
        <v>30559</v>
      </c>
      <c r="V940" t="s">
        <v>85</v>
      </c>
      <c r="W940">
        <v>577</v>
      </c>
      <c r="X940" t="s">
        <v>60</v>
      </c>
      <c r="Y940" t="s">
        <v>61</v>
      </c>
      <c r="Z940">
        <v>0</v>
      </c>
      <c r="AA940">
        <v>785</v>
      </c>
      <c r="AB940">
        <v>22765</v>
      </c>
      <c r="AC940" t="s">
        <v>107</v>
      </c>
    </row>
    <row r="941" spans="1:29" x14ac:dyDescent="0.3">
      <c r="A941" s="1" t="s">
        <v>47</v>
      </c>
      <c r="B941" t="s">
        <v>592</v>
      </c>
      <c r="C941" t="s">
        <v>914</v>
      </c>
      <c r="D941" t="s">
        <v>352</v>
      </c>
      <c r="E941">
        <v>2</v>
      </c>
      <c r="F941" t="s">
        <v>186</v>
      </c>
      <c r="G941" t="s">
        <v>535</v>
      </c>
      <c r="H941" t="s">
        <v>35</v>
      </c>
      <c r="I941" t="s">
        <v>803</v>
      </c>
      <c r="J941" t="s">
        <v>102</v>
      </c>
      <c r="K941">
        <f>1-565-994-9448</f>
        <v>-11006</v>
      </c>
      <c r="L941" t="s">
        <v>3354</v>
      </c>
      <c r="M941" t="s">
        <v>2150</v>
      </c>
      <c r="N941" t="s">
        <v>40</v>
      </c>
      <c r="O941">
        <v>12077</v>
      </c>
      <c r="P941">
        <v>15361</v>
      </c>
      <c r="Q941" t="s">
        <v>41</v>
      </c>
      <c r="R941">
        <v>431</v>
      </c>
      <c r="S941" s="2">
        <v>45102</v>
      </c>
      <c r="T941" t="s">
        <v>42</v>
      </c>
      <c r="U941">
        <v>0</v>
      </c>
      <c r="V941" t="s">
        <v>85</v>
      </c>
      <c r="W941">
        <v>783</v>
      </c>
      <c r="X941" t="s">
        <v>44</v>
      </c>
      <c r="Y941" t="s">
        <v>45</v>
      </c>
      <c r="Z941">
        <v>0</v>
      </c>
      <c r="AA941">
        <v>163</v>
      </c>
      <c r="AB941">
        <v>13243</v>
      </c>
      <c r="AC941" t="s">
        <v>46</v>
      </c>
    </row>
    <row r="942" spans="1:29" x14ac:dyDescent="0.3">
      <c r="A942" s="1" t="s">
        <v>47</v>
      </c>
      <c r="B942" t="s">
        <v>234</v>
      </c>
      <c r="C942" t="s">
        <v>304</v>
      </c>
      <c r="D942" t="s">
        <v>201</v>
      </c>
      <c r="E942">
        <v>5</v>
      </c>
      <c r="F942" t="s">
        <v>51</v>
      </c>
      <c r="G942" t="s">
        <v>1075</v>
      </c>
      <c r="H942" t="s">
        <v>79</v>
      </c>
      <c r="I942" t="s">
        <v>195</v>
      </c>
      <c r="J942" t="s">
        <v>3355</v>
      </c>
      <c r="K942">
        <f>1-917-329-5408</f>
        <v>-6653</v>
      </c>
      <c r="L942" t="s">
        <v>3356</v>
      </c>
      <c r="M942" t="s">
        <v>800</v>
      </c>
      <c r="N942" t="s">
        <v>58</v>
      </c>
      <c r="O942">
        <v>7457</v>
      </c>
      <c r="P942">
        <v>12279</v>
      </c>
      <c r="Q942" t="s">
        <v>59</v>
      </c>
      <c r="R942">
        <v>172</v>
      </c>
      <c r="S942" s="2">
        <v>44667</v>
      </c>
      <c r="T942" t="s">
        <v>42</v>
      </c>
      <c r="U942">
        <v>34708</v>
      </c>
      <c r="V942" t="s">
        <v>43</v>
      </c>
      <c r="W942">
        <v>637</v>
      </c>
      <c r="X942" t="s">
        <v>44</v>
      </c>
      <c r="Y942" t="s">
        <v>61</v>
      </c>
      <c r="Z942">
        <v>1564</v>
      </c>
      <c r="AA942">
        <v>101</v>
      </c>
      <c r="AB942">
        <v>8018</v>
      </c>
      <c r="AC942" t="s">
        <v>73</v>
      </c>
    </row>
    <row r="943" spans="1:29" x14ac:dyDescent="0.3">
      <c r="A943" s="1" t="s">
        <v>29</v>
      </c>
      <c r="B943" t="s">
        <v>86</v>
      </c>
      <c r="C943" t="s">
        <v>1925</v>
      </c>
      <c r="D943" t="s">
        <v>201</v>
      </c>
      <c r="E943">
        <v>6</v>
      </c>
      <c r="F943" t="s">
        <v>129</v>
      </c>
      <c r="G943" t="s">
        <v>130</v>
      </c>
      <c r="H943" t="s">
        <v>79</v>
      </c>
      <c r="I943" t="s">
        <v>513</v>
      </c>
      <c r="J943" t="s">
        <v>476</v>
      </c>
      <c r="K943" t="s">
        <v>3357</v>
      </c>
      <c r="L943" t="s">
        <v>3358</v>
      </c>
      <c r="M943" t="s">
        <v>1100</v>
      </c>
      <c r="N943" t="s">
        <v>84</v>
      </c>
      <c r="O943">
        <v>17505</v>
      </c>
      <c r="P943">
        <v>21452</v>
      </c>
      <c r="Q943" t="s">
        <v>95</v>
      </c>
      <c r="R943">
        <v>657</v>
      </c>
      <c r="S943" s="2">
        <v>44760</v>
      </c>
      <c r="T943" s="2">
        <v>44772</v>
      </c>
      <c r="U943">
        <v>0</v>
      </c>
      <c r="V943" t="s">
        <v>71</v>
      </c>
      <c r="W943">
        <v>452</v>
      </c>
      <c r="X943" t="s">
        <v>60</v>
      </c>
      <c r="Y943" t="s">
        <v>72</v>
      </c>
      <c r="Z943">
        <v>0</v>
      </c>
      <c r="AA943">
        <v>141</v>
      </c>
      <c r="AB943">
        <v>17584</v>
      </c>
      <c r="AC943" t="s">
        <v>46</v>
      </c>
    </row>
    <row r="944" spans="1:29" x14ac:dyDescent="0.3">
      <c r="A944" s="1" t="s">
        <v>47</v>
      </c>
      <c r="B944" t="s">
        <v>153</v>
      </c>
      <c r="C944" t="s">
        <v>826</v>
      </c>
      <c r="D944" t="s">
        <v>178</v>
      </c>
      <c r="E944">
        <v>4</v>
      </c>
      <c r="F944" t="s">
        <v>64</v>
      </c>
      <c r="G944" t="s">
        <v>88</v>
      </c>
      <c r="H944" t="s">
        <v>35</v>
      </c>
      <c r="I944" t="s">
        <v>89</v>
      </c>
      <c r="J944" t="s">
        <v>3359</v>
      </c>
      <c r="K944" t="s">
        <v>3360</v>
      </c>
      <c r="L944" t="s">
        <v>3361</v>
      </c>
      <c r="M944" t="s">
        <v>860</v>
      </c>
      <c r="N944" t="s">
        <v>58</v>
      </c>
      <c r="O944">
        <v>21323</v>
      </c>
      <c r="P944">
        <v>24290</v>
      </c>
      <c r="Q944" t="s">
        <v>59</v>
      </c>
      <c r="R944">
        <v>83</v>
      </c>
      <c r="S944" s="2">
        <v>45246</v>
      </c>
      <c r="T944" t="s">
        <v>42</v>
      </c>
      <c r="U944">
        <v>21389</v>
      </c>
      <c r="V944" t="s">
        <v>85</v>
      </c>
      <c r="W944">
        <v>561</v>
      </c>
      <c r="X944" t="s">
        <v>44</v>
      </c>
      <c r="Y944" t="s">
        <v>61</v>
      </c>
      <c r="Z944">
        <v>2911</v>
      </c>
      <c r="AA944">
        <v>175</v>
      </c>
      <c r="AB944">
        <v>22542</v>
      </c>
      <c r="AC944" t="s">
        <v>107</v>
      </c>
    </row>
    <row r="945" spans="1:29" x14ac:dyDescent="0.3">
      <c r="A945" s="1" t="s">
        <v>29</v>
      </c>
      <c r="B945" t="s">
        <v>327</v>
      </c>
      <c r="C945" t="s">
        <v>328</v>
      </c>
      <c r="D945" t="s">
        <v>169</v>
      </c>
      <c r="E945">
        <v>9</v>
      </c>
      <c r="F945" t="s">
        <v>120</v>
      </c>
      <c r="G945" t="s">
        <v>489</v>
      </c>
      <c r="H945" t="s">
        <v>35</v>
      </c>
      <c r="I945" t="s">
        <v>341</v>
      </c>
      <c r="J945" t="s">
        <v>3362</v>
      </c>
      <c r="K945" t="s">
        <v>3363</v>
      </c>
      <c r="L945" t="s">
        <v>3364</v>
      </c>
      <c r="M945" t="s">
        <v>1019</v>
      </c>
      <c r="N945" t="s">
        <v>58</v>
      </c>
      <c r="O945">
        <v>8130</v>
      </c>
      <c r="P945">
        <v>11256</v>
      </c>
      <c r="Q945" t="s">
        <v>41</v>
      </c>
      <c r="R945">
        <v>966</v>
      </c>
      <c r="S945" s="2">
        <v>44723</v>
      </c>
      <c r="T945" t="s">
        <v>42</v>
      </c>
      <c r="U945">
        <v>0</v>
      </c>
      <c r="V945" t="s">
        <v>106</v>
      </c>
      <c r="W945">
        <v>562</v>
      </c>
      <c r="X945" t="s">
        <v>44</v>
      </c>
      <c r="Y945" t="s">
        <v>45</v>
      </c>
      <c r="Z945">
        <v>1346</v>
      </c>
      <c r="AA945">
        <v>489</v>
      </c>
      <c r="AB945">
        <v>10482</v>
      </c>
      <c r="AC945" t="s">
        <v>73</v>
      </c>
    </row>
    <row r="946" spans="1:29" x14ac:dyDescent="0.3">
      <c r="A946" s="1" t="s">
        <v>47</v>
      </c>
      <c r="B946" t="s">
        <v>176</v>
      </c>
      <c r="C946" t="s">
        <v>926</v>
      </c>
      <c r="D946" t="s">
        <v>76</v>
      </c>
      <c r="E946">
        <v>5</v>
      </c>
      <c r="F946" t="s">
        <v>33</v>
      </c>
      <c r="G946" t="s">
        <v>170</v>
      </c>
      <c r="H946" t="s">
        <v>79</v>
      </c>
      <c r="I946" t="s">
        <v>2666</v>
      </c>
      <c r="J946" t="s">
        <v>354</v>
      </c>
      <c r="K946" t="s">
        <v>3365</v>
      </c>
      <c r="L946" t="s">
        <v>872</v>
      </c>
      <c r="M946" t="s">
        <v>887</v>
      </c>
      <c r="N946" t="s">
        <v>84</v>
      </c>
      <c r="O946">
        <v>6279</v>
      </c>
      <c r="P946">
        <v>10369</v>
      </c>
      <c r="Q946" t="s">
        <v>41</v>
      </c>
      <c r="R946">
        <v>290</v>
      </c>
      <c r="S946" s="2">
        <v>45084</v>
      </c>
      <c r="T946" t="s">
        <v>42</v>
      </c>
      <c r="U946">
        <v>0</v>
      </c>
      <c r="V946" t="s">
        <v>71</v>
      </c>
      <c r="W946">
        <v>472</v>
      </c>
      <c r="X946" t="s">
        <v>44</v>
      </c>
      <c r="Y946" t="s">
        <v>45</v>
      </c>
      <c r="Z946">
        <v>0</v>
      </c>
      <c r="AA946">
        <v>339</v>
      </c>
      <c r="AB946">
        <v>6961</v>
      </c>
      <c r="AC946" t="s">
        <v>107</v>
      </c>
    </row>
    <row r="947" spans="1:29" x14ac:dyDescent="0.3">
      <c r="A947" s="1" t="s">
        <v>29</v>
      </c>
      <c r="B947" t="s">
        <v>86</v>
      </c>
      <c r="C947" t="s">
        <v>1266</v>
      </c>
      <c r="D947" t="s">
        <v>185</v>
      </c>
      <c r="E947">
        <v>9</v>
      </c>
      <c r="F947" t="s">
        <v>129</v>
      </c>
      <c r="G947" t="s">
        <v>130</v>
      </c>
      <c r="H947" t="s">
        <v>79</v>
      </c>
      <c r="I947" t="s">
        <v>2414</v>
      </c>
      <c r="J947" t="s">
        <v>530</v>
      </c>
      <c r="K947" t="s">
        <v>3366</v>
      </c>
      <c r="L947" t="s">
        <v>3367</v>
      </c>
      <c r="M947" t="s">
        <v>2131</v>
      </c>
      <c r="N947" t="s">
        <v>94</v>
      </c>
      <c r="O947">
        <v>20424</v>
      </c>
      <c r="P947">
        <v>22807</v>
      </c>
      <c r="Q947" t="s">
        <v>95</v>
      </c>
      <c r="R947">
        <v>812</v>
      </c>
      <c r="S947" s="2">
        <v>45265</v>
      </c>
      <c r="T947" t="s">
        <v>42</v>
      </c>
      <c r="U947">
        <v>0</v>
      </c>
      <c r="V947" t="s">
        <v>43</v>
      </c>
      <c r="W947">
        <v>450</v>
      </c>
      <c r="X947" t="s">
        <v>44</v>
      </c>
      <c r="Y947" t="s">
        <v>45</v>
      </c>
      <c r="Z947">
        <v>0</v>
      </c>
      <c r="AA947">
        <v>388</v>
      </c>
      <c r="AB947">
        <v>21402</v>
      </c>
      <c r="AC947" t="s">
        <v>73</v>
      </c>
    </row>
    <row r="948" spans="1:29" x14ac:dyDescent="0.3">
      <c r="A948" s="1" t="s">
        <v>29</v>
      </c>
      <c r="B948" t="s">
        <v>62</v>
      </c>
      <c r="C948" t="s">
        <v>321</v>
      </c>
      <c r="D948" t="s">
        <v>352</v>
      </c>
      <c r="E948">
        <v>9</v>
      </c>
      <c r="F948" t="s">
        <v>221</v>
      </c>
      <c r="G948" t="s">
        <v>667</v>
      </c>
      <c r="H948" t="s">
        <v>79</v>
      </c>
      <c r="I948" t="s">
        <v>1403</v>
      </c>
      <c r="J948" t="s">
        <v>2513</v>
      </c>
      <c r="K948">
        <v>6536620415</v>
      </c>
      <c r="L948" t="s">
        <v>3368</v>
      </c>
      <c r="M948" t="s">
        <v>326</v>
      </c>
      <c r="N948" t="s">
        <v>58</v>
      </c>
      <c r="O948">
        <v>13239</v>
      </c>
      <c r="P948">
        <v>15312</v>
      </c>
      <c r="Q948" t="s">
        <v>41</v>
      </c>
      <c r="R948">
        <v>956</v>
      </c>
      <c r="S948" s="2">
        <v>45334</v>
      </c>
      <c r="T948" t="s">
        <v>42</v>
      </c>
      <c r="U948">
        <v>0</v>
      </c>
      <c r="V948" t="s">
        <v>43</v>
      </c>
      <c r="W948">
        <v>789</v>
      </c>
      <c r="X948" t="s">
        <v>44</v>
      </c>
      <c r="Y948" t="s">
        <v>45</v>
      </c>
      <c r="Z948">
        <v>1320</v>
      </c>
      <c r="AA948">
        <v>171</v>
      </c>
      <c r="AB948">
        <v>14592</v>
      </c>
      <c r="AC948" t="s">
        <v>107</v>
      </c>
    </row>
    <row r="949" spans="1:29" x14ac:dyDescent="0.3">
      <c r="A949" s="1" t="s">
        <v>47</v>
      </c>
      <c r="B949" t="s">
        <v>234</v>
      </c>
      <c r="C949" t="s">
        <v>480</v>
      </c>
      <c r="D949" t="s">
        <v>178</v>
      </c>
      <c r="E949">
        <v>5</v>
      </c>
      <c r="F949" t="s">
        <v>51</v>
      </c>
      <c r="G949" t="s">
        <v>1427</v>
      </c>
      <c r="H949" t="s">
        <v>79</v>
      </c>
      <c r="I949" t="s">
        <v>3369</v>
      </c>
      <c r="J949" t="s">
        <v>459</v>
      </c>
      <c r="K949" t="s">
        <v>3370</v>
      </c>
      <c r="L949" t="s">
        <v>3371</v>
      </c>
      <c r="M949" t="s">
        <v>1972</v>
      </c>
      <c r="N949" t="s">
        <v>84</v>
      </c>
      <c r="O949">
        <v>21888</v>
      </c>
      <c r="P949">
        <v>24717</v>
      </c>
      <c r="Q949" t="s">
        <v>59</v>
      </c>
      <c r="R949">
        <v>232</v>
      </c>
      <c r="S949" s="2">
        <v>44993</v>
      </c>
      <c r="T949" t="s">
        <v>42</v>
      </c>
      <c r="U949">
        <v>9751</v>
      </c>
      <c r="V949" t="s">
        <v>85</v>
      </c>
      <c r="W949">
        <v>612</v>
      </c>
      <c r="X949" t="s">
        <v>44</v>
      </c>
      <c r="Y949" t="s">
        <v>61</v>
      </c>
      <c r="Z949">
        <v>0</v>
      </c>
      <c r="AA949">
        <v>950</v>
      </c>
      <c r="AB949">
        <v>23982</v>
      </c>
      <c r="AC949" t="s">
        <v>46</v>
      </c>
    </row>
    <row r="950" spans="1:29" x14ac:dyDescent="0.3">
      <c r="A950" s="1" t="s">
        <v>29</v>
      </c>
      <c r="B950" t="s">
        <v>541</v>
      </c>
      <c r="C950" t="s">
        <v>2553</v>
      </c>
      <c r="D950" t="s">
        <v>32</v>
      </c>
      <c r="E950">
        <v>6</v>
      </c>
      <c r="F950" t="s">
        <v>99</v>
      </c>
      <c r="G950" t="s">
        <v>710</v>
      </c>
      <c r="H950" t="s">
        <v>79</v>
      </c>
      <c r="I950" t="s">
        <v>3372</v>
      </c>
      <c r="J950" t="s">
        <v>1937</v>
      </c>
      <c r="K950" t="s">
        <v>3373</v>
      </c>
      <c r="L950" t="s">
        <v>3374</v>
      </c>
      <c r="M950" t="s">
        <v>1117</v>
      </c>
      <c r="N950" t="s">
        <v>58</v>
      </c>
      <c r="O950">
        <v>17533</v>
      </c>
      <c r="P950">
        <v>21797</v>
      </c>
      <c r="Q950" t="s">
        <v>95</v>
      </c>
      <c r="R950">
        <v>170</v>
      </c>
      <c r="S950" s="2">
        <v>45255</v>
      </c>
      <c r="T950" s="2">
        <v>45278</v>
      </c>
      <c r="U950">
        <v>0</v>
      </c>
      <c r="V950" t="s">
        <v>106</v>
      </c>
      <c r="W950">
        <v>427</v>
      </c>
      <c r="X950" t="s">
        <v>60</v>
      </c>
      <c r="Y950" t="s">
        <v>61</v>
      </c>
      <c r="Z950">
        <v>1655</v>
      </c>
      <c r="AA950">
        <v>177</v>
      </c>
      <c r="AB950">
        <v>21415</v>
      </c>
      <c r="AC950" t="s">
        <v>107</v>
      </c>
    </row>
    <row r="951" spans="1:29" x14ac:dyDescent="0.3">
      <c r="A951" s="1" t="s">
        <v>29</v>
      </c>
      <c r="B951" t="s">
        <v>86</v>
      </c>
      <c r="C951" t="s">
        <v>3375</v>
      </c>
      <c r="D951" t="s">
        <v>50</v>
      </c>
      <c r="E951">
        <v>5</v>
      </c>
      <c r="F951" t="s">
        <v>120</v>
      </c>
      <c r="G951" t="s">
        <v>489</v>
      </c>
      <c r="H951" t="s">
        <v>79</v>
      </c>
      <c r="I951" t="s">
        <v>3376</v>
      </c>
      <c r="J951" t="s">
        <v>3377</v>
      </c>
      <c r="K951" t="s">
        <v>3378</v>
      </c>
      <c r="L951" t="s">
        <v>3379</v>
      </c>
      <c r="M951" t="s">
        <v>93</v>
      </c>
      <c r="N951" t="s">
        <v>84</v>
      </c>
      <c r="O951">
        <v>24840</v>
      </c>
      <c r="P951">
        <v>28634</v>
      </c>
      <c r="Q951" t="s">
        <v>95</v>
      </c>
      <c r="R951">
        <v>185</v>
      </c>
      <c r="S951" s="2">
        <v>45147</v>
      </c>
      <c r="T951" s="2">
        <v>45168</v>
      </c>
      <c r="U951">
        <v>0</v>
      </c>
      <c r="V951" t="s">
        <v>71</v>
      </c>
      <c r="W951">
        <v>661</v>
      </c>
      <c r="X951" t="s">
        <v>60</v>
      </c>
      <c r="Y951" t="s">
        <v>72</v>
      </c>
      <c r="Z951">
        <v>0</v>
      </c>
      <c r="AA951">
        <v>735</v>
      </c>
      <c r="AB951">
        <v>24922</v>
      </c>
      <c r="AC951" t="s">
        <v>73</v>
      </c>
    </row>
    <row r="952" spans="1:29" x14ac:dyDescent="0.3">
      <c r="A952" s="1" t="s">
        <v>47</v>
      </c>
      <c r="B952" t="s">
        <v>592</v>
      </c>
      <c r="C952" t="s">
        <v>2236</v>
      </c>
      <c r="D952" t="s">
        <v>138</v>
      </c>
      <c r="E952">
        <v>2</v>
      </c>
      <c r="F952" t="s">
        <v>271</v>
      </c>
      <c r="G952" t="s">
        <v>272</v>
      </c>
      <c r="H952" t="s">
        <v>35</v>
      </c>
      <c r="I952" t="s">
        <v>36</v>
      </c>
      <c r="J952" t="s">
        <v>428</v>
      </c>
      <c r="K952">
        <f>1-546-280-8907</f>
        <v>-9732</v>
      </c>
      <c r="L952" t="s">
        <v>3380</v>
      </c>
      <c r="M952" t="s">
        <v>2150</v>
      </c>
      <c r="N952" t="s">
        <v>58</v>
      </c>
      <c r="O952">
        <v>12759</v>
      </c>
      <c r="P952">
        <v>14989</v>
      </c>
      <c r="Q952" t="s">
        <v>95</v>
      </c>
      <c r="R952">
        <v>986</v>
      </c>
      <c r="S952" s="2">
        <v>44461</v>
      </c>
      <c r="T952" s="2">
        <v>44487</v>
      </c>
      <c r="U952">
        <v>0</v>
      </c>
      <c r="V952" t="s">
        <v>71</v>
      </c>
      <c r="W952">
        <v>486</v>
      </c>
      <c r="X952" t="s">
        <v>60</v>
      </c>
      <c r="Y952" t="s">
        <v>61</v>
      </c>
      <c r="Z952">
        <v>1181</v>
      </c>
      <c r="AA952">
        <v>261</v>
      </c>
      <c r="AB952">
        <v>13425</v>
      </c>
      <c r="AC952" t="s">
        <v>107</v>
      </c>
    </row>
    <row r="953" spans="1:29" x14ac:dyDescent="0.3">
      <c r="A953" s="1" t="s">
        <v>47</v>
      </c>
      <c r="B953" t="s">
        <v>145</v>
      </c>
      <c r="C953" t="s">
        <v>1413</v>
      </c>
      <c r="D953" t="s">
        <v>236</v>
      </c>
      <c r="E953">
        <v>10</v>
      </c>
      <c r="F953" t="s">
        <v>33</v>
      </c>
      <c r="G953" t="s">
        <v>179</v>
      </c>
      <c r="H953" t="s">
        <v>79</v>
      </c>
      <c r="I953" t="s">
        <v>2601</v>
      </c>
      <c r="J953" t="s">
        <v>637</v>
      </c>
      <c r="K953" t="s">
        <v>3381</v>
      </c>
      <c r="L953" t="s">
        <v>3382</v>
      </c>
      <c r="M953" t="s">
        <v>1294</v>
      </c>
      <c r="N953" t="s">
        <v>58</v>
      </c>
      <c r="O953">
        <v>14279</v>
      </c>
      <c r="P953">
        <v>17274</v>
      </c>
      <c r="Q953" t="s">
        <v>95</v>
      </c>
      <c r="R953">
        <v>32</v>
      </c>
      <c r="S953" s="2">
        <v>44284</v>
      </c>
      <c r="T953" t="s">
        <v>42</v>
      </c>
      <c r="U953">
        <v>0</v>
      </c>
      <c r="V953" t="s">
        <v>71</v>
      </c>
      <c r="W953">
        <v>586</v>
      </c>
      <c r="X953" t="s">
        <v>44</v>
      </c>
      <c r="Y953" t="s">
        <v>61</v>
      </c>
      <c r="Z953">
        <v>1935</v>
      </c>
      <c r="AA953">
        <v>830</v>
      </c>
      <c r="AB953">
        <v>15103</v>
      </c>
      <c r="AC953" t="s">
        <v>46</v>
      </c>
    </row>
    <row r="954" spans="1:29" x14ac:dyDescent="0.3">
      <c r="A954" s="1" t="s">
        <v>47</v>
      </c>
      <c r="B954" t="s">
        <v>592</v>
      </c>
      <c r="C954" t="s">
        <v>1566</v>
      </c>
      <c r="D954" t="s">
        <v>185</v>
      </c>
      <c r="E954">
        <v>5</v>
      </c>
      <c r="F954" t="s">
        <v>120</v>
      </c>
      <c r="G954" t="s">
        <v>543</v>
      </c>
      <c r="H954" t="s">
        <v>79</v>
      </c>
      <c r="I954" t="s">
        <v>1441</v>
      </c>
      <c r="J954" t="s">
        <v>1462</v>
      </c>
      <c r="K954" t="s">
        <v>3383</v>
      </c>
      <c r="L954" t="s">
        <v>3384</v>
      </c>
      <c r="M954" t="s">
        <v>1948</v>
      </c>
      <c r="N954" t="s">
        <v>40</v>
      </c>
      <c r="O954">
        <v>13201</v>
      </c>
      <c r="P954">
        <v>15608</v>
      </c>
      <c r="Q954" t="s">
        <v>41</v>
      </c>
      <c r="R954">
        <v>913</v>
      </c>
      <c r="S954" s="2">
        <v>44648</v>
      </c>
      <c r="T954" t="s">
        <v>42</v>
      </c>
      <c r="U954">
        <v>0</v>
      </c>
      <c r="V954" t="s">
        <v>71</v>
      </c>
      <c r="W954">
        <v>631</v>
      </c>
      <c r="X954" t="s">
        <v>44</v>
      </c>
      <c r="Y954" t="s">
        <v>45</v>
      </c>
      <c r="Z954">
        <v>0</v>
      </c>
      <c r="AA954">
        <v>838</v>
      </c>
      <c r="AB954">
        <v>14279</v>
      </c>
      <c r="AC954" t="s">
        <v>46</v>
      </c>
    </row>
    <row r="955" spans="1:29" x14ac:dyDescent="0.3">
      <c r="A955" s="1" t="s">
        <v>47</v>
      </c>
      <c r="B955" t="s">
        <v>161</v>
      </c>
      <c r="C955" t="s">
        <v>683</v>
      </c>
      <c r="D955" t="s">
        <v>352</v>
      </c>
      <c r="E955">
        <v>5</v>
      </c>
      <c r="F955" t="s">
        <v>99</v>
      </c>
      <c r="G955" t="s">
        <v>529</v>
      </c>
      <c r="H955" t="s">
        <v>79</v>
      </c>
      <c r="I955" t="s">
        <v>3385</v>
      </c>
      <c r="J955" t="s">
        <v>1076</v>
      </c>
      <c r="K955" t="s">
        <v>3386</v>
      </c>
      <c r="L955" t="s">
        <v>3387</v>
      </c>
      <c r="M955" t="s">
        <v>2032</v>
      </c>
      <c r="N955" t="s">
        <v>58</v>
      </c>
      <c r="O955">
        <v>10250</v>
      </c>
      <c r="P955">
        <v>14970</v>
      </c>
      <c r="Q955" t="s">
        <v>41</v>
      </c>
      <c r="R955">
        <v>429</v>
      </c>
      <c r="S955" s="2">
        <v>44919</v>
      </c>
      <c r="T955" s="2">
        <v>44936</v>
      </c>
      <c r="U955">
        <v>0</v>
      </c>
      <c r="V955" t="s">
        <v>85</v>
      </c>
      <c r="W955">
        <v>612</v>
      </c>
      <c r="X955" t="s">
        <v>60</v>
      </c>
      <c r="Y955" t="s">
        <v>61</v>
      </c>
      <c r="Z955">
        <v>2704</v>
      </c>
      <c r="AA955">
        <v>851</v>
      </c>
      <c r="AB955">
        <v>11868</v>
      </c>
      <c r="AC955" t="s">
        <v>107</v>
      </c>
    </row>
    <row r="956" spans="1:29" x14ac:dyDescent="0.3">
      <c r="A956" s="1" t="s">
        <v>47</v>
      </c>
      <c r="B956" t="s">
        <v>234</v>
      </c>
      <c r="C956" t="s">
        <v>2970</v>
      </c>
      <c r="D956" t="s">
        <v>169</v>
      </c>
      <c r="E956">
        <v>4</v>
      </c>
      <c r="F956" t="s">
        <v>99</v>
      </c>
      <c r="G956" t="s">
        <v>100</v>
      </c>
      <c r="H956" t="s">
        <v>35</v>
      </c>
      <c r="I956" t="s">
        <v>3388</v>
      </c>
      <c r="J956" t="s">
        <v>1036</v>
      </c>
      <c r="K956" t="s">
        <v>3389</v>
      </c>
      <c r="L956" t="s">
        <v>3390</v>
      </c>
      <c r="M956" t="s">
        <v>810</v>
      </c>
      <c r="N956" t="s">
        <v>58</v>
      </c>
      <c r="O956">
        <v>8561</v>
      </c>
      <c r="P956">
        <v>12845</v>
      </c>
      <c r="Q956" t="s">
        <v>41</v>
      </c>
      <c r="R956">
        <v>744</v>
      </c>
      <c r="S956" s="2">
        <v>44705</v>
      </c>
      <c r="T956" s="2">
        <v>44723</v>
      </c>
      <c r="U956">
        <v>0</v>
      </c>
      <c r="V956" t="s">
        <v>71</v>
      </c>
      <c r="W956">
        <v>846</v>
      </c>
      <c r="X956" t="s">
        <v>60</v>
      </c>
      <c r="Y956" t="s">
        <v>61</v>
      </c>
      <c r="Z956">
        <v>2240</v>
      </c>
      <c r="AA956">
        <v>916</v>
      </c>
      <c r="AB956">
        <v>9555</v>
      </c>
      <c r="AC956" t="s">
        <v>73</v>
      </c>
    </row>
    <row r="957" spans="1:29" x14ac:dyDescent="0.3">
      <c r="A957" s="1" t="s">
        <v>29</v>
      </c>
      <c r="B957" t="s">
        <v>86</v>
      </c>
      <c r="C957" t="s">
        <v>3375</v>
      </c>
      <c r="D957" t="s">
        <v>32</v>
      </c>
      <c r="E957">
        <v>1</v>
      </c>
      <c r="F957" t="s">
        <v>120</v>
      </c>
      <c r="G957" t="s">
        <v>121</v>
      </c>
      <c r="H957" t="s">
        <v>35</v>
      </c>
      <c r="I957" t="s">
        <v>910</v>
      </c>
      <c r="J957" t="s">
        <v>314</v>
      </c>
      <c r="K957">
        <v>6441065793</v>
      </c>
      <c r="L957" t="s">
        <v>3391</v>
      </c>
      <c r="M957" t="s">
        <v>93</v>
      </c>
      <c r="N957" t="s">
        <v>40</v>
      </c>
      <c r="O957">
        <v>5644</v>
      </c>
      <c r="P957">
        <v>8235</v>
      </c>
      <c r="Q957" t="s">
        <v>41</v>
      </c>
      <c r="R957">
        <v>142</v>
      </c>
      <c r="S957" s="2">
        <v>44683</v>
      </c>
      <c r="T957" s="2">
        <v>44697</v>
      </c>
      <c r="U957">
        <v>0</v>
      </c>
      <c r="V957" t="s">
        <v>71</v>
      </c>
      <c r="W957">
        <v>467</v>
      </c>
      <c r="X957" t="s">
        <v>60</v>
      </c>
      <c r="Y957" t="s">
        <v>45</v>
      </c>
      <c r="Z957">
        <v>0</v>
      </c>
      <c r="AA957">
        <v>280</v>
      </c>
      <c r="AB957">
        <v>6149</v>
      </c>
      <c r="AC957" t="s">
        <v>73</v>
      </c>
    </row>
    <row r="958" spans="1:29" x14ac:dyDescent="0.3">
      <c r="A958" s="1" t="s">
        <v>29</v>
      </c>
      <c r="B958" t="s">
        <v>541</v>
      </c>
      <c r="C958" t="s">
        <v>1114</v>
      </c>
      <c r="D958" t="s">
        <v>201</v>
      </c>
      <c r="E958">
        <v>9</v>
      </c>
      <c r="F958" t="s">
        <v>51</v>
      </c>
      <c r="G958" t="s">
        <v>285</v>
      </c>
      <c r="H958" t="s">
        <v>35</v>
      </c>
      <c r="I958" t="s">
        <v>251</v>
      </c>
      <c r="J958" t="s">
        <v>1684</v>
      </c>
      <c r="K958">
        <v>3327147377</v>
      </c>
      <c r="L958" t="s">
        <v>3392</v>
      </c>
      <c r="M958" t="s">
        <v>546</v>
      </c>
      <c r="N958" t="s">
        <v>40</v>
      </c>
      <c r="O958">
        <v>15968</v>
      </c>
      <c r="P958">
        <v>20440</v>
      </c>
      <c r="Q958" t="s">
        <v>41</v>
      </c>
      <c r="R958">
        <v>322</v>
      </c>
      <c r="S958" s="2">
        <v>44400</v>
      </c>
      <c r="T958" s="2">
        <v>44411</v>
      </c>
      <c r="U958">
        <v>0</v>
      </c>
      <c r="V958" t="s">
        <v>71</v>
      </c>
      <c r="W958">
        <v>496</v>
      </c>
      <c r="X958" t="s">
        <v>60</v>
      </c>
      <c r="Y958" t="s">
        <v>72</v>
      </c>
      <c r="Z958">
        <v>0</v>
      </c>
      <c r="AA958">
        <v>27</v>
      </c>
      <c r="AB958">
        <v>18642</v>
      </c>
      <c r="AC958" t="s">
        <v>46</v>
      </c>
    </row>
    <row r="959" spans="1:29" x14ac:dyDescent="0.3">
      <c r="A959" s="1" t="s">
        <v>29</v>
      </c>
      <c r="B959" t="s">
        <v>327</v>
      </c>
      <c r="C959" t="s">
        <v>585</v>
      </c>
      <c r="D959" t="s">
        <v>387</v>
      </c>
      <c r="E959">
        <v>10</v>
      </c>
      <c r="F959" t="s">
        <v>271</v>
      </c>
      <c r="G959" t="s">
        <v>272</v>
      </c>
      <c r="H959" t="s">
        <v>79</v>
      </c>
      <c r="I959" t="s">
        <v>1287</v>
      </c>
      <c r="J959" t="s">
        <v>766</v>
      </c>
      <c r="K959" t="s">
        <v>3393</v>
      </c>
      <c r="L959" t="s">
        <v>3394</v>
      </c>
      <c r="M959" t="s">
        <v>2080</v>
      </c>
      <c r="N959" t="s">
        <v>58</v>
      </c>
      <c r="O959">
        <v>21051</v>
      </c>
      <c r="P959">
        <v>25093</v>
      </c>
      <c r="Q959" t="s">
        <v>95</v>
      </c>
      <c r="R959">
        <v>534</v>
      </c>
      <c r="S959" s="2">
        <v>45297</v>
      </c>
      <c r="T959" t="s">
        <v>42</v>
      </c>
      <c r="U959">
        <v>0</v>
      </c>
      <c r="V959" t="s">
        <v>71</v>
      </c>
      <c r="W959">
        <v>402</v>
      </c>
      <c r="X959" t="s">
        <v>44</v>
      </c>
      <c r="Y959" t="s">
        <v>61</v>
      </c>
      <c r="Z959">
        <v>1209</v>
      </c>
      <c r="AA959">
        <v>40</v>
      </c>
      <c r="AB959">
        <v>24589</v>
      </c>
      <c r="AC959" t="s">
        <v>107</v>
      </c>
    </row>
    <row r="960" spans="1:29" x14ac:dyDescent="0.3">
      <c r="A960" s="1" t="s">
        <v>47</v>
      </c>
      <c r="B960" t="s">
        <v>136</v>
      </c>
      <c r="C960" t="s">
        <v>1540</v>
      </c>
      <c r="D960" t="s">
        <v>178</v>
      </c>
      <c r="E960">
        <v>5</v>
      </c>
      <c r="F960" t="s">
        <v>77</v>
      </c>
      <c r="G960" t="s">
        <v>147</v>
      </c>
      <c r="H960" t="s">
        <v>35</v>
      </c>
      <c r="I960" t="s">
        <v>729</v>
      </c>
      <c r="J960" t="s">
        <v>1166</v>
      </c>
      <c r="K960" t="s">
        <v>3395</v>
      </c>
      <c r="L960" t="s">
        <v>3396</v>
      </c>
      <c r="M960" t="s">
        <v>1128</v>
      </c>
      <c r="N960" t="s">
        <v>94</v>
      </c>
      <c r="O960">
        <v>29538</v>
      </c>
      <c r="P960">
        <v>31543</v>
      </c>
      <c r="Q960" t="s">
        <v>59</v>
      </c>
      <c r="R960">
        <v>821</v>
      </c>
      <c r="S960" s="2">
        <v>44576</v>
      </c>
      <c r="T960" s="2">
        <v>44580</v>
      </c>
      <c r="U960">
        <v>24561</v>
      </c>
      <c r="V960" t="s">
        <v>43</v>
      </c>
      <c r="W960">
        <v>839</v>
      </c>
      <c r="X960" t="s">
        <v>60</v>
      </c>
      <c r="Y960" t="s">
        <v>61</v>
      </c>
      <c r="Z960">
        <v>0</v>
      </c>
      <c r="AA960">
        <v>541</v>
      </c>
      <c r="AB960">
        <v>31447</v>
      </c>
      <c r="AC960" t="s">
        <v>107</v>
      </c>
    </row>
    <row r="961" spans="1:29" x14ac:dyDescent="0.3">
      <c r="A961" s="1" t="s">
        <v>47</v>
      </c>
      <c r="B961" t="s">
        <v>592</v>
      </c>
      <c r="C961" t="s">
        <v>1508</v>
      </c>
      <c r="D961" t="s">
        <v>119</v>
      </c>
      <c r="E961">
        <v>3</v>
      </c>
      <c r="F961" t="s">
        <v>77</v>
      </c>
      <c r="G961" t="s">
        <v>501</v>
      </c>
      <c r="H961" t="s">
        <v>79</v>
      </c>
      <c r="I961" t="s">
        <v>1418</v>
      </c>
      <c r="J961" t="s">
        <v>3397</v>
      </c>
      <c r="K961">
        <f>1-63-3-133</f>
        <v>-198</v>
      </c>
      <c r="L961" t="s">
        <v>3398</v>
      </c>
      <c r="M961" t="s">
        <v>2150</v>
      </c>
      <c r="N961" t="s">
        <v>94</v>
      </c>
      <c r="O961">
        <v>12683</v>
      </c>
      <c r="P961">
        <v>15660</v>
      </c>
      <c r="Q961" t="s">
        <v>59</v>
      </c>
      <c r="R961">
        <v>30</v>
      </c>
      <c r="S961" s="2">
        <v>44813</v>
      </c>
      <c r="T961" t="s">
        <v>42</v>
      </c>
      <c r="U961">
        <v>44654</v>
      </c>
      <c r="V961" t="s">
        <v>106</v>
      </c>
      <c r="W961">
        <v>569</v>
      </c>
      <c r="X961" t="s">
        <v>44</v>
      </c>
      <c r="Y961" t="s">
        <v>72</v>
      </c>
      <c r="Z961">
        <v>0</v>
      </c>
      <c r="AA961">
        <v>261</v>
      </c>
      <c r="AB961">
        <v>14943</v>
      </c>
      <c r="AC961" t="s">
        <v>46</v>
      </c>
    </row>
    <row r="962" spans="1:29" x14ac:dyDescent="0.3">
      <c r="A962" s="1" t="s">
        <v>29</v>
      </c>
      <c r="B962" t="s">
        <v>541</v>
      </c>
      <c r="C962" t="s">
        <v>888</v>
      </c>
      <c r="D962" t="s">
        <v>110</v>
      </c>
      <c r="E962">
        <v>2</v>
      </c>
      <c r="F962" t="s">
        <v>120</v>
      </c>
      <c r="G962" t="s">
        <v>1533</v>
      </c>
      <c r="H962" t="s">
        <v>35</v>
      </c>
      <c r="I962" t="s">
        <v>210</v>
      </c>
      <c r="J962" t="s">
        <v>224</v>
      </c>
      <c r="K962" t="s">
        <v>3399</v>
      </c>
      <c r="L962" t="s">
        <v>3400</v>
      </c>
      <c r="M962" t="s">
        <v>1193</v>
      </c>
      <c r="N962" t="s">
        <v>94</v>
      </c>
      <c r="O962">
        <v>13663</v>
      </c>
      <c r="P962">
        <v>17672</v>
      </c>
      <c r="Q962" t="s">
        <v>95</v>
      </c>
      <c r="R962">
        <v>421</v>
      </c>
      <c r="S962" s="2">
        <v>44752</v>
      </c>
      <c r="T962" t="s">
        <v>42</v>
      </c>
      <c r="U962">
        <v>0</v>
      </c>
      <c r="V962" t="s">
        <v>71</v>
      </c>
      <c r="W962">
        <v>589</v>
      </c>
      <c r="X962" t="s">
        <v>44</v>
      </c>
      <c r="Y962" t="s">
        <v>72</v>
      </c>
      <c r="Z962">
        <v>0</v>
      </c>
      <c r="AA962">
        <v>389</v>
      </c>
      <c r="AB962">
        <v>13834</v>
      </c>
      <c r="AC962" t="s">
        <v>73</v>
      </c>
    </row>
    <row r="963" spans="1:29" x14ac:dyDescent="0.3">
      <c r="A963" s="1" t="s">
        <v>47</v>
      </c>
      <c r="B963" t="s">
        <v>145</v>
      </c>
      <c r="C963" t="s">
        <v>146</v>
      </c>
      <c r="D963" t="s">
        <v>178</v>
      </c>
      <c r="E963">
        <v>3</v>
      </c>
      <c r="F963" t="s">
        <v>271</v>
      </c>
      <c r="G963" t="s">
        <v>689</v>
      </c>
      <c r="H963" t="s">
        <v>35</v>
      </c>
      <c r="I963" t="s">
        <v>1841</v>
      </c>
      <c r="J963" t="s">
        <v>3401</v>
      </c>
      <c r="K963" t="s">
        <v>3402</v>
      </c>
      <c r="L963" t="s">
        <v>3403</v>
      </c>
      <c r="M963" t="s">
        <v>2965</v>
      </c>
      <c r="N963" t="s">
        <v>94</v>
      </c>
      <c r="O963">
        <v>26523</v>
      </c>
      <c r="P963">
        <v>30231</v>
      </c>
      <c r="Q963" t="s">
        <v>59</v>
      </c>
      <c r="R963">
        <v>530</v>
      </c>
      <c r="S963" s="2">
        <v>45016</v>
      </c>
      <c r="T963" s="2">
        <v>45023</v>
      </c>
      <c r="U963">
        <v>31874</v>
      </c>
      <c r="V963" t="s">
        <v>106</v>
      </c>
      <c r="W963">
        <v>746</v>
      </c>
      <c r="X963" t="s">
        <v>60</v>
      </c>
      <c r="Y963" t="s">
        <v>72</v>
      </c>
      <c r="Z963">
        <v>0</v>
      </c>
      <c r="AA963">
        <v>542</v>
      </c>
      <c r="AB963">
        <v>28732</v>
      </c>
      <c r="AC963" t="s">
        <v>73</v>
      </c>
    </row>
    <row r="964" spans="1:29" x14ac:dyDescent="0.3">
      <c r="A964" s="1" t="s">
        <v>47</v>
      </c>
      <c r="B964" t="s">
        <v>234</v>
      </c>
      <c r="C964" t="s">
        <v>235</v>
      </c>
      <c r="D964" t="s">
        <v>387</v>
      </c>
      <c r="E964">
        <v>5</v>
      </c>
      <c r="F964" t="s">
        <v>186</v>
      </c>
      <c r="G964" t="s">
        <v>187</v>
      </c>
      <c r="H964" t="s">
        <v>35</v>
      </c>
      <c r="I964" t="s">
        <v>3404</v>
      </c>
      <c r="J964" t="s">
        <v>224</v>
      </c>
      <c r="K964">
        <v>8311027982</v>
      </c>
      <c r="L964" t="s">
        <v>3405</v>
      </c>
      <c r="M964" t="s">
        <v>800</v>
      </c>
      <c r="N964" t="s">
        <v>84</v>
      </c>
      <c r="O964">
        <v>7581</v>
      </c>
      <c r="P964">
        <v>10350</v>
      </c>
      <c r="Q964" t="s">
        <v>41</v>
      </c>
      <c r="R964">
        <v>51</v>
      </c>
      <c r="S964" s="2">
        <v>45085</v>
      </c>
      <c r="T964" s="2">
        <v>45086</v>
      </c>
      <c r="U964">
        <v>0</v>
      </c>
      <c r="V964" t="s">
        <v>106</v>
      </c>
      <c r="W964">
        <v>612</v>
      </c>
      <c r="X964" t="s">
        <v>60</v>
      </c>
      <c r="Y964" t="s">
        <v>45</v>
      </c>
      <c r="Z964">
        <v>0</v>
      </c>
      <c r="AA964">
        <v>240</v>
      </c>
      <c r="AB964">
        <v>8827</v>
      </c>
      <c r="AC964" t="s">
        <v>46</v>
      </c>
    </row>
    <row r="965" spans="1:29" x14ac:dyDescent="0.3">
      <c r="A965" s="1" t="s">
        <v>47</v>
      </c>
      <c r="B965" t="s">
        <v>161</v>
      </c>
      <c r="C965" t="s">
        <v>317</v>
      </c>
      <c r="D965" t="s">
        <v>178</v>
      </c>
      <c r="E965">
        <v>6</v>
      </c>
      <c r="F965" t="s">
        <v>271</v>
      </c>
      <c r="G965" t="s">
        <v>689</v>
      </c>
      <c r="H965" t="s">
        <v>79</v>
      </c>
      <c r="I965" t="s">
        <v>3404</v>
      </c>
      <c r="J965" t="s">
        <v>3406</v>
      </c>
      <c r="K965" t="s">
        <v>3407</v>
      </c>
      <c r="L965" t="s">
        <v>3408</v>
      </c>
      <c r="M965" t="s">
        <v>2373</v>
      </c>
      <c r="N965" t="s">
        <v>58</v>
      </c>
      <c r="O965">
        <v>17380</v>
      </c>
      <c r="P965">
        <v>21586</v>
      </c>
      <c r="Q965" t="s">
        <v>59</v>
      </c>
      <c r="R965">
        <v>564</v>
      </c>
      <c r="S965" s="2">
        <v>44371</v>
      </c>
      <c r="T965" s="2">
        <v>44398</v>
      </c>
      <c r="U965">
        <v>31735</v>
      </c>
      <c r="V965" t="s">
        <v>43</v>
      </c>
      <c r="W965">
        <v>711</v>
      </c>
      <c r="X965" t="s">
        <v>60</v>
      </c>
      <c r="Y965" t="s">
        <v>61</v>
      </c>
      <c r="Z965">
        <v>1712</v>
      </c>
      <c r="AA965">
        <v>589</v>
      </c>
      <c r="AB965">
        <v>18241</v>
      </c>
      <c r="AC965" t="s">
        <v>73</v>
      </c>
    </row>
    <row r="966" spans="1:29" x14ac:dyDescent="0.3">
      <c r="A966" s="1" t="s">
        <v>29</v>
      </c>
      <c r="B966" t="s">
        <v>96</v>
      </c>
      <c r="C966" t="s">
        <v>661</v>
      </c>
      <c r="D966" t="s">
        <v>138</v>
      </c>
      <c r="E966">
        <v>9</v>
      </c>
      <c r="F966" t="s">
        <v>186</v>
      </c>
      <c r="G966" t="s">
        <v>650</v>
      </c>
      <c r="H966" t="s">
        <v>79</v>
      </c>
      <c r="I966" t="s">
        <v>446</v>
      </c>
      <c r="J966" t="s">
        <v>3409</v>
      </c>
      <c r="K966" t="s">
        <v>3410</v>
      </c>
      <c r="L966" t="s">
        <v>3411</v>
      </c>
      <c r="M966" t="s">
        <v>1784</v>
      </c>
      <c r="N966" t="s">
        <v>94</v>
      </c>
      <c r="O966">
        <v>29122</v>
      </c>
      <c r="P966">
        <v>32349</v>
      </c>
      <c r="Q966" t="s">
        <v>41</v>
      </c>
      <c r="R966">
        <v>980</v>
      </c>
      <c r="S966" s="2">
        <v>45220</v>
      </c>
      <c r="T966" t="s">
        <v>42</v>
      </c>
      <c r="U966">
        <v>0</v>
      </c>
      <c r="V966" t="s">
        <v>43</v>
      </c>
      <c r="W966">
        <v>810</v>
      </c>
      <c r="X966" t="s">
        <v>44</v>
      </c>
      <c r="Y966" t="s">
        <v>61</v>
      </c>
      <c r="Z966">
        <v>0</v>
      </c>
      <c r="AA966">
        <v>748</v>
      </c>
      <c r="AB966">
        <v>29235</v>
      </c>
      <c r="AC966" t="s">
        <v>107</v>
      </c>
    </row>
    <row r="967" spans="1:29" x14ac:dyDescent="0.3">
      <c r="A967" s="1" t="s">
        <v>29</v>
      </c>
      <c r="B967" t="s">
        <v>86</v>
      </c>
      <c r="C967" t="s">
        <v>344</v>
      </c>
      <c r="D967" t="s">
        <v>119</v>
      </c>
      <c r="E967">
        <v>4</v>
      </c>
      <c r="F967" t="s">
        <v>51</v>
      </c>
      <c r="G967" t="s">
        <v>285</v>
      </c>
      <c r="H967" t="s">
        <v>35</v>
      </c>
      <c r="I967" t="s">
        <v>3412</v>
      </c>
      <c r="J967" t="s">
        <v>157</v>
      </c>
      <c r="K967" t="s">
        <v>3413</v>
      </c>
      <c r="L967" t="s">
        <v>3414</v>
      </c>
      <c r="M967" t="s">
        <v>1100</v>
      </c>
      <c r="N967" t="s">
        <v>94</v>
      </c>
      <c r="O967">
        <v>21183</v>
      </c>
      <c r="P967">
        <v>25822</v>
      </c>
      <c r="Q967" t="s">
        <v>59</v>
      </c>
      <c r="R967">
        <v>834</v>
      </c>
      <c r="S967" s="2">
        <v>44760</v>
      </c>
      <c r="T967" s="2">
        <v>44774</v>
      </c>
      <c r="U967">
        <v>10115</v>
      </c>
      <c r="V967" t="s">
        <v>106</v>
      </c>
      <c r="W967">
        <v>582</v>
      </c>
      <c r="X967" t="s">
        <v>60</v>
      </c>
      <c r="Y967" t="s">
        <v>45</v>
      </c>
      <c r="Z967">
        <v>0</v>
      </c>
      <c r="AA967">
        <v>381</v>
      </c>
      <c r="AB967">
        <v>24482</v>
      </c>
      <c r="AC967" t="s">
        <v>46</v>
      </c>
    </row>
    <row r="968" spans="1:29" x14ac:dyDescent="0.3">
      <c r="A968" s="1" t="s">
        <v>29</v>
      </c>
      <c r="B968" t="s">
        <v>327</v>
      </c>
      <c r="C968" t="s">
        <v>2681</v>
      </c>
      <c r="D968" t="s">
        <v>50</v>
      </c>
      <c r="E968">
        <v>7</v>
      </c>
      <c r="F968" t="s">
        <v>33</v>
      </c>
      <c r="G968" t="s">
        <v>209</v>
      </c>
      <c r="H968" t="s">
        <v>79</v>
      </c>
      <c r="I968" t="s">
        <v>3415</v>
      </c>
      <c r="J968" t="s">
        <v>1530</v>
      </c>
      <c r="K968" t="s">
        <v>3416</v>
      </c>
      <c r="L968" t="s">
        <v>3417</v>
      </c>
      <c r="M968" t="s">
        <v>333</v>
      </c>
      <c r="N968" t="s">
        <v>84</v>
      </c>
      <c r="O968">
        <v>17648</v>
      </c>
      <c r="P968">
        <v>21964</v>
      </c>
      <c r="Q968" t="s">
        <v>95</v>
      </c>
      <c r="R968">
        <v>831</v>
      </c>
      <c r="S968" s="2">
        <v>44372</v>
      </c>
      <c r="T968" t="s">
        <v>42</v>
      </c>
      <c r="U968">
        <v>0</v>
      </c>
      <c r="V968" t="s">
        <v>71</v>
      </c>
      <c r="W968">
        <v>725</v>
      </c>
      <c r="X968" t="s">
        <v>44</v>
      </c>
      <c r="Y968" t="s">
        <v>61</v>
      </c>
      <c r="Z968">
        <v>0</v>
      </c>
      <c r="AA968">
        <v>727</v>
      </c>
      <c r="AB968">
        <v>19089</v>
      </c>
      <c r="AC968" t="s">
        <v>46</v>
      </c>
    </row>
    <row r="969" spans="1:29" x14ac:dyDescent="0.3">
      <c r="A969" s="1" t="s">
        <v>47</v>
      </c>
      <c r="B969" t="s">
        <v>108</v>
      </c>
      <c r="C969" t="s">
        <v>109</v>
      </c>
      <c r="D969" t="s">
        <v>387</v>
      </c>
      <c r="E969">
        <v>5</v>
      </c>
      <c r="F969" t="s">
        <v>120</v>
      </c>
      <c r="G969" t="s">
        <v>329</v>
      </c>
      <c r="H969" t="s">
        <v>79</v>
      </c>
      <c r="I969" t="s">
        <v>3418</v>
      </c>
      <c r="J969" t="s">
        <v>141</v>
      </c>
      <c r="K969" t="s">
        <v>3419</v>
      </c>
      <c r="L969" t="s">
        <v>3420</v>
      </c>
      <c r="M969" t="s">
        <v>1402</v>
      </c>
      <c r="N969" t="s">
        <v>40</v>
      </c>
      <c r="O969">
        <v>27065</v>
      </c>
      <c r="P969">
        <v>31991</v>
      </c>
      <c r="Q969" t="s">
        <v>41</v>
      </c>
      <c r="R969">
        <v>234</v>
      </c>
      <c r="S969" s="2">
        <v>44463</v>
      </c>
      <c r="T969" s="2">
        <v>44478</v>
      </c>
      <c r="U969">
        <v>0</v>
      </c>
      <c r="V969" t="s">
        <v>71</v>
      </c>
      <c r="W969">
        <v>674</v>
      </c>
      <c r="X969" t="s">
        <v>60</v>
      </c>
      <c r="Y969" t="s">
        <v>45</v>
      </c>
      <c r="Z969">
        <v>0</v>
      </c>
      <c r="AA969">
        <v>54</v>
      </c>
      <c r="AB969">
        <v>27453</v>
      </c>
      <c r="AC969" t="s">
        <v>46</v>
      </c>
    </row>
    <row r="970" spans="1:29" x14ac:dyDescent="0.3">
      <c r="A970" s="1" t="s">
        <v>47</v>
      </c>
      <c r="B970" t="s">
        <v>234</v>
      </c>
      <c r="C970" t="s">
        <v>480</v>
      </c>
      <c r="D970" t="s">
        <v>236</v>
      </c>
      <c r="E970">
        <v>8</v>
      </c>
      <c r="F970" t="s">
        <v>77</v>
      </c>
      <c r="G970" t="s">
        <v>980</v>
      </c>
      <c r="H970" t="s">
        <v>79</v>
      </c>
      <c r="I970" t="s">
        <v>417</v>
      </c>
      <c r="J970" t="s">
        <v>1143</v>
      </c>
      <c r="K970" t="s">
        <v>3421</v>
      </c>
      <c r="L970" t="s">
        <v>3422</v>
      </c>
      <c r="M970" t="s">
        <v>483</v>
      </c>
      <c r="N970" t="s">
        <v>94</v>
      </c>
      <c r="O970">
        <v>8260</v>
      </c>
      <c r="P970">
        <v>12424</v>
      </c>
      <c r="Q970" t="s">
        <v>41</v>
      </c>
      <c r="R970">
        <v>159</v>
      </c>
      <c r="S970" s="2">
        <v>45238</v>
      </c>
      <c r="T970" t="s">
        <v>42</v>
      </c>
      <c r="U970">
        <v>0</v>
      </c>
      <c r="V970" t="s">
        <v>106</v>
      </c>
      <c r="W970">
        <v>820</v>
      </c>
      <c r="X970" t="s">
        <v>44</v>
      </c>
      <c r="Y970" t="s">
        <v>72</v>
      </c>
      <c r="Z970">
        <v>0</v>
      </c>
      <c r="AA970">
        <v>966</v>
      </c>
      <c r="AB970">
        <v>8834</v>
      </c>
      <c r="AC970" t="s">
        <v>46</v>
      </c>
    </row>
    <row r="971" spans="1:29" x14ac:dyDescent="0.3">
      <c r="A971" s="1" t="s">
        <v>47</v>
      </c>
      <c r="B971" t="s">
        <v>145</v>
      </c>
      <c r="C971" t="s">
        <v>1413</v>
      </c>
      <c r="D971" t="s">
        <v>32</v>
      </c>
      <c r="E971">
        <v>4</v>
      </c>
      <c r="F971" t="s">
        <v>33</v>
      </c>
      <c r="G971" t="s">
        <v>728</v>
      </c>
      <c r="H971" t="s">
        <v>79</v>
      </c>
      <c r="I971" t="s">
        <v>513</v>
      </c>
      <c r="J971" t="s">
        <v>674</v>
      </c>
      <c r="K971" t="s">
        <v>3423</v>
      </c>
      <c r="L971" t="s">
        <v>3424</v>
      </c>
      <c r="M971" t="s">
        <v>1294</v>
      </c>
      <c r="N971" t="s">
        <v>58</v>
      </c>
      <c r="O971">
        <v>10135</v>
      </c>
      <c r="P971">
        <v>14713</v>
      </c>
      <c r="Q971" t="s">
        <v>95</v>
      </c>
      <c r="R971">
        <v>243</v>
      </c>
      <c r="S971" s="2">
        <v>45119</v>
      </c>
      <c r="T971" t="s">
        <v>42</v>
      </c>
      <c r="U971">
        <v>0</v>
      </c>
      <c r="V971" t="s">
        <v>71</v>
      </c>
      <c r="W971">
        <v>582</v>
      </c>
      <c r="X971" t="s">
        <v>44</v>
      </c>
      <c r="Y971" t="s">
        <v>72</v>
      </c>
      <c r="Z971">
        <v>3716</v>
      </c>
      <c r="AA971">
        <v>162</v>
      </c>
      <c r="AB971">
        <v>14215</v>
      </c>
      <c r="AC971" t="s">
        <v>73</v>
      </c>
    </row>
    <row r="972" spans="1:29" x14ac:dyDescent="0.3">
      <c r="A972" s="1" t="s">
        <v>47</v>
      </c>
      <c r="B972" t="s">
        <v>161</v>
      </c>
      <c r="C972" t="s">
        <v>2627</v>
      </c>
      <c r="D972" t="s">
        <v>257</v>
      </c>
      <c r="E972">
        <v>1</v>
      </c>
      <c r="F972" t="s">
        <v>51</v>
      </c>
      <c r="G972" t="s">
        <v>291</v>
      </c>
      <c r="H972" t="s">
        <v>35</v>
      </c>
      <c r="I972" t="s">
        <v>286</v>
      </c>
      <c r="J972" t="s">
        <v>3292</v>
      </c>
      <c r="K972" t="s">
        <v>3425</v>
      </c>
      <c r="L972" t="s">
        <v>3426</v>
      </c>
      <c r="M972" t="s">
        <v>167</v>
      </c>
      <c r="N972" t="s">
        <v>40</v>
      </c>
      <c r="O972">
        <v>5188</v>
      </c>
      <c r="P972">
        <v>9514</v>
      </c>
      <c r="Q972" t="s">
        <v>95</v>
      </c>
      <c r="R972">
        <v>558</v>
      </c>
      <c r="S972" s="2">
        <v>44373</v>
      </c>
      <c r="T972" t="s">
        <v>42</v>
      </c>
      <c r="U972">
        <v>0</v>
      </c>
      <c r="V972" t="s">
        <v>43</v>
      </c>
      <c r="W972">
        <v>515</v>
      </c>
      <c r="X972" t="s">
        <v>44</v>
      </c>
      <c r="Y972" t="s">
        <v>72</v>
      </c>
      <c r="Z972">
        <v>0</v>
      </c>
      <c r="AA972">
        <v>626</v>
      </c>
      <c r="AB972">
        <v>6968</v>
      </c>
      <c r="AC972" t="s">
        <v>73</v>
      </c>
    </row>
    <row r="973" spans="1:29" x14ac:dyDescent="0.3">
      <c r="A973" s="1" t="s">
        <v>29</v>
      </c>
      <c r="B973" t="s">
        <v>86</v>
      </c>
      <c r="C973" t="s">
        <v>1925</v>
      </c>
      <c r="D973" t="s">
        <v>119</v>
      </c>
      <c r="E973">
        <v>8</v>
      </c>
      <c r="F973" t="s">
        <v>64</v>
      </c>
      <c r="G973" t="s">
        <v>1152</v>
      </c>
      <c r="H973" t="s">
        <v>79</v>
      </c>
      <c r="I973" t="s">
        <v>502</v>
      </c>
      <c r="J973" t="s">
        <v>726</v>
      </c>
      <c r="K973" t="s">
        <v>3427</v>
      </c>
      <c r="L973" t="s">
        <v>3428</v>
      </c>
      <c r="M973" t="s">
        <v>2131</v>
      </c>
      <c r="N973" t="s">
        <v>84</v>
      </c>
      <c r="O973">
        <v>21653</v>
      </c>
      <c r="P973">
        <v>24923</v>
      </c>
      <c r="Q973" t="s">
        <v>59</v>
      </c>
      <c r="R973">
        <v>956</v>
      </c>
      <c r="S973" s="2">
        <v>45167</v>
      </c>
      <c r="T973" s="2">
        <v>45169</v>
      </c>
      <c r="U973">
        <v>10512</v>
      </c>
      <c r="V973" t="s">
        <v>43</v>
      </c>
      <c r="W973">
        <v>691</v>
      </c>
      <c r="X973" t="s">
        <v>60</v>
      </c>
      <c r="Y973" t="s">
        <v>45</v>
      </c>
      <c r="Z973">
        <v>0</v>
      </c>
      <c r="AA973">
        <v>342</v>
      </c>
      <c r="AB973">
        <v>24316</v>
      </c>
      <c r="AC973" t="s">
        <v>107</v>
      </c>
    </row>
    <row r="974" spans="1:29" x14ac:dyDescent="0.3">
      <c r="A974" s="1" t="s">
        <v>47</v>
      </c>
      <c r="B974" t="s">
        <v>117</v>
      </c>
      <c r="C974" t="s">
        <v>243</v>
      </c>
      <c r="D974" t="s">
        <v>178</v>
      </c>
      <c r="E974">
        <v>10</v>
      </c>
      <c r="F974" t="s">
        <v>99</v>
      </c>
      <c r="G974" t="s">
        <v>710</v>
      </c>
      <c r="H974" t="s">
        <v>35</v>
      </c>
      <c r="I974" t="s">
        <v>1480</v>
      </c>
      <c r="J974" t="s">
        <v>354</v>
      </c>
      <c r="K974" t="s">
        <v>3429</v>
      </c>
      <c r="L974" t="s">
        <v>3430</v>
      </c>
      <c r="M974" t="s">
        <v>517</v>
      </c>
      <c r="N974" t="s">
        <v>94</v>
      </c>
      <c r="O974">
        <v>26114</v>
      </c>
      <c r="P974">
        <v>28428</v>
      </c>
      <c r="Q974" t="s">
        <v>41</v>
      </c>
      <c r="R974">
        <v>269</v>
      </c>
      <c r="S974" s="2">
        <v>44550</v>
      </c>
      <c r="T974" s="2">
        <v>44557</v>
      </c>
      <c r="U974">
        <v>0</v>
      </c>
      <c r="V974" t="s">
        <v>71</v>
      </c>
      <c r="W974">
        <v>653</v>
      </c>
      <c r="X974" t="s">
        <v>60</v>
      </c>
      <c r="Y974" t="s">
        <v>45</v>
      </c>
      <c r="Z974">
        <v>0</v>
      </c>
      <c r="AA974">
        <v>484</v>
      </c>
      <c r="AB974">
        <v>27407</v>
      </c>
      <c r="AC974" t="s">
        <v>73</v>
      </c>
    </row>
    <row r="975" spans="1:29" x14ac:dyDescent="0.3">
      <c r="A975" s="1" t="s">
        <v>29</v>
      </c>
      <c r="B975" t="s">
        <v>74</v>
      </c>
      <c r="C975" t="s">
        <v>573</v>
      </c>
      <c r="D975" t="s">
        <v>50</v>
      </c>
      <c r="E975">
        <v>6</v>
      </c>
      <c r="F975" t="s">
        <v>221</v>
      </c>
      <c r="G975" t="s">
        <v>1096</v>
      </c>
      <c r="H975" t="s">
        <v>79</v>
      </c>
      <c r="I975" t="s">
        <v>36</v>
      </c>
      <c r="J975" t="s">
        <v>1792</v>
      </c>
      <c r="K975" t="s">
        <v>3431</v>
      </c>
      <c r="L975" t="s">
        <v>3432</v>
      </c>
      <c r="M975" t="s">
        <v>2176</v>
      </c>
      <c r="N975" t="s">
        <v>94</v>
      </c>
      <c r="O975">
        <v>14114</v>
      </c>
      <c r="P975">
        <v>18008</v>
      </c>
      <c r="Q975" t="s">
        <v>59</v>
      </c>
      <c r="R975">
        <v>704</v>
      </c>
      <c r="S975" s="2">
        <v>44945</v>
      </c>
      <c r="T975" t="s">
        <v>42</v>
      </c>
      <c r="U975">
        <v>24203</v>
      </c>
      <c r="V975" t="s">
        <v>71</v>
      </c>
      <c r="W975">
        <v>717</v>
      </c>
      <c r="X975" t="s">
        <v>44</v>
      </c>
      <c r="Y975" t="s">
        <v>45</v>
      </c>
      <c r="Z975">
        <v>0</v>
      </c>
      <c r="AA975">
        <v>951</v>
      </c>
      <c r="AB975">
        <v>14543</v>
      </c>
      <c r="AC975" t="s">
        <v>107</v>
      </c>
    </row>
    <row r="976" spans="1:29" x14ac:dyDescent="0.3">
      <c r="A976" s="1" t="s">
        <v>47</v>
      </c>
      <c r="B976" t="s">
        <v>592</v>
      </c>
      <c r="C976" t="s">
        <v>1508</v>
      </c>
      <c r="D976" t="s">
        <v>178</v>
      </c>
      <c r="E976">
        <v>2</v>
      </c>
      <c r="F976" t="s">
        <v>99</v>
      </c>
      <c r="G976" t="s">
        <v>950</v>
      </c>
      <c r="H976" t="s">
        <v>79</v>
      </c>
      <c r="I976" t="s">
        <v>156</v>
      </c>
      <c r="J976" t="s">
        <v>224</v>
      </c>
      <c r="K976" t="s">
        <v>3433</v>
      </c>
      <c r="L976" t="s">
        <v>3434</v>
      </c>
      <c r="M976" t="s">
        <v>1948</v>
      </c>
      <c r="N976" t="s">
        <v>58</v>
      </c>
      <c r="O976">
        <v>14782</v>
      </c>
      <c r="P976">
        <v>18994</v>
      </c>
      <c r="Q976" t="s">
        <v>59</v>
      </c>
      <c r="R976">
        <v>647</v>
      </c>
      <c r="S976" s="2">
        <v>45265</v>
      </c>
      <c r="T976" t="s">
        <v>42</v>
      </c>
      <c r="U976">
        <v>38538</v>
      </c>
      <c r="V976" t="s">
        <v>106</v>
      </c>
      <c r="W976">
        <v>600</v>
      </c>
      <c r="X976" t="s">
        <v>44</v>
      </c>
      <c r="Y976" t="s">
        <v>61</v>
      </c>
      <c r="Z976">
        <v>3219</v>
      </c>
      <c r="AA976">
        <v>756</v>
      </c>
      <c r="AB976">
        <v>16678</v>
      </c>
      <c r="AC976" t="s">
        <v>46</v>
      </c>
    </row>
    <row r="977" spans="1:29" x14ac:dyDescent="0.3">
      <c r="A977" s="1" t="s">
        <v>29</v>
      </c>
      <c r="B977" t="s">
        <v>74</v>
      </c>
      <c r="C977" t="s">
        <v>2173</v>
      </c>
      <c r="D977" t="s">
        <v>178</v>
      </c>
      <c r="E977">
        <v>7</v>
      </c>
      <c r="F977" t="s">
        <v>221</v>
      </c>
      <c r="G977" t="s">
        <v>1989</v>
      </c>
      <c r="H977" t="s">
        <v>35</v>
      </c>
      <c r="I977" t="s">
        <v>36</v>
      </c>
      <c r="J977" t="s">
        <v>3435</v>
      </c>
      <c r="K977" t="s">
        <v>3436</v>
      </c>
      <c r="L977" t="s">
        <v>3437</v>
      </c>
      <c r="M977" t="s">
        <v>175</v>
      </c>
      <c r="N977" t="s">
        <v>40</v>
      </c>
      <c r="O977">
        <v>25324</v>
      </c>
      <c r="P977">
        <v>29662</v>
      </c>
      <c r="Q977" t="s">
        <v>59</v>
      </c>
      <c r="R977">
        <v>458</v>
      </c>
      <c r="S977" s="2">
        <v>44996</v>
      </c>
      <c r="T977" s="2">
        <v>45008</v>
      </c>
      <c r="U977">
        <v>7957</v>
      </c>
      <c r="V977" t="s">
        <v>85</v>
      </c>
      <c r="W977">
        <v>683</v>
      </c>
      <c r="X977" t="s">
        <v>60</v>
      </c>
      <c r="Y977" t="s">
        <v>72</v>
      </c>
      <c r="Z977">
        <v>0</v>
      </c>
      <c r="AA977">
        <v>574</v>
      </c>
      <c r="AB977">
        <v>27223</v>
      </c>
      <c r="AC977" t="s">
        <v>46</v>
      </c>
    </row>
    <row r="978" spans="1:29" x14ac:dyDescent="0.3">
      <c r="A978" s="1" t="s">
        <v>29</v>
      </c>
      <c r="B978" t="s">
        <v>86</v>
      </c>
      <c r="C978" t="s">
        <v>2490</v>
      </c>
      <c r="D978" t="s">
        <v>76</v>
      </c>
      <c r="E978">
        <v>3</v>
      </c>
      <c r="F978" t="s">
        <v>271</v>
      </c>
      <c r="G978" t="s">
        <v>1298</v>
      </c>
      <c r="H978" t="s">
        <v>79</v>
      </c>
      <c r="I978" t="s">
        <v>2132</v>
      </c>
      <c r="J978" t="s">
        <v>274</v>
      </c>
      <c r="K978" t="s">
        <v>3438</v>
      </c>
      <c r="L978" t="s">
        <v>3439</v>
      </c>
      <c r="M978" t="s">
        <v>93</v>
      </c>
      <c r="N978" t="s">
        <v>40</v>
      </c>
      <c r="O978">
        <v>20911</v>
      </c>
      <c r="P978">
        <v>23323</v>
      </c>
      <c r="Q978" t="s">
        <v>95</v>
      </c>
      <c r="R978">
        <v>441</v>
      </c>
      <c r="S978" s="2">
        <v>44953</v>
      </c>
      <c r="T978" t="s">
        <v>42</v>
      </c>
      <c r="U978">
        <v>0</v>
      </c>
      <c r="V978" t="s">
        <v>85</v>
      </c>
      <c r="W978">
        <v>441</v>
      </c>
      <c r="X978" t="s">
        <v>44</v>
      </c>
      <c r="Y978" t="s">
        <v>45</v>
      </c>
      <c r="Z978">
        <v>0</v>
      </c>
      <c r="AA978">
        <v>96</v>
      </c>
      <c r="AB978">
        <v>22771</v>
      </c>
      <c r="AC978" t="s">
        <v>46</v>
      </c>
    </row>
    <row r="979" spans="1:29" x14ac:dyDescent="0.3">
      <c r="A979" s="1" t="s">
        <v>29</v>
      </c>
      <c r="B979" t="s">
        <v>74</v>
      </c>
      <c r="C979" t="s">
        <v>2173</v>
      </c>
      <c r="D979" t="s">
        <v>138</v>
      </c>
      <c r="E979">
        <v>8</v>
      </c>
      <c r="F979" t="s">
        <v>99</v>
      </c>
      <c r="G979" t="s">
        <v>710</v>
      </c>
      <c r="H979" t="s">
        <v>35</v>
      </c>
      <c r="I979" t="s">
        <v>679</v>
      </c>
      <c r="J979" t="s">
        <v>1302</v>
      </c>
      <c r="K979" t="s">
        <v>3440</v>
      </c>
      <c r="L979" t="s">
        <v>3441</v>
      </c>
      <c r="M979" t="s">
        <v>795</v>
      </c>
      <c r="N979" t="s">
        <v>40</v>
      </c>
      <c r="O979">
        <v>25384</v>
      </c>
      <c r="P979">
        <v>28546</v>
      </c>
      <c r="Q979" t="s">
        <v>41</v>
      </c>
      <c r="R979">
        <v>776</v>
      </c>
      <c r="S979" s="2">
        <v>44894</v>
      </c>
      <c r="T979" s="2">
        <v>44910</v>
      </c>
      <c r="U979">
        <v>0</v>
      </c>
      <c r="V979" t="s">
        <v>85</v>
      </c>
      <c r="W979">
        <v>775</v>
      </c>
      <c r="X979" t="s">
        <v>60</v>
      </c>
      <c r="Y979" t="s">
        <v>61</v>
      </c>
      <c r="Z979">
        <v>0</v>
      </c>
      <c r="AA979">
        <v>1000</v>
      </c>
      <c r="AB979">
        <v>26944</v>
      </c>
      <c r="AC979" t="s">
        <v>107</v>
      </c>
    </row>
    <row r="980" spans="1:29" x14ac:dyDescent="0.3">
      <c r="A980" s="1" t="s">
        <v>47</v>
      </c>
      <c r="B980" t="s">
        <v>117</v>
      </c>
      <c r="C980" t="s">
        <v>243</v>
      </c>
      <c r="D980" t="s">
        <v>50</v>
      </c>
      <c r="E980">
        <v>7</v>
      </c>
      <c r="F980" t="s">
        <v>99</v>
      </c>
      <c r="G980" t="s">
        <v>950</v>
      </c>
      <c r="H980" t="s">
        <v>35</v>
      </c>
      <c r="I980" t="s">
        <v>292</v>
      </c>
      <c r="J980" t="s">
        <v>3442</v>
      </c>
      <c r="K980" t="s">
        <v>3443</v>
      </c>
      <c r="L980" t="s">
        <v>3444</v>
      </c>
      <c r="M980" t="s">
        <v>126</v>
      </c>
      <c r="N980" t="s">
        <v>40</v>
      </c>
      <c r="O980">
        <v>6124</v>
      </c>
      <c r="P980">
        <v>8599</v>
      </c>
      <c r="Q980" t="s">
        <v>59</v>
      </c>
      <c r="R980">
        <v>792</v>
      </c>
      <c r="S980" s="2">
        <v>44684</v>
      </c>
      <c r="T980" t="s">
        <v>42</v>
      </c>
      <c r="U980">
        <v>24948</v>
      </c>
      <c r="V980" t="s">
        <v>71</v>
      </c>
      <c r="W980">
        <v>492</v>
      </c>
      <c r="X980" t="s">
        <v>44</v>
      </c>
      <c r="Y980" t="s">
        <v>61</v>
      </c>
      <c r="Z980">
        <v>0</v>
      </c>
      <c r="AA980">
        <v>98</v>
      </c>
      <c r="AB980">
        <v>8227</v>
      </c>
      <c r="AC980" t="s">
        <v>107</v>
      </c>
    </row>
    <row r="981" spans="1:29" x14ac:dyDescent="0.3">
      <c r="A981" s="1" t="s">
        <v>47</v>
      </c>
      <c r="B981" t="s">
        <v>592</v>
      </c>
      <c r="C981" t="s">
        <v>593</v>
      </c>
      <c r="D981" t="s">
        <v>178</v>
      </c>
      <c r="E981">
        <v>10</v>
      </c>
      <c r="F981" t="s">
        <v>33</v>
      </c>
      <c r="G981" t="s">
        <v>209</v>
      </c>
      <c r="H981" t="s">
        <v>79</v>
      </c>
      <c r="I981" t="s">
        <v>2144</v>
      </c>
      <c r="J981" t="s">
        <v>588</v>
      </c>
      <c r="K981" t="s">
        <v>3445</v>
      </c>
      <c r="L981" t="s">
        <v>3446</v>
      </c>
      <c r="M981" t="s">
        <v>919</v>
      </c>
      <c r="N981" t="s">
        <v>84</v>
      </c>
      <c r="O981">
        <v>25671</v>
      </c>
      <c r="P981">
        <v>28381</v>
      </c>
      <c r="Q981" t="s">
        <v>59</v>
      </c>
      <c r="R981">
        <v>591</v>
      </c>
      <c r="S981" s="2">
        <v>44992</v>
      </c>
      <c r="T981" t="s">
        <v>42</v>
      </c>
      <c r="U981">
        <v>48529</v>
      </c>
      <c r="V981" t="s">
        <v>43</v>
      </c>
      <c r="W981">
        <v>529</v>
      </c>
      <c r="X981" t="s">
        <v>44</v>
      </c>
      <c r="Y981" t="s">
        <v>72</v>
      </c>
      <c r="Z981">
        <v>0</v>
      </c>
      <c r="AA981">
        <v>82</v>
      </c>
      <c r="AB981">
        <v>26403</v>
      </c>
      <c r="AC981" t="s">
        <v>46</v>
      </c>
    </row>
    <row r="982" spans="1:29" x14ac:dyDescent="0.3">
      <c r="A982" s="1" t="s">
        <v>29</v>
      </c>
      <c r="B982" t="s">
        <v>96</v>
      </c>
      <c r="C982" t="s">
        <v>888</v>
      </c>
      <c r="D982" t="s">
        <v>128</v>
      </c>
      <c r="E982">
        <v>3</v>
      </c>
      <c r="F982" t="s">
        <v>77</v>
      </c>
      <c r="G982" t="s">
        <v>932</v>
      </c>
      <c r="H982" t="s">
        <v>35</v>
      </c>
      <c r="I982" t="s">
        <v>53</v>
      </c>
      <c r="J982" t="s">
        <v>3447</v>
      </c>
      <c r="K982" t="s">
        <v>3448</v>
      </c>
      <c r="L982" t="s">
        <v>3449</v>
      </c>
      <c r="M982" t="s">
        <v>1784</v>
      </c>
      <c r="N982" t="s">
        <v>58</v>
      </c>
      <c r="O982">
        <v>20534</v>
      </c>
      <c r="P982">
        <v>23810</v>
      </c>
      <c r="Q982" t="s">
        <v>95</v>
      </c>
      <c r="R982">
        <v>783</v>
      </c>
      <c r="S982" s="2">
        <v>45100</v>
      </c>
      <c r="T982" t="s">
        <v>42</v>
      </c>
      <c r="U982">
        <v>0</v>
      </c>
      <c r="V982" t="s">
        <v>85</v>
      </c>
      <c r="W982">
        <v>723</v>
      </c>
      <c r="X982" t="s">
        <v>44</v>
      </c>
      <c r="Y982" t="s">
        <v>72</v>
      </c>
      <c r="Z982">
        <v>4028</v>
      </c>
      <c r="AA982">
        <v>167</v>
      </c>
      <c r="AB982">
        <v>21022</v>
      </c>
      <c r="AC982" t="s">
        <v>46</v>
      </c>
    </row>
    <row r="983" spans="1:29" x14ac:dyDescent="0.3">
      <c r="A983" s="1" t="s">
        <v>29</v>
      </c>
      <c r="B983" t="s">
        <v>541</v>
      </c>
      <c r="C983" t="s">
        <v>542</v>
      </c>
      <c r="D983" t="s">
        <v>76</v>
      </c>
      <c r="E983">
        <v>6</v>
      </c>
      <c r="F983" t="s">
        <v>129</v>
      </c>
      <c r="G983" t="s">
        <v>298</v>
      </c>
      <c r="H983" t="s">
        <v>79</v>
      </c>
      <c r="I983" t="s">
        <v>502</v>
      </c>
      <c r="J983" t="s">
        <v>189</v>
      </c>
      <c r="K983" t="s">
        <v>3450</v>
      </c>
      <c r="L983" t="s">
        <v>3451</v>
      </c>
      <c r="M983" t="s">
        <v>1117</v>
      </c>
      <c r="N983" t="s">
        <v>40</v>
      </c>
      <c r="O983">
        <v>20196</v>
      </c>
      <c r="P983">
        <v>24680</v>
      </c>
      <c r="Q983" t="s">
        <v>95</v>
      </c>
      <c r="R983">
        <v>349</v>
      </c>
      <c r="S983" s="2">
        <v>44864</v>
      </c>
      <c r="T983" t="s">
        <v>42</v>
      </c>
      <c r="U983">
        <v>0</v>
      </c>
      <c r="V983" t="s">
        <v>71</v>
      </c>
      <c r="W983">
        <v>484</v>
      </c>
      <c r="X983" t="s">
        <v>44</v>
      </c>
      <c r="Y983" t="s">
        <v>61</v>
      </c>
      <c r="Z983">
        <v>0</v>
      </c>
      <c r="AA983">
        <v>66</v>
      </c>
      <c r="AB983">
        <v>20845</v>
      </c>
      <c r="AC983" t="s">
        <v>73</v>
      </c>
    </row>
    <row r="984" spans="1:29" x14ac:dyDescent="0.3">
      <c r="A984" s="1" t="s">
        <v>29</v>
      </c>
      <c r="B984" t="s">
        <v>393</v>
      </c>
      <c r="C984" t="s">
        <v>1262</v>
      </c>
      <c r="D984" t="s">
        <v>201</v>
      </c>
      <c r="E984">
        <v>1</v>
      </c>
      <c r="F984" t="s">
        <v>186</v>
      </c>
      <c r="G984" t="s">
        <v>710</v>
      </c>
      <c r="H984" t="s">
        <v>35</v>
      </c>
      <c r="I984" t="s">
        <v>210</v>
      </c>
      <c r="J984" t="s">
        <v>739</v>
      </c>
      <c r="K984" t="s">
        <v>3452</v>
      </c>
      <c r="L984" t="s">
        <v>3453</v>
      </c>
      <c r="M984" t="s">
        <v>654</v>
      </c>
      <c r="N984" t="s">
        <v>84</v>
      </c>
      <c r="O984">
        <v>13160</v>
      </c>
      <c r="P984">
        <v>17624</v>
      </c>
      <c r="Q984" t="s">
        <v>59</v>
      </c>
      <c r="R984">
        <v>784</v>
      </c>
      <c r="S984" s="2">
        <v>44422</v>
      </c>
      <c r="T984" t="s">
        <v>42</v>
      </c>
      <c r="U984">
        <v>40835</v>
      </c>
      <c r="V984" t="s">
        <v>43</v>
      </c>
      <c r="W984">
        <v>696</v>
      </c>
      <c r="X984" t="s">
        <v>44</v>
      </c>
      <c r="Y984" t="s">
        <v>61</v>
      </c>
      <c r="Z984">
        <v>0</v>
      </c>
      <c r="AA984">
        <v>976</v>
      </c>
      <c r="AB984">
        <v>13846</v>
      </c>
      <c r="AC984" t="s">
        <v>73</v>
      </c>
    </row>
    <row r="985" spans="1:29" x14ac:dyDescent="0.3">
      <c r="A985" s="1" t="s">
        <v>47</v>
      </c>
      <c r="B985" t="s">
        <v>48</v>
      </c>
      <c r="C985" t="s">
        <v>3245</v>
      </c>
      <c r="D985" t="s">
        <v>32</v>
      </c>
      <c r="E985">
        <v>5</v>
      </c>
      <c r="F985" t="s">
        <v>99</v>
      </c>
      <c r="G985" t="s">
        <v>529</v>
      </c>
      <c r="H985" t="s">
        <v>35</v>
      </c>
      <c r="I985" t="s">
        <v>1025</v>
      </c>
      <c r="J985" t="s">
        <v>2804</v>
      </c>
      <c r="K985" t="s">
        <v>3454</v>
      </c>
      <c r="L985" t="s">
        <v>3455</v>
      </c>
      <c r="M985" t="s">
        <v>57</v>
      </c>
      <c r="N985" t="s">
        <v>58</v>
      </c>
      <c r="O985">
        <v>24671</v>
      </c>
      <c r="P985">
        <v>27578</v>
      </c>
      <c r="Q985" t="s">
        <v>41</v>
      </c>
      <c r="R985">
        <v>552</v>
      </c>
      <c r="S985" s="2">
        <v>44545</v>
      </c>
      <c r="T985" t="s">
        <v>42</v>
      </c>
      <c r="U985">
        <v>0</v>
      </c>
      <c r="V985" t="s">
        <v>106</v>
      </c>
      <c r="W985">
        <v>437</v>
      </c>
      <c r="X985" t="s">
        <v>44</v>
      </c>
      <c r="Y985" t="s">
        <v>61</v>
      </c>
      <c r="Z985">
        <v>4324</v>
      </c>
      <c r="AA985">
        <v>172</v>
      </c>
      <c r="AB985">
        <v>25882</v>
      </c>
      <c r="AC985" t="s">
        <v>46</v>
      </c>
    </row>
    <row r="986" spans="1:29" x14ac:dyDescent="0.3">
      <c r="A986" s="1" t="s">
        <v>47</v>
      </c>
      <c r="B986" t="s">
        <v>176</v>
      </c>
      <c r="C986" t="s">
        <v>1666</v>
      </c>
      <c r="D986" t="s">
        <v>128</v>
      </c>
      <c r="E986">
        <v>5</v>
      </c>
      <c r="F986" t="s">
        <v>129</v>
      </c>
      <c r="G986" t="s">
        <v>130</v>
      </c>
      <c r="H986" t="s">
        <v>35</v>
      </c>
      <c r="I986" t="s">
        <v>66</v>
      </c>
      <c r="J986" t="s">
        <v>306</v>
      </c>
      <c r="K986" t="s">
        <v>3456</v>
      </c>
      <c r="L986" t="s">
        <v>3457</v>
      </c>
      <c r="M986" t="s">
        <v>957</v>
      </c>
      <c r="N986" t="s">
        <v>84</v>
      </c>
      <c r="O986">
        <v>19060</v>
      </c>
      <c r="P986">
        <v>22722</v>
      </c>
      <c r="Q986" t="s">
        <v>95</v>
      </c>
      <c r="R986">
        <v>246</v>
      </c>
      <c r="S986" s="2">
        <v>44893</v>
      </c>
      <c r="T986" t="s">
        <v>42</v>
      </c>
      <c r="U986">
        <v>0</v>
      </c>
      <c r="V986" t="s">
        <v>106</v>
      </c>
      <c r="W986">
        <v>676</v>
      </c>
      <c r="X986" t="s">
        <v>44</v>
      </c>
      <c r="Y986" t="s">
        <v>45</v>
      </c>
      <c r="Z986">
        <v>0</v>
      </c>
      <c r="AA986">
        <v>401</v>
      </c>
      <c r="AB986">
        <v>22008</v>
      </c>
      <c r="AC986" t="s">
        <v>73</v>
      </c>
    </row>
    <row r="987" spans="1:29" x14ac:dyDescent="0.3">
      <c r="A987" s="1" t="s">
        <v>47</v>
      </c>
      <c r="B987" t="s">
        <v>234</v>
      </c>
      <c r="C987" t="s">
        <v>2970</v>
      </c>
      <c r="D987" t="s">
        <v>236</v>
      </c>
      <c r="E987">
        <v>3</v>
      </c>
      <c r="F987" t="s">
        <v>129</v>
      </c>
      <c r="G987" t="s">
        <v>700</v>
      </c>
      <c r="H987" t="s">
        <v>79</v>
      </c>
      <c r="I987" t="s">
        <v>656</v>
      </c>
      <c r="J987" t="s">
        <v>3458</v>
      </c>
      <c r="K987" t="s">
        <v>3459</v>
      </c>
      <c r="L987" t="s">
        <v>3460</v>
      </c>
      <c r="M987" t="s">
        <v>483</v>
      </c>
      <c r="N987" t="s">
        <v>58</v>
      </c>
      <c r="O987">
        <v>20983</v>
      </c>
      <c r="P987">
        <v>25332</v>
      </c>
      <c r="Q987" t="s">
        <v>95</v>
      </c>
      <c r="R987">
        <v>330</v>
      </c>
      <c r="S987" s="2">
        <v>44703</v>
      </c>
      <c r="T987" s="2">
        <v>44728</v>
      </c>
      <c r="U987">
        <v>0</v>
      </c>
      <c r="V987" t="s">
        <v>106</v>
      </c>
      <c r="W987">
        <v>702</v>
      </c>
      <c r="X987" t="s">
        <v>60</v>
      </c>
      <c r="Y987" t="s">
        <v>45</v>
      </c>
      <c r="Z987">
        <v>2105</v>
      </c>
      <c r="AA987">
        <v>814</v>
      </c>
      <c r="AB987">
        <v>24749</v>
      </c>
      <c r="AC987" t="s">
        <v>107</v>
      </c>
    </row>
    <row r="988" spans="1:29" x14ac:dyDescent="0.3">
      <c r="A988" s="1" t="s">
        <v>29</v>
      </c>
      <c r="B988" t="s">
        <v>86</v>
      </c>
      <c r="C988" t="s">
        <v>87</v>
      </c>
      <c r="D988" t="s">
        <v>128</v>
      </c>
      <c r="E988">
        <v>2</v>
      </c>
      <c r="F988" t="s">
        <v>221</v>
      </c>
      <c r="G988" t="s">
        <v>506</v>
      </c>
      <c r="H988" t="s">
        <v>79</v>
      </c>
      <c r="I988" t="s">
        <v>995</v>
      </c>
      <c r="J988" t="s">
        <v>323</v>
      </c>
      <c r="K988" t="s">
        <v>3461</v>
      </c>
      <c r="L988" t="s">
        <v>3462</v>
      </c>
      <c r="M988" t="s">
        <v>1100</v>
      </c>
      <c r="N988" t="s">
        <v>58</v>
      </c>
      <c r="O988">
        <v>11592</v>
      </c>
      <c r="P988">
        <v>14069</v>
      </c>
      <c r="Q988" t="s">
        <v>41</v>
      </c>
      <c r="R988">
        <v>177</v>
      </c>
      <c r="S988" s="2">
        <v>44943</v>
      </c>
      <c r="T988" s="2">
        <v>44968</v>
      </c>
      <c r="U988">
        <v>0</v>
      </c>
      <c r="V988" t="s">
        <v>43</v>
      </c>
      <c r="W988">
        <v>627</v>
      </c>
      <c r="X988" t="s">
        <v>60</v>
      </c>
      <c r="Y988" t="s">
        <v>61</v>
      </c>
      <c r="Z988">
        <v>4649</v>
      </c>
      <c r="AA988">
        <v>282</v>
      </c>
      <c r="AB988">
        <v>13000</v>
      </c>
      <c r="AC988" t="s">
        <v>107</v>
      </c>
    </row>
    <row r="989" spans="1:29" x14ac:dyDescent="0.3">
      <c r="A989" s="1" t="s">
        <v>29</v>
      </c>
      <c r="B989" t="s">
        <v>541</v>
      </c>
      <c r="C989" t="s">
        <v>1570</v>
      </c>
      <c r="D989" t="s">
        <v>257</v>
      </c>
      <c r="E989">
        <v>6</v>
      </c>
      <c r="F989" t="s">
        <v>64</v>
      </c>
      <c r="G989" t="s">
        <v>376</v>
      </c>
      <c r="H989" t="s">
        <v>79</v>
      </c>
      <c r="I989" t="s">
        <v>838</v>
      </c>
      <c r="J989" t="s">
        <v>224</v>
      </c>
      <c r="K989" t="s">
        <v>3463</v>
      </c>
      <c r="L989" t="s">
        <v>2545</v>
      </c>
      <c r="M989" t="s">
        <v>546</v>
      </c>
      <c r="N989" t="s">
        <v>58</v>
      </c>
      <c r="O989">
        <v>3722</v>
      </c>
      <c r="P989">
        <v>6942</v>
      </c>
      <c r="Q989" t="s">
        <v>95</v>
      </c>
      <c r="R989">
        <v>493</v>
      </c>
      <c r="S989" s="2">
        <v>45022</v>
      </c>
      <c r="T989" s="2">
        <v>45036</v>
      </c>
      <c r="U989">
        <v>0</v>
      </c>
      <c r="V989" t="s">
        <v>71</v>
      </c>
      <c r="W989">
        <v>413</v>
      </c>
      <c r="X989" t="s">
        <v>60</v>
      </c>
      <c r="Y989" t="s">
        <v>45</v>
      </c>
      <c r="Z989">
        <v>1450</v>
      </c>
      <c r="AA989">
        <v>750</v>
      </c>
      <c r="AB989">
        <v>5406</v>
      </c>
      <c r="AC989" t="s">
        <v>46</v>
      </c>
    </row>
    <row r="990" spans="1:29" x14ac:dyDescent="0.3">
      <c r="A990" s="1" t="s">
        <v>29</v>
      </c>
      <c r="B990" t="s">
        <v>96</v>
      </c>
      <c r="C990" t="s">
        <v>1133</v>
      </c>
      <c r="D990" t="s">
        <v>201</v>
      </c>
      <c r="E990">
        <v>10</v>
      </c>
      <c r="F990" t="s">
        <v>271</v>
      </c>
      <c r="G990" t="s">
        <v>353</v>
      </c>
      <c r="H990" t="s">
        <v>35</v>
      </c>
      <c r="I990" t="s">
        <v>417</v>
      </c>
      <c r="J990" t="s">
        <v>878</v>
      </c>
      <c r="K990" t="s">
        <v>3464</v>
      </c>
      <c r="L990" t="s">
        <v>3465</v>
      </c>
      <c r="M990" t="s">
        <v>1197</v>
      </c>
      <c r="N990" t="s">
        <v>94</v>
      </c>
      <c r="O990">
        <v>23793</v>
      </c>
      <c r="P990">
        <v>27104</v>
      </c>
      <c r="Q990" t="s">
        <v>95</v>
      </c>
      <c r="R990">
        <v>694</v>
      </c>
      <c r="S990" s="2">
        <v>44742</v>
      </c>
      <c r="T990" s="2">
        <v>44744</v>
      </c>
      <c r="U990">
        <v>0</v>
      </c>
      <c r="V990" t="s">
        <v>43</v>
      </c>
      <c r="W990">
        <v>580</v>
      </c>
      <c r="X990" t="s">
        <v>60</v>
      </c>
      <c r="Y990" t="s">
        <v>61</v>
      </c>
      <c r="Z990">
        <v>0</v>
      </c>
      <c r="AA990">
        <v>346</v>
      </c>
      <c r="AB990">
        <v>24503</v>
      </c>
      <c r="AC990" t="s">
        <v>73</v>
      </c>
    </row>
    <row r="991" spans="1:29" x14ac:dyDescent="0.3">
      <c r="A991" s="1" t="s">
        <v>47</v>
      </c>
      <c r="B991" t="s">
        <v>145</v>
      </c>
      <c r="C991" t="s">
        <v>3466</v>
      </c>
      <c r="D991" t="s">
        <v>128</v>
      </c>
      <c r="E991">
        <v>6</v>
      </c>
      <c r="F991" t="s">
        <v>221</v>
      </c>
      <c r="G991" t="s">
        <v>1096</v>
      </c>
      <c r="H991" t="s">
        <v>35</v>
      </c>
      <c r="I991" t="s">
        <v>3467</v>
      </c>
      <c r="J991" t="s">
        <v>1371</v>
      </c>
      <c r="K991" t="s">
        <v>3468</v>
      </c>
      <c r="L991" t="s">
        <v>3469</v>
      </c>
      <c r="M991" t="s">
        <v>2965</v>
      </c>
      <c r="N991" t="s">
        <v>84</v>
      </c>
      <c r="O991">
        <v>7235</v>
      </c>
      <c r="P991">
        <v>11125</v>
      </c>
      <c r="Q991" t="s">
        <v>59</v>
      </c>
      <c r="R991">
        <v>804</v>
      </c>
      <c r="S991" s="2">
        <v>45357</v>
      </c>
      <c r="T991" s="2">
        <v>45365</v>
      </c>
      <c r="U991">
        <v>33761</v>
      </c>
      <c r="V991" t="s">
        <v>71</v>
      </c>
      <c r="W991">
        <v>452</v>
      </c>
      <c r="X991" t="s">
        <v>60</v>
      </c>
      <c r="Y991" t="s">
        <v>45</v>
      </c>
      <c r="Z991">
        <v>0</v>
      </c>
      <c r="AA991">
        <v>37</v>
      </c>
      <c r="AB991">
        <v>9125</v>
      </c>
      <c r="AC991" t="s">
        <v>107</v>
      </c>
    </row>
    <row r="992" spans="1:29" x14ac:dyDescent="0.3">
      <c r="A992" s="1" t="s">
        <v>29</v>
      </c>
      <c r="B992" t="s">
        <v>327</v>
      </c>
      <c r="C992" t="s">
        <v>1432</v>
      </c>
      <c r="D992" t="s">
        <v>50</v>
      </c>
      <c r="E992">
        <v>1</v>
      </c>
      <c r="F992" t="s">
        <v>33</v>
      </c>
      <c r="G992" t="s">
        <v>209</v>
      </c>
      <c r="H992" t="s">
        <v>35</v>
      </c>
      <c r="I992" t="s">
        <v>1940</v>
      </c>
      <c r="J992" t="s">
        <v>1450</v>
      </c>
      <c r="K992">
        <v>9003065937</v>
      </c>
      <c r="L992" t="s">
        <v>3470</v>
      </c>
      <c r="M992" t="s">
        <v>1023</v>
      </c>
      <c r="N992" t="s">
        <v>84</v>
      </c>
      <c r="O992">
        <v>3458</v>
      </c>
      <c r="P992">
        <v>7831</v>
      </c>
      <c r="Q992" t="s">
        <v>95</v>
      </c>
      <c r="R992">
        <v>50</v>
      </c>
      <c r="S992" s="2">
        <v>45158</v>
      </c>
      <c r="T992" t="s">
        <v>42</v>
      </c>
      <c r="U992">
        <v>0</v>
      </c>
      <c r="V992" t="s">
        <v>106</v>
      </c>
      <c r="W992">
        <v>732</v>
      </c>
      <c r="X992" t="s">
        <v>44</v>
      </c>
      <c r="Y992" t="s">
        <v>45</v>
      </c>
      <c r="Z992">
        <v>0</v>
      </c>
      <c r="AA992">
        <v>637</v>
      </c>
      <c r="AB992">
        <v>6108</v>
      </c>
      <c r="AC992" t="s">
        <v>46</v>
      </c>
    </row>
    <row r="993" spans="1:29" x14ac:dyDescent="0.3">
      <c r="A993" s="1" t="s">
        <v>47</v>
      </c>
      <c r="B993" t="s">
        <v>176</v>
      </c>
      <c r="C993" t="s">
        <v>3141</v>
      </c>
      <c r="D993" t="s">
        <v>155</v>
      </c>
      <c r="E993">
        <v>7</v>
      </c>
      <c r="F993" t="s">
        <v>221</v>
      </c>
      <c r="G993" t="s">
        <v>1096</v>
      </c>
      <c r="H993" t="s">
        <v>79</v>
      </c>
      <c r="I993" t="s">
        <v>3190</v>
      </c>
      <c r="J993" t="s">
        <v>1662</v>
      </c>
      <c r="K993" t="s">
        <v>3471</v>
      </c>
      <c r="L993" t="s">
        <v>3472</v>
      </c>
      <c r="M993" t="s">
        <v>887</v>
      </c>
      <c r="N993" t="s">
        <v>58</v>
      </c>
      <c r="O993">
        <v>7345</v>
      </c>
      <c r="P993">
        <v>9589</v>
      </c>
      <c r="Q993" t="s">
        <v>41</v>
      </c>
      <c r="R993">
        <v>971</v>
      </c>
      <c r="S993" s="2">
        <v>45223</v>
      </c>
      <c r="T993" s="2">
        <v>45239</v>
      </c>
      <c r="U993">
        <v>0</v>
      </c>
      <c r="V993" t="s">
        <v>71</v>
      </c>
      <c r="W993">
        <v>522</v>
      </c>
      <c r="X993" t="s">
        <v>60</v>
      </c>
      <c r="Y993" t="s">
        <v>61</v>
      </c>
      <c r="Z993">
        <v>1722</v>
      </c>
      <c r="AA993">
        <v>687</v>
      </c>
      <c r="AB993">
        <v>8601</v>
      </c>
      <c r="AC993" t="s">
        <v>73</v>
      </c>
    </row>
    <row r="994" spans="1:29" x14ac:dyDescent="0.3">
      <c r="A994" s="1" t="s">
        <v>29</v>
      </c>
      <c r="B994" t="s">
        <v>30</v>
      </c>
      <c r="C994" t="s">
        <v>1954</v>
      </c>
      <c r="D994" t="s">
        <v>169</v>
      </c>
      <c r="E994">
        <v>9</v>
      </c>
      <c r="F994" t="s">
        <v>271</v>
      </c>
      <c r="G994" t="s">
        <v>400</v>
      </c>
      <c r="H994" t="s">
        <v>35</v>
      </c>
      <c r="I994" t="s">
        <v>3473</v>
      </c>
      <c r="J994" t="s">
        <v>1209</v>
      </c>
      <c r="K994">
        <v>1336751409</v>
      </c>
      <c r="L994" t="s">
        <v>3474</v>
      </c>
      <c r="M994" t="s">
        <v>825</v>
      </c>
      <c r="N994" t="s">
        <v>58</v>
      </c>
      <c r="O994">
        <v>26632</v>
      </c>
      <c r="P994">
        <v>30652</v>
      </c>
      <c r="Q994" t="s">
        <v>41</v>
      </c>
      <c r="R994">
        <v>601</v>
      </c>
      <c r="S994" s="2">
        <v>45231</v>
      </c>
      <c r="T994" t="s">
        <v>42</v>
      </c>
      <c r="U994">
        <v>0</v>
      </c>
      <c r="V994" t="s">
        <v>106</v>
      </c>
      <c r="W994">
        <v>592</v>
      </c>
      <c r="X994" t="s">
        <v>44</v>
      </c>
      <c r="Y994" t="s">
        <v>61</v>
      </c>
      <c r="Z994">
        <v>4696</v>
      </c>
      <c r="AA994">
        <v>815</v>
      </c>
      <c r="AB994">
        <v>28470</v>
      </c>
      <c r="AC994" t="s">
        <v>73</v>
      </c>
    </row>
    <row r="995" spans="1:29" x14ac:dyDescent="0.3">
      <c r="A995" s="1" t="s">
        <v>47</v>
      </c>
      <c r="B995" t="s">
        <v>153</v>
      </c>
      <c r="C995" t="s">
        <v>3475</v>
      </c>
      <c r="D995" t="s">
        <v>98</v>
      </c>
      <c r="E995">
        <v>1</v>
      </c>
      <c r="F995" t="s">
        <v>271</v>
      </c>
      <c r="G995" t="s">
        <v>715</v>
      </c>
      <c r="H995" t="s">
        <v>35</v>
      </c>
      <c r="I995" t="s">
        <v>3328</v>
      </c>
      <c r="J995" t="s">
        <v>1662</v>
      </c>
      <c r="K995" t="s">
        <v>3476</v>
      </c>
      <c r="L995" t="s">
        <v>3477</v>
      </c>
      <c r="M995" t="s">
        <v>255</v>
      </c>
      <c r="N995" t="s">
        <v>58</v>
      </c>
      <c r="O995">
        <v>14109</v>
      </c>
      <c r="P995">
        <v>17038</v>
      </c>
      <c r="Q995" t="s">
        <v>41</v>
      </c>
      <c r="R995">
        <v>968</v>
      </c>
      <c r="S995" s="2">
        <v>45204</v>
      </c>
      <c r="T995" t="s">
        <v>42</v>
      </c>
      <c r="U995">
        <v>0</v>
      </c>
      <c r="V995" t="s">
        <v>106</v>
      </c>
      <c r="W995">
        <v>555</v>
      </c>
      <c r="X995" t="s">
        <v>44</v>
      </c>
      <c r="Y995" t="s">
        <v>72</v>
      </c>
      <c r="Z995">
        <v>3499</v>
      </c>
      <c r="AA995">
        <v>811</v>
      </c>
      <c r="AB995">
        <v>15129</v>
      </c>
      <c r="AC995" t="s">
        <v>73</v>
      </c>
    </row>
    <row r="996" spans="1:29" x14ac:dyDescent="0.3">
      <c r="A996" s="1" t="s">
        <v>29</v>
      </c>
      <c r="B996" t="s">
        <v>393</v>
      </c>
      <c r="C996" t="s">
        <v>3225</v>
      </c>
      <c r="D996" t="s">
        <v>201</v>
      </c>
      <c r="E996">
        <v>7</v>
      </c>
      <c r="F996" t="s">
        <v>221</v>
      </c>
      <c r="G996" t="s">
        <v>667</v>
      </c>
      <c r="H996" t="s">
        <v>79</v>
      </c>
      <c r="I996" t="s">
        <v>101</v>
      </c>
      <c r="J996" t="s">
        <v>396</v>
      </c>
      <c r="K996" t="s">
        <v>3478</v>
      </c>
      <c r="L996" t="s">
        <v>3479</v>
      </c>
      <c r="M996" t="s">
        <v>2103</v>
      </c>
      <c r="N996" t="s">
        <v>40</v>
      </c>
      <c r="O996">
        <v>15805</v>
      </c>
      <c r="P996">
        <v>18748</v>
      </c>
      <c r="Q996" t="s">
        <v>41</v>
      </c>
      <c r="R996">
        <v>22</v>
      </c>
      <c r="S996" s="2">
        <v>44954</v>
      </c>
      <c r="T996" t="s">
        <v>42</v>
      </c>
      <c r="U996">
        <v>0</v>
      </c>
      <c r="V996" t="s">
        <v>43</v>
      </c>
      <c r="W996">
        <v>837</v>
      </c>
      <c r="X996" t="s">
        <v>44</v>
      </c>
      <c r="Y996" t="s">
        <v>45</v>
      </c>
      <c r="Z996">
        <v>0</v>
      </c>
      <c r="AA996">
        <v>538</v>
      </c>
      <c r="AB996">
        <v>18244</v>
      </c>
      <c r="AC996" t="s">
        <v>73</v>
      </c>
    </row>
    <row r="997" spans="1:29" x14ac:dyDescent="0.3">
      <c r="A997" s="1" t="s">
        <v>29</v>
      </c>
      <c r="B997" t="s">
        <v>363</v>
      </c>
      <c r="C997" t="s">
        <v>2724</v>
      </c>
      <c r="D997" t="s">
        <v>178</v>
      </c>
      <c r="E997">
        <v>10</v>
      </c>
      <c r="F997" t="s">
        <v>99</v>
      </c>
      <c r="G997" t="s">
        <v>579</v>
      </c>
      <c r="H997" t="s">
        <v>79</v>
      </c>
      <c r="I997" t="s">
        <v>502</v>
      </c>
      <c r="J997" t="s">
        <v>936</v>
      </c>
      <c r="K997" t="s">
        <v>3480</v>
      </c>
      <c r="L997" t="s">
        <v>3481</v>
      </c>
      <c r="M997" t="s">
        <v>421</v>
      </c>
      <c r="N997" t="s">
        <v>84</v>
      </c>
      <c r="O997">
        <v>6788</v>
      </c>
      <c r="P997">
        <v>10677</v>
      </c>
      <c r="Q997" t="s">
        <v>59</v>
      </c>
      <c r="R997">
        <v>395</v>
      </c>
      <c r="S997" s="2">
        <v>45337</v>
      </c>
      <c r="T997" s="2">
        <v>45350</v>
      </c>
      <c r="U997">
        <v>40387</v>
      </c>
      <c r="V997" t="s">
        <v>85</v>
      </c>
      <c r="W997">
        <v>716</v>
      </c>
      <c r="X997" t="s">
        <v>60</v>
      </c>
      <c r="Y997" t="s">
        <v>45</v>
      </c>
      <c r="Z997">
        <v>0</v>
      </c>
      <c r="AA997">
        <v>992</v>
      </c>
      <c r="AB997">
        <v>10137</v>
      </c>
      <c r="AC997" t="s">
        <v>73</v>
      </c>
    </row>
    <row r="998" spans="1:29" x14ac:dyDescent="0.3">
      <c r="A998" s="1" t="s">
        <v>29</v>
      </c>
      <c r="B998" t="s">
        <v>393</v>
      </c>
      <c r="C998" t="s">
        <v>2642</v>
      </c>
      <c r="D998" t="s">
        <v>169</v>
      </c>
      <c r="E998">
        <v>6</v>
      </c>
      <c r="F998" t="s">
        <v>77</v>
      </c>
      <c r="G998" t="s">
        <v>78</v>
      </c>
      <c r="H998" t="s">
        <v>79</v>
      </c>
      <c r="I998" t="s">
        <v>1593</v>
      </c>
      <c r="J998" t="s">
        <v>266</v>
      </c>
      <c r="K998" t="s">
        <v>3482</v>
      </c>
      <c r="L998" t="s">
        <v>3483</v>
      </c>
      <c r="M998" t="s">
        <v>603</v>
      </c>
      <c r="N998" t="s">
        <v>84</v>
      </c>
      <c r="O998">
        <v>25525</v>
      </c>
      <c r="P998">
        <v>28566</v>
      </c>
      <c r="Q998" t="s">
        <v>59</v>
      </c>
      <c r="R998">
        <v>449</v>
      </c>
      <c r="S998" s="2">
        <v>44317</v>
      </c>
      <c r="T998" t="s">
        <v>42</v>
      </c>
      <c r="U998">
        <v>39293</v>
      </c>
      <c r="V998" t="s">
        <v>106</v>
      </c>
      <c r="W998">
        <v>557</v>
      </c>
      <c r="X998" t="s">
        <v>44</v>
      </c>
      <c r="Y998" t="s">
        <v>45</v>
      </c>
      <c r="Z998">
        <v>0</v>
      </c>
      <c r="AA998">
        <v>358</v>
      </c>
      <c r="AB998">
        <v>28437</v>
      </c>
      <c r="AC998" t="s">
        <v>107</v>
      </c>
    </row>
    <row r="999" spans="1:29" x14ac:dyDescent="0.3">
      <c r="A999" s="1" t="s">
        <v>47</v>
      </c>
      <c r="B999" t="s">
        <v>145</v>
      </c>
      <c r="C999" t="s">
        <v>688</v>
      </c>
      <c r="D999" t="s">
        <v>201</v>
      </c>
      <c r="E999">
        <v>5</v>
      </c>
      <c r="F999" t="s">
        <v>64</v>
      </c>
      <c r="G999" t="s">
        <v>258</v>
      </c>
      <c r="H999" t="s">
        <v>79</v>
      </c>
      <c r="I999" t="s">
        <v>1083</v>
      </c>
      <c r="J999" t="s">
        <v>2602</v>
      </c>
      <c r="K999" t="s">
        <v>3484</v>
      </c>
      <c r="L999" t="s">
        <v>3485</v>
      </c>
      <c r="M999" t="s">
        <v>152</v>
      </c>
      <c r="N999" t="s">
        <v>84</v>
      </c>
      <c r="O999">
        <v>19975</v>
      </c>
      <c r="P999">
        <v>22417</v>
      </c>
      <c r="Q999" t="s">
        <v>59</v>
      </c>
      <c r="R999">
        <v>945</v>
      </c>
      <c r="S999" s="2">
        <v>44581</v>
      </c>
      <c r="T999" t="s">
        <v>42</v>
      </c>
      <c r="U999">
        <v>34041</v>
      </c>
      <c r="V999" t="s">
        <v>106</v>
      </c>
      <c r="W999">
        <v>406</v>
      </c>
      <c r="X999" t="s">
        <v>44</v>
      </c>
      <c r="Y999" t="s">
        <v>61</v>
      </c>
      <c r="Z999">
        <v>0</v>
      </c>
      <c r="AA999">
        <v>312</v>
      </c>
      <c r="AB999">
        <v>20336</v>
      </c>
      <c r="AC999" t="s">
        <v>73</v>
      </c>
    </row>
    <row r="1000" spans="1:29" x14ac:dyDescent="0.3">
      <c r="A1000" s="1" t="s">
        <v>29</v>
      </c>
      <c r="B1000" t="s">
        <v>363</v>
      </c>
      <c r="C1000" t="s">
        <v>3486</v>
      </c>
      <c r="D1000" t="s">
        <v>387</v>
      </c>
      <c r="E1000">
        <v>2</v>
      </c>
      <c r="F1000" t="s">
        <v>221</v>
      </c>
      <c r="G1000" t="s">
        <v>858</v>
      </c>
      <c r="H1000" t="s">
        <v>35</v>
      </c>
      <c r="I1000" t="s">
        <v>701</v>
      </c>
      <c r="J1000" t="s">
        <v>3487</v>
      </c>
      <c r="K1000" t="s">
        <v>3488</v>
      </c>
      <c r="L1000" t="s">
        <v>3489</v>
      </c>
      <c r="M1000" t="s">
        <v>421</v>
      </c>
      <c r="N1000" t="s">
        <v>84</v>
      </c>
      <c r="O1000">
        <v>4005</v>
      </c>
      <c r="P1000">
        <v>6008</v>
      </c>
      <c r="Q1000" t="s">
        <v>59</v>
      </c>
      <c r="R1000">
        <v>455</v>
      </c>
      <c r="S1000" s="2">
        <v>44859</v>
      </c>
      <c r="T1000" s="2">
        <v>44876</v>
      </c>
      <c r="U1000">
        <v>33102</v>
      </c>
      <c r="V1000" t="s">
        <v>106</v>
      </c>
      <c r="W1000">
        <v>717</v>
      </c>
      <c r="X1000" t="s">
        <v>60</v>
      </c>
      <c r="Y1000" t="s">
        <v>61</v>
      </c>
      <c r="Z1000">
        <v>0</v>
      </c>
      <c r="AA1000">
        <v>313</v>
      </c>
      <c r="AB1000">
        <v>5327</v>
      </c>
      <c r="AC1000" t="s">
        <v>73</v>
      </c>
    </row>
    <row r="1001" spans="1:29" x14ac:dyDescent="0.3">
      <c r="A1001" s="1" t="s">
        <v>47</v>
      </c>
      <c r="B1001" t="s">
        <v>234</v>
      </c>
      <c r="C1001" t="s">
        <v>742</v>
      </c>
      <c r="D1001" t="s">
        <v>178</v>
      </c>
      <c r="E1001">
        <v>8</v>
      </c>
      <c r="F1001" t="s">
        <v>221</v>
      </c>
      <c r="G1001" t="s">
        <v>882</v>
      </c>
      <c r="H1001" t="s">
        <v>35</v>
      </c>
      <c r="I1001" t="s">
        <v>140</v>
      </c>
      <c r="J1001" t="s">
        <v>354</v>
      </c>
      <c r="K1001" t="s">
        <v>3490</v>
      </c>
      <c r="L1001" t="s">
        <v>3491</v>
      </c>
      <c r="M1001" t="s">
        <v>984</v>
      </c>
      <c r="N1001" t="s">
        <v>84</v>
      </c>
      <c r="O1001">
        <v>7761</v>
      </c>
      <c r="P1001">
        <v>10640</v>
      </c>
      <c r="Q1001" t="s">
        <v>41</v>
      </c>
      <c r="R1001">
        <v>397</v>
      </c>
      <c r="S1001" s="2">
        <v>45322</v>
      </c>
      <c r="T1001" s="2">
        <v>45351</v>
      </c>
      <c r="U1001">
        <v>0</v>
      </c>
      <c r="V1001" t="s">
        <v>71</v>
      </c>
      <c r="W1001">
        <v>535</v>
      </c>
      <c r="X1001" t="s">
        <v>60</v>
      </c>
      <c r="Y1001" t="s">
        <v>72</v>
      </c>
      <c r="Z1001">
        <v>0</v>
      </c>
      <c r="AA1001">
        <v>537</v>
      </c>
      <c r="AB1001">
        <v>9889</v>
      </c>
      <c r="AC1001" t="s">
        <v>73</v>
      </c>
    </row>
    <row r="1002" spans="1:29" x14ac:dyDescent="0.3">
      <c r="A1002" s="1" t="s">
        <v>29</v>
      </c>
      <c r="B1002" t="s">
        <v>228</v>
      </c>
      <c r="C1002" t="s">
        <v>1652</v>
      </c>
      <c r="D1002" t="s">
        <v>138</v>
      </c>
      <c r="E1002">
        <v>8</v>
      </c>
      <c r="F1002" t="s">
        <v>33</v>
      </c>
      <c r="G1002" t="s">
        <v>170</v>
      </c>
      <c r="H1002" t="s">
        <v>79</v>
      </c>
      <c r="I1002" t="s">
        <v>3492</v>
      </c>
      <c r="J1002" t="s">
        <v>372</v>
      </c>
      <c r="K1002">
        <f>1-668-365-4618</f>
        <v>-5650</v>
      </c>
      <c r="L1002" t="s">
        <v>3493</v>
      </c>
      <c r="M1002" t="s">
        <v>993</v>
      </c>
      <c r="N1002" t="s">
        <v>40</v>
      </c>
      <c r="O1002">
        <v>7179</v>
      </c>
      <c r="P1002">
        <v>11616</v>
      </c>
      <c r="Q1002" t="s">
        <v>41</v>
      </c>
      <c r="R1002">
        <v>949</v>
      </c>
      <c r="S1002" s="2">
        <v>45121</v>
      </c>
      <c r="T1002" t="s">
        <v>42</v>
      </c>
      <c r="U1002">
        <v>0</v>
      </c>
      <c r="V1002" t="s">
        <v>106</v>
      </c>
      <c r="W1002">
        <v>641</v>
      </c>
      <c r="X1002" t="s">
        <v>44</v>
      </c>
      <c r="Y1002" t="s">
        <v>61</v>
      </c>
      <c r="Z1002">
        <v>0</v>
      </c>
      <c r="AA1002">
        <v>672</v>
      </c>
      <c r="AB1002">
        <v>11489</v>
      </c>
      <c r="AC1002" t="s">
        <v>107</v>
      </c>
    </row>
    <row r="1003" spans="1:29" x14ac:dyDescent="0.3">
      <c r="A1003" s="1" t="s">
        <v>47</v>
      </c>
      <c r="B1003" t="s">
        <v>234</v>
      </c>
      <c r="C1003" t="s">
        <v>742</v>
      </c>
      <c r="D1003" t="s">
        <v>169</v>
      </c>
      <c r="E1003">
        <v>8</v>
      </c>
      <c r="F1003" t="s">
        <v>221</v>
      </c>
      <c r="G1003" t="s">
        <v>667</v>
      </c>
      <c r="H1003" t="s">
        <v>79</v>
      </c>
      <c r="I1003" t="s">
        <v>464</v>
      </c>
      <c r="J1003" t="s">
        <v>3494</v>
      </c>
      <c r="K1003" t="s">
        <v>3495</v>
      </c>
      <c r="L1003" t="s">
        <v>3496</v>
      </c>
      <c r="M1003" t="s">
        <v>1972</v>
      </c>
      <c r="N1003" t="s">
        <v>58</v>
      </c>
      <c r="O1003">
        <v>23207</v>
      </c>
      <c r="P1003">
        <v>27423</v>
      </c>
      <c r="Q1003" t="s">
        <v>95</v>
      </c>
      <c r="R1003">
        <v>403</v>
      </c>
      <c r="S1003" s="2">
        <v>44874</v>
      </c>
      <c r="T1003" s="2">
        <v>44876</v>
      </c>
      <c r="U1003">
        <v>0</v>
      </c>
      <c r="V1003" t="s">
        <v>85</v>
      </c>
      <c r="W1003">
        <v>628</v>
      </c>
      <c r="X1003" t="s">
        <v>60</v>
      </c>
      <c r="Y1003" t="s">
        <v>72</v>
      </c>
      <c r="Z1003">
        <v>2723</v>
      </c>
      <c r="AA1003">
        <v>243</v>
      </c>
      <c r="AB1003">
        <v>26655</v>
      </c>
      <c r="AC1003" t="s">
        <v>73</v>
      </c>
    </row>
    <row r="1004" spans="1:29" x14ac:dyDescent="0.3">
      <c r="A1004" s="1" t="s">
        <v>47</v>
      </c>
      <c r="B1004" t="s">
        <v>592</v>
      </c>
      <c r="C1004" t="s">
        <v>3497</v>
      </c>
      <c r="D1004" t="s">
        <v>178</v>
      </c>
      <c r="E1004">
        <v>1</v>
      </c>
      <c r="F1004" t="s">
        <v>221</v>
      </c>
      <c r="G1004" t="s">
        <v>335</v>
      </c>
      <c r="H1004" t="s">
        <v>35</v>
      </c>
      <c r="I1004" t="s">
        <v>883</v>
      </c>
      <c r="J1004" t="s">
        <v>1065</v>
      </c>
      <c r="K1004" t="s">
        <v>3498</v>
      </c>
      <c r="L1004" t="s">
        <v>3499</v>
      </c>
      <c r="M1004" t="s">
        <v>598</v>
      </c>
      <c r="N1004" t="s">
        <v>40</v>
      </c>
      <c r="O1004">
        <v>27667</v>
      </c>
      <c r="P1004">
        <v>29710</v>
      </c>
      <c r="Q1004" t="s">
        <v>95</v>
      </c>
      <c r="R1004">
        <v>441</v>
      </c>
      <c r="S1004" s="2">
        <v>45155</v>
      </c>
      <c r="T1004" s="2">
        <v>45176</v>
      </c>
      <c r="U1004">
        <v>0</v>
      </c>
      <c r="V1004" t="s">
        <v>71</v>
      </c>
      <c r="W1004">
        <v>426</v>
      </c>
      <c r="X1004" t="s">
        <v>60</v>
      </c>
      <c r="Y1004" t="s">
        <v>72</v>
      </c>
      <c r="Z1004">
        <v>0</v>
      </c>
      <c r="AA1004">
        <v>321</v>
      </c>
      <c r="AB1004">
        <v>28670</v>
      </c>
      <c r="AC1004" t="s">
        <v>46</v>
      </c>
    </row>
    <row r="1005" spans="1:29" x14ac:dyDescent="0.3">
      <c r="A1005" s="1" t="s">
        <v>47</v>
      </c>
      <c r="B1005" t="s">
        <v>234</v>
      </c>
      <c r="C1005" t="s">
        <v>2309</v>
      </c>
      <c r="D1005" t="s">
        <v>352</v>
      </c>
      <c r="E1005">
        <v>7</v>
      </c>
      <c r="F1005" t="s">
        <v>33</v>
      </c>
      <c r="G1005" t="s">
        <v>170</v>
      </c>
      <c r="H1005" t="s">
        <v>35</v>
      </c>
      <c r="I1005" t="s">
        <v>3135</v>
      </c>
      <c r="J1005" t="s">
        <v>743</v>
      </c>
      <c r="K1005">
        <v>9350527982</v>
      </c>
      <c r="L1005" t="s">
        <v>3500</v>
      </c>
      <c r="M1005" t="s">
        <v>984</v>
      </c>
      <c r="N1005" t="s">
        <v>84</v>
      </c>
      <c r="O1005">
        <v>8896</v>
      </c>
      <c r="P1005">
        <v>13430</v>
      </c>
      <c r="Q1005" t="s">
        <v>95</v>
      </c>
      <c r="R1005">
        <v>947</v>
      </c>
      <c r="S1005" s="2">
        <v>45130</v>
      </c>
      <c r="T1005" s="2">
        <v>45156</v>
      </c>
      <c r="U1005">
        <v>0</v>
      </c>
      <c r="V1005" t="s">
        <v>71</v>
      </c>
      <c r="W1005">
        <v>808</v>
      </c>
      <c r="X1005" t="s">
        <v>60</v>
      </c>
      <c r="Y1005" t="s">
        <v>72</v>
      </c>
      <c r="Z1005">
        <v>0</v>
      </c>
      <c r="AA1005">
        <v>240</v>
      </c>
      <c r="AB1005">
        <v>12659</v>
      </c>
      <c r="AC1005" t="s">
        <v>73</v>
      </c>
    </row>
    <row r="1006" spans="1:29" x14ac:dyDescent="0.3">
      <c r="A1006" s="1" t="s">
        <v>29</v>
      </c>
      <c r="B1006" t="s">
        <v>541</v>
      </c>
      <c r="C1006" t="s">
        <v>542</v>
      </c>
      <c r="D1006" t="s">
        <v>201</v>
      </c>
      <c r="E1006">
        <v>4</v>
      </c>
      <c r="F1006" t="s">
        <v>77</v>
      </c>
      <c r="G1006" t="s">
        <v>440</v>
      </c>
      <c r="H1006" t="s">
        <v>79</v>
      </c>
      <c r="I1006" t="s">
        <v>238</v>
      </c>
      <c r="J1006" t="s">
        <v>2081</v>
      </c>
      <c r="K1006" t="s">
        <v>3501</v>
      </c>
      <c r="L1006" t="s">
        <v>3502</v>
      </c>
      <c r="M1006" t="s">
        <v>563</v>
      </c>
      <c r="N1006" t="s">
        <v>40</v>
      </c>
      <c r="O1006">
        <v>12629</v>
      </c>
      <c r="P1006">
        <v>15396</v>
      </c>
      <c r="Q1006" t="s">
        <v>95</v>
      </c>
      <c r="R1006">
        <v>666</v>
      </c>
      <c r="S1006" s="2">
        <v>44946</v>
      </c>
      <c r="T1006" t="s">
        <v>42</v>
      </c>
      <c r="U1006">
        <v>0</v>
      </c>
      <c r="V1006" t="s">
        <v>106</v>
      </c>
      <c r="W1006">
        <v>524</v>
      </c>
      <c r="X1006" t="s">
        <v>44</v>
      </c>
      <c r="Y1006" t="s">
        <v>45</v>
      </c>
      <c r="Z1006">
        <v>0</v>
      </c>
      <c r="AA1006">
        <v>904</v>
      </c>
      <c r="AB1006">
        <v>13323</v>
      </c>
      <c r="AC1006" t="s">
        <v>46</v>
      </c>
    </row>
    <row r="1007" spans="1:29" x14ac:dyDescent="0.3">
      <c r="A1007" s="1" t="s">
        <v>47</v>
      </c>
      <c r="B1007" t="s">
        <v>592</v>
      </c>
      <c r="C1007" t="s">
        <v>1508</v>
      </c>
      <c r="D1007" t="s">
        <v>50</v>
      </c>
      <c r="E1007">
        <v>9</v>
      </c>
      <c r="F1007" t="s">
        <v>221</v>
      </c>
      <c r="G1007" t="s">
        <v>250</v>
      </c>
      <c r="H1007" t="s">
        <v>35</v>
      </c>
      <c r="I1007" t="s">
        <v>188</v>
      </c>
      <c r="J1007" t="s">
        <v>1979</v>
      </c>
      <c r="K1007" t="s">
        <v>3503</v>
      </c>
      <c r="L1007" t="s">
        <v>3504</v>
      </c>
      <c r="M1007" t="s">
        <v>2150</v>
      </c>
      <c r="N1007" t="s">
        <v>84</v>
      </c>
      <c r="O1007">
        <v>21705</v>
      </c>
      <c r="P1007">
        <v>26344</v>
      </c>
      <c r="Q1007" t="s">
        <v>95</v>
      </c>
      <c r="R1007">
        <v>820</v>
      </c>
      <c r="S1007" s="2">
        <v>44713</v>
      </c>
      <c r="T1007" t="s">
        <v>42</v>
      </c>
      <c r="U1007">
        <v>0</v>
      </c>
      <c r="V1007" t="s">
        <v>71</v>
      </c>
      <c r="W1007">
        <v>764</v>
      </c>
      <c r="X1007" t="s">
        <v>44</v>
      </c>
      <c r="Y1007" t="s">
        <v>72</v>
      </c>
      <c r="Z1007">
        <v>0</v>
      </c>
      <c r="AA1007">
        <v>168</v>
      </c>
      <c r="AB1007">
        <v>22942</v>
      </c>
      <c r="AC1007" t="s">
        <v>46</v>
      </c>
    </row>
    <row r="1008" spans="1:29" x14ac:dyDescent="0.3">
      <c r="A1008" s="1" t="s">
        <v>29</v>
      </c>
      <c r="B1008" t="s">
        <v>327</v>
      </c>
      <c r="C1008" t="s">
        <v>2681</v>
      </c>
      <c r="D1008" t="s">
        <v>387</v>
      </c>
      <c r="E1008">
        <v>9</v>
      </c>
      <c r="F1008" t="s">
        <v>221</v>
      </c>
      <c r="G1008" t="s">
        <v>882</v>
      </c>
      <c r="H1008" t="s">
        <v>35</v>
      </c>
      <c r="I1008" t="s">
        <v>251</v>
      </c>
      <c r="J1008" t="s">
        <v>610</v>
      </c>
      <c r="K1008" t="s">
        <v>3505</v>
      </c>
      <c r="L1008" t="s">
        <v>3506</v>
      </c>
      <c r="M1008" t="s">
        <v>1159</v>
      </c>
      <c r="N1008" t="s">
        <v>40</v>
      </c>
      <c r="O1008">
        <v>29792</v>
      </c>
      <c r="P1008">
        <v>34460</v>
      </c>
      <c r="Q1008" t="s">
        <v>41</v>
      </c>
      <c r="R1008">
        <v>213</v>
      </c>
      <c r="S1008" s="2">
        <v>44583</v>
      </c>
      <c r="T1008" s="2">
        <v>44608</v>
      </c>
      <c r="U1008">
        <v>0</v>
      </c>
      <c r="V1008" t="s">
        <v>85</v>
      </c>
      <c r="W1008">
        <v>733</v>
      </c>
      <c r="X1008" t="s">
        <v>60</v>
      </c>
      <c r="Y1008" t="s">
        <v>61</v>
      </c>
      <c r="Z1008">
        <v>0</v>
      </c>
      <c r="AA1008">
        <v>917</v>
      </c>
      <c r="AB1008">
        <v>31426</v>
      </c>
      <c r="AC1008" t="s">
        <v>46</v>
      </c>
    </row>
    <row r="1009" spans="1:29" x14ac:dyDescent="0.3">
      <c r="A1009" s="1" t="s">
        <v>47</v>
      </c>
      <c r="B1009" t="s">
        <v>592</v>
      </c>
      <c r="C1009" t="s">
        <v>1444</v>
      </c>
      <c r="D1009" t="s">
        <v>387</v>
      </c>
      <c r="E1009">
        <v>2</v>
      </c>
      <c r="F1009" t="s">
        <v>64</v>
      </c>
      <c r="G1009" t="s">
        <v>1152</v>
      </c>
      <c r="H1009" t="s">
        <v>35</v>
      </c>
      <c r="I1009" t="s">
        <v>1043</v>
      </c>
      <c r="J1009" t="s">
        <v>319</v>
      </c>
      <c r="K1009" t="s">
        <v>3507</v>
      </c>
      <c r="L1009" t="s">
        <v>3508</v>
      </c>
      <c r="M1009" t="s">
        <v>3019</v>
      </c>
      <c r="N1009" t="s">
        <v>94</v>
      </c>
      <c r="O1009">
        <v>23830</v>
      </c>
      <c r="P1009">
        <v>28089</v>
      </c>
      <c r="Q1009" t="s">
        <v>59</v>
      </c>
      <c r="R1009">
        <v>90</v>
      </c>
      <c r="S1009" s="2">
        <v>44969</v>
      </c>
      <c r="T1009" t="s">
        <v>42</v>
      </c>
      <c r="U1009">
        <v>30880</v>
      </c>
      <c r="V1009" t="s">
        <v>85</v>
      </c>
      <c r="W1009">
        <v>674</v>
      </c>
      <c r="X1009" t="s">
        <v>44</v>
      </c>
      <c r="Y1009" t="s">
        <v>61</v>
      </c>
      <c r="Z1009">
        <v>0</v>
      </c>
      <c r="AA1009">
        <v>27</v>
      </c>
      <c r="AB1009">
        <v>24684</v>
      </c>
      <c r="AC1009" t="s">
        <v>107</v>
      </c>
    </row>
    <row r="1010" spans="1:29" x14ac:dyDescent="0.3">
      <c r="A1010" s="1" t="s">
        <v>29</v>
      </c>
      <c r="B1010" t="s">
        <v>62</v>
      </c>
      <c r="C1010" t="s">
        <v>500</v>
      </c>
      <c r="D1010" t="s">
        <v>178</v>
      </c>
      <c r="E1010">
        <v>8</v>
      </c>
      <c r="F1010" t="s">
        <v>221</v>
      </c>
      <c r="G1010" t="s">
        <v>1096</v>
      </c>
      <c r="H1010" t="s">
        <v>35</v>
      </c>
      <c r="I1010" t="s">
        <v>164</v>
      </c>
      <c r="J1010" t="s">
        <v>792</v>
      </c>
      <c r="K1010" t="s">
        <v>3509</v>
      </c>
      <c r="L1010" t="s">
        <v>3510</v>
      </c>
      <c r="M1010" t="s">
        <v>362</v>
      </c>
      <c r="N1010" t="s">
        <v>94</v>
      </c>
      <c r="O1010">
        <v>5194</v>
      </c>
      <c r="P1010">
        <v>8390</v>
      </c>
      <c r="Q1010" t="s">
        <v>95</v>
      </c>
      <c r="R1010">
        <v>968</v>
      </c>
      <c r="S1010" s="2">
        <v>44451</v>
      </c>
      <c r="T1010" s="2">
        <v>44474</v>
      </c>
      <c r="U1010">
        <v>0</v>
      </c>
      <c r="V1010" t="s">
        <v>85</v>
      </c>
      <c r="W1010">
        <v>514</v>
      </c>
      <c r="X1010" t="s">
        <v>60</v>
      </c>
      <c r="Y1010" t="s">
        <v>72</v>
      </c>
      <c r="Z1010">
        <v>0</v>
      </c>
      <c r="AA1010">
        <v>474</v>
      </c>
      <c r="AB1010">
        <v>6817</v>
      </c>
      <c r="AC1010" t="s">
        <v>46</v>
      </c>
    </row>
    <row r="1011" spans="1:29" x14ac:dyDescent="0.3">
      <c r="A1011" s="1" t="s">
        <v>29</v>
      </c>
      <c r="B1011" t="s">
        <v>86</v>
      </c>
      <c r="C1011" t="s">
        <v>672</v>
      </c>
      <c r="D1011" t="s">
        <v>32</v>
      </c>
      <c r="E1011">
        <v>4</v>
      </c>
      <c r="F1011" t="s">
        <v>77</v>
      </c>
      <c r="G1011" t="s">
        <v>365</v>
      </c>
      <c r="H1011" t="s">
        <v>79</v>
      </c>
      <c r="I1011" t="s">
        <v>412</v>
      </c>
      <c r="J1011" t="s">
        <v>3185</v>
      </c>
      <c r="K1011">
        <v>4405987505</v>
      </c>
      <c r="L1011" t="s">
        <v>3511</v>
      </c>
      <c r="M1011" t="s">
        <v>93</v>
      </c>
      <c r="N1011" t="s">
        <v>58</v>
      </c>
      <c r="O1011">
        <v>15373</v>
      </c>
      <c r="P1011">
        <v>18687</v>
      </c>
      <c r="Q1011" t="s">
        <v>41</v>
      </c>
      <c r="R1011">
        <v>871</v>
      </c>
      <c r="S1011" s="2">
        <v>44897</v>
      </c>
      <c r="T1011" s="2">
        <v>44901</v>
      </c>
      <c r="U1011">
        <v>0</v>
      </c>
      <c r="V1011" t="s">
        <v>71</v>
      </c>
      <c r="W1011">
        <v>603</v>
      </c>
      <c r="X1011" t="s">
        <v>60</v>
      </c>
      <c r="Y1011" t="s">
        <v>61</v>
      </c>
      <c r="Z1011">
        <v>4877</v>
      </c>
      <c r="AA1011">
        <v>555</v>
      </c>
      <c r="AB1011">
        <v>17724</v>
      </c>
      <c r="AC1011" t="s">
        <v>107</v>
      </c>
    </row>
    <row r="1012" spans="1:29" x14ac:dyDescent="0.3">
      <c r="A1012" s="1" t="s">
        <v>29</v>
      </c>
      <c r="B1012" t="s">
        <v>30</v>
      </c>
      <c r="C1012" t="s">
        <v>2338</v>
      </c>
      <c r="D1012" t="s">
        <v>155</v>
      </c>
      <c r="E1012">
        <v>4</v>
      </c>
      <c r="F1012" t="s">
        <v>221</v>
      </c>
      <c r="G1012" t="s">
        <v>882</v>
      </c>
      <c r="H1012" t="s">
        <v>35</v>
      </c>
      <c r="I1012" t="s">
        <v>423</v>
      </c>
      <c r="J1012" t="s">
        <v>2875</v>
      </c>
      <c r="K1012" t="s">
        <v>3512</v>
      </c>
      <c r="L1012" t="s">
        <v>3513</v>
      </c>
      <c r="M1012" t="s">
        <v>1121</v>
      </c>
      <c r="N1012" t="s">
        <v>58</v>
      </c>
      <c r="O1012">
        <v>11160</v>
      </c>
      <c r="P1012">
        <v>14559</v>
      </c>
      <c r="Q1012" t="s">
        <v>41</v>
      </c>
      <c r="R1012">
        <v>341</v>
      </c>
      <c r="S1012" s="2">
        <v>45179</v>
      </c>
      <c r="T1012" t="s">
        <v>42</v>
      </c>
      <c r="U1012">
        <v>0</v>
      </c>
      <c r="V1012" t="s">
        <v>106</v>
      </c>
      <c r="W1012">
        <v>625</v>
      </c>
      <c r="X1012" t="s">
        <v>44</v>
      </c>
      <c r="Y1012" t="s">
        <v>45</v>
      </c>
      <c r="Z1012">
        <v>3000</v>
      </c>
      <c r="AA1012">
        <v>579</v>
      </c>
      <c r="AB1012">
        <v>13870</v>
      </c>
      <c r="AC1012" t="s">
        <v>107</v>
      </c>
    </row>
    <row r="1013" spans="1:29" x14ac:dyDescent="0.3">
      <c r="A1013" s="1" t="s">
        <v>47</v>
      </c>
      <c r="B1013" t="s">
        <v>136</v>
      </c>
      <c r="C1013" t="s">
        <v>1540</v>
      </c>
      <c r="D1013" t="s">
        <v>201</v>
      </c>
      <c r="E1013">
        <v>9</v>
      </c>
      <c r="F1013" t="s">
        <v>129</v>
      </c>
      <c r="G1013" t="s">
        <v>298</v>
      </c>
      <c r="H1013" t="s">
        <v>35</v>
      </c>
      <c r="I1013" t="s">
        <v>1210</v>
      </c>
      <c r="J1013" t="s">
        <v>3514</v>
      </c>
      <c r="K1013" t="s">
        <v>3515</v>
      </c>
      <c r="L1013" t="s">
        <v>3516</v>
      </c>
      <c r="M1013" t="s">
        <v>1374</v>
      </c>
      <c r="N1013" t="s">
        <v>40</v>
      </c>
      <c r="O1013">
        <v>17545</v>
      </c>
      <c r="P1013">
        <v>20399</v>
      </c>
      <c r="Q1013" t="s">
        <v>59</v>
      </c>
      <c r="R1013">
        <v>534</v>
      </c>
      <c r="S1013" s="2">
        <v>44445</v>
      </c>
      <c r="T1013" t="s">
        <v>42</v>
      </c>
      <c r="U1013">
        <v>30741</v>
      </c>
      <c r="V1013" t="s">
        <v>71</v>
      </c>
      <c r="W1013">
        <v>682</v>
      </c>
      <c r="X1013" t="s">
        <v>44</v>
      </c>
      <c r="Y1013" t="s">
        <v>45</v>
      </c>
      <c r="Z1013">
        <v>0</v>
      </c>
      <c r="AA1013">
        <v>303</v>
      </c>
      <c r="AB1013">
        <v>19455</v>
      </c>
      <c r="AC1013" t="s">
        <v>73</v>
      </c>
    </row>
    <row r="1014" spans="1:29" x14ac:dyDescent="0.3">
      <c r="A1014" s="1" t="s">
        <v>29</v>
      </c>
      <c r="B1014" t="s">
        <v>327</v>
      </c>
      <c r="C1014" t="s">
        <v>2508</v>
      </c>
      <c r="D1014" t="s">
        <v>50</v>
      </c>
      <c r="E1014">
        <v>4</v>
      </c>
      <c r="F1014" t="s">
        <v>186</v>
      </c>
      <c r="G1014" t="s">
        <v>620</v>
      </c>
      <c r="H1014" t="s">
        <v>35</v>
      </c>
      <c r="I1014" t="s">
        <v>3517</v>
      </c>
      <c r="J1014" t="s">
        <v>3518</v>
      </c>
      <c r="K1014" t="s">
        <v>3519</v>
      </c>
      <c r="L1014" t="s">
        <v>3520</v>
      </c>
      <c r="M1014" t="s">
        <v>1023</v>
      </c>
      <c r="N1014" t="s">
        <v>94</v>
      </c>
      <c r="O1014">
        <v>10437</v>
      </c>
      <c r="P1014">
        <v>15189</v>
      </c>
      <c r="Q1014" t="s">
        <v>95</v>
      </c>
      <c r="R1014">
        <v>61</v>
      </c>
      <c r="S1014" s="2">
        <v>45244</v>
      </c>
      <c r="T1014" s="2">
        <v>45254</v>
      </c>
      <c r="U1014">
        <v>0</v>
      </c>
      <c r="V1014" t="s">
        <v>71</v>
      </c>
      <c r="W1014">
        <v>570</v>
      </c>
      <c r="X1014" t="s">
        <v>60</v>
      </c>
      <c r="Y1014" t="s">
        <v>61</v>
      </c>
      <c r="Z1014">
        <v>0</v>
      </c>
      <c r="AA1014">
        <v>291</v>
      </c>
      <c r="AB1014">
        <v>12902</v>
      </c>
      <c r="AC1014" t="s">
        <v>73</v>
      </c>
    </row>
    <row r="1015" spans="1:29" x14ac:dyDescent="0.3">
      <c r="A1015" s="1" t="s">
        <v>47</v>
      </c>
      <c r="B1015" t="s">
        <v>153</v>
      </c>
      <c r="C1015" t="s">
        <v>3521</v>
      </c>
      <c r="D1015" t="s">
        <v>155</v>
      </c>
      <c r="E1015">
        <v>6</v>
      </c>
      <c r="F1015" t="s">
        <v>186</v>
      </c>
      <c r="G1015" t="s">
        <v>620</v>
      </c>
      <c r="H1015" t="s">
        <v>35</v>
      </c>
      <c r="I1015" t="s">
        <v>1156</v>
      </c>
      <c r="J1015" t="s">
        <v>1652</v>
      </c>
      <c r="K1015" t="s">
        <v>3522</v>
      </c>
      <c r="L1015" t="s">
        <v>3523</v>
      </c>
      <c r="M1015" t="s">
        <v>943</v>
      </c>
      <c r="N1015" t="s">
        <v>40</v>
      </c>
      <c r="O1015">
        <v>8915</v>
      </c>
      <c r="P1015">
        <v>12452</v>
      </c>
      <c r="Q1015" t="s">
        <v>95</v>
      </c>
      <c r="R1015">
        <v>354</v>
      </c>
      <c r="S1015" s="2">
        <v>44572</v>
      </c>
      <c r="T1015" s="2">
        <v>44593</v>
      </c>
      <c r="U1015">
        <v>0</v>
      </c>
      <c r="V1015" t="s">
        <v>71</v>
      </c>
      <c r="W1015">
        <v>676</v>
      </c>
      <c r="X1015" t="s">
        <v>60</v>
      </c>
      <c r="Y1015" t="s">
        <v>45</v>
      </c>
      <c r="Z1015">
        <v>0</v>
      </c>
      <c r="AA1015">
        <v>958</v>
      </c>
      <c r="AB1015">
        <v>11457</v>
      </c>
      <c r="AC1015" t="s">
        <v>46</v>
      </c>
    </row>
    <row r="1016" spans="1:29" x14ac:dyDescent="0.3">
      <c r="A1016" s="1" t="s">
        <v>29</v>
      </c>
      <c r="B1016" t="s">
        <v>363</v>
      </c>
      <c r="C1016" t="s">
        <v>3524</v>
      </c>
      <c r="D1016" t="s">
        <v>257</v>
      </c>
      <c r="E1016">
        <v>5</v>
      </c>
      <c r="F1016" t="s">
        <v>77</v>
      </c>
      <c r="G1016" t="s">
        <v>202</v>
      </c>
      <c r="H1016" t="s">
        <v>35</v>
      </c>
      <c r="I1016" t="s">
        <v>1841</v>
      </c>
      <c r="J1016" t="s">
        <v>916</v>
      </c>
      <c r="K1016" t="s">
        <v>3525</v>
      </c>
      <c r="L1016" t="s">
        <v>3526</v>
      </c>
      <c r="M1016" t="s">
        <v>456</v>
      </c>
      <c r="N1016" t="s">
        <v>94</v>
      </c>
      <c r="O1016">
        <v>19715</v>
      </c>
      <c r="P1016">
        <v>23180</v>
      </c>
      <c r="Q1016" t="s">
        <v>59</v>
      </c>
      <c r="R1016">
        <v>372</v>
      </c>
      <c r="S1016" s="2">
        <v>44373</v>
      </c>
      <c r="T1016" s="2">
        <v>44402</v>
      </c>
      <c r="U1016">
        <v>6777</v>
      </c>
      <c r="V1016" t="s">
        <v>106</v>
      </c>
      <c r="W1016">
        <v>654</v>
      </c>
      <c r="X1016" t="s">
        <v>60</v>
      </c>
      <c r="Y1016" t="s">
        <v>72</v>
      </c>
      <c r="Z1016">
        <v>0</v>
      </c>
      <c r="AA1016">
        <v>572</v>
      </c>
      <c r="AB1016">
        <v>20677</v>
      </c>
      <c r="AC1016" t="s">
        <v>73</v>
      </c>
    </row>
    <row r="1017" spans="1:29" x14ac:dyDescent="0.3">
      <c r="A1017" s="1" t="s">
        <v>47</v>
      </c>
      <c r="B1017" t="s">
        <v>176</v>
      </c>
      <c r="C1017" t="s">
        <v>1655</v>
      </c>
      <c r="D1017" t="s">
        <v>169</v>
      </c>
      <c r="E1017">
        <v>1</v>
      </c>
      <c r="F1017" t="s">
        <v>51</v>
      </c>
      <c r="G1017" t="s">
        <v>345</v>
      </c>
      <c r="H1017" t="s">
        <v>79</v>
      </c>
      <c r="I1017" t="s">
        <v>427</v>
      </c>
      <c r="J1017" t="s">
        <v>3527</v>
      </c>
      <c r="K1017" t="s">
        <v>3528</v>
      </c>
      <c r="L1017" t="s">
        <v>3529</v>
      </c>
      <c r="M1017" t="s">
        <v>214</v>
      </c>
      <c r="N1017" t="s">
        <v>40</v>
      </c>
      <c r="O1017">
        <v>22445</v>
      </c>
      <c r="P1017">
        <v>24890</v>
      </c>
      <c r="Q1017" t="s">
        <v>95</v>
      </c>
      <c r="R1017">
        <v>863</v>
      </c>
      <c r="S1017" s="2">
        <v>44473</v>
      </c>
      <c r="T1017" t="s">
        <v>42</v>
      </c>
      <c r="U1017">
        <v>0</v>
      </c>
      <c r="V1017" t="s">
        <v>85</v>
      </c>
      <c r="W1017">
        <v>564</v>
      </c>
      <c r="X1017" t="s">
        <v>44</v>
      </c>
      <c r="Y1017" t="s">
        <v>72</v>
      </c>
      <c r="Z1017">
        <v>0</v>
      </c>
      <c r="AA1017">
        <v>17</v>
      </c>
      <c r="AB1017">
        <v>23359</v>
      </c>
      <c r="AC1017" t="s">
        <v>73</v>
      </c>
    </row>
    <row r="1018" spans="1:29" x14ac:dyDescent="0.3">
      <c r="A1018" s="1" t="s">
        <v>29</v>
      </c>
      <c r="B1018" t="s">
        <v>541</v>
      </c>
      <c r="C1018" t="s">
        <v>3530</v>
      </c>
      <c r="D1018" t="s">
        <v>110</v>
      </c>
      <c r="E1018">
        <v>3</v>
      </c>
      <c r="F1018" t="s">
        <v>120</v>
      </c>
      <c r="G1018" t="s">
        <v>194</v>
      </c>
      <c r="H1018" t="s">
        <v>79</v>
      </c>
      <c r="I1018" t="s">
        <v>2069</v>
      </c>
      <c r="J1018" t="s">
        <v>1877</v>
      </c>
      <c r="K1018" t="s">
        <v>3531</v>
      </c>
      <c r="L1018" t="s">
        <v>3532</v>
      </c>
      <c r="M1018" t="s">
        <v>733</v>
      </c>
      <c r="N1018" t="s">
        <v>84</v>
      </c>
      <c r="O1018">
        <v>3422</v>
      </c>
      <c r="P1018">
        <v>5527</v>
      </c>
      <c r="Q1018" t="s">
        <v>95</v>
      </c>
      <c r="R1018">
        <v>338</v>
      </c>
      <c r="S1018" s="2">
        <v>44972</v>
      </c>
      <c r="T1018" s="2">
        <v>44979</v>
      </c>
      <c r="U1018">
        <v>0</v>
      </c>
      <c r="V1018" t="s">
        <v>85</v>
      </c>
      <c r="W1018">
        <v>445</v>
      </c>
      <c r="X1018" t="s">
        <v>60</v>
      </c>
      <c r="Y1018" t="s">
        <v>72</v>
      </c>
      <c r="Z1018">
        <v>0</v>
      </c>
      <c r="AA1018">
        <v>549</v>
      </c>
      <c r="AB1018">
        <v>4585</v>
      </c>
      <c r="AC1018" t="s">
        <v>46</v>
      </c>
    </row>
    <row r="1019" spans="1:29" x14ac:dyDescent="0.3">
      <c r="A1019" s="1" t="s">
        <v>29</v>
      </c>
      <c r="B1019" t="s">
        <v>62</v>
      </c>
      <c r="C1019" t="s">
        <v>3533</v>
      </c>
      <c r="D1019" t="s">
        <v>201</v>
      </c>
      <c r="E1019">
        <v>8</v>
      </c>
      <c r="F1019" t="s">
        <v>120</v>
      </c>
      <c r="G1019" t="s">
        <v>820</v>
      </c>
      <c r="H1019" t="s">
        <v>35</v>
      </c>
      <c r="I1019" t="s">
        <v>756</v>
      </c>
      <c r="J1019" t="s">
        <v>674</v>
      </c>
      <c r="K1019" t="s">
        <v>3534</v>
      </c>
      <c r="L1019" t="s">
        <v>3535</v>
      </c>
      <c r="M1019" t="s">
        <v>362</v>
      </c>
      <c r="N1019" t="s">
        <v>58</v>
      </c>
      <c r="O1019">
        <v>4296</v>
      </c>
      <c r="P1019">
        <v>6768</v>
      </c>
      <c r="Q1019" t="s">
        <v>95</v>
      </c>
      <c r="R1019">
        <v>919</v>
      </c>
      <c r="S1019" s="2">
        <v>44727</v>
      </c>
      <c r="T1019" t="s">
        <v>42</v>
      </c>
      <c r="U1019">
        <v>0</v>
      </c>
      <c r="V1019" t="s">
        <v>43</v>
      </c>
      <c r="W1019">
        <v>747</v>
      </c>
      <c r="X1019" t="s">
        <v>44</v>
      </c>
      <c r="Y1019" t="s">
        <v>61</v>
      </c>
      <c r="Z1019">
        <v>2192</v>
      </c>
      <c r="AA1019">
        <v>522</v>
      </c>
      <c r="AB1019">
        <v>6068</v>
      </c>
      <c r="AC1019" t="s">
        <v>107</v>
      </c>
    </row>
    <row r="1020" spans="1:29" x14ac:dyDescent="0.3">
      <c r="A1020" s="1" t="s">
        <v>47</v>
      </c>
      <c r="B1020" t="s">
        <v>117</v>
      </c>
      <c r="C1020" t="s">
        <v>1344</v>
      </c>
      <c r="D1020" t="s">
        <v>236</v>
      </c>
      <c r="E1020">
        <v>2</v>
      </c>
      <c r="F1020" t="s">
        <v>33</v>
      </c>
      <c r="G1020" t="s">
        <v>179</v>
      </c>
      <c r="H1020" t="s">
        <v>79</v>
      </c>
      <c r="I1020" t="s">
        <v>1403</v>
      </c>
      <c r="J1020" t="s">
        <v>1509</v>
      </c>
      <c r="K1020" t="s">
        <v>3536</v>
      </c>
      <c r="L1020" t="s">
        <v>3537</v>
      </c>
      <c r="M1020" t="s">
        <v>1852</v>
      </c>
      <c r="N1020" t="s">
        <v>58</v>
      </c>
      <c r="O1020">
        <v>9715</v>
      </c>
      <c r="P1020">
        <v>12681</v>
      </c>
      <c r="Q1020" t="s">
        <v>95</v>
      </c>
      <c r="R1020">
        <v>725</v>
      </c>
      <c r="S1020" s="2">
        <v>44595</v>
      </c>
      <c r="T1020" t="s">
        <v>42</v>
      </c>
      <c r="U1020">
        <v>0</v>
      </c>
      <c r="V1020" t="s">
        <v>43</v>
      </c>
      <c r="W1020">
        <v>609</v>
      </c>
      <c r="X1020" t="s">
        <v>44</v>
      </c>
      <c r="Y1020" t="s">
        <v>72</v>
      </c>
      <c r="Z1020">
        <v>1655</v>
      </c>
      <c r="AA1020">
        <v>269</v>
      </c>
      <c r="AB1020">
        <v>11901</v>
      </c>
      <c r="AC1020" t="s">
        <v>107</v>
      </c>
    </row>
    <row r="1021" spans="1:29" x14ac:dyDescent="0.3">
      <c r="A1021" s="1" t="s">
        <v>29</v>
      </c>
      <c r="B1021" t="s">
        <v>74</v>
      </c>
      <c r="C1021" t="s">
        <v>168</v>
      </c>
      <c r="D1021" t="s">
        <v>50</v>
      </c>
      <c r="E1021">
        <v>5</v>
      </c>
      <c r="F1021" t="s">
        <v>64</v>
      </c>
      <c r="G1021" t="s">
        <v>258</v>
      </c>
      <c r="H1021" t="s">
        <v>79</v>
      </c>
      <c r="I1021" t="s">
        <v>3527</v>
      </c>
      <c r="J1021" t="s">
        <v>3538</v>
      </c>
      <c r="K1021" t="s">
        <v>3539</v>
      </c>
      <c r="L1021" t="s">
        <v>3540</v>
      </c>
      <c r="M1021" t="s">
        <v>795</v>
      </c>
      <c r="N1021" t="s">
        <v>94</v>
      </c>
      <c r="O1021">
        <v>2634</v>
      </c>
      <c r="P1021">
        <v>6390</v>
      </c>
      <c r="Q1021" t="s">
        <v>41</v>
      </c>
      <c r="R1021">
        <v>760</v>
      </c>
      <c r="S1021" s="2">
        <v>44890</v>
      </c>
      <c r="T1021" t="s">
        <v>42</v>
      </c>
      <c r="U1021">
        <v>0</v>
      </c>
      <c r="V1021" t="s">
        <v>71</v>
      </c>
      <c r="W1021">
        <v>578</v>
      </c>
      <c r="X1021" t="s">
        <v>44</v>
      </c>
      <c r="Y1021" t="s">
        <v>61</v>
      </c>
      <c r="Z1021">
        <v>0</v>
      </c>
      <c r="AA1021">
        <v>815</v>
      </c>
      <c r="AB1021">
        <v>5754</v>
      </c>
      <c r="AC1021" t="s">
        <v>73</v>
      </c>
    </row>
    <row r="1022" spans="1:29" x14ac:dyDescent="0.3">
      <c r="A1022" s="1" t="s">
        <v>29</v>
      </c>
      <c r="B1022" t="s">
        <v>327</v>
      </c>
      <c r="C1022" t="s">
        <v>1383</v>
      </c>
      <c r="D1022" t="s">
        <v>32</v>
      </c>
      <c r="E1022">
        <v>1</v>
      </c>
      <c r="F1022" t="s">
        <v>33</v>
      </c>
      <c r="G1022" t="s">
        <v>111</v>
      </c>
      <c r="H1022" t="s">
        <v>79</v>
      </c>
      <c r="I1022" t="s">
        <v>265</v>
      </c>
      <c r="J1022" t="s">
        <v>3514</v>
      </c>
      <c r="K1022" t="s">
        <v>3541</v>
      </c>
      <c r="L1022" t="s">
        <v>3542</v>
      </c>
      <c r="M1022" t="s">
        <v>2246</v>
      </c>
      <c r="N1022" t="s">
        <v>40</v>
      </c>
      <c r="O1022">
        <v>12960</v>
      </c>
      <c r="P1022">
        <v>15239</v>
      </c>
      <c r="Q1022" t="s">
        <v>95</v>
      </c>
      <c r="R1022">
        <v>169</v>
      </c>
      <c r="S1022" s="2">
        <v>45320</v>
      </c>
      <c r="T1022" t="s">
        <v>42</v>
      </c>
      <c r="U1022">
        <v>0</v>
      </c>
      <c r="V1022" t="s">
        <v>85</v>
      </c>
      <c r="W1022">
        <v>581</v>
      </c>
      <c r="X1022" t="s">
        <v>44</v>
      </c>
      <c r="Y1022" t="s">
        <v>45</v>
      </c>
      <c r="Z1022">
        <v>0</v>
      </c>
      <c r="AA1022">
        <v>462</v>
      </c>
      <c r="AB1022">
        <v>13385</v>
      </c>
      <c r="AC1022" t="s">
        <v>46</v>
      </c>
    </row>
    <row r="1023" spans="1:29" x14ac:dyDescent="0.3">
      <c r="A1023" s="1" t="s">
        <v>47</v>
      </c>
      <c r="B1023" t="s">
        <v>153</v>
      </c>
      <c r="C1023" t="s">
        <v>1179</v>
      </c>
      <c r="D1023" t="s">
        <v>128</v>
      </c>
      <c r="E1023">
        <v>2</v>
      </c>
      <c r="F1023" t="s">
        <v>271</v>
      </c>
      <c r="G1023" t="s">
        <v>689</v>
      </c>
      <c r="H1023" t="s">
        <v>79</v>
      </c>
      <c r="I1023" t="s">
        <v>36</v>
      </c>
      <c r="J1023" t="s">
        <v>530</v>
      </c>
      <c r="K1023" t="s">
        <v>3543</v>
      </c>
      <c r="L1023" t="s">
        <v>3544</v>
      </c>
      <c r="M1023" t="s">
        <v>860</v>
      </c>
      <c r="N1023" t="s">
        <v>40</v>
      </c>
      <c r="O1023">
        <v>14469</v>
      </c>
      <c r="P1023">
        <v>17274</v>
      </c>
      <c r="Q1023" t="s">
        <v>59</v>
      </c>
      <c r="R1023">
        <v>293</v>
      </c>
      <c r="S1023" s="2">
        <v>44378</v>
      </c>
      <c r="T1023" s="2">
        <v>44390</v>
      </c>
      <c r="U1023">
        <v>25799</v>
      </c>
      <c r="V1023" t="s">
        <v>71</v>
      </c>
      <c r="W1023">
        <v>486</v>
      </c>
      <c r="X1023" t="s">
        <v>60</v>
      </c>
      <c r="Y1023" t="s">
        <v>61</v>
      </c>
      <c r="Z1023">
        <v>0</v>
      </c>
      <c r="AA1023">
        <v>867</v>
      </c>
      <c r="AB1023">
        <v>15834</v>
      </c>
      <c r="AC1023" t="s">
        <v>46</v>
      </c>
    </row>
    <row r="1024" spans="1:29" x14ac:dyDescent="0.3">
      <c r="A1024" s="1" t="s">
        <v>29</v>
      </c>
      <c r="B1024" t="s">
        <v>86</v>
      </c>
      <c r="C1024" t="s">
        <v>1966</v>
      </c>
      <c r="D1024" t="s">
        <v>257</v>
      </c>
      <c r="E1024">
        <v>4</v>
      </c>
      <c r="F1024" t="s">
        <v>129</v>
      </c>
      <c r="G1024" t="s">
        <v>395</v>
      </c>
      <c r="H1024" t="s">
        <v>79</v>
      </c>
      <c r="I1024" t="s">
        <v>3545</v>
      </c>
      <c r="J1024" t="s">
        <v>3546</v>
      </c>
      <c r="K1024" t="s">
        <v>3547</v>
      </c>
      <c r="L1024" t="s">
        <v>3548</v>
      </c>
      <c r="M1024" t="s">
        <v>1015</v>
      </c>
      <c r="N1024" t="s">
        <v>40</v>
      </c>
      <c r="O1024">
        <v>18700</v>
      </c>
      <c r="P1024">
        <v>21176</v>
      </c>
      <c r="Q1024" t="s">
        <v>95</v>
      </c>
      <c r="R1024">
        <v>171</v>
      </c>
      <c r="S1024" s="2">
        <v>44411</v>
      </c>
      <c r="T1024" t="s">
        <v>42</v>
      </c>
      <c r="U1024">
        <v>0</v>
      </c>
      <c r="V1024" t="s">
        <v>71</v>
      </c>
      <c r="W1024">
        <v>672</v>
      </c>
      <c r="X1024" t="s">
        <v>44</v>
      </c>
      <c r="Y1024" t="s">
        <v>45</v>
      </c>
      <c r="Z1024">
        <v>0</v>
      </c>
      <c r="AA1024">
        <v>763</v>
      </c>
      <c r="AB1024">
        <v>18876</v>
      </c>
      <c r="AC1024" t="s">
        <v>107</v>
      </c>
    </row>
    <row r="1025" spans="1:29" x14ac:dyDescent="0.3">
      <c r="A1025" s="1" t="s">
        <v>47</v>
      </c>
      <c r="B1025" t="s">
        <v>234</v>
      </c>
      <c r="C1025" t="s">
        <v>480</v>
      </c>
      <c r="D1025" t="s">
        <v>32</v>
      </c>
      <c r="E1025">
        <v>3</v>
      </c>
      <c r="F1025" t="s">
        <v>77</v>
      </c>
      <c r="G1025" t="s">
        <v>78</v>
      </c>
      <c r="H1025" t="s">
        <v>79</v>
      </c>
      <c r="I1025" t="s">
        <v>3385</v>
      </c>
      <c r="J1025" t="s">
        <v>224</v>
      </c>
      <c r="K1025" t="s">
        <v>3549</v>
      </c>
      <c r="L1025" t="s">
        <v>3550</v>
      </c>
      <c r="M1025" t="s">
        <v>984</v>
      </c>
      <c r="N1025" t="s">
        <v>94</v>
      </c>
      <c r="O1025">
        <v>29129</v>
      </c>
      <c r="P1025">
        <v>33609</v>
      </c>
      <c r="Q1025" t="s">
        <v>41</v>
      </c>
      <c r="R1025">
        <v>590</v>
      </c>
      <c r="S1025" s="2">
        <v>44406</v>
      </c>
      <c r="T1025" s="2">
        <v>44418</v>
      </c>
      <c r="U1025">
        <v>0</v>
      </c>
      <c r="V1025" t="s">
        <v>85</v>
      </c>
      <c r="W1025">
        <v>702</v>
      </c>
      <c r="X1025" t="s">
        <v>60</v>
      </c>
      <c r="Y1025" t="s">
        <v>45</v>
      </c>
      <c r="Z1025">
        <v>0</v>
      </c>
      <c r="AA1025">
        <v>472</v>
      </c>
      <c r="AB1025">
        <v>30325</v>
      </c>
      <c r="AC1025" t="s">
        <v>73</v>
      </c>
    </row>
    <row r="1026" spans="1:29" x14ac:dyDescent="0.3">
      <c r="A1026" s="1" t="s">
        <v>47</v>
      </c>
      <c r="B1026" t="s">
        <v>161</v>
      </c>
      <c r="C1026" t="s">
        <v>2091</v>
      </c>
      <c r="D1026" t="s">
        <v>138</v>
      </c>
      <c r="E1026">
        <v>6</v>
      </c>
      <c r="F1026" t="s">
        <v>186</v>
      </c>
      <c r="G1026" t="s">
        <v>187</v>
      </c>
      <c r="H1026" t="s">
        <v>35</v>
      </c>
      <c r="I1026" t="s">
        <v>417</v>
      </c>
      <c r="J1026" t="s">
        <v>3551</v>
      </c>
      <c r="K1026">
        <v>5538233961</v>
      </c>
      <c r="L1026" t="s">
        <v>3552</v>
      </c>
      <c r="M1026" t="s">
        <v>1578</v>
      </c>
      <c r="N1026" t="s">
        <v>40</v>
      </c>
      <c r="O1026">
        <v>3626</v>
      </c>
      <c r="P1026">
        <v>6643</v>
      </c>
      <c r="Q1026" t="s">
        <v>59</v>
      </c>
      <c r="R1026">
        <v>195</v>
      </c>
      <c r="S1026" s="2">
        <v>44741</v>
      </c>
      <c r="T1026" s="2">
        <v>44743</v>
      </c>
      <c r="U1026">
        <v>19768</v>
      </c>
      <c r="V1026" t="s">
        <v>85</v>
      </c>
      <c r="W1026">
        <v>671</v>
      </c>
      <c r="X1026" t="s">
        <v>60</v>
      </c>
      <c r="Y1026" t="s">
        <v>61</v>
      </c>
      <c r="Z1026">
        <v>0</v>
      </c>
      <c r="AA1026">
        <v>303</v>
      </c>
      <c r="AB1026">
        <v>5792</v>
      </c>
      <c r="AC1026" t="s">
        <v>46</v>
      </c>
    </row>
    <row r="1027" spans="1:29" x14ac:dyDescent="0.3">
      <c r="A1027" s="1" t="s">
        <v>29</v>
      </c>
      <c r="B1027" t="s">
        <v>86</v>
      </c>
      <c r="C1027" t="s">
        <v>1312</v>
      </c>
      <c r="D1027" t="s">
        <v>178</v>
      </c>
      <c r="E1027">
        <v>9</v>
      </c>
      <c r="F1027" t="s">
        <v>120</v>
      </c>
      <c r="G1027" t="s">
        <v>489</v>
      </c>
      <c r="H1027" t="s">
        <v>35</v>
      </c>
      <c r="I1027" t="s">
        <v>265</v>
      </c>
      <c r="J1027" t="s">
        <v>530</v>
      </c>
      <c r="K1027" t="s">
        <v>3553</v>
      </c>
      <c r="L1027" t="s">
        <v>3554</v>
      </c>
      <c r="M1027" t="s">
        <v>1597</v>
      </c>
      <c r="N1027" t="s">
        <v>94</v>
      </c>
      <c r="O1027">
        <v>25384</v>
      </c>
      <c r="P1027">
        <v>29134</v>
      </c>
      <c r="Q1027" t="s">
        <v>41</v>
      </c>
      <c r="R1027">
        <v>20</v>
      </c>
      <c r="S1027" s="2">
        <v>44675</v>
      </c>
      <c r="T1027" s="2">
        <v>44685</v>
      </c>
      <c r="U1027">
        <v>0</v>
      </c>
      <c r="V1027" t="s">
        <v>43</v>
      </c>
      <c r="W1027">
        <v>763</v>
      </c>
      <c r="X1027" t="s">
        <v>60</v>
      </c>
      <c r="Y1027" t="s">
        <v>45</v>
      </c>
      <c r="Z1027">
        <v>0</v>
      </c>
      <c r="AA1027">
        <v>484</v>
      </c>
      <c r="AB1027">
        <v>26990</v>
      </c>
      <c r="AC1027" t="s">
        <v>107</v>
      </c>
    </row>
    <row r="1028" spans="1:29" x14ac:dyDescent="0.3">
      <c r="A1028" s="1" t="s">
        <v>47</v>
      </c>
      <c r="B1028" t="s">
        <v>592</v>
      </c>
      <c r="C1028" t="s">
        <v>914</v>
      </c>
      <c r="D1028" t="s">
        <v>352</v>
      </c>
      <c r="E1028">
        <v>3</v>
      </c>
      <c r="F1028" t="s">
        <v>64</v>
      </c>
      <c r="G1028" t="s">
        <v>1599</v>
      </c>
      <c r="H1028" t="s">
        <v>79</v>
      </c>
      <c r="I1028" t="s">
        <v>1480</v>
      </c>
      <c r="J1028" t="s">
        <v>3555</v>
      </c>
      <c r="K1028" t="s">
        <v>3556</v>
      </c>
      <c r="L1028" t="s">
        <v>3557</v>
      </c>
      <c r="M1028" t="s">
        <v>2167</v>
      </c>
      <c r="N1028" t="s">
        <v>84</v>
      </c>
      <c r="O1028">
        <v>10129</v>
      </c>
      <c r="P1028">
        <v>14928</v>
      </c>
      <c r="Q1028" t="s">
        <v>95</v>
      </c>
      <c r="R1028">
        <v>999</v>
      </c>
      <c r="S1028" s="2">
        <v>44959</v>
      </c>
      <c r="T1028" t="s">
        <v>42</v>
      </c>
      <c r="U1028">
        <v>0</v>
      </c>
      <c r="V1028" t="s">
        <v>71</v>
      </c>
      <c r="W1028">
        <v>708</v>
      </c>
      <c r="X1028" t="s">
        <v>44</v>
      </c>
      <c r="Y1028" t="s">
        <v>61</v>
      </c>
      <c r="Z1028">
        <v>0</v>
      </c>
      <c r="AA1028">
        <v>933</v>
      </c>
      <c r="AB1028">
        <v>13745</v>
      </c>
      <c r="AC1028" t="s">
        <v>73</v>
      </c>
    </row>
    <row r="1029" spans="1:29" x14ac:dyDescent="0.3">
      <c r="A1029" s="1" t="s">
        <v>47</v>
      </c>
      <c r="B1029" t="s">
        <v>108</v>
      </c>
      <c r="C1029" t="s">
        <v>270</v>
      </c>
      <c r="D1029" t="s">
        <v>178</v>
      </c>
      <c r="E1029">
        <v>8</v>
      </c>
      <c r="F1029" t="s">
        <v>99</v>
      </c>
      <c r="G1029" t="s">
        <v>1638</v>
      </c>
      <c r="H1029" t="s">
        <v>79</v>
      </c>
      <c r="I1029" t="s">
        <v>496</v>
      </c>
      <c r="J1029" t="s">
        <v>936</v>
      </c>
      <c r="K1029" t="s">
        <v>3558</v>
      </c>
      <c r="L1029" t="s">
        <v>3559</v>
      </c>
      <c r="M1029" t="s">
        <v>522</v>
      </c>
      <c r="N1029" t="s">
        <v>40</v>
      </c>
      <c r="O1029">
        <v>17211</v>
      </c>
      <c r="P1029">
        <v>21776</v>
      </c>
      <c r="Q1029" t="s">
        <v>59</v>
      </c>
      <c r="R1029">
        <v>317</v>
      </c>
      <c r="S1029" s="2">
        <v>44928</v>
      </c>
      <c r="T1029" s="2">
        <v>44932</v>
      </c>
      <c r="U1029">
        <v>33841</v>
      </c>
      <c r="V1029" t="s">
        <v>43</v>
      </c>
      <c r="W1029">
        <v>532</v>
      </c>
      <c r="X1029" t="s">
        <v>60</v>
      </c>
      <c r="Y1029" t="s">
        <v>61</v>
      </c>
      <c r="Z1029">
        <v>0</v>
      </c>
      <c r="AA1029">
        <v>410</v>
      </c>
      <c r="AB1029">
        <v>18482</v>
      </c>
      <c r="AC1029" t="s">
        <v>73</v>
      </c>
    </row>
    <row r="1030" spans="1:29" x14ac:dyDescent="0.3">
      <c r="A1030" s="1" t="s">
        <v>29</v>
      </c>
      <c r="B1030" t="s">
        <v>393</v>
      </c>
      <c r="C1030" t="s">
        <v>1949</v>
      </c>
      <c r="D1030" t="s">
        <v>119</v>
      </c>
      <c r="E1030">
        <v>6</v>
      </c>
      <c r="F1030" t="s">
        <v>51</v>
      </c>
      <c r="G1030" t="s">
        <v>1075</v>
      </c>
      <c r="H1030" t="s">
        <v>35</v>
      </c>
      <c r="I1030" t="s">
        <v>458</v>
      </c>
      <c r="J1030" t="s">
        <v>739</v>
      </c>
      <c r="K1030" t="s">
        <v>3560</v>
      </c>
      <c r="L1030" t="s">
        <v>3561</v>
      </c>
      <c r="M1030" t="s">
        <v>613</v>
      </c>
      <c r="N1030" t="s">
        <v>94</v>
      </c>
      <c r="O1030">
        <v>27750</v>
      </c>
      <c r="P1030">
        <v>32017</v>
      </c>
      <c r="Q1030" t="s">
        <v>41</v>
      </c>
      <c r="R1030">
        <v>886</v>
      </c>
      <c r="S1030" s="2">
        <v>45018</v>
      </c>
      <c r="T1030" s="2">
        <v>45022</v>
      </c>
      <c r="U1030">
        <v>0</v>
      </c>
      <c r="V1030" t="s">
        <v>85</v>
      </c>
      <c r="W1030">
        <v>641</v>
      </c>
      <c r="X1030" t="s">
        <v>60</v>
      </c>
      <c r="Y1030" t="s">
        <v>72</v>
      </c>
      <c r="Z1030">
        <v>0</v>
      </c>
      <c r="AA1030">
        <v>211</v>
      </c>
      <c r="AB1030">
        <v>30453</v>
      </c>
      <c r="AC1030" t="s">
        <v>107</v>
      </c>
    </row>
    <row r="1031" spans="1:29" x14ac:dyDescent="0.3">
      <c r="A1031" s="1" t="s">
        <v>47</v>
      </c>
      <c r="B1031" t="s">
        <v>592</v>
      </c>
      <c r="C1031" t="s">
        <v>2761</v>
      </c>
      <c r="D1031" t="s">
        <v>32</v>
      </c>
      <c r="E1031">
        <v>8</v>
      </c>
      <c r="F1031" t="s">
        <v>64</v>
      </c>
      <c r="G1031" t="s">
        <v>1599</v>
      </c>
      <c r="H1031" t="s">
        <v>35</v>
      </c>
      <c r="I1031" t="s">
        <v>668</v>
      </c>
      <c r="J1031" t="s">
        <v>693</v>
      </c>
      <c r="K1031" t="s">
        <v>3562</v>
      </c>
      <c r="L1031" t="s">
        <v>3563</v>
      </c>
      <c r="M1031" t="s">
        <v>1151</v>
      </c>
      <c r="N1031" t="s">
        <v>84</v>
      </c>
      <c r="O1031">
        <v>23430</v>
      </c>
      <c r="P1031">
        <v>27889</v>
      </c>
      <c r="Q1031" t="s">
        <v>59</v>
      </c>
      <c r="R1031">
        <v>558</v>
      </c>
      <c r="S1031" s="2">
        <v>44975</v>
      </c>
      <c r="T1031" t="s">
        <v>42</v>
      </c>
      <c r="U1031">
        <v>10601</v>
      </c>
      <c r="V1031" t="s">
        <v>71</v>
      </c>
      <c r="W1031">
        <v>502</v>
      </c>
      <c r="X1031" t="s">
        <v>44</v>
      </c>
      <c r="Y1031" t="s">
        <v>72</v>
      </c>
      <c r="Z1031">
        <v>0</v>
      </c>
      <c r="AA1031">
        <v>833</v>
      </c>
      <c r="AB1031">
        <v>24154</v>
      </c>
      <c r="AC1031" t="s">
        <v>73</v>
      </c>
    </row>
    <row r="1032" spans="1:29" x14ac:dyDescent="0.3">
      <c r="A1032" s="1" t="s">
        <v>47</v>
      </c>
      <c r="B1032" t="s">
        <v>153</v>
      </c>
      <c r="C1032" t="s">
        <v>1614</v>
      </c>
      <c r="D1032" t="s">
        <v>32</v>
      </c>
      <c r="E1032">
        <v>1</v>
      </c>
      <c r="F1032" t="s">
        <v>51</v>
      </c>
      <c r="G1032" t="s">
        <v>1427</v>
      </c>
      <c r="H1032" t="s">
        <v>35</v>
      </c>
      <c r="I1032" t="s">
        <v>921</v>
      </c>
      <c r="J1032" t="s">
        <v>3527</v>
      </c>
      <c r="K1032" t="s">
        <v>3564</v>
      </c>
      <c r="L1032" t="s">
        <v>3565</v>
      </c>
      <c r="M1032" t="s">
        <v>540</v>
      </c>
      <c r="N1032" t="s">
        <v>94</v>
      </c>
      <c r="O1032">
        <v>16367</v>
      </c>
      <c r="P1032">
        <v>19770</v>
      </c>
      <c r="Q1032" t="s">
        <v>41</v>
      </c>
      <c r="R1032">
        <v>783</v>
      </c>
      <c r="S1032" s="2">
        <v>45146</v>
      </c>
      <c r="T1032" t="s">
        <v>42</v>
      </c>
      <c r="U1032">
        <v>0</v>
      </c>
      <c r="V1032" t="s">
        <v>85</v>
      </c>
      <c r="W1032">
        <v>701</v>
      </c>
      <c r="X1032" t="s">
        <v>44</v>
      </c>
      <c r="Y1032" t="s">
        <v>72</v>
      </c>
      <c r="Z1032">
        <v>0</v>
      </c>
      <c r="AA1032">
        <v>444</v>
      </c>
      <c r="AB1032">
        <v>18444</v>
      </c>
      <c r="AC1032" t="s">
        <v>107</v>
      </c>
    </row>
    <row r="1033" spans="1:29" x14ac:dyDescent="0.3">
      <c r="A1033" s="1" t="s">
        <v>47</v>
      </c>
      <c r="B1033" t="s">
        <v>48</v>
      </c>
      <c r="C1033" t="s">
        <v>1562</v>
      </c>
      <c r="D1033" t="s">
        <v>138</v>
      </c>
      <c r="E1033">
        <v>2</v>
      </c>
      <c r="F1033" t="s">
        <v>120</v>
      </c>
      <c r="G1033" t="s">
        <v>543</v>
      </c>
      <c r="H1033" t="s">
        <v>35</v>
      </c>
      <c r="I1033" t="s">
        <v>771</v>
      </c>
      <c r="J1033" t="s">
        <v>3566</v>
      </c>
      <c r="K1033" t="s">
        <v>3567</v>
      </c>
      <c r="L1033" t="s">
        <v>3568</v>
      </c>
      <c r="M1033" t="s">
        <v>1240</v>
      </c>
      <c r="N1033" t="s">
        <v>84</v>
      </c>
      <c r="O1033">
        <v>27575</v>
      </c>
      <c r="P1033">
        <v>30430</v>
      </c>
      <c r="Q1033" t="s">
        <v>41</v>
      </c>
      <c r="R1033">
        <v>569</v>
      </c>
      <c r="S1033" s="2">
        <v>45134</v>
      </c>
      <c r="T1033" s="2">
        <v>45140</v>
      </c>
      <c r="U1033">
        <v>0</v>
      </c>
      <c r="V1033" t="s">
        <v>71</v>
      </c>
      <c r="W1033">
        <v>675</v>
      </c>
      <c r="X1033" t="s">
        <v>60</v>
      </c>
      <c r="Y1033" t="s">
        <v>72</v>
      </c>
      <c r="Z1033">
        <v>0</v>
      </c>
      <c r="AA1033">
        <v>860</v>
      </c>
      <c r="AB1033">
        <v>28261</v>
      </c>
      <c r="AC1033" t="s">
        <v>46</v>
      </c>
    </row>
    <row r="1034" spans="1:29" x14ac:dyDescent="0.3">
      <c r="A1034" s="1" t="s">
        <v>47</v>
      </c>
      <c r="B1034" t="s">
        <v>136</v>
      </c>
      <c r="C1034" t="s">
        <v>2181</v>
      </c>
      <c r="D1034" t="s">
        <v>138</v>
      </c>
      <c r="E1034">
        <v>7</v>
      </c>
      <c r="F1034" t="s">
        <v>77</v>
      </c>
      <c r="G1034" t="s">
        <v>501</v>
      </c>
      <c r="H1034" t="s">
        <v>79</v>
      </c>
      <c r="I1034" t="s">
        <v>66</v>
      </c>
      <c r="J1034" t="s">
        <v>637</v>
      </c>
      <c r="K1034">
        <v>4498597347</v>
      </c>
      <c r="L1034" t="s">
        <v>3569</v>
      </c>
      <c r="M1034" t="s">
        <v>312</v>
      </c>
      <c r="N1034" t="s">
        <v>84</v>
      </c>
      <c r="O1034">
        <v>29753</v>
      </c>
      <c r="P1034">
        <v>32435</v>
      </c>
      <c r="Q1034" t="s">
        <v>59</v>
      </c>
      <c r="R1034">
        <v>71</v>
      </c>
      <c r="S1034" s="2">
        <v>45208</v>
      </c>
      <c r="T1034" t="s">
        <v>42</v>
      </c>
      <c r="U1034">
        <v>33017</v>
      </c>
      <c r="V1034" t="s">
        <v>85</v>
      </c>
      <c r="W1034">
        <v>603</v>
      </c>
      <c r="X1034" t="s">
        <v>44</v>
      </c>
      <c r="Y1034" t="s">
        <v>45</v>
      </c>
      <c r="Z1034">
        <v>0</v>
      </c>
      <c r="AA1034">
        <v>286</v>
      </c>
      <c r="AB1034">
        <v>29868</v>
      </c>
      <c r="AC1034" t="s">
        <v>107</v>
      </c>
    </row>
    <row r="1035" spans="1:29" x14ac:dyDescent="0.3">
      <c r="A1035" s="1" t="s">
        <v>29</v>
      </c>
      <c r="B1035" t="s">
        <v>96</v>
      </c>
      <c r="C1035" t="s">
        <v>1709</v>
      </c>
      <c r="D1035" t="s">
        <v>201</v>
      </c>
      <c r="E1035">
        <v>8</v>
      </c>
      <c r="F1035" t="s">
        <v>33</v>
      </c>
      <c r="G1035" t="s">
        <v>34</v>
      </c>
      <c r="H1035" t="s">
        <v>35</v>
      </c>
      <c r="I1035" t="s">
        <v>3255</v>
      </c>
      <c r="J1035" t="s">
        <v>726</v>
      </c>
      <c r="K1035" t="s">
        <v>3570</v>
      </c>
      <c r="L1035" t="s">
        <v>3571</v>
      </c>
      <c r="M1035" t="s">
        <v>1197</v>
      </c>
      <c r="N1035" t="s">
        <v>40</v>
      </c>
      <c r="O1035">
        <v>10842</v>
      </c>
      <c r="P1035">
        <v>15668</v>
      </c>
      <c r="Q1035" t="s">
        <v>41</v>
      </c>
      <c r="R1035">
        <v>572</v>
      </c>
      <c r="S1035" s="2">
        <v>45169</v>
      </c>
      <c r="T1035" t="s">
        <v>42</v>
      </c>
      <c r="U1035">
        <v>0</v>
      </c>
      <c r="V1035" t="s">
        <v>106</v>
      </c>
      <c r="W1035">
        <v>526</v>
      </c>
      <c r="X1035" t="s">
        <v>44</v>
      </c>
      <c r="Y1035" t="s">
        <v>72</v>
      </c>
      <c r="Z1035">
        <v>0</v>
      </c>
      <c r="AA1035">
        <v>338</v>
      </c>
      <c r="AB1035">
        <v>13794</v>
      </c>
      <c r="AC1035" t="s">
        <v>46</v>
      </c>
    </row>
    <row r="1036" spans="1:29" x14ac:dyDescent="0.3">
      <c r="A1036" s="1" t="s">
        <v>29</v>
      </c>
      <c r="B1036" t="s">
        <v>327</v>
      </c>
      <c r="C1036" t="s">
        <v>994</v>
      </c>
      <c r="D1036" t="s">
        <v>185</v>
      </c>
      <c r="E1036">
        <v>1</v>
      </c>
      <c r="F1036" t="s">
        <v>271</v>
      </c>
      <c r="G1036" t="s">
        <v>400</v>
      </c>
      <c r="H1036" t="s">
        <v>35</v>
      </c>
      <c r="I1036" t="s">
        <v>1589</v>
      </c>
      <c r="J1036" t="s">
        <v>3185</v>
      </c>
      <c r="K1036">
        <v>7001725543</v>
      </c>
      <c r="L1036" t="s">
        <v>3572</v>
      </c>
      <c r="M1036" t="s">
        <v>2080</v>
      </c>
      <c r="N1036" t="s">
        <v>94</v>
      </c>
      <c r="O1036">
        <v>5067</v>
      </c>
      <c r="P1036">
        <v>8566</v>
      </c>
      <c r="Q1036" t="s">
        <v>41</v>
      </c>
      <c r="R1036">
        <v>207</v>
      </c>
      <c r="S1036" s="2">
        <v>45038</v>
      </c>
      <c r="T1036" s="2">
        <v>45066</v>
      </c>
      <c r="U1036">
        <v>0</v>
      </c>
      <c r="V1036" t="s">
        <v>71</v>
      </c>
      <c r="W1036">
        <v>756</v>
      </c>
      <c r="X1036" t="s">
        <v>60</v>
      </c>
      <c r="Y1036" t="s">
        <v>61</v>
      </c>
      <c r="Z1036">
        <v>0</v>
      </c>
      <c r="AA1036">
        <v>653</v>
      </c>
      <c r="AB1036">
        <v>6862</v>
      </c>
      <c r="AC1036" t="s">
        <v>73</v>
      </c>
    </row>
    <row r="1037" spans="1:29" x14ac:dyDescent="0.3">
      <c r="A1037" s="1" t="s">
        <v>29</v>
      </c>
      <c r="B1037" t="s">
        <v>393</v>
      </c>
      <c r="C1037" t="s">
        <v>1492</v>
      </c>
      <c r="D1037" t="s">
        <v>98</v>
      </c>
      <c r="E1037">
        <v>7</v>
      </c>
      <c r="F1037" t="s">
        <v>77</v>
      </c>
      <c r="G1037" t="s">
        <v>202</v>
      </c>
      <c r="H1037" t="s">
        <v>79</v>
      </c>
      <c r="I1037" t="s">
        <v>1534</v>
      </c>
      <c r="J1037" t="s">
        <v>102</v>
      </c>
      <c r="K1037" t="s">
        <v>3573</v>
      </c>
      <c r="L1037" t="s">
        <v>3574</v>
      </c>
      <c r="M1037" t="s">
        <v>613</v>
      </c>
      <c r="N1037" t="s">
        <v>58</v>
      </c>
      <c r="O1037">
        <v>21831</v>
      </c>
      <c r="P1037">
        <v>26575</v>
      </c>
      <c r="Q1037" t="s">
        <v>95</v>
      </c>
      <c r="R1037">
        <v>864</v>
      </c>
      <c r="S1037" s="2">
        <v>44434</v>
      </c>
      <c r="T1037" s="2">
        <v>44439</v>
      </c>
      <c r="U1037">
        <v>0</v>
      </c>
      <c r="V1037" t="s">
        <v>43</v>
      </c>
      <c r="W1037">
        <v>443</v>
      </c>
      <c r="X1037" t="s">
        <v>60</v>
      </c>
      <c r="Y1037" t="s">
        <v>61</v>
      </c>
      <c r="Z1037">
        <v>2116</v>
      </c>
      <c r="AA1037">
        <v>358</v>
      </c>
      <c r="AB1037">
        <v>25566</v>
      </c>
      <c r="AC1037" t="s">
        <v>73</v>
      </c>
    </row>
    <row r="1038" spans="1:29" x14ac:dyDescent="0.3">
      <c r="A1038" s="1" t="s">
        <v>47</v>
      </c>
      <c r="B1038" t="s">
        <v>108</v>
      </c>
      <c r="C1038" t="s">
        <v>655</v>
      </c>
      <c r="D1038" t="s">
        <v>178</v>
      </c>
      <c r="E1038">
        <v>3</v>
      </c>
      <c r="F1038" t="s">
        <v>64</v>
      </c>
      <c r="G1038" t="s">
        <v>783</v>
      </c>
      <c r="H1038" t="s">
        <v>35</v>
      </c>
      <c r="I1038" t="s">
        <v>2886</v>
      </c>
      <c r="J1038" t="s">
        <v>3575</v>
      </c>
      <c r="K1038" t="s">
        <v>3576</v>
      </c>
      <c r="L1038" t="s">
        <v>3577</v>
      </c>
      <c r="M1038" t="s">
        <v>1402</v>
      </c>
      <c r="N1038" t="s">
        <v>40</v>
      </c>
      <c r="O1038">
        <v>16706</v>
      </c>
      <c r="P1038">
        <v>19325</v>
      </c>
      <c r="Q1038" t="s">
        <v>41</v>
      </c>
      <c r="R1038">
        <v>626</v>
      </c>
      <c r="S1038" s="2">
        <v>44377</v>
      </c>
      <c r="T1038" t="s">
        <v>42</v>
      </c>
      <c r="U1038">
        <v>0</v>
      </c>
      <c r="V1038" t="s">
        <v>106</v>
      </c>
      <c r="W1038">
        <v>559</v>
      </c>
      <c r="X1038" t="s">
        <v>44</v>
      </c>
      <c r="Y1038" t="s">
        <v>45</v>
      </c>
      <c r="Z1038">
        <v>0</v>
      </c>
      <c r="AA1038">
        <v>625</v>
      </c>
      <c r="AB1038">
        <v>17271</v>
      </c>
      <c r="AC1038" t="s">
        <v>46</v>
      </c>
    </row>
    <row r="1039" spans="1:29" x14ac:dyDescent="0.3">
      <c r="A1039" s="1" t="s">
        <v>29</v>
      </c>
      <c r="B1039" t="s">
        <v>393</v>
      </c>
      <c r="C1039" t="s">
        <v>3578</v>
      </c>
      <c r="D1039" t="s">
        <v>119</v>
      </c>
      <c r="E1039">
        <v>2</v>
      </c>
      <c r="F1039" t="s">
        <v>271</v>
      </c>
      <c r="G1039" t="s">
        <v>400</v>
      </c>
      <c r="H1039" t="s">
        <v>79</v>
      </c>
      <c r="I1039" t="s">
        <v>292</v>
      </c>
      <c r="J1039" t="s">
        <v>2920</v>
      </c>
      <c r="K1039" t="s">
        <v>3579</v>
      </c>
      <c r="L1039" t="s">
        <v>3580</v>
      </c>
      <c r="M1039" t="s">
        <v>603</v>
      </c>
      <c r="N1039" t="s">
        <v>94</v>
      </c>
      <c r="O1039">
        <v>13397</v>
      </c>
      <c r="P1039">
        <v>15886</v>
      </c>
      <c r="Q1039" t="s">
        <v>95</v>
      </c>
      <c r="R1039">
        <v>959</v>
      </c>
      <c r="S1039" s="2">
        <v>45068</v>
      </c>
      <c r="T1039" t="s">
        <v>42</v>
      </c>
      <c r="U1039">
        <v>0</v>
      </c>
      <c r="V1039" t="s">
        <v>106</v>
      </c>
      <c r="W1039">
        <v>541</v>
      </c>
      <c r="X1039" t="s">
        <v>44</v>
      </c>
      <c r="Y1039" t="s">
        <v>45</v>
      </c>
      <c r="Z1039">
        <v>0</v>
      </c>
      <c r="AA1039">
        <v>376</v>
      </c>
      <c r="AB1039">
        <v>13657</v>
      </c>
      <c r="AC1039" t="s">
        <v>73</v>
      </c>
    </row>
    <row r="1040" spans="1:29" x14ac:dyDescent="0.3">
      <c r="A1040" s="1" t="s">
        <v>47</v>
      </c>
      <c r="B1040" t="s">
        <v>176</v>
      </c>
      <c r="C1040" t="s">
        <v>2740</v>
      </c>
      <c r="D1040" t="s">
        <v>178</v>
      </c>
      <c r="E1040">
        <v>6</v>
      </c>
      <c r="F1040" t="s">
        <v>186</v>
      </c>
      <c r="G1040" t="s">
        <v>710</v>
      </c>
      <c r="H1040" t="s">
        <v>35</v>
      </c>
      <c r="I1040" t="s">
        <v>1210</v>
      </c>
      <c r="J1040" t="s">
        <v>2670</v>
      </c>
      <c r="K1040" t="s">
        <v>3581</v>
      </c>
      <c r="L1040" t="s">
        <v>3582</v>
      </c>
      <c r="M1040" t="s">
        <v>887</v>
      </c>
      <c r="N1040" t="s">
        <v>58</v>
      </c>
      <c r="O1040">
        <v>17508</v>
      </c>
      <c r="P1040">
        <v>22062</v>
      </c>
      <c r="Q1040" t="s">
        <v>59</v>
      </c>
      <c r="R1040">
        <v>146</v>
      </c>
      <c r="S1040" s="2">
        <v>45019</v>
      </c>
      <c r="T1040" s="2">
        <v>45021</v>
      </c>
      <c r="U1040">
        <v>1248</v>
      </c>
      <c r="V1040" t="s">
        <v>71</v>
      </c>
      <c r="W1040">
        <v>828</v>
      </c>
      <c r="X1040" t="s">
        <v>60</v>
      </c>
      <c r="Y1040" t="s">
        <v>61</v>
      </c>
      <c r="Z1040">
        <v>2217</v>
      </c>
      <c r="AA1040">
        <v>929</v>
      </c>
      <c r="AB1040">
        <v>19274</v>
      </c>
      <c r="AC1040" t="s">
        <v>46</v>
      </c>
    </row>
    <row r="1041" spans="1:29" x14ac:dyDescent="0.3">
      <c r="A1041" s="1" t="s">
        <v>47</v>
      </c>
      <c r="B1041" t="s">
        <v>108</v>
      </c>
      <c r="C1041" t="s">
        <v>709</v>
      </c>
      <c r="D1041" t="s">
        <v>128</v>
      </c>
      <c r="E1041">
        <v>2</v>
      </c>
      <c r="F1041" t="s">
        <v>33</v>
      </c>
      <c r="G1041" t="s">
        <v>170</v>
      </c>
      <c r="H1041" t="s">
        <v>79</v>
      </c>
      <c r="I1041" t="s">
        <v>2161</v>
      </c>
      <c r="J1041" t="s">
        <v>3086</v>
      </c>
      <c r="K1041" t="s">
        <v>3583</v>
      </c>
      <c r="L1041" t="s">
        <v>3584</v>
      </c>
      <c r="M1041" t="s">
        <v>444</v>
      </c>
      <c r="N1041" t="s">
        <v>40</v>
      </c>
      <c r="O1041">
        <v>19667</v>
      </c>
      <c r="P1041">
        <v>24237</v>
      </c>
      <c r="Q1041" t="s">
        <v>59</v>
      </c>
      <c r="R1041">
        <v>600</v>
      </c>
      <c r="S1041" s="2">
        <v>44743</v>
      </c>
      <c r="T1041" s="2">
        <v>44766</v>
      </c>
      <c r="U1041">
        <v>33176</v>
      </c>
      <c r="V1041" t="s">
        <v>106</v>
      </c>
      <c r="W1041">
        <v>577</v>
      </c>
      <c r="X1041" t="s">
        <v>60</v>
      </c>
      <c r="Y1041" t="s">
        <v>72</v>
      </c>
      <c r="Z1041">
        <v>0</v>
      </c>
      <c r="AA1041">
        <v>205</v>
      </c>
      <c r="AB1041">
        <v>23433</v>
      </c>
      <c r="AC1041" t="s">
        <v>107</v>
      </c>
    </row>
    <row r="1042" spans="1:29" x14ac:dyDescent="0.3">
      <c r="A1042" s="1" t="s">
        <v>47</v>
      </c>
      <c r="B1042" t="s">
        <v>153</v>
      </c>
      <c r="C1042" t="s">
        <v>1936</v>
      </c>
      <c r="D1042" t="s">
        <v>185</v>
      </c>
      <c r="E1042">
        <v>1</v>
      </c>
      <c r="F1042" t="s">
        <v>221</v>
      </c>
      <c r="G1042" t="s">
        <v>1096</v>
      </c>
      <c r="H1042" t="s">
        <v>35</v>
      </c>
      <c r="I1042" t="s">
        <v>412</v>
      </c>
      <c r="J1042" t="s">
        <v>1622</v>
      </c>
      <c r="K1042" t="s">
        <v>3585</v>
      </c>
      <c r="L1042" t="s">
        <v>3586</v>
      </c>
      <c r="M1042" t="s">
        <v>410</v>
      </c>
      <c r="N1042" t="s">
        <v>94</v>
      </c>
      <c r="O1042">
        <v>12716</v>
      </c>
      <c r="P1042">
        <v>17336</v>
      </c>
      <c r="Q1042" t="s">
        <v>59</v>
      </c>
      <c r="R1042">
        <v>898</v>
      </c>
      <c r="S1042" s="2">
        <v>44897</v>
      </c>
      <c r="T1042" t="s">
        <v>42</v>
      </c>
      <c r="U1042">
        <v>39056</v>
      </c>
      <c r="V1042" t="s">
        <v>85</v>
      </c>
      <c r="W1042">
        <v>598</v>
      </c>
      <c r="X1042" t="s">
        <v>44</v>
      </c>
      <c r="Y1042" t="s">
        <v>61</v>
      </c>
      <c r="Z1042">
        <v>0</v>
      </c>
      <c r="AA1042">
        <v>999</v>
      </c>
      <c r="AB1042">
        <v>13031</v>
      </c>
      <c r="AC1042" t="s">
        <v>73</v>
      </c>
    </row>
    <row r="1043" spans="1:29" x14ac:dyDescent="0.3">
      <c r="A1043" s="1" t="s">
        <v>47</v>
      </c>
      <c r="B1043" t="s">
        <v>145</v>
      </c>
      <c r="C1043" t="s">
        <v>1527</v>
      </c>
      <c r="D1043" t="s">
        <v>257</v>
      </c>
      <c r="E1043">
        <v>5</v>
      </c>
      <c r="F1043" t="s">
        <v>120</v>
      </c>
      <c r="G1043" t="s">
        <v>489</v>
      </c>
      <c r="H1043" t="s">
        <v>35</v>
      </c>
      <c r="I1043" t="s">
        <v>981</v>
      </c>
      <c r="J1043" t="s">
        <v>1626</v>
      </c>
      <c r="K1043" t="s">
        <v>3587</v>
      </c>
      <c r="L1043" t="s">
        <v>3588</v>
      </c>
      <c r="M1043" t="s">
        <v>1294</v>
      </c>
      <c r="N1043" t="s">
        <v>58</v>
      </c>
      <c r="O1043">
        <v>16187</v>
      </c>
      <c r="P1043">
        <v>18837</v>
      </c>
      <c r="Q1043" t="s">
        <v>95</v>
      </c>
      <c r="R1043">
        <v>833</v>
      </c>
      <c r="S1043" s="2">
        <v>44472</v>
      </c>
      <c r="T1043" s="2">
        <v>44502</v>
      </c>
      <c r="U1043">
        <v>0</v>
      </c>
      <c r="V1043" t="s">
        <v>43</v>
      </c>
      <c r="W1043">
        <v>612</v>
      </c>
      <c r="X1043" t="s">
        <v>60</v>
      </c>
      <c r="Y1043" t="s">
        <v>61</v>
      </c>
      <c r="Z1043">
        <v>3158</v>
      </c>
      <c r="AA1043">
        <v>49</v>
      </c>
      <c r="AB1043">
        <v>16585</v>
      </c>
      <c r="AC1043" t="s">
        <v>73</v>
      </c>
    </row>
    <row r="1044" spans="1:29" x14ac:dyDescent="0.3">
      <c r="A1044" s="1" t="s">
        <v>47</v>
      </c>
      <c r="B1044" t="s">
        <v>145</v>
      </c>
      <c r="C1044" t="s">
        <v>528</v>
      </c>
      <c r="D1044" t="s">
        <v>76</v>
      </c>
      <c r="E1044">
        <v>2</v>
      </c>
      <c r="F1044" t="s">
        <v>120</v>
      </c>
      <c r="G1044" t="s">
        <v>1180</v>
      </c>
      <c r="H1044" t="s">
        <v>35</v>
      </c>
      <c r="I1044" t="s">
        <v>36</v>
      </c>
      <c r="J1044" t="s">
        <v>3589</v>
      </c>
      <c r="K1044" t="s">
        <v>3590</v>
      </c>
      <c r="L1044" t="s">
        <v>3591</v>
      </c>
      <c r="M1044" t="s">
        <v>152</v>
      </c>
      <c r="N1044" t="s">
        <v>84</v>
      </c>
      <c r="O1044">
        <v>14223</v>
      </c>
      <c r="P1044">
        <v>16647</v>
      </c>
      <c r="Q1044" t="s">
        <v>41</v>
      </c>
      <c r="R1044">
        <v>912</v>
      </c>
      <c r="S1044" s="2">
        <v>44561</v>
      </c>
      <c r="T1044" t="s">
        <v>42</v>
      </c>
      <c r="U1044">
        <v>0</v>
      </c>
      <c r="V1044" t="s">
        <v>106</v>
      </c>
      <c r="W1044">
        <v>434</v>
      </c>
      <c r="X1044" t="s">
        <v>44</v>
      </c>
      <c r="Y1044" t="s">
        <v>72</v>
      </c>
      <c r="Z1044">
        <v>0</v>
      </c>
      <c r="AA1044">
        <v>43</v>
      </c>
      <c r="AB1044">
        <v>15462</v>
      </c>
      <c r="AC1044" t="s">
        <v>46</v>
      </c>
    </row>
    <row r="1045" spans="1:29" x14ac:dyDescent="0.3">
      <c r="A1045" s="1" t="s">
        <v>47</v>
      </c>
      <c r="B1045" t="s">
        <v>136</v>
      </c>
      <c r="C1045" t="s">
        <v>2546</v>
      </c>
      <c r="D1045" t="s">
        <v>169</v>
      </c>
      <c r="E1045">
        <v>6</v>
      </c>
      <c r="F1045" t="s">
        <v>221</v>
      </c>
      <c r="G1045" t="s">
        <v>506</v>
      </c>
      <c r="H1045" t="s">
        <v>79</v>
      </c>
      <c r="I1045" t="s">
        <v>756</v>
      </c>
      <c r="J1045" t="s">
        <v>180</v>
      </c>
      <c r="K1045" t="s">
        <v>3592</v>
      </c>
      <c r="L1045" t="s">
        <v>3593</v>
      </c>
      <c r="M1045" t="s">
        <v>312</v>
      </c>
      <c r="N1045" t="s">
        <v>84</v>
      </c>
      <c r="O1045">
        <v>23601</v>
      </c>
      <c r="P1045">
        <v>26578</v>
      </c>
      <c r="Q1045" t="s">
        <v>41</v>
      </c>
      <c r="R1045">
        <v>319</v>
      </c>
      <c r="S1045" s="2">
        <v>45019</v>
      </c>
      <c r="T1045" s="2">
        <v>45028</v>
      </c>
      <c r="U1045">
        <v>0</v>
      </c>
      <c r="V1045" t="s">
        <v>85</v>
      </c>
      <c r="W1045">
        <v>512</v>
      </c>
      <c r="X1045" t="s">
        <v>60</v>
      </c>
      <c r="Y1045" t="s">
        <v>45</v>
      </c>
      <c r="Z1045">
        <v>0</v>
      </c>
      <c r="AA1045">
        <v>242</v>
      </c>
      <c r="AB1045">
        <v>23985</v>
      </c>
      <c r="AC1045" t="s">
        <v>107</v>
      </c>
    </row>
    <row r="1046" spans="1:29" x14ac:dyDescent="0.3">
      <c r="A1046" s="1" t="s">
        <v>47</v>
      </c>
      <c r="B1046" t="s">
        <v>176</v>
      </c>
      <c r="C1046" t="s">
        <v>351</v>
      </c>
      <c r="D1046" t="s">
        <v>98</v>
      </c>
      <c r="E1046">
        <v>8</v>
      </c>
      <c r="F1046" t="s">
        <v>64</v>
      </c>
      <c r="G1046" t="s">
        <v>88</v>
      </c>
      <c r="H1046" t="s">
        <v>35</v>
      </c>
      <c r="I1046" t="s">
        <v>66</v>
      </c>
      <c r="J1046" t="s">
        <v>3594</v>
      </c>
      <c r="K1046" t="s">
        <v>3595</v>
      </c>
      <c r="L1046" t="s">
        <v>3596</v>
      </c>
      <c r="M1046" t="s">
        <v>902</v>
      </c>
      <c r="N1046" t="s">
        <v>40</v>
      </c>
      <c r="O1046">
        <v>8813</v>
      </c>
      <c r="P1046">
        <v>10948</v>
      </c>
      <c r="Q1046" t="s">
        <v>41</v>
      </c>
      <c r="R1046">
        <v>899</v>
      </c>
      <c r="S1046" s="2">
        <v>44776</v>
      </c>
      <c r="T1046" s="2">
        <v>44782</v>
      </c>
      <c r="U1046">
        <v>0</v>
      </c>
      <c r="V1046" t="s">
        <v>106</v>
      </c>
      <c r="W1046">
        <v>465</v>
      </c>
      <c r="X1046" t="s">
        <v>60</v>
      </c>
      <c r="Y1046" t="s">
        <v>72</v>
      </c>
      <c r="Z1046">
        <v>0</v>
      </c>
      <c r="AA1046">
        <v>689</v>
      </c>
      <c r="AB1046">
        <v>9439</v>
      </c>
      <c r="AC1046" t="s">
        <v>73</v>
      </c>
    </row>
    <row r="1047" spans="1:29" x14ac:dyDescent="0.3">
      <c r="A1047" s="1" t="s">
        <v>29</v>
      </c>
      <c r="B1047" t="s">
        <v>541</v>
      </c>
      <c r="C1047" t="s">
        <v>1114</v>
      </c>
      <c r="D1047" t="s">
        <v>185</v>
      </c>
      <c r="E1047">
        <v>5</v>
      </c>
      <c r="F1047" t="s">
        <v>271</v>
      </c>
      <c r="G1047" t="s">
        <v>353</v>
      </c>
      <c r="H1047" t="s">
        <v>79</v>
      </c>
      <c r="I1047" t="s">
        <v>3597</v>
      </c>
      <c r="J1047" t="s">
        <v>514</v>
      </c>
      <c r="K1047" t="s">
        <v>3598</v>
      </c>
      <c r="L1047" t="s">
        <v>3599</v>
      </c>
      <c r="M1047" t="s">
        <v>1117</v>
      </c>
      <c r="N1047" t="s">
        <v>40</v>
      </c>
      <c r="O1047">
        <v>4789</v>
      </c>
      <c r="P1047">
        <v>6986</v>
      </c>
      <c r="Q1047" t="s">
        <v>95</v>
      </c>
      <c r="R1047">
        <v>866</v>
      </c>
      <c r="S1047" s="2">
        <v>45086</v>
      </c>
      <c r="T1047" t="s">
        <v>42</v>
      </c>
      <c r="U1047">
        <v>0</v>
      </c>
      <c r="V1047" t="s">
        <v>71</v>
      </c>
      <c r="W1047">
        <v>832</v>
      </c>
      <c r="X1047" t="s">
        <v>44</v>
      </c>
      <c r="Y1047" t="s">
        <v>72</v>
      </c>
      <c r="Z1047">
        <v>0</v>
      </c>
      <c r="AA1047">
        <v>457</v>
      </c>
      <c r="AB1047">
        <v>6723</v>
      </c>
      <c r="AC1047" t="s">
        <v>107</v>
      </c>
    </row>
    <row r="1048" spans="1:29" x14ac:dyDescent="0.3">
      <c r="A1048" s="1" t="s">
        <v>47</v>
      </c>
      <c r="B1048" t="s">
        <v>592</v>
      </c>
      <c r="C1048" t="s">
        <v>2761</v>
      </c>
      <c r="D1048" t="s">
        <v>178</v>
      </c>
      <c r="E1048">
        <v>6</v>
      </c>
      <c r="F1048" t="s">
        <v>51</v>
      </c>
      <c r="G1048" t="s">
        <v>1075</v>
      </c>
      <c r="H1048" t="s">
        <v>35</v>
      </c>
      <c r="I1048" t="s">
        <v>921</v>
      </c>
      <c r="J1048" t="s">
        <v>319</v>
      </c>
      <c r="K1048" t="s">
        <v>3600</v>
      </c>
      <c r="L1048" t="s">
        <v>3601</v>
      </c>
      <c r="M1048" t="s">
        <v>1948</v>
      </c>
      <c r="N1048" t="s">
        <v>94</v>
      </c>
      <c r="O1048">
        <v>28373</v>
      </c>
      <c r="P1048">
        <v>30931</v>
      </c>
      <c r="Q1048" t="s">
        <v>95</v>
      </c>
      <c r="R1048">
        <v>433</v>
      </c>
      <c r="S1048" s="2">
        <v>44990</v>
      </c>
      <c r="T1048" t="s">
        <v>42</v>
      </c>
      <c r="U1048">
        <v>0</v>
      </c>
      <c r="V1048" t="s">
        <v>71</v>
      </c>
      <c r="W1048">
        <v>723</v>
      </c>
      <c r="X1048" t="s">
        <v>44</v>
      </c>
      <c r="Y1048" t="s">
        <v>45</v>
      </c>
      <c r="Z1048">
        <v>0</v>
      </c>
      <c r="AA1048">
        <v>766</v>
      </c>
      <c r="AB1048">
        <v>28916</v>
      </c>
      <c r="AC1048" t="s">
        <v>46</v>
      </c>
    </row>
    <row r="1049" spans="1:29" x14ac:dyDescent="0.3">
      <c r="A1049" s="1" t="s">
        <v>47</v>
      </c>
      <c r="B1049" t="s">
        <v>234</v>
      </c>
      <c r="C1049" t="s">
        <v>3602</v>
      </c>
      <c r="D1049" t="s">
        <v>76</v>
      </c>
      <c r="E1049">
        <v>1</v>
      </c>
      <c r="F1049" t="s">
        <v>129</v>
      </c>
      <c r="G1049" t="s">
        <v>1528</v>
      </c>
      <c r="H1049" t="s">
        <v>35</v>
      </c>
      <c r="I1049" t="s">
        <v>434</v>
      </c>
      <c r="J1049" t="s">
        <v>319</v>
      </c>
      <c r="K1049" t="s">
        <v>3603</v>
      </c>
      <c r="L1049" t="s">
        <v>3604</v>
      </c>
      <c r="M1049" t="s">
        <v>2944</v>
      </c>
      <c r="N1049" t="s">
        <v>58</v>
      </c>
      <c r="O1049">
        <v>17071</v>
      </c>
      <c r="P1049">
        <v>19322</v>
      </c>
      <c r="Q1049" t="s">
        <v>59</v>
      </c>
      <c r="R1049">
        <v>67</v>
      </c>
      <c r="S1049" s="2">
        <v>44614</v>
      </c>
      <c r="T1049" t="s">
        <v>42</v>
      </c>
      <c r="U1049">
        <v>46120</v>
      </c>
      <c r="V1049" t="s">
        <v>43</v>
      </c>
      <c r="W1049">
        <v>663</v>
      </c>
      <c r="X1049" t="s">
        <v>44</v>
      </c>
      <c r="Y1049" t="s">
        <v>72</v>
      </c>
      <c r="Z1049">
        <v>4446</v>
      </c>
      <c r="AA1049">
        <v>567</v>
      </c>
      <c r="AB1049">
        <v>18686</v>
      </c>
      <c r="AC1049" t="s">
        <v>107</v>
      </c>
    </row>
    <row r="1050" spans="1:29" x14ac:dyDescent="0.3">
      <c r="A1050" s="1" t="s">
        <v>47</v>
      </c>
      <c r="B1050" t="s">
        <v>145</v>
      </c>
      <c r="C1050" t="s">
        <v>146</v>
      </c>
      <c r="D1050" t="s">
        <v>155</v>
      </c>
      <c r="E1050">
        <v>3</v>
      </c>
      <c r="F1050" t="s">
        <v>129</v>
      </c>
      <c r="G1050" t="s">
        <v>130</v>
      </c>
      <c r="H1050" t="s">
        <v>35</v>
      </c>
      <c r="I1050" t="s">
        <v>729</v>
      </c>
      <c r="J1050" t="s">
        <v>3458</v>
      </c>
      <c r="K1050" t="s">
        <v>3605</v>
      </c>
      <c r="L1050" t="s">
        <v>3606</v>
      </c>
      <c r="M1050" t="s">
        <v>708</v>
      </c>
      <c r="N1050" t="s">
        <v>94</v>
      </c>
      <c r="O1050">
        <v>19579</v>
      </c>
      <c r="P1050">
        <v>22745</v>
      </c>
      <c r="Q1050" t="s">
        <v>41</v>
      </c>
      <c r="R1050">
        <v>435</v>
      </c>
      <c r="S1050" s="2">
        <v>44822</v>
      </c>
      <c r="T1050" t="s">
        <v>42</v>
      </c>
      <c r="U1050">
        <v>0</v>
      </c>
      <c r="V1050" t="s">
        <v>43</v>
      </c>
      <c r="W1050">
        <v>646</v>
      </c>
      <c r="X1050" t="s">
        <v>44</v>
      </c>
      <c r="Y1050" t="s">
        <v>72</v>
      </c>
      <c r="Z1050">
        <v>0</v>
      </c>
      <c r="AA1050">
        <v>535</v>
      </c>
      <c r="AB1050">
        <v>22595</v>
      </c>
      <c r="AC1050" t="s">
        <v>46</v>
      </c>
    </row>
    <row r="1051" spans="1:29" x14ac:dyDescent="0.3">
      <c r="A1051" s="1" t="s">
        <v>47</v>
      </c>
      <c r="B1051" t="s">
        <v>161</v>
      </c>
      <c r="C1051" t="s">
        <v>1051</v>
      </c>
      <c r="D1051" t="s">
        <v>32</v>
      </c>
      <c r="E1051">
        <v>7</v>
      </c>
      <c r="F1051" t="s">
        <v>186</v>
      </c>
      <c r="G1051" t="s">
        <v>650</v>
      </c>
      <c r="H1051" t="s">
        <v>79</v>
      </c>
      <c r="I1051" t="s">
        <v>101</v>
      </c>
      <c r="J1051" t="s">
        <v>1731</v>
      </c>
      <c r="K1051" t="s">
        <v>3607</v>
      </c>
      <c r="L1051" t="s">
        <v>3608</v>
      </c>
      <c r="M1051" t="s">
        <v>2373</v>
      </c>
      <c r="N1051" t="s">
        <v>84</v>
      </c>
      <c r="O1051">
        <v>28389</v>
      </c>
      <c r="P1051">
        <v>32643</v>
      </c>
      <c r="Q1051" t="s">
        <v>41</v>
      </c>
      <c r="R1051">
        <v>443</v>
      </c>
      <c r="S1051" s="2">
        <v>45148</v>
      </c>
      <c r="T1051" t="s">
        <v>42</v>
      </c>
      <c r="U1051">
        <v>0</v>
      </c>
      <c r="V1051" t="s">
        <v>85</v>
      </c>
      <c r="W1051">
        <v>676</v>
      </c>
      <c r="X1051" t="s">
        <v>44</v>
      </c>
      <c r="Y1051" t="s">
        <v>45</v>
      </c>
      <c r="Z1051">
        <v>0</v>
      </c>
      <c r="AA1051">
        <v>520</v>
      </c>
      <c r="AB1051">
        <v>28697</v>
      </c>
      <c r="AC1051" t="s">
        <v>73</v>
      </c>
    </row>
    <row r="1052" spans="1:29" x14ac:dyDescent="0.3">
      <c r="A1052" s="1" t="s">
        <v>47</v>
      </c>
      <c r="B1052" t="s">
        <v>176</v>
      </c>
      <c r="C1052" t="s">
        <v>3609</v>
      </c>
      <c r="D1052" t="s">
        <v>98</v>
      </c>
      <c r="E1052">
        <v>5</v>
      </c>
      <c r="F1052" t="s">
        <v>33</v>
      </c>
      <c r="G1052" t="s">
        <v>451</v>
      </c>
      <c r="H1052" t="s">
        <v>79</v>
      </c>
      <c r="I1052" t="s">
        <v>189</v>
      </c>
      <c r="J1052" t="s">
        <v>224</v>
      </c>
      <c r="K1052" t="s">
        <v>3610</v>
      </c>
      <c r="L1052" t="s">
        <v>3611</v>
      </c>
      <c r="M1052" t="s">
        <v>902</v>
      </c>
      <c r="N1052" t="s">
        <v>58</v>
      </c>
      <c r="O1052">
        <v>17151</v>
      </c>
      <c r="P1052">
        <v>20090</v>
      </c>
      <c r="Q1052" t="s">
        <v>59</v>
      </c>
      <c r="R1052">
        <v>95</v>
      </c>
      <c r="S1052" s="2">
        <v>45350</v>
      </c>
      <c r="T1052" t="s">
        <v>42</v>
      </c>
      <c r="U1052">
        <v>19873</v>
      </c>
      <c r="V1052" t="s">
        <v>43</v>
      </c>
      <c r="W1052">
        <v>435</v>
      </c>
      <c r="X1052" t="s">
        <v>44</v>
      </c>
      <c r="Y1052" t="s">
        <v>61</v>
      </c>
      <c r="Z1052">
        <v>2694</v>
      </c>
      <c r="AA1052">
        <v>272</v>
      </c>
      <c r="AB1052">
        <v>19241</v>
      </c>
      <c r="AC1052" t="s">
        <v>46</v>
      </c>
    </row>
    <row r="1053" spans="1:29" x14ac:dyDescent="0.3">
      <c r="A1053" s="1" t="s">
        <v>29</v>
      </c>
      <c r="B1053" t="s">
        <v>228</v>
      </c>
      <c r="C1053" t="s">
        <v>1949</v>
      </c>
      <c r="D1053" t="s">
        <v>178</v>
      </c>
      <c r="E1053">
        <v>2</v>
      </c>
      <c r="F1053" t="s">
        <v>77</v>
      </c>
      <c r="G1053" t="s">
        <v>264</v>
      </c>
      <c r="H1053" t="s">
        <v>79</v>
      </c>
      <c r="I1053" t="s">
        <v>341</v>
      </c>
      <c r="J1053" t="s">
        <v>2158</v>
      </c>
      <c r="K1053" t="s">
        <v>3612</v>
      </c>
      <c r="L1053" t="s">
        <v>3613</v>
      </c>
      <c r="M1053" t="s">
        <v>640</v>
      </c>
      <c r="N1053" t="s">
        <v>94</v>
      </c>
      <c r="O1053">
        <v>22679</v>
      </c>
      <c r="P1053">
        <v>24800</v>
      </c>
      <c r="Q1053" t="s">
        <v>59</v>
      </c>
      <c r="R1053">
        <v>426</v>
      </c>
      <c r="S1053" s="2">
        <v>45080</v>
      </c>
      <c r="T1053" s="2">
        <v>45095</v>
      </c>
      <c r="U1053">
        <v>2232</v>
      </c>
      <c r="V1053" t="s">
        <v>85</v>
      </c>
      <c r="W1053">
        <v>489</v>
      </c>
      <c r="X1053" t="s">
        <v>60</v>
      </c>
      <c r="Y1053" t="s">
        <v>61</v>
      </c>
      <c r="Z1053">
        <v>0</v>
      </c>
      <c r="AA1053">
        <v>211</v>
      </c>
      <c r="AB1053">
        <v>23676</v>
      </c>
      <c r="AC1053" t="s">
        <v>46</v>
      </c>
    </row>
    <row r="1054" spans="1:29" x14ac:dyDescent="0.3">
      <c r="A1054" s="1" t="s">
        <v>47</v>
      </c>
      <c r="B1054" t="s">
        <v>176</v>
      </c>
      <c r="C1054" t="s">
        <v>3614</v>
      </c>
      <c r="D1054" t="s">
        <v>138</v>
      </c>
      <c r="E1054">
        <v>10</v>
      </c>
      <c r="F1054" t="s">
        <v>120</v>
      </c>
      <c r="G1054" t="s">
        <v>543</v>
      </c>
      <c r="H1054" t="s">
        <v>79</v>
      </c>
      <c r="I1054" t="s">
        <v>1246</v>
      </c>
      <c r="J1054" t="s">
        <v>2814</v>
      </c>
      <c r="K1054" t="s">
        <v>3615</v>
      </c>
      <c r="L1054" t="s">
        <v>3616</v>
      </c>
      <c r="M1054" t="s">
        <v>214</v>
      </c>
      <c r="N1054" t="s">
        <v>84</v>
      </c>
      <c r="O1054">
        <v>11501</v>
      </c>
      <c r="P1054">
        <v>14658</v>
      </c>
      <c r="Q1054" t="s">
        <v>59</v>
      </c>
      <c r="R1054">
        <v>958</v>
      </c>
      <c r="S1054" s="2">
        <v>45064</v>
      </c>
      <c r="T1054" t="s">
        <v>42</v>
      </c>
      <c r="U1054">
        <v>15255</v>
      </c>
      <c r="V1054" t="s">
        <v>71</v>
      </c>
      <c r="W1054">
        <v>534</v>
      </c>
      <c r="X1054" t="s">
        <v>44</v>
      </c>
      <c r="Y1054" t="s">
        <v>45</v>
      </c>
      <c r="Z1054">
        <v>0</v>
      </c>
      <c r="AA1054">
        <v>758</v>
      </c>
      <c r="AB1054">
        <v>13490</v>
      </c>
      <c r="AC1054" t="s">
        <v>73</v>
      </c>
    </row>
    <row r="1055" spans="1:29" x14ac:dyDescent="0.3">
      <c r="A1055" s="1" t="s">
        <v>29</v>
      </c>
      <c r="B1055" t="s">
        <v>96</v>
      </c>
      <c r="C1055" t="s">
        <v>193</v>
      </c>
      <c r="D1055" t="s">
        <v>178</v>
      </c>
      <c r="E1055">
        <v>1</v>
      </c>
      <c r="F1055" t="s">
        <v>77</v>
      </c>
      <c r="G1055" t="s">
        <v>932</v>
      </c>
      <c r="H1055" t="s">
        <v>79</v>
      </c>
      <c r="I1055" t="s">
        <v>3617</v>
      </c>
      <c r="J1055" t="s">
        <v>3618</v>
      </c>
      <c r="K1055" t="s">
        <v>3619</v>
      </c>
      <c r="L1055" t="s">
        <v>3620</v>
      </c>
      <c r="M1055" t="s">
        <v>2382</v>
      </c>
      <c r="N1055" t="s">
        <v>94</v>
      </c>
      <c r="O1055">
        <v>8354</v>
      </c>
      <c r="P1055">
        <v>10420</v>
      </c>
      <c r="Q1055" t="s">
        <v>59</v>
      </c>
      <c r="R1055">
        <v>327</v>
      </c>
      <c r="S1055" s="2">
        <v>45043</v>
      </c>
      <c r="T1055" t="s">
        <v>42</v>
      </c>
      <c r="U1055">
        <v>47480</v>
      </c>
      <c r="V1055" t="s">
        <v>43</v>
      </c>
      <c r="W1055">
        <v>656</v>
      </c>
      <c r="X1055" t="s">
        <v>44</v>
      </c>
      <c r="Y1055" t="s">
        <v>72</v>
      </c>
      <c r="Z1055">
        <v>0</v>
      </c>
      <c r="AA1055">
        <v>976</v>
      </c>
      <c r="AB1055">
        <v>8918</v>
      </c>
      <c r="AC1055" t="s">
        <v>73</v>
      </c>
    </row>
    <row r="1056" spans="1:29" x14ac:dyDescent="0.3">
      <c r="A1056" s="1" t="s">
        <v>29</v>
      </c>
      <c r="B1056" t="s">
        <v>541</v>
      </c>
      <c r="C1056" t="s">
        <v>1834</v>
      </c>
      <c r="D1056" t="s">
        <v>178</v>
      </c>
      <c r="E1056">
        <v>2</v>
      </c>
      <c r="F1056" t="s">
        <v>99</v>
      </c>
      <c r="G1056" t="s">
        <v>100</v>
      </c>
      <c r="H1056" t="s">
        <v>35</v>
      </c>
      <c r="I1056" t="s">
        <v>530</v>
      </c>
      <c r="J1056" t="s">
        <v>2602</v>
      </c>
      <c r="K1056">
        <v>2120746294</v>
      </c>
      <c r="L1056" t="s">
        <v>3621</v>
      </c>
      <c r="M1056" t="s">
        <v>1340</v>
      </c>
      <c r="N1056" t="s">
        <v>40</v>
      </c>
      <c r="O1056">
        <v>7402</v>
      </c>
      <c r="P1056">
        <v>10238</v>
      </c>
      <c r="Q1056" t="s">
        <v>95</v>
      </c>
      <c r="R1056">
        <v>540</v>
      </c>
      <c r="S1056" s="2">
        <v>44460</v>
      </c>
      <c r="T1056" s="2">
        <v>44473</v>
      </c>
      <c r="U1056">
        <v>0</v>
      </c>
      <c r="V1056" t="s">
        <v>43</v>
      </c>
      <c r="W1056">
        <v>592</v>
      </c>
      <c r="X1056" t="s">
        <v>60</v>
      </c>
      <c r="Y1056" t="s">
        <v>45</v>
      </c>
      <c r="Z1056">
        <v>0</v>
      </c>
      <c r="AA1056">
        <v>226</v>
      </c>
      <c r="AB1056">
        <v>9378</v>
      </c>
      <c r="AC1056" t="s">
        <v>107</v>
      </c>
    </row>
    <row r="1057" spans="1:29" x14ac:dyDescent="0.3">
      <c r="A1057" s="1" t="s">
        <v>47</v>
      </c>
      <c r="B1057" t="s">
        <v>161</v>
      </c>
      <c r="C1057" t="s">
        <v>278</v>
      </c>
      <c r="D1057" t="s">
        <v>352</v>
      </c>
      <c r="E1057">
        <v>2</v>
      </c>
      <c r="F1057" t="s">
        <v>99</v>
      </c>
      <c r="G1057" t="s">
        <v>950</v>
      </c>
      <c r="H1057" t="s">
        <v>35</v>
      </c>
      <c r="I1057" t="s">
        <v>2753</v>
      </c>
      <c r="J1057" t="s">
        <v>3622</v>
      </c>
      <c r="K1057" t="s">
        <v>3623</v>
      </c>
      <c r="L1057" t="s">
        <v>3624</v>
      </c>
      <c r="M1057" t="s">
        <v>1475</v>
      </c>
      <c r="N1057" t="s">
        <v>58</v>
      </c>
      <c r="O1057">
        <v>2540</v>
      </c>
      <c r="P1057">
        <v>6927</v>
      </c>
      <c r="Q1057" t="s">
        <v>95</v>
      </c>
      <c r="R1057">
        <v>987</v>
      </c>
      <c r="S1057" s="2">
        <v>44888</v>
      </c>
      <c r="T1057" s="2">
        <v>44917</v>
      </c>
      <c r="U1057">
        <v>0</v>
      </c>
      <c r="V1057" t="s">
        <v>106</v>
      </c>
      <c r="W1057">
        <v>543</v>
      </c>
      <c r="X1057" t="s">
        <v>60</v>
      </c>
      <c r="Y1057" t="s">
        <v>45</v>
      </c>
      <c r="Z1057">
        <v>4395</v>
      </c>
      <c r="AA1057">
        <v>198</v>
      </c>
      <c r="AB1057">
        <v>5438</v>
      </c>
      <c r="AC1057" t="s">
        <v>73</v>
      </c>
    </row>
    <row r="1058" spans="1:29" x14ac:dyDescent="0.3">
      <c r="A1058" s="1" t="s">
        <v>47</v>
      </c>
      <c r="B1058" t="s">
        <v>117</v>
      </c>
      <c r="C1058" t="s">
        <v>243</v>
      </c>
      <c r="D1058" t="s">
        <v>138</v>
      </c>
      <c r="E1058">
        <v>2</v>
      </c>
      <c r="F1058" t="s">
        <v>99</v>
      </c>
      <c r="G1058" t="s">
        <v>558</v>
      </c>
      <c r="H1058" t="s">
        <v>79</v>
      </c>
      <c r="I1058" t="s">
        <v>1796</v>
      </c>
      <c r="J1058" t="s">
        <v>3625</v>
      </c>
      <c r="K1058" t="s">
        <v>3626</v>
      </c>
      <c r="L1058" t="s">
        <v>3627</v>
      </c>
      <c r="M1058" t="s">
        <v>1326</v>
      </c>
      <c r="N1058" t="s">
        <v>58</v>
      </c>
      <c r="O1058">
        <v>21713</v>
      </c>
      <c r="P1058">
        <v>24978</v>
      </c>
      <c r="Q1058" t="s">
        <v>95</v>
      </c>
      <c r="R1058">
        <v>536</v>
      </c>
      <c r="S1058" s="2">
        <v>44368</v>
      </c>
      <c r="T1058" t="s">
        <v>42</v>
      </c>
      <c r="U1058">
        <v>0</v>
      </c>
      <c r="V1058" t="s">
        <v>43</v>
      </c>
      <c r="W1058">
        <v>706</v>
      </c>
      <c r="X1058" t="s">
        <v>44</v>
      </c>
      <c r="Y1058" t="s">
        <v>61</v>
      </c>
      <c r="Z1058">
        <v>1146</v>
      </c>
      <c r="AA1058">
        <v>827</v>
      </c>
      <c r="AB1058">
        <v>22589</v>
      </c>
      <c r="AC1058" t="s">
        <v>46</v>
      </c>
    </row>
    <row r="1059" spans="1:29" x14ac:dyDescent="0.3">
      <c r="A1059" s="1" t="s">
        <v>47</v>
      </c>
      <c r="B1059" t="s">
        <v>153</v>
      </c>
      <c r="C1059" t="s">
        <v>857</v>
      </c>
      <c r="D1059" t="s">
        <v>98</v>
      </c>
      <c r="E1059">
        <v>9</v>
      </c>
      <c r="F1059" t="s">
        <v>186</v>
      </c>
      <c r="G1059" t="s">
        <v>187</v>
      </c>
      <c r="H1059" t="s">
        <v>79</v>
      </c>
      <c r="I1059" t="s">
        <v>3333</v>
      </c>
      <c r="J1059" t="s">
        <v>2663</v>
      </c>
      <c r="K1059" t="s">
        <v>3628</v>
      </c>
      <c r="L1059" t="s">
        <v>3629</v>
      </c>
      <c r="M1059" t="s">
        <v>750</v>
      </c>
      <c r="N1059" t="s">
        <v>58</v>
      </c>
      <c r="O1059">
        <v>23124</v>
      </c>
      <c r="P1059">
        <v>26992</v>
      </c>
      <c r="Q1059" t="s">
        <v>59</v>
      </c>
      <c r="R1059">
        <v>478</v>
      </c>
      <c r="S1059" s="2">
        <v>45119</v>
      </c>
      <c r="T1059" s="2">
        <v>45129</v>
      </c>
      <c r="U1059">
        <v>6023</v>
      </c>
      <c r="V1059" t="s">
        <v>85</v>
      </c>
      <c r="W1059">
        <v>682</v>
      </c>
      <c r="X1059" t="s">
        <v>60</v>
      </c>
      <c r="Y1059" t="s">
        <v>61</v>
      </c>
      <c r="Z1059">
        <v>3448</v>
      </c>
      <c r="AA1059">
        <v>365</v>
      </c>
      <c r="AB1059">
        <v>25270</v>
      </c>
      <c r="AC1059" t="s">
        <v>107</v>
      </c>
    </row>
    <row r="1060" spans="1:29" x14ac:dyDescent="0.3">
      <c r="A1060" s="1" t="s">
        <v>47</v>
      </c>
      <c r="B1060" t="s">
        <v>48</v>
      </c>
      <c r="C1060" t="s">
        <v>1137</v>
      </c>
      <c r="D1060" t="s">
        <v>50</v>
      </c>
      <c r="E1060">
        <v>10</v>
      </c>
      <c r="F1060" t="s">
        <v>77</v>
      </c>
      <c r="G1060" t="s">
        <v>501</v>
      </c>
      <c r="H1060" t="s">
        <v>79</v>
      </c>
      <c r="I1060" t="s">
        <v>725</v>
      </c>
      <c r="J1060" t="s">
        <v>3630</v>
      </c>
      <c r="K1060" t="s">
        <v>3631</v>
      </c>
      <c r="L1060" t="s">
        <v>3632</v>
      </c>
      <c r="M1060" t="s">
        <v>2261</v>
      </c>
      <c r="N1060" t="s">
        <v>94</v>
      </c>
      <c r="O1060">
        <v>23903</v>
      </c>
      <c r="P1060">
        <v>26071</v>
      </c>
      <c r="Q1060" t="s">
        <v>41</v>
      </c>
      <c r="R1060">
        <v>285</v>
      </c>
      <c r="S1060" s="2">
        <v>44718</v>
      </c>
      <c r="T1060" t="s">
        <v>42</v>
      </c>
      <c r="U1060">
        <v>0</v>
      </c>
      <c r="V1060" t="s">
        <v>43</v>
      </c>
      <c r="W1060">
        <v>649</v>
      </c>
      <c r="X1060" t="s">
        <v>44</v>
      </c>
      <c r="Y1060" t="s">
        <v>72</v>
      </c>
      <c r="Z1060">
        <v>0</v>
      </c>
      <c r="AA1060">
        <v>424</v>
      </c>
      <c r="AB1060">
        <v>24753</v>
      </c>
      <c r="AC1060" t="s">
        <v>73</v>
      </c>
    </row>
    <row r="1061" spans="1:29" x14ac:dyDescent="0.3">
      <c r="A1061" s="1" t="s">
        <v>29</v>
      </c>
      <c r="B1061" t="s">
        <v>74</v>
      </c>
      <c r="C1061" t="s">
        <v>861</v>
      </c>
      <c r="D1061" t="s">
        <v>50</v>
      </c>
      <c r="E1061">
        <v>5</v>
      </c>
      <c r="F1061" t="s">
        <v>33</v>
      </c>
      <c r="G1061" t="s">
        <v>34</v>
      </c>
      <c r="H1061" t="s">
        <v>79</v>
      </c>
      <c r="I1061" t="s">
        <v>2539</v>
      </c>
      <c r="J1061" t="s">
        <v>3633</v>
      </c>
      <c r="K1061" s="3" t="s">
        <v>3634</v>
      </c>
      <c r="L1061" t="s">
        <v>3635</v>
      </c>
      <c r="M1061" t="s">
        <v>973</v>
      </c>
      <c r="N1061" t="s">
        <v>84</v>
      </c>
      <c r="O1061">
        <v>28993</v>
      </c>
      <c r="P1061">
        <v>32018</v>
      </c>
      <c r="Q1061" t="s">
        <v>41</v>
      </c>
      <c r="R1061">
        <v>445</v>
      </c>
      <c r="S1061" s="2">
        <v>44325</v>
      </c>
      <c r="T1061" t="s">
        <v>42</v>
      </c>
      <c r="U1061">
        <v>0</v>
      </c>
      <c r="V1061" t="s">
        <v>43</v>
      </c>
      <c r="W1061">
        <v>673</v>
      </c>
      <c r="X1061" t="s">
        <v>44</v>
      </c>
      <c r="Y1061" t="s">
        <v>72</v>
      </c>
      <c r="Z1061">
        <v>0</v>
      </c>
      <c r="AA1061">
        <v>982</v>
      </c>
      <c r="AB1061">
        <v>30741</v>
      </c>
      <c r="AC1061" t="s">
        <v>73</v>
      </c>
    </row>
    <row r="1062" spans="1:29" x14ac:dyDescent="0.3">
      <c r="A1062" s="1" t="s">
        <v>29</v>
      </c>
      <c r="B1062" t="s">
        <v>327</v>
      </c>
      <c r="C1062" t="s">
        <v>3636</v>
      </c>
      <c r="D1062" t="s">
        <v>76</v>
      </c>
      <c r="E1062">
        <v>4</v>
      </c>
      <c r="F1062" t="s">
        <v>186</v>
      </c>
      <c r="G1062" t="s">
        <v>650</v>
      </c>
      <c r="H1062" t="s">
        <v>35</v>
      </c>
      <c r="I1062" t="s">
        <v>279</v>
      </c>
      <c r="J1062" t="s">
        <v>3458</v>
      </c>
      <c r="K1062" t="s">
        <v>3637</v>
      </c>
      <c r="L1062" t="s">
        <v>3638</v>
      </c>
      <c r="M1062" t="s">
        <v>1019</v>
      </c>
      <c r="N1062" t="s">
        <v>84</v>
      </c>
      <c r="O1062">
        <v>9961</v>
      </c>
      <c r="P1062">
        <v>12058</v>
      </c>
      <c r="Q1062" t="s">
        <v>95</v>
      </c>
      <c r="R1062">
        <v>138</v>
      </c>
      <c r="S1062" s="2">
        <v>44457</v>
      </c>
      <c r="T1062" s="2">
        <v>44477</v>
      </c>
      <c r="U1062">
        <v>0</v>
      </c>
      <c r="V1062" t="s">
        <v>106</v>
      </c>
      <c r="W1062">
        <v>786</v>
      </c>
      <c r="X1062" t="s">
        <v>60</v>
      </c>
      <c r="Y1062" t="s">
        <v>45</v>
      </c>
      <c r="Z1062">
        <v>0</v>
      </c>
      <c r="AA1062">
        <v>949</v>
      </c>
      <c r="AB1062">
        <v>11660</v>
      </c>
      <c r="AC1062" t="s">
        <v>107</v>
      </c>
    </row>
    <row r="1063" spans="1:29" x14ac:dyDescent="0.3">
      <c r="A1063" s="1" t="s">
        <v>29</v>
      </c>
      <c r="B1063" t="s">
        <v>62</v>
      </c>
      <c r="C1063" t="s">
        <v>1552</v>
      </c>
      <c r="D1063" t="s">
        <v>98</v>
      </c>
      <c r="E1063">
        <v>7</v>
      </c>
      <c r="F1063" t="s">
        <v>99</v>
      </c>
      <c r="G1063" t="s">
        <v>1638</v>
      </c>
      <c r="H1063" t="s">
        <v>35</v>
      </c>
      <c r="I1063" t="s">
        <v>238</v>
      </c>
      <c r="J1063" t="s">
        <v>305</v>
      </c>
      <c r="K1063" t="s">
        <v>3639</v>
      </c>
      <c r="L1063" t="s">
        <v>3640</v>
      </c>
      <c r="M1063" t="s">
        <v>70</v>
      </c>
      <c r="N1063" t="s">
        <v>40</v>
      </c>
      <c r="O1063">
        <v>29844</v>
      </c>
      <c r="P1063">
        <v>33913</v>
      </c>
      <c r="Q1063" t="s">
        <v>59</v>
      </c>
      <c r="R1063">
        <v>608</v>
      </c>
      <c r="S1063" s="2">
        <v>44999</v>
      </c>
      <c r="T1063" s="2">
        <v>45018</v>
      </c>
      <c r="U1063">
        <v>98</v>
      </c>
      <c r="V1063" t="s">
        <v>43</v>
      </c>
      <c r="W1063">
        <v>499</v>
      </c>
      <c r="X1063" t="s">
        <v>60</v>
      </c>
      <c r="Y1063" t="s">
        <v>61</v>
      </c>
      <c r="Z1063">
        <v>0</v>
      </c>
      <c r="AA1063">
        <v>841</v>
      </c>
      <c r="AB1063">
        <v>33244</v>
      </c>
      <c r="AC1063" t="s">
        <v>46</v>
      </c>
    </row>
    <row r="1064" spans="1:29" x14ac:dyDescent="0.3">
      <c r="A1064" s="1" t="s">
        <v>47</v>
      </c>
      <c r="B1064" t="s">
        <v>108</v>
      </c>
      <c r="C1064" t="s">
        <v>109</v>
      </c>
      <c r="D1064" t="s">
        <v>98</v>
      </c>
      <c r="E1064">
        <v>6</v>
      </c>
      <c r="F1064" t="s">
        <v>271</v>
      </c>
      <c r="G1064" t="s">
        <v>272</v>
      </c>
      <c r="H1064" t="s">
        <v>35</v>
      </c>
      <c r="I1064" t="s">
        <v>1043</v>
      </c>
      <c r="J1064" t="s">
        <v>878</v>
      </c>
      <c r="K1064" t="s">
        <v>3641</v>
      </c>
      <c r="L1064" t="s">
        <v>3642</v>
      </c>
      <c r="M1064" t="s">
        <v>116</v>
      </c>
      <c r="N1064" t="s">
        <v>84</v>
      </c>
      <c r="O1064">
        <v>28618</v>
      </c>
      <c r="P1064">
        <v>31551</v>
      </c>
      <c r="Q1064" t="s">
        <v>59</v>
      </c>
      <c r="R1064">
        <v>621</v>
      </c>
      <c r="S1064" s="2">
        <v>44599</v>
      </c>
      <c r="T1064" s="2">
        <v>44620</v>
      </c>
      <c r="U1064">
        <v>16183</v>
      </c>
      <c r="V1064" t="s">
        <v>85</v>
      </c>
      <c r="W1064">
        <v>756</v>
      </c>
      <c r="X1064" t="s">
        <v>60</v>
      </c>
      <c r="Y1064" t="s">
        <v>61</v>
      </c>
      <c r="Z1064">
        <v>0</v>
      </c>
      <c r="AA1064">
        <v>133</v>
      </c>
      <c r="AB1064">
        <v>31510</v>
      </c>
      <c r="AC1064" t="s">
        <v>46</v>
      </c>
    </row>
    <row r="1065" spans="1:29" x14ac:dyDescent="0.3">
      <c r="A1065" s="1" t="s">
        <v>47</v>
      </c>
      <c r="B1065" t="s">
        <v>48</v>
      </c>
      <c r="C1065" t="s">
        <v>1559</v>
      </c>
      <c r="D1065" t="s">
        <v>236</v>
      </c>
      <c r="E1065">
        <v>3</v>
      </c>
      <c r="F1065" t="s">
        <v>99</v>
      </c>
      <c r="G1065" t="s">
        <v>1638</v>
      </c>
      <c r="H1065" t="s">
        <v>79</v>
      </c>
      <c r="I1065" t="s">
        <v>223</v>
      </c>
      <c r="J1065" t="s">
        <v>372</v>
      </c>
      <c r="K1065" t="s">
        <v>3643</v>
      </c>
      <c r="L1065" t="s">
        <v>3644</v>
      </c>
      <c r="M1065" t="s">
        <v>385</v>
      </c>
      <c r="N1065" t="s">
        <v>40</v>
      </c>
      <c r="O1065">
        <v>12625</v>
      </c>
      <c r="P1065">
        <v>16283</v>
      </c>
      <c r="Q1065" t="s">
        <v>59</v>
      </c>
      <c r="R1065">
        <v>209</v>
      </c>
      <c r="S1065" s="2">
        <v>44432</v>
      </c>
      <c r="T1065" t="s">
        <v>42</v>
      </c>
      <c r="U1065">
        <v>31239</v>
      </c>
      <c r="V1065" t="s">
        <v>106</v>
      </c>
      <c r="W1065">
        <v>849</v>
      </c>
      <c r="X1065" t="s">
        <v>44</v>
      </c>
      <c r="Y1065" t="s">
        <v>45</v>
      </c>
      <c r="Z1065">
        <v>0</v>
      </c>
      <c r="AA1065">
        <v>743</v>
      </c>
      <c r="AB1065">
        <v>15481</v>
      </c>
      <c r="AC1065" t="s">
        <v>46</v>
      </c>
    </row>
    <row r="1066" spans="1:29" x14ac:dyDescent="0.3">
      <c r="A1066" s="1" t="s">
        <v>29</v>
      </c>
      <c r="B1066" t="s">
        <v>393</v>
      </c>
      <c r="C1066" t="s">
        <v>649</v>
      </c>
      <c r="D1066" t="s">
        <v>119</v>
      </c>
      <c r="E1066">
        <v>6</v>
      </c>
      <c r="F1066" t="s">
        <v>51</v>
      </c>
      <c r="G1066" t="s">
        <v>52</v>
      </c>
      <c r="H1066" t="s">
        <v>35</v>
      </c>
      <c r="I1066" t="s">
        <v>3645</v>
      </c>
      <c r="J1066" t="s">
        <v>1143</v>
      </c>
      <c r="K1066" s="3" t="s">
        <v>3646</v>
      </c>
      <c r="L1066" t="s">
        <v>3647</v>
      </c>
      <c r="M1066" t="s">
        <v>1265</v>
      </c>
      <c r="N1066" t="s">
        <v>94</v>
      </c>
      <c r="O1066">
        <v>10796</v>
      </c>
      <c r="P1066">
        <v>14354</v>
      </c>
      <c r="Q1066" t="s">
        <v>41</v>
      </c>
      <c r="R1066">
        <v>591</v>
      </c>
      <c r="S1066" s="2">
        <v>44849</v>
      </c>
      <c r="T1066" s="2">
        <v>44861</v>
      </c>
      <c r="U1066">
        <v>0</v>
      </c>
      <c r="V1066" t="s">
        <v>71</v>
      </c>
      <c r="W1066">
        <v>435</v>
      </c>
      <c r="X1066" t="s">
        <v>60</v>
      </c>
      <c r="Y1066" t="s">
        <v>45</v>
      </c>
      <c r="Z1066">
        <v>0</v>
      </c>
      <c r="AA1066">
        <v>195</v>
      </c>
      <c r="AB1066">
        <v>13818</v>
      </c>
      <c r="AC1066" t="s">
        <v>107</v>
      </c>
    </row>
    <row r="1067" spans="1:29" x14ac:dyDescent="0.3">
      <c r="A1067" s="1" t="s">
        <v>29</v>
      </c>
      <c r="B1067" t="s">
        <v>62</v>
      </c>
      <c r="C1067" t="s">
        <v>1821</v>
      </c>
      <c r="D1067" t="s">
        <v>178</v>
      </c>
      <c r="E1067">
        <v>4</v>
      </c>
      <c r="F1067" t="s">
        <v>186</v>
      </c>
      <c r="G1067" t="s">
        <v>535</v>
      </c>
      <c r="H1067" t="s">
        <v>35</v>
      </c>
      <c r="I1067" t="s">
        <v>1418</v>
      </c>
      <c r="J1067" t="s">
        <v>1497</v>
      </c>
      <c r="K1067" t="s">
        <v>3648</v>
      </c>
      <c r="L1067" t="s">
        <v>3649</v>
      </c>
      <c r="M1067" t="s">
        <v>70</v>
      </c>
      <c r="N1067" t="s">
        <v>84</v>
      </c>
      <c r="O1067">
        <v>9000</v>
      </c>
      <c r="P1067">
        <v>13110</v>
      </c>
      <c r="Q1067" t="s">
        <v>41</v>
      </c>
      <c r="R1067">
        <v>941</v>
      </c>
      <c r="S1067" s="2">
        <v>44690</v>
      </c>
      <c r="T1067" t="s">
        <v>42</v>
      </c>
      <c r="U1067">
        <v>0</v>
      </c>
      <c r="V1067" t="s">
        <v>106</v>
      </c>
      <c r="W1067">
        <v>819</v>
      </c>
      <c r="X1067" t="s">
        <v>44</v>
      </c>
      <c r="Y1067" t="s">
        <v>61</v>
      </c>
      <c r="Z1067">
        <v>0</v>
      </c>
      <c r="AA1067">
        <v>793</v>
      </c>
      <c r="AB1067">
        <v>9508</v>
      </c>
      <c r="AC1067" t="s">
        <v>46</v>
      </c>
    </row>
    <row r="1068" spans="1:29" x14ac:dyDescent="0.3">
      <c r="A1068" s="1" t="s">
        <v>47</v>
      </c>
      <c r="B1068" t="s">
        <v>592</v>
      </c>
      <c r="C1068" t="s">
        <v>3650</v>
      </c>
      <c r="D1068" t="s">
        <v>178</v>
      </c>
      <c r="E1068">
        <v>7</v>
      </c>
      <c r="F1068" t="s">
        <v>221</v>
      </c>
      <c r="G1068" t="s">
        <v>250</v>
      </c>
      <c r="H1068" t="s">
        <v>35</v>
      </c>
      <c r="I1068" t="s">
        <v>513</v>
      </c>
      <c r="J1068" t="s">
        <v>123</v>
      </c>
      <c r="K1068" t="s">
        <v>3651</v>
      </c>
      <c r="L1068" t="s">
        <v>3652</v>
      </c>
      <c r="M1068" t="s">
        <v>2167</v>
      </c>
      <c r="N1068" t="s">
        <v>94</v>
      </c>
      <c r="O1068">
        <v>27923</v>
      </c>
      <c r="P1068">
        <v>30459</v>
      </c>
      <c r="Q1068" t="s">
        <v>95</v>
      </c>
      <c r="R1068">
        <v>567</v>
      </c>
      <c r="S1068" s="2">
        <v>44740</v>
      </c>
      <c r="T1068" s="2">
        <v>44749</v>
      </c>
      <c r="U1068">
        <v>0</v>
      </c>
      <c r="V1068" t="s">
        <v>71</v>
      </c>
      <c r="W1068">
        <v>569</v>
      </c>
      <c r="X1068" t="s">
        <v>60</v>
      </c>
      <c r="Y1068" t="s">
        <v>72</v>
      </c>
      <c r="Z1068">
        <v>0</v>
      </c>
      <c r="AA1068">
        <v>985</v>
      </c>
      <c r="AB1068">
        <v>30023</v>
      </c>
      <c r="AC1068" t="s">
        <v>107</v>
      </c>
    </row>
    <row r="1069" spans="1:29" x14ac:dyDescent="0.3">
      <c r="A1069" s="1" t="s">
        <v>29</v>
      </c>
      <c r="B1069" t="s">
        <v>62</v>
      </c>
      <c r="C1069" t="s">
        <v>1552</v>
      </c>
      <c r="D1069" t="s">
        <v>32</v>
      </c>
      <c r="E1069">
        <v>1</v>
      </c>
      <c r="F1069" t="s">
        <v>77</v>
      </c>
      <c r="G1069" t="s">
        <v>78</v>
      </c>
      <c r="H1069" t="s">
        <v>79</v>
      </c>
      <c r="I1069" t="s">
        <v>2132</v>
      </c>
      <c r="J1069" t="s">
        <v>3653</v>
      </c>
      <c r="K1069">
        <f>1-641-876-3296</f>
        <v>-4812</v>
      </c>
      <c r="L1069" t="s">
        <v>3654</v>
      </c>
      <c r="M1069" t="s">
        <v>584</v>
      </c>
      <c r="N1069" t="s">
        <v>84</v>
      </c>
      <c r="O1069">
        <v>13894</v>
      </c>
      <c r="P1069">
        <v>17102</v>
      </c>
      <c r="Q1069" t="s">
        <v>41</v>
      </c>
      <c r="R1069">
        <v>690</v>
      </c>
      <c r="S1069" s="2">
        <v>45304</v>
      </c>
      <c r="T1069" t="s">
        <v>42</v>
      </c>
      <c r="U1069">
        <v>0</v>
      </c>
      <c r="V1069" t="s">
        <v>71</v>
      </c>
      <c r="W1069">
        <v>466</v>
      </c>
      <c r="X1069" t="s">
        <v>44</v>
      </c>
      <c r="Y1069" t="s">
        <v>45</v>
      </c>
      <c r="Z1069">
        <v>0</v>
      </c>
      <c r="AA1069">
        <v>767</v>
      </c>
      <c r="AB1069">
        <v>15959</v>
      </c>
      <c r="AC1069" t="s">
        <v>73</v>
      </c>
    </row>
    <row r="1070" spans="1:29" x14ac:dyDescent="0.3">
      <c r="A1070" s="1" t="s">
        <v>47</v>
      </c>
      <c r="B1070" t="s">
        <v>108</v>
      </c>
      <c r="C1070" t="s">
        <v>3655</v>
      </c>
      <c r="D1070" t="s">
        <v>138</v>
      </c>
      <c r="E1070">
        <v>8</v>
      </c>
      <c r="F1070" t="s">
        <v>120</v>
      </c>
      <c r="G1070" t="s">
        <v>489</v>
      </c>
      <c r="H1070" t="s">
        <v>79</v>
      </c>
      <c r="I1070" t="s">
        <v>36</v>
      </c>
      <c r="J1070" t="s">
        <v>3656</v>
      </c>
      <c r="K1070" t="s">
        <v>3657</v>
      </c>
      <c r="L1070" t="s">
        <v>3658</v>
      </c>
      <c r="M1070" t="s">
        <v>660</v>
      </c>
      <c r="N1070" t="s">
        <v>40</v>
      </c>
      <c r="O1070">
        <v>22405</v>
      </c>
      <c r="P1070">
        <v>24988</v>
      </c>
      <c r="Q1070" t="s">
        <v>41</v>
      </c>
      <c r="R1070">
        <v>633</v>
      </c>
      <c r="S1070" s="2">
        <v>45067</v>
      </c>
      <c r="T1070" s="2">
        <v>45071</v>
      </c>
      <c r="U1070">
        <v>0</v>
      </c>
      <c r="V1070" t="s">
        <v>71</v>
      </c>
      <c r="W1070">
        <v>609</v>
      </c>
      <c r="X1070" t="s">
        <v>60</v>
      </c>
      <c r="Y1070" t="s">
        <v>61</v>
      </c>
      <c r="Z1070">
        <v>0</v>
      </c>
      <c r="AA1070">
        <v>700</v>
      </c>
      <c r="AB1070">
        <v>22658</v>
      </c>
      <c r="AC1070" t="s">
        <v>107</v>
      </c>
    </row>
    <row r="1071" spans="1:29" x14ac:dyDescent="0.3">
      <c r="A1071" s="1" t="s">
        <v>29</v>
      </c>
      <c r="B1071" t="s">
        <v>541</v>
      </c>
      <c r="C1071" t="s">
        <v>1114</v>
      </c>
      <c r="D1071" t="s">
        <v>169</v>
      </c>
      <c r="E1071">
        <v>1</v>
      </c>
      <c r="F1071" t="s">
        <v>120</v>
      </c>
      <c r="G1071" t="s">
        <v>468</v>
      </c>
      <c r="H1071" t="s">
        <v>35</v>
      </c>
      <c r="I1071" t="s">
        <v>36</v>
      </c>
      <c r="J1071" t="s">
        <v>1877</v>
      </c>
      <c r="K1071" s="3" t="s">
        <v>3659</v>
      </c>
      <c r="L1071" t="s">
        <v>3660</v>
      </c>
      <c r="M1071" t="s">
        <v>1340</v>
      </c>
      <c r="N1071" t="s">
        <v>94</v>
      </c>
      <c r="O1071">
        <v>29047</v>
      </c>
      <c r="P1071">
        <v>33973</v>
      </c>
      <c r="Q1071" t="s">
        <v>59</v>
      </c>
      <c r="R1071">
        <v>641</v>
      </c>
      <c r="S1071" s="2">
        <v>45123</v>
      </c>
      <c r="T1071" s="2">
        <v>45147</v>
      </c>
      <c r="U1071">
        <v>46127</v>
      </c>
      <c r="V1071" t="s">
        <v>71</v>
      </c>
      <c r="W1071">
        <v>510</v>
      </c>
      <c r="X1071" t="s">
        <v>60</v>
      </c>
      <c r="Y1071" t="s">
        <v>45</v>
      </c>
      <c r="Z1071">
        <v>0</v>
      </c>
      <c r="AA1071">
        <v>978</v>
      </c>
      <c r="AB1071">
        <v>29725</v>
      </c>
      <c r="AC1071" t="s">
        <v>46</v>
      </c>
    </row>
    <row r="1072" spans="1:29" x14ac:dyDescent="0.3">
      <c r="A1072" s="1" t="s">
        <v>47</v>
      </c>
      <c r="B1072" t="s">
        <v>592</v>
      </c>
      <c r="C1072" t="s">
        <v>1444</v>
      </c>
      <c r="D1072" t="s">
        <v>236</v>
      </c>
      <c r="E1072">
        <v>5</v>
      </c>
      <c r="F1072" t="s">
        <v>77</v>
      </c>
      <c r="G1072" t="s">
        <v>147</v>
      </c>
      <c r="H1072" t="s">
        <v>35</v>
      </c>
      <c r="I1072" t="s">
        <v>1302</v>
      </c>
      <c r="J1072" t="s">
        <v>305</v>
      </c>
      <c r="K1072" t="s">
        <v>3661</v>
      </c>
      <c r="L1072" t="s">
        <v>3662</v>
      </c>
      <c r="M1072" t="s">
        <v>1449</v>
      </c>
      <c r="N1072" t="s">
        <v>40</v>
      </c>
      <c r="O1072">
        <v>15103</v>
      </c>
      <c r="P1072">
        <v>18863</v>
      </c>
      <c r="Q1072" t="s">
        <v>95</v>
      </c>
      <c r="R1072">
        <v>88</v>
      </c>
      <c r="S1072" s="2">
        <v>44978</v>
      </c>
      <c r="T1072" s="2">
        <v>44985</v>
      </c>
      <c r="U1072">
        <v>0</v>
      </c>
      <c r="V1072" t="s">
        <v>43</v>
      </c>
      <c r="W1072">
        <v>613</v>
      </c>
      <c r="X1072" t="s">
        <v>60</v>
      </c>
      <c r="Y1072" t="s">
        <v>72</v>
      </c>
      <c r="Z1072">
        <v>0</v>
      </c>
      <c r="AA1072">
        <v>986</v>
      </c>
      <c r="AB1072">
        <v>18290</v>
      </c>
      <c r="AC1072" t="s">
        <v>46</v>
      </c>
    </row>
    <row r="1073" spans="1:29" x14ac:dyDescent="0.3">
      <c r="A1073" s="1" t="s">
        <v>47</v>
      </c>
      <c r="B1073" t="s">
        <v>176</v>
      </c>
      <c r="C1073" t="s">
        <v>3141</v>
      </c>
      <c r="D1073" t="s">
        <v>110</v>
      </c>
      <c r="E1073">
        <v>2</v>
      </c>
      <c r="F1073" t="s">
        <v>221</v>
      </c>
      <c r="G1073" t="s">
        <v>882</v>
      </c>
      <c r="H1073" t="s">
        <v>35</v>
      </c>
      <c r="I1073" t="s">
        <v>230</v>
      </c>
      <c r="J1073" t="s">
        <v>3663</v>
      </c>
      <c r="K1073" t="s">
        <v>3664</v>
      </c>
      <c r="L1073" t="s">
        <v>3665</v>
      </c>
      <c r="M1073" t="s">
        <v>1507</v>
      </c>
      <c r="N1073" t="s">
        <v>58</v>
      </c>
      <c r="O1073">
        <v>28279</v>
      </c>
      <c r="P1073">
        <v>32749</v>
      </c>
      <c r="Q1073" t="s">
        <v>95</v>
      </c>
      <c r="R1073">
        <v>205</v>
      </c>
      <c r="S1073" s="2">
        <v>44415</v>
      </c>
      <c r="T1073" t="s">
        <v>42</v>
      </c>
      <c r="U1073">
        <v>0</v>
      </c>
      <c r="V1073" t="s">
        <v>106</v>
      </c>
      <c r="W1073">
        <v>618</v>
      </c>
      <c r="X1073" t="s">
        <v>44</v>
      </c>
      <c r="Y1073" t="s">
        <v>72</v>
      </c>
      <c r="Z1073">
        <v>2325</v>
      </c>
      <c r="AA1073">
        <v>91</v>
      </c>
      <c r="AB1073">
        <v>31725</v>
      </c>
      <c r="AC1073" t="s">
        <v>107</v>
      </c>
    </row>
    <row r="1074" spans="1:29" x14ac:dyDescent="0.3">
      <c r="A1074" s="1" t="s">
        <v>29</v>
      </c>
      <c r="B1074" t="s">
        <v>393</v>
      </c>
      <c r="C1074" t="s">
        <v>3251</v>
      </c>
      <c r="D1074" t="s">
        <v>76</v>
      </c>
      <c r="E1074">
        <v>9</v>
      </c>
      <c r="F1074" t="s">
        <v>120</v>
      </c>
      <c r="G1074" t="s">
        <v>543</v>
      </c>
      <c r="H1074" t="s">
        <v>35</v>
      </c>
      <c r="I1074" t="s">
        <v>3666</v>
      </c>
      <c r="J1074" t="s">
        <v>280</v>
      </c>
      <c r="K1074">
        <f>1-349-171-352</f>
        <v>-871</v>
      </c>
      <c r="L1074" t="s">
        <v>3667</v>
      </c>
      <c r="M1074" t="s">
        <v>876</v>
      </c>
      <c r="N1074" t="s">
        <v>58</v>
      </c>
      <c r="O1074">
        <v>28738</v>
      </c>
      <c r="P1074">
        <v>33394</v>
      </c>
      <c r="Q1074" t="s">
        <v>59</v>
      </c>
      <c r="R1074">
        <v>867</v>
      </c>
      <c r="S1074" s="2">
        <v>44799</v>
      </c>
      <c r="T1074" s="2">
        <v>44829</v>
      </c>
      <c r="U1074">
        <v>18452</v>
      </c>
      <c r="V1074" t="s">
        <v>43</v>
      </c>
      <c r="W1074">
        <v>792</v>
      </c>
      <c r="X1074" t="s">
        <v>60</v>
      </c>
      <c r="Y1074" t="s">
        <v>45</v>
      </c>
      <c r="Z1074">
        <v>3213</v>
      </c>
      <c r="AA1074">
        <v>220</v>
      </c>
      <c r="AB1074">
        <v>31472</v>
      </c>
      <c r="AC1074" t="s">
        <v>46</v>
      </c>
    </row>
    <row r="1075" spans="1:29" x14ac:dyDescent="0.3">
      <c r="A1075" s="1" t="s">
        <v>29</v>
      </c>
      <c r="B1075" t="s">
        <v>327</v>
      </c>
      <c r="C1075" t="s">
        <v>2776</v>
      </c>
      <c r="D1075" t="s">
        <v>387</v>
      </c>
      <c r="E1075">
        <v>7</v>
      </c>
      <c r="F1075" t="s">
        <v>99</v>
      </c>
      <c r="G1075" t="s">
        <v>631</v>
      </c>
      <c r="H1075" t="s">
        <v>35</v>
      </c>
      <c r="I1075" t="s">
        <v>3124</v>
      </c>
      <c r="J1075" t="s">
        <v>3668</v>
      </c>
      <c r="K1075" t="s">
        <v>3669</v>
      </c>
      <c r="L1075" t="s">
        <v>3670</v>
      </c>
      <c r="M1075" t="s">
        <v>2246</v>
      </c>
      <c r="N1075" t="s">
        <v>58</v>
      </c>
      <c r="O1075">
        <v>29611</v>
      </c>
      <c r="P1075">
        <v>33237</v>
      </c>
      <c r="Q1075" t="s">
        <v>95</v>
      </c>
      <c r="R1075">
        <v>493</v>
      </c>
      <c r="S1075" s="2">
        <v>44322</v>
      </c>
      <c r="T1075" t="s">
        <v>42</v>
      </c>
      <c r="U1075">
        <v>0</v>
      </c>
      <c r="V1075" t="s">
        <v>43</v>
      </c>
      <c r="W1075">
        <v>579</v>
      </c>
      <c r="X1075" t="s">
        <v>44</v>
      </c>
      <c r="Y1075" t="s">
        <v>45</v>
      </c>
      <c r="Z1075">
        <v>1935</v>
      </c>
      <c r="AA1075">
        <v>486</v>
      </c>
      <c r="AB1075">
        <v>31551</v>
      </c>
      <c r="AC1075" t="s">
        <v>46</v>
      </c>
    </row>
    <row r="1076" spans="1:29" x14ac:dyDescent="0.3">
      <c r="A1076" s="1" t="s">
        <v>47</v>
      </c>
      <c r="B1076" t="s">
        <v>234</v>
      </c>
      <c r="C1076" t="s">
        <v>3327</v>
      </c>
      <c r="D1076" t="s">
        <v>128</v>
      </c>
      <c r="E1076">
        <v>9</v>
      </c>
      <c r="F1076" t="s">
        <v>51</v>
      </c>
      <c r="G1076" t="s">
        <v>237</v>
      </c>
      <c r="H1076" t="s">
        <v>79</v>
      </c>
      <c r="I1076" t="s">
        <v>305</v>
      </c>
      <c r="J1076" t="s">
        <v>323</v>
      </c>
      <c r="K1076" t="s">
        <v>3671</v>
      </c>
      <c r="L1076" t="s">
        <v>3672</v>
      </c>
      <c r="M1076" t="s">
        <v>810</v>
      </c>
      <c r="N1076" t="s">
        <v>58</v>
      </c>
      <c r="O1076">
        <v>12262</v>
      </c>
      <c r="P1076">
        <v>17151</v>
      </c>
      <c r="Q1076" t="s">
        <v>95</v>
      </c>
      <c r="R1076">
        <v>387</v>
      </c>
      <c r="S1076" s="2">
        <v>44628</v>
      </c>
      <c r="T1076" t="s">
        <v>42</v>
      </c>
      <c r="U1076">
        <v>0</v>
      </c>
      <c r="V1076" t="s">
        <v>85</v>
      </c>
      <c r="W1076">
        <v>809</v>
      </c>
      <c r="X1076" t="s">
        <v>44</v>
      </c>
      <c r="Y1076" t="s">
        <v>72</v>
      </c>
      <c r="Z1076">
        <v>3754</v>
      </c>
      <c r="AA1076">
        <v>329</v>
      </c>
      <c r="AB1076">
        <v>16347</v>
      </c>
      <c r="AC1076" t="s">
        <v>46</v>
      </c>
    </row>
    <row r="1077" spans="1:29" x14ac:dyDescent="0.3">
      <c r="A1077" s="1" t="s">
        <v>29</v>
      </c>
      <c r="B1077" t="s">
        <v>393</v>
      </c>
      <c r="C1077" t="s">
        <v>3673</v>
      </c>
      <c r="D1077" t="s">
        <v>201</v>
      </c>
      <c r="E1077">
        <v>3</v>
      </c>
      <c r="F1077" t="s">
        <v>271</v>
      </c>
      <c r="G1077" t="s">
        <v>400</v>
      </c>
      <c r="H1077" t="s">
        <v>35</v>
      </c>
      <c r="I1077" t="s">
        <v>2725</v>
      </c>
      <c r="J1077" t="s">
        <v>2581</v>
      </c>
      <c r="K1077" t="s">
        <v>3674</v>
      </c>
      <c r="L1077" t="s">
        <v>3675</v>
      </c>
      <c r="M1077" t="s">
        <v>1244</v>
      </c>
      <c r="N1077" t="s">
        <v>84</v>
      </c>
      <c r="O1077">
        <v>14199</v>
      </c>
      <c r="P1077">
        <v>16673</v>
      </c>
      <c r="Q1077" t="s">
        <v>59</v>
      </c>
      <c r="R1077">
        <v>583</v>
      </c>
      <c r="S1077" s="2">
        <v>44897</v>
      </c>
      <c r="T1077" s="2">
        <v>44907</v>
      </c>
      <c r="U1077">
        <v>33903</v>
      </c>
      <c r="V1077" t="s">
        <v>85</v>
      </c>
      <c r="W1077">
        <v>807</v>
      </c>
      <c r="X1077" t="s">
        <v>60</v>
      </c>
      <c r="Y1077" t="s">
        <v>72</v>
      </c>
      <c r="Z1077">
        <v>0</v>
      </c>
      <c r="AA1077">
        <v>354</v>
      </c>
      <c r="AB1077">
        <v>16401</v>
      </c>
      <c r="AC1077" t="s">
        <v>107</v>
      </c>
    </row>
    <row r="1078" spans="1:29" x14ac:dyDescent="0.3">
      <c r="A1078" s="1" t="s">
        <v>47</v>
      </c>
      <c r="B1078" t="s">
        <v>592</v>
      </c>
      <c r="C1078" t="s">
        <v>2444</v>
      </c>
      <c r="D1078" t="s">
        <v>98</v>
      </c>
      <c r="E1078">
        <v>5</v>
      </c>
      <c r="F1078" t="s">
        <v>129</v>
      </c>
      <c r="G1078" t="s">
        <v>395</v>
      </c>
      <c r="H1078" t="s">
        <v>79</v>
      </c>
      <c r="I1078" t="s">
        <v>513</v>
      </c>
      <c r="J1078" t="s">
        <v>524</v>
      </c>
      <c r="K1078">
        <v>6536017506</v>
      </c>
      <c r="L1078" t="s">
        <v>3676</v>
      </c>
      <c r="M1078" t="s">
        <v>1449</v>
      </c>
      <c r="N1078" t="s">
        <v>40</v>
      </c>
      <c r="O1078">
        <v>19602</v>
      </c>
      <c r="P1078">
        <v>23413</v>
      </c>
      <c r="Q1078" t="s">
        <v>95</v>
      </c>
      <c r="R1078">
        <v>585</v>
      </c>
      <c r="S1078" s="2">
        <v>45056</v>
      </c>
      <c r="T1078" t="s">
        <v>42</v>
      </c>
      <c r="U1078">
        <v>0</v>
      </c>
      <c r="V1078" t="s">
        <v>106</v>
      </c>
      <c r="W1078">
        <v>459</v>
      </c>
      <c r="X1078" t="s">
        <v>44</v>
      </c>
      <c r="Y1078" t="s">
        <v>45</v>
      </c>
      <c r="Z1078">
        <v>0</v>
      </c>
      <c r="AA1078">
        <v>266</v>
      </c>
      <c r="AB1078">
        <v>22403</v>
      </c>
      <c r="AC1078" t="s">
        <v>46</v>
      </c>
    </row>
    <row r="1079" spans="1:29" x14ac:dyDescent="0.3">
      <c r="A1079" s="1" t="s">
        <v>47</v>
      </c>
      <c r="B1079" t="s">
        <v>176</v>
      </c>
      <c r="C1079" t="s">
        <v>1660</v>
      </c>
      <c r="D1079" t="s">
        <v>352</v>
      </c>
      <c r="E1079">
        <v>8</v>
      </c>
      <c r="F1079" t="s">
        <v>221</v>
      </c>
      <c r="G1079" t="s">
        <v>250</v>
      </c>
      <c r="H1079" t="s">
        <v>35</v>
      </c>
      <c r="I1079" t="s">
        <v>2851</v>
      </c>
      <c r="J1079" t="s">
        <v>766</v>
      </c>
      <c r="K1079" t="s">
        <v>3677</v>
      </c>
      <c r="L1079" t="s">
        <v>3678</v>
      </c>
      <c r="M1079" t="s">
        <v>957</v>
      </c>
      <c r="N1079" t="s">
        <v>40</v>
      </c>
      <c r="O1079">
        <v>12036</v>
      </c>
      <c r="P1079">
        <v>14710</v>
      </c>
      <c r="Q1079" t="s">
        <v>41</v>
      </c>
      <c r="R1079">
        <v>0</v>
      </c>
      <c r="S1079" s="2">
        <v>45226</v>
      </c>
      <c r="T1079" s="2">
        <v>45255</v>
      </c>
      <c r="U1079">
        <v>0</v>
      </c>
      <c r="V1079" t="s">
        <v>43</v>
      </c>
      <c r="W1079">
        <v>699</v>
      </c>
      <c r="X1079" t="s">
        <v>60</v>
      </c>
      <c r="Y1079" t="s">
        <v>45</v>
      </c>
      <c r="Z1079">
        <v>0</v>
      </c>
      <c r="AA1079">
        <v>416</v>
      </c>
      <c r="AB1079">
        <v>14575</v>
      </c>
      <c r="AC1079" t="s">
        <v>107</v>
      </c>
    </row>
    <row r="1080" spans="1:29" x14ac:dyDescent="0.3">
      <c r="A1080" s="1" t="s">
        <v>47</v>
      </c>
      <c r="B1080" t="s">
        <v>108</v>
      </c>
      <c r="C1080" t="s">
        <v>109</v>
      </c>
      <c r="D1080" t="s">
        <v>236</v>
      </c>
      <c r="E1080">
        <v>5</v>
      </c>
      <c r="F1080" t="s">
        <v>221</v>
      </c>
      <c r="G1080" t="s">
        <v>667</v>
      </c>
      <c r="H1080" t="s">
        <v>79</v>
      </c>
      <c r="I1080" t="s">
        <v>292</v>
      </c>
      <c r="J1080" t="s">
        <v>224</v>
      </c>
      <c r="K1080" t="s">
        <v>3679</v>
      </c>
      <c r="L1080" t="s">
        <v>3680</v>
      </c>
      <c r="M1080" t="s">
        <v>1278</v>
      </c>
      <c r="N1080" t="s">
        <v>40</v>
      </c>
      <c r="O1080">
        <v>10105</v>
      </c>
      <c r="P1080">
        <v>12335</v>
      </c>
      <c r="Q1080" t="s">
        <v>41</v>
      </c>
      <c r="R1080">
        <v>744</v>
      </c>
      <c r="S1080" s="2">
        <v>44811</v>
      </c>
      <c r="T1080" t="s">
        <v>42</v>
      </c>
      <c r="U1080">
        <v>0</v>
      </c>
      <c r="V1080" t="s">
        <v>106</v>
      </c>
      <c r="W1080">
        <v>470</v>
      </c>
      <c r="X1080" t="s">
        <v>44</v>
      </c>
      <c r="Y1080" t="s">
        <v>72</v>
      </c>
      <c r="Z1080">
        <v>0</v>
      </c>
      <c r="AA1080">
        <v>212</v>
      </c>
      <c r="AB1080">
        <v>11304</v>
      </c>
      <c r="AC1080" t="s">
        <v>73</v>
      </c>
    </row>
    <row r="1081" spans="1:29" x14ac:dyDescent="0.3">
      <c r="A1081" s="1" t="s">
        <v>29</v>
      </c>
      <c r="B1081" t="s">
        <v>393</v>
      </c>
      <c r="C1081" t="s">
        <v>3578</v>
      </c>
      <c r="D1081" t="s">
        <v>257</v>
      </c>
      <c r="E1081">
        <v>6</v>
      </c>
      <c r="F1081" t="s">
        <v>64</v>
      </c>
      <c r="G1081" t="s">
        <v>783</v>
      </c>
      <c r="H1081" t="s">
        <v>35</v>
      </c>
      <c r="I1081" t="s">
        <v>273</v>
      </c>
      <c r="J1081" t="s">
        <v>712</v>
      </c>
      <c r="K1081" t="s">
        <v>3681</v>
      </c>
      <c r="L1081" t="s">
        <v>3682</v>
      </c>
      <c r="M1081" t="s">
        <v>948</v>
      </c>
      <c r="N1081" t="s">
        <v>40</v>
      </c>
      <c r="O1081">
        <v>9931</v>
      </c>
      <c r="P1081">
        <v>12547</v>
      </c>
      <c r="Q1081" t="s">
        <v>41</v>
      </c>
      <c r="R1081">
        <v>73</v>
      </c>
      <c r="S1081" s="2">
        <v>44565</v>
      </c>
      <c r="T1081" t="s">
        <v>42</v>
      </c>
      <c r="U1081">
        <v>0</v>
      </c>
      <c r="V1081" t="s">
        <v>43</v>
      </c>
      <c r="W1081">
        <v>623</v>
      </c>
      <c r="X1081" t="s">
        <v>44</v>
      </c>
      <c r="Y1081" t="s">
        <v>45</v>
      </c>
      <c r="Z1081">
        <v>0</v>
      </c>
      <c r="AA1081">
        <v>806</v>
      </c>
      <c r="AB1081">
        <v>12232</v>
      </c>
      <c r="AC1081" t="s">
        <v>107</v>
      </c>
    </row>
    <row r="1082" spans="1:29" x14ac:dyDescent="0.3">
      <c r="A1082" s="1" t="s">
        <v>29</v>
      </c>
      <c r="B1082" t="s">
        <v>62</v>
      </c>
      <c r="C1082" t="s">
        <v>3683</v>
      </c>
      <c r="D1082" t="s">
        <v>119</v>
      </c>
      <c r="E1082">
        <v>3</v>
      </c>
      <c r="F1082" t="s">
        <v>99</v>
      </c>
      <c r="G1082" t="s">
        <v>100</v>
      </c>
      <c r="H1082" t="s">
        <v>79</v>
      </c>
      <c r="I1082" t="s">
        <v>3288</v>
      </c>
      <c r="J1082" t="s">
        <v>359</v>
      </c>
      <c r="K1082" t="s">
        <v>3684</v>
      </c>
      <c r="L1082" t="s">
        <v>3685</v>
      </c>
      <c r="M1082" t="s">
        <v>1330</v>
      </c>
      <c r="N1082" t="s">
        <v>84</v>
      </c>
      <c r="O1082">
        <v>21269</v>
      </c>
      <c r="P1082">
        <v>25135</v>
      </c>
      <c r="Q1082" t="s">
        <v>95</v>
      </c>
      <c r="R1082">
        <v>617</v>
      </c>
      <c r="S1082" s="2">
        <v>44699</v>
      </c>
      <c r="T1082" s="2">
        <v>44700</v>
      </c>
      <c r="U1082">
        <v>0</v>
      </c>
      <c r="V1082" t="s">
        <v>43</v>
      </c>
      <c r="W1082">
        <v>616</v>
      </c>
      <c r="X1082" t="s">
        <v>60</v>
      </c>
      <c r="Y1082" t="s">
        <v>72</v>
      </c>
      <c r="Z1082">
        <v>0</v>
      </c>
      <c r="AA1082">
        <v>644</v>
      </c>
      <c r="AB1082">
        <v>22405</v>
      </c>
      <c r="AC1082" t="s">
        <v>107</v>
      </c>
    </row>
    <row r="1083" spans="1:29" x14ac:dyDescent="0.3">
      <c r="A1083" s="1" t="s">
        <v>29</v>
      </c>
      <c r="B1083" t="s">
        <v>393</v>
      </c>
      <c r="C1083" t="s">
        <v>1701</v>
      </c>
      <c r="D1083" t="s">
        <v>185</v>
      </c>
      <c r="E1083">
        <v>10</v>
      </c>
      <c r="F1083" t="s">
        <v>51</v>
      </c>
      <c r="G1083" t="s">
        <v>285</v>
      </c>
      <c r="H1083" t="s">
        <v>35</v>
      </c>
      <c r="I1083" t="s">
        <v>530</v>
      </c>
      <c r="J1083" t="s">
        <v>2875</v>
      </c>
      <c r="K1083" t="s">
        <v>3686</v>
      </c>
      <c r="L1083" t="s">
        <v>3687</v>
      </c>
      <c r="M1083" t="s">
        <v>1265</v>
      </c>
      <c r="N1083" t="s">
        <v>84</v>
      </c>
      <c r="O1083">
        <v>20226</v>
      </c>
      <c r="P1083">
        <v>23946</v>
      </c>
      <c r="Q1083" t="s">
        <v>59</v>
      </c>
      <c r="R1083">
        <v>393</v>
      </c>
      <c r="S1083" s="2">
        <v>44287</v>
      </c>
      <c r="T1083" t="s">
        <v>42</v>
      </c>
      <c r="U1083">
        <v>4286</v>
      </c>
      <c r="V1083" t="s">
        <v>71</v>
      </c>
      <c r="W1083">
        <v>744</v>
      </c>
      <c r="X1083" t="s">
        <v>44</v>
      </c>
      <c r="Y1083" t="s">
        <v>45</v>
      </c>
      <c r="Z1083">
        <v>0</v>
      </c>
      <c r="AA1083">
        <v>719</v>
      </c>
      <c r="AB1083">
        <v>23134</v>
      </c>
      <c r="AC1083" t="s">
        <v>73</v>
      </c>
    </row>
    <row r="1084" spans="1:29" x14ac:dyDescent="0.3">
      <c r="A1084" s="1" t="s">
        <v>29</v>
      </c>
      <c r="B1084" t="s">
        <v>363</v>
      </c>
      <c r="C1084" t="s">
        <v>1064</v>
      </c>
      <c r="D1084" t="s">
        <v>119</v>
      </c>
      <c r="E1084">
        <v>5</v>
      </c>
      <c r="F1084" t="s">
        <v>77</v>
      </c>
      <c r="G1084" t="s">
        <v>980</v>
      </c>
      <c r="H1084" t="s">
        <v>79</v>
      </c>
      <c r="I1084" t="s">
        <v>1705</v>
      </c>
      <c r="J1084" t="s">
        <v>1567</v>
      </c>
      <c r="K1084" t="s">
        <v>3688</v>
      </c>
      <c r="L1084" t="s">
        <v>3689</v>
      </c>
      <c r="M1084" t="s">
        <v>494</v>
      </c>
      <c r="N1084" t="s">
        <v>84</v>
      </c>
      <c r="O1084">
        <v>10668</v>
      </c>
      <c r="P1084">
        <v>14692</v>
      </c>
      <c r="Q1084" t="s">
        <v>59</v>
      </c>
      <c r="R1084">
        <v>206</v>
      </c>
      <c r="S1084" s="2">
        <v>44591</v>
      </c>
      <c r="T1084" t="s">
        <v>42</v>
      </c>
      <c r="U1084">
        <v>44519</v>
      </c>
      <c r="V1084" t="s">
        <v>71</v>
      </c>
      <c r="W1084">
        <v>435</v>
      </c>
      <c r="X1084" t="s">
        <v>44</v>
      </c>
      <c r="Y1084" t="s">
        <v>72</v>
      </c>
      <c r="Z1084">
        <v>0</v>
      </c>
      <c r="AA1084">
        <v>276</v>
      </c>
      <c r="AB1084">
        <v>10758</v>
      </c>
      <c r="AC1084" t="s">
        <v>46</v>
      </c>
    </row>
    <row r="1085" spans="1:29" x14ac:dyDescent="0.3">
      <c r="A1085" s="1" t="s">
        <v>47</v>
      </c>
      <c r="B1085" t="s">
        <v>48</v>
      </c>
      <c r="C1085" t="s">
        <v>801</v>
      </c>
      <c r="D1085" t="s">
        <v>110</v>
      </c>
      <c r="E1085">
        <v>10</v>
      </c>
      <c r="F1085" t="s">
        <v>120</v>
      </c>
      <c r="G1085" t="s">
        <v>121</v>
      </c>
      <c r="H1085" t="s">
        <v>79</v>
      </c>
      <c r="I1085" t="s">
        <v>636</v>
      </c>
      <c r="J1085" t="s">
        <v>706</v>
      </c>
      <c r="K1085" t="s">
        <v>3690</v>
      </c>
      <c r="L1085" t="s">
        <v>3691</v>
      </c>
      <c r="M1085" t="s">
        <v>648</v>
      </c>
      <c r="N1085" t="s">
        <v>40</v>
      </c>
      <c r="O1085">
        <v>26883</v>
      </c>
      <c r="P1085">
        <v>28978</v>
      </c>
      <c r="Q1085" t="s">
        <v>59</v>
      </c>
      <c r="R1085">
        <v>622</v>
      </c>
      <c r="S1085" s="2">
        <v>44436</v>
      </c>
      <c r="T1085" t="s">
        <v>42</v>
      </c>
      <c r="U1085">
        <v>27650</v>
      </c>
      <c r="V1085" t="s">
        <v>85</v>
      </c>
      <c r="W1085">
        <v>686</v>
      </c>
      <c r="X1085" t="s">
        <v>44</v>
      </c>
      <c r="Y1085" t="s">
        <v>45</v>
      </c>
      <c r="Z1085">
        <v>0</v>
      </c>
      <c r="AA1085">
        <v>924</v>
      </c>
      <c r="AB1085">
        <v>28547</v>
      </c>
      <c r="AC1085" t="s">
        <v>46</v>
      </c>
    </row>
    <row r="1086" spans="1:29" x14ac:dyDescent="0.3">
      <c r="A1086" s="1" t="s">
        <v>47</v>
      </c>
      <c r="B1086" t="s">
        <v>592</v>
      </c>
      <c r="C1086" t="s">
        <v>2701</v>
      </c>
      <c r="D1086" t="s">
        <v>185</v>
      </c>
      <c r="E1086">
        <v>5</v>
      </c>
      <c r="F1086" t="s">
        <v>271</v>
      </c>
      <c r="G1086" t="s">
        <v>340</v>
      </c>
      <c r="H1086" t="s">
        <v>79</v>
      </c>
      <c r="I1086" t="s">
        <v>3692</v>
      </c>
      <c r="J1086" t="s">
        <v>3693</v>
      </c>
      <c r="K1086" t="s">
        <v>3694</v>
      </c>
      <c r="L1086" t="s">
        <v>3695</v>
      </c>
      <c r="M1086" t="s">
        <v>2648</v>
      </c>
      <c r="N1086" t="s">
        <v>40</v>
      </c>
      <c r="O1086">
        <v>12373</v>
      </c>
      <c r="P1086">
        <v>17245</v>
      </c>
      <c r="Q1086" t="s">
        <v>95</v>
      </c>
      <c r="R1086">
        <v>316</v>
      </c>
      <c r="S1086" s="2">
        <v>44800</v>
      </c>
      <c r="T1086" t="s">
        <v>42</v>
      </c>
      <c r="U1086">
        <v>0</v>
      </c>
      <c r="V1086" t="s">
        <v>85</v>
      </c>
      <c r="W1086">
        <v>710</v>
      </c>
      <c r="X1086" t="s">
        <v>44</v>
      </c>
      <c r="Y1086" t="s">
        <v>72</v>
      </c>
      <c r="Z1086">
        <v>0</v>
      </c>
      <c r="AA1086">
        <v>133</v>
      </c>
      <c r="AB1086">
        <v>13610</v>
      </c>
      <c r="AC1086" t="s">
        <v>107</v>
      </c>
    </row>
    <row r="1087" spans="1:29" x14ac:dyDescent="0.3">
      <c r="A1087" s="1" t="s">
        <v>29</v>
      </c>
      <c r="B1087" t="s">
        <v>393</v>
      </c>
      <c r="C1087" t="s">
        <v>2946</v>
      </c>
      <c r="D1087" t="s">
        <v>76</v>
      </c>
      <c r="E1087">
        <v>4</v>
      </c>
      <c r="F1087" t="s">
        <v>186</v>
      </c>
      <c r="G1087" t="s">
        <v>187</v>
      </c>
      <c r="H1087" t="s">
        <v>35</v>
      </c>
      <c r="I1087" t="s">
        <v>803</v>
      </c>
      <c r="J1087" t="s">
        <v>224</v>
      </c>
      <c r="K1087" t="s">
        <v>3696</v>
      </c>
      <c r="L1087" t="s">
        <v>3697</v>
      </c>
      <c r="M1087" t="s">
        <v>613</v>
      </c>
      <c r="N1087" t="s">
        <v>94</v>
      </c>
      <c r="O1087">
        <v>6284</v>
      </c>
      <c r="P1087">
        <v>10666</v>
      </c>
      <c r="Q1087" t="s">
        <v>41</v>
      </c>
      <c r="R1087">
        <v>434</v>
      </c>
      <c r="S1087" s="2">
        <v>44717</v>
      </c>
      <c r="T1087" s="2">
        <v>44732</v>
      </c>
      <c r="U1087">
        <v>0</v>
      </c>
      <c r="V1087" t="s">
        <v>71</v>
      </c>
      <c r="W1087">
        <v>650</v>
      </c>
      <c r="X1087" t="s">
        <v>60</v>
      </c>
      <c r="Y1087" t="s">
        <v>61</v>
      </c>
      <c r="Z1087">
        <v>0</v>
      </c>
      <c r="AA1087">
        <v>55</v>
      </c>
      <c r="AB1087">
        <v>8792</v>
      </c>
      <c r="AC1087" t="s">
        <v>107</v>
      </c>
    </row>
    <row r="1088" spans="1:29" x14ac:dyDescent="0.3">
      <c r="A1088" s="1" t="s">
        <v>47</v>
      </c>
      <c r="B1088" t="s">
        <v>145</v>
      </c>
      <c r="C1088" t="s">
        <v>3466</v>
      </c>
      <c r="D1088" t="s">
        <v>201</v>
      </c>
      <c r="E1088">
        <v>5</v>
      </c>
      <c r="F1088" t="s">
        <v>221</v>
      </c>
      <c r="G1088" t="s">
        <v>882</v>
      </c>
      <c r="H1088" t="s">
        <v>79</v>
      </c>
      <c r="I1088" t="s">
        <v>3190</v>
      </c>
      <c r="J1088" t="s">
        <v>3698</v>
      </c>
      <c r="K1088" t="s">
        <v>3699</v>
      </c>
      <c r="L1088" t="s">
        <v>3700</v>
      </c>
      <c r="M1088" t="s">
        <v>708</v>
      </c>
      <c r="N1088" t="s">
        <v>84</v>
      </c>
      <c r="O1088">
        <v>16300</v>
      </c>
      <c r="P1088">
        <v>20148</v>
      </c>
      <c r="Q1088" t="s">
        <v>95</v>
      </c>
      <c r="R1088">
        <v>809</v>
      </c>
      <c r="S1088" s="2">
        <v>44547</v>
      </c>
      <c r="T1088" s="2">
        <v>44549</v>
      </c>
      <c r="U1088">
        <v>0</v>
      </c>
      <c r="V1088" t="s">
        <v>71</v>
      </c>
      <c r="W1088">
        <v>804</v>
      </c>
      <c r="X1088" t="s">
        <v>60</v>
      </c>
      <c r="Y1088" t="s">
        <v>61</v>
      </c>
      <c r="Z1088">
        <v>0</v>
      </c>
      <c r="AA1088">
        <v>408</v>
      </c>
      <c r="AB1088">
        <v>18216</v>
      </c>
      <c r="AC1088" t="s">
        <v>107</v>
      </c>
    </row>
    <row r="1089" spans="1:29" x14ac:dyDescent="0.3">
      <c r="A1089" s="1" t="s">
        <v>29</v>
      </c>
      <c r="B1089" t="s">
        <v>62</v>
      </c>
      <c r="C1089" t="s">
        <v>500</v>
      </c>
      <c r="D1089" t="s">
        <v>185</v>
      </c>
      <c r="E1089">
        <v>1</v>
      </c>
      <c r="F1089" t="s">
        <v>77</v>
      </c>
      <c r="G1089" t="s">
        <v>365</v>
      </c>
      <c r="H1089" t="s">
        <v>35</v>
      </c>
      <c r="I1089" t="s">
        <v>238</v>
      </c>
      <c r="J1089" t="s">
        <v>406</v>
      </c>
      <c r="K1089" t="s">
        <v>3701</v>
      </c>
      <c r="L1089" t="s">
        <v>3702</v>
      </c>
      <c r="M1089" t="s">
        <v>1976</v>
      </c>
      <c r="N1089" t="s">
        <v>40</v>
      </c>
      <c r="O1089">
        <v>3793</v>
      </c>
      <c r="P1089">
        <v>8287</v>
      </c>
      <c r="Q1089" t="s">
        <v>59</v>
      </c>
      <c r="R1089">
        <v>564</v>
      </c>
      <c r="S1089" s="2">
        <v>44903</v>
      </c>
      <c r="T1089" s="2">
        <v>44905</v>
      </c>
      <c r="U1089">
        <v>38123</v>
      </c>
      <c r="V1089" t="s">
        <v>71</v>
      </c>
      <c r="W1089">
        <v>833</v>
      </c>
      <c r="X1089" t="s">
        <v>60</v>
      </c>
      <c r="Y1089" t="s">
        <v>45</v>
      </c>
      <c r="Z1089">
        <v>0</v>
      </c>
      <c r="AA1089">
        <v>934</v>
      </c>
      <c r="AB1089">
        <v>4193</v>
      </c>
      <c r="AC1089" t="s">
        <v>46</v>
      </c>
    </row>
    <row r="1090" spans="1:29" x14ac:dyDescent="0.3">
      <c r="A1090" s="1" t="s">
        <v>47</v>
      </c>
      <c r="B1090" t="s">
        <v>117</v>
      </c>
      <c r="C1090" t="s">
        <v>118</v>
      </c>
      <c r="D1090" t="s">
        <v>98</v>
      </c>
      <c r="E1090">
        <v>2</v>
      </c>
      <c r="F1090" t="s">
        <v>51</v>
      </c>
      <c r="G1090" t="s">
        <v>1075</v>
      </c>
      <c r="H1090" t="s">
        <v>35</v>
      </c>
      <c r="I1090" t="s">
        <v>656</v>
      </c>
      <c r="J1090" t="s">
        <v>961</v>
      </c>
      <c r="K1090" t="s">
        <v>3703</v>
      </c>
      <c r="L1090" t="s">
        <v>3704</v>
      </c>
      <c r="M1090" t="s">
        <v>1484</v>
      </c>
      <c r="N1090" t="s">
        <v>94</v>
      </c>
      <c r="O1090">
        <v>8826</v>
      </c>
      <c r="P1090">
        <v>11840</v>
      </c>
      <c r="Q1090" t="s">
        <v>95</v>
      </c>
      <c r="R1090">
        <v>291</v>
      </c>
      <c r="S1090" s="2">
        <v>45328</v>
      </c>
      <c r="T1090" s="2">
        <v>45354</v>
      </c>
      <c r="U1090">
        <v>0</v>
      </c>
      <c r="V1090" t="s">
        <v>106</v>
      </c>
      <c r="W1090">
        <v>765</v>
      </c>
      <c r="X1090" t="s">
        <v>60</v>
      </c>
      <c r="Y1090" t="s">
        <v>45</v>
      </c>
      <c r="Z1090">
        <v>0</v>
      </c>
      <c r="AA1090">
        <v>263</v>
      </c>
      <c r="AB1090">
        <v>8926</v>
      </c>
      <c r="AC1090" t="s">
        <v>73</v>
      </c>
    </row>
    <row r="1091" spans="1:29" x14ac:dyDescent="0.3">
      <c r="A1091" s="1" t="s">
        <v>29</v>
      </c>
      <c r="B1091" t="s">
        <v>86</v>
      </c>
      <c r="C1091" t="s">
        <v>1363</v>
      </c>
      <c r="D1091" t="s">
        <v>119</v>
      </c>
      <c r="E1091">
        <v>7</v>
      </c>
      <c r="F1091" t="s">
        <v>99</v>
      </c>
      <c r="G1091" t="s">
        <v>631</v>
      </c>
      <c r="H1091" t="s">
        <v>79</v>
      </c>
      <c r="I1091" t="s">
        <v>1553</v>
      </c>
      <c r="J1091" t="s">
        <v>3705</v>
      </c>
      <c r="K1091" t="s">
        <v>3706</v>
      </c>
      <c r="L1091" t="s">
        <v>3707</v>
      </c>
      <c r="M1091" t="s">
        <v>677</v>
      </c>
      <c r="N1091" t="s">
        <v>84</v>
      </c>
      <c r="O1091">
        <v>2670</v>
      </c>
      <c r="P1091">
        <v>4895</v>
      </c>
      <c r="Q1091" t="s">
        <v>95</v>
      </c>
      <c r="R1091">
        <v>145</v>
      </c>
      <c r="S1091" s="2">
        <v>44630</v>
      </c>
      <c r="T1091" s="2">
        <v>44651</v>
      </c>
      <c r="U1091">
        <v>0</v>
      </c>
      <c r="V1091" t="s">
        <v>71</v>
      </c>
      <c r="W1091">
        <v>519</v>
      </c>
      <c r="X1091" t="s">
        <v>60</v>
      </c>
      <c r="Y1091" t="s">
        <v>72</v>
      </c>
      <c r="Z1091">
        <v>0</v>
      </c>
      <c r="AA1091">
        <v>880</v>
      </c>
      <c r="AB1091">
        <v>4843</v>
      </c>
      <c r="AC1091" t="s">
        <v>46</v>
      </c>
    </row>
    <row r="1092" spans="1:29" x14ac:dyDescent="0.3">
      <c r="A1092" s="1" t="s">
        <v>29</v>
      </c>
      <c r="B1092" t="s">
        <v>86</v>
      </c>
      <c r="C1092" t="s">
        <v>672</v>
      </c>
      <c r="D1092" t="s">
        <v>32</v>
      </c>
      <c r="E1092">
        <v>5</v>
      </c>
      <c r="F1092" t="s">
        <v>271</v>
      </c>
      <c r="G1092" t="s">
        <v>495</v>
      </c>
      <c r="H1092" t="s">
        <v>35</v>
      </c>
      <c r="I1092" t="s">
        <v>1465</v>
      </c>
      <c r="J1092" t="s">
        <v>3708</v>
      </c>
      <c r="K1092" t="s">
        <v>3709</v>
      </c>
      <c r="L1092" t="s">
        <v>3710</v>
      </c>
      <c r="M1092" t="s">
        <v>1691</v>
      </c>
      <c r="N1092" t="s">
        <v>40</v>
      </c>
      <c r="O1092">
        <v>25771</v>
      </c>
      <c r="P1092">
        <v>28100</v>
      </c>
      <c r="Q1092" t="s">
        <v>41</v>
      </c>
      <c r="R1092">
        <v>726</v>
      </c>
      <c r="S1092" s="2">
        <v>44402</v>
      </c>
      <c r="T1092" s="2">
        <v>44426</v>
      </c>
      <c r="U1092">
        <v>0</v>
      </c>
      <c r="V1092" t="s">
        <v>85</v>
      </c>
      <c r="W1092">
        <v>539</v>
      </c>
      <c r="X1092" t="s">
        <v>60</v>
      </c>
      <c r="Y1092" t="s">
        <v>45</v>
      </c>
      <c r="Z1092">
        <v>0</v>
      </c>
      <c r="AA1092">
        <v>583</v>
      </c>
      <c r="AB1092">
        <v>27599</v>
      </c>
      <c r="AC1092" t="s">
        <v>107</v>
      </c>
    </row>
    <row r="1093" spans="1:29" x14ac:dyDescent="0.3">
      <c r="A1093" s="1" t="s">
        <v>47</v>
      </c>
      <c r="B1093" t="s">
        <v>153</v>
      </c>
      <c r="C1093" t="s">
        <v>3711</v>
      </c>
      <c r="D1093" t="s">
        <v>155</v>
      </c>
      <c r="E1093">
        <v>10</v>
      </c>
      <c r="F1093" t="s">
        <v>186</v>
      </c>
      <c r="G1093" t="s">
        <v>187</v>
      </c>
      <c r="H1093" t="s">
        <v>79</v>
      </c>
      <c r="I1093" t="s">
        <v>3135</v>
      </c>
      <c r="J1093" t="s">
        <v>2522</v>
      </c>
      <c r="K1093" t="s">
        <v>3712</v>
      </c>
      <c r="L1093" t="s">
        <v>3713</v>
      </c>
      <c r="M1093" t="s">
        <v>860</v>
      </c>
      <c r="N1093" t="s">
        <v>58</v>
      </c>
      <c r="O1093">
        <v>7234</v>
      </c>
      <c r="P1093">
        <v>11459</v>
      </c>
      <c r="Q1093" t="s">
        <v>95</v>
      </c>
      <c r="R1093">
        <v>202</v>
      </c>
      <c r="S1093" s="2">
        <v>44277</v>
      </c>
      <c r="T1093" t="s">
        <v>42</v>
      </c>
      <c r="U1093">
        <v>0</v>
      </c>
      <c r="V1093" t="s">
        <v>43</v>
      </c>
      <c r="W1093">
        <v>777</v>
      </c>
      <c r="X1093" t="s">
        <v>44</v>
      </c>
      <c r="Y1093" t="s">
        <v>45</v>
      </c>
      <c r="Z1093">
        <v>4245</v>
      </c>
      <c r="AA1093">
        <v>136</v>
      </c>
      <c r="AB1093">
        <v>9775</v>
      </c>
      <c r="AC1093" t="s">
        <v>107</v>
      </c>
    </row>
    <row r="1094" spans="1:29" x14ac:dyDescent="0.3">
      <c r="A1094" s="1" t="s">
        <v>47</v>
      </c>
      <c r="B1094" t="s">
        <v>145</v>
      </c>
      <c r="C1094" t="s">
        <v>1527</v>
      </c>
      <c r="D1094" t="s">
        <v>119</v>
      </c>
      <c r="E1094">
        <v>5</v>
      </c>
      <c r="F1094" t="s">
        <v>186</v>
      </c>
      <c r="G1094" t="s">
        <v>650</v>
      </c>
      <c r="H1094" t="s">
        <v>79</v>
      </c>
      <c r="I1094" t="s">
        <v>3714</v>
      </c>
      <c r="J1094" t="s">
        <v>319</v>
      </c>
      <c r="K1094" t="s">
        <v>3715</v>
      </c>
      <c r="L1094" t="s">
        <v>3716</v>
      </c>
      <c r="M1094" t="s">
        <v>2358</v>
      </c>
      <c r="N1094" t="s">
        <v>94</v>
      </c>
      <c r="O1094">
        <v>9037</v>
      </c>
      <c r="P1094">
        <v>13660</v>
      </c>
      <c r="Q1094" t="s">
        <v>41</v>
      </c>
      <c r="R1094">
        <v>441</v>
      </c>
      <c r="S1094" s="2">
        <v>44351</v>
      </c>
      <c r="T1094" s="2">
        <v>44367</v>
      </c>
      <c r="U1094">
        <v>0</v>
      </c>
      <c r="V1094" t="s">
        <v>106</v>
      </c>
      <c r="W1094">
        <v>517</v>
      </c>
      <c r="X1094" t="s">
        <v>60</v>
      </c>
      <c r="Y1094" t="s">
        <v>72</v>
      </c>
      <c r="Z1094">
        <v>0</v>
      </c>
      <c r="AA1094">
        <v>168</v>
      </c>
      <c r="AB1094">
        <v>11541</v>
      </c>
      <c r="AC1094" t="s">
        <v>46</v>
      </c>
    </row>
    <row r="1095" spans="1:29" x14ac:dyDescent="0.3">
      <c r="A1095" s="1" t="s">
        <v>29</v>
      </c>
      <c r="B1095" t="s">
        <v>62</v>
      </c>
      <c r="C1095" t="s">
        <v>63</v>
      </c>
      <c r="D1095" t="s">
        <v>50</v>
      </c>
      <c r="E1095">
        <v>1</v>
      </c>
      <c r="F1095" t="s">
        <v>129</v>
      </c>
      <c r="G1095" t="s">
        <v>298</v>
      </c>
      <c r="H1095" t="s">
        <v>35</v>
      </c>
      <c r="I1095" t="s">
        <v>735</v>
      </c>
      <c r="J1095" t="s">
        <v>3717</v>
      </c>
      <c r="K1095" t="s">
        <v>3718</v>
      </c>
      <c r="L1095" t="s">
        <v>3719</v>
      </c>
      <c r="M1095" t="s">
        <v>1330</v>
      </c>
      <c r="N1095" t="s">
        <v>40</v>
      </c>
      <c r="O1095">
        <v>23602</v>
      </c>
      <c r="P1095">
        <v>28487</v>
      </c>
      <c r="Q1095" t="s">
        <v>41</v>
      </c>
      <c r="R1095">
        <v>920</v>
      </c>
      <c r="S1095" s="2">
        <v>44427</v>
      </c>
      <c r="T1095" t="s">
        <v>42</v>
      </c>
      <c r="U1095">
        <v>0</v>
      </c>
      <c r="V1095" t="s">
        <v>106</v>
      </c>
      <c r="W1095">
        <v>773</v>
      </c>
      <c r="X1095" t="s">
        <v>44</v>
      </c>
      <c r="Y1095" t="s">
        <v>61</v>
      </c>
      <c r="Z1095">
        <v>0</v>
      </c>
      <c r="AA1095">
        <v>911</v>
      </c>
      <c r="AB1095">
        <v>24309</v>
      </c>
      <c r="AC1095" t="s">
        <v>73</v>
      </c>
    </row>
    <row r="1096" spans="1:29" x14ac:dyDescent="0.3">
      <c r="A1096" s="1" t="s">
        <v>47</v>
      </c>
      <c r="B1096" t="s">
        <v>108</v>
      </c>
      <c r="C1096" t="s">
        <v>439</v>
      </c>
      <c r="D1096" t="s">
        <v>257</v>
      </c>
      <c r="E1096">
        <v>10</v>
      </c>
      <c r="F1096" t="s">
        <v>186</v>
      </c>
      <c r="G1096" t="s">
        <v>710</v>
      </c>
      <c r="H1096" t="s">
        <v>79</v>
      </c>
      <c r="I1096" t="s">
        <v>210</v>
      </c>
      <c r="J1096" t="s">
        <v>407</v>
      </c>
      <c r="K1096" t="s">
        <v>3720</v>
      </c>
      <c r="L1096" t="s">
        <v>3721</v>
      </c>
      <c r="M1096" t="s">
        <v>522</v>
      </c>
      <c r="N1096" t="s">
        <v>94</v>
      </c>
      <c r="O1096">
        <v>21355</v>
      </c>
      <c r="P1096">
        <v>26267</v>
      </c>
      <c r="Q1096" t="s">
        <v>95</v>
      </c>
      <c r="R1096">
        <v>282</v>
      </c>
      <c r="S1096" s="2">
        <v>44748</v>
      </c>
      <c r="T1096" t="s">
        <v>42</v>
      </c>
      <c r="U1096">
        <v>0</v>
      </c>
      <c r="V1096" t="s">
        <v>43</v>
      </c>
      <c r="W1096">
        <v>646</v>
      </c>
      <c r="X1096" t="s">
        <v>44</v>
      </c>
      <c r="Y1096" t="s">
        <v>45</v>
      </c>
      <c r="Z1096">
        <v>0</v>
      </c>
      <c r="AA1096">
        <v>322</v>
      </c>
      <c r="AB1096">
        <v>24557</v>
      </c>
      <c r="AC1096" t="s">
        <v>107</v>
      </c>
    </row>
    <row r="1097" spans="1:29" x14ac:dyDescent="0.3">
      <c r="A1097" s="1" t="s">
        <v>47</v>
      </c>
      <c r="B1097" t="s">
        <v>145</v>
      </c>
      <c r="C1097" t="s">
        <v>3466</v>
      </c>
      <c r="D1097" t="s">
        <v>387</v>
      </c>
      <c r="E1097">
        <v>3</v>
      </c>
      <c r="F1097" t="s">
        <v>64</v>
      </c>
      <c r="G1097" t="s">
        <v>1599</v>
      </c>
      <c r="H1097" t="s">
        <v>79</v>
      </c>
      <c r="I1097" t="s">
        <v>621</v>
      </c>
      <c r="J1097" t="s">
        <v>716</v>
      </c>
      <c r="K1097" t="s">
        <v>3722</v>
      </c>
      <c r="L1097" t="s">
        <v>3723</v>
      </c>
      <c r="M1097" t="s">
        <v>449</v>
      </c>
      <c r="N1097" t="s">
        <v>58</v>
      </c>
      <c r="O1097">
        <v>9231</v>
      </c>
      <c r="P1097">
        <v>14017</v>
      </c>
      <c r="Q1097" t="s">
        <v>41</v>
      </c>
      <c r="R1097">
        <v>218</v>
      </c>
      <c r="S1097" s="2">
        <v>44465</v>
      </c>
      <c r="T1097" t="s">
        <v>42</v>
      </c>
      <c r="U1097">
        <v>0</v>
      </c>
      <c r="V1097" t="s">
        <v>71</v>
      </c>
      <c r="W1097">
        <v>442</v>
      </c>
      <c r="X1097" t="s">
        <v>44</v>
      </c>
      <c r="Y1097" t="s">
        <v>45</v>
      </c>
      <c r="Z1097">
        <v>2119</v>
      </c>
      <c r="AA1097">
        <v>686</v>
      </c>
      <c r="AB1097">
        <v>11478</v>
      </c>
      <c r="AC1097" t="s">
        <v>46</v>
      </c>
    </row>
    <row r="1098" spans="1:29" x14ac:dyDescent="0.3">
      <c r="A1098" s="1" t="s">
        <v>29</v>
      </c>
      <c r="B1098" t="s">
        <v>86</v>
      </c>
      <c r="C1098" t="s">
        <v>366</v>
      </c>
      <c r="D1098" t="s">
        <v>236</v>
      </c>
      <c r="E1098">
        <v>8</v>
      </c>
      <c r="F1098" t="s">
        <v>221</v>
      </c>
      <c r="G1098" t="s">
        <v>548</v>
      </c>
      <c r="H1098" t="s">
        <v>35</v>
      </c>
      <c r="I1098" t="s">
        <v>2994</v>
      </c>
      <c r="J1098" t="s">
        <v>1738</v>
      </c>
      <c r="K1098" t="s">
        <v>3724</v>
      </c>
      <c r="L1098" t="s">
        <v>3725</v>
      </c>
      <c r="M1098" t="s">
        <v>1015</v>
      </c>
      <c r="N1098" t="s">
        <v>84</v>
      </c>
      <c r="O1098">
        <v>2811</v>
      </c>
      <c r="P1098">
        <v>5198</v>
      </c>
      <c r="Q1098" t="s">
        <v>59</v>
      </c>
      <c r="R1098">
        <v>390</v>
      </c>
      <c r="S1098" s="2">
        <v>44473</v>
      </c>
      <c r="T1098" s="2">
        <v>44502</v>
      </c>
      <c r="U1098">
        <v>21215</v>
      </c>
      <c r="V1098" t="s">
        <v>71</v>
      </c>
      <c r="W1098">
        <v>661</v>
      </c>
      <c r="X1098" t="s">
        <v>60</v>
      </c>
      <c r="Y1098" t="s">
        <v>45</v>
      </c>
      <c r="Z1098">
        <v>0</v>
      </c>
      <c r="AA1098">
        <v>559</v>
      </c>
      <c r="AB1098">
        <v>3680</v>
      </c>
      <c r="AC1098" t="s">
        <v>46</v>
      </c>
    </row>
    <row r="1099" spans="1:29" x14ac:dyDescent="0.3">
      <c r="A1099" s="1" t="s">
        <v>47</v>
      </c>
      <c r="B1099" t="s">
        <v>176</v>
      </c>
      <c r="C1099" t="s">
        <v>2740</v>
      </c>
      <c r="D1099" t="s">
        <v>138</v>
      </c>
      <c r="E1099">
        <v>7</v>
      </c>
      <c r="F1099" t="s">
        <v>120</v>
      </c>
      <c r="G1099" t="s">
        <v>194</v>
      </c>
      <c r="H1099" t="s">
        <v>79</v>
      </c>
      <c r="I1099" t="s">
        <v>36</v>
      </c>
      <c r="J1099" t="s">
        <v>1684</v>
      </c>
      <c r="K1099" t="s">
        <v>3726</v>
      </c>
      <c r="L1099" t="s">
        <v>3727</v>
      </c>
      <c r="M1099" t="s">
        <v>887</v>
      </c>
      <c r="N1099" t="s">
        <v>84</v>
      </c>
      <c r="O1099">
        <v>10143</v>
      </c>
      <c r="P1099">
        <v>14614</v>
      </c>
      <c r="Q1099" t="s">
        <v>41</v>
      </c>
      <c r="R1099">
        <v>694</v>
      </c>
      <c r="S1099" s="2">
        <v>44892</v>
      </c>
      <c r="T1099" t="s">
        <v>42</v>
      </c>
      <c r="U1099">
        <v>0</v>
      </c>
      <c r="V1099" t="s">
        <v>71</v>
      </c>
      <c r="W1099">
        <v>424</v>
      </c>
      <c r="X1099" t="s">
        <v>44</v>
      </c>
      <c r="Y1099" t="s">
        <v>61</v>
      </c>
      <c r="Z1099">
        <v>0</v>
      </c>
      <c r="AA1099">
        <v>668</v>
      </c>
      <c r="AB1099">
        <v>14119</v>
      </c>
      <c r="AC1099" t="s">
        <v>73</v>
      </c>
    </row>
    <row r="1100" spans="1:29" x14ac:dyDescent="0.3">
      <c r="A1100" s="1" t="s">
        <v>47</v>
      </c>
      <c r="B1100" t="s">
        <v>108</v>
      </c>
      <c r="C1100" t="s">
        <v>439</v>
      </c>
      <c r="D1100" t="s">
        <v>98</v>
      </c>
      <c r="E1100">
        <v>10</v>
      </c>
      <c r="F1100" t="s">
        <v>51</v>
      </c>
      <c r="G1100" t="s">
        <v>1427</v>
      </c>
      <c r="H1100" t="s">
        <v>79</v>
      </c>
      <c r="I1100" t="s">
        <v>575</v>
      </c>
      <c r="J1100" t="s">
        <v>3232</v>
      </c>
      <c r="K1100" t="s">
        <v>3728</v>
      </c>
      <c r="L1100" t="s">
        <v>3729</v>
      </c>
      <c r="M1100" t="s">
        <v>660</v>
      </c>
      <c r="N1100" t="s">
        <v>94</v>
      </c>
      <c r="O1100">
        <v>2753</v>
      </c>
      <c r="P1100">
        <v>5927</v>
      </c>
      <c r="Q1100" t="s">
        <v>59</v>
      </c>
      <c r="R1100">
        <v>235</v>
      </c>
      <c r="S1100" s="2">
        <v>45023</v>
      </c>
      <c r="T1100" t="s">
        <v>42</v>
      </c>
      <c r="U1100">
        <v>2464</v>
      </c>
      <c r="V1100" t="s">
        <v>106</v>
      </c>
      <c r="W1100">
        <v>578</v>
      </c>
      <c r="X1100" t="s">
        <v>44</v>
      </c>
      <c r="Y1100" t="s">
        <v>61</v>
      </c>
      <c r="Z1100">
        <v>0</v>
      </c>
      <c r="AA1100">
        <v>430</v>
      </c>
      <c r="AB1100">
        <v>3301</v>
      </c>
      <c r="AC1100" t="s">
        <v>73</v>
      </c>
    </row>
    <row r="1101" spans="1:29" x14ac:dyDescent="0.3">
      <c r="A1101" s="1" t="s">
        <v>47</v>
      </c>
      <c r="B1101" t="s">
        <v>117</v>
      </c>
      <c r="C1101" t="s">
        <v>1344</v>
      </c>
      <c r="D1101" t="s">
        <v>185</v>
      </c>
      <c r="E1101">
        <v>1</v>
      </c>
      <c r="F1101" t="s">
        <v>271</v>
      </c>
      <c r="G1101" t="s">
        <v>340</v>
      </c>
      <c r="H1101" t="s">
        <v>79</v>
      </c>
      <c r="I1101" t="s">
        <v>2300</v>
      </c>
      <c r="J1101" t="s">
        <v>90</v>
      </c>
      <c r="K1101" t="s">
        <v>3730</v>
      </c>
      <c r="L1101" t="s">
        <v>3731</v>
      </c>
      <c r="M1101" t="s">
        <v>1326</v>
      </c>
      <c r="N1101" t="s">
        <v>58</v>
      </c>
      <c r="O1101">
        <v>19128</v>
      </c>
      <c r="P1101">
        <v>23828</v>
      </c>
      <c r="Q1101" t="s">
        <v>41</v>
      </c>
      <c r="R1101">
        <v>272</v>
      </c>
      <c r="S1101" s="2">
        <v>45108</v>
      </c>
      <c r="T1101" s="2">
        <v>45135</v>
      </c>
      <c r="U1101">
        <v>0</v>
      </c>
      <c r="V1101" t="s">
        <v>71</v>
      </c>
      <c r="W1101">
        <v>680</v>
      </c>
      <c r="X1101" t="s">
        <v>60</v>
      </c>
      <c r="Y1101" t="s">
        <v>61</v>
      </c>
      <c r="Z1101">
        <v>1721</v>
      </c>
      <c r="AA1101">
        <v>537</v>
      </c>
      <c r="AB1101">
        <v>21390</v>
      </c>
      <c r="AC1101" t="s">
        <v>46</v>
      </c>
    </row>
    <row r="1102" spans="1:29" x14ac:dyDescent="0.3">
      <c r="A1102" s="1" t="s">
        <v>29</v>
      </c>
      <c r="B1102" t="s">
        <v>74</v>
      </c>
      <c r="C1102" t="s">
        <v>573</v>
      </c>
      <c r="D1102" t="s">
        <v>50</v>
      </c>
      <c r="E1102">
        <v>7</v>
      </c>
      <c r="F1102" t="s">
        <v>129</v>
      </c>
      <c r="G1102" t="s">
        <v>130</v>
      </c>
      <c r="H1102" t="s">
        <v>35</v>
      </c>
      <c r="I1102" t="s">
        <v>910</v>
      </c>
      <c r="J1102" t="s">
        <v>1567</v>
      </c>
      <c r="K1102" t="s">
        <v>3732</v>
      </c>
      <c r="L1102" t="s">
        <v>3733</v>
      </c>
      <c r="M1102" t="s">
        <v>836</v>
      </c>
      <c r="N1102" t="s">
        <v>58</v>
      </c>
      <c r="O1102">
        <v>19693</v>
      </c>
      <c r="P1102">
        <v>22628</v>
      </c>
      <c r="Q1102" t="s">
        <v>41</v>
      </c>
      <c r="R1102">
        <v>726</v>
      </c>
      <c r="S1102" s="2">
        <v>44447</v>
      </c>
      <c r="T1102" s="2">
        <v>44469</v>
      </c>
      <c r="U1102">
        <v>0</v>
      </c>
      <c r="V1102" t="s">
        <v>43</v>
      </c>
      <c r="W1102">
        <v>456</v>
      </c>
      <c r="X1102" t="s">
        <v>60</v>
      </c>
      <c r="Y1102" t="s">
        <v>72</v>
      </c>
      <c r="Z1102">
        <v>3316</v>
      </c>
      <c r="AA1102">
        <v>521</v>
      </c>
      <c r="AB1102">
        <v>22386</v>
      </c>
      <c r="AC1102" t="s">
        <v>73</v>
      </c>
    </row>
    <row r="1103" spans="1:29" x14ac:dyDescent="0.3">
      <c r="A1103" s="1" t="s">
        <v>29</v>
      </c>
      <c r="B1103" t="s">
        <v>96</v>
      </c>
      <c r="C1103" t="s">
        <v>893</v>
      </c>
      <c r="D1103" t="s">
        <v>178</v>
      </c>
      <c r="E1103">
        <v>6</v>
      </c>
      <c r="F1103" t="s">
        <v>99</v>
      </c>
      <c r="G1103" t="s">
        <v>558</v>
      </c>
      <c r="H1103" t="s">
        <v>79</v>
      </c>
      <c r="I1103" t="s">
        <v>210</v>
      </c>
      <c r="J1103" t="s">
        <v>2610</v>
      </c>
      <c r="K1103" t="s">
        <v>3734</v>
      </c>
      <c r="L1103" t="s">
        <v>3735</v>
      </c>
      <c r="M1103" t="s">
        <v>665</v>
      </c>
      <c r="N1103" t="s">
        <v>84</v>
      </c>
      <c r="O1103">
        <v>14188</v>
      </c>
      <c r="P1103">
        <v>16204</v>
      </c>
      <c r="Q1103" t="s">
        <v>59</v>
      </c>
      <c r="R1103">
        <v>395</v>
      </c>
      <c r="S1103" s="2">
        <v>44289</v>
      </c>
      <c r="T1103" t="s">
        <v>42</v>
      </c>
      <c r="U1103">
        <v>43785</v>
      </c>
      <c r="V1103" t="s">
        <v>43</v>
      </c>
      <c r="W1103">
        <v>653</v>
      </c>
      <c r="X1103" t="s">
        <v>44</v>
      </c>
      <c r="Y1103" t="s">
        <v>61</v>
      </c>
      <c r="Z1103">
        <v>0</v>
      </c>
      <c r="AA1103">
        <v>821</v>
      </c>
      <c r="AB1103">
        <v>14644</v>
      </c>
      <c r="AC1103" t="s">
        <v>46</v>
      </c>
    </row>
    <row r="1104" spans="1:29" x14ac:dyDescent="0.3">
      <c r="A1104" s="1" t="s">
        <v>47</v>
      </c>
      <c r="B1104" t="s">
        <v>592</v>
      </c>
      <c r="C1104" t="s">
        <v>1129</v>
      </c>
      <c r="D1104" t="s">
        <v>178</v>
      </c>
      <c r="E1104">
        <v>2</v>
      </c>
      <c r="F1104" t="s">
        <v>64</v>
      </c>
      <c r="G1104" t="s">
        <v>258</v>
      </c>
      <c r="H1104" t="s">
        <v>79</v>
      </c>
      <c r="I1104" t="s">
        <v>1322</v>
      </c>
      <c r="J1104" t="s">
        <v>1062</v>
      </c>
      <c r="K1104" t="s">
        <v>3736</v>
      </c>
      <c r="L1104" t="s">
        <v>3737</v>
      </c>
      <c r="M1104" t="s">
        <v>1449</v>
      </c>
      <c r="N1104" t="s">
        <v>40</v>
      </c>
      <c r="O1104">
        <v>5805</v>
      </c>
      <c r="P1104">
        <v>8396</v>
      </c>
      <c r="Q1104" t="s">
        <v>95</v>
      </c>
      <c r="R1104">
        <v>938</v>
      </c>
      <c r="S1104" s="2">
        <v>44934</v>
      </c>
      <c r="T1104" s="2">
        <v>44936</v>
      </c>
      <c r="U1104">
        <v>0</v>
      </c>
      <c r="V1104" t="s">
        <v>71</v>
      </c>
      <c r="W1104">
        <v>829</v>
      </c>
      <c r="X1104" t="s">
        <v>60</v>
      </c>
      <c r="Y1104" t="s">
        <v>45</v>
      </c>
      <c r="Z1104">
        <v>0</v>
      </c>
      <c r="AA1104">
        <v>604</v>
      </c>
      <c r="AB1104">
        <v>6392</v>
      </c>
      <c r="AC1104" t="s">
        <v>107</v>
      </c>
    </row>
    <row r="1105" spans="1:29" x14ac:dyDescent="0.3">
      <c r="A1105" s="1" t="s">
        <v>29</v>
      </c>
      <c r="B1105" t="s">
        <v>86</v>
      </c>
      <c r="C1105" t="s">
        <v>1621</v>
      </c>
      <c r="D1105" t="s">
        <v>387</v>
      </c>
      <c r="E1105">
        <v>2</v>
      </c>
      <c r="F1105" t="s">
        <v>271</v>
      </c>
      <c r="G1105" t="s">
        <v>1298</v>
      </c>
      <c r="H1105" t="s">
        <v>79</v>
      </c>
      <c r="I1105" t="s">
        <v>1210</v>
      </c>
      <c r="J1105" t="s">
        <v>90</v>
      </c>
      <c r="K1105" t="s">
        <v>3738</v>
      </c>
      <c r="L1105" t="s">
        <v>3739</v>
      </c>
      <c r="M1105" t="s">
        <v>1113</v>
      </c>
      <c r="N1105" t="s">
        <v>94</v>
      </c>
      <c r="O1105">
        <v>25765</v>
      </c>
      <c r="P1105">
        <v>28887</v>
      </c>
      <c r="Q1105" t="s">
        <v>59</v>
      </c>
      <c r="R1105">
        <v>315</v>
      </c>
      <c r="S1105" s="2">
        <v>45282</v>
      </c>
      <c r="T1105" t="s">
        <v>42</v>
      </c>
      <c r="U1105">
        <v>29963</v>
      </c>
      <c r="V1105" t="s">
        <v>71</v>
      </c>
      <c r="W1105">
        <v>551</v>
      </c>
      <c r="X1105" t="s">
        <v>44</v>
      </c>
      <c r="Y1105" t="s">
        <v>61</v>
      </c>
      <c r="Z1105">
        <v>0</v>
      </c>
      <c r="AA1105">
        <v>411</v>
      </c>
      <c r="AB1105">
        <v>28366</v>
      </c>
      <c r="AC1105" t="s">
        <v>73</v>
      </c>
    </row>
    <row r="1106" spans="1:29" x14ac:dyDescent="0.3">
      <c r="A1106" s="1" t="s">
        <v>29</v>
      </c>
      <c r="B1106" t="s">
        <v>30</v>
      </c>
      <c r="C1106" t="s">
        <v>1670</v>
      </c>
      <c r="D1106" t="s">
        <v>178</v>
      </c>
      <c r="E1106">
        <v>7</v>
      </c>
      <c r="F1106" t="s">
        <v>77</v>
      </c>
      <c r="G1106" t="s">
        <v>1221</v>
      </c>
      <c r="H1106" t="s">
        <v>35</v>
      </c>
      <c r="I1106" t="s">
        <v>244</v>
      </c>
      <c r="J1106" t="s">
        <v>1080</v>
      </c>
      <c r="K1106" t="s">
        <v>3740</v>
      </c>
      <c r="L1106" t="s">
        <v>3741</v>
      </c>
      <c r="M1106" t="s">
        <v>1395</v>
      </c>
      <c r="N1106" t="s">
        <v>94</v>
      </c>
      <c r="O1106">
        <v>20592</v>
      </c>
      <c r="P1106">
        <v>22987</v>
      </c>
      <c r="Q1106" t="s">
        <v>59</v>
      </c>
      <c r="R1106">
        <v>422</v>
      </c>
      <c r="S1106" s="2">
        <v>44421</v>
      </c>
      <c r="T1106" t="s">
        <v>42</v>
      </c>
      <c r="U1106">
        <v>44064</v>
      </c>
      <c r="V1106" t="s">
        <v>85</v>
      </c>
      <c r="W1106">
        <v>726</v>
      </c>
      <c r="X1106" t="s">
        <v>44</v>
      </c>
      <c r="Y1106" t="s">
        <v>45</v>
      </c>
      <c r="Z1106">
        <v>0</v>
      </c>
      <c r="AA1106">
        <v>579</v>
      </c>
      <c r="AB1106">
        <v>22261</v>
      </c>
      <c r="AC1106" t="s">
        <v>46</v>
      </c>
    </row>
    <row r="1107" spans="1:29" x14ac:dyDescent="0.3">
      <c r="A1107" s="1" t="s">
        <v>47</v>
      </c>
      <c r="B1107" t="s">
        <v>153</v>
      </c>
      <c r="C1107" t="s">
        <v>1516</v>
      </c>
      <c r="D1107" t="s">
        <v>76</v>
      </c>
      <c r="E1107">
        <v>6</v>
      </c>
      <c r="F1107" t="s">
        <v>51</v>
      </c>
      <c r="G1107" t="s">
        <v>1427</v>
      </c>
      <c r="H1107" t="s">
        <v>79</v>
      </c>
      <c r="I1107" t="s">
        <v>1625</v>
      </c>
      <c r="J1107" t="s">
        <v>3742</v>
      </c>
      <c r="K1107" t="s">
        <v>3743</v>
      </c>
      <c r="L1107" t="s">
        <v>3744</v>
      </c>
      <c r="M1107" t="s">
        <v>860</v>
      </c>
      <c r="N1107" t="s">
        <v>40</v>
      </c>
      <c r="O1107">
        <v>8153</v>
      </c>
      <c r="P1107">
        <v>12138</v>
      </c>
      <c r="Q1107" t="s">
        <v>59</v>
      </c>
      <c r="R1107">
        <v>410</v>
      </c>
      <c r="S1107" s="2">
        <v>44895</v>
      </c>
      <c r="T1107" s="2">
        <v>44918</v>
      </c>
      <c r="U1107">
        <v>35226</v>
      </c>
      <c r="V1107" t="s">
        <v>106</v>
      </c>
      <c r="W1107">
        <v>734</v>
      </c>
      <c r="X1107" t="s">
        <v>60</v>
      </c>
      <c r="Y1107" t="s">
        <v>45</v>
      </c>
      <c r="Z1107">
        <v>0</v>
      </c>
      <c r="AA1107">
        <v>144</v>
      </c>
      <c r="AB1107">
        <v>10990</v>
      </c>
      <c r="AC1107" t="s">
        <v>107</v>
      </c>
    </row>
    <row r="1108" spans="1:29" x14ac:dyDescent="0.3">
      <c r="A1108" s="1" t="s">
        <v>29</v>
      </c>
      <c r="B1108" t="s">
        <v>363</v>
      </c>
      <c r="C1108" t="s">
        <v>2262</v>
      </c>
      <c r="D1108" t="s">
        <v>32</v>
      </c>
      <c r="E1108">
        <v>2</v>
      </c>
      <c r="F1108" t="s">
        <v>120</v>
      </c>
      <c r="G1108" t="s">
        <v>820</v>
      </c>
      <c r="H1108" t="s">
        <v>35</v>
      </c>
      <c r="I1108" t="s">
        <v>778</v>
      </c>
      <c r="J1108" t="s">
        <v>2605</v>
      </c>
      <c r="K1108" t="s">
        <v>3745</v>
      </c>
      <c r="L1108" t="s">
        <v>3746</v>
      </c>
      <c r="M1108" t="s">
        <v>705</v>
      </c>
      <c r="N1108" t="s">
        <v>58</v>
      </c>
      <c r="O1108">
        <v>14815</v>
      </c>
      <c r="P1108">
        <v>19313</v>
      </c>
      <c r="Q1108" t="s">
        <v>41</v>
      </c>
      <c r="R1108">
        <v>86</v>
      </c>
      <c r="S1108" s="2">
        <v>44715</v>
      </c>
      <c r="T1108" t="s">
        <v>42</v>
      </c>
      <c r="U1108">
        <v>0</v>
      </c>
      <c r="V1108" t="s">
        <v>106</v>
      </c>
      <c r="W1108">
        <v>574</v>
      </c>
      <c r="X1108" t="s">
        <v>44</v>
      </c>
      <c r="Y1108" t="s">
        <v>61</v>
      </c>
      <c r="Z1108">
        <v>3947</v>
      </c>
      <c r="AA1108">
        <v>214</v>
      </c>
      <c r="AB1108">
        <v>18871</v>
      </c>
      <c r="AC1108" t="s">
        <v>73</v>
      </c>
    </row>
    <row r="1109" spans="1:29" x14ac:dyDescent="0.3">
      <c r="A1109" s="1" t="s">
        <v>47</v>
      </c>
      <c r="B1109" t="s">
        <v>161</v>
      </c>
      <c r="C1109" t="s">
        <v>614</v>
      </c>
      <c r="D1109" t="s">
        <v>32</v>
      </c>
      <c r="E1109">
        <v>8</v>
      </c>
      <c r="F1109" t="s">
        <v>64</v>
      </c>
      <c r="G1109" t="s">
        <v>783</v>
      </c>
      <c r="H1109" t="s">
        <v>79</v>
      </c>
      <c r="I1109" t="s">
        <v>2940</v>
      </c>
      <c r="J1109" t="s">
        <v>3747</v>
      </c>
      <c r="K1109">
        <f>1-821-623-2811</f>
        <v>-4254</v>
      </c>
      <c r="L1109" t="s">
        <v>3748</v>
      </c>
      <c r="M1109" t="s">
        <v>2032</v>
      </c>
      <c r="N1109" t="s">
        <v>58</v>
      </c>
      <c r="O1109">
        <v>28049</v>
      </c>
      <c r="P1109">
        <v>30682</v>
      </c>
      <c r="Q1109" t="s">
        <v>59</v>
      </c>
      <c r="R1109">
        <v>527</v>
      </c>
      <c r="S1109" s="2">
        <v>45217</v>
      </c>
      <c r="T1109" s="2">
        <v>45237</v>
      </c>
      <c r="U1109">
        <v>40809</v>
      </c>
      <c r="V1109" t="s">
        <v>71</v>
      </c>
      <c r="W1109">
        <v>605</v>
      </c>
      <c r="X1109" t="s">
        <v>60</v>
      </c>
      <c r="Y1109" t="s">
        <v>61</v>
      </c>
      <c r="Z1109">
        <v>2208</v>
      </c>
      <c r="AA1109">
        <v>685</v>
      </c>
      <c r="AB1109">
        <v>29942</v>
      </c>
      <c r="AC1109" t="s">
        <v>46</v>
      </c>
    </row>
    <row r="1110" spans="1:29" x14ac:dyDescent="0.3">
      <c r="A1110" s="1" t="s">
        <v>47</v>
      </c>
      <c r="B1110" t="s">
        <v>234</v>
      </c>
      <c r="C1110" t="s">
        <v>742</v>
      </c>
      <c r="D1110" t="s">
        <v>32</v>
      </c>
      <c r="E1110">
        <v>9</v>
      </c>
      <c r="F1110" t="s">
        <v>77</v>
      </c>
      <c r="G1110" t="s">
        <v>980</v>
      </c>
      <c r="H1110" t="s">
        <v>79</v>
      </c>
      <c r="I1110" t="s">
        <v>238</v>
      </c>
      <c r="J1110" t="s">
        <v>3749</v>
      </c>
      <c r="K1110">
        <v>5299684806</v>
      </c>
      <c r="L1110" t="s">
        <v>3750</v>
      </c>
      <c r="M1110" t="s">
        <v>2944</v>
      </c>
      <c r="N1110" t="s">
        <v>40</v>
      </c>
      <c r="O1110">
        <v>25502</v>
      </c>
      <c r="P1110">
        <v>27925</v>
      </c>
      <c r="Q1110" t="s">
        <v>41</v>
      </c>
      <c r="R1110">
        <v>452</v>
      </c>
      <c r="S1110" s="2">
        <v>45114</v>
      </c>
      <c r="T1110" s="2">
        <v>45133</v>
      </c>
      <c r="U1110">
        <v>0</v>
      </c>
      <c r="V1110" t="s">
        <v>71</v>
      </c>
      <c r="W1110">
        <v>707</v>
      </c>
      <c r="X1110" t="s">
        <v>60</v>
      </c>
      <c r="Y1110" t="s">
        <v>45</v>
      </c>
      <c r="Z1110">
        <v>0</v>
      </c>
      <c r="AA1110">
        <v>103</v>
      </c>
      <c r="AB1110">
        <v>26707</v>
      </c>
      <c r="AC1110" t="s">
        <v>107</v>
      </c>
    </row>
    <row r="1111" spans="1:29" x14ac:dyDescent="0.3">
      <c r="A1111" s="1" t="s">
        <v>29</v>
      </c>
      <c r="B1111" t="s">
        <v>228</v>
      </c>
      <c r="C1111" t="s">
        <v>3751</v>
      </c>
      <c r="D1111" t="s">
        <v>387</v>
      </c>
      <c r="E1111">
        <v>2</v>
      </c>
      <c r="F1111" t="s">
        <v>33</v>
      </c>
      <c r="G1111" t="s">
        <v>209</v>
      </c>
      <c r="H1111" t="s">
        <v>79</v>
      </c>
      <c r="I1111" t="s">
        <v>1083</v>
      </c>
      <c r="J1111" t="s">
        <v>3752</v>
      </c>
      <c r="K1111" t="s">
        <v>3753</v>
      </c>
      <c r="L1111" t="s">
        <v>3754</v>
      </c>
      <c r="M1111" t="s">
        <v>262</v>
      </c>
      <c r="N1111" t="s">
        <v>58</v>
      </c>
      <c r="O1111">
        <v>14533</v>
      </c>
      <c r="P1111">
        <v>17595</v>
      </c>
      <c r="Q1111" t="s">
        <v>95</v>
      </c>
      <c r="R1111">
        <v>159</v>
      </c>
      <c r="S1111" s="2">
        <v>45017</v>
      </c>
      <c r="T1111" s="2">
        <v>45035</v>
      </c>
      <c r="U1111">
        <v>0</v>
      </c>
      <c r="V1111" t="s">
        <v>43</v>
      </c>
      <c r="W1111">
        <v>576</v>
      </c>
      <c r="X1111" t="s">
        <v>60</v>
      </c>
      <c r="Y1111" t="s">
        <v>61</v>
      </c>
      <c r="Z1111">
        <v>3320</v>
      </c>
      <c r="AA1111">
        <v>718</v>
      </c>
      <c r="AB1111">
        <v>17552</v>
      </c>
      <c r="AC1111" t="s">
        <v>107</v>
      </c>
    </row>
    <row r="1112" spans="1:29" x14ac:dyDescent="0.3">
      <c r="A1112" s="1" t="s">
        <v>47</v>
      </c>
      <c r="B1112" t="s">
        <v>234</v>
      </c>
      <c r="C1112" t="s">
        <v>3755</v>
      </c>
      <c r="D1112" t="s">
        <v>257</v>
      </c>
      <c r="E1112">
        <v>2</v>
      </c>
      <c r="F1112" t="s">
        <v>129</v>
      </c>
      <c r="G1112" t="s">
        <v>574</v>
      </c>
      <c r="H1112" t="s">
        <v>79</v>
      </c>
      <c r="I1112" t="s">
        <v>216</v>
      </c>
      <c r="J1112" t="s">
        <v>319</v>
      </c>
      <c r="K1112" t="s">
        <v>3756</v>
      </c>
      <c r="L1112" t="s">
        <v>3757</v>
      </c>
      <c r="M1112" t="s">
        <v>746</v>
      </c>
      <c r="N1112" t="s">
        <v>84</v>
      </c>
      <c r="O1112">
        <v>24026</v>
      </c>
      <c r="P1112">
        <v>26694</v>
      </c>
      <c r="Q1112" t="s">
        <v>41</v>
      </c>
      <c r="R1112">
        <v>88</v>
      </c>
      <c r="S1112" s="2">
        <v>44719</v>
      </c>
      <c r="T1112" t="s">
        <v>42</v>
      </c>
      <c r="U1112">
        <v>0</v>
      </c>
      <c r="V1112" t="s">
        <v>85</v>
      </c>
      <c r="W1112">
        <v>537</v>
      </c>
      <c r="X1112" t="s">
        <v>44</v>
      </c>
      <c r="Y1112" t="s">
        <v>45</v>
      </c>
      <c r="Z1112">
        <v>0</v>
      </c>
      <c r="AA1112">
        <v>126</v>
      </c>
      <c r="AB1112">
        <v>24072</v>
      </c>
      <c r="AC1112" t="s">
        <v>46</v>
      </c>
    </row>
    <row r="1113" spans="1:29" x14ac:dyDescent="0.3">
      <c r="A1113" s="1" t="s">
        <v>47</v>
      </c>
      <c r="B1113" t="s">
        <v>48</v>
      </c>
      <c r="C1113" t="s">
        <v>3758</v>
      </c>
      <c r="D1113" t="s">
        <v>98</v>
      </c>
      <c r="E1113">
        <v>7</v>
      </c>
      <c r="F1113" t="s">
        <v>33</v>
      </c>
      <c r="G1113" t="s">
        <v>209</v>
      </c>
      <c r="H1113" t="s">
        <v>79</v>
      </c>
      <c r="I1113" t="s">
        <v>1003</v>
      </c>
      <c r="J1113" t="s">
        <v>1647</v>
      </c>
      <c r="K1113" t="s">
        <v>3759</v>
      </c>
      <c r="L1113" t="s">
        <v>3760</v>
      </c>
      <c r="M1113" t="s">
        <v>303</v>
      </c>
      <c r="N1113" t="s">
        <v>58</v>
      </c>
      <c r="O1113">
        <v>28236</v>
      </c>
      <c r="P1113">
        <v>31362</v>
      </c>
      <c r="Q1113" t="s">
        <v>41</v>
      </c>
      <c r="R1113">
        <v>822</v>
      </c>
      <c r="S1113" s="2">
        <v>45025</v>
      </c>
      <c r="T1113" t="s">
        <v>42</v>
      </c>
      <c r="U1113">
        <v>0</v>
      </c>
      <c r="V1113" t="s">
        <v>43</v>
      </c>
      <c r="W1113">
        <v>430</v>
      </c>
      <c r="X1113" t="s">
        <v>44</v>
      </c>
      <c r="Y1113" t="s">
        <v>72</v>
      </c>
      <c r="Z1113">
        <v>3138</v>
      </c>
      <c r="AA1113">
        <v>765</v>
      </c>
      <c r="AB1113">
        <v>28734</v>
      </c>
      <c r="AC1113" t="s">
        <v>73</v>
      </c>
    </row>
    <row r="1114" spans="1:29" x14ac:dyDescent="0.3">
      <c r="A1114" s="1" t="s">
        <v>29</v>
      </c>
      <c r="B1114" t="s">
        <v>30</v>
      </c>
      <c r="C1114" t="s">
        <v>2338</v>
      </c>
      <c r="D1114" t="s">
        <v>257</v>
      </c>
      <c r="E1114">
        <v>4</v>
      </c>
      <c r="F1114" t="s">
        <v>99</v>
      </c>
      <c r="G1114" t="s">
        <v>710</v>
      </c>
      <c r="H1114" t="s">
        <v>79</v>
      </c>
      <c r="I1114" t="s">
        <v>377</v>
      </c>
      <c r="J1114" t="s">
        <v>706</v>
      </c>
      <c r="K1114" t="s">
        <v>3761</v>
      </c>
      <c r="L1114" t="s">
        <v>3762</v>
      </c>
      <c r="M1114" t="s">
        <v>269</v>
      </c>
      <c r="N1114" t="s">
        <v>84</v>
      </c>
      <c r="O1114">
        <v>13953</v>
      </c>
      <c r="P1114">
        <v>16359</v>
      </c>
      <c r="Q1114" t="s">
        <v>95</v>
      </c>
      <c r="R1114">
        <v>616</v>
      </c>
      <c r="S1114" s="2">
        <v>44884</v>
      </c>
      <c r="T1114" t="s">
        <v>42</v>
      </c>
      <c r="U1114">
        <v>0</v>
      </c>
      <c r="V1114" t="s">
        <v>71</v>
      </c>
      <c r="W1114">
        <v>612</v>
      </c>
      <c r="X1114" t="s">
        <v>44</v>
      </c>
      <c r="Y1114" t="s">
        <v>45</v>
      </c>
      <c r="Z1114">
        <v>0</v>
      </c>
      <c r="AA1114">
        <v>528</v>
      </c>
      <c r="AB1114">
        <v>15788</v>
      </c>
      <c r="AC1114" t="s">
        <v>107</v>
      </c>
    </row>
    <row r="1115" spans="1:29" x14ac:dyDescent="0.3">
      <c r="A1115" s="1" t="s">
        <v>29</v>
      </c>
      <c r="B1115" t="s">
        <v>393</v>
      </c>
      <c r="C1115" t="s">
        <v>1262</v>
      </c>
      <c r="D1115" t="s">
        <v>257</v>
      </c>
      <c r="E1115">
        <v>10</v>
      </c>
      <c r="F1115" t="s">
        <v>64</v>
      </c>
      <c r="G1115" t="s">
        <v>802</v>
      </c>
      <c r="H1115" t="s">
        <v>79</v>
      </c>
      <c r="I1115" t="s">
        <v>3763</v>
      </c>
      <c r="J1115" t="s">
        <v>524</v>
      </c>
      <c r="K1115" t="s">
        <v>3764</v>
      </c>
      <c r="L1115" t="s">
        <v>3765</v>
      </c>
      <c r="M1115" t="s">
        <v>1244</v>
      </c>
      <c r="N1115" t="s">
        <v>84</v>
      </c>
      <c r="O1115">
        <v>9677</v>
      </c>
      <c r="P1115">
        <v>13073</v>
      </c>
      <c r="Q1115" t="s">
        <v>59</v>
      </c>
      <c r="R1115">
        <v>224</v>
      </c>
      <c r="S1115" s="2">
        <v>44620</v>
      </c>
      <c r="T1115" t="s">
        <v>42</v>
      </c>
      <c r="U1115">
        <v>19299</v>
      </c>
      <c r="V1115" t="s">
        <v>106</v>
      </c>
      <c r="W1115">
        <v>638</v>
      </c>
      <c r="X1115" t="s">
        <v>44</v>
      </c>
      <c r="Y1115" t="s">
        <v>61</v>
      </c>
      <c r="Z1115">
        <v>0</v>
      </c>
      <c r="AA1115">
        <v>773</v>
      </c>
      <c r="AB1115">
        <v>9962</v>
      </c>
      <c r="AC1115" t="s">
        <v>46</v>
      </c>
    </row>
    <row r="1116" spans="1:29" x14ac:dyDescent="0.3">
      <c r="A1116" s="1" t="s">
        <v>29</v>
      </c>
      <c r="B1116" t="s">
        <v>86</v>
      </c>
      <c r="C1116" t="s">
        <v>366</v>
      </c>
      <c r="D1116" t="s">
        <v>76</v>
      </c>
      <c r="E1116">
        <v>3</v>
      </c>
      <c r="F1116" t="s">
        <v>271</v>
      </c>
      <c r="G1116" t="s">
        <v>272</v>
      </c>
      <c r="H1116" t="s">
        <v>79</v>
      </c>
      <c r="I1116" t="s">
        <v>756</v>
      </c>
      <c r="J1116" t="s">
        <v>1914</v>
      </c>
      <c r="K1116" t="s">
        <v>3766</v>
      </c>
      <c r="L1116" t="s">
        <v>3767</v>
      </c>
      <c r="M1116" t="s">
        <v>1015</v>
      </c>
      <c r="N1116" t="s">
        <v>58</v>
      </c>
      <c r="O1116">
        <v>11214</v>
      </c>
      <c r="P1116">
        <v>14887</v>
      </c>
      <c r="Q1116" t="s">
        <v>95</v>
      </c>
      <c r="R1116">
        <v>148</v>
      </c>
      <c r="S1116" s="2">
        <v>44694</v>
      </c>
      <c r="T1116" s="2">
        <v>44696</v>
      </c>
      <c r="U1116">
        <v>0</v>
      </c>
      <c r="V1116" t="s">
        <v>43</v>
      </c>
      <c r="W1116">
        <v>774</v>
      </c>
      <c r="X1116" t="s">
        <v>60</v>
      </c>
      <c r="Y1116" t="s">
        <v>72</v>
      </c>
      <c r="Z1116">
        <v>3195</v>
      </c>
      <c r="AA1116">
        <v>981</v>
      </c>
      <c r="AB1116">
        <v>13433</v>
      </c>
      <c r="AC1116" t="s">
        <v>73</v>
      </c>
    </row>
    <row r="1117" spans="1:29" x14ac:dyDescent="0.3">
      <c r="A1117" s="1" t="s">
        <v>47</v>
      </c>
      <c r="B1117" t="s">
        <v>145</v>
      </c>
      <c r="C1117" t="s">
        <v>146</v>
      </c>
      <c r="D1117" t="s">
        <v>155</v>
      </c>
      <c r="E1117">
        <v>3</v>
      </c>
      <c r="F1117" t="s">
        <v>129</v>
      </c>
      <c r="G1117" t="s">
        <v>163</v>
      </c>
      <c r="H1117" t="s">
        <v>79</v>
      </c>
      <c r="I1117" t="s">
        <v>496</v>
      </c>
      <c r="J1117" t="s">
        <v>637</v>
      </c>
      <c r="K1117" t="s">
        <v>3768</v>
      </c>
      <c r="L1117" t="s">
        <v>3769</v>
      </c>
      <c r="M1117" t="s">
        <v>2459</v>
      </c>
      <c r="N1117" t="s">
        <v>58</v>
      </c>
      <c r="O1117">
        <v>18810</v>
      </c>
      <c r="P1117">
        <v>21789</v>
      </c>
      <c r="Q1117" t="s">
        <v>59</v>
      </c>
      <c r="R1117">
        <v>879</v>
      </c>
      <c r="S1117" s="2">
        <v>45355</v>
      </c>
      <c r="T1117" s="2">
        <v>45367</v>
      </c>
      <c r="U1117">
        <v>7396</v>
      </c>
      <c r="V1117" t="s">
        <v>106</v>
      </c>
      <c r="W1117">
        <v>648</v>
      </c>
      <c r="X1117" t="s">
        <v>60</v>
      </c>
      <c r="Y1117" t="s">
        <v>45</v>
      </c>
      <c r="Z1117">
        <v>4872</v>
      </c>
      <c r="AA1117">
        <v>595</v>
      </c>
      <c r="AB1117">
        <v>20729</v>
      </c>
      <c r="AC1117" t="s">
        <v>73</v>
      </c>
    </row>
    <row r="1118" spans="1:29" x14ac:dyDescent="0.3">
      <c r="A1118" s="1" t="s">
        <v>47</v>
      </c>
      <c r="B1118" t="s">
        <v>176</v>
      </c>
      <c r="C1118" t="s">
        <v>3770</v>
      </c>
      <c r="D1118" t="s">
        <v>76</v>
      </c>
      <c r="E1118">
        <v>6</v>
      </c>
      <c r="F1118" t="s">
        <v>51</v>
      </c>
      <c r="G1118" t="s">
        <v>285</v>
      </c>
      <c r="H1118" t="s">
        <v>35</v>
      </c>
      <c r="I1118" t="s">
        <v>2300</v>
      </c>
      <c r="J1118" t="s">
        <v>323</v>
      </c>
      <c r="K1118" t="s">
        <v>3771</v>
      </c>
      <c r="L1118" t="s">
        <v>3772</v>
      </c>
      <c r="M1118" t="s">
        <v>426</v>
      </c>
      <c r="N1118" t="s">
        <v>94</v>
      </c>
      <c r="O1118">
        <v>29078</v>
      </c>
      <c r="P1118">
        <v>31252</v>
      </c>
      <c r="Q1118" t="s">
        <v>41</v>
      </c>
      <c r="R1118">
        <v>112</v>
      </c>
      <c r="S1118" s="2">
        <v>44751</v>
      </c>
      <c r="T1118" t="s">
        <v>42</v>
      </c>
      <c r="U1118">
        <v>0</v>
      </c>
      <c r="V1118" t="s">
        <v>85</v>
      </c>
      <c r="W1118">
        <v>675</v>
      </c>
      <c r="X1118" t="s">
        <v>44</v>
      </c>
      <c r="Y1118" t="s">
        <v>61</v>
      </c>
      <c r="Z1118">
        <v>0</v>
      </c>
      <c r="AA1118">
        <v>620</v>
      </c>
      <c r="AB1118">
        <v>29988</v>
      </c>
      <c r="AC1118" t="s">
        <v>46</v>
      </c>
    </row>
    <row r="1119" spans="1:29" x14ac:dyDescent="0.3">
      <c r="A1119" s="1" t="s">
        <v>29</v>
      </c>
      <c r="B1119" t="s">
        <v>327</v>
      </c>
      <c r="C1119" t="s">
        <v>3636</v>
      </c>
      <c r="D1119" t="s">
        <v>178</v>
      </c>
      <c r="E1119">
        <v>9</v>
      </c>
      <c r="F1119" t="s">
        <v>186</v>
      </c>
      <c r="G1119" t="s">
        <v>535</v>
      </c>
      <c r="H1119" t="s">
        <v>35</v>
      </c>
      <c r="I1119" t="s">
        <v>238</v>
      </c>
      <c r="J1119" t="s">
        <v>3773</v>
      </c>
      <c r="K1119" t="s">
        <v>3774</v>
      </c>
      <c r="L1119" t="s">
        <v>3775</v>
      </c>
      <c r="M1119" t="s">
        <v>1023</v>
      </c>
      <c r="N1119" t="s">
        <v>40</v>
      </c>
      <c r="O1119">
        <v>18051</v>
      </c>
      <c r="P1119">
        <v>21895</v>
      </c>
      <c r="Q1119" t="s">
        <v>95</v>
      </c>
      <c r="R1119">
        <v>990</v>
      </c>
      <c r="S1119" s="2">
        <v>44717</v>
      </c>
      <c r="T1119" t="s">
        <v>42</v>
      </c>
      <c r="U1119">
        <v>0</v>
      </c>
      <c r="V1119" t="s">
        <v>106</v>
      </c>
      <c r="W1119">
        <v>551</v>
      </c>
      <c r="X1119" t="s">
        <v>44</v>
      </c>
      <c r="Y1119" t="s">
        <v>61</v>
      </c>
      <c r="Z1119">
        <v>0</v>
      </c>
      <c r="AA1119">
        <v>214</v>
      </c>
      <c r="AB1119">
        <v>18869</v>
      </c>
      <c r="AC1119" t="s">
        <v>73</v>
      </c>
    </row>
    <row r="1120" spans="1:29" x14ac:dyDescent="0.3">
      <c r="A1120" s="1" t="s">
        <v>47</v>
      </c>
      <c r="B1120" t="s">
        <v>108</v>
      </c>
      <c r="C1120" t="s">
        <v>3655</v>
      </c>
      <c r="D1120" t="s">
        <v>185</v>
      </c>
      <c r="E1120">
        <v>8</v>
      </c>
      <c r="F1120" t="s">
        <v>221</v>
      </c>
      <c r="G1120" t="s">
        <v>1096</v>
      </c>
      <c r="H1120" t="s">
        <v>35</v>
      </c>
      <c r="I1120" t="s">
        <v>417</v>
      </c>
      <c r="J1120" t="s">
        <v>524</v>
      </c>
      <c r="K1120" t="s">
        <v>3776</v>
      </c>
      <c r="L1120" t="s">
        <v>3777</v>
      </c>
      <c r="M1120" t="s">
        <v>116</v>
      </c>
      <c r="N1120" t="s">
        <v>40</v>
      </c>
      <c r="O1120">
        <v>22875</v>
      </c>
      <c r="P1120">
        <v>26497</v>
      </c>
      <c r="Q1120" t="s">
        <v>59</v>
      </c>
      <c r="R1120">
        <v>911</v>
      </c>
      <c r="S1120" s="2">
        <v>44339</v>
      </c>
      <c r="T1120" s="2">
        <v>44361</v>
      </c>
      <c r="U1120">
        <v>1775</v>
      </c>
      <c r="V1120" t="s">
        <v>106</v>
      </c>
      <c r="W1120">
        <v>638</v>
      </c>
      <c r="X1120" t="s">
        <v>60</v>
      </c>
      <c r="Y1120" t="s">
        <v>72</v>
      </c>
      <c r="Z1120">
        <v>0</v>
      </c>
      <c r="AA1120">
        <v>274</v>
      </c>
      <c r="AB1120">
        <v>26182</v>
      </c>
      <c r="AC1120" t="s">
        <v>107</v>
      </c>
    </row>
    <row r="1121" spans="1:29" x14ac:dyDescent="0.3">
      <c r="A1121" s="1" t="s">
        <v>47</v>
      </c>
      <c r="B1121" t="s">
        <v>136</v>
      </c>
      <c r="C1121" t="s">
        <v>200</v>
      </c>
      <c r="D1121" t="s">
        <v>178</v>
      </c>
      <c r="E1121">
        <v>6</v>
      </c>
      <c r="F1121" t="s">
        <v>129</v>
      </c>
      <c r="G1121" t="s">
        <v>163</v>
      </c>
      <c r="H1121" t="s">
        <v>35</v>
      </c>
      <c r="I1121" t="s">
        <v>3145</v>
      </c>
      <c r="J1121" t="s">
        <v>3778</v>
      </c>
      <c r="K1121" t="s">
        <v>3779</v>
      </c>
      <c r="L1121" t="s">
        <v>3780</v>
      </c>
      <c r="M1121" t="s">
        <v>527</v>
      </c>
      <c r="N1121" t="s">
        <v>58</v>
      </c>
      <c r="O1121">
        <v>23073</v>
      </c>
      <c r="P1121">
        <v>26463</v>
      </c>
      <c r="Q1121" t="s">
        <v>95</v>
      </c>
      <c r="R1121">
        <v>637</v>
      </c>
      <c r="S1121" s="2">
        <v>44750</v>
      </c>
      <c r="T1121" t="s">
        <v>42</v>
      </c>
      <c r="U1121">
        <v>0</v>
      </c>
      <c r="V1121" t="s">
        <v>85</v>
      </c>
      <c r="W1121">
        <v>660</v>
      </c>
      <c r="X1121" t="s">
        <v>44</v>
      </c>
      <c r="Y1121" t="s">
        <v>45</v>
      </c>
      <c r="Z1121">
        <v>1476</v>
      </c>
      <c r="AA1121">
        <v>938</v>
      </c>
      <c r="AB1121">
        <v>26382</v>
      </c>
      <c r="AC1121" t="s">
        <v>46</v>
      </c>
    </row>
    <row r="1122" spans="1:29" x14ac:dyDescent="0.3">
      <c r="A1122" s="1" t="s">
        <v>29</v>
      </c>
      <c r="B1122" t="s">
        <v>327</v>
      </c>
      <c r="C1122" t="s">
        <v>2058</v>
      </c>
      <c r="D1122" t="s">
        <v>178</v>
      </c>
      <c r="E1122">
        <v>9</v>
      </c>
      <c r="F1122" t="s">
        <v>33</v>
      </c>
      <c r="G1122" t="s">
        <v>139</v>
      </c>
      <c r="H1122" t="s">
        <v>35</v>
      </c>
      <c r="I1122" t="s">
        <v>1985</v>
      </c>
      <c r="J1122" t="s">
        <v>1652</v>
      </c>
      <c r="K1122" t="s">
        <v>3781</v>
      </c>
      <c r="L1122" t="s">
        <v>3782</v>
      </c>
      <c r="M1122" t="s">
        <v>591</v>
      </c>
      <c r="N1122" t="s">
        <v>94</v>
      </c>
      <c r="O1122">
        <v>4895</v>
      </c>
      <c r="P1122">
        <v>8740</v>
      </c>
      <c r="Q1122" t="s">
        <v>41</v>
      </c>
      <c r="R1122">
        <v>14</v>
      </c>
      <c r="S1122" s="2">
        <v>45355</v>
      </c>
      <c r="T1122" t="s">
        <v>42</v>
      </c>
      <c r="U1122">
        <v>0</v>
      </c>
      <c r="V1122" t="s">
        <v>106</v>
      </c>
      <c r="W1122">
        <v>576</v>
      </c>
      <c r="X1122" t="s">
        <v>44</v>
      </c>
      <c r="Y1122" t="s">
        <v>45</v>
      </c>
      <c r="Z1122">
        <v>0</v>
      </c>
      <c r="AA1122">
        <v>636</v>
      </c>
      <c r="AB1122">
        <v>5408</v>
      </c>
      <c r="AC1122" t="s">
        <v>107</v>
      </c>
    </row>
    <row r="1123" spans="1:29" x14ac:dyDescent="0.3">
      <c r="A1123" s="1" t="s">
        <v>47</v>
      </c>
      <c r="B1123" t="s">
        <v>136</v>
      </c>
      <c r="C1123" t="s">
        <v>1426</v>
      </c>
      <c r="D1123" t="s">
        <v>236</v>
      </c>
      <c r="E1123">
        <v>9</v>
      </c>
      <c r="F1123" t="s">
        <v>129</v>
      </c>
      <c r="G1123" t="s">
        <v>298</v>
      </c>
      <c r="H1123" t="s">
        <v>79</v>
      </c>
      <c r="I1123" t="s">
        <v>668</v>
      </c>
      <c r="J1123" t="s">
        <v>372</v>
      </c>
      <c r="K1123" t="s">
        <v>3783</v>
      </c>
      <c r="L1123" t="s">
        <v>3784</v>
      </c>
      <c r="M1123" t="s">
        <v>312</v>
      </c>
      <c r="N1123" t="s">
        <v>58</v>
      </c>
      <c r="O1123">
        <v>3923</v>
      </c>
      <c r="P1123">
        <v>6661</v>
      </c>
      <c r="Q1123" t="s">
        <v>95</v>
      </c>
      <c r="R1123">
        <v>531</v>
      </c>
      <c r="S1123" s="2">
        <v>44454</v>
      </c>
      <c r="T1123" t="s">
        <v>42</v>
      </c>
      <c r="U1123">
        <v>0</v>
      </c>
      <c r="V1123" t="s">
        <v>43</v>
      </c>
      <c r="W1123">
        <v>777</v>
      </c>
      <c r="X1123" t="s">
        <v>44</v>
      </c>
      <c r="Y1123" t="s">
        <v>45</v>
      </c>
      <c r="Z1123">
        <v>1685</v>
      </c>
      <c r="AA1123">
        <v>760</v>
      </c>
      <c r="AB1123">
        <v>4800</v>
      </c>
      <c r="AC1123" t="s">
        <v>73</v>
      </c>
    </row>
    <row r="1124" spans="1:29" x14ac:dyDescent="0.3">
      <c r="A1124" s="1" t="s">
        <v>47</v>
      </c>
      <c r="B1124" t="s">
        <v>153</v>
      </c>
      <c r="C1124" t="s">
        <v>3785</v>
      </c>
      <c r="D1124" t="s">
        <v>178</v>
      </c>
      <c r="E1124">
        <v>3</v>
      </c>
      <c r="F1124" t="s">
        <v>129</v>
      </c>
      <c r="G1124" t="s">
        <v>130</v>
      </c>
      <c r="H1124" t="s">
        <v>35</v>
      </c>
      <c r="I1124" t="s">
        <v>1726</v>
      </c>
      <c r="J1124" t="s">
        <v>3786</v>
      </c>
      <c r="K1124" t="s">
        <v>3787</v>
      </c>
      <c r="L1124" t="s">
        <v>3788</v>
      </c>
      <c r="M1124" t="s">
        <v>1208</v>
      </c>
      <c r="N1124" t="s">
        <v>40</v>
      </c>
      <c r="O1124">
        <v>5710</v>
      </c>
      <c r="P1124">
        <v>8429</v>
      </c>
      <c r="Q1124" t="s">
        <v>95</v>
      </c>
      <c r="R1124">
        <v>937</v>
      </c>
      <c r="S1124" s="2">
        <v>44827</v>
      </c>
      <c r="T1124" s="2">
        <v>44834</v>
      </c>
      <c r="U1124">
        <v>0</v>
      </c>
      <c r="V1124" t="s">
        <v>43</v>
      </c>
      <c r="W1124">
        <v>497</v>
      </c>
      <c r="X1124" t="s">
        <v>60</v>
      </c>
      <c r="Y1124" t="s">
        <v>72</v>
      </c>
      <c r="Z1124">
        <v>0</v>
      </c>
      <c r="AA1124">
        <v>187</v>
      </c>
      <c r="AB1124">
        <v>7574</v>
      </c>
      <c r="AC1124" t="s">
        <v>46</v>
      </c>
    </row>
    <row r="1125" spans="1:29" x14ac:dyDescent="0.3">
      <c r="A1125" s="1" t="s">
        <v>47</v>
      </c>
      <c r="B1125" t="s">
        <v>117</v>
      </c>
      <c r="C1125" t="s">
        <v>118</v>
      </c>
      <c r="D1125" t="s">
        <v>185</v>
      </c>
      <c r="E1125">
        <v>9</v>
      </c>
      <c r="F1125" t="s">
        <v>64</v>
      </c>
      <c r="G1125" t="s">
        <v>1152</v>
      </c>
      <c r="H1125" t="s">
        <v>35</v>
      </c>
      <c r="I1125" t="s">
        <v>2530</v>
      </c>
      <c r="J1125" t="s">
        <v>3789</v>
      </c>
      <c r="K1125" t="s">
        <v>3790</v>
      </c>
      <c r="L1125" t="s">
        <v>3791</v>
      </c>
      <c r="M1125" t="s">
        <v>1852</v>
      </c>
      <c r="N1125" t="s">
        <v>84</v>
      </c>
      <c r="O1125">
        <v>29997</v>
      </c>
      <c r="P1125">
        <v>33654</v>
      </c>
      <c r="Q1125" t="s">
        <v>41</v>
      </c>
      <c r="R1125">
        <v>895</v>
      </c>
      <c r="S1125" s="2">
        <v>44991</v>
      </c>
      <c r="T1125" s="2">
        <v>45004</v>
      </c>
      <c r="U1125">
        <v>0</v>
      </c>
      <c r="V1125" t="s">
        <v>106</v>
      </c>
      <c r="W1125">
        <v>805</v>
      </c>
      <c r="X1125" t="s">
        <v>60</v>
      </c>
      <c r="Y1125" t="s">
        <v>45</v>
      </c>
      <c r="Z1125">
        <v>0</v>
      </c>
      <c r="AA1125">
        <v>124</v>
      </c>
      <c r="AB1125">
        <v>33065</v>
      </c>
      <c r="AC1125" t="s">
        <v>46</v>
      </c>
    </row>
    <row r="1126" spans="1:29" x14ac:dyDescent="0.3">
      <c r="A1126" s="1" t="s">
        <v>29</v>
      </c>
      <c r="B1126" t="s">
        <v>363</v>
      </c>
      <c r="C1126" t="s">
        <v>3792</v>
      </c>
      <c r="D1126" t="s">
        <v>257</v>
      </c>
      <c r="E1126">
        <v>8</v>
      </c>
      <c r="F1126" t="s">
        <v>33</v>
      </c>
      <c r="G1126" t="s">
        <v>411</v>
      </c>
      <c r="H1126" t="s">
        <v>79</v>
      </c>
      <c r="I1126" t="s">
        <v>1726</v>
      </c>
      <c r="J1126" t="s">
        <v>3693</v>
      </c>
      <c r="K1126" t="s">
        <v>3793</v>
      </c>
      <c r="L1126" t="s">
        <v>3794</v>
      </c>
      <c r="M1126" t="s">
        <v>2729</v>
      </c>
      <c r="N1126" t="s">
        <v>58</v>
      </c>
      <c r="O1126">
        <v>20784</v>
      </c>
      <c r="P1126">
        <v>23258</v>
      </c>
      <c r="Q1126" t="s">
        <v>41</v>
      </c>
      <c r="R1126">
        <v>592</v>
      </c>
      <c r="S1126" s="2">
        <v>44408</v>
      </c>
      <c r="T1126" s="2">
        <v>44411</v>
      </c>
      <c r="U1126">
        <v>0</v>
      </c>
      <c r="V1126" t="s">
        <v>71</v>
      </c>
      <c r="W1126">
        <v>560</v>
      </c>
      <c r="X1126" t="s">
        <v>60</v>
      </c>
      <c r="Y1126" t="s">
        <v>45</v>
      </c>
      <c r="Z1126">
        <v>2283</v>
      </c>
      <c r="AA1126">
        <v>329</v>
      </c>
      <c r="AB1126">
        <v>21092</v>
      </c>
      <c r="AC1126" t="s">
        <v>107</v>
      </c>
    </row>
    <row r="1127" spans="1:29" x14ac:dyDescent="0.3">
      <c r="A1127" s="1" t="s">
        <v>47</v>
      </c>
      <c r="B1127" t="s">
        <v>48</v>
      </c>
      <c r="C1127" t="s">
        <v>3795</v>
      </c>
      <c r="D1127" t="s">
        <v>76</v>
      </c>
      <c r="E1127">
        <v>3</v>
      </c>
      <c r="F1127" t="s">
        <v>271</v>
      </c>
      <c r="G1127" t="s">
        <v>689</v>
      </c>
      <c r="H1127" t="s">
        <v>35</v>
      </c>
      <c r="I1127" t="s">
        <v>1441</v>
      </c>
      <c r="J1127" t="s">
        <v>3796</v>
      </c>
      <c r="K1127" t="s">
        <v>3797</v>
      </c>
      <c r="L1127" t="s">
        <v>3798</v>
      </c>
      <c r="M1127" t="s">
        <v>57</v>
      </c>
      <c r="N1127" t="s">
        <v>58</v>
      </c>
      <c r="O1127">
        <v>28405</v>
      </c>
      <c r="P1127">
        <v>31275</v>
      </c>
      <c r="Q1127" t="s">
        <v>59</v>
      </c>
      <c r="R1127">
        <v>130</v>
      </c>
      <c r="S1127" s="2">
        <v>44275</v>
      </c>
      <c r="T1127" t="s">
        <v>42</v>
      </c>
      <c r="U1127">
        <v>9021</v>
      </c>
      <c r="V1127" t="s">
        <v>71</v>
      </c>
      <c r="W1127">
        <v>792</v>
      </c>
      <c r="X1127" t="s">
        <v>44</v>
      </c>
      <c r="Y1127" t="s">
        <v>45</v>
      </c>
      <c r="Z1127">
        <v>4320</v>
      </c>
      <c r="AA1127">
        <v>792</v>
      </c>
      <c r="AB1127">
        <v>30548</v>
      </c>
      <c r="AC1127" t="s">
        <v>73</v>
      </c>
    </row>
    <row r="1128" spans="1:29" x14ac:dyDescent="0.3">
      <c r="A1128" s="1" t="s">
        <v>29</v>
      </c>
      <c r="B1128" t="s">
        <v>327</v>
      </c>
      <c r="C1128" t="s">
        <v>2776</v>
      </c>
      <c r="D1128" t="s">
        <v>32</v>
      </c>
      <c r="E1128">
        <v>3</v>
      </c>
      <c r="F1128" t="s">
        <v>221</v>
      </c>
      <c r="G1128" t="s">
        <v>667</v>
      </c>
      <c r="H1128" t="s">
        <v>35</v>
      </c>
      <c r="I1128" t="s">
        <v>1055</v>
      </c>
      <c r="J1128" t="s">
        <v>3799</v>
      </c>
      <c r="K1128" t="s">
        <v>3800</v>
      </c>
      <c r="L1128" t="s">
        <v>3801</v>
      </c>
      <c r="M1128" t="s">
        <v>591</v>
      </c>
      <c r="N1128" t="s">
        <v>58</v>
      </c>
      <c r="O1128">
        <v>11144</v>
      </c>
      <c r="P1128">
        <v>13603</v>
      </c>
      <c r="Q1128" t="s">
        <v>41</v>
      </c>
      <c r="R1128">
        <v>483</v>
      </c>
      <c r="S1128" s="2">
        <v>44724</v>
      </c>
      <c r="T1128" t="s">
        <v>42</v>
      </c>
      <c r="U1128">
        <v>0</v>
      </c>
      <c r="V1128" t="s">
        <v>43</v>
      </c>
      <c r="W1128">
        <v>427</v>
      </c>
      <c r="X1128" t="s">
        <v>44</v>
      </c>
      <c r="Y1128" t="s">
        <v>61</v>
      </c>
      <c r="Z1128">
        <v>1454</v>
      </c>
      <c r="AA1128">
        <v>840</v>
      </c>
      <c r="AB1128">
        <v>12991</v>
      </c>
      <c r="AC1128" t="s">
        <v>73</v>
      </c>
    </row>
    <row r="1129" spans="1:29" x14ac:dyDescent="0.3">
      <c r="A1129" s="1" t="s">
        <v>47</v>
      </c>
      <c r="B1129" t="s">
        <v>592</v>
      </c>
      <c r="C1129" t="s">
        <v>2236</v>
      </c>
      <c r="D1129" t="s">
        <v>119</v>
      </c>
      <c r="E1129">
        <v>8</v>
      </c>
      <c r="F1129" t="s">
        <v>129</v>
      </c>
      <c r="G1129" t="s">
        <v>1528</v>
      </c>
      <c r="H1129" t="s">
        <v>35</v>
      </c>
      <c r="I1129" t="s">
        <v>507</v>
      </c>
      <c r="J1129" t="s">
        <v>3802</v>
      </c>
      <c r="K1129" t="s">
        <v>3803</v>
      </c>
      <c r="L1129" t="s">
        <v>3804</v>
      </c>
      <c r="M1129" t="s">
        <v>2648</v>
      </c>
      <c r="N1129" t="s">
        <v>94</v>
      </c>
      <c r="O1129">
        <v>15148</v>
      </c>
      <c r="P1129">
        <v>17469</v>
      </c>
      <c r="Q1129" t="s">
        <v>95</v>
      </c>
      <c r="R1129">
        <v>212</v>
      </c>
      <c r="S1129" s="2">
        <v>44745</v>
      </c>
      <c r="T1129" s="2">
        <v>44757</v>
      </c>
      <c r="U1129">
        <v>0</v>
      </c>
      <c r="V1129" t="s">
        <v>106</v>
      </c>
      <c r="W1129">
        <v>740</v>
      </c>
      <c r="X1129" t="s">
        <v>60</v>
      </c>
      <c r="Y1129" t="s">
        <v>72</v>
      </c>
      <c r="Z1129">
        <v>0</v>
      </c>
      <c r="AA1129">
        <v>174</v>
      </c>
      <c r="AB1129">
        <v>16092</v>
      </c>
      <c r="AC1129" t="s">
        <v>46</v>
      </c>
    </row>
    <row r="1130" spans="1:29" x14ac:dyDescent="0.3">
      <c r="A1130" s="1" t="s">
        <v>29</v>
      </c>
      <c r="B1130" t="s">
        <v>86</v>
      </c>
      <c r="C1130" t="s">
        <v>87</v>
      </c>
      <c r="D1130" t="s">
        <v>76</v>
      </c>
      <c r="E1130">
        <v>7</v>
      </c>
      <c r="F1130" t="s">
        <v>120</v>
      </c>
      <c r="G1130" t="s">
        <v>820</v>
      </c>
      <c r="H1130" t="s">
        <v>35</v>
      </c>
      <c r="I1130" t="s">
        <v>309</v>
      </c>
      <c r="J1130" t="s">
        <v>537</v>
      </c>
      <c r="K1130" t="s">
        <v>3805</v>
      </c>
      <c r="L1130" t="s">
        <v>3806</v>
      </c>
      <c r="M1130" t="s">
        <v>1100</v>
      </c>
      <c r="N1130" t="s">
        <v>40</v>
      </c>
      <c r="O1130">
        <v>5139</v>
      </c>
      <c r="P1130">
        <v>8019</v>
      </c>
      <c r="Q1130" t="s">
        <v>41</v>
      </c>
      <c r="R1130">
        <v>343</v>
      </c>
      <c r="S1130" s="2">
        <v>45127</v>
      </c>
      <c r="T1130" t="s">
        <v>42</v>
      </c>
      <c r="U1130">
        <v>0</v>
      </c>
      <c r="V1130" t="s">
        <v>85</v>
      </c>
      <c r="W1130">
        <v>541</v>
      </c>
      <c r="X1130" t="s">
        <v>44</v>
      </c>
      <c r="Y1130" t="s">
        <v>61</v>
      </c>
      <c r="Z1130">
        <v>0</v>
      </c>
      <c r="AA1130">
        <v>13</v>
      </c>
      <c r="AB1130">
        <v>6156</v>
      </c>
      <c r="AC1130" t="s">
        <v>73</v>
      </c>
    </row>
    <row r="1131" spans="1:29" x14ac:dyDescent="0.3">
      <c r="A1131" s="1" t="s">
        <v>47</v>
      </c>
      <c r="B1131" t="s">
        <v>108</v>
      </c>
      <c r="C1131" t="s">
        <v>109</v>
      </c>
      <c r="D1131" t="s">
        <v>76</v>
      </c>
      <c r="E1131">
        <v>1</v>
      </c>
      <c r="F1131" t="s">
        <v>129</v>
      </c>
      <c r="G1131" t="s">
        <v>130</v>
      </c>
      <c r="H1131" t="s">
        <v>35</v>
      </c>
      <c r="I1131" t="s">
        <v>2839</v>
      </c>
      <c r="J1131" t="s">
        <v>224</v>
      </c>
      <c r="K1131" t="s">
        <v>3807</v>
      </c>
      <c r="L1131" t="s">
        <v>3808</v>
      </c>
      <c r="M1131" t="s">
        <v>277</v>
      </c>
      <c r="N1131" t="s">
        <v>40</v>
      </c>
      <c r="O1131">
        <v>24969</v>
      </c>
      <c r="P1131">
        <v>27905</v>
      </c>
      <c r="Q1131" t="s">
        <v>41</v>
      </c>
      <c r="R1131">
        <v>944</v>
      </c>
      <c r="S1131" s="2">
        <v>44992</v>
      </c>
      <c r="T1131" s="2">
        <v>45002</v>
      </c>
      <c r="U1131">
        <v>0</v>
      </c>
      <c r="V1131" t="s">
        <v>85</v>
      </c>
      <c r="W1131">
        <v>838</v>
      </c>
      <c r="X1131" t="s">
        <v>60</v>
      </c>
      <c r="Y1131" t="s">
        <v>45</v>
      </c>
      <c r="Z1131">
        <v>0</v>
      </c>
      <c r="AA1131">
        <v>252</v>
      </c>
      <c r="AB1131">
        <v>26682</v>
      </c>
      <c r="AC1131" t="s">
        <v>46</v>
      </c>
    </row>
    <row r="1132" spans="1:29" x14ac:dyDescent="0.3">
      <c r="A1132" s="1" t="s">
        <v>47</v>
      </c>
      <c r="B1132" t="s">
        <v>234</v>
      </c>
      <c r="C1132" t="s">
        <v>480</v>
      </c>
      <c r="D1132" t="s">
        <v>236</v>
      </c>
      <c r="E1132">
        <v>3</v>
      </c>
      <c r="F1132" t="s">
        <v>186</v>
      </c>
      <c r="G1132" t="s">
        <v>1504</v>
      </c>
      <c r="H1132" t="s">
        <v>35</v>
      </c>
      <c r="I1132" t="s">
        <v>1541</v>
      </c>
      <c r="J1132" t="s">
        <v>3809</v>
      </c>
      <c r="K1132" t="s">
        <v>3810</v>
      </c>
      <c r="L1132" t="s">
        <v>3811</v>
      </c>
      <c r="M1132" t="s">
        <v>2756</v>
      </c>
      <c r="N1132" t="s">
        <v>58</v>
      </c>
      <c r="O1132">
        <v>16410</v>
      </c>
      <c r="P1132">
        <v>19863</v>
      </c>
      <c r="Q1132" t="s">
        <v>95</v>
      </c>
      <c r="R1132">
        <v>713</v>
      </c>
      <c r="S1132" s="2">
        <v>44687</v>
      </c>
      <c r="T1132" s="2">
        <v>44701</v>
      </c>
      <c r="U1132">
        <v>0</v>
      </c>
      <c r="V1132" t="s">
        <v>106</v>
      </c>
      <c r="W1132">
        <v>548</v>
      </c>
      <c r="X1132" t="s">
        <v>60</v>
      </c>
      <c r="Y1132" t="s">
        <v>45</v>
      </c>
      <c r="Z1132">
        <v>3798</v>
      </c>
      <c r="AA1132">
        <v>913</v>
      </c>
      <c r="AB1132">
        <v>19319</v>
      </c>
      <c r="AC1132" t="s">
        <v>107</v>
      </c>
    </row>
    <row r="1133" spans="1:29" x14ac:dyDescent="0.3">
      <c r="A1133" s="1" t="s">
        <v>29</v>
      </c>
      <c r="B1133" t="s">
        <v>74</v>
      </c>
      <c r="C1133" t="s">
        <v>903</v>
      </c>
      <c r="D1133" t="s">
        <v>169</v>
      </c>
      <c r="E1133">
        <v>1</v>
      </c>
      <c r="F1133" t="s">
        <v>186</v>
      </c>
      <c r="G1133" t="s">
        <v>1504</v>
      </c>
      <c r="H1133" t="s">
        <v>79</v>
      </c>
      <c r="I1133" t="s">
        <v>464</v>
      </c>
      <c r="J1133" t="s">
        <v>878</v>
      </c>
      <c r="K1133" t="s">
        <v>3812</v>
      </c>
      <c r="L1133" t="s">
        <v>3813</v>
      </c>
      <c r="M1133" t="s">
        <v>973</v>
      </c>
      <c r="N1133" t="s">
        <v>40</v>
      </c>
      <c r="O1133">
        <v>14295</v>
      </c>
      <c r="P1133">
        <v>18307</v>
      </c>
      <c r="Q1133" t="s">
        <v>41</v>
      </c>
      <c r="R1133">
        <v>47</v>
      </c>
      <c r="S1133" s="2">
        <v>45246</v>
      </c>
      <c r="T1133" s="2">
        <v>45256</v>
      </c>
      <c r="U1133">
        <v>0</v>
      </c>
      <c r="V1133" t="s">
        <v>71</v>
      </c>
      <c r="W1133">
        <v>616</v>
      </c>
      <c r="X1133" t="s">
        <v>60</v>
      </c>
      <c r="Y1133" t="s">
        <v>45</v>
      </c>
      <c r="Z1133">
        <v>0</v>
      </c>
      <c r="AA1133">
        <v>441</v>
      </c>
      <c r="AB1133">
        <v>15519</v>
      </c>
      <c r="AC1133" t="s">
        <v>73</v>
      </c>
    </row>
    <row r="1134" spans="1:29" x14ac:dyDescent="0.3">
      <c r="A1134" s="1" t="s">
        <v>47</v>
      </c>
      <c r="B1134" t="s">
        <v>145</v>
      </c>
      <c r="C1134" t="s">
        <v>3466</v>
      </c>
      <c r="D1134" t="s">
        <v>178</v>
      </c>
      <c r="E1134">
        <v>2</v>
      </c>
      <c r="F1134" t="s">
        <v>51</v>
      </c>
      <c r="G1134" t="s">
        <v>285</v>
      </c>
      <c r="H1134" t="s">
        <v>35</v>
      </c>
      <c r="I1134" t="s">
        <v>2397</v>
      </c>
      <c r="J1134" t="s">
        <v>524</v>
      </c>
      <c r="K1134" t="s">
        <v>3814</v>
      </c>
      <c r="L1134" t="s">
        <v>3815</v>
      </c>
      <c r="M1134" t="s">
        <v>499</v>
      </c>
      <c r="N1134" t="s">
        <v>40</v>
      </c>
      <c r="O1134">
        <v>14166</v>
      </c>
      <c r="P1134">
        <v>16384</v>
      </c>
      <c r="Q1134" t="s">
        <v>59</v>
      </c>
      <c r="R1134">
        <v>331</v>
      </c>
      <c r="S1134" s="2">
        <v>45166</v>
      </c>
      <c r="T1134" s="2">
        <v>45174</v>
      </c>
      <c r="U1134">
        <v>9893</v>
      </c>
      <c r="V1134" t="s">
        <v>106</v>
      </c>
      <c r="W1134">
        <v>782</v>
      </c>
      <c r="X1134" t="s">
        <v>60</v>
      </c>
      <c r="Y1134" t="s">
        <v>45</v>
      </c>
      <c r="Z1134">
        <v>0</v>
      </c>
      <c r="AA1134">
        <v>767</v>
      </c>
      <c r="AB1134">
        <v>15561</v>
      </c>
      <c r="AC1134" t="s">
        <v>46</v>
      </c>
    </row>
    <row r="1135" spans="1:29" x14ac:dyDescent="0.3">
      <c r="A1135" s="1" t="s">
        <v>47</v>
      </c>
      <c r="B1135" t="s">
        <v>145</v>
      </c>
      <c r="C1135" t="s">
        <v>1527</v>
      </c>
      <c r="D1135" t="s">
        <v>98</v>
      </c>
      <c r="E1135">
        <v>3</v>
      </c>
      <c r="F1135" t="s">
        <v>33</v>
      </c>
      <c r="G1135" t="s">
        <v>728</v>
      </c>
      <c r="H1135" t="s">
        <v>35</v>
      </c>
      <c r="I1135" t="s">
        <v>1318</v>
      </c>
      <c r="J1135" t="s">
        <v>2209</v>
      </c>
      <c r="K1135" t="s">
        <v>3816</v>
      </c>
      <c r="L1135" t="s">
        <v>3817</v>
      </c>
      <c r="M1135" t="s">
        <v>2965</v>
      </c>
      <c r="N1135" t="s">
        <v>94</v>
      </c>
      <c r="O1135">
        <v>28452</v>
      </c>
      <c r="P1135">
        <v>32325</v>
      </c>
      <c r="Q1135" t="s">
        <v>95</v>
      </c>
      <c r="R1135">
        <v>823</v>
      </c>
      <c r="S1135" s="2">
        <v>44794</v>
      </c>
      <c r="T1135" t="s">
        <v>42</v>
      </c>
      <c r="U1135">
        <v>0</v>
      </c>
      <c r="V1135" t="s">
        <v>43</v>
      </c>
      <c r="W1135">
        <v>505</v>
      </c>
      <c r="X1135" t="s">
        <v>44</v>
      </c>
      <c r="Y1135" t="s">
        <v>72</v>
      </c>
      <c r="Z1135">
        <v>0</v>
      </c>
      <c r="AA1135">
        <v>137</v>
      </c>
      <c r="AB1135">
        <v>28671</v>
      </c>
      <c r="AC1135" t="s">
        <v>73</v>
      </c>
    </row>
    <row r="1136" spans="1:29" x14ac:dyDescent="0.3">
      <c r="A1136" s="1" t="s">
        <v>29</v>
      </c>
      <c r="B1136" t="s">
        <v>393</v>
      </c>
      <c r="C1136" t="s">
        <v>2946</v>
      </c>
      <c r="D1136" t="s">
        <v>119</v>
      </c>
      <c r="E1136">
        <v>5</v>
      </c>
      <c r="F1136" t="s">
        <v>51</v>
      </c>
      <c r="G1136" t="s">
        <v>1075</v>
      </c>
      <c r="H1136" t="s">
        <v>35</v>
      </c>
      <c r="I1136" t="s">
        <v>1501</v>
      </c>
      <c r="J1136" t="s">
        <v>3786</v>
      </c>
      <c r="K1136" t="s">
        <v>3818</v>
      </c>
      <c r="L1136" t="s">
        <v>3819</v>
      </c>
      <c r="M1136" t="s">
        <v>876</v>
      </c>
      <c r="N1136" t="s">
        <v>40</v>
      </c>
      <c r="O1136">
        <v>8089</v>
      </c>
      <c r="P1136">
        <v>11402</v>
      </c>
      <c r="Q1136" t="s">
        <v>95</v>
      </c>
      <c r="R1136">
        <v>884</v>
      </c>
      <c r="S1136" s="2">
        <v>44619</v>
      </c>
      <c r="T1136" s="2">
        <v>44649</v>
      </c>
      <c r="U1136">
        <v>0</v>
      </c>
      <c r="V1136" t="s">
        <v>71</v>
      </c>
      <c r="W1136">
        <v>509</v>
      </c>
      <c r="X1136" t="s">
        <v>60</v>
      </c>
      <c r="Y1136" t="s">
        <v>72</v>
      </c>
      <c r="Z1136">
        <v>0</v>
      </c>
      <c r="AA1136">
        <v>82</v>
      </c>
      <c r="AB1136">
        <v>10269</v>
      </c>
      <c r="AC1136" t="s">
        <v>73</v>
      </c>
    </row>
    <row r="1137" spans="1:29" x14ac:dyDescent="0.3">
      <c r="A1137" s="1" t="s">
        <v>47</v>
      </c>
      <c r="B1137" t="s">
        <v>234</v>
      </c>
      <c r="C1137" t="s">
        <v>2970</v>
      </c>
      <c r="D1137" t="s">
        <v>352</v>
      </c>
      <c r="E1137">
        <v>8</v>
      </c>
      <c r="F1137" t="s">
        <v>64</v>
      </c>
      <c r="G1137" t="s">
        <v>1599</v>
      </c>
      <c r="H1137" t="s">
        <v>79</v>
      </c>
      <c r="I1137" t="s">
        <v>2533</v>
      </c>
      <c r="J1137" t="s">
        <v>428</v>
      </c>
      <c r="K1137" t="s">
        <v>3820</v>
      </c>
      <c r="L1137" t="s">
        <v>3821</v>
      </c>
      <c r="M1137" t="s">
        <v>2756</v>
      </c>
      <c r="N1137" t="s">
        <v>40</v>
      </c>
      <c r="O1137">
        <v>28271</v>
      </c>
      <c r="P1137">
        <v>31333</v>
      </c>
      <c r="Q1137" t="s">
        <v>59</v>
      </c>
      <c r="R1137">
        <v>428</v>
      </c>
      <c r="S1137" s="2">
        <v>44468</v>
      </c>
      <c r="T1137" t="s">
        <v>42</v>
      </c>
      <c r="U1137">
        <v>32068</v>
      </c>
      <c r="V1137" t="s">
        <v>71</v>
      </c>
      <c r="W1137">
        <v>618</v>
      </c>
      <c r="X1137" t="s">
        <v>44</v>
      </c>
      <c r="Y1137" t="s">
        <v>45</v>
      </c>
      <c r="Z1137">
        <v>0</v>
      </c>
      <c r="AA1137">
        <v>992</v>
      </c>
      <c r="AB1137">
        <v>31306</v>
      </c>
      <c r="AC1137" t="s">
        <v>73</v>
      </c>
    </row>
    <row r="1138" spans="1:29" x14ac:dyDescent="0.3">
      <c r="A1138" s="1" t="s">
        <v>47</v>
      </c>
      <c r="B1138" t="s">
        <v>161</v>
      </c>
      <c r="C1138" t="s">
        <v>1574</v>
      </c>
      <c r="D1138" t="s">
        <v>178</v>
      </c>
      <c r="E1138">
        <v>10</v>
      </c>
      <c r="F1138" t="s">
        <v>129</v>
      </c>
      <c r="G1138" t="s">
        <v>1528</v>
      </c>
      <c r="H1138" t="s">
        <v>35</v>
      </c>
      <c r="I1138" t="s">
        <v>2300</v>
      </c>
      <c r="J1138" t="s">
        <v>476</v>
      </c>
      <c r="K1138" t="s">
        <v>3822</v>
      </c>
      <c r="L1138" t="s">
        <v>3823</v>
      </c>
      <c r="M1138" t="s">
        <v>167</v>
      </c>
      <c r="N1138" t="s">
        <v>40</v>
      </c>
      <c r="O1138">
        <v>3989</v>
      </c>
      <c r="P1138">
        <v>7355</v>
      </c>
      <c r="Q1138" t="s">
        <v>41</v>
      </c>
      <c r="R1138">
        <v>226</v>
      </c>
      <c r="S1138" s="2">
        <v>44839</v>
      </c>
      <c r="T1138" t="s">
        <v>42</v>
      </c>
      <c r="U1138">
        <v>0</v>
      </c>
      <c r="V1138" t="s">
        <v>43</v>
      </c>
      <c r="W1138">
        <v>549</v>
      </c>
      <c r="X1138" t="s">
        <v>44</v>
      </c>
      <c r="Y1138" t="s">
        <v>61</v>
      </c>
      <c r="Z1138">
        <v>0</v>
      </c>
      <c r="AA1138">
        <v>680</v>
      </c>
      <c r="AB1138">
        <v>6096</v>
      </c>
      <c r="AC1138" t="s">
        <v>46</v>
      </c>
    </row>
    <row r="1139" spans="1:29" x14ac:dyDescent="0.3">
      <c r="A1139" s="1" t="s">
        <v>29</v>
      </c>
      <c r="B1139" t="s">
        <v>327</v>
      </c>
      <c r="C1139" t="s">
        <v>994</v>
      </c>
      <c r="D1139" t="s">
        <v>352</v>
      </c>
      <c r="E1139">
        <v>7</v>
      </c>
      <c r="F1139" t="s">
        <v>186</v>
      </c>
      <c r="G1139" t="s">
        <v>650</v>
      </c>
      <c r="H1139" t="s">
        <v>35</v>
      </c>
      <c r="I1139" t="s">
        <v>1589</v>
      </c>
      <c r="J1139" t="s">
        <v>102</v>
      </c>
      <c r="K1139" t="s">
        <v>3824</v>
      </c>
      <c r="L1139" t="s">
        <v>3825</v>
      </c>
      <c r="M1139" t="s">
        <v>2080</v>
      </c>
      <c r="N1139" t="s">
        <v>58</v>
      </c>
      <c r="O1139">
        <v>4478</v>
      </c>
      <c r="P1139">
        <v>6699</v>
      </c>
      <c r="Q1139" t="s">
        <v>41</v>
      </c>
      <c r="R1139">
        <v>753</v>
      </c>
      <c r="S1139" s="2">
        <v>44986</v>
      </c>
      <c r="T1139" s="2">
        <v>45000</v>
      </c>
      <c r="U1139">
        <v>0</v>
      </c>
      <c r="V1139" t="s">
        <v>71</v>
      </c>
      <c r="W1139">
        <v>654</v>
      </c>
      <c r="X1139" t="s">
        <v>60</v>
      </c>
      <c r="Y1139" t="s">
        <v>72</v>
      </c>
      <c r="Z1139">
        <v>1973</v>
      </c>
      <c r="AA1139">
        <v>637</v>
      </c>
      <c r="AB1139">
        <v>5027</v>
      </c>
      <c r="AC1139" t="s">
        <v>107</v>
      </c>
    </row>
    <row r="1140" spans="1:29" x14ac:dyDescent="0.3">
      <c r="A1140" s="1" t="s">
        <v>47</v>
      </c>
      <c r="B1140" t="s">
        <v>161</v>
      </c>
      <c r="C1140" t="s">
        <v>278</v>
      </c>
      <c r="D1140" t="s">
        <v>76</v>
      </c>
      <c r="E1140">
        <v>8</v>
      </c>
      <c r="F1140" t="s">
        <v>51</v>
      </c>
      <c r="G1140" t="s">
        <v>285</v>
      </c>
      <c r="H1140" t="s">
        <v>79</v>
      </c>
      <c r="I1140" t="s">
        <v>3124</v>
      </c>
      <c r="J1140" t="s">
        <v>453</v>
      </c>
      <c r="K1140" s="3" t="s">
        <v>3826</v>
      </c>
      <c r="L1140" t="s">
        <v>3827</v>
      </c>
      <c r="M1140" t="s">
        <v>167</v>
      </c>
      <c r="N1140" t="s">
        <v>58</v>
      </c>
      <c r="O1140">
        <v>29854</v>
      </c>
      <c r="P1140">
        <v>33824</v>
      </c>
      <c r="Q1140" t="s">
        <v>41</v>
      </c>
      <c r="R1140">
        <v>308</v>
      </c>
      <c r="S1140" s="2">
        <v>44870</v>
      </c>
      <c r="T1140" t="s">
        <v>42</v>
      </c>
      <c r="U1140">
        <v>0</v>
      </c>
      <c r="V1140" t="s">
        <v>43</v>
      </c>
      <c r="W1140">
        <v>775</v>
      </c>
      <c r="X1140" t="s">
        <v>44</v>
      </c>
      <c r="Y1140" t="s">
        <v>61</v>
      </c>
      <c r="Z1140">
        <v>4929</v>
      </c>
      <c r="AA1140">
        <v>162</v>
      </c>
      <c r="AB1140">
        <v>33702</v>
      </c>
      <c r="AC1140" t="s">
        <v>73</v>
      </c>
    </row>
    <row r="1141" spans="1:29" x14ac:dyDescent="0.3">
      <c r="A1141" s="1" t="s">
        <v>29</v>
      </c>
      <c r="B1141" t="s">
        <v>327</v>
      </c>
      <c r="C1141" t="s">
        <v>3828</v>
      </c>
      <c r="D1141" t="s">
        <v>110</v>
      </c>
      <c r="E1141">
        <v>9</v>
      </c>
      <c r="F1141" t="s">
        <v>129</v>
      </c>
      <c r="G1141" t="s">
        <v>574</v>
      </c>
      <c r="H1141" t="s">
        <v>35</v>
      </c>
      <c r="I1141" t="s">
        <v>464</v>
      </c>
      <c r="J1141" t="s">
        <v>188</v>
      </c>
      <c r="K1141" t="s">
        <v>3829</v>
      </c>
      <c r="L1141" t="s">
        <v>3830</v>
      </c>
      <c r="M1141" t="s">
        <v>2246</v>
      </c>
      <c r="N1141" t="s">
        <v>84</v>
      </c>
      <c r="O1141">
        <v>3081</v>
      </c>
      <c r="P1141">
        <v>5274</v>
      </c>
      <c r="Q1141" t="s">
        <v>59</v>
      </c>
      <c r="R1141">
        <v>877</v>
      </c>
      <c r="S1141" s="2">
        <v>44948</v>
      </c>
      <c r="T1141" s="2">
        <v>44951</v>
      </c>
      <c r="U1141">
        <v>99</v>
      </c>
      <c r="V1141" t="s">
        <v>43</v>
      </c>
      <c r="W1141">
        <v>766</v>
      </c>
      <c r="X1141" t="s">
        <v>60</v>
      </c>
      <c r="Y1141" t="s">
        <v>45</v>
      </c>
      <c r="Z1141">
        <v>0</v>
      </c>
      <c r="AA1141">
        <v>77</v>
      </c>
      <c r="AB1141">
        <v>3435</v>
      </c>
      <c r="AC1141" t="s">
        <v>73</v>
      </c>
    </row>
    <row r="1142" spans="1:29" x14ac:dyDescent="0.3">
      <c r="A1142" s="1" t="s">
        <v>47</v>
      </c>
      <c r="B1142" t="s">
        <v>117</v>
      </c>
      <c r="C1142" t="s">
        <v>2487</v>
      </c>
      <c r="D1142" t="s">
        <v>155</v>
      </c>
      <c r="E1142">
        <v>5</v>
      </c>
      <c r="F1142" t="s">
        <v>33</v>
      </c>
      <c r="G1142" t="s">
        <v>111</v>
      </c>
      <c r="H1142" t="s">
        <v>79</v>
      </c>
      <c r="I1142" t="s">
        <v>3831</v>
      </c>
      <c r="J1142" t="s">
        <v>1657</v>
      </c>
      <c r="K1142" t="s">
        <v>3832</v>
      </c>
      <c r="L1142" t="s">
        <v>3833</v>
      </c>
      <c r="M1142" t="s">
        <v>126</v>
      </c>
      <c r="N1142" t="s">
        <v>84</v>
      </c>
      <c r="O1142">
        <v>16974</v>
      </c>
      <c r="P1142">
        <v>19485</v>
      </c>
      <c r="Q1142" t="s">
        <v>41</v>
      </c>
      <c r="R1142">
        <v>142</v>
      </c>
      <c r="S1142" s="2">
        <v>44376</v>
      </c>
      <c r="T1142" s="2">
        <v>44384</v>
      </c>
      <c r="U1142">
        <v>0</v>
      </c>
      <c r="V1142" t="s">
        <v>71</v>
      </c>
      <c r="W1142">
        <v>524</v>
      </c>
      <c r="X1142" t="s">
        <v>60</v>
      </c>
      <c r="Y1142" t="s">
        <v>61</v>
      </c>
      <c r="Z1142">
        <v>0</v>
      </c>
      <c r="AA1142">
        <v>547</v>
      </c>
      <c r="AB1142">
        <v>17717</v>
      </c>
      <c r="AC1142" t="s">
        <v>73</v>
      </c>
    </row>
    <row r="1143" spans="1:29" x14ac:dyDescent="0.3">
      <c r="A1143" s="1" t="s">
        <v>29</v>
      </c>
      <c r="B1143" t="s">
        <v>96</v>
      </c>
      <c r="C1143" t="s">
        <v>2575</v>
      </c>
      <c r="D1143" t="s">
        <v>50</v>
      </c>
      <c r="E1143">
        <v>8</v>
      </c>
      <c r="F1143" t="s">
        <v>186</v>
      </c>
      <c r="G1143" t="s">
        <v>650</v>
      </c>
      <c r="H1143" t="s">
        <v>79</v>
      </c>
      <c r="I1143" t="s">
        <v>36</v>
      </c>
      <c r="J1143" t="s">
        <v>1567</v>
      </c>
      <c r="K1143" t="s">
        <v>3834</v>
      </c>
      <c r="L1143" t="s">
        <v>3835</v>
      </c>
      <c r="M1143" t="s">
        <v>1784</v>
      </c>
      <c r="N1143" t="s">
        <v>94</v>
      </c>
      <c r="O1143">
        <v>15079</v>
      </c>
      <c r="P1143">
        <v>18620</v>
      </c>
      <c r="Q1143" t="s">
        <v>41</v>
      </c>
      <c r="R1143">
        <v>405</v>
      </c>
      <c r="S1143" s="2">
        <v>44981</v>
      </c>
      <c r="T1143" t="s">
        <v>42</v>
      </c>
      <c r="U1143">
        <v>0</v>
      </c>
      <c r="V1143" t="s">
        <v>71</v>
      </c>
      <c r="W1143">
        <v>592</v>
      </c>
      <c r="X1143" t="s">
        <v>44</v>
      </c>
      <c r="Y1143" t="s">
        <v>72</v>
      </c>
      <c r="Z1143">
        <v>0</v>
      </c>
      <c r="AA1143">
        <v>571</v>
      </c>
      <c r="AB1143">
        <v>18081</v>
      </c>
      <c r="AC1143" t="s">
        <v>73</v>
      </c>
    </row>
    <row r="1144" spans="1:29" x14ac:dyDescent="0.3">
      <c r="A1144" s="1" t="s">
        <v>47</v>
      </c>
      <c r="B1144" t="s">
        <v>117</v>
      </c>
      <c r="C1144" t="s">
        <v>118</v>
      </c>
      <c r="D1144" t="s">
        <v>128</v>
      </c>
      <c r="E1144">
        <v>7</v>
      </c>
      <c r="F1144" t="s">
        <v>77</v>
      </c>
      <c r="G1144" t="s">
        <v>365</v>
      </c>
      <c r="H1144" t="s">
        <v>79</v>
      </c>
      <c r="I1144" t="s">
        <v>1210</v>
      </c>
      <c r="J1144" t="s">
        <v>1026</v>
      </c>
      <c r="K1144" t="s">
        <v>3836</v>
      </c>
      <c r="L1144" t="s">
        <v>3837</v>
      </c>
      <c r="M1144" t="s">
        <v>1852</v>
      </c>
      <c r="N1144" t="s">
        <v>58</v>
      </c>
      <c r="O1144">
        <v>27195</v>
      </c>
      <c r="P1144">
        <v>30829</v>
      </c>
      <c r="Q1144" t="s">
        <v>59</v>
      </c>
      <c r="R1144">
        <v>840</v>
      </c>
      <c r="S1144" s="2">
        <v>44897</v>
      </c>
      <c r="T1144" s="2">
        <v>44926</v>
      </c>
      <c r="U1144">
        <v>35346</v>
      </c>
      <c r="V1144" t="s">
        <v>85</v>
      </c>
      <c r="W1144">
        <v>654</v>
      </c>
      <c r="X1144" t="s">
        <v>60</v>
      </c>
      <c r="Y1144" t="s">
        <v>72</v>
      </c>
      <c r="Z1144">
        <v>4241</v>
      </c>
      <c r="AA1144">
        <v>515</v>
      </c>
      <c r="AB1144">
        <v>30325</v>
      </c>
      <c r="AC1144" t="s">
        <v>73</v>
      </c>
    </row>
    <row r="1145" spans="1:29" x14ac:dyDescent="0.3">
      <c r="A1145" s="1" t="s">
        <v>47</v>
      </c>
      <c r="B1145" t="s">
        <v>153</v>
      </c>
      <c r="C1145" t="s">
        <v>939</v>
      </c>
      <c r="D1145" t="s">
        <v>236</v>
      </c>
      <c r="E1145">
        <v>8</v>
      </c>
      <c r="F1145" t="s">
        <v>186</v>
      </c>
      <c r="G1145" t="s">
        <v>620</v>
      </c>
      <c r="H1145" t="s">
        <v>35</v>
      </c>
      <c r="I1145" t="s">
        <v>1367</v>
      </c>
      <c r="J1145" t="s">
        <v>637</v>
      </c>
      <c r="K1145" t="s">
        <v>3838</v>
      </c>
      <c r="L1145" t="s">
        <v>3839</v>
      </c>
      <c r="M1145" t="s">
        <v>1202</v>
      </c>
      <c r="N1145" t="s">
        <v>84</v>
      </c>
      <c r="O1145">
        <v>27720</v>
      </c>
      <c r="P1145">
        <v>32184</v>
      </c>
      <c r="Q1145" t="s">
        <v>59</v>
      </c>
      <c r="R1145">
        <v>587</v>
      </c>
      <c r="S1145" s="2">
        <v>44443</v>
      </c>
      <c r="T1145" t="s">
        <v>42</v>
      </c>
      <c r="U1145">
        <v>46431</v>
      </c>
      <c r="V1145" t="s">
        <v>106</v>
      </c>
      <c r="W1145">
        <v>572</v>
      </c>
      <c r="X1145" t="s">
        <v>44</v>
      </c>
      <c r="Y1145" t="s">
        <v>72</v>
      </c>
      <c r="Z1145">
        <v>0</v>
      </c>
      <c r="AA1145">
        <v>298</v>
      </c>
      <c r="AB1145">
        <v>29140</v>
      </c>
      <c r="AC1145" t="s">
        <v>73</v>
      </c>
    </row>
    <row r="1146" spans="1:29" x14ac:dyDescent="0.3">
      <c r="A1146" s="1" t="s">
        <v>29</v>
      </c>
      <c r="B1146" t="s">
        <v>30</v>
      </c>
      <c r="C1146" t="s">
        <v>3052</v>
      </c>
      <c r="D1146" t="s">
        <v>138</v>
      </c>
      <c r="E1146">
        <v>2</v>
      </c>
      <c r="F1146" t="s">
        <v>186</v>
      </c>
      <c r="G1146" t="s">
        <v>535</v>
      </c>
      <c r="H1146" t="s">
        <v>79</v>
      </c>
      <c r="I1146" t="s">
        <v>3840</v>
      </c>
      <c r="J1146" t="s">
        <v>622</v>
      </c>
      <c r="K1146" t="s">
        <v>3841</v>
      </c>
      <c r="L1146" t="s">
        <v>3842</v>
      </c>
      <c r="M1146" t="s">
        <v>1121</v>
      </c>
      <c r="N1146" t="s">
        <v>94</v>
      </c>
      <c r="O1146">
        <v>16494</v>
      </c>
      <c r="P1146">
        <v>20347</v>
      </c>
      <c r="Q1146" t="s">
        <v>41</v>
      </c>
      <c r="R1146">
        <v>758</v>
      </c>
      <c r="S1146" s="2">
        <v>44702</v>
      </c>
      <c r="T1146" t="s">
        <v>42</v>
      </c>
      <c r="U1146">
        <v>0</v>
      </c>
      <c r="V1146" t="s">
        <v>106</v>
      </c>
      <c r="W1146">
        <v>423</v>
      </c>
      <c r="X1146" t="s">
        <v>44</v>
      </c>
      <c r="Y1146" t="s">
        <v>72</v>
      </c>
      <c r="Z1146">
        <v>0</v>
      </c>
      <c r="AA1146">
        <v>171</v>
      </c>
      <c r="AB1146">
        <v>16936</v>
      </c>
      <c r="AC1146" t="s">
        <v>73</v>
      </c>
    </row>
    <row r="1147" spans="1:29" x14ac:dyDescent="0.3">
      <c r="A1147" s="1" t="s">
        <v>47</v>
      </c>
      <c r="B1147" t="s">
        <v>48</v>
      </c>
      <c r="C1147" t="s">
        <v>2717</v>
      </c>
      <c r="D1147" t="s">
        <v>178</v>
      </c>
      <c r="E1147">
        <v>3</v>
      </c>
      <c r="F1147" t="s">
        <v>51</v>
      </c>
      <c r="G1147" t="s">
        <v>1069</v>
      </c>
      <c r="H1147" t="s">
        <v>35</v>
      </c>
      <c r="I1147" t="s">
        <v>496</v>
      </c>
      <c r="J1147" t="s">
        <v>1600</v>
      </c>
      <c r="K1147" t="s">
        <v>3843</v>
      </c>
      <c r="L1147" t="s">
        <v>3844</v>
      </c>
      <c r="M1147" t="s">
        <v>57</v>
      </c>
      <c r="N1147" t="s">
        <v>40</v>
      </c>
      <c r="O1147">
        <v>16402</v>
      </c>
      <c r="P1147">
        <v>20614</v>
      </c>
      <c r="Q1147" t="s">
        <v>59</v>
      </c>
      <c r="R1147">
        <v>913</v>
      </c>
      <c r="S1147" s="2">
        <v>44560</v>
      </c>
      <c r="T1147" s="2">
        <v>44588</v>
      </c>
      <c r="U1147">
        <v>30277</v>
      </c>
      <c r="V1147" t="s">
        <v>85</v>
      </c>
      <c r="W1147">
        <v>848</v>
      </c>
      <c r="X1147" t="s">
        <v>60</v>
      </c>
      <c r="Y1147" t="s">
        <v>61</v>
      </c>
      <c r="Z1147">
        <v>0</v>
      </c>
      <c r="AA1147">
        <v>833</v>
      </c>
      <c r="AB1147">
        <v>19071</v>
      </c>
      <c r="AC1147" t="s">
        <v>46</v>
      </c>
    </row>
    <row r="1148" spans="1:29" x14ac:dyDescent="0.3">
      <c r="A1148" s="1" t="s">
        <v>47</v>
      </c>
      <c r="B1148" t="s">
        <v>108</v>
      </c>
      <c r="C1148" t="s">
        <v>1220</v>
      </c>
      <c r="D1148" t="s">
        <v>178</v>
      </c>
      <c r="E1148">
        <v>1</v>
      </c>
      <c r="F1148" t="s">
        <v>120</v>
      </c>
      <c r="G1148" t="s">
        <v>194</v>
      </c>
      <c r="H1148" t="s">
        <v>35</v>
      </c>
      <c r="I1148" t="s">
        <v>668</v>
      </c>
      <c r="J1148" t="s">
        <v>2387</v>
      </c>
      <c r="K1148" t="s">
        <v>3845</v>
      </c>
      <c r="L1148" t="s">
        <v>3846</v>
      </c>
      <c r="M1148" t="s">
        <v>1402</v>
      </c>
      <c r="N1148" t="s">
        <v>94</v>
      </c>
      <c r="O1148">
        <v>4440</v>
      </c>
      <c r="P1148">
        <v>7088</v>
      </c>
      <c r="Q1148" t="s">
        <v>41</v>
      </c>
      <c r="R1148">
        <v>235</v>
      </c>
      <c r="S1148" s="2">
        <v>45105</v>
      </c>
      <c r="T1148" s="2">
        <v>45112</v>
      </c>
      <c r="U1148">
        <v>0</v>
      </c>
      <c r="V1148" t="s">
        <v>43</v>
      </c>
      <c r="W1148">
        <v>742</v>
      </c>
      <c r="X1148" t="s">
        <v>60</v>
      </c>
      <c r="Y1148" t="s">
        <v>72</v>
      </c>
      <c r="Z1148">
        <v>0</v>
      </c>
      <c r="AA1148">
        <v>41</v>
      </c>
      <c r="AB1148">
        <v>5537</v>
      </c>
      <c r="AC1148" t="s">
        <v>73</v>
      </c>
    </row>
    <row r="1149" spans="1:29" x14ac:dyDescent="0.3">
      <c r="A1149" s="1" t="s">
        <v>47</v>
      </c>
      <c r="B1149" t="s">
        <v>117</v>
      </c>
      <c r="C1149" t="s">
        <v>118</v>
      </c>
      <c r="D1149" t="s">
        <v>169</v>
      </c>
      <c r="E1149">
        <v>10</v>
      </c>
      <c r="F1149" t="s">
        <v>129</v>
      </c>
      <c r="G1149" t="s">
        <v>574</v>
      </c>
      <c r="H1149" t="s">
        <v>79</v>
      </c>
      <c r="I1149" t="s">
        <v>1944</v>
      </c>
      <c r="J1149" t="s">
        <v>2844</v>
      </c>
      <c r="K1149" t="s">
        <v>3847</v>
      </c>
      <c r="L1149" t="s">
        <v>3848</v>
      </c>
      <c r="M1149" t="s">
        <v>248</v>
      </c>
      <c r="N1149" t="s">
        <v>40</v>
      </c>
      <c r="O1149">
        <v>7198</v>
      </c>
      <c r="P1149">
        <v>9510</v>
      </c>
      <c r="Q1149" t="s">
        <v>59</v>
      </c>
      <c r="R1149">
        <v>468</v>
      </c>
      <c r="S1149" s="2">
        <v>45309</v>
      </c>
      <c r="T1149" s="2">
        <v>45327</v>
      </c>
      <c r="U1149">
        <v>48085</v>
      </c>
      <c r="V1149" t="s">
        <v>85</v>
      </c>
      <c r="W1149">
        <v>687</v>
      </c>
      <c r="X1149" t="s">
        <v>60</v>
      </c>
      <c r="Y1149" t="s">
        <v>72</v>
      </c>
      <c r="Z1149">
        <v>0</v>
      </c>
      <c r="AA1149">
        <v>967</v>
      </c>
      <c r="AB1149">
        <v>8432</v>
      </c>
      <c r="AC1149" t="s">
        <v>46</v>
      </c>
    </row>
    <row r="1150" spans="1:29" x14ac:dyDescent="0.3">
      <c r="A1150" s="1" t="s">
        <v>47</v>
      </c>
      <c r="B1150" t="s">
        <v>176</v>
      </c>
      <c r="C1150" t="s">
        <v>208</v>
      </c>
      <c r="D1150" t="s">
        <v>155</v>
      </c>
      <c r="E1150">
        <v>3</v>
      </c>
      <c r="F1150" t="s">
        <v>77</v>
      </c>
      <c r="G1150" t="s">
        <v>78</v>
      </c>
      <c r="H1150" t="s">
        <v>35</v>
      </c>
      <c r="I1150" t="s">
        <v>1030</v>
      </c>
      <c r="J1150" t="s">
        <v>3809</v>
      </c>
      <c r="K1150" t="s">
        <v>3849</v>
      </c>
      <c r="L1150" t="s">
        <v>3850</v>
      </c>
      <c r="M1150" t="s">
        <v>183</v>
      </c>
      <c r="N1150" t="s">
        <v>40</v>
      </c>
      <c r="O1150">
        <v>27461</v>
      </c>
      <c r="P1150">
        <v>29997</v>
      </c>
      <c r="Q1150" t="s">
        <v>41</v>
      </c>
      <c r="R1150">
        <v>440</v>
      </c>
      <c r="S1150" s="2">
        <v>44683</v>
      </c>
      <c r="T1150" t="s">
        <v>42</v>
      </c>
      <c r="U1150">
        <v>0</v>
      </c>
      <c r="V1150" t="s">
        <v>85</v>
      </c>
      <c r="W1150">
        <v>794</v>
      </c>
      <c r="X1150" t="s">
        <v>44</v>
      </c>
      <c r="Y1150" t="s">
        <v>45</v>
      </c>
      <c r="Z1150">
        <v>0</v>
      </c>
      <c r="AA1150">
        <v>907</v>
      </c>
      <c r="AB1150">
        <v>29014</v>
      </c>
      <c r="AC1150" t="s">
        <v>46</v>
      </c>
    </row>
    <row r="1151" spans="1:29" x14ac:dyDescent="0.3">
      <c r="A1151" s="1" t="s">
        <v>47</v>
      </c>
      <c r="B1151" t="s">
        <v>161</v>
      </c>
      <c r="C1151" t="s">
        <v>1471</v>
      </c>
      <c r="D1151" t="s">
        <v>178</v>
      </c>
      <c r="E1151">
        <v>10</v>
      </c>
      <c r="F1151" t="s">
        <v>129</v>
      </c>
      <c r="G1151" t="s">
        <v>130</v>
      </c>
      <c r="H1151" t="s">
        <v>79</v>
      </c>
      <c r="I1151" t="s">
        <v>3851</v>
      </c>
      <c r="J1151" t="s">
        <v>1509</v>
      </c>
      <c r="K1151" t="s">
        <v>3852</v>
      </c>
      <c r="L1151" t="s">
        <v>3853</v>
      </c>
      <c r="M1151" t="s">
        <v>618</v>
      </c>
      <c r="N1151" t="s">
        <v>40</v>
      </c>
      <c r="O1151">
        <v>4996</v>
      </c>
      <c r="P1151">
        <v>9446</v>
      </c>
      <c r="Q1151" t="s">
        <v>59</v>
      </c>
      <c r="R1151">
        <v>846</v>
      </c>
      <c r="S1151" s="2">
        <v>45113</v>
      </c>
      <c r="T1151" s="2">
        <v>45132</v>
      </c>
      <c r="U1151">
        <v>4313</v>
      </c>
      <c r="V1151" t="s">
        <v>43</v>
      </c>
      <c r="W1151">
        <v>765</v>
      </c>
      <c r="X1151" t="s">
        <v>60</v>
      </c>
      <c r="Y1151" t="s">
        <v>61</v>
      </c>
      <c r="Z1151">
        <v>0</v>
      </c>
      <c r="AA1151">
        <v>251</v>
      </c>
      <c r="AB1151">
        <v>7390</v>
      </c>
      <c r="AC1151" t="s">
        <v>73</v>
      </c>
    </row>
    <row r="1152" spans="1:29" x14ac:dyDescent="0.3">
      <c r="A1152" s="1" t="s">
        <v>29</v>
      </c>
      <c r="B1152" t="s">
        <v>30</v>
      </c>
      <c r="C1152" t="s">
        <v>751</v>
      </c>
      <c r="D1152" t="s">
        <v>128</v>
      </c>
      <c r="E1152">
        <v>5</v>
      </c>
      <c r="F1152" t="s">
        <v>51</v>
      </c>
      <c r="G1152" t="s">
        <v>1427</v>
      </c>
      <c r="H1152" t="s">
        <v>79</v>
      </c>
      <c r="I1152" t="s">
        <v>1191</v>
      </c>
      <c r="J1152" t="s">
        <v>2441</v>
      </c>
      <c r="K1152" t="s">
        <v>3854</v>
      </c>
      <c r="L1152" t="s">
        <v>3855</v>
      </c>
      <c r="M1152" t="s">
        <v>1029</v>
      </c>
      <c r="N1152" t="s">
        <v>94</v>
      </c>
      <c r="O1152">
        <v>17981</v>
      </c>
      <c r="P1152">
        <v>20053</v>
      </c>
      <c r="Q1152" t="s">
        <v>59</v>
      </c>
      <c r="R1152">
        <v>181</v>
      </c>
      <c r="S1152" s="2">
        <v>44768</v>
      </c>
      <c r="T1152" s="2">
        <v>44792</v>
      </c>
      <c r="U1152">
        <v>19970</v>
      </c>
      <c r="V1152" t="s">
        <v>43</v>
      </c>
      <c r="W1152">
        <v>577</v>
      </c>
      <c r="X1152" t="s">
        <v>60</v>
      </c>
      <c r="Y1152" t="s">
        <v>61</v>
      </c>
      <c r="Z1152">
        <v>0</v>
      </c>
      <c r="AA1152">
        <v>886</v>
      </c>
      <c r="AB1152">
        <v>19896</v>
      </c>
      <c r="AC1152" t="s">
        <v>107</v>
      </c>
    </row>
    <row r="1153" spans="1:29" x14ac:dyDescent="0.3">
      <c r="A1153" s="1" t="s">
        <v>47</v>
      </c>
      <c r="B1153" t="s">
        <v>176</v>
      </c>
      <c r="C1153" t="s">
        <v>1633</v>
      </c>
      <c r="D1153" t="s">
        <v>178</v>
      </c>
      <c r="E1153">
        <v>1</v>
      </c>
      <c r="F1153" t="s">
        <v>64</v>
      </c>
      <c r="G1153" t="s">
        <v>1152</v>
      </c>
      <c r="H1153" t="s">
        <v>35</v>
      </c>
      <c r="I1153" t="s">
        <v>507</v>
      </c>
      <c r="J1153" t="s">
        <v>3086</v>
      </c>
      <c r="K1153" t="s">
        <v>3856</v>
      </c>
      <c r="L1153" t="s">
        <v>3857</v>
      </c>
      <c r="M1153" t="s">
        <v>1665</v>
      </c>
      <c r="N1153" t="s">
        <v>40</v>
      </c>
      <c r="O1153">
        <v>11855</v>
      </c>
      <c r="P1153">
        <v>14754</v>
      </c>
      <c r="Q1153" t="s">
        <v>59</v>
      </c>
      <c r="R1153">
        <v>363</v>
      </c>
      <c r="S1153" s="2">
        <v>45084</v>
      </c>
      <c r="T1153" t="s">
        <v>42</v>
      </c>
      <c r="U1153">
        <v>19009</v>
      </c>
      <c r="V1153" t="s">
        <v>106</v>
      </c>
      <c r="W1153">
        <v>582</v>
      </c>
      <c r="X1153" t="s">
        <v>44</v>
      </c>
      <c r="Y1153" t="s">
        <v>45</v>
      </c>
      <c r="Z1153">
        <v>0</v>
      </c>
      <c r="AA1153">
        <v>960</v>
      </c>
      <c r="AB1153">
        <v>12404</v>
      </c>
      <c r="AC1153" t="s">
        <v>107</v>
      </c>
    </row>
    <row r="1154" spans="1:29" x14ac:dyDescent="0.3">
      <c r="A1154" s="1" t="s">
        <v>47</v>
      </c>
      <c r="B1154" t="s">
        <v>592</v>
      </c>
      <c r="C1154" t="s">
        <v>3858</v>
      </c>
      <c r="D1154" t="s">
        <v>76</v>
      </c>
      <c r="E1154">
        <v>2</v>
      </c>
      <c r="F1154" t="s">
        <v>51</v>
      </c>
      <c r="G1154" t="s">
        <v>52</v>
      </c>
      <c r="H1154" t="s">
        <v>35</v>
      </c>
      <c r="I1154" t="s">
        <v>458</v>
      </c>
      <c r="J1154" t="s">
        <v>3859</v>
      </c>
      <c r="K1154" t="s">
        <v>3860</v>
      </c>
      <c r="L1154" t="s">
        <v>3861</v>
      </c>
      <c r="M1154" t="s">
        <v>2167</v>
      </c>
      <c r="N1154" t="s">
        <v>58</v>
      </c>
      <c r="O1154">
        <v>3475</v>
      </c>
      <c r="P1154">
        <v>7366</v>
      </c>
      <c r="Q1154" t="s">
        <v>95</v>
      </c>
      <c r="R1154">
        <v>894</v>
      </c>
      <c r="S1154" s="2">
        <v>44377</v>
      </c>
      <c r="T1154" s="2">
        <v>44380</v>
      </c>
      <c r="U1154">
        <v>0</v>
      </c>
      <c r="V1154" t="s">
        <v>85</v>
      </c>
      <c r="W1154">
        <v>499</v>
      </c>
      <c r="X1154" t="s">
        <v>60</v>
      </c>
      <c r="Y1154" t="s">
        <v>72</v>
      </c>
      <c r="Z1154">
        <v>2592</v>
      </c>
      <c r="AA1154">
        <v>19</v>
      </c>
      <c r="AB1154">
        <v>7199</v>
      </c>
      <c r="AC1154" t="s">
        <v>73</v>
      </c>
    </row>
    <row r="1155" spans="1:29" x14ac:dyDescent="0.3">
      <c r="A1155" s="1" t="s">
        <v>47</v>
      </c>
      <c r="B1155" t="s">
        <v>161</v>
      </c>
      <c r="C1155" t="s">
        <v>1434</v>
      </c>
      <c r="D1155" t="s">
        <v>128</v>
      </c>
      <c r="E1155">
        <v>1</v>
      </c>
      <c r="F1155" t="s">
        <v>51</v>
      </c>
      <c r="G1155" t="s">
        <v>237</v>
      </c>
      <c r="H1155" t="s">
        <v>79</v>
      </c>
      <c r="I1155" t="s">
        <v>2645</v>
      </c>
      <c r="J1155" t="s">
        <v>2298</v>
      </c>
      <c r="K1155">
        <v>7278777983</v>
      </c>
      <c r="L1155" t="s">
        <v>3862</v>
      </c>
      <c r="M1155" t="s">
        <v>687</v>
      </c>
      <c r="N1155" t="s">
        <v>94</v>
      </c>
      <c r="O1155">
        <v>27109</v>
      </c>
      <c r="P1155">
        <v>29254</v>
      </c>
      <c r="Q1155" t="s">
        <v>95</v>
      </c>
      <c r="R1155">
        <v>986</v>
      </c>
      <c r="S1155" s="2">
        <v>45217</v>
      </c>
      <c r="T1155" s="2">
        <v>45222</v>
      </c>
      <c r="U1155">
        <v>0</v>
      </c>
      <c r="V1155" t="s">
        <v>85</v>
      </c>
      <c r="W1155">
        <v>664</v>
      </c>
      <c r="X1155" t="s">
        <v>60</v>
      </c>
      <c r="Y1155" t="s">
        <v>61</v>
      </c>
      <c r="Z1155">
        <v>0</v>
      </c>
      <c r="AA1155">
        <v>202</v>
      </c>
      <c r="AB1155">
        <v>29194</v>
      </c>
      <c r="AC1155" t="s">
        <v>107</v>
      </c>
    </row>
    <row r="1156" spans="1:29" x14ac:dyDescent="0.3">
      <c r="A1156" s="1" t="s">
        <v>29</v>
      </c>
      <c r="B1156" t="s">
        <v>228</v>
      </c>
      <c r="C1156" t="s">
        <v>1225</v>
      </c>
      <c r="D1156" t="s">
        <v>201</v>
      </c>
      <c r="E1156">
        <v>8</v>
      </c>
      <c r="F1156" t="s">
        <v>129</v>
      </c>
      <c r="G1156" t="s">
        <v>130</v>
      </c>
      <c r="H1156" t="s">
        <v>35</v>
      </c>
      <c r="I1156" t="s">
        <v>2360</v>
      </c>
      <c r="J1156" t="s">
        <v>1585</v>
      </c>
      <c r="K1156" t="s">
        <v>3863</v>
      </c>
      <c r="L1156" t="s">
        <v>3864</v>
      </c>
      <c r="M1156" t="s">
        <v>233</v>
      </c>
      <c r="N1156" t="s">
        <v>40</v>
      </c>
      <c r="O1156">
        <v>22652</v>
      </c>
      <c r="P1156">
        <v>26577</v>
      </c>
      <c r="Q1156" t="s">
        <v>95</v>
      </c>
      <c r="R1156">
        <v>866</v>
      </c>
      <c r="S1156" s="2">
        <v>44675</v>
      </c>
      <c r="T1156" s="2">
        <v>44689</v>
      </c>
      <c r="U1156">
        <v>0</v>
      </c>
      <c r="V1156" t="s">
        <v>43</v>
      </c>
      <c r="W1156">
        <v>839</v>
      </c>
      <c r="X1156" t="s">
        <v>60</v>
      </c>
      <c r="Y1156" t="s">
        <v>61</v>
      </c>
      <c r="Z1156">
        <v>0</v>
      </c>
      <c r="AA1156">
        <v>935</v>
      </c>
      <c r="AB1156">
        <v>26499</v>
      </c>
      <c r="AC1156" t="s">
        <v>107</v>
      </c>
    </row>
    <row r="1157" spans="1:29" x14ac:dyDescent="0.3">
      <c r="A1157" s="1" t="s">
        <v>29</v>
      </c>
      <c r="B1157" t="s">
        <v>541</v>
      </c>
      <c r="C1157" t="s">
        <v>1570</v>
      </c>
      <c r="D1157" t="s">
        <v>178</v>
      </c>
      <c r="E1157">
        <v>4</v>
      </c>
      <c r="F1157" t="s">
        <v>99</v>
      </c>
      <c r="G1157" t="s">
        <v>100</v>
      </c>
      <c r="H1157" t="s">
        <v>79</v>
      </c>
      <c r="I1157" t="s">
        <v>1210</v>
      </c>
      <c r="J1157" t="s">
        <v>2184</v>
      </c>
      <c r="K1157" t="s">
        <v>3865</v>
      </c>
      <c r="L1157" t="s">
        <v>3866</v>
      </c>
      <c r="M1157" t="s">
        <v>1193</v>
      </c>
      <c r="N1157" t="s">
        <v>84</v>
      </c>
      <c r="O1157">
        <v>15705</v>
      </c>
      <c r="P1157">
        <v>17924</v>
      </c>
      <c r="Q1157" t="s">
        <v>41</v>
      </c>
      <c r="R1157">
        <v>445</v>
      </c>
      <c r="S1157" s="2">
        <v>44550</v>
      </c>
      <c r="T1157" s="2">
        <v>44561</v>
      </c>
      <c r="U1157">
        <v>0</v>
      </c>
      <c r="V1157" t="s">
        <v>43</v>
      </c>
      <c r="W1157">
        <v>561</v>
      </c>
      <c r="X1157" t="s">
        <v>60</v>
      </c>
      <c r="Y1157" t="s">
        <v>45</v>
      </c>
      <c r="Z1157">
        <v>0</v>
      </c>
      <c r="AA1157">
        <v>45</v>
      </c>
      <c r="AB1157">
        <v>17823</v>
      </c>
      <c r="AC1157" t="s">
        <v>107</v>
      </c>
    </row>
    <row r="1158" spans="1:29" x14ac:dyDescent="0.3">
      <c r="A1158" s="1" t="s">
        <v>47</v>
      </c>
      <c r="B1158" t="s">
        <v>136</v>
      </c>
      <c r="C1158" t="s">
        <v>1540</v>
      </c>
      <c r="D1158" t="s">
        <v>169</v>
      </c>
      <c r="E1158">
        <v>6</v>
      </c>
      <c r="F1158" t="s">
        <v>129</v>
      </c>
      <c r="G1158" t="s">
        <v>1528</v>
      </c>
      <c r="H1158" t="s">
        <v>35</v>
      </c>
      <c r="I1158" t="s">
        <v>3867</v>
      </c>
      <c r="J1158" t="s">
        <v>2733</v>
      </c>
      <c r="K1158" t="s">
        <v>3868</v>
      </c>
      <c r="L1158" t="s">
        <v>3869</v>
      </c>
      <c r="M1158" t="s">
        <v>312</v>
      </c>
      <c r="N1158" t="s">
        <v>40</v>
      </c>
      <c r="O1158">
        <v>12717</v>
      </c>
      <c r="P1158">
        <v>17096</v>
      </c>
      <c r="Q1158" t="s">
        <v>41</v>
      </c>
      <c r="R1158">
        <v>79</v>
      </c>
      <c r="S1158" s="2">
        <v>44848</v>
      </c>
      <c r="T1158" s="2">
        <v>44853</v>
      </c>
      <c r="U1158">
        <v>0</v>
      </c>
      <c r="V1158" t="s">
        <v>85</v>
      </c>
      <c r="W1158">
        <v>683</v>
      </c>
      <c r="X1158" t="s">
        <v>60</v>
      </c>
      <c r="Y1158" t="s">
        <v>45</v>
      </c>
      <c r="Z1158">
        <v>0</v>
      </c>
      <c r="AA1158">
        <v>351</v>
      </c>
      <c r="AB1158">
        <v>14316</v>
      </c>
      <c r="AC1158" t="s">
        <v>46</v>
      </c>
    </row>
    <row r="1159" spans="1:29" x14ac:dyDescent="0.3">
      <c r="A1159" s="1" t="s">
        <v>47</v>
      </c>
      <c r="B1159" t="s">
        <v>136</v>
      </c>
      <c r="C1159" t="s">
        <v>2546</v>
      </c>
      <c r="D1159" t="s">
        <v>387</v>
      </c>
      <c r="E1159">
        <v>8</v>
      </c>
      <c r="F1159" t="s">
        <v>51</v>
      </c>
      <c r="G1159" t="s">
        <v>1069</v>
      </c>
      <c r="H1159" t="s">
        <v>79</v>
      </c>
      <c r="I1159" t="s">
        <v>36</v>
      </c>
      <c r="J1159" t="s">
        <v>319</v>
      </c>
      <c r="K1159" t="s">
        <v>3870</v>
      </c>
      <c r="L1159" t="s">
        <v>3871</v>
      </c>
      <c r="M1159" t="s">
        <v>1847</v>
      </c>
      <c r="N1159" t="s">
        <v>58</v>
      </c>
      <c r="O1159">
        <v>17107</v>
      </c>
      <c r="P1159">
        <v>19667</v>
      </c>
      <c r="Q1159" t="s">
        <v>95</v>
      </c>
      <c r="R1159">
        <v>758</v>
      </c>
      <c r="S1159" s="2">
        <v>44574</v>
      </c>
      <c r="T1159" s="2">
        <v>44585</v>
      </c>
      <c r="U1159">
        <v>0</v>
      </c>
      <c r="V1159" t="s">
        <v>106</v>
      </c>
      <c r="W1159">
        <v>570</v>
      </c>
      <c r="X1159" t="s">
        <v>60</v>
      </c>
      <c r="Y1159" t="s">
        <v>72</v>
      </c>
      <c r="Z1159">
        <v>4017</v>
      </c>
      <c r="AA1159">
        <v>201</v>
      </c>
      <c r="AB1159">
        <v>19399</v>
      </c>
      <c r="AC1159" t="s">
        <v>107</v>
      </c>
    </row>
    <row r="1160" spans="1:29" x14ac:dyDescent="0.3">
      <c r="A1160" s="1" t="s">
        <v>29</v>
      </c>
      <c r="B1160" t="s">
        <v>96</v>
      </c>
      <c r="C1160" t="s">
        <v>2169</v>
      </c>
      <c r="D1160" t="s">
        <v>138</v>
      </c>
      <c r="E1160">
        <v>7</v>
      </c>
      <c r="F1160" t="s">
        <v>221</v>
      </c>
      <c r="G1160" t="s">
        <v>250</v>
      </c>
      <c r="H1160" t="s">
        <v>35</v>
      </c>
      <c r="I1160" t="s">
        <v>2170</v>
      </c>
      <c r="J1160" t="s">
        <v>3872</v>
      </c>
      <c r="K1160">
        <v>8985103938</v>
      </c>
      <c r="L1160" t="s">
        <v>3873</v>
      </c>
      <c r="M1160" t="s">
        <v>199</v>
      </c>
      <c r="N1160" t="s">
        <v>58</v>
      </c>
      <c r="O1160">
        <v>24245</v>
      </c>
      <c r="P1160">
        <v>27533</v>
      </c>
      <c r="Q1160" t="s">
        <v>59</v>
      </c>
      <c r="R1160">
        <v>384</v>
      </c>
      <c r="S1160" s="2">
        <v>44463</v>
      </c>
      <c r="T1160" s="2">
        <v>44479</v>
      </c>
      <c r="U1160">
        <v>28801</v>
      </c>
      <c r="V1160" t="s">
        <v>71</v>
      </c>
      <c r="W1160">
        <v>535</v>
      </c>
      <c r="X1160" t="s">
        <v>60</v>
      </c>
      <c r="Y1160" t="s">
        <v>45</v>
      </c>
      <c r="Z1160">
        <v>2693</v>
      </c>
      <c r="AA1160">
        <v>153</v>
      </c>
      <c r="AB1160">
        <v>26599</v>
      </c>
      <c r="AC1160" t="s">
        <v>107</v>
      </c>
    </row>
    <row r="1161" spans="1:29" x14ac:dyDescent="0.3">
      <c r="A1161" s="1" t="s">
        <v>29</v>
      </c>
      <c r="B1161" t="s">
        <v>62</v>
      </c>
      <c r="C1161" t="s">
        <v>3874</v>
      </c>
      <c r="D1161" t="s">
        <v>32</v>
      </c>
      <c r="E1161">
        <v>10</v>
      </c>
      <c r="F1161" t="s">
        <v>129</v>
      </c>
      <c r="G1161" t="s">
        <v>298</v>
      </c>
      <c r="H1161" t="s">
        <v>79</v>
      </c>
      <c r="I1161" t="s">
        <v>1705</v>
      </c>
      <c r="J1161" t="s">
        <v>319</v>
      </c>
      <c r="K1161" t="s">
        <v>3875</v>
      </c>
      <c r="L1161" t="s">
        <v>3876</v>
      </c>
      <c r="M1161" t="s">
        <v>135</v>
      </c>
      <c r="N1161" t="s">
        <v>58</v>
      </c>
      <c r="O1161">
        <v>28065</v>
      </c>
      <c r="P1161">
        <v>31518</v>
      </c>
      <c r="Q1161" t="s">
        <v>41</v>
      </c>
      <c r="R1161">
        <v>802</v>
      </c>
      <c r="S1161" s="2">
        <v>44645</v>
      </c>
      <c r="T1161" s="2">
        <v>44657</v>
      </c>
      <c r="U1161">
        <v>0</v>
      </c>
      <c r="V1161" t="s">
        <v>43</v>
      </c>
      <c r="W1161">
        <v>481</v>
      </c>
      <c r="X1161" t="s">
        <v>60</v>
      </c>
      <c r="Y1161" t="s">
        <v>72</v>
      </c>
      <c r="Z1161">
        <v>4198</v>
      </c>
      <c r="AA1161">
        <v>601</v>
      </c>
      <c r="AB1161">
        <v>28254</v>
      </c>
      <c r="AC1161" t="s">
        <v>107</v>
      </c>
    </row>
    <row r="1162" spans="1:29" x14ac:dyDescent="0.3">
      <c r="A1162" s="1" t="s">
        <v>47</v>
      </c>
      <c r="B1162" t="s">
        <v>592</v>
      </c>
      <c r="C1162" t="s">
        <v>3877</v>
      </c>
      <c r="D1162" t="s">
        <v>257</v>
      </c>
      <c r="E1162">
        <v>3</v>
      </c>
      <c r="F1162" t="s">
        <v>51</v>
      </c>
      <c r="G1162" t="s">
        <v>1075</v>
      </c>
      <c r="H1162" t="s">
        <v>35</v>
      </c>
      <c r="I1162" t="s">
        <v>921</v>
      </c>
      <c r="J1162" t="s">
        <v>3207</v>
      </c>
      <c r="K1162" t="s">
        <v>3878</v>
      </c>
      <c r="L1162" t="s">
        <v>3879</v>
      </c>
      <c r="M1162" t="s">
        <v>2150</v>
      </c>
      <c r="N1162" t="s">
        <v>40</v>
      </c>
      <c r="O1162">
        <v>14187</v>
      </c>
      <c r="P1162">
        <v>17522</v>
      </c>
      <c r="Q1162" t="s">
        <v>59</v>
      </c>
      <c r="R1162">
        <v>464</v>
      </c>
      <c r="S1162" s="2">
        <v>45079</v>
      </c>
      <c r="T1162" t="s">
        <v>42</v>
      </c>
      <c r="U1162">
        <v>36492</v>
      </c>
      <c r="V1162" t="s">
        <v>85</v>
      </c>
      <c r="W1162">
        <v>406</v>
      </c>
      <c r="X1162" t="s">
        <v>44</v>
      </c>
      <c r="Y1162" t="s">
        <v>72</v>
      </c>
      <c r="Z1162">
        <v>0</v>
      </c>
      <c r="AA1162">
        <v>309</v>
      </c>
      <c r="AB1162">
        <v>17362</v>
      </c>
      <c r="AC1162" t="s">
        <v>46</v>
      </c>
    </row>
    <row r="1163" spans="1:29" x14ac:dyDescent="0.3">
      <c r="A1163" s="1" t="s">
        <v>29</v>
      </c>
      <c r="B1163" t="s">
        <v>228</v>
      </c>
      <c r="C1163" t="s">
        <v>1225</v>
      </c>
      <c r="D1163" t="s">
        <v>257</v>
      </c>
      <c r="E1163">
        <v>1</v>
      </c>
      <c r="F1163" t="s">
        <v>99</v>
      </c>
      <c r="G1163" t="s">
        <v>950</v>
      </c>
      <c r="H1163" t="s">
        <v>35</v>
      </c>
      <c r="I1163" t="s">
        <v>459</v>
      </c>
      <c r="J1163" t="s">
        <v>3055</v>
      </c>
      <c r="K1163" t="s">
        <v>3880</v>
      </c>
      <c r="L1163" t="s">
        <v>3881</v>
      </c>
      <c r="M1163" t="s">
        <v>640</v>
      </c>
      <c r="N1163" t="s">
        <v>58</v>
      </c>
      <c r="O1163">
        <v>29825</v>
      </c>
      <c r="P1163">
        <v>33143</v>
      </c>
      <c r="Q1163" t="s">
        <v>41</v>
      </c>
      <c r="R1163">
        <v>236</v>
      </c>
      <c r="S1163" s="2">
        <v>44970</v>
      </c>
      <c r="T1163" s="2">
        <v>44991</v>
      </c>
      <c r="U1163">
        <v>0</v>
      </c>
      <c r="V1163" t="s">
        <v>85</v>
      </c>
      <c r="W1163">
        <v>826</v>
      </c>
      <c r="X1163" t="s">
        <v>60</v>
      </c>
      <c r="Y1163" t="s">
        <v>45</v>
      </c>
      <c r="Z1163">
        <v>2272</v>
      </c>
      <c r="AA1163">
        <v>264</v>
      </c>
      <c r="AB1163">
        <v>32855</v>
      </c>
      <c r="AC1163" t="s">
        <v>46</v>
      </c>
    </row>
    <row r="1164" spans="1:29" x14ac:dyDescent="0.3">
      <c r="A1164" s="1" t="s">
        <v>29</v>
      </c>
      <c r="B1164" t="s">
        <v>363</v>
      </c>
      <c r="C1164" t="s">
        <v>2262</v>
      </c>
      <c r="D1164" t="s">
        <v>32</v>
      </c>
      <c r="E1164">
        <v>1</v>
      </c>
      <c r="F1164" t="s">
        <v>221</v>
      </c>
      <c r="G1164" t="s">
        <v>667</v>
      </c>
      <c r="H1164" t="s">
        <v>35</v>
      </c>
      <c r="I1164" t="s">
        <v>490</v>
      </c>
      <c r="J1164" t="s">
        <v>3882</v>
      </c>
      <c r="K1164" t="s">
        <v>3883</v>
      </c>
      <c r="L1164" t="s">
        <v>3884</v>
      </c>
      <c r="M1164" t="s">
        <v>2729</v>
      </c>
      <c r="N1164" t="s">
        <v>84</v>
      </c>
      <c r="O1164">
        <v>12514</v>
      </c>
      <c r="P1164">
        <v>16550</v>
      </c>
      <c r="Q1164" t="s">
        <v>41</v>
      </c>
      <c r="R1164">
        <v>200</v>
      </c>
      <c r="S1164" s="2">
        <v>45085</v>
      </c>
      <c r="T1164" t="s">
        <v>42</v>
      </c>
      <c r="U1164">
        <v>0</v>
      </c>
      <c r="V1164" t="s">
        <v>71</v>
      </c>
      <c r="W1164">
        <v>447</v>
      </c>
      <c r="X1164" t="s">
        <v>44</v>
      </c>
      <c r="Y1164" t="s">
        <v>45</v>
      </c>
      <c r="Z1164">
        <v>0</v>
      </c>
      <c r="AA1164">
        <v>196</v>
      </c>
      <c r="AB1164">
        <v>15088</v>
      </c>
      <c r="AC1164" t="s">
        <v>46</v>
      </c>
    </row>
    <row r="1165" spans="1:29" x14ac:dyDescent="0.3">
      <c r="A1165" s="1" t="s">
        <v>29</v>
      </c>
      <c r="B1165" t="s">
        <v>30</v>
      </c>
      <c r="C1165" t="s">
        <v>819</v>
      </c>
      <c r="D1165" t="s">
        <v>178</v>
      </c>
      <c r="E1165">
        <v>9</v>
      </c>
      <c r="F1165" t="s">
        <v>221</v>
      </c>
      <c r="G1165" t="s">
        <v>882</v>
      </c>
      <c r="H1165" t="s">
        <v>79</v>
      </c>
      <c r="I1165" t="s">
        <v>189</v>
      </c>
      <c r="J1165" t="s">
        <v>224</v>
      </c>
      <c r="K1165" t="s">
        <v>3885</v>
      </c>
      <c r="L1165" t="s">
        <v>3886</v>
      </c>
      <c r="M1165" t="s">
        <v>3066</v>
      </c>
      <c r="N1165" t="s">
        <v>94</v>
      </c>
      <c r="O1165">
        <v>4487</v>
      </c>
      <c r="P1165">
        <v>7418</v>
      </c>
      <c r="Q1165" t="s">
        <v>41</v>
      </c>
      <c r="R1165">
        <v>899</v>
      </c>
      <c r="S1165" s="2">
        <v>44548</v>
      </c>
      <c r="T1165" s="2">
        <v>44557</v>
      </c>
      <c r="U1165">
        <v>0</v>
      </c>
      <c r="V1165" t="s">
        <v>43</v>
      </c>
      <c r="W1165">
        <v>684</v>
      </c>
      <c r="X1165" t="s">
        <v>60</v>
      </c>
      <c r="Y1165" t="s">
        <v>72</v>
      </c>
      <c r="Z1165">
        <v>0</v>
      </c>
      <c r="AA1165">
        <v>504</v>
      </c>
      <c r="AB1165">
        <v>6960</v>
      </c>
      <c r="AC1165" t="s">
        <v>107</v>
      </c>
    </row>
    <row r="1166" spans="1:29" x14ac:dyDescent="0.3">
      <c r="A1166" s="1" t="s">
        <v>47</v>
      </c>
      <c r="B1166" t="s">
        <v>136</v>
      </c>
      <c r="C1166" t="s">
        <v>2546</v>
      </c>
      <c r="D1166" t="s">
        <v>128</v>
      </c>
      <c r="E1166">
        <v>5</v>
      </c>
      <c r="F1166" t="s">
        <v>33</v>
      </c>
      <c r="G1166" t="s">
        <v>34</v>
      </c>
      <c r="H1166" t="s">
        <v>79</v>
      </c>
      <c r="I1166" t="s">
        <v>1246</v>
      </c>
      <c r="J1166" t="s">
        <v>936</v>
      </c>
      <c r="K1166" t="s">
        <v>3887</v>
      </c>
      <c r="L1166" t="s">
        <v>3888</v>
      </c>
      <c r="M1166" t="s">
        <v>988</v>
      </c>
      <c r="N1166" t="s">
        <v>58</v>
      </c>
      <c r="O1166">
        <v>15807</v>
      </c>
      <c r="P1166">
        <v>18319</v>
      </c>
      <c r="Q1166" t="s">
        <v>59</v>
      </c>
      <c r="R1166">
        <v>528</v>
      </c>
      <c r="S1166" s="2">
        <v>45068</v>
      </c>
      <c r="T1166" s="2">
        <v>45074</v>
      </c>
      <c r="U1166">
        <v>42063</v>
      </c>
      <c r="V1166" t="s">
        <v>106</v>
      </c>
      <c r="W1166">
        <v>762</v>
      </c>
      <c r="X1166" t="s">
        <v>60</v>
      </c>
      <c r="Y1166" t="s">
        <v>61</v>
      </c>
      <c r="Z1166">
        <v>1022</v>
      </c>
      <c r="AA1166">
        <v>561</v>
      </c>
      <c r="AB1166">
        <v>16870</v>
      </c>
      <c r="AC1166" t="s">
        <v>46</v>
      </c>
    </row>
    <row r="1167" spans="1:29" x14ac:dyDescent="0.3">
      <c r="A1167" s="1" t="s">
        <v>47</v>
      </c>
      <c r="B1167" t="s">
        <v>234</v>
      </c>
      <c r="C1167" t="s">
        <v>853</v>
      </c>
      <c r="D1167" t="s">
        <v>155</v>
      </c>
      <c r="E1167">
        <v>3</v>
      </c>
      <c r="F1167" t="s">
        <v>129</v>
      </c>
      <c r="G1167" t="s">
        <v>574</v>
      </c>
      <c r="H1167" t="s">
        <v>79</v>
      </c>
      <c r="I1167" t="s">
        <v>621</v>
      </c>
      <c r="J1167" t="s">
        <v>3889</v>
      </c>
      <c r="K1167" t="s">
        <v>3890</v>
      </c>
      <c r="L1167" t="s">
        <v>3891</v>
      </c>
      <c r="M1167" t="s">
        <v>2944</v>
      </c>
      <c r="N1167" t="s">
        <v>84</v>
      </c>
      <c r="O1167">
        <v>11100</v>
      </c>
      <c r="P1167">
        <v>13960</v>
      </c>
      <c r="Q1167" t="s">
        <v>59</v>
      </c>
      <c r="R1167">
        <v>293</v>
      </c>
      <c r="S1167" s="2">
        <v>44916</v>
      </c>
      <c r="T1167" s="2">
        <v>44936</v>
      </c>
      <c r="U1167">
        <v>49448</v>
      </c>
      <c r="V1167" t="s">
        <v>85</v>
      </c>
      <c r="W1167">
        <v>598</v>
      </c>
      <c r="X1167" t="s">
        <v>60</v>
      </c>
      <c r="Y1167" t="s">
        <v>72</v>
      </c>
      <c r="Z1167">
        <v>0</v>
      </c>
      <c r="AA1167">
        <v>553</v>
      </c>
      <c r="AB1167">
        <v>12656</v>
      </c>
      <c r="AC1167" t="s">
        <v>73</v>
      </c>
    </row>
    <row r="1168" spans="1:29" x14ac:dyDescent="0.3">
      <c r="A1168" s="1" t="s">
        <v>29</v>
      </c>
      <c r="B1168" t="s">
        <v>62</v>
      </c>
      <c r="C1168" t="s">
        <v>2993</v>
      </c>
      <c r="D1168" t="s">
        <v>155</v>
      </c>
      <c r="E1168">
        <v>7</v>
      </c>
      <c r="F1168" t="s">
        <v>99</v>
      </c>
      <c r="G1168" t="s">
        <v>631</v>
      </c>
      <c r="H1168" t="s">
        <v>79</v>
      </c>
      <c r="I1168" t="s">
        <v>112</v>
      </c>
      <c r="J1168" t="s">
        <v>3892</v>
      </c>
      <c r="K1168" t="s">
        <v>3893</v>
      </c>
      <c r="L1168" t="s">
        <v>3894</v>
      </c>
      <c r="M1168" t="s">
        <v>584</v>
      </c>
      <c r="N1168" t="s">
        <v>84</v>
      </c>
      <c r="O1168">
        <v>25564</v>
      </c>
      <c r="P1168">
        <v>29941</v>
      </c>
      <c r="Q1168" t="s">
        <v>41</v>
      </c>
      <c r="R1168">
        <v>828</v>
      </c>
      <c r="S1168" s="2">
        <v>44959</v>
      </c>
      <c r="T1168" t="s">
        <v>42</v>
      </c>
      <c r="U1168">
        <v>0</v>
      </c>
      <c r="V1168" t="s">
        <v>106</v>
      </c>
      <c r="W1168">
        <v>421</v>
      </c>
      <c r="X1168" t="s">
        <v>44</v>
      </c>
      <c r="Y1168" t="s">
        <v>61</v>
      </c>
      <c r="Z1168">
        <v>0</v>
      </c>
      <c r="AA1168">
        <v>456</v>
      </c>
      <c r="AB1168">
        <v>25769</v>
      </c>
      <c r="AC1168" t="s">
        <v>46</v>
      </c>
    </row>
    <row r="1169" spans="1:29" x14ac:dyDescent="0.3">
      <c r="A1169" s="1" t="s">
        <v>29</v>
      </c>
      <c r="B1169" t="s">
        <v>228</v>
      </c>
      <c r="C1169" t="s">
        <v>1545</v>
      </c>
      <c r="D1169" t="s">
        <v>138</v>
      </c>
      <c r="E1169">
        <v>4</v>
      </c>
      <c r="F1169" t="s">
        <v>99</v>
      </c>
      <c r="G1169" t="s">
        <v>100</v>
      </c>
      <c r="H1169" t="s">
        <v>79</v>
      </c>
      <c r="I1169" t="s">
        <v>910</v>
      </c>
      <c r="J1169" t="s">
        <v>2513</v>
      </c>
      <c r="K1169" t="s">
        <v>3895</v>
      </c>
      <c r="L1169" t="s">
        <v>3896</v>
      </c>
      <c r="M1169" t="s">
        <v>964</v>
      </c>
      <c r="N1169" t="s">
        <v>40</v>
      </c>
      <c r="O1169">
        <v>21615</v>
      </c>
      <c r="P1169">
        <v>25110</v>
      </c>
      <c r="Q1169" t="s">
        <v>59</v>
      </c>
      <c r="R1169">
        <v>129</v>
      </c>
      <c r="S1169" s="2">
        <v>45264</v>
      </c>
      <c r="T1169" t="s">
        <v>42</v>
      </c>
      <c r="U1169">
        <v>24486</v>
      </c>
      <c r="V1169" t="s">
        <v>106</v>
      </c>
      <c r="W1169">
        <v>777</v>
      </c>
      <c r="X1169" t="s">
        <v>44</v>
      </c>
      <c r="Y1169" t="s">
        <v>72</v>
      </c>
      <c r="Z1169">
        <v>0</v>
      </c>
      <c r="AA1169">
        <v>355</v>
      </c>
      <c r="AB1169">
        <v>24366</v>
      </c>
      <c r="AC1169" t="s">
        <v>73</v>
      </c>
    </row>
    <row r="1170" spans="1:29" x14ac:dyDescent="0.3">
      <c r="A1170" s="1" t="s">
        <v>47</v>
      </c>
      <c r="B1170" t="s">
        <v>176</v>
      </c>
      <c r="C1170" t="s">
        <v>334</v>
      </c>
      <c r="D1170" t="s">
        <v>178</v>
      </c>
      <c r="E1170">
        <v>3</v>
      </c>
      <c r="F1170" t="s">
        <v>120</v>
      </c>
      <c r="G1170" t="s">
        <v>468</v>
      </c>
      <c r="H1170" t="s">
        <v>35</v>
      </c>
      <c r="I1170" t="s">
        <v>3897</v>
      </c>
      <c r="J1170" t="s">
        <v>3898</v>
      </c>
      <c r="K1170" t="s">
        <v>3899</v>
      </c>
      <c r="L1170" t="s">
        <v>3900</v>
      </c>
      <c r="M1170" t="s">
        <v>957</v>
      </c>
      <c r="N1170" t="s">
        <v>84</v>
      </c>
      <c r="O1170">
        <v>11597</v>
      </c>
      <c r="P1170">
        <v>14704</v>
      </c>
      <c r="Q1170" t="s">
        <v>95</v>
      </c>
      <c r="R1170">
        <v>793</v>
      </c>
      <c r="S1170" s="2">
        <v>45340</v>
      </c>
      <c r="T1170" t="s">
        <v>42</v>
      </c>
      <c r="U1170">
        <v>0</v>
      </c>
      <c r="V1170" t="s">
        <v>85</v>
      </c>
      <c r="W1170">
        <v>408</v>
      </c>
      <c r="X1170" t="s">
        <v>44</v>
      </c>
      <c r="Y1170" t="s">
        <v>72</v>
      </c>
      <c r="Z1170">
        <v>0</v>
      </c>
      <c r="AA1170">
        <v>352</v>
      </c>
      <c r="AB1170">
        <v>13631</v>
      </c>
      <c r="AC1170" t="s">
        <v>46</v>
      </c>
    </row>
    <row r="1171" spans="1:29" x14ac:dyDescent="0.3">
      <c r="A1171" s="1" t="s">
        <v>29</v>
      </c>
      <c r="B1171" t="s">
        <v>393</v>
      </c>
      <c r="C1171" t="s">
        <v>2946</v>
      </c>
      <c r="D1171" t="s">
        <v>128</v>
      </c>
      <c r="E1171">
        <v>6</v>
      </c>
      <c r="F1171" t="s">
        <v>51</v>
      </c>
      <c r="G1171" t="s">
        <v>1427</v>
      </c>
      <c r="H1171" t="s">
        <v>79</v>
      </c>
      <c r="I1171" t="s">
        <v>3901</v>
      </c>
      <c r="J1171" t="s">
        <v>3154</v>
      </c>
      <c r="K1171" t="s">
        <v>3902</v>
      </c>
      <c r="L1171" t="s">
        <v>3903</v>
      </c>
      <c r="M1171" t="s">
        <v>603</v>
      </c>
      <c r="N1171" t="s">
        <v>58</v>
      </c>
      <c r="O1171">
        <v>19341</v>
      </c>
      <c r="P1171">
        <v>23303</v>
      </c>
      <c r="Q1171" t="s">
        <v>41</v>
      </c>
      <c r="R1171">
        <v>511</v>
      </c>
      <c r="S1171" s="2">
        <v>44504</v>
      </c>
      <c r="T1171" t="s">
        <v>42</v>
      </c>
      <c r="U1171">
        <v>0</v>
      </c>
      <c r="V1171" t="s">
        <v>106</v>
      </c>
      <c r="W1171">
        <v>705</v>
      </c>
      <c r="X1171" t="s">
        <v>44</v>
      </c>
      <c r="Y1171" t="s">
        <v>72</v>
      </c>
      <c r="Z1171">
        <v>1712</v>
      </c>
      <c r="AA1171">
        <v>372</v>
      </c>
      <c r="AB1171">
        <v>21386</v>
      </c>
      <c r="AC1171" t="s">
        <v>73</v>
      </c>
    </row>
    <row r="1172" spans="1:29" x14ac:dyDescent="0.3">
      <c r="A1172" s="1" t="s">
        <v>47</v>
      </c>
      <c r="B1172" t="s">
        <v>234</v>
      </c>
      <c r="C1172" t="s">
        <v>1375</v>
      </c>
      <c r="D1172" t="s">
        <v>76</v>
      </c>
      <c r="E1172">
        <v>4</v>
      </c>
      <c r="F1172" t="s">
        <v>64</v>
      </c>
      <c r="G1172" t="s">
        <v>1152</v>
      </c>
      <c r="H1172" t="s">
        <v>79</v>
      </c>
      <c r="I1172" t="s">
        <v>906</v>
      </c>
      <c r="J1172" t="s">
        <v>224</v>
      </c>
      <c r="K1172" t="s">
        <v>3904</v>
      </c>
      <c r="L1172" t="s">
        <v>3905</v>
      </c>
      <c r="M1172" t="s">
        <v>2944</v>
      </c>
      <c r="N1172" t="s">
        <v>94</v>
      </c>
      <c r="O1172">
        <v>13821</v>
      </c>
      <c r="P1172">
        <v>16242</v>
      </c>
      <c r="Q1172" t="s">
        <v>95</v>
      </c>
      <c r="R1172">
        <v>6</v>
      </c>
      <c r="S1172" s="2">
        <v>45062</v>
      </c>
      <c r="T1172" t="s">
        <v>42</v>
      </c>
      <c r="U1172">
        <v>0</v>
      </c>
      <c r="V1172" t="s">
        <v>71</v>
      </c>
      <c r="W1172">
        <v>564</v>
      </c>
      <c r="X1172" t="s">
        <v>44</v>
      </c>
      <c r="Y1172" t="s">
        <v>45</v>
      </c>
      <c r="Z1172">
        <v>0</v>
      </c>
      <c r="AA1172">
        <v>515</v>
      </c>
      <c r="AB1172">
        <v>15399</v>
      </c>
      <c r="AC1172" t="s">
        <v>46</v>
      </c>
    </row>
    <row r="1173" spans="1:29" x14ac:dyDescent="0.3">
      <c r="A1173" s="1" t="s">
        <v>47</v>
      </c>
      <c r="B1173" t="s">
        <v>145</v>
      </c>
      <c r="C1173" t="s">
        <v>1413</v>
      </c>
      <c r="D1173" t="s">
        <v>236</v>
      </c>
      <c r="E1173">
        <v>4</v>
      </c>
      <c r="F1173" t="s">
        <v>271</v>
      </c>
      <c r="G1173" t="s">
        <v>1298</v>
      </c>
      <c r="H1173" t="s">
        <v>79</v>
      </c>
      <c r="I1173" t="s">
        <v>341</v>
      </c>
      <c r="J1173" t="s">
        <v>530</v>
      </c>
      <c r="K1173">
        <v>6077948160</v>
      </c>
      <c r="L1173" t="s">
        <v>3906</v>
      </c>
      <c r="M1173" t="s">
        <v>449</v>
      </c>
      <c r="N1173" t="s">
        <v>40</v>
      </c>
      <c r="O1173">
        <v>3358</v>
      </c>
      <c r="P1173">
        <v>7862</v>
      </c>
      <c r="Q1173" t="s">
        <v>41</v>
      </c>
      <c r="R1173">
        <v>59</v>
      </c>
      <c r="S1173" s="2">
        <v>45127</v>
      </c>
      <c r="T1173" t="s">
        <v>42</v>
      </c>
      <c r="U1173">
        <v>0</v>
      </c>
      <c r="V1173" t="s">
        <v>85</v>
      </c>
      <c r="W1173">
        <v>667</v>
      </c>
      <c r="X1173" t="s">
        <v>44</v>
      </c>
      <c r="Y1173" t="s">
        <v>61</v>
      </c>
      <c r="Z1173">
        <v>0</v>
      </c>
      <c r="AA1173">
        <v>245</v>
      </c>
      <c r="AB1173">
        <v>6720</v>
      </c>
      <c r="AC1173" t="s">
        <v>46</v>
      </c>
    </row>
    <row r="1174" spans="1:29" x14ac:dyDescent="0.3">
      <c r="A1174" s="1" t="s">
        <v>29</v>
      </c>
      <c r="B1174" t="s">
        <v>30</v>
      </c>
      <c r="C1174" t="s">
        <v>2291</v>
      </c>
      <c r="D1174" t="s">
        <v>169</v>
      </c>
      <c r="E1174">
        <v>7</v>
      </c>
      <c r="F1174" t="s">
        <v>129</v>
      </c>
      <c r="G1174" t="s">
        <v>700</v>
      </c>
      <c r="H1174" t="s">
        <v>35</v>
      </c>
      <c r="I1174" t="s">
        <v>889</v>
      </c>
      <c r="J1174" t="s">
        <v>3907</v>
      </c>
      <c r="K1174" t="s">
        <v>3908</v>
      </c>
      <c r="L1174" t="s">
        <v>3909</v>
      </c>
      <c r="M1174" t="s">
        <v>3066</v>
      </c>
      <c r="N1174" t="s">
        <v>94</v>
      </c>
      <c r="O1174">
        <v>8445</v>
      </c>
      <c r="P1174">
        <v>10513</v>
      </c>
      <c r="Q1174" t="s">
        <v>41</v>
      </c>
      <c r="R1174">
        <v>567</v>
      </c>
      <c r="S1174" s="2">
        <v>44699</v>
      </c>
      <c r="T1174" t="s">
        <v>42</v>
      </c>
      <c r="U1174">
        <v>0</v>
      </c>
      <c r="V1174" t="s">
        <v>85</v>
      </c>
      <c r="W1174">
        <v>429</v>
      </c>
      <c r="X1174" t="s">
        <v>44</v>
      </c>
      <c r="Y1174" t="s">
        <v>61</v>
      </c>
      <c r="Z1174">
        <v>0</v>
      </c>
      <c r="AA1174">
        <v>484</v>
      </c>
      <c r="AB1174">
        <v>9377</v>
      </c>
      <c r="AC1174" t="s">
        <v>107</v>
      </c>
    </row>
    <row r="1175" spans="1:29" x14ac:dyDescent="0.3">
      <c r="A1175" s="1" t="s">
        <v>47</v>
      </c>
      <c r="B1175" t="s">
        <v>234</v>
      </c>
      <c r="C1175" t="s">
        <v>564</v>
      </c>
      <c r="D1175" t="s">
        <v>185</v>
      </c>
      <c r="E1175">
        <v>3</v>
      </c>
      <c r="F1175" t="s">
        <v>120</v>
      </c>
      <c r="G1175" t="s">
        <v>489</v>
      </c>
      <c r="H1175" t="s">
        <v>79</v>
      </c>
      <c r="I1175" t="s">
        <v>791</v>
      </c>
      <c r="J1175" t="s">
        <v>3910</v>
      </c>
      <c r="K1175" t="s">
        <v>3911</v>
      </c>
      <c r="L1175" t="s">
        <v>3912</v>
      </c>
      <c r="M1175" t="s">
        <v>984</v>
      </c>
      <c r="N1175" t="s">
        <v>84</v>
      </c>
      <c r="O1175">
        <v>29848</v>
      </c>
      <c r="P1175">
        <v>33443</v>
      </c>
      <c r="Q1175" t="s">
        <v>41</v>
      </c>
      <c r="R1175">
        <v>307</v>
      </c>
      <c r="S1175" s="2">
        <v>44815</v>
      </c>
      <c r="T1175" s="2">
        <v>44825</v>
      </c>
      <c r="U1175">
        <v>0</v>
      </c>
      <c r="V1175" t="s">
        <v>85</v>
      </c>
      <c r="W1175">
        <v>700</v>
      </c>
      <c r="X1175" t="s">
        <v>60</v>
      </c>
      <c r="Y1175" t="s">
        <v>61</v>
      </c>
      <c r="Z1175">
        <v>0</v>
      </c>
      <c r="AA1175">
        <v>168</v>
      </c>
      <c r="AB1175">
        <v>33033</v>
      </c>
      <c r="AC1175" t="s">
        <v>107</v>
      </c>
    </row>
    <row r="1176" spans="1:29" x14ac:dyDescent="0.3">
      <c r="A1176" s="1" t="s">
        <v>47</v>
      </c>
      <c r="B1176" t="s">
        <v>176</v>
      </c>
      <c r="C1176" t="s">
        <v>1633</v>
      </c>
      <c r="D1176" t="s">
        <v>128</v>
      </c>
      <c r="E1176">
        <v>3</v>
      </c>
      <c r="F1176" t="s">
        <v>120</v>
      </c>
      <c r="G1176" t="s">
        <v>1180</v>
      </c>
      <c r="H1176" t="s">
        <v>35</v>
      </c>
      <c r="I1176" t="s">
        <v>464</v>
      </c>
      <c r="J1176" t="s">
        <v>89</v>
      </c>
      <c r="K1176" t="s">
        <v>3913</v>
      </c>
      <c r="L1176" t="s">
        <v>3914</v>
      </c>
      <c r="M1176" t="s">
        <v>887</v>
      </c>
      <c r="N1176" t="s">
        <v>58</v>
      </c>
      <c r="O1176">
        <v>29146</v>
      </c>
      <c r="P1176">
        <v>32220</v>
      </c>
      <c r="Q1176" t="s">
        <v>59</v>
      </c>
      <c r="R1176">
        <v>278</v>
      </c>
      <c r="S1176" s="2">
        <v>44581</v>
      </c>
      <c r="T1176" s="2">
        <v>44592</v>
      </c>
      <c r="U1176">
        <v>9974</v>
      </c>
      <c r="V1176" t="s">
        <v>71</v>
      </c>
      <c r="W1176">
        <v>542</v>
      </c>
      <c r="X1176" t="s">
        <v>60</v>
      </c>
      <c r="Y1176" t="s">
        <v>72</v>
      </c>
      <c r="Z1176">
        <v>1526</v>
      </c>
      <c r="AA1176">
        <v>474</v>
      </c>
      <c r="AB1176">
        <v>30633</v>
      </c>
      <c r="AC1176" t="s">
        <v>73</v>
      </c>
    </row>
    <row r="1177" spans="1:29" x14ac:dyDescent="0.3">
      <c r="A1177" s="1" t="s">
        <v>29</v>
      </c>
      <c r="B1177" t="s">
        <v>74</v>
      </c>
      <c r="C1177" t="s">
        <v>1460</v>
      </c>
      <c r="D1177" t="s">
        <v>76</v>
      </c>
      <c r="E1177">
        <v>10</v>
      </c>
      <c r="F1177" t="s">
        <v>51</v>
      </c>
      <c r="G1177" t="s">
        <v>237</v>
      </c>
      <c r="H1177" t="s">
        <v>79</v>
      </c>
      <c r="I1177" t="s">
        <v>536</v>
      </c>
      <c r="J1177" t="s">
        <v>1626</v>
      </c>
      <c r="K1177" t="s">
        <v>3915</v>
      </c>
      <c r="L1177" t="s">
        <v>3916</v>
      </c>
      <c r="M1177" t="s">
        <v>1718</v>
      </c>
      <c r="N1177" t="s">
        <v>94</v>
      </c>
      <c r="O1177">
        <v>6416</v>
      </c>
      <c r="P1177">
        <v>11021</v>
      </c>
      <c r="Q1177" t="s">
        <v>41</v>
      </c>
      <c r="R1177">
        <v>805</v>
      </c>
      <c r="S1177" s="2">
        <v>45074</v>
      </c>
      <c r="T1177" t="s">
        <v>42</v>
      </c>
      <c r="U1177">
        <v>0</v>
      </c>
      <c r="V1177" t="s">
        <v>43</v>
      </c>
      <c r="W1177">
        <v>646</v>
      </c>
      <c r="X1177" t="s">
        <v>44</v>
      </c>
      <c r="Y1177" t="s">
        <v>45</v>
      </c>
      <c r="Z1177">
        <v>0</v>
      </c>
      <c r="AA1177">
        <v>56</v>
      </c>
      <c r="AB1177">
        <v>7871</v>
      </c>
      <c r="AC1177" t="s">
        <v>46</v>
      </c>
    </row>
    <row r="1178" spans="1:29" x14ac:dyDescent="0.3">
      <c r="A1178" s="1" t="s">
        <v>29</v>
      </c>
      <c r="B1178" t="s">
        <v>30</v>
      </c>
      <c r="C1178" t="s">
        <v>2187</v>
      </c>
      <c r="D1178" t="s">
        <v>236</v>
      </c>
      <c r="E1178">
        <v>6</v>
      </c>
      <c r="F1178" t="s">
        <v>51</v>
      </c>
      <c r="G1178" t="s">
        <v>237</v>
      </c>
      <c r="H1178" t="s">
        <v>35</v>
      </c>
      <c r="I1178" t="s">
        <v>238</v>
      </c>
      <c r="J1178" t="s">
        <v>3341</v>
      </c>
      <c r="K1178" t="s">
        <v>3917</v>
      </c>
      <c r="L1178" t="s">
        <v>3918</v>
      </c>
      <c r="M1178" t="s">
        <v>269</v>
      </c>
      <c r="N1178" t="s">
        <v>84</v>
      </c>
      <c r="O1178">
        <v>29069</v>
      </c>
      <c r="P1178">
        <v>32856</v>
      </c>
      <c r="Q1178" t="s">
        <v>95</v>
      </c>
      <c r="R1178">
        <v>228</v>
      </c>
      <c r="S1178" s="2">
        <v>44515</v>
      </c>
      <c r="T1178" t="s">
        <v>42</v>
      </c>
      <c r="U1178">
        <v>0</v>
      </c>
      <c r="V1178" t="s">
        <v>43</v>
      </c>
      <c r="W1178">
        <v>576</v>
      </c>
      <c r="X1178" t="s">
        <v>44</v>
      </c>
      <c r="Y1178" t="s">
        <v>61</v>
      </c>
      <c r="Z1178">
        <v>0</v>
      </c>
      <c r="AA1178">
        <v>518</v>
      </c>
      <c r="AB1178">
        <v>30913</v>
      </c>
      <c r="AC1178" t="s">
        <v>107</v>
      </c>
    </row>
    <row r="1179" spans="1:29" x14ac:dyDescent="0.3">
      <c r="A1179" s="1" t="s">
        <v>47</v>
      </c>
      <c r="B1179" t="s">
        <v>234</v>
      </c>
      <c r="C1179" t="s">
        <v>2309</v>
      </c>
      <c r="D1179" t="s">
        <v>50</v>
      </c>
      <c r="E1179">
        <v>1</v>
      </c>
      <c r="F1179" t="s">
        <v>120</v>
      </c>
      <c r="G1179" t="s">
        <v>543</v>
      </c>
      <c r="H1179" t="s">
        <v>79</v>
      </c>
      <c r="I1179" t="s">
        <v>1055</v>
      </c>
      <c r="J1179" t="s">
        <v>3919</v>
      </c>
      <c r="K1179" t="s">
        <v>3920</v>
      </c>
      <c r="L1179" t="s">
        <v>3921</v>
      </c>
      <c r="M1179" t="s">
        <v>800</v>
      </c>
      <c r="N1179" t="s">
        <v>94</v>
      </c>
      <c r="O1179">
        <v>21159</v>
      </c>
      <c r="P1179">
        <v>25586</v>
      </c>
      <c r="Q1179" t="s">
        <v>41</v>
      </c>
      <c r="R1179">
        <v>672</v>
      </c>
      <c r="S1179" s="2">
        <v>44391</v>
      </c>
      <c r="T1179" s="2">
        <v>44412</v>
      </c>
      <c r="U1179">
        <v>0</v>
      </c>
      <c r="V1179" t="s">
        <v>43</v>
      </c>
      <c r="W1179">
        <v>695</v>
      </c>
      <c r="X1179" t="s">
        <v>60</v>
      </c>
      <c r="Y1179" t="s">
        <v>61</v>
      </c>
      <c r="Z1179">
        <v>0</v>
      </c>
      <c r="AA1179">
        <v>608</v>
      </c>
      <c r="AB1179">
        <v>21707</v>
      </c>
      <c r="AC1179" t="s">
        <v>73</v>
      </c>
    </row>
    <row r="1180" spans="1:29" x14ac:dyDescent="0.3">
      <c r="A1180" s="1" t="s">
        <v>47</v>
      </c>
      <c r="B1180" t="s">
        <v>176</v>
      </c>
      <c r="C1180" t="s">
        <v>1660</v>
      </c>
      <c r="D1180" t="s">
        <v>155</v>
      </c>
      <c r="E1180">
        <v>3</v>
      </c>
      <c r="F1180" t="s">
        <v>129</v>
      </c>
      <c r="G1180" t="s">
        <v>1528</v>
      </c>
      <c r="H1180" t="s">
        <v>79</v>
      </c>
      <c r="I1180" t="s">
        <v>1553</v>
      </c>
      <c r="J1180" t="s">
        <v>3922</v>
      </c>
      <c r="K1180" t="s">
        <v>3923</v>
      </c>
      <c r="L1180" t="s">
        <v>3924</v>
      </c>
      <c r="M1180" t="s">
        <v>214</v>
      </c>
      <c r="N1180" t="s">
        <v>84</v>
      </c>
      <c r="O1180">
        <v>20165</v>
      </c>
      <c r="P1180">
        <v>23645</v>
      </c>
      <c r="Q1180" t="s">
        <v>95</v>
      </c>
      <c r="R1180">
        <v>821</v>
      </c>
      <c r="S1180" s="2">
        <v>44564</v>
      </c>
      <c r="T1180" t="s">
        <v>42</v>
      </c>
      <c r="U1180">
        <v>0</v>
      </c>
      <c r="V1180" t="s">
        <v>106</v>
      </c>
      <c r="W1180">
        <v>461</v>
      </c>
      <c r="X1180" t="s">
        <v>44</v>
      </c>
      <c r="Y1180" t="s">
        <v>61</v>
      </c>
      <c r="Z1180">
        <v>0</v>
      </c>
      <c r="AA1180">
        <v>567</v>
      </c>
      <c r="AB1180">
        <v>20836</v>
      </c>
      <c r="AC1180" t="s">
        <v>107</v>
      </c>
    </row>
    <row r="1181" spans="1:29" x14ac:dyDescent="0.3">
      <c r="A1181" s="1" t="s">
        <v>47</v>
      </c>
      <c r="B1181" t="s">
        <v>145</v>
      </c>
      <c r="C1181" t="s">
        <v>146</v>
      </c>
      <c r="D1181" t="s">
        <v>128</v>
      </c>
      <c r="E1181">
        <v>2</v>
      </c>
      <c r="F1181" t="s">
        <v>51</v>
      </c>
      <c r="G1181" t="s">
        <v>285</v>
      </c>
      <c r="H1181" t="s">
        <v>35</v>
      </c>
      <c r="I1181" t="s">
        <v>1313</v>
      </c>
      <c r="J1181" t="s">
        <v>3925</v>
      </c>
      <c r="K1181" t="s">
        <v>3926</v>
      </c>
      <c r="L1181" t="s">
        <v>3927</v>
      </c>
      <c r="M1181" t="s">
        <v>2358</v>
      </c>
      <c r="N1181" t="s">
        <v>40</v>
      </c>
      <c r="O1181">
        <v>15163</v>
      </c>
      <c r="P1181">
        <v>18152</v>
      </c>
      <c r="Q1181" t="s">
        <v>41</v>
      </c>
      <c r="R1181">
        <v>393</v>
      </c>
      <c r="S1181" s="2">
        <v>45300</v>
      </c>
      <c r="T1181" t="s">
        <v>42</v>
      </c>
      <c r="U1181">
        <v>0</v>
      </c>
      <c r="V1181" t="s">
        <v>71</v>
      </c>
      <c r="W1181">
        <v>699</v>
      </c>
      <c r="X1181" t="s">
        <v>44</v>
      </c>
      <c r="Y1181" t="s">
        <v>72</v>
      </c>
      <c r="Z1181">
        <v>0</v>
      </c>
      <c r="AA1181">
        <v>646</v>
      </c>
      <c r="AB1181">
        <v>15794</v>
      </c>
      <c r="AC1181" t="s">
        <v>73</v>
      </c>
    </row>
    <row r="1182" spans="1:29" x14ac:dyDescent="0.3">
      <c r="A1182" s="1" t="s">
        <v>47</v>
      </c>
      <c r="B1182" t="s">
        <v>48</v>
      </c>
      <c r="C1182" t="s">
        <v>284</v>
      </c>
      <c r="D1182" t="s">
        <v>201</v>
      </c>
      <c r="E1182">
        <v>10</v>
      </c>
      <c r="F1182" t="s">
        <v>77</v>
      </c>
      <c r="G1182" t="s">
        <v>980</v>
      </c>
      <c r="H1182" t="s">
        <v>79</v>
      </c>
      <c r="I1182" t="s">
        <v>265</v>
      </c>
      <c r="J1182" t="s">
        <v>524</v>
      </c>
      <c r="K1182" t="s">
        <v>3928</v>
      </c>
      <c r="L1182" t="s">
        <v>3929</v>
      </c>
      <c r="M1182" t="s">
        <v>1479</v>
      </c>
      <c r="N1182" t="s">
        <v>58</v>
      </c>
      <c r="O1182">
        <v>4550</v>
      </c>
      <c r="P1182">
        <v>9065</v>
      </c>
      <c r="Q1182" t="s">
        <v>41</v>
      </c>
      <c r="R1182">
        <v>138</v>
      </c>
      <c r="S1182" s="2">
        <v>44452</v>
      </c>
      <c r="T1182" t="s">
        <v>42</v>
      </c>
      <c r="U1182">
        <v>0</v>
      </c>
      <c r="V1182" t="s">
        <v>71</v>
      </c>
      <c r="W1182">
        <v>539</v>
      </c>
      <c r="X1182" t="s">
        <v>44</v>
      </c>
      <c r="Y1182" t="s">
        <v>45</v>
      </c>
      <c r="Z1182">
        <v>3776</v>
      </c>
      <c r="AA1182">
        <v>979</v>
      </c>
      <c r="AB1182">
        <v>5533</v>
      </c>
      <c r="AC1182" t="s">
        <v>107</v>
      </c>
    </row>
    <row r="1183" spans="1:29" x14ac:dyDescent="0.3">
      <c r="A1183" s="1" t="s">
        <v>29</v>
      </c>
      <c r="B1183" t="s">
        <v>62</v>
      </c>
      <c r="C1183" t="s">
        <v>1552</v>
      </c>
      <c r="D1183" t="s">
        <v>138</v>
      </c>
      <c r="E1183">
        <v>1</v>
      </c>
      <c r="F1183" t="s">
        <v>99</v>
      </c>
      <c r="G1183" t="s">
        <v>724</v>
      </c>
      <c r="H1183" t="s">
        <v>35</v>
      </c>
      <c r="I1183" t="s">
        <v>2161</v>
      </c>
      <c r="J1183" t="s">
        <v>3930</v>
      </c>
      <c r="K1183">
        <v>5067074767</v>
      </c>
      <c r="L1183" t="s">
        <v>3931</v>
      </c>
      <c r="M1183" t="s">
        <v>404</v>
      </c>
      <c r="N1183" t="s">
        <v>84</v>
      </c>
      <c r="O1183">
        <v>5250</v>
      </c>
      <c r="P1183">
        <v>9342</v>
      </c>
      <c r="Q1183" t="s">
        <v>41</v>
      </c>
      <c r="R1183">
        <v>149</v>
      </c>
      <c r="S1183" s="2">
        <v>45237</v>
      </c>
      <c r="T1183" t="s">
        <v>42</v>
      </c>
      <c r="U1183">
        <v>0</v>
      </c>
      <c r="V1183" t="s">
        <v>106</v>
      </c>
      <c r="W1183">
        <v>520</v>
      </c>
      <c r="X1183" t="s">
        <v>44</v>
      </c>
      <c r="Y1183" t="s">
        <v>72</v>
      </c>
      <c r="Z1183">
        <v>0</v>
      </c>
      <c r="AA1183">
        <v>200</v>
      </c>
      <c r="AB1183">
        <v>6535</v>
      </c>
      <c r="AC1183" t="s">
        <v>107</v>
      </c>
    </row>
    <row r="1184" spans="1:29" x14ac:dyDescent="0.3">
      <c r="A1184" s="1" t="s">
        <v>29</v>
      </c>
      <c r="B1184" t="s">
        <v>541</v>
      </c>
      <c r="C1184" t="s">
        <v>1114</v>
      </c>
      <c r="D1184" t="s">
        <v>32</v>
      </c>
      <c r="E1184">
        <v>6</v>
      </c>
      <c r="F1184" t="s">
        <v>64</v>
      </c>
      <c r="G1184" t="s">
        <v>65</v>
      </c>
      <c r="H1184" t="s">
        <v>35</v>
      </c>
      <c r="I1184" t="s">
        <v>36</v>
      </c>
      <c r="J1184" t="s">
        <v>319</v>
      </c>
      <c r="K1184" t="s">
        <v>3932</v>
      </c>
      <c r="L1184" t="s">
        <v>3933</v>
      </c>
      <c r="M1184" t="s">
        <v>1193</v>
      </c>
      <c r="N1184" t="s">
        <v>84</v>
      </c>
      <c r="O1184">
        <v>24418</v>
      </c>
      <c r="P1184">
        <v>29225</v>
      </c>
      <c r="Q1184" t="s">
        <v>59</v>
      </c>
      <c r="R1184">
        <v>449</v>
      </c>
      <c r="S1184" s="2">
        <v>44658</v>
      </c>
      <c r="T1184" s="2">
        <v>44683</v>
      </c>
      <c r="U1184">
        <v>43735</v>
      </c>
      <c r="V1184" t="s">
        <v>106</v>
      </c>
      <c r="W1184">
        <v>521</v>
      </c>
      <c r="X1184" t="s">
        <v>60</v>
      </c>
      <c r="Y1184" t="s">
        <v>72</v>
      </c>
      <c r="Z1184">
        <v>0</v>
      </c>
      <c r="AA1184">
        <v>193</v>
      </c>
      <c r="AB1184">
        <v>27160</v>
      </c>
      <c r="AC1184" t="s">
        <v>107</v>
      </c>
    </row>
    <row r="1185" spans="1:29" x14ac:dyDescent="0.3">
      <c r="A1185" s="1" t="s">
        <v>47</v>
      </c>
      <c r="B1185" t="s">
        <v>136</v>
      </c>
      <c r="C1185" t="s">
        <v>2546</v>
      </c>
      <c r="D1185" t="s">
        <v>98</v>
      </c>
      <c r="E1185">
        <v>9</v>
      </c>
      <c r="F1185" t="s">
        <v>51</v>
      </c>
      <c r="G1185" t="s">
        <v>237</v>
      </c>
      <c r="H1185" t="s">
        <v>79</v>
      </c>
      <c r="I1185" t="s">
        <v>668</v>
      </c>
      <c r="J1185" t="s">
        <v>2280</v>
      </c>
      <c r="K1185" t="s">
        <v>3934</v>
      </c>
      <c r="L1185" t="s">
        <v>3935</v>
      </c>
      <c r="M1185" t="s">
        <v>527</v>
      </c>
      <c r="N1185" t="s">
        <v>84</v>
      </c>
      <c r="O1185">
        <v>7737</v>
      </c>
      <c r="P1185">
        <v>12736</v>
      </c>
      <c r="Q1185" t="s">
        <v>95</v>
      </c>
      <c r="R1185">
        <v>806</v>
      </c>
      <c r="S1185" s="2">
        <v>44659</v>
      </c>
      <c r="T1185" t="s">
        <v>42</v>
      </c>
      <c r="U1185">
        <v>0</v>
      </c>
      <c r="V1185" t="s">
        <v>85</v>
      </c>
      <c r="W1185">
        <v>708</v>
      </c>
      <c r="X1185" t="s">
        <v>44</v>
      </c>
      <c r="Y1185" t="s">
        <v>45</v>
      </c>
      <c r="Z1185">
        <v>0</v>
      </c>
      <c r="AA1185">
        <v>648</v>
      </c>
      <c r="AB1185">
        <v>8293</v>
      </c>
      <c r="AC1185" t="s">
        <v>46</v>
      </c>
    </row>
    <row r="1186" spans="1:29" x14ac:dyDescent="0.3">
      <c r="A1186" s="1" t="s">
        <v>29</v>
      </c>
      <c r="B1186" t="s">
        <v>62</v>
      </c>
      <c r="C1186" t="s">
        <v>2993</v>
      </c>
      <c r="D1186" t="s">
        <v>50</v>
      </c>
      <c r="E1186">
        <v>6</v>
      </c>
      <c r="F1186" t="s">
        <v>64</v>
      </c>
      <c r="G1186" t="s">
        <v>376</v>
      </c>
      <c r="H1186" t="s">
        <v>79</v>
      </c>
      <c r="I1186" t="s">
        <v>3936</v>
      </c>
      <c r="J1186" t="s">
        <v>1080</v>
      </c>
      <c r="K1186">
        <f>1-469-135-8907</f>
        <v>-9510</v>
      </c>
      <c r="L1186" t="s">
        <v>3937</v>
      </c>
      <c r="M1186" t="s">
        <v>70</v>
      </c>
      <c r="N1186" t="s">
        <v>94</v>
      </c>
      <c r="O1186">
        <v>5758</v>
      </c>
      <c r="P1186">
        <v>8132</v>
      </c>
      <c r="Q1186" t="s">
        <v>59</v>
      </c>
      <c r="R1186">
        <v>375</v>
      </c>
      <c r="S1186" s="2">
        <v>44890</v>
      </c>
      <c r="T1186" t="s">
        <v>42</v>
      </c>
      <c r="U1186">
        <v>34537</v>
      </c>
      <c r="V1186" t="s">
        <v>71</v>
      </c>
      <c r="W1186">
        <v>536</v>
      </c>
      <c r="X1186" t="s">
        <v>44</v>
      </c>
      <c r="Y1186" t="s">
        <v>61</v>
      </c>
      <c r="Z1186">
        <v>0</v>
      </c>
      <c r="AA1186">
        <v>136</v>
      </c>
      <c r="AB1186">
        <v>7068</v>
      </c>
      <c r="AC1186" t="s">
        <v>73</v>
      </c>
    </row>
    <row r="1187" spans="1:29" x14ac:dyDescent="0.3">
      <c r="A1187" s="1" t="s">
        <v>29</v>
      </c>
      <c r="B1187" t="s">
        <v>327</v>
      </c>
      <c r="C1187" t="s">
        <v>585</v>
      </c>
      <c r="D1187" t="s">
        <v>128</v>
      </c>
      <c r="E1187">
        <v>4</v>
      </c>
      <c r="F1187" t="s">
        <v>99</v>
      </c>
      <c r="G1187" t="s">
        <v>558</v>
      </c>
      <c r="H1187" t="s">
        <v>79</v>
      </c>
      <c r="I1187" t="s">
        <v>729</v>
      </c>
      <c r="J1187" t="s">
        <v>211</v>
      </c>
      <c r="K1187">
        <v>2123249844</v>
      </c>
      <c r="L1187" t="s">
        <v>3938</v>
      </c>
      <c r="M1187" t="s">
        <v>2350</v>
      </c>
      <c r="N1187" t="s">
        <v>94</v>
      </c>
      <c r="O1187">
        <v>29245</v>
      </c>
      <c r="P1187">
        <v>32709</v>
      </c>
      <c r="Q1187" t="s">
        <v>41</v>
      </c>
      <c r="R1187">
        <v>516</v>
      </c>
      <c r="S1187" s="2">
        <v>44828</v>
      </c>
      <c r="T1187" s="2">
        <v>44839</v>
      </c>
      <c r="U1187">
        <v>0</v>
      </c>
      <c r="V1187" t="s">
        <v>85</v>
      </c>
      <c r="W1187">
        <v>794</v>
      </c>
      <c r="X1187" t="s">
        <v>60</v>
      </c>
      <c r="Y1187" t="s">
        <v>61</v>
      </c>
      <c r="Z1187">
        <v>0</v>
      </c>
      <c r="AA1187">
        <v>231</v>
      </c>
      <c r="AB1187">
        <v>30157</v>
      </c>
      <c r="AC1187" t="s">
        <v>46</v>
      </c>
    </row>
    <row r="1188" spans="1:29" x14ac:dyDescent="0.3">
      <c r="A1188" s="1" t="s">
        <v>47</v>
      </c>
      <c r="B1188" t="s">
        <v>234</v>
      </c>
      <c r="C1188" t="s">
        <v>796</v>
      </c>
      <c r="D1188" t="s">
        <v>50</v>
      </c>
      <c r="E1188">
        <v>7</v>
      </c>
      <c r="F1188" t="s">
        <v>51</v>
      </c>
      <c r="G1188" t="s">
        <v>710</v>
      </c>
      <c r="H1188" t="s">
        <v>79</v>
      </c>
      <c r="I1188" t="s">
        <v>2994</v>
      </c>
      <c r="J1188" t="s">
        <v>157</v>
      </c>
      <c r="K1188">
        <v>1091841781</v>
      </c>
      <c r="L1188" t="s">
        <v>3939</v>
      </c>
      <c r="M1188" t="s">
        <v>2756</v>
      </c>
      <c r="N1188" t="s">
        <v>58</v>
      </c>
      <c r="O1188">
        <v>24834</v>
      </c>
      <c r="P1188">
        <v>27752</v>
      </c>
      <c r="Q1188" t="s">
        <v>95</v>
      </c>
      <c r="R1188">
        <v>193</v>
      </c>
      <c r="S1188" s="2">
        <v>45152</v>
      </c>
      <c r="T1188" s="2">
        <v>45181</v>
      </c>
      <c r="U1188">
        <v>0</v>
      </c>
      <c r="V1188" t="s">
        <v>43</v>
      </c>
      <c r="W1188">
        <v>416</v>
      </c>
      <c r="X1188" t="s">
        <v>60</v>
      </c>
      <c r="Y1188" t="s">
        <v>45</v>
      </c>
      <c r="Z1188">
        <v>3886</v>
      </c>
      <c r="AA1188">
        <v>728</v>
      </c>
      <c r="AB1188">
        <v>26524</v>
      </c>
      <c r="AC1188" t="s">
        <v>107</v>
      </c>
    </row>
    <row r="1189" spans="1:29" x14ac:dyDescent="0.3">
      <c r="A1189" s="1" t="s">
        <v>47</v>
      </c>
      <c r="B1189" t="s">
        <v>48</v>
      </c>
      <c r="C1189" t="s">
        <v>1787</v>
      </c>
      <c r="D1189" t="s">
        <v>119</v>
      </c>
      <c r="E1189">
        <v>1</v>
      </c>
      <c r="F1189" t="s">
        <v>221</v>
      </c>
      <c r="G1189" t="s">
        <v>1989</v>
      </c>
      <c r="H1189" t="s">
        <v>35</v>
      </c>
      <c r="I1189" t="s">
        <v>662</v>
      </c>
      <c r="J1189" t="s">
        <v>878</v>
      </c>
      <c r="K1189" t="s">
        <v>3940</v>
      </c>
      <c r="L1189" t="s">
        <v>3941</v>
      </c>
      <c r="M1189" t="s">
        <v>57</v>
      </c>
      <c r="N1189" t="s">
        <v>40</v>
      </c>
      <c r="O1189">
        <v>7704</v>
      </c>
      <c r="P1189">
        <v>10705</v>
      </c>
      <c r="Q1189" t="s">
        <v>41</v>
      </c>
      <c r="R1189">
        <v>523</v>
      </c>
      <c r="S1189" s="2">
        <v>44333</v>
      </c>
      <c r="T1189" s="2">
        <v>44344</v>
      </c>
      <c r="U1189">
        <v>0</v>
      </c>
      <c r="V1189" t="s">
        <v>85</v>
      </c>
      <c r="W1189">
        <v>538</v>
      </c>
      <c r="X1189" t="s">
        <v>60</v>
      </c>
      <c r="Y1189" t="s">
        <v>61</v>
      </c>
      <c r="Z1189">
        <v>0</v>
      </c>
      <c r="AA1189">
        <v>111</v>
      </c>
      <c r="AB1189">
        <v>8105</v>
      </c>
      <c r="AC1189" t="s">
        <v>107</v>
      </c>
    </row>
    <row r="1190" spans="1:29" x14ac:dyDescent="0.3">
      <c r="A1190" s="1" t="s">
        <v>29</v>
      </c>
      <c r="B1190" t="s">
        <v>96</v>
      </c>
      <c r="C1190" t="s">
        <v>2065</v>
      </c>
      <c r="D1190" t="s">
        <v>178</v>
      </c>
      <c r="E1190">
        <v>3</v>
      </c>
      <c r="F1190" t="s">
        <v>120</v>
      </c>
      <c r="G1190" t="s">
        <v>586</v>
      </c>
      <c r="H1190" t="s">
        <v>79</v>
      </c>
      <c r="I1190" t="s">
        <v>1008</v>
      </c>
      <c r="J1190" t="s">
        <v>372</v>
      </c>
      <c r="K1190" t="s">
        <v>3942</v>
      </c>
      <c r="L1190" t="s">
        <v>3943</v>
      </c>
      <c r="M1190" t="s">
        <v>1784</v>
      </c>
      <c r="N1190" t="s">
        <v>40</v>
      </c>
      <c r="O1190">
        <v>15462</v>
      </c>
      <c r="P1190">
        <v>17971</v>
      </c>
      <c r="Q1190" t="s">
        <v>59</v>
      </c>
      <c r="R1190">
        <v>728</v>
      </c>
      <c r="S1190" s="2">
        <v>45247</v>
      </c>
      <c r="T1190" t="s">
        <v>42</v>
      </c>
      <c r="U1190">
        <v>24536</v>
      </c>
      <c r="V1190" t="s">
        <v>106</v>
      </c>
      <c r="W1190">
        <v>574</v>
      </c>
      <c r="X1190" t="s">
        <v>44</v>
      </c>
      <c r="Y1190" t="s">
        <v>61</v>
      </c>
      <c r="Z1190">
        <v>0</v>
      </c>
      <c r="AA1190">
        <v>39</v>
      </c>
      <c r="AB1190">
        <v>17378</v>
      </c>
      <c r="AC1190" t="s">
        <v>73</v>
      </c>
    </row>
    <row r="1191" spans="1:29" x14ac:dyDescent="0.3">
      <c r="A1191" s="1" t="s">
        <v>47</v>
      </c>
      <c r="B1191" t="s">
        <v>592</v>
      </c>
      <c r="C1191" t="s">
        <v>2147</v>
      </c>
      <c r="D1191" t="s">
        <v>169</v>
      </c>
      <c r="E1191">
        <v>3</v>
      </c>
      <c r="F1191" t="s">
        <v>271</v>
      </c>
      <c r="G1191" t="s">
        <v>1110</v>
      </c>
      <c r="H1191" t="s">
        <v>35</v>
      </c>
      <c r="I1191" t="s">
        <v>910</v>
      </c>
      <c r="J1191" t="s">
        <v>928</v>
      </c>
      <c r="K1191" t="s">
        <v>3944</v>
      </c>
      <c r="L1191" t="s">
        <v>3945</v>
      </c>
      <c r="M1191" t="s">
        <v>919</v>
      </c>
      <c r="N1191" t="s">
        <v>58</v>
      </c>
      <c r="O1191">
        <v>5074</v>
      </c>
      <c r="P1191">
        <v>8852</v>
      </c>
      <c r="Q1191" t="s">
        <v>59</v>
      </c>
      <c r="R1191">
        <v>715</v>
      </c>
      <c r="S1191" s="2">
        <v>45002</v>
      </c>
      <c r="T1191" t="s">
        <v>42</v>
      </c>
      <c r="U1191">
        <v>11297</v>
      </c>
      <c r="V1191" t="s">
        <v>106</v>
      </c>
      <c r="W1191">
        <v>563</v>
      </c>
      <c r="X1191" t="s">
        <v>44</v>
      </c>
      <c r="Y1191" t="s">
        <v>45</v>
      </c>
      <c r="Z1191">
        <v>4898</v>
      </c>
      <c r="AA1191">
        <v>570</v>
      </c>
      <c r="AB1191">
        <v>5348</v>
      </c>
      <c r="AC1191" t="s">
        <v>46</v>
      </c>
    </row>
    <row r="1192" spans="1:29" x14ac:dyDescent="0.3">
      <c r="A1192" s="1" t="s">
        <v>29</v>
      </c>
      <c r="B1192" t="s">
        <v>228</v>
      </c>
      <c r="C1192" t="s">
        <v>229</v>
      </c>
      <c r="D1192" t="s">
        <v>138</v>
      </c>
      <c r="E1192">
        <v>5</v>
      </c>
      <c r="F1192" t="s">
        <v>33</v>
      </c>
      <c r="G1192" t="s">
        <v>170</v>
      </c>
      <c r="H1192" t="s">
        <v>79</v>
      </c>
      <c r="I1192" t="s">
        <v>656</v>
      </c>
      <c r="J1192" t="s">
        <v>1358</v>
      </c>
      <c r="K1192" t="s">
        <v>3946</v>
      </c>
      <c r="L1192" t="s">
        <v>3947</v>
      </c>
      <c r="M1192" t="s">
        <v>640</v>
      </c>
      <c r="N1192" t="s">
        <v>40</v>
      </c>
      <c r="O1192">
        <v>27673</v>
      </c>
      <c r="P1192">
        <v>32461</v>
      </c>
      <c r="Q1192" t="s">
        <v>59</v>
      </c>
      <c r="R1192">
        <v>423</v>
      </c>
      <c r="S1192" s="2">
        <v>44794</v>
      </c>
      <c r="T1192" t="s">
        <v>42</v>
      </c>
      <c r="U1192">
        <v>10091</v>
      </c>
      <c r="V1192" t="s">
        <v>71</v>
      </c>
      <c r="W1192">
        <v>415</v>
      </c>
      <c r="X1192" t="s">
        <v>44</v>
      </c>
      <c r="Y1192" t="s">
        <v>45</v>
      </c>
      <c r="Z1192">
        <v>0</v>
      </c>
      <c r="AA1192">
        <v>73</v>
      </c>
      <c r="AB1192">
        <v>29185</v>
      </c>
      <c r="AC1192" t="s">
        <v>107</v>
      </c>
    </row>
    <row r="1193" spans="1:29" x14ac:dyDescent="0.3">
      <c r="A1193" s="1" t="s">
        <v>47</v>
      </c>
      <c r="B1193" t="s">
        <v>145</v>
      </c>
      <c r="C1193" t="s">
        <v>146</v>
      </c>
      <c r="D1193" t="s">
        <v>169</v>
      </c>
      <c r="E1193">
        <v>9</v>
      </c>
      <c r="F1193" t="s">
        <v>129</v>
      </c>
      <c r="G1193" t="s">
        <v>574</v>
      </c>
      <c r="H1193" t="s">
        <v>79</v>
      </c>
      <c r="I1193" t="s">
        <v>265</v>
      </c>
      <c r="J1193" t="s">
        <v>3948</v>
      </c>
      <c r="K1193" t="s">
        <v>3949</v>
      </c>
      <c r="L1193" t="s">
        <v>3950</v>
      </c>
      <c r="M1193" t="s">
        <v>2358</v>
      </c>
      <c r="N1193" t="s">
        <v>40</v>
      </c>
      <c r="O1193">
        <v>14184</v>
      </c>
      <c r="P1193">
        <v>17326</v>
      </c>
      <c r="Q1193" t="s">
        <v>41</v>
      </c>
      <c r="R1193">
        <v>163</v>
      </c>
      <c r="S1193" s="2">
        <v>45272</v>
      </c>
      <c r="T1193" t="s">
        <v>42</v>
      </c>
      <c r="U1193">
        <v>0</v>
      </c>
      <c r="V1193" t="s">
        <v>43</v>
      </c>
      <c r="W1193">
        <v>733</v>
      </c>
      <c r="X1193" t="s">
        <v>44</v>
      </c>
      <c r="Y1193" t="s">
        <v>45</v>
      </c>
      <c r="Z1193">
        <v>0</v>
      </c>
      <c r="AA1193">
        <v>712</v>
      </c>
      <c r="AB1193">
        <v>14373</v>
      </c>
      <c r="AC1193" t="s">
        <v>46</v>
      </c>
    </row>
    <row r="1194" spans="1:29" x14ac:dyDescent="0.3">
      <c r="A1194" s="1" t="s">
        <v>47</v>
      </c>
      <c r="B1194" t="s">
        <v>117</v>
      </c>
      <c r="C1194" t="s">
        <v>1406</v>
      </c>
      <c r="D1194" t="s">
        <v>119</v>
      </c>
      <c r="E1194">
        <v>9</v>
      </c>
      <c r="F1194" t="s">
        <v>99</v>
      </c>
      <c r="G1194" t="s">
        <v>724</v>
      </c>
      <c r="H1194" t="s">
        <v>35</v>
      </c>
      <c r="I1194" t="s">
        <v>265</v>
      </c>
      <c r="J1194" t="s">
        <v>1892</v>
      </c>
      <c r="K1194">
        <f>1-655-885-3762</f>
        <v>-5301</v>
      </c>
      <c r="L1194" t="s">
        <v>3951</v>
      </c>
      <c r="M1194" t="s">
        <v>126</v>
      </c>
      <c r="N1194" t="s">
        <v>40</v>
      </c>
      <c r="O1194">
        <v>24232</v>
      </c>
      <c r="P1194">
        <v>27631</v>
      </c>
      <c r="Q1194" t="s">
        <v>59</v>
      </c>
      <c r="R1194">
        <v>292</v>
      </c>
      <c r="S1194" s="2">
        <v>45023</v>
      </c>
      <c r="T1194" t="s">
        <v>42</v>
      </c>
      <c r="U1194">
        <v>33376</v>
      </c>
      <c r="V1194" t="s">
        <v>43</v>
      </c>
      <c r="W1194">
        <v>467</v>
      </c>
      <c r="X1194" t="s">
        <v>44</v>
      </c>
      <c r="Y1194" t="s">
        <v>61</v>
      </c>
      <c r="Z1194">
        <v>0</v>
      </c>
      <c r="AA1194">
        <v>785</v>
      </c>
      <c r="AB1194">
        <v>26717</v>
      </c>
      <c r="AC1194" t="s">
        <v>107</v>
      </c>
    </row>
    <row r="1195" spans="1:29" x14ac:dyDescent="0.3">
      <c r="A1195" s="1" t="s">
        <v>47</v>
      </c>
      <c r="B1195" t="s">
        <v>161</v>
      </c>
      <c r="C1195" t="s">
        <v>734</v>
      </c>
      <c r="D1195" t="s">
        <v>50</v>
      </c>
      <c r="E1195">
        <v>7</v>
      </c>
      <c r="F1195" t="s">
        <v>186</v>
      </c>
      <c r="G1195" t="s">
        <v>1504</v>
      </c>
      <c r="H1195" t="s">
        <v>79</v>
      </c>
      <c r="I1195" t="s">
        <v>1711</v>
      </c>
      <c r="J1195" t="s">
        <v>359</v>
      </c>
      <c r="K1195">
        <v>1901423589</v>
      </c>
      <c r="L1195" t="s">
        <v>3952</v>
      </c>
      <c r="M1195" t="s">
        <v>167</v>
      </c>
      <c r="N1195" t="s">
        <v>84</v>
      </c>
      <c r="O1195">
        <v>20667</v>
      </c>
      <c r="P1195">
        <v>24910</v>
      </c>
      <c r="Q1195" t="s">
        <v>59</v>
      </c>
      <c r="R1195">
        <v>299</v>
      </c>
      <c r="S1195" s="2">
        <v>45214</v>
      </c>
      <c r="T1195" t="s">
        <v>42</v>
      </c>
      <c r="U1195">
        <v>47210</v>
      </c>
      <c r="V1195" t="s">
        <v>106</v>
      </c>
      <c r="W1195">
        <v>550</v>
      </c>
      <c r="X1195" t="s">
        <v>44</v>
      </c>
      <c r="Y1195" t="s">
        <v>72</v>
      </c>
      <c r="Z1195">
        <v>0</v>
      </c>
      <c r="AA1195">
        <v>11</v>
      </c>
      <c r="AB1195">
        <v>23994</v>
      </c>
      <c r="AC1195" t="s">
        <v>73</v>
      </c>
    </row>
    <row r="1196" spans="1:29" x14ac:dyDescent="0.3">
      <c r="A1196" s="1" t="s">
        <v>47</v>
      </c>
      <c r="B1196" t="s">
        <v>153</v>
      </c>
      <c r="C1196" t="s">
        <v>1203</v>
      </c>
      <c r="D1196" t="s">
        <v>201</v>
      </c>
      <c r="E1196">
        <v>2</v>
      </c>
      <c r="F1196" t="s">
        <v>51</v>
      </c>
      <c r="G1196" t="s">
        <v>237</v>
      </c>
      <c r="H1196" t="s">
        <v>35</v>
      </c>
      <c r="I1196" t="s">
        <v>3953</v>
      </c>
      <c r="J1196" t="s">
        <v>748</v>
      </c>
      <c r="K1196" t="s">
        <v>3954</v>
      </c>
      <c r="L1196" t="s">
        <v>3955</v>
      </c>
      <c r="M1196" t="s">
        <v>1202</v>
      </c>
      <c r="N1196" t="s">
        <v>40</v>
      </c>
      <c r="O1196">
        <v>20395</v>
      </c>
      <c r="P1196">
        <v>24541</v>
      </c>
      <c r="Q1196" t="s">
        <v>95</v>
      </c>
      <c r="R1196">
        <v>872</v>
      </c>
      <c r="S1196" s="2">
        <v>44991</v>
      </c>
      <c r="T1196" t="s">
        <v>42</v>
      </c>
      <c r="U1196">
        <v>0</v>
      </c>
      <c r="V1196" t="s">
        <v>106</v>
      </c>
      <c r="W1196">
        <v>809</v>
      </c>
      <c r="X1196" t="s">
        <v>44</v>
      </c>
      <c r="Y1196" t="s">
        <v>61</v>
      </c>
      <c r="Z1196">
        <v>0</v>
      </c>
      <c r="AA1196">
        <v>908</v>
      </c>
      <c r="AB1196">
        <v>20413</v>
      </c>
      <c r="AC1196" t="s">
        <v>73</v>
      </c>
    </row>
    <row r="1197" spans="1:29" x14ac:dyDescent="0.3">
      <c r="A1197" s="1" t="s">
        <v>47</v>
      </c>
      <c r="B1197" t="s">
        <v>153</v>
      </c>
      <c r="C1197" t="s">
        <v>3956</v>
      </c>
      <c r="D1197" t="s">
        <v>169</v>
      </c>
      <c r="E1197">
        <v>9</v>
      </c>
      <c r="F1197" t="s">
        <v>221</v>
      </c>
      <c r="G1197" t="s">
        <v>506</v>
      </c>
      <c r="H1197" t="s">
        <v>79</v>
      </c>
      <c r="I1197" t="s">
        <v>3957</v>
      </c>
      <c r="J1197" t="s">
        <v>2274</v>
      </c>
      <c r="K1197" t="s">
        <v>3958</v>
      </c>
      <c r="L1197" t="s">
        <v>3959</v>
      </c>
      <c r="M1197" t="s">
        <v>160</v>
      </c>
      <c r="N1197" t="s">
        <v>84</v>
      </c>
      <c r="O1197">
        <v>23518</v>
      </c>
      <c r="P1197">
        <v>28399</v>
      </c>
      <c r="Q1197" t="s">
        <v>59</v>
      </c>
      <c r="R1197">
        <v>959</v>
      </c>
      <c r="S1197" s="2">
        <v>45150</v>
      </c>
      <c r="T1197" s="2">
        <v>45168</v>
      </c>
      <c r="U1197">
        <v>14603</v>
      </c>
      <c r="V1197" t="s">
        <v>85</v>
      </c>
      <c r="W1197">
        <v>653</v>
      </c>
      <c r="X1197" t="s">
        <v>60</v>
      </c>
      <c r="Y1197" t="s">
        <v>45</v>
      </c>
      <c r="Z1197">
        <v>0</v>
      </c>
      <c r="AA1197">
        <v>494</v>
      </c>
      <c r="AB1197">
        <v>24464</v>
      </c>
      <c r="AC1197" t="s">
        <v>46</v>
      </c>
    </row>
    <row r="1198" spans="1:29" x14ac:dyDescent="0.3">
      <c r="A1198" s="1" t="s">
        <v>47</v>
      </c>
      <c r="B1198" t="s">
        <v>48</v>
      </c>
      <c r="C1198" t="s">
        <v>1137</v>
      </c>
      <c r="D1198" t="s">
        <v>236</v>
      </c>
      <c r="E1198">
        <v>5</v>
      </c>
      <c r="F1198" t="s">
        <v>271</v>
      </c>
      <c r="G1198" t="s">
        <v>1298</v>
      </c>
      <c r="H1198" t="s">
        <v>35</v>
      </c>
      <c r="I1198" t="s">
        <v>2530</v>
      </c>
      <c r="J1198" t="s">
        <v>3960</v>
      </c>
      <c r="K1198" t="s">
        <v>3961</v>
      </c>
      <c r="L1198" t="s">
        <v>3962</v>
      </c>
      <c r="M1198" t="s">
        <v>385</v>
      </c>
      <c r="N1198" t="s">
        <v>84</v>
      </c>
      <c r="O1198">
        <v>3678</v>
      </c>
      <c r="P1198">
        <v>6487</v>
      </c>
      <c r="Q1198" t="s">
        <v>59</v>
      </c>
      <c r="R1198">
        <v>183</v>
      </c>
      <c r="S1198" s="2">
        <v>45044</v>
      </c>
      <c r="T1198" t="s">
        <v>42</v>
      </c>
      <c r="U1198">
        <v>16420</v>
      </c>
      <c r="V1198" t="s">
        <v>43</v>
      </c>
      <c r="W1198">
        <v>636</v>
      </c>
      <c r="X1198" t="s">
        <v>44</v>
      </c>
      <c r="Y1198" t="s">
        <v>72</v>
      </c>
      <c r="Z1198">
        <v>0</v>
      </c>
      <c r="AA1198">
        <v>596</v>
      </c>
      <c r="AB1198">
        <v>4453</v>
      </c>
      <c r="AC1198" t="s">
        <v>46</v>
      </c>
    </row>
    <row r="1199" spans="1:29" x14ac:dyDescent="0.3">
      <c r="A1199" s="1" t="s">
        <v>47</v>
      </c>
      <c r="B1199" t="s">
        <v>117</v>
      </c>
      <c r="C1199" t="s">
        <v>118</v>
      </c>
      <c r="D1199" t="s">
        <v>110</v>
      </c>
      <c r="E1199">
        <v>4</v>
      </c>
      <c r="F1199" t="s">
        <v>129</v>
      </c>
      <c r="G1199" t="s">
        <v>700</v>
      </c>
      <c r="H1199" t="s">
        <v>35</v>
      </c>
      <c r="I1199" t="s">
        <v>672</v>
      </c>
      <c r="J1199" t="s">
        <v>657</v>
      </c>
      <c r="K1199" t="s">
        <v>3963</v>
      </c>
      <c r="L1199" t="s">
        <v>3964</v>
      </c>
      <c r="M1199" t="s">
        <v>1484</v>
      </c>
      <c r="N1199" t="s">
        <v>94</v>
      </c>
      <c r="O1199">
        <v>14328</v>
      </c>
      <c r="P1199">
        <v>19132</v>
      </c>
      <c r="Q1199" t="s">
        <v>95</v>
      </c>
      <c r="R1199">
        <v>795</v>
      </c>
      <c r="S1199" s="2">
        <v>44485</v>
      </c>
      <c r="T1199" t="s">
        <v>42</v>
      </c>
      <c r="U1199">
        <v>0</v>
      </c>
      <c r="V1199" t="s">
        <v>43</v>
      </c>
      <c r="W1199">
        <v>504</v>
      </c>
      <c r="X1199" t="s">
        <v>44</v>
      </c>
      <c r="Y1199" t="s">
        <v>45</v>
      </c>
      <c r="Z1199">
        <v>0</v>
      </c>
      <c r="AA1199">
        <v>308</v>
      </c>
      <c r="AB1199">
        <v>14639</v>
      </c>
      <c r="AC1199" t="s">
        <v>107</v>
      </c>
    </row>
    <row r="1200" spans="1:29" x14ac:dyDescent="0.3">
      <c r="A1200" s="1" t="s">
        <v>47</v>
      </c>
      <c r="B1200" t="s">
        <v>145</v>
      </c>
      <c r="C1200" t="s">
        <v>547</v>
      </c>
      <c r="D1200" t="s">
        <v>50</v>
      </c>
      <c r="E1200">
        <v>1</v>
      </c>
      <c r="F1200" t="s">
        <v>33</v>
      </c>
      <c r="G1200" t="s">
        <v>170</v>
      </c>
      <c r="H1200" t="s">
        <v>79</v>
      </c>
      <c r="I1200" t="s">
        <v>507</v>
      </c>
      <c r="J1200" t="s">
        <v>1684</v>
      </c>
      <c r="K1200" t="s">
        <v>3965</v>
      </c>
      <c r="L1200" t="s">
        <v>3966</v>
      </c>
      <c r="M1200" t="s">
        <v>2358</v>
      </c>
      <c r="N1200" t="s">
        <v>84</v>
      </c>
      <c r="O1200">
        <v>16677</v>
      </c>
      <c r="P1200">
        <v>19432</v>
      </c>
      <c r="Q1200" t="s">
        <v>95</v>
      </c>
      <c r="R1200">
        <v>247</v>
      </c>
      <c r="S1200" s="2">
        <v>44779</v>
      </c>
      <c r="T1200" s="2">
        <v>44791</v>
      </c>
      <c r="U1200">
        <v>0</v>
      </c>
      <c r="V1200" t="s">
        <v>85</v>
      </c>
      <c r="W1200">
        <v>690</v>
      </c>
      <c r="X1200" t="s">
        <v>60</v>
      </c>
      <c r="Y1200" t="s">
        <v>72</v>
      </c>
      <c r="Z1200">
        <v>0</v>
      </c>
      <c r="AA1200">
        <v>206</v>
      </c>
      <c r="AB1200">
        <v>19064</v>
      </c>
      <c r="AC1200" t="s">
        <v>107</v>
      </c>
    </row>
    <row r="1201" spans="1:29" x14ac:dyDescent="0.3">
      <c r="A1201" s="1" t="s">
        <v>29</v>
      </c>
      <c r="B1201" t="s">
        <v>74</v>
      </c>
      <c r="C1201" t="s">
        <v>2140</v>
      </c>
      <c r="D1201" t="s">
        <v>257</v>
      </c>
      <c r="E1201">
        <v>1</v>
      </c>
      <c r="F1201" t="s">
        <v>271</v>
      </c>
      <c r="G1201" t="s">
        <v>1110</v>
      </c>
      <c r="H1201" t="s">
        <v>79</v>
      </c>
      <c r="I1201" t="s">
        <v>2940</v>
      </c>
      <c r="J1201" t="s">
        <v>459</v>
      </c>
      <c r="K1201" t="s">
        <v>3967</v>
      </c>
      <c r="L1201" t="s">
        <v>3968</v>
      </c>
      <c r="M1201" t="s">
        <v>973</v>
      </c>
      <c r="N1201" t="s">
        <v>94</v>
      </c>
      <c r="O1201">
        <v>16488</v>
      </c>
      <c r="P1201">
        <v>19318</v>
      </c>
      <c r="Q1201" t="s">
        <v>95</v>
      </c>
      <c r="R1201">
        <v>364</v>
      </c>
      <c r="S1201" s="2">
        <v>44624</v>
      </c>
      <c r="T1201" t="s">
        <v>42</v>
      </c>
      <c r="U1201">
        <v>0</v>
      </c>
      <c r="V1201" t="s">
        <v>43</v>
      </c>
      <c r="W1201">
        <v>617</v>
      </c>
      <c r="X1201" t="s">
        <v>44</v>
      </c>
      <c r="Y1201" t="s">
        <v>61</v>
      </c>
      <c r="Z1201">
        <v>0</v>
      </c>
      <c r="AA1201">
        <v>589</v>
      </c>
      <c r="AB1201">
        <v>18462</v>
      </c>
      <c r="AC1201" t="s">
        <v>46</v>
      </c>
    </row>
    <row r="1202" spans="1:29" x14ac:dyDescent="0.3">
      <c r="A1202" s="1" t="s">
        <v>47</v>
      </c>
      <c r="B1202" t="s">
        <v>108</v>
      </c>
      <c r="C1202" t="s">
        <v>709</v>
      </c>
      <c r="D1202" t="s">
        <v>119</v>
      </c>
      <c r="E1202">
        <v>5</v>
      </c>
      <c r="F1202" t="s">
        <v>271</v>
      </c>
      <c r="G1202" t="s">
        <v>400</v>
      </c>
      <c r="H1202" t="s">
        <v>35</v>
      </c>
      <c r="I1202" t="s">
        <v>778</v>
      </c>
      <c r="J1202" t="s">
        <v>1626</v>
      </c>
      <c r="K1202" t="s">
        <v>3969</v>
      </c>
      <c r="L1202" t="s">
        <v>3970</v>
      </c>
      <c r="M1202" t="s">
        <v>444</v>
      </c>
      <c r="N1202" t="s">
        <v>84</v>
      </c>
      <c r="O1202">
        <v>17141</v>
      </c>
      <c r="P1202">
        <v>20878</v>
      </c>
      <c r="Q1202" t="s">
        <v>59</v>
      </c>
      <c r="R1202">
        <v>360</v>
      </c>
      <c r="S1202" s="2">
        <v>44877</v>
      </c>
      <c r="T1202" t="s">
        <v>42</v>
      </c>
      <c r="U1202">
        <v>32848</v>
      </c>
      <c r="V1202" t="s">
        <v>85</v>
      </c>
      <c r="W1202">
        <v>802</v>
      </c>
      <c r="X1202" t="s">
        <v>44</v>
      </c>
      <c r="Y1202" t="s">
        <v>45</v>
      </c>
      <c r="Z1202">
        <v>0</v>
      </c>
      <c r="AA1202">
        <v>715</v>
      </c>
      <c r="AB1202">
        <v>17684</v>
      </c>
      <c r="AC1202" t="s">
        <v>107</v>
      </c>
    </row>
    <row r="1203" spans="1:29" x14ac:dyDescent="0.3">
      <c r="A1203" s="1" t="s">
        <v>47</v>
      </c>
      <c r="B1203" t="s">
        <v>48</v>
      </c>
      <c r="C1203" t="s">
        <v>3971</v>
      </c>
      <c r="D1203" t="s">
        <v>257</v>
      </c>
      <c r="E1203">
        <v>2</v>
      </c>
      <c r="F1203" t="s">
        <v>51</v>
      </c>
      <c r="G1203" t="s">
        <v>1075</v>
      </c>
      <c r="H1203" t="s">
        <v>79</v>
      </c>
      <c r="I1203" t="s">
        <v>1156</v>
      </c>
      <c r="J1203" t="s">
        <v>3972</v>
      </c>
      <c r="K1203" t="s">
        <v>3973</v>
      </c>
      <c r="L1203" t="s">
        <v>3974</v>
      </c>
      <c r="M1203" t="s">
        <v>2261</v>
      </c>
      <c r="N1203" t="s">
        <v>40</v>
      </c>
      <c r="O1203">
        <v>16379</v>
      </c>
      <c r="P1203">
        <v>20644</v>
      </c>
      <c r="Q1203" t="s">
        <v>59</v>
      </c>
      <c r="R1203">
        <v>942</v>
      </c>
      <c r="S1203" s="2">
        <v>44469</v>
      </c>
      <c r="T1203" t="s">
        <v>42</v>
      </c>
      <c r="U1203">
        <v>5657</v>
      </c>
      <c r="V1203" t="s">
        <v>43</v>
      </c>
      <c r="W1203">
        <v>844</v>
      </c>
      <c r="X1203" t="s">
        <v>44</v>
      </c>
      <c r="Y1203" t="s">
        <v>45</v>
      </c>
      <c r="Z1203">
        <v>0</v>
      </c>
      <c r="AA1203">
        <v>756</v>
      </c>
      <c r="AB1203">
        <v>18665</v>
      </c>
      <c r="AC1203" t="s">
        <v>73</v>
      </c>
    </row>
    <row r="1204" spans="1:29" x14ac:dyDescent="0.3">
      <c r="A1204" s="1" t="s">
        <v>47</v>
      </c>
      <c r="B1204" t="s">
        <v>153</v>
      </c>
      <c r="C1204" t="s">
        <v>3975</v>
      </c>
      <c r="D1204" t="s">
        <v>32</v>
      </c>
      <c r="E1204">
        <v>2</v>
      </c>
      <c r="F1204" t="s">
        <v>186</v>
      </c>
      <c r="G1204" t="s">
        <v>650</v>
      </c>
      <c r="H1204" t="s">
        <v>35</v>
      </c>
      <c r="I1204" t="s">
        <v>180</v>
      </c>
      <c r="J1204" t="s">
        <v>2446</v>
      </c>
      <c r="K1204" t="s">
        <v>3976</v>
      </c>
      <c r="L1204" t="s">
        <v>3977</v>
      </c>
      <c r="M1204" t="s">
        <v>410</v>
      </c>
      <c r="N1204" t="s">
        <v>58</v>
      </c>
      <c r="O1204">
        <v>7625</v>
      </c>
      <c r="P1204">
        <v>9765</v>
      </c>
      <c r="Q1204" t="s">
        <v>95</v>
      </c>
      <c r="R1204">
        <v>565</v>
      </c>
      <c r="S1204" s="2">
        <v>45136</v>
      </c>
      <c r="T1204" t="s">
        <v>42</v>
      </c>
      <c r="U1204">
        <v>0</v>
      </c>
      <c r="V1204" t="s">
        <v>71</v>
      </c>
      <c r="W1204">
        <v>636</v>
      </c>
      <c r="X1204" t="s">
        <v>44</v>
      </c>
      <c r="Y1204" t="s">
        <v>61</v>
      </c>
      <c r="Z1204">
        <v>1828</v>
      </c>
      <c r="AA1204">
        <v>951</v>
      </c>
      <c r="AB1204">
        <v>9375</v>
      </c>
      <c r="AC1204" t="s">
        <v>107</v>
      </c>
    </row>
    <row r="1205" spans="1:29" x14ac:dyDescent="0.3">
      <c r="A1205" s="1" t="s">
        <v>29</v>
      </c>
      <c r="B1205" t="s">
        <v>327</v>
      </c>
      <c r="C1205" t="s">
        <v>1016</v>
      </c>
      <c r="D1205" t="s">
        <v>178</v>
      </c>
      <c r="E1205">
        <v>1</v>
      </c>
      <c r="F1205" t="s">
        <v>221</v>
      </c>
      <c r="G1205" t="s">
        <v>548</v>
      </c>
      <c r="H1205" t="s">
        <v>79</v>
      </c>
      <c r="I1205" t="s">
        <v>265</v>
      </c>
      <c r="J1205" t="s">
        <v>2629</v>
      </c>
      <c r="K1205" t="s">
        <v>3978</v>
      </c>
      <c r="L1205" t="s">
        <v>3979</v>
      </c>
      <c r="M1205" t="s">
        <v>591</v>
      </c>
      <c r="N1205" t="s">
        <v>58</v>
      </c>
      <c r="O1205">
        <v>12255</v>
      </c>
      <c r="P1205">
        <v>16948</v>
      </c>
      <c r="Q1205" t="s">
        <v>41</v>
      </c>
      <c r="R1205">
        <v>392</v>
      </c>
      <c r="S1205" s="2">
        <v>44727</v>
      </c>
      <c r="T1205" s="2">
        <v>44729</v>
      </c>
      <c r="U1205">
        <v>0</v>
      </c>
      <c r="V1205" t="s">
        <v>71</v>
      </c>
      <c r="W1205">
        <v>630</v>
      </c>
      <c r="X1205" t="s">
        <v>60</v>
      </c>
      <c r="Y1205" t="s">
        <v>61</v>
      </c>
      <c r="Z1205">
        <v>2308</v>
      </c>
      <c r="AA1205">
        <v>931</v>
      </c>
      <c r="AB1205">
        <v>14834</v>
      </c>
      <c r="AC1205" t="s">
        <v>46</v>
      </c>
    </row>
    <row r="1206" spans="1:29" x14ac:dyDescent="0.3">
      <c r="A1206" s="1" t="s">
        <v>47</v>
      </c>
      <c r="B1206" t="s">
        <v>592</v>
      </c>
      <c r="C1206" t="s">
        <v>914</v>
      </c>
      <c r="D1206" t="s">
        <v>352</v>
      </c>
      <c r="E1206">
        <v>6</v>
      </c>
      <c r="F1206" t="s">
        <v>271</v>
      </c>
      <c r="G1206" t="s">
        <v>495</v>
      </c>
      <c r="H1206" t="s">
        <v>35</v>
      </c>
      <c r="I1206" t="s">
        <v>2693</v>
      </c>
      <c r="J1206" t="s">
        <v>2133</v>
      </c>
      <c r="K1206" t="s">
        <v>3980</v>
      </c>
      <c r="L1206" t="s">
        <v>3981</v>
      </c>
      <c r="M1206" t="s">
        <v>1512</v>
      </c>
      <c r="N1206" t="s">
        <v>94</v>
      </c>
      <c r="O1206">
        <v>18232</v>
      </c>
      <c r="P1206">
        <v>22861</v>
      </c>
      <c r="Q1206" t="s">
        <v>95</v>
      </c>
      <c r="R1206">
        <v>871</v>
      </c>
      <c r="S1206" s="2">
        <v>44758</v>
      </c>
      <c r="T1206" s="2">
        <v>44785</v>
      </c>
      <c r="U1206">
        <v>0</v>
      </c>
      <c r="V1206" t="s">
        <v>106</v>
      </c>
      <c r="W1206">
        <v>527</v>
      </c>
      <c r="X1206" t="s">
        <v>60</v>
      </c>
      <c r="Y1206" t="s">
        <v>45</v>
      </c>
      <c r="Z1206">
        <v>0</v>
      </c>
      <c r="AA1206">
        <v>566</v>
      </c>
      <c r="AB1206">
        <v>22492</v>
      </c>
      <c r="AC1206" t="s">
        <v>107</v>
      </c>
    </row>
    <row r="1207" spans="1:29" x14ac:dyDescent="0.3">
      <c r="A1207" s="1" t="s">
        <v>47</v>
      </c>
      <c r="B1207" t="s">
        <v>161</v>
      </c>
      <c r="C1207" t="s">
        <v>184</v>
      </c>
      <c r="D1207" t="s">
        <v>387</v>
      </c>
      <c r="E1207">
        <v>8</v>
      </c>
      <c r="F1207" t="s">
        <v>33</v>
      </c>
      <c r="G1207" t="s">
        <v>728</v>
      </c>
      <c r="H1207" t="s">
        <v>79</v>
      </c>
      <c r="I1207" t="s">
        <v>3982</v>
      </c>
      <c r="J1207" t="s">
        <v>1698</v>
      </c>
      <c r="K1207" t="s">
        <v>3983</v>
      </c>
      <c r="L1207" t="s">
        <v>3984</v>
      </c>
      <c r="M1207" t="s">
        <v>167</v>
      </c>
      <c r="N1207" t="s">
        <v>40</v>
      </c>
      <c r="O1207">
        <v>17427</v>
      </c>
      <c r="P1207">
        <v>19546</v>
      </c>
      <c r="Q1207" t="s">
        <v>41</v>
      </c>
      <c r="R1207">
        <v>507</v>
      </c>
      <c r="S1207" s="2">
        <v>44874</v>
      </c>
      <c r="T1207" s="2">
        <v>44901</v>
      </c>
      <c r="U1207">
        <v>0</v>
      </c>
      <c r="V1207" t="s">
        <v>106</v>
      </c>
      <c r="W1207">
        <v>729</v>
      </c>
      <c r="X1207" t="s">
        <v>60</v>
      </c>
      <c r="Y1207" t="s">
        <v>72</v>
      </c>
      <c r="Z1207">
        <v>0</v>
      </c>
      <c r="AA1207">
        <v>609</v>
      </c>
      <c r="AB1207">
        <v>18999</v>
      </c>
      <c r="AC1207" t="s">
        <v>73</v>
      </c>
    </row>
    <row r="1208" spans="1:29" x14ac:dyDescent="0.3">
      <c r="A1208" s="1" t="s">
        <v>47</v>
      </c>
      <c r="B1208" t="s">
        <v>592</v>
      </c>
      <c r="C1208" t="s">
        <v>3497</v>
      </c>
      <c r="D1208" t="s">
        <v>128</v>
      </c>
      <c r="E1208">
        <v>9</v>
      </c>
      <c r="F1208" t="s">
        <v>186</v>
      </c>
      <c r="G1208" t="s">
        <v>463</v>
      </c>
      <c r="H1208" t="s">
        <v>79</v>
      </c>
      <c r="I1208" t="s">
        <v>735</v>
      </c>
      <c r="J1208" t="s">
        <v>319</v>
      </c>
      <c r="K1208" t="s">
        <v>3985</v>
      </c>
      <c r="L1208" t="s">
        <v>3986</v>
      </c>
      <c r="M1208" t="s">
        <v>919</v>
      </c>
      <c r="N1208" t="s">
        <v>58</v>
      </c>
      <c r="O1208">
        <v>5816</v>
      </c>
      <c r="P1208">
        <v>8857</v>
      </c>
      <c r="Q1208" t="s">
        <v>95</v>
      </c>
      <c r="R1208">
        <v>660</v>
      </c>
      <c r="S1208" s="2">
        <v>44579</v>
      </c>
      <c r="T1208" s="2">
        <v>44608</v>
      </c>
      <c r="U1208">
        <v>0</v>
      </c>
      <c r="V1208" t="s">
        <v>43</v>
      </c>
      <c r="W1208">
        <v>673</v>
      </c>
      <c r="X1208" t="s">
        <v>60</v>
      </c>
      <c r="Y1208" t="s">
        <v>61</v>
      </c>
      <c r="Z1208">
        <v>4706</v>
      </c>
      <c r="AA1208">
        <v>284</v>
      </c>
      <c r="AB1208">
        <v>6451</v>
      </c>
      <c r="AC1208" t="s">
        <v>73</v>
      </c>
    </row>
    <row r="1209" spans="1:29" x14ac:dyDescent="0.3">
      <c r="A1209" s="1" t="s">
        <v>47</v>
      </c>
      <c r="B1209" t="s">
        <v>234</v>
      </c>
      <c r="C1209" t="s">
        <v>3755</v>
      </c>
      <c r="D1209" t="s">
        <v>257</v>
      </c>
      <c r="E1209">
        <v>8</v>
      </c>
      <c r="F1209" t="s">
        <v>271</v>
      </c>
      <c r="G1209" t="s">
        <v>400</v>
      </c>
      <c r="H1209" t="s">
        <v>35</v>
      </c>
      <c r="I1209" t="s">
        <v>507</v>
      </c>
      <c r="J1209" t="s">
        <v>90</v>
      </c>
      <c r="K1209" t="s">
        <v>3987</v>
      </c>
      <c r="L1209" t="s">
        <v>3988</v>
      </c>
      <c r="M1209" t="s">
        <v>242</v>
      </c>
      <c r="N1209" t="s">
        <v>58</v>
      </c>
      <c r="O1209">
        <v>17989</v>
      </c>
      <c r="P1209">
        <v>21560</v>
      </c>
      <c r="Q1209" t="s">
        <v>41</v>
      </c>
      <c r="R1209">
        <v>378</v>
      </c>
      <c r="S1209" s="2">
        <v>45133</v>
      </c>
      <c r="T1209" s="2">
        <v>45141</v>
      </c>
      <c r="U1209">
        <v>0</v>
      </c>
      <c r="V1209" t="s">
        <v>106</v>
      </c>
      <c r="W1209">
        <v>639</v>
      </c>
      <c r="X1209" t="s">
        <v>60</v>
      </c>
      <c r="Y1209" t="s">
        <v>45</v>
      </c>
      <c r="Z1209">
        <v>2063</v>
      </c>
      <c r="AA1209">
        <v>997</v>
      </c>
      <c r="AB1209">
        <v>19137</v>
      </c>
      <c r="AC1209" t="s">
        <v>73</v>
      </c>
    </row>
    <row r="1210" spans="1:29" x14ac:dyDescent="0.3">
      <c r="A1210" s="1" t="s">
        <v>29</v>
      </c>
      <c r="B1210" t="s">
        <v>30</v>
      </c>
      <c r="C1210" t="s">
        <v>1302</v>
      </c>
      <c r="D1210" t="s">
        <v>128</v>
      </c>
      <c r="E1210">
        <v>3</v>
      </c>
      <c r="F1210" t="s">
        <v>77</v>
      </c>
      <c r="G1210" t="s">
        <v>1221</v>
      </c>
      <c r="H1210" t="s">
        <v>79</v>
      </c>
      <c r="I1210" t="s">
        <v>906</v>
      </c>
      <c r="J1210" t="s">
        <v>1455</v>
      </c>
      <c r="K1210" t="s">
        <v>3989</v>
      </c>
      <c r="L1210" t="s">
        <v>3990</v>
      </c>
      <c r="M1210" t="s">
        <v>39</v>
      </c>
      <c r="N1210" t="s">
        <v>40</v>
      </c>
      <c r="O1210">
        <v>20065</v>
      </c>
      <c r="P1210">
        <v>22149</v>
      </c>
      <c r="Q1210" t="s">
        <v>41</v>
      </c>
      <c r="R1210">
        <v>366</v>
      </c>
      <c r="S1210" s="2">
        <v>44591</v>
      </c>
      <c r="T1210" s="2">
        <v>44595</v>
      </c>
      <c r="U1210">
        <v>0</v>
      </c>
      <c r="V1210" t="s">
        <v>71</v>
      </c>
      <c r="W1210">
        <v>672</v>
      </c>
      <c r="X1210" t="s">
        <v>60</v>
      </c>
      <c r="Y1210" t="s">
        <v>45</v>
      </c>
      <c r="Z1210">
        <v>0</v>
      </c>
      <c r="AA1210">
        <v>311</v>
      </c>
      <c r="AB1210">
        <v>20920</v>
      </c>
      <c r="AC1210" t="s">
        <v>46</v>
      </c>
    </row>
    <row r="1211" spans="1:29" x14ac:dyDescent="0.3">
      <c r="A1211" s="1" t="s">
        <v>29</v>
      </c>
      <c r="B1211" t="s">
        <v>228</v>
      </c>
      <c r="C1211" t="s">
        <v>2413</v>
      </c>
      <c r="D1211" t="s">
        <v>138</v>
      </c>
      <c r="E1211">
        <v>7</v>
      </c>
      <c r="F1211" t="s">
        <v>33</v>
      </c>
      <c r="G1211" t="s">
        <v>848</v>
      </c>
      <c r="H1211" t="s">
        <v>79</v>
      </c>
      <c r="I1211" t="s">
        <v>417</v>
      </c>
      <c r="J1211" t="s">
        <v>3075</v>
      </c>
      <c r="K1211" t="s">
        <v>3991</v>
      </c>
      <c r="L1211" t="s">
        <v>3992</v>
      </c>
      <c r="M1211" t="s">
        <v>993</v>
      </c>
      <c r="N1211" t="s">
        <v>84</v>
      </c>
      <c r="O1211">
        <v>11050</v>
      </c>
      <c r="P1211">
        <v>14707</v>
      </c>
      <c r="Q1211" t="s">
        <v>59</v>
      </c>
      <c r="R1211">
        <v>136</v>
      </c>
      <c r="S1211" s="2">
        <v>44404</v>
      </c>
      <c r="T1211" s="2">
        <v>44416</v>
      </c>
      <c r="U1211">
        <v>12837</v>
      </c>
      <c r="V1211" t="s">
        <v>71</v>
      </c>
      <c r="W1211">
        <v>843</v>
      </c>
      <c r="X1211" t="s">
        <v>60</v>
      </c>
      <c r="Y1211" t="s">
        <v>45</v>
      </c>
      <c r="Z1211">
        <v>0</v>
      </c>
      <c r="AA1211">
        <v>54</v>
      </c>
      <c r="AB1211">
        <v>12439</v>
      </c>
      <c r="AC1211" t="s">
        <v>107</v>
      </c>
    </row>
    <row r="1212" spans="1:29" x14ac:dyDescent="0.3">
      <c r="A1212" s="1" t="s">
        <v>29</v>
      </c>
      <c r="B1212" t="s">
        <v>86</v>
      </c>
      <c r="C1212" t="s">
        <v>354</v>
      </c>
      <c r="D1212" t="s">
        <v>98</v>
      </c>
      <c r="E1212">
        <v>4</v>
      </c>
      <c r="F1212" t="s">
        <v>77</v>
      </c>
      <c r="G1212" t="s">
        <v>440</v>
      </c>
      <c r="H1212" t="s">
        <v>35</v>
      </c>
      <c r="I1212" t="s">
        <v>1030</v>
      </c>
      <c r="J1212" t="s">
        <v>1419</v>
      </c>
      <c r="K1212">
        <v>4897742587</v>
      </c>
      <c r="L1212" t="s">
        <v>3993</v>
      </c>
      <c r="M1212" t="s">
        <v>1691</v>
      </c>
      <c r="N1212" t="s">
        <v>94</v>
      </c>
      <c r="O1212">
        <v>20410</v>
      </c>
      <c r="P1212">
        <v>23252</v>
      </c>
      <c r="Q1212" t="s">
        <v>95</v>
      </c>
      <c r="R1212">
        <v>245</v>
      </c>
      <c r="S1212" s="2">
        <v>44673</v>
      </c>
      <c r="T1212" t="s">
        <v>42</v>
      </c>
      <c r="U1212">
        <v>0</v>
      </c>
      <c r="V1212" t="s">
        <v>106</v>
      </c>
      <c r="W1212">
        <v>562</v>
      </c>
      <c r="X1212" t="s">
        <v>44</v>
      </c>
      <c r="Y1212" t="s">
        <v>61</v>
      </c>
      <c r="Z1212">
        <v>0</v>
      </c>
      <c r="AA1212">
        <v>491</v>
      </c>
      <c r="AB1212">
        <v>22033</v>
      </c>
      <c r="AC1212" t="s">
        <v>73</v>
      </c>
    </row>
    <row r="1213" spans="1:29" x14ac:dyDescent="0.3">
      <c r="A1213" s="1" t="s">
        <v>47</v>
      </c>
      <c r="B1213" t="s">
        <v>48</v>
      </c>
      <c r="C1213" t="s">
        <v>457</v>
      </c>
      <c r="D1213" t="s">
        <v>185</v>
      </c>
      <c r="E1213">
        <v>3</v>
      </c>
      <c r="F1213" t="s">
        <v>129</v>
      </c>
      <c r="G1213" t="s">
        <v>1528</v>
      </c>
      <c r="H1213" t="s">
        <v>79</v>
      </c>
      <c r="I1213" t="s">
        <v>778</v>
      </c>
      <c r="J1213" t="s">
        <v>899</v>
      </c>
      <c r="K1213" t="s">
        <v>3994</v>
      </c>
      <c r="L1213" t="s">
        <v>3995</v>
      </c>
      <c r="M1213" t="s">
        <v>385</v>
      </c>
      <c r="N1213" t="s">
        <v>94</v>
      </c>
      <c r="O1213">
        <v>19808</v>
      </c>
      <c r="P1213">
        <v>21962</v>
      </c>
      <c r="Q1213" t="s">
        <v>95</v>
      </c>
      <c r="R1213">
        <v>839</v>
      </c>
      <c r="S1213" s="2">
        <v>45034</v>
      </c>
      <c r="T1213" s="2">
        <v>45051</v>
      </c>
      <c r="U1213">
        <v>0</v>
      </c>
      <c r="V1213" t="s">
        <v>85</v>
      </c>
      <c r="W1213">
        <v>568</v>
      </c>
      <c r="X1213" t="s">
        <v>60</v>
      </c>
      <c r="Y1213" t="s">
        <v>45</v>
      </c>
      <c r="Z1213">
        <v>0</v>
      </c>
      <c r="AA1213">
        <v>664</v>
      </c>
      <c r="AB1213">
        <v>20567</v>
      </c>
      <c r="AC1213" t="s">
        <v>73</v>
      </c>
    </row>
    <row r="1214" spans="1:29" x14ac:dyDescent="0.3">
      <c r="A1214" s="1" t="s">
        <v>47</v>
      </c>
      <c r="B1214" t="s">
        <v>161</v>
      </c>
      <c r="C1214" t="s">
        <v>2359</v>
      </c>
      <c r="D1214" t="s">
        <v>352</v>
      </c>
      <c r="E1214">
        <v>6</v>
      </c>
      <c r="F1214" t="s">
        <v>271</v>
      </c>
      <c r="G1214" t="s">
        <v>715</v>
      </c>
      <c r="H1214" t="s">
        <v>79</v>
      </c>
      <c r="I1214" t="s">
        <v>536</v>
      </c>
      <c r="J1214" t="s">
        <v>80</v>
      </c>
      <c r="K1214" t="s">
        <v>3996</v>
      </c>
      <c r="L1214" t="s">
        <v>3997</v>
      </c>
      <c r="M1214" t="s">
        <v>392</v>
      </c>
      <c r="N1214" t="s">
        <v>40</v>
      </c>
      <c r="O1214">
        <v>6311</v>
      </c>
      <c r="P1214">
        <v>10039</v>
      </c>
      <c r="Q1214" t="s">
        <v>59</v>
      </c>
      <c r="R1214">
        <v>666</v>
      </c>
      <c r="S1214" s="2">
        <v>45152</v>
      </c>
      <c r="T1214" t="s">
        <v>42</v>
      </c>
      <c r="U1214">
        <v>29195</v>
      </c>
      <c r="V1214" t="s">
        <v>43</v>
      </c>
      <c r="W1214">
        <v>499</v>
      </c>
      <c r="X1214" t="s">
        <v>44</v>
      </c>
      <c r="Y1214" t="s">
        <v>61</v>
      </c>
      <c r="Z1214">
        <v>0</v>
      </c>
      <c r="AA1214">
        <v>154</v>
      </c>
      <c r="AB1214">
        <v>7677</v>
      </c>
      <c r="AC1214" t="s">
        <v>107</v>
      </c>
    </row>
    <row r="1215" spans="1:29" x14ac:dyDescent="0.3">
      <c r="A1215" s="1" t="s">
        <v>29</v>
      </c>
      <c r="B1215" t="s">
        <v>327</v>
      </c>
      <c r="C1215" t="s">
        <v>3998</v>
      </c>
      <c r="D1215" t="s">
        <v>50</v>
      </c>
      <c r="E1215">
        <v>1</v>
      </c>
      <c r="F1215" t="s">
        <v>51</v>
      </c>
      <c r="G1215" t="s">
        <v>291</v>
      </c>
      <c r="H1215" t="s">
        <v>35</v>
      </c>
      <c r="I1215" t="s">
        <v>725</v>
      </c>
      <c r="J1215" t="s">
        <v>1797</v>
      </c>
      <c r="K1215" t="s">
        <v>3999</v>
      </c>
      <c r="L1215" t="s">
        <v>4000</v>
      </c>
      <c r="M1215" t="s">
        <v>999</v>
      </c>
      <c r="N1215" t="s">
        <v>94</v>
      </c>
      <c r="O1215">
        <v>23743</v>
      </c>
      <c r="P1215">
        <v>27803</v>
      </c>
      <c r="Q1215" t="s">
        <v>59</v>
      </c>
      <c r="R1215">
        <v>645</v>
      </c>
      <c r="S1215" s="2">
        <v>44999</v>
      </c>
      <c r="T1215" s="2">
        <v>45008</v>
      </c>
      <c r="U1215">
        <v>26783</v>
      </c>
      <c r="V1215" t="s">
        <v>71</v>
      </c>
      <c r="W1215">
        <v>624</v>
      </c>
      <c r="X1215" t="s">
        <v>60</v>
      </c>
      <c r="Y1215" t="s">
        <v>61</v>
      </c>
      <c r="Z1215">
        <v>0</v>
      </c>
      <c r="AA1215">
        <v>688</v>
      </c>
      <c r="AB1215">
        <v>24853</v>
      </c>
      <c r="AC1215" t="s">
        <v>107</v>
      </c>
    </row>
    <row r="1216" spans="1:29" x14ac:dyDescent="0.3">
      <c r="A1216" s="1" t="s">
        <v>29</v>
      </c>
      <c r="B1216" t="s">
        <v>541</v>
      </c>
      <c r="C1216" t="s">
        <v>1803</v>
      </c>
      <c r="D1216" t="s">
        <v>178</v>
      </c>
      <c r="E1216">
        <v>8</v>
      </c>
      <c r="F1216" t="s">
        <v>129</v>
      </c>
      <c r="G1216" t="s">
        <v>574</v>
      </c>
      <c r="H1216" t="s">
        <v>35</v>
      </c>
      <c r="I1216" t="s">
        <v>1857</v>
      </c>
      <c r="J1216" t="s">
        <v>2670</v>
      </c>
      <c r="K1216" t="s">
        <v>4001</v>
      </c>
      <c r="L1216" t="s">
        <v>4002</v>
      </c>
      <c r="M1216" t="s">
        <v>1274</v>
      </c>
      <c r="N1216" t="s">
        <v>58</v>
      </c>
      <c r="O1216">
        <v>19441</v>
      </c>
      <c r="P1216">
        <v>24031</v>
      </c>
      <c r="Q1216" t="s">
        <v>95</v>
      </c>
      <c r="R1216">
        <v>586</v>
      </c>
      <c r="S1216" s="2">
        <v>44268</v>
      </c>
      <c r="T1216" t="s">
        <v>42</v>
      </c>
      <c r="U1216">
        <v>0</v>
      </c>
      <c r="V1216" t="s">
        <v>85</v>
      </c>
      <c r="W1216">
        <v>505</v>
      </c>
      <c r="X1216" t="s">
        <v>44</v>
      </c>
      <c r="Y1216" t="s">
        <v>72</v>
      </c>
      <c r="Z1216">
        <v>4650</v>
      </c>
      <c r="AA1216">
        <v>355</v>
      </c>
      <c r="AB1216">
        <v>21877</v>
      </c>
      <c r="AC1216" t="s">
        <v>107</v>
      </c>
    </row>
    <row r="1217" spans="1:29" x14ac:dyDescent="0.3">
      <c r="A1217" s="1" t="s">
        <v>29</v>
      </c>
      <c r="B1217" t="s">
        <v>393</v>
      </c>
      <c r="C1217" t="s">
        <v>1262</v>
      </c>
      <c r="D1217" t="s">
        <v>98</v>
      </c>
      <c r="E1217">
        <v>10</v>
      </c>
      <c r="F1217" t="s">
        <v>186</v>
      </c>
      <c r="G1217" t="s">
        <v>535</v>
      </c>
      <c r="H1217" t="s">
        <v>79</v>
      </c>
      <c r="I1217" t="s">
        <v>621</v>
      </c>
      <c r="J1217" t="s">
        <v>1450</v>
      </c>
      <c r="K1217" t="s">
        <v>4003</v>
      </c>
      <c r="L1217" t="s">
        <v>4004</v>
      </c>
      <c r="M1217" t="s">
        <v>948</v>
      </c>
      <c r="N1217" t="s">
        <v>94</v>
      </c>
      <c r="O1217">
        <v>29459</v>
      </c>
      <c r="P1217">
        <v>34253</v>
      </c>
      <c r="Q1217" t="s">
        <v>59</v>
      </c>
      <c r="R1217">
        <v>246</v>
      </c>
      <c r="S1217" s="2">
        <v>44842</v>
      </c>
      <c r="T1217" s="2">
        <v>44844</v>
      </c>
      <c r="U1217">
        <v>47537</v>
      </c>
      <c r="V1217" t="s">
        <v>106</v>
      </c>
      <c r="W1217">
        <v>846</v>
      </c>
      <c r="X1217" t="s">
        <v>60</v>
      </c>
      <c r="Y1217" t="s">
        <v>45</v>
      </c>
      <c r="Z1217">
        <v>0</v>
      </c>
      <c r="AA1217">
        <v>926</v>
      </c>
      <c r="AB1217">
        <v>30062</v>
      </c>
      <c r="AC1217" t="s">
        <v>73</v>
      </c>
    </row>
    <row r="1218" spans="1:29" x14ac:dyDescent="0.3">
      <c r="A1218" s="1" t="s">
        <v>29</v>
      </c>
      <c r="B1218" t="s">
        <v>363</v>
      </c>
      <c r="C1218" t="s">
        <v>3486</v>
      </c>
      <c r="D1218" t="s">
        <v>387</v>
      </c>
      <c r="E1218">
        <v>8</v>
      </c>
      <c r="F1218" t="s">
        <v>77</v>
      </c>
      <c r="G1218" t="s">
        <v>1221</v>
      </c>
      <c r="H1218" t="s">
        <v>79</v>
      </c>
      <c r="I1218" t="s">
        <v>496</v>
      </c>
      <c r="J1218" t="s">
        <v>102</v>
      </c>
      <c r="K1218" t="s">
        <v>4005</v>
      </c>
      <c r="L1218" t="s">
        <v>4006</v>
      </c>
      <c r="M1218" t="s">
        <v>1068</v>
      </c>
      <c r="N1218" t="s">
        <v>84</v>
      </c>
      <c r="O1218">
        <v>15900</v>
      </c>
      <c r="P1218">
        <v>20530</v>
      </c>
      <c r="Q1218" t="s">
        <v>59</v>
      </c>
      <c r="R1218">
        <v>351</v>
      </c>
      <c r="S1218" s="2">
        <v>44554</v>
      </c>
      <c r="T1218" s="2">
        <v>44571</v>
      </c>
      <c r="U1218">
        <v>39003</v>
      </c>
      <c r="V1218" t="s">
        <v>106</v>
      </c>
      <c r="W1218">
        <v>710</v>
      </c>
      <c r="X1218" t="s">
        <v>60</v>
      </c>
      <c r="Y1218" t="s">
        <v>45</v>
      </c>
      <c r="Z1218">
        <v>0</v>
      </c>
      <c r="AA1218">
        <v>592</v>
      </c>
      <c r="AB1218">
        <v>17162</v>
      </c>
      <c r="AC1218" t="s">
        <v>73</v>
      </c>
    </row>
    <row r="1219" spans="1:29" x14ac:dyDescent="0.3">
      <c r="A1219" s="1" t="s">
        <v>47</v>
      </c>
      <c r="B1219" t="s">
        <v>145</v>
      </c>
      <c r="C1219" t="s">
        <v>3466</v>
      </c>
      <c r="D1219" t="s">
        <v>201</v>
      </c>
      <c r="E1219">
        <v>3</v>
      </c>
      <c r="F1219" t="s">
        <v>120</v>
      </c>
      <c r="G1219" t="s">
        <v>468</v>
      </c>
      <c r="H1219" t="s">
        <v>79</v>
      </c>
      <c r="I1219" t="s">
        <v>4007</v>
      </c>
      <c r="J1219" t="s">
        <v>3882</v>
      </c>
      <c r="K1219">
        <v>6014570229</v>
      </c>
      <c r="L1219" t="s">
        <v>4008</v>
      </c>
      <c r="M1219" t="s">
        <v>708</v>
      </c>
      <c r="N1219" t="s">
        <v>58</v>
      </c>
      <c r="O1219">
        <v>6450</v>
      </c>
      <c r="P1219">
        <v>9769</v>
      </c>
      <c r="Q1219" t="s">
        <v>41</v>
      </c>
      <c r="R1219">
        <v>168</v>
      </c>
      <c r="S1219" s="2">
        <v>44769</v>
      </c>
      <c r="T1219" s="2">
        <v>44799</v>
      </c>
      <c r="U1219">
        <v>0</v>
      </c>
      <c r="V1219" t="s">
        <v>43</v>
      </c>
      <c r="W1219">
        <v>417</v>
      </c>
      <c r="X1219" t="s">
        <v>60</v>
      </c>
      <c r="Y1219" t="s">
        <v>45</v>
      </c>
      <c r="Z1219">
        <v>2923</v>
      </c>
      <c r="AA1219">
        <v>197</v>
      </c>
      <c r="AB1219">
        <v>8021</v>
      </c>
      <c r="AC1219" t="s">
        <v>107</v>
      </c>
    </row>
    <row r="1220" spans="1:29" x14ac:dyDescent="0.3">
      <c r="A1220" s="1" t="s">
        <v>47</v>
      </c>
      <c r="B1220" t="s">
        <v>592</v>
      </c>
      <c r="C1220" t="s">
        <v>2164</v>
      </c>
      <c r="D1220" t="s">
        <v>128</v>
      </c>
      <c r="E1220">
        <v>6</v>
      </c>
      <c r="F1220" t="s">
        <v>186</v>
      </c>
      <c r="G1220" t="s">
        <v>620</v>
      </c>
      <c r="H1220" t="s">
        <v>35</v>
      </c>
      <c r="I1220" t="s">
        <v>2789</v>
      </c>
      <c r="J1220" t="s">
        <v>2059</v>
      </c>
      <c r="K1220">
        <f>1-597-867-304</f>
        <v>-1767</v>
      </c>
      <c r="L1220" t="s">
        <v>4009</v>
      </c>
      <c r="M1220" t="s">
        <v>1151</v>
      </c>
      <c r="N1220" t="s">
        <v>94</v>
      </c>
      <c r="O1220">
        <v>20069</v>
      </c>
      <c r="P1220">
        <v>22273</v>
      </c>
      <c r="Q1220" t="s">
        <v>95</v>
      </c>
      <c r="R1220">
        <v>700</v>
      </c>
      <c r="S1220" s="2">
        <v>45263</v>
      </c>
      <c r="T1220" t="s">
        <v>42</v>
      </c>
      <c r="U1220">
        <v>0</v>
      </c>
      <c r="V1220" t="s">
        <v>71</v>
      </c>
      <c r="W1220">
        <v>495</v>
      </c>
      <c r="X1220" t="s">
        <v>44</v>
      </c>
      <c r="Y1220" t="s">
        <v>61</v>
      </c>
      <c r="Z1220">
        <v>0</v>
      </c>
      <c r="AA1220">
        <v>588</v>
      </c>
      <c r="AB1220">
        <v>21246</v>
      </c>
      <c r="AC1220" t="s">
        <v>73</v>
      </c>
    </row>
    <row r="1221" spans="1:29" x14ac:dyDescent="0.3">
      <c r="A1221" s="1" t="s">
        <v>47</v>
      </c>
      <c r="B1221" t="s">
        <v>161</v>
      </c>
      <c r="C1221" t="s">
        <v>782</v>
      </c>
      <c r="D1221" t="s">
        <v>178</v>
      </c>
      <c r="E1221">
        <v>5</v>
      </c>
      <c r="F1221" t="s">
        <v>186</v>
      </c>
      <c r="G1221" t="s">
        <v>463</v>
      </c>
      <c r="H1221" t="s">
        <v>35</v>
      </c>
      <c r="I1221" t="s">
        <v>412</v>
      </c>
      <c r="J1221" t="s">
        <v>645</v>
      </c>
      <c r="K1221" t="s">
        <v>4010</v>
      </c>
      <c r="L1221" t="s">
        <v>4011</v>
      </c>
      <c r="M1221" t="s">
        <v>1475</v>
      </c>
      <c r="N1221" t="s">
        <v>84</v>
      </c>
      <c r="O1221">
        <v>13189</v>
      </c>
      <c r="P1221">
        <v>16354</v>
      </c>
      <c r="Q1221" t="s">
        <v>59</v>
      </c>
      <c r="R1221">
        <v>49</v>
      </c>
      <c r="S1221" s="2">
        <v>44271</v>
      </c>
      <c r="T1221" s="2">
        <v>44280</v>
      </c>
      <c r="U1221">
        <v>37198</v>
      </c>
      <c r="V1221" t="s">
        <v>106</v>
      </c>
      <c r="W1221">
        <v>646</v>
      </c>
      <c r="X1221" t="s">
        <v>60</v>
      </c>
      <c r="Y1221" t="s">
        <v>61</v>
      </c>
      <c r="Z1221">
        <v>0</v>
      </c>
      <c r="AA1221">
        <v>699</v>
      </c>
      <c r="AB1221">
        <v>14964</v>
      </c>
      <c r="AC1221" t="s">
        <v>107</v>
      </c>
    </row>
    <row r="1222" spans="1:29" x14ac:dyDescent="0.3">
      <c r="A1222" s="1" t="s">
        <v>29</v>
      </c>
      <c r="B1222" t="s">
        <v>96</v>
      </c>
      <c r="C1222" t="s">
        <v>2802</v>
      </c>
      <c r="D1222" t="s">
        <v>201</v>
      </c>
      <c r="E1222">
        <v>10</v>
      </c>
      <c r="F1222" t="s">
        <v>221</v>
      </c>
      <c r="G1222" t="s">
        <v>1989</v>
      </c>
      <c r="H1222" t="s">
        <v>35</v>
      </c>
      <c r="I1222" t="s">
        <v>1008</v>
      </c>
      <c r="J1222" t="s">
        <v>1380</v>
      </c>
      <c r="K1222" t="s">
        <v>4012</v>
      </c>
      <c r="L1222" t="s">
        <v>4013</v>
      </c>
      <c r="M1222" t="s">
        <v>199</v>
      </c>
      <c r="N1222" t="s">
        <v>40</v>
      </c>
      <c r="O1222">
        <v>15024</v>
      </c>
      <c r="P1222">
        <v>18791</v>
      </c>
      <c r="Q1222" t="s">
        <v>59</v>
      </c>
      <c r="R1222">
        <v>39</v>
      </c>
      <c r="S1222" s="2">
        <v>44696</v>
      </c>
      <c r="T1222" s="2">
        <v>44721</v>
      </c>
      <c r="U1222">
        <v>15375</v>
      </c>
      <c r="V1222" t="s">
        <v>71</v>
      </c>
      <c r="W1222">
        <v>551</v>
      </c>
      <c r="X1222" t="s">
        <v>60</v>
      </c>
      <c r="Y1222" t="s">
        <v>72</v>
      </c>
      <c r="Z1222">
        <v>0</v>
      </c>
      <c r="AA1222">
        <v>780</v>
      </c>
      <c r="AB1222">
        <v>17074</v>
      </c>
      <c r="AC1222" t="s">
        <v>46</v>
      </c>
    </row>
    <row r="1223" spans="1:29" x14ac:dyDescent="0.3">
      <c r="A1223" s="1" t="s">
        <v>47</v>
      </c>
      <c r="B1223" t="s">
        <v>48</v>
      </c>
      <c r="C1223" t="s">
        <v>801</v>
      </c>
      <c r="D1223" t="s">
        <v>257</v>
      </c>
      <c r="E1223">
        <v>9</v>
      </c>
      <c r="F1223" t="s">
        <v>64</v>
      </c>
      <c r="G1223" t="s">
        <v>802</v>
      </c>
      <c r="H1223" t="s">
        <v>35</v>
      </c>
      <c r="I1223" t="s">
        <v>581</v>
      </c>
      <c r="J1223" t="s">
        <v>2268</v>
      </c>
      <c r="K1223" t="s">
        <v>4014</v>
      </c>
      <c r="L1223" t="s">
        <v>4015</v>
      </c>
      <c r="M1223" t="s">
        <v>438</v>
      </c>
      <c r="N1223" t="s">
        <v>94</v>
      </c>
      <c r="O1223">
        <v>7628</v>
      </c>
      <c r="P1223">
        <v>10096</v>
      </c>
      <c r="Q1223" t="s">
        <v>59</v>
      </c>
      <c r="R1223">
        <v>191</v>
      </c>
      <c r="S1223" s="2">
        <v>44564</v>
      </c>
      <c r="T1223" t="s">
        <v>42</v>
      </c>
      <c r="U1223">
        <v>40399</v>
      </c>
      <c r="V1223" t="s">
        <v>106</v>
      </c>
      <c r="W1223">
        <v>606</v>
      </c>
      <c r="X1223" t="s">
        <v>44</v>
      </c>
      <c r="Y1223" t="s">
        <v>72</v>
      </c>
      <c r="Z1223">
        <v>0</v>
      </c>
      <c r="AA1223">
        <v>56</v>
      </c>
      <c r="AB1223">
        <v>8462</v>
      </c>
      <c r="AC1223" t="s">
        <v>73</v>
      </c>
    </row>
    <row r="1224" spans="1:29" x14ac:dyDescent="0.3">
      <c r="A1224" s="1" t="s">
        <v>47</v>
      </c>
      <c r="B1224" t="s">
        <v>153</v>
      </c>
      <c r="C1224" t="s">
        <v>1704</v>
      </c>
      <c r="D1224" t="s">
        <v>76</v>
      </c>
      <c r="E1224">
        <v>6</v>
      </c>
      <c r="F1224" t="s">
        <v>64</v>
      </c>
      <c r="G1224" t="s">
        <v>65</v>
      </c>
      <c r="H1224" t="s">
        <v>35</v>
      </c>
      <c r="I1224" t="s">
        <v>1593</v>
      </c>
      <c r="J1224" t="s">
        <v>3409</v>
      </c>
      <c r="K1224" t="s">
        <v>4016</v>
      </c>
      <c r="L1224" t="s">
        <v>4017</v>
      </c>
      <c r="M1224" t="s">
        <v>410</v>
      </c>
      <c r="N1224" t="s">
        <v>40</v>
      </c>
      <c r="O1224">
        <v>26870</v>
      </c>
      <c r="P1224">
        <v>30686</v>
      </c>
      <c r="Q1224" t="s">
        <v>95</v>
      </c>
      <c r="R1224">
        <v>931</v>
      </c>
      <c r="S1224" s="2">
        <v>45134</v>
      </c>
      <c r="T1224" s="2">
        <v>45164</v>
      </c>
      <c r="U1224">
        <v>0</v>
      </c>
      <c r="V1224" t="s">
        <v>85</v>
      </c>
      <c r="W1224">
        <v>648</v>
      </c>
      <c r="X1224" t="s">
        <v>60</v>
      </c>
      <c r="Y1224" t="s">
        <v>45</v>
      </c>
      <c r="Z1224">
        <v>0</v>
      </c>
      <c r="AA1224">
        <v>266</v>
      </c>
      <c r="AB1224">
        <v>28710</v>
      </c>
      <c r="AC1224" t="s">
        <v>46</v>
      </c>
    </row>
    <row r="1225" spans="1:29" x14ac:dyDescent="0.3">
      <c r="A1225" s="1" t="s">
        <v>47</v>
      </c>
      <c r="B1225" t="s">
        <v>136</v>
      </c>
      <c r="C1225" t="s">
        <v>1426</v>
      </c>
      <c r="D1225" t="s">
        <v>201</v>
      </c>
      <c r="E1225">
        <v>1</v>
      </c>
      <c r="F1225" t="s">
        <v>221</v>
      </c>
      <c r="G1225" t="s">
        <v>250</v>
      </c>
      <c r="H1225" t="s">
        <v>79</v>
      </c>
      <c r="I1225" t="s">
        <v>1441</v>
      </c>
      <c r="J1225" t="s">
        <v>4018</v>
      </c>
      <c r="K1225" t="s">
        <v>4019</v>
      </c>
      <c r="L1225" t="s">
        <v>4020</v>
      </c>
      <c r="M1225" t="s">
        <v>144</v>
      </c>
      <c r="N1225" t="s">
        <v>94</v>
      </c>
      <c r="O1225">
        <v>5419</v>
      </c>
      <c r="P1225">
        <v>10213</v>
      </c>
      <c r="Q1225" t="s">
        <v>59</v>
      </c>
      <c r="R1225">
        <v>365</v>
      </c>
      <c r="S1225" s="2">
        <v>44512</v>
      </c>
      <c r="T1225" s="2">
        <v>44515</v>
      </c>
      <c r="U1225">
        <v>27989</v>
      </c>
      <c r="V1225" t="s">
        <v>71</v>
      </c>
      <c r="W1225">
        <v>604</v>
      </c>
      <c r="X1225" t="s">
        <v>60</v>
      </c>
      <c r="Y1225" t="s">
        <v>61</v>
      </c>
      <c r="Z1225">
        <v>0</v>
      </c>
      <c r="AA1225">
        <v>667</v>
      </c>
      <c r="AB1225">
        <v>9003</v>
      </c>
      <c r="AC1225" t="s">
        <v>46</v>
      </c>
    </row>
    <row r="1226" spans="1:29" x14ac:dyDescent="0.3">
      <c r="A1226" s="1" t="s">
        <v>47</v>
      </c>
      <c r="B1226" t="s">
        <v>161</v>
      </c>
      <c r="C1226" t="s">
        <v>1692</v>
      </c>
      <c r="D1226" t="s">
        <v>128</v>
      </c>
      <c r="E1226">
        <v>10</v>
      </c>
      <c r="F1226" t="s">
        <v>186</v>
      </c>
      <c r="G1226" t="s">
        <v>463</v>
      </c>
      <c r="H1226" t="s">
        <v>79</v>
      </c>
      <c r="I1226" t="s">
        <v>523</v>
      </c>
      <c r="J1226" t="s">
        <v>4021</v>
      </c>
      <c r="K1226" t="s">
        <v>4022</v>
      </c>
      <c r="L1226" t="s">
        <v>4023</v>
      </c>
      <c r="M1226" t="s">
        <v>283</v>
      </c>
      <c r="N1226" t="s">
        <v>58</v>
      </c>
      <c r="O1226">
        <v>27018</v>
      </c>
      <c r="P1226">
        <v>31903</v>
      </c>
      <c r="Q1226" t="s">
        <v>41</v>
      </c>
      <c r="R1226">
        <v>91</v>
      </c>
      <c r="S1226" s="2">
        <v>44497</v>
      </c>
      <c r="T1226" t="s">
        <v>42</v>
      </c>
      <c r="U1226">
        <v>0</v>
      </c>
      <c r="V1226" t="s">
        <v>85</v>
      </c>
      <c r="W1226">
        <v>716</v>
      </c>
      <c r="X1226" t="s">
        <v>44</v>
      </c>
      <c r="Y1226" t="s">
        <v>61</v>
      </c>
      <c r="Z1226">
        <v>3169</v>
      </c>
      <c r="AA1226">
        <v>273</v>
      </c>
      <c r="AB1226">
        <v>28668</v>
      </c>
      <c r="AC1226" t="s">
        <v>107</v>
      </c>
    </row>
    <row r="1227" spans="1:29" x14ac:dyDescent="0.3">
      <c r="A1227" s="1" t="s">
        <v>29</v>
      </c>
      <c r="B1227" t="s">
        <v>74</v>
      </c>
      <c r="C1227" t="s">
        <v>1101</v>
      </c>
      <c r="D1227" t="s">
        <v>110</v>
      </c>
      <c r="E1227">
        <v>1</v>
      </c>
      <c r="F1227" t="s">
        <v>271</v>
      </c>
      <c r="G1227" t="s">
        <v>353</v>
      </c>
      <c r="H1227" t="s">
        <v>79</v>
      </c>
      <c r="I1227" t="s">
        <v>382</v>
      </c>
      <c r="J1227" t="s">
        <v>4024</v>
      </c>
      <c r="K1227" t="s">
        <v>4025</v>
      </c>
      <c r="L1227" t="s">
        <v>4026</v>
      </c>
      <c r="M1227" t="s">
        <v>83</v>
      </c>
      <c r="N1227" t="s">
        <v>40</v>
      </c>
      <c r="O1227">
        <v>16489</v>
      </c>
      <c r="P1227">
        <v>18606</v>
      </c>
      <c r="Q1227" t="s">
        <v>41</v>
      </c>
      <c r="R1227">
        <v>449</v>
      </c>
      <c r="S1227" s="2">
        <v>45342</v>
      </c>
      <c r="T1227" t="s">
        <v>42</v>
      </c>
      <c r="U1227">
        <v>0</v>
      </c>
      <c r="V1227" t="s">
        <v>71</v>
      </c>
      <c r="W1227">
        <v>535</v>
      </c>
      <c r="X1227" t="s">
        <v>44</v>
      </c>
      <c r="Y1227" t="s">
        <v>72</v>
      </c>
      <c r="Z1227">
        <v>0</v>
      </c>
      <c r="AA1227">
        <v>248</v>
      </c>
      <c r="AB1227">
        <v>17435</v>
      </c>
      <c r="AC1227" t="s">
        <v>107</v>
      </c>
    </row>
    <row r="1228" spans="1:29" x14ac:dyDescent="0.3">
      <c r="A1228" s="1" t="s">
        <v>29</v>
      </c>
      <c r="B1228" t="s">
        <v>96</v>
      </c>
      <c r="C1228" t="s">
        <v>1389</v>
      </c>
      <c r="D1228" t="s">
        <v>138</v>
      </c>
      <c r="E1228">
        <v>7</v>
      </c>
      <c r="F1228" t="s">
        <v>186</v>
      </c>
      <c r="G1228" t="s">
        <v>1504</v>
      </c>
      <c r="H1228" t="s">
        <v>35</v>
      </c>
      <c r="I1228" t="s">
        <v>966</v>
      </c>
      <c r="J1228" t="s">
        <v>1377</v>
      </c>
      <c r="K1228" t="s">
        <v>4027</v>
      </c>
      <c r="L1228" t="s">
        <v>4028</v>
      </c>
      <c r="M1228" t="s">
        <v>665</v>
      </c>
      <c r="N1228" t="s">
        <v>94</v>
      </c>
      <c r="O1228">
        <v>23815</v>
      </c>
      <c r="P1228">
        <v>27284</v>
      </c>
      <c r="Q1228" t="s">
        <v>95</v>
      </c>
      <c r="R1228">
        <v>661</v>
      </c>
      <c r="S1228" s="2">
        <v>44335</v>
      </c>
      <c r="T1228" s="2">
        <v>44365</v>
      </c>
      <c r="U1228">
        <v>0</v>
      </c>
      <c r="V1228" t="s">
        <v>71</v>
      </c>
      <c r="W1228">
        <v>731</v>
      </c>
      <c r="X1228" t="s">
        <v>60</v>
      </c>
      <c r="Y1228" t="s">
        <v>61</v>
      </c>
      <c r="Z1228">
        <v>0</v>
      </c>
      <c r="AA1228">
        <v>723</v>
      </c>
      <c r="AB1228">
        <v>26565</v>
      </c>
      <c r="AC1228" t="s">
        <v>107</v>
      </c>
    </row>
    <row r="1229" spans="1:29" x14ac:dyDescent="0.3">
      <c r="A1229" s="1" t="s">
        <v>47</v>
      </c>
      <c r="B1229" t="s">
        <v>136</v>
      </c>
      <c r="C1229" t="s">
        <v>137</v>
      </c>
      <c r="D1229" t="s">
        <v>236</v>
      </c>
      <c r="E1229">
        <v>7</v>
      </c>
      <c r="F1229" t="s">
        <v>64</v>
      </c>
      <c r="G1229" t="s">
        <v>376</v>
      </c>
      <c r="H1229" t="s">
        <v>79</v>
      </c>
      <c r="I1229" t="s">
        <v>238</v>
      </c>
      <c r="J1229" t="s">
        <v>716</v>
      </c>
      <c r="K1229" t="s">
        <v>4029</v>
      </c>
      <c r="L1229" t="s">
        <v>4030</v>
      </c>
      <c r="M1229" t="s">
        <v>144</v>
      </c>
      <c r="N1229" t="s">
        <v>84</v>
      </c>
      <c r="O1229">
        <v>25564</v>
      </c>
      <c r="P1229">
        <v>29640</v>
      </c>
      <c r="Q1229" t="s">
        <v>41</v>
      </c>
      <c r="R1229">
        <v>169</v>
      </c>
      <c r="S1229" s="2">
        <v>44506</v>
      </c>
      <c r="T1229" t="s">
        <v>42</v>
      </c>
      <c r="U1229">
        <v>0</v>
      </c>
      <c r="V1229" t="s">
        <v>43</v>
      </c>
      <c r="W1229">
        <v>811</v>
      </c>
      <c r="X1229" t="s">
        <v>44</v>
      </c>
      <c r="Y1229" t="s">
        <v>45</v>
      </c>
      <c r="Z1229">
        <v>0</v>
      </c>
      <c r="AA1229">
        <v>756</v>
      </c>
      <c r="AB1229">
        <v>28103</v>
      </c>
      <c r="AC1229" t="s">
        <v>73</v>
      </c>
    </row>
    <row r="1230" spans="1:29" x14ac:dyDescent="0.3">
      <c r="A1230" s="1" t="s">
        <v>47</v>
      </c>
      <c r="B1230" t="s">
        <v>153</v>
      </c>
      <c r="C1230" t="s">
        <v>755</v>
      </c>
      <c r="D1230" t="s">
        <v>169</v>
      </c>
      <c r="E1230">
        <v>10</v>
      </c>
      <c r="F1230" t="s">
        <v>33</v>
      </c>
      <c r="G1230" t="s">
        <v>139</v>
      </c>
      <c r="H1230" t="s">
        <v>35</v>
      </c>
      <c r="I1230" t="s">
        <v>366</v>
      </c>
      <c r="J1230" t="s">
        <v>428</v>
      </c>
      <c r="K1230" t="s">
        <v>4031</v>
      </c>
      <c r="L1230" t="s">
        <v>4032</v>
      </c>
      <c r="M1230" t="s">
        <v>1208</v>
      </c>
      <c r="N1230" t="s">
        <v>94</v>
      </c>
      <c r="O1230">
        <v>9705</v>
      </c>
      <c r="P1230">
        <v>13415</v>
      </c>
      <c r="Q1230" t="s">
        <v>95</v>
      </c>
      <c r="R1230">
        <v>615</v>
      </c>
      <c r="S1230" s="2">
        <v>44934</v>
      </c>
      <c r="T1230" t="s">
        <v>42</v>
      </c>
      <c r="U1230">
        <v>0</v>
      </c>
      <c r="V1230" t="s">
        <v>106</v>
      </c>
      <c r="W1230">
        <v>695</v>
      </c>
      <c r="X1230" t="s">
        <v>44</v>
      </c>
      <c r="Y1230" t="s">
        <v>61</v>
      </c>
      <c r="Z1230">
        <v>0</v>
      </c>
      <c r="AA1230">
        <v>550</v>
      </c>
      <c r="AB1230">
        <v>12599</v>
      </c>
      <c r="AC1230" t="s">
        <v>46</v>
      </c>
    </row>
    <row r="1231" spans="1:29" x14ac:dyDescent="0.3">
      <c r="A1231" s="1" t="s">
        <v>47</v>
      </c>
      <c r="B1231" t="s">
        <v>176</v>
      </c>
      <c r="C1231" t="s">
        <v>2827</v>
      </c>
      <c r="D1231" t="s">
        <v>119</v>
      </c>
      <c r="E1231">
        <v>7</v>
      </c>
      <c r="F1231" t="s">
        <v>271</v>
      </c>
      <c r="G1231" t="s">
        <v>689</v>
      </c>
      <c r="H1231" t="s">
        <v>35</v>
      </c>
      <c r="I1231" t="s">
        <v>1589</v>
      </c>
      <c r="J1231" t="s">
        <v>1814</v>
      </c>
      <c r="K1231" t="s">
        <v>4033</v>
      </c>
      <c r="L1231" t="s">
        <v>4034</v>
      </c>
      <c r="M1231" t="s">
        <v>1637</v>
      </c>
      <c r="N1231" t="s">
        <v>58</v>
      </c>
      <c r="O1231">
        <v>13122</v>
      </c>
      <c r="P1231">
        <v>17954</v>
      </c>
      <c r="Q1231" t="s">
        <v>59</v>
      </c>
      <c r="R1231">
        <v>855</v>
      </c>
      <c r="S1231" s="2">
        <v>45214</v>
      </c>
      <c r="T1231" t="s">
        <v>42</v>
      </c>
      <c r="U1231">
        <v>6980</v>
      </c>
      <c r="V1231" t="s">
        <v>43</v>
      </c>
      <c r="W1231">
        <v>708</v>
      </c>
      <c r="X1231" t="s">
        <v>44</v>
      </c>
      <c r="Y1231" t="s">
        <v>45</v>
      </c>
      <c r="Z1231">
        <v>1661</v>
      </c>
      <c r="AA1231">
        <v>427</v>
      </c>
      <c r="AB1231">
        <v>14490</v>
      </c>
      <c r="AC1231" t="s">
        <v>107</v>
      </c>
    </row>
    <row r="1232" spans="1:29" x14ac:dyDescent="0.3">
      <c r="A1232" s="1" t="s">
        <v>29</v>
      </c>
      <c r="B1232" t="s">
        <v>86</v>
      </c>
      <c r="C1232" t="s">
        <v>366</v>
      </c>
      <c r="D1232" t="s">
        <v>185</v>
      </c>
      <c r="E1232">
        <v>5</v>
      </c>
      <c r="F1232" t="s">
        <v>51</v>
      </c>
      <c r="G1232" t="s">
        <v>1427</v>
      </c>
      <c r="H1232" t="s">
        <v>79</v>
      </c>
      <c r="I1232" t="s">
        <v>4035</v>
      </c>
      <c r="J1232" t="s">
        <v>476</v>
      </c>
      <c r="K1232" t="s">
        <v>4036</v>
      </c>
      <c r="L1232" t="s">
        <v>4037</v>
      </c>
      <c r="M1232" t="s">
        <v>2131</v>
      </c>
      <c r="N1232" t="s">
        <v>40</v>
      </c>
      <c r="O1232">
        <v>5843</v>
      </c>
      <c r="P1232">
        <v>8364</v>
      </c>
      <c r="Q1232" t="s">
        <v>41</v>
      </c>
      <c r="R1232">
        <v>303</v>
      </c>
      <c r="S1232" s="2">
        <v>44602</v>
      </c>
      <c r="T1232" t="s">
        <v>42</v>
      </c>
      <c r="U1232">
        <v>0</v>
      </c>
      <c r="V1232" t="s">
        <v>85</v>
      </c>
      <c r="W1232">
        <v>589</v>
      </c>
      <c r="X1232" t="s">
        <v>44</v>
      </c>
      <c r="Y1232" t="s">
        <v>45</v>
      </c>
      <c r="Z1232">
        <v>0</v>
      </c>
      <c r="AA1232">
        <v>423</v>
      </c>
      <c r="AB1232">
        <v>6704</v>
      </c>
      <c r="AC1232" t="s">
        <v>46</v>
      </c>
    </row>
    <row r="1233" spans="1:29" x14ac:dyDescent="0.3">
      <c r="A1233" s="1" t="s">
        <v>47</v>
      </c>
      <c r="B1233" t="s">
        <v>48</v>
      </c>
      <c r="C1233" t="s">
        <v>3305</v>
      </c>
      <c r="D1233" t="s">
        <v>201</v>
      </c>
      <c r="E1233">
        <v>8</v>
      </c>
      <c r="F1233" t="s">
        <v>186</v>
      </c>
      <c r="G1233" t="s">
        <v>187</v>
      </c>
      <c r="H1233" t="s">
        <v>79</v>
      </c>
      <c r="I1233" t="s">
        <v>140</v>
      </c>
      <c r="J1233" t="s">
        <v>1497</v>
      </c>
      <c r="K1233" t="s">
        <v>4038</v>
      </c>
      <c r="L1233" t="s">
        <v>4039</v>
      </c>
      <c r="M1233" t="s">
        <v>556</v>
      </c>
      <c r="N1233" t="s">
        <v>40</v>
      </c>
      <c r="O1233">
        <v>10081</v>
      </c>
      <c r="P1233">
        <v>12573</v>
      </c>
      <c r="Q1233" t="s">
        <v>41</v>
      </c>
      <c r="R1233">
        <v>87</v>
      </c>
      <c r="S1233" s="2">
        <v>44424</v>
      </c>
      <c r="T1233" s="2">
        <v>44454</v>
      </c>
      <c r="U1233">
        <v>0</v>
      </c>
      <c r="V1233" t="s">
        <v>85</v>
      </c>
      <c r="W1233">
        <v>499</v>
      </c>
      <c r="X1233" t="s">
        <v>60</v>
      </c>
      <c r="Y1233" t="s">
        <v>72</v>
      </c>
      <c r="Z1233">
        <v>0</v>
      </c>
      <c r="AA1233">
        <v>199</v>
      </c>
      <c r="AB1233">
        <v>11021</v>
      </c>
      <c r="AC1233" t="s">
        <v>73</v>
      </c>
    </row>
    <row r="1234" spans="1:29" x14ac:dyDescent="0.3">
      <c r="A1234" s="1" t="s">
        <v>47</v>
      </c>
      <c r="B1234" t="s">
        <v>153</v>
      </c>
      <c r="C1234" t="s">
        <v>1871</v>
      </c>
      <c r="D1234" t="s">
        <v>178</v>
      </c>
      <c r="E1234">
        <v>1</v>
      </c>
      <c r="F1234" t="s">
        <v>120</v>
      </c>
      <c r="G1234" t="s">
        <v>586</v>
      </c>
      <c r="H1234" t="s">
        <v>79</v>
      </c>
      <c r="I1234" t="s">
        <v>36</v>
      </c>
      <c r="J1234" t="s">
        <v>2814</v>
      </c>
      <c r="K1234" t="s">
        <v>4040</v>
      </c>
      <c r="L1234" t="s">
        <v>4041</v>
      </c>
      <c r="M1234" t="s">
        <v>1202</v>
      </c>
      <c r="N1234" t="s">
        <v>58</v>
      </c>
      <c r="O1234">
        <v>25214</v>
      </c>
      <c r="P1234">
        <v>29672</v>
      </c>
      <c r="Q1234" t="s">
        <v>59</v>
      </c>
      <c r="R1234">
        <v>478</v>
      </c>
      <c r="S1234" s="2">
        <v>44745</v>
      </c>
      <c r="T1234" t="s">
        <v>42</v>
      </c>
      <c r="U1234">
        <v>18655</v>
      </c>
      <c r="V1234" t="s">
        <v>71</v>
      </c>
      <c r="W1234">
        <v>614</v>
      </c>
      <c r="X1234" t="s">
        <v>44</v>
      </c>
      <c r="Y1234" t="s">
        <v>45</v>
      </c>
      <c r="Z1234">
        <v>2750</v>
      </c>
      <c r="AA1234">
        <v>197</v>
      </c>
      <c r="AB1234">
        <v>26956</v>
      </c>
      <c r="AC1234" t="s">
        <v>107</v>
      </c>
    </row>
    <row r="1235" spans="1:29" x14ac:dyDescent="0.3">
      <c r="A1235" s="1" t="s">
        <v>29</v>
      </c>
      <c r="B1235" t="s">
        <v>393</v>
      </c>
      <c r="C1235" t="s">
        <v>1253</v>
      </c>
      <c r="D1235" t="s">
        <v>138</v>
      </c>
      <c r="E1235">
        <v>5</v>
      </c>
      <c r="F1235" t="s">
        <v>64</v>
      </c>
      <c r="G1235" t="s">
        <v>1599</v>
      </c>
      <c r="H1235" t="s">
        <v>79</v>
      </c>
      <c r="I1235" t="s">
        <v>507</v>
      </c>
      <c r="J1235" t="s">
        <v>3494</v>
      </c>
      <c r="K1235" t="s">
        <v>4042</v>
      </c>
      <c r="L1235" t="s">
        <v>4043</v>
      </c>
      <c r="M1235" t="s">
        <v>1265</v>
      </c>
      <c r="N1235" t="s">
        <v>58</v>
      </c>
      <c r="O1235">
        <v>10935</v>
      </c>
      <c r="P1235">
        <v>14266</v>
      </c>
      <c r="Q1235" t="s">
        <v>59</v>
      </c>
      <c r="R1235">
        <v>110</v>
      </c>
      <c r="S1235" s="2">
        <v>44867</v>
      </c>
      <c r="T1235" s="2">
        <v>44885</v>
      </c>
      <c r="U1235">
        <v>31795</v>
      </c>
      <c r="V1235" t="s">
        <v>71</v>
      </c>
      <c r="W1235">
        <v>616</v>
      </c>
      <c r="X1235" t="s">
        <v>60</v>
      </c>
      <c r="Y1235" t="s">
        <v>61</v>
      </c>
      <c r="Z1235">
        <v>4376</v>
      </c>
      <c r="AA1235">
        <v>719</v>
      </c>
      <c r="AB1235">
        <v>13478</v>
      </c>
      <c r="AC1235" t="s">
        <v>73</v>
      </c>
    </row>
    <row r="1236" spans="1:29" x14ac:dyDescent="0.3">
      <c r="A1236" s="1" t="s">
        <v>29</v>
      </c>
      <c r="B1236" t="s">
        <v>393</v>
      </c>
      <c r="C1236" t="s">
        <v>1949</v>
      </c>
      <c r="D1236" t="s">
        <v>169</v>
      </c>
      <c r="E1236">
        <v>8</v>
      </c>
      <c r="F1236" t="s">
        <v>33</v>
      </c>
      <c r="G1236" t="s">
        <v>111</v>
      </c>
      <c r="H1236" t="s">
        <v>35</v>
      </c>
      <c r="I1236" t="s">
        <v>1465</v>
      </c>
      <c r="J1236" t="s">
        <v>266</v>
      </c>
      <c r="K1236" t="s">
        <v>4044</v>
      </c>
      <c r="L1236" t="s">
        <v>4045</v>
      </c>
      <c r="M1236" t="s">
        <v>846</v>
      </c>
      <c r="N1236" t="s">
        <v>40</v>
      </c>
      <c r="O1236">
        <v>25644</v>
      </c>
      <c r="P1236">
        <v>29215</v>
      </c>
      <c r="Q1236" t="s">
        <v>95</v>
      </c>
      <c r="R1236">
        <v>676</v>
      </c>
      <c r="S1236" s="2">
        <v>45064</v>
      </c>
      <c r="T1236" s="2">
        <v>45081</v>
      </c>
      <c r="U1236">
        <v>0</v>
      </c>
      <c r="V1236" t="s">
        <v>85</v>
      </c>
      <c r="W1236">
        <v>499</v>
      </c>
      <c r="X1236" t="s">
        <v>60</v>
      </c>
      <c r="Y1236" t="s">
        <v>45</v>
      </c>
      <c r="Z1236">
        <v>0</v>
      </c>
      <c r="AA1236">
        <v>542</v>
      </c>
      <c r="AB1236">
        <v>27189</v>
      </c>
      <c r="AC1236" t="s">
        <v>107</v>
      </c>
    </row>
    <row r="1237" spans="1:29" x14ac:dyDescent="0.3">
      <c r="A1237" s="1" t="s">
        <v>29</v>
      </c>
      <c r="B1237" t="s">
        <v>393</v>
      </c>
      <c r="C1237" t="s">
        <v>609</v>
      </c>
      <c r="D1237" t="s">
        <v>387</v>
      </c>
      <c r="E1237">
        <v>8</v>
      </c>
      <c r="F1237" t="s">
        <v>271</v>
      </c>
      <c r="G1237" t="s">
        <v>400</v>
      </c>
      <c r="H1237" t="s">
        <v>35</v>
      </c>
      <c r="I1237" t="s">
        <v>4046</v>
      </c>
      <c r="J1237" t="s">
        <v>1615</v>
      </c>
      <c r="K1237">
        <f>1-62-14-4125</f>
        <v>-4200</v>
      </c>
      <c r="L1237" t="s">
        <v>4047</v>
      </c>
      <c r="M1237" t="s">
        <v>613</v>
      </c>
      <c r="N1237" t="s">
        <v>58</v>
      </c>
      <c r="O1237">
        <v>8585</v>
      </c>
      <c r="P1237">
        <v>11167</v>
      </c>
      <c r="Q1237" t="s">
        <v>41</v>
      </c>
      <c r="R1237">
        <v>215</v>
      </c>
      <c r="S1237" s="2">
        <v>44812</v>
      </c>
      <c r="T1237" t="s">
        <v>42</v>
      </c>
      <c r="U1237">
        <v>0</v>
      </c>
      <c r="V1237" t="s">
        <v>85</v>
      </c>
      <c r="W1237">
        <v>620</v>
      </c>
      <c r="X1237" t="s">
        <v>44</v>
      </c>
      <c r="Y1237" t="s">
        <v>45</v>
      </c>
      <c r="Z1237">
        <v>2816</v>
      </c>
      <c r="AA1237">
        <v>617</v>
      </c>
      <c r="AB1237">
        <v>10445</v>
      </c>
      <c r="AC1237" t="s">
        <v>73</v>
      </c>
    </row>
    <row r="1238" spans="1:29" x14ac:dyDescent="0.3">
      <c r="A1238" s="1" t="s">
        <v>29</v>
      </c>
      <c r="B1238" t="s">
        <v>363</v>
      </c>
      <c r="C1238" t="s">
        <v>770</v>
      </c>
      <c r="D1238" t="s">
        <v>236</v>
      </c>
      <c r="E1238">
        <v>8</v>
      </c>
      <c r="F1238" t="s">
        <v>120</v>
      </c>
      <c r="G1238" t="s">
        <v>543</v>
      </c>
      <c r="H1238" t="s">
        <v>35</v>
      </c>
      <c r="I1238" t="s">
        <v>36</v>
      </c>
      <c r="J1238" t="s">
        <v>4048</v>
      </c>
      <c r="K1238" t="s">
        <v>4049</v>
      </c>
      <c r="L1238" t="s">
        <v>4050</v>
      </c>
      <c r="M1238" t="s">
        <v>511</v>
      </c>
      <c r="N1238" t="s">
        <v>94</v>
      </c>
      <c r="O1238">
        <v>24272</v>
      </c>
      <c r="P1238">
        <v>26876</v>
      </c>
      <c r="Q1238" t="s">
        <v>59</v>
      </c>
      <c r="R1238">
        <v>69</v>
      </c>
      <c r="S1238" s="2">
        <v>44440</v>
      </c>
      <c r="T1238" s="2">
        <v>44446</v>
      </c>
      <c r="U1238">
        <v>9581</v>
      </c>
      <c r="V1238" t="s">
        <v>43</v>
      </c>
      <c r="W1238">
        <v>655</v>
      </c>
      <c r="X1238" t="s">
        <v>60</v>
      </c>
      <c r="Y1238" t="s">
        <v>72</v>
      </c>
      <c r="Z1238">
        <v>0</v>
      </c>
      <c r="AA1238">
        <v>739</v>
      </c>
      <c r="AB1238">
        <v>26168</v>
      </c>
      <c r="AC1238" t="s">
        <v>73</v>
      </c>
    </row>
    <row r="1239" spans="1:29" x14ac:dyDescent="0.3">
      <c r="A1239" s="1" t="s">
        <v>47</v>
      </c>
      <c r="B1239" t="s">
        <v>234</v>
      </c>
      <c r="C1239" t="s">
        <v>2309</v>
      </c>
      <c r="D1239" t="s">
        <v>236</v>
      </c>
      <c r="E1239">
        <v>9</v>
      </c>
      <c r="F1239" t="s">
        <v>33</v>
      </c>
      <c r="G1239" t="s">
        <v>848</v>
      </c>
      <c r="H1239" t="s">
        <v>79</v>
      </c>
      <c r="I1239" t="s">
        <v>803</v>
      </c>
      <c r="J1239" t="s">
        <v>4051</v>
      </c>
      <c r="K1239" t="s">
        <v>4052</v>
      </c>
      <c r="L1239" t="s">
        <v>4053</v>
      </c>
      <c r="M1239" t="s">
        <v>984</v>
      </c>
      <c r="N1239" t="s">
        <v>94</v>
      </c>
      <c r="O1239">
        <v>2989</v>
      </c>
      <c r="P1239">
        <v>5587</v>
      </c>
      <c r="Q1239" t="s">
        <v>95</v>
      </c>
      <c r="R1239">
        <v>665</v>
      </c>
      <c r="S1239" s="2">
        <v>44515</v>
      </c>
      <c r="T1239" t="s">
        <v>42</v>
      </c>
      <c r="U1239">
        <v>0</v>
      </c>
      <c r="V1239" t="s">
        <v>85</v>
      </c>
      <c r="W1239">
        <v>743</v>
      </c>
      <c r="X1239" t="s">
        <v>44</v>
      </c>
      <c r="Y1239" t="s">
        <v>72</v>
      </c>
      <c r="Z1239">
        <v>0</v>
      </c>
      <c r="AA1239">
        <v>256</v>
      </c>
      <c r="AB1239">
        <v>3870</v>
      </c>
      <c r="AC1239" t="s">
        <v>46</v>
      </c>
    </row>
    <row r="1240" spans="1:29" x14ac:dyDescent="0.3">
      <c r="A1240" s="1" t="s">
        <v>29</v>
      </c>
      <c r="B1240" t="s">
        <v>62</v>
      </c>
      <c r="C1240" t="s">
        <v>462</v>
      </c>
      <c r="D1240" t="s">
        <v>387</v>
      </c>
      <c r="E1240">
        <v>6</v>
      </c>
      <c r="F1240" t="s">
        <v>186</v>
      </c>
      <c r="G1240" t="s">
        <v>535</v>
      </c>
      <c r="H1240" t="s">
        <v>79</v>
      </c>
      <c r="I1240" t="s">
        <v>502</v>
      </c>
      <c r="J1240" t="s">
        <v>224</v>
      </c>
      <c r="K1240" t="s">
        <v>4054</v>
      </c>
      <c r="L1240" t="s">
        <v>4055</v>
      </c>
      <c r="M1240" t="s">
        <v>584</v>
      </c>
      <c r="N1240" t="s">
        <v>84</v>
      </c>
      <c r="O1240">
        <v>3014</v>
      </c>
      <c r="P1240">
        <v>5413</v>
      </c>
      <c r="Q1240" t="s">
        <v>95</v>
      </c>
      <c r="R1240">
        <v>710</v>
      </c>
      <c r="S1240" s="2">
        <v>44805</v>
      </c>
      <c r="T1240" s="2">
        <v>44822</v>
      </c>
      <c r="U1240">
        <v>0</v>
      </c>
      <c r="V1240" t="s">
        <v>85</v>
      </c>
      <c r="W1240">
        <v>527</v>
      </c>
      <c r="X1240" t="s">
        <v>60</v>
      </c>
      <c r="Y1240" t="s">
        <v>61</v>
      </c>
      <c r="Z1240">
        <v>0</v>
      </c>
      <c r="AA1240">
        <v>161</v>
      </c>
      <c r="AB1240">
        <v>3710</v>
      </c>
      <c r="AC1240" t="s">
        <v>46</v>
      </c>
    </row>
    <row r="1241" spans="1:29" x14ac:dyDescent="0.3">
      <c r="A1241" s="1" t="s">
        <v>47</v>
      </c>
      <c r="B1241" t="s">
        <v>592</v>
      </c>
      <c r="C1241" t="s">
        <v>1350</v>
      </c>
      <c r="D1241" t="s">
        <v>110</v>
      </c>
      <c r="E1241">
        <v>5</v>
      </c>
      <c r="F1241" t="s">
        <v>64</v>
      </c>
      <c r="G1241" t="s">
        <v>802</v>
      </c>
      <c r="H1241" t="s">
        <v>79</v>
      </c>
      <c r="I1241" t="s">
        <v>1764</v>
      </c>
      <c r="J1241" t="s">
        <v>2446</v>
      </c>
      <c r="K1241" t="s">
        <v>4056</v>
      </c>
      <c r="L1241" t="s">
        <v>4057</v>
      </c>
      <c r="M1241" t="s">
        <v>2167</v>
      </c>
      <c r="N1241" t="s">
        <v>94</v>
      </c>
      <c r="O1241">
        <v>24440</v>
      </c>
      <c r="P1241">
        <v>28338</v>
      </c>
      <c r="Q1241" t="s">
        <v>41</v>
      </c>
      <c r="R1241">
        <v>705</v>
      </c>
      <c r="S1241" s="2">
        <v>44267</v>
      </c>
      <c r="T1241" s="2">
        <v>44291</v>
      </c>
      <c r="U1241">
        <v>0</v>
      </c>
      <c r="V1241" t="s">
        <v>106</v>
      </c>
      <c r="W1241">
        <v>577</v>
      </c>
      <c r="X1241" t="s">
        <v>60</v>
      </c>
      <c r="Y1241" t="s">
        <v>72</v>
      </c>
      <c r="Z1241">
        <v>0</v>
      </c>
      <c r="AA1241">
        <v>556</v>
      </c>
      <c r="AB1241">
        <v>25027</v>
      </c>
      <c r="AC1241" t="s">
        <v>73</v>
      </c>
    </row>
    <row r="1242" spans="1:29" x14ac:dyDescent="0.3">
      <c r="A1242" s="1" t="s">
        <v>29</v>
      </c>
      <c r="B1242" t="s">
        <v>30</v>
      </c>
      <c r="C1242" t="s">
        <v>1034</v>
      </c>
      <c r="D1242" t="s">
        <v>178</v>
      </c>
      <c r="E1242">
        <v>10</v>
      </c>
      <c r="F1242" t="s">
        <v>129</v>
      </c>
      <c r="G1242" t="s">
        <v>163</v>
      </c>
      <c r="H1242" t="s">
        <v>35</v>
      </c>
      <c r="I1242" t="s">
        <v>434</v>
      </c>
      <c r="J1242" t="s">
        <v>1509</v>
      </c>
      <c r="K1242" t="s">
        <v>4058</v>
      </c>
      <c r="L1242" t="s">
        <v>4059</v>
      </c>
      <c r="M1242" t="s">
        <v>39</v>
      </c>
      <c r="N1242" t="s">
        <v>58</v>
      </c>
      <c r="O1242">
        <v>24444</v>
      </c>
      <c r="P1242">
        <v>26959</v>
      </c>
      <c r="Q1242" t="s">
        <v>41</v>
      </c>
      <c r="R1242">
        <v>684</v>
      </c>
      <c r="S1242" s="2">
        <v>44467</v>
      </c>
      <c r="T1242" s="2">
        <v>44474</v>
      </c>
      <c r="U1242">
        <v>0</v>
      </c>
      <c r="V1242" t="s">
        <v>71</v>
      </c>
      <c r="W1242">
        <v>603</v>
      </c>
      <c r="X1242" t="s">
        <v>60</v>
      </c>
      <c r="Y1242" t="s">
        <v>61</v>
      </c>
      <c r="Z1242">
        <v>2021</v>
      </c>
      <c r="AA1242">
        <v>84</v>
      </c>
      <c r="AB1242">
        <v>26118</v>
      </c>
      <c r="AC1242" t="s">
        <v>46</v>
      </c>
    </row>
    <row r="1243" spans="1:29" x14ac:dyDescent="0.3">
      <c r="A1243" s="1" t="s">
        <v>29</v>
      </c>
      <c r="B1243" t="s">
        <v>228</v>
      </c>
      <c r="C1243" t="s">
        <v>635</v>
      </c>
      <c r="D1243" t="s">
        <v>178</v>
      </c>
      <c r="E1243">
        <v>5</v>
      </c>
      <c r="F1243" t="s">
        <v>186</v>
      </c>
      <c r="G1243" t="s">
        <v>535</v>
      </c>
      <c r="H1243" t="s">
        <v>79</v>
      </c>
      <c r="I1243" t="s">
        <v>101</v>
      </c>
      <c r="J1243" t="s">
        <v>2610</v>
      </c>
      <c r="K1243" t="s">
        <v>4060</v>
      </c>
      <c r="L1243" t="s">
        <v>4061</v>
      </c>
      <c r="M1243" t="s">
        <v>473</v>
      </c>
      <c r="N1243" t="s">
        <v>40</v>
      </c>
      <c r="O1243">
        <v>8690</v>
      </c>
      <c r="P1243">
        <v>11042</v>
      </c>
      <c r="Q1243" t="s">
        <v>59</v>
      </c>
      <c r="R1243">
        <v>396</v>
      </c>
      <c r="S1243" s="2">
        <v>44592</v>
      </c>
      <c r="T1243" t="s">
        <v>42</v>
      </c>
      <c r="U1243">
        <v>41509</v>
      </c>
      <c r="V1243" t="s">
        <v>43</v>
      </c>
      <c r="W1243">
        <v>808</v>
      </c>
      <c r="X1243" t="s">
        <v>44</v>
      </c>
      <c r="Y1243" t="s">
        <v>45</v>
      </c>
      <c r="Z1243">
        <v>0</v>
      </c>
      <c r="AA1243">
        <v>464</v>
      </c>
      <c r="AB1243">
        <v>9091</v>
      </c>
      <c r="AC1243" t="s">
        <v>46</v>
      </c>
    </row>
    <row r="1244" spans="1:29" x14ac:dyDescent="0.3">
      <c r="A1244" s="1" t="s">
        <v>29</v>
      </c>
      <c r="B1244" t="s">
        <v>30</v>
      </c>
      <c r="C1244" t="s">
        <v>1954</v>
      </c>
      <c r="D1244" t="s">
        <v>352</v>
      </c>
      <c r="E1244">
        <v>7</v>
      </c>
      <c r="F1244" t="s">
        <v>64</v>
      </c>
      <c r="G1244" t="s">
        <v>258</v>
      </c>
      <c r="H1244" t="s">
        <v>79</v>
      </c>
      <c r="I1244" t="s">
        <v>536</v>
      </c>
      <c r="J1244" t="s">
        <v>4062</v>
      </c>
      <c r="K1244" t="s">
        <v>4063</v>
      </c>
      <c r="L1244" t="s">
        <v>4064</v>
      </c>
      <c r="M1244" t="s">
        <v>1491</v>
      </c>
      <c r="N1244" t="s">
        <v>58</v>
      </c>
      <c r="O1244">
        <v>16480</v>
      </c>
      <c r="P1244">
        <v>18637</v>
      </c>
      <c r="Q1244" t="s">
        <v>41</v>
      </c>
      <c r="R1244">
        <v>781</v>
      </c>
      <c r="S1244" s="2">
        <v>45294</v>
      </c>
      <c r="T1244" t="s">
        <v>42</v>
      </c>
      <c r="U1244">
        <v>0</v>
      </c>
      <c r="V1244" t="s">
        <v>85</v>
      </c>
      <c r="W1244">
        <v>735</v>
      </c>
      <c r="X1244" t="s">
        <v>44</v>
      </c>
      <c r="Y1244" t="s">
        <v>45</v>
      </c>
      <c r="Z1244">
        <v>2804</v>
      </c>
      <c r="AA1244">
        <v>419</v>
      </c>
      <c r="AB1244">
        <v>18389</v>
      </c>
      <c r="AC1244" t="s">
        <v>46</v>
      </c>
    </row>
    <row r="1245" spans="1:29" x14ac:dyDescent="0.3">
      <c r="A1245" s="1" t="s">
        <v>29</v>
      </c>
      <c r="B1245" t="s">
        <v>74</v>
      </c>
      <c r="C1245" t="s">
        <v>1007</v>
      </c>
      <c r="D1245" t="s">
        <v>201</v>
      </c>
      <c r="E1245">
        <v>8</v>
      </c>
      <c r="F1245" t="s">
        <v>271</v>
      </c>
      <c r="G1245" t="s">
        <v>272</v>
      </c>
      <c r="H1245" t="s">
        <v>79</v>
      </c>
      <c r="I1245" t="s">
        <v>1454</v>
      </c>
      <c r="J1245" t="s">
        <v>2466</v>
      </c>
      <c r="K1245" t="s">
        <v>4065</v>
      </c>
      <c r="L1245" t="s">
        <v>4066</v>
      </c>
      <c r="M1245" t="s">
        <v>83</v>
      </c>
      <c r="N1245" t="s">
        <v>40</v>
      </c>
      <c r="O1245">
        <v>25297</v>
      </c>
      <c r="P1245">
        <v>29198</v>
      </c>
      <c r="Q1245" t="s">
        <v>59</v>
      </c>
      <c r="R1245">
        <v>10</v>
      </c>
      <c r="S1245" s="2">
        <v>44358</v>
      </c>
      <c r="T1245" s="2">
        <v>44383</v>
      </c>
      <c r="U1245">
        <v>27176</v>
      </c>
      <c r="V1245" t="s">
        <v>71</v>
      </c>
      <c r="W1245">
        <v>595</v>
      </c>
      <c r="X1245" t="s">
        <v>60</v>
      </c>
      <c r="Y1245" t="s">
        <v>72</v>
      </c>
      <c r="Z1245">
        <v>0</v>
      </c>
      <c r="AA1245">
        <v>215</v>
      </c>
      <c r="AB1245">
        <v>28603</v>
      </c>
      <c r="AC1245" t="s">
        <v>73</v>
      </c>
    </row>
    <row r="1246" spans="1:29" x14ac:dyDescent="0.3">
      <c r="A1246" s="1" t="s">
        <v>47</v>
      </c>
      <c r="B1246" t="s">
        <v>108</v>
      </c>
      <c r="C1246" t="s">
        <v>270</v>
      </c>
      <c r="D1246" t="s">
        <v>128</v>
      </c>
      <c r="E1246">
        <v>5</v>
      </c>
      <c r="F1246" t="s">
        <v>99</v>
      </c>
      <c r="G1246" t="s">
        <v>950</v>
      </c>
      <c r="H1246" t="s">
        <v>35</v>
      </c>
      <c r="I1246" t="s">
        <v>502</v>
      </c>
      <c r="J1246" t="s">
        <v>2117</v>
      </c>
      <c r="K1246" t="s">
        <v>4067</v>
      </c>
      <c r="L1246" t="s">
        <v>4068</v>
      </c>
      <c r="M1246" t="s">
        <v>1422</v>
      </c>
      <c r="N1246" t="s">
        <v>58</v>
      </c>
      <c r="O1246">
        <v>19614</v>
      </c>
      <c r="P1246">
        <v>21882</v>
      </c>
      <c r="Q1246" t="s">
        <v>95</v>
      </c>
      <c r="R1246">
        <v>633</v>
      </c>
      <c r="S1246" s="2">
        <v>44396</v>
      </c>
      <c r="T1246" s="2">
        <v>44398</v>
      </c>
      <c r="U1246">
        <v>0</v>
      </c>
      <c r="V1246" t="s">
        <v>85</v>
      </c>
      <c r="W1246">
        <v>633</v>
      </c>
      <c r="X1246" t="s">
        <v>60</v>
      </c>
      <c r="Y1246" t="s">
        <v>61</v>
      </c>
      <c r="Z1246">
        <v>2145</v>
      </c>
      <c r="AA1246">
        <v>588</v>
      </c>
      <c r="AB1246">
        <v>19661</v>
      </c>
      <c r="AC1246" t="s">
        <v>46</v>
      </c>
    </row>
    <row r="1247" spans="1:29" x14ac:dyDescent="0.3">
      <c r="A1247" s="1" t="s">
        <v>47</v>
      </c>
      <c r="B1247" t="s">
        <v>161</v>
      </c>
      <c r="C1247" t="s">
        <v>614</v>
      </c>
      <c r="D1247" t="s">
        <v>76</v>
      </c>
      <c r="E1247">
        <v>4</v>
      </c>
      <c r="F1247" t="s">
        <v>186</v>
      </c>
      <c r="G1247" t="s">
        <v>463</v>
      </c>
      <c r="H1247" t="s">
        <v>35</v>
      </c>
      <c r="I1247" t="s">
        <v>2592</v>
      </c>
      <c r="J1247" t="s">
        <v>1986</v>
      </c>
      <c r="K1247">
        <v>9002251000</v>
      </c>
      <c r="L1247" t="s">
        <v>4069</v>
      </c>
      <c r="M1247" t="s">
        <v>167</v>
      </c>
      <c r="N1247" t="s">
        <v>84</v>
      </c>
      <c r="O1247">
        <v>16098</v>
      </c>
      <c r="P1247">
        <v>19390</v>
      </c>
      <c r="Q1247" t="s">
        <v>41</v>
      </c>
      <c r="R1247">
        <v>781</v>
      </c>
      <c r="S1247" s="2">
        <v>44819</v>
      </c>
      <c r="T1247" t="s">
        <v>42</v>
      </c>
      <c r="U1247">
        <v>0</v>
      </c>
      <c r="V1247" t="s">
        <v>85</v>
      </c>
      <c r="W1247">
        <v>641</v>
      </c>
      <c r="X1247" t="s">
        <v>44</v>
      </c>
      <c r="Y1247" t="s">
        <v>72</v>
      </c>
      <c r="Z1247">
        <v>0</v>
      </c>
      <c r="AA1247">
        <v>372</v>
      </c>
      <c r="AB1247">
        <v>17716</v>
      </c>
      <c r="AC1247" t="s">
        <v>107</v>
      </c>
    </row>
    <row r="1248" spans="1:29" x14ac:dyDescent="0.3">
      <c r="A1248" s="1" t="s">
        <v>29</v>
      </c>
      <c r="B1248" t="s">
        <v>86</v>
      </c>
      <c r="C1248" t="s">
        <v>1042</v>
      </c>
      <c r="D1248" t="s">
        <v>138</v>
      </c>
      <c r="E1248">
        <v>8</v>
      </c>
      <c r="F1248" t="s">
        <v>186</v>
      </c>
      <c r="G1248" t="s">
        <v>463</v>
      </c>
      <c r="H1248" t="s">
        <v>35</v>
      </c>
      <c r="I1248" t="s">
        <v>2566</v>
      </c>
      <c r="J1248" t="s">
        <v>843</v>
      </c>
      <c r="K1248" t="s">
        <v>4070</v>
      </c>
      <c r="L1248" t="s">
        <v>4071</v>
      </c>
      <c r="M1248" t="s">
        <v>1597</v>
      </c>
      <c r="N1248" t="s">
        <v>84</v>
      </c>
      <c r="O1248">
        <v>29007</v>
      </c>
      <c r="P1248">
        <v>31111</v>
      </c>
      <c r="Q1248" t="s">
        <v>95</v>
      </c>
      <c r="R1248">
        <v>612</v>
      </c>
      <c r="S1248" s="2">
        <v>44944</v>
      </c>
      <c r="T1248" t="s">
        <v>42</v>
      </c>
      <c r="U1248">
        <v>0</v>
      </c>
      <c r="V1248" t="s">
        <v>85</v>
      </c>
      <c r="W1248">
        <v>809</v>
      </c>
      <c r="X1248" t="s">
        <v>44</v>
      </c>
      <c r="Y1248" t="s">
        <v>45</v>
      </c>
      <c r="Z1248">
        <v>0</v>
      </c>
      <c r="AA1248">
        <v>753</v>
      </c>
      <c r="AB1248">
        <v>29481</v>
      </c>
      <c r="AC1248" t="s">
        <v>73</v>
      </c>
    </row>
    <row r="1249" spans="1:29" x14ac:dyDescent="0.3">
      <c r="A1249" s="1" t="s">
        <v>47</v>
      </c>
      <c r="B1249" t="s">
        <v>592</v>
      </c>
      <c r="C1249" t="s">
        <v>3877</v>
      </c>
      <c r="D1249" t="s">
        <v>352</v>
      </c>
      <c r="E1249">
        <v>6</v>
      </c>
      <c r="F1249" t="s">
        <v>99</v>
      </c>
      <c r="G1249" t="s">
        <v>558</v>
      </c>
      <c r="H1249" t="s">
        <v>35</v>
      </c>
      <c r="I1249" t="s">
        <v>238</v>
      </c>
      <c r="J1249" t="s">
        <v>1080</v>
      </c>
      <c r="K1249" t="s">
        <v>4072</v>
      </c>
      <c r="L1249" t="s">
        <v>4073</v>
      </c>
      <c r="M1249" t="s">
        <v>919</v>
      </c>
      <c r="N1249" t="s">
        <v>94</v>
      </c>
      <c r="O1249">
        <v>20585</v>
      </c>
      <c r="P1249">
        <v>23805</v>
      </c>
      <c r="Q1249" t="s">
        <v>41</v>
      </c>
      <c r="R1249">
        <v>415</v>
      </c>
      <c r="S1249" s="2">
        <v>44415</v>
      </c>
      <c r="T1249" s="2">
        <v>44442</v>
      </c>
      <c r="U1249">
        <v>0</v>
      </c>
      <c r="V1249" t="s">
        <v>85</v>
      </c>
      <c r="W1249">
        <v>415</v>
      </c>
      <c r="X1249" t="s">
        <v>60</v>
      </c>
      <c r="Y1249" t="s">
        <v>72</v>
      </c>
      <c r="Z1249">
        <v>0</v>
      </c>
      <c r="AA1249">
        <v>94</v>
      </c>
      <c r="AB1249">
        <v>22500</v>
      </c>
      <c r="AC1249" t="s">
        <v>46</v>
      </c>
    </row>
    <row r="1250" spans="1:29" x14ac:dyDescent="0.3">
      <c r="A1250" s="1" t="s">
        <v>29</v>
      </c>
      <c r="B1250" t="s">
        <v>541</v>
      </c>
      <c r="C1250" t="s">
        <v>3205</v>
      </c>
      <c r="D1250" t="s">
        <v>50</v>
      </c>
      <c r="E1250">
        <v>3</v>
      </c>
      <c r="F1250" t="s">
        <v>64</v>
      </c>
      <c r="G1250" t="s">
        <v>802</v>
      </c>
      <c r="H1250" t="s">
        <v>35</v>
      </c>
      <c r="I1250" t="s">
        <v>36</v>
      </c>
      <c r="J1250" t="s">
        <v>366</v>
      </c>
      <c r="K1250" t="s">
        <v>4074</v>
      </c>
      <c r="L1250" t="s">
        <v>4075</v>
      </c>
      <c r="M1250" t="s">
        <v>3258</v>
      </c>
      <c r="N1250" t="s">
        <v>58</v>
      </c>
      <c r="O1250">
        <v>12776</v>
      </c>
      <c r="P1250">
        <v>14915</v>
      </c>
      <c r="Q1250" t="s">
        <v>59</v>
      </c>
      <c r="R1250">
        <v>890</v>
      </c>
      <c r="S1250" s="2">
        <v>45050</v>
      </c>
      <c r="T1250" s="2">
        <v>45062</v>
      </c>
      <c r="U1250">
        <v>15488</v>
      </c>
      <c r="V1250" t="s">
        <v>43</v>
      </c>
      <c r="W1250">
        <v>466</v>
      </c>
      <c r="X1250" t="s">
        <v>60</v>
      </c>
      <c r="Y1250" t="s">
        <v>61</v>
      </c>
      <c r="Z1250">
        <v>1835</v>
      </c>
      <c r="AA1250">
        <v>782</v>
      </c>
      <c r="AB1250">
        <v>14770</v>
      </c>
      <c r="AC1250" t="s">
        <v>107</v>
      </c>
    </row>
    <row r="1251" spans="1:29" x14ac:dyDescent="0.3">
      <c r="A1251" s="1" t="s">
        <v>29</v>
      </c>
      <c r="B1251" t="s">
        <v>393</v>
      </c>
      <c r="C1251" t="s">
        <v>2642</v>
      </c>
      <c r="D1251" t="s">
        <v>98</v>
      </c>
      <c r="E1251">
        <v>5</v>
      </c>
      <c r="F1251" t="s">
        <v>186</v>
      </c>
      <c r="G1251" t="s">
        <v>710</v>
      </c>
      <c r="H1251" t="s">
        <v>79</v>
      </c>
      <c r="I1251" t="s">
        <v>1480</v>
      </c>
      <c r="J1251" t="s">
        <v>3132</v>
      </c>
      <c r="K1251" t="s">
        <v>4076</v>
      </c>
      <c r="L1251" t="s">
        <v>4077</v>
      </c>
      <c r="M1251" t="s">
        <v>846</v>
      </c>
      <c r="N1251" t="s">
        <v>84</v>
      </c>
      <c r="O1251">
        <v>5806</v>
      </c>
      <c r="P1251">
        <v>9327</v>
      </c>
      <c r="Q1251" t="s">
        <v>41</v>
      </c>
      <c r="R1251">
        <v>455</v>
      </c>
      <c r="S1251" s="2">
        <v>44294</v>
      </c>
      <c r="T1251" t="s">
        <v>42</v>
      </c>
      <c r="U1251">
        <v>0</v>
      </c>
      <c r="V1251" t="s">
        <v>106</v>
      </c>
      <c r="W1251">
        <v>748</v>
      </c>
      <c r="X1251" t="s">
        <v>44</v>
      </c>
      <c r="Y1251" t="s">
        <v>61</v>
      </c>
      <c r="Z1251">
        <v>0</v>
      </c>
      <c r="AA1251">
        <v>386</v>
      </c>
      <c r="AB1251">
        <v>7228</v>
      </c>
      <c r="AC1251" t="s">
        <v>46</v>
      </c>
    </row>
    <row r="1252" spans="1:29" x14ac:dyDescent="0.3">
      <c r="A1252" s="1" t="s">
        <v>29</v>
      </c>
      <c r="B1252" t="s">
        <v>30</v>
      </c>
      <c r="C1252" t="s">
        <v>1393</v>
      </c>
      <c r="D1252" t="s">
        <v>257</v>
      </c>
      <c r="E1252">
        <v>8</v>
      </c>
      <c r="F1252" t="s">
        <v>99</v>
      </c>
      <c r="G1252" t="s">
        <v>579</v>
      </c>
      <c r="H1252" t="s">
        <v>79</v>
      </c>
      <c r="I1252" t="s">
        <v>1043</v>
      </c>
      <c r="J1252" t="s">
        <v>347</v>
      </c>
      <c r="K1252" t="s">
        <v>4078</v>
      </c>
      <c r="L1252" t="s">
        <v>4079</v>
      </c>
      <c r="M1252" t="s">
        <v>1121</v>
      </c>
      <c r="N1252" t="s">
        <v>58</v>
      </c>
      <c r="O1252">
        <v>9249</v>
      </c>
      <c r="P1252">
        <v>11260</v>
      </c>
      <c r="Q1252" t="s">
        <v>41</v>
      </c>
      <c r="R1252">
        <v>281</v>
      </c>
      <c r="S1252" s="2">
        <v>44998</v>
      </c>
      <c r="T1252" t="s">
        <v>42</v>
      </c>
      <c r="U1252">
        <v>0</v>
      </c>
      <c r="V1252" t="s">
        <v>106</v>
      </c>
      <c r="W1252">
        <v>727</v>
      </c>
      <c r="X1252" t="s">
        <v>44</v>
      </c>
      <c r="Y1252" t="s">
        <v>45</v>
      </c>
      <c r="Z1252">
        <v>4041</v>
      </c>
      <c r="AA1252">
        <v>620</v>
      </c>
      <c r="AB1252">
        <v>10683</v>
      </c>
      <c r="AC1252" t="s">
        <v>46</v>
      </c>
    </row>
    <row r="1253" spans="1:29" x14ac:dyDescent="0.3">
      <c r="A1253" s="1" t="s">
        <v>47</v>
      </c>
      <c r="B1253" t="s">
        <v>117</v>
      </c>
      <c r="C1253" t="s">
        <v>1344</v>
      </c>
      <c r="D1253" t="s">
        <v>138</v>
      </c>
      <c r="E1253">
        <v>9</v>
      </c>
      <c r="F1253" t="s">
        <v>51</v>
      </c>
      <c r="G1253" t="s">
        <v>285</v>
      </c>
      <c r="H1253" t="s">
        <v>35</v>
      </c>
      <c r="I1253" t="s">
        <v>827</v>
      </c>
      <c r="J1253" t="s">
        <v>1509</v>
      </c>
      <c r="K1253" t="s">
        <v>4080</v>
      </c>
      <c r="L1253" t="s">
        <v>4081</v>
      </c>
      <c r="M1253" t="s">
        <v>1326</v>
      </c>
      <c r="N1253" t="s">
        <v>94</v>
      </c>
      <c r="O1253">
        <v>9001</v>
      </c>
      <c r="P1253">
        <v>13014</v>
      </c>
      <c r="Q1253" t="s">
        <v>59</v>
      </c>
      <c r="R1253">
        <v>680</v>
      </c>
      <c r="S1253" s="2">
        <v>44434</v>
      </c>
      <c r="T1253" t="s">
        <v>42</v>
      </c>
      <c r="U1253">
        <v>39309</v>
      </c>
      <c r="V1253" t="s">
        <v>106</v>
      </c>
      <c r="W1253">
        <v>467</v>
      </c>
      <c r="X1253" t="s">
        <v>44</v>
      </c>
      <c r="Y1253" t="s">
        <v>72</v>
      </c>
      <c r="Z1253">
        <v>0</v>
      </c>
      <c r="AA1253">
        <v>976</v>
      </c>
      <c r="AB1253">
        <v>11345</v>
      </c>
      <c r="AC1253" t="s">
        <v>46</v>
      </c>
    </row>
    <row r="1254" spans="1:29" x14ac:dyDescent="0.3">
      <c r="A1254" s="1" t="s">
        <v>29</v>
      </c>
      <c r="B1254" t="s">
        <v>30</v>
      </c>
      <c r="C1254" t="s">
        <v>31</v>
      </c>
      <c r="D1254" t="s">
        <v>352</v>
      </c>
      <c r="E1254">
        <v>1</v>
      </c>
      <c r="F1254" t="s">
        <v>129</v>
      </c>
      <c r="G1254" t="s">
        <v>298</v>
      </c>
      <c r="H1254" t="s">
        <v>79</v>
      </c>
      <c r="I1254" t="s">
        <v>1379</v>
      </c>
      <c r="J1254" t="s">
        <v>224</v>
      </c>
      <c r="K1254" t="s">
        <v>4082</v>
      </c>
      <c r="L1254" t="s">
        <v>4083</v>
      </c>
      <c r="M1254" t="s">
        <v>1039</v>
      </c>
      <c r="N1254" t="s">
        <v>84</v>
      </c>
      <c r="O1254">
        <v>17774</v>
      </c>
      <c r="P1254">
        <v>22569</v>
      </c>
      <c r="Q1254" t="s">
        <v>59</v>
      </c>
      <c r="R1254">
        <v>244</v>
      </c>
      <c r="S1254" s="2">
        <v>44945</v>
      </c>
      <c r="T1254" t="s">
        <v>42</v>
      </c>
      <c r="U1254">
        <v>11088</v>
      </c>
      <c r="V1254" t="s">
        <v>106</v>
      </c>
      <c r="W1254">
        <v>446</v>
      </c>
      <c r="X1254" t="s">
        <v>44</v>
      </c>
      <c r="Y1254" t="s">
        <v>45</v>
      </c>
      <c r="Z1254">
        <v>0</v>
      </c>
      <c r="AA1254">
        <v>74</v>
      </c>
      <c r="AB1254">
        <v>17901</v>
      </c>
      <c r="AC1254" t="s">
        <v>46</v>
      </c>
    </row>
    <row r="1255" spans="1:29" x14ac:dyDescent="0.3">
      <c r="A1255" s="1" t="s">
        <v>47</v>
      </c>
      <c r="B1255" t="s">
        <v>108</v>
      </c>
      <c r="C1255" t="s">
        <v>1220</v>
      </c>
      <c r="D1255" t="s">
        <v>98</v>
      </c>
      <c r="E1255">
        <v>6</v>
      </c>
      <c r="F1255" t="s">
        <v>129</v>
      </c>
      <c r="G1255" t="s">
        <v>1528</v>
      </c>
      <c r="H1255" t="s">
        <v>79</v>
      </c>
      <c r="I1255" t="s">
        <v>1210</v>
      </c>
      <c r="J1255" t="s">
        <v>1914</v>
      </c>
      <c r="K1255">
        <f>1-628-927-4913</f>
        <v>-6467</v>
      </c>
      <c r="L1255" t="s">
        <v>4084</v>
      </c>
      <c r="M1255" t="s">
        <v>1402</v>
      </c>
      <c r="N1255" t="s">
        <v>40</v>
      </c>
      <c r="O1255">
        <v>29152</v>
      </c>
      <c r="P1255">
        <v>33112</v>
      </c>
      <c r="Q1255" t="s">
        <v>41</v>
      </c>
      <c r="R1255">
        <v>811</v>
      </c>
      <c r="S1255" s="2">
        <v>44560</v>
      </c>
      <c r="T1255" t="s">
        <v>42</v>
      </c>
      <c r="U1255">
        <v>0</v>
      </c>
      <c r="V1255" t="s">
        <v>85</v>
      </c>
      <c r="W1255">
        <v>659</v>
      </c>
      <c r="X1255" t="s">
        <v>44</v>
      </c>
      <c r="Y1255" t="s">
        <v>61</v>
      </c>
      <c r="Z1255">
        <v>0</v>
      </c>
      <c r="AA1255">
        <v>82</v>
      </c>
      <c r="AB1255">
        <v>29798</v>
      </c>
      <c r="AC1255" t="s">
        <v>46</v>
      </c>
    </row>
    <row r="1256" spans="1:29" x14ac:dyDescent="0.3">
      <c r="A1256" s="1" t="s">
        <v>47</v>
      </c>
      <c r="B1256" t="s">
        <v>117</v>
      </c>
      <c r="C1256" t="s">
        <v>920</v>
      </c>
      <c r="D1256" t="s">
        <v>155</v>
      </c>
      <c r="E1256">
        <v>10</v>
      </c>
      <c r="F1256" t="s">
        <v>77</v>
      </c>
      <c r="G1256" t="s">
        <v>202</v>
      </c>
      <c r="H1256" t="s">
        <v>79</v>
      </c>
      <c r="I1256" t="s">
        <v>921</v>
      </c>
      <c r="J1256" t="s">
        <v>4085</v>
      </c>
      <c r="K1256" t="s">
        <v>4086</v>
      </c>
      <c r="L1256" t="s">
        <v>4087</v>
      </c>
      <c r="M1256" t="s">
        <v>1311</v>
      </c>
      <c r="N1256" t="s">
        <v>94</v>
      </c>
      <c r="O1256">
        <v>17117</v>
      </c>
      <c r="P1256">
        <v>21924</v>
      </c>
      <c r="Q1256" t="s">
        <v>41</v>
      </c>
      <c r="R1256">
        <v>50</v>
      </c>
      <c r="S1256" s="2">
        <v>45250</v>
      </c>
      <c r="T1256" t="s">
        <v>42</v>
      </c>
      <c r="U1256">
        <v>0</v>
      </c>
      <c r="V1256" t="s">
        <v>106</v>
      </c>
      <c r="W1256">
        <v>766</v>
      </c>
      <c r="X1256" t="s">
        <v>44</v>
      </c>
      <c r="Y1256" t="s">
        <v>72</v>
      </c>
      <c r="Z1256">
        <v>0</v>
      </c>
      <c r="AA1256">
        <v>755</v>
      </c>
      <c r="AB1256">
        <v>19686</v>
      </c>
      <c r="AC1256" t="s">
        <v>73</v>
      </c>
    </row>
    <row r="1257" spans="1:29" x14ac:dyDescent="0.3">
      <c r="A1257" s="1" t="s">
        <v>47</v>
      </c>
      <c r="B1257" t="s">
        <v>48</v>
      </c>
      <c r="C1257" t="s">
        <v>4088</v>
      </c>
      <c r="D1257" t="s">
        <v>98</v>
      </c>
      <c r="E1257">
        <v>4</v>
      </c>
      <c r="F1257" t="s">
        <v>64</v>
      </c>
      <c r="G1257" t="s">
        <v>783</v>
      </c>
      <c r="H1257" t="s">
        <v>35</v>
      </c>
      <c r="I1257" t="s">
        <v>1435</v>
      </c>
      <c r="J1257" t="s">
        <v>2341</v>
      </c>
      <c r="K1257" t="s">
        <v>4089</v>
      </c>
      <c r="L1257" t="s">
        <v>4090</v>
      </c>
      <c r="M1257" t="s">
        <v>1240</v>
      </c>
      <c r="N1257" t="s">
        <v>58</v>
      </c>
      <c r="O1257">
        <v>4409</v>
      </c>
      <c r="P1257">
        <v>7850</v>
      </c>
      <c r="Q1257" t="s">
        <v>41</v>
      </c>
      <c r="R1257">
        <v>196</v>
      </c>
      <c r="S1257" s="2">
        <v>44596</v>
      </c>
      <c r="T1257" s="2">
        <v>44605</v>
      </c>
      <c r="U1257">
        <v>0</v>
      </c>
      <c r="V1257" t="s">
        <v>71</v>
      </c>
      <c r="W1257">
        <v>692</v>
      </c>
      <c r="X1257" t="s">
        <v>60</v>
      </c>
      <c r="Y1257" t="s">
        <v>61</v>
      </c>
      <c r="Z1257">
        <v>1383</v>
      </c>
      <c r="AA1257">
        <v>655</v>
      </c>
      <c r="AB1257">
        <v>7117</v>
      </c>
      <c r="AC1257" t="s">
        <v>46</v>
      </c>
    </row>
    <row r="1258" spans="1:29" x14ac:dyDescent="0.3">
      <c r="A1258" s="1" t="s">
        <v>47</v>
      </c>
      <c r="B1258" t="s">
        <v>145</v>
      </c>
      <c r="C1258" t="s">
        <v>1527</v>
      </c>
      <c r="D1258" t="s">
        <v>387</v>
      </c>
      <c r="E1258">
        <v>7</v>
      </c>
      <c r="F1258" t="s">
        <v>221</v>
      </c>
      <c r="G1258" t="s">
        <v>506</v>
      </c>
      <c r="H1258" t="s">
        <v>79</v>
      </c>
      <c r="I1258" t="s">
        <v>1287</v>
      </c>
      <c r="J1258" t="s">
        <v>224</v>
      </c>
      <c r="K1258" t="s">
        <v>4091</v>
      </c>
      <c r="L1258" t="s">
        <v>4092</v>
      </c>
      <c r="M1258" t="s">
        <v>499</v>
      </c>
      <c r="N1258" t="s">
        <v>58</v>
      </c>
      <c r="O1258">
        <v>7258</v>
      </c>
      <c r="P1258">
        <v>10453</v>
      </c>
      <c r="Q1258" t="s">
        <v>41</v>
      </c>
      <c r="R1258">
        <v>36</v>
      </c>
      <c r="S1258" s="2">
        <v>44530</v>
      </c>
      <c r="T1258" t="s">
        <v>42</v>
      </c>
      <c r="U1258">
        <v>0</v>
      </c>
      <c r="V1258" t="s">
        <v>43</v>
      </c>
      <c r="W1258">
        <v>471</v>
      </c>
      <c r="X1258" t="s">
        <v>44</v>
      </c>
      <c r="Y1258" t="s">
        <v>61</v>
      </c>
      <c r="Z1258">
        <v>4450</v>
      </c>
      <c r="AA1258">
        <v>461</v>
      </c>
      <c r="AB1258">
        <v>8859</v>
      </c>
      <c r="AC1258" t="s">
        <v>46</v>
      </c>
    </row>
    <row r="1259" spans="1:29" x14ac:dyDescent="0.3">
      <c r="A1259" s="1" t="s">
        <v>29</v>
      </c>
      <c r="B1259" t="s">
        <v>30</v>
      </c>
      <c r="C1259" t="s">
        <v>1954</v>
      </c>
      <c r="D1259" t="s">
        <v>352</v>
      </c>
      <c r="E1259">
        <v>3</v>
      </c>
      <c r="F1259" t="s">
        <v>51</v>
      </c>
      <c r="G1259" t="s">
        <v>1069</v>
      </c>
      <c r="H1259" t="s">
        <v>79</v>
      </c>
      <c r="I1259" t="s">
        <v>4093</v>
      </c>
      <c r="J1259" t="s">
        <v>3067</v>
      </c>
      <c r="K1259" t="s">
        <v>4094</v>
      </c>
      <c r="L1259" t="s">
        <v>4095</v>
      </c>
      <c r="M1259" t="s">
        <v>269</v>
      </c>
      <c r="N1259" t="s">
        <v>94</v>
      </c>
      <c r="O1259">
        <v>3469</v>
      </c>
      <c r="P1259">
        <v>7854</v>
      </c>
      <c r="Q1259" t="s">
        <v>95</v>
      </c>
      <c r="R1259">
        <v>199</v>
      </c>
      <c r="S1259" s="2">
        <v>44546</v>
      </c>
      <c r="T1259" s="2">
        <v>44568</v>
      </c>
      <c r="U1259">
        <v>0</v>
      </c>
      <c r="V1259" t="s">
        <v>85</v>
      </c>
      <c r="W1259">
        <v>530</v>
      </c>
      <c r="X1259" t="s">
        <v>60</v>
      </c>
      <c r="Y1259" t="s">
        <v>72</v>
      </c>
      <c r="Z1259">
        <v>0</v>
      </c>
      <c r="AA1259">
        <v>236</v>
      </c>
      <c r="AB1259">
        <v>5119</v>
      </c>
      <c r="AC1259" t="s">
        <v>107</v>
      </c>
    </row>
    <row r="1260" spans="1:29" x14ac:dyDescent="0.3">
      <c r="A1260" s="1" t="s">
        <v>47</v>
      </c>
      <c r="B1260" t="s">
        <v>592</v>
      </c>
      <c r="C1260" t="s">
        <v>914</v>
      </c>
      <c r="D1260" t="s">
        <v>76</v>
      </c>
      <c r="E1260">
        <v>6</v>
      </c>
      <c r="F1260" t="s">
        <v>186</v>
      </c>
      <c r="G1260" t="s">
        <v>463</v>
      </c>
      <c r="H1260" t="s">
        <v>79</v>
      </c>
      <c r="I1260" t="s">
        <v>1465</v>
      </c>
      <c r="J1260" t="s">
        <v>3609</v>
      </c>
      <c r="K1260" t="s">
        <v>4096</v>
      </c>
      <c r="L1260" t="s">
        <v>4097</v>
      </c>
      <c r="M1260" t="s">
        <v>2167</v>
      </c>
      <c r="N1260" t="s">
        <v>40</v>
      </c>
      <c r="O1260">
        <v>22468</v>
      </c>
      <c r="P1260">
        <v>26736</v>
      </c>
      <c r="Q1260" t="s">
        <v>95</v>
      </c>
      <c r="R1260">
        <v>693</v>
      </c>
      <c r="S1260" s="2">
        <v>45175</v>
      </c>
      <c r="T1260" t="s">
        <v>42</v>
      </c>
      <c r="U1260">
        <v>0</v>
      </c>
      <c r="V1260" t="s">
        <v>106</v>
      </c>
      <c r="W1260">
        <v>796</v>
      </c>
      <c r="X1260" t="s">
        <v>44</v>
      </c>
      <c r="Y1260" t="s">
        <v>45</v>
      </c>
      <c r="Z1260">
        <v>0</v>
      </c>
      <c r="AA1260">
        <v>413</v>
      </c>
      <c r="AB1260">
        <v>24633</v>
      </c>
      <c r="AC1260" t="s">
        <v>46</v>
      </c>
    </row>
    <row r="1261" spans="1:29" x14ac:dyDescent="0.3">
      <c r="A1261" s="1" t="s">
        <v>29</v>
      </c>
      <c r="B1261" t="s">
        <v>30</v>
      </c>
      <c r="C1261" t="s">
        <v>751</v>
      </c>
      <c r="D1261" t="s">
        <v>155</v>
      </c>
      <c r="E1261">
        <v>4</v>
      </c>
      <c r="F1261" t="s">
        <v>77</v>
      </c>
      <c r="G1261" t="s">
        <v>147</v>
      </c>
      <c r="H1261" t="s">
        <v>79</v>
      </c>
      <c r="I1261" t="s">
        <v>441</v>
      </c>
      <c r="J1261" t="s">
        <v>1626</v>
      </c>
      <c r="K1261" t="s">
        <v>4098</v>
      </c>
      <c r="L1261" t="s">
        <v>4099</v>
      </c>
      <c r="M1261" t="s">
        <v>39</v>
      </c>
      <c r="N1261" t="s">
        <v>58</v>
      </c>
      <c r="O1261">
        <v>7212</v>
      </c>
      <c r="P1261">
        <v>11994</v>
      </c>
      <c r="Q1261" t="s">
        <v>59</v>
      </c>
      <c r="R1261">
        <v>750</v>
      </c>
      <c r="S1261" s="2">
        <v>44377</v>
      </c>
      <c r="T1261" s="2">
        <v>44401</v>
      </c>
      <c r="U1261">
        <v>43913</v>
      </c>
      <c r="V1261" t="s">
        <v>43</v>
      </c>
      <c r="W1261">
        <v>759</v>
      </c>
      <c r="X1261" t="s">
        <v>60</v>
      </c>
      <c r="Y1261" t="s">
        <v>61</v>
      </c>
      <c r="Z1261">
        <v>2130</v>
      </c>
      <c r="AA1261">
        <v>117</v>
      </c>
      <c r="AB1261">
        <v>8041</v>
      </c>
      <c r="AC1261" t="s">
        <v>46</v>
      </c>
    </row>
    <row r="1262" spans="1:29" x14ac:dyDescent="0.3">
      <c r="A1262" s="1" t="s">
        <v>29</v>
      </c>
      <c r="B1262" t="s">
        <v>74</v>
      </c>
      <c r="C1262" t="s">
        <v>970</v>
      </c>
      <c r="D1262" t="s">
        <v>201</v>
      </c>
      <c r="E1262">
        <v>3</v>
      </c>
      <c r="F1262" t="s">
        <v>271</v>
      </c>
      <c r="G1262" t="s">
        <v>272</v>
      </c>
      <c r="H1262" t="s">
        <v>79</v>
      </c>
      <c r="I1262" t="s">
        <v>1237</v>
      </c>
      <c r="J1262" t="s">
        <v>396</v>
      </c>
      <c r="K1262" t="s">
        <v>4100</v>
      </c>
      <c r="L1262" t="s">
        <v>4101</v>
      </c>
      <c r="M1262" t="s">
        <v>973</v>
      </c>
      <c r="N1262" t="s">
        <v>40</v>
      </c>
      <c r="O1262">
        <v>16162</v>
      </c>
      <c r="P1262">
        <v>19408</v>
      </c>
      <c r="Q1262" t="s">
        <v>95</v>
      </c>
      <c r="R1262">
        <v>770</v>
      </c>
      <c r="S1262" s="2">
        <v>45091</v>
      </c>
      <c r="T1262" s="2">
        <v>45109</v>
      </c>
      <c r="U1262">
        <v>0</v>
      </c>
      <c r="V1262" t="s">
        <v>85</v>
      </c>
      <c r="W1262">
        <v>753</v>
      </c>
      <c r="X1262" t="s">
        <v>60</v>
      </c>
      <c r="Y1262" t="s">
        <v>72</v>
      </c>
      <c r="Z1262">
        <v>0</v>
      </c>
      <c r="AA1262">
        <v>918</v>
      </c>
      <c r="AB1262">
        <v>19306</v>
      </c>
      <c r="AC1262" t="s">
        <v>46</v>
      </c>
    </row>
    <row r="1263" spans="1:29" x14ac:dyDescent="0.3">
      <c r="A1263" s="1" t="s">
        <v>47</v>
      </c>
      <c r="B1263" t="s">
        <v>145</v>
      </c>
      <c r="C1263" t="s">
        <v>2354</v>
      </c>
      <c r="D1263" t="s">
        <v>98</v>
      </c>
      <c r="E1263">
        <v>5</v>
      </c>
      <c r="F1263" t="s">
        <v>99</v>
      </c>
      <c r="G1263" t="s">
        <v>579</v>
      </c>
      <c r="H1263" t="s">
        <v>35</v>
      </c>
      <c r="I1263" t="s">
        <v>1661</v>
      </c>
      <c r="J1263" t="s">
        <v>936</v>
      </c>
      <c r="K1263" t="s">
        <v>4102</v>
      </c>
      <c r="L1263" t="s">
        <v>4103</v>
      </c>
      <c r="M1263" t="s">
        <v>1294</v>
      </c>
      <c r="N1263" t="s">
        <v>94</v>
      </c>
      <c r="O1263">
        <v>16159</v>
      </c>
      <c r="P1263">
        <v>18312</v>
      </c>
      <c r="Q1263" t="s">
        <v>95</v>
      </c>
      <c r="R1263">
        <v>547</v>
      </c>
      <c r="S1263" s="2">
        <v>44377</v>
      </c>
      <c r="T1263" t="s">
        <v>42</v>
      </c>
      <c r="U1263">
        <v>0</v>
      </c>
      <c r="V1263" t="s">
        <v>43</v>
      </c>
      <c r="W1263">
        <v>549</v>
      </c>
      <c r="X1263" t="s">
        <v>44</v>
      </c>
      <c r="Y1263" t="s">
        <v>72</v>
      </c>
      <c r="Z1263">
        <v>0</v>
      </c>
      <c r="AA1263">
        <v>988</v>
      </c>
      <c r="AB1263">
        <v>17775</v>
      </c>
      <c r="AC1263" t="s">
        <v>107</v>
      </c>
    </row>
    <row r="1264" spans="1:29" x14ac:dyDescent="0.3">
      <c r="A1264" s="1" t="s">
        <v>47</v>
      </c>
      <c r="B1264" t="s">
        <v>108</v>
      </c>
      <c r="C1264" t="s">
        <v>3655</v>
      </c>
      <c r="D1264" t="s">
        <v>110</v>
      </c>
      <c r="E1264">
        <v>10</v>
      </c>
      <c r="F1264" t="s">
        <v>271</v>
      </c>
      <c r="G1264" t="s">
        <v>340</v>
      </c>
      <c r="H1264" t="s">
        <v>79</v>
      </c>
      <c r="I1264" t="s">
        <v>513</v>
      </c>
      <c r="J1264" t="s">
        <v>3132</v>
      </c>
      <c r="K1264" t="s">
        <v>4104</v>
      </c>
      <c r="L1264" t="s">
        <v>4105</v>
      </c>
      <c r="M1264" t="s">
        <v>1422</v>
      </c>
      <c r="N1264" t="s">
        <v>58</v>
      </c>
      <c r="O1264">
        <v>15305</v>
      </c>
      <c r="P1264">
        <v>19178</v>
      </c>
      <c r="Q1264" t="s">
        <v>59</v>
      </c>
      <c r="R1264">
        <v>629</v>
      </c>
      <c r="S1264" s="2">
        <v>44450</v>
      </c>
      <c r="T1264" s="2">
        <v>44456</v>
      </c>
      <c r="U1264">
        <v>34183</v>
      </c>
      <c r="V1264" t="s">
        <v>43</v>
      </c>
      <c r="W1264">
        <v>548</v>
      </c>
      <c r="X1264" t="s">
        <v>60</v>
      </c>
      <c r="Y1264" t="s">
        <v>45</v>
      </c>
      <c r="Z1264">
        <v>3061</v>
      </c>
      <c r="AA1264">
        <v>773</v>
      </c>
      <c r="AB1264">
        <v>18516</v>
      </c>
      <c r="AC1264" t="s">
        <v>73</v>
      </c>
    </row>
    <row r="1265" spans="1:29" x14ac:dyDescent="0.3">
      <c r="A1265" s="1" t="s">
        <v>29</v>
      </c>
      <c r="B1265" t="s">
        <v>541</v>
      </c>
      <c r="C1265" t="s">
        <v>4106</v>
      </c>
      <c r="D1265" t="s">
        <v>178</v>
      </c>
      <c r="E1265">
        <v>10</v>
      </c>
      <c r="F1265" t="s">
        <v>99</v>
      </c>
      <c r="G1265" t="s">
        <v>529</v>
      </c>
      <c r="H1265" t="s">
        <v>35</v>
      </c>
      <c r="I1265" t="s">
        <v>238</v>
      </c>
      <c r="J1265" t="s">
        <v>4107</v>
      </c>
      <c r="K1265" t="s">
        <v>4108</v>
      </c>
      <c r="L1265" t="s">
        <v>4109</v>
      </c>
      <c r="M1265" t="s">
        <v>1715</v>
      </c>
      <c r="N1265" t="s">
        <v>58</v>
      </c>
      <c r="O1265">
        <v>3287</v>
      </c>
      <c r="P1265">
        <v>6468</v>
      </c>
      <c r="Q1265" t="s">
        <v>95</v>
      </c>
      <c r="R1265">
        <v>258</v>
      </c>
      <c r="S1265" s="2">
        <v>44571</v>
      </c>
      <c r="T1265" s="2">
        <v>44586</v>
      </c>
      <c r="U1265">
        <v>0</v>
      </c>
      <c r="V1265" t="s">
        <v>106</v>
      </c>
      <c r="W1265">
        <v>738</v>
      </c>
      <c r="X1265" t="s">
        <v>60</v>
      </c>
      <c r="Y1265" t="s">
        <v>61</v>
      </c>
      <c r="Z1265">
        <v>2677</v>
      </c>
      <c r="AA1265">
        <v>206</v>
      </c>
      <c r="AB1265">
        <v>4518</v>
      </c>
      <c r="AC1265" t="s">
        <v>46</v>
      </c>
    </row>
    <row r="1266" spans="1:29" x14ac:dyDescent="0.3">
      <c r="A1266" s="1" t="s">
        <v>29</v>
      </c>
      <c r="B1266" t="s">
        <v>393</v>
      </c>
      <c r="C1266" t="s">
        <v>1492</v>
      </c>
      <c r="D1266" t="s">
        <v>50</v>
      </c>
      <c r="E1266">
        <v>8</v>
      </c>
      <c r="F1266" t="s">
        <v>64</v>
      </c>
      <c r="G1266" t="s">
        <v>65</v>
      </c>
      <c r="H1266" t="s">
        <v>35</v>
      </c>
      <c r="I1266" t="s">
        <v>265</v>
      </c>
      <c r="J1266" t="s">
        <v>1092</v>
      </c>
      <c r="K1266" t="s">
        <v>4110</v>
      </c>
      <c r="L1266" t="s">
        <v>4111</v>
      </c>
      <c r="M1266" t="s">
        <v>2103</v>
      </c>
      <c r="N1266" t="s">
        <v>58</v>
      </c>
      <c r="O1266">
        <v>12136</v>
      </c>
      <c r="P1266">
        <v>15707</v>
      </c>
      <c r="Q1266" t="s">
        <v>41</v>
      </c>
      <c r="R1266">
        <v>286</v>
      </c>
      <c r="S1266" s="2">
        <v>44870</v>
      </c>
      <c r="T1266" s="2">
        <v>44883</v>
      </c>
      <c r="U1266">
        <v>0</v>
      </c>
      <c r="V1266" t="s">
        <v>85</v>
      </c>
      <c r="W1266">
        <v>797</v>
      </c>
      <c r="X1266" t="s">
        <v>60</v>
      </c>
      <c r="Y1266" t="s">
        <v>45</v>
      </c>
      <c r="Z1266">
        <v>1482</v>
      </c>
      <c r="AA1266">
        <v>331</v>
      </c>
      <c r="AB1266">
        <v>14999</v>
      </c>
      <c r="AC1266" t="s">
        <v>46</v>
      </c>
    </row>
    <row r="1267" spans="1:29" x14ac:dyDescent="0.3">
      <c r="A1267" s="1" t="s">
        <v>29</v>
      </c>
      <c r="B1267" t="s">
        <v>327</v>
      </c>
      <c r="C1267" t="s">
        <v>1079</v>
      </c>
      <c r="D1267" t="s">
        <v>138</v>
      </c>
      <c r="E1267">
        <v>2</v>
      </c>
      <c r="F1267" t="s">
        <v>33</v>
      </c>
      <c r="G1267" t="s">
        <v>179</v>
      </c>
      <c r="H1267" t="s">
        <v>35</v>
      </c>
      <c r="I1267" t="s">
        <v>821</v>
      </c>
      <c r="J1267" t="s">
        <v>123</v>
      </c>
      <c r="K1267" t="s">
        <v>4112</v>
      </c>
      <c r="L1267" t="s">
        <v>4113</v>
      </c>
      <c r="M1267" t="s">
        <v>2246</v>
      </c>
      <c r="N1267" t="s">
        <v>58</v>
      </c>
      <c r="O1267">
        <v>22946</v>
      </c>
      <c r="P1267">
        <v>27405</v>
      </c>
      <c r="Q1267" t="s">
        <v>41</v>
      </c>
      <c r="R1267">
        <v>123</v>
      </c>
      <c r="S1267" s="2">
        <v>44697</v>
      </c>
      <c r="T1267" s="2">
        <v>44712</v>
      </c>
      <c r="U1267">
        <v>0</v>
      </c>
      <c r="V1267" t="s">
        <v>106</v>
      </c>
      <c r="W1267">
        <v>541</v>
      </c>
      <c r="X1267" t="s">
        <v>60</v>
      </c>
      <c r="Y1267" t="s">
        <v>72</v>
      </c>
      <c r="Z1267">
        <v>4754</v>
      </c>
      <c r="AA1267">
        <v>781</v>
      </c>
      <c r="AB1267">
        <v>25192</v>
      </c>
      <c r="AC1267" t="s">
        <v>73</v>
      </c>
    </row>
    <row r="1268" spans="1:29" x14ac:dyDescent="0.3">
      <c r="A1268" s="1" t="s">
        <v>29</v>
      </c>
      <c r="B1268" t="s">
        <v>96</v>
      </c>
      <c r="C1268" t="s">
        <v>1496</v>
      </c>
      <c r="D1268" t="s">
        <v>352</v>
      </c>
      <c r="E1268">
        <v>1</v>
      </c>
      <c r="F1268" t="s">
        <v>129</v>
      </c>
      <c r="G1268" t="s">
        <v>163</v>
      </c>
      <c r="H1268" t="s">
        <v>35</v>
      </c>
      <c r="I1268" t="s">
        <v>990</v>
      </c>
      <c r="J1268" t="s">
        <v>1695</v>
      </c>
      <c r="K1268" t="s">
        <v>4114</v>
      </c>
      <c r="L1268" t="s">
        <v>4115</v>
      </c>
      <c r="M1268" t="s">
        <v>818</v>
      </c>
      <c r="N1268" t="s">
        <v>94</v>
      </c>
      <c r="O1268">
        <v>18159</v>
      </c>
      <c r="P1268">
        <v>21291</v>
      </c>
      <c r="Q1268" t="s">
        <v>95</v>
      </c>
      <c r="R1268">
        <v>279</v>
      </c>
      <c r="S1268" s="2">
        <v>44386</v>
      </c>
      <c r="T1268" s="2">
        <v>44389</v>
      </c>
      <c r="U1268">
        <v>0</v>
      </c>
      <c r="V1268" t="s">
        <v>85</v>
      </c>
      <c r="W1268">
        <v>681</v>
      </c>
      <c r="X1268" t="s">
        <v>60</v>
      </c>
      <c r="Y1268" t="s">
        <v>72</v>
      </c>
      <c r="Z1268">
        <v>0</v>
      </c>
      <c r="AA1268">
        <v>881</v>
      </c>
      <c r="AB1268">
        <v>19259</v>
      </c>
      <c r="AC1268" t="s">
        <v>46</v>
      </c>
    </row>
    <row r="1269" spans="1:29" x14ac:dyDescent="0.3">
      <c r="A1269" s="1" t="s">
        <v>29</v>
      </c>
      <c r="B1269" t="s">
        <v>86</v>
      </c>
      <c r="C1269" t="s">
        <v>1925</v>
      </c>
      <c r="D1269" t="s">
        <v>257</v>
      </c>
      <c r="E1269">
        <v>7</v>
      </c>
      <c r="F1269" t="s">
        <v>271</v>
      </c>
      <c r="G1269" t="s">
        <v>689</v>
      </c>
      <c r="H1269" t="s">
        <v>79</v>
      </c>
      <c r="I1269" t="s">
        <v>725</v>
      </c>
      <c r="J1269" t="s">
        <v>4116</v>
      </c>
      <c r="K1269" t="s">
        <v>4117</v>
      </c>
      <c r="L1269" t="s">
        <v>4118</v>
      </c>
      <c r="M1269" t="s">
        <v>93</v>
      </c>
      <c r="N1269" t="s">
        <v>58</v>
      </c>
      <c r="O1269">
        <v>21125</v>
      </c>
      <c r="P1269">
        <v>23861</v>
      </c>
      <c r="Q1269" t="s">
        <v>95</v>
      </c>
      <c r="R1269">
        <v>745</v>
      </c>
      <c r="S1269" s="2">
        <v>44646</v>
      </c>
      <c r="T1269" t="s">
        <v>42</v>
      </c>
      <c r="U1269">
        <v>0</v>
      </c>
      <c r="V1269" t="s">
        <v>106</v>
      </c>
      <c r="W1269">
        <v>666</v>
      </c>
      <c r="X1269" t="s">
        <v>44</v>
      </c>
      <c r="Y1269" t="s">
        <v>61</v>
      </c>
      <c r="Z1269">
        <v>4089</v>
      </c>
      <c r="AA1269">
        <v>555</v>
      </c>
      <c r="AB1269">
        <v>22392</v>
      </c>
      <c r="AC1269" t="s">
        <v>46</v>
      </c>
    </row>
    <row r="1270" spans="1:29" x14ac:dyDescent="0.3">
      <c r="A1270" s="1" t="s">
        <v>29</v>
      </c>
      <c r="B1270" t="s">
        <v>74</v>
      </c>
      <c r="C1270" t="s">
        <v>2140</v>
      </c>
      <c r="D1270" t="s">
        <v>50</v>
      </c>
      <c r="E1270">
        <v>2</v>
      </c>
      <c r="F1270" t="s">
        <v>120</v>
      </c>
      <c r="G1270" t="s">
        <v>194</v>
      </c>
      <c r="H1270" t="s">
        <v>35</v>
      </c>
      <c r="I1270" t="s">
        <v>1035</v>
      </c>
      <c r="J1270" t="s">
        <v>102</v>
      </c>
      <c r="K1270" t="s">
        <v>4119</v>
      </c>
      <c r="L1270" t="s">
        <v>4120</v>
      </c>
      <c r="M1270" t="s">
        <v>795</v>
      </c>
      <c r="N1270" t="s">
        <v>40</v>
      </c>
      <c r="O1270">
        <v>9325</v>
      </c>
      <c r="P1270">
        <v>13504</v>
      </c>
      <c r="Q1270" t="s">
        <v>59</v>
      </c>
      <c r="R1270">
        <v>334</v>
      </c>
      <c r="S1270" s="2">
        <v>44819</v>
      </c>
      <c r="T1270" s="2">
        <v>44839</v>
      </c>
      <c r="U1270">
        <v>47182</v>
      </c>
      <c r="V1270" t="s">
        <v>106</v>
      </c>
      <c r="W1270">
        <v>548</v>
      </c>
      <c r="X1270" t="s">
        <v>60</v>
      </c>
      <c r="Y1270" t="s">
        <v>72</v>
      </c>
      <c r="Z1270">
        <v>0</v>
      </c>
      <c r="AA1270">
        <v>933</v>
      </c>
      <c r="AB1270">
        <v>9663</v>
      </c>
      <c r="AC1270" t="s">
        <v>46</v>
      </c>
    </row>
    <row r="1271" spans="1:29" x14ac:dyDescent="0.3">
      <c r="A1271" s="1" t="s">
        <v>47</v>
      </c>
      <c r="B1271" t="s">
        <v>48</v>
      </c>
      <c r="C1271" t="s">
        <v>4088</v>
      </c>
      <c r="D1271" t="s">
        <v>387</v>
      </c>
      <c r="E1271">
        <v>7</v>
      </c>
      <c r="F1271" t="s">
        <v>99</v>
      </c>
      <c r="G1271" t="s">
        <v>710</v>
      </c>
      <c r="H1271" t="s">
        <v>79</v>
      </c>
      <c r="I1271" t="s">
        <v>656</v>
      </c>
      <c r="J1271" t="s">
        <v>2460</v>
      </c>
      <c r="K1271" t="s">
        <v>4121</v>
      </c>
      <c r="L1271" t="s">
        <v>4122</v>
      </c>
      <c r="M1271" t="s">
        <v>556</v>
      </c>
      <c r="N1271" t="s">
        <v>58</v>
      </c>
      <c r="O1271">
        <v>23756</v>
      </c>
      <c r="P1271">
        <v>26699</v>
      </c>
      <c r="Q1271" t="s">
        <v>95</v>
      </c>
      <c r="R1271">
        <v>900</v>
      </c>
      <c r="S1271" s="2">
        <v>44802</v>
      </c>
      <c r="T1271" t="s">
        <v>42</v>
      </c>
      <c r="U1271">
        <v>0</v>
      </c>
      <c r="V1271" t="s">
        <v>106</v>
      </c>
      <c r="W1271">
        <v>653</v>
      </c>
      <c r="X1271" t="s">
        <v>44</v>
      </c>
      <c r="Y1271" t="s">
        <v>72</v>
      </c>
      <c r="Z1271">
        <v>1453</v>
      </c>
      <c r="AA1271">
        <v>509</v>
      </c>
      <c r="AB1271">
        <v>24887</v>
      </c>
      <c r="AC1271" t="s">
        <v>73</v>
      </c>
    </row>
    <row r="1272" spans="1:29" x14ac:dyDescent="0.3">
      <c r="A1272" s="1" t="s">
        <v>47</v>
      </c>
      <c r="B1272" t="s">
        <v>145</v>
      </c>
      <c r="C1272" t="s">
        <v>688</v>
      </c>
      <c r="D1272" t="s">
        <v>178</v>
      </c>
      <c r="E1272">
        <v>5</v>
      </c>
      <c r="F1272" t="s">
        <v>64</v>
      </c>
      <c r="G1272" t="s">
        <v>65</v>
      </c>
      <c r="H1272" t="s">
        <v>79</v>
      </c>
      <c r="I1272" t="s">
        <v>458</v>
      </c>
      <c r="J1272" t="s">
        <v>1887</v>
      </c>
      <c r="K1272" t="s">
        <v>4123</v>
      </c>
      <c r="L1272" t="s">
        <v>4124</v>
      </c>
      <c r="M1272" t="s">
        <v>533</v>
      </c>
      <c r="N1272" t="s">
        <v>58</v>
      </c>
      <c r="O1272">
        <v>18015</v>
      </c>
      <c r="P1272">
        <v>22461</v>
      </c>
      <c r="Q1272" t="s">
        <v>41</v>
      </c>
      <c r="R1272">
        <v>651</v>
      </c>
      <c r="S1272" s="2">
        <v>45010</v>
      </c>
      <c r="T1272" t="s">
        <v>42</v>
      </c>
      <c r="U1272">
        <v>0</v>
      </c>
      <c r="V1272" t="s">
        <v>106</v>
      </c>
      <c r="W1272">
        <v>649</v>
      </c>
      <c r="X1272" t="s">
        <v>44</v>
      </c>
      <c r="Y1272" t="s">
        <v>45</v>
      </c>
      <c r="Z1272">
        <v>4918</v>
      </c>
      <c r="AA1272">
        <v>698</v>
      </c>
      <c r="AB1272">
        <v>20855</v>
      </c>
      <c r="AC1272" t="s">
        <v>73</v>
      </c>
    </row>
    <row r="1273" spans="1:29" x14ac:dyDescent="0.3">
      <c r="A1273" s="1" t="s">
        <v>47</v>
      </c>
      <c r="B1273" t="s">
        <v>234</v>
      </c>
      <c r="C1273" t="s">
        <v>2232</v>
      </c>
      <c r="D1273" t="s">
        <v>169</v>
      </c>
      <c r="E1273">
        <v>5</v>
      </c>
      <c r="F1273" t="s">
        <v>51</v>
      </c>
      <c r="G1273" t="s">
        <v>291</v>
      </c>
      <c r="H1273" t="s">
        <v>35</v>
      </c>
      <c r="I1273" t="s">
        <v>778</v>
      </c>
      <c r="J1273" t="s">
        <v>807</v>
      </c>
      <c r="K1273" t="s">
        <v>4125</v>
      </c>
      <c r="L1273" t="s">
        <v>4126</v>
      </c>
      <c r="M1273" t="s">
        <v>746</v>
      </c>
      <c r="N1273" t="s">
        <v>40</v>
      </c>
      <c r="O1273">
        <v>26729</v>
      </c>
      <c r="P1273">
        <v>29174</v>
      </c>
      <c r="Q1273" t="s">
        <v>59</v>
      </c>
      <c r="R1273">
        <v>638</v>
      </c>
      <c r="S1273" s="2">
        <v>45346</v>
      </c>
      <c r="T1273" t="s">
        <v>42</v>
      </c>
      <c r="U1273">
        <v>21316</v>
      </c>
      <c r="V1273" t="s">
        <v>43</v>
      </c>
      <c r="W1273">
        <v>437</v>
      </c>
      <c r="X1273" t="s">
        <v>44</v>
      </c>
      <c r="Y1273" t="s">
        <v>72</v>
      </c>
      <c r="Z1273">
        <v>0</v>
      </c>
      <c r="AA1273">
        <v>651</v>
      </c>
      <c r="AB1273">
        <v>27423</v>
      </c>
      <c r="AC1273" t="s">
        <v>46</v>
      </c>
    </row>
    <row r="1274" spans="1:29" x14ac:dyDescent="0.3">
      <c r="A1274" s="1" t="s">
        <v>29</v>
      </c>
      <c r="B1274" t="s">
        <v>228</v>
      </c>
      <c r="C1274" t="s">
        <v>484</v>
      </c>
      <c r="D1274" t="s">
        <v>257</v>
      </c>
      <c r="E1274">
        <v>4</v>
      </c>
      <c r="F1274" t="s">
        <v>120</v>
      </c>
      <c r="G1274" t="s">
        <v>543</v>
      </c>
      <c r="H1274" t="s">
        <v>79</v>
      </c>
      <c r="I1274" t="s">
        <v>4127</v>
      </c>
      <c r="J1274" t="s">
        <v>224</v>
      </c>
      <c r="K1274" t="s">
        <v>4128</v>
      </c>
      <c r="L1274" t="s">
        <v>4129</v>
      </c>
      <c r="M1274" t="s">
        <v>852</v>
      </c>
      <c r="N1274" t="s">
        <v>94</v>
      </c>
      <c r="O1274">
        <v>22527</v>
      </c>
      <c r="P1274">
        <v>25001</v>
      </c>
      <c r="Q1274" t="s">
        <v>41</v>
      </c>
      <c r="R1274">
        <v>186</v>
      </c>
      <c r="S1274" s="2">
        <v>45043</v>
      </c>
      <c r="T1274" s="2">
        <v>45066</v>
      </c>
      <c r="U1274">
        <v>0</v>
      </c>
      <c r="V1274" t="s">
        <v>71</v>
      </c>
      <c r="W1274">
        <v>752</v>
      </c>
      <c r="X1274" t="s">
        <v>60</v>
      </c>
      <c r="Y1274" t="s">
        <v>61</v>
      </c>
      <c r="Z1274">
        <v>0</v>
      </c>
      <c r="AA1274">
        <v>778</v>
      </c>
      <c r="AB1274">
        <v>22553</v>
      </c>
      <c r="AC1274" t="s">
        <v>73</v>
      </c>
    </row>
    <row r="1275" spans="1:29" x14ac:dyDescent="0.3">
      <c r="A1275" s="1" t="s">
        <v>29</v>
      </c>
      <c r="B1275" t="s">
        <v>363</v>
      </c>
      <c r="C1275" t="s">
        <v>1409</v>
      </c>
      <c r="D1275" t="s">
        <v>76</v>
      </c>
      <c r="E1275">
        <v>9</v>
      </c>
      <c r="F1275" t="s">
        <v>129</v>
      </c>
      <c r="G1275" t="s">
        <v>298</v>
      </c>
      <c r="H1275" t="s">
        <v>35</v>
      </c>
      <c r="I1275" t="s">
        <v>1705</v>
      </c>
      <c r="J1275" t="s">
        <v>3198</v>
      </c>
      <c r="K1275" t="s">
        <v>4130</v>
      </c>
      <c r="L1275" t="s">
        <v>4131</v>
      </c>
      <c r="M1275" t="s">
        <v>494</v>
      </c>
      <c r="N1275" t="s">
        <v>84</v>
      </c>
      <c r="O1275">
        <v>16053</v>
      </c>
      <c r="P1275">
        <v>19857</v>
      </c>
      <c r="Q1275" t="s">
        <v>95</v>
      </c>
      <c r="R1275">
        <v>857</v>
      </c>
      <c r="S1275" s="2">
        <v>45061</v>
      </c>
      <c r="T1275" s="2">
        <v>45088</v>
      </c>
      <c r="U1275">
        <v>0</v>
      </c>
      <c r="V1275" t="s">
        <v>106</v>
      </c>
      <c r="W1275">
        <v>423</v>
      </c>
      <c r="X1275" t="s">
        <v>60</v>
      </c>
      <c r="Y1275" t="s">
        <v>72</v>
      </c>
      <c r="Z1275">
        <v>0</v>
      </c>
      <c r="AA1275">
        <v>132</v>
      </c>
      <c r="AB1275">
        <v>16782</v>
      </c>
      <c r="AC1275" t="s">
        <v>107</v>
      </c>
    </row>
    <row r="1276" spans="1:29" x14ac:dyDescent="0.3">
      <c r="A1276" s="1" t="s">
        <v>29</v>
      </c>
      <c r="B1276" t="s">
        <v>86</v>
      </c>
      <c r="C1276" t="s">
        <v>1925</v>
      </c>
      <c r="D1276" t="s">
        <v>110</v>
      </c>
      <c r="E1276">
        <v>8</v>
      </c>
      <c r="F1276" t="s">
        <v>51</v>
      </c>
      <c r="G1276" t="s">
        <v>237</v>
      </c>
      <c r="H1276" t="s">
        <v>79</v>
      </c>
      <c r="I1276" t="s">
        <v>1267</v>
      </c>
      <c r="J1276" t="s">
        <v>4132</v>
      </c>
      <c r="K1276">
        <f>1-926-285-2505</f>
        <v>-3715</v>
      </c>
      <c r="L1276" t="s">
        <v>4133</v>
      </c>
      <c r="M1276" t="s">
        <v>1691</v>
      </c>
      <c r="N1276" t="s">
        <v>40</v>
      </c>
      <c r="O1276">
        <v>14852</v>
      </c>
      <c r="P1276">
        <v>17132</v>
      </c>
      <c r="Q1276" t="s">
        <v>59</v>
      </c>
      <c r="R1276">
        <v>791</v>
      </c>
      <c r="S1276" s="2">
        <v>44643</v>
      </c>
      <c r="T1276" s="2">
        <v>44673</v>
      </c>
      <c r="U1276">
        <v>49719</v>
      </c>
      <c r="V1276" t="s">
        <v>43</v>
      </c>
      <c r="W1276">
        <v>578</v>
      </c>
      <c r="X1276" t="s">
        <v>60</v>
      </c>
      <c r="Y1276" t="s">
        <v>45</v>
      </c>
      <c r="Z1276">
        <v>0</v>
      </c>
      <c r="AA1276">
        <v>251</v>
      </c>
      <c r="AB1276">
        <v>16531</v>
      </c>
      <c r="AC1276" t="s">
        <v>46</v>
      </c>
    </row>
    <row r="1277" spans="1:29" x14ac:dyDescent="0.3">
      <c r="A1277" s="1" t="s">
        <v>29</v>
      </c>
      <c r="B1277" t="s">
        <v>62</v>
      </c>
      <c r="C1277" t="s">
        <v>370</v>
      </c>
      <c r="D1277" t="s">
        <v>110</v>
      </c>
      <c r="E1277">
        <v>7</v>
      </c>
      <c r="F1277" t="s">
        <v>129</v>
      </c>
      <c r="G1277" t="s">
        <v>574</v>
      </c>
      <c r="H1277" t="s">
        <v>79</v>
      </c>
      <c r="I1277" t="s">
        <v>292</v>
      </c>
      <c r="J1277" t="s">
        <v>319</v>
      </c>
      <c r="K1277" t="s">
        <v>4134</v>
      </c>
      <c r="L1277" t="s">
        <v>4135</v>
      </c>
      <c r="M1277" t="s">
        <v>584</v>
      </c>
      <c r="N1277" t="s">
        <v>94</v>
      </c>
      <c r="O1277">
        <v>13372</v>
      </c>
      <c r="P1277">
        <v>17738</v>
      </c>
      <c r="Q1277" t="s">
        <v>59</v>
      </c>
      <c r="R1277">
        <v>23</v>
      </c>
      <c r="S1277" s="2">
        <v>45348</v>
      </c>
      <c r="T1277" t="s">
        <v>42</v>
      </c>
      <c r="U1277">
        <v>9475</v>
      </c>
      <c r="V1277" t="s">
        <v>106</v>
      </c>
      <c r="W1277">
        <v>478</v>
      </c>
      <c r="X1277" t="s">
        <v>44</v>
      </c>
      <c r="Y1277" t="s">
        <v>45</v>
      </c>
      <c r="Z1277">
        <v>0</v>
      </c>
      <c r="AA1277">
        <v>370</v>
      </c>
      <c r="AB1277">
        <v>15985</v>
      </c>
      <c r="AC1277" t="s">
        <v>107</v>
      </c>
    </row>
    <row r="1278" spans="1:29" x14ac:dyDescent="0.3">
      <c r="A1278" s="1" t="s">
        <v>47</v>
      </c>
      <c r="B1278" t="s">
        <v>592</v>
      </c>
      <c r="C1278" t="s">
        <v>1129</v>
      </c>
      <c r="D1278" t="s">
        <v>257</v>
      </c>
      <c r="E1278">
        <v>4</v>
      </c>
      <c r="F1278" t="s">
        <v>120</v>
      </c>
      <c r="G1278" t="s">
        <v>489</v>
      </c>
      <c r="H1278" t="s">
        <v>35</v>
      </c>
      <c r="I1278" t="s">
        <v>1705</v>
      </c>
      <c r="J1278" t="s">
        <v>266</v>
      </c>
      <c r="K1278">
        <v>7173904508</v>
      </c>
      <c r="L1278" t="s">
        <v>4136</v>
      </c>
      <c r="M1278" t="s">
        <v>598</v>
      </c>
      <c r="N1278" t="s">
        <v>40</v>
      </c>
      <c r="O1278">
        <v>8694</v>
      </c>
      <c r="P1278">
        <v>11495</v>
      </c>
      <c r="Q1278" t="s">
        <v>95</v>
      </c>
      <c r="R1278">
        <v>186</v>
      </c>
      <c r="S1278" s="2">
        <v>44553</v>
      </c>
      <c r="T1278" t="s">
        <v>42</v>
      </c>
      <c r="U1278">
        <v>0</v>
      </c>
      <c r="V1278" t="s">
        <v>85</v>
      </c>
      <c r="W1278">
        <v>729</v>
      </c>
      <c r="X1278" t="s">
        <v>44</v>
      </c>
      <c r="Y1278" t="s">
        <v>72</v>
      </c>
      <c r="Z1278">
        <v>0</v>
      </c>
      <c r="AA1278">
        <v>191</v>
      </c>
      <c r="AB1278">
        <v>10203</v>
      </c>
      <c r="AC1278" t="s">
        <v>73</v>
      </c>
    </row>
    <row r="1279" spans="1:29" x14ac:dyDescent="0.3">
      <c r="A1279" s="1" t="s">
        <v>47</v>
      </c>
      <c r="B1279" t="s">
        <v>176</v>
      </c>
      <c r="C1279" t="s">
        <v>625</v>
      </c>
      <c r="D1279" t="s">
        <v>178</v>
      </c>
      <c r="E1279">
        <v>2</v>
      </c>
      <c r="F1279" t="s">
        <v>77</v>
      </c>
      <c r="G1279" t="s">
        <v>202</v>
      </c>
      <c r="H1279" t="s">
        <v>79</v>
      </c>
      <c r="I1279" t="s">
        <v>164</v>
      </c>
      <c r="J1279" t="s">
        <v>1963</v>
      </c>
      <c r="K1279" t="s">
        <v>4137</v>
      </c>
      <c r="L1279" t="s">
        <v>4138</v>
      </c>
      <c r="M1279" t="s">
        <v>902</v>
      </c>
      <c r="N1279" t="s">
        <v>84</v>
      </c>
      <c r="O1279">
        <v>25688</v>
      </c>
      <c r="P1279">
        <v>28134</v>
      </c>
      <c r="Q1279" t="s">
        <v>41</v>
      </c>
      <c r="R1279">
        <v>391</v>
      </c>
      <c r="S1279" s="2">
        <v>45068</v>
      </c>
      <c r="T1279" s="2">
        <v>45096</v>
      </c>
      <c r="U1279">
        <v>0</v>
      </c>
      <c r="V1279" t="s">
        <v>106</v>
      </c>
      <c r="W1279">
        <v>637</v>
      </c>
      <c r="X1279" t="s">
        <v>60</v>
      </c>
      <c r="Y1279" t="s">
        <v>45</v>
      </c>
      <c r="Z1279">
        <v>0</v>
      </c>
      <c r="AA1279">
        <v>444</v>
      </c>
      <c r="AB1279">
        <v>25867</v>
      </c>
      <c r="AC1279" t="s">
        <v>73</v>
      </c>
    </row>
    <row r="1280" spans="1:29" x14ac:dyDescent="0.3">
      <c r="A1280" s="1" t="s">
        <v>29</v>
      </c>
      <c r="B1280" t="s">
        <v>541</v>
      </c>
      <c r="C1280" t="s">
        <v>1336</v>
      </c>
      <c r="D1280" t="s">
        <v>201</v>
      </c>
      <c r="E1280">
        <v>3</v>
      </c>
      <c r="F1280" t="s">
        <v>186</v>
      </c>
      <c r="G1280" t="s">
        <v>710</v>
      </c>
      <c r="H1280" t="s">
        <v>35</v>
      </c>
      <c r="I1280" t="s">
        <v>838</v>
      </c>
      <c r="J1280" t="s">
        <v>123</v>
      </c>
      <c r="K1280" t="s">
        <v>4139</v>
      </c>
      <c r="L1280" t="s">
        <v>4140</v>
      </c>
      <c r="M1280" t="s">
        <v>1715</v>
      </c>
      <c r="N1280" t="s">
        <v>94</v>
      </c>
      <c r="O1280">
        <v>24304</v>
      </c>
      <c r="P1280">
        <v>27873</v>
      </c>
      <c r="Q1280" t="s">
        <v>59</v>
      </c>
      <c r="R1280">
        <v>328</v>
      </c>
      <c r="S1280" s="2">
        <v>45233</v>
      </c>
      <c r="T1280" t="s">
        <v>42</v>
      </c>
      <c r="U1280">
        <v>29959</v>
      </c>
      <c r="V1280" t="s">
        <v>71</v>
      </c>
      <c r="W1280">
        <v>709</v>
      </c>
      <c r="X1280" t="s">
        <v>44</v>
      </c>
      <c r="Y1280" t="s">
        <v>45</v>
      </c>
      <c r="Z1280">
        <v>0</v>
      </c>
      <c r="AA1280">
        <v>857</v>
      </c>
      <c r="AB1280">
        <v>26216</v>
      </c>
      <c r="AC1280" t="s">
        <v>107</v>
      </c>
    </row>
    <row r="1281" spans="1:29" x14ac:dyDescent="0.3">
      <c r="A1281" s="1" t="s">
        <v>47</v>
      </c>
      <c r="B1281" t="s">
        <v>145</v>
      </c>
      <c r="C1281" t="s">
        <v>3466</v>
      </c>
      <c r="D1281" t="s">
        <v>387</v>
      </c>
      <c r="E1281">
        <v>6</v>
      </c>
      <c r="F1281" t="s">
        <v>51</v>
      </c>
      <c r="G1281" t="s">
        <v>291</v>
      </c>
      <c r="H1281" t="s">
        <v>35</v>
      </c>
      <c r="I1281" t="s">
        <v>458</v>
      </c>
      <c r="J1281" t="s">
        <v>621</v>
      </c>
      <c r="K1281" t="s">
        <v>4141</v>
      </c>
      <c r="L1281" t="s">
        <v>4142</v>
      </c>
      <c r="M1281" t="s">
        <v>2358</v>
      </c>
      <c r="N1281" t="s">
        <v>58</v>
      </c>
      <c r="O1281">
        <v>23647</v>
      </c>
      <c r="P1281">
        <v>28399</v>
      </c>
      <c r="Q1281" t="s">
        <v>41</v>
      </c>
      <c r="R1281">
        <v>505</v>
      </c>
      <c r="S1281" s="2">
        <v>44999</v>
      </c>
      <c r="T1281" t="s">
        <v>42</v>
      </c>
      <c r="U1281">
        <v>0</v>
      </c>
      <c r="V1281" t="s">
        <v>71</v>
      </c>
      <c r="W1281">
        <v>612</v>
      </c>
      <c r="X1281" t="s">
        <v>44</v>
      </c>
      <c r="Y1281" t="s">
        <v>45</v>
      </c>
      <c r="Z1281">
        <v>2327</v>
      </c>
      <c r="AA1281">
        <v>432</v>
      </c>
      <c r="AB1281">
        <v>25906</v>
      </c>
      <c r="AC1281" t="s">
        <v>107</v>
      </c>
    </row>
    <row r="1282" spans="1:29" x14ac:dyDescent="0.3">
      <c r="A1282" s="1" t="s">
        <v>47</v>
      </c>
      <c r="B1282" t="s">
        <v>176</v>
      </c>
      <c r="C1282" t="s">
        <v>3034</v>
      </c>
      <c r="D1282" t="s">
        <v>178</v>
      </c>
      <c r="E1282">
        <v>2</v>
      </c>
      <c r="F1282" t="s">
        <v>271</v>
      </c>
      <c r="G1282" t="s">
        <v>689</v>
      </c>
      <c r="H1282" t="s">
        <v>79</v>
      </c>
      <c r="I1282" t="s">
        <v>210</v>
      </c>
      <c r="J1282" t="s">
        <v>674</v>
      </c>
      <c r="K1282" t="s">
        <v>4143</v>
      </c>
      <c r="L1282" t="s">
        <v>4144</v>
      </c>
      <c r="M1282" t="s">
        <v>1665</v>
      </c>
      <c r="N1282" t="s">
        <v>58</v>
      </c>
      <c r="O1282">
        <v>10015</v>
      </c>
      <c r="P1282">
        <v>14195</v>
      </c>
      <c r="Q1282" t="s">
        <v>95</v>
      </c>
      <c r="R1282">
        <v>869</v>
      </c>
      <c r="S1282" s="2">
        <v>45094</v>
      </c>
      <c r="T1282" t="s">
        <v>42</v>
      </c>
      <c r="U1282">
        <v>0</v>
      </c>
      <c r="V1282" t="s">
        <v>106</v>
      </c>
      <c r="W1282">
        <v>550</v>
      </c>
      <c r="X1282" t="s">
        <v>44</v>
      </c>
      <c r="Y1282" t="s">
        <v>72</v>
      </c>
      <c r="Z1282">
        <v>2065</v>
      </c>
      <c r="AA1282">
        <v>221</v>
      </c>
      <c r="AB1282">
        <v>11888</v>
      </c>
      <c r="AC1282" t="s">
        <v>107</v>
      </c>
    </row>
    <row r="1283" spans="1:29" x14ac:dyDescent="0.3">
      <c r="A1283" s="1" t="s">
        <v>29</v>
      </c>
      <c r="B1283" t="s">
        <v>96</v>
      </c>
      <c r="C1283" t="s">
        <v>2802</v>
      </c>
      <c r="D1283" t="s">
        <v>178</v>
      </c>
      <c r="E1283">
        <v>10</v>
      </c>
      <c r="F1283" t="s">
        <v>33</v>
      </c>
      <c r="G1283" t="s">
        <v>111</v>
      </c>
      <c r="H1283" t="s">
        <v>35</v>
      </c>
      <c r="I1283" t="s">
        <v>513</v>
      </c>
      <c r="J1283" t="s">
        <v>870</v>
      </c>
      <c r="K1283" t="s">
        <v>4145</v>
      </c>
      <c r="L1283" t="s">
        <v>4146</v>
      </c>
      <c r="M1283" t="s">
        <v>665</v>
      </c>
      <c r="N1283" t="s">
        <v>94</v>
      </c>
      <c r="O1283">
        <v>18461</v>
      </c>
      <c r="P1283">
        <v>22396</v>
      </c>
      <c r="Q1283" t="s">
        <v>41</v>
      </c>
      <c r="R1283">
        <v>373</v>
      </c>
      <c r="S1283" s="2">
        <v>44731</v>
      </c>
      <c r="T1283" s="2">
        <v>44732</v>
      </c>
      <c r="U1283">
        <v>0</v>
      </c>
      <c r="V1283" t="s">
        <v>85</v>
      </c>
      <c r="W1283">
        <v>418</v>
      </c>
      <c r="X1283" t="s">
        <v>60</v>
      </c>
      <c r="Y1283" t="s">
        <v>45</v>
      </c>
      <c r="Z1283">
        <v>0</v>
      </c>
      <c r="AA1283">
        <v>460</v>
      </c>
      <c r="AB1283">
        <v>19418</v>
      </c>
      <c r="AC1283" t="s">
        <v>107</v>
      </c>
    </row>
    <row r="1284" spans="1:29" x14ac:dyDescent="0.3">
      <c r="A1284" s="1" t="s">
        <v>29</v>
      </c>
      <c r="B1284" t="s">
        <v>363</v>
      </c>
      <c r="C1284" t="s">
        <v>1598</v>
      </c>
      <c r="D1284" t="s">
        <v>178</v>
      </c>
      <c r="E1284">
        <v>3</v>
      </c>
      <c r="F1284" t="s">
        <v>129</v>
      </c>
      <c r="G1284" t="s">
        <v>1528</v>
      </c>
      <c r="H1284" t="s">
        <v>79</v>
      </c>
      <c r="I1284" t="s">
        <v>1589</v>
      </c>
      <c r="J1284" t="s">
        <v>2819</v>
      </c>
      <c r="K1284" t="s">
        <v>4147</v>
      </c>
      <c r="L1284" t="s">
        <v>4148</v>
      </c>
      <c r="M1284" t="s">
        <v>1068</v>
      </c>
      <c r="N1284" t="s">
        <v>94</v>
      </c>
      <c r="O1284">
        <v>25149</v>
      </c>
      <c r="P1284">
        <v>27604</v>
      </c>
      <c r="Q1284" t="s">
        <v>95</v>
      </c>
      <c r="R1284">
        <v>904</v>
      </c>
      <c r="S1284" s="2">
        <v>44743</v>
      </c>
      <c r="T1284" t="s">
        <v>42</v>
      </c>
      <c r="U1284">
        <v>0</v>
      </c>
      <c r="V1284" t="s">
        <v>106</v>
      </c>
      <c r="W1284">
        <v>737</v>
      </c>
      <c r="X1284" t="s">
        <v>44</v>
      </c>
      <c r="Y1284" t="s">
        <v>61</v>
      </c>
      <c r="Z1284">
        <v>0</v>
      </c>
      <c r="AA1284">
        <v>144</v>
      </c>
      <c r="AB1284">
        <v>26357</v>
      </c>
      <c r="AC1284" t="s">
        <v>46</v>
      </c>
    </row>
    <row r="1285" spans="1:29" x14ac:dyDescent="0.3">
      <c r="A1285" s="1" t="s">
        <v>47</v>
      </c>
      <c r="B1285" t="s">
        <v>161</v>
      </c>
      <c r="C1285" t="s">
        <v>1574</v>
      </c>
      <c r="D1285" t="s">
        <v>128</v>
      </c>
      <c r="E1285">
        <v>6</v>
      </c>
      <c r="F1285" t="s">
        <v>120</v>
      </c>
      <c r="G1285" t="s">
        <v>1180</v>
      </c>
      <c r="H1285" t="s">
        <v>35</v>
      </c>
      <c r="I1285" t="s">
        <v>990</v>
      </c>
      <c r="J1285" t="s">
        <v>2875</v>
      </c>
      <c r="K1285" t="s">
        <v>4149</v>
      </c>
      <c r="L1285" t="s">
        <v>4150</v>
      </c>
      <c r="M1285" t="s">
        <v>192</v>
      </c>
      <c r="N1285" t="s">
        <v>40</v>
      </c>
      <c r="O1285">
        <v>3641</v>
      </c>
      <c r="P1285">
        <v>5802</v>
      </c>
      <c r="Q1285" t="s">
        <v>95</v>
      </c>
      <c r="R1285">
        <v>58</v>
      </c>
      <c r="S1285" s="2">
        <v>44281</v>
      </c>
      <c r="T1285" t="s">
        <v>42</v>
      </c>
      <c r="U1285">
        <v>0</v>
      </c>
      <c r="V1285" t="s">
        <v>71</v>
      </c>
      <c r="W1285">
        <v>558</v>
      </c>
      <c r="X1285" t="s">
        <v>44</v>
      </c>
      <c r="Y1285" t="s">
        <v>45</v>
      </c>
      <c r="Z1285">
        <v>0</v>
      </c>
      <c r="AA1285">
        <v>18</v>
      </c>
      <c r="AB1285">
        <v>4000</v>
      </c>
      <c r="AC1285" t="s">
        <v>73</v>
      </c>
    </row>
    <row r="1286" spans="1:29" x14ac:dyDescent="0.3">
      <c r="A1286" s="1" t="s">
        <v>47</v>
      </c>
      <c r="B1286" t="s">
        <v>234</v>
      </c>
      <c r="C1286" t="s">
        <v>796</v>
      </c>
      <c r="D1286" t="s">
        <v>257</v>
      </c>
      <c r="E1286">
        <v>9</v>
      </c>
      <c r="F1286" t="s">
        <v>99</v>
      </c>
      <c r="G1286" t="s">
        <v>100</v>
      </c>
      <c r="H1286" t="s">
        <v>79</v>
      </c>
      <c r="I1286" t="s">
        <v>412</v>
      </c>
      <c r="J1286" t="s">
        <v>171</v>
      </c>
      <c r="K1286" t="s">
        <v>4151</v>
      </c>
      <c r="L1286" t="s">
        <v>4152</v>
      </c>
      <c r="M1286" t="s">
        <v>1972</v>
      </c>
      <c r="N1286" t="s">
        <v>40</v>
      </c>
      <c r="O1286">
        <v>20860</v>
      </c>
      <c r="P1286">
        <v>25153</v>
      </c>
      <c r="Q1286" t="s">
        <v>41</v>
      </c>
      <c r="R1286">
        <v>873</v>
      </c>
      <c r="S1286" s="2">
        <v>45239</v>
      </c>
      <c r="T1286" t="s">
        <v>42</v>
      </c>
      <c r="U1286">
        <v>0</v>
      </c>
      <c r="V1286" t="s">
        <v>85</v>
      </c>
      <c r="W1286">
        <v>731</v>
      </c>
      <c r="X1286" t="s">
        <v>44</v>
      </c>
      <c r="Y1286" t="s">
        <v>72</v>
      </c>
      <c r="Z1286">
        <v>0</v>
      </c>
      <c r="AA1286">
        <v>500</v>
      </c>
      <c r="AB1286">
        <v>20974</v>
      </c>
      <c r="AC1286" t="s">
        <v>73</v>
      </c>
    </row>
    <row r="1287" spans="1:29" x14ac:dyDescent="0.3">
      <c r="A1287" s="1" t="s">
        <v>29</v>
      </c>
      <c r="B1287" t="s">
        <v>393</v>
      </c>
      <c r="C1287" t="s">
        <v>1492</v>
      </c>
      <c r="D1287" t="s">
        <v>257</v>
      </c>
      <c r="E1287">
        <v>5</v>
      </c>
      <c r="F1287" t="s">
        <v>129</v>
      </c>
      <c r="G1287" t="s">
        <v>700</v>
      </c>
      <c r="H1287" t="s">
        <v>35</v>
      </c>
      <c r="I1287" t="s">
        <v>729</v>
      </c>
      <c r="J1287" t="s">
        <v>4153</v>
      </c>
      <c r="K1287" t="s">
        <v>4154</v>
      </c>
      <c r="L1287" t="s">
        <v>4155</v>
      </c>
      <c r="M1287" t="s">
        <v>2103</v>
      </c>
      <c r="N1287" t="s">
        <v>58</v>
      </c>
      <c r="O1287">
        <v>3123</v>
      </c>
      <c r="P1287">
        <v>6922</v>
      </c>
      <c r="Q1287" t="s">
        <v>41</v>
      </c>
      <c r="R1287">
        <v>144</v>
      </c>
      <c r="S1287" s="2">
        <v>44750</v>
      </c>
      <c r="T1287" s="2">
        <v>44760</v>
      </c>
      <c r="U1287">
        <v>0</v>
      </c>
      <c r="V1287" t="s">
        <v>43</v>
      </c>
      <c r="W1287">
        <v>544</v>
      </c>
      <c r="X1287" t="s">
        <v>60</v>
      </c>
      <c r="Y1287" t="s">
        <v>72</v>
      </c>
      <c r="Z1287">
        <v>2762</v>
      </c>
      <c r="AA1287">
        <v>953</v>
      </c>
      <c r="AB1287">
        <v>4421</v>
      </c>
      <c r="AC1287" t="s">
        <v>107</v>
      </c>
    </row>
    <row r="1288" spans="1:29" x14ac:dyDescent="0.3">
      <c r="A1288" s="1" t="s">
        <v>47</v>
      </c>
      <c r="B1288" t="s">
        <v>176</v>
      </c>
      <c r="C1288" t="s">
        <v>2390</v>
      </c>
      <c r="D1288" t="s">
        <v>50</v>
      </c>
      <c r="E1288">
        <v>10</v>
      </c>
      <c r="F1288" t="s">
        <v>99</v>
      </c>
      <c r="G1288" t="s">
        <v>558</v>
      </c>
      <c r="H1288" t="s">
        <v>35</v>
      </c>
      <c r="I1288" t="s">
        <v>4156</v>
      </c>
      <c r="J1288" t="s">
        <v>4157</v>
      </c>
      <c r="K1288" t="s">
        <v>4158</v>
      </c>
      <c r="L1288" t="s">
        <v>4159</v>
      </c>
      <c r="M1288" t="s">
        <v>1637</v>
      </c>
      <c r="N1288" t="s">
        <v>84</v>
      </c>
      <c r="O1288">
        <v>21059</v>
      </c>
      <c r="P1288">
        <v>25313</v>
      </c>
      <c r="Q1288" t="s">
        <v>59</v>
      </c>
      <c r="R1288">
        <v>821</v>
      </c>
      <c r="S1288" s="2">
        <v>44569</v>
      </c>
      <c r="T1288" t="s">
        <v>42</v>
      </c>
      <c r="U1288">
        <v>33910</v>
      </c>
      <c r="V1288" t="s">
        <v>43</v>
      </c>
      <c r="W1288">
        <v>841</v>
      </c>
      <c r="X1288" t="s">
        <v>44</v>
      </c>
      <c r="Y1288" t="s">
        <v>45</v>
      </c>
      <c r="Z1288">
        <v>0</v>
      </c>
      <c r="AA1288">
        <v>470</v>
      </c>
      <c r="AB1288">
        <v>21913</v>
      </c>
      <c r="AC1288" t="s">
        <v>73</v>
      </c>
    </row>
    <row r="1289" spans="1:29" x14ac:dyDescent="0.3">
      <c r="A1289" s="1" t="s">
        <v>29</v>
      </c>
      <c r="B1289" t="s">
        <v>393</v>
      </c>
      <c r="C1289" t="s">
        <v>394</v>
      </c>
      <c r="D1289" t="s">
        <v>128</v>
      </c>
      <c r="E1289">
        <v>6</v>
      </c>
      <c r="F1289" t="s">
        <v>129</v>
      </c>
      <c r="G1289" t="s">
        <v>395</v>
      </c>
      <c r="H1289" t="s">
        <v>35</v>
      </c>
      <c r="I1289" t="s">
        <v>3333</v>
      </c>
      <c r="J1289" t="s">
        <v>4160</v>
      </c>
      <c r="K1289">
        <v>9122864410</v>
      </c>
      <c r="L1289" t="s">
        <v>4161</v>
      </c>
      <c r="M1289" t="s">
        <v>613</v>
      </c>
      <c r="N1289" t="s">
        <v>84</v>
      </c>
      <c r="O1289">
        <v>26083</v>
      </c>
      <c r="P1289">
        <v>30721</v>
      </c>
      <c r="Q1289" t="s">
        <v>41</v>
      </c>
      <c r="R1289">
        <v>320</v>
      </c>
      <c r="S1289" s="2">
        <v>44708</v>
      </c>
      <c r="T1289" t="s">
        <v>42</v>
      </c>
      <c r="U1289">
        <v>0</v>
      </c>
      <c r="V1289" t="s">
        <v>43</v>
      </c>
      <c r="W1289">
        <v>546</v>
      </c>
      <c r="X1289" t="s">
        <v>44</v>
      </c>
      <c r="Y1289" t="s">
        <v>45</v>
      </c>
      <c r="Z1289">
        <v>0</v>
      </c>
      <c r="AA1289">
        <v>959</v>
      </c>
      <c r="AB1289">
        <v>26125</v>
      </c>
      <c r="AC1289" t="s">
        <v>107</v>
      </c>
    </row>
    <row r="1290" spans="1:29" x14ac:dyDescent="0.3">
      <c r="A1290" s="1" t="s">
        <v>29</v>
      </c>
      <c r="B1290" t="s">
        <v>86</v>
      </c>
      <c r="C1290" t="s">
        <v>87</v>
      </c>
      <c r="D1290" t="s">
        <v>178</v>
      </c>
      <c r="E1290">
        <v>4</v>
      </c>
      <c r="F1290" t="s">
        <v>221</v>
      </c>
      <c r="G1290" t="s">
        <v>335</v>
      </c>
      <c r="H1290" t="s">
        <v>35</v>
      </c>
      <c r="I1290" t="s">
        <v>1634</v>
      </c>
      <c r="J1290" t="s">
        <v>319</v>
      </c>
      <c r="K1290" t="s">
        <v>4162</v>
      </c>
      <c r="L1290" t="s">
        <v>4163</v>
      </c>
      <c r="M1290" t="s">
        <v>1015</v>
      </c>
      <c r="N1290" t="s">
        <v>84</v>
      </c>
      <c r="O1290">
        <v>18177</v>
      </c>
      <c r="P1290">
        <v>21702</v>
      </c>
      <c r="Q1290" t="s">
        <v>95</v>
      </c>
      <c r="R1290">
        <v>806</v>
      </c>
      <c r="S1290" s="2">
        <v>44324</v>
      </c>
      <c r="T1290" t="s">
        <v>42</v>
      </c>
      <c r="U1290">
        <v>0</v>
      </c>
      <c r="V1290" t="s">
        <v>85</v>
      </c>
      <c r="W1290">
        <v>709</v>
      </c>
      <c r="X1290" t="s">
        <v>44</v>
      </c>
      <c r="Y1290" t="s">
        <v>45</v>
      </c>
      <c r="Z1290">
        <v>0</v>
      </c>
      <c r="AA1290">
        <v>86</v>
      </c>
      <c r="AB1290">
        <v>19666</v>
      </c>
      <c r="AC1290" t="s">
        <v>73</v>
      </c>
    </row>
    <row r="1291" spans="1:29" x14ac:dyDescent="0.3">
      <c r="A1291" s="1" t="s">
        <v>29</v>
      </c>
      <c r="B1291" t="s">
        <v>30</v>
      </c>
      <c r="C1291" t="s">
        <v>1954</v>
      </c>
      <c r="D1291" t="s">
        <v>387</v>
      </c>
      <c r="E1291">
        <v>3</v>
      </c>
      <c r="F1291" t="s">
        <v>99</v>
      </c>
      <c r="G1291" t="s">
        <v>579</v>
      </c>
      <c r="H1291" t="s">
        <v>35</v>
      </c>
      <c r="I1291" t="s">
        <v>4164</v>
      </c>
      <c r="J1291" t="s">
        <v>4165</v>
      </c>
      <c r="K1291">
        <v>6439994025</v>
      </c>
      <c r="L1291" t="s">
        <v>4166</v>
      </c>
      <c r="M1291" t="s">
        <v>1029</v>
      </c>
      <c r="N1291" t="s">
        <v>40</v>
      </c>
      <c r="O1291">
        <v>9997</v>
      </c>
      <c r="P1291">
        <v>12386</v>
      </c>
      <c r="Q1291" t="s">
        <v>95</v>
      </c>
      <c r="R1291">
        <v>561</v>
      </c>
      <c r="S1291" s="2">
        <v>44911</v>
      </c>
      <c r="T1291" s="2">
        <v>44921</v>
      </c>
      <c r="U1291">
        <v>0</v>
      </c>
      <c r="V1291" t="s">
        <v>71</v>
      </c>
      <c r="W1291">
        <v>661</v>
      </c>
      <c r="X1291" t="s">
        <v>60</v>
      </c>
      <c r="Y1291" t="s">
        <v>45</v>
      </c>
      <c r="Z1291">
        <v>0</v>
      </c>
      <c r="AA1291">
        <v>182</v>
      </c>
      <c r="AB1291">
        <v>10844</v>
      </c>
      <c r="AC1291" t="s">
        <v>73</v>
      </c>
    </row>
    <row r="1292" spans="1:29" x14ac:dyDescent="0.3">
      <c r="A1292" s="1" t="s">
        <v>47</v>
      </c>
      <c r="B1292" t="s">
        <v>117</v>
      </c>
      <c r="C1292" t="s">
        <v>1406</v>
      </c>
      <c r="D1292" t="s">
        <v>185</v>
      </c>
      <c r="E1292">
        <v>6</v>
      </c>
      <c r="F1292" t="s">
        <v>186</v>
      </c>
      <c r="G1292" t="s">
        <v>187</v>
      </c>
      <c r="H1292" t="s">
        <v>35</v>
      </c>
      <c r="I1292" t="s">
        <v>265</v>
      </c>
      <c r="J1292" t="s">
        <v>1647</v>
      </c>
      <c r="K1292" t="s">
        <v>4167</v>
      </c>
      <c r="L1292" t="s">
        <v>4168</v>
      </c>
      <c r="M1292" t="s">
        <v>126</v>
      </c>
      <c r="N1292" t="s">
        <v>84</v>
      </c>
      <c r="O1292">
        <v>10420</v>
      </c>
      <c r="P1292">
        <v>14522</v>
      </c>
      <c r="Q1292" t="s">
        <v>41</v>
      </c>
      <c r="R1292">
        <v>792</v>
      </c>
      <c r="S1292" s="2">
        <v>44939</v>
      </c>
      <c r="T1292" s="2">
        <v>44957</v>
      </c>
      <c r="U1292">
        <v>0</v>
      </c>
      <c r="V1292" t="s">
        <v>85</v>
      </c>
      <c r="W1292">
        <v>803</v>
      </c>
      <c r="X1292" t="s">
        <v>60</v>
      </c>
      <c r="Y1292" t="s">
        <v>72</v>
      </c>
      <c r="Z1292">
        <v>0</v>
      </c>
      <c r="AA1292">
        <v>824</v>
      </c>
      <c r="AB1292">
        <v>13694</v>
      </c>
      <c r="AC1292" t="s">
        <v>46</v>
      </c>
    </row>
    <row r="1293" spans="1:29" x14ac:dyDescent="0.3">
      <c r="A1293" s="1" t="s">
        <v>29</v>
      </c>
      <c r="B1293" t="s">
        <v>96</v>
      </c>
      <c r="C1293" t="s">
        <v>366</v>
      </c>
      <c r="D1293" t="s">
        <v>178</v>
      </c>
      <c r="E1293">
        <v>4</v>
      </c>
      <c r="F1293" t="s">
        <v>221</v>
      </c>
      <c r="G1293" t="s">
        <v>667</v>
      </c>
      <c r="H1293" t="s">
        <v>79</v>
      </c>
      <c r="I1293" t="s">
        <v>1341</v>
      </c>
      <c r="J1293" t="s">
        <v>748</v>
      </c>
      <c r="K1293" t="s">
        <v>4169</v>
      </c>
      <c r="L1293" t="s">
        <v>4170</v>
      </c>
      <c r="M1293" t="s">
        <v>105</v>
      </c>
      <c r="N1293" t="s">
        <v>84</v>
      </c>
      <c r="O1293">
        <v>4120</v>
      </c>
      <c r="P1293">
        <v>7178</v>
      </c>
      <c r="Q1293" t="s">
        <v>95</v>
      </c>
      <c r="R1293">
        <v>773</v>
      </c>
      <c r="S1293" s="2">
        <v>45088</v>
      </c>
      <c r="T1293" s="2">
        <v>45113</v>
      </c>
      <c r="U1293">
        <v>0</v>
      </c>
      <c r="V1293" t="s">
        <v>71</v>
      </c>
      <c r="W1293">
        <v>615</v>
      </c>
      <c r="X1293" t="s">
        <v>60</v>
      </c>
      <c r="Y1293" t="s">
        <v>45</v>
      </c>
      <c r="Z1293">
        <v>0</v>
      </c>
      <c r="AA1293">
        <v>652</v>
      </c>
      <c r="AB1293">
        <v>6251</v>
      </c>
      <c r="AC1293" t="s">
        <v>46</v>
      </c>
    </row>
    <row r="1294" spans="1:29" x14ac:dyDescent="0.3">
      <c r="A1294" s="1" t="s">
        <v>29</v>
      </c>
      <c r="B1294" t="s">
        <v>62</v>
      </c>
      <c r="C1294" t="s">
        <v>2021</v>
      </c>
      <c r="D1294" t="s">
        <v>50</v>
      </c>
      <c r="E1294">
        <v>8</v>
      </c>
      <c r="F1294" t="s">
        <v>186</v>
      </c>
      <c r="G1294" t="s">
        <v>710</v>
      </c>
      <c r="H1294" t="s">
        <v>79</v>
      </c>
      <c r="I1294" t="s">
        <v>223</v>
      </c>
      <c r="J1294" t="s">
        <v>1092</v>
      </c>
      <c r="K1294" t="s">
        <v>4171</v>
      </c>
      <c r="L1294" t="s">
        <v>4172</v>
      </c>
      <c r="M1294" t="s">
        <v>404</v>
      </c>
      <c r="N1294" t="s">
        <v>94</v>
      </c>
      <c r="O1294">
        <v>23219</v>
      </c>
      <c r="P1294">
        <v>26402</v>
      </c>
      <c r="Q1294" t="s">
        <v>59</v>
      </c>
      <c r="R1294">
        <v>530</v>
      </c>
      <c r="S1294" s="2">
        <v>44509</v>
      </c>
      <c r="T1294" t="s">
        <v>42</v>
      </c>
      <c r="U1294">
        <v>33459</v>
      </c>
      <c r="V1294" t="s">
        <v>85</v>
      </c>
      <c r="W1294">
        <v>402</v>
      </c>
      <c r="X1294" t="s">
        <v>44</v>
      </c>
      <c r="Y1294" t="s">
        <v>45</v>
      </c>
      <c r="Z1294">
        <v>0</v>
      </c>
      <c r="AA1294">
        <v>548</v>
      </c>
      <c r="AB1294">
        <v>25582</v>
      </c>
      <c r="AC1294" t="s">
        <v>107</v>
      </c>
    </row>
    <row r="1295" spans="1:29" x14ac:dyDescent="0.3">
      <c r="A1295" s="1" t="s">
        <v>47</v>
      </c>
      <c r="B1295" t="s">
        <v>48</v>
      </c>
      <c r="C1295" t="s">
        <v>2494</v>
      </c>
      <c r="D1295" t="s">
        <v>236</v>
      </c>
      <c r="E1295">
        <v>2</v>
      </c>
      <c r="F1295" t="s">
        <v>51</v>
      </c>
      <c r="G1295" t="s">
        <v>52</v>
      </c>
      <c r="H1295" t="s">
        <v>79</v>
      </c>
      <c r="I1295" t="s">
        <v>171</v>
      </c>
      <c r="J1295" t="s">
        <v>3693</v>
      </c>
      <c r="K1295" t="s">
        <v>4173</v>
      </c>
      <c r="L1295" t="s">
        <v>4174</v>
      </c>
      <c r="M1295" t="s">
        <v>438</v>
      </c>
      <c r="N1295" t="s">
        <v>58</v>
      </c>
      <c r="O1295">
        <v>18575</v>
      </c>
      <c r="P1295">
        <v>20912</v>
      </c>
      <c r="Q1295" t="s">
        <v>59</v>
      </c>
      <c r="R1295">
        <v>3</v>
      </c>
      <c r="S1295" s="2">
        <v>44407</v>
      </c>
      <c r="T1295" t="s">
        <v>42</v>
      </c>
      <c r="U1295">
        <v>10977</v>
      </c>
      <c r="V1295" t="s">
        <v>43</v>
      </c>
      <c r="W1295">
        <v>536</v>
      </c>
      <c r="X1295" t="s">
        <v>44</v>
      </c>
      <c r="Y1295" t="s">
        <v>61</v>
      </c>
      <c r="Z1295">
        <v>3759</v>
      </c>
      <c r="AA1295">
        <v>112</v>
      </c>
      <c r="AB1295">
        <v>19865</v>
      </c>
      <c r="AC1295" t="s">
        <v>73</v>
      </c>
    </row>
    <row r="1296" spans="1:29" x14ac:dyDescent="0.3">
      <c r="A1296" s="1" t="s">
        <v>47</v>
      </c>
      <c r="B1296" t="s">
        <v>108</v>
      </c>
      <c r="C1296" t="s">
        <v>109</v>
      </c>
      <c r="D1296" t="s">
        <v>352</v>
      </c>
      <c r="E1296">
        <v>10</v>
      </c>
      <c r="F1296" t="s">
        <v>64</v>
      </c>
      <c r="G1296" t="s">
        <v>65</v>
      </c>
      <c r="H1296" t="s">
        <v>35</v>
      </c>
      <c r="I1296" t="s">
        <v>3517</v>
      </c>
      <c r="J1296" t="s">
        <v>1554</v>
      </c>
      <c r="K1296" t="s">
        <v>4175</v>
      </c>
      <c r="L1296" t="s">
        <v>4176</v>
      </c>
      <c r="M1296" t="s">
        <v>1402</v>
      </c>
      <c r="N1296" t="s">
        <v>94</v>
      </c>
      <c r="O1296">
        <v>11464</v>
      </c>
      <c r="P1296">
        <v>15989</v>
      </c>
      <c r="Q1296" t="s">
        <v>95</v>
      </c>
      <c r="R1296">
        <v>394</v>
      </c>
      <c r="S1296" s="2">
        <v>44501</v>
      </c>
      <c r="T1296" t="s">
        <v>42</v>
      </c>
      <c r="U1296">
        <v>0</v>
      </c>
      <c r="V1296" t="s">
        <v>71</v>
      </c>
      <c r="W1296">
        <v>401</v>
      </c>
      <c r="X1296" t="s">
        <v>44</v>
      </c>
      <c r="Y1296" t="s">
        <v>72</v>
      </c>
      <c r="Z1296">
        <v>0</v>
      </c>
      <c r="AA1296">
        <v>444</v>
      </c>
      <c r="AB1296">
        <v>14432</v>
      </c>
      <c r="AC1296" t="s">
        <v>107</v>
      </c>
    </row>
    <row r="1297" spans="1:29" x14ac:dyDescent="0.3">
      <c r="A1297" s="1" t="s">
        <v>47</v>
      </c>
      <c r="B1297" t="s">
        <v>176</v>
      </c>
      <c r="C1297" t="s">
        <v>2740</v>
      </c>
      <c r="D1297" t="s">
        <v>128</v>
      </c>
      <c r="E1297">
        <v>4</v>
      </c>
      <c r="F1297" t="s">
        <v>33</v>
      </c>
      <c r="G1297" t="s">
        <v>170</v>
      </c>
      <c r="H1297" t="s">
        <v>35</v>
      </c>
      <c r="I1297" t="s">
        <v>475</v>
      </c>
      <c r="J1297" t="s">
        <v>4177</v>
      </c>
      <c r="K1297" t="s">
        <v>4178</v>
      </c>
      <c r="L1297" t="s">
        <v>4179</v>
      </c>
      <c r="M1297" t="s">
        <v>296</v>
      </c>
      <c r="N1297" t="s">
        <v>40</v>
      </c>
      <c r="O1297">
        <v>8387</v>
      </c>
      <c r="P1297">
        <v>12880</v>
      </c>
      <c r="Q1297" t="s">
        <v>59</v>
      </c>
      <c r="R1297">
        <v>711</v>
      </c>
      <c r="S1297" s="2">
        <v>45048</v>
      </c>
      <c r="T1297" t="s">
        <v>42</v>
      </c>
      <c r="U1297">
        <v>28285</v>
      </c>
      <c r="V1297" t="s">
        <v>85</v>
      </c>
      <c r="W1297">
        <v>775</v>
      </c>
      <c r="X1297" t="s">
        <v>44</v>
      </c>
      <c r="Y1297" t="s">
        <v>61</v>
      </c>
      <c r="Z1297">
        <v>0</v>
      </c>
      <c r="AA1297">
        <v>171</v>
      </c>
      <c r="AB1297">
        <v>9856</v>
      </c>
      <c r="AC1297" t="s">
        <v>107</v>
      </c>
    </row>
    <row r="1298" spans="1:29" x14ac:dyDescent="0.3">
      <c r="A1298" s="1" t="s">
        <v>47</v>
      </c>
      <c r="B1298" t="s">
        <v>176</v>
      </c>
      <c r="C1298" t="s">
        <v>2390</v>
      </c>
      <c r="D1298" t="s">
        <v>236</v>
      </c>
      <c r="E1298">
        <v>5</v>
      </c>
      <c r="F1298" t="s">
        <v>77</v>
      </c>
      <c r="G1298" t="s">
        <v>78</v>
      </c>
      <c r="H1298" t="s">
        <v>79</v>
      </c>
      <c r="I1298" t="s">
        <v>1940</v>
      </c>
      <c r="J1298" t="s">
        <v>4018</v>
      </c>
      <c r="K1298" t="s">
        <v>4180</v>
      </c>
      <c r="L1298" t="s">
        <v>4181</v>
      </c>
      <c r="M1298" t="s">
        <v>214</v>
      </c>
      <c r="N1298" t="s">
        <v>94</v>
      </c>
      <c r="O1298">
        <v>11395</v>
      </c>
      <c r="P1298">
        <v>14360</v>
      </c>
      <c r="Q1298" t="s">
        <v>95</v>
      </c>
      <c r="R1298">
        <v>618</v>
      </c>
      <c r="S1298" s="2">
        <v>45333</v>
      </c>
      <c r="T1298" s="2">
        <v>45345</v>
      </c>
      <c r="U1298">
        <v>0</v>
      </c>
      <c r="V1298" t="s">
        <v>71</v>
      </c>
      <c r="W1298">
        <v>683</v>
      </c>
      <c r="X1298" t="s">
        <v>60</v>
      </c>
      <c r="Y1298" t="s">
        <v>72</v>
      </c>
      <c r="Z1298">
        <v>0</v>
      </c>
      <c r="AA1298">
        <v>522</v>
      </c>
      <c r="AB1298">
        <v>11454</v>
      </c>
      <c r="AC1298" t="s">
        <v>46</v>
      </c>
    </row>
    <row r="1299" spans="1:29" x14ac:dyDescent="0.3">
      <c r="A1299" s="1" t="s">
        <v>47</v>
      </c>
      <c r="B1299" t="s">
        <v>48</v>
      </c>
      <c r="C1299" t="s">
        <v>801</v>
      </c>
      <c r="D1299" t="s">
        <v>110</v>
      </c>
      <c r="E1299">
        <v>4</v>
      </c>
      <c r="F1299" t="s">
        <v>99</v>
      </c>
      <c r="G1299" t="s">
        <v>950</v>
      </c>
      <c r="H1299" t="s">
        <v>35</v>
      </c>
      <c r="I1299" t="s">
        <v>1611</v>
      </c>
      <c r="J1299" t="s">
        <v>1450</v>
      </c>
      <c r="K1299" t="s">
        <v>4182</v>
      </c>
      <c r="L1299" t="s">
        <v>4183</v>
      </c>
      <c r="M1299" t="s">
        <v>2261</v>
      </c>
      <c r="N1299" t="s">
        <v>40</v>
      </c>
      <c r="O1299">
        <v>13712</v>
      </c>
      <c r="P1299">
        <v>16482</v>
      </c>
      <c r="Q1299" t="s">
        <v>95</v>
      </c>
      <c r="R1299">
        <v>507</v>
      </c>
      <c r="S1299" s="2">
        <v>44867</v>
      </c>
      <c r="T1299" s="2">
        <v>44897</v>
      </c>
      <c r="U1299">
        <v>0</v>
      </c>
      <c r="V1299" t="s">
        <v>43</v>
      </c>
      <c r="W1299">
        <v>553</v>
      </c>
      <c r="X1299" t="s">
        <v>60</v>
      </c>
      <c r="Y1299" t="s">
        <v>72</v>
      </c>
      <c r="Z1299">
        <v>0</v>
      </c>
      <c r="AA1299">
        <v>434</v>
      </c>
      <c r="AB1299">
        <v>15763</v>
      </c>
      <c r="AC1299" t="s">
        <v>107</v>
      </c>
    </row>
    <row r="1300" spans="1:29" x14ac:dyDescent="0.3">
      <c r="A1300" s="1" t="s">
        <v>47</v>
      </c>
      <c r="B1300" t="s">
        <v>161</v>
      </c>
      <c r="C1300" t="s">
        <v>683</v>
      </c>
      <c r="D1300" t="s">
        <v>201</v>
      </c>
      <c r="E1300">
        <v>2</v>
      </c>
      <c r="F1300" t="s">
        <v>64</v>
      </c>
      <c r="G1300" t="s">
        <v>376</v>
      </c>
      <c r="H1300" t="s">
        <v>79</v>
      </c>
      <c r="I1300" t="s">
        <v>140</v>
      </c>
      <c r="J1300" t="s">
        <v>3310</v>
      </c>
      <c r="K1300" t="s">
        <v>4184</v>
      </c>
      <c r="L1300" t="s">
        <v>4185</v>
      </c>
      <c r="M1300" t="s">
        <v>192</v>
      </c>
      <c r="N1300" t="s">
        <v>84</v>
      </c>
      <c r="O1300">
        <v>26049</v>
      </c>
      <c r="P1300">
        <v>30033</v>
      </c>
      <c r="Q1300" t="s">
        <v>59</v>
      </c>
      <c r="R1300">
        <v>751</v>
      </c>
      <c r="S1300" s="2">
        <v>45315</v>
      </c>
      <c r="T1300" s="2">
        <v>45335</v>
      </c>
      <c r="U1300">
        <v>9190</v>
      </c>
      <c r="V1300" t="s">
        <v>43</v>
      </c>
      <c r="W1300">
        <v>492</v>
      </c>
      <c r="X1300" t="s">
        <v>60</v>
      </c>
      <c r="Y1300" t="s">
        <v>45</v>
      </c>
      <c r="Z1300">
        <v>0</v>
      </c>
      <c r="AA1300">
        <v>68</v>
      </c>
      <c r="AB1300">
        <v>28758</v>
      </c>
      <c r="AC1300" t="s">
        <v>107</v>
      </c>
    </row>
    <row r="1301" spans="1:29" x14ac:dyDescent="0.3">
      <c r="A1301" s="1" t="s">
        <v>47</v>
      </c>
      <c r="B1301" t="s">
        <v>117</v>
      </c>
      <c r="C1301" t="s">
        <v>512</v>
      </c>
      <c r="D1301" t="s">
        <v>236</v>
      </c>
      <c r="E1301">
        <v>2</v>
      </c>
      <c r="F1301" t="s">
        <v>77</v>
      </c>
      <c r="G1301" t="s">
        <v>147</v>
      </c>
      <c r="H1301" t="s">
        <v>79</v>
      </c>
      <c r="I1301" t="s">
        <v>3415</v>
      </c>
      <c r="J1301" t="s">
        <v>3132</v>
      </c>
      <c r="K1301" t="s">
        <v>4186</v>
      </c>
      <c r="L1301" t="s">
        <v>4187</v>
      </c>
      <c r="M1301" t="s">
        <v>1852</v>
      </c>
      <c r="N1301" t="s">
        <v>94</v>
      </c>
      <c r="O1301">
        <v>27478</v>
      </c>
      <c r="P1301">
        <v>29961</v>
      </c>
      <c r="Q1301" t="s">
        <v>41</v>
      </c>
      <c r="R1301">
        <v>347</v>
      </c>
      <c r="S1301" s="2">
        <v>44366</v>
      </c>
      <c r="T1301" t="s">
        <v>42</v>
      </c>
      <c r="U1301">
        <v>0</v>
      </c>
      <c r="V1301" t="s">
        <v>71</v>
      </c>
      <c r="W1301">
        <v>788</v>
      </c>
      <c r="X1301" t="s">
        <v>44</v>
      </c>
      <c r="Y1301" t="s">
        <v>72</v>
      </c>
      <c r="Z1301">
        <v>0</v>
      </c>
      <c r="AA1301">
        <v>308</v>
      </c>
      <c r="AB1301">
        <v>29827</v>
      </c>
      <c r="AC1301" t="s">
        <v>107</v>
      </c>
    </row>
    <row r="1302" spans="1:29" x14ac:dyDescent="0.3">
      <c r="A1302" s="1" t="s">
        <v>29</v>
      </c>
      <c r="B1302" t="s">
        <v>86</v>
      </c>
      <c r="C1302" t="s">
        <v>2143</v>
      </c>
      <c r="D1302" t="s">
        <v>178</v>
      </c>
      <c r="E1302">
        <v>4</v>
      </c>
      <c r="F1302" t="s">
        <v>99</v>
      </c>
      <c r="G1302" t="s">
        <v>950</v>
      </c>
      <c r="H1302" t="s">
        <v>79</v>
      </c>
      <c r="I1302" t="s">
        <v>417</v>
      </c>
      <c r="J1302" t="s">
        <v>1304</v>
      </c>
      <c r="K1302">
        <f>1-176-263-8318</f>
        <v>-8756</v>
      </c>
      <c r="L1302" t="s">
        <v>4188</v>
      </c>
      <c r="M1302" t="s">
        <v>93</v>
      </c>
      <c r="N1302" t="s">
        <v>58</v>
      </c>
      <c r="O1302">
        <v>8662</v>
      </c>
      <c r="P1302">
        <v>13454</v>
      </c>
      <c r="Q1302" t="s">
        <v>95</v>
      </c>
      <c r="R1302">
        <v>555</v>
      </c>
      <c r="S1302" s="2">
        <v>44736</v>
      </c>
      <c r="T1302" t="s">
        <v>42</v>
      </c>
      <c r="U1302">
        <v>0</v>
      </c>
      <c r="V1302" t="s">
        <v>43</v>
      </c>
      <c r="W1302">
        <v>847</v>
      </c>
      <c r="X1302" t="s">
        <v>44</v>
      </c>
      <c r="Y1302" t="s">
        <v>72</v>
      </c>
      <c r="Z1302">
        <v>4731</v>
      </c>
      <c r="AA1302">
        <v>719</v>
      </c>
      <c r="AB1302">
        <v>12834</v>
      </c>
      <c r="AC1302" t="s">
        <v>107</v>
      </c>
    </row>
    <row r="1303" spans="1:29" x14ac:dyDescent="0.3">
      <c r="A1303" s="1" t="s">
        <v>47</v>
      </c>
      <c r="B1303" t="s">
        <v>592</v>
      </c>
      <c r="C1303" t="s">
        <v>1444</v>
      </c>
      <c r="D1303" t="s">
        <v>32</v>
      </c>
      <c r="E1303">
        <v>1</v>
      </c>
      <c r="F1303" t="s">
        <v>186</v>
      </c>
      <c r="G1303" t="s">
        <v>463</v>
      </c>
      <c r="H1303" t="s">
        <v>35</v>
      </c>
      <c r="I1303" t="s">
        <v>1589</v>
      </c>
      <c r="J1303" t="s">
        <v>90</v>
      </c>
      <c r="K1303" t="s">
        <v>4189</v>
      </c>
      <c r="L1303" t="s">
        <v>4190</v>
      </c>
      <c r="M1303" t="s">
        <v>1948</v>
      </c>
      <c r="N1303" t="s">
        <v>94</v>
      </c>
      <c r="O1303">
        <v>7783</v>
      </c>
      <c r="P1303">
        <v>11987</v>
      </c>
      <c r="Q1303" t="s">
        <v>41</v>
      </c>
      <c r="R1303">
        <v>779</v>
      </c>
      <c r="S1303" s="2">
        <v>44617</v>
      </c>
      <c r="T1303" s="2">
        <v>44618</v>
      </c>
      <c r="U1303">
        <v>0</v>
      </c>
      <c r="V1303" t="s">
        <v>43</v>
      </c>
      <c r="W1303">
        <v>646</v>
      </c>
      <c r="X1303" t="s">
        <v>60</v>
      </c>
      <c r="Y1303" t="s">
        <v>61</v>
      </c>
      <c r="Z1303">
        <v>0</v>
      </c>
      <c r="AA1303">
        <v>936</v>
      </c>
      <c r="AB1303">
        <v>9928</v>
      </c>
      <c r="AC1303" t="s">
        <v>73</v>
      </c>
    </row>
    <row r="1304" spans="1:29" x14ac:dyDescent="0.3">
      <c r="A1304" s="1" t="s">
        <v>47</v>
      </c>
      <c r="B1304" t="s">
        <v>161</v>
      </c>
      <c r="C1304" t="s">
        <v>4191</v>
      </c>
      <c r="D1304" t="s">
        <v>98</v>
      </c>
      <c r="E1304">
        <v>8</v>
      </c>
      <c r="F1304" t="s">
        <v>120</v>
      </c>
      <c r="G1304" t="s">
        <v>543</v>
      </c>
      <c r="H1304" t="s">
        <v>35</v>
      </c>
      <c r="I1304" t="s">
        <v>4192</v>
      </c>
      <c r="J1304" t="s">
        <v>4193</v>
      </c>
      <c r="K1304" t="s">
        <v>4194</v>
      </c>
      <c r="L1304" t="s">
        <v>4195</v>
      </c>
      <c r="M1304" t="s">
        <v>1578</v>
      </c>
      <c r="N1304" t="s">
        <v>84</v>
      </c>
      <c r="O1304">
        <v>17101</v>
      </c>
      <c r="P1304">
        <v>21346</v>
      </c>
      <c r="Q1304" t="s">
        <v>95</v>
      </c>
      <c r="R1304">
        <v>669</v>
      </c>
      <c r="S1304" s="2">
        <v>45091</v>
      </c>
      <c r="T1304" t="s">
        <v>42</v>
      </c>
      <c r="U1304">
        <v>0</v>
      </c>
      <c r="V1304" t="s">
        <v>85</v>
      </c>
      <c r="W1304">
        <v>530</v>
      </c>
      <c r="X1304" t="s">
        <v>44</v>
      </c>
      <c r="Y1304" t="s">
        <v>45</v>
      </c>
      <c r="Z1304">
        <v>0</v>
      </c>
      <c r="AA1304">
        <v>407</v>
      </c>
      <c r="AB1304">
        <v>20403</v>
      </c>
      <c r="AC1304" t="s">
        <v>107</v>
      </c>
    </row>
    <row r="1305" spans="1:29" x14ac:dyDescent="0.3">
      <c r="A1305" s="1" t="s">
        <v>47</v>
      </c>
      <c r="B1305" t="s">
        <v>592</v>
      </c>
      <c r="C1305" t="s">
        <v>2761</v>
      </c>
      <c r="D1305" t="s">
        <v>76</v>
      </c>
      <c r="E1305">
        <v>5</v>
      </c>
      <c r="F1305" t="s">
        <v>120</v>
      </c>
      <c r="G1305" t="s">
        <v>543</v>
      </c>
      <c r="H1305" t="s">
        <v>35</v>
      </c>
      <c r="I1305" t="s">
        <v>3135</v>
      </c>
      <c r="J1305" t="s">
        <v>4196</v>
      </c>
      <c r="K1305">
        <f>1-587-26-6842</f>
        <v>-7454</v>
      </c>
      <c r="L1305" t="s">
        <v>4197</v>
      </c>
      <c r="M1305" t="s">
        <v>2167</v>
      </c>
      <c r="N1305" t="s">
        <v>58</v>
      </c>
      <c r="O1305">
        <v>3870</v>
      </c>
      <c r="P1305">
        <v>8536</v>
      </c>
      <c r="Q1305" t="s">
        <v>59</v>
      </c>
      <c r="R1305">
        <v>533</v>
      </c>
      <c r="S1305" s="2">
        <v>44969</v>
      </c>
      <c r="T1305" t="s">
        <v>42</v>
      </c>
      <c r="U1305">
        <v>46575</v>
      </c>
      <c r="V1305" t="s">
        <v>85</v>
      </c>
      <c r="W1305">
        <v>740</v>
      </c>
      <c r="X1305" t="s">
        <v>44</v>
      </c>
      <c r="Y1305" t="s">
        <v>45</v>
      </c>
      <c r="Z1305">
        <v>3687</v>
      </c>
      <c r="AA1305">
        <v>259</v>
      </c>
      <c r="AB1305">
        <v>8162</v>
      </c>
      <c r="AC1305" t="s">
        <v>107</v>
      </c>
    </row>
    <row r="1306" spans="1:29" x14ac:dyDescent="0.3">
      <c r="A1306" s="1" t="s">
        <v>29</v>
      </c>
      <c r="B1306" t="s">
        <v>327</v>
      </c>
      <c r="C1306" t="s">
        <v>2243</v>
      </c>
      <c r="D1306" t="s">
        <v>169</v>
      </c>
      <c r="E1306">
        <v>3</v>
      </c>
      <c r="F1306" t="s">
        <v>129</v>
      </c>
      <c r="G1306" t="s">
        <v>395</v>
      </c>
      <c r="H1306" t="s">
        <v>35</v>
      </c>
      <c r="I1306" t="s">
        <v>434</v>
      </c>
      <c r="J1306" t="s">
        <v>4198</v>
      </c>
      <c r="K1306" t="s">
        <v>4199</v>
      </c>
      <c r="L1306" t="s">
        <v>4200</v>
      </c>
      <c r="M1306" t="s">
        <v>591</v>
      </c>
      <c r="N1306" t="s">
        <v>58</v>
      </c>
      <c r="O1306">
        <v>18862</v>
      </c>
      <c r="P1306">
        <v>22115</v>
      </c>
      <c r="Q1306" t="s">
        <v>41</v>
      </c>
      <c r="R1306">
        <v>744</v>
      </c>
      <c r="S1306" s="2">
        <v>44516</v>
      </c>
      <c r="T1306" t="s">
        <v>42</v>
      </c>
      <c r="U1306">
        <v>0</v>
      </c>
      <c r="V1306" t="s">
        <v>43</v>
      </c>
      <c r="W1306">
        <v>681</v>
      </c>
      <c r="X1306" t="s">
        <v>44</v>
      </c>
      <c r="Y1306" t="s">
        <v>45</v>
      </c>
      <c r="Z1306">
        <v>3487</v>
      </c>
      <c r="AA1306">
        <v>281</v>
      </c>
      <c r="AB1306">
        <v>21064</v>
      </c>
      <c r="AC1306" t="s">
        <v>107</v>
      </c>
    </row>
    <row r="1307" spans="1:29" x14ac:dyDescent="0.3">
      <c r="A1307" s="1" t="s">
        <v>47</v>
      </c>
      <c r="B1307" t="s">
        <v>117</v>
      </c>
      <c r="C1307" t="s">
        <v>920</v>
      </c>
      <c r="D1307" t="s">
        <v>236</v>
      </c>
      <c r="E1307">
        <v>6</v>
      </c>
      <c r="F1307" t="s">
        <v>186</v>
      </c>
      <c r="G1307" t="s">
        <v>650</v>
      </c>
      <c r="H1307" t="s">
        <v>79</v>
      </c>
      <c r="I1307" t="s">
        <v>3013</v>
      </c>
      <c r="J1307" t="s">
        <v>1792</v>
      </c>
      <c r="K1307" t="s">
        <v>4201</v>
      </c>
      <c r="L1307" t="s">
        <v>4202</v>
      </c>
      <c r="M1307" t="s">
        <v>925</v>
      </c>
      <c r="N1307" t="s">
        <v>94</v>
      </c>
      <c r="O1307">
        <v>29579</v>
      </c>
      <c r="P1307">
        <v>32649</v>
      </c>
      <c r="Q1307" t="s">
        <v>59</v>
      </c>
      <c r="R1307">
        <v>599</v>
      </c>
      <c r="S1307" s="2">
        <v>45166</v>
      </c>
      <c r="T1307" t="s">
        <v>42</v>
      </c>
      <c r="U1307">
        <v>31574</v>
      </c>
      <c r="V1307" t="s">
        <v>85</v>
      </c>
      <c r="W1307">
        <v>706</v>
      </c>
      <c r="X1307" t="s">
        <v>44</v>
      </c>
      <c r="Y1307" t="s">
        <v>45</v>
      </c>
      <c r="Z1307">
        <v>0</v>
      </c>
      <c r="AA1307">
        <v>980</v>
      </c>
      <c r="AB1307">
        <v>30830</v>
      </c>
      <c r="AC1307" t="s">
        <v>73</v>
      </c>
    </row>
    <row r="1308" spans="1:29" x14ac:dyDescent="0.3">
      <c r="A1308" s="1" t="s">
        <v>47</v>
      </c>
      <c r="B1308" t="s">
        <v>592</v>
      </c>
      <c r="C1308" t="s">
        <v>1129</v>
      </c>
      <c r="D1308" t="s">
        <v>128</v>
      </c>
      <c r="E1308">
        <v>2</v>
      </c>
      <c r="F1308" t="s">
        <v>33</v>
      </c>
      <c r="G1308" t="s">
        <v>451</v>
      </c>
      <c r="H1308" t="s">
        <v>79</v>
      </c>
      <c r="I1308" t="s">
        <v>1043</v>
      </c>
      <c r="J1308" t="s">
        <v>2636</v>
      </c>
      <c r="K1308">
        <v>3127655944</v>
      </c>
      <c r="L1308" t="s">
        <v>4203</v>
      </c>
      <c r="M1308" t="s">
        <v>2150</v>
      </c>
      <c r="N1308" t="s">
        <v>94</v>
      </c>
      <c r="O1308">
        <v>2507</v>
      </c>
      <c r="P1308">
        <v>4896</v>
      </c>
      <c r="Q1308" t="s">
        <v>95</v>
      </c>
      <c r="R1308">
        <v>380</v>
      </c>
      <c r="S1308" s="2">
        <v>44429</v>
      </c>
      <c r="T1308" t="s">
        <v>42</v>
      </c>
      <c r="U1308">
        <v>0</v>
      </c>
      <c r="V1308" t="s">
        <v>106</v>
      </c>
      <c r="W1308">
        <v>615</v>
      </c>
      <c r="X1308" t="s">
        <v>44</v>
      </c>
      <c r="Y1308" t="s">
        <v>61</v>
      </c>
      <c r="Z1308">
        <v>0</v>
      </c>
      <c r="AA1308">
        <v>870</v>
      </c>
      <c r="AB1308">
        <v>4844</v>
      </c>
      <c r="AC1308" t="s">
        <v>107</v>
      </c>
    </row>
    <row r="1309" spans="1:29" x14ac:dyDescent="0.3">
      <c r="A1309" s="1" t="s">
        <v>47</v>
      </c>
      <c r="B1309" t="s">
        <v>176</v>
      </c>
      <c r="C1309" t="s">
        <v>2740</v>
      </c>
      <c r="D1309" t="s">
        <v>119</v>
      </c>
      <c r="E1309">
        <v>7</v>
      </c>
      <c r="F1309" t="s">
        <v>221</v>
      </c>
      <c r="G1309" t="s">
        <v>667</v>
      </c>
      <c r="H1309" t="s">
        <v>79</v>
      </c>
      <c r="I1309" t="s">
        <v>1611</v>
      </c>
      <c r="J1309" t="s">
        <v>4204</v>
      </c>
      <c r="K1309" t="s">
        <v>4205</v>
      </c>
      <c r="L1309" t="s">
        <v>4206</v>
      </c>
      <c r="M1309" t="s">
        <v>1507</v>
      </c>
      <c r="N1309" t="s">
        <v>40</v>
      </c>
      <c r="O1309">
        <v>13646</v>
      </c>
      <c r="P1309">
        <v>15974</v>
      </c>
      <c r="Q1309" t="s">
        <v>41</v>
      </c>
      <c r="R1309">
        <v>791</v>
      </c>
      <c r="S1309" s="2">
        <v>45077</v>
      </c>
      <c r="T1309" s="2">
        <v>45089</v>
      </c>
      <c r="U1309">
        <v>0</v>
      </c>
      <c r="V1309" t="s">
        <v>43</v>
      </c>
      <c r="W1309">
        <v>837</v>
      </c>
      <c r="X1309" t="s">
        <v>60</v>
      </c>
      <c r="Y1309" t="s">
        <v>72</v>
      </c>
      <c r="Z1309">
        <v>0</v>
      </c>
      <c r="AA1309">
        <v>572</v>
      </c>
      <c r="AB1309">
        <v>15892</v>
      </c>
      <c r="AC1309" t="s">
        <v>73</v>
      </c>
    </row>
    <row r="1310" spans="1:29" x14ac:dyDescent="0.3">
      <c r="A1310" s="1" t="s">
        <v>29</v>
      </c>
      <c r="B1310" t="s">
        <v>74</v>
      </c>
      <c r="C1310" t="s">
        <v>903</v>
      </c>
      <c r="D1310" t="s">
        <v>387</v>
      </c>
      <c r="E1310">
        <v>9</v>
      </c>
      <c r="F1310" t="s">
        <v>271</v>
      </c>
      <c r="G1310" t="s">
        <v>495</v>
      </c>
      <c r="H1310" t="s">
        <v>79</v>
      </c>
      <c r="I1310" t="s">
        <v>1008</v>
      </c>
      <c r="J1310" t="s">
        <v>743</v>
      </c>
      <c r="K1310" t="s">
        <v>4207</v>
      </c>
      <c r="L1310" t="s">
        <v>4208</v>
      </c>
      <c r="M1310" t="s">
        <v>1718</v>
      </c>
      <c r="N1310" t="s">
        <v>94</v>
      </c>
      <c r="O1310">
        <v>19014</v>
      </c>
      <c r="P1310">
        <v>23012</v>
      </c>
      <c r="Q1310" t="s">
        <v>95</v>
      </c>
      <c r="R1310">
        <v>842</v>
      </c>
      <c r="S1310" s="2">
        <v>44820</v>
      </c>
      <c r="T1310" s="2">
        <v>44835</v>
      </c>
      <c r="U1310">
        <v>0</v>
      </c>
      <c r="V1310" t="s">
        <v>85</v>
      </c>
      <c r="W1310">
        <v>496</v>
      </c>
      <c r="X1310" t="s">
        <v>60</v>
      </c>
      <c r="Y1310" t="s">
        <v>61</v>
      </c>
      <c r="Z1310">
        <v>0</v>
      </c>
      <c r="AA1310">
        <v>395</v>
      </c>
      <c r="AB1310">
        <v>21137</v>
      </c>
      <c r="AC1310" t="s">
        <v>107</v>
      </c>
    </row>
    <row r="1311" spans="1:29" x14ac:dyDescent="0.3">
      <c r="A1311" s="1" t="s">
        <v>29</v>
      </c>
      <c r="B1311" t="s">
        <v>62</v>
      </c>
      <c r="C1311" t="s">
        <v>321</v>
      </c>
      <c r="D1311" t="s">
        <v>128</v>
      </c>
      <c r="E1311">
        <v>7</v>
      </c>
      <c r="F1311" t="s">
        <v>271</v>
      </c>
      <c r="G1311" t="s">
        <v>400</v>
      </c>
      <c r="H1311" t="s">
        <v>35</v>
      </c>
      <c r="I1311" t="s">
        <v>1322</v>
      </c>
      <c r="J1311" t="s">
        <v>4209</v>
      </c>
      <c r="K1311" t="s">
        <v>4210</v>
      </c>
      <c r="L1311" t="s">
        <v>4211</v>
      </c>
      <c r="M1311" t="s">
        <v>70</v>
      </c>
      <c r="N1311" t="s">
        <v>84</v>
      </c>
      <c r="O1311">
        <v>7300</v>
      </c>
      <c r="P1311">
        <v>9399</v>
      </c>
      <c r="Q1311" t="s">
        <v>41</v>
      </c>
      <c r="R1311">
        <v>554</v>
      </c>
      <c r="S1311" s="2">
        <v>45027</v>
      </c>
      <c r="T1311" s="2">
        <v>45048</v>
      </c>
      <c r="U1311">
        <v>0</v>
      </c>
      <c r="V1311" t="s">
        <v>85</v>
      </c>
      <c r="W1311">
        <v>470</v>
      </c>
      <c r="X1311" t="s">
        <v>60</v>
      </c>
      <c r="Y1311" t="s">
        <v>72</v>
      </c>
      <c r="Z1311">
        <v>0</v>
      </c>
      <c r="AA1311">
        <v>839</v>
      </c>
      <c r="AB1311">
        <v>9208</v>
      </c>
      <c r="AC1311" t="s">
        <v>107</v>
      </c>
    </row>
    <row r="1312" spans="1:29" x14ac:dyDescent="0.3">
      <c r="A1312" s="1" t="s">
        <v>29</v>
      </c>
      <c r="B1312" t="s">
        <v>393</v>
      </c>
      <c r="C1312" t="s">
        <v>3251</v>
      </c>
      <c r="D1312" t="s">
        <v>387</v>
      </c>
      <c r="E1312">
        <v>8</v>
      </c>
      <c r="F1312" t="s">
        <v>120</v>
      </c>
      <c r="G1312" t="s">
        <v>468</v>
      </c>
      <c r="H1312" t="s">
        <v>35</v>
      </c>
      <c r="I1312" t="s">
        <v>2620</v>
      </c>
      <c r="J1312" t="s">
        <v>693</v>
      </c>
      <c r="K1312" t="s">
        <v>4212</v>
      </c>
      <c r="L1312" t="s">
        <v>4213</v>
      </c>
      <c r="M1312" t="s">
        <v>1244</v>
      </c>
      <c r="N1312" t="s">
        <v>94</v>
      </c>
      <c r="O1312">
        <v>6199</v>
      </c>
      <c r="P1312">
        <v>9693</v>
      </c>
      <c r="Q1312" t="s">
        <v>41</v>
      </c>
      <c r="R1312">
        <v>152</v>
      </c>
      <c r="S1312" s="2">
        <v>45262</v>
      </c>
      <c r="T1312" t="s">
        <v>42</v>
      </c>
      <c r="U1312">
        <v>0</v>
      </c>
      <c r="V1312" t="s">
        <v>85</v>
      </c>
      <c r="W1312">
        <v>510</v>
      </c>
      <c r="X1312" t="s">
        <v>44</v>
      </c>
      <c r="Y1312" t="s">
        <v>72</v>
      </c>
      <c r="Z1312">
        <v>0</v>
      </c>
      <c r="AA1312">
        <v>72</v>
      </c>
      <c r="AB1312">
        <v>9075</v>
      </c>
      <c r="AC1312" t="s">
        <v>107</v>
      </c>
    </row>
    <row r="1313" spans="1:29" x14ac:dyDescent="0.3">
      <c r="A1313" s="1" t="s">
        <v>47</v>
      </c>
      <c r="B1313" t="s">
        <v>176</v>
      </c>
      <c r="C1313" t="s">
        <v>3609</v>
      </c>
      <c r="D1313" t="s">
        <v>352</v>
      </c>
      <c r="E1313">
        <v>10</v>
      </c>
      <c r="F1313" t="s">
        <v>77</v>
      </c>
      <c r="G1313" t="s">
        <v>365</v>
      </c>
      <c r="H1313" t="s">
        <v>79</v>
      </c>
      <c r="I1313" t="s">
        <v>1043</v>
      </c>
      <c r="J1313" t="s">
        <v>3055</v>
      </c>
      <c r="K1313" t="s">
        <v>4214</v>
      </c>
      <c r="L1313" t="s">
        <v>4215</v>
      </c>
      <c r="M1313" t="s">
        <v>957</v>
      </c>
      <c r="N1313" t="s">
        <v>40</v>
      </c>
      <c r="O1313">
        <v>17025</v>
      </c>
      <c r="P1313">
        <v>19789</v>
      </c>
      <c r="Q1313" t="s">
        <v>95</v>
      </c>
      <c r="R1313">
        <v>842</v>
      </c>
      <c r="S1313" s="2">
        <v>45178</v>
      </c>
      <c r="T1313" t="s">
        <v>42</v>
      </c>
      <c r="U1313">
        <v>0</v>
      </c>
      <c r="V1313" t="s">
        <v>85</v>
      </c>
      <c r="W1313">
        <v>440</v>
      </c>
      <c r="X1313" t="s">
        <v>44</v>
      </c>
      <c r="Y1313" t="s">
        <v>61</v>
      </c>
      <c r="Z1313">
        <v>0</v>
      </c>
      <c r="AA1313">
        <v>586</v>
      </c>
      <c r="AB1313">
        <v>19098</v>
      </c>
      <c r="AC1313" t="s">
        <v>73</v>
      </c>
    </row>
    <row r="1314" spans="1:29" x14ac:dyDescent="0.3">
      <c r="A1314" s="1" t="s">
        <v>47</v>
      </c>
      <c r="B1314" t="s">
        <v>108</v>
      </c>
      <c r="C1314" t="s">
        <v>1220</v>
      </c>
      <c r="D1314" t="s">
        <v>50</v>
      </c>
      <c r="E1314">
        <v>6</v>
      </c>
      <c r="F1314" t="s">
        <v>221</v>
      </c>
      <c r="G1314" t="s">
        <v>222</v>
      </c>
      <c r="H1314" t="s">
        <v>35</v>
      </c>
      <c r="I1314" t="s">
        <v>188</v>
      </c>
      <c r="J1314" t="s">
        <v>2513</v>
      </c>
      <c r="K1314" t="s">
        <v>4216</v>
      </c>
      <c r="L1314" t="s">
        <v>4217</v>
      </c>
      <c r="M1314" t="s">
        <v>116</v>
      </c>
      <c r="N1314" t="s">
        <v>94</v>
      </c>
      <c r="O1314">
        <v>26019</v>
      </c>
      <c r="P1314">
        <v>28033</v>
      </c>
      <c r="Q1314" t="s">
        <v>59</v>
      </c>
      <c r="R1314">
        <v>562</v>
      </c>
      <c r="S1314" s="2">
        <v>45180</v>
      </c>
      <c r="T1314" t="s">
        <v>42</v>
      </c>
      <c r="U1314">
        <v>39818</v>
      </c>
      <c r="V1314" t="s">
        <v>43</v>
      </c>
      <c r="W1314">
        <v>638</v>
      </c>
      <c r="X1314" t="s">
        <v>44</v>
      </c>
      <c r="Y1314" t="s">
        <v>72</v>
      </c>
      <c r="Z1314">
        <v>0</v>
      </c>
      <c r="AA1314">
        <v>171</v>
      </c>
      <c r="AB1314">
        <v>27972</v>
      </c>
      <c r="AC1314" t="s">
        <v>46</v>
      </c>
    </row>
    <row r="1315" spans="1:29" x14ac:dyDescent="0.3">
      <c r="A1315" s="1" t="s">
        <v>29</v>
      </c>
      <c r="B1315" t="s">
        <v>74</v>
      </c>
      <c r="C1315" t="s">
        <v>1644</v>
      </c>
      <c r="D1315" t="s">
        <v>155</v>
      </c>
      <c r="E1315">
        <v>10</v>
      </c>
      <c r="F1315" t="s">
        <v>99</v>
      </c>
      <c r="G1315" t="s">
        <v>1138</v>
      </c>
      <c r="H1315" t="s">
        <v>79</v>
      </c>
      <c r="I1315" t="s">
        <v>906</v>
      </c>
      <c r="J1315" t="s">
        <v>4218</v>
      </c>
      <c r="K1315">
        <v>7300149073</v>
      </c>
      <c r="L1315" t="s">
        <v>4219</v>
      </c>
      <c r="M1315" t="s">
        <v>842</v>
      </c>
      <c r="N1315" t="s">
        <v>94</v>
      </c>
      <c r="O1315">
        <v>28157</v>
      </c>
      <c r="P1315">
        <v>31175</v>
      </c>
      <c r="Q1315" t="s">
        <v>59</v>
      </c>
      <c r="R1315">
        <v>437</v>
      </c>
      <c r="S1315" s="2">
        <v>45229</v>
      </c>
      <c r="T1315" s="2">
        <v>45240</v>
      </c>
      <c r="U1315">
        <v>25432</v>
      </c>
      <c r="V1315" t="s">
        <v>43</v>
      </c>
      <c r="W1315">
        <v>697</v>
      </c>
      <c r="X1315" t="s">
        <v>60</v>
      </c>
      <c r="Y1315" t="s">
        <v>45</v>
      </c>
      <c r="Z1315">
        <v>0</v>
      </c>
      <c r="AA1315">
        <v>706</v>
      </c>
      <c r="AB1315">
        <v>29384</v>
      </c>
      <c r="AC1315" t="s">
        <v>46</v>
      </c>
    </row>
    <row r="1316" spans="1:29" x14ac:dyDescent="0.3">
      <c r="A1316" s="1" t="s">
        <v>29</v>
      </c>
      <c r="B1316" t="s">
        <v>393</v>
      </c>
      <c r="C1316" t="s">
        <v>599</v>
      </c>
      <c r="D1316" t="s">
        <v>257</v>
      </c>
      <c r="E1316">
        <v>1</v>
      </c>
      <c r="F1316" t="s">
        <v>221</v>
      </c>
      <c r="G1316" t="s">
        <v>667</v>
      </c>
      <c r="H1316" t="s">
        <v>79</v>
      </c>
      <c r="I1316" t="s">
        <v>101</v>
      </c>
      <c r="J1316" t="s">
        <v>319</v>
      </c>
      <c r="K1316" t="s">
        <v>4220</v>
      </c>
      <c r="L1316" t="s">
        <v>4221</v>
      </c>
      <c r="M1316" t="s">
        <v>846</v>
      </c>
      <c r="N1316" t="s">
        <v>58</v>
      </c>
      <c r="O1316">
        <v>15265</v>
      </c>
      <c r="P1316">
        <v>18405</v>
      </c>
      <c r="Q1316" t="s">
        <v>41</v>
      </c>
      <c r="R1316">
        <v>177</v>
      </c>
      <c r="S1316" s="2">
        <v>44525</v>
      </c>
      <c r="T1316" t="s">
        <v>42</v>
      </c>
      <c r="U1316">
        <v>0</v>
      </c>
      <c r="V1316" t="s">
        <v>43</v>
      </c>
      <c r="W1316">
        <v>707</v>
      </c>
      <c r="X1316" t="s">
        <v>44</v>
      </c>
      <c r="Y1316" t="s">
        <v>45</v>
      </c>
      <c r="Z1316">
        <v>1134</v>
      </c>
      <c r="AA1316">
        <v>323</v>
      </c>
      <c r="AB1316">
        <v>18262</v>
      </c>
      <c r="AC1316" t="s">
        <v>107</v>
      </c>
    </row>
    <row r="1317" spans="1:29" x14ac:dyDescent="0.3">
      <c r="A1317" s="1" t="s">
        <v>47</v>
      </c>
      <c r="B1317" t="s">
        <v>145</v>
      </c>
      <c r="C1317" t="s">
        <v>1413</v>
      </c>
      <c r="D1317" t="s">
        <v>185</v>
      </c>
      <c r="E1317">
        <v>5</v>
      </c>
      <c r="F1317" t="s">
        <v>120</v>
      </c>
      <c r="G1317" t="s">
        <v>543</v>
      </c>
      <c r="H1317" t="s">
        <v>79</v>
      </c>
      <c r="I1317" t="s">
        <v>1025</v>
      </c>
      <c r="J1317" t="s">
        <v>566</v>
      </c>
      <c r="K1317">
        <f>1-841-64-90</f>
        <v>-994</v>
      </c>
      <c r="L1317" t="s">
        <v>4222</v>
      </c>
      <c r="M1317" t="s">
        <v>2965</v>
      </c>
      <c r="N1317" t="s">
        <v>40</v>
      </c>
      <c r="O1317">
        <v>24031</v>
      </c>
      <c r="P1317">
        <v>28209</v>
      </c>
      <c r="Q1317" t="s">
        <v>95</v>
      </c>
      <c r="R1317">
        <v>499</v>
      </c>
      <c r="S1317" s="2">
        <v>44992</v>
      </c>
      <c r="T1317" s="2">
        <v>44999</v>
      </c>
      <c r="U1317">
        <v>0</v>
      </c>
      <c r="V1317" t="s">
        <v>71</v>
      </c>
      <c r="W1317">
        <v>467</v>
      </c>
      <c r="X1317" t="s">
        <v>60</v>
      </c>
      <c r="Y1317" t="s">
        <v>61</v>
      </c>
      <c r="Z1317">
        <v>0</v>
      </c>
      <c r="AA1317">
        <v>853</v>
      </c>
      <c r="AB1317">
        <v>25367</v>
      </c>
      <c r="AC1317" t="s">
        <v>107</v>
      </c>
    </row>
    <row r="1318" spans="1:29" x14ac:dyDescent="0.3">
      <c r="A1318" s="1" t="s">
        <v>29</v>
      </c>
      <c r="B1318" t="s">
        <v>363</v>
      </c>
      <c r="C1318" t="s">
        <v>1598</v>
      </c>
      <c r="D1318" t="s">
        <v>128</v>
      </c>
      <c r="E1318">
        <v>9</v>
      </c>
      <c r="F1318" t="s">
        <v>221</v>
      </c>
      <c r="G1318" t="s">
        <v>667</v>
      </c>
      <c r="H1318" t="s">
        <v>35</v>
      </c>
      <c r="I1318" t="s">
        <v>1379</v>
      </c>
      <c r="J1318" t="s">
        <v>141</v>
      </c>
      <c r="K1318" t="s">
        <v>4223</v>
      </c>
      <c r="L1318" t="s">
        <v>4224</v>
      </c>
      <c r="M1318" t="s">
        <v>456</v>
      </c>
      <c r="N1318" t="s">
        <v>94</v>
      </c>
      <c r="O1318">
        <v>19021</v>
      </c>
      <c r="P1318">
        <v>21116</v>
      </c>
      <c r="Q1318" t="s">
        <v>41</v>
      </c>
      <c r="R1318">
        <v>477</v>
      </c>
      <c r="S1318" s="2">
        <v>44964</v>
      </c>
      <c r="T1318" t="s">
        <v>42</v>
      </c>
      <c r="U1318">
        <v>0</v>
      </c>
      <c r="V1318" t="s">
        <v>71</v>
      </c>
      <c r="W1318">
        <v>405</v>
      </c>
      <c r="X1318" t="s">
        <v>44</v>
      </c>
      <c r="Y1318" t="s">
        <v>72</v>
      </c>
      <c r="Z1318">
        <v>0</v>
      </c>
      <c r="AA1318">
        <v>293</v>
      </c>
      <c r="AB1318">
        <v>20377</v>
      </c>
      <c r="AC1318" t="s">
        <v>73</v>
      </c>
    </row>
    <row r="1319" spans="1:29" x14ac:dyDescent="0.3">
      <c r="A1319" s="1" t="s">
        <v>29</v>
      </c>
      <c r="B1319" t="s">
        <v>327</v>
      </c>
      <c r="C1319" t="s">
        <v>1209</v>
      </c>
      <c r="D1319" t="s">
        <v>110</v>
      </c>
      <c r="E1319">
        <v>1</v>
      </c>
      <c r="F1319" t="s">
        <v>77</v>
      </c>
      <c r="G1319" t="s">
        <v>365</v>
      </c>
      <c r="H1319" t="s">
        <v>35</v>
      </c>
      <c r="I1319" t="s">
        <v>883</v>
      </c>
      <c r="J1319" t="s">
        <v>1052</v>
      </c>
      <c r="K1319" t="s">
        <v>4225</v>
      </c>
      <c r="L1319" t="s">
        <v>4226</v>
      </c>
      <c r="M1319" t="s">
        <v>999</v>
      </c>
      <c r="N1319" t="s">
        <v>84</v>
      </c>
      <c r="O1319">
        <v>15830</v>
      </c>
      <c r="P1319">
        <v>17837</v>
      </c>
      <c r="Q1319" t="s">
        <v>41</v>
      </c>
      <c r="R1319">
        <v>522</v>
      </c>
      <c r="S1319" s="2">
        <v>44813</v>
      </c>
      <c r="T1319" t="s">
        <v>42</v>
      </c>
      <c r="U1319">
        <v>0</v>
      </c>
      <c r="V1319" t="s">
        <v>106</v>
      </c>
      <c r="W1319">
        <v>436</v>
      </c>
      <c r="X1319" t="s">
        <v>44</v>
      </c>
      <c r="Y1319" t="s">
        <v>72</v>
      </c>
      <c r="Z1319">
        <v>0</v>
      </c>
      <c r="AA1319">
        <v>151</v>
      </c>
      <c r="AB1319">
        <v>16505</v>
      </c>
      <c r="AC1319" t="s">
        <v>107</v>
      </c>
    </row>
    <row r="1320" spans="1:29" x14ac:dyDescent="0.3">
      <c r="A1320" s="1" t="s">
        <v>29</v>
      </c>
      <c r="B1320" t="s">
        <v>393</v>
      </c>
      <c r="C1320" t="s">
        <v>1949</v>
      </c>
      <c r="D1320" t="s">
        <v>185</v>
      </c>
      <c r="E1320">
        <v>1</v>
      </c>
      <c r="F1320" t="s">
        <v>77</v>
      </c>
      <c r="G1320" t="s">
        <v>932</v>
      </c>
      <c r="H1320" t="s">
        <v>79</v>
      </c>
      <c r="I1320" t="s">
        <v>1480</v>
      </c>
      <c r="J1320" t="s">
        <v>149</v>
      </c>
      <c r="K1320" t="s">
        <v>4227</v>
      </c>
      <c r="L1320" t="s">
        <v>4228</v>
      </c>
      <c r="M1320" t="s">
        <v>603</v>
      </c>
      <c r="N1320" t="s">
        <v>58</v>
      </c>
      <c r="O1320">
        <v>23764</v>
      </c>
      <c r="P1320">
        <v>28423</v>
      </c>
      <c r="Q1320" t="s">
        <v>95</v>
      </c>
      <c r="R1320">
        <v>91</v>
      </c>
      <c r="S1320" s="2">
        <v>45052</v>
      </c>
      <c r="T1320" s="2">
        <v>45068</v>
      </c>
      <c r="U1320">
        <v>0</v>
      </c>
      <c r="V1320" t="s">
        <v>43</v>
      </c>
      <c r="W1320">
        <v>490</v>
      </c>
      <c r="X1320" t="s">
        <v>60</v>
      </c>
      <c r="Y1320" t="s">
        <v>61</v>
      </c>
      <c r="Z1320">
        <v>4064</v>
      </c>
      <c r="AA1320">
        <v>73</v>
      </c>
      <c r="AB1320">
        <v>26018</v>
      </c>
      <c r="AC1320" t="s">
        <v>107</v>
      </c>
    </row>
    <row r="1321" spans="1:29" x14ac:dyDescent="0.3">
      <c r="A1321" s="1" t="s">
        <v>47</v>
      </c>
      <c r="B1321" t="s">
        <v>136</v>
      </c>
      <c r="C1321" t="s">
        <v>1124</v>
      </c>
      <c r="D1321" t="s">
        <v>155</v>
      </c>
      <c r="E1321">
        <v>10</v>
      </c>
      <c r="F1321" t="s">
        <v>129</v>
      </c>
      <c r="G1321" t="s">
        <v>298</v>
      </c>
      <c r="H1321" t="s">
        <v>35</v>
      </c>
      <c r="I1321" t="s">
        <v>636</v>
      </c>
      <c r="J1321" t="s">
        <v>4229</v>
      </c>
      <c r="K1321" t="s">
        <v>4230</v>
      </c>
      <c r="L1321" t="s">
        <v>4231</v>
      </c>
      <c r="M1321" t="s">
        <v>2086</v>
      </c>
      <c r="N1321" t="s">
        <v>58</v>
      </c>
      <c r="O1321">
        <v>18640</v>
      </c>
      <c r="P1321">
        <v>20887</v>
      </c>
      <c r="Q1321" t="s">
        <v>59</v>
      </c>
      <c r="R1321">
        <v>364</v>
      </c>
      <c r="S1321" s="2">
        <v>44551</v>
      </c>
      <c r="T1321" t="s">
        <v>42</v>
      </c>
      <c r="U1321">
        <v>21966</v>
      </c>
      <c r="V1321" t="s">
        <v>71</v>
      </c>
      <c r="W1321">
        <v>795</v>
      </c>
      <c r="X1321" t="s">
        <v>44</v>
      </c>
      <c r="Y1321" t="s">
        <v>61</v>
      </c>
      <c r="Z1321">
        <v>3627</v>
      </c>
      <c r="AA1321">
        <v>949</v>
      </c>
      <c r="AB1321">
        <v>20879</v>
      </c>
      <c r="AC1321" t="s">
        <v>107</v>
      </c>
    </row>
    <row r="1322" spans="1:29" x14ac:dyDescent="0.3">
      <c r="A1322" s="1" t="s">
        <v>29</v>
      </c>
      <c r="B1322" t="s">
        <v>393</v>
      </c>
      <c r="C1322" t="s">
        <v>2946</v>
      </c>
      <c r="D1322" t="s">
        <v>185</v>
      </c>
      <c r="E1322">
        <v>7</v>
      </c>
      <c r="F1322" t="s">
        <v>129</v>
      </c>
      <c r="G1322" t="s">
        <v>163</v>
      </c>
      <c r="H1322" t="s">
        <v>79</v>
      </c>
      <c r="I1322" t="s">
        <v>2539</v>
      </c>
      <c r="J1322" t="s">
        <v>1065</v>
      </c>
      <c r="K1322" t="s">
        <v>4232</v>
      </c>
      <c r="L1322" t="s">
        <v>4233</v>
      </c>
      <c r="M1322" t="s">
        <v>603</v>
      </c>
      <c r="N1322" t="s">
        <v>40</v>
      </c>
      <c r="O1322">
        <v>5638</v>
      </c>
      <c r="P1322">
        <v>7892</v>
      </c>
      <c r="Q1322" t="s">
        <v>95</v>
      </c>
      <c r="R1322">
        <v>567</v>
      </c>
      <c r="S1322" s="2">
        <v>44276</v>
      </c>
      <c r="T1322" s="2">
        <v>44298</v>
      </c>
      <c r="U1322">
        <v>0</v>
      </c>
      <c r="V1322" t="s">
        <v>85</v>
      </c>
      <c r="W1322">
        <v>567</v>
      </c>
      <c r="X1322" t="s">
        <v>60</v>
      </c>
      <c r="Y1322" t="s">
        <v>72</v>
      </c>
      <c r="Z1322">
        <v>0</v>
      </c>
      <c r="AA1322">
        <v>100</v>
      </c>
      <c r="AB1322">
        <v>7196</v>
      </c>
      <c r="AC1322" t="s">
        <v>73</v>
      </c>
    </row>
    <row r="1323" spans="1:29" x14ac:dyDescent="0.3">
      <c r="A1323" s="1" t="s">
        <v>47</v>
      </c>
      <c r="B1323" t="s">
        <v>161</v>
      </c>
      <c r="C1323" t="s">
        <v>734</v>
      </c>
      <c r="D1323" t="s">
        <v>178</v>
      </c>
      <c r="E1323">
        <v>5</v>
      </c>
      <c r="F1323" t="s">
        <v>33</v>
      </c>
      <c r="G1323" t="s">
        <v>848</v>
      </c>
      <c r="H1323" t="s">
        <v>79</v>
      </c>
      <c r="I1323" t="s">
        <v>1322</v>
      </c>
      <c r="J1323" t="s">
        <v>4234</v>
      </c>
      <c r="K1323" t="s">
        <v>4235</v>
      </c>
      <c r="L1323" t="s">
        <v>4236</v>
      </c>
      <c r="M1323" t="s">
        <v>192</v>
      </c>
      <c r="N1323" t="s">
        <v>94</v>
      </c>
      <c r="O1323">
        <v>20828</v>
      </c>
      <c r="P1323">
        <v>22862</v>
      </c>
      <c r="Q1323" t="s">
        <v>59</v>
      </c>
      <c r="R1323">
        <v>959</v>
      </c>
      <c r="S1323" s="2">
        <v>44784</v>
      </c>
      <c r="T1323" s="2">
        <v>44814</v>
      </c>
      <c r="U1323">
        <v>40609</v>
      </c>
      <c r="V1323" t="s">
        <v>43</v>
      </c>
      <c r="W1323">
        <v>765</v>
      </c>
      <c r="X1323" t="s">
        <v>60</v>
      </c>
      <c r="Y1323" t="s">
        <v>45</v>
      </c>
      <c r="Z1323">
        <v>0</v>
      </c>
      <c r="AA1323">
        <v>642</v>
      </c>
      <c r="AB1323">
        <v>21513</v>
      </c>
      <c r="AC1323" t="s">
        <v>73</v>
      </c>
    </row>
    <row r="1324" spans="1:29" x14ac:dyDescent="0.3">
      <c r="A1324" s="1" t="s">
        <v>29</v>
      </c>
      <c r="B1324" t="s">
        <v>541</v>
      </c>
      <c r="C1324" t="s">
        <v>1336</v>
      </c>
      <c r="D1324" t="s">
        <v>352</v>
      </c>
      <c r="E1324">
        <v>2</v>
      </c>
      <c r="F1324" t="s">
        <v>77</v>
      </c>
      <c r="G1324" t="s">
        <v>202</v>
      </c>
      <c r="H1324" t="s">
        <v>79</v>
      </c>
      <c r="I1324" t="s">
        <v>621</v>
      </c>
      <c r="J1324" t="s">
        <v>1092</v>
      </c>
      <c r="K1324" t="s">
        <v>4237</v>
      </c>
      <c r="L1324" t="s">
        <v>4238</v>
      </c>
      <c r="M1324" t="s">
        <v>1715</v>
      </c>
      <c r="N1324" t="s">
        <v>94</v>
      </c>
      <c r="O1324">
        <v>4542</v>
      </c>
      <c r="P1324">
        <v>8824</v>
      </c>
      <c r="Q1324" t="s">
        <v>41</v>
      </c>
      <c r="R1324">
        <v>679</v>
      </c>
      <c r="S1324" s="2">
        <v>45281</v>
      </c>
      <c r="T1324" t="s">
        <v>42</v>
      </c>
      <c r="U1324">
        <v>0</v>
      </c>
      <c r="V1324" t="s">
        <v>71</v>
      </c>
      <c r="W1324">
        <v>815</v>
      </c>
      <c r="X1324" t="s">
        <v>44</v>
      </c>
      <c r="Y1324" t="s">
        <v>72</v>
      </c>
      <c r="Z1324">
        <v>0</v>
      </c>
      <c r="AA1324">
        <v>373</v>
      </c>
      <c r="AB1324">
        <v>8417</v>
      </c>
      <c r="AC1324" t="s">
        <v>107</v>
      </c>
    </row>
    <row r="1325" spans="1:29" x14ac:dyDescent="0.3">
      <c r="A1325" s="1" t="s">
        <v>29</v>
      </c>
      <c r="B1325" t="s">
        <v>62</v>
      </c>
      <c r="C1325" t="s">
        <v>2021</v>
      </c>
      <c r="D1325" t="s">
        <v>128</v>
      </c>
      <c r="E1325">
        <v>4</v>
      </c>
      <c r="F1325" t="s">
        <v>77</v>
      </c>
      <c r="G1325" t="s">
        <v>980</v>
      </c>
      <c r="H1325" t="s">
        <v>79</v>
      </c>
      <c r="I1325" t="s">
        <v>803</v>
      </c>
      <c r="J1325" t="s">
        <v>372</v>
      </c>
      <c r="K1325" t="s">
        <v>4239</v>
      </c>
      <c r="L1325" t="s">
        <v>4240</v>
      </c>
      <c r="M1325" t="s">
        <v>362</v>
      </c>
      <c r="N1325" t="s">
        <v>84</v>
      </c>
      <c r="O1325">
        <v>7898</v>
      </c>
      <c r="P1325">
        <v>11226</v>
      </c>
      <c r="Q1325" t="s">
        <v>59</v>
      </c>
      <c r="R1325">
        <v>629</v>
      </c>
      <c r="S1325" s="2">
        <v>45203</v>
      </c>
      <c r="T1325" t="s">
        <v>42</v>
      </c>
      <c r="U1325">
        <v>26801</v>
      </c>
      <c r="V1325" t="s">
        <v>71</v>
      </c>
      <c r="W1325">
        <v>615</v>
      </c>
      <c r="X1325" t="s">
        <v>44</v>
      </c>
      <c r="Y1325" t="s">
        <v>45</v>
      </c>
      <c r="Z1325">
        <v>0</v>
      </c>
      <c r="AA1325">
        <v>936</v>
      </c>
      <c r="AB1325">
        <v>10666</v>
      </c>
      <c r="AC1325" t="s">
        <v>46</v>
      </c>
    </row>
    <row r="1326" spans="1:29" x14ac:dyDescent="0.3">
      <c r="A1326" s="1" t="s">
        <v>47</v>
      </c>
      <c r="B1326" t="s">
        <v>161</v>
      </c>
      <c r="C1326" t="s">
        <v>278</v>
      </c>
      <c r="D1326" t="s">
        <v>387</v>
      </c>
      <c r="E1326">
        <v>2</v>
      </c>
      <c r="F1326" t="s">
        <v>271</v>
      </c>
      <c r="G1326" t="s">
        <v>400</v>
      </c>
      <c r="H1326" t="s">
        <v>79</v>
      </c>
      <c r="I1326" t="s">
        <v>2513</v>
      </c>
      <c r="J1326" t="s">
        <v>4241</v>
      </c>
      <c r="K1326" t="s">
        <v>4242</v>
      </c>
      <c r="L1326" t="s">
        <v>4243</v>
      </c>
      <c r="M1326" t="s">
        <v>687</v>
      </c>
      <c r="N1326" t="s">
        <v>58</v>
      </c>
      <c r="O1326">
        <v>24651</v>
      </c>
      <c r="P1326">
        <v>28536</v>
      </c>
      <c r="Q1326" t="s">
        <v>59</v>
      </c>
      <c r="R1326">
        <v>822</v>
      </c>
      <c r="S1326" s="2">
        <v>44922</v>
      </c>
      <c r="T1326" t="s">
        <v>42</v>
      </c>
      <c r="U1326">
        <v>10238</v>
      </c>
      <c r="V1326" t="s">
        <v>43</v>
      </c>
      <c r="W1326">
        <v>842</v>
      </c>
      <c r="X1326" t="s">
        <v>44</v>
      </c>
      <c r="Y1326" t="s">
        <v>45</v>
      </c>
      <c r="Z1326">
        <v>4021</v>
      </c>
      <c r="AA1326">
        <v>513</v>
      </c>
      <c r="AB1326">
        <v>28449</v>
      </c>
      <c r="AC1326" t="s">
        <v>46</v>
      </c>
    </row>
    <row r="1327" spans="1:29" x14ac:dyDescent="0.3">
      <c r="A1327" s="1" t="s">
        <v>29</v>
      </c>
      <c r="B1327" t="s">
        <v>62</v>
      </c>
      <c r="C1327" t="s">
        <v>1795</v>
      </c>
      <c r="D1327" t="s">
        <v>236</v>
      </c>
      <c r="E1327">
        <v>3</v>
      </c>
      <c r="F1327" t="s">
        <v>33</v>
      </c>
      <c r="G1327" t="s">
        <v>411</v>
      </c>
      <c r="H1327" t="s">
        <v>35</v>
      </c>
      <c r="I1327" t="s">
        <v>4244</v>
      </c>
      <c r="J1327" t="s">
        <v>2446</v>
      </c>
      <c r="K1327" t="s">
        <v>4245</v>
      </c>
      <c r="L1327" t="s">
        <v>4246</v>
      </c>
      <c r="M1327" t="s">
        <v>1330</v>
      </c>
      <c r="N1327" t="s">
        <v>40</v>
      </c>
      <c r="O1327">
        <v>17091</v>
      </c>
      <c r="P1327">
        <v>21276</v>
      </c>
      <c r="Q1327" t="s">
        <v>41</v>
      </c>
      <c r="R1327">
        <v>678</v>
      </c>
      <c r="S1327" s="2">
        <v>45061</v>
      </c>
      <c r="T1327" s="2">
        <v>45083</v>
      </c>
      <c r="U1327">
        <v>0</v>
      </c>
      <c r="V1327" t="s">
        <v>85</v>
      </c>
      <c r="W1327">
        <v>624</v>
      </c>
      <c r="X1327" t="s">
        <v>60</v>
      </c>
      <c r="Y1327" t="s">
        <v>45</v>
      </c>
      <c r="Z1327">
        <v>0</v>
      </c>
      <c r="AA1327">
        <v>476</v>
      </c>
      <c r="AB1327">
        <v>20095</v>
      </c>
      <c r="AC1327" t="s">
        <v>107</v>
      </c>
    </row>
    <row r="1328" spans="1:29" x14ac:dyDescent="0.3">
      <c r="A1328" s="1" t="s">
        <v>47</v>
      </c>
      <c r="B1328" t="s">
        <v>136</v>
      </c>
      <c r="C1328" t="s">
        <v>2546</v>
      </c>
      <c r="D1328" t="s">
        <v>32</v>
      </c>
      <c r="E1328">
        <v>3</v>
      </c>
      <c r="F1328" t="s">
        <v>64</v>
      </c>
      <c r="G1328" t="s">
        <v>1152</v>
      </c>
      <c r="H1328" t="s">
        <v>79</v>
      </c>
      <c r="I1328" t="s">
        <v>265</v>
      </c>
      <c r="J1328" t="s">
        <v>4247</v>
      </c>
      <c r="K1328" t="s">
        <v>4248</v>
      </c>
      <c r="L1328" t="s">
        <v>4249</v>
      </c>
      <c r="M1328" t="s">
        <v>1847</v>
      </c>
      <c r="N1328" t="s">
        <v>40</v>
      </c>
      <c r="O1328">
        <v>24502</v>
      </c>
      <c r="P1328">
        <v>28090</v>
      </c>
      <c r="Q1328" t="s">
        <v>59</v>
      </c>
      <c r="R1328">
        <v>85</v>
      </c>
      <c r="S1328" s="2">
        <v>44642</v>
      </c>
      <c r="T1328" s="2">
        <v>44644</v>
      </c>
      <c r="U1328">
        <v>37435</v>
      </c>
      <c r="V1328" t="s">
        <v>85</v>
      </c>
      <c r="W1328">
        <v>645</v>
      </c>
      <c r="X1328" t="s">
        <v>60</v>
      </c>
      <c r="Y1328" t="s">
        <v>72</v>
      </c>
      <c r="Z1328">
        <v>0</v>
      </c>
      <c r="AA1328">
        <v>862</v>
      </c>
      <c r="AB1328">
        <v>25086</v>
      </c>
      <c r="AC1328" t="s">
        <v>46</v>
      </c>
    </row>
    <row r="1329" spans="1:29" x14ac:dyDescent="0.3">
      <c r="A1329" s="1" t="s">
        <v>29</v>
      </c>
      <c r="B1329" t="s">
        <v>86</v>
      </c>
      <c r="C1329" t="s">
        <v>2143</v>
      </c>
      <c r="D1329" t="s">
        <v>50</v>
      </c>
      <c r="E1329">
        <v>4</v>
      </c>
      <c r="F1329" t="s">
        <v>33</v>
      </c>
      <c r="G1329" t="s">
        <v>411</v>
      </c>
      <c r="H1329" t="s">
        <v>79</v>
      </c>
      <c r="I1329" t="s">
        <v>210</v>
      </c>
      <c r="J1329" t="s">
        <v>1371</v>
      </c>
      <c r="K1329" t="s">
        <v>4250</v>
      </c>
      <c r="L1329" t="s">
        <v>4251</v>
      </c>
      <c r="M1329" t="s">
        <v>1366</v>
      </c>
      <c r="N1329" t="s">
        <v>94</v>
      </c>
      <c r="O1329">
        <v>10844</v>
      </c>
      <c r="P1329">
        <v>14441</v>
      </c>
      <c r="Q1329" t="s">
        <v>59</v>
      </c>
      <c r="R1329">
        <v>459</v>
      </c>
      <c r="S1329" s="2">
        <v>44431</v>
      </c>
      <c r="T1329" s="2">
        <v>44450</v>
      </c>
      <c r="U1329">
        <v>42197</v>
      </c>
      <c r="V1329" t="s">
        <v>106</v>
      </c>
      <c r="W1329">
        <v>465</v>
      </c>
      <c r="X1329" t="s">
        <v>60</v>
      </c>
      <c r="Y1329" t="s">
        <v>45</v>
      </c>
      <c r="Z1329">
        <v>0</v>
      </c>
      <c r="AA1329">
        <v>159</v>
      </c>
      <c r="AB1329">
        <v>13264</v>
      </c>
      <c r="AC1329" t="s">
        <v>107</v>
      </c>
    </row>
    <row r="1330" spans="1:29" x14ac:dyDescent="0.3">
      <c r="A1330" s="1" t="s">
        <v>29</v>
      </c>
      <c r="B1330" t="s">
        <v>62</v>
      </c>
      <c r="C1330" t="s">
        <v>4252</v>
      </c>
      <c r="D1330" t="s">
        <v>98</v>
      </c>
      <c r="E1330">
        <v>8</v>
      </c>
      <c r="F1330" t="s">
        <v>33</v>
      </c>
      <c r="G1330" t="s">
        <v>139</v>
      </c>
      <c r="H1330" t="s">
        <v>79</v>
      </c>
      <c r="I1330" t="s">
        <v>530</v>
      </c>
      <c r="J1330" t="s">
        <v>3313</v>
      </c>
      <c r="K1330" t="s">
        <v>4253</v>
      </c>
      <c r="L1330" t="s">
        <v>4254</v>
      </c>
      <c r="M1330" t="s">
        <v>326</v>
      </c>
      <c r="N1330" t="s">
        <v>94</v>
      </c>
      <c r="O1330">
        <v>19988</v>
      </c>
      <c r="P1330">
        <v>22087</v>
      </c>
      <c r="Q1330" t="s">
        <v>59</v>
      </c>
      <c r="R1330">
        <v>775</v>
      </c>
      <c r="S1330" s="2">
        <v>44742</v>
      </c>
      <c r="T1330" t="s">
        <v>42</v>
      </c>
      <c r="U1330">
        <v>42543</v>
      </c>
      <c r="V1330" t="s">
        <v>106</v>
      </c>
      <c r="W1330">
        <v>561</v>
      </c>
      <c r="X1330" t="s">
        <v>44</v>
      </c>
      <c r="Y1330" t="s">
        <v>72</v>
      </c>
      <c r="Z1330">
        <v>0</v>
      </c>
      <c r="AA1330">
        <v>974</v>
      </c>
      <c r="AB1330">
        <v>21722</v>
      </c>
      <c r="AC1330" t="s">
        <v>107</v>
      </c>
    </row>
    <row r="1331" spans="1:29" x14ac:dyDescent="0.3">
      <c r="A1331" s="1" t="s">
        <v>29</v>
      </c>
      <c r="B1331" t="s">
        <v>363</v>
      </c>
      <c r="C1331" t="s">
        <v>2177</v>
      </c>
      <c r="D1331" t="s">
        <v>201</v>
      </c>
      <c r="E1331">
        <v>10</v>
      </c>
      <c r="F1331" t="s">
        <v>51</v>
      </c>
      <c r="G1331" t="s">
        <v>1069</v>
      </c>
      <c r="H1331" t="s">
        <v>35</v>
      </c>
      <c r="I1331" t="s">
        <v>4255</v>
      </c>
      <c r="J1331" t="s">
        <v>4256</v>
      </c>
      <c r="K1331" t="s">
        <v>4257</v>
      </c>
      <c r="L1331" t="s">
        <v>4258</v>
      </c>
      <c r="M1331" t="s">
        <v>2729</v>
      </c>
      <c r="N1331" t="s">
        <v>84</v>
      </c>
      <c r="O1331">
        <v>7740</v>
      </c>
      <c r="P1331">
        <v>10621</v>
      </c>
      <c r="Q1331" t="s">
        <v>95</v>
      </c>
      <c r="R1331">
        <v>433</v>
      </c>
      <c r="S1331" s="2">
        <v>44623</v>
      </c>
      <c r="T1331" t="s">
        <v>42</v>
      </c>
      <c r="U1331">
        <v>0</v>
      </c>
      <c r="V1331" t="s">
        <v>71</v>
      </c>
      <c r="W1331">
        <v>542</v>
      </c>
      <c r="X1331" t="s">
        <v>44</v>
      </c>
      <c r="Y1331" t="s">
        <v>61</v>
      </c>
      <c r="Z1331">
        <v>0</v>
      </c>
      <c r="AA1331">
        <v>217</v>
      </c>
      <c r="AB1331">
        <v>9389</v>
      </c>
      <c r="AC1331" t="s">
        <v>46</v>
      </c>
    </row>
    <row r="1332" spans="1:29" x14ac:dyDescent="0.3">
      <c r="A1332" s="1" t="s">
        <v>47</v>
      </c>
      <c r="B1332" t="s">
        <v>234</v>
      </c>
      <c r="C1332" t="s">
        <v>796</v>
      </c>
      <c r="D1332" t="s">
        <v>387</v>
      </c>
      <c r="E1332">
        <v>2</v>
      </c>
      <c r="F1332" t="s">
        <v>271</v>
      </c>
      <c r="G1332" t="s">
        <v>715</v>
      </c>
      <c r="H1332" t="s">
        <v>35</v>
      </c>
      <c r="I1332" t="s">
        <v>1156</v>
      </c>
      <c r="J1332" t="s">
        <v>890</v>
      </c>
      <c r="K1332" t="s">
        <v>4259</v>
      </c>
      <c r="L1332" t="s">
        <v>4260</v>
      </c>
      <c r="M1332" t="s">
        <v>810</v>
      </c>
      <c r="N1332" t="s">
        <v>58</v>
      </c>
      <c r="O1332">
        <v>10561</v>
      </c>
      <c r="P1332">
        <v>14045</v>
      </c>
      <c r="Q1332" t="s">
        <v>59</v>
      </c>
      <c r="R1332">
        <v>390</v>
      </c>
      <c r="S1332" s="2">
        <v>44444</v>
      </c>
      <c r="T1332" s="2">
        <v>44473</v>
      </c>
      <c r="U1332">
        <v>691</v>
      </c>
      <c r="V1332" t="s">
        <v>71</v>
      </c>
      <c r="W1332">
        <v>479</v>
      </c>
      <c r="X1332" t="s">
        <v>60</v>
      </c>
      <c r="Y1332" t="s">
        <v>72</v>
      </c>
      <c r="Z1332">
        <v>1674</v>
      </c>
      <c r="AA1332">
        <v>330</v>
      </c>
      <c r="AB1332">
        <v>13931</v>
      </c>
      <c r="AC1332" t="s">
        <v>46</v>
      </c>
    </row>
    <row r="1333" spans="1:29" x14ac:dyDescent="0.3">
      <c r="A1333" s="1" t="s">
        <v>47</v>
      </c>
      <c r="B1333" t="s">
        <v>176</v>
      </c>
      <c r="C1333" t="s">
        <v>208</v>
      </c>
      <c r="D1333" t="s">
        <v>98</v>
      </c>
      <c r="E1333">
        <v>3</v>
      </c>
      <c r="F1333" t="s">
        <v>271</v>
      </c>
      <c r="G1333" t="s">
        <v>340</v>
      </c>
      <c r="H1333" t="s">
        <v>35</v>
      </c>
      <c r="I1333" t="s">
        <v>906</v>
      </c>
      <c r="J1333" t="s">
        <v>606</v>
      </c>
      <c r="K1333" t="s">
        <v>4261</v>
      </c>
      <c r="L1333" t="s">
        <v>4262</v>
      </c>
      <c r="M1333" t="s">
        <v>214</v>
      </c>
      <c r="N1333" t="s">
        <v>58</v>
      </c>
      <c r="O1333">
        <v>18916</v>
      </c>
      <c r="P1333">
        <v>20924</v>
      </c>
      <c r="Q1333" t="s">
        <v>95</v>
      </c>
      <c r="R1333">
        <v>258</v>
      </c>
      <c r="S1333" s="2">
        <v>44876</v>
      </c>
      <c r="T1333" s="2">
        <v>44896</v>
      </c>
      <c r="U1333">
        <v>0</v>
      </c>
      <c r="V1333" t="s">
        <v>85</v>
      </c>
      <c r="W1333">
        <v>526</v>
      </c>
      <c r="X1333" t="s">
        <v>60</v>
      </c>
      <c r="Y1333" t="s">
        <v>45</v>
      </c>
      <c r="Z1333">
        <v>2414</v>
      </c>
      <c r="AA1333">
        <v>618</v>
      </c>
      <c r="AB1333">
        <v>20252</v>
      </c>
      <c r="AC1333" t="s">
        <v>46</v>
      </c>
    </row>
    <row r="1334" spans="1:29" x14ac:dyDescent="0.3">
      <c r="A1334" s="1" t="s">
        <v>29</v>
      </c>
      <c r="B1334" t="s">
        <v>62</v>
      </c>
      <c r="C1334" t="s">
        <v>321</v>
      </c>
      <c r="D1334" t="s">
        <v>178</v>
      </c>
      <c r="E1334">
        <v>3</v>
      </c>
      <c r="F1334" t="s">
        <v>99</v>
      </c>
      <c r="G1334" t="s">
        <v>579</v>
      </c>
      <c r="H1334" t="s">
        <v>35</v>
      </c>
      <c r="I1334" t="s">
        <v>921</v>
      </c>
      <c r="J1334" t="s">
        <v>3132</v>
      </c>
      <c r="K1334" t="s">
        <v>4263</v>
      </c>
      <c r="L1334" t="s">
        <v>4264</v>
      </c>
      <c r="M1334" t="s">
        <v>362</v>
      </c>
      <c r="N1334" t="s">
        <v>94</v>
      </c>
      <c r="O1334">
        <v>23903</v>
      </c>
      <c r="P1334">
        <v>27838</v>
      </c>
      <c r="Q1334" t="s">
        <v>95</v>
      </c>
      <c r="R1334">
        <v>571</v>
      </c>
      <c r="S1334" s="2">
        <v>45226</v>
      </c>
      <c r="T1334" t="s">
        <v>42</v>
      </c>
      <c r="U1334">
        <v>0</v>
      </c>
      <c r="V1334" t="s">
        <v>71</v>
      </c>
      <c r="W1334">
        <v>561</v>
      </c>
      <c r="X1334" t="s">
        <v>44</v>
      </c>
      <c r="Y1334" t="s">
        <v>72</v>
      </c>
      <c r="Z1334">
        <v>0</v>
      </c>
      <c r="AA1334">
        <v>488</v>
      </c>
      <c r="AB1334">
        <v>24087</v>
      </c>
      <c r="AC1334" t="s">
        <v>107</v>
      </c>
    </row>
    <row r="1335" spans="1:29" x14ac:dyDescent="0.3">
      <c r="A1335" s="1" t="s">
        <v>47</v>
      </c>
      <c r="B1335" t="s">
        <v>153</v>
      </c>
      <c r="C1335" t="s">
        <v>4265</v>
      </c>
      <c r="D1335" t="s">
        <v>128</v>
      </c>
      <c r="E1335">
        <v>10</v>
      </c>
      <c r="F1335" t="s">
        <v>120</v>
      </c>
      <c r="G1335" t="s">
        <v>543</v>
      </c>
      <c r="H1335" t="s">
        <v>79</v>
      </c>
      <c r="I1335" t="s">
        <v>2028</v>
      </c>
      <c r="J1335" t="s">
        <v>977</v>
      </c>
      <c r="K1335" t="s">
        <v>4266</v>
      </c>
      <c r="L1335" t="s">
        <v>4267</v>
      </c>
      <c r="M1335" t="s">
        <v>943</v>
      </c>
      <c r="N1335" t="s">
        <v>58</v>
      </c>
      <c r="O1335">
        <v>18042</v>
      </c>
      <c r="P1335">
        <v>22833</v>
      </c>
      <c r="Q1335" t="s">
        <v>95</v>
      </c>
      <c r="R1335">
        <v>688</v>
      </c>
      <c r="S1335" s="2">
        <v>44885</v>
      </c>
      <c r="T1335" s="2">
        <v>44887</v>
      </c>
      <c r="U1335">
        <v>0</v>
      </c>
      <c r="V1335" t="s">
        <v>85</v>
      </c>
      <c r="W1335">
        <v>422</v>
      </c>
      <c r="X1335" t="s">
        <v>60</v>
      </c>
      <c r="Y1335" t="s">
        <v>72</v>
      </c>
      <c r="Z1335">
        <v>2030</v>
      </c>
      <c r="AA1335">
        <v>90</v>
      </c>
      <c r="AB1335">
        <v>20887</v>
      </c>
      <c r="AC1335" t="s">
        <v>73</v>
      </c>
    </row>
    <row r="1336" spans="1:29" x14ac:dyDescent="0.3">
      <c r="A1336" s="1" t="s">
        <v>47</v>
      </c>
      <c r="B1336" t="s">
        <v>153</v>
      </c>
      <c r="C1336" t="s">
        <v>2366</v>
      </c>
      <c r="D1336" t="s">
        <v>98</v>
      </c>
      <c r="E1336">
        <v>1</v>
      </c>
      <c r="F1336" t="s">
        <v>99</v>
      </c>
      <c r="G1336" t="s">
        <v>579</v>
      </c>
      <c r="H1336" t="s">
        <v>79</v>
      </c>
      <c r="I1336" t="s">
        <v>2300</v>
      </c>
      <c r="J1336" t="s">
        <v>524</v>
      </c>
      <c r="K1336" t="s">
        <v>4268</v>
      </c>
      <c r="L1336" t="s">
        <v>4269</v>
      </c>
      <c r="M1336" t="s">
        <v>255</v>
      </c>
      <c r="N1336" t="s">
        <v>94</v>
      </c>
      <c r="O1336">
        <v>10444</v>
      </c>
      <c r="P1336">
        <v>13774</v>
      </c>
      <c r="Q1336" t="s">
        <v>95</v>
      </c>
      <c r="R1336">
        <v>479</v>
      </c>
      <c r="S1336" s="2">
        <v>44563</v>
      </c>
      <c r="T1336" t="s">
        <v>42</v>
      </c>
      <c r="U1336">
        <v>0</v>
      </c>
      <c r="V1336" t="s">
        <v>85</v>
      </c>
      <c r="W1336">
        <v>581</v>
      </c>
      <c r="X1336" t="s">
        <v>44</v>
      </c>
      <c r="Y1336" t="s">
        <v>61</v>
      </c>
      <c r="Z1336">
        <v>0</v>
      </c>
      <c r="AA1336">
        <v>365</v>
      </c>
      <c r="AB1336">
        <v>12270</v>
      </c>
      <c r="AC1336" t="s">
        <v>73</v>
      </c>
    </row>
    <row r="1337" spans="1:29" x14ac:dyDescent="0.3">
      <c r="A1337" s="1" t="s">
        <v>29</v>
      </c>
      <c r="B1337" t="s">
        <v>30</v>
      </c>
      <c r="C1337" t="s">
        <v>3052</v>
      </c>
      <c r="D1337" t="s">
        <v>352</v>
      </c>
      <c r="E1337">
        <v>6</v>
      </c>
      <c r="F1337" t="s">
        <v>186</v>
      </c>
      <c r="G1337" t="s">
        <v>1504</v>
      </c>
      <c r="H1337" t="s">
        <v>35</v>
      </c>
      <c r="I1337" t="s">
        <v>1186</v>
      </c>
      <c r="J1337" t="s">
        <v>485</v>
      </c>
      <c r="K1337" t="s">
        <v>4270</v>
      </c>
      <c r="L1337" t="s">
        <v>4271</v>
      </c>
      <c r="M1337" t="s">
        <v>1121</v>
      </c>
      <c r="N1337" t="s">
        <v>84</v>
      </c>
      <c r="O1337">
        <v>23701</v>
      </c>
      <c r="P1337">
        <v>28295</v>
      </c>
      <c r="Q1337" t="s">
        <v>41</v>
      </c>
      <c r="R1337">
        <v>144</v>
      </c>
      <c r="S1337" s="2">
        <v>44977</v>
      </c>
      <c r="T1337" s="2">
        <v>44984</v>
      </c>
      <c r="U1337">
        <v>0</v>
      </c>
      <c r="V1337" t="s">
        <v>85</v>
      </c>
      <c r="W1337">
        <v>741</v>
      </c>
      <c r="X1337" t="s">
        <v>60</v>
      </c>
      <c r="Y1337" t="s">
        <v>45</v>
      </c>
      <c r="Z1337">
        <v>0</v>
      </c>
      <c r="AA1337">
        <v>147</v>
      </c>
      <c r="AB1337">
        <v>27178</v>
      </c>
      <c r="AC1337" t="s">
        <v>73</v>
      </c>
    </row>
    <row r="1338" spans="1:29" x14ac:dyDescent="0.3">
      <c r="A1338" s="1" t="s">
        <v>29</v>
      </c>
      <c r="B1338" t="s">
        <v>541</v>
      </c>
      <c r="C1338" t="s">
        <v>1513</v>
      </c>
      <c r="D1338" t="s">
        <v>178</v>
      </c>
      <c r="E1338">
        <v>10</v>
      </c>
      <c r="F1338" t="s">
        <v>120</v>
      </c>
      <c r="G1338" t="s">
        <v>586</v>
      </c>
      <c r="H1338" t="s">
        <v>35</v>
      </c>
      <c r="I1338" t="s">
        <v>140</v>
      </c>
      <c r="J1338" t="s">
        <v>890</v>
      </c>
      <c r="K1338" t="s">
        <v>4272</v>
      </c>
      <c r="L1338" t="s">
        <v>4273</v>
      </c>
      <c r="M1338" t="s">
        <v>563</v>
      </c>
      <c r="N1338" t="s">
        <v>84</v>
      </c>
      <c r="O1338">
        <v>7701</v>
      </c>
      <c r="P1338">
        <v>10044</v>
      </c>
      <c r="Q1338" t="s">
        <v>95</v>
      </c>
      <c r="R1338">
        <v>579</v>
      </c>
      <c r="S1338" s="2">
        <v>44960</v>
      </c>
      <c r="T1338" t="s">
        <v>42</v>
      </c>
      <c r="U1338">
        <v>0</v>
      </c>
      <c r="V1338" t="s">
        <v>106</v>
      </c>
      <c r="W1338">
        <v>754</v>
      </c>
      <c r="X1338" t="s">
        <v>44</v>
      </c>
      <c r="Y1338" t="s">
        <v>61</v>
      </c>
      <c r="Z1338">
        <v>0</v>
      </c>
      <c r="AA1338">
        <v>275</v>
      </c>
      <c r="AB1338">
        <v>9605</v>
      </c>
      <c r="AC1338" t="s">
        <v>73</v>
      </c>
    </row>
    <row r="1339" spans="1:29" x14ac:dyDescent="0.3">
      <c r="A1339" s="1" t="s">
        <v>47</v>
      </c>
      <c r="B1339" t="s">
        <v>108</v>
      </c>
      <c r="C1339" t="s">
        <v>1220</v>
      </c>
      <c r="D1339" t="s">
        <v>138</v>
      </c>
      <c r="E1339">
        <v>5</v>
      </c>
      <c r="F1339" t="s">
        <v>64</v>
      </c>
      <c r="G1339" t="s">
        <v>88</v>
      </c>
      <c r="H1339" t="s">
        <v>79</v>
      </c>
      <c r="I1339" t="s">
        <v>4274</v>
      </c>
      <c r="J1339" t="s">
        <v>123</v>
      </c>
      <c r="K1339" t="s">
        <v>4275</v>
      </c>
      <c r="L1339" t="s">
        <v>4276</v>
      </c>
      <c r="M1339" t="s">
        <v>1278</v>
      </c>
      <c r="N1339" t="s">
        <v>40</v>
      </c>
      <c r="O1339">
        <v>3395</v>
      </c>
      <c r="P1339">
        <v>7300</v>
      </c>
      <c r="Q1339" t="s">
        <v>95</v>
      </c>
      <c r="R1339">
        <v>103</v>
      </c>
      <c r="S1339" s="2">
        <v>45069</v>
      </c>
      <c r="T1339" t="s">
        <v>42</v>
      </c>
      <c r="U1339">
        <v>0</v>
      </c>
      <c r="V1339" t="s">
        <v>71</v>
      </c>
      <c r="W1339">
        <v>738</v>
      </c>
      <c r="X1339" t="s">
        <v>44</v>
      </c>
      <c r="Y1339" t="s">
        <v>45</v>
      </c>
      <c r="Z1339">
        <v>0</v>
      </c>
      <c r="AA1339">
        <v>823</v>
      </c>
      <c r="AB1339">
        <v>7164</v>
      </c>
      <c r="AC1339" t="s">
        <v>107</v>
      </c>
    </row>
    <row r="1340" spans="1:29" x14ac:dyDescent="0.3">
      <c r="A1340" s="1" t="s">
        <v>29</v>
      </c>
      <c r="B1340" t="s">
        <v>363</v>
      </c>
      <c r="C1340" t="s">
        <v>1598</v>
      </c>
      <c r="D1340" t="s">
        <v>387</v>
      </c>
      <c r="E1340">
        <v>10</v>
      </c>
      <c r="F1340" t="s">
        <v>99</v>
      </c>
      <c r="G1340" t="s">
        <v>710</v>
      </c>
      <c r="H1340" t="s">
        <v>79</v>
      </c>
      <c r="I1340" t="s">
        <v>507</v>
      </c>
      <c r="J1340" t="s">
        <v>1148</v>
      </c>
      <c r="K1340" t="s">
        <v>4277</v>
      </c>
      <c r="L1340" t="s">
        <v>4278</v>
      </c>
      <c r="M1340" t="s">
        <v>369</v>
      </c>
      <c r="N1340" t="s">
        <v>40</v>
      </c>
      <c r="O1340">
        <v>25849</v>
      </c>
      <c r="P1340">
        <v>29181</v>
      </c>
      <c r="Q1340" t="s">
        <v>59</v>
      </c>
      <c r="R1340">
        <v>815</v>
      </c>
      <c r="S1340" s="2">
        <v>44710</v>
      </c>
      <c r="T1340" t="s">
        <v>42</v>
      </c>
      <c r="U1340">
        <v>6973</v>
      </c>
      <c r="V1340" t="s">
        <v>85</v>
      </c>
      <c r="W1340">
        <v>674</v>
      </c>
      <c r="X1340" t="s">
        <v>44</v>
      </c>
      <c r="Y1340" t="s">
        <v>61</v>
      </c>
      <c r="Z1340">
        <v>0</v>
      </c>
      <c r="AA1340">
        <v>976</v>
      </c>
      <c r="AB1340">
        <v>29081</v>
      </c>
      <c r="AC1340" t="s">
        <v>46</v>
      </c>
    </row>
    <row r="1341" spans="1:29" x14ac:dyDescent="0.3">
      <c r="A1341" s="1" t="s">
        <v>47</v>
      </c>
      <c r="B1341" t="s">
        <v>234</v>
      </c>
      <c r="C1341" t="s">
        <v>1588</v>
      </c>
      <c r="D1341" t="s">
        <v>169</v>
      </c>
      <c r="E1341">
        <v>9</v>
      </c>
      <c r="F1341" t="s">
        <v>120</v>
      </c>
      <c r="G1341" t="s">
        <v>121</v>
      </c>
      <c r="H1341" t="s">
        <v>35</v>
      </c>
      <c r="I1341" t="s">
        <v>4279</v>
      </c>
      <c r="J1341" t="s">
        <v>680</v>
      </c>
      <c r="K1341" t="s">
        <v>4280</v>
      </c>
      <c r="L1341" t="s">
        <v>4281</v>
      </c>
      <c r="M1341" t="s">
        <v>746</v>
      </c>
      <c r="N1341" t="s">
        <v>40</v>
      </c>
      <c r="O1341">
        <v>13269</v>
      </c>
      <c r="P1341">
        <v>17624</v>
      </c>
      <c r="Q1341" t="s">
        <v>95</v>
      </c>
      <c r="R1341">
        <v>17</v>
      </c>
      <c r="S1341" s="2">
        <v>44531</v>
      </c>
      <c r="T1341" t="s">
        <v>42</v>
      </c>
      <c r="U1341">
        <v>0</v>
      </c>
      <c r="V1341" t="s">
        <v>71</v>
      </c>
      <c r="W1341">
        <v>672</v>
      </c>
      <c r="X1341" t="s">
        <v>44</v>
      </c>
      <c r="Y1341" t="s">
        <v>45</v>
      </c>
      <c r="Z1341">
        <v>0</v>
      </c>
      <c r="AA1341">
        <v>685</v>
      </c>
      <c r="AB1341">
        <v>16259</v>
      </c>
      <c r="AC1341" t="s">
        <v>46</v>
      </c>
    </row>
    <row r="1342" spans="1:29" x14ac:dyDescent="0.3">
      <c r="A1342" s="1" t="s">
        <v>47</v>
      </c>
      <c r="B1342" t="s">
        <v>176</v>
      </c>
      <c r="C1342" t="s">
        <v>3770</v>
      </c>
      <c r="D1342" t="s">
        <v>185</v>
      </c>
      <c r="E1342">
        <v>5</v>
      </c>
      <c r="F1342" t="s">
        <v>221</v>
      </c>
      <c r="G1342" t="s">
        <v>667</v>
      </c>
      <c r="H1342" t="s">
        <v>35</v>
      </c>
      <c r="I1342" t="s">
        <v>1191</v>
      </c>
      <c r="J1342" t="s">
        <v>354</v>
      </c>
      <c r="K1342" t="s">
        <v>4282</v>
      </c>
      <c r="L1342" t="s">
        <v>4283</v>
      </c>
      <c r="M1342" t="s">
        <v>1665</v>
      </c>
      <c r="N1342" t="s">
        <v>40</v>
      </c>
      <c r="O1342">
        <v>14452</v>
      </c>
      <c r="P1342">
        <v>18677</v>
      </c>
      <c r="Q1342" t="s">
        <v>95</v>
      </c>
      <c r="R1342">
        <v>455</v>
      </c>
      <c r="S1342" s="2">
        <v>45104</v>
      </c>
      <c r="T1342" s="2">
        <v>45109</v>
      </c>
      <c r="U1342">
        <v>0</v>
      </c>
      <c r="V1342" t="s">
        <v>85</v>
      </c>
      <c r="W1342">
        <v>684</v>
      </c>
      <c r="X1342" t="s">
        <v>60</v>
      </c>
      <c r="Y1342" t="s">
        <v>72</v>
      </c>
      <c r="Z1342">
        <v>0</v>
      </c>
      <c r="AA1342">
        <v>351</v>
      </c>
      <c r="AB1342">
        <v>16911</v>
      </c>
      <c r="AC1342" t="s">
        <v>73</v>
      </c>
    </row>
    <row r="1343" spans="1:29" x14ac:dyDescent="0.3">
      <c r="A1343" s="1" t="s">
        <v>47</v>
      </c>
      <c r="B1343" t="s">
        <v>153</v>
      </c>
      <c r="C1343" t="s">
        <v>4284</v>
      </c>
      <c r="D1343" t="s">
        <v>110</v>
      </c>
      <c r="E1343">
        <v>1</v>
      </c>
      <c r="F1343" t="s">
        <v>33</v>
      </c>
      <c r="G1343" t="s">
        <v>451</v>
      </c>
      <c r="H1343" t="s">
        <v>35</v>
      </c>
      <c r="I1343" t="s">
        <v>36</v>
      </c>
      <c r="J1343" t="s">
        <v>3889</v>
      </c>
      <c r="K1343" t="s">
        <v>4285</v>
      </c>
      <c r="L1343" t="s">
        <v>4286</v>
      </c>
      <c r="M1343" t="s">
        <v>1202</v>
      </c>
      <c r="N1343" t="s">
        <v>40</v>
      </c>
      <c r="O1343">
        <v>23692</v>
      </c>
      <c r="P1343">
        <v>28566</v>
      </c>
      <c r="Q1343" t="s">
        <v>41</v>
      </c>
      <c r="R1343">
        <v>994</v>
      </c>
      <c r="S1343" s="2">
        <v>45348</v>
      </c>
      <c r="T1343" s="2">
        <v>45352</v>
      </c>
      <c r="U1343">
        <v>0</v>
      </c>
      <c r="V1343" t="s">
        <v>71</v>
      </c>
      <c r="W1343">
        <v>458</v>
      </c>
      <c r="X1343" t="s">
        <v>60</v>
      </c>
      <c r="Y1343" t="s">
        <v>45</v>
      </c>
      <c r="Z1343">
        <v>0</v>
      </c>
      <c r="AA1343">
        <v>978</v>
      </c>
      <c r="AB1343">
        <v>27587</v>
      </c>
      <c r="AC1343" t="s">
        <v>73</v>
      </c>
    </row>
    <row r="1344" spans="1:29" x14ac:dyDescent="0.3">
      <c r="A1344" s="1" t="s">
        <v>29</v>
      </c>
      <c r="B1344" t="s">
        <v>62</v>
      </c>
      <c r="C1344" t="s">
        <v>4287</v>
      </c>
      <c r="D1344" t="s">
        <v>257</v>
      </c>
      <c r="E1344">
        <v>5</v>
      </c>
      <c r="F1344" t="s">
        <v>221</v>
      </c>
      <c r="G1344" t="s">
        <v>1096</v>
      </c>
      <c r="H1344" t="s">
        <v>35</v>
      </c>
      <c r="I1344" t="s">
        <v>4288</v>
      </c>
      <c r="J1344" t="s">
        <v>4289</v>
      </c>
      <c r="K1344" t="s">
        <v>4290</v>
      </c>
      <c r="L1344" t="s">
        <v>4291</v>
      </c>
      <c r="M1344" t="s">
        <v>362</v>
      </c>
      <c r="N1344" t="s">
        <v>84</v>
      </c>
      <c r="O1344">
        <v>5791</v>
      </c>
      <c r="P1344">
        <v>8895</v>
      </c>
      <c r="Q1344" t="s">
        <v>41</v>
      </c>
      <c r="R1344">
        <v>250</v>
      </c>
      <c r="S1344" s="2">
        <v>44302</v>
      </c>
      <c r="T1344" s="2">
        <v>44314</v>
      </c>
      <c r="U1344">
        <v>0</v>
      </c>
      <c r="V1344" t="s">
        <v>43</v>
      </c>
      <c r="W1344">
        <v>603</v>
      </c>
      <c r="X1344" t="s">
        <v>60</v>
      </c>
      <c r="Y1344" t="s">
        <v>45</v>
      </c>
      <c r="Z1344">
        <v>0</v>
      </c>
      <c r="AA1344">
        <v>790</v>
      </c>
      <c r="AB1344">
        <v>6225</v>
      </c>
      <c r="AC1344" t="s">
        <v>46</v>
      </c>
    </row>
    <row r="1345" spans="1:29" x14ac:dyDescent="0.3">
      <c r="A1345" s="1" t="s">
        <v>29</v>
      </c>
      <c r="B1345" t="s">
        <v>30</v>
      </c>
      <c r="C1345" t="s">
        <v>2187</v>
      </c>
      <c r="D1345" t="s">
        <v>169</v>
      </c>
      <c r="E1345">
        <v>6</v>
      </c>
      <c r="F1345" t="s">
        <v>186</v>
      </c>
      <c r="G1345" t="s">
        <v>620</v>
      </c>
      <c r="H1345" t="s">
        <v>35</v>
      </c>
      <c r="I1345" t="s">
        <v>1890</v>
      </c>
      <c r="J1345" t="s">
        <v>1792</v>
      </c>
      <c r="K1345" t="s">
        <v>4292</v>
      </c>
      <c r="L1345" t="s">
        <v>4293</v>
      </c>
      <c r="M1345" t="s">
        <v>39</v>
      </c>
      <c r="N1345" t="s">
        <v>84</v>
      </c>
      <c r="O1345">
        <v>3738</v>
      </c>
      <c r="P1345">
        <v>5766</v>
      </c>
      <c r="Q1345" t="s">
        <v>59</v>
      </c>
      <c r="R1345">
        <v>576</v>
      </c>
      <c r="S1345" s="2">
        <v>45299</v>
      </c>
      <c r="T1345" s="2">
        <v>45319</v>
      </c>
      <c r="U1345">
        <v>32430</v>
      </c>
      <c r="V1345" t="s">
        <v>85</v>
      </c>
      <c r="W1345">
        <v>737</v>
      </c>
      <c r="X1345" t="s">
        <v>60</v>
      </c>
      <c r="Y1345" t="s">
        <v>61</v>
      </c>
      <c r="Z1345">
        <v>0</v>
      </c>
      <c r="AA1345">
        <v>170</v>
      </c>
      <c r="AB1345">
        <v>4834</v>
      </c>
      <c r="AC1345" t="s">
        <v>46</v>
      </c>
    </row>
    <row r="1346" spans="1:29" x14ac:dyDescent="0.3">
      <c r="A1346" s="1" t="s">
        <v>29</v>
      </c>
      <c r="B1346" t="s">
        <v>62</v>
      </c>
      <c r="C1346" t="s">
        <v>63</v>
      </c>
      <c r="D1346" t="s">
        <v>110</v>
      </c>
      <c r="E1346">
        <v>5</v>
      </c>
      <c r="F1346" t="s">
        <v>51</v>
      </c>
      <c r="G1346" t="s">
        <v>52</v>
      </c>
      <c r="H1346" t="s">
        <v>35</v>
      </c>
      <c r="I1346" t="s">
        <v>1367</v>
      </c>
      <c r="J1346" t="s">
        <v>828</v>
      </c>
      <c r="K1346" t="s">
        <v>4294</v>
      </c>
      <c r="L1346" t="s">
        <v>4295</v>
      </c>
      <c r="M1346" t="s">
        <v>1976</v>
      </c>
      <c r="N1346" t="s">
        <v>84</v>
      </c>
      <c r="O1346">
        <v>16007</v>
      </c>
      <c r="P1346">
        <v>18819</v>
      </c>
      <c r="Q1346" t="s">
        <v>95</v>
      </c>
      <c r="R1346">
        <v>567</v>
      </c>
      <c r="S1346" s="2">
        <v>44787</v>
      </c>
      <c r="T1346" t="s">
        <v>42</v>
      </c>
      <c r="U1346">
        <v>0</v>
      </c>
      <c r="V1346" t="s">
        <v>106</v>
      </c>
      <c r="W1346">
        <v>752</v>
      </c>
      <c r="X1346" t="s">
        <v>44</v>
      </c>
      <c r="Y1346" t="s">
        <v>72</v>
      </c>
      <c r="Z1346">
        <v>0</v>
      </c>
      <c r="AA1346">
        <v>554</v>
      </c>
      <c r="AB1346">
        <v>18266</v>
      </c>
      <c r="AC1346" t="s">
        <v>107</v>
      </c>
    </row>
    <row r="1347" spans="1:29" x14ac:dyDescent="0.3">
      <c r="A1347" s="1" t="s">
        <v>29</v>
      </c>
      <c r="B1347" t="s">
        <v>541</v>
      </c>
      <c r="C1347" t="s">
        <v>1336</v>
      </c>
      <c r="D1347" t="s">
        <v>76</v>
      </c>
      <c r="E1347">
        <v>1</v>
      </c>
      <c r="F1347" t="s">
        <v>51</v>
      </c>
      <c r="G1347" t="s">
        <v>710</v>
      </c>
      <c r="H1347" t="s">
        <v>35</v>
      </c>
      <c r="I1347" t="s">
        <v>66</v>
      </c>
      <c r="J1347" t="s">
        <v>3752</v>
      </c>
      <c r="K1347" t="s">
        <v>4296</v>
      </c>
      <c r="L1347" t="s">
        <v>4297</v>
      </c>
      <c r="M1347" t="s">
        <v>563</v>
      </c>
      <c r="N1347" t="s">
        <v>84</v>
      </c>
      <c r="O1347">
        <v>25340</v>
      </c>
      <c r="P1347">
        <v>28413</v>
      </c>
      <c r="Q1347" t="s">
        <v>95</v>
      </c>
      <c r="R1347">
        <v>380</v>
      </c>
      <c r="S1347" s="2">
        <v>44272</v>
      </c>
      <c r="T1347" s="2">
        <v>44281</v>
      </c>
      <c r="U1347">
        <v>0</v>
      </c>
      <c r="V1347" t="s">
        <v>71</v>
      </c>
      <c r="W1347">
        <v>602</v>
      </c>
      <c r="X1347" t="s">
        <v>60</v>
      </c>
      <c r="Y1347" t="s">
        <v>45</v>
      </c>
      <c r="Z1347">
        <v>0</v>
      </c>
      <c r="AA1347">
        <v>449</v>
      </c>
      <c r="AB1347">
        <v>25928</v>
      </c>
      <c r="AC1347" t="s">
        <v>107</v>
      </c>
    </row>
    <row r="1348" spans="1:29" x14ac:dyDescent="0.3">
      <c r="A1348" s="1" t="s">
        <v>47</v>
      </c>
      <c r="B1348" t="s">
        <v>161</v>
      </c>
      <c r="C1348" t="s">
        <v>2091</v>
      </c>
      <c r="D1348" t="s">
        <v>169</v>
      </c>
      <c r="E1348">
        <v>6</v>
      </c>
      <c r="F1348" t="s">
        <v>51</v>
      </c>
      <c r="G1348" t="s">
        <v>291</v>
      </c>
      <c r="H1348" t="s">
        <v>35</v>
      </c>
      <c r="I1348" t="s">
        <v>1480</v>
      </c>
      <c r="J1348" t="s">
        <v>4024</v>
      </c>
      <c r="K1348">
        <v>3528076064</v>
      </c>
      <c r="L1348" t="s">
        <v>4298</v>
      </c>
      <c r="M1348" t="s">
        <v>1578</v>
      </c>
      <c r="N1348" t="s">
        <v>94</v>
      </c>
      <c r="O1348">
        <v>8644</v>
      </c>
      <c r="P1348">
        <v>13253</v>
      </c>
      <c r="Q1348" t="s">
        <v>41</v>
      </c>
      <c r="R1348">
        <v>803</v>
      </c>
      <c r="S1348" s="2">
        <v>44380</v>
      </c>
      <c r="T1348" s="2">
        <v>44392</v>
      </c>
      <c r="U1348">
        <v>0</v>
      </c>
      <c r="V1348" t="s">
        <v>43</v>
      </c>
      <c r="W1348">
        <v>656</v>
      </c>
      <c r="X1348" t="s">
        <v>60</v>
      </c>
      <c r="Y1348" t="s">
        <v>72</v>
      </c>
      <c r="Z1348">
        <v>0</v>
      </c>
      <c r="AA1348">
        <v>130</v>
      </c>
      <c r="AB1348">
        <v>10275</v>
      </c>
      <c r="AC1348" t="s">
        <v>46</v>
      </c>
    </row>
    <row r="1349" spans="1:29" x14ac:dyDescent="0.3">
      <c r="A1349" s="1" t="s">
        <v>29</v>
      </c>
      <c r="B1349" t="s">
        <v>541</v>
      </c>
      <c r="C1349" t="s">
        <v>557</v>
      </c>
      <c r="D1349" t="s">
        <v>257</v>
      </c>
      <c r="E1349">
        <v>9</v>
      </c>
      <c r="F1349" t="s">
        <v>186</v>
      </c>
      <c r="G1349" t="s">
        <v>650</v>
      </c>
      <c r="H1349" t="s">
        <v>79</v>
      </c>
      <c r="I1349" t="s">
        <v>3124</v>
      </c>
      <c r="J1349" t="s">
        <v>524</v>
      </c>
      <c r="K1349" t="s">
        <v>4299</v>
      </c>
      <c r="L1349" t="s">
        <v>4300</v>
      </c>
      <c r="M1349" t="s">
        <v>1632</v>
      </c>
      <c r="N1349" t="s">
        <v>94</v>
      </c>
      <c r="O1349">
        <v>12187</v>
      </c>
      <c r="P1349">
        <v>16714</v>
      </c>
      <c r="Q1349" t="s">
        <v>95</v>
      </c>
      <c r="R1349">
        <v>361</v>
      </c>
      <c r="S1349" s="2">
        <v>44673</v>
      </c>
      <c r="T1349" t="s">
        <v>42</v>
      </c>
      <c r="U1349">
        <v>0</v>
      </c>
      <c r="V1349" t="s">
        <v>85</v>
      </c>
      <c r="W1349">
        <v>848</v>
      </c>
      <c r="X1349" t="s">
        <v>44</v>
      </c>
      <c r="Y1349" t="s">
        <v>61</v>
      </c>
      <c r="Z1349">
        <v>0</v>
      </c>
      <c r="AA1349">
        <v>834</v>
      </c>
      <c r="AB1349">
        <v>12966</v>
      </c>
      <c r="AC1349" t="s">
        <v>73</v>
      </c>
    </row>
    <row r="1350" spans="1:29" x14ac:dyDescent="0.3">
      <c r="A1350" s="1" t="s">
        <v>47</v>
      </c>
      <c r="B1350" t="s">
        <v>48</v>
      </c>
      <c r="C1350" t="s">
        <v>432</v>
      </c>
      <c r="D1350" t="s">
        <v>155</v>
      </c>
      <c r="E1350">
        <v>7</v>
      </c>
      <c r="F1350" t="s">
        <v>99</v>
      </c>
      <c r="G1350" t="s">
        <v>558</v>
      </c>
      <c r="H1350" t="s">
        <v>79</v>
      </c>
      <c r="I1350" t="s">
        <v>507</v>
      </c>
      <c r="J1350" t="s">
        <v>1462</v>
      </c>
      <c r="K1350" t="s">
        <v>4301</v>
      </c>
      <c r="L1350" t="s">
        <v>4302</v>
      </c>
      <c r="M1350" t="s">
        <v>303</v>
      </c>
      <c r="N1350" t="s">
        <v>94</v>
      </c>
      <c r="O1350">
        <v>17504</v>
      </c>
      <c r="P1350">
        <v>21524</v>
      </c>
      <c r="Q1350" t="s">
        <v>41</v>
      </c>
      <c r="R1350">
        <v>903</v>
      </c>
      <c r="S1350" s="2">
        <v>44380</v>
      </c>
      <c r="T1350" s="2">
        <v>44408</v>
      </c>
      <c r="U1350">
        <v>0</v>
      </c>
      <c r="V1350" t="s">
        <v>106</v>
      </c>
      <c r="W1350">
        <v>732</v>
      </c>
      <c r="X1350" t="s">
        <v>60</v>
      </c>
      <c r="Y1350" t="s">
        <v>72</v>
      </c>
      <c r="Z1350">
        <v>0</v>
      </c>
      <c r="AA1350">
        <v>330</v>
      </c>
      <c r="AB1350">
        <v>18006</v>
      </c>
      <c r="AC1350" t="s">
        <v>107</v>
      </c>
    </row>
    <row r="1351" spans="1:29" x14ac:dyDescent="0.3">
      <c r="A1351" s="1" t="s">
        <v>29</v>
      </c>
      <c r="B1351" t="s">
        <v>228</v>
      </c>
      <c r="C1351" t="s">
        <v>3751</v>
      </c>
      <c r="D1351" t="s">
        <v>119</v>
      </c>
      <c r="E1351">
        <v>5</v>
      </c>
      <c r="F1351" t="s">
        <v>99</v>
      </c>
      <c r="G1351" t="s">
        <v>558</v>
      </c>
      <c r="H1351" t="s">
        <v>79</v>
      </c>
      <c r="I1351" t="s">
        <v>140</v>
      </c>
      <c r="J1351" t="s">
        <v>1769</v>
      </c>
      <c r="K1351" t="s">
        <v>4303</v>
      </c>
      <c r="L1351" t="s">
        <v>4304</v>
      </c>
      <c r="M1351" t="s">
        <v>479</v>
      </c>
      <c r="N1351" t="s">
        <v>58</v>
      </c>
      <c r="O1351">
        <v>5278</v>
      </c>
      <c r="P1351">
        <v>7909</v>
      </c>
      <c r="Q1351" t="s">
        <v>59</v>
      </c>
      <c r="R1351">
        <v>496</v>
      </c>
      <c r="S1351" s="2">
        <v>44586</v>
      </c>
      <c r="T1351" s="2">
        <v>44597</v>
      </c>
      <c r="U1351">
        <v>929</v>
      </c>
      <c r="V1351" t="s">
        <v>106</v>
      </c>
      <c r="W1351">
        <v>730</v>
      </c>
      <c r="X1351" t="s">
        <v>60</v>
      </c>
      <c r="Y1351" t="s">
        <v>72</v>
      </c>
      <c r="Z1351">
        <v>2640</v>
      </c>
      <c r="AA1351">
        <v>509</v>
      </c>
      <c r="AB1351">
        <v>7465</v>
      </c>
      <c r="AC1351" t="s">
        <v>46</v>
      </c>
    </row>
    <row r="1352" spans="1:29" x14ac:dyDescent="0.3">
      <c r="A1352" s="1" t="s">
        <v>29</v>
      </c>
      <c r="B1352" t="s">
        <v>393</v>
      </c>
      <c r="C1352" t="s">
        <v>3578</v>
      </c>
      <c r="D1352" t="s">
        <v>201</v>
      </c>
      <c r="E1352">
        <v>2</v>
      </c>
      <c r="F1352" t="s">
        <v>129</v>
      </c>
      <c r="G1352" t="s">
        <v>395</v>
      </c>
      <c r="H1352" t="s">
        <v>79</v>
      </c>
      <c r="I1352" t="s">
        <v>3135</v>
      </c>
      <c r="J1352" t="s">
        <v>2605</v>
      </c>
      <c r="K1352" t="s">
        <v>4305</v>
      </c>
      <c r="L1352" t="s">
        <v>4306</v>
      </c>
      <c r="M1352" t="s">
        <v>948</v>
      </c>
      <c r="N1352" t="s">
        <v>40</v>
      </c>
      <c r="O1352">
        <v>18885</v>
      </c>
      <c r="P1352">
        <v>23682</v>
      </c>
      <c r="Q1352" t="s">
        <v>41</v>
      </c>
      <c r="R1352">
        <v>608</v>
      </c>
      <c r="S1352" s="2">
        <v>44541</v>
      </c>
      <c r="T1352" t="s">
        <v>42</v>
      </c>
      <c r="U1352">
        <v>0</v>
      </c>
      <c r="V1352" t="s">
        <v>106</v>
      </c>
      <c r="W1352">
        <v>555</v>
      </c>
      <c r="X1352" t="s">
        <v>44</v>
      </c>
      <c r="Y1352" t="s">
        <v>45</v>
      </c>
      <c r="Z1352">
        <v>0</v>
      </c>
      <c r="AA1352">
        <v>635</v>
      </c>
      <c r="AB1352">
        <v>21992</v>
      </c>
      <c r="AC1352" t="s">
        <v>107</v>
      </c>
    </row>
    <row r="1353" spans="1:29" x14ac:dyDescent="0.3">
      <c r="A1353" s="1" t="s">
        <v>29</v>
      </c>
      <c r="B1353" t="s">
        <v>363</v>
      </c>
      <c r="C1353" t="s">
        <v>3524</v>
      </c>
      <c r="D1353" t="s">
        <v>138</v>
      </c>
      <c r="E1353">
        <v>3</v>
      </c>
      <c r="F1353" t="s">
        <v>33</v>
      </c>
      <c r="G1353" t="s">
        <v>139</v>
      </c>
      <c r="H1353" t="s">
        <v>35</v>
      </c>
      <c r="I1353" t="s">
        <v>36</v>
      </c>
      <c r="J1353" t="s">
        <v>1410</v>
      </c>
      <c r="K1353" t="s">
        <v>4307</v>
      </c>
      <c r="L1353" t="s">
        <v>4308</v>
      </c>
      <c r="M1353" t="s">
        <v>705</v>
      </c>
      <c r="N1353" t="s">
        <v>40</v>
      </c>
      <c r="O1353">
        <v>14452</v>
      </c>
      <c r="P1353">
        <v>17097</v>
      </c>
      <c r="Q1353" t="s">
        <v>95</v>
      </c>
      <c r="R1353">
        <v>121</v>
      </c>
      <c r="S1353" s="2">
        <v>45301</v>
      </c>
      <c r="T1353" t="s">
        <v>42</v>
      </c>
      <c r="U1353">
        <v>0</v>
      </c>
      <c r="V1353" t="s">
        <v>106</v>
      </c>
      <c r="W1353">
        <v>525</v>
      </c>
      <c r="X1353" t="s">
        <v>44</v>
      </c>
      <c r="Y1353" t="s">
        <v>72</v>
      </c>
      <c r="Z1353">
        <v>0</v>
      </c>
      <c r="AA1353">
        <v>534</v>
      </c>
      <c r="AB1353">
        <v>15972</v>
      </c>
      <c r="AC1353" t="s">
        <v>107</v>
      </c>
    </row>
    <row r="1354" spans="1:29" x14ac:dyDescent="0.3">
      <c r="A1354" s="1" t="s">
        <v>29</v>
      </c>
      <c r="B1354" t="s">
        <v>96</v>
      </c>
      <c r="C1354" t="s">
        <v>1496</v>
      </c>
      <c r="D1354" t="s">
        <v>169</v>
      </c>
      <c r="E1354">
        <v>10</v>
      </c>
      <c r="F1354" t="s">
        <v>129</v>
      </c>
      <c r="G1354" t="s">
        <v>163</v>
      </c>
      <c r="H1354" t="s">
        <v>79</v>
      </c>
      <c r="I1354" t="s">
        <v>3901</v>
      </c>
      <c r="J1354" t="s">
        <v>224</v>
      </c>
      <c r="K1354" t="s">
        <v>4309</v>
      </c>
      <c r="L1354" t="s">
        <v>4310</v>
      </c>
      <c r="M1354" t="s">
        <v>1197</v>
      </c>
      <c r="N1354" t="s">
        <v>58</v>
      </c>
      <c r="O1354">
        <v>20735</v>
      </c>
      <c r="P1354">
        <v>25554</v>
      </c>
      <c r="Q1354" t="s">
        <v>41</v>
      </c>
      <c r="R1354">
        <v>933</v>
      </c>
      <c r="S1354" s="2">
        <v>44972</v>
      </c>
      <c r="T1354" t="s">
        <v>42</v>
      </c>
      <c r="U1354">
        <v>0</v>
      </c>
      <c r="V1354" t="s">
        <v>106</v>
      </c>
      <c r="W1354">
        <v>577</v>
      </c>
      <c r="X1354" t="s">
        <v>44</v>
      </c>
      <c r="Y1354" t="s">
        <v>72</v>
      </c>
      <c r="Z1354">
        <v>1833</v>
      </c>
      <c r="AA1354">
        <v>838</v>
      </c>
      <c r="AB1354">
        <v>24591</v>
      </c>
      <c r="AC1354" t="s">
        <v>73</v>
      </c>
    </row>
    <row r="1355" spans="1:29" x14ac:dyDescent="0.3">
      <c r="A1355" s="1" t="s">
        <v>47</v>
      </c>
      <c r="B1355" t="s">
        <v>136</v>
      </c>
      <c r="C1355" t="s">
        <v>1426</v>
      </c>
      <c r="D1355" t="s">
        <v>32</v>
      </c>
      <c r="E1355">
        <v>8</v>
      </c>
      <c r="F1355" t="s">
        <v>129</v>
      </c>
      <c r="G1355" t="s">
        <v>700</v>
      </c>
      <c r="H1355" t="s">
        <v>35</v>
      </c>
      <c r="I1355" t="s">
        <v>4311</v>
      </c>
      <c r="J1355" t="s">
        <v>693</v>
      </c>
      <c r="K1355" t="s">
        <v>4312</v>
      </c>
      <c r="L1355" t="s">
        <v>4313</v>
      </c>
      <c r="M1355" t="s">
        <v>207</v>
      </c>
      <c r="N1355" t="s">
        <v>84</v>
      </c>
      <c r="O1355">
        <v>22135</v>
      </c>
      <c r="P1355">
        <v>26123</v>
      </c>
      <c r="Q1355" t="s">
        <v>41</v>
      </c>
      <c r="R1355">
        <v>954</v>
      </c>
      <c r="S1355" s="2">
        <v>45232</v>
      </c>
      <c r="T1355" t="s">
        <v>42</v>
      </c>
      <c r="U1355">
        <v>0</v>
      </c>
      <c r="V1355" t="s">
        <v>106</v>
      </c>
      <c r="W1355">
        <v>513</v>
      </c>
      <c r="X1355" t="s">
        <v>44</v>
      </c>
      <c r="Y1355" t="s">
        <v>72</v>
      </c>
      <c r="Z1355">
        <v>0</v>
      </c>
      <c r="AA1355">
        <v>386</v>
      </c>
      <c r="AB1355">
        <v>25843</v>
      </c>
      <c r="AC1355" t="s">
        <v>107</v>
      </c>
    </row>
    <row r="1356" spans="1:29" x14ac:dyDescent="0.3">
      <c r="A1356" s="1" t="s">
        <v>47</v>
      </c>
      <c r="B1356" t="s">
        <v>136</v>
      </c>
      <c r="C1356" t="s">
        <v>1540</v>
      </c>
      <c r="D1356" t="s">
        <v>98</v>
      </c>
      <c r="E1356">
        <v>7</v>
      </c>
      <c r="F1356" t="s">
        <v>120</v>
      </c>
      <c r="G1356" t="s">
        <v>1180</v>
      </c>
      <c r="H1356" t="s">
        <v>79</v>
      </c>
      <c r="I1356" t="s">
        <v>935</v>
      </c>
      <c r="J1356" t="s">
        <v>4314</v>
      </c>
      <c r="K1356" t="s">
        <v>4315</v>
      </c>
      <c r="L1356" t="s">
        <v>4316</v>
      </c>
      <c r="M1356" t="s">
        <v>527</v>
      </c>
      <c r="N1356" t="s">
        <v>94</v>
      </c>
      <c r="O1356">
        <v>16476</v>
      </c>
      <c r="P1356">
        <v>21393</v>
      </c>
      <c r="Q1356" t="s">
        <v>59</v>
      </c>
      <c r="R1356">
        <v>443</v>
      </c>
      <c r="S1356" s="2">
        <v>44426</v>
      </c>
      <c r="T1356" s="2">
        <v>44435</v>
      </c>
      <c r="U1356">
        <v>6401</v>
      </c>
      <c r="V1356" t="s">
        <v>43</v>
      </c>
      <c r="W1356">
        <v>618</v>
      </c>
      <c r="X1356" t="s">
        <v>60</v>
      </c>
      <c r="Y1356" t="s">
        <v>72</v>
      </c>
      <c r="Z1356">
        <v>0</v>
      </c>
      <c r="AA1356">
        <v>156</v>
      </c>
      <c r="AB1356">
        <v>17491</v>
      </c>
      <c r="AC1356" t="s">
        <v>46</v>
      </c>
    </row>
    <row r="1357" spans="1:29" x14ac:dyDescent="0.3">
      <c r="A1357" s="1" t="s">
        <v>29</v>
      </c>
      <c r="B1357" t="s">
        <v>393</v>
      </c>
      <c r="C1357" t="s">
        <v>4317</v>
      </c>
      <c r="D1357" t="s">
        <v>50</v>
      </c>
      <c r="E1357">
        <v>5</v>
      </c>
      <c r="F1357" t="s">
        <v>77</v>
      </c>
      <c r="G1357" t="s">
        <v>78</v>
      </c>
      <c r="H1357" t="s">
        <v>35</v>
      </c>
      <c r="I1357" t="s">
        <v>3666</v>
      </c>
      <c r="J1357" t="s">
        <v>2941</v>
      </c>
      <c r="K1357" t="s">
        <v>4318</v>
      </c>
      <c r="L1357" t="s">
        <v>4319</v>
      </c>
      <c r="M1357" t="s">
        <v>1244</v>
      </c>
      <c r="N1357" t="s">
        <v>58</v>
      </c>
      <c r="O1357">
        <v>11537</v>
      </c>
      <c r="P1357">
        <v>13812</v>
      </c>
      <c r="Q1357" t="s">
        <v>41</v>
      </c>
      <c r="R1357">
        <v>500</v>
      </c>
      <c r="S1357" s="2">
        <v>45290</v>
      </c>
      <c r="T1357" t="s">
        <v>42</v>
      </c>
      <c r="U1357">
        <v>0</v>
      </c>
      <c r="V1357" t="s">
        <v>71</v>
      </c>
      <c r="W1357">
        <v>443</v>
      </c>
      <c r="X1357" t="s">
        <v>44</v>
      </c>
      <c r="Y1357" t="s">
        <v>45</v>
      </c>
      <c r="Z1357">
        <v>4292</v>
      </c>
      <c r="AA1357">
        <v>409</v>
      </c>
      <c r="AB1357">
        <v>12530</v>
      </c>
      <c r="AC1357" t="s">
        <v>46</v>
      </c>
    </row>
    <row r="1358" spans="1:29" x14ac:dyDescent="0.3">
      <c r="A1358" s="1" t="s">
        <v>29</v>
      </c>
      <c r="B1358" t="s">
        <v>96</v>
      </c>
      <c r="C1358" t="s">
        <v>2802</v>
      </c>
      <c r="D1358" t="s">
        <v>76</v>
      </c>
      <c r="E1358">
        <v>1</v>
      </c>
      <c r="F1358" t="s">
        <v>51</v>
      </c>
      <c r="G1358" t="s">
        <v>710</v>
      </c>
      <c r="H1358" t="s">
        <v>79</v>
      </c>
      <c r="I1358" t="s">
        <v>131</v>
      </c>
      <c r="J1358" t="s">
        <v>224</v>
      </c>
      <c r="K1358" t="s">
        <v>4320</v>
      </c>
      <c r="L1358" t="s">
        <v>4321</v>
      </c>
      <c r="M1358" t="s">
        <v>199</v>
      </c>
      <c r="N1358" t="s">
        <v>94</v>
      </c>
      <c r="O1358">
        <v>5956</v>
      </c>
      <c r="P1358">
        <v>8888</v>
      </c>
      <c r="Q1358" t="s">
        <v>41</v>
      </c>
      <c r="R1358">
        <v>882</v>
      </c>
      <c r="S1358" s="2">
        <v>44466</v>
      </c>
      <c r="T1358" s="2">
        <v>44470</v>
      </c>
      <c r="U1358">
        <v>0</v>
      </c>
      <c r="V1358" t="s">
        <v>71</v>
      </c>
      <c r="W1358">
        <v>577</v>
      </c>
      <c r="X1358" t="s">
        <v>60</v>
      </c>
      <c r="Y1358" t="s">
        <v>72</v>
      </c>
      <c r="Z1358">
        <v>0</v>
      </c>
      <c r="AA1358">
        <v>87</v>
      </c>
      <c r="AB1358">
        <v>6894</v>
      </c>
      <c r="AC1358" t="s">
        <v>107</v>
      </c>
    </row>
    <row r="1359" spans="1:29" x14ac:dyDescent="0.3">
      <c r="A1359" s="1" t="s">
        <v>29</v>
      </c>
      <c r="B1359" t="s">
        <v>30</v>
      </c>
      <c r="C1359" t="s">
        <v>2338</v>
      </c>
      <c r="D1359" t="s">
        <v>128</v>
      </c>
      <c r="E1359">
        <v>5</v>
      </c>
      <c r="F1359" t="s">
        <v>221</v>
      </c>
      <c r="G1359" t="s">
        <v>222</v>
      </c>
      <c r="H1359" t="s">
        <v>35</v>
      </c>
      <c r="I1359" t="s">
        <v>417</v>
      </c>
      <c r="J1359" t="s">
        <v>4322</v>
      </c>
      <c r="K1359" t="s">
        <v>4323</v>
      </c>
      <c r="L1359" t="s">
        <v>4324</v>
      </c>
      <c r="M1359" t="s">
        <v>1491</v>
      </c>
      <c r="N1359" t="s">
        <v>58</v>
      </c>
      <c r="O1359">
        <v>19285</v>
      </c>
      <c r="P1359">
        <v>24209</v>
      </c>
      <c r="Q1359" t="s">
        <v>59</v>
      </c>
      <c r="R1359">
        <v>622</v>
      </c>
      <c r="S1359" s="2">
        <v>44818</v>
      </c>
      <c r="T1359" t="s">
        <v>42</v>
      </c>
      <c r="U1359">
        <v>1466</v>
      </c>
      <c r="V1359" t="s">
        <v>43</v>
      </c>
      <c r="W1359">
        <v>648</v>
      </c>
      <c r="X1359" t="s">
        <v>44</v>
      </c>
      <c r="Y1359" t="s">
        <v>61</v>
      </c>
      <c r="Z1359">
        <v>1998</v>
      </c>
      <c r="AA1359">
        <v>10</v>
      </c>
      <c r="AB1359">
        <v>19789</v>
      </c>
      <c r="AC1359" t="s">
        <v>73</v>
      </c>
    </row>
    <row r="1360" spans="1:29" x14ac:dyDescent="0.3">
      <c r="A1360" s="1" t="s">
        <v>47</v>
      </c>
      <c r="B1360" t="s">
        <v>176</v>
      </c>
      <c r="C1360" t="s">
        <v>926</v>
      </c>
      <c r="D1360" t="s">
        <v>50</v>
      </c>
      <c r="E1360">
        <v>8</v>
      </c>
      <c r="F1360" t="s">
        <v>64</v>
      </c>
      <c r="G1360" t="s">
        <v>783</v>
      </c>
      <c r="H1360" t="s">
        <v>35</v>
      </c>
      <c r="I1360" t="s">
        <v>2161</v>
      </c>
      <c r="J1360" t="s">
        <v>259</v>
      </c>
      <c r="K1360" t="s">
        <v>4325</v>
      </c>
      <c r="L1360" t="s">
        <v>4326</v>
      </c>
      <c r="M1360" t="s">
        <v>214</v>
      </c>
      <c r="N1360" t="s">
        <v>94</v>
      </c>
      <c r="O1360">
        <v>14783</v>
      </c>
      <c r="P1360">
        <v>17612</v>
      </c>
      <c r="Q1360" t="s">
        <v>59</v>
      </c>
      <c r="R1360">
        <v>745</v>
      </c>
      <c r="S1360" s="2">
        <v>44473</v>
      </c>
      <c r="T1360" s="2">
        <v>44479</v>
      </c>
      <c r="U1360">
        <v>10595</v>
      </c>
      <c r="V1360" t="s">
        <v>71</v>
      </c>
      <c r="W1360">
        <v>611</v>
      </c>
      <c r="X1360" t="s">
        <v>60</v>
      </c>
      <c r="Y1360" t="s">
        <v>72</v>
      </c>
      <c r="Z1360">
        <v>0</v>
      </c>
      <c r="AA1360">
        <v>260</v>
      </c>
      <c r="AB1360">
        <v>16326</v>
      </c>
      <c r="AC1360" t="s">
        <v>46</v>
      </c>
    </row>
    <row r="1361" spans="1:29" x14ac:dyDescent="0.3">
      <c r="A1361" s="1" t="s">
        <v>29</v>
      </c>
      <c r="B1361" t="s">
        <v>541</v>
      </c>
      <c r="C1361" t="s">
        <v>672</v>
      </c>
      <c r="D1361" t="s">
        <v>185</v>
      </c>
      <c r="E1361">
        <v>10</v>
      </c>
      <c r="F1361" t="s">
        <v>129</v>
      </c>
      <c r="G1361" t="s">
        <v>944</v>
      </c>
      <c r="H1361" t="s">
        <v>35</v>
      </c>
      <c r="I1361" t="s">
        <v>279</v>
      </c>
      <c r="J1361" t="s">
        <v>890</v>
      </c>
      <c r="K1361" t="s">
        <v>4327</v>
      </c>
      <c r="L1361" t="s">
        <v>4328</v>
      </c>
      <c r="M1361" t="s">
        <v>1340</v>
      </c>
      <c r="N1361" t="s">
        <v>40</v>
      </c>
      <c r="O1361">
        <v>19914</v>
      </c>
      <c r="P1361">
        <v>24007</v>
      </c>
      <c r="Q1361" t="s">
        <v>95</v>
      </c>
      <c r="R1361">
        <v>554</v>
      </c>
      <c r="S1361" s="2">
        <v>44330</v>
      </c>
      <c r="T1361" s="2">
        <v>44340</v>
      </c>
      <c r="U1361">
        <v>0</v>
      </c>
      <c r="V1361" t="s">
        <v>106</v>
      </c>
      <c r="W1361">
        <v>845</v>
      </c>
      <c r="X1361" t="s">
        <v>60</v>
      </c>
      <c r="Y1361" t="s">
        <v>61</v>
      </c>
      <c r="Z1361">
        <v>0</v>
      </c>
      <c r="AA1361">
        <v>707</v>
      </c>
      <c r="AB1361">
        <v>22969</v>
      </c>
      <c r="AC1361" t="s">
        <v>107</v>
      </c>
    </row>
    <row r="1362" spans="1:29" x14ac:dyDescent="0.3">
      <c r="A1362" s="1" t="s">
        <v>29</v>
      </c>
      <c r="B1362" t="s">
        <v>74</v>
      </c>
      <c r="C1362" t="s">
        <v>970</v>
      </c>
      <c r="D1362" t="s">
        <v>50</v>
      </c>
      <c r="E1362">
        <v>7</v>
      </c>
      <c r="F1362" t="s">
        <v>221</v>
      </c>
      <c r="G1362" t="s">
        <v>882</v>
      </c>
      <c r="H1362" t="s">
        <v>35</v>
      </c>
      <c r="I1362" t="s">
        <v>729</v>
      </c>
      <c r="J1362" t="s">
        <v>4329</v>
      </c>
      <c r="K1362" t="s">
        <v>4330</v>
      </c>
      <c r="L1362" t="s">
        <v>4331</v>
      </c>
      <c r="M1362" t="s">
        <v>2176</v>
      </c>
      <c r="N1362" t="s">
        <v>94</v>
      </c>
      <c r="O1362">
        <v>13740</v>
      </c>
      <c r="P1362">
        <v>17332</v>
      </c>
      <c r="Q1362" t="s">
        <v>95</v>
      </c>
      <c r="R1362">
        <v>766</v>
      </c>
      <c r="S1362" s="2">
        <v>45156</v>
      </c>
      <c r="T1362" t="s">
        <v>42</v>
      </c>
      <c r="U1362">
        <v>0</v>
      </c>
      <c r="V1362" t="s">
        <v>85</v>
      </c>
      <c r="W1362">
        <v>421</v>
      </c>
      <c r="X1362" t="s">
        <v>44</v>
      </c>
      <c r="Y1362" t="s">
        <v>45</v>
      </c>
      <c r="Z1362">
        <v>0</v>
      </c>
      <c r="AA1362">
        <v>744</v>
      </c>
      <c r="AB1362">
        <v>16874</v>
      </c>
      <c r="AC1362" t="s">
        <v>73</v>
      </c>
    </row>
    <row r="1363" spans="1:29" x14ac:dyDescent="0.3">
      <c r="A1363" s="1" t="s">
        <v>29</v>
      </c>
      <c r="B1363" t="s">
        <v>96</v>
      </c>
      <c r="C1363" t="s">
        <v>1133</v>
      </c>
      <c r="D1363" t="s">
        <v>155</v>
      </c>
      <c r="E1363">
        <v>3</v>
      </c>
      <c r="F1363" t="s">
        <v>129</v>
      </c>
      <c r="G1363" t="s">
        <v>574</v>
      </c>
      <c r="H1363" t="s">
        <v>79</v>
      </c>
      <c r="I1363" t="s">
        <v>1318</v>
      </c>
      <c r="J1363" t="s">
        <v>693</v>
      </c>
      <c r="K1363" t="s">
        <v>4332</v>
      </c>
      <c r="L1363" t="s">
        <v>1829</v>
      </c>
      <c r="M1363" t="s">
        <v>105</v>
      </c>
      <c r="N1363" t="s">
        <v>84</v>
      </c>
      <c r="O1363">
        <v>11557</v>
      </c>
      <c r="P1363">
        <v>14929</v>
      </c>
      <c r="Q1363" t="s">
        <v>41</v>
      </c>
      <c r="R1363">
        <v>982</v>
      </c>
      <c r="S1363" s="2">
        <v>44601</v>
      </c>
      <c r="T1363" s="2">
        <v>44615</v>
      </c>
      <c r="U1363">
        <v>0</v>
      </c>
      <c r="V1363" t="s">
        <v>106</v>
      </c>
      <c r="W1363">
        <v>495</v>
      </c>
      <c r="X1363" t="s">
        <v>60</v>
      </c>
      <c r="Y1363" t="s">
        <v>61</v>
      </c>
      <c r="Z1363">
        <v>0</v>
      </c>
      <c r="AA1363">
        <v>875</v>
      </c>
      <c r="AB1363">
        <v>12672</v>
      </c>
      <c r="AC1363" t="s">
        <v>46</v>
      </c>
    </row>
    <row r="1364" spans="1:29" x14ac:dyDescent="0.3">
      <c r="A1364" s="1" t="s">
        <v>29</v>
      </c>
      <c r="B1364" t="s">
        <v>30</v>
      </c>
      <c r="C1364" t="s">
        <v>31</v>
      </c>
      <c r="D1364" t="s">
        <v>138</v>
      </c>
      <c r="E1364">
        <v>4</v>
      </c>
      <c r="F1364" t="s">
        <v>186</v>
      </c>
      <c r="G1364" t="s">
        <v>187</v>
      </c>
      <c r="H1364" t="s">
        <v>35</v>
      </c>
      <c r="I1364" t="s">
        <v>265</v>
      </c>
      <c r="J1364" t="s">
        <v>726</v>
      </c>
      <c r="K1364" t="s">
        <v>4333</v>
      </c>
      <c r="L1364" t="s">
        <v>4334</v>
      </c>
      <c r="M1364" t="s">
        <v>1121</v>
      </c>
      <c r="N1364" t="s">
        <v>84</v>
      </c>
      <c r="O1364">
        <v>26856</v>
      </c>
      <c r="P1364">
        <v>29066</v>
      </c>
      <c r="Q1364" t="s">
        <v>59</v>
      </c>
      <c r="R1364">
        <v>49</v>
      </c>
      <c r="S1364" s="2">
        <v>44754</v>
      </c>
      <c r="T1364" t="s">
        <v>42</v>
      </c>
      <c r="U1364">
        <v>19768</v>
      </c>
      <c r="V1364" t="s">
        <v>43</v>
      </c>
      <c r="W1364">
        <v>510</v>
      </c>
      <c r="X1364" t="s">
        <v>44</v>
      </c>
      <c r="Y1364" t="s">
        <v>72</v>
      </c>
      <c r="Z1364">
        <v>0</v>
      </c>
      <c r="AA1364">
        <v>197</v>
      </c>
      <c r="AB1364">
        <v>27098</v>
      </c>
      <c r="AC1364" t="s">
        <v>46</v>
      </c>
    </row>
    <row r="1365" spans="1:29" x14ac:dyDescent="0.3">
      <c r="A1365" s="1" t="s">
        <v>47</v>
      </c>
      <c r="B1365" t="s">
        <v>145</v>
      </c>
      <c r="C1365" t="s">
        <v>528</v>
      </c>
      <c r="D1365" t="s">
        <v>76</v>
      </c>
      <c r="E1365">
        <v>9</v>
      </c>
      <c r="F1365" t="s">
        <v>186</v>
      </c>
      <c r="G1365" t="s">
        <v>463</v>
      </c>
      <c r="H1365" t="s">
        <v>35</v>
      </c>
      <c r="I1365" t="s">
        <v>2513</v>
      </c>
      <c r="J1365" t="s">
        <v>3142</v>
      </c>
      <c r="K1365" t="s">
        <v>4335</v>
      </c>
      <c r="L1365" t="s">
        <v>4336</v>
      </c>
      <c r="M1365" t="s">
        <v>2358</v>
      </c>
      <c r="N1365" t="s">
        <v>58</v>
      </c>
      <c r="O1365">
        <v>26593</v>
      </c>
      <c r="P1365">
        <v>30806</v>
      </c>
      <c r="Q1365" t="s">
        <v>59</v>
      </c>
      <c r="R1365">
        <v>784</v>
      </c>
      <c r="S1365" s="2">
        <v>45071</v>
      </c>
      <c r="T1365" s="2">
        <v>45100</v>
      </c>
      <c r="U1365">
        <v>5032</v>
      </c>
      <c r="V1365" t="s">
        <v>85</v>
      </c>
      <c r="W1365">
        <v>803</v>
      </c>
      <c r="X1365" t="s">
        <v>60</v>
      </c>
      <c r="Y1365" t="s">
        <v>61</v>
      </c>
      <c r="Z1365">
        <v>3295</v>
      </c>
      <c r="AA1365">
        <v>431</v>
      </c>
      <c r="AB1365">
        <v>26990</v>
      </c>
      <c r="AC1365" t="s">
        <v>107</v>
      </c>
    </row>
    <row r="1366" spans="1:29" x14ac:dyDescent="0.3">
      <c r="A1366" s="1" t="s">
        <v>47</v>
      </c>
      <c r="B1366" t="s">
        <v>176</v>
      </c>
      <c r="C1366" t="s">
        <v>4337</v>
      </c>
      <c r="D1366" t="s">
        <v>50</v>
      </c>
      <c r="E1366">
        <v>2</v>
      </c>
      <c r="F1366" t="s">
        <v>33</v>
      </c>
      <c r="G1366" t="s">
        <v>848</v>
      </c>
      <c r="H1366" t="s">
        <v>35</v>
      </c>
      <c r="I1366" t="s">
        <v>990</v>
      </c>
      <c r="J1366" t="s">
        <v>2833</v>
      </c>
      <c r="K1366" t="s">
        <v>4338</v>
      </c>
      <c r="L1366" t="s">
        <v>4339</v>
      </c>
      <c r="M1366" t="s">
        <v>296</v>
      </c>
      <c r="N1366" t="s">
        <v>58</v>
      </c>
      <c r="O1366">
        <v>26673</v>
      </c>
      <c r="P1366">
        <v>31208</v>
      </c>
      <c r="Q1366" t="s">
        <v>95</v>
      </c>
      <c r="R1366">
        <v>954</v>
      </c>
      <c r="S1366" s="2">
        <v>45362</v>
      </c>
      <c r="T1366" s="2">
        <v>45382</v>
      </c>
      <c r="U1366">
        <v>0</v>
      </c>
      <c r="V1366" t="s">
        <v>71</v>
      </c>
      <c r="W1366">
        <v>811</v>
      </c>
      <c r="X1366" t="s">
        <v>60</v>
      </c>
      <c r="Y1366" t="s">
        <v>72</v>
      </c>
      <c r="Z1366">
        <v>3485</v>
      </c>
      <c r="AA1366">
        <v>730</v>
      </c>
      <c r="AB1366">
        <v>28858</v>
      </c>
      <c r="AC1366" t="s">
        <v>46</v>
      </c>
    </row>
    <row r="1367" spans="1:29" x14ac:dyDescent="0.3">
      <c r="A1367" s="1" t="s">
        <v>47</v>
      </c>
      <c r="B1367" t="s">
        <v>176</v>
      </c>
      <c r="C1367" t="s">
        <v>881</v>
      </c>
      <c r="D1367" t="s">
        <v>236</v>
      </c>
      <c r="E1367">
        <v>3</v>
      </c>
      <c r="F1367" t="s">
        <v>51</v>
      </c>
      <c r="G1367" t="s">
        <v>285</v>
      </c>
      <c r="H1367" t="s">
        <v>35</v>
      </c>
      <c r="I1367" t="s">
        <v>2702</v>
      </c>
      <c r="J1367" t="s">
        <v>1148</v>
      </c>
      <c r="K1367" t="s">
        <v>4340</v>
      </c>
      <c r="L1367" t="s">
        <v>4341</v>
      </c>
      <c r="M1367" t="s">
        <v>1637</v>
      </c>
      <c r="N1367" t="s">
        <v>58</v>
      </c>
      <c r="O1367">
        <v>23035</v>
      </c>
      <c r="P1367">
        <v>25638</v>
      </c>
      <c r="Q1367" t="s">
        <v>41</v>
      </c>
      <c r="R1367">
        <v>268</v>
      </c>
      <c r="S1367" s="2">
        <v>44976</v>
      </c>
      <c r="T1367" t="s">
        <v>42</v>
      </c>
      <c r="U1367">
        <v>0</v>
      </c>
      <c r="V1367" t="s">
        <v>106</v>
      </c>
      <c r="W1367">
        <v>568</v>
      </c>
      <c r="X1367" t="s">
        <v>44</v>
      </c>
      <c r="Y1367" t="s">
        <v>45</v>
      </c>
      <c r="Z1367">
        <v>1572</v>
      </c>
      <c r="AA1367">
        <v>647</v>
      </c>
      <c r="AB1367">
        <v>23734</v>
      </c>
      <c r="AC1367" t="s">
        <v>46</v>
      </c>
    </row>
    <row r="1368" spans="1:29" x14ac:dyDescent="0.3">
      <c r="A1368" s="1" t="s">
        <v>29</v>
      </c>
      <c r="B1368" t="s">
        <v>30</v>
      </c>
      <c r="C1368" t="s">
        <v>1024</v>
      </c>
      <c r="D1368" t="s">
        <v>169</v>
      </c>
      <c r="E1368">
        <v>9</v>
      </c>
      <c r="F1368" t="s">
        <v>129</v>
      </c>
      <c r="G1368" t="s">
        <v>298</v>
      </c>
      <c r="H1368" t="s">
        <v>79</v>
      </c>
      <c r="I1368" t="s">
        <v>1367</v>
      </c>
      <c r="J1368" t="s">
        <v>389</v>
      </c>
      <c r="K1368" t="s">
        <v>4342</v>
      </c>
      <c r="L1368" t="s">
        <v>4343</v>
      </c>
      <c r="M1368" t="s">
        <v>1307</v>
      </c>
      <c r="N1368" t="s">
        <v>84</v>
      </c>
      <c r="O1368">
        <v>11663</v>
      </c>
      <c r="P1368">
        <v>16546</v>
      </c>
      <c r="Q1368" t="s">
        <v>95</v>
      </c>
      <c r="R1368">
        <v>368</v>
      </c>
      <c r="S1368" s="2">
        <v>45115</v>
      </c>
      <c r="T1368" t="s">
        <v>42</v>
      </c>
      <c r="U1368">
        <v>0</v>
      </c>
      <c r="V1368" t="s">
        <v>43</v>
      </c>
      <c r="W1368">
        <v>569</v>
      </c>
      <c r="X1368" t="s">
        <v>44</v>
      </c>
      <c r="Y1368" t="s">
        <v>72</v>
      </c>
      <c r="Z1368">
        <v>0</v>
      </c>
      <c r="AA1368">
        <v>258</v>
      </c>
      <c r="AB1368">
        <v>16360</v>
      </c>
      <c r="AC1368" t="s">
        <v>107</v>
      </c>
    </row>
    <row r="1369" spans="1:29" x14ac:dyDescent="0.3">
      <c r="A1369" s="1" t="s">
        <v>29</v>
      </c>
      <c r="B1369" t="s">
        <v>74</v>
      </c>
      <c r="C1369" t="s">
        <v>4344</v>
      </c>
      <c r="D1369" t="s">
        <v>138</v>
      </c>
      <c r="E1369">
        <v>9</v>
      </c>
      <c r="F1369" t="s">
        <v>99</v>
      </c>
      <c r="G1369" t="s">
        <v>1638</v>
      </c>
      <c r="H1369" t="s">
        <v>35</v>
      </c>
      <c r="I1369" t="s">
        <v>883</v>
      </c>
      <c r="J1369" t="s">
        <v>4345</v>
      </c>
      <c r="K1369" t="s">
        <v>4346</v>
      </c>
      <c r="L1369" t="s">
        <v>4347</v>
      </c>
      <c r="M1369" t="s">
        <v>1718</v>
      </c>
      <c r="N1369" t="s">
        <v>84</v>
      </c>
      <c r="O1369">
        <v>15294</v>
      </c>
      <c r="P1369">
        <v>17645</v>
      </c>
      <c r="Q1369" t="s">
        <v>41</v>
      </c>
      <c r="R1369">
        <v>741</v>
      </c>
      <c r="S1369" s="2">
        <v>45025</v>
      </c>
      <c r="T1369" s="2">
        <v>45053</v>
      </c>
      <c r="U1369">
        <v>0</v>
      </c>
      <c r="V1369" t="s">
        <v>85</v>
      </c>
      <c r="W1369">
        <v>470</v>
      </c>
      <c r="X1369" t="s">
        <v>60</v>
      </c>
      <c r="Y1369" t="s">
        <v>72</v>
      </c>
      <c r="Z1369">
        <v>0</v>
      </c>
      <c r="AA1369">
        <v>260</v>
      </c>
      <c r="AB1369">
        <v>15588</v>
      </c>
      <c r="AC1369" t="s">
        <v>46</v>
      </c>
    </row>
    <row r="1370" spans="1:29" x14ac:dyDescent="0.3">
      <c r="A1370" s="1" t="s">
        <v>29</v>
      </c>
      <c r="B1370" t="s">
        <v>327</v>
      </c>
      <c r="C1370" t="s">
        <v>1209</v>
      </c>
      <c r="D1370" t="s">
        <v>110</v>
      </c>
      <c r="E1370">
        <v>9</v>
      </c>
      <c r="F1370" t="s">
        <v>77</v>
      </c>
      <c r="G1370" t="s">
        <v>365</v>
      </c>
      <c r="H1370" t="s">
        <v>79</v>
      </c>
      <c r="I1370" t="s">
        <v>4348</v>
      </c>
      <c r="J1370" t="s">
        <v>1148</v>
      </c>
      <c r="K1370" t="s">
        <v>4349</v>
      </c>
      <c r="L1370" t="s">
        <v>4350</v>
      </c>
      <c r="M1370" t="s">
        <v>999</v>
      </c>
      <c r="N1370" t="s">
        <v>40</v>
      </c>
      <c r="O1370">
        <v>4205</v>
      </c>
      <c r="P1370">
        <v>9143</v>
      </c>
      <c r="Q1370" t="s">
        <v>95</v>
      </c>
      <c r="R1370">
        <v>548</v>
      </c>
      <c r="S1370" s="2">
        <v>44449</v>
      </c>
      <c r="T1370" t="s">
        <v>42</v>
      </c>
      <c r="U1370">
        <v>0</v>
      </c>
      <c r="V1370" t="s">
        <v>85</v>
      </c>
      <c r="W1370">
        <v>596</v>
      </c>
      <c r="X1370" t="s">
        <v>44</v>
      </c>
      <c r="Y1370" t="s">
        <v>45</v>
      </c>
      <c r="Z1370">
        <v>0</v>
      </c>
      <c r="AA1370">
        <v>262</v>
      </c>
      <c r="AB1370">
        <v>5420</v>
      </c>
      <c r="AC1370" t="s">
        <v>46</v>
      </c>
    </row>
    <row r="1371" spans="1:29" x14ac:dyDescent="0.3">
      <c r="A1371" s="1" t="s">
        <v>29</v>
      </c>
      <c r="B1371" t="s">
        <v>541</v>
      </c>
      <c r="C1371" t="s">
        <v>604</v>
      </c>
      <c r="D1371" t="s">
        <v>169</v>
      </c>
      <c r="E1371">
        <v>6</v>
      </c>
      <c r="F1371" t="s">
        <v>99</v>
      </c>
      <c r="G1371" t="s">
        <v>1638</v>
      </c>
      <c r="H1371" t="s">
        <v>35</v>
      </c>
      <c r="I1371" t="s">
        <v>1726</v>
      </c>
      <c r="J1371" t="s">
        <v>3910</v>
      </c>
      <c r="K1371" t="s">
        <v>4351</v>
      </c>
      <c r="L1371" t="s">
        <v>4352</v>
      </c>
      <c r="M1371" t="s">
        <v>1632</v>
      </c>
      <c r="N1371" t="s">
        <v>84</v>
      </c>
      <c r="O1371">
        <v>24481</v>
      </c>
      <c r="P1371">
        <v>28163</v>
      </c>
      <c r="Q1371" t="s">
        <v>59</v>
      </c>
      <c r="R1371">
        <v>103</v>
      </c>
      <c r="S1371" s="2">
        <v>45264</v>
      </c>
      <c r="T1371" s="2">
        <v>45289</v>
      </c>
      <c r="U1371">
        <v>47342</v>
      </c>
      <c r="V1371" t="s">
        <v>43</v>
      </c>
      <c r="W1371">
        <v>427</v>
      </c>
      <c r="X1371" t="s">
        <v>60</v>
      </c>
      <c r="Y1371" t="s">
        <v>45</v>
      </c>
      <c r="Z1371">
        <v>0</v>
      </c>
      <c r="AA1371">
        <v>954</v>
      </c>
      <c r="AB1371">
        <v>27942</v>
      </c>
      <c r="AC1371" t="s">
        <v>107</v>
      </c>
    </row>
    <row r="1372" spans="1:29" x14ac:dyDescent="0.3">
      <c r="A1372" s="1" t="s">
        <v>29</v>
      </c>
      <c r="B1372" t="s">
        <v>30</v>
      </c>
      <c r="C1372" t="s">
        <v>2187</v>
      </c>
      <c r="D1372" t="s">
        <v>128</v>
      </c>
      <c r="E1372">
        <v>3</v>
      </c>
      <c r="F1372" t="s">
        <v>99</v>
      </c>
      <c r="G1372" t="s">
        <v>631</v>
      </c>
      <c r="H1372" t="s">
        <v>79</v>
      </c>
      <c r="I1372" t="s">
        <v>1705</v>
      </c>
      <c r="J1372" t="s">
        <v>1255</v>
      </c>
      <c r="K1372" t="s">
        <v>4353</v>
      </c>
      <c r="L1372" t="s">
        <v>4354</v>
      </c>
      <c r="M1372" t="s">
        <v>1121</v>
      </c>
      <c r="N1372" t="s">
        <v>58</v>
      </c>
      <c r="O1372">
        <v>16745</v>
      </c>
      <c r="P1372">
        <v>19342</v>
      </c>
      <c r="Q1372" t="s">
        <v>59</v>
      </c>
      <c r="R1372">
        <v>868</v>
      </c>
      <c r="S1372" s="2">
        <v>44990</v>
      </c>
      <c r="T1372" t="s">
        <v>42</v>
      </c>
      <c r="U1372">
        <v>4392</v>
      </c>
      <c r="V1372" t="s">
        <v>43</v>
      </c>
      <c r="W1372">
        <v>694</v>
      </c>
      <c r="X1372" t="s">
        <v>44</v>
      </c>
      <c r="Y1372" t="s">
        <v>61</v>
      </c>
      <c r="Z1372">
        <v>2933</v>
      </c>
      <c r="AA1372">
        <v>903</v>
      </c>
      <c r="AB1372">
        <v>17233</v>
      </c>
      <c r="AC1372" t="s">
        <v>107</v>
      </c>
    </row>
    <row r="1373" spans="1:29" x14ac:dyDescent="0.3">
      <c r="A1373" s="1" t="s">
        <v>47</v>
      </c>
      <c r="B1373" t="s">
        <v>136</v>
      </c>
      <c r="C1373" t="s">
        <v>2181</v>
      </c>
      <c r="D1373" t="s">
        <v>76</v>
      </c>
      <c r="E1373">
        <v>10</v>
      </c>
      <c r="F1373" t="s">
        <v>99</v>
      </c>
      <c r="G1373" t="s">
        <v>579</v>
      </c>
      <c r="H1373" t="s">
        <v>35</v>
      </c>
      <c r="I1373" t="s">
        <v>587</v>
      </c>
      <c r="J1373" t="s">
        <v>524</v>
      </c>
      <c r="K1373" t="s">
        <v>4355</v>
      </c>
      <c r="L1373" t="s">
        <v>4356</v>
      </c>
      <c r="M1373" t="s">
        <v>144</v>
      </c>
      <c r="N1373" t="s">
        <v>94</v>
      </c>
      <c r="O1373">
        <v>3059</v>
      </c>
      <c r="P1373">
        <v>7519</v>
      </c>
      <c r="Q1373" t="s">
        <v>41</v>
      </c>
      <c r="R1373">
        <v>710</v>
      </c>
      <c r="S1373" s="2">
        <v>44992</v>
      </c>
      <c r="T1373" t="s">
        <v>42</v>
      </c>
      <c r="U1373">
        <v>0</v>
      </c>
      <c r="V1373" t="s">
        <v>43</v>
      </c>
      <c r="W1373">
        <v>848</v>
      </c>
      <c r="X1373" t="s">
        <v>44</v>
      </c>
      <c r="Y1373" t="s">
        <v>72</v>
      </c>
      <c r="Z1373">
        <v>0</v>
      </c>
      <c r="AA1373">
        <v>64</v>
      </c>
      <c r="AB1373">
        <v>6180</v>
      </c>
      <c r="AC1373" t="s">
        <v>46</v>
      </c>
    </row>
    <row r="1374" spans="1:29" x14ac:dyDescent="0.3">
      <c r="A1374" s="1" t="s">
        <v>47</v>
      </c>
      <c r="B1374" t="s">
        <v>176</v>
      </c>
      <c r="C1374" t="s">
        <v>1978</v>
      </c>
      <c r="D1374" t="s">
        <v>169</v>
      </c>
      <c r="E1374">
        <v>4</v>
      </c>
      <c r="F1374" t="s">
        <v>221</v>
      </c>
      <c r="G1374" t="s">
        <v>335</v>
      </c>
      <c r="H1374" t="s">
        <v>79</v>
      </c>
      <c r="I1374" t="s">
        <v>1287</v>
      </c>
      <c r="J1374" t="s">
        <v>4357</v>
      </c>
      <c r="K1374" t="s">
        <v>4358</v>
      </c>
      <c r="L1374" t="s">
        <v>4359</v>
      </c>
      <c r="M1374" t="s">
        <v>183</v>
      </c>
      <c r="N1374" t="s">
        <v>40</v>
      </c>
      <c r="O1374">
        <v>20846</v>
      </c>
      <c r="P1374">
        <v>23954</v>
      </c>
      <c r="Q1374" t="s">
        <v>95</v>
      </c>
      <c r="R1374">
        <v>867</v>
      </c>
      <c r="S1374" s="2">
        <v>44964</v>
      </c>
      <c r="T1374" t="s">
        <v>42</v>
      </c>
      <c r="U1374">
        <v>0</v>
      </c>
      <c r="V1374" t="s">
        <v>71</v>
      </c>
      <c r="W1374">
        <v>638</v>
      </c>
      <c r="X1374" t="s">
        <v>44</v>
      </c>
      <c r="Y1374" t="s">
        <v>72</v>
      </c>
      <c r="Z1374">
        <v>0</v>
      </c>
      <c r="AA1374">
        <v>370</v>
      </c>
      <c r="AB1374">
        <v>22946</v>
      </c>
      <c r="AC1374" t="s">
        <v>46</v>
      </c>
    </row>
    <row r="1375" spans="1:29" x14ac:dyDescent="0.3">
      <c r="A1375" s="1" t="s">
        <v>47</v>
      </c>
      <c r="B1375" t="s">
        <v>136</v>
      </c>
      <c r="C1375" t="s">
        <v>1124</v>
      </c>
      <c r="D1375" t="s">
        <v>257</v>
      </c>
      <c r="E1375">
        <v>8</v>
      </c>
      <c r="F1375" t="s">
        <v>99</v>
      </c>
      <c r="G1375" t="s">
        <v>631</v>
      </c>
      <c r="H1375" t="s">
        <v>79</v>
      </c>
      <c r="I1375" t="s">
        <v>2684</v>
      </c>
      <c r="J1375" t="s">
        <v>3306</v>
      </c>
      <c r="K1375" t="s">
        <v>4360</v>
      </c>
      <c r="L1375" t="s">
        <v>4361</v>
      </c>
      <c r="M1375" t="s">
        <v>312</v>
      </c>
      <c r="N1375" t="s">
        <v>94</v>
      </c>
      <c r="O1375">
        <v>18198</v>
      </c>
      <c r="P1375">
        <v>21537</v>
      </c>
      <c r="Q1375" t="s">
        <v>41</v>
      </c>
      <c r="R1375">
        <v>797</v>
      </c>
      <c r="S1375" s="2">
        <v>44894</v>
      </c>
      <c r="T1375" t="s">
        <v>42</v>
      </c>
      <c r="U1375">
        <v>0</v>
      </c>
      <c r="V1375" t="s">
        <v>106</v>
      </c>
      <c r="W1375">
        <v>509</v>
      </c>
      <c r="X1375" t="s">
        <v>44</v>
      </c>
      <c r="Y1375" t="s">
        <v>45</v>
      </c>
      <c r="Z1375">
        <v>0</v>
      </c>
      <c r="AA1375">
        <v>567</v>
      </c>
      <c r="AB1375">
        <v>19367</v>
      </c>
      <c r="AC1375" t="s">
        <v>46</v>
      </c>
    </row>
    <row r="1376" spans="1:29" x14ac:dyDescent="0.3">
      <c r="A1376" s="1" t="s">
        <v>47</v>
      </c>
      <c r="B1376" t="s">
        <v>176</v>
      </c>
      <c r="C1376" t="s">
        <v>177</v>
      </c>
      <c r="D1376" t="s">
        <v>352</v>
      </c>
      <c r="E1376">
        <v>1</v>
      </c>
      <c r="F1376" t="s">
        <v>120</v>
      </c>
      <c r="G1376" t="s">
        <v>820</v>
      </c>
      <c r="H1376" t="s">
        <v>79</v>
      </c>
      <c r="I1376" t="s">
        <v>459</v>
      </c>
      <c r="J1376" t="s">
        <v>4362</v>
      </c>
      <c r="K1376" t="s">
        <v>4363</v>
      </c>
      <c r="L1376" t="s">
        <v>4364</v>
      </c>
      <c r="M1376" t="s">
        <v>1665</v>
      </c>
      <c r="N1376" t="s">
        <v>58</v>
      </c>
      <c r="O1376">
        <v>10945</v>
      </c>
      <c r="P1376">
        <v>15374</v>
      </c>
      <c r="Q1376" t="s">
        <v>41</v>
      </c>
      <c r="R1376">
        <v>490</v>
      </c>
      <c r="S1376" s="2">
        <v>44511</v>
      </c>
      <c r="T1376" t="s">
        <v>42</v>
      </c>
      <c r="U1376">
        <v>0</v>
      </c>
      <c r="V1376" t="s">
        <v>71</v>
      </c>
      <c r="W1376">
        <v>626</v>
      </c>
      <c r="X1376" t="s">
        <v>44</v>
      </c>
      <c r="Y1376" t="s">
        <v>45</v>
      </c>
      <c r="Z1376">
        <v>1812</v>
      </c>
      <c r="AA1376">
        <v>189</v>
      </c>
      <c r="AB1376">
        <v>13767</v>
      </c>
      <c r="AC1376" t="s">
        <v>73</v>
      </c>
    </row>
    <row r="1377" spans="1:29" x14ac:dyDescent="0.3">
      <c r="A1377" s="1" t="s">
        <v>29</v>
      </c>
      <c r="B1377" t="s">
        <v>62</v>
      </c>
      <c r="C1377" t="s">
        <v>1552</v>
      </c>
      <c r="D1377" t="s">
        <v>50</v>
      </c>
      <c r="E1377">
        <v>10</v>
      </c>
      <c r="F1377" t="s">
        <v>221</v>
      </c>
      <c r="G1377" t="s">
        <v>506</v>
      </c>
      <c r="H1377" t="s">
        <v>35</v>
      </c>
      <c r="I1377" t="s">
        <v>4365</v>
      </c>
      <c r="J1377" t="s">
        <v>2875</v>
      </c>
      <c r="K1377" t="s">
        <v>4366</v>
      </c>
      <c r="L1377" t="s">
        <v>4367</v>
      </c>
      <c r="M1377" t="s">
        <v>70</v>
      </c>
      <c r="N1377" t="s">
        <v>94</v>
      </c>
      <c r="O1377">
        <v>14490</v>
      </c>
      <c r="P1377">
        <v>16659</v>
      </c>
      <c r="Q1377" t="s">
        <v>41</v>
      </c>
      <c r="R1377">
        <v>303</v>
      </c>
      <c r="S1377" s="2">
        <v>44512</v>
      </c>
      <c r="T1377" t="s">
        <v>42</v>
      </c>
      <c r="U1377">
        <v>0</v>
      </c>
      <c r="V1377" t="s">
        <v>71</v>
      </c>
      <c r="W1377">
        <v>645</v>
      </c>
      <c r="X1377" t="s">
        <v>44</v>
      </c>
      <c r="Y1377" t="s">
        <v>72</v>
      </c>
      <c r="Z1377">
        <v>0</v>
      </c>
      <c r="AA1377">
        <v>146</v>
      </c>
      <c r="AB1377">
        <v>15704</v>
      </c>
      <c r="AC1377" t="s">
        <v>73</v>
      </c>
    </row>
    <row r="1378" spans="1:29" x14ac:dyDescent="0.3">
      <c r="A1378" s="1" t="s">
        <v>29</v>
      </c>
      <c r="B1378" t="s">
        <v>96</v>
      </c>
      <c r="C1378" t="s">
        <v>366</v>
      </c>
      <c r="D1378" t="s">
        <v>257</v>
      </c>
      <c r="E1378">
        <v>10</v>
      </c>
      <c r="F1378" t="s">
        <v>221</v>
      </c>
      <c r="G1378" t="s">
        <v>506</v>
      </c>
      <c r="H1378" t="s">
        <v>79</v>
      </c>
      <c r="I1378" t="s">
        <v>2789</v>
      </c>
      <c r="J1378" t="s">
        <v>2379</v>
      </c>
      <c r="K1378" t="s">
        <v>4368</v>
      </c>
      <c r="L1378" t="s">
        <v>4369</v>
      </c>
      <c r="M1378" t="s">
        <v>818</v>
      </c>
      <c r="N1378" t="s">
        <v>94</v>
      </c>
      <c r="O1378">
        <v>14290</v>
      </c>
      <c r="P1378">
        <v>16508</v>
      </c>
      <c r="Q1378" t="s">
        <v>59</v>
      </c>
      <c r="R1378">
        <v>441</v>
      </c>
      <c r="S1378" s="2">
        <v>44578</v>
      </c>
      <c r="T1378" s="2">
        <v>44606</v>
      </c>
      <c r="U1378">
        <v>11072</v>
      </c>
      <c r="V1378" t="s">
        <v>85</v>
      </c>
      <c r="W1378">
        <v>746</v>
      </c>
      <c r="X1378" t="s">
        <v>60</v>
      </c>
      <c r="Y1378" t="s">
        <v>45</v>
      </c>
      <c r="Z1378">
        <v>0</v>
      </c>
      <c r="AA1378">
        <v>935</v>
      </c>
      <c r="AB1378">
        <v>15697</v>
      </c>
      <c r="AC1378" t="s">
        <v>73</v>
      </c>
    </row>
    <row r="1379" spans="1:29" x14ac:dyDescent="0.3">
      <c r="A1379" s="1" t="s">
        <v>29</v>
      </c>
      <c r="B1379" t="s">
        <v>96</v>
      </c>
      <c r="C1379" t="s">
        <v>814</v>
      </c>
      <c r="D1379" t="s">
        <v>98</v>
      </c>
      <c r="E1379">
        <v>7</v>
      </c>
      <c r="F1379" t="s">
        <v>271</v>
      </c>
      <c r="G1379" t="s">
        <v>340</v>
      </c>
      <c r="H1379" t="s">
        <v>35</v>
      </c>
      <c r="I1379" t="s">
        <v>156</v>
      </c>
      <c r="J1379" t="s">
        <v>224</v>
      </c>
      <c r="K1379" t="s">
        <v>4370</v>
      </c>
      <c r="L1379" t="s">
        <v>4371</v>
      </c>
      <c r="M1379" t="s">
        <v>1136</v>
      </c>
      <c r="N1379" t="s">
        <v>94</v>
      </c>
      <c r="O1379">
        <v>4192</v>
      </c>
      <c r="P1379">
        <v>6948</v>
      </c>
      <c r="Q1379" t="s">
        <v>41</v>
      </c>
      <c r="R1379">
        <v>461</v>
      </c>
      <c r="S1379" s="2">
        <v>44319</v>
      </c>
      <c r="T1379" t="s">
        <v>42</v>
      </c>
      <c r="U1379">
        <v>0</v>
      </c>
      <c r="V1379" t="s">
        <v>43</v>
      </c>
      <c r="W1379">
        <v>823</v>
      </c>
      <c r="X1379" t="s">
        <v>44</v>
      </c>
      <c r="Y1379" t="s">
        <v>61</v>
      </c>
      <c r="Z1379">
        <v>0</v>
      </c>
      <c r="AA1379">
        <v>747</v>
      </c>
      <c r="AB1379">
        <v>4375</v>
      </c>
      <c r="AC1379" t="s">
        <v>46</v>
      </c>
    </row>
    <row r="1380" spans="1:29" x14ac:dyDescent="0.3">
      <c r="A1380" s="1" t="s">
        <v>29</v>
      </c>
      <c r="B1380" t="s">
        <v>86</v>
      </c>
      <c r="C1380" t="s">
        <v>1621</v>
      </c>
      <c r="D1380" t="s">
        <v>201</v>
      </c>
      <c r="E1380">
        <v>8</v>
      </c>
      <c r="F1380" t="s">
        <v>120</v>
      </c>
      <c r="G1380" t="s">
        <v>194</v>
      </c>
      <c r="H1380" t="s">
        <v>79</v>
      </c>
      <c r="I1380" t="s">
        <v>513</v>
      </c>
      <c r="J1380" t="s">
        <v>1199</v>
      </c>
      <c r="K1380" t="s">
        <v>4372</v>
      </c>
      <c r="L1380" t="s">
        <v>4373</v>
      </c>
      <c r="M1380" t="s">
        <v>1691</v>
      </c>
      <c r="N1380" t="s">
        <v>94</v>
      </c>
      <c r="O1380">
        <v>23995</v>
      </c>
      <c r="P1380">
        <v>28170</v>
      </c>
      <c r="Q1380" t="s">
        <v>95</v>
      </c>
      <c r="R1380">
        <v>454</v>
      </c>
      <c r="S1380" s="2">
        <v>45050</v>
      </c>
      <c r="T1380" t="s">
        <v>42</v>
      </c>
      <c r="U1380">
        <v>0</v>
      </c>
      <c r="V1380" t="s">
        <v>71</v>
      </c>
      <c r="W1380">
        <v>714</v>
      </c>
      <c r="X1380" t="s">
        <v>44</v>
      </c>
      <c r="Y1380" t="s">
        <v>61</v>
      </c>
      <c r="Z1380">
        <v>0</v>
      </c>
      <c r="AA1380">
        <v>996</v>
      </c>
      <c r="AB1380">
        <v>24677</v>
      </c>
      <c r="AC1380" t="s">
        <v>73</v>
      </c>
    </row>
    <row r="1381" spans="1:29" x14ac:dyDescent="0.3">
      <c r="A1381" s="1" t="s">
        <v>29</v>
      </c>
      <c r="B1381" t="s">
        <v>96</v>
      </c>
      <c r="C1381" t="s">
        <v>2575</v>
      </c>
      <c r="D1381" t="s">
        <v>119</v>
      </c>
      <c r="E1381">
        <v>1</v>
      </c>
      <c r="F1381" t="s">
        <v>186</v>
      </c>
      <c r="G1381" t="s">
        <v>650</v>
      </c>
      <c r="H1381" t="s">
        <v>79</v>
      </c>
      <c r="I1381" t="s">
        <v>1661</v>
      </c>
      <c r="J1381" t="s">
        <v>1323</v>
      </c>
      <c r="K1381" t="s">
        <v>4374</v>
      </c>
      <c r="L1381" t="s">
        <v>4375</v>
      </c>
      <c r="M1381" t="s">
        <v>1784</v>
      </c>
      <c r="N1381" t="s">
        <v>84</v>
      </c>
      <c r="O1381">
        <v>16369</v>
      </c>
      <c r="P1381">
        <v>20590</v>
      </c>
      <c r="Q1381" t="s">
        <v>41</v>
      </c>
      <c r="R1381">
        <v>526</v>
      </c>
      <c r="S1381" s="2">
        <v>45282</v>
      </c>
      <c r="T1381" t="s">
        <v>42</v>
      </c>
      <c r="U1381">
        <v>0</v>
      </c>
      <c r="V1381" t="s">
        <v>43</v>
      </c>
      <c r="W1381">
        <v>491</v>
      </c>
      <c r="X1381" t="s">
        <v>44</v>
      </c>
      <c r="Y1381" t="s">
        <v>61</v>
      </c>
      <c r="Z1381">
        <v>0</v>
      </c>
      <c r="AA1381">
        <v>114</v>
      </c>
      <c r="AB1381">
        <v>17579</v>
      </c>
      <c r="AC1381" t="s">
        <v>107</v>
      </c>
    </row>
    <row r="1382" spans="1:29" x14ac:dyDescent="0.3">
      <c r="A1382" s="1" t="s">
        <v>29</v>
      </c>
      <c r="B1382" t="s">
        <v>30</v>
      </c>
      <c r="C1382" t="s">
        <v>1118</v>
      </c>
      <c r="D1382" t="s">
        <v>178</v>
      </c>
      <c r="E1382">
        <v>3</v>
      </c>
      <c r="F1382" t="s">
        <v>271</v>
      </c>
      <c r="G1382" t="s">
        <v>400</v>
      </c>
      <c r="H1382" t="s">
        <v>35</v>
      </c>
      <c r="I1382" t="s">
        <v>244</v>
      </c>
      <c r="J1382" t="s">
        <v>4062</v>
      </c>
      <c r="K1382" t="s">
        <v>4376</v>
      </c>
      <c r="L1382" t="s">
        <v>4377</v>
      </c>
      <c r="M1382" t="s">
        <v>269</v>
      </c>
      <c r="N1382" t="s">
        <v>94</v>
      </c>
      <c r="O1382">
        <v>5571</v>
      </c>
      <c r="P1382">
        <v>8519</v>
      </c>
      <c r="Q1382" t="s">
        <v>95</v>
      </c>
      <c r="R1382">
        <v>674</v>
      </c>
      <c r="S1382" s="2">
        <v>45251</v>
      </c>
      <c r="T1382" t="s">
        <v>42</v>
      </c>
      <c r="U1382">
        <v>0</v>
      </c>
      <c r="V1382" t="s">
        <v>71</v>
      </c>
      <c r="W1382">
        <v>604</v>
      </c>
      <c r="X1382" t="s">
        <v>44</v>
      </c>
      <c r="Y1382" t="s">
        <v>45</v>
      </c>
      <c r="Z1382">
        <v>0</v>
      </c>
      <c r="AA1382">
        <v>267</v>
      </c>
      <c r="AB1382">
        <v>7060</v>
      </c>
      <c r="AC1382" t="s">
        <v>107</v>
      </c>
    </row>
    <row r="1383" spans="1:29" x14ac:dyDescent="0.3">
      <c r="A1383" s="1" t="s">
        <v>29</v>
      </c>
      <c r="B1383" t="s">
        <v>393</v>
      </c>
      <c r="C1383" t="s">
        <v>2325</v>
      </c>
      <c r="D1383" t="s">
        <v>178</v>
      </c>
      <c r="E1383">
        <v>10</v>
      </c>
      <c r="F1383" t="s">
        <v>51</v>
      </c>
      <c r="G1383" t="s">
        <v>285</v>
      </c>
      <c r="H1383" t="s">
        <v>79</v>
      </c>
      <c r="I1383" t="s">
        <v>4378</v>
      </c>
      <c r="J1383" t="s">
        <v>2882</v>
      </c>
      <c r="K1383" t="s">
        <v>4379</v>
      </c>
      <c r="L1383" t="s">
        <v>4380</v>
      </c>
      <c r="M1383" t="s">
        <v>1244</v>
      </c>
      <c r="N1383" t="s">
        <v>40</v>
      </c>
      <c r="O1383">
        <v>23533</v>
      </c>
      <c r="P1383">
        <v>28477</v>
      </c>
      <c r="Q1383" t="s">
        <v>41</v>
      </c>
      <c r="R1383">
        <v>961</v>
      </c>
      <c r="S1383" s="2">
        <v>45105</v>
      </c>
      <c r="T1383" s="2">
        <v>45117</v>
      </c>
      <c r="U1383">
        <v>0</v>
      </c>
      <c r="V1383" t="s">
        <v>85</v>
      </c>
      <c r="W1383">
        <v>469</v>
      </c>
      <c r="X1383" t="s">
        <v>60</v>
      </c>
      <c r="Y1383" t="s">
        <v>61</v>
      </c>
      <c r="Z1383">
        <v>0</v>
      </c>
      <c r="AA1383">
        <v>269</v>
      </c>
      <c r="AB1383">
        <v>24587</v>
      </c>
      <c r="AC1383" t="s">
        <v>107</v>
      </c>
    </row>
    <row r="1384" spans="1:29" x14ac:dyDescent="0.3">
      <c r="A1384" s="1" t="s">
        <v>29</v>
      </c>
      <c r="B1384" t="s">
        <v>363</v>
      </c>
      <c r="C1384" t="s">
        <v>1064</v>
      </c>
      <c r="D1384" t="s">
        <v>178</v>
      </c>
      <c r="E1384">
        <v>10</v>
      </c>
      <c r="F1384" t="s">
        <v>77</v>
      </c>
      <c r="G1384" t="s">
        <v>440</v>
      </c>
      <c r="H1384" t="s">
        <v>79</v>
      </c>
      <c r="I1384" t="s">
        <v>412</v>
      </c>
      <c r="J1384" t="s">
        <v>684</v>
      </c>
      <c r="K1384">
        <v>2031460322</v>
      </c>
      <c r="L1384" t="s">
        <v>4381</v>
      </c>
      <c r="M1384" t="s">
        <v>1068</v>
      </c>
      <c r="N1384" t="s">
        <v>58</v>
      </c>
      <c r="O1384">
        <v>27994</v>
      </c>
      <c r="P1384">
        <v>31010</v>
      </c>
      <c r="Q1384" t="s">
        <v>41</v>
      </c>
      <c r="R1384">
        <v>927</v>
      </c>
      <c r="S1384" s="2">
        <v>45218</v>
      </c>
      <c r="T1384" t="s">
        <v>42</v>
      </c>
      <c r="U1384">
        <v>0</v>
      </c>
      <c r="V1384" t="s">
        <v>71</v>
      </c>
      <c r="W1384">
        <v>585</v>
      </c>
      <c r="X1384" t="s">
        <v>44</v>
      </c>
      <c r="Y1384" t="s">
        <v>61</v>
      </c>
      <c r="Z1384">
        <v>3842</v>
      </c>
      <c r="AA1384">
        <v>56</v>
      </c>
      <c r="AB1384">
        <v>29622</v>
      </c>
      <c r="AC1384" t="s">
        <v>107</v>
      </c>
    </row>
    <row r="1385" spans="1:29" x14ac:dyDescent="0.3">
      <c r="A1385" s="1" t="s">
        <v>47</v>
      </c>
      <c r="B1385" t="s">
        <v>153</v>
      </c>
      <c r="C1385" t="s">
        <v>4382</v>
      </c>
      <c r="D1385" t="s">
        <v>169</v>
      </c>
      <c r="E1385">
        <v>4</v>
      </c>
      <c r="F1385" t="s">
        <v>271</v>
      </c>
      <c r="G1385" t="s">
        <v>353</v>
      </c>
      <c r="H1385" t="s">
        <v>79</v>
      </c>
      <c r="I1385" t="s">
        <v>1276</v>
      </c>
      <c r="J1385" t="s">
        <v>1380</v>
      </c>
      <c r="K1385" t="s">
        <v>4383</v>
      </c>
      <c r="L1385" t="s">
        <v>4384</v>
      </c>
      <c r="M1385" t="s">
        <v>750</v>
      </c>
      <c r="N1385" t="s">
        <v>58</v>
      </c>
      <c r="O1385">
        <v>13520</v>
      </c>
      <c r="P1385">
        <v>15610</v>
      </c>
      <c r="Q1385" t="s">
        <v>95</v>
      </c>
      <c r="R1385">
        <v>920</v>
      </c>
      <c r="S1385" s="2">
        <v>44559</v>
      </c>
      <c r="T1385" t="s">
        <v>42</v>
      </c>
      <c r="U1385">
        <v>0</v>
      </c>
      <c r="V1385" t="s">
        <v>85</v>
      </c>
      <c r="W1385">
        <v>425</v>
      </c>
      <c r="X1385" t="s">
        <v>44</v>
      </c>
      <c r="Y1385" t="s">
        <v>45</v>
      </c>
      <c r="Z1385">
        <v>3877</v>
      </c>
      <c r="AA1385">
        <v>808</v>
      </c>
      <c r="AB1385">
        <v>13672</v>
      </c>
      <c r="AC1385" t="s">
        <v>46</v>
      </c>
    </row>
    <row r="1386" spans="1:29" x14ac:dyDescent="0.3">
      <c r="A1386" s="1" t="s">
        <v>47</v>
      </c>
      <c r="B1386" t="s">
        <v>145</v>
      </c>
      <c r="C1386" t="s">
        <v>688</v>
      </c>
      <c r="D1386" t="s">
        <v>138</v>
      </c>
      <c r="E1386">
        <v>3</v>
      </c>
      <c r="F1386" t="s">
        <v>64</v>
      </c>
      <c r="G1386" t="s">
        <v>802</v>
      </c>
      <c r="H1386" t="s">
        <v>35</v>
      </c>
      <c r="I1386" t="s">
        <v>210</v>
      </c>
      <c r="J1386" t="s">
        <v>922</v>
      </c>
      <c r="K1386" t="s">
        <v>4385</v>
      </c>
      <c r="L1386" t="s">
        <v>4386</v>
      </c>
      <c r="M1386" t="s">
        <v>2965</v>
      </c>
      <c r="N1386" t="s">
        <v>40</v>
      </c>
      <c r="O1386">
        <v>18702</v>
      </c>
      <c r="P1386">
        <v>22331</v>
      </c>
      <c r="Q1386" t="s">
        <v>41</v>
      </c>
      <c r="R1386">
        <v>0</v>
      </c>
      <c r="S1386" s="2">
        <v>44768</v>
      </c>
      <c r="T1386" t="s">
        <v>42</v>
      </c>
      <c r="U1386">
        <v>0</v>
      </c>
      <c r="V1386" t="s">
        <v>43</v>
      </c>
      <c r="W1386">
        <v>815</v>
      </c>
      <c r="X1386" t="s">
        <v>44</v>
      </c>
      <c r="Y1386" t="s">
        <v>45</v>
      </c>
      <c r="Z1386">
        <v>0</v>
      </c>
      <c r="AA1386">
        <v>272</v>
      </c>
      <c r="AB1386">
        <v>21452</v>
      </c>
      <c r="AC1386" t="s">
        <v>107</v>
      </c>
    </row>
    <row r="1387" spans="1:29" x14ac:dyDescent="0.3">
      <c r="A1387" s="1" t="s">
        <v>47</v>
      </c>
      <c r="B1387" t="s">
        <v>108</v>
      </c>
      <c r="C1387" t="s">
        <v>109</v>
      </c>
      <c r="D1387" t="s">
        <v>178</v>
      </c>
      <c r="E1387">
        <v>8</v>
      </c>
      <c r="F1387" t="s">
        <v>120</v>
      </c>
      <c r="G1387" t="s">
        <v>489</v>
      </c>
      <c r="H1387" t="s">
        <v>35</v>
      </c>
      <c r="I1387" t="s">
        <v>292</v>
      </c>
      <c r="J1387" t="s">
        <v>406</v>
      </c>
      <c r="K1387" t="s">
        <v>4387</v>
      </c>
      <c r="L1387" t="s">
        <v>4388</v>
      </c>
      <c r="M1387" t="s">
        <v>116</v>
      </c>
      <c r="N1387" t="s">
        <v>94</v>
      </c>
      <c r="O1387">
        <v>17154</v>
      </c>
      <c r="P1387">
        <v>21865</v>
      </c>
      <c r="Q1387" t="s">
        <v>59</v>
      </c>
      <c r="R1387">
        <v>830</v>
      </c>
      <c r="S1387" s="2">
        <v>45344</v>
      </c>
      <c r="T1387" s="2">
        <v>45348</v>
      </c>
      <c r="U1387">
        <v>25500</v>
      </c>
      <c r="V1387" t="s">
        <v>85</v>
      </c>
      <c r="W1387">
        <v>556</v>
      </c>
      <c r="X1387" t="s">
        <v>60</v>
      </c>
      <c r="Y1387" t="s">
        <v>61</v>
      </c>
      <c r="Z1387">
        <v>0</v>
      </c>
      <c r="AA1387">
        <v>443</v>
      </c>
      <c r="AB1387">
        <v>18705</v>
      </c>
      <c r="AC1387" t="s">
        <v>107</v>
      </c>
    </row>
    <row r="1388" spans="1:29" x14ac:dyDescent="0.3">
      <c r="A1388" s="1" t="s">
        <v>47</v>
      </c>
      <c r="B1388" t="s">
        <v>592</v>
      </c>
      <c r="C1388" t="s">
        <v>914</v>
      </c>
      <c r="D1388" t="s">
        <v>178</v>
      </c>
      <c r="E1388">
        <v>10</v>
      </c>
      <c r="F1388" t="s">
        <v>77</v>
      </c>
      <c r="G1388" t="s">
        <v>78</v>
      </c>
      <c r="H1388" t="s">
        <v>35</v>
      </c>
      <c r="I1388" t="s">
        <v>459</v>
      </c>
      <c r="J1388" t="s">
        <v>1600</v>
      </c>
      <c r="K1388" t="s">
        <v>4389</v>
      </c>
      <c r="L1388" t="s">
        <v>4390</v>
      </c>
      <c r="M1388" t="s">
        <v>1512</v>
      </c>
      <c r="N1388" t="s">
        <v>94</v>
      </c>
      <c r="O1388">
        <v>25312</v>
      </c>
      <c r="P1388">
        <v>29721</v>
      </c>
      <c r="Q1388" t="s">
        <v>59</v>
      </c>
      <c r="R1388">
        <v>834</v>
      </c>
      <c r="S1388" s="2">
        <v>44839</v>
      </c>
      <c r="T1388" t="s">
        <v>42</v>
      </c>
      <c r="U1388">
        <v>21853</v>
      </c>
      <c r="V1388" t="s">
        <v>106</v>
      </c>
      <c r="W1388">
        <v>707</v>
      </c>
      <c r="X1388" t="s">
        <v>44</v>
      </c>
      <c r="Y1388" t="s">
        <v>61</v>
      </c>
      <c r="Z1388">
        <v>0</v>
      </c>
      <c r="AA1388">
        <v>598</v>
      </c>
      <c r="AB1388">
        <v>26711</v>
      </c>
      <c r="AC1388" t="s">
        <v>73</v>
      </c>
    </row>
    <row r="1389" spans="1:29" x14ac:dyDescent="0.3">
      <c r="A1389" s="1" t="s">
        <v>47</v>
      </c>
      <c r="B1389" t="s">
        <v>145</v>
      </c>
      <c r="C1389" t="s">
        <v>547</v>
      </c>
      <c r="D1389" t="s">
        <v>155</v>
      </c>
      <c r="E1389">
        <v>7</v>
      </c>
      <c r="F1389" t="s">
        <v>51</v>
      </c>
      <c r="G1389" t="s">
        <v>1427</v>
      </c>
      <c r="H1389" t="s">
        <v>35</v>
      </c>
      <c r="I1389" t="s">
        <v>299</v>
      </c>
      <c r="J1389" t="s">
        <v>4391</v>
      </c>
      <c r="K1389">
        <f>1-195-52-5754</f>
        <v>-6000</v>
      </c>
      <c r="L1389" t="s">
        <v>4392</v>
      </c>
      <c r="M1389" t="s">
        <v>1762</v>
      </c>
      <c r="N1389" t="s">
        <v>58</v>
      </c>
      <c r="O1389">
        <v>20257</v>
      </c>
      <c r="P1389">
        <v>25062</v>
      </c>
      <c r="Q1389" t="s">
        <v>41</v>
      </c>
      <c r="R1389">
        <v>276</v>
      </c>
      <c r="S1389" s="2">
        <v>44365</v>
      </c>
      <c r="T1389" s="2">
        <v>44379</v>
      </c>
      <c r="U1389">
        <v>0</v>
      </c>
      <c r="V1389" t="s">
        <v>43</v>
      </c>
      <c r="W1389">
        <v>412</v>
      </c>
      <c r="X1389" t="s">
        <v>60</v>
      </c>
      <c r="Y1389" t="s">
        <v>72</v>
      </c>
      <c r="Z1389">
        <v>1668</v>
      </c>
      <c r="AA1389">
        <v>11</v>
      </c>
      <c r="AB1389">
        <v>23289</v>
      </c>
      <c r="AC1389" t="s">
        <v>107</v>
      </c>
    </row>
    <row r="1390" spans="1:29" x14ac:dyDescent="0.3">
      <c r="A1390" s="1" t="s">
        <v>47</v>
      </c>
      <c r="B1390" t="s">
        <v>145</v>
      </c>
      <c r="C1390" t="s">
        <v>547</v>
      </c>
      <c r="D1390" t="s">
        <v>201</v>
      </c>
      <c r="E1390">
        <v>6</v>
      </c>
      <c r="F1390" t="s">
        <v>120</v>
      </c>
      <c r="G1390" t="s">
        <v>820</v>
      </c>
      <c r="H1390" t="s">
        <v>79</v>
      </c>
      <c r="I1390" t="s">
        <v>1769</v>
      </c>
      <c r="J1390" t="s">
        <v>4153</v>
      </c>
      <c r="K1390" t="s">
        <v>4393</v>
      </c>
      <c r="L1390" t="s">
        <v>4394</v>
      </c>
      <c r="M1390" t="s">
        <v>499</v>
      </c>
      <c r="N1390" t="s">
        <v>84</v>
      </c>
      <c r="O1390">
        <v>15142</v>
      </c>
      <c r="P1390">
        <v>18370</v>
      </c>
      <c r="Q1390" t="s">
        <v>41</v>
      </c>
      <c r="R1390">
        <v>785</v>
      </c>
      <c r="S1390" s="2">
        <v>44301</v>
      </c>
      <c r="T1390" t="s">
        <v>42</v>
      </c>
      <c r="U1390">
        <v>0</v>
      </c>
      <c r="V1390" t="s">
        <v>85</v>
      </c>
      <c r="W1390">
        <v>521</v>
      </c>
      <c r="X1390" t="s">
        <v>44</v>
      </c>
      <c r="Y1390" t="s">
        <v>72</v>
      </c>
      <c r="Z1390">
        <v>0</v>
      </c>
      <c r="AA1390">
        <v>138</v>
      </c>
      <c r="AB1390">
        <v>16198</v>
      </c>
      <c r="AC1390" t="s">
        <v>73</v>
      </c>
    </row>
    <row r="1391" spans="1:29" x14ac:dyDescent="0.3">
      <c r="A1391" s="1" t="s">
        <v>29</v>
      </c>
      <c r="B1391" t="s">
        <v>96</v>
      </c>
      <c r="C1391" t="s">
        <v>2575</v>
      </c>
      <c r="D1391" t="s">
        <v>76</v>
      </c>
      <c r="E1391">
        <v>8</v>
      </c>
      <c r="F1391" t="s">
        <v>221</v>
      </c>
      <c r="G1391" t="s">
        <v>858</v>
      </c>
      <c r="H1391" t="s">
        <v>79</v>
      </c>
      <c r="I1391" t="s">
        <v>2601</v>
      </c>
      <c r="J1391" t="s">
        <v>3859</v>
      </c>
      <c r="K1391" t="s">
        <v>4395</v>
      </c>
      <c r="L1391" t="s">
        <v>4396</v>
      </c>
      <c r="M1391" t="s">
        <v>2382</v>
      </c>
      <c r="N1391" t="s">
        <v>84</v>
      </c>
      <c r="O1391">
        <v>11230</v>
      </c>
      <c r="P1391">
        <v>15511</v>
      </c>
      <c r="Q1391" t="s">
        <v>59</v>
      </c>
      <c r="R1391">
        <v>294</v>
      </c>
      <c r="S1391" s="2">
        <v>45122</v>
      </c>
      <c r="T1391" t="s">
        <v>42</v>
      </c>
      <c r="U1391">
        <v>11877</v>
      </c>
      <c r="V1391" t="s">
        <v>43</v>
      </c>
      <c r="W1391">
        <v>665</v>
      </c>
      <c r="X1391" t="s">
        <v>44</v>
      </c>
      <c r="Y1391" t="s">
        <v>45</v>
      </c>
      <c r="Z1391">
        <v>0</v>
      </c>
      <c r="AA1391">
        <v>660</v>
      </c>
      <c r="AB1391">
        <v>11637</v>
      </c>
      <c r="AC1391" t="s">
        <v>73</v>
      </c>
    </row>
    <row r="1392" spans="1:29" x14ac:dyDescent="0.3">
      <c r="A1392" s="1" t="s">
        <v>29</v>
      </c>
      <c r="B1392" t="s">
        <v>86</v>
      </c>
      <c r="C1392" t="s">
        <v>672</v>
      </c>
      <c r="D1392" t="s">
        <v>387</v>
      </c>
      <c r="E1392">
        <v>7</v>
      </c>
      <c r="F1392" t="s">
        <v>120</v>
      </c>
      <c r="G1392" t="s">
        <v>468</v>
      </c>
      <c r="H1392" t="s">
        <v>35</v>
      </c>
      <c r="I1392" t="s">
        <v>4093</v>
      </c>
      <c r="J1392" t="s">
        <v>4397</v>
      </c>
      <c r="K1392" t="s">
        <v>4398</v>
      </c>
      <c r="L1392" t="s">
        <v>4399</v>
      </c>
      <c r="M1392" t="s">
        <v>1691</v>
      </c>
      <c r="N1392" t="s">
        <v>58</v>
      </c>
      <c r="O1392">
        <v>4394</v>
      </c>
      <c r="P1392">
        <v>7006</v>
      </c>
      <c r="Q1392" t="s">
        <v>59</v>
      </c>
      <c r="R1392">
        <v>846</v>
      </c>
      <c r="S1392" s="2">
        <v>44842</v>
      </c>
      <c r="T1392" s="2">
        <v>44844</v>
      </c>
      <c r="U1392">
        <v>8827</v>
      </c>
      <c r="V1392" t="s">
        <v>43</v>
      </c>
      <c r="W1392">
        <v>616</v>
      </c>
      <c r="X1392" t="s">
        <v>60</v>
      </c>
      <c r="Y1392" t="s">
        <v>61</v>
      </c>
      <c r="Z1392">
        <v>4500</v>
      </c>
      <c r="AA1392">
        <v>139</v>
      </c>
      <c r="AB1392">
        <v>6425</v>
      </c>
      <c r="AC1392" t="s">
        <v>46</v>
      </c>
    </row>
    <row r="1393" spans="1:29" x14ac:dyDescent="0.3">
      <c r="A1393" s="1" t="s">
        <v>47</v>
      </c>
      <c r="B1393" t="s">
        <v>153</v>
      </c>
      <c r="C1393" t="s">
        <v>1516</v>
      </c>
      <c r="D1393" t="s">
        <v>50</v>
      </c>
      <c r="E1393">
        <v>5</v>
      </c>
      <c r="F1393" t="s">
        <v>271</v>
      </c>
      <c r="G1393" t="s">
        <v>1060</v>
      </c>
      <c r="H1393" t="s">
        <v>35</v>
      </c>
      <c r="I1393" t="s">
        <v>729</v>
      </c>
      <c r="J1393" t="s">
        <v>80</v>
      </c>
      <c r="K1393" s="3" t="s">
        <v>4400</v>
      </c>
      <c r="L1393" t="s">
        <v>4401</v>
      </c>
      <c r="M1393" t="s">
        <v>1208</v>
      </c>
      <c r="N1393" t="s">
        <v>58</v>
      </c>
      <c r="O1393">
        <v>7263</v>
      </c>
      <c r="P1393">
        <v>9851</v>
      </c>
      <c r="Q1393" t="s">
        <v>41</v>
      </c>
      <c r="R1393">
        <v>518</v>
      </c>
      <c r="S1393" s="2">
        <v>44643</v>
      </c>
      <c r="T1393" t="s">
        <v>42</v>
      </c>
      <c r="U1393">
        <v>0</v>
      </c>
      <c r="V1393" t="s">
        <v>106</v>
      </c>
      <c r="W1393">
        <v>577</v>
      </c>
      <c r="X1393" t="s">
        <v>44</v>
      </c>
      <c r="Y1393" t="s">
        <v>61</v>
      </c>
      <c r="Z1393">
        <v>4648</v>
      </c>
      <c r="AA1393">
        <v>20</v>
      </c>
      <c r="AB1393">
        <v>8996</v>
      </c>
      <c r="AC1393" t="s">
        <v>107</v>
      </c>
    </row>
    <row r="1394" spans="1:29" x14ac:dyDescent="0.3">
      <c r="A1394" s="1" t="s">
        <v>29</v>
      </c>
      <c r="B1394" t="s">
        <v>96</v>
      </c>
      <c r="C1394" t="s">
        <v>4402</v>
      </c>
      <c r="D1394" t="s">
        <v>110</v>
      </c>
      <c r="E1394">
        <v>3</v>
      </c>
      <c r="F1394" t="s">
        <v>99</v>
      </c>
      <c r="G1394" t="s">
        <v>724</v>
      </c>
      <c r="H1394" t="s">
        <v>35</v>
      </c>
      <c r="I1394" t="s">
        <v>1501</v>
      </c>
      <c r="J1394" t="s">
        <v>1213</v>
      </c>
      <c r="K1394" t="s">
        <v>4403</v>
      </c>
      <c r="L1394" t="s">
        <v>4404</v>
      </c>
      <c r="M1394" t="s">
        <v>105</v>
      </c>
      <c r="N1394" t="s">
        <v>84</v>
      </c>
      <c r="O1394">
        <v>11553</v>
      </c>
      <c r="P1394">
        <v>14596</v>
      </c>
      <c r="Q1394" t="s">
        <v>95</v>
      </c>
      <c r="R1394">
        <v>2</v>
      </c>
      <c r="S1394" s="2">
        <v>44473</v>
      </c>
      <c r="T1394" s="2">
        <v>44501</v>
      </c>
      <c r="U1394">
        <v>0</v>
      </c>
      <c r="V1394" t="s">
        <v>71</v>
      </c>
      <c r="W1394">
        <v>518</v>
      </c>
      <c r="X1394" t="s">
        <v>60</v>
      </c>
      <c r="Y1394" t="s">
        <v>45</v>
      </c>
      <c r="Z1394">
        <v>0</v>
      </c>
      <c r="AA1394">
        <v>821</v>
      </c>
      <c r="AB1394">
        <v>13239</v>
      </c>
      <c r="AC1394" t="s">
        <v>73</v>
      </c>
    </row>
    <row r="1395" spans="1:29" x14ac:dyDescent="0.3">
      <c r="A1395" s="1" t="s">
        <v>29</v>
      </c>
      <c r="B1395" t="s">
        <v>74</v>
      </c>
      <c r="C1395" t="s">
        <v>1101</v>
      </c>
      <c r="D1395" t="s">
        <v>128</v>
      </c>
      <c r="E1395">
        <v>2</v>
      </c>
      <c r="F1395" t="s">
        <v>221</v>
      </c>
      <c r="G1395" t="s">
        <v>882</v>
      </c>
      <c r="H1395" t="s">
        <v>35</v>
      </c>
      <c r="I1395" t="s">
        <v>1589</v>
      </c>
      <c r="J1395" t="s">
        <v>4405</v>
      </c>
      <c r="K1395">
        <v>4570344648</v>
      </c>
      <c r="L1395" t="s">
        <v>4406</v>
      </c>
      <c r="M1395" t="s">
        <v>1146</v>
      </c>
      <c r="N1395" t="s">
        <v>40</v>
      </c>
      <c r="O1395">
        <v>7649</v>
      </c>
      <c r="P1395">
        <v>12097</v>
      </c>
      <c r="Q1395" t="s">
        <v>59</v>
      </c>
      <c r="R1395">
        <v>453</v>
      </c>
      <c r="S1395" s="2">
        <v>44893</v>
      </c>
      <c r="T1395" t="s">
        <v>42</v>
      </c>
      <c r="U1395">
        <v>13287</v>
      </c>
      <c r="V1395" t="s">
        <v>85</v>
      </c>
      <c r="W1395">
        <v>642</v>
      </c>
      <c r="X1395" t="s">
        <v>44</v>
      </c>
      <c r="Y1395" t="s">
        <v>45</v>
      </c>
      <c r="Z1395">
        <v>0</v>
      </c>
      <c r="AA1395">
        <v>283</v>
      </c>
      <c r="AB1395">
        <v>9851</v>
      </c>
      <c r="AC1395" t="s">
        <v>46</v>
      </c>
    </row>
    <row r="1396" spans="1:29" x14ac:dyDescent="0.3">
      <c r="A1396" s="1" t="s">
        <v>29</v>
      </c>
      <c r="B1396" t="s">
        <v>541</v>
      </c>
      <c r="C1396" t="s">
        <v>1570</v>
      </c>
      <c r="D1396" t="s">
        <v>128</v>
      </c>
      <c r="E1396">
        <v>2</v>
      </c>
      <c r="F1396" t="s">
        <v>64</v>
      </c>
      <c r="G1396" t="s">
        <v>783</v>
      </c>
      <c r="H1396" t="s">
        <v>79</v>
      </c>
      <c r="I1396" t="s">
        <v>412</v>
      </c>
      <c r="J1396" t="s">
        <v>3514</v>
      </c>
      <c r="K1396" t="s">
        <v>4407</v>
      </c>
      <c r="L1396" t="s">
        <v>4408</v>
      </c>
      <c r="M1396" t="s">
        <v>1117</v>
      </c>
      <c r="N1396" t="s">
        <v>94</v>
      </c>
      <c r="O1396">
        <v>16788</v>
      </c>
      <c r="P1396">
        <v>19823</v>
      </c>
      <c r="Q1396" t="s">
        <v>41</v>
      </c>
      <c r="R1396">
        <v>360</v>
      </c>
      <c r="S1396" s="2">
        <v>45167</v>
      </c>
      <c r="T1396" t="s">
        <v>42</v>
      </c>
      <c r="U1396">
        <v>0</v>
      </c>
      <c r="V1396" t="s">
        <v>106</v>
      </c>
      <c r="W1396">
        <v>492</v>
      </c>
      <c r="X1396" t="s">
        <v>44</v>
      </c>
      <c r="Y1396" t="s">
        <v>61</v>
      </c>
      <c r="Z1396">
        <v>0</v>
      </c>
      <c r="AA1396">
        <v>782</v>
      </c>
      <c r="AB1396">
        <v>19726</v>
      </c>
      <c r="AC1396" t="s">
        <v>73</v>
      </c>
    </row>
    <row r="1397" spans="1:29" x14ac:dyDescent="0.3">
      <c r="A1397" s="1" t="s">
        <v>29</v>
      </c>
      <c r="B1397" t="s">
        <v>228</v>
      </c>
      <c r="C1397" t="s">
        <v>1185</v>
      </c>
      <c r="D1397" t="s">
        <v>201</v>
      </c>
      <c r="E1397">
        <v>1</v>
      </c>
      <c r="F1397" t="s">
        <v>271</v>
      </c>
      <c r="G1397" t="s">
        <v>495</v>
      </c>
      <c r="H1397" t="s">
        <v>79</v>
      </c>
      <c r="I1397" t="s">
        <v>4409</v>
      </c>
      <c r="J1397" t="s">
        <v>3310</v>
      </c>
      <c r="K1397" t="s">
        <v>4410</v>
      </c>
      <c r="L1397" t="s">
        <v>4411</v>
      </c>
      <c r="M1397" t="s">
        <v>640</v>
      </c>
      <c r="N1397" t="s">
        <v>58</v>
      </c>
      <c r="O1397">
        <v>15971</v>
      </c>
      <c r="P1397">
        <v>18335</v>
      </c>
      <c r="Q1397" t="s">
        <v>59</v>
      </c>
      <c r="R1397">
        <v>484</v>
      </c>
      <c r="S1397" s="2">
        <v>44434</v>
      </c>
      <c r="T1397" t="s">
        <v>42</v>
      </c>
      <c r="U1397">
        <v>30778</v>
      </c>
      <c r="V1397" t="s">
        <v>43</v>
      </c>
      <c r="W1397">
        <v>834</v>
      </c>
      <c r="X1397" t="s">
        <v>44</v>
      </c>
      <c r="Y1397" t="s">
        <v>61</v>
      </c>
      <c r="Z1397">
        <v>3591</v>
      </c>
      <c r="AA1397">
        <v>965</v>
      </c>
      <c r="AB1397">
        <v>18263</v>
      </c>
      <c r="AC1397" t="s">
        <v>73</v>
      </c>
    </row>
    <row r="1398" spans="1:29" x14ac:dyDescent="0.3">
      <c r="A1398" s="1" t="s">
        <v>47</v>
      </c>
      <c r="B1398" t="s">
        <v>176</v>
      </c>
      <c r="C1398" t="s">
        <v>4412</v>
      </c>
      <c r="D1398" t="s">
        <v>76</v>
      </c>
      <c r="E1398">
        <v>3</v>
      </c>
      <c r="F1398" t="s">
        <v>33</v>
      </c>
      <c r="G1398" t="s">
        <v>451</v>
      </c>
      <c r="H1398" t="s">
        <v>79</v>
      </c>
      <c r="I1398" t="s">
        <v>771</v>
      </c>
      <c r="J1398" t="s">
        <v>4413</v>
      </c>
      <c r="K1398" t="s">
        <v>4414</v>
      </c>
      <c r="L1398" t="s">
        <v>4415</v>
      </c>
      <c r="M1398" t="s">
        <v>902</v>
      </c>
      <c r="N1398" t="s">
        <v>58</v>
      </c>
      <c r="O1398">
        <v>19259</v>
      </c>
      <c r="P1398">
        <v>23968</v>
      </c>
      <c r="Q1398" t="s">
        <v>95</v>
      </c>
      <c r="R1398">
        <v>134</v>
      </c>
      <c r="S1398" s="2">
        <v>45087</v>
      </c>
      <c r="T1398" s="2">
        <v>45109</v>
      </c>
      <c r="U1398">
        <v>0</v>
      </c>
      <c r="V1398" t="s">
        <v>71</v>
      </c>
      <c r="W1398">
        <v>587</v>
      </c>
      <c r="X1398" t="s">
        <v>60</v>
      </c>
      <c r="Y1398" t="s">
        <v>61</v>
      </c>
      <c r="Z1398">
        <v>2333</v>
      </c>
      <c r="AA1398">
        <v>783</v>
      </c>
      <c r="AB1398">
        <v>19798</v>
      </c>
      <c r="AC1398" t="s">
        <v>46</v>
      </c>
    </row>
    <row r="1399" spans="1:29" x14ac:dyDescent="0.3">
      <c r="A1399" s="1" t="s">
        <v>29</v>
      </c>
      <c r="B1399" t="s">
        <v>228</v>
      </c>
      <c r="C1399" t="s">
        <v>474</v>
      </c>
      <c r="D1399" t="s">
        <v>98</v>
      </c>
      <c r="E1399">
        <v>6</v>
      </c>
      <c r="F1399" t="s">
        <v>51</v>
      </c>
      <c r="G1399" t="s">
        <v>291</v>
      </c>
      <c r="H1399" t="s">
        <v>79</v>
      </c>
      <c r="I1399" t="s">
        <v>771</v>
      </c>
      <c r="J1399" t="s">
        <v>1143</v>
      </c>
      <c r="K1399" t="s">
        <v>4416</v>
      </c>
      <c r="L1399" t="s">
        <v>4417</v>
      </c>
      <c r="M1399" t="s">
        <v>964</v>
      </c>
      <c r="N1399" t="s">
        <v>58</v>
      </c>
      <c r="O1399">
        <v>5796</v>
      </c>
      <c r="P1399">
        <v>10136</v>
      </c>
      <c r="Q1399" t="s">
        <v>59</v>
      </c>
      <c r="R1399">
        <v>488</v>
      </c>
      <c r="S1399" s="2">
        <v>44583</v>
      </c>
      <c r="T1399" s="2">
        <v>44600</v>
      </c>
      <c r="U1399">
        <v>38699</v>
      </c>
      <c r="V1399" t="s">
        <v>106</v>
      </c>
      <c r="W1399">
        <v>748</v>
      </c>
      <c r="X1399" t="s">
        <v>60</v>
      </c>
      <c r="Y1399" t="s">
        <v>72</v>
      </c>
      <c r="Z1399">
        <v>4704</v>
      </c>
      <c r="AA1399">
        <v>563</v>
      </c>
      <c r="AB1399">
        <v>9880</v>
      </c>
      <c r="AC1399" t="s">
        <v>73</v>
      </c>
    </row>
    <row r="1400" spans="1:29" x14ac:dyDescent="0.3">
      <c r="A1400" s="1" t="s">
        <v>29</v>
      </c>
      <c r="B1400" t="s">
        <v>30</v>
      </c>
      <c r="C1400" t="s">
        <v>819</v>
      </c>
      <c r="D1400" t="s">
        <v>169</v>
      </c>
      <c r="E1400">
        <v>9</v>
      </c>
      <c r="F1400" t="s">
        <v>271</v>
      </c>
      <c r="G1400" t="s">
        <v>689</v>
      </c>
      <c r="H1400" t="s">
        <v>79</v>
      </c>
      <c r="I1400" t="s">
        <v>412</v>
      </c>
      <c r="J1400" t="s">
        <v>759</v>
      </c>
      <c r="K1400" t="s">
        <v>4418</v>
      </c>
      <c r="L1400" t="s">
        <v>4419</v>
      </c>
      <c r="M1400" t="s">
        <v>3066</v>
      </c>
      <c r="N1400" t="s">
        <v>58</v>
      </c>
      <c r="O1400">
        <v>6879</v>
      </c>
      <c r="P1400">
        <v>11118</v>
      </c>
      <c r="Q1400" t="s">
        <v>95</v>
      </c>
      <c r="R1400">
        <v>428</v>
      </c>
      <c r="S1400" s="2">
        <v>45138</v>
      </c>
      <c r="T1400" t="s">
        <v>42</v>
      </c>
      <c r="U1400">
        <v>0</v>
      </c>
      <c r="V1400" t="s">
        <v>71</v>
      </c>
      <c r="W1400">
        <v>553</v>
      </c>
      <c r="X1400" t="s">
        <v>44</v>
      </c>
      <c r="Y1400" t="s">
        <v>61</v>
      </c>
      <c r="Z1400">
        <v>1389</v>
      </c>
      <c r="AA1400">
        <v>468</v>
      </c>
      <c r="AB1400">
        <v>11011</v>
      </c>
      <c r="AC1400" t="s">
        <v>73</v>
      </c>
    </row>
    <row r="1401" spans="1:29" x14ac:dyDescent="0.3">
      <c r="A1401" s="1" t="s">
        <v>29</v>
      </c>
      <c r="B1401" t="s">
        <v>30</v>
      </c>
      <c r="C1401" t="s">
        <v>31</v>
      </c>
      <c r="D1401" t="s">
        <v>178</v>
      </c>
      <c r="E1401">
        <v>10</v>
      </c>
      <c r="F1401" t="s">
        <v>271</v>
      </c>
      <c r="G1401" t="s">
        <v>340</v>
      </c>
      <c r="H1401" t="s">
        <v>79</v>
      </c>
      <c r="I1401" t="s">
        <v>412</v>
      </c>
      <c r="J1401" t="s">
        <v>407</v>
      </c>
      <c r="K1401" t="s">
        <v>4420</v>
      </c>
      <c r="L1401" t="s">
        <v>4421</v>
      </c>
      <c r="M1401" t="s">
        <v>825</v>
      </c>
      <c r="N1401" t="s">
        <v>40</v>
      </c>
      <c r="O1401">
        <v>29855</v>
      </c>
      <c r="P1401">
        <v>34577</v>
      </c>
      <c r="Q1401" t="s">
        <v>59</v>
      </c>
      <c r="R1401">
        <v>26</v>
      </c>
      <c r="S1401" s="2">
        <v>44874</v>
      </c>
      <c r="T1401" t="s">
        <v>42</v>
      </c>
      <c r="U1401">
        <v>25939</v>
      </c>
      <c r="V1401" t="s">
        <v>106</v>
      </c>
      <c r="W1401">
        <v>401</v>
      </c>
      <c r="X1401" t="s">
        <v>44</v>
      </c>
      <c r="Y1401" t="s">
        <v>61</v>
      </c>
      <c r="Z1401">
        <v>0</v>
      </c>
      <c r="AA1401">
        <v>181</v>
      </c>
      <c r="AB1401">
        <v>31598</v>
      </c>
      <c r="AC1401" t="s">
        <v>107</v>
      </c>
    </row>
    <row r="1402" spans="1:29" x14ac:dyDescent="0.3">
      <c r="A1402" s="1" t="s">
        <v>29</v>
      </c>
      <c r="B1402" t="s">
        <v>541</v>
      </c>
      <c r="C1402" t="s">
        <v>1834</v>
      </c>
      <c r="D1402" t="s">
        <v>119</v>
      </c>
      <c r="E1402">
        <v>2</v>
      </c>
      <c r="F1402" t="s">
        <v>129</v>
      </c>
      <c r="G1402" t="s">
        <v>298</v>
      </c>
      <c r="H1402" t="s">
        <v>35</v>
      </c>
      <c r="I1402" t="s">
        <v>36</v>
      </c>
      <c r="J1402" t="s">
        <v>1226</v>
      </c>
      <c r="K1402">
        <v>1157232484</v>
      </c>
      <c r="L1402" t="s">
        <v>4422</v>
      </c>
      <c r="M1402" t="s">
        <v>1274</v>
      </c>
      <c r="N1402" t="s">
        <v>94</v>
      </c>
      <c r="O1402">
        <v>20303</v>
      </c>
      <c r="P1402">
        <v>24482</v>
      </c>
      <c r="Q1402" t="s">
        <v>59</v>
      </c>
      <c r="R1402">
        <v>904</v>
      </c>
      <c r="S1402" s="2">
        <v>44990</v>
      </c>
      <c r="T1402" s="2">
        <v>44994</v>
      </c>
      <c r="U1402">
        <v>6518</v>
      </c>
      <c r="V1402" t="s">
        <v>85</v>
      </c>
      <c r="W1402">
        <v>607</v>
      </c>
      <c r="X1402" t="s">
        <v>60</v>
      </c>
      <c r="Y1402" t="s">
        <v>61</v>
      </c>
      <c r="Z1402">
        <v>0</v>
      </c>
      <c r="AA1402">
        <v>787</v>
      </c>
      <c r="AB1402">
        <v>22821</v>
      </c>
      <c r="AC1402" t="s">
        <v>46</v>
      </c>
    </row>
    <row r="1403" spans="1:29" x14ac:dyDescent="0.3">
      <c r="A1403" s="1" t="s">
        <v>47</v>
      </c>
      <c r="B1403" t="s">
        <v>117</v>
      </c>
      <c r="C1403" t="s">
        <v>976</v>
      </c>
      <c r="D1403" t="s">
        <v>155</v>
      </c>
      <c r="E1403">
        <v>4</v>
      </c>
      <c r="F1403" t="s">
        <v>77</v>
      </c>
      <c r="G1403" t="s">
        <v>202</v>
      </c>
      <c r="H1403" t="s">
        <v>79</v>
      </c>
      <c r="I1403" t="s">
        <v>1695</v>
      </c>
      <c r="J1403" t="s">
        <v>1585</v>
      </c>
      <c r="K1403" t="s">
        <v>4423</v>
      </c>
      <c r="L1403" t="s">
        <v>4424</v>
      </c>
      <c r="M1403" t="s">
        <v>1484</v>
      </c>
      <c r="N1403" t="s">
        <v>58</v>
      </c>
      <c r="O1403">
        <v>12881</v>
      </c>
      <c r="P1403">
        <v>15539</v>
      </c>
      <c r="Q1403" t="s">
        <v>95</v>
      </c>
      <c r="R1403">
        <v>671</v>
      </c>
      <c r="S1403" s="2">
        <v>45294</v>
      </c>
      <c r="T1403" t="s">
        <v>42</v>
      </c>
      <c r="U1403">
        <v>0</v>
      </c>
      <c r="V1403" t="s">
        <v>106</v>
      </c>
      <c r="W1403">
        <v>555</v>
      </c>
      <c r="X1403" t="s">
        <v>44</v>
      </c>
      <c r="Y1403" t="s">
        <v>72</v>
      </c>
      <c r="Z1403">
        <v>1091</v>
      </c>
      <c r="AA1403">
        <v>503</v>
      </c>
      <c r="AB1403">
        <v>14784</v>
      </c>
      <c r="AC1403" t="s">
        <v>107</v>
      </c>
    </row>
    <row r="1404" spans="1:29" x14ac:dyDescent="0.3">
      <c r="A1404" s="1" t="s">
        <v>29</v>
      </c>
      <c r="B1404" t="s">
        <v>228</v>
      </c>
      <c r="C1404" t="s">
        <v>989</v>
      </c>
      <c r="D1404" t="s">
        <v>32</v>
      </c>
      <c r="E1404">
        <v>1</v>
      </c>
      <c r="F1404" t="s">
        <v>77</v>
      </c>
      <c r="G1404" t="s">
        <v>440</v>
      </c>
      <c r="H1404" t="s">
        <v>35</v>
      </c>
      <c r="I1404" t="s">
        <v>238</v>
      </c>
      <c r="J1404" t="s">
        <v>319</v>
      </c>
      <c r="K1404" t="s">
        <v>4425</v>
      </c>
      <c r="L1404" t="s">
        <v>4426</v>
      </c>
      <c r="M1404" t="s">
        <v>262</v>
      </c>
      <c r="N1404" t="s">
        <v>84</v>
      </c>
      <c r="O1404">
        <v>14552</v>
      </c>
      <c r="P1404">
        <v>17267</v>
      </c>
      <c r="Q1404" t="s">
        <v>95</v>
      </c>
      <c r="R1404">
        <v>999</v>
      </c>
      <c r="S1404" s="2">
        <v>44283</v>
      </c>
      <c r="T1404" t="s">
        <v>42</v>
      </c>
      <c r="U1404">
        <v>0</v>
      </c>
      <c r="V1404" t="s">
        <v>85</v>
      </c>
      <c r="W1404">
        <v>572</v>
      </c>
      <c r="X1404" t="s">
        <v>44</v>
      </c>
      <c r="Y1404" t="s">
        <v>72</v>
      </c>
      <c r="Z1404">
        <v>0</v>
      </c>
      <c r="AA1404">
        <v>476</v>
      </c>
      <c r="AB1404">
        <v>14581</v>
      </c>
      <c r="AC1404" t="s">
        <v>46</v>
      </c>
    </row>
    <row r="1405" spans="1:29" x14ac:dyDescent="0.3">
      <c r="A1405" s="1" t="s">
        <v>47</v>
      </c>
      <c r="B1405" t="s">
        <v>136</v>
      </c>
      <c r="C1405" t="s">
        <v>200</v>
      </c>
      <c r="D1405" t="s">
        <v>128</v>
      </c>
      <c r="E1405">
        <v>10</v>
      </c>
      <c r="F1405" t="s">
        <v>51</v>
      </c>
      <c r="G1405" t="s">
        <v>1075</v>
      </c>
      <c r="H1405" t="s">
        <v>79</v>
      </c>
      <c r="I1405" t="s">
        <v>1695</v>
      </c>
      <c r="J1405" t="s">
        <v>921</v>
      </c>
      <c r="K1405" t="s">
        <v>4427</v>
      </c>
      <c r="L1405" t="s">
        <v>4428</v>
      </c>
      <c r="M1405" t="s">
        <v>1128</v>
      </c>
      <c r="N1405" t="s">
        <v>94</v>
      </c>
      <c r="O1405">
        <v>24281</v>
      </c>
      <c r="P1405">
        <v>26645</v>
      </c>
      <c r="Q1405" t="s">
        <v>59</v>
      </c>
      <c r="R1405">
        <v>366</v>
      </c>
      <c r="S1405" s="2">
        <v>45209</v>
      </c>
      <c r="T1405" t="s">
        <v>42</v>
      </c>
      <c r="U1405">
        <v>41464</v>
      </c>
      <c r="V1405" t="s">
        <v>43</v>
      </c>
      <c r="W1405">
        <v>593</v>
      </c>
      <c r="X1405" t="s">
        <v>44</v>
      </c>
      <c r="Y1405" t="s">
        <v>45</v>
      </c>
      <c r="Z1405">
        <v>0</v>
      </c>
      <c r="AA1405">
        <v>840</v>
      </c>
      <c r="AB1405">
        <v>24525</v>
      </c>
      <c r="AC1405" t="s">
        <v>107</v>
      </c>
    </row>
    <row r="1406" spans="1:29" x14ac:dyDescent="0.3">
      <c r="A1406" s="1" t="s">
        <v>47</v>
      </c>
      <c r="B1406" t="s">
        <v>48</v>
      </c>
      <c r="C1406" t="s">
        <v>4088</v>
      </c>
      <c r="D1406" t="s">
        <v>178</v>
      </c>
      <c r="E1406">
        <v>1</v>
      </c>
      <c r="F1406" t="s">
        <v>51</v>
      </c>
      <c r="G1406" t="s">
        <v>1069</v>
      </c>
      <c r="H1406" t="s">
        <v>79</v>
      </c>
      <c r="I1406" t="s">
        <v>4429</v>
      </c>
      <c r="J1406" t="s">
        <v>211</v>
      </c>
      <c r="K1406" t="s">
        <v>4430</v>
      </c>
      <c r="L1406" t="s">
        <v>4431</v>
      </c>
      <c r="M1406" t="s">
        <v>1240</v>
      </c>
      <c r="N1406" t="s">
        <v>40</v>
      </c>
      <c r="O1406">
        <v>14207</v>
      </c>
      <c r="P1406">
        <v>18234</v>
      </c>
      <c r="Q1406" t="s">
        <v>59</v>
      </c>
      <c r="R1406">
        <v>434</v>
      </c>
      <c r="S1406" s="2">
        <v>45002</v>
      </c>
      <c r="T1406" t="s">
        <v>42</v>
      </c>
      <c r="U1406">
        <v>28337</v>
      </c>
      <c r="V1406" t="s">
        <v>71</v>
      </c>
      <c r="W1406">
        <v>701</v>
      </c>
      <c r="X1406" t="s">
        <v>44</v>
      </c>
      <c r="Y1406" t="s">
        <v>61</v>
      </c>
      <c r="Z1406">
        <v>0</v>
      </c>
      <c r="AA1406">
        <v>220</v>
      </c>
      <c r="AB1406">
        <v>15102</v>
      </c>
      <c r="AC1406" t="s">
        <v>107</v>
      </c>
    </row>
    <row r="1407" spans="1:29" x14ac:dyDescent="0.3">
      <c r="A1407" s="1" t="s">
        <v>47</v>
      </c>
      <c r="B1407" t="s">
        <v>234</v>
      </c>
      <c r="C1407" t="s">
        <v>3327</v>
      </c>
      <c r="D1407" t="s">
        <v>32</v>
      </c>
      <c r="E1407">
        <v>1</v>
      </c>
      <c r="F1407" t="s">
        <v>33</v>
      </c>
      <c r="G1407" t="s">
        <v>34</v>
      </c>
      <c r="H1407" t="s">
        <v>35</v>
      </c>
      <c r="I1407" t="s">
        <v>1634</v>
      </c>
      <c r="J1407" t="s">
        <v>3622</v>
      </c>
      <c r="K1407" t="s">
        <v>4432</v>
      </c>
      <c r="L1407" t="s">
        <v>4433</v>
      </c>
      <c r="M1407" t="s">
        <v>810</v>
      </c>
      <c r="N1407" t="s">
        <v>84</v>
      </c>
      <c r="O1407">
        <v>19742</v>
      </c>
      <c r="P1407">
        <v>23549</v>
      </c>
      <c r="Q1407" t="s">
        <v>59</v>
      </c>
      <c r="R1407">
        <v>968</v>
      </c>
      <c r="S1407" s="2">
        <v>44836</v>
      </c>
      <c r="T1407" t="s">
        <v>42</v>
      </c>
      <c r="U1407">
        <v>34085</v>
      </c>
      <c r="V1407" t="s">
        <v>71</v>
      </c>
      <c r="W1407">
        <v>629</v>
      </c>
      <c r="X1407" t="s">
        <v>44</v>
      </c>
      <c r="Y1407" t="s">
        <v>72</v>
      </c>
      <c r="Z1407">
        <v>0</v>
      </c>
      <c r="AA1407">
        <v>956</v>
      </c>
      <c r="AB1407">
        <v>23127</v>
      </c>
      <c r="AC1407" t="s">
        <v>73</v>
      </c>
    </row>
    <row r="1408" spans="1:29" x14ac:dyDescent="0.3">
      <c r="A1408" s="1" t="s">
        <v>29</v>
      </c>
      <c r="B1408" t="s">
        <v>327</v>
      </c>
      <c r="C1408" t="s">
        <v>1383</v>
      </c>
      <c r="D1408" t="s">
        <v>138</v>
      </c>
      <c r="E1408">
        <v>3</v>
      </c>
      <c r="F1408" t="s">
        <v>33</v>
      </c>
      <c r="G1408" t="s">
        <v>139</v>
      </c>
      <c r="H1408" t="s">
        <v>79</v>
      </c>
      <c r="I1408" t="s">
        <v>1061</v>
      </c>
      <c r="J1408" t="s">
        <v>224</v>
      </c>
      <c r="K1408" t="s">
        <v>4434</v>
      </c>
      <c r="L1408" t="s">
        <v>4435</v>
      </c>
      <c r="M1408" t="s">
        <v>2080</v>
      </c>
      <c r="N1408" t="s">
        <v>58</v>
      </c>
      <c r="O1408">
        <v>12351</v>
      </c>
      <c r="P1408">
        <v>16196</v>
      </c>
      <c r="Q1408" t="s">
        <v>59</v>
      </c>
      <c r="R1408">
        <v>900</v>
      </c>
      <c r="S1408" s="2">
        <v>44766</v>
      </c>
      <c r="T1408" s="2">
        <v>44779</v>
      </c>
      <c r="U1408">
        <v>13684</v>
      </c>
      <c r="V1408" t="s">
        <v>71</v>
      </c>
      <c r="W1408">
        <v>746</v>
      </c>
      <c r="X1408" t="s">
        <v>60</v>
      </c>
      <c r="Y1408" t="s">
        <v>45</v>
      </c>
      <c r="Z1408">
        <v>3183</v>
      </c>
      <c r="AA1408">
        <v>894</v>
      </c>
      <c r="AB1408">
        <v>13433</v>
      </c>
      <c r="AC1408" t="s">
        <v>107</v>
      </c>
    </row>
    <row r="1409" spans="1:29" x14ac:dyDescent="0.3">
      <c r="A1409" s="1" t="s">
        <v>47</v>
      </c>
      <c r="B1409" t="s">
        <v>117</v>
      </c>
      <c r="C1409" t="s">
        <v>865</v>
      </c>
      <c r="D1409" t="s">
        <v>352</v>
      </c>
      <c r="E1409">
        <v>7</v>
      </c>
      <c r="F1409" t="s">
        <v>120</v>
      </c>
      <c r="G1409" t="s">
        <v>543</v>
      </c>
      <c r="H1409" t="s">
        <v>79</v>
      </c>
      <c r="I1409" t="s">
        <v>869</v>
      </c>
      <c r="J1409" t="s">
        <v>347</v>
      </c>
      <c r="K1409" t="s">
        <v>4436</v>
      </c>
      <c r="L1409" t="s">
        <v>4437</v>
      </c>
      <c r="M1409" t="s">
        <v>248</v>
      </c>
      <c r="N1409" t="s">
        <v>40</v>
      </c>
      <c r="O1409">
        <v>14512</v>
      </c>
      <c r="P1409">
        <v>17309</v>
      </c>
      <c r="Q1409" t="s">
        <v>59</v>
      </c>
      <c r="R1409">
        <v>858</v>
      </c>
      <c r="S1409" s="2">
        <v>45166</v>
      </c>
      <c r="T1409" s="2">
        <v>45173</v>
      </c>
      <c r="U1409">
        <v>48222</v>
      </c>
      <c r="V1409" t="s">
        <v>85</v>
      </c>
      <c r="W1409">
        <v>695</v>
      </c>
      <c r="X1409" t="s">
        <v>60</v>
      </c>
      <c r="Y1409" t="s">
        <v>61</v>
      </c>
      <c r="Z1409">
        <v>0</v>
      </c>
      <c r="AA1409">
        <v>240</v>
      </c>
      <c r="AB1409">
        <v>15293</v>
      </c>
      <c r="AC1409" t="s">
        <v>73</v>
      </c>
    </row>
    <row r="1410" spans="1:29" x14ac:dyDescent="0.3">
      <c r="A1410" s="1" t="s">
        <v>29</v>
      </c>
      <c r="B1410" t="s">
        <v>86</v>
      </c>
      <c r="C1410" t="s">
        <v>1621</v>
      </c>
      <c r="D1410" t="s">
        <v>138</v>
      </c>
      <c r="E1410">
        <v>10</v>
      </c>
      <c r="F1410" t="s">
        <v>64</v>
      </c>
      <c r="G1410" t="s">
        <v>783</v>
      </c>
      <c r="H1410" t="s">
        <v>79</v>
      </c>
      <c r="I1410" t="s">
        <v>668</v>
      </c>
      <c r="J1410" t="s">
        <v>2450</v>
      </c>
      <c r="K1410" t="s">
        <v>4438</v>
      </c>
      <c r="L1410" t="s">
        <v>4439</v>
      </c>
      <c r="M1410" t="s">
        <v>1366</v>
      </c>
      <c r="N1410" t="s">
        <v>40</v>
      </c>
      <c r="O1410">
        <v>3625</v>
      </c>
      <c r="P1410">
        <v>6498</v>
      </c>
      <c r="Q1410" t="s">
        <v>41</v>
      </c>
      <c r="R1410">
        <v>308</v>
      </c>
      <c r="S1410" s="2">
        <v>44708</v>
      </c>
      <c r="T1410" s="2">
        <v>44738</v>
      </c>
      <c r="U1410">
        <v>0</v>
      </c>
      <c r="V1410" t="s">
        <v>106</v>
      </c>
      <c r="W1410">
        <v>645</v>
      </c>
      <c r="X1410" t="s">
        <v>60</v>
      </c>
      <c r="Y1410" t="s">
        <v>61</v>
      </c>
      <c r="Z1410">
        <v>0</v>
      </c>
      <c r="AA1410">
        <v>604</v>
      </c>
      <c r="AB1410">
        <v>4246</v>
      </c>
      <c r="AC1410" t="s">
        <v>46</v>
      </c>
    </row>
    <row r="1411" spans="1:29" x14ac:dyDescent="0.3">
      <c r="A1411" s="1" t="s">
        <v>47</v>
      </c>
      <c r="B1411" t="s">
        <v>117</v>
      </c>
      <c r="C1411" t="s">
        <v>1344</v>
      </c>
      <c r="D1411" t="s">
        <v>50</v>
      </c>
      <c r="E1411">
        <v>4</v>
      </c>
      <c r="F1411" t="s">
        <v>120</v>
      </c>
      <c r="G1411" t="s">
        <v>1533</v>
      </c>
      <c r="H1411" t="s">
        <v>35</v>
      </c>
      <c r="I1411" t="s">
        <v>1611</v>
      </c>
      <c r="J1411" t="s">
        <v>3406</v>
      </c>
      <c r="K1411" t="s">
        <v>4440</v>
      </c>
      <c r="L1411" t="s">
        <v>4441</v>
      </c>
      <c r="M1411" t="s">
        <v>925</v>
      </c>
      <c r="N1411" t="s">
        <v>40</v>
      </c>
      <c r="O1411">
        <v>10138</v>
      </c>
      <c r="P1411">
        <v>13093</v>
      </c>
      <c r="Q1411" t="s">
        <v>41</v>
      </c>
      <c r="R1411">
        <v>555</v>
      </c>
      <c r="S1411" s="2">
        <v>44493</v>
      </c>
      <c r="T1411" s="2">
        <v>44511</v>
      </c>
      <c r="U1411">
        <v>0</v>
      </c>
      <c r="V1411" t="s">
        <v>71</v>
      </c>
      <c r="W1411">
        <v>791</v>
      </c>
      <c r="X1411" t="s">
        <v>60</v>
      </c>
      <c r="Y1411" t="s">
        <v>45</v>
      </c>
      <c r="Z1411">
        <v>0</v>
      </c>
      <c r="AA1411">
        <v>802</v>
      </c>
      <c r="AB1411">
        <v>11213</v>
      </c>
      <c r="AC1411" t="s">
        <v>46</v>
      </c>
    </row>
    <row r="1412" spans="1:29" x14ac:dyDescent="0.3">
      <c r="A1412" s="1" t="s">
        <v>47</v>
      </c>
      <c r="B1412" t="s">
        <v>153</v>
      </c>
      <c r="C1412" t="s">
        <v>3475</v>
      </c>
      <c r="D1412" t="s">
        <v>138</v>
      </c>
      <c r="E1412">
        <v>3</v>
      </c>
      <c r="F1412" t="s">
        <v>77</v>
      </c>
      <c r="G1412" t="s">
        <v>365</v>
      </c>
      <c r="H1412" t="s">
        <v>35</v>
      </c>
      <c r="I1412" t="s">
        <v>4442</v>
      </c>
      <c r="J1412" t="s">
        <v>113</v>
      </c>
      <c r="K1412" t="s">
        <v>4443</v>
      </c>
      <c r="L1412" t="s">
        <v>4444</v>
      </c>
      <c r="M1412" t="s">
        <v>943</v>
      </c>
      <c r="N1412" t="s">
        <v>84</v>
      </c>
      <c r="O1412">
        <v>3599</v>
      </c>
      <c r="P1412">
        <v>7019</v>
      </c>
      <c r="Q1412" t="s">
        <v>41</v>
      </c>
      <c r="R1412">
        <v>618</v>
      </c>
      <c r="S1412" s="2">
        <v>45047</v>
      </c>
      <c r="T1412" s="2">
        <v>45051</v>
      </c>
      <c r="U1412">
        <v>0</v>
      </c>
      <c r="V1412" t="s">
        <v>43</v>
      </c>
      <c r="W1412">
        <v>629</v>
      </c>
      <c r="X1412" t="s">
        <v>60</v>
      </c>
      <c r="Y1412" t="s">
        <v>45</v>
      </c>
      <c r="Z1412">
        <v>0</v>
      </c>
      <c r="AA1412">
        <v>838</v>
      </c>
      <c r="AB1412">
        <v>4315</v>
      </c>
      <c r="AC1412" t="s">
        <v>46</v>
      </c>
    </row>
    <row r="1413" spans="1:29" x14ac:dyDescent="0.3">
      <c r="A1413" s="1" t="s">
        <v>29</v>
      </c>
      <c r="B1413" t="s">
        <v>363</v>
      </c>
      <c r="C1413" t="s">
        <v>2449</v>
      </c>
      <c r="D1413" t="s">
        <v>236</v>
      </c>
      <c r="E1413">
        <v>9</v>
      </c>
      <c r="F1413" t="s">
        <v>186</v>
      </c>
      <c r="G1413" t="s">
        <v>620</v>
      </c>
      <c r="H1413" t="s">
        <v>79</v>
      </c>
      <c r="I1413" t="s">
        <v>4445</v>
      </c>
      <c r="J1413" t="s">
        <v>180</v>
      </c>
      <c r="K1413" t="s">
        <v>4446</v>
      </c>
      <c r="L1413" t="s">
        <v>4447</v>
      </c>
      <c r="M1413" t="s">
        <v>431</v>
      </c>
      <c r="N1413" t="s">
        <v>40</v>
      </c>
      <c r="O1413">
        <v>23512</v>
      </c>
      <c r="P1413">
        <v>26344</v>
      </c>
      <c r="Q1413" t="s">
        <v>95</v>
      </c>
      <c r="R1413">
        <v>322</v>
      </c>
      <c r="S1413" s="2">
        <v>45118</v>
      </c>
      <c r="T1413" s="2">
        <v>45130</v>
      </c>
      <c r="U1413">
        <v>0</v>
      </c>
      <c r="V1413" t="s">
        <v>106</v>
      </c>
      <c r="W1413">
        <v>763</v>
      </c>
      <c r="X1413" t="s">
        <v>60</v>
      </c>
      <c r="Y1413" t="s">
        <v>45</v>
      </c>
      <c r="Z1413">
        <v>0</v>
      </c>
      <c r="AA1413">
        <v>749</v>
      </c>
      <c r="AB1413">
        <v>24331</v>
      </c>
      <c r="AC1413" t="s">
        <v>107</v>
      </c>
    </row>
    <row r="1414" spans="1:29" x14ac:dyDescent="0.3">
      <c r="A1414" s="1" t="s">
        <v>29</v>
      </c>
      <c r="B1414" t="s">
        <v>30</v>
      </c>
      <c r="C1414" t="s">
        <v>1954</v>
      </c>
      <c r="D1414" t="s">
        <v>98</v>
      </c>
      <c r="E1414">
        <v>8</v>
      </c>
      <c r="F1414" t="s">
        <v>51</v>
      </c>
      <c r="G1414" t="s">
        <v>1075</v>
      </c>
      <c r="H1414" t="s">
        <v>79</v>
      </c>
      <c r="I1414" t="s">
        <v>2940</v>
      </c>
      <c r="J1414" t="s">
        <v>2554</v>
      </c>
      <c r="K1414" t="s">
        <v>4448</v>
      </c>
      <c r="L1414" t="s">
        <v>4449</v>
      </c>
      <c r="M1414" t="s">
        <v>825</v>
      </c>
      <c r="N1414" t="s">
        <v>40</v>
      </c>
      <c r="O1414">
        <v>12247</v>
      </c>
      <c r="P1414">
        <v>14567</v>
      </c>
      <c r="Q1414" t="s">
        <v>59</v>
      </c>
      <c r="R1414">
        <v>170</v>
      </c>
      <c r="S1414" s="2">
        <v>44381</v>
      </c>
      <c r="T1414" s="2">
        <v>44395</v>
      </c>
      <c r="U1414">
        <v>3046</v>
      </c>
      <c r="V1414" t="s">
        <v>85</v>
      </c>
      <c r="W1414">
        <v>514</v>
      </c>
      <c r="X1414" t="s">
        <v>60</v>
      </c>
      <c r="Y1414" t="s">
        <v>72</v>
      </c>
      <c r="Z1414">
        <v>0</v>
      </c>
      <c r="AA1414">
        <v>935</v>
      </c>
      <c r="AB1414">
        <v>12594</v>
      </c>
      <c r="AC1414" t="s">
        <v>107</v>
      </c>
    </row>
    <row r="1415" spans="1:29" x14ac:dyDescent="0.3">
      <c r="A1415" s="1" t="s">
        <v>47</v>
      </c>
      <c r="B1415" t="s">
        <v>117</v>
      </c>
      <c r="C1415" t="s">
        <v>976</v>
      </c>
      <c r="D1415" t="s">
        <v>155</v>
      </c>
      <c r="E1415">
        <v>3</v>
      </c>
      <c r="F1415" t="s">
        <v>271</v>
      </c>
      <c r="G1415" t="s">
        <v>272</v>
      </c>
      <c r="H1415" t="s">
        <v>35</v>
      </c>
      <c r="I1415" t="s">
        <v>4450</v>
      </c>
      <c r="J1415" t="s">
        <v>123</v>
      </c>
      <c r="K1415" t="s">
        <v>4451</v>
      </c>
      <c r="L1415" t="s">
        <v>4452</v>
      </c>
      <c r="M1415" t="s">
        <v>925</v>
      </c>
      <c r="N1415" t="s">
        <v>40</v>
      </c>
      <c r="O1415">
        <v>21179</v>
      </c>
      <c r="P1415">
        <v>25421</v>
      </c>
      <c r="Q1415" t="s">
        <v>41</v>
      </c>
      <c r="R1415">
        <v>785</v>
      </c>
      <c r="S1415" s="2">
        <v>44805</v>
      </c>
      <c r="T1415" t="s">
        <v>42</v>
      </c>
      <c r="U1415">
        <v>0</v>
      </c>
      <c r="V1415" t="s">
        <v>43</v>
      </c>
      <c r="W1415">
        <v>417</v>
      </c>
      <c r="X1415" t="s">
        <v>44</v>
      </c>
      <c r="Y1415" t="s">
        <v>72</v>
      </c>
      <c r="Z1415">
        <v>0</v>
      </c>
      <c r="AA1415">
        <v>392</v>
      </c>
      <c r="AB1415">
        <v>21908</v>
      </c>
      <c r="AC1415" t="s">
        <v>107</v>
      </c>
    </row>
    <row r="1416" spans="1:29" x14ac:dyDescent="0.3">
      <c r="A1416" s="1" t="s">
        <v>47</v>
      </c>
      <c r="B1416" t="s">
        <v>161</v>
      </c>
      <c r="C1416" t="s">
        <v>317</v>
      </c>
      <c r="D1416" t="s">
        <v>257</v>
      </c>
      <c r="E1416">
        <v>3</v>
      </c>
      <c r="F1416" t="s">
        <v>120</v>
      </c>
      <c r="G1416" t="s">
        <v>329</v>
      </c>
      <c r="H1416" t="s">
        <v>35</v>
      </c>
      <c r="I1416" t="s">
        <v>2273</v>
      </c>
      <c r="J1416" t="s">
        <v>2446</v>
      </c>
      <c r="K1416" t="s">
        <v>4453</v>
      </c>
      <c r="L1416" t="s">
        <v>4454</v>
      </c>
      <c r="M1416" t="s">
        <v>687</v>
      </c>
      <c r="N1416" t="s">
        <v>40</v>
      </c>
      <c r="O1416">
        <v>27540</v>
      </c>
      <c r="P1416">
        <v>30660</v>
      </c>
      <c r="Q1416" t="s">
        <v>41</v>
      </c>
      <c r="R1416">
        <v>398</v>
      </c>
      <c r="S1416" s="2">
        <v>44409</v>
      </c>
      <c r="T1416" s="2">
        <v>44419</v>
      </c>
      <c r="U1416">
        <v>0</v>
      </c>
      <c r="V1416" t="s">
        <v>85</v>
      </c>
      <c r="W1416">
        <v>783</v>
      </c>
      <c r="X1416" t="s">
        <v>60</v>
      </c>
      <c r="Y1416" t="s">
        <v>61</v>
      </c>
      <c r="Z1416">
        <v>0</v>
      </c>
      <c r="AA1416">
        <v>895</v>
      </c>
      <c r="AB1416">
        <v>28748</v>
      </c>
      <c r="AC1416" t="s">
        <v>46</v>
      </c>
    </row>
    <row r="1417" spans="1:29" x14ac:dyDescent="0.3">
      <c r="A1417" s="1" t="s">
        <v>29</v>
      </c>
      <c r="B1417" t="s">
        <v>541</v>
      </c>
      <c r="C1417" t="s">
        <v>3205</v>
      </c>
      <c r="D1417" t="s">
        <v>257</v>
      </c>
      <c r="E1417">
        <v>2</v>
      </c>
      <c r="F1417" t="s">
        <v>271</v>
      </c>
      <c r="G1417" t="s">
        <v>400</v>
      </c>
      <c r="H1417" t="s">
        <v>35</v>
      </c>
      <c r="I1417" t="s">
        <v>921</v>
      </c>
      <c r="J1417" t="s">
        <v>2762</v>
      </c>
      <c r="K1417" t="s">
        <v>4455</v>
      </c>
      <c r="L1417" t="s">
        <v>4456</v>
      </c>
      <c r="M1417" t="s">
        <v>563</v>
      </c>
      <c r="N1417" t="s">
        <v>40</v>
      </c>
      <c r="O1417">
        <v>9768</v>
      </c>
      <c r="P1417">
        <v>13835</v>
      </c>
      <c r="Q1417" t="s">
        <v>95</v>
      </c>
      <c r="R1417">
        <v>840</v>
      </c>
      <c r="S1417" s="2">
        <v>45324</v>
      </c>
      <c r="T1417" t="s">
        <v>42</v>
      </c>
      <c r="U1417">
        <v>0</v>
      </c>
      <c r="V1417" t="s">
        <v>71</v>
      </c>
      <c r="W1417">
        <v>425</v>
      </c>
      <c r="X1417" t="s">
        <v>44</v>
      </c>
      <c r="Y1417" t="s">
        <v>61</v>
      </c>
      <c r="Z1417">
        <v>0</v>
      </c>
      <c r="AA1417">
        <v>872</v>
      </c>
      <c r="AB1417">
        <v>13383</v>
      </c>
      <c r="AC1417" t="s">
        <v>46</v>
      </c>
    </row>
    <row r="1418" spans="1:29" x14ac:dyDescent="0.3">
      <c r="A1418" s="1" t="s">
        <v>47</v>
      </c>
      <c r="B1418" t="s">
        <v>48</v>
      </c>
      <c r="C1418" t="s">
        <v>457</v>
      </c>
      <c r="D1418" t="s">
        <v>201</v>
      </c>
      <c r="E1418">
        <v>2</v>
      </c>
      <c r="F1418" t="s">
        <v>129</v>
      </c>
      <c r="G1418" t="s">
        <v>1528</v>
      </c>
      <c r="H1418" t="s">
        <v>35</v>
      </c>
      <c r="I1418" t="s">
        <v>490</v>
      </c>
      <c r="J1418" t="s">
        <v>4457</v>
      </c>
      <c r="K1418" t="s">
        <v>4458</v>
      </c>
      <c r="L1418" t="s">
        <v>4459</v>
      </c>
      <c r="M1418" t="s">
        <v>1240</v>
      </c>
      <c r="N1418" t="s">
        <v>94</v>
      </c>
      <c r="O1418">
        <v>19135</v>
      </c>
      <c r="P1418">
        <v>21315</v>
      </c>
      <c r="Q1418" t="s">
        <v>41</v>
      </c>
      <c r="R1418">
        <v>565</v>
      </c>
      <c r="S1418" s="2">
        <v>44443</v>
      </c>
      <c r="T1418" t="s">
        <v>42</v>
      </c>
      <c r="U1418">
        <v>0</v>
      </c>
      <c r="V1418" t="s">
        <v>85</v>
      </c>
      <c r="W1418">
        <v>589</v>
      </c>
      <c r="X1418" t="s">
        <v>44</v>
      </c>
      <c r="Y1418" t="s">
        <v>61</v>
      </c>
      <c r="Z1418">
        <v>0</v>
      </c>
      <c r="AA1418">
        <v>800</v>
      </c>
      <c r="AB1418">
        <v>20721</v>
      </c>
      <c r="AC1418" t="s">
        <v>107</v>
      </c>
    </row>
    <row r="1419" spans="1:29" x14ac:dyDescent="0.3">
      <c r="A1419" s="1" t="s">
        <v>29</v>
      </c>
      <c r="B1419" t="s">
        <v>363</v>
      </c>
      <c r="C1419" t="s">
        <v>770</v>
      </c>
      <c r="D1419" t="s">
        <v>178</v>
      </c>
      <c r="E1419">
        <v>10</v>
      </c>
      <c r="F1419" t="s">
        <v>64</v>
      </c>
      <c r="G1419" t="s">
        <v>1152</v>
      </c>
      <c r="H1419" t="s">
        <v>79</v>
      </c>
      <c r="I1419" t="s">
        <v>1589</v>
      </c>
      <c r="J1419" t="s">
        <v>878</v>
      </c>
      <c r="K1419" t="s">
        <v>4460</v>
      </c>
      <c r="L1419" t="s">
        <v>4461</v>
      </c>
      <c r="M1419" t="s">
        <v>705</v>
      </c>
      <c r="N1419" t="s">
        <v>84</v>
      </c>
      <c r="O1419">
        <v>21073</v>
      </c>
      <c r="P1419">
        <v>25104</v>
      </c>
      <c r="Q1419" t="s">
        <v>59</v>
      </c>
      <c r="R1419">
        <v>36</v>
      </c>
      <c r="S1419" s="2">
        <v>44574</v>
      </c>
      <c r="T1419" s="2">
        <v>44600</v>
      </c>
      <c r="U1419">
        <v>26615</v>
      </c>
      <c r="V1419" t="s">
        <v>106</v>
      </c>
      <c r="W1419">
        <v>802</v>
      </c>
      <c r="X1419" t="s">
        <v>60</v>
      </c>
      <c r="Y1419" t="s">
        <v>45</v>
      </c>
      <c r="Z1419">
        <v>0</v>
      </c>
      <c r="AA1419">
        <v>603</v>
      </c>
      <c r="AB1419">
        <v>23942</v>
      </c>
      <c r="AC1419" t="s">
        <v>107</v>
      </c>
    </row>
    <row r="1420" spans="1:29" x14ac:dyDescent="0.3">
      <c r="A1420" s="1" t="s">
        <v>29</v>
      </c>
      <c r="B1420" t="s">
        <v>86</v>
      </c>
      <c r="C1420" t="s">
        <v>87</v>
      </c>
      <c r="D1420" t="s">
        <v>110</v>
      </c>
      <c r="E1420">
        <v>2</v>
      </c>
      <c r="F1420" t="s">
        <v>99</v>
      </c>
      <c r="G1420" t="s">
        <v>1138</v>
      </c>
      <c r="H1420" t="s">
        <v>35</v>
      </c>
      <c r="I1420" t="s">
        <v>513</v>
      </c>
      <c r="J1420" t="s">
        <v>4462</v>
      </c>
      <c r="K1420" t="s">
        <v>4463</v>
      </c>
      <c r="L1420" t="s">
        <v>4464</v>
      </c>
      <c r="M1420" t="s">
        <v>1691</v>
      </c>
      <c r="N1420" t="s">
        <v>94</v>
      </c>
      <c r="O1420">
        <v>3889</v>
      </c>
      <c r="P1420">
        <v>8382</v>
      </c>
      <c r="Q1420" t="s">
        <v>59</v>
      </c>
      <c r="R1420">
        <v>249</v>
      </c>
      <c r="S1420" s="2">
        <v>44408</v>
      </c>
      <c r="T1420" t="s">
        <v>42</v>
      </c>
      <c r="U1420">
        <v>39625</v>
      </c>
      <c r="V1420" t="s">
        <v>71</v>
      </c>
      <c r="W1420">
        <v>452</v>
      </c>
      <c r="X1420" t="s">
        <v>44</v>
      </c>
      <c r="Y1420" t="s">
        <v>61</v>
      </c>
      <c r="Z1420">
        <v>0</v>
      </c>
      <c r="AA1420">
        <v>288</v>
      </c>
      <c r="AB1420">
        <v>6448</v>
      </c>
      <c r="AC1420" t="s">
        <v>107</v>
      </c>
    </row>
    <row r="1421" spans="1:29" x14ac:dyDescent="0.3">
      <c r="A1421" s="1" t="s">
        <v>29</v>
      </c>
      <c r="B1421" t="s">
        <v>541</v>
      </c>
      <c r="C1421" t="s">
        <v>2018</v>
      </c>
      <c r="D1421" t="s">
        <v>76</v>
      </c>
      <c r="E1421">
        <v>6</v>
      </c>
      <c r="F1421" t="s">
        <v>271</v>
      </c>
      <c r="G1421" t="s">
        <v>400</v>
      </c>
      <c r="H1421" t="s">
        <v>79</v>
      </c>
      <c r="I1421" t="s">
        <v>3291</v>
      </c>
      <c r="J1421" t="s">
        <v>1937</v>
      </c>
      <c r="K1421" t="s">
        <v>4465</v>
      </c>
      <c r="L1421" t="s">
        <v>4466</v>
      </c>
      <c r="M1421" t="s">
        <v>546</v>
      </c>
      <c r="N1421" t="s">
        <v>58</v>
      </c>
      <c r="O1421">
        <v>22247</v>
      </c>
      <c r="P1421">
        <v>25209</v>
      </c>
      <c r="Q1421" t="s">
        <v>95</v>
      </c>
      <c r="R1421">
        <v>850</v>
      </c>
      <c r="S1421" s="2">
        <v>45152</v>
      </c>
      <c r="T1421" s="2">
        <v>45173</v>
      </c>
      <c r="U1421">
        <v>0</v>
      </c>
      <c r="V1421" t="s">
        <v>43</v>
      </c>
      <c r="W1421">
        <v>827</v>
      </c>
      <c r="X1421" t="s">
        <v>60</v>
      </c>
      <c r="Y1421" t="s">
        <v>45</v>
      </c>
      <c r="Z1421">
        <v>3636</v>
      </c>
      <c r="AA1421">
        <v>865</v>
      </c>
      <c r="AB1421">
        <v>24182</v>
      </c>
      <c r="AC1421" t="s">
        <v>73</v>
      </c>
    </row>
    <row r="1422" spans="1:29" x14ac:dyDescent="0.3">
      <c r="A1422" s="1" t="s">
        <v>29</v>
      </c>
      <c r="B1422" t="s">
        <v>30</v>
      </c>
      <c r="C1422" t="s">
        <v>2187</v>
      </c>
      <c r="D1422" t="s">
        <v>352</v>
      </c>
      <c r="E1422">
        <v>4</v>
      </c>
      <c r="F1422" t="s">
        <v>120</v>
      </c>
      <c r="G1422" t="s">
        <v>489</v>
      </c>
      <c r="H1422" t="s">
        <v>35</v>
      </c>
      <c r="I1422" t="s">
        <v>1210</v>
      </c>
      <c r="J1422" t="s">
        <v>508</v>
      </c>
      <c r="K1422" t="s">
        <v>4467</v>
      </c>
      <c r="L1422" t="s">
        <v>4468</v>
      </c>
      <c r="M1422" t="s">
        <v>269</v>
      </c>
      <c r="N1422" t="s">
        <v>40</v>
      </c>
      <c r="O1422">
        <v>21999</v>
      </c>
      <c r="P1422">
        <v>24952</v>
      </c>
      <c r="Q1422" t="s">
        <v>95</v>
      </c>
      <c r="R1422">
        <v>597</v>
      </c>
      <c r="S1422" s="2">
        <v>44469</v>
      </c>
      <c r="T1422" t="s">
        <v>42</v>
      </c>
      <c r="U1422">
        <v>0</v>
      </c>
      <c r="V1422" t="s">
        <v>71</v>
      </c>
      <c r="W1422">
        <v>668</v>
      </c>
      <c r="X1422" t="s">
        <v>44</v>
      </c>
      <c r="Y1422" t="s">
        <v>61</v>
      </c>
      <c r="Z1422">
        <v>0</v>
      </c>
      <c r="AA1422">
        <v>910</v>
      </c>
      <c r="AB1422">
        <v>24939</v>
      </c>
      <c r="AC1422" t="s">
        <v>107</v>
      </c>
    </row>
    <row r="1423" spans="1:29" x14ac:dyDescent="0.3">
      <c r="A1423" s="1" t="s">
        <v>29</v>
      </c>
      <c r="B1423" t="s">
        <v>363</v>
      </c>
      <c r="C1423" t="s">
        <v>2262</v>
      </c>
      <c r="D1423" t="s">
        <v>76</v>
      </c>
      <c r="E1423">
        <v>10</v>
      </c>
      <c r="F1423" t="s">
        <v>221</v>
      </c>
      <c r="G1423" t="s">
        <v>222</v>
      </c>
      <c r="H1423" t="s">
        <v>79</v>
      </c>
      <c r="I1423" t="s">
        <v>1204</v>
      </c>
      <c r="J1423" t="s">
        <v>1530</v>
      </c>
      <c r="K1423" t="s">
        <v>4469</v>
      </c>
      <c r="L1423" t="s">
        <v>4470</v>
      </c>
      <c r="M1423" t="s">
        <v>2729</v>
      </c>
      <c r="N1423" t="s">
        <v>84</v>
      </c>
      <c r="O1423">
        <v>15979</v>
      </c>
      <c r="P1423">
        <v>20695</v>
      </c>
      <c r="Q1423" t="s">
        <v>59</v>
      </c>
      <c r="R1423">
        <v>919</v>
      </c>
      <c r="S1423" s="2">
        <v>44655</v>
      </c>
      <c r="T1423" s="2">
        <v>44683</v>
      </c>
      <c r="U1423">
        <v>43325</v>
      </c>
      <c r="V1423" t="s">
        <v>43</v>
      </c>
      <c r="W1423">
        <v>521</v>
      </c>
      <c r="X1423" t="s">
        <v>60</v>
      </c>
      <c r="Y1423" t="s">
        <v>61</v>
      </c>
      <c r="Z1423">
        <v>0</v>
      </c>
      <c r="AA1423">
        <v>135</v>
      </c>
      <c r="AB1423">
        <v>17830</v>
      </c>
      <c r="AC1423" t="s">
        <v>73</v>
      </c>
    </row>
    <row r="1424" spans="1:29" x14ac:dyDescent="0.3">
      <c r="A1424" s="1" t="s">
        <v>29</v>
      </c>
      <c r="B1424" t="s">
        <v>327</v>
      </c>
      <c r="C1424" t="s">
        <v>1091</v>
      </c>
      <c r="D1424" t="s">
        <v>155</v>
      </c>
      <c r="E1424">
        <v>4</v>
      </c>
      <c r="F1424" t="s">
        <v>77</v>
      </c>
      <c r="G1424" t="s">
        <v>202</v>
      </c>
      <c r="H1424" t="s">
        <v>79</v>
      </c>
      <c r="I1424" t="s">
        <v>292</v>
      </c>
      <c r="J1424" t="s">
        <v>1065</v>
      </c>
      <c r="K1424" t="s">
        <v>4471</v>
      </c>
      <c r="L1424" t="s">
        <v>4472</v>
      </c>
      <c r="M1424" t="s">
        <v>2350</v>
      </c>
      <c r="N1424" t="s">
        <v>40</v>
      </c>
      <c r="O1424">
        <v>24038</v>
      </c>
      <c r="P1424">
        <v>27430</v>
      </c>
      <c r="Q1424" t="s">
        <v>41</v>
      </c>
      <c r="R1424">
        <v>770</v>
      </c>
      <c r="S1424" s="2">
        <v>44817</v>
      </c>
      <c r="T1424" s="2">
        <v>44823</v>
      </c>
      <c r="U1424">
        <v>0</v>
      </c>
      <c r="V1424" t="s">
        <v>85</v>
      </c>
      <c r="W1424">
        <v>646</v>
      </c>
      <c r="X1424" t="s">
        <v>60</v>
      </c>
      <c r="Y1424" t="s">
        <v>45</v>
      </c>
      <c r="Z1424">
        <v>0</v>
      </c>
      <c r="AA1424">
        <v>954</v>
      </c>
      <c r="AB1424">
        <v>25364</v>
      </c>
      <c r="AC1424" t="s">
        <v>107</v>
      </c>
    </row>
    <row r="1425" spans="1:29" x14ac:dyDescent="0.3">
      <c r="A1425" s="1" t="s">
        <v>47</v>
      </c>
      <c r="B1425" t="s">
        <v>234</v>
      </c>
      <c r="C1425" t="s">
        <v>1588</v>
      </c>
      <c r="D1425" t="s">
        <v>257</v>
      </c>
      <c r="E1425">
        <v>4</v>
      </c>
      <c r="F1425" t="s">
        <v>64</v>
      </c>
      <c r="G1425" t="s">
        <v>433</v>
      </c>
      <c r="H1425" t="s">
        <v>79</v>
      </c>
      <c r="I1425" t="s">
        <v>1418</v>
      </c>
      <c r="J1425" t="s">
        <v>123</v>
      </c>
      <c r="K1425" t="s">
        <v>4473</v>
      </c>
      <c r="L1425" t="s">
        <v>4474</v>
      </c>
      <c r="M1425" t="s">
        <v>2944</v>
      </c>
      <c r="N1425" t="s">
        <v>40</v>
      </c>
      <c r="O1425">
        <v>24691</v>
      </c>
      <c r="P1425">
        <v>28089</v>
      </c>
      <c r="Q1425" t="s">
        <v>95</v>
      </c>
      <c r="R1425">
        <v>627</v>
      </c>
      <c r="S1425" s="2">
        <v>44669</v>
      </c>
      <c r="T1425" t="s">
        <v>42</v>
      </c>
      <c r="U1425">
        <v>0</v>
      </c>
      <c r="V1425" t="s">
        <v>106</v>
      </c>
      <c r="W1425">
        <v>641</v>
      </c>
      <c r="X1425" t="s">
        <v>44</v>
      </c>
      <c r="Y1425" t="s">
        <v>72</v>
      </c>
      <c r="Z1425">
        <v>0</v>
      </c>
      <c r="AA1425">
        <v>638</v>
      </c>
      <c r="AB1425">
        <v>27205</v>
      </c>
      <c r="AC1425" t="s">
        <v>73</v>
      </c>
    </row>
    <row r="1426" spans="1:29" x14ac:dyDescent="0.3">
      <c r="A1426" s="1" t="s">
        <v>29</v>
      </c>
      <c r="B1426" t="s">
        <v>96</v>
      </c>
      <c r="C1426" t="s">
        <v>1389</v>
      </c>
      <c r="D1426" t="s">
        <v>32</v>
      </c>
      <c r="E1426">
        <v>10</v>
      </c>
      <c r="F1426" t="s">
        <v>64</v>
      </c>
      <c r="G1426" t="s">
        <v>802</v>
      </c>
      <c r="H1426" t="s">
        <v>35</v>
      </c>
      <c r="I1426" t="s">
        <v>2705</v>
      </c>
      <c r="J1426" t="s">
        <v>2315</v>
      </c>
      <c r="K1426" t="s">
        <v>4475</v>
      </c>
      <c r="L1426" t="s">
        <v>4476</v>
      </c>
      <c r="M1426" t="s">
        <v>1136</v>
      </c>
      <c r="N1426" t="s">
        <v>58</v>
      </c>
      <c r="O1426">
        <v>26398</v>
      </c>
      <c r="P1426">
        <v>30976</v>
      </c>
      <c r="Q1426" t="s">
        <v>95</v>
      </c>
      <c r="R1426">
        <v>96</v>
      </c>
      <c r="S1426" s="2">
        <v>45076</v>
      </c>
      <c r="T1426" s="2">
        <v>45083</v>
      </c>
      <c r="U1426">
        <v>0</v>
      </c>
      <c r="V1426" t="s">
        <v>71</v>
      </c>
      <c r="W1426">
        <v>471</v>
      </c>
      <c r="X1426" t="s">
        <v>60</v>
      </c>
      <c r="Y1426" t="s">
        <v>45</v>
      </c>
      <c r="Z1426">
        <v>4149</v>
      </c>
      <c r="AA1426">
        <v>379</v>
      </c>
      <c r="AB1426">
        <v>26595</v>
      </c>
      <c r="AC1426" t="s">
        <v>46</v>
      </c>
    </row>
    <row r="1427" spans="1:29" x14ac:dyDescent="0.3">
      <c r="A1427" s="1" t="s">
        <v>47</v>
      </c>
      <c r="B1427" t="s">
        <v>234</v>
      </c>
      <c r="C1427" t="s">
        <v>3602</v>
      </c>
      <c r="D1427" t="s">
        <v>50</v>
      </c>
      <c r="E1427">
        <v>6</v>
      </c>
      <c r="F1427" t="s">
        <v>77</v>
      </c>
      <c r="G1427" t="s">
        <v>78</v>
      </c>
      <c r="H1427" t="s">
        <v>79</v>
      </c>
      <c r="I1427" t="s">
        <v>921</v>
      </c>
      <c r="J1427" t="s">
        <v>1462</v>
      </c>
      <c r="K1427" t="s">
        <v>4477</v>
      </c>
      <c r="L1427" t="s">
        <v>4478</v>
      </c>
      <c r="M1427" t="s">
        <v>984</v>
      </c>
      <c r="N1427" t="s">
        <v>40</v>
      </c>
      <c r="O1427">
        <v>10510</v>
      </c>
      <c r="P1427">
        <v>14610</v>
      </c>
      <c r="Q1427" t="s">
        <v>95</v>
      </c>
      <c r="R1427">
        <v>136</v>
      </c>
      <c r="S1427" s="2">
        <v>44432</v>
      </c>
      <c r="T1427" s="2">
        <v>44436</v>
      </c>
      <c r="U1427">
        <v>0</v>
      </c>
      <c r="V1427" t="s">
        <v>85</v>
      </c>
      <c r="W1427">
        <v>461</v>
      </c>
      <c r="X1427" t="s">
        <v>60</v>
      </c>
      <c r="Y1427" t="s">
        <v>45</v>
      </c>
      <c r="Z1427">
        <v>0</v>
      </c>
      <c r="AA1427">
        <v>792</v>
      </c>
      <c r="AB1427">
        <v>13023</v>
      </c>
      <c r="AC1427" t="s">
        <v>73</v>
      </c>
    </row>
    <row r="1428" spans="1:29" x14ac:dyDescent="0.3">
      <c r="A1428" s="1" t="s">
        <v>47</v>
      </c>
      <c r="B1428" t="s">
        <v>161</v>
      </c>
      <c r="C1428" t="s">
        <v>317</v>
      </c>
      <c r="D1428" t="s">
        <v>128</v>
      </c>
      <c r="E1428">
        <v>8</v>
      </c>
      <c r="F1428" t="s">
        <v>51</v>
      </c>
      <c r="G1428" t="s">
        <v>1069</v>
      </c>
      <c r="H1428" t="s">
        <v>35</v>
      </c>
      <c r="I1428" t="s">
        <v>1501</v>
      </c>
      <c r="J1428" t="s">
        <v>1585</v>
      </c>
      <c r="K1428" t="s">
        <v>4479</v>
      </c>
      <c r="L1428" t="s">
        <v>4480</v>
      </c>
      <c r="M1428" t="s">
        <v>283</v>
      </c>
      <c r="N1428" t="s">
        <v>94</v>
      </c>
      <c r="O1428">
        <v>28245</v>
      </c>
      <c r="P1428">
        <v>31654</v>
      </c>
      <c r="Q1428" t="s">
        <v>41</v>
      </c>
      <c r="R1428">
        <v>661</v>
      </c>
      <c r="S1428" s="2">
        <v>44358</v>
      </c>
      <c r="T1428" t="s">
        <v>42</v>
      </c>
      <c r="U1428">
        <v>0</v>
      </c>
      <c r="V1428" t="s">
        <v>43</v>
      </c>
      <c r="W1428">
        <v>731</v>
      </c>
      <c r="X1428" t="s">
        <v>44</v>
      </c>
      <c r="Y1428" t="s">
        <v>72</v>
      </c>
      <c r="Z1428">
        <v>0</v>
      </c>
      <c r="AA1428">
        <v>103</v>
      </c>
      <c r="AB1428">
        <v>29813</v>
      </c>
      <c r="AC1428" t="s">
        <v>73</v>
      </c>
    </row>
    <row r="1429" spans="1:29" x14ac:dyDescent="0.3">
      <c r="A1429" s="1" t="s">
        <v>47</v>
      </c>
      <c r="B1429" t="s">
        <v>145</v>
      </c>
      <c r="C1429" t="s">
        <v>270</v>
      </c>
      <c r="D1429" t="s">
        <v>257</v>
      </c>
      <c r="E1429">
        <v>5</v>
      </c>
      <c r="F1429" t="s">
        <v>221</v>
      </c>
      <c r="G1429" t="s">
        <v>506</v>
      </c>
      <c r="H1429" t="s">
        <v>35</v>
      </c>
      <c r="I1429" t="s">
        <v>921</v>
      </c>
      <c r="J1429" t="s">
        <v>1604</v>
      </c>
      <c r="K1429" t="s">
        <v>4481</v>
      </c>
      <c r="L1429" t="s">
        <v>4482</v>
      </c>
      <c r="M1429" t="s">
        <v>499</v>
      </c>
      <c r="N1429" t="s">
        <v>58</v>
      </c>
      <c r="O1429">
        <v>22078</v>
      </c>
      <c r="P1429">
        <v>25456</v>
      </c>
      <c r="Q1429" t="s">
        <v>41</v>
      </c>
      <c r="R1429">
        <v>258</v>
      </c>
      <c r="S1429" s="2">
        <v>44471</v>
      </c>
      <c r="T1429" t="s">
        <v>42</v>
      </c>
      <c r="U1429">
        <v>0</v>
      </c>
      <c r="V1429" t="s">
        <v>71</v>
      </c>
      <c r="W1429">
        <v>717</v>
      </c>
      <c r="X1429" t="s">
        <v>44</v>
      </c>
      <c r="Y1429" t="s">
        <v>45</v>
      </c>
      <c r="Z1429">
        <v>1991</v>
      </c>
      <c r="AA1429">
        <v>640</v>
      </c>
      <c r="AB1429">
        <v>24314</v>
      </c>
      <c r="AC1429" t="s">
        <v>107</v>
      </c>
    </row>
    <row r="1430" spans="1:29" x14ac:dyDescent="0.3">
      <c r="A1430" s="1" t="s">
        <v>47</v>
      </c>
      <c r="B1430" t="s">
        <v>117</v>
      </c>
      <c r="C1430" t="s">
        <v>1406</v>
      </c>
      <c r="D1430" t="s">
        <v>50</v>
      </c>
      <c r="E1430">
        <v>9</v>
      </c>
      <c r="F1430" t="s">
        <v>221</v>
      </c>
      <c r="G1430" t="s">
        <v>667</v>
      </c>
      <c r="H1430" t="s">
        <v>79</v>
      </c>
      <c r="I1430" t="s">
        <v>966</v>
      </c>
      <c r="J1430" t="s">
        <v>2280</v>
      </c>
      <c r="K1430" t="s">
        <v>4483</v>
      </c>
      <c r="L1430" t="s">
        <v>4484</v>
      </c>
      <c r="M1430" t="s">
        <v>126</v>
      </c>
      <c r="N1430" t="s">
        <v>40</v>
      </c>
      <c r="O1430">
        <v>24211</v>
      </c>
      <c r="P1430">
        <v>26478</v>
      </c>
      <c r="Q1430" t="s">
        <v>41</v>
      </c>
      <c r="R1430">
        <v>663</v>
      </c>
      <c r="S1430" s="2">
        <v>44700</v>
      </c>
      <c r="T1430" s="2">
        <v>44730</v>
      </c>
      <c r="U1430">
        <v>0</v>
      </c>
      <c r="V1430" t="s">
        <v>85</v>
      </c>
      <c r="W1430">
        <v>400</v>
      </c>
      <c r="X1430" t="s">
        <v>60</v>
      </c>
      <c r="Y1430" t="s">
        <v>72</v>
      </c>
      <c r="Z1430">
        <v>0</v>
      </c>
      <c r="AA1430">
        <v>494</v>
      </c>
      <c r="AB1430">
        <v>25702</v>
      </c>
      <c r="AC1430" t="s">
        <v>107</v>
      </c>
    </row>
    <row r="1431" spans="1:29" x14ac:dyDescent="0.3">
      <c r="A1431" s="1" t="s">
        <v>29</v>
      </c>
      <c r="B1431" t="s">
        <v>86</v>
      </c>
      <c r="C1431" t="s">
        <v>2143</v>
      </c>
      <c r="D1431" t="s">
        <v>178</v>
      </c>
      <c r="E1431">
        <v>2</v>
      </c>
      <c r="F1431" t="s">
        <v>77</v>
      </c>
      <c r="G1431" t="s">
        <v>932</v>
      </c>
      <c r="H1431" t="s">
        <v>79</v>
      </c>
      <c r="I1431" t="s">
        <v>656</v>
      </c>
      <c r="J1431" t="s">
        <v>1626</v>
      </c>
      <c r="K1431" t="s">
        <v>4485</v>
      </c>
      <c r="L1431" t="s">
        <v>4486</v>
      </c>
      <c r="M1431" t="s">
        <v>1015</v>
      </c>
      <c r="N1431" t="s">
        <v>40</v>
      </c>
      <c r="O1431">
        <v>16281</v>
      </c>
      <c r="P1431">
        <v>20809</v>
      </c>
      <c r="Q1431" t="s">
        <v>95</v>
      </c>
      <c r="R1431">
        <v>904</v>
      </c>
      <c r="S1431" s="2">
        <v>44764</v>
      </c>
      <c r="T1431" t="s">
        <v>42</v>
      </c>
      <c r="U1431">
        <v>0</v>
      </c>
      <c r="V1431" t="s">
        <v>85</v>
      </c>
      <c r="W1431">
        <v>607</v>
      </c>
      <c r="X1431" t="s">
        <v>44</v>
      </c>
      <c r="Y1431" t="s">
        <v>72</v>
      </c>
      <c r="Z1431">
        <v>0</v>
      </c>
      <c r="AA1431">
        <v>886</v>
      </c>
      <c r="AB1431">
        <v>16536</v>
      </c>
      <c r="AC1431" t="s">
        <v>73</v>
      </c>
    </row>
    <row r="1432" spans="1:29" x14ac:dyDescent="0.3">
      <c r="A1432" s="1" t="s">
        <v>29</v>
      </c>
      <c r="B1432" t="s">
        <v>86</v>
      </c>
      <c r="C1432" t="s">
        <v>2490</v>
      </c>
      <c r="D1432" t="s">
        <v>119</v>
      </c>
      <c r="E1432">
        <v>1</v>
      </c>
      <c r="F1432" t="s">
        <v>77</v>
      </c>
      <c r="G1432" t="s">
        <v>78</v>
      </c>
      <c r="H1432" t="s">
        <v>79</v>
      </c>
      <c r="I1432" t="s">
        <v>131</v>
      </c>
      <c r="J1432" t="s">
        <v>1887</v>
      </c>
      <c r="K1432" t="s">
        <v>4487</v>
      </c>
      <c r="L1432" t="s">
        <v>4488</v>
      </c>
      <c r="M1432" t="s">
        <v>1366</v>
      </c>
      <c r="N1432" t="s">
        <v>40</v>
      </c>
      <c r="O1432">
        <v>7059</v>
      </c>
      <c r="P1432">
        <v>9165</v>
      </c>
      <c r="Q1432" t="s">
        <v>95</v>
      </c>
      <c r="R1432">
        <v>651</v>
      </c>
      <c r="S1432" s="2">
        <v>44370</v>
      </c>
      <c r="T1432" s="2">
        <v>44399</v>
      </c>
      <c r="U1432">
        <v>0</v>
      </c>
      <c r="V1432" t="s">
        <v>106</v>
      </c>
      <c r="W1432">
        <v>409</v>
      </c>
      <c r="X1432" t="s">
        <v>60</v>
      </c>
      <c r="Y1432" t="s">
        <v>45</v>
      </c>
      <c r="Z1432">
        <v>0</v>
      </c>
      <c r="AA1432">
        <v>127</v>
      </c>
      <c r="AB1432">
        <v>7342</v>
      </c>
      <c r="AC1432" t="s">
        <v>73</v>
      </c>
    </row>
    <row r="1433" spans="1:29" x14ac:dyDescent="0.3">
      <c r="A1433" s="1" t="s">
        <v>29</v>
      </c>
      <c r="B1433" t="s">
        <v>62</v>
      </c>
      <c r="C1433" t="s">
        <v>2040</v>
      </c>
      <c r="D1433" t="s">
        <v>169</v>
      </c>
      <c r="E1433">
        <v>1</v>
      </c>
      <c r="F1433" t="s">
        <v>221</v>
      </c>
      <c r="G1433" t="s">
        <v>250</v>
      </c>
      <c r="H1433" t="s">
        <v>35</v>
      </c>
      <c r="I1433" t="s">
        <v>4489</v>
      </c>
      <c r="J1433" t="s">
        <v>4490</v>
      </c>
      <c r="K1433" t="s">
        <v>4491</v>
      </c>
      <c r="L1433" t="s">
        <v>4492</v>
      </c>
      <c r="M1433" t="s">
        <v>326</v>
      </c>
      <c r="N1433" t="s">
        <v>40</v>
      </c>
      <c r="O1433">
        <v>19940</v>
      </c>
      <c r="P1433">
        <v>23974</v>
      </c>
      <c r="Q1433" t="s">
        <v>59</v>
      </c>
      <c r="R1433">
        <v>128</v>
      </c>
      <c r="S1433" s="2">
        <v>44853</v>
      </c>
      <c r="T1433" s="2">
        <v>44854</v>
      </c>
      <c r="U1433">
        <v>24567</v>
      </c>
      <c r="V1433" t="s">
        <v>85</v>
      </c>
      <c r="W1433">
        <v>830</v>
      </c>
      <c r="X1433" t="s">
        <v>60</v>
      </c>
      <c r="Y1433" t="s">
        <v>61</v>
      </c>
      <c r="Z1433">
        <v>0</v>
      </c>
      <c r="AA1433">
        <v>347</v>
      </c>
      <c r="AB1433">
        <v>22823</v>
      </c>
      <c r="AC1433" t="s">
        <v>73</v>
      </c>
    </row>
    <row r="1434" spans="1:29" x14ac:dyDescent="0.3">
      <c r="A1434" s="1" t="s">
        <v>47</v>
      </c>
      <c r="B1434" t="s">
        <v>48</v>
      </c>
      <c r="C1434" t="s">
        <v>3305</v>
      </c>
      <c r="D1434" t="s">
        <v>169</v>
      </c>
      <c r="E1434">
        <v>3</v>
      </c>
      <c r="F1434" t="s">
        <v>64</v>
      </c>
      <c r="G1434" t="s">
        <v>65</v>
      </c>
      <c r="H1434" t="s">
        <v>35</v>
      </c>
      <c r="I1434" t="s">
        <v>4493</v>
      </c>
      <c r="J1434" t="s">
        <v>224</v>
      </c>
      <c r="K1434" t="s">
        <v>4494</v>
      </c>
      <c r="L1434" t="s">
        <v>4495</v>
      </c>
      <c r="M1434" t="s">
        <v>556</v>
      </c>
      <c r="N1434" t="s">
        <v>84</v>
      </c>
      <c r="O1434">
        <v>4675</v>
      </c>
      <c r="P1434">
        <v>8573</v>
      </c>
      <c r="Q1434" t="s">
        <v>59</v>
      </c>
      <c r="R1434">
        <v>968</v>
      </c>
      <c r="S1434" s="2">
        <v>44410</v>
      </c>
      <c r="T1434" s="2">
        <v>44429</v>
      </c>
      <c r="U1434">
        <v>40137</v>
      </c>
      <c r="V1434" t="s">
        <v>71</v>
      </c>
      <c r="W1434">
        <v>647</v>
      </c>
      <c r="X1434" t="s">
        <v>60</v>
      </c>
      <c r="Y1434" t="s">
        <v>61</v>
      </c>
      <c r="Z1434">
        <v>0</v>
      </c>
      <c r="AA1434">
        <v>460</v>
      </c>
      <c r="AB1434">
        <v>7277</v>
      </c>
      <c r="AC1434" t="s">
        <v>46</v>
      </c>
    </row>
    <row r="1435" spans="1:29" x14ac:dyDescent="0.3">
      <c r="A1435" s="1" t="s">
        <v>47</v>
      </c>
      <c r="B1435" t="s">
        <v>108</v>
      </c>
      <c r="C1435" t="s">
        <v>439</v>
      </c>
      <c r="D1435" t="s">
        <v>236</v>
      </c>
      <c r="E1435">
        <v>10</v>
      </c>
      <c r="F1435" t="s">
        <v>64</v>
      </c>
      <c r="G1435" t="s">
        <v>65</v>
      </c>
      <c r="H1435" t="s">
        <v>79</v>
      </c>
      <c r="I1435" t="s">
        <v>1841</v>
      </c>
      <c r="J1435" t="s">
        <v>54</v>
      </c>
      <c r="K1435" t="s">
        <v>4496</v>
      </c>
      <c r="L1435" t="s">
        <v>4497</v>
      </c>
      <c r="M1435" t="s">
        <v>1768</v>
      </c>
      <c r="N1435" t="s">
        <v>40</v>
      </c>
      <c r="O1435">
        <v>11708</v>
      </c>
      <c r="P1435">
        <v>15698</v>
      </c>
      <c r="Q1435" t="s">
        <v>59</v>
      </c>
      <c r="R1435">
        <v>44</v>
      </c>
      <c r="S1435" s="2">
        <v>45325</v>
      </c>
      <c r="T1435" t="s">
        <v>42</v>
      </c>
      <c r="U1435">
        <v>230</v>
      </c>
      <c r="V1435" t="s">
        <v>43</v>
      </c>
      <c r="W1435">
        <v>614</v>
      </c>
      <c r="X1435" t="s">
        <v>44</v>
      </c>
      <c r="Y1435" t="s">
        <v>72</v>
      </c>
      <c r="Z1435">
        <v>0</v>
      </c>
      <c r="AA1435">
        <v>39</v>
      </c>
      <c r="AB1435">
        <v>14191</v>
      </c>
      <c r="AC1435" t="s">
        <v>73</v>
      </c>
    </row>
    <row r="1436" spans="1:29" x14ac:dyDescent="0.3">
      <c r="A1436" s="1" t="s">
        <v>29</v>
      </c>
      <c r="B1436" t="s">
        <v>228</v>
      </c>
      <c r="C1436" t="s">
        <v>2850</v>
      </c>
      <c r="D1436" t="s">
        <v>50</v>
      </c>
      <c r="E1436">
        <v>3</v>
      </c>
      <c r="F1436" t="s">
        <v>120</v>
      </c>
      <c r="G1436" t="s">
        <v>543</v>
      </c>
      <c r="H1436" t="s">
        <v>35</v>
      </c>
      <c r="I1436" t="s">
        <v>4192</v>
      </c>
      <c r="J1436" t="s">
        <v>3259</v>
      </c>
      <c r="K1436" t="s">
        <v>4498</v>
      </c>
      <c r="L1436" t="s">
        <v>4499</v>
      </c>
      <c r="M1436" t="s">
        <v>993</v>
      </c>
      <c r="N1436" t="s">
        <v>84</v>
      </c>
      <c r="O1436">
        <v>28212</v>
      </c>
      <c r="P1436">
        <v>30823</v>
      </c>
      <c r="Q1436" t="s">
        <v>41</v>
      </c>
      <c r="R1436">
        <v>498</v>
      </c>
      <c r="S1436" s="2">
        <v>45132</v>
      </c>
      <c r="T1436" t="s">
        <v>42</v>
      </c>
      <c r="U1436">
        <v>0</v>
      </c>
      <c r="V1436" t="s">
        <v>43</v>
      </c>
      <c r="W1436">
        <v>738</v>
      </c>
      <c r="X1436" t="s">
        <v>44</v>
      </c>
      <c r="Y1436" t="s">
        <v>61</v>
      </c>
      <c r="Z1436">
        <v>0</v>
      </c>
      <c r="AA1436">
        <v>170</v>
      </c>
      <c r="AB1436">
        <v>29539</v>
      </c>
      <c r="AC1436" t="s">
        <v>73</v>
      </c>
    </row>
    <row r="1437" spans="1:29" x14ac:dyDescent="0.3">
      <c r="A1437" s="1" t="s">
        <v>47</v>
      </c>
      <c r="B1437" t="s">
        <v>117</v>
      </c>
      <c r="C1437" t="s">
        <v>865</v>
      </c>
      <c r="D1437" t="s">
        <v>110</v>
      </c>
      <c r="E1437">
        <v>4</v>
      </c>
      <c r="F1437" t="s">
        <v>99</v>
      </c>
      <c r="G1437" t="s">
        <v>100</v>
      </c>
      <c r="H1437" t="s">
        <v>79</v>
      </c>
      <c r="I1437" t="s">
        <v>265</v>
      </c>
      <c r="J1437" t="s">
        <v>524</v>
      </c>
      <c r="K1437" t="s">
        <v>4500</v>
      </c>
      <c r="L1437" t="s">
        <v>4501</v>
      </c>
      <c r="M1437" t="s">
        <v>925</v>
      </c>
      <c r="N1437" t="s">
        <v>84</v>
      </c>
      <c r="O1437">
        <v>14471</v>
      </c>
      <c r="P1437">
        <v>18497</v>
      </c>
      <c r="Q1437" t="s">
        <v>95</v>
      </c>
      <c r="R1437">
        <v>727</v>
      </c>
      <c r="S1437" s="2">
        <v>45061</v>
      </c>
      <c r="T1437" s="2">
        <v>45070</v>
      </c>
      <c r="U1437">
        <v>0</v>
      </c>
      <c r="V1437" t="s">
        <v>71</v>
      </c>
      <c r="W1437">
        <v>700</v>
      </c>
      <c r="X1437" t="s">
        <v>60</v>
      </c>
      <c r="Y1437" t="s">
        <v>72</v>
      </c>
      <c r="Z1437">
        <v>0</v>
      </c>
      <c r="AA1437">
        <v>63</v>
      </c>
      <c r="AB1437">
        <v>16476</v>
      </c>
      <c r="AC1437" t="s">
        <v>73</v>
      </c>
    </row>
    <row r="1438" spans="1:29" x14ac:dyDescent="0.3">
      <c r="A1438" s="1" t="s">
        <v>47</v>
      </c>
      <c r="B1438" t="s">
        <v>234</v>
      </c>
      <c r="C1438" t="s">
        <v>1375</v>
      </c>
      <c r="D1438" t="s">
        <v>138</v>
      </c>
      <c r="E1438">
        <v>6</v>
      </c>
      <c r="F1438" t="s">
        <v>33</v>
      </c>
      <c r="G1438" t="s">
        <v>728</v>
      </c>
      <c r="H1438" t="s">
        <v>79</v>
      </c>
      <c r="I1438" t="s">
        <v>701</v>
      </c>
      <c r="J1438" t="s">
        <v>706</v>
      </c>
      <c r="K1438" t="s">
        <v>4502</v>
      </c>
      <c r="L1438" t="s">
        <v>4503</v>
      </c>
      <c r="M1438" t="s">
        <v>242</v>
      </c>
      <c r="N1438" t="s">
        <v>40</v>
      </c>
      <c r="O1438">
        <v>25366</v>
      </c>
      <c r="P1438">
        <v>29609</v>
      </c>
      <c r="Q1438" t="s">
        <v>41</v>
      </c>
      <c r="R1438">
        <v>179</v>
      </c>
      <c r="S1438" s="2">
        <v>44403</v>
      </c>
      <c r="T1438" t="s">
        <v>42</v>
      </c>
      <c r="U1438">
        <v>0</v>
      </c>
      <c r="V1438" t="s">
        <v>43</v>
      </c>
      <c r="W1438">
        <v>712</v>
      </c>
      <c r="X1438" t="s">
        <v>44</v>
      </c>
      <c r="Y1438" t="s">
        <v>45</v>
      </c>
      <c r="Z1438">
        <v>0</v>
      </c>
      <c r="AA1438">
        <v>899</v>
      </c>
      <c r="AB1438">
        <v>29266</v>
      </c>
      <c r="AC1438" t="s">
        <v>73</v>
      </c>
    </row>
    <row r="1439" spans="1:29" x14ac:dyDescent="0.3">
      <c r="A1439" s="1" t="s">
        <v>29</v>
      </c>
      <c r="B1439" t="s">
        <v>327</v>
      </c>
      <c r="C1439" t="s">
        <v>1383</v>
      </c>
      <c r="D1439" t="s">
        <v>236</v>
      </c>
      <c r="E1439">
        <v>5</v>
      </c>
      <c r="F1439" t="s">
        <v>186</v>
      </c>
      <c r="G1439" t="s">
        <v>187</v>
      </c>
      <c r="H1439" t="s">
        <v>79</v>
      </c>
      <c r="I1439" t="s">
        <v>1025</v>
      </c>
      <c r="J1439" t="s">
        <v>726</v>
      </c>
      <c r="K1439" t="s">
        <v>4504</v>
      </c>
      <c r="L1439" t="s">
        <v>4505</v>
      </c>
      <c r="M1439" t="s">
        <v>769</v>
      </c>
      <c r="N1439" t="s">
        <v>94</v>
      </c>
      <c r="O1439">
        <v>14578</v>
      </c>
      <c r="P1439">
        <v>18682</v>
      </c>
      <c r="Q1439" t="s">
        <v>95</v>
      </c>
      <c r="R1439">
        <v>629</v>
      </c>
      <c r="S1439" s="2">
        <v>44460</v>
      </c>
      <c r="T1439" t="s">
        <v>42</v>
      </c>
      <c r="U1439">
        <v>0</v>
      </c>
      <c r="V1439" t="s">
        <v>85</v>
      </c>
      <c r="W1439">
        <v>584</v>
      </c>
      <c r="X1439" t="s">
        <v>44</v>
      </c>
      <c r="Y1439" t="s">
        <v>61</v>
      </c>
      <c r="Z1439">
        <v>0</v>
      </c>
      <c r="AA1439">
        <v>146</v>
      </c>
      <c r="AB1439">
        <v>18165</v>
      </c>
      <c r="AC1439" t="s">
        <v>46</v>
      </c>
    </row>
    <row r="1440" spans="1:29" x14ac:dyDescent="0.3">
      <c r="A1440" s="1" t="s">
        <v>29</v>
      </c>
      <c r="B1440" t="s">
        <v>86</v>
      </c>
      <c r="C1440" t="s">
        <v>1680</v>
      </c>
      <c r="D1440" t="s">
        <v>50</v>
      </c>
      <c r="E1440">
        <v>10</v>
      </c>
      <c r="F1440" t="s">
        <v>120</v>
      </c>
      <c r="G1440" t="s">
        <v>329</v>
      </c>
      <c r="H1440" t="s">
        <v>79</v>
      </c>
      <c r="I1440" t="s">
        <v>265</v>
      </c>
      <c r="J1440" t="s">
        <v>4506</v>
      </c>
      <c r="K1440" t="s">
        <v>4507</v>
      </c>
      <c r="L1440" t="s">
        <v>4508</v>
      </c>
      <c r="M1440" t="s">
        <v>350</v>
      </c>
      <c r="N1440" t="s">
        <v>94</v>
      </c>
      <c r="O1440">
        <v>16757</v>
      </c>
      <c r="P1440">
        <v>19322</v>
      </c>
      <c r="Q1440" t="s">
        <v>59</v>
      </c>
      <c r="R1440">
        <v>410</v>
      </c>
      <c r="S1440" s="2">
        <v>45045</v>
      </c>
      <c r="T1440" t="s">
        <v>42</v>
      </c>
      <c r="U1440">
        <v>31920</v>
      </c>
      <c r="V1440" t="s">
        <v>85</v>
      </c>
      <c r="W1440">
        <v>473</v>
      </c>
      <c r="X1440" t="s">
        <v>44</v>
      </c>
      <c r="Y1440" t="s">
        <v>61</v>
      </c>
      <c r="Z1440">
        <v>0</v>
      </c>
      <c r="AA1440">
        <v>311</v>
      </c>
      <c r="AB1440">
        <v>18313</v>
      </c>
      <c r="AC1440" t="s">
        <v>46</v>
      </c>
    </row>
    <row r="1441" spans="1:29" x14ac:dyDescent="0.3">
      <c r="A1441" s="1" t="s">
        <v>47</v>
      </c>
      <c r="B1441" t="s">
        <v>161</v>
      </c>
      <c r="C1441" t="s">
        <v>4191</v>
      </c>
      <c r="D1441" t="s">
        <v>119</v>
      </c>
      <c r="E1441">
        <v>2</v>
      </c>
      <c r="F1441" t="s">
        <v>33</v>
      </c>
      <c r="G1441" t="s">
        <v>411</v>
      </c>
      <c r="H1441" t="s">
        <v>35</v>
      </c>
      <c r="I1441" t="s">
        <v>292</v>
      </c>
      <c r="J1441" t="s">
        <v>4509</v>
      </c>
      <c r="K1441" t="s">
        <v>4510</v>
      </c>
      <c r="L1441" t="s">
        <v>4511</v>
      </c>
      <c r="M1441" t="s">
        <v>1578</v>
      </c>
      <c r="N1441" t="s">
        <v>58</v>
      </c>
      <c r="O1441">
        <v>20402</v>
      </c>
      <c r="P1441">
        <v>22758</v>
      </c>
      <c r="Q1441" t="s">
        <v>95</v>
      </c>
      <c r="R1441">
        <v>670</v>
      </c>
      <c r="S1441" s="2">
        <v>44476</v>
      </c>
      <c r="T1441" s="2">
        <v>44506</v>
      </c>
      <c r="U1441">
        <v>0</v>
      </c>
      <c r="V1441" t="s">
        <v>71</v>
      </c>
      <c r="W1441">
        <v>827</v>
      </c>
      <c r="X1441" t="s">
        <v>60</v>
      </c>
      <c r="Y1441" t="s">
        <v>61</v>
      </c>
      <c r="Z1441">
        <v>1273</v>
      </c>
      <c r="AA1441">
        <v>539</v>
      </c>
      <c r="AB1441">
        <v>22616</v>
      </c>
      <c r="AC1441" t="s">
        <v>46</v>
      </c>
    </row>
    <row r="1442" spans="1:29" x14ac:dyDescent="0.3">
      <c r="A1442" s="1" t="s">
        <v>47</v>
      </c>
      <c r="B1442" t="s">
        <v>117</v>
      </c>
      <c r="C1442" t="s">
        <v>118</v>
      </c>
      <c r="D1442" t="s">
        <v>98</v>
      </c>
      <c r="E1442">
        <v>2</v>
      </c>
      <c r="F1442" t="s">
        <v>221</v>
      </c>
      <c r="G1442" t="s">
        <v>882</v>
      </c>
      <c r="H1442" t="s">
        <v>79</v>
      </c>
      <c r="I1442" t="s">
        <v>265</v>
      </c>
      <c r="J1442" t="s">
        <v>90</v>
      </c>
      <c r="K1442">
        <f>1-567-856-2351</f>
        <v>-3773</v>
      </c>
      <c r="L1442" t="s">
        <v>4512</v>
      </c>
      <c r="M1442" t="s">
        <v>1484</v>
      </c>
      <c r="N1442" t="s">
        <v>94</v>
      </c>
      <c r="O1442">
        <v>15976</v>
      </c>
      <c r="P1442">
        <v>20922</v>
      </c>
      <c r="Q1442" t="s">
        <v>59</v>
      </c>
      <c r="R1442">
        <v>381</v>
      </c>
      <c r="S1442" s="2">
        <v>44860</v>
      </c>
      <c r="T1442" t="s">
        <v>42</v>
      </c>
      <c r="U1442">
        <v>14708</v>
      </c>
      <c r="V1442" t="s">
        <v>71</v>
      </c>
      <c r="W1442">
        <v>589</v>
      </c>
      <c r="X1442" t="s">
        <v>44</v>
      </c>
      <c r="Y1442" t="s">
        <v>72</v>
      </c>
      <c r="Z1442">
        <v>0</v>
      </c>
      <c r="AA1442">
        <v>936</v>
      </c>
      <c r="AB1442">
        <v>17640</v>
      </c>
      <c r="AC1442" t="s">
        <v>107</v>
      </c>
    </row>
    <row r="1443" spans="1:29" x14ac:dyDescent="0.3">
      <c r="A1443" s="1" t="s">
        <v>29</v>
      </c>
      <c r="B1443" t="s">
        <v>86</v>
      </c>
      <c r="C1443" t="s">
        <v>1925</v>
      </c>
      <c r="D1443" t="s">
        <v>32</v>
      </c>
      <c r="E1443">
        <v>10</v>
      </c>
      <c r="F1443" t="s">
        <v>271</v>
      </c>
      <c r="G1443" t="s">
        <v>400</v>
      </c>
      <c r="H1443" t="s">
        <v>79</v>
      </c>
      <c r="I1443" t="s">
        <v>739</v>
      </c>
      <c r="J1443" t="s">
        <v>396</v>
      </c>
      <c r="K1443" t="s">
        <v>4513</v>
      </c>
      <c r="L1443" t="s">
        <v>4514</v>
      </c>
      <c r="M1443" t="s">
        <v>350</v>
      </c>
      <c r="N1443" t="s">
        <v>94</v>
      </c>
      <c r="O1443">
        <v>29030</v>
      </c>
      <c r="P1443">
        <v>33092</v>
      </c>
      <c r="Q1443" t="s">
        <v>59</v>
      </c>
      <c r="R1443">
        <v>916</v>
      </c>
      <c r="S1443" s="2">
        <v>44691</v>
      </c>
      <c r="T1443" t="s">
        <v>42</v>
      </c>
      <c r="U1443">
        <v>2730</v>
      </c>
      <c r="V1443" t="s">
        <v>85</v>
      </c>
      <c r="W1443">
        <v>423</v>
      </c>
      <c r="X1443" t="s">
        <v>44</v>
      </c>
      <c r="Y1443" t="s">
        <v>61</v>
      </c>
      <c r="Z1443">
        <v>0</v>
      </c>
      <c r="AA1443">
        <v>629</v>
      </c>
      <c r="AB1443">
        <v>31295</v>
      </c>
      <c r="AC1443" t="s">
        <v>73</v>
      </c>
    </row>
    <row r="1444" spans="1:29" x14ac:dyDescent="0.3">
      <c r="A1444" s="1" t="s">
        <v>47</v>
      </c>
      <c r="B1444" t="s">
        <v>592</v>
      </c>
      <c r="C1444" t="s">
        <v>2164</v>
      </c>
      <c r="D1444" t="s">
        <v>236</v>
      </c>
      <c r="E1444">
        <v>7</v>
      </c>
      <c r="F1444" t="s">
        <v>186</v>
      </c>
      <c r="G1444" t="s">
        <v>650</v>
      </c>
      <c r="H1444" t="s">
        <v>79</v>
      </c>
      <c r="I1444" t="s">
        <v>4515</v>
      </c>
      <c r="J1444" t="s">
        <v>1052</v>
      </c>
      <c r="K1444" t="s">
        <v>4516</v>
      </c>
      <c r="L1444" t="s">
        <v>4517</v>
      </c>
      <c r="M1444" t="s">
        <v>3019</v>
      </c>
      <c r="N1444" t="s">
        <v>40</v>
      </c>
      <c r="O1444">
        <v>13058</v>
      </c>
      <c r="P1444">
        <v>17143</v>
      </c>
      <c r="Q1444" t="s">
        <v>95</v>
      </c>
      <c r="R1444">
        <v>879</v>
      </c>
      <c r="S1444" s="2">
        <v>44308</v>
      </c>
      <c r="T1444" t="s">
        <v>42</v>
      </c>
      <c r="U1444">
        <v>0</v>
      </c>
      <c r="V1444" t="s">
        <v>43</v>
      </c>
      <c r="W1444">
        <v>723</v>
      </c>
      <c r="X1444" t="s">
        <v>44</v>
      </c>
      <c r="Y1444" t="s">
        <v>45</v>
      </c>
      <c r="Z1444">
        <v>0</v>
      </c>
      <c r="AA1444">
        <v>523</v>
      </c>
      <c r="AB1444">
        <v>13752</v>
      </c>
      <c r="AC1444" t="s">
        <v>107</v>
      </c>
    </row>
    <row r="1445" spans="1:29" x14ac:dyDescent="0.3">
      <c r="A1445" s="1" t="s">
        <v>29</v>
      </c>
      <c r="B1445" t="s">
        <v>327</v>
      </c>
      <c r="C1445" t="s">
        <v>1016</v>
      </c>
      <c r="D1445" t="s">
        <v>185</v>
      </c>
      <c r="E1445">
        <v>2</v>
      </c>
      <c r="F1445" t="s">
        <v>33</v>
      </c>
      <c r="G1445" t="s">
        <v>179</v>
      </c>
      <c r="H1445" t="s">
        <v>79</v>
      </c>
      <c r="I1445" t="s">
        <v>4518</v>
      </c>
      <c r="J1445" t="s">
        <v>4519</v>
      </c>
      <c r="K1445" t="s">
        <v>4520</v>
      </c>
      <c r="L1445" t="s">
        <v>4521</v>
      </c>
      <c r="M1445" t="s">
        <v>591</v>
      </c>
      <c r="N1445" t="s">
        <v>84</v>
      </c>
      <c r="O1445">
        <v>25146</v>
      </c>
      <c r="P1445">
        <v>27867</v>
      </c>
      <c r="Q1445" t="s">
        <v>95</v>
      </c>
      <c r="R1445">
        <v>308</v>
      </c>
      <c r="S1445" s="2">
        <v>44854</v>
      </c>
      <c r="T1445" s="2">
        <v>44872</v>
      </c>
      <c r="U1445">
        <v>0</v>
      </c>
      <c r="V1445" t="s">
        <v>106</v>
      </c>
      <c r="W1445">
        <v>402</v>
      </c>
      <c r="X1445" t="s">
        <v>60</v>
      </c>
      <c r="Y1445" t="s">
        <v>45</v>
      </c>
      <c r="Z1445">
        <v>0</v>
      </c>
      <c r="AA1445">
        <v>505</v>
      </c>
      <c r="AB1445">
        <v>27724</v>
      </c>
      <c r="AC1445" t="s">
        <v>73</v>
      </c>
    </row>
    <row r="1446" spans="1:29" x14ac:dyDescent="0.3">
      <c r="A1446" s="1" t="s">
        <v>29</v>
      </c>
      <c r="B1446" t="s">
        <v>541</v>
      </c>
      <c r="C1446" t="s">
        <v>542</v>
      </c>
      <c r="D1446" t="s">
        <v>169</v>
      </c>
      <c r="E1446">
        <v>8</v>
      </c>
      <c r="F1446" t="s">
        <v>99</v>
      </c>
      <c r="G1446" t="s">
        <v>1138</v>
      </c>
      <c r="H1446" t="s">
        <v>35</v>
      </c>
      <c r="I1446" t="s">
        <v>990</v>
      </c>
      <c r="J1446" t="s">
        <v>2441</v>
      </c>
      <c r="K1446">
        <v>2564837782</v>
      </c>
      <c r="L1446" t="s">
        <v>4522</v>
      </c>
      <c r="M1446" t="s">
        <v>546</v>
      </c>
      <c r="N1446" t="s">
        <v>40</v>
      </c>
      <c r="O1446">
        <v>10479</v>
      </c>
      <c r="P1446">
        <v>12768</v>
      </c>
      <c r="Q1446" t="s">
        <v>95</v>
      </c>
      <c r="R1446">
        <v>491</v>
      </c>
      <c r="S1446" s="2">
        <v>44964</v>
      </c>
      <c r="T1446" s="2">
        <v>44983</v>
      </c>
      <c r="U1446">
        <v>0</v>
      </c>
      <c r="V1446" t="s">
        <v>71</v>
      </c>
      <c r="W1446">
        <v>741</v>
      </c>
      <c r="X1446" t="s">
        <v>60</v>
      </c>
      <c r="Y1446" t="s">
        <v>61</v>
      </c>
      <c r="Z1446">
        <v>0</v>
      </c>
      <c r="AA1446">
        <v>186</v>
      </c>
      <c r="AB1446">
        <v>12736</v>
      </c>
      <c r="AC1446" t="s">
        <v>107</v>
      </c>
    </row>
    <row r="1447" spans="1:29" x14ac:dyDescent="0.3">
      <c r="A1447" s="1" t="s">
        <v>29</v>
      </c>
      <c r="B1447" t="s">
        <v>30</v>
      </c>
      <c r="C1447" t="s">
        <v>1302</v>
      </c>
      <c r="D1447" t="s">
        <v>178</v>
      </c>
      <c r="E1447">
        <v>5</v>
      </c>
      <c r="F1447" t="s">
        <v>129</v>
      </c>
      <c r="G1447" t="s">
        <v>1528</v>
      </c>
      <c r="H1447" t="s">
        <v>35</v>
      </c>
      <c r="I1447" t="s">
        <v>827</v>
      </c>
      <c r="J1447" t="s">
        <v>524</v>
      </c>
      <c r="K1447" t="s">
        <v>4523</v>
      </c>
      <c r="L1447" t="s">
        <v>4524</v>
      </c>
      <c r="M1447" t="s">
        <v>1039</v>
      </c>
      <c r="N1447" t="s">
        <v>84</v>
      </c>
      <c r="O1447">
        <v>12440</v>
      </c>
      <c r="P1447">
        <v>16215</v>
      </c>
      <c r="Q1447" t="s">
        <v>59</v>
      </c>
      <c r="R1447">
        <v>498</v>
      </c>
      <c r="S1447" s="2">
        <v>44708</v>
      </c>
      <c r="T1447" s="2">
        <v>44713</v>
      </c>
      <c r="U1447">
        <v>29273</v>
      </c>
      <c r="V1447" t="s">
        <v>106</v>
      </c>
      <c r="W1447">
        <v>810</v>
      </c>
      <c r="X1447" t="s">
        <v>60</v>
      </c>
      <c r="Y1447" t="s">
        <v>61</v>
      </c>
      <c r="Z1447">
        <v>0</v>
      </c>
      <c r="AA1447">
        <v>331</v>
      </c>
      <c r="AB1447">
        <v>15876</v>
      </c>
      <c r="AC1447" t="s">
        <v>46</v>
      </c>
    </row>
    <row r="1448" spans="1:29" x14ac:dyDescent="0.3">
      <c r="A1448" s="1" t="s">
        <v>47</v>
      </c>
      <c r="B1448" t="s">
        <v>234</v>
      </c>
      <c r="C1448" t="s">
        <v>2618</v>
      </c>
      <c r="D1448" t="s">
        <v>110</v>
      </c>
      <c r="E1448">
        <v>6</v>
      </c>
      <c r="F1448" t="s">
        <v>77</v>
      </c>
      <c r="G1448" t="s">
        <v>365</v>
      </c>
      <c r="H1448" t="s">
        <v>35</v>
      </c>
      <c r="I1448" t="s">
        <v>656</v>
      </c>
      <c r="J1448" t="s">
        <v>491</v>
      </c>
      <c r="K1448" t="s">
        <v>4525</v>
      </c>
      <c r="L1448" t="s">
        <v>4526</v>
      </c>
      <c r="M1448" t="s">
        <v>2192</v>
      </c>
      <c r="N1448" t="s">
        <v>58</v>
      </c>
      <c r="O1448">
        <v>4743</v>
      </c>
      <c r="P1448">
        <v>7606</v>
      </c>
      <c r="Q1448" t="s">
        <v>95</v>
      </c>
      <c r="R1448">
        <v>913</v>
      </c>
      <c r="S1448" s="2">
        <v>45038</v>
      </c>
      <c r="T1448" s="2">
        <v>45054</v>
      </c>
      <c r="U1448">
        <v>0</v>
      </c>
      <c r="V1448" t="s">
        <v>71</v>
      </c>
      <c r="W1448">
        <v>499</v>
      </c>
      <c r="X1448" t="s">
        <v>60</v>
      </c>
      <c r="Y1448" t="s">
        <v>61</v>
      </c>
      <c r="Z1448">
        <v>2526</v>
      </c>
      <c r="AA1448">
        <v>763</v>
      </c>
      <c r="AB1448">
        <v>5151</v>
      </c>
      <c r="AC1448" t="s">
        <v>107</v>
      </c>
    </row>
    <row r="1449" spans="1:29" x14ac:dyDescent="0.3">
      <c r="A1449" s="1" t="s">
        <v>29</v>
      </c>
      <c r="B1449" t="s">
        <v>363</v>
      </c>
      <c r="C1449" t="s">
        <v>1598</v>
      </c>
      <c r="D1449" t="s">
        <v>257</v>
      </c>
      <c r="E1449">
        <v>5</v>
      </c>
      <c r="F1449" t="s">
        <v>186</v>
      </c>
      <c r="G1449" t="s">
        <v>710</v>
      </c>
      <c r="H1449" t="s">
        <v>35</v>
      </c>
      <c r="I1449" t="s">
        <v>906</v>
      </c>
      <c r="J1449" t="s">
        <v>2158</v>
      </c>
      <c r="K1449" t="s">
        <v>4527</v>
      </c>
      <c r="L1449" t="s">
        <v>4528</v>
      </c>
      <c r="M1449" t="s">
        <v>494</v>
      </c>
      <c r="N1449" t="s">
        <v>84</v>
      </c>
      <c r="O1449">
        <v>7054</v>
      </c>
      <c r="P1449">
        <v>11795</v>
      </c>
      <c r="Q1449" t="s">
        <v>59</v>
      </c>
      <c r="R1449">
        <v>739</v>
      </c>
      <c r="S1449" s="2">
        <v>44712</v>
      </c>
      <c r="T1449" t="s">
        <v>42</v>
      </c>
      <c r="U1449">
        <v>32900</v>
      </c>
      <c r="V1449" t="s">
        <v>71</v>
      </c>
      <c r="W1449">
        <v>658</v>
      </c>
      <c r="X1449" t="s">
        <v>44</v>
      </c>
      <c r="Y1449" t="s">
        <v>72</v>
      </c>
      <c r="Z1449">
        <v>0</v>
      </c>
      <c r="AA1449">
        <v>158</v>
      </c>
      <c r="AB1449">
        <v>7721</v>
      </c>
      <c r="AC1449" t="s">
        <v>73</v>
      </c>
    </row>
    <row r="1450" spans="1:29" x14ac:dyDescent="0.3">
      <c r="A1450" s="1" t="s">
        <v>29</v>
      </c>
      <c r="B1450" t="s">
        <v>96</v>
      </c>
      <c r="C1450" t="s">
        <v>323</v>
      </c>
      <c r="D1450" t="s">
        <v>110</v>
      </c>
      <c r="E1450">
        <v>5</v>
      </c>
      <c r="F1450" t="s">
        <v>221</v>
      </c>
      <c r="G1450" t="s">
        <v>858</v>
      </c>
      <c r="H1450" t="s">
        <v>79</v>
      </c>
      <c r="I1450" t="s">
        <v>2161</v>
      </c>
      <c r="J1450" t="s">
        <v>4529</v>
      </c>
      <c r="K1450" t="s">
        <v>4530</v>
      </c>
      <c r="L1450" t="s">
        <v>4531</v>
      </c>
      <c r="M1450" t="s">
        <v>1136</v>
      </c>
      <c r="N1450" t="s">
        <v>40</v>
      </c>
      <c r="O1450">
        <v>13596</v>
      </c>
      <c r="P1450">
        <v>17134</v>
      </c>
      <c r="Q1450" t="s">
        <v>95</v>
      </c>
      <c r="R1450">
        <v>650</v>
      </c>
      <c r="S1450" s="2">
        <v>45091</v>
      </c>
      <c r="T1450" t="s">
        <v>42</v>
      </c>
      <c r="U1450">
        <v>0</v>
      </c>
      <c r="V1450" t="s">
        <v>71</v>
      </c>
      <c r="W1450">
        <v>820</v>
      </c>
      <c r="X1450" t="s">
        <v>44</v>
      </c>
      <c r="Y1450" t="s">
        <v>45</v>
      </c>
      <c r="Z1450">
        <v>0</v>
      </c>
      <c r="AA1450">
        <v>83</v>
      </c>
      <c r="AB1450">
        <v>15139</v>
      </c>
      <c r="AC1450" t="s">
        <v>46</v>
      </c>
    </row>
    <row r="1451" spans="1:29" x14ac:dyDescent="0.3">
      <c r="A1451" s="1" t="s">
        <v>29</v>
      </c>
      <c r="B1451" t="s">
        <v>30</v>
      </c>
      <c r="C1451" t="s">
        <v>1725</v>
      </c>
      <c r="D1451" t="s">
        <v>110</v>
      </c>
      <c r="E1451">
        <v>8</v>
      </c>
      <c r="F1451" t="s">
        <v>51</v>
      </c>
      <c r="G1451" t="s">
        <v>52</v>
      </c>
      <c r="H1451" t="s">
        <v>79</v>
      </c>
      <c r="I1451" t="s">
        <v>1367</v>
      </c>
      <c r="J1451" t="s">
        <v>524</v>
      </c>
      <c r="K1451">
        <v>5417783802</v>
      </c>
      <c r="L1451" t="s">
        <v>4532</v>
      </c>
      <c r="M1451" t="s">
        <v>825</v>
      </c>
      <c r="N1451" t="s">
        <v>84</v>
      </c>
      <c r="O1451">
        <v>15543</v>
      </c>
      <c r="P1451">
        <v>17905</v>
      </c>
      <c r="Q1451" t="s">
        <v>95</v>
      </c>
      <c r="R1451">
        <v>907</v>
      </c>
      <c r="S1451" s="2">
        <v>45096</v>
      </c>
      <c r="T1451" t="s">
        <v>42</v>
      </c>
      <c r="U1451">
        <v>0</v>
      </c>
      <c r="V1451" t="s">
        <v>85</v>
      </c>
      <c r="W1451">
        <v>429</v>
      </c>
      <c r="X1451" t="s">
        <v>44</v>
      </c>
      <c r="Y1451" t="s">
        <v>72</v>
      </c>
      <c r="Z1451">
        <v>0</v>
      </c>
      <c r="AA1451">
        <v>59</v>
      </c>
      <c r="AB1451">
        <v>15733</v>
      </c>
      <c r="AC1451" t="s">
        <v>46</v>
      </c>
    </row>
    <row r="1452" spans="1:29" x14ac:dyDescent="0.3">
      <c r="A1452" s="1" t="s">
        <v>47</v>
      </c>
      <c r="B1452" t="s">
        <v>117</v>
      </c>
      <c r="C1452" t="s">
        <v>976</v>
      </c>
      <c r="D1452" t="s">
        <v>169</v>
      </c>
      <c r="E1452">
        <v>6</v>
      </c>
      <c r="F1452" t="s">
        <v>271</v>
      </c>
      <c r="G1452" t="s">
        <v>715</v>
      </c>
      <c r="H1452" t="s">
        <v>35</v>
      </c>
      <c r="I1452" t="s">
        <v>4533</v>
      </c>
      <c r="J1452" t="s">
        <v>4534</v>
      </c>
      <c r="K1452">
        <f>1-684-754-2171</f>
        <v>-3608</v>
      </c>
      <c r="L1452" t="s">
        <v>4535</v>
      </c>
      <c r="M1452" t="s">
        <v>126</v>
      </c>
      <c r="N1452" t="s">
        <v>84</v>
      </c>
      <c r="O1452">
        <v>8900</v>
      </c>
      <c r="P1452">
        <v>11166</v>
      </c>
      <c r="Q1452" t="s">
        <v>59</v>
      </c>
      <c r="R1452">
        <v>11</v>
      </c>
      <c r="S1452" s="2">
        <v>44740</v>
      </c>
      <c r="T1452" t="s">
        <v>42</v>
      </c>
      <c r="U1452">
        <v>30442</v>
      </c>
      <c r="V1452" t="s">
        <v>71</v>
      </c>
      <c r="W1452">
        <v>543</v>
      </c>
      <c r="X1452" t="s">
        <v>44</v>
      </c>
      <c r="Y1452" t="s">
        <v>72</v>
      </c>
      <c r="Z1452">
        <v>0</v>
      </c>
      <c r="AA1452">
        <v>40</v>
      </c>
      <c r="AB1452">
        <v>9503</v>
      </c>
      <c r="AC1452" t="s">
        <v>73</v>
      </c>
    </row>
    <row r="1453" spans="1:29" x14ac:dyDescent="0.3">
      <c r="A1453" s="1" t="s">
        <v>29</v>
      </c>
      <c r="B1453" t="s">
        <v>541</v>
      </c>
      <c r="C1453" t="s">
        <v>541</v>
      </c>
      <c r="D1453" t="s">
        <v>119</v>
      </c>
      <c r="E1453">
        <v>6</v>
      </c>
      <c r="F1453" t="s">
        <v>120</v>
      </c>
      <c r="G1453" t="s">
        <v>121</v>
      </c>
      <c r="H1453" t="s">
        <v>79</v>
      </c>
      <c r="I1453" t="s">
        <v>464</v>
      </c>
      <c r="J1453" t="s">
        <v>319</v>
      </c>
      <c r="K1453" t="s">
        <v>4536</v>
      </c>
      <c r="L1453" t="s">
        <v>4537</v>
      </c>
      <c r="M1453" t="s">
        <v>733</v>
      </c>
      <c r="N1453" t="s">
        <v>58</v>
      </c>
      <c r="O1453">
        <v>4089</v>
      </c>
      <c r="P1453">
        <v>7060</v>
      </c>
      <c r="Q1453" t="s">
        <v>59</v>
      </c>
      <c r="R1453">
        <v>846</v>
      </c>
      <c r="S1453" s="2">
        <v>44581</v>
      </c>
      <c r="T1453" s="2">
        <v>44600</v>
      </c>
      <c r="U1453">
        <v>3383</v>
      </c>
      <c r="V1453" t="s">
        <v>85</v>
      </c>
      <c r="W1453">
        <v>830</v>
      </c>
      <c r="X1453" t="s">
        <v>60</v>
      </c>
      <c r="Y1453" t="s">
        <v>72</v>
      </c>
      <c r="Z1453">
        <v>3609</v>
      </c>
      <c r="AA1453">
        <v>369</v>
      </c>
      <c r="AB1453">
        <v>6269</v>
      </c>
      <c r="AC1453" t="s">
        <v>73</v>
      </c>
    </row>
    <row r="1454" spans="1:29" x14ac:dyDescent="0.3">
      <c r="A1454" s="1" t="s">
        <v>29</v>
      </c>
      <c r="B1454" t="s">
        <v>30</v>
      </c>
      <c r="C1454" t="s">
        <v>1118</v>
      </c>
      <c r="D1454" t="s">
        <v>185</v>
      </c>
      <c r="E1454">
        <v>8</v>
      </c>
      <c r="F1454" t="s">
        <v>33</v>
      </c>
      <c r="G1454" t="s">
        <v>209</v>
      </c>
      <c r="H1454" t="s">
        <v>79</v>
      </c>
      <c r="I1454" t="s">
        <v>4409</v>
      </c>
      <c r="J1454" t="s">
        <v>224</v>
      </c>
      <c r="K1454" t="s">
        <v>4538</v>
      </c>
      <c r="L1454" t="s">
        <v>4539</v>
      </c>
      <c r="M1454" t="s">
        <v>1039</v>
      </c>
      <c r="N1454" t="s">
        <v>94</v>
      </c>
      <c r="O1454">
        <v>26508</v>
      </c>
      <c r="P1454">
        <v>31306</v>
      </c>
      <c r="Q1454" t="s">
        <v>59</v>
      </c>
      <c r="R1454">
        <v>256</v>
      </c>
      <c r="S1454" s="2">
        <v>44292</v>
      </c>
      <c r="T1454" s="2">
        <v>44305</v>
      </c>
      <c r="U1454">
        <v>25414</v>
      </c>
      <c r="V1454" t="s">
        <v>43</v>
      </c>
      <c r="W1454">
        <v>691</v>
      </c>
      <c r="X1454" t="s">
        <v>60</v>
      </c>
      <c r="Y1454" t="s">
        <v>45</v>
      </c>
      <c r="Z1454">
        <v>0</v>
      </c>
      <c r="AA1454">
        <v>971</v>
      </c>
      <c r="AB1454">
        <v>28756</v>
      </c>
      <c r="AC1454" t="s">
        <v>107</v>
      </c>
    </row>
    <row r="1455" spans="1:29" x14ac:dyDescent="0.3">
      <c r="A1455" s="1" t="s">
        <v>29</v>
      </c>
      <c r="B1455" t="s">
        <v>30</v>
      </c>
      <c r="C1455" t="s">
        <v>1800</v>
      </c>
      <c r="D1455" t="s">
        <v>178</v>
      </c>
      <c r="E1455">
        <v>4</v>
      </c>
      <c r="F1455" t="s">
        <v>186</v>
      </c>
      <c r="G1455" t="s">
        <v>620</v>
      </c>
      <c r="H1455" t="s">
        <v>79</v>
      </c>
      <c r="I1455" t="s">
        <v>1563</v>
      </c>
      <c r="J1455" t="s">
        <v>319</v>
      </c>
      <c r="K1455" t="s">
        <v>4540</v>
      </c>
      <c r="L1455" t="s">
        <v>4541</v>
      </c>
      <c r="M1455" t="s">
        <v>1029</v>
      </c>
      <c r="N1455" t="s">
        <v>84</v>
      </c>
      <c r="O1455">
        <v>22201</v>
      </c>
      <c r="P1455">
        <v>25429</v>
      </c>
      <c r="Q1455" t="s">
        <v>41</v>
      </c>
      <c r="R1455">
        <v>905</v>
      </c>
      <c r="S1455" s="2">
        <v>44841</v>
      </c>
      <c r="T1455" t="s">
        <v>42</v>
      </c>
      <c r="U1455">
        <v>0</v>
      </c>
      <c r="V1455" t="s">
        <v>106</v>
      </c>
      <c r="W1455">
        <v>831</v>
      </c>
      <c r="X1455" t="s">
        <v>44</v>
      </c>
      <c r="Y1455" t="s">
        <v>72</v>
      </c>
      <c r="Z1455">
        <v>0</v>
      </c>
      <c r="AA1455">
        <v>829</v>
      </c>
      <c r="AB1455">
        <v>22716</v>
      </c>
      <c r="AC1455" t="s">
        <v>46</v>
      </c>
    </row>
    <row r="1456" spans="1:29" x14ac:dyDescent="0.3">
      <c r="A1456" s="1" t="s">
        <v>29</v>
      </c>
      <c r="B1456" t="s">
        <v>96</v>
      </c>
      <c r="C1456" t="s">
        <v>2802</v>
      </c>
      <c r="D1456" t="s">
        <v>50</v>
      </c>
      <c r="E1456">
        <v>3</v>
      </c>
      <c r="F1456" t="s">
        <v>221</v>
      </c>
      <c r="G1456" t="s">
        <v>858</v>
      </c>
      <c r="H1456" t="s">
        <v>35</v>
      </c>
      <c r="I1456" t="s">
        <v>89</v>
      </c>
      <c r="J1456" t="s">
        <v>90</v>
      </c>
      <c r="K1456" t="s">
        <v>4542</v>
      </c>
      <c r="L1456" t="s">
        <v>4543</v>
      </c>
      <c r="M1456" t="s">
        <v>1197</v>
      </c>
      <c r="N1456" t="s">
        <v>40</v>
      </c>
      <c r="O1456">
        <v>5070</v>
      </c>
      <c r="P1456">
        <v>9240</v>
      </c>
      <c r="Q1456" t="s">
        <v>41</v>
      </c>
      <c r="R1456">
        <v>856</v>
      </c>
      <c r="S1456" s="2">
        <v>44872</v>
      </c>
      <c r="T1456" t="s">
        <v>42</v>
      </c>
      <c r="U1456">
        <v>0</v>
      </c>
      <c r="V1456" t="s">
        <v>43</v>
      </c>
      <c r="W1456">
        <v>690</v>
      </c>
      <c r="X1456" t="s">
        <v>44</v>
      </c>
      <c r="Y1456" t="s">
        <v>72</v>
      </c>
      <c r="Z1456">
        <v>0</v>
      </c>
      <c r="AA1456">
        <v>741</v>
      </c>
      <c r="AB1456">
        <v>5894</v>
      </c>
      <c r="AC1456" t="s">
        <v>107</v>
      </c>
    </row>
    <row r="1457" spans="1:29" x14ac:dyDescent="0.3">
      <c r="A1457" s="1" t="s">
        <v>29</v>
      </c>
      <c r="B1457" t="s">
        <v>363</v>
      </c>
      <c r="C1457" t="s">
        <v>1258</v>
      </c>
      <c r="D1457" t="s">
        <v>387</v>
      </c>
      <c r="E1457">
        <v>9</v>
      </c>
      <c r="F1457" t="s">
        <v>99</v>
      </c>
      <c r="G1457" t="s">
        <v>100</v>
      </c>
      <c r="H1457" t="s">
        <v>35</v>
      </c>
      <c r="I1457" t="s">
        <v>921</v>
      </c>
      <c r="J1457" t="s">
        <v>4544</v>
      </c>
      <c r="K1457" t="s">
        <v>4545</v>
      </c>
      <c r="L1457" t="s">
        <v>4546</v>
      </c>
      <c r="M1457" t="s">
        <v>369</v>
      </c>
      <c r="N1457" t="s">
        <v>94</v>
      </c>
      <c r="O1457">
        <v>3853</v>
      </c>
      <c r="P1457">
        <v>6546</v>
      </c>
      <c r="Q1457" t="s">
        <v>95</v>
      </c>
      <c r="R1457">
        <v>579</v>
      </c>
      <c r="S1457" s="2">
        <v>44562</v>
      </c>
      <c r="T1457" t="s">
        <v>42</v>
      </c>
      <c r="U1457">
        <v>0</v>
      </c>
      <c r="V1457" t="s">
        <v>85</v>
      </c>
      <c r="W1457">
        <v>827</v>
      </c>
      <c r="X1457" t="s">
        <v>44</v>
      </c>
      <c r="Y1457" t="s">
        <v>45</v>
      </c>
      <c r="Z1457">
        <v>0</v>
      </c>
      <c r="AA1457">
        <v>155</v>
      </c>
      <c r="AB1457">
        <v>6233</v>
      </c>
      <c r="AC1457" t="s">
        <v>46</v>
      </c>
    </row>
    <row r="1458" spans="1:29" x14ac:dyDescent="0.3">
      <c r="A1458" s="1" t="s">
        <v>29</v>
      </c>
      <c r="B1458" t="s">
        <v>327</v>
      </c>
      <c r="C1458" t="s">
        <v>1336</v>
      </c>
      <c r="D1458" t="s">
        <v>128</v>
      </c>
      <c r="E1458">
        <v>8</v>
      </c>
      <c r="F1458" t="s">
        <v>33</v>
      </c>
      <c r="G1458" t="s">
        <v>728</v>
      </c>
      <c r="H1458" t="s">
        <v>35</v>
      </c>
      <c r="I1458" t="s">
        <v>1043</v>
      </c>
      <c r="J1458" t="s">
        <v>2819</v>
      </c>
      <c r="K1458" t="s">
        <v>4547</v>
      </c>
      <c r="L1458" t="s">
        <v>4548</v>
      </c>
      <c r="M1458" t="s">
        <v>2080</v>
      </c>
      <c r="N1458" t="s">
        <v>40</v>
      </c>
      <c r="O1458">
        <v>6844</v>
      </c>
      <c r="P1458">
        <v>11548</v>
      </c>
      <c r="Q1458" t="s">
        <v>95</v>
      </c>
      <c r="R1458">
        <v>452</v>
      </c>
      <c r="S1458" s="2">
        <v>44797</v>
      </c>
      <c r="T1458" s="2">
        <v>44827</v>
      </c>
      <c r="U1458">
        <v>0</v>
      </c>
      <c r="V1458" t="s">
        <v>71</v>
      </c>
      <c r="W1458">
        <v>821</v>
      </c>
      <c r="X1458" t="s">
        <v>60</v>
      </c>
      <c r="Y1458" t="s">
        <v>72</v>
      </c>
      <c r="Z1458">
        <v>0</v>
      </c>
      <c r="AA1458">
        <v>891</v>
      </c>
      <c r="AB1458">
        <v>10355</v>
      </c>
      <c r="AC1458" t="s">
        <v>46</v>
      </c>
    </row>
    <row r="1459" spans="1:29" x14ac:dyDescent="0.3">
      <c r="A1459" s="1" t="s">
        <v>29</v>
      </c>
      <c r="B1459" t="s">
        <v>96</v>
      </c>
      <c r="C1459" t="s">
        <v>323</v>
      </c>
      <c r="D1459" t="s">
        <v>169</v>
      </c>
      <c r="E1459">
        <v>10</v>
      </c>
      <c r="F1459" t="s">
        <v>271</v>
      </c>
      <c r="G1459" t="s">
        <v>400</v>
      </c>
      <c r="H1459" t="s">
        <v>35</v>
      </c>
      <c r="I1459" t="s">
        <v>507</v>
      </c>
      <c r="J1459" t="s">
        <v>476</v>
      </c>
      <c r="K1459" t="s">
        <v>4549</v>
      </c>
      <c r="L1459" t="s">
        <v>4550</v>
      </c>
      <c r="M1459" t="s">
        <v>1784</v>
      </c>
      <c r="N1459" t="s">
        <v>40</v>
      </c>
      <c r="O1459">
        <v>24842</v>
      </c>
      <c r="P1459">
        <v>27788</v>
      </c>
      <c r="Q1459" t="s">
        <v>95</v>
      </c>
      <c r="R1459">
        <v>39</v>
      </c>
      <c r="S1459" s="2">
        <v>44749</v>
      </c>
      <c r="T1459" s="2">
        <v>44768</v>
      </c>
      <c r="U1459">
        <v>0</v>
      </c>
      <c r="V1459" t="s">
        <v>71</v>
      </c>
      <c r="W1459">
        <v>716</v>
      </c>
      <c r="X1459" t="s">
        <v>60</v>
      </c>
      <c r="Y1459" t="s">
        <v>45</v>
      </c>
      <c r="Z1459">
        <v>0</v>
      </c>
      <c r="AA1459">
        <v>760</v>
      </c>
      <c r="AB1459">
        <v>27495</v>
      </c>
      <c r="AC1459" t="s">
        <v>46</v>
      </c>
    </row>
    <row r="1460" spans="1:29" x14ac:dyDescent="0.3">
      <c r="A1460" s="1" t="s">
        <v>47</v>
      </c>
      <c r="B1460" t="s">
        <v>108</v>
      </c>
      <c r="C1460" t="s">
        <v>1220</v>
      </c>
      <c r="D1460" t="s">
        <v>98</v>
      </c>
      <c r="E1460">
        <v>6</v>
      </c>
      <c r="F1460" t="s">
        <v>51</v>
      </c>
      <c r="G1460" t="s">
        <v>345</v>
      </c>
      <c r="H1460" t="s">
        <v>79</v>
      </c>
      <c r="I1460" t="s">
        <v>4551</v>
      </c>
      <c r="J1460" t="s">
        <v>2875</v>
      </c>
      <c r="K1460" t="s">
        <v>4552</v>
      </c>
      <c r="L1460" t="s">
        <v>4553</v>
      </c>
      <c r="M1460" t="s">
        <v>444</v>
      </c>
      <c r="N1460" t="s">
        <v>84</v>
      </c>
      <c r="O1460">
        <v>16477</v>
      </c>
      <c r="P1460">
        <v>18736</v>
      </c>
      <c r="Q1460" t="s">
        <v>95</v>
      </c>
      <c r="R1460">
        <v>289</v>
      </c>
      <c r="S1460" s="2">
        <v>45213</v>
      </c>
      <c r="T1460" s="2">
        <v>45225</v>
      </c>
      <c r="U1460">
        <v>0</v>
      </c>
      <c r="V1460" t="s">
        <v>106</v>
      </c>
      <c r="W1460">
        <v>767</v>
      </c>
      <c r="X1460" t="s">
        <v>60</v>
      </c>
      <c r="Y1460" t="s">
        <v>61</v>
      </c>
      <c r="Z1460">
        <v>0</v>
      </c>
      <c r="AA1460">
        <v>114</v>
      </c>
      <c r="AB1460">
        <v>18348</v>
      </c>
      <c r="AC1460" t="s">
        <v>73</v>
      </c>
    </row>
    <row r="1461" spans="1:29" x14ac:dyDescent="0.3">
      <c r="A1461" s="1" t="s">
        <v>47</v>
      </c>
      <c r="B1461" t="s">
        <v>234</v>
      </c>
      <c r="C1461" t="s">
        <v>1375</v>
      </c>
      <c r="D1461" t="s">
        <v>178</v>
      </c>
      <c r="E1461">
        <v>4</v>
      </c>
      <c r="F1461" t="s">
        <v>33</v>
      </c>
      <c r="G1461" t="s">
        <v>139</v>
      </c>
      <c r="H1461" t="s">
        <v>35</v>
      </c>
      <c r="I1461" t="s">
        <v>2110</v>
      </c>
      <c r="J1461" t="s">
        <v>306</v>
      </c>
      <c r="K1461" t="s">
        <v>4554</v>
      </c>
      <c r="L1461" t="s">
        <v>4555</v>
      </c>
      <c r="M1461" t="s">
        <v>810</v>
      </c>
      <c r="N1461" t="s">
        <v>58</v>
      </c>
      <c r="O1461">
        <v>4487</v>
      </c>
      <c r="P1461">
        <v>8568</v>
      </c>
      <c r="Q1461" t="s">
        <v>41</v>
      </c>
      <c r="R1461">
        <v>540</v>
      </c>
      <c r="S1461" s="2">
        <v>44793</v>
      </c>
      <c r="T1461" t="s">
        <v>42</v>
      </c>
      <c r="U1461">
        <v>0</v>
      </c>
      <c r="V1461" t="s">
        <v>71</v>
      </c>
      <c r="W1461">
        <v>735</v>
      </c>
      <c r="X1461" t="s">
        <v>44</v>
      </c>
      <c r="Y1461" t="s">
        <v>72</v>
      </c>
      <c r="Z1461">
        <v>4743</v>
      </c>
      <c r="AA1461">
        <v>746</v>
      </c>
      <c r="AB1461">
        <v>5453</v>
      </c>
      <c r="AC1461" t="s">
        <v>107</v>
      </c>
    </row>
    <row r="1462" spans="1:29" x14ac:dyDescent="0.3">
      <c r="A1462" s="1" t="s">
        <v>29</v>
      </c>
      <c r="B1462" t="s">
        <v>228</v>
      </c>
      <c r="C1462" t="s">
        <v>229</v>
      </c>
      <c r="D1462" t="s">
        <v>155</v>
      </c>
      <c r="E1462">
        <v>7</v>
      </c>
      <c r="F1462" t="s">
        <v>51</v>
      </c>
      <c r="G1462" t="s">
        <v>345</v>
      </c>
      <c r="H1462" t="s">
        <v>35</v>
      </c>
      <c r="I1462" t="s">
        <v>279</v>
      </c>
      <c r="J1462" t="s">
        <v>4153</v>
      </c>
      <c r="K1462" t="s">
        <v>4556</v>
      </c>
      <c r="L1462" t="s">
        <v>4557</v>
      </c>
      <c r="M1462" t="s">
        <v>473</v>
      </c>
      <c r="N1462" t="s">
        <v>94</v>
      </c>
      <c r="O1462">
        <v>20502</v>
      </c>
      <c r="P1462">
        <v>23649</v>
      </c>
      <c r="Q1462" t="s">
        <v>59</v>
      </c>
      <c r="R1462">
        <v>499</v>
      </c>
      <c r="S1462" s="2">
        <v>44690</v>
      </c>
      <c r="T1462" s="2">
        <v>44704</v>
      </c>
      <c r="U1462">
        <v>34815</v>
      </c>
      <c r="V1462" t="s">
        <v>71</v>
      </c>
      <c r="W1462">
        <v>566</v>
      </c>
      <c r="X1462" t="s">
        <v>60</v>
      </c>
      <c r="Y1462" t="s">
        <v>45</v>
      </c>
      <c r="Z1462">
        <v>0</v>
      </c>
      <c r="AA1462">
        <v>667</v>
      </c>
      <c r="AB1462">
        <v>22236</v>
      </c>
      <c r="AC1462" t="s">
        <v>46</v>
      </c>
    </row>
    <row r="1463" spans="1:29" x14ac:dyDescent="0.3">
      <c r="A1463" s="1" t="s">
        <v>29</v>
      </c>
      <c r="B1463" t="s">
        <v>74</v>
      </c>
      <c r="C1463" t="s">
        <v>790</v>
      </c>
      <c r="D1463" t="s">
        <v>201</v>
      </c>
      <c r="E1463">
        <v>2</v>
      </c>
      <c r="F1463" t="s">
        <v>129</v>
      </c>
      <c r="G1463" t="s">
        <v>163</v>
      </c>
      <c r="H1463" t="s">
        <v>35</v>
      </c>
      <c r="I1463" t="s">
        <v>265</v>
      </c>
      <c r="J1463" t="s">
        <v>1080</v>
      </c>
      <c r="K1463" t="s">
        <v>4558</v>
      </c>
      <c r="L1463" t="s">
        <v>4559</v>
      </c>
      <c r="M1463" t="s">
        <v>175</v>
      </c>
      <c r="N1463" t="s">
        <v>58</v>
      </c>
      <c r="O1463">
        <v>17406</v>
      </c>
      <c r="P1463">
        <v>20362</v>
      </c>
      <c r="Q1463" t="s">
        <v>59</v>
      </c>
      <c r="R1463">
        <v>127</v>
      </c>
      <c r="S1463" s="2">
        <v>45183</v>
      </c>
      <c r="T1463" t="s">
        <v>42</v>
      </c>
      <c r="U1463">
        <v>33202</v>
      </c>
      <c r="V1463" t="s">
        <v>106</v>
      </c>
      <c r="W1463">
        <v>480</v>
      </c>
      <c r="X1463" t="s">
        <v>44</v>
      </c>
      <c r="Y1463" t="s">
        <v>61</v>
      </c>
      <c r="Z1463">
        <v>4088</v>
      </c>
      <c r="AA1463">
        <v>634</v>
      </c>
      <c r="AB1463">
        <v>19719</v>
      </c>
      <c r="AC1463" t="s">
        <v>107</v>
      </c>
    </row>
    <row r="1464" spans="1:29" x14ac:dyDescent="0.3">
      <c r="A1464" s="1" t="s">
        <v>29</v>
      </c>
      <c r="B1464" t="s">
        <v>86</v>
      </c>
      <c r="C1464" t="s">
        <v>4560</v>
      </c>
      <c r="D1464" t="s">
        <v>257</v>
      </c>
      <c r="E1464">
        <v>7</v>
      </c>
      <c r="F1464" t="s">
        <v>221</v>
      </c>
      <c r="G1464" t="s">
        <v>548</v>
      </c>
      <c r="H1464" t="s">
        <v>79</v>
      </c>
      <c r="I1464" t="s">
        <v>318</v>
      </c>
      <c r="J1464" t="s">
        <v>890</v>
      </c>
      <c r="K1464" t="s">
        <v>4561</v>
      </c>
      <c r="L1464" t="s">
        <v>4562</v>
      </c>
      <c r="M1464" t="s">
        <v>2131</v>
      </c>
      <c r="N1464" t="s">
        <v>40</v>
      </c>
      <c r="O1464">
        <v>22496</v>
      </c>
      <c r="P1464">
        <v>25970</v>
      </c>
      <c r="Q1464" t="s">
        <v>41</v>
      </c>
      <c r="R1464">
        <v>410</v>
      </c>
      <c r="S1464" s="2">
        <v>44322</v>
      </c>
      <c r="T1464" s="2">
        <v>44337</v>
      </c>
      <c r="U1464">
        <v>0</v>
      </c>
      <c r="V1464" t="s">
        <v>71</v>
      </c>
      <c r="W1464">
        <v>762</v>
      </c>
      <c r="X1464" t="s">
        <v>60</v>
      </c>
      <c r="Y1464" t="s">
        <v>61</v>
      </c>
      <c r="Z1464">
        <v>0</v>
      </c>
      <c r="AA1464">
        <v>273</v>
      </c>
      <c r="AB1464">
        <v>24222</v>
      </c>
      <c r="AC1464" t="s">
        <v>73</v>
      </c>
    </row>
    <row r="1465" spans="1:29" x14ac:dyDescent="0.3">
      <c r="A1465" s="1" t="s">
        <v>29</v>
      </c>
      <c r="B1465" t="s">
        <v>30</v>
      </c>
      <c r="C1465" t="s">
        <v>2396</v>
      </c>
      <c r="D1465" t="s">
        <v>76</v>
      </c>
      <c r="E1465">
        <v>7</v>
      </c>
      <c r="F1465" t="s">
        <v>64</v>
      </c>
      <c r="G1465" t="s">
        <v>376</v>
      </c>
      <c r="H1465" t="s">
        <v>35</v>
      </c>
      <c r="I1465" t="s">
        <v>336</v>
      </c>
      <c r="J1465" t="s">
        <v>4563</v>
      </c>
      <c r="K1465" t="s">
        <v>4564</v>
      </c>
      <c r="L1465" t="s">
        <v>4565</v>
      </c>
      <c r="M1465" t="s">
        <v>1039</v>
      </c>
      <c r="N1465" t="s">
        <v>84</v>
      </c>
      <c r="O1465">
        <v>8626</v>
      </c>
      <c r="P1465">
        <v>11118</v>
      </c>
      <c r="Q1465" t="s">
        <v>59</v>
      </c>
      <c r="R1465">
        <v>540</v>
      </c>
      <c r="S1465" s="2">
        <v>44543</v>
      </c>
      <c r="T1465" s="2">
        <v>44556</v>
      </c>
      <c r="U1465">
        <v>2298</v>
      </c>
      <c r="V1465" t="s">
        <v>43</v>
      </c>
      <c r="W1465">
        <v>430</v>
      </c>
      <c r="X1465" t="s">
        <v>60</v>
      </c>
      <c r="Y1465" t="s">
        <v>72</v>
      </c>
      <c r="Z1465">
        <v>0</v>
      </c>
      <c r="AA1465">
        <v>507</v>
      </c>
      <c r="AB1465">
        <v>10687</v>
      </c>
      <c r="AC1465" t="s">
        <v>73</v>
      </c>
    </row>
    <row r="1466" spans="1:29" x14ac:dyDescent="0.3">
      <c r="A1466" s="1" t="s">
        <v>47</v>
      </c>
      <c r="B1466" t="s">
        <v>592</v>
      </c>
      <c r="C1466" t="s">
        <v>1508</v>
      </c>
      <c r="D1466" t="s">
        <v>155</v>
      </c>
      <c r="E1466">
        <v>10</v>
      </c>
      <c r="F1466" t="s">
        <v>120</v>
      </c>
      <c r="G1466" t="s">
        <v>121</v>
      </c>
      <c r="H1466" t="s">
        <v>35</v>
      </c>
      <c r="I1466" t="s">
        <v>1276</v>
      </c>
      <c r="J1466" t="s">
        <v>743</v>
      </c>
      <c r="K1466" t="s">
        <v>4566</v>
      </c>
      <c r="L1466" t="s">
        <v>4567</v>
      </c>
      <c r="M1466" t="s">
        <v>1449</v>
      </c>
      <c r="N1466" t="s">
        <v>84</v>
      </c>
      <c r="O1466">
        <v>10962</v>
      </c>
      <c r="P1466">
        <v>15903</v>
      </c>
      <c r="Q1466" t="s">
        <v>41</v>
      </c>
      <c r="R1466">
        <v>296</v>
      </c>
      <c r="S1466" s="2">
        <v>44693</v>
      </c>
      <c r="T1466" t="s">
        <v>42</v>
      </c>
      <c r="U1466">
        <v>0</v>
      </c>
      <c r="V1466" t="s">
        <v>85</v>
      </c>
      <c r="W1466">
        <v>522</v>
      </c>
      <c r="X1466" t="s">
        <v>44</v>
      </c>
      <c r="Y1466" t="s">
        <v>72</v>
      </c>
      <c r="Z1466">
        <v>0</v>
      </c>
      <c r="AA1466">
        <v>522</v>
      </c>
      <c r="AB1466">
        <v>13317</v>
      </c>
      <c r="AC1466" t="s">
        <v>107</v>
      </c>
    </row>
    <row r="1467" spans="1:29" x14ac:dyDescent="0.3">
      <c r="A1467" s="1" t="s">
        <v>29</v>
      </c>
      <c r="B1467" t="s">
        <v>541</v>
      </c>
      <c r="C1467" t="s">
        <v>1336</v>
      </c>
      <c r="D1467" t="s">
        <v>387</v>
      </c>
      <c r="E1467">
        <v>6</v>
      </c>
      <c r="F1467" t="s">
        <v>64</v>
      </c>
      <c r="G1467" t="s">
        <v>783</v>
      </c>
      <c r="H1467" t="s">
        <v>35</v>
      </c>
      <c r="I1467" t="s">
        <v>1695</v>
      </c>
      <c r="J1467" t="s">
        <v>1652</v>
      </c>
      <c r="K1467" t="s">
        <v>4568</v>
      </c>
      <c r="L1467" t="s">
        <v>4569</v>
      </c>
      <c r="M1467" t="s">
        <v>546</v>
      </c>
      <c r="N1467" t="s">
        <v>40</v>
      </c>
      <c r="O1467">
        <v>13815</v>
      </c>
      <c r="P1467">
        <v>16616</v>
      </c>
      <c r="Q1467" t="s">
        <v>41</v>
      </c>
      <c r="R1467">
        <v>57</v>
      </c>
      <c r="S1467" s="2">
        <v>44789</v>
      </c>
      <c r="T1467" t="s">
        <v>42</v>
      </c>
      <c r="U1467">
        <v>0</v>
      </c>
      <c r="V1467" t="s">
        <v>85</v>
      </c>
      <c r="W1467">
        <v>516</v>
      </c>
      <c r="X1467" t="s">
        <v>44</v>
      </c>
      <c r="Y1467" t="s">
        <v>45</v>
      </c>
      <c r="Z1467">
        <v>0</v>
      </c>
      <c r="AA1467">
        <v>255</v>
      </c>
      <c r="AB1467">
        <v>16096</v>
      </c>
      <c r="AC1467" t="s">
        <v>73</v>
      </c>
    </row>
    <row r="1468" spans="1:29" x14ac:dyDescent="0.3">
      <c r="A1468" s="1" t="s">
        <v>29</v>
      </c>
      <c r="B1468" t="s">
        <v>228</v>
      </c>
      <c r="C1468" t="s">
        <v>2981</v>
      </c>
      <c r="D1468" t="s">
        <v>178</v>
      </c>
      <c r="E1468">
        <v>6</v>
      </c>
      <c r="F1468" t="s">
        <v>271</v>
      </c>
      <c r="G1468" t="s">
        <v>1298</v>
      </c>
      <c r="H1468" t="s">
        <v>35</v>
      </c>
      <c r="I1468" t="s">
        <v>66</v>
      </c>
      <c r="J1468" t="s">
        <v>4570</v>
      </c>
      <c r="K1468" t="s">
        <v>4571</v>
      </c>
      <c r="L1468" t="s">
        <v>4572</v>
      </c>
      <c r="M1468" t="s">
        <v>473</v>
      </c>
      <c r="N1468" t="s">
        <v>94</v>
      </c>
      <c r="O1468">
        <v>9577</v>
      </c>
      <c r="P1468">
        <v>13576</v>
      </c>
      <c r="Q1468" t="s">
        <v>41</v>
      </c>
      <c r="R1468">
        <v>699</v>
      </c>
      <c r="S1468" s="2">
        <v>44702</v>
      </c>
      <c r="T1468" s="2">
        <v>44705</v>
      </c>
      <c r="U1468">
        <v>0</v>
      </c>
      <c r="V1468" t="s">
        <v>43</v>
      </c>
      <c r="W1468">
        <v>482</v>
      </c>
      <c r="X1468" t="s">
        <v>60</v>
      </c>
      <c r="Y1468" t="s">
        <v>72</v>
      </c>
      <c r="Z1468">
        <v>0</v>
      </c>
      <c r="AA1468">
        <v>524</v>
      </c>
      <c r="AB1468">
        <v>9587</v>
      </c>
      <c r="AC1468" t="s">
        <v>46</v>
      </c>
    </row>
    <row r="1469" spans="1:29" x14ac:dyDescent="0.3">
      <c r="A1469" s="1" t="s">
        <v>29</v>
      </c>
      <c r="B1469" t="s">
        <v>363</v>
      </c>
      <c r="C1469" t="s">
        <v>4573</v>
      </c>
      <c r="D1469" t="s">
        <v>155</v>
      </c>
      <c r="E1469">
        <v>6</v>
      </c>
      <c r="F1469" t="s">
        <v>120</v>
      </c>
      <c r="G1469" t="s">
        <v>329</v>
      </c>
      <c r="H1469" t="s">
        <v>35</v>
      </c>
      <c r="I1469" t="s">
        <v>382</v>
      </c>
      <c r="J1469" t="s">
        <v>4574</v>
      </c>
      <c r="K1469" t="s">
        <v>4575</v>
      </c>
      <c r="L1469" t="s">
        <v>4576</v>
      </c>
      <c r="M1469" t="s">
        <v>705</v>
      </c>
      <c r="N1469" t="s">
        <v>84</v>
      </c>
      <c r="O1469">
        <v>5385</v>
      </c>
      <c r="P1469">
        <v>7505</v>
      </c>
      <c r="Q1469" t="s">
        <v>95</v>
      </c>
      <c r="R1469">
        <v>157</v>
      </c>
      <c r="S1469" s="2">
        <v>45196</v>
      </c>
      <c r="T1469" t="s">
        <v>42</v>
      </c>
      <c r="U1469">
        <v>0</v>
      </c>
      <c r="V1469" t="s">
        <v>85</v>
      </c>
      <c r="W1469">
        <v>679</v>
      </c>
      <c r="X1469" t="s">
        <v>44</v>
      </c>
      <c r="Y1469" t="s">
        <v>45</v>
      </c>
      <c r="Z1469">
        <v>0</v>
      </c>
      <c r="AA1469">
        <v>86</v>
      </c>
      <c r="AB1469">
        <v>6579</v>
      </c>
      <c r="AC1469" t="s">
        <v>73</v>
      </c>
    </row>
    <row r="1470" spans="1:29" x14ac:dyDescent="0.3">
      <c r="A1470" s="1" t="s">
        <v>47</v>
      </c>
      <c r="B1470" t="s">
        <v>145</v>
      </c>
      <c r="C1470" t="s">
        <v>146</v>
      </c>
      <c r="D1470" t="s">
        <v>201</v>
      </c>
      <c r="E1470">
        <v>6</v>
      </c>
      <c r="F1470" t="s">
        <v>99</v>
      </c>
      <c r="G1470" t="s">
        <v>100</v>
      </c>
      <c r="H1470" t="s">
        <v>79</v>
      </c>
      <c r="I1470" t="s">
        <v>621</v>
      </c>
      <c r="J1470" t="s">
        <v>1600</v>
      </c>
      <c r="K1470" t="s">
        <v>4577</v>
      </c>
      <c r="L1470" t="s">
        <v>4578</v>
      </c>
      <c r="M1470" t="s">
        <v>2358</v>
      </c>
      <c r="N1470" t="s">
        <v>84</v>
      </c>
      <c r="O1470">
        <v>4918</v>
      </c>
      <c r="P1470">
        <v>8021</v>
      </c>
      <c r="Q1470" t="s">
        <v>41</v>
      </c>
      <c r="R1470">
        <v>98</v>
      </c>
      <c r="S1470" s="2">
        <v>44814</v>
      </c>
      <c r="T1470" s="2">
        <v>44818</v>
      </c>
      <c r="U1470">
        <v>0</v>
      </c>
      <c r="V1470" t="s">
        <v>85</v>
      </c>
      <c r="W1470">
        <v>691</v>
      </c>
      <c r="X1470" t="s">
        <v>60</v>
      </c>
      <c r="Y1470" t="s">
        <v>45</v>
      </c>
      <c r="Z1470">
        <v>0</v>
      </c>
      <c r="AA1470">
        <v>909</v>
      </c>
      <c r="AB1470">
        <v>4923</v>
      </c>
      <c r="AC1470" t="s">
        <v>107</v>
      </c>
    </row>
    <row r="1471" spans="1:29" x14ac:dyDescent="0.3">
      <c r="A1471" s="1" t="s">
        <v>29</v>
      </c>
      <c r="B1471" t="s">
        <v>62</v>
      </c>
      <c r="C1471" t="s">
        <v>4252</v>
      </c>
      <c r="D1471" t="s">
        <v>178</v>
      </c>
      <c r="E1471">
        <v>8</v>
      </c>
      <c r="F1471" t="s">
        <v>77</v>
      </c>
      <c r="G1471" t="s">
        <v>501</v>
      </c>
      <c r="H1471" t="s">
        <v>79</v>
      </c>
      <c r="I1471" t="s">
        <v>251</v>
      </c>
      <c r="J1471" t="s">
        <v>90</v>
      </c>
      <c r="K1471" t="s">
        <v>4579</v>
      </c>
      <c r="L1471" t="s">
        <v>4580</v>
      </c>
      <c r="M1471" t="s">
        <v>135</v>
      </c>
      <c r="N1471" t="s">
        <v>84</v>
      </c>
      <c r="O1471">
        <v>23803</v>
      </c>
      <c r="P1471">
        <v>28217</v>
      </c>
      <c r="Q1471" t="s">
        <v>59</v>
      </c>
      <c r="R1471">
        <v>197</v>
      </c>
      <c r="S1471" s="2">
        <v>44622</v>
      </c>
      <c r="T1471" s="2">
        <v>44641</v>
      </c>
      <c r="U1471">
        <v>16725</v>
      </c>
      <c r="V1471" t="s">
        <v>71</v>
      </c>
      <c r="W1471">
        <v>797</v>
      </c>
      <c r="X1471" t="s">
        <v>60</v>
      </c>
      <c r="Y1471" t="s">
        <v>61</v>
      </c>
      <c r="Z1471">
        <v>0</v>
      </c>
      <c r="AA1471">
        <v>783</v>
      </c>
      <c r="AB1471">
        <v>26120</v>
      </c>
      <c r="AC1471" t="s">
        <v>73</v>
      </c>
    </row>
    <row r="1472" spans="1:29" x14ac:dyDescent="0.3">
      <c r="A1472" s="1" t="s">
        <v>47</v>
      </c>
      <c r="B1472" t="s">
        <v>234</v>
      </c>
      <c r="C1472" t="s">
        <v>1375</v>
      </c>
      <c r="D1472" t="s">
        <v>257</v>
      </c>
      <c r="E1472">
        <v>4</v>
      </c>
      <c r="F1472" t="s">
        <v>64</v>
      </c>
      <c r="G1472" t="s">
        <v>65</v>
      </c>
      <c r="H1472" t="s">
        <v>35</v>
      </c>
      <c r="I1472" t="s">
        <v>412</v>
      </c>
      <c r="J1472" t="s">
        <v>610</v>
      </c>
      <c r="K1472" t="s">
        <v>4581</v>
      </c>
      <c r="L1472" t="s">
        <v>4582</v>
      </c>
      <c r="M1472" t="s">
        <v>2944</v>
      </c>
      <c r="N1472" t="s">
        <v>84</v>
      </c>
      <c r="O1472">
        <v>6040</v>
      </c>
      <c r="P1472">
        <v>8276</v>
      </c>
      <c r="Q1472" t="s">
        <v>95</v>
      </c>
      <c r="R1472">
        <v>78</v>
      </c>
      <c r="S1472" s="2">
        <v>44686</v>
      </c>
      <c r="T1472" t="s">
        <v>42</v>
      </c>
      <c r="U1472">
        <v>0</v>
      </c>
      <c r="V1472" t="s">
        <v>85</v>
      </c>
      <c r="W1472">
        <v>695</v>
      </c>
      <c r="X1472" t="s">
        <v>44</v>
      </c>
      <c r="Y1472" t="s">
        <v>45</v>
      </c>
      <c r="Z1472">
        <v>0</v>
      </c>
      <c r="AA1472">
        <v>865</v>
      </c>
      <c r="AB1472">
        <v>7825</v>
      </c>
      <c r="AC1472" t="s">
        <v>46</v>
      </c>
    </row>
    <row r="1473" spans="1:29" x14ac:dyDescent="0.3">
      <c r="A1473" s="1" t="s">
        <v>47</v>
      </c>
      <c r="B1473" t="s">
        <v>108</v>
      </c>
      <c r="C1473" t="s">
        <v>1275</v>
      </c>
      <c r="D1473" t="s">
        <v>128</v>
      </c>
      <c r="E1473">
        <v>10</v>
      </c>
      <c r="F1473" t="s">
        <v>129</v>
      </c>
      <c r="G1473" t="s">
        <v>298</v>
      </c>
      <c r="H1473" t="s">
        <v>79</v>
      </c>
      <c r="I1473" t="s">
        <v>417</v>
      </c>
      <c r="J1473" t="s">
        <v>2376</v>
      </c>
      <c r="K1473" t="s">
        <v>4583</v>
      </c>
      <c r="L1473" t="s">
        <v>4584</v>
      </c>
      <c r="M1473" t="s">
        <v>277</v>
      </c>
      <c r="N1473" t="s">
        <v>94</v>
      </c>
      <c r="O1473">
        <v>22354</v>
      </c>
      <c r="P1473">
        <v>26668</v>
      </c>
      <c r="Q1473" t="s">
        <v>95</v>
      </c>
      <c r="R1473">
        <v>71</v>
      </c>
      <c r="S1473" s="2">
        <v>44662</v>
      </c>
      <c r="T1473" t="s">
        <v>42</v>
      </c>
      <c r="U1473">
        <v>0</v>
      </c>
      <c r="V1473" t="s">
        <v>85</v>
      </c>
      <c r="W1473">
        <v>733</v>
      </c>
      <c r="X1473" t="s">
        <v>44</v>
      </c>
      <c r="Y1473" t="s">
        <v>45</v>
      </c>
      <c r="Z1473">
        <v>0</v>
      </c>
      <c r="AA1473">
        <v>568</v>
      </c>
      <c r="AB1473">
        <v>23612</v>
      </c>
      <c r="AC1473" t="s">
        <v>107</v>
      </c>
    </row>
    <row r="1474" spans="1:29" x14ac:dyDescent="0.3">
      <c r="A1474" s="1" t="s">
        <v>47</v>
      </c>
      <c r="B1474" t="s">
        <v>48</v>
      </c>
      <c r="C1474" t="s">
        <v>49</v>
      </c>
      <c r="D1474" t="s">
        <v>352</v>
      </c>
      <c r="E1474">
        <v>9</v>
      </c>
      <c r="F1474" t="s">
        <v>99</v>
      </c>
      <c r="G1474" t="s">
        <v>529</v>
      </c>
      <c r="H1474" t="s">
        <v>35</v>
      </c>
      <c r="I1474" t="s">
        <v>2209</v>
      </c>
      <c r="J1474" t="s">
        <v>4585</v>
      </c>
      <c r="K1474">
        <f>1-393-197-9473</f>
        <v>-10062</v>
      </c>
      <c r="L1474" t="s">
        <v>4586</v>
      </c>
      <c r="M1474" t="s">
        <v>1240</v>
      </c>
      <c r="N1474" t="s">
        <v>40</v>
      </c>
      <c r="O1474">
        <v>22079</v>
      </c>
      <c r="P1474">
        <v>25083</v>
      </c>
      <c r="Q1474" t="s">
        <v>95</v>
      </c>
      <c r="R1474">
        <v>331</v>
      </c>
      <c r="S1474" s="2">
        <v>44741</v>
      </c>
      <c r="T1474" t="s">
        <v>42</v>
      </c>
      <c r="U1474">
        <v>0</v>
      </c>
      <c r="V1474" t="s">
        <v>71</v>
      </c>
      <c r="W1474">
        <v>643</v>
      </c>
      <c r="X1474" t="s">
        <v>44</v>
      </c>
      <c r="Y1474" t="s">
        <v>72</v>
      </c>
      <c r="Z1474">
        <v>0</v>
      </c>
      <c r="AA1474">
        <v>146</v>
      </c>
      <c r="AB1474">
        <v>22531</v>
      </c>
      <c r="AC1474" t="s">
        <v>107</v>
      </c>
    </row>
    <row r="1475" spans="1:29" x14ac:dyDescent="0.3">
      <c r="A1475" s="1" t="s">
        <v>29</v>
      </c>
      <c r="B1475" t="s">
        <v>327</v>
      </c>
      <c r="C1475" t="s">
        <v>2243</v>
      </c>
      <c r="D1475" t="s">
        <v>76</v>
      </c>
      <c r="E1475">
        <v>6</v>
      </c>
      <c r="F1475" t="s">
        <v>64</v>
      </c>
      <c r="G1475" t="s">
        <v>65</v>
      </c>
      <c r="H1475" t="s">
        <v>79</v>
      </c>
      <c r="I1475" t="s">
        <v>1541</v>
      </c>
      <c r="J1475" t="s">
        <v>4587</v>
      </c>
      <c r="K1475" t="s">
        <v>4588</v>
      </c>
      <c r="L1475" t="s">
        <v>4589</v>
      </c>
      <c r="M1475" t="s">
        <v>333</v>
      </c>
      <c r="N1475" t="s">
        <v>40</v>
      </c>
      <c r="O1475">
        <v>3551</v>
      </c>
      <c r="P1475">
        <v>6008</v>
      </c>
      <c r="Q1475" t="s">
        <v>59</v>
      </c>
      <c r="R1475">
        <v>261</v>
      </c>
      <c r="S1475" s="2">
        <v>44292</v>
      </c>
      <c r="T1475" s="2">
        <v>44310</v>
      </c>
      <c r="U1475">
        <v>25535</v>
      </c>
      <c r="V1475" t="s">
        <v>106</v>
      </c>
      <c r="W1475">
        <v>737</v>
      </c>
      <c r="X1475" t="s">
        <v>60</v>
      </c>
      <c r="Y1475" t="s">
        <v>61</v>
      </c>
      <c r="Z1475">
        <v>0</v>
      </c>
      <c r="AA1475">
        <v>302</v>
      </c>
      <c r="AB1475">
        <v>4314</v>
      </c>
      <c r="AC1475" t="s">
        <v>107</v>
      </c>
    </row>
    <row r="1476" spans="1:29" x14ac:dyDescent="0.3">
      <c r="A1476" s="1" t="s">
        <v>47</v>
      </c>
      <c r="B1476" t="s">
        <v>108</v>
      </c>
      <c r="C1476" t="s">
        <v>1275</v>
      </c>
      <c r="D1476" t="s">
        <v>138</v>
      </c>
      <c r="E1476">
        <v>1</v>
      </c>
      <c r="F1476" t="s">
        <v>33</v>
      </c>
      <c r="G1476" t="s">
        <v>34</v>
      </c>
      <c r="H1476" t="s">
        <v>35</v>
      </c>
      <c r="I1476" t="s">
        <v>265</v>
      </c>
      <c r="J1476" t="s">
        <v>2295</v>
      </c>
      <c r="K1476" t="s">
        <v>4590</v>
      </c>
      <c r="L1476" t="s">
        <v>4591</v>
      </c>
      <c r="M1476" t="s">
        <v>1422</v>
      </c>
      <c r="N1476" t="s">
        <v>94</v>
      </c>
      <c r="O1476">
        <v>2957</v>
      </c>
      <c r="P1476">
        <v>5936</v>
      </c>
      <c r="Q1476" t="s">
        <v>41</v>
      </c>
      <c r="R1476">
        <v>293</v>
      </c>
      <c r="S1476" s="2">
        <v>44641</v>
      </c>
      <c r="T1476" s="2">
        <v>44663</v>
      </c>
      <c r="U1476">
        <v>0</v>
      </c>
      <c r="V1476" t="s">
        <v>106</v>
      </c>
      <c r="W1476">
        <v>680</v>
      </c>
      <c r="X1476" t="s">
        <v>60</v>
      </c>
      <c r="Y1476" t="s">
        <v>45</v>
      </c>
      <c r="Z1476">
        <v>0</v>
      </c>
      <c r="AA1476">
        <v>643</v>
      </c>
      <c r="AB1476">
        <v>5762</v>
      </c>
      <c r="AC1476" t="s">
        <v>107</v>
      </c>
    </row>
    <row r="1477" spans="1:29" x14ac:dyDescent="0.3">
      <c r="A1477" s="1" t="s">
        <v>29</v>
      </c>
      <c r="B1477" t="s">
        <v>363</v>
      </c>
      <c r="C1477" t="s">
        <v>661</v>
      </c>
      <c r="D1477" t="s">
        <v>185</v>
      </c>
      <c r="E1477">
        <v>6</v>
      </c>
      <c r="F1477" t="s">
        <v>221</v>
      </c>
      <c r="G1477" t="s">
        <v>506</v>
      </c>
      <c r="H1477" t="s">
        <v>35</v>
      </c>
      <c r="I1477" t="s">
        <v>2693</v>
      </c>
      <c r="J1477" t="s">
        <v>748</v>
      </c>
      <c r="K1477" t="s">
        <v>4592</v>
      </c>
      <c r="L1477" t="s">
        <v>4593</v>
      </c>
      <c r="M1477" t="s">
        <v>705</v>
      </c>
      <c r="N1477" t="s">
        <v>94</v>
      </c>
      <c r="O1477">
        <v>23458</v>
      </c>
      <c r="P1477">
        <v>26572</v>
      </c>
      <c r="Q1477" t="s">
        <v>95</v>
      </c>
      <c r="R1477">
        <v>959</v>
      </c>
      <c r="S1477" s="2">
        <v>44663</v>
      </c>
      <c r="T1477" s="2">
        <v>44675</v>
      </c>
      <c r="U1477">
        <v>0</v>
      </c>
      <c r="V1477" t="s">
        <v>43</v>
      </c>
      <c r="W1477">
        <v>449</v>
      </c>
      <c r="X1477" t="s">
        <v>60</v>
      </c>
      <c r="Y1477" t="s">
        <v>61</v>
      </c>
      <c r="Z1477">
        <v>0</v>
      </c>
      <c r="AA1477">
        <v>525</v>
      </c>
      <c r="AB1477">
        <v>23626</v>
      </c>
      <c r="AC1477" t="s">
        <v>73</v>
      </c>
    </row>
    <row r="1478" spans="1:29" x14ac:dyDescent="0.3">
      <c r="A1478" s="1" t="s">
        <v>29</v>
      </c>
      <c r="B1478" t="s">
        <v>228</v>
      </c>
      <c r="C1478" t="s">
        <v>2479</v>
      </c>
      <c r="D1478" t="s">
        <v>138</v>
      </c>
      <c r="E1478">
        <v>10</v>
      </c>
      <c r="F1478" t="s">
        <v>120</v>
      </c>
      <c r="G1478" t="s">
        <v>1180</v>
      </c>
      <c r="H1478" t="s">
        <v>35</v>
      </c>
      <c r="I1478" t="s">
        <v>412</v>
      </c>
      <c r="J1478" t="s">
        <v>610</v>
      </c>
      <c r="K1478">
        <f>1-68-787-3653</f>
        <v>-4507</v>
      </c>
      <c r="L1478" t="s">
        <v>4594</v>
      </c>
      <c r="M1478" t="s">
        <v>262</v>
      </c>
      <c r="N1478" t="s">
        <v>94</v>
      </c>
      <c r="O1478">
        <v>9081</v>
      </c>
      <c r="P1478">
        <v>11140</v>
      </c>
      <c r="Q1478" t="s">
        <v>95</v>
      </c>
      <c r="R1478">
        <v>641</v>
      </c>
      <c r="S1478" s="2">
        <v>44791</v>
      </c>
      <c r="T1478" t="s">
        <v>42</v>
      </c>
      <c r="U1478">
        <v>0</v>
      </c>
      <c r="V1478" t="s">
        <v>106</v>
      </c>
      <c r="W1478">
        <v>741</v>
      </c>
      <c r="X1478" t="s">
        <v>44</v>
      </c>
      <c r="Y1478" t="s">
        <v>61</v>
      </c>
      <c r="Z1478">
        <v>0</v>
      </c>
      <c r="AA1478">
        <v>263</v>
      </c>
      <c r="AB1478">
        <v>10219</v>
      </c>
      <c r="AC1478" t="s">
        <v>73</v>
      </c>
    </row>
    <row r="1479" spans="1:29" x14ac:dyDescent="0.3">
      <c r="A1479" s="1" t="s">
        <v>29</v>
      </c>
      <c r="B1479" t="s">
        <v>363</v>
      </c>
      <c r="C1479" t="s">
        <v>2177</v>
      </c>
      <c r="D1479" t="s">
        <v>236</v>
      </c>
      <c r="E1479">
        <v>5</v>
      </c>
      <c r="F1479" t="s">
        <v>271</v>
      </c>
      <c r="G1479" t="s">
        <v>689</v>
      </c>
      <c r="H1479" t="s">
        <v>35</v>
      </c>
      <c r="I1479" t="s">
        <v>4595</v>
      </c>
      <c r="J1479" t="s">
        <v>4596</v>
      </c>
      <c r="K1479">
        <v>3025718124</v>
      </c>
      <c r="L1479" t="s">
        <v>4597</v>
      </c>
      <c r="M1479" t="s">
        <v>1603</v>
      </c>
      <c r="N1479" t="s">
        <v>94</v>
      </c>
      <c r="O1479">
        <v>22993</v>
      </c>
      <c r="P1479">
        <v>25987</v>
      </c>
      <c r="Q1479" t="s">
        <v>95</v>
      </c>
      <c r="R1479">
        <v>584</v>
      </c>
      <c r="S1479" s="2">
        <v>44298</v>
      </c>
      <c r="T1479" t="s">
        <v>42</v>
      </c>
      <c r="U1479">
        <v>0</v>
      </c>
      <c r="V1479" t="s">
        <v>106</v>
      </c>
      <c r="W1479">
        <v>459</v>
      </c>
      <c r="X1479" t="s">
        <v>44</v>
      </c>
      <c r="Y1479" t="s">
        <v>72</v>
      </c>
      <c r="Z1479">
        <v>0</v>
      </c>
      <c r="AA1479">
        <v>612</v>
      </c>
      <c r="AB1479">
        <v>24283</v>
      </c>
      <c r="AC1479" t="s">
        <v>107</v>
      </c>
    </row>
    <row r="1480" spans="1:29" x14ac:dyDescent="0.3">
      <c r="A1480" s="1" t="s">
        <v>47</v>
      </c>
      <c r="B1480" t="s">
        <v>176</v>
      </c>
      <c r="C1480" t="s">
        <v>2827</v>
      </c>
      <c r="D1480" t="s">
        <v>257</v>
      </c>
      <c r="E1480">
        <v>2</v>
      </c>
      <c r="F1480" t="s">
        <v>129</v>
      </c>
      <c r="G1480" t="s">
        <v>944</v>
      </c>
      <c r="H1480" t="s">
        <v>79</v>
      </c>
      <c r="I1480" t="s">
        <v>756</v>
      </c>
      <c r="J1480" t="s">
        <v>4314</v>
      </c>
      <c r="K1480" t="s">
        <v>4598</v>
      </c>
      <c r="L1480" t="s">
        <v>4599</v>
      </c>
      <c r="M1480" t="s">
        <v>296</v>
      </c>
      <c r="N1480" t="s">
        <v>94</v>
      </c>
      <c r="O1480">
        <v>14839</v>
      </c>
      <c r="P1480">
        <v>19640</v>
      </c>
      <c r="Q1480" t="s">
        <v>95</v>
      </c>
      <c r="R1480">
        <v>762</v>
      </c>
      <c r="S1480" s="2">
        <v>44413</v>
      </c>
      <c r="T1480" s="2">
        <v>44433</v>
      </c>
      <c r="U1480">
        <v>0</v>
      </c>
      <c r="V1480" t="s">
        <v>71</v>
      </c>
      <c r="W1480">
        <v>508</v>
      </c>
      <c r="X1480" t="s">
        <v>60</v>
      </c>
      <c r="Y1480" t="s">
        <v>61</v>
      </c>
      <c r="Z1480">
        <v>0</v>
      </c>
      <c r="AA1480">
        <v>949</v>
      </c>
      <c r="AB1480">
        <v>19097</v>
      </c>
      <c r="AC1480" t="s">
        <v>107</v>
      </c>
    </row>
    <row r="1481" spans="1:29" x14ac:dyDescent="0.3">
      <c r="A1481" s="1" t="s">
        <v>47</v>
      </c>
      <c r="B1481" t="s">
        <v>592</v>
      </c>
      <c r="C1481" t="s">
        <v>1129</v>
      </c>
      <c r="D1481" t="s">
        <v>169</v>
      </c>
      <c r="E1481">
        <v>4</v>
      </c>
      <c r="F1481" t="s">
        <v>221</v>
      </c>
      <c r="G1481" t="s">
        <v>250</v>
      </c>
      <c r="H1481" t="s">
        <v>35</v>
      </c>
      <c r="I1481" t="s">
        <v>3527</v>
      </c>
      <c r="J1481" t="s">
        <v>519</v>
      </c>
      <c r="K1481" t="s">
        <v>4600</v>
      </c>
      <c r="L1481" t="s">
        <v>4601</v>
      </c>
      <c r="M1481" t="s">
        <v>1151</v>
      </c>
      <c r="N1481" t="s">
        <v>94</v>
      </c>
      <c r="O1481">
        <v>5680</v>
      </c>
      <c r="P1481">
        <v>8794</v>
      </c>
      <c r="Q1481" t="s">
        <v>95</v>
      </c>
      <c r="R1481">
        <v>819</v>
      </c>
      <c r="S1481" s="2">
        <v>45071</v>
      </c>
      <c r="T1481" t="s">
        <v>42</v>
      </c>
      <c r="U1481">
        <v>0</v>
      </c>
      <c r="V1481" t="s">
        <v>71</v>
      </c>
      <c r="W1481">
        <v>491</v>
      </c>
      <c r="X1481" t="s">
        <v>44</v>
      </c>
      <c r="Y1481" t="s">
        <v>45</v>
      </c>
      <c r="Z1481">
        <v>0</v>
      </c>
      <c r="AA1481">
        <v>452</v>
      </c>
      <c r="AB1481">
        <v>6096</v>
      </c>
      <c r="AC1481" t="s">
        <v>73</v>
      </c>
    </row>
    <row r="1482" spans="1:29" x14ac:dyDescent="0.3">
      <c r="A1482" s="1" t="s">
        <v>47</v>
      </c>
      <c r="B1482" t="s">
        <v>117</v>
      </c>
      <c r="C1482" t="s">
        <v>512</v>
      </c>
      <c r="D1482" t="s">
        <v>50</v>
      </c>
      <c r="E1482">
        <v>9</v>
      </c>
      <c r="F1482" t="s">
        <v>51</v>
      </c>
      <c r="G1482" t="s">
        <v>1075</v>
      </c>
      <c r="H1482" t="s">
        <v>79</v>
      </c>
      <c r="I1482" t="s">
        <v>4602</v>
      </c>
      <c r="J1482" t="s">
        <v>2649</v>
      </c>
      <c r="K1482" t="s">
        <v>4603</v>
      </c>
      <c r="L1482" t="s">
        <v>4604</v>
      </c>
      <c r="M1482" t="s">
        <v>1484</v>
      </c>
      <c r="N1482" t="s">
        <v>84</v>
      </c>
      <c r="O1482">
        <v>23470</v>
      </c>
      <c r="P1482">
        <v>28339</v>
      </c>
      <c r="Q1482" t="s">
        <v>95</v>
      </c>
      <c r="R1482">
        <v>504</v>
      </c>
      <c r="S1482" s="2">
        <v>44572</v>
      </c>
      <c r="T1482" t="s">
        <v>42</v>
      </c>
      <c r="U1482">
        <v>0</v>
      </c>
      <c r="V1482" t="s">
        <v>106</v>
      </c>
      <c r="W1482">
        <v>754</v>
      </c>
      <c r="X1482" t="s">
        <v>44</v>
      </c>
      <c r="Y1482" t="s">
        <v>61</v>
      </c>
      <c r="Z1482">
        <v>0</v>
      </c>
      <c r="AA1482">
        <v>28</v>
      </c>
      <c r="AB1482">
        <v>28239</v>
      </c>
      <c r="AC1482" t="s">
        <v>107</v>
      </c>
    </row>
    <row r="1483" spans="1:29" x14ac:dyDescent="0.3">
      <c r="A1483" s="1" t="s">
        <v>29</v>
      </c>
      <c r="B1483" t="s">
        <v>393</v>
      </c>
      <c r="C1483" t="s">
        <v>2325</v>
      </c>
      <c r="D1483" t="s">
        <v>98</v>
      </c>
      <c r="E1483">
        <v>8</v>
      </c>
      <c r="F1483" t="s">
        <v>129</v>
      </c>
      <c r="G1483" t="s">
        <v>163</v>
      </c>
      <c r="H1483" t="s">
        <v>79</v>
      </c>
      <c r="I1483" t="s">
        <v>4605</v>
      </c>
      <c r="J1483" t="s">
        <v>4606</v>
      </c>
      <c r="K1483" t="s">
        <v>4607</v>
      </c>
      <c r="L1483" t="s">
        <v>4608</v>
      </c>
      <c r="M1483" t="s">
        <v>1244</v>
      </c>
      <c r="N1483" t="s">
        <v>84</v>
      </c>
      <c r="O1483">
        <v>24294</v>
      </c>
      <c r="P1483">
        <v>28075</v>
      </c>
      <c r="Q1483" t="s">
        <v>95</v>
      </c>
      <c r="R1483">
        <v>899</v>
      </c>
      <c r="S1483" s="2">
        <v>44811</v>
      </c>
      <c r="T1483" t="s">
        <v>42</v>
      </c>
      <c r="U1483">
        <v>0</v>
      </c>
      <c r="V1483" t="s">
        <v>106</v>
      </c>
      <c r="W1483">
        <v>788</v>
      </c>
      <c r="X1483" t="s">
        <v>44</v>
      </c>
      <c r="Y1483" t="s">
        <v>45</v>
      </c>
      <c r="Z1483">
        <v>0</v>
      </c>
      <c r="AA1483">
        <v>433</v>
      </c>
      <c r="AB1483">
        <v>26846</v>
      </c>
      <c r="AC1483" t="s">
        <v>73</v>
      </c>
    </row>
    <row r="1484" spans="1:29" x14ac:dyDescent="0.3">
      <c r="A1484" s="1" t="s">
        <v>29</v>
      </c>
      <c r="B1484" t="s">
        <v>228</v>
      </c>
      <c r="C1484" t="s">
        <v>1087</v>
      </c>
      <c r="D1484" t="s">
        <v>201</v>
      </c>
      <c r="E1484">
        <v>8</v>
      </c>
      <c r="F1484" t="s">
        <v>64</v>
      </c>
      <c r="G1484" t="s">
        <v>65</v>
      </c>
      <c r="H1484" t="s">
        <v>79</v>
      </c>
      <c r="I1484" t="s">
        <v>662</v>
      </c>
      <c r="J1484" t="s">
        <v>372</v>
      </c>
      <c r="K1484">
        <f>1-170-485-155</f>
        <v>-809</v>
      </c>
      <c r="L1484" t="s">
        <v>4609</v>
      </c>
      <c r="M1484" t="s">
        <v>262</v>
      </c>
      <c r="N1484" t="s">
        <v>94</v>
      </c>
      <c r="O1484">
        <v>11495</v>
      </c>
      <c r="P1484">
        <v>15554</v>
      </c>
      <c r="Q1484" t="s">
        <v>59</v>
      </c>
      <c r="R1484">
        <v>864</v>
      </c>
      <c r="S1484" s="2">
        <v>44761</v>
      </c>
      <c r="T1484" s="2">
        <v>44768</v>
      </c>
      <c r="U1484">
        <v>9060</v>
      </c>
      <c r="V1484" t="s">
        <v>85</v>
      </c>
      <c r="W1484">
        <v>709</v>
      </c>
      <c r="X1484" t="s">
        <v>60</v>
      </c>
      <c r="Y1484" t="s">
        <v>61</v>
      </c>
      <c r="Z1484">
        <v>0</v>
      </c>
      <c r="AA1484">
        <v>359</v>
      </c>
      <c r="AB1484">
        <v>12447</v>
      </c>
      <c r="AC1484" t="s">
        <v>107</v>
      </c>
    </row>
    <row r="1485" spans="1:29" x14ac:dyDescent="0.3">
      <c r="A1485" s="1" t="s">
        <v>29</v>
      </c>
      <c r="B1485" t="s">
        <v>228</v>
      </c>
      <c r="C1485" t="s">
        <v>1087</v>
      </c>
      <c r="D1485" t="s">
        <v>178</v>
      </c>
      <c r="E1485">
        <v>3</v>
      </c>
      <c r="F1485" t="s">
        <v>51</v>
      </c>
      <c r="G1485" t="s">
        <v>1075</v>
      </c>
      <c r="H1485" t="s">
        <v>79</v>
      </c>
      <c r="I1485" t="s">
        <v>1418</v>
      </c>
      <c r="J1485" t="s">
        <v>3017</v>
      </c>
      <c r="K1485" t="s">
        <v>4610</v>
      </c>
      <c r="L1485" t="s">
        <v>4611</v>
      </c>
      <c r="M1485" t="s">
        <v>1189</v>
      </c>
      <c r="N1485" t="s">
        <v>84</v>
      </c>
      <c r="O1485">
        <v>24847</v>
      </c>
      <c r="P1485">
        <v>27716</v>
      </c>
      <c r="Q1485" t="s">
        <v>41</v>
      </c>
      <c r="R1485">
        <v>698</v>
      </c>
      <c r="S1485" s="2">
        <v>44381</v>
      </c>
      <c r="T1485" s="2">
        <v>44390</v>
      </c>
      <c r="U1485">
        <v>0</v>
      </c>
      <c r="V1485" t="s">
        <v>43</v>
      </c>
      <c r="W1485">
        <v>622</v>
      </c>
      <c r="X1485" t="s">
        <v>60</v>
      </c>
      <c r="Y1485" t="s">
        <v>61</v>
      </c>
      <c r="Z1485">
        <v>0</v>
      </c>
      <c r="AA1485">
        <v>750</v>
      </c>
      <c r="AB1485">
        <v>26746</v>
      </c>
      <c r="AC1485" t="s">
        <v>46</v>
      </c>
    </row>
    <row r="1486" spans="1:29" x14ac:dyDescent="0.3">
      <c r="A1486" s="1" t="s">
        <v>29</v>
      </c>
      <c r="B1486" t="s">
        <v>393</v>
      </c>
      <c r="C1486" t="s">
        <v>609</v>
      </c>
      <c r="D1486" t="s">
        <v>352</v>
      </c>
      <c r="E1486">
        <v>2</v>
      </c>
      <c r="F1486" t="s">
        <v>51</v>
      </c>
      <c r="G1486" t="s">
        <v>1075</v>
      </c>
      <c r="H1486" t="s">
        <v>79</v>
      </c>
      <c r="I1486" t="s">
        <v>849</v>
      </c>
      <c r="J1486" t="s">
        <v>657</v>
      </c>
      <c r="K1486" t="s">
        <v>4612</v>
      </c>
      <c r="L1486" t="s">
        <v>4613</v>
      </c>
      <c r="M1486" t="s">
        <v>613</v>
      </c>
      <c r="N1486" t="s">
        <v>84</v>
      </c>
      <c r="O1486">
        <v>23284</v>
      </c>
      <c r="P1486">
        <v>26992</v>
      </c>
      <c r="Q1486" t="s">
        <v>41</v>
      </c>
      <c r="R1486">
        <v>639</v>
      </c>
      <c r="S1486" s="2">
        <v>45139</v>
      </c>
      <c r="T1486" s="2">
        <v>45155</v>
      </c>
      <c r="U1486">
        <v>0</v>
      </c>
      <c r="V1486" t="s">
        <v>71</v>
      </c>
      <c r="W1486">
        <v>499</v>
      </c>
      <c r="X1486" t="s">
        <v>60</v>
      </c>
      <c r="Y1486" t="s">
        <v>72</v>
      </c>
      <c r="Z1486">
        <v>0</v>
      </c>
      <c r="AA1486">
        <v>871</v>
      </c>
      <c r="AB1486">
        <v>23758</v>
      </c>
      <c r="AC1486" t="s">
        <v>107</v>
      </c>
    </row>
    <row r="1487" spans="1:29" x14ac:dyDescent="0.3">
      <c r="A1487" s="1" t="s">
        <v>29</v>
      </c>
      <c r="B1487" t="s">
        <v>96</v>
      </c>
      <c r="C1487" t="s">
        <v>1389</v>
      </c>
      <c r="D1487" t="s">
        <v>110</v>
      </c>
      <c r="E1487">
        <v>9</v>
      </c>
      <c r="F1487" t="s">
        <v>129</v>
      </c>
      <c r="G1487" t="s">
        <v>130</v>
      </c>
      <c r="H1487" t="s">
        <v>35</v>
      </c>
      <c r="I1487" t="s">
        <v>4614</v>
      </c>
      <c r="J1487" t="s">
        <v>3406</v>
      </c>
      <c r="K1487" t="s">
        <v>4615</v>
      </c>
      <c r="L1487" t="s">
        <v>4616</v>
      </c>
      <c r="M1487" t="s">
        <v>1500</v>
      </c>
      <c r="N1487" t="s">
        <v>40</v>
      </c>
      <c r="O1487">
        <v>13148</v>
      </c>
      <c r="P1487">
        <v>16916</v>
      </c>
      <c r="Q1487" t="s">
        <v>95</v>
      </c>
      <c r="R1487">
        <v>332</v>
      </c>
      <c r="S1487" s="2">
        <v>45196</v>
      </c>
      <c r="T1487" s="2">
        <v>45203</v>
      </c>
      <c r="U1487">
        <v>0</v>
      </c>
      <c r="V1487" t="s">
        <v>85</v>
      </c>
      <c r="W1487">
        <v>486</v>
      </c>
      <c r="X1487" t="s">
        <v>60</v>
      </c>
      <c r="Y1487" t="s">
        <v>72</v>
      </c>
      <c r="Z1487">
        <v>0</v>
      </c>
      <c r="AA1487">
        <v>602</v>
      </c>
      <c r="AB1487">
        <v>16073</v>
      </c>
      <c r="AC1487" t="s">
        <v>46</v>
      </c>
    </row>
    <row r="1488" spans="1:29" x14ac:dyDescent="0.3">
      <c r="A1488" s="1" t="s">
        <v>29</v>
      </c>
      <c r="B1488" t="s">
        <v>86</v>
      </c>
      <c r="C1488" t="s">
        <v>344</v>
      </c>
      <c r="D1488" t="s">
        <v>185</v>
      </c>
      <c r="E1488">
        <v>7</v>
      </c>
      <c r="F1488" t="s">
        <v>99</v>
      </c>
      <c r="G1488" t="s">
        <v>529</v>
      </c>
      <c r="H1488" t="s">
        <v>35</v>
      </c>
      <c r="I1488" t="s">
        <v>3328</v>
      </c>
      <c r="J1488" t="s">
        <v>1080</v>
      </c>
      <c r="K1488" t="s">
        <v>4617</v>
      </c>
      <c r="L1488" t="s">
        <v>4618</v>
      </c>
      <c r="M1488" t="s">
        <v>1366</v>
      </c>
      <c r="N1488" t="s">
        <v>94</v>
      </c>
      <c r="O1488">
        <v>8180</v>
      </c>
      <c r="P1488">
        <v>11093</v>
      </c>
      <c r="Q1488" t="s">
        <v>95</v>
      </c>
      <c r="R1488">
        <v>703</v>
      </c>
      <c r="S1488" s="2">
        <v>44985</v>
      </c>
      <c r="T1488" t="s">
        <v>42</v>
      </c>
      <c r="U1488">
        <v>0</v>
      </c>
      <c r="V1488" t="s">
        <v>71</v>
      </c>
      <c r="W1488">
        <v>435</v>
      </c>
      <c r="X1488" t="s">
        <v>44</v>
      </c>
      <c r="Y1488" t="s">
        <v>72</v>
      </c>
      <c r="Z1488">
        <v>0</v>
      </c>
      <c r="AA1488">
        <v>330</v>
      </c>
      <c r="AB1488">
        <v>8458</v>
      </c>
      <c r="AC1488" t="s">
        <v>46</v>
      </c>
    </row>
    <row r="1489" spans="1:29" x14ac:dyDescent="0.3">
      <c r="A1489" s="1" t="s">
        <v>29</v>
      </c>
      <c r="B1489" t="s">
        <v>74</v>
      </c>
      <c r="C1489" t="s">
        <v>2140</v>
      </c>
      <c r="D1489" t="s">
        <v>178</v>
      </c>
      <c r="E1489">
        <v>8</v>
      </c>
      <c r="F1489" t="s">
        <v>77</v>
      </c>
      <c r="G1489" t="s">
        <v>202</v>
      </c>
      <c r="H1489" t="s">
        <v>79</v>
      </c>
      <c r="I1489" t="s">
        <v>1210</v>
      </c>
      <c r="J1489" t="s">
        <v>890</v>
      </c>
      <c r="K1489" t="s">
        <v>4619</v>
      </c>
      <c r="L1489" t="s">
        <v>4620</v>
      </c>
      <c r="M1489" t="s">
        <v>973</v>
      </c>
      <c r="N1489" t="s">
        <v>84</v>
      </c>
      <c r="O1489">
        <v>29396</v>
      </c>
      <c r="P1489">
        <v>32416</v>
      </c>
      <c r="Q1489" t="s">
        <v>41</v>
      </c>
      <c r="R1489">
        <v>60</v>
      </c>
      <c r="S1489" s="2">
        <v>45274</v>
      </c>
      <c r="T1489" t="s">
        <v>42</v>
      </c>
      <c r="U1489">
        <v>0</v>
      </c>
      <c r="V1489" t="s">
        <v>106</v>
      </c>
      <c r="W1489">
        <v>452</v>
      </c>
      <c r="X1489" t="s">
        <v>44</v>
      </c>
      <c r="Y1489" t="s">
        <v>61</v>
      </c>
      <c r="Z1489">
        <v>0</v>
      </c>
      <c r="AA1489">
        <v>242</v>
      </c>
      <c r="AB1489">
        <v>31267</v>
      </c>
      <c r="AC1489" t="s">
        <v>46</v>
      </c>
    </row>
    <row r="1490" spans="1:29" x14ac:dyDescent="0.3">
      <c r="A1490" s="1" t="s">
        <v>29</v>
      </c>
      <c r="B1490" t="s">
        <v>62</v>
      </c>
      <c r="C1490" t="s">
        <v>2097</v>
      </c>
      <c r="D1490" t="s">
        <v>169</v>
      </c>
      <c r="E1490">
        <v>2</v>
      </c>
      <c r="F1490" t="s">
        <v>51</v>
      </c>
      <c r="G1490" t="s">
        <v>1069</v>
      </c>
      <c r="H1490" t="s">
        <v>79</v>
      </c>
      <c r="I1490" t="s">
        <v>3404</v>
      </c>
      <c r="J1490" t="s">
        <v>470</v>
      </c>
      <c r="K1490" t="s">
        <v>4621</v>
      </c>
      <c r="L1490" t="s">
        <v>4622</v>
      </c>
      <c r="M1490" t="s">
        <v>70</v>
      </c>
      <c r="N1490" t="s">
        <v>84</v>
      </c>
      <c r="O1490">
        <v>20802</v>
      </c>
      <c r="P1490">
        <v>24183</v>
      </c>
      <c r="Q1490" t="s">
        <v>41</v>
      </c>
      <c r="R1490">
        <v>907</v>
      </c>
      <c r="S1490" s="2">
        <v>44590</v>
      </c>
      <c r="T1490" t="s">
        <v>42</v>
      </c>
      <c r="U1490">
        <v>0</v>
      </c>
      <c r="V1490" t="s">
        <v>71</v>
      </c>
      <c r="W1490">
        <v>825</v>
      </c>
      <c r="X1490" t="s">
        <v>44</v>
      </c>
      <c r="Y1490" t="s">
        <v>61</v>
      </c>
      <c r="Z1490">
        <v>0</v>
      </c>
      <c r="AA1490">
        <v>773</v>
      </c>
      <c r="AB1490">
        <v>21090</v>
      </c>
      <c r="AC1490" t="s">
        <v>107</v>
      </c>
    </row>
    <row r="1491" spans="1:29" x14ac:dyDescent="0.3">
      <c r="A1491" s="1" t="s">
        <v>29</v>
      </c>
      <c r="B1491" t="s">
        <v>393</v>
      </c>
      <c r="C1491" t="s">
        <v>3127</v>
      </c>
      <c r="D1491" t="s">
        <v>128</v>
      </c>
      <c r="E1491">
        <v>7</v>
      </c>
      <c r="F1491" t="s">
        <v>129</v>
      </c>
      <c r="G1491" t="s">
        <v>395</v>
      </c>
      <c r="H1491" t="s">
        <v>35</v>
      </c>
      <c r="I1491" t="s">
        <v>1589</v>
      </c>
      <c r="J1491" t="s">
        <v>4623</v>
      </c>
      <c r="K1491" t="s">
        <v>4624</v>
      </c>
      <c r="L1491" t="s">
        <v>4625</v>
      </c>
      <c r="M1491" t="s">
        <v>1244</v>
      </c>
      <c r="N1491" t="s">
        <v>40</v>
      </c>
      <c r="O1491">
        <v>9147</v>
      </c>
      <c r="P1491">
        <v>13590</v>
      </c>
      <c r="Q1491" t="s">
        <v>59</v>
      </c>
      <c r="R1491">
        <v>718</v>
      </c>
      <c r="S1491" s="2">
        <v>44404</v>
      </c>
      <c r="T1491" t="s">
        <v>42</v>
      </c>
      <c r="U1491">
        <v>30545</v>
      </c>
      <c r="V1491" t="s">
        <v>71</v>
      </c>
      <c r="W1491">
        <v>426</v>
      </c>
      <c r="X1491" t="s">
        <v>44</v>
      </c>
      <c r="Y1491" t="s">
        <v>72</v>
      </c>
      <c r="Z1491">
        <v>0</v>
      </c>
      <c r="AA1491">
        <v>852</v>
      </c>
      <c r="AB1491">
        <v>10020</v>
      </c>
      <c r="AC1491" t="s">
        <v>73</v>
      </c>
    </row>
    <row r="1492" spans="1:29" x14ac:dyDescent="0.3">
      <c r="A1492" s="1" t="s">
        <v>47</v>
      </c>
      <c r="B1492" t="s">
        <v>48</v>
      </c>
      <c r="C1492" t="s">
        <v>3971</v>
      </c>
      <c r="D1492" t="s">
        <v>110</v>
      </c>
      <c r="E1492">
        <v>6</v>
      </c>
      <c r="F1492" t="s">
        <v>51</v>
      </c>
      <c r="G1492" t="s">
        <v>291</v>
      </c>
      <c r="H1492" t="s">
        <v>35</v>
      </c>
      <c r="I1492" t="s">
        <v>4626</v>
      </c>
      <c r="J1492" t="s">
        <v>4457</v>
      </c>
      <c r="K1492" t="s">
        <v>4627</v>
      </c>
      <c r="L1492" t="s">
        <v>4628</v>
      </c>
      <c r="M1492" t="s">
        <v>385</v>
      </c>
      <c r="N1492" t="s">
        <v>94</v>
      </c>
      <c r="O1492">
        <v>28620</v>
      </c>
      <c r="P1492">
        <v>31438</v>
      </c>
      <c r="Q1492" t="s">
        <v>59</v>
      </c>
      <c r="R1492">
        <v>530</v>
      </c>
      <c r="S1492" s="2">
        <v>44614</v>
      </c>
      <c r="T1492" t="s">
        <v>42</v>
      </c>
      <c r="U1492">
        <v>10719</v>
      </c>
      <c r="V1492" t="s">
        <v>106</v>
      </c>
      <c r="W1492">
        <v>426</v>
      </c>
      <c r="X1492" t="s">
        <v>44</v>
      </c>
      <c r="Y1492" t="s">
        <v>61</v>
      </c>
      <c r="Z1492">
        <v>0</v>
      </c>
      <c r="AA1492">
        <v>337</v>
      </c>
      <c r="AB1492">
        <v>28717</v>
      </c>
      <c r="AC1492" t="s">
        <v>107</v>
      </c>
    </row>
    <row r="1493" spans="1:29" x14ac:dyDescent="0.3">
      <c r="A1493" s="1" t="s">
        <v>29</v>
      </c>
      <c r="B1493" t="s">
        <v>393</v>
      </c>
      <c r="C1493" t="s">
        <v>3127</v>
      </c>
      <c r="D1493" t="s">
        <v>236</v>
      </c>
      <c r="E1493">
        <v>6</v>
      </c>
      <c r="F1493" t="s">
        <v>129</v>
      </c>
      <c r="G1493" t="s">
        <v>298</v>
      </c>
      <c r="H1493" t="s">
        <v>79</v>
      </c>
      <c r="I1493" t="s">
        <v>513</v>
      </c>
      <c r="J1493" t="s">
        <v>4534</v>
      </c>
      <c r="K1493" t="s">
        <v>4629</v>
      </c>
      <c r="L1493" t="s">
        <v>4630</v>
      </c>
      <c r="M1493" t="s">
        <v>2103</v>
      </c>
      <c r="N1493" t="s">
        <v>40</v>
      </c>
      <c r="O1493">
        <v>28037</v>
      </c>
      <c r="P1493">
        <v>32267</v>
      </c>
      <c r="Q1493" t="s">
        <v>59</v>
      </c>
      <c r="R1493">
        <v>33</v>
      </c>
      <c r="S1493" s="2">
        <v>44398</v>
      </c>
      <c r="T1493" s="2">
        <v>44403</v>
      </c>
      <c r="U1493">
        <v>3430</v>
      </c>
      <c r="V1493" t="s">
        <v>106</v>
      </c>
      <c r="W1493">
        <v>572</v>
      </c>
      <c r="X1493" t="s">
        <v>60</v>
      </c>
      <c r="Y1493" t="s">
        <v>45</v>
      </c>
      <c r="Z1493">
        <v>0</v>
      </c>
      <c r="AA1493">
        <v>522</v>
      </c>
      <c r="AB1493">
        <v>28676</v>
      </c>
      <c r="AC1493" t="s">
        <v>73</v>
      </c>
    </row>
    <row r="1494" spans="1:29" x14ac:dyDescent="0.3">
      <c r="A1494" s="1" t="s">
        <v>29</v>
      </c>
      <c r="B1494" t="s">
        <v>327</v>
      </c>
      <c r="C1494" t="s">
        <v>2681</v>
      </c>
      <c r="D1494" t="s">
        <v>387</v>
      </c>
      <c r="E1494">
        <v>4</v>
      </c>
      <c r="F1494" t="s">
        <v>64</v>
      </c>
      <c r="G1494" t="s">
        <v>65</v>
      </c>
      <c r="H1494" t="s">
        <v>79</v>
      </c>
      <c r="I1494" t="s">
        <v>292</v>
      </c>
      <c r="J1494" t="s">
        <v>3752</v>
      </c>
      <c r="K1494" t="s">
        <v>4631</v>
      </c>
      <c r="L1494" t="s">
        <v>4632</v>
      </c>
      <c r="M1494" t="s">
        <v>2246</v>
      </c>
      <c r="N1494" t="s">
        <v>58</v>
      </c>
      <c r="O1494">
        <v>27393</v>
      </c>
      <c r="P1494">
        <v>31114</v>
      </c>
      <c r="Q1494" t="s">
        <v>59</v>
      </c>
      <c r="R1494">
        <v>212</v>
      </c>
      <c r="S1494" s="2">
        <v>45079</v>
      </c>
      <c r="T1494" t="s">
        <v>42</v>
      </c>
      <c r="U1494">
        <v>3665</v>
      </c>
      <c r="V1494" t="s">
        <v>106</v>
      </c>
      <c r="W1494">
        <v>808</v>
      </c>
      <c r="X1494" t="s">
        <v>44</v>
      </c>
      <c r="Y1494" t="s">
        <v>45</v>
      </c>
      <c r="Z1494">
        <v>3186</v>
      </c>
      <c r="AA1494">
        <v>956</v>
      </c>
      <c r="AB1494">
        <v>29159</v>
      </c>
      <c r="AC1494" t="s">
        <v>107</v>
      </c>
    </row>
    <row r="1495" spans="1:29" x14ac:dyDescent="0.3">
      <c r="A1495" s="1" t="s">
        <v>47</v>
      </c>
      <c r="B1495" t="s">
        <v>161</v>
      </c>
      <c r="C1495" t="s">
        <v>2359</v>
      </c>
      <c r="D1495" t="s">
        <v>169</v>
      </c>
      <c r="E1495">
        <v>2</v>
      </c>
      <c r="F1495" t="s">
        <v>51</v>
      </c>
      <c r="G1495" t="s">
        <v>291</v>
      </c>
      <c r="H1495" t="s">
        <v>79</v>
      </c>
      <c r="I1495" t="s">
        <v>821</v>
      </c>
      <c r="J1495" t="s">
        <v>3055</v>
      </c>
      <c r="K1495" t="s">
        <v>4633</v>
      </c>
      <c r="L1495" t="s">
        <v>4634</v>
      </c>
      <c r="M1495" t="s">
        <v>1578</v>
      </c>
      <c r="N1495" t="s">
        <v>84</v>
      </c>
      <c r="O1495">
        <v>21289</v>
      </c>
      <c r="P1495">
        <v>24831</v>
      </c>
      <c r="Q1495" t="s">
        <v>41</v>
      </c>
      <c r="R1495">
        <v>307</v>
      </c>
      <c r="S1495" s="2">
        <v>44951</v>
      </c>
      <c r="T1495" t="s">
        <v>42</v>
      </c>
      <c r="U1495">
        <v>0</v>
      </c>
      <c r="V1495" t="s">
        <v>85</v>
      </c>
      <c r="W1495">
        <v>604</v>
      </c>
      <c r="X1495" t="s">
        <v>44</v>
      </c>
      <c r="Y1495" t="s">
        <v>45</v>
      </c>
      <c r="Z1495">
        <v>0</v>
      </c>
      <c r="AA1495">
        <v>527</v>
      </c>
      <c r="AB1495">
        <v>24271</v>
      </c>
      <c r="AC1495" t="s">
        <v>46</v>
      </c>
    </row>
    <row r="1496" spans="1:29" x14ac:dyDescent="0.3">
      <c r="A1496" s="1" t="s">
        <v>47</v>
      </c>
      <c r="B1496" t="s">
        <v>48</v>
      </c>
      <c r="C1496" t="s">
        <v>678</v>
      </c>
      <c r="D1496" t="s">
        <v>138</v>
      </c>
      <c r="E1496">
        <v>3</v>
      </c>
      <c r="F1496" t="s">
        <v>77</v>
      </c>
      <c r="G1496" t="s">
        <v>440</v>
      </c>
      <c r="H1496" t="s">
        <v>79</v>
      </c>
      <c r="I1496" t="s">
        <v>3291</v>
      </c>
      <c r="J1496" t="s">
        <v>342</v>
      </c>
      <c r="K1496" t="s">
        <v>4635</v>
      </c>
      <c r="L1496" t="s">
        <v>4636</v>
      </c>
      <c r="M1496" t="s">
        <v>220</v>
      </c>
      <c r="N1496" t="s">
        <v>94</v>
      </c>
      <c r="O1496">
        <v>29910</v>
      </c>
      <c r="P1496">
        <v>32873</v>
      </c>
      <c r="Q1496" t="s">
        <v>95</v>
      </c>
      <c r="R1496">
        <v>508</v>
      </c>
      <c r="S1496" s="2">
        <v>44318</v>
      </c>
      <c r="T1496" s="2">
        <v>44326</v>
      </c>
      <c r="U1496">
        <v>0</v>
      </c>
      <c r="V1496" t="s">
        <v>71</v>
      </c>
      <c r="W1496">
        <v>839</v>
      </c>
      <c r="X1496" t="s">
        <v>60</v>
      </c>
      <c r="Y1496" t="s">
        <v>45</v>
      </c>
      <c r="Z1496">
        <v>0</v>
      </c>
      <c r="AA1496">
        <v>228</v>
      </c>
      <c r="AB1496">
        <v>32237</v>
      </c>
      <c r="AC1496" t="s">
        <v>107</v>
      </c>
    </row>
    <row r="1497" spans="1:29" x14ac:dyDescent="0.3">
      <c r="A1497" s="1" t="s">
        <v>47</v>
      </c>
      <c r="B1497" t="s">
        <v>136</v>
      </c>
      <c r="C1497" t="s">
        <v>2546</v>
      </c>
      <c r="D1497" t="s">
        <v>201</v>
      </c>
      <c r="E1497">
        <v>10</v>
      </c>
      <c r="F1497" t="s">
        <v>99</v>
      </c>
      <c r="G1497" t="s">
        <v>579</v>
      </c>
      <c r="H1497" t="s">
        <v>35</v>
      </c>
      <c r="I1497" t="s">
        <v>1083</v>
      </c>
      <c r="J1497" t="s">
        <v>245</v>
      </c>
      <c r="K1497">
        <v>7971423254</v>
      </c>
      <c r="L1497" t="s">
        <v>4637</v>
      </c>
      <c r="M1497" t="s">
        <v>312</v>
      </c>
      <c r="N1497" t="s">
        <v>84</v>
      </c>
      <c r="O1497">
        <v>4509</v>
      </c>
      <c r="P1497">
        <v>9314</v>
      </c>
      <c r="Q1497" t="s">
        <v>59</v>
      </c>
      <c r="R1497">
        <v>840</v>
      </c>
      <c r="S1497" s="2">
        <v>45345</v>
      </c>
      <c r="T1497" s="2">
        <v>45363</v>
      </c>
      <c r="U1497">
        <v>2322</v>
      </c>
      <c r="V1497" t="s">
        <v>85</v>
      </c>
      <c r="W1497">
        <v>724</v>
      </c>
      <c r="X1497" t="s">
        <v>60</v>
      </c>
      <c r="Y1497" t="s">
        <v>45</v>
      </c>
      <c r="Z1497">
        <v>0</v>
      </c>
      <c r="AA1497">
        <v>430</v>
      </c>
      <c r="AB1497">
        <v>6124</v>
      </c>
      <c r="AC1497" t="s">
        <v>73</v>
      </c>
    </row>
    <row r="1498" spans="1:29" x14ac:dyDescent="0.3">
      <c r="A1498" s="1" t="s">
        <v>29</v>
      </c>
      <c r="B1498" t="s">
        <v>86</v>
      </c>
      <c r="C1498" t="s">
        <v>4638</v>
      </c>
      <c r="D1498" t="s">
        <v>178</v>
      </c>
      <c r="E1498">
        <v>9</v>
      </c>
      <c r="F1498" t="s">
        <v>64</v>
      </c>
      <c r="G1498" t="s">
        <v>433</v>
      </c>
      <c r="H1498" t="s">
        <v>79</v>
      </c>
      <c r="I1498" t="s">
        <v>210</v>
      </c>
      <c r="J1498" t="s">
        <v>2315</v>
      </c>
      <c r="K1498" t="s">
        <v>4639</v>
      </c>
      <c r="L1498" t="s">
        <v>4640</v>
      </c>
      <c r="M1498" t="s">
        <v>1015</v>
      </c>
      <c r="N1498" t="s">
        <v>40</v>
      </c>
      <c r="O1498">
        <v>6594</v>
      </c>
      <c r="P1498">
        <v>10113</v>
      </c>
      <c r="Q1498" t="s">
        <v>41</v>
      </c>
      <c r="R1498">
        <v>123</v>
      </c>
      <c r="S1498" s="2">
        <v>45126</v>
      </c>
      <c r="T1498" s="2">
        <v>45153</v>
      </c>
      <c r="U1498">
        <v>0</v>
      </c>
      <c r="V1498" t="s">
        <v>71</v>
      </c>
      <c r="W1498">
        <v>411</v>
      </c>
      <c r="X1498" t="s">
        <v>60</v>
      </c>
      <c r="Y1498" t="s">
        <v>45</v>
      </c>
      <c r="Z1498">
        <v>0</v>
      </c>
      <c r="AA1498">
        <v>856</v>
      </c>
      <c r="AB1498">
        <v>9819</v>
      </c>
      <c r="AC1498" t="s">
        <v>107</v>
      </c>
    </row>
    <row r="1499" spans="1:29" x14ac:dyDescent="0.3">
      <c r="A1499" s="1" t="s">
        <v>29</v>
      </c>
      <c r="B1499" t="s">
        <v>228</v>
      </c>
      <c r="C1499" t="s">
        <v>1087</v>
      </c>
      <c r="D1499" t="s">
        <v>98</v>
      </c>
      <c r="E1499">
        <v>7</v>
      </c>
      <c r="F1499" t="s">
        <v>64</v>
      </c>
      <c r="G1499" t="s">
        <v>88</v>
      </c>
      <c r="H1499" t="s">
        <v>35</v>
      </c>
      <c r="I1499" t="s">
        <v>346</v>
      </c>
      <c r="J1499" t="s">
        <v>2126</v>
      </c>
      <c r="K1499">
        <f>1-484-48-5563</f>
        <v>-6094</v>
      </c>
      <c r="L1499" t="s">
        <v>4641</v>
      </c>
      <c r="M1499" t="s">
        <v>964</v>
      </c>
      <c r="N1499" t="s">
        <v>94</v>
      </c>
      <c r="O1499">
        <v>26549</v>
      </c>
      <c r="P1499">
        <v>30251</v>
      </c>
      <c r="Q1499" t="s">
        <v>95</v>
      </c>
      <c r="R1499">
        <v>64</v>
      </c>
      <c r="S1499" s="2">
        <v>45277</v>
      </c>
      <c r="T1499" s="2">
        <v>45290</v>
      </c>
      <c r="U1499">
        <v>0</v>
      </c>
      <c r="V1499" t="s">
        <v>43</v>
      </c>
      <c r="W1499">
        <v>407</v>
      </c>
      <c r="X1499" t="s">
        <v>60</v>
      </c>
      <c r="Y1499" t="s">
        <v>72</v>
      </c>
      <c r="Z1499">
        <v>0</v>
      </c>
      <c r="AA1499">
        <v>320</v>
      </c>
      <c r="AB1499">
        <v>27096</v>
      </c>
      <c r="AC1499" t="s">
        <v>107</v>
      </c>
    </row>
    <row r="1500" spans="1:29" x14ac:dyDescent="0.3">
      <c r="A1500" s="1" t="s">
        <v>29</v>
      </c>
      <c r="B1500" t="s">
        <v>62</v>
      </c>
      <c r="C1500" t="s">
        <v>3683</v>
      </c>
      <c r="D1500" t="s">
        <v>178</v>
      </c>
      <c r="E1500">
        <v>2</v>
      </c>
      <c r="F1500" t="s">
        <v>33</v>
      </c>
      <c r="G1500" t="s">
        <v>209</v>
      </c>
      <c r="H1500" t="s">
        <v>35</v>
      </c>
      <c r="I1500" t="s">
        <v>4642</v>
      </c>
      <c r="J1500" t="s">
        <v>560</v>
      </c>
      <c r="K1500" t="s">
        <v>4643</v>
      </c>
      <c r="L1500" t="s">
        <v>4644</v>
      </c>
      <c r="M1500" t="s">
        <v>1330</v>
      </c>
      <c r="N1500" t="s">
        <v>58</v>
      </c>
      <c r="O1500">
        <v>20591</v>
      </c>
      <c r="P1500">
        <v>25001</v>
      </c>
      <c r="Q1500" t="s">
        <v>95</v>
      </c>
      <c r="R1500">
        <v>265</v>
      </c>
      <c r="S1500" s="2">
        <v>44274</v>
      </c>
      <c r="T1500" s="2">
        <v>44277</v>
      </c>
      <c r="U1500">
        <v>0</v>
      </c>
      <c r="V1500" t="s">
        <v>43</v>
      </c>
      <c r="W1500">
        <v>790</v>
      </c>
      <c r="X1500" t="s">
        <v>60</v>
      </c>
      <c r="Y1500" t="s">
        <v>61</v>
      </c>
      <c r="Z1500">
        <v>2966</v>
      </c>
      <c r="AA1500">
        <v>217</v>
      </c>
      <c r="AB1500">
        <v>21176</v>
      </c>
      <c r="AC1500" t="s">
        <v>46</v>
      </c>
    </row>
    <row r="1501" spans="1:29" x14ac:dyDescent="0.3">
      <c r="A1501" s="1" t="s">
        <v>47</v>
      </c>
      <c r="B1501" t="s">
        <v>117</v>
      </c>
      <c r="C1501" t="s">
        <v>865</v>
      </c>
      <c r="D1501" t="s">
        <v>236</v>
      </c>
      <c r="E1501">
        <v>3</v>
      </c>
      <c r="F1501" t="s">
        <v>221</v>
      </c>
      <c r="G1501" t="s">
        <v>250</v>
      </c>
      <c r="H1501" t="s">
        <v>35</v>
      </c>
      <c r="I1501" t="s">
        <v>346</v>
      </c>
      <c r="J1501" t="s">
        <v>657</v>
      </c>
      <c r="K1501" t="s">
        <v>4645</v>
      </c>
      <c r="L1501" t="s">
        <v>4646</v>
      </c>
      <c r="M1501" t="s">
        <v>868</v>
      </c>
      <c r="N1501" t="s">
        <v>84</v>
      </c>
      <c r="O1501">
        <v>13902</v>
      </c>
      <c r="P1501">
        <v>16576</v>
      </c>
      <c r="Q1501" t="s">
        <v>59</v>
      </c>
      <c r="R1501">
        <v>147</v>
      </c>
      <c r="S1501" s="2">
        <v>44877</v>
      </c>
      <c r="T1501" t="s">
        <v>42</v>
      </c>
      <c r="U1501">
        <v>3522</v>
      </c>
      <c r="V1501" t="s">
        <v>43</v>
      </c>
      <c r="W1501">
        <v>485</v>
      </c>
      <c r="X1501" t="s">
        <v>44</v>
      </c>
      <c r="Y1501" t="s">
        <v>61</v>
      </c>
      <c r="Z1501">
        <v>0</v>
      </c>
      <c r="AA1501">
        <v>457</v>
      </c>
      <c r="AB1501">
        <v>14640</v>
      </c>
      <c r="AC1501" t="s">
        <v>46</v>
      </c>
    </row>
    <row r="1502" spans="1:29" x14ac:dyDescent="0.3">
      <c r="A1502" s="1" t="s">
        <v>47</v>
      </c>
      <c r="B1502" t="s">
        <v>48</v>
      </c>
      <c r="C1502" t="s">
        <v>4088</v>
      </c>
      <c r="D1502" t="s">
        <v>387</v>
      </c>
      <c r="E1502">
        <v>9</v>
      </c>
      <c r="F1502" t="s">
        <v>33</v>
      </c>
      <c r="G1502" t="s">
        <v>411</v>
      </c>
      <c r="H1502" t="s">
        <v>35</v>
      </c>
      <c r="I1502" t="s">
        <v>921</v>
      </c>
      <c r="J1502" t="s">
        <v>1541</v>
      </c>
      <c r="K1502" t="s">
        <v>4647</v>
      </c>
      <c r="L1502" t="s">
        <v>4648</v>
      </c>
      <c r="M1502" t="s">
        <v>2261</v>
      </c>
      <c r="N1502" t="s">
        <v>84</v>
      </c>
      <c r="O1502">
        <v>12757</v>
      </c>
      <c r="P1502">
        <v>14815</v>
      </c>
      <c r="Q1502" t="s">
        <v>41</v>
      </c>
      <c r="R1502">
        <v>786</v>
      </c>
      <c r="S1502" s="2">
        <v>44905</v>
      </c>
      <c r="T1502" s="2">
        <v>44931</v>
      </c>
      <c r="U1502">
        <v>0</v>
      </c>
      <c r="V1502" t="s">
        <v>85</v>
      </c>
      <c r="W1502">
        <v>832</v>
      </c>
      <c r="X1502" t="s">
        <v>60</v>
      </c>
      <c r="Y1502" t="s">
        <v>72</v>
      </c>
      <c r="Z1502">
        <v>0</v>
      </c>
      <c r="AA1502">
        <v>151</v>
      </c>
      <c r="AB1502">
        <v>14471</v>
      </c>
      <c r="AC1502" t="s">
        <v>46</v>
      </c>
    </row>
    <row r="1503" spans="1:29" x14ac:dyDescent="0.3">
      <c r="A1503" s="1" t="s">
        <v>47</v>
      </c>
      <c r="B1503" t="s">
        <v>153</v>
      </c>
      <c r="C1503" t="s">
        <v>857</v>
      </c>
      <c r="D1503" t="s">
        <v>352</v>
      </c>
      <c r="E1503">
        <v>1</v>
      </c>
      <c r="F1503" t="s">
        <v>64</v>
      </c>
      <c r="G1503" t="s">
        <v>1599</v>
      </c>
      <c r="H1503" t="s">
        <v>35</v>
      </c>
      <c r="I1503" t="s">
        <v>1351</v>
      </c>
      <c r="J1503" t="s">
        <v>890</v>
      </c>
      <c r="K1503">
        <f>1-671-412-8666</f>
        <v>-9748</v>
      </c>
      <c r="L1503" t="s">
        <v>4649</v>
      </c>
      <c r="M1503" t="s">
        <v>160</v>
      </c>
      <c r="N1503" t="s">
        <v>58</v>
      </c>
      <c r="O1503">
        <v>29085</v>
      </c>
      <c r="P1503">
        <v>33216</v>
      </c>
      <c r="Q1503" t="s">
        <v>41</v>
      </c>
      <c r="R1503">
        <v>212</v>
      </c>
      <c r="S1503" s="2">
        <v>45170</v>
      </c>
      <c r="T1503" t="s">
        <v>42</v>
      </c>
      <c r="U1503">
        <v>0</v>
      </c>
      <c r="V1503" t="s">
        <v>43</v>
      </c>
      <c r="W1503">
        <v>543</v>
      </c>
      <c r="X1503" t="s">
        <v>44</v>
      </c>
      <c r="Y1503" t="s">
        <v>45</v>
      </c>
      <c r="Z1503">
        <v>1326</v>
      </c>
      <c r="AA1503">
        <v>268</v>
      </c>
      <c r="AB1503">
        <v>30361</v>
      </c>
      <c r="AC1503" t="s">
        <v>46</v>
      </c>
    </row>
    <row r="1504" spans="1:29" x14ac:dyDescent="0.3">
      <c r="A1504" s="1" t="s">
        <v>47</v>
      </c>
      <c r="B1504" t="s">
        <v>161</v>
      </c>
      <c r="C1504" t="s">
        <v>162</v>
      </c>
      <c r="D1504" t="s">
        <v>98</v>
      </c>
      <c r="E1504">
        <v>1</v>
      </c>
      <c r="F1504" t="s">
        <v>186</v>
      </c>
      <c r="G1504" t="s">
        <v>1504</v>
      </c>
      <c r="H1504" t="s">
        <v>35</v>
      </c>
      <c r="I1504" t="s">
        <v>101</v>
      </c>
      <c r="J1504" t="s">
        <v>890</v>
      </c>
      <c r="K1504" t="s">
        <v>4650</v>
      </c>
      <c r="L1504" t="s">
        <v>4651</v>
      </c>
      <c r="M1504" t="s">
        <v>283</v>
      </c>
      <c r="N1504" t="s">
        <v>40</v>
      </c>
      <c r="O1504">
        <v>10088</v>
      </c>
      <c r="P1504">
        <v>14284</v>
      </c>
      <c r="Q1504" t="s">
        <v>59</v>
      </c>
      <c r="R1504">
        <v>634</v>
      </c>
      <c r="S1504" s="2">
        <v>44715</v>
      </c>
      <c r="T1504" s="2">
        <v>44726</v>
      </c>
      <c r="U1504">
        <v>34299</v>
      </c>
      <c r="V1504" t="s">
        <v>106</v>
      </c>
      <c r="W1504">
        <v>428</v>
      </c>
      <c r="X1504" t="s">
        <v>60</v>
      </c>
      <c r="Y1504" t="s">
        <v>45</v>
      </c>
      <c r="Z1504">
        <v>0</v>
      </c>
      <c r="AA1504">
        <v>558</v>
      </c>
      <c r="AB1504">
        <v>12421</v>
      </c>
      <c r="AC1504" t="s">
        <v>107</v>
      </c>
    </row>
    <row r="1505" spans="1:29" x14ac:dyDescent="0.3">
      <c r="A1505" s="1" t="s">
        <v>29</v>
      </c>
      <c r="B1505" t="s">
        <v>86</v>
      </c>
      <c r="C1505" t="s">
        <v>1925</v>
      </c>
      <c r="D1505" t="s">
        <v>76</v>
      </c>
      <c r="E1505">
        <v>7</v>
      </c>
      <c r="F1505" t="s">
        <v>33</v>
      </c>
      <c r="G1505" t="s">
        <v>411</v>
      </c>
      <c r="H1505" t="s">
        <v>35</v>
      </c>
      <c r="I1505" t="s">
        <v>36</v>
      </c>
      <c r="J1505" t="s">
        <v>904</v>
      </c>
      <c r="K1505" t="s">
        <v>4652</v>
      </c>
      <c r="L1505" t="s">
        <v>4653</v>
      </c>
      <c r="M1505" t="s">
        <v>93</v>
      </c>
      <c r="N1505" t="s">
        <v>84</v>
      </c>
      <c r="O1505">
        <v>21488</v>
      </c>
      <c r="P1505">
        <v>24244</v>
      </c>
      <c r="Q1505" t="s">
        <v>59</v>
      </c>
      <c r="R1505">
        <v>598</v>
      </c>
      <c r="S1505" s="2">
        <v>44904</v>
      </c>
      <c r="T1505" t="s">
        <v>42</v>
      </c>
      <c r="U1505">
        <v>10763</v>
      </c>
      <c r="V1505" t="s">
        <v>71</v>
      </c>
      <c r="W1505">
        <v>823</v>
      </c>
      <c r="X1505" t="s">
        <v>44</v>
      </c>
      <c r="Y1505" t="s">
        <v>61</v>
      </c>
      <c r="Z1505">
        <v>0</v>
      </c>
      <c r="AA1505">
        <v>87</v>
      </c>
      <c r="AB1505">
        <v>23357</v>
      </c>
      <c r="AC1505" t="s">
        <v>107</v>
      </c>
    </row>
    <row r="1506" spans="1:29" x14ac:dyDescent="0.3">
      <c r="A1506" s="1" t="s">
        <v>47</v>
      </c>
      <c r="B1506" t="s">
        <v>234</v>
      </c>
      <c r="C1506" t="s">
        <v>2565</v>
      </c>
      <c r="D1506" t="s">
        <v>178</v>
      </c>
      <c r="E1506">
        <v>9</v>
      </c>
      <c r="F1506" t="s">
        <v>271</v>
      </c>
      <c r="G1506" t="s">
        <v>1298</v>
      </c>
      <c r="H1506" t="s">
        <v>79</v>
      </c>
      <c r="I1506" t="s">
        <v>459</v>
      </c>
      <c r="J1506" t="s">
        <v>3693</v>
      </c>
      <c r="K1506">
        <v>5705686232</v>
      </c>
      <c r="L1506" t="s">
        <v>4654</v>
      </c>
      <c r="M1506" t="s">
        <v>483</v>
      </c>
      <c r="N1506" t="s">
        <v>84</v>
      </c>
      <c r="O1506">
        <v>25686</v>
      </c>
      <c r="P1506">
        <v>29572</v>
      </c>
      <c r="Q1506" t="s">
        <v>95</v>
      </c>
      <c r="R1506">
        <v>640</v>
      </c>
      <c r="S1506" s="2">
        <v>45207</v>
      </c>
      <c r="T1506" t="s">
        <v>42</v>
      </c>
      <c r="U1506">
        <v>0</v>
      </c>
      <c r="V1506" t="s">
        <v>43</v>
      </c>
      <c r="W1506">
        <v>590</v>
      </c>
      <c r="X1506" t="s">
        <v>44</v>
      </c>
      <c r="Y1506" t="s">
        <v>72</v>
      </c>
      <c r="Z1506">
        <v>0</v>
      </c>
      <c r="AA1506">
        <v>403</v>
      </c>
      <c r="AB1506">
        <v>28402</v>
      </c>
      <c r="AC1506" t="s">
        <v>107</v>
      </c>
    </row>
    <row r="1507" spans="1:29" x14ac:dyDescent="0.3">
      <c r="A1507" s="1" t="s">
        <v>47</v>
      </c>
      <c r="B1507" t="s">
        <v>145</v>
      </c>
      <c r="C1507" t="s">
        <v>2354</v>
      </c>
      <c r="D1507" t="s">
        <v>119</v>
      </c>
      <c r="E1507">
        <v>8</v>
      </c>
      <c r="F1507" t="s">
        <v>129</v>
      </c>
      <c r="G1507" t="s">
        <v>700</v>
      </c>
      <c r="H1507" t="s">
        <v>79</v>
      </c>
      <c r="I1507" t="s">
        <v>2110</v>
      </c>
      <c r="J1507" t="s">
        <v>4193</v>
      </c>
      <c r="K1507" t="s">
        <v>4655</v>
      </c>
      <c r="L1507" t="s">
        <v>4656</v>
      </c>
      <c r="M1507" t="s">
        <v>2358</v>
      </c>
      <c r="N1507" t="s">
        <v>40</v>
      </c>
      <c r="O1507">
        <v>13020</v>
      </c>
      <c r="P1507">
        <v>15835</v>
      </c>
      <c r="Q1507" t="s">
        <v>41</v>
      </c>
      <c r="R1507">
        <v>898</v>
      </c>
      <c r="S1507" s="2">
        <v>45342</v>
      </c>
      <c r="T1507" s="2">
        <v>45343</v>
      </c>
      <c r="U1507">
        <v>0</v>
      </c>
      <c r="V1507" t="s">
        <v>85</v>
      </c>
      <c r="W1507">
        <v>771</v>
      </c>
      <c r="X1507" t="s">
        <v>60</v>
      </c>
      <c r="Y1507" t="s">
        <v>72</v>
      </c>
      <c r="Z1507">
        <v>0</v>
      </c>
      <c r="AA1507">
        <v>856</v>
      </c>
      <c r="AB1507">
        <v>14963</v>
      </c>
      <c r="AC1507" t="s">
        <v>107</v>
      </c>
    </row>
    <row r="1508" spans="1:29" x14ac:dyDescent="0.3">
      <c r="A1508" s="1" t="s">
        <v>47</v>
      </c>
      <c r="B1508" t="s">
        <v>145</v>
      </c>
      <c r="C1508" t="s">
        <v>528</v>
      </c>
      <c r="D1508" t="s">
        <v>155</v>
      </c>
      <c r="E1508">
        <v>8</v>
      </c>
      <c r="F1508" t="s">
        <v>77</v>
      </c>
      <c r="G1508" t="s">
        <v>501</v>
      </c>
      <c r="H1508" t="s">
        <v>79</v>
      </c>
      <c r="I1508" t="s">
        <v>679</v>
      </c>
      <c r="J1508" t="s">
        <v>576</v>
      </c>
      <c r="K1508" t="s">
        <v>4657</v>
      </c>
      <c r="L1508" t="s">
        <v>4658</v>
      </c>
      <c r="M1508" t="s">
        <v>2358</v>
      </c>
      <c r="N1508" t="s">
        <v>84</v>
      </c>
      <c r="O1508">
        <v>27040</v>
      </c>
      <c r="P1508">
        <v>31044</v>
      </c>
      <c r="Q1508" t="s">
        <v>41</v>
      </c>
      <c r="R1508">
        <v>732</v>
      </c>
      <c r="S1508" s="2">
        <v>44396</v>
      </c>
      <c r="T1508" s="2">
        <v>44398</v>
      </c>
      <c r="U1508">
        <v>0</v>
      </c>
      <c r="V1508" t="s">
        <v>106</v>
      </c>
      <c r="W1508">
        <v>794</v>
      </c>
      <c r="X1508" t="s">
        <v>60</v>
      </c>
      <c r="Y1508" t="s">
        <v>61</v>
      </c>
      <c r="Z1508">
        <v>0</v>
      </c>
      <c r="AA1508">
        <v>410</v>
      </c>
      <c r="AB1508">
        <v>28700</v>
      </c>
      <c r="AC1508" t="s">
        <v>46</v>
      </c>
    </row>
    <row r="1509" spans="1:29" x14ac:dyDescent="0.3">
      <c r="A1509" s="1" t="s">
        <v>29</v>
      </c>
      <c r="B1509" t="s">
        <v>363</v>
      </c>
      <c r="C1509" t="s">
        <v>4659</v>
      </c>
      <c r="D1509" t="s">
        <v>138</v>
      </c>
      <c r="E1509">
        <v>5</v>
      </c>
      <c r="F1509" t="s">
        <v>186</v>
      </c>
      <c r="G1509" t="s">
        <v>187</v>
      </c>
      <c r="H1509" t="s">
        <v>79</v>
      </c>
      <c r="I1509" t="s">
        <v>2847</v>
      </c>
      <c r="J1509" t="s">
        <v>3207</v>
      </c>
      <c r="K1509" t="s">
        <v>4660</v>
      </c>
      <c r="L1509" t="s">
        <v>4661</v>
      </c>
      <c r="M1509" t="s">
        <v>1068</v>
      </c>
      <c r="N1509" t="s">
        <v>58</v>
      </c>
      <c r="O1509">
        <v>10051</v>
      </c>
      <c r="P1509">
        <v>14208</v>
      </c>
      <c r="Q1509" t="s">
        <v>95</v>
      </c>
      <c r="R1509">
        <v>810</v>
      </c>
      <c r="S1509" s="2">
        <v>44567</v>
      </c>
      <c r="T1509" s="2">
        <v>44593</v>
      </c>
      <c r="U1509">
        <v>0</v>
      </c>
      <c r="V1509" t="s">
        <v>85</v>
      </c>
      <c r="W1509">
        <v>685</v>
      </c>
      <c r="X1509" t="s">
        <v>60</v>
      </c>
      <c r="Y1509" t="s">
        <v>61</v>
      </c>
      <c r="Z1509">
        <v>2566</v>
      </c>
      <c r="AA1509">
        <v>917</v>
      </c>
      <c r="AB1509">
        <v>13883</v>
      </c>
      <c r="AC1509" t="s">
        <v>107</v>
      </c>
    </row>
    <row r="1510" spans="1:29" x14ac:dyDescent="0.3">
      <c r="A1510" s="1" t="s">
        <v>29</v>
      </c>
      <c r="B1510" t="s">
        <v>541</v>
      </c>
      <c r="C1510" t="s">
        <v>4106</v>
      </c>
      <c r="D1510" t="s">
        <v>236</v>
      </c>
      <c r="E1510">
        <v>4</v>
      </c>
      <c r="F1510" t="s">
        <v>33</v>
      </c>
      <c r="G1510" t="s">
        <v>139</v>
      </c>
      <c r="H1510" t="s">
        <v>35</v>
      </c>
      <c r="I1510" t="s">
        <v>2994</v>
      </c>
      <c r="J1510" t="s">
        <v>1986</v>
      </c>
      <c r="K1510">
        <f>1-478-90-7873</f>
        <v>-8440</v>
      </c>
      <c r="L1510" t="s">
        <v>4662</v>
      </c>
      <c r="M1510" t="s">
        <v>3258</v>
      </c>
      <c r="N1510" t="s">
        <v>58</v>
      </c>
      <c r="O1510">
        <v>5281</v>
      </c>
      <c r="P1510">
        <v>7994</v>
      </c>
      <c r="Q1510" t="s">
        <v>59</v>
      </c>
      <c r="R1510">
        <v>885</v>
      </c>
      <c r="S1510" s="2">
        <v>44484</v>
      </c>
      <c r="T1510" t="s">
        <v>42</v>
      </c>
      <c r="U1510">
        <v>22249</v>
      </c>
      <c r="V1510" t="s">
        <v>43</v>
      </c>
      <c r="W1510">
        <v>401</v>
      </c>
      <c r="X1510" t="s">
        <v>44</v>
      </c>
      <c r="Y1510" t="s">
        <v>72</v>
      </c>
      <c r="Z1510">
        <v>1356</v>
      </c>
      <c r="AA1510">
        <v>885</v>
      </c>
      <c r="AB1510">
        <v>5914</v>
      </c>
      <c r="AC1510" t="s">
        <v>107</v>
      </c>
    </row>
    <row r="1511" spans="1:29" x14ac:dyDescent="0.3">
      <c r="A1511" s="1" t="s">
        <v>29</v>
      </c>
      <c r="B1511" t="s">
        <v>62</v>
      </c>
      <c r="C1511" t="s">
        <v>666</v>
      </c>
      <c r="D1511" t="s">
        <v>76</v>
      </c>
      <c r="E1511">
        <v>7</v>
      </c>
      <c r="F1511" t="s">
        <v>221</v>
      </c>
      <c r="G1511" t="s">
        <v>506</v>
      </c>
      <c r="H1511" t="s">
        <v>79</v>
      </c>
      <c r="I1511" t="s">
        <v>1291</v>
      </c>
      <c r="J1511" t="s">
        <v>4663</v>
      </c>
      <c r="K1511" t="s">
        <v>4664</v>
      </c>
      <c r="L1511" t="s">
        <v>4665</v>
      </c>
      <c r="M1511" t="s">
        <v>135</v>
      </c>
      <c r="N1511" t="s">
        <v>40</v>
      </c>
      <c r="O1511">
        <v>18381</v>
      </c>
      <c r="P1511">
        <v>22369</v>
      </c>
      <c r="Q1511" t="s">
        <v>59</v>
      </c>
      <c r="R1511">
        <v>791</v>
      </c>
      <c r="S1511" s="2">
        <v>44851</v>
      </c>
      <c r="T1511" t="s">
        <v>42</v>
      </c>
      <c r="U1511">
        <v>30088</v>
      </c>
      <c r="V1511" t="s">
        <v>106</v>
      </c>
      <c r="W1511">
        <v>777</v>
      </c>
      <c r="X1511" t="s">
        <v>44</v>
      </c>
      <c r="Y1511" t="s">
        <v>45</v>
      </c>
      <c r="Z1511">
        <v>0</v>
      </c>
      <c r="AA1511">
        <v>627</v>
      </c>
      <c r="AB1511">
        <v>20728</v>
      </c>
      <c r="AC1511" t="s">
        <v>73</v>
      </c>
    </row>
    <row r="1512" spans="1:29" x14ac:dyDescent="0.3">
      <c r="A1512" s="1" t="s">
        <v>29</v>
      </c>
      <c r="B1512" t="s">
        <v>30</v>
      </c>
      <c r="C1512" t="s">
        <v>2338</v>
      </c>
      <c r="D1512" t="s">
        <v>169</v>
      </c>
      <c r="E1512">
        <v>4</v>
      </c>
      <c r="F1512" t="s">
        <v>99</v>
      </c>
      <c r="G1512" t="s">
        <v>529</v>
      </c>
      <c r="H1512" t="s">
        <v>79</v>
      </c>
      <c r="I1512" t="s">
        <v>1944</v>
      </c>
      <c r="J1512" t="s">
        <v>4666</v>
      </c>
      <c r="K1512" t="s">
        <v>4667</v>
      </c>
      <c r="L1512" t="s">
        <v>4668</v>
      </c>
      <c r="M1512" t="s">
        <v>39</v>
      </c>
      <c r="N1512" t="s">
        <v>94</v>
      </c>
      <c r="O1512">
        <v>26268</v>
      </c>
      <c r="P1512">
        <v>31113</v>
      </c>
      <c r="Q1512" t="s">
        <v>59</v>
      </c>
      <c r="R1512">
        <v>120</v>
      </c>
      <c r="S1512" s="2">
        <v>44958</v>
      </c>
      <c r="T1512" t="s">
        <v>42</v>
      </c>
      <c r="U1512">
        <v>16266</v>
      </c>
      <c r="V1512" t="s">
        <v>85</v>
      </c>
      <c r="W1512">
        <v>565</v>
      </c>
      <c r="X1512" t="s">
        <v>44</v>
      </c>
      <c r="Y1512" t="s">
        <v>45</v>
      </c>
      <c r="Z1512">
        <v>0</v>
      </c>
      <c r="AA1512">
        <v>787</v>
      </c>
      <c r="AB1512">
        <v>29764</v>
      </c>
      <c r="AC1512" t="s">
        <v>73</v>
      </c>
    </row>
    <row r="1513" spans="1:29" x14ac:dyDescent="0.3">
      <c r="A1513" s="1" t="s">
        <v>29</v>
      </c>
      <c r="B1513" t="s">
        <v>393</v>
      </c>
      <c r="C1513" t="s">
        <v>3673</v>
      </c>
      <c r="D1513" t="s">
        <v>138</v>
      </c>
      <c r="E1513">
        <v>9</v>
      </c>
      <c r="F1513" t="s">
        <v>51</v>
      </c>
      <c r="G1513" t="s">
        <v>285</v>
      </c>
      <c r="H1513" t="s">
        <v>79</v>
      </c>
      <c r="I1513" t="s">
        <v>821</v>
      </c>
      <c r="J1513" t="s">
        <v>314</v>
      </c>
      <c r="K1513" t="s">
        <v>4669</v>
      </c>
      <c r="L1513" t="s">
        <v>4670</v>
      </c>
      <c r="M1513" t="s">
        <v>948</v>
      </c>
      <c r="N1513" t="s">
        <v>58</v>
      </c>
      <c r="O1513">
        <v>7606</v>
      </c>
      <c r="P1513">
        <v>10301</v>
      </c>
      <c r="Q1513" t="s">
        <v>41</v>
      </c>
      <c r="R1513">
        <v>124</v>
      </c>
      <c r="S1513" s="2">
        <v>45326</v>
      </c>
      <c r="T1513" s="2">
        <v>45352</v>
      </c>
      <c r="U1513">
        <v>0</v>
      </c>
      <c r="V1513" t="s">
        <v>85</v>
      </c>
      <c r="W1513">
        <v>542</v>
      </c>
      <c r="X1513" t="s">
        <v>60</v>
      </c>
      <c r="Y1513" t="s">
        <v>72</v>
      </c>
      <c r="Z1513">
        <v>2578</v>
      </c>
      <c r="AA1513">
        <v>634</v>
      </c>
      <c r="AB1513">
        <v>8205</v>
      </c>
      <c r="AC1513" t="s">
        <v>73</v>
      </c>
    </row>
    <row r="1514" spans="1:29" x14ac:dyDescent="0.3">
      <c r="A1514" s="1" t="s">
        <v>29</v>
      </c>
      <c r="B1514" t="s">
        <v>228</v>
      </c>
      <c r="C1514" t="s">
        <v>1862</v>
      </c>
      <c r="D1514" t="s">
        <v>201</v>
      </c>
      <c r="E1514">
        <v>10</v>
      </c>
      <c r="F1514" t="s">
        <v>33</v>
      </c>
      <c r="G1514" t="s">
        <v>170</v>
      </c>
      <c r="H1514" t="s">
        <v>79</v>
      </c>
      <c r="I1514" t="s">
        <v>523</v>
      </c>
      <c r="J1514" t="s">
        <v>4671</v>
      </c>
      <c r="K1514" t="s">
        <v>4672</v>
      </c>
      <c r="L1514" t="s">
        <v>4673</v>
      </c>
      <c r="M1514" t="s">
        <v>852</v>
      </c>
      <c r="N1514" t="s">
        <v>58</v>
      </c>
      <c r="O1514">
        <v>3038</v>
      </c>
      <c r="P1514">
        <v>5708</v>
      </c>
      <c r="Q1514" t="s">
        <v>59</v>
      </c>
      <c r="R1514">
        <v>916</v>
      </c>
      <c r="S1514" s="2">
        <v>44962</v>
      </c>
      <c r="T1514" s="2">
        <v>44988</v>
      </c>
      <c r="U1514">
        <v>9019</v>
      </c>
      <c r="V1514" t="s">
        <v>71</v>
      </c>
      <c r="W1514">
        <v>634</v>
      </c>
      <c r="X1514" t="s">
        <v>60</v>
      </c>
      <c r="Y1514" t="s">
        <v>72</v>
      </c>
      <c r="Z1514">
        <v>4057</v>
      </c>
      <c r="AA1514">
        <v>502</v>
      </c>
      <c r="AB1514">
        <v>3931</v>
      </c>
      <c r="AC1514" t="s">
        <v>107</v>
      </c>
    </row>
    <row r="1515" spans="1:29" x14ac:dyDescent="0.3">
      <c r="A1515" s="1" t="s">
        <v>47</v>
      </c>
      <c r="B1515" t="s">
        <v>117</v>
      </c>
      <c r="C1515" t="s">
        <v>512</v>
      </c>
      <c r="D1515" t="s">
        <v>257</v>
      </c>
      <c r="E1515">
        <v>7</v>
      </c>
      <c r="F1515" t="s">
        <v>186</v>
      </c>
      <c r="G1515" t="s">
        <v>463</v>
      </c>
      <c r="H1515" t="s">
        <v>35</v>
      </c>
      <c r="I1515" t="s">
        <v>2864</v>
      </c>
      <c r="J1515" t="s">
        <v>1914</v>
      </c>
      <c r="K1515" t="s">
        <v>4674</v>
      </c>
      <c r="L1515" t="s">
        <v>4675</v>
      </c>
      <c r="M1515" t="s">
        <v>925</v>
      </c>
      <c r="N1515" t="s">
        <v>84</v>
      </c>
      <c r="O1515">
        <v>22632</v>
      </c>
      <c r="P1515">
        <v>24811</v>
      </c>
      <c r="Q1515" t="s">
        <v>41</v>
      </c>
      <c r="R1515">
        <v>511</v>
      </c>
      <c r="S1515" s="2">
        <v>44675</v>
      </c>
      <c r="T1515" t="s">
        <v>42</v>
      </c>
      <c r="U1515">
        <v>0</v>
      </c>
      <c r="V1515" t="s">
        <v>85</v>
      </c>
      <c r="W1515">
        <v>552</v>
      </c>
      <c r="X1515" t="s">
        <v>44</v>
      </c>
      <c r="Y1515" t="s">
        <v>72</v>
      </c>
      <c r="Z1515">
        <v>0</v>
      </c>
      <c r="AA1515">
        <v>166</v>
      </c>
      <c r="AB1515">
        <v>22659</v>
      </c>
      <c r="AC1515" t="s">
        <v>73</v>
      </c>
    </row>
    <row r="1516" spans="1:29" x14ac:dyDescent="0.3">
      <c r="A1516" s="1" t="s">
        <v>47</v>
      </c>
      <c r="B1516" t="s">
        <v>145</v>
      </c>
      <c r="C1516" t="s">
        <v>528</v>
      </c>
      <c r="D1516" t="s">
        <v>76</v>
      </c>
      <c r="E1516">
        <v>7</v>
      </c>
      <c r="F1516" t="s">
        <v>77</v>
      </c>
      <c r="G1516" t="s">
        <v>501</v>
      </c>
      <c r="H1516" t="s">
        <v>35</v>
      </c>
      <c r="I1516" t="s">
        <v>4676</v>
      </c>
      <c r="J1516" t="s">
        <v>113</v>
      </c>
      <c r="K1516">
        <v>5174500186</v>
      </c>
      <c r="L1516" t="s">
        <v>4677</v>
      </c>
      <c r="M1516" t="s">
        <v>2965</v>
      </c>
      <c r="N1516" t="s">
        <v>58</v>
      </c>
      <c r="O1516">
        <v>11397</v>
      </c>
      <c r="P1516">
        <v>15344</v>
      </c>
      <c r="Q1516" t="s">
        <v>41</v>
      </c>
      <c r="R1516">
        <v>541</v>
      </c>
      <c r="S1516" s="2">
        <v>45138</v>
      </c>
      <c r="T1516" t="s">
        <v>42</v>
      </c>
      <c r="U1516">
        <v>0</v>
      </c>
      <c r="V1516" t="s">
        <v>106</v>
      </c>
      <c r="W1516">
        <v>784</v>
      </c>
      <c r="X1516" t="s">
        <v>44</v>
      </c>
      <c r="Y1516" t="s">
        <v>61</v>
      </c>
      <c r="Z1516">
        <v>1675</v>
      </c>
      <c r="AA1516">
        <v>272</v>
      </c>
      <c r="AB1516">
        <v>12945</v>
      </c>
      <c r="AC1516" t="s">
        <v>46</v>
      </c>
    </row>
    <row r="1517" spans="1:29" x14ac:dyDescent="0.3">
      <c r="A1517" s="1" t="s">
        <v>47</v>
      </c>
      <c r="B1517" t="s">
        <v>145</v>
      </c>
      <c r="C1517" t="s">
        <v>1413</v>
      </c>
      <c r="D1517" t="s">
        <v>178</v>
      </c>
      <c r="E1517">
        <v>7</v>
      </c>
      <c r="F1517" t="s">
        <v>77</v>
      </c>
      <c r="G1517" t="s">
        <v>78</v>
      </c>
      <c r="H1517" t="s">
        <v>79</v>
      </c>
      <c r="I1517" t="s">
        <v>990</v>
      </c>
      <c r="J1517" t="s">
        <v>4678</v>
      </c>
      <c r="K1517">
        <v>8394633884</v>
      </c>
      <c r="L1517" t="s">
        <v>4679</v>
      </c>
      <c r="M1517" t="s">
        <v>1294</v>
      </c>
      <c r="N1517" t="s">
        <v>94</v>
      </c>
      <c r="O1517">
        <v>24312</v>
      </c>
      <c r="P1517">
        <v>26542</v>
      </c>
      <c r="Q1517" t="s">
        <v>95</v>
      </c>
      <c r="R1517">
        <v>776</v>
      </c>
      <c r="S1517" s="2">
        <v>44874</v>
      </c>
      <c r="T1517" t="s">
        <v>42</v>
      </c>
      <c r="U1517">
        <v>0</v>
      </c>
      <c r="V1517" t="s">
        <v>106</v>
      </c>
      <c r="W1517">
        <v>747</v>
      </c>
      <c r="X1517" t="s">
        <v>44</v>
      </c>
      <c r="Y1517" t="s">
        <v>61</v>
      </c>
      <c r="Z1517">
        <v>0</v>
      </c>
      <c r="AA1517">
        <v>902</v>
      </c>
      <c r="AB1517">
        <v>24414</v>
      </c>
      <c r="AC1517" t="s">
        <v>107</v>
      </c>
    </row>
    <row r="1518" spans="1:29" x14ac:dyDescent="0.3">
      <c r="A1518" s="1" t="s">
        <v>29</v>
      </c>
      <c r="B1518" t="s">
        <v>86</v>
      </c>
      <c r="C1518" t="s">
        <v>1109</v>
      </c>
      <c r="D1518" t="s">
        <v>178</v>
      </c>
      <c r="E1518">
        <v>8</v>
      </c>
      <c r="F1518" t="s">
        <v>221</v>
      </c>
      <c r="G1518" t="s">
        <v>858</v>
      </c>
      <c r="H1518" t="s">
        <v>79</v>
      </c>
      <c r="I1518" t="s">
        <v>446</v>
      </c>
      <c r="J1518" t="s">
        <v>2198</v>
      </c>
      <c r="K1518" t="s">
        <v>4680</v>
      </c>
      <c r="L1518" t="s">
        <v>4681</v>
      </c>
      <c r="M1518" t="s">
        <v>1597</v>
      </c>
      <c r="N1518" t="s">
        <v>40</v>
      </c>
      <c r="O1518">
        <v>20090</v>
      </c>
      <c r="P1518">
        <v>23713</v>
      </c>
      <c r="Q1518" t="s">
        <v>59</v>
      </c>
      <c r="R1518">
        <v>801</v>
      </c>
      <c r="S1518" s="2">
        <v>44856</v>
      </c>
      <c r="T1518" t="s">
        <v>42</v>
      </c>
      <c r="U1518">
        <v>2158</v>
      </c>
      <c r="V1518" t="s">
        <v>43</v>
      </c>
      <c r="W1518">
        <v>549</v>
      </c>
      <c r="X1518" t="s">
        <v>44</v>
      </c>
      <c r="Y1518" t="s">
        <v>45</v>
      </c>
      <c r="Z1518">
        <v>0</v>
      </c>
      <c r="AA1518">
        <v>951</v>
      </c>
      <c r="AB1518">
        <v>21209</v>
      </c>
      <c r="AC1518" t="s">
        <v>73</v>
      </c>
    </row>
    <row r="1519" spans="1:29" x14ac:dyDescent="0.3">
      <c r="A1519" s="1" t="s">
        <v>29</v>
      </c>
      <c r="B1519" t="s">
        <v>541</v>
      </c>
      <c r="C1519" t="s">
        <v>1190</v>
      </c>
      <c r="D1519" t="s">
        <v>201</v>
      </c>
      <c r="E1519">
        <v>8</v>
      </c>
      <c r="F1519" t="s">
        <v>64</v>
      </c>
      <c r="G1519" t="s">
        <v>783</v>
      </c>
      <c r="H1519" t="s">
        <v>35</v>
      </c>
      <c r="I1519" t="s">
        <v>490</v>
      </c>
      <c r="J1519" t="s">
        <v>4177</v>
      </c>
      <c r="K1519">
        <f>1-12-328-1606</f>
        <v>-1945</v>
      </c>
      <c r="L1519" t="s">
        <v>4682</v>
      </c>
      <c r="M1519" t="s">
        <v>1632</v>
      </c>
      <c r="N1519" t="s">
        <v>58</v>
      </c>
      <c r="O1519">
        <v>17068</v>
      </c>
      <c r="P1519">
        <v>20250</v>
      </c>
      <c r="Q1519" t="s">
        <v>59</v>
      </c>
      <c r="R1519">
        <v>511</v>
      </c>
      <c r="S1519" s="2">
        <v>44964</v>
      </c>
      <c r="T1519" t="s">
        <v>42</v>
      </c>
      <c r="U1519">
        <v>21086</v>
      </c>
      <c r="V1519" t="s">
        <v>71</v>
      </c>
      <c r="W1519">
        <v>438</v>
      </c>
      <c r="X1519" t="s">
        <v>44</v>
      </c>
      <c r="Y1519" t="s">
        <v>45</v>
      </c>
      <c r="Z1519">
        <v>4616</v>
      </c>
      <c r="AA1519">
        <v>694</v>
      </c>
      <c r="AB1519">
        <v>19589</v>
      </c>
      <c r="AC1519" t="s">
        <v>73</v>
      </c>
    </row>
    <row r="1520" spans="1:29" x14ac:dyDescent="0.3">
      <c r="A1520" s="1" t="s">
        <v>29</v>
      </c>
      <c r="B1520" t="s">
        <v>62</v>
      </c>
      <c r="C1520" t="s">
        <v>1165</v>
      </c>
      <c r="D1520" t="s">
        <v>119</v>
      </c>
      <c r="E1520">
        <v>3</v>
      </c>
      <c r="F1520" t="s">
        <v>33</v>
      </c>
      <c r="G1520" t="s">
        <v>139</v>
      </c>
      <c r="H1520" t="s">
        <v>35</v>
      </c>
      <c r="I1520" t="s">
        <v>1379</v>
      </c>
      <c r="J1520" t="s">
        <v>3191</v>
      </c>
      <c r="K1520" t="s">
        <v>4683</v>
      </c>
      <c r="L1520" t="s">
        <v>4684</v>
      </c>
      <c r="M1520" t="s">
        <v>584</v>
      </c>
      <c r="N1520" t="s">
        <v>58</v>
      </c>
      <c r="O1520">
        <v>7206</v>
      </c>
      <c r="P1520">
        <v>10661</v>
      </c>
      <c r="Q1520" t="s">
        <v>59</v>
      </c>
      <c r="R1520">
        <v>983</v>
      </c>
      <c r="S1520" s="2">
        <v>45155</v>
      </c>
      <c r="T1520" t="s">
        <v>42</v>
      </c>
      <c r="U1520">
        <v>9398</v>
      </c>
      <c r="V1520" t="s">
        <v>85</v>
      </c>
      <c r="W1520">
        <v>719</v>
      </c>
      <c r="X1520" t="s">
        <v>44</v>
      </c>
      <c r="Y1520" t="s">
        <v>61</v>
      </c>
      <c r="Z1520">
        <v>1178</v>
      </c>
      <c r="AA1520">
        <v>707</v>
      </c>
      <c r="AB1520">
        <v>8686</v>
      </c>
      <c r="AC1520" t="s">
        <v>73</v>
      </c>
    </row>
    <row r="1521" spans="1:29" x14ac:dyDescent="0.3">
      <c r="A1521" s="1" t="s">
        <v>29</v>
      </c>
      <c r="B1521" t="s">
        <v>86</v>
      </c>
      <c r="C1521" t="s">
        <v>4560</v>
      </c>
      <c r="D1521" t="s">
        <v>352</v>
      </c>
      <c r="E1521">
        <v>8</v>
      </c>
      <c r="F1521" t="s">
        <v>51</v>
      </c>
      <c r="G1521" t="s">
        <v>285</v>
      </c>
      <c r="H1521" t="s">
        <v>35</v>
      </c>
      <c r="I1521" t="s">
        <v>502</v>
      </c>
      <c r="J1521" t="s">
        <v>693</v>
      </c>
      <c r="K1521" t="s">
        <v>4685</v>
      </c>
      <c r="L1521" t="s">
        <v>4686</v>
      </c>
      <c r="M1521" t="s">
        <v>350</v>
      </c>
      <c r="N1521" t="s">
        <v>84</v>
      </c>
      <c r="O1521">
        <v>21718</v>
      </c>
      <c r="P1521">
        <v>23865</v>
      </c>
      <c r="Q1521" t="s">
        <v>41</v>
      </c>
      <c r="R1521">
        <v>33</v>
      </c>
      <c r="S1521" s="2">
        <v>44543</v>
      </c>
      <c r="T1521" s="2">
        <v>44558</v>
      </c>
      <c r="U1521">
        <v>0</v>
      </c>
      <c r="V1521" t="s">
        <v>85</v>
      </c>
      <c r="W1521">
        <v>481</v>
      </c>
      <c r="X1521" t="s">
        <v>60</v>
      </c>
      <c r="Y1521" t="s">
        <v>45</v>
      </c>
      <c r="Z1521">
        <v>0</v>
      </c>
      <c r="AA1521">
        <v>898</v>
      </c>
      <c r="AB1521">
        <v>22853</v>
      </c>
      <c r="AC1521" t="s">
        <v>73</v>
      </c>
    </row>
    <row r="1522" spans="1:29" x14ac:dyDescent="0.3">
      <c r="A1522" s="1" t="s">
        <v>29</v>
      </c>
      <c r="B1522" t="s">
        <v>541</v>
      </c>
      <c r="C1522" t="s">
        <v>1513</v>
      </c>
      <c r="D1522" t="s">
        <v>110</v>
      </c>
      <c r="E1522">
        <v>6</v>
      </c>
      <c r="F1522" t="s">
        <v>33</v>
      </c>
      <c r="G1522" t="s">
        <v>411</v>
      </c>
      <c r="H1522" t="s">
        <v>35</v>
      </c>
      <c r="I1522" t="s">
        <v>36</v>
      </c>
      <c r="J1522" t="s">
        <v>224</v>
      </c>
      <c r="K1522" t="s">
        <v>4687</v>
      </c>
      <c r="L1522" t="s">
        <v>4688</v>
      </c>
      <c r="M1522" t="s">
        <v>1632</v>
      </c>
      <c r="N1522" t="s">
        <v>84</v>
      </c>
      <c r="O1522">
        <v>3307</v>
      </c>
      <c r="P1522">
        <v>6062</v>
      </c>
      <c r="Q1522" t="s">
        <v>59</v>
      </c>
      <c r="R1522">
        <v>100</v>
      </c>
      <c r="S1522" s="2">
        <v>45106</v>
      </c>
      <c r="T1522" t="s">
        <v>42</v>
      </c>
      <c r="U1522">
        <v>48861</v>
      </c>
      <c r="V1522" t="s">
        <v>71</v>
      </c>
      <c r="W1522">
        <v>677</v>
      </c>
      <c r="X1522" t="s">
        <v>44</v>
      </c>
      <c r="Y1522" t="s">
        <v>45</v>
      </c>
      <c r="Z1522">
        <v>0</v>
      </c>
      <c r="AA1522">
        <v>123</v>
      </c>
      <c r="AB1522">
        <v>6037</v>
      </c>
      <c r="AC1522" t="s">
        <v>46</v>
      </c>
    </row>
    <row r="1523" spans="1:29" x14ac:dyDescent="0.3">
      <c r="A1523" s="1" t="s">
        <v>47</v>
      </c>
      <c r="B1523" t="s">
        <v>145</v>
      </c>
      <c r="C1523" t="s">
        <v>528</v>
      </c>
      <c r="D1523" t="s">
        <v>119</v>
      </c>
      <c r="E1523">
        <v>2</v>
      </c>
      <c r="F1523" t="s">
        <v>271</v>
      </c>
      <c r="G1523" t="s">
        <v>495</v>
      </c>
      <c r="H1523" t="s">
        <v>79</v>
      </c>
      <c r="I1523" t="s">
        <v>921</v>
      </c>
      <c r="J1523" t="s">
        <v>141</v>
      </c>
      <c r="K1523" t="s">
        <v>4689</v>
      </c>
      <c r="L1523" t="s">
        <v>4690</v>
      </c>
      <c r="M1523" t="s">
        <v>2965</v>
      </c>
      <c r="N1523" t="s">
        <v>58</v>
      </c>
      <c r="O1523">
        <v>15188</v>
      </c>
      <c r="P1523">
        <v>18296</v>
      </c>
      <c r="Q1523" t="s">
        <v>41</v>
      </c>
      <c r="R1523">
        <v>155</v>
      </c>
      <c r="S1523" s="2">
        <v>44789</v>
      </c>
      <c r="T1523" s="2">
        <v>44796</v>
      </c>
      <c r="U1523">
        <v>0</v>
      </c>
      <c r="V1523" t="s">
        <v>43</v>
      </c>
      <c r="W1523">
        <v>513</v>
      </c>
      <c r="X1523" t="s">
        <v>60</v>
      </c>
      <c r="Y1523" t="s">
        <v>61</v>
      </c>
      <c r="Z1523">
        <v>1784</v>
      </c>
      <c r="AA1523">
        <v>685</v>
      </c>
      <c r="AB1523">
        <v>16063</v>
      </c>
      <c r="AC1523" t="s">
        <v>46</v>
      </c>
    </row>
    <row r="1524" spans="1:29" x14ac:dyDescent="0.3">
      <c r="A1524" s="1" t="s">
        <v>29</v>
      </c>
      <c r="B1524" t="s">
        <v>96</v>
      </c>
      <c r="C1524" t="s">
        <v>1496</v>
      </c>
      <c r="D1524" t="s">
        <v>50</v>
      </c>
      <c r="E1524">
        <v>2</v>
      </c>
      <c r="F1524" t="s">
        <v>51</v>
      </c>
      <c r="G1524" t="s">
        <v>291</v>
      </c>
      <c r="H1524" t="s">
        <v>35</v>
      </c>
      <c r="I1524" t="s">
        <v>921</v>
      </c>
      <c r="J1524" t="s">
        <v>1199</v>
      </c>
      <c r="K1524" t="s">
        <v>4691</v>
      </c>
      <c r="L1524" t="s">
        <v>4692</v>
      </c>
      <c r="M1524" t="s">
        <v>1136</v>
      </c>
      <c r="N1524" t="s">
        <v>58</v>
      </c>
      <c r="O1524">
        <v>21092</v>
      </c>
      <c r="P1524">
        <v>24993</v>
      </c>
      <c r="Q1524" t="s">
        <v>41</v>
      </c>
      <c r="R1524">
        <v>553</v>
      </c>
      <c r="S1524" s="2">
        <v>44571</v>
      </c>
      <c r="T1524" s="2">
        <v>44599</v>
      </c>
      <c r="U1524">
        <v>0</v>
      </c>
      <c r="V1524" t="s">
        <v>85</v>
      </c>
      <c r="W1524">
        <v>542</v>
      </c>
      <c r="X1524" t="s">
        <v>60</v>
      </c>
      <c r="Y1524" t="s">
        <v>45</v>
      </c>
      <c r="Z1524">
        <v>3849</v>
      </c>
      <c r="AA1524">
        <v>88</v>
      </c>
      <c r="AB1524">
        <v>21763</v>
      </c>
      <c r="AC1524" t="s">
        <v>73</v>
      </c>
    </row>
    <row r="1525" spans="1:29" x14ac:dyDescent="0.3">
      <c r="A1525" s="1" t="s">
        <v>29</v>
      </c>
      <c r="B1525" t="s">
        <v>62</v>
      </c>
      <c r="C1525" t="s">
        <v>1552</v>
      </c>
      <c r="D1525" t="s">
        <v>387</v>
      </c>
      <c r="E1525">
        <v>6</v>
      </c>
      <c r="F1525" t="s">
        <v>77</v>
      </c>
      <c r="G1525" t="s">
        <v>980</v>
      </c>
      <c r="H1525" t="s">
        <v>79</v>
      </c>
      <c r="I1525" t="s">
        <v>3184</v>
      </c>
      <c r="J1525" t="s">
        <v>2743</v>
      </c>
      <c r="K1525" t="s">
        <v>4693</v>
      </c>
      <c r="L1525" t="s">
        <v>4694</v>
      </c>
      <c r="M1525" t="s">
        <v>1330</v>
      </c>
      <c r="N1525" t="s">
        <v>84</v>
      </c>
      <c r="O1525">
        <v>8405</v>
      </c>
      <c r="P1525">
        <v>13272</v>
      </c>
      <c r="Q1525" t="s">
        <v>95</v>
      </c>
      <c r="R1525">
        <v>621</v>
      </c>
      <c r="S1525" s="2">
        <v>45089</v>
      </c>
      <c r="T1525" s="2">
        <v>45103</v>
      </c>
      <c r="U1525">
        <v>0</v>
      </c>
      <c r="V1525" t="s">
        <v>106</v>
      </c>
      <c r="W1525">
        <v>505</v>
      </c>
      <c r="X1525" t="s">
        <v>60</v>
      </c>
      <c r="Y1525" t="s">
        <v>72</v>
      </c>
      <c r="Z1525">
        <v>0</v>
      </c>
      <c r="AA1525">
        <v>708</v>
      </c>
      <c r="AB1525">
        <v>13111</v>
      </c>
      <c r="AC1525" t="s">
        <v>73</v>
      </c>
    </row>
    <row r="1526" spans="1:29" x14ac:dyDescent="0.3">
      <c r="A1526" s="1" t="s">
        <v>29</v>
      </c>
      <c r="B1526" t="s">
        <v>393</v>
      </c>
      <c r="C1526" t="s">
        <v>1701</v>
      </c>
      <c r="D1526" t="s">
        <v>178</v>
      </c>
      <c r="E1526">
        <v>10</v>
      </c>
      <c r="F1526" t="s">
        <v>271</v>
      </c>
      <c r="G1526" t="s">
        <v>1060</v>
      </c>
      <c r="H1526" t="s">
        <v>35</v>
      </c>
      <c r="I1526" t="s">
        <v>210</v>
      </c>
      <c r="J1526" t="s">
        <v>485</v>
      </c>
      <c r="K1526" t="s">
        <v>4695</v>
      </c>
      <c r="L1526" t="s">
        <v>4696</v>
      </c>
      <c r="M1526" t="s">
        <v>948</v>
      </c>
      <c r="N1526" t="s">
        <v>58</v>
      </c>
      <c r="O1526">
        <v>19841</v>
      </c>
      <c r="P1526">
        <v>22834</v>
      </c>
      <c r="Q1526" t="s">
        <v>41</v>
      </c>
      <c r="R1526">
        <v>13</v>
      </c>
      <c r="S1526" s="2">
        <v>44367</v>
      </c>
      <c r="T1526" s="2">
        <v>44368</v>
      </c>
      <c r="U1526">
        <v>0</v>
      </c>
      <c r="V1526" t="s">
        <v>43</v>
      </c>
      <c r="W1526">
        <v>791</v>
      </c>
      <c r="X1526" t="s">
        <v>60</v>
      </c>
      <c r="Y1526" t="s">
        <v>72</v>
      </c>
      <c r="Z1526">
        <v>4435</v>
      </c>
      <c r="AA1526">
        <v>741</v>
      </c>
      <c r="AB1526">
        <v>20481</v>
      </c>
      <c r="AC1526" t="s">
        <v>107</v>
      </c>
    </row>
    <row r="1527" spans="1:29" x14ac:dyDescent="0.3">
      <c r="A1527" s="1" t="s">
        <v>29</v>
      </c>
      <c r="B1527" t="s">
        <v>74</v>
      </c>
      <c r="C1527" t="s">
        <v>1644</v>
      </c>
      <c r="D1527" t="s">
        <v>169</v>
      </c>
      <c r="E1527">
        <v>10</v>
      </c>
      <c r="F1527" t="s">
        <v>186</v>
      </c>
      <c r="G1527" t="s">
        <v>710</v>
      </c>
      <c r="H1527" t="s">
        <v>35</v>
      </c>
      <c r="I1527" t="s">
        <v>756</v>
      </c>
      <c r="J1527" t="s">
        <v>259</v>
      </c>
      <c r="K1527" t="s">
        <v>4697</v>
      </c>
      <c r="L1527" t="s">
        <v>4698</v>
      </c>
      <c r="M1527" t="s">
        <v>842</v>
      </c>
      <c r="N1527" t="s">
        <v>84</v>
      </c>
      <c r="O1527">
        <v>20036</v>
      </c>
      <c r="P1527">
        <v>23840</v>
      </c>
      <c r="Q1527" t="s">
        <v>59</v>
      </c>
      <c r="R1527">
        <v>133</v>
      </c>
      <c r="S1527" s="2">
        <v>44437</v>
      </c>
      <c r="T1527" s="2">
        <v>44450</v>
      </c>
      <c r="U1527">
        <v>28940</v>
      </c>
      <c r="V1527" t="s">
        <v>85</v>
      </c>
      <c r="W1527">
        <v>629</v>
      </c>
      <c r="X1527" t="s">
        <v>60</v>
      </c>
      <c r="Y1527" t="s">
        <v>45</v>
      </c>
      <c r="Z1527">
        <v>0</v>
      </c>
      <c r="AA1527">
        <v>241</v>
      </c>
      <c r="AB1527">
        <v>21192</v>
      </c>
      <c r="AC1527" t="s">
        <v>46</v>
      </c>
    </row>
    <row r="1528" spans="1:29" x14ac:dyDescent="0.3">
      <c r="A1528" s="1" t="s">
        <v>47</v>
      </c>
      <c r="B1528" t="s">
        <v>153</v>
      </c>
      <c r="C1528" t="s">
        <v>1198</v>
      </c>
      <c r="D1528" t="s">
        <v>257</v>
      </c>
      <c r="E1528">
        <v>10</v>
      </c>
      <c r="F1528" t="s">
        <v>64</v>
      </c>
      <c r="G1528" t="s">
        <v>1599</v>
      </c>
      <c r="H1528" t="s">
        <v>35</v>
      </c>
      <c r="I1528" t="s">
        <v>210</v>
      </c>
      <c r="J1528" t="s">
        <v>3207</v>
      </c>
      <c r="K1528" t="s">
        <v>4699</v>
      </c>
      <c r="L1528" t="s">
        <v>4700</v>
      </c>
      <c r="M1528" t="s">
        <v>540</v>
      </c>
      <c r="N1528" t="s">
        <v>94</v>
      </c>
      <c r="O1528">
        <v>12163</v>
      </c>
      <c r="P1528">
        <v>15807</v>
      </c>
      <c r="Q1528" t="s">
        <v>59</v>
      </c>
      <c r="R1528">
        <v>25</v>
      </c>
      <c r="S1528" s="2">
        <v>44911</v>
      </c>
      <c r="T1528" s="2">
        <v>44931</v>
      </c>
      <c r="U1528">
        <v>26557</v>
      </c>
      <c r="V1528" t="s">
        <v>106</v>
      </c>
      <c r="W1528">
        <v>583</v>
      </c>
      <c r="X1528" t="s">
        <v>60</v>
      </c>
      <c r="Y1528" t="s">
        <v>45</v>
      </c>
      <c r="Z1528">
        <v>0</v>
      </c>
      <c r="AA1528">
        <v>510</v>
      </c>
      <c r="AB1528">
        <v>12426</v>
      </c>
      <c r="AC1528" t="s">
        <v>73</v>
      </c>
    </row>
    <row r="1529" spans="1:29" x14ac:dyDescent="0.3">
      <c r="A1529" s="1" t="s">
        <v>47</v>
      </c>
      <c r="B1529" t="s">
        <v>145</v>
      </c>
      <c r="C1529" t="s">
        <v>688</v>
      </c>
      <c r="D1529" t="s">
        <v>201</v>
      </c>
      <c r="E1529">
        <v>10</v>
      </c>
      <c r="F1529" t="s">
        <v>120</v>
      </c>
      <c r="G1529" t="s">
        <v>586</v>
      </c>
      <c r="H1529" t="s">
        <v>35</v>
      </c>
      <c r="I1529" t="s">
        <v>4701</v>
      </c>
      <c r="J1529" t="s">
        <v>90</v>
      </c>
      <c r="K1529">
        <f>1-563-634-7337</f>
        <v>-8533</v>
      </c>
      <c r="L1529" t="s">
        <v>4702</v>
      </c>
      <c r="M1529" t="s">
        <v>1294</v>
      </c>
      <c r="N1529" t="s">
        <v>84</v>
      </c>
      <c r="O1529">
        <v>25136</v>
      </c>
      <c r="P1529">
        <v>29501</v>
      </c>
      <c r="Q1529" t="s">
        <v>59</v>
      </c>
      <c r="R1529">
        <v>228</v>
      </c>
      <c r="S1529" s="2">
        <v>44741</v>
      </c>
      <c r="T1529" s="2">
        <v>44748</v>
      </c>
      <c r="U1529">
        <v>18950</v>
      </c>
      <c r="V1529" t="s">
        <v>71</v>
      </c>
      <c r="W1529">
        <v>712</v>
      </c>
      <c r="X1529" t="s">
        <v>60</v>
      </c>
      <c r="Y1529" t="s">
        <v>72</v>
      </c>
      <c r="Z1529">
        <v>0</v>
      </c>
      <c r="AA1529">
        <v>452</v>
      </c>
      <c r="AB1529">
        <v>25466</v>
      </c>
      <c r="AC1529" t="s">
        <v>73</v>
      </c>
    </row>
    <row r="1530" spans="1:29" x14ac:dyDescent="0.3">
      <c r="A1530" s="1" t="s">
        <v>29</v>
      </c>
      <c r="B1530" t="s">
        <v>228</v>
      </c>
      <c r="C1530" t="s">
        <v>4703</v>
      </c>
      <c r="D1530" t="s">
        <v>178</v>
      </c>
      <c r="E1530">
        <v>6</v>
      </c>
      <c r="F1530" t="s">
        <v>186</v>
      </c>
      <c r="G1530" t="s">
        <v>710</v>
      </c>
      <c r="H1530" t="s">
        <v>79</v>
      </c>
      <c r="I1530" t="s">
        <v>3135</v>
      </c>
      <c r="J1530" t="s">
        <v>1176</v>
      </c>
      <c r="K1530">
        <f>1-999-842-7799</f>
        <v>-9639</v>
      </c>
      <c r="L1530" t="s">
        <v>4704</v>
      </c>
      <c r="M1530" t="s">
        <v>852</v>
      </c>
      <c r="N1530" t="s">
        <v>84</v>
      </c>
      <c r="O1530">
        <v>19957</v>
      </c>
      <c r="P1530">
        <v>22348</v>
      </c>
      <c r="Q1530" t="s">
        <v>41</v>
      </c>
      <c r="R1530">
        <v>643</v>
      </c>
      <c r="S1530" s="2">
        <v>45315</v>
      </c>
      <c r="T1530" t="s">
        <v>42</v>
      </c>
      <c r="U1530">
        <v>0</v>
      </c>
      <c r="V1530" t="s">
        <v>106</v>
      </c>
      <c r="W1530">
        <v>542</v>
      </c>
      <c r="X1530" t="s">
        <v>44</v>
      </c>
      <c r="Y1530" t="s">
        <v>72</v>
      </c>
      <c r="Z1530">
        <v>0</v>
      </c>
      <c r="AA1530">
        <v>940</v>
      </c>
      <c r="AB1530">
        <v>21873</v>
      </c>
      <c r="AC1530" t="s">
        <v>73</v>
      </c>
    </row>
    <row r="1531" spans="1:29" x14ac:dyDescent="0.3">
      <c r="A1531" s="1" t="s">
        <v>47</v>
      </c>
      <c r="B1531" t="s">
        <v>117</v>
      </c>
      <c r="C1531" t="s">
        <v>976</v>
      </c>
      <c r="D1531" t="s">
        <v>185</v>
      </c>
      <c r="E1531">
        <v>7</v>
      </c>
      <c r="F1531" t="s">
        <v>77</v>
      </c>
      <c r="G1531" t="s">
        <v>1221</v>
      </c>
      <c r="H1531" t="s">
        <v>35</v>
      </c>
      <c r="I1531" t="s">
        <v>2075</v>
      </c>
      <c r="J1531" t="s">
        <v>4705</v>
      </c>
      <c r="K1531" t="s">
        <v>4706</v>
      </c>
      <c r="L1531" t="s">
        <v>4707</v>
      </c>
      <c r="M1531" t="s">
        <v>868</v>
      </c>
      <c r="N1531" t="s">
        <v>58</v>
      </c>
      <c r="O1531">
        <v>9461</v>
      </c>
      <c r="P1531">
        <v>12549</v>
      </c>
      <c r="Q1531" t="s">
        <v>59</v>
      </c>
      <c r="R1531">
        <v>488</v>
      </c>
      <c r="S1531" s="2">
        <v>44418</v>
      </c>
      <c r="T1531" t="s">
        <v>42</v>
      </c>
      <c r="U1531">
        <v>16173</v>
      </c>
      <c r="V1531" t="s">
        <v>85</v>
      </c>
      <c r="W1531">
        <v>671</v>
      </c>
      <c r="X1531" t="s">
        <v>44</v>
      </c>
      <c r="Y1531" t="s">
        <v>72</v>
      </c>
      <c r="Z1531">
        <v>1161</v>
      </c>
      <c r="AA1531">
        <v>609</v>
      </c>
      <c r="AB1531">
        <v>10897</v>
      </c>
      <c r="AC1531" t="s">
        <v>73</v>
      </c>
    </row>
    <row r="1532" spans="1:29" x14ac:dyDescent="0.3">
      <c r="A1532" s="1" t="s">
        <v>29</v>
      </c>
      <c r="B1532" t="s">
        <v>327</v>
      </c>
      <c r="C1532" t="s">
        <v>2027</v>
      </c>
      <c r="D1532" t="s">
        <v>257</v>
      </c>
      <c r="E1532">
        <v>5</v>
      </c>
      <c r="F1532" t="s">
        <v>99</v>
      </c>
      <c r="G1532" t="s">
        <v>1638</v>
      </c>
      <c r="H1532" t="s">
        <v>35</v>
      </c>
      <c r="I1532" t="s">
        <v>513</v>
      </c>
      <c r="J1532" t="s">
        <v>4204</v>
      </c>
      <c r="K1532" t="s">
        <v>4708</v>
      </c>
      <c r="L1532" t="s">
        <v>4709</v>
      </c>
      <c r="M1532" t="s">
        <v>1023</v>
      </c>
      <c r="N1532" t="s">
        <v>94</v>
      </c>
      <c r="O1532">
        <v>14139</v>
      </c>
      <c r="P1532">
        <v>16255</v>
      </c>
      <c r="Q1532" t="s">
        <v>59</v>
      </c>
      <c r="R1532">
        <v>944</v>
      </c>
      <c r="S1532" s="2">
        <v>44495</v>
      </c>
      <c r="T1532" t="s">
        <v>42</v>
      </c>
      <c r="U1532">
        <v>1320</v>
      </c>
      <c r="V1532" t="s">
        <v>106</v>
      </c>
      <c r="W1532">
        <v>705</v>
      </c>
      <c r="X1532" t="s">
        <v>44</v>
      </c>
      <c r="Y1532" t="s">
        <v>61</v>
      </c>
      <c r="Z1532">
        <v>0</v>
      </c>
      <c r="AA1532">
        <v>210</v>
      </c>
      <c r="AB1532">
        <v>15250</v>
      </c>
      <c r="AC1532" t="s">
        <v>73</v>
      </c>
    </row>
    <row r="1533" spans="1:29" x14ac:dyDescent="0.3">
      <c r="A1533" s="1" t="s">
        <v>47</v>
      </c>
      <c r="B1533" t="s">
        <v>117</v>
      </c>
      <c r="C1533" t="s">
        <v>2114</v>
      </c>
      <c r="D1533" t="s">
        <v>178</v>
      </c>
      <c r="E1533">
        <v>6</v>
      </c>
      <c r="F1533" t="s">
        <v>129</v>
      </c>
      <c r="G1533" t="s">
        <v>574</v>
      </c>
      <c r="H1533" t="s">
        <v>79</v>
      </c>
      <c r="I1533" t="s">
        <v>2566</v>
      </c>
      <c r="J1533" t="s">
        <v>2624</v>
      </c>
      <c r="K1533" t="s">
        <v>4710</v>
      </c>
      <c r="L1533" t="s">
        <v>4711</v>
      </c>
      <c r="M1533" t="s">
        <v>1326</v>
      </c>
      <c r="N1533" t="s">
        <v>84</v>
      </c>
      <c r="O1533">
        <v>20046</v>
      </c>
      <c r="P1533">
        <v>24526</v>
      </c>
      <c r="Q1533" t="s">
        <v>95</v>
      </c>
      <c r="R1533">
        <v>104</v>
      </c>
      <c r="S1533" s="2">
        <v>44806</v>
      </c>
      <c r="T1533" s="2">
        <v>44825</v>
      </c>
      <c r="U1533">
        <v>0</v>
      </c>
      <c r="V1533" t="s">
        <v>85</v>
      </c>
      <c r="W1533">
        <v>402</v>
      </c>
      <c r="X1533" t="s">
        <v>60</v>
      </c>
      <c r="Y1533" t="s">
        <v>61</v>
      </c>
      <c r="Z1533">
        <v>0</v>
      </c>
      <c r="AA1533">
        <v>986</v>
      </c>
      <c r="AB1533">
        <v>21485</v>
      </c>
      <c r="AC1533" t="s">
        <v>46</v>
      </c>
    </row>
    <row r="1534" spans="1:29" x14ac:dyDescent="0.3">
      <c r="A1534" s="1" t="s">
        <v>47</v>
      </c>
      <c r="B1534" t="s">
        <v>176</v>
      </c>
      <c r="C1534" t="s">
        <v>1655</v>
      </c>
      <c r="D1534" t="s">
        <v>257</v>
      </c>
      <c r="E1534">
        <v>5</v>
      </c>
      <c r="F1534" t="s">
        <v>33</v>
      </c>
      <c r="G1534" t="s">
        <v>411</v>
      </c>
      <c r="H1534" t="s">
        <v>79</v>
      </c>
      <c r="I1534" t="s">
        <v>2620</v>
      </c>
      <c r="J1534" t="s">
        <v>2602</v>
      </c>
      <c r="K1534" t="s">
        <v>4712</v>
      </c>
      <c r="L1534" t="s">
        <v>4713</v>
      </c>
      <c r="M1534" t="s">
        <v>902</v>
      </c>
      <c r="N1534" t="s">
        <v>84</v>
      </c>
      <c r="O1534">
        <v>21473</v>
      </c>
      <c r="P1534">
        <v>26272</v>
      </c>
      <c r="Q1534" t="s">
        <v>41</v>
      </c>
      <c r="R1534">
        <v>82</v>
      </c>
      <c r="S1534" s="2">
        <v>45081</v>
      </c>
      <c r="T1534" t="s">
        <v>42</v>
      </c>
      <c r="U1534">
        <v>0</v>
      </c>
      <c r="V1534" t="s">
        <v>85</v>
      </c>
      <c r="W1534">
        <v>813</v>
      </c>
      <c r="X1534" t="s">
        <v>44</v>
      </c>
      <c r="Y1534" t="s">
        <v>45</v>
      </c>
      <c r="Z1534">
        <v>0</v>
      </c>
      <c r="AA1534">
        <v>485</v>
      </c>
      <c r="AB1534">
        <v>25979</v>
      </c>
      <c r="AC1534" t="s">
        <v>107</v>
      </c>
    </row>
    <row r="1535" spans="1:29" x14ac:dyDescent="0.3">
      <c r="A1535" s="1" t="s">
        <v>29</v>
      </c>
      <c r="B1535" t="s">
        <v>74</v>
      </c>
      <c r="C1535" t="s">
        <v>903</v>
      </c>
      <c r="D1535" t="s">
        <v>155</v>
      </c>
      <c r="E1535">
        <v>1</v>
      </c>
      <c r="F1535" t="s">
        <v>51</v>
      </c>
      <c r="G1535" t="s">
        <v>345</v>
      </c>
      <c r="H1535" t="s">
        <v>35</v>
      </c>
      <c r="I1535" t="s">
        <v>238</v>
      </c>
      <c r="J1535" t="s">
        <v>2513</v>
      </c>
      <c r="K1535">
        <f>1-770-430-322</f>
        <v>-1521</v>
      </c>
      <c r="L1535" t="s">
        <v>4714</v>
      </c>
      <c r="M1535" t="s">
        <v>969</v>
      </c>
      <c r="N1535" t="s">
        <v>58</v>
      </c>
      <c r="O1535">
        <v>29151</v>
      </c>
      <c r="P1535">
        <v>32274</v>
      </c>
      <c r="Q1535" t="s">
        <v>59</v>
      </c>
      <c r="R1535">
        <v>849</v>
      </c>
      <c r="S1535" s="2">
        <v>44831</v>
      </c>
      <c r="T1535" s="2">
        <v>44832</v>
      </c>
      <c r="U1535">
        <v>37929</v>
      </c>
      <c r="V1535" t="s">
        <v>85</v>
      </c>
      <c r="W1535">
        <v>709</v>
      </c>
      <c r="X1535" t="s">
        <v>60</v>
      </c>
      <c r="Y1535" t="s">
        <v>72</v>
      </c>
      <c r="Z1535">
        <v>1598</v>
      </c>
      <c r="AA1535">
        <v>940</v>
      </c>
      <c r="AB1535">
        <v>31299</v>
      </c>
      <c r="AC1535" t="s">
        <v>73</v>
      </c>
    </row>
    <row r="1536" spans="1:29" x14ac:dyDescent="0.3">
      <c r="A1536" s="1" t="s">
        <v>47</v>
      </c>
      <c r="B1536" t="s">
        <v>234</v>
      </c>
      <c r="C1536" t="s">
        <v>3327</v>
      </c>
      <c r="D1536" t="s">
        <v>201</v>
      </c>
      <c r="E1536">
        <v>3</v>
      </c>
      <c r="F1536" t="s">
        <v>120</v>
      </c>
      <c r="G1536" t="s">
        <v>1180</v>
      </c>
      <c r="H1536" t="s">
        <v>79</v>
      </c>
      <c r="I1536" t="s">
        <v>1661</v>
      </c>
      <c r="J1536" t="s">
        <v>354</v>
      </c>
      <c r="K1536" t="s">
        <v>4715</v>
      </c>
      <c r="L1536" t="s">
        <v>4716</v>
      </c>
      <c r="M1536" t="s">
        <v>746</v>
      </c>
      <c r="N1536" t="s">
        <v>40</v>
      </c>
      <c r="O1536">
        <v>12488</v>
      </c>
      <c r="P1536">
        <v>16054</v>
      </c>
      <c r="Q1536" t="s">
        <v>95</v>
      </c>
      <c r="R1536">
        <v>481</v>
      </c>
      <c r="S1536" s="2">
        <v>45007</v>
      </c>
      <c r="T1536" s="2">
        <v>45021</v>
      </c>
      <c r="U1536">
        <v>0</v>
      </c>
      <c r="V1536" t="s">
        <v>106</v>
      </c>
      <c r="W1536">
        <v>469</v>
      </c>
      <c r="X1536" t="s">
        <v>60</v>
      </c>
      <c r="Y1536" t="s">
        <v>72</v>
      </c>
      <c r="Z1536">
        <v>0</v>
      </c>
      <c r="AA1536">
        <v>733</v>
      </c>
      <c r="AB1536">
        <v>14810</v>
      </c>
      <c r="AC1536" t="s">
        <v>73</v>
      </c>
    </row>
    <row r="1537" spans="1:29" x14ac:dyDescent="0.3">
      <c r="A1537" s="1" t="s">
        <v>29</v>
      </c>
      <c r="B1537" t="s">
        <v>393</v>
      </c>
      <c r="C1537" t="s">
        <v>3127</v>
      </c>
      <c r="D1537" t="s">
        <v>155</v>
      </c>
      <c r="E1537">
        <v>4</v>
      </c>
      <c r="F1537" t="s">
        <v>33</v>
      </c>
      <c r="G1537" t="s">
        <v>451</v>
      </c>
      <c r="H1537" t="s">
        <v>79</v>
      </c>
      <c r="I1537" t="s">
        <v>464</v>
      </c>
      <c r="J1537" t="s">
        <v>2743</v>
      </c>
      <c r="K1537" t="s">
        <v>4717</v>
      </c>
      <c r="L1537" t="s">
        <v>4718</v>
      </c>
      <c r="M1537" t="s">
        <v>846</v>
      </c>
      <c r="N1537" t="s">
        <v>84</v>
      </c>
      <c r="O1537">
        <v>4982</v>
      </c>
      <c r="P1537">
        <v>7427</v>
      </c>
      <c r="Q1537" t="s">
        <v>41</v>
      </c>
      <c r="R1537">
        <v>65</v>
      </c>
      <c r="S1537" s="2">
        <v>45211</v>
      </c>
      <c r="T1537" s="2">
        <v>45221</v>
      </c>
      <c r="U1537">
        <v>0</v>
      </c>
      <c r="V1537" t="s">
        <v>106</v>
      </c>
      <c r="W1537">
        <v>621</v>
      </c>
      <c r="X1537" t="s">
        <v>60</v>
      </c>
      <c r="Y1537" t="s">
        <v>72</v>
      </c>
      <c r="Z1537">
        <v>0</v>
      </c>
      <c r="AA1537">
        <v>617</v>
      </c>
      <c r="AB1537">
        <v>6029</v>
      </c>
      <c r="AC1537" t="s">
        <v>73</v>
      </c>
    </row>
    <row r="1538" spans="1:29" x14ac:dyDescent="0.3">
      <c r="A1538" s="1" t="s">
        <v>47</v>
      </c>
      <c r="B1538" t="s">
        <v>145</v>
      </c>
      <c r="C1538" t="s">
        <v>3466</v>
      </c>
      <c r="D1538" t="s">
        <v>387</v>
      </c>
      <c r="E1538">
        <v>5</v>
      </c>
      <c r="F1538" t="s">
        <v>120</v>
      </c>
      <c r="G1538" t="s">
        <v>194</v>
      </c>
      <c r="H1538" t="s">
        <v>35</v>
      </c>
      <c r="I1538" t="s">
        <v>3291</v>
      </c>
      <c r="J1538" t="s">
        <v>1892</v>
      </c>
      <c r="K1538">
        <v>5904793153</v>
      </c>
      <c r="L1538" t="s">
        <v>4719</v>
      </c>
      <c r="M1538" t="s">
        <v>533</v>
      </c>
      <c r="N1538" t="s">
        <v>58</v>
      </c>
      <c r="O1538">
        <v>26783</v>
      </c>
      <c r="P1538">
        <v>29799</v>
      </c>
      <c r="Q1538" t="s">
        <v>41</v>
      </c>
      <c r="R1538">
        <v>180</v>
      </c>
      <c r="S1538" s="2">
        <v>44382</v>
      </c>
      <c r="T1538" s="2">
        <v>44408</v>
      </c>
      <c r="U1538">
        <v>0</v>
      </c>
      <c r="V1538" t="s">
        <v>85</v>
      </c>
      <c r="W1538">
        <v>701</v>
      </c>
      <c r="X1538" t="s">
        <v>60</v>
      </c>
      <c r="Y1538" t="s">
        <v>61</v>
      </c>
      <c r="Z1538">
        <v>1013</v>
      </c>
      <c r="AA1538">
        <v>18</v>
      </c>
      <c r="AB1538">
        <v>29072</v>
      </c>
      <c r="AC1538" t="s">
        <v>46</v>
      </c>
    </row>
    <row r="1539" spans="1:29" x14ac:dyDescent="0.3">
      <c r="A1539" s="1" t="s">
        <v>47</v>
      </c>
      <c r="B1539" t="s">
        <v>153</v>
      </c>
      <c r="C1539" t="s">
        <v>1746</v>
      </c>
      <c r="D1539" t="s">
        <v>110</v>
      </c>
      <c r="E1539">
        <v>9</v>
      </c>
      <c r="F1539" t="s">
        <v>77</v>
      </c>
      <c r="G1539" t="s">
        <v>1221</v>
      </c>
      <c r="H1539" t="s">
        <v>79</v>
      </c>
      <c r="I1539" t="s">
        <v>265</v>
      </c>
      <c r="J1539" t="s">
        <v>354</v>
      </c>
      <c r="K1539" t="s">
        <v>4720</v>
      </c>
      <c r="L1539" t="s">
        <v>4721</v>
      </c>
      <c r="M1539" t="s">
        <v>1202</v>
      </c>
      <c r="N1539" t="s">
        <v>84</v>
      </c>
      <c r="O1539">
        <v>27214</v>
      </c>
      <c r="P1539">
        <v>30401</v>
      </c>
      <c r="Q1539" t="s">
        <v>59</v>
      </c>
      <c r="R1539">
        <v>139</v>
      </c>
      <c r="S1539" s="2">
        <v>44959</v>
      </c>
      <c r="T1539" t="s">
        <v>42</v>
      </c>
      <c r="U1539">
        <v>10363</v>
      </c>
      <c r="V1539" t="s">
        <v>71</v>
      </c>
      <c r="W1539">
        <v>669</v>
      </c>
      <c r="X1539" t="s">
        <v>44</v>
      </c>
      <c r="Y1539" t="s">
        <v>45</v>
      </c>
      <c r="Z1539">
        <v>0</v>
      </c>
      <c r="AA1539">
        <v>243</v>
      </c>
      <c r="AB1539">
        <v>28551</v>
      </c>
      <c r="AC1539" t="s">
        <v>46</v>
      </c>
    </row>
    <row r="1540" spans="1:29" x14ac:dyDescent="0.3">
      <c r="A1540" s="1" t="s">
        <v>47</v>
      </c>
      <c r="B1540" t="s">
        <v>176</v>
      </c>
      <c r="C1540" t="s">
        <v>3609</v>
      </c>
      <c r="D1540" t="s">
        <v>119</v>
      </c>
      <c r="E1540">
        <v>4</v>
      </c>
      <c r="F1540" t="s">
        <v>221</v>
      </c>
      <c r="G1540" t="s">
        <v>548</v>
      </c>
      <c r="H1540" t="s">
        <v>35</v>
      </c>
      <c r="I1540" t="s">
        <v>4035</v>
      </c>
      <c r="J1540" t="s">
        <v>3292</v>
      </c>
      <c r="K1540" t="s">
        <v>4722</v>
      </c>
      <c r="L1540" t="s">
        <v>4723</v>
      </c>
      <c r="M1540" t="s">
        <v>1665</v>
      </c>
      <c r="N1540" t="s">
        <v>94</v>
      </c>
      <c r="O1540">
        <v>26052</v>
      </c>
      <c r="P1540">
        <v>29094</v>
      </c>
      <c r="Q1540" t="s">
        <v>95</v>
      </c>
      <c r="R1540">
        <v>430</v>
      </c>
      <c r="S1540" s="2">
        <v>45128</v>
      </c>
      <c r="T1540" s="2">
        <v>45139</v>
      </c>
      <c r="U1540">
        <v>0</v>
      </c>
      <c r="V1540" t="s">
        <v>85</v>
      </c>
      <c r="W1540">
        <v>532</v>
      </c>
      <c r="X1540" t="s">
        <v>60</v>
      </c>
      <c r="Y1540" t="s">
        <v>45</v>
      </c>
      <c r="Z1540">
        <v>0</v>
      </c>
      <c r="AA1540">
        <v>196</v>
      </c>
      <c r="AB1540">
        <v>27254</v>
      </c>
      <c r="AC1540" t="s">
        <v>73</v>
      </c>
    </row>
    <row r="1541" spans="1:29" x14ac:dyDescent="0.3">
      <c r="A1541" s="1" t="s">
        <v>47</v>
      </c>
      <c r="B1541" t="s">
        <v>145</v>
      </c>
      <c r="C1541" t="s">
        <v>688</v>
      </c>
      <c r="D1541" t="s">
        <v>201</v>
      </c>
      <c r="E1541">
        <v>9</v>
      </c>
      <c r="F1541" t="s">
        <v>271</v>
      </c>
      <c r="G1541" t="s">
        <v>340</v>
      </c>
      <c r="H1541" t="s">
        <v>35</v>
      </c>
      <c r="I1541" t="s">
        <v>4724</v>
      </c>
      <c r="J1541" t="s">
        <v>123</v>
      </c>
      <c r="K1541" t="s">
        <v>4725</v>
      </c>
      <c r="L1541" t="s">
        <v>4726</v>
      </c>
      <c r="M1541" t="s">
        <v>2965</v>
      </c>
      <c r="N1541" t="s">
        <v>40</v>
      </c>
      <c r="O1541">
        <v>7794</v>
      </c>
      <c r="P1541">
        <v>10058</v>
      </c>
      <c r="Q1541" t="s">
        <v>41</v>
      </c>
      <c r="R1541">
        <v>896</v>
      </c>
      <c r="S1541" s="2">
        <v>44555</v>
      </c>
      <c r="T1541" t="s">
        <v>42</v>
      </c>
      <c r="U1541">
        <v>0</v>
      </c>
      <c r="V1541" t="s">
        <v>71</v>
      </c>
      <c r="W1541">
        <v>562</v>
      </c>
      <c r="X1541" t="s">
        <v>44</v>
      </c>
      <c r="Y1541" t="s">
        <v>72</v>
      </c>
      <c r="Z1541">
        <v>0</v>
      </c>
      <c r="AA1541">
        <v>904</v>
      </c>
      <c r="AB1541">
        <v>8324</v>
      </c>
      <c r="AC1541" t="s">
        <v>107</v>
      </c>
    </row>
    <row r="1542" spans="1:29" x14ac:dyDescent="0.3">
      <c r="A1542" s="1" t="s">
        <v>29</v>
      </c>
      <c r="B1542" t="s">
        <v>62</v>
      </c>
      <c r="C1542" t="s">
        <v>4287</v>
      </c>
      <c r="D1542" t="s">
        <v>236</v>
      </c>
      <c r="E1542">
        <v>4</v>
      </c>
      <c r="F1542" t="s">
        <v>221</v>
      </c>
      <c r="G1542" t="s">
        <v>1096</v>
      </c>
      <c r="H1542" t="s">
        <v>35</v>
      </c>
      <c r="I1542" t="s">
        <v>4727</v>
      </c>
      <c r="J1542" t="s">
        <v>2599</v>
      </c>
      <c r="K1542">
        <v>5048214412</v>
      </c>
      <c r="L1542" t="s">
        <v>4728</v>
      </c>
      <c r="M1542" t="s">
        <v>362</v>
      </c>
      <c r="N1542" t="s">
        <v>58</v>
      </c>
      <c r="O1542">
        <v>11217</v>
      </c>
      <c r="P1542">
        <v>16018</v>
      </c>
      <c r="Q1542" t="s">
        <v>95</v>
      </c>
      <c r="R1542">
        <v>411</v>
      </c>
      <c r="S1542" s="2">
        <v>45278</v>
      </c>
      <c r="T1542" t="s">
        <v>42</v>
      </c>
      <c r="U1542">
        <v>0</v>
      </c>
      <c r="V1542" t="s">
        <v>43</v>
      </c>
      <c r="W1542">
        <v>543</v>
      </c>
      <c r="X1542" t="s">
        <v>44</v>
      </c>
      <c r="Y1542" t="s">
        <v>61</v>
      </c>
      <c r="Z1542">
        <v>2219</v>
      </c>
      <c r="AA1542">
        <v>359</v>
      </c>
      <c r="AB1542">
        <v>13422</v>
      </c>
      <c r="AC1542" t="s">
        <v>73</v>
      </c>
    </row>
    <row r="1543" spans="1:29" x14ac:dyDescent="0.3">
      <c r="A1543" s="1" t="s">
        <v>29</v>
      </c>
      <c r="B1543" t="s">
        <v>86</v>
      </c>
      <c r="C1543" t="s">
        <v>1919</v>
      </c>
      <c r="D1543" t="s">
        <v>76</v>
      </c>
      <c r="E1543">
        <v>6</v>
      </c>
      <c r="F1543" t="s">
        <v>186</v>
      </c>
      <c r="G1543" t="s">
        <v>535</v>
      </c>
      <c r="H1543" t="s">
        <v>79</v>
      </c>
      <c r="I1543" t="s">
        <v>729</v>
      </c>
      <c r="J1543" t="s">
        <v>4563</v>
      </c>
      <c r="K1543">
        <v>5542272271</v>
      </c>
      <c r="L1543" t="s">
        <v>4729</v>
      </c>
      <c r="M1543" t="s">
        <v>93</v>
      </c>
      <c r="N1543" t="s">
        <v>84</v>
      </c>
      <c r="O1543">
        <v>18482</v>
      </c>
      <c r="P1543">
        <v>21752</v>
      </c>
      <c r="Q1543" t="s">
        <v>41</v>
      </c>
      <c r="R1543">
        <v>840</v>
      </c>
      <c r="S1543" s="2">
        <v>44723</v>
      </c>
      <c r="T1543" t="s">
        <v>42</v>
      </c>
      <c r="U1543">
        <v>0</v>
      </c>
      <c r="V1543" t="s">
        <v>43</v>
      </c>
      <c r="W1543">
        <v>562</v>
      </c>
      <c r="X1543" t="s">
        <v>44</v>
      </c>
      <c r="Y1543" t="s">
        <v>72</v>
      </c>
      <c r="Z1543">
        <v>0</v>
      </c>
      <c r="AA1543">
        <v>357</v>
      </c>
      <c r="AB1543">
        <v>20258</v>
      </c>
      <c r="AC1543" t="s">
        <v>107</v>
      </c>
    </row>
    <row r="1544" spans="1:29" x14ac:dyDescent="0.3">
      <c r="A1544" s="1" t="s">
        <v>29</v>
      </c>
      <c r="B1544" t="s">
        <v>74</v>
      </c>
      <c r="C1544" t="s">
        <v>903</v>
      </c>
      <c r="D1544" t="s">
        <v>76</v>
      </c>
      <c r="E1544">
        <v>3</v>
      </c>
      <c r="F1544" t="s">
        <v>221</v>
      </c>
      <c r="G1544" t="s">
        <v>222</v>
      </c>
      <c r="H1544" t="s">
        <v>79</v>
      </c>
      <c r="I1544" t="s">
        <v>4730</v>
      </c>
      <c r="J1544" t="s">
        <v>4731</v>
      </c>
      <c r="K1544" t="s">
        <v>4732</v>
      </c>
      <c r="L1544" t="s">
        <v>4733</v>
      </c>
      <c r="M1544" t="s">
        <v>1718</v>
      </c>
      <c r="N1544" t="s">
        <v>40</v>
      </c>
      <c r="O1544">
        <v>6863</v>
      </c>
      <c r="P1544">
        <v>8867</v>
      </c>
      <c r="Q1544" t="s">
        <v>59</v>
      </c>
      <c r="R1544">
        <v>204</v>
      </c>
      <c r="S1544" s="2">
        <v>45201</v>
      </c>
      <c r="T1544" t="s">
        <v>42</v>
      </c>
      <c r="U1544">
        <v>17464</v>
      </c>
      <c r="V1544" t="s">
        <v>85</v>
      </c>
      <c r="W1544">
        <v>666</v>
      </c>
      <c r="X1544" t="s">
        <v>44</v>
      </c>
      <c r="Y1544" t="s">
        <v>61</v>
      </c>
      <c r="Z1544">
        <v>0</v>
      </c>
      <c r="AA1544">
        <v>774</v>
      </c>
      <c r="AB1544">
        <v>7610</v>
      </c>
      <c r="AC1544" t="s">
        <v>46</v>
      </c>
    </row>
    <row r="1545" spans="1:29" x14ac:dyDescent="0.3">
      <c r="A1545" s="1" t="s">
        <v>47</v>
      </c>
      <c r="B1545" t="s">
        <v>234</v>
      </c>
      <c r="C1545" t="s">
        <v>2970</v>
      </c>
      <c r="D1545" t="s">
        <v>169</v>
      </c>
      <c r="E1545">
        <v>7</v>
      </c>
      <c r="F1545" t="s">
        <v>120</v>
      </c>
      <c r="G1545" t="s">
        <v>586</v>
      </c>
      <c r="H1545" t="s">
        <v>79</v>
      </c>
      <c r="I1545" t="s">
        <v>910</v>
      </c>
      <c r="J1545" t="s">
        <v>4734</v>
      </c>
      <c r="K1545" t="s">
        <v>4735</v>
      </c>
      <c r="L1545" t="s">
        <v>4736</v>
      </c>
      <c r="M1545" t="s">
        <v>1972</v>
      </c>
      <c r="N1545" t="s">
        <v>84</v>
      </c>
      <c r="O1545">
        <v>14385</v>
      </c>
      <c r="P1545">
        <v>18710</v>
      </c>
      <c r="Q1545" t="s">
        <v>95</v>
      </c>
      <c r="R1545">
        <v>662</v>
      </c>
      <c r="S1545" s="2">
        <v>45322</v>
      </c>
      <c r="T1545" s="2">
        <v>45330</v>
      </c>
      <c r="U1545">
        <v>0</v>
      </c>
      <c r="V1545" t="s">
        <v>71</v>
      </c>
      <c r="W1545">
        <v>818</v>
      </c>
      <c r="X1545" t="s">
        <v>60</v>
      </c>
      <c r="Y1545" t="s">
        <v>45</v>
      </c>
      <c r="Z1545">
        <v>0</v>
      </c>
      <c r="AA1545">
        <v>414</v>
      </c>
      <c r="AB1545">
        <v>15970</v>
      </c>
      <c r="AC1545" t="s">
        <v>46</v>
      </c>
    </row>
    <row r="1546" spans="1:29" x14ac:dyDescent="0.3">
      <c r="A1546" s="1" t="s">
        <v>29</v>
      </c>
      <c r="B1546" t="s">
        <v>541</v>
      </c>
      <c r="C1546" t="s">
        <v>604</v>
      </c>
      <c r="D1546" t="s">
        <v>128</v>
      </c>
      <c r="E1546">
        <v>2</v>
      </c>
      <c r="F1546" t="s">
        <v>51</v>
      </c>
      <c r="G1546" t="s">
        <v>710</v>
      </c>
      <c r="H1546" t="s">
        <v>35</v>
      </c>
      <c r="I1546" t="s">
        <v>4737</v>
      </c>
      <c r="J1546" t="s">
        <v>3055</v>
      </c>
      <c r="K1546" t="s">
        <v>4738</v>
      </c>
      <c r="L1546" t="s">
        <v>4739</v>
      </c>
      <c r="M1546" t="s">
        <v>733</v>
      </c>
      <c r="N1546" t="s">
        <v>94</v>
      </c>
      <c r="O1546">
        <v>7389</v>
      </c>
      <c r="P1546">
        <v>12296</v>
      </c>
      <c r="Q1546" t="s">
        <v>41</v>
      </c>
      <c r="R1546">
        <v>239</v>
      </c>
      <c r="S1546" s="2">
        <v>45034</v>
      </c>
      <c r="T1546" t="s">
        <v>42</v>
      </c>
      <c r="U1546">
        <v>0</v>
      </c>
      <c r="V1546" t="s">
        <v>43</v>
      </c>
      <c r="W1546">
        <v>437</v>
      </c>
      <c r="X1546" t="s">
        <v>44</v>
      </c>
      <c r="Y1546" t="s">
        <v>45</v>
      </c>
      <c r="Z1546">
        <v>0</v>
      </c>
      <c r="AA1546">
        <v>168</v>
      </c>
      <c r="AB1546">
        <v>8804</v>
      </c>
      <c r="AC1546" t="s">
        <v>107</v>
      </c>
    </row>
    <row r="1547" spans="1:29" x14ac:dyDescent="0.3">
      <c r="A1547" s="1" t="s">
        <v>47</v>
      </c>
      <c r="B1547" t="s">
        <v>161</v>
      </c>
      <c r="C1547" t="s">
        <v>184</v>
      </c>
      <c r="D1547" t="s">
        <v>169</v>
      </c>
      <c r="E1547">
        <v>1</v>
      </c>
      <c r="F1547" t="s">
        <v>51</v>
      </c>
      <c r="G1547" t="s">
        <v>710</v>
      </c>
      <c r="H1547" t="s">
        <v>35</v>
      </c>
      <c r="I1547" t="s">
        <v>458</v>
      </c>
      <c r="J1547" t="s">
        <v>4740</v>
      </c>
      <c r="K1547" t="s">
        <v>4741</v>
      </c>
      <c r="L1547" t="s">
        <v>4742</v>
      </c>
      <c r="M1547" t="s">
        <v>1475</v>
      </c>
      <c r="N1547" t="s">
        <v>40</v>
      </c>
      <c r="O1547">
        <v>15273</v>
      </c>
      <c r="P1547">
        <v>20059</v>
      </c>
      <c r="Q1547" t="s">
        <v>41</v>
      </c>
      <c r="R1547">
        <v>123</v>
      </c>
      <c r="S1547" s="2">
        <v>44811</v>
      </c>
      <c r="T1547" s="2">
        <v>44824</v>
      </c>
      <c r="U1547">
        <v>0</v>
      </c>
      <c r="V1547" t="s">
        <v>106</v>
      </c>
      <c r="W1547">
        <v>835</v>
      </c>
      <c r="X1547" t="s">
        <v>60</v>
      </c>
      <c r="Y1547" t="s">
        <v>45</v>
      </c>
      <c r="Z1547">
        <v>0</v>
      </c>
      <c r="AA1547">
        <v>660</v>
      </c>
      <c r="AB1547">
        <v>17001</v>
      </c>
      <c r="AC1547" t="s">
        <v>73</v>
      </c>
    </row>
    <row r="1548" spans="1:29" x14ac:dyDescent="0.3">
      <c r="A1548" s="1" t="s">
        <v>47</v>
      </c>
      <c r="B1548" t="s">
        <v>136</v>
      </c>
      <c r="C1548" t="s">
        <v>2181</v>
      </c>
      <c r="D1548" t="s">
        <v>236</v>
      </c>
      <c r="E1548">
        <v>5</v>
      </c>
      <c r="F1548" t="s">
        <v>99</v>
      </c>
      <c r="G1548" t="s">
        <v>631</v>
      </c>
      <c r="H1548" t="s">
        <v>79</v>
      </c>
      <c r="I1548" t="s">
        <v>4743</v>
      </c>
      <c r="J1548" t="s">
        <v>4744</v>
      </c>
      <c r="K1548" t="s">
        <v>4745</v>
      </c>
      <c r="L1548" t="s">
        <v>4746</v>
      </c>
      <c r="M1548" t="s">
        <v>1374</v>
      </c>
      <c r="N1548" t="s">
        <v>58</v>
      </c>
      <c r="O1548">
        <v>12713</v>
      </c>
      <c r="P1548">
        <v>17133</v>
      </c>
      <c r="Q1548" t="s">
        <v>41</v>
      </c>
      <c r="R1548">
        <v>474</v>
      </c>
      <c r="S1548" s="2">
        <v>44504</v>
      </c>
      <c r="T1548" s="2">
        <v>44515</v>
      </c>
      <c r="U1548">
        <v>0</v>
      </c>
      <c r="V1548" t="s">
        <v>71</v>
      </c>
      <c r="W1548">
        <v>432</v>
      </c>
      <c r="X1548" t="s">
        <v>60</v>
      </c>
      <c r="Y1548" t="s">
        <v>45</v>
      </c>
      <c r="Z1548">
        <v>3775</v>
      </c>
      <c r="AA1548">
        <v>249</v>
      </c>
      <c r="AB1548">
        <v>16122</v>
      </c>
      <c r="AC1548" t="s">
        <v>46</v>
      </c>
    </row>
    <row r="1549" spans="1:29" x14ac:dyDescent="0.3">
      <c r="A1549" s="1" t="s">
        <v>29</v>
      </c>
      <c r="B1549" t="s">
        <v>363</v>
      </c>
      <c r="C1549" t="s">
        <v>2033</v>
      </c>
      <c r="D1549" t="s">
        <v>155</v>
      </c>
      <c r="E1549">
        <v>4</v>
      </c>
      <c r="F1549" t="s">
        <v>120</v>
      </c>
      <c r="G1549" t="s">
        <v>543</v>
      </c>
      <c r="H1549" t="s">
        <v>79</v>
      </c>
      <c r="I1549" t="s">
        <v>1055</v>
      </c>
      <c r="J1549" t="s">
        <v>54</v>
      </c>
      <c r="K1549" t="s">
        <v>4747</v>
      </c>
      <c r="L1549" t="s">
        <v>4748</v>
      </c>
      <c r="M1549" t="s">
        <v>511</v>
      </c>
      <c r="N1549" t="s">
        <v>40</v>
      </c>
      <c r="O1549">
        <v>23168</v>
      </c>
      <c r="P1549">
        <v>26704</v>
      </c>
      <c r="Q1549" t="s">
        <v>41</v>
      </c>
      <c r="R1549">
        <v>68</v>
      </c>
      <c r="S1549" s="2">
        <v>44325</v>
      </c>
      <c r="T1549" t="s">
        <v>42</v>
      </c>
      <c r="U1549">
        <v>0</v>
      </c>
      <c r="V1549" t="s">
        <v>71</v>
      </c>
      <c r="W1549">
        <v>815</v>
      </c>
      <c r="X1549" t="s">
        <v>44</v>
      </c>
      <c r="Y1549" t="s">
        <v>61</v>
      </c>
      <c r="Z1549">
        <v>0</v>
      </c>
      <c r="AA1549">
        <v>365</v>
      </c>
      <c r="AB1549">
        <v>24860</v>
      </c>
      <c r="AC1549" t="s">
        <v>107</v>
      </c>
    </row>
    <row r="1550" spans="1:29" x14ac:dyDescent="0.3">
      <c r="A1550" s="1" t="s">
        <v>47</v>
      </c>
      <c r="B1550" t="s">
        <v>153</v>
      </c>
      <c r="C1550" t="s">
        <v>3711</v>
      </c>
      <c r="D1550" t="s">
        <v>50</v>
      </c>
      <c r="E1550">
        <v>1</v>
      </c>
      <c r="F1550" t="s">
        <v>99</v>
      </c>
      <c r="G1550" t="s">
        <v>710</v>
      </c>
      <c r="H1550" t="s">
        <v>35</v>
      </c>
      <c r="I1550" t="s">
        <v>2212</v>
      </c>
      <c r="J1550" t="s">
        <v>2059</v>
      </c>
      <c r="K1550" t="s">
        <v>4749</v>
      </c>
      <c r="L1550" t="s">
        <v>4750</v>
      </c>
      <c r="M1550" t="s">
        <v>1707</v>
      </c>
      <c r="N1550" t="s">
        <v>40</v>
      </c>
      <c r="O1550">
        <v>8562</v>
      </c>
      <c r="P1550">
        <v>11598</v>
      </c>
      <c r="Q1550" t="s">
        <v>95</v>
      </c>
      <c r="R1550">
        <v>404</v>
      </c>
      <c r="S1550" s="2">
        <v>44602</v>
      </c>
      <c r="T1550" s="2">
        <v>44608</v>
      </c>
      <c r="U1550">
        <v>0</v>
      </c>
      <c r="V1550" t="s">
        <v>106</v>
      </c>
      <c r="W1550">
        <v>638</v>
      </c>
      <c r="X1550" t="s">
        <v>60</v>
      </c>
      <c r="Y1550" t="s">
        <v>61</v>
      </c>
      <c r="Z1550">
        <v>0</v>
      </c>
      <c r="AA1550">
        <v>231</v>
      </c>
      <c r="AB1550">
        <v>10319</v>
      </c>
      <c r="AC1550" t="s">
        <v>46</v>
      </c>
    </row>
    <row r="1551" spans="1:29" x14ac:dyDescent="0.3">
      <c r="A1551" s="1" t="s">
        <v>29</v>
      </c>
      <c r="B1551" t="s">
        <v>86</v>
      </c>
      <c r="C1551" t="s">
        <v>1312</v>
      </c>
      <c r="D1551" t="s">
        <v>155</v>
      </c>
      <c r="E1551">
        <v>2</v>
      </c>
      <c r="F1551" t="s">
        <v>64</v>
      </c>
      <c r="G1551" t="s">
        <v>376</v>
      </c>
      <c r="H1551" t="s">
        <v>79</v>
      </c>
      <c r="I1551" t="s">
        <v>3288</v>
      </c>
      <c r="J1551" t="s">
        <v>1055</v>
      </c>
      <c r="K1551" t="s">
        <v>4751</v>
      </c>
      <c r="L1551" t="s">
        <v>4752</v>
      </c>
      <c r="M1551" t="s">
        <v>1366</v>
      </c>
      <c r="N1551" t="s">
        <v>84</v>
      </c>
      <c r="O1551">
        <v>15281</v>
      </c>
      <c r="P1551">
        <v>18981</v>
      </c>
      <c r="Q1551" t="s">
        <v>95</v>
      </c>
      <c r="R1551">
        <v>178</v>
      </c>
      <c r="S1551" s="2">
        <v>44511</v>
      </c>
      <c r="T1551" t="s">
        <v>42</v>
      </c>
      <c r="U1551">
        <v>0</v>
      </c>
      <c r="V1551" t="s">
        <v>106</v>
      </c>
      <c r="W1551">
        <v>688</v>
      </c>
      <c r="X1551" t="s">
        <v>44</v>
      </c>
      <c r="Y1551" t="s">
        <v>72</v>
      </c>
      <c r="Z1551">
        <v>0</v>
      </c>
      <c r="AA1551">
        <v>449</v>
      </c>
      <c r="AB1551">
        <v>15904</v>
      </c>
      <c r="AC1551" t="s">
        <v>73</v>
      </c>
    </row>
    <row r="1552" spans="1:29" x14ac:dyDescent="0.3">
      <c r="A1552" s="1" t="s">
        <v>29</v>
      </c>
      <c r="B1552" t="s">
        <v>363</v>
      </c>
      <c r="C1552" t="s">
        <v>450</v>
      </c>
      <c r="D1552" t="s">
        <v>201</v>
      </c>
      <c r="E1552">
        <v>6</v>
      </c>
      <c r="F1552" t="s">
        <v>129</v>
      </c>
      <c r="G1552" t="s">
        <v>395</v>
      </c>
      <c r="H1552" t="s">
        <v>79</v>
      </c>
      <c r="I1552" t="s">
        <v>292</v>
      </c>
      <c r="J1552" t="s">
        <v>2070</v>
      </c>
      <c r="K1552" t="s">
        <v>4753</v>
      </c>
      <c r="L1552" t="s">
        <v>4754</v>
      </c>
      <c r="M1552" t="s">
        <v>1603</v>
      </c>
      <c r="N1552" t="s">
        <v>58</v>
      </c>
      <c r="O1552">
        <v>22955</v>
      </c>
      <c r="P1552">
        <v>27623</v>
      </c>
      <c r="Q1552" t="s">
        <v>41</v>
      </c>
      <c r="R1552">
        <v>590</v>
      </c>
      <c r="S1552" s="2">
        <v>44303</v>
      </c>
      <c r="T1552" s="2">
        <v>44304</v>
      </c>
      <c r="U1552">
        <v>0</v>
      </c>
      <c r="V1552" t="s">
        <v>106</v>
      </c>
      <c r="W1552">
        <v>478</v>
      </c>
      <c r="X1552" t="s">
        <v>60</v>
      </c>
      <c r="Y1552" t="s">
        <v>61</v>
      </c>
      <c r="Z1552">
        <v>4965</v>
      </c>
      <c r="AA1552">
        <v>605</v>
      </c>
      <c r="AB1552">
        <v>25939</v>
      </c>
      <c r="AC1552" t="s">
        <v>73</v>
      </c>
    </row>
    <row r="1553" spans="1:29" x14ac:dyDescent="0.3">
      <c r="A1553" s="1" t="s">
        <v>29</v>
      </c>
      <c r="B1553" t="s">
        <v>96</v>
      </c>
      <c r="C1553" t="s">
        <v>1709</v>
      </c>
      <c r="D1553" t="s">
        <v>98</v>
      </c>
      <c r="E1553">
        <v>4</v>
      </c>
      <c r="F1553" t="s">
        <v>186</v>
      </c>
      <c r="G1553" t="s">
        <v>1504</v>
      </c>
      <c r="H1553" t="s">
        <v>79</v>
      </c>
      <c r="I1553" t="s">
        <v>507</v>
      </c>
      <c r="J1553" t="s">
        <v>4413</v>
      </c>
      <c r="K1553" t="s">
        <v>4755</v>
      </c>
      <c r="L1553" t="s">
        <v>4756</v>
      </c>
      <c r="M1553" t="s">
        <v>1784</v>
      </c>
      <c r="N1553" t="s">
        <v>84</v>
      </c>
      <c r="O1553">
        <v>25094</v>
      </c>
      <c r="P1553">
        <v>29886</v>
      </c>
      <c r="Q1553" t="s">
        <v>59</v>
      </c>
      <c r="R1553">
        <v>362</v>
      </c>
      <c r="S1553" s="2">
        <v>44321</v>
      </c>
      <c r="T1553" t="s">
        <v>42</v>
      </c>
      <c r="U1553">
        <v>46638</v>
      </c>
      <c r="V1553" t="s">
        <v>85</v>
      </c>
      <c r="W1553">
        <v>827</v>
      </c>
      <c r="X1553" t="s">
        <v>44</v>
      </c>
      <c r="Y1553" t="s">
        <v>45</v>
      </c>
      <c r="Z1553">
        <v>0</v>
      </c>
      <c r="AA1553">
        <v>629</v>
      </c>
      <c r="AB1553">
        <v>25700</v>
      </c>
      <c r="AC1553" t="s">
        <v>107</v>
      </c>
    </row>
    <row r="1554" spans="1:29" x14ac:dyDescent="0.3">
      <c r="A1554" s="1" t="s">
        <v>29</v>
      </c>
      <c r="B1554" t="s">
        <v>228</v>
      </c>
      <c r="C1554" t="s">
        <v>4757</v>
      </c>
      <c r="D1554" t="s">
        <v>352</v>
      </c>
      <c r="E1554">
        <v>5</v>
      </c>
      <c r="F1554" t="s">
        <v>51</v>
      </c>
      <c r="G1554" t="s">
        <v>710</v>
      </c>
      <c r="H1554" t="s">
        <v>79</v>
      </c>
      <c r="I1554" t="s">
        <v>3901</v>
      </c>
      <c r="J1554" t="s">
        <v>3919</v>
      </c>
      <c r="K1554" t="s">
        <v>4758</v>
      </c>
      <c r="L1554" t="s">
        <v>4759</v>
      </c>
      <c r="M1554" t="s">
        <v>640</v>
      </c>
      <c r="N1554" t="s">
        <v>94</v>
      </c>
      <c r="O1554">
        <v>13531</v>
      </c>
      <c r="P1554">
        <v>15929</v>
      </c>
      <c r="Q1554" t="s">
        <v>41</v>
      </c>
      <c r="R1554">
        <v>545</v>
      </c>
      <c r="S1554" s="2">
        <v>44285</v>
      </c>
      <c r="T1554" s="2">
        <v>44302</v>
      </c>
      <c r="U1554">
        <v>0</v>
      </c>
      <c r="V1554" t="s">
        <v>43</v>
      </c>
      <c r="W1554">
        <v>725</v>
      </c>
      <c r="X1554" t="s">
        <v>60</v>
      </c>
      <c r="Y1554" t="s">
        <v>61</v>
      </c>
      <c r="Z1554">
        <v>0</v>
      </c>
      <c r="AA1554">
        <v>383</v>
      </c>
      <c r="AB1554">
        <v>14878</v>
      </c>
      <c r="AC1554" t="s">
        <v>46</v>
      </c>
    </row>
    <row r="1555" spans="1:29" x14ac:dyDescent="0.3">
      <c r="A1555" s="1" t="s">
        <v>29</v>
      </c>
      <c r="B1555" t="s">
        <v>86</v>
      </c>
      <c r="C1555" t="s">
        <v>1042</v>
      </c>
      <c r="D1555" t="s">
        <v>169</v>
      </c>
      <c r="E1555">
        <v>9</v>
      </c>
      <c r="F1555" t="s">
        <v>221</v>
      </c>
      <c r="G1555" t="s">
        <v>858</v>
      </c>
      <c r="H1555" t="s">
        <v>35</v>
      </c>
      <c r="I1555" t="s">
        <v>490</v>
      </c>
      <c r="J1555" t="s">
        <v>911</v>
      </c>
      <c r="K1555" t="s">
        <v>4760</v>
      </c>
      <c r="L1555" t="s">
        <v>4761</v>
      </c>
      <c r="M1555" t="s">
        <v>1015</v>
      </c>
      <c r="N1555" t="s">
        <v>84</v>
      </c>
      <c r="O1555">
        <v>28948</v>
      </c>
      <c r="P1555">
        <v>33085</v>
      </c>
      <c r="Q1555" t="s">
        <v>41</v>
      </c>
      <c r="R1555">
        <v>362</v>
      </c>
      <c r="S1555" s="2">
        <v>44993</v>
      </c>
      <c r="T1555" t="s">
        <v>42</v>
      </c>
      <c r="U1555">
        <v>0</v>
      </c>
      <c r="V1555" t="s">
        <v>85</v>
      </c>
      <c r="W1555">
        <v>590</v>
      </c>
      <c r="X1555" t="s">
        <v>44</v>
      </c>
      <c r="Y1555" t="s">
        <v>72</v>
      </c>
      <c r="Z1555">
        <v>0</v>
      </c>
      <c r="AA1555">
        <v>821</v>
      </c>
      <c r="AB1555">
        <v>32648</v>
      </c>
      <c r="AC1555" t="s">
        <v>73</v>
      </c>
    </row>
    <row r="1556" spans="1:29" x14ac:dyDescent="0.3">
      <c r="A1556" s="1" t="s">
        <v>29</v>
      </c>
      <c r="B1556" t="s">
        <v>86</v>
      </c>
      <c r="C1556" t="s">
        <v>4762</v>
      </c>
      <c r="D1556" t="s">
        <v>257</v>
      </c>
      <c r="E1556">
        <v>3</v>
      </c>
      <c r="F1556" t="s">
        <v>64</v>
      </c>
      <c r="G1556" t="s">
        <v>1599</v>
      </c>
      <c r="H1556" t="s">
        <v>79</v>
      </c>
      <c r="I1556" t="s">
        <v>2273</v>
      </c>
      <c r="J1556" t="s">
        <v>3067</v>
      </c>
      <c r="K1556" t="s">
        <v>4763</v>
      </c>
      <c r="L1556" t="s">
        <v>4764</v>
      </c>
      <c r="M1556" t="s">
        <v>1366</v>
      </c>
      <c r="N1556" t="s">
        <v>40</v>
      </c>
      <c r="O1556">
        <v>4241</v>
      </c>
      <c r="P1556">
        <v>8692</v>
      </c>
      <c r="Q1556" t="s">
        <v>59</v>
      </c>
      <c r="R1556">
        <v>344</v>
      </c>
      <c r="S1556" s="2">
        <v>45136</v>
      </c>
      <c r="T1556" t="s">
        <v>42</v>
      </c>
      <c r="U1556">
        <v>28950</v>
      </c>
      <c r="V1556" t="s">
        <v>43</v>
      </c>
      <c r="W1556">
        <v>703</v>
      </c>
      <c r="X1556" t="s">
        <v>44</v>
      </c>
      <c r="Y1556" t="s">
        <v>61</v>
      </c>
      <c r="Z1556">
        <v>0</v>
      </c>
      <c r="AA1556">
        <v>333</v>
      </c>
      <c r="AB1556">
        <v>4739</v>
      </c>
      <c r="AC1556" t="s">
        <v>46</v>
      </c>
    </row>
    <row r="1557" spans="1:29" x14ac:dyDescent="0.3">
      <c r="A1557" s="1" t="s">
        <v>47</v>
      </c>
      <c r="B1557" t="s">
        <v>161</v>
      </c>
      <c r="C1557" t="s">
        <v>614</v>
      </c>
      <c r="D1557" t="s">
        <v>169</v>
      </c>
      <c r="E1557">
        <v>9</v>
      </c>
      <c r="F1557" t="s">
        <v>120</v>
      </c>
      <c r="G1557" t="s">
        <v>194</v>
      </c>
      <c r="H1557" t="s">
        <v>79</v>
      </c>
      <c r="I1557" t="s">
        <v>4765</v>
      </c>
      <c r="J1557" t="s">
        <v>4766</v>
      </c>
      <c r="K1557" t="s">
        <v>4767</v>
      </c>
      <c r="L1557" t="s">
        <v>4768</v>
      </c>
      <c r="M1557" t="s">
        <v>2373</v>
      </c>
      <c r="N1557" t="s">
        <v>58</v>
      </c>
      <c r="O1557">
        <v>26128</v>
      </c>
      <c r="P1557">
        <v>28959</v>
      </c>
      <c r="Q1557" t="s">
        <v>41</v>
      </c>
      <c r="R1557">
        <v>274</v>
      </c>
      <c r="S1557" s="2">
        <v>44833</v>
      </c>
      <c r="T1557" t="s">
        <v>42</v>
      </c>
      <c r="U1557">
        <v>0</v>
      </c>
      <c r="V1557" t="s">
        <v>85</v>
      </c>
      <c r="W1557">
        <v>671</v>
      </c>
      <c r="X1557" t="s">
        <v>44</v>
      </c>
      <c r="Y1557" t="s">
        <v>61</v>
      </c>
      <c r="Z1557">
        <v>1330</v>
      </c>
      <c r="AA1557">
        <v>359</v>
      </c>
      <c r="AB1557">
        <v>28433</v>
      </c>
      <c r="AC1557" t="s">
        <v>46</v>
      </c>
    </row>
    <row r="1558" spans="1:29" x14ac:dyDescent="0.3">
      <c r="A1558" s="1" t="s">
        <v>29</v>
      </c>
      <c r="B1558" t="s">
        <v>541</v>
      </c>
      <c r="C1558" t="s">
        <v>1423</v>
      </c>
      <c r="D1558" t="s">
        <v>185</v>
      </c>
      <c r="E1558">
        <v>3</v>
      </c>
      <c r="F1558" t="s">
        <v>186</v>
      </c>
      <c r="G1558" t="s">
        <v>463</v>
      </c>
      <c r="H1558" t="s">
        <v>35</v>
      </c>
      <c r="I1558" t="s">
        <v>3206</v>
      </c>
      <c r="J1558" t="s">
        <v>279</v>
      </c>
      <c r="K1558" t="s">
        <v>4769</v>
      </c>
      <c r="L1558" t="s">
        <v>4770</v>
      </c>
      <c r="M1558" t="s">
        <v>1274</v>
      </c>
      <c r="N1558" t="s">
        <v>94</v>
      </c>
      <c r="O1558">
        <v>4493</v>
      </c>
      <c r="P1558">
        <v>8028</v>
      </c>
      <c r="Q1558" t="s">
        <v>59</v>
      </c>
      <c r="R1558">
        <v>995</v>
      </c>
      <c r="S1558" s="2">
        <v>44459</v>
      </c>
      <c r="T1558" s="2">
        <v>44484</v>
      </c>
      <c r="U1558">
        <v>32124</v>
      </c>
      <c r="V1558" t="s">
        <v>85</v>
      </c>
      <c r="W1558">
        <v>520</v>
      </c>
      <c r="X1558" t="s">
        <v>60</v>
      </c>
      <c r="Y1558" t="s">
        <v>45</v>
      </c>
      <c r="Z1558">
        <v>0</v>
      </c>
      <c r="AA1558">
        <v>488</v>
      </c>
      <c r="AB1558">
        <v>5409</v>
      </c>
      <c r="AC1558" t="s">
        <v>73</v>
      </c>
    </row>
    <row r="1559" spans="1:29" x14ac:dyDescent="0.3">
      <c r="A1559" s="1" t="s">
        <v>29</v>
      </c>
      <c r="B1559" t="s">
        <v>74</v>
      </c>
      <c r="C1559" t="s">
        <v>1317</v>
      </c>
      <c r="D1559" t="s">
        <v>98</v>
      </c>
      <c r="E1559">
        <v>10</v>
      </c>
      <c r="F1559" t="s">
        <v>99</v>
      </c>
      <c r="G1559" t="s">
        <v>950</v>
      </c>
      <c r="H1559" t="s">
        <v>35</v>
      </c>
      <c r="I1559" t="s">
        <v>1981</v>
      </c>
      <c r="J1559" t="s">
        <v>4771</v>
      </c>
      <c r="K1559" t="s">
        <v>4772</v>
      </c>
      <c r="L1559" t="s">
        <v>4773</v>
      </c>
      <c r="M1559" t="s">
        <v>842</v>
      </c>
      <c r="N1559" t="s">
        <v>40</v>
      </c>
      <c r="O1559">
        <v>7608</v>
      </c>
      <c r="P1559">
        <v>12273</v>
      </c>
      <c r="Q1559" t="s">
        <v>59</v>
      </c>
      <c r="R1559">
        <v>970</v>
      </c>
      <c r="S1559" s="2">
        <v>45141</v>
      </c>
      <c r="T1559" s="2">
        <v>45169</v>
      </c>
      <c r="U1559">
        <v>19248</v>
      </c>
      <c r="V1559" t="s">
        <v>106</v>
      </c>
      <c r="W1559">
        <v>807</v>
      </c>
      <c r="X1559" t="s">
        <v>60</v>
      </c>
      <c r="Y1559" t="s">
        <v>45</v>
      </c>
      <c r="Z1559">
        <v>0</v>
      </c>
      <c r="AA1559">
        <v>296</v>
      </c>
      <c r="AB1559">
        <v>11702</v>
      </c>
      <c r="AC1559" t="s">
        <v>73</v>
      </c>
    </row>
    <row r="1560" spans="1:29" x14ac:dyDescent="0.3">
      <c r="A1560" s="1" t="s">
        <v>47</v>
      </c>
      <c r="B1560" t="s">
        <v>176</v>
      </c>
      <c r="C1560" t="s">
        <v>4337</v>
      </c>
      <c r="D1560" t="s">
        <v>201</v>
      </c>
      <c r="E1560">
        <v>9</v>
      </c>
      <c r="F1560" t="s">
        <v>186</v>
      </c>
      <c r="G1560" t="s">
        <v>620</v>
      </c>
      <c r="H1560" t="s">
        <v>35</v>
      </c>
      <c r="I1560" t="s">
        <v>475</v>
      </c>
      <c r="J1560" t="s">
        <v>2875</v>
      </c>
      <c r="K1560" t="s">
        <v>4774</v>
      </c>
      <c r="L1560" t="s">
        <v>4775</v>
      </c>
      <c r="M1560" t="s">
        <v>214</v>
      </c>
      <c r="N1560" t="s">
        <v>40</v>
      </c>
      <c r="O1560">
        <v>24282</v>
      </c>
      <c r="P1560">
        <v>26840</v>
      </c>
      <c r="Q1560" t="s">
        <v>95</v>
      </c>
      <c r="R1560">
        <v>287</v>
      </c>
      <c r="S1560" s="2">
        <v>44411</v>
      </c>
      <c r="T1560" t="s">
        <v>42</v>
      </c>
      <c r="U1560">
        <v>0</v>
      </c>
      <c r="V1560" t="s">
        <v>43</v>
      </c>
      <c r="W1560">
        <v>444</v>
      </c>
      <c r="X1560" t="s">
        <v>44</v>
      </c>
      <c r="Y1560" t="s">
        <v>72</v>
      </c>
      <c r="Z1560">
        <v>0</v>
      </c>
      <c r="AA1560">
        <v>840</v>
      </c>
      <c r="AB1560">
        <v>24622</v>
      </c>
      <c r="AC1560" t="s">
        <v>107</v>
      </c>
    </row>
    <row r="1561" spans="1:29" x14ac:dyDescent="0.3">
      <c r="A1561" s="1" t="s">
        <v>29</v>
      </c>
      <c r="B1561" t="s">
        <v>363</v>
      </c>
      <c r="C1561" t="s">
        <v>416</v>
      </c>
      <c r="D1561" t="s">
        <v>178</v>
      </c>
      <c r="E1561">
        <v>4</v>
      </c>
      <c r="F1561" t="s">
        <v>120</v>
      </c>
      <c r="G1561" t="s">
        <v>543</v>
      </c>
      <c r="H1561" t="s">
        <v>35</v>
      </c>
      <c r="I1561" t="s">
        <v>513</v>
      </c>
      <c r="J1561" t="s">
        <v>305</v>
      </c>
      <c r="K1561" t="s">
        <v>4776</v>
      </c>
      <c r="L1561" t="s">
        <v>4777</v>
      </c>
      <c r="M1561" t="s">
        <v>369</v>
      </c>
      <c r="N1561" t="s">
        <v>40</v>
      </c>
      <c r="O1561">
        <v>25243</v>
      </c>
      <c r="P1561">
        <v>29983</v>
      </c>
      <c r="Q1561" t="s">
        <v>41</v>
      </c>
      <c r="R1561">
        <v>216</v>
      </c>
      <c r="S1561" s="2">
        <v>45186</v>
      </c>
      <c r="T1561" s="2">
        <v>45209</v>
      </c>
      <c r="U1561">
        <v>0</v>
      </c>
      <c r="V1561" t="s">
        <v>85</v>
      </c>
      <c r="W1561">
        <v>525</v>
      </c>
      <c r="X1561" t="s">
        <v>60</v>
      </c>
      <c r="Y1561" t="s">
        <v>45</v>
      </c>
      <c r="Z1561">
        <v>0</v>
      </c>
      <c r="AA1561">
        <v>702</v>
      </c>
      <c r="AB1561">
        <v>26816</v>
      </c>
      <c r="AC1561" t="s">
        <v>107</v>
      </c>
    </row>
    <row r="1562" spans="1:29" x14ac:dyDescent="0.3">
      <c r="A1562" s="1" t="s">
        <v>47</v>
      </c>
      <c r="B1562" t="s">
        <v>592</v>
      </c>
      <c r="C1562" t="s">
        <v>1508</v>
      </c>
      <c r="D1562" t="s">
        <v>178</v>
      </c>
      <c r="E1562">
        <v>4</v>
      </c>
      <c r="F1562" t="s">
        <v>99</v>
      </c>
      <c r="G1562" t="s">
        <v>710</v>
      </c>
      <c r="H1562" t="s">
        <v>79</v>
      </c>
      <c r="I1562" t="s">
        <v>668</v>
      </c>
      <c r="J1562" t="s">
        <v>2421</v>
      </c>
      <c r="K1562" t="s">
        <v>4778</v>
      </c>
      <c r="L1562" t="s">
        <v>4779</v>
      </c>
      <c r="M1562" t="s">
        <v>2648</v>
      </c>
      <c r="N1562" t="s">
        <v>40</v>
      </c>
      <c r="O1562">
        <v>27185</v>
      </c>
      <c r="P1562">
        <v>31178</v>
      </c>
      <c r="Q1562" t="s">
        <v>95</v>
      </c>
      <c r="R1562">
        <v>600</v>
      </c>
      <c r="S1562" s="2">
        <v>45299</v>
      </c>
      <c r="T1562" s="2">
        <v>45306</v>
      </c>
      <c r="U1562">
        <v>0</v>
      </c>
      <c r="V1562" t="s">
        <v>106</v>
      </c>
      <c r="W1562">
        <v>837</v>
      </c>
      <c r="X1562" t="s">
        <v>60</v>
      </c>
      <c r="Y1562" t="s">
        <v>45</v>
      </c>
      <c r="Z1562">
        <v>0</v>
      </c>
      <c r="AA1562">
        <v>450</v>
      </c>
      <c r="AB1562">
        <v>29983</v>
      </c>
      <c r="AC1562" t="s">
        <v>73</v>
      </c>
    </row>
    <row r="1563" spans="1:29" x14ac:dyDescent="0.3">
      <c r="A1563" s="1" t="s">
        <v>29</v>
      </c>
      <c r="B1563" t="s">
        <v>541</v>
      </c>
      <c r="C1563" t="s">
        <v>4780</v>
      </c>
      <c r="D1563" t="s">
        <v>128</v>
      </c>
      <c r="E1563">
        <v>10</v>
      </c>
      <c r="F1563" t="s">
        <v>221</v>
      </c>
      <c r="G1563" t="s">
        <v>882</v>
      </c>
      <c r="H1563" t="s">
        <v>35</v>
      </c>
      <c r="I1563" t="s">
        <v>803</v>
      </c>
      <c r="J1563" t="s">
        <v>4734</v>
      </c>
      <c r="K1563" t="s">
        <v>4781</v>
      </c>
      <c r="L1563" t="s">
        <v>4782</v>
      </c>
      <c r="M1563" t="s">
        <v>1632</v>
      </c>
      <c r="N1563" t="s">
        <v>94</v>
      </c>
      <c r="O1563">
        <v>20500</v>
      </c>
      <c r="P1563">
        <v>23054</v>
      </c>
      <c r="Q1563" t="s">
        <v>59</v>
      </c>
      <c r="R1563">
        <v>966</v>
      </c>
      <c r="S1563" s="2">
        <v>45042</v>
      </c>
      <c r="T1563" s="2">
        <v>45048</v>
      </c>
      <c r="U1563">
        <v>8181</v>
      </c>
      <c r="V1563" t="s">
        <v>71</v>
      </c>
      <c r="W1563">
        <v>818</v>
      </c>
      <c r="X1563" t="s">
        <v>60</v>
      </c>
      <c r="Y1563" t="s">
        <v>72</v>
      </c>
      <c r="Z1563">
        <v>0</v>
      </c>
      <c r="AA1563">
        <v>759</v>
      </c>
      <c r="AB1563">
        <v>21610</v>
      </c>
      <c r="AC1563" t="s">
        <v>107</v>
      </c>
    </row>
    <row r="1564" spans="1:29" x14ac:dyDescent="0.3">
      <c r="A1564" s="1" t="s">
        <v>47</v>
      </c>
      <c r="B1564" t="s">
        <v>136</v>
      </c>
      <c r="C1564" t="s">
        <v>2546</v>
      </c>
      <c r="D1564" t="s">
        <v>257</v>
      </c>
      <c r="E1564">
        <v>3</v>
      </c>
      <c r="F1564" t="s">
        <v>77</v>
      </c>
      <c r="G1564" t="s">
        <v>980</v>
      </c>
      <c r="H1564" t="s">
        <v>35</v>
      </c>
      <c r="I1564" t="s">
        <v>36</v>
      </c>
      <c r="J1564" t="s">
        <v>4783</v>
      </c>
      <c r="K1564" t="s">
        <v>4784</v>
      </c>
      <c r="L1564" t="s">
        <v>4785</v>
      </c>
      <c r="M1564" t="s">
        <v>1128</v>
      </c>
      <c r="N1564" t="s">
        <v>94</v>
      </c>
      <c r="O1564">
        <v>28748</v>
      </c>
      <c r="P1564">
        <v>33380</v>
      </c>
      <c r="Q1564" t="s">
        <v>41</v>
      </c>
      <c r="R1564">
        <v>930</v>
      </c>
      <c r="S1564" s="2">
        <v>44578</v>
      </c>
      <c r="T1564" s="2">
        <v>44601</v>
      </c>
      <c r="U1564">
        <v>0</v>
      </c>
      <c r="V1564" t="s">
        <v>43</v>
      </c>
      <c r="W1564">
        <v>627</v>
      </c>
      <c r="X1564" t="s">
        <v>60</v>
      </c>
      <c r="Y1564" t="s">
        <v>72</v>
      </c>
      <c r="Z1564">
        <v>0</v>
      </c>
      <c r="AA1564">
        <v>51</v>
      </c>
      <c r="AB1564">
        <v>30628</v>
      </c>
      <c r="AC1564" t="s">
        <v>107</v>
      </c>
    </row>
    <row r="1565" spans="1:29" x14ac:dyDescent="0.3">
      <c r="A1565" s="1" t="s">
        <v>29</v>
      </c>
      <c r="B1565" t="s">
        <v>363</v>
      </c>
      <c r="C1565" t="s">
        <v>1281</v>
      </c>
      <c r="D1565" t="s">
        <v>169</v>
      </c>
      <c r="E1565">
        <v>3</v>
      </c>
      <c r="F1565" t="s">
        <v>221</v>
      </c>
      <c r="G1565" t="s">
        <v>882</v>
      </c>
      <c r="H1565" t="s">
        <v>79</v>
      </c>
      <c r="I1565" t="s">
        <v>1944</v>
      </c>
      <c r="J1565" t="s">
        <v>904</v>
      </c>
      <c r="K1565" t="s">
        <v>4786</v>
      </c>
      <c r="L1565" t="s">
        <v>4787</v>
      </c>
      <c r="M1565" t="s">
        <v>511</v>
      </c>
      <c r="N1565" t="s">
        <v>58</v>
      </c>
      <c r="O1565">
        <v>11242</v>
      </c>
      <c r="P1565">
        <v>14392</v>
      </c>
      <c r="Q1565" t="s">
        <v>59</v>
      </c>
      <c r="R1565">
        <v>344</v>
      </c>
      <c r="S1565" s="2">
        <v>45234</v>
      </c>
      <c r="T1565" t="s">
        <v>42</v>
      </c>
      <c r="U1565">
        <v>21634</v>
      </c>
      <c r="V1565" t="s">
        <v>85</v>
      </c>
      <c r="W1565">
        <v>467</v>
      </c>
      <c r="X1565" t="s">
        <v>44</v>
      </c>
      <c r="Y1565" t="s">
        <v>72</v>
      </c>
      <c r="Z1565">
        <v>3570</v>
      </c>
      <c r="AA1565">
        <v>774</v>
      </c>
      <c r="AB1565">
        <v>12032</v>
      </c>
      <c r="AC1565" t="s">
        <v>73</v>
      </c>
    </row>
    <row r="1566" spans="1:29" x14ac:dyDescent="0.3">
      <c r="A1566" s="1" t="s">
        <v>47</v>
      </c>
      <c r="B1566" t="s">
        <v>145</v>
      </c>
      <c r="C1566" t="s">
        <v>445</v>
      </c>
      <c r="D1566" t="s">
        <v>76</v>
      </c>
      <c r="E1566">
        <v>8</v>
      </c>
      <c r="F1566" t="s">
        <v>129</v>
      </c>
      <c r="G1566" t="s">
        <v>700</v>
      </c>
      <c r="H1566" t="s">
        <v>79</v>
      </c>
      <c r="I1566" t="s">
        <v>89</v>
      </c>
      <c r="J1566" t="s">
        <v>2624</v>
      </c>
      <c r="K1566" t="s">
        <v>4788</v>
      </c>
      <c r="L1566" t="s">
        <v>4789</v>
      </c>
      <c r="M1566" t="s">
        <v>708</v>
      </c>
      <c r="N1566" t="s">
        <v>94</v>
      </c>
      <c r="O1566">
        <v>20427</v>
      </c>
      <c r="P1566">
        <v>23753</v>
      </c>
      <c r="Q1566" t="s">
        <v>95</v>
      </c>
      <c r="R1566">
        <v>523</v>
      </c>
      <c r="S1566" s="2">
        <v>44789</v>
      </c>
      <c r="T1566" s="2">
        <v>44812</v>
      </c>
      <c r="U1566">
        <v>0</v>
      </c>
      <c r="V1566" t="s">
        <v>85</v>
      </c>
      <c r="W1566">
        <v>741</v>
      </c>
      <c r="X1566" t="s">
        <v>60</v>
      </c>
      <c r="Y1566" t="s">
        <v>72</v>
      </c>
      <c r="Z1566">
        <v>0</v>
      </c>
      <c r="AA1566">
        <v>387</v>
      </c>
      <c r="AB1566">
        <v>21387</v>
      </c>
      <c r="AC1566" t="s">
        <v>107</v>
      </c>
    </row>
    <row r="1567" spans="1:29" x14ac:dyDescent="0.3">
      <c r="A1567" s="1" t="s">
        <v>29</v>
      </c>
      <c r="B1567" t="s">
        <v>363</v>
      </c>
      <c r="C1567" t="s">
        <v>770</v>
      </c>
      <c r="D1567" t="s">
        <v>138</v>
      </c>
      <c r="E1567">
        <v>8</v>
      </c>
      <c r="F1567" t="s">
        <v>186</v>
      </c>
      <c r="G1567" t="s">
        <v>1504</v>
      </c>
      <c r="H1567" t="s">
        <v>79</v>
      </c>
      <c r="I1567" t="s">
        <v>1070</v>
      </c>
      <c r="J1567" t="s">
        <v>2446</v>
      </c>
      <c r="K1567" t="s">
        <v>4790</v>
      </c>
      <c r="L1567" t="s">
        <v>4791</v>
      </c>
      <c r="M1567" t="s">
        <v>1068</v>
      </c>
      <c r="N1567" t="s">
        <v>58</v>
      </c>
      <c r="O1567">
        <v>11494</v>
      </c>
      <c r="P1567">
        <v>15931</v>
      </c>
      <c r="Q1567" t="s">
        <v>95</v>
      </c>
      <c r="R1567">
        <v>849</v>
      </c>
      <c r="S1567" s="2">
        <v>45275</v>
      </c>
      <c r="T1567" t="s">
        <v>42</v>
      </c>
      <c r="U1567">
        <v>0</v>
      </c>
      <c r="V1567" t="s">
        <v>71</v>
      </c>
      <c r="W1567">
        <v>645</v>
      </c>
      <c r="X1567" t="s">
        <v>44</v>
      </c>
      <c r="Y1567" t="s">
        <v>61</v>
      </c>
      <c r="Z1567">
        <v>2512</v>
      </c>
      <c r="AA1567">
        <v>800</v>
      </c>
      <c r="AB1567">
        <v>14384</v>
      </c>
      <c r="AC1567" t="s">
        <v>46</v>
      </c>
    </row>
    <row r="1568" spans="1:29" x14ac:dyDescent="0.3">
      <c r="A1568" s="1" t="s">
        <v>29</v>
      </c>
      <c r="B1568" t="s">
        <v>96</v>
      </c>
      <c r="C1568" t="s">
        <v>1389</v>
      </c>
      <c r="D1568" t="s">
        <v>138</v>
      </c>
      <c r="E1568">
        <v>7</v>
      </c>
      <c r="F1568" t="s">
        <v>271</v>
      </c>
      <c r="G1568" t="s">
        <v>1298</v>
      </c>
      <c r="H1568" t="s">
        <v>79</v>
      </c>
      <c r="I1568" t="s">
        <v>921</v>
      </c>
      <c r="J1568" t="s">
        <v>4792</v>
      </c>
      <c r="K1568">
        <f>1-476-368-9785</f>
        <v>-10628</v>
      </c>
      <c r="L1568" t="s">
        <v>4793</v>
      </c>
      <c r="M1568" t="s">
        <v>818</v>
      </c>
      <c r="N1568" t="s">
        <v>84</v>
      </c>
      <c r="O1568">
        <v>7347</v>
      </c>
      <c r="P1568">
        <v>9610</v>
      </c>
      <c r="Q1568" t="s">
        <v>41</v>
      </c>
      <c r="R1568">
        <v>497</v>
      </c>
      <c r="S1568" s="2">
        <v>45163</v>
      </c>
      <c r="T1568" s="2">
        <v>45193</v>
      </c>
      <c r="U1568">
        <v>0</v>
      </c>
      <c r="V1568" t="s">
        <v>106</v>
      </c>
      <c r="W1568">
        <v>435</v>
      </c>
      <c r="X1568" t="s">
        <v>60</v>
      </c>
      <c r="Y1568" t="s">
        <v>61</v>
      </c>
      <c r="Z1568">
        <v>0</v>
      </c>
      <c r="AA1568">
        <v>983</v>
      </c>
      <c r="AB1568">
        <v>9584</v>
      </c>
      <c r="AC1568" t="s">
        <v>107</v>
      </c>
    </row>
    <row r="1569" spans="1:29" x14ac:dyDescent="0.3">
      <c r="A1569" s="1" t="s">
        <v>47</v>
      </c>
      <c r="B1569" t="s">
        <v>136</v>
      </c>
      <c r="C1569" t="s">
        <v>1540</v>
      </c>
      <c r="D1569" t="s">
        <v>178</v>
      </c>
      <c r="E1569">
        <v>6</v>
      </c>
      <c r="F1569" t="s">
        <v>120</v>
      </c>
      <c r="G1569" t="s">
        <v>543</v>
      </c>
      <c r="H1569" t="s">
        <v>79</v>
      </c>
      <c r="I1569" t="s">
        <v>156</v>
      </c>
      <c r="J1569" t="s">
        <v>2258</v>
      </c>
      <c r="K1569" t="s">
        <v>4794</v>
      </c>
      <c r="L1569" t="s">
        <v>4795</v>
      </c>
      <c r="M1569" t="s">
        <v>144</v>
      </c>
      <c r="N1569" t="s">
        <v>58</v>
      </c>
      <c r="O1569">
        <v>29310</v>
      </c>
      <c r="P1569">
        <v>33391</v>
      </c>
      <c r="Q1569" t="s">
        <v>59</v>
      </c>
      <c r="R1569">
        <v>182</v>
      </c>
      <c r="S1569" s="2">
        <v>45059</v>
      </c>
      <c r="T1569" s="2">
        <v>45063</v>
      </c>
      <c r="U1569">
        <v>49353</v>
      </c>
      <c r="V1569" t="s">
        <v>106</v>
      </c>
      <c r="W1569">
        <v>704</v>
      </c>
      <c r="X1569" t="s">
        <v>60</v>
      </c>
      <c r="Y1569" t="s">
        <v>45</v>
      </c>
      <c r="Z1569">
        <v>3211</v>
      </c>
      <c r="AA1569">
        <v>39</v>
      </c>
      <c r="AB1569">
        <v>32619</v>
      </c>
      <c r="AC1569" t="s">
        <v>46</v>
      </c>
    </row>
    <row r="1570" spans="1:29" x14ac:dyDescent="0.3">
      <c r="A1570" s="1" t="s">
        <v>29</v>
      </c>
      <c r="B1570" t="s">
        <v>541</v>
      </c>
      <c r="C1570" t="s">
        <v>557</v>
      </c>
      <c r="D1570" t="s">
        <v>257</v>
      </c>
      <c r="E1570">
        <v>1</v>
      </c>
      <c r="F1570" t="s">
        <v>186</v>
      </c>
      <c r="G1570" t="s">
        <v>620</v>
      </c>
      <c r="H1570" t="s">
        <v>35</v>
      </c>
      <c r="I1570" t="s">
        <v>1043</v>
      </c>
      <c r="J1570" t="s">
        <v>4796</v>
      </c>
      <c r="K1570" t="s">
        <v>4797</v>
      </c>
      <c r="L1570" t="s">
        <v>4798</v>
      </c>
      <c r="M1570" t="s">
        <v>1274</v>
      </c>
      <c r="N1570" t="s">
        <v>58</v>
      </c>
      <c r="O1570">
        <v>2633</v>
      </c>
      <c r="P1570">
        <v>6592</v>
      </c>
      <c r="Q1570" t="s">
        <v>59</v>
      </c>
      <c r="R1570">
        <v>464</v>
      </c>
      <c r="S1570" s="2">
        <v>44275</v>
      </c>
      <c r="T1570" t="s">
        <v>42</v>
      </c>
      <c r="U1570">
        <v>25999</v>
      </c>
      <c r="V1570" t="s">
        <v>85</v>
      </c>
      <c r="W1570">
        <v>719</v>
      </c>
      <c r="X1570" t="s">
        <v>44</v>
      </c>
      <c r="Y1570" t="s">
        <v>61</v>
      </c>
      <c r="Z1570">
        <v>3829</v>
      </c>
      <c r="AA1570">
        <v>903</v>
      </c>
      <c r="AB1570">
        <v>5095</v>
      </c>
      <c r="AC1570" t="s">
        <v>73</v>
      </c>
    </row>
    <row r="1571" spans="1:29" x14ac:dyDescent="0.3">
      <c r="A1571" s="1" t="s">
        <v>47</v>
      </c>
      <c r="B1571" t="s">
        <v>176</v>
      </c>
      <c r="C1571" t="s">
        <v>2007</v>
      </c>
      <c r="D1571" t="s">
        <v>155</v>
      </c>
      <c r="E1571">
        <v>5</v>
      </c>
      <c r="F1571" t="s">
        <v>221</v>
      </c>
      <c r="G1571" t="s">
        <v>1096</v>
      </c>
      <c r="H1571" t="s">
        <v>35</v>
      </c>
      <c r="I1571" t="s">
        <v>2803</v>
      </c>
      <c r="J1571" t="s">
        <v>3232</v>
      </c>
      <c r="K1571" t="s">
        <v>4799</v>
      </c>
      <c r="L1571" t="s">
        <v>4800</v>
      </c>
      <c r="M1571" t="s">
        <v>1665</v>
      </c>
      <c r="N1571" t="s">
        <v>58</v>
      </c>
      <c r="O1571">
        <v>3812</v>
      </c>
      <c r="P1571">
        <v>8096</v>
      </c>
      <c r="Q1571" t="s">
        <v>41</v>
      </c>
      <c r="R1571">
        <v>347</v>
      </c>
      <c r="S1571" s="2">
        <v>45208</v>
      </c>
      <c r="T1571" t="s">
        <v>42</v>
      </c>
      <c r="U1571">
        <v>0</v>
      </c>
      <c r="V1571" t="s">
        <v>106</v>
      </c>
      <c r="W1571">
        <v>542</v>
      </c>
      <c r="X1571" t="s">
        <v>44</v>
      </c>
      <c r="Y1571" t="s">
        <v>61</v>
      </c>
      <c r="Z1571">
        <v>1762</v>
      </c>
      <c r="AA1571">
        <v>102</v>
      </c>
      <c r="AB1571">
        <v>4852</v>
      </c>
      <c r="AC1571" t="s">
        <v>46</v>
      </c>
    </row>
    <row r="1572" spans="1:29" x14ac:dyDescent="0.3">
      <c r="A1572" s="1" t="s">
        <v>47</v>
      </c>
      <c r="B1572" t="s">
        <v>145</v>
      </c>
      <c r="C1572" t="s">
        <v>688</v>
      </c>
      <c r="D1572" t="s">
        <v>110</v>
      </c>
      <c r="E1572">
        <v>6</v>
      </c>
      <c r="F1572" t="s">
        <v>99</v>
      </c>
      <c r="G1572" t="s">
        <v>529</v>
      </c>
      <c r="H1572" t="s">
        <v>79</v>
      </c>
      <c r="I1572" t="s">
        <v>1589</v>
      </c>
      <c r="J1572" t="s">
        <v>752</v>
      </c>
      <c r="K1572" t="s">
        <v>4801</v>
      </c>
      <c r="L1572" t="s">
        <v>4802</v>
      </c>
      <c r="M1572" t="s">
        <v>2358</v>
      </c>
      <c r="N1572" t="s">
        <v>58</v>
      </c>
      <c r="O1572">
        <v>25042</v>
      </c>
      <c r="P1572">
        <v>27197</v>
      </c>
      <c r="Q1572" t="s">
        <v>59</v>
      </c>
      <c r="R1572">
        <v>146</v>
      </c>
      <c r="S1572" s="2">
        <v>45265</v>
      </c>
      <c r="T1572" s="2">
        <v>45274</v>
      </c>
      <c r="U1572">
        <v>5997</v>
      </c>
      <c r="V1572" t="s">
        <v>106</v>
      </c>
      <c r="W1572">
        <v>469</v>
      </c>
      <c r="X1572" t="s">
        <v>60</v>
      </c>
      <c r="Y1572" t="s">
        <v>72</v>
      </c>
      <c r="Z1572">
        <v>4076</v>
      </c>
      <c r="AA1572">
        <v>978</v>
      </c>
      <c r="AB1572">
        <v>25166</v>
      </c>
      <c r="AC1572" t="s">
        <v>73</v>
      </c>
    </row>
    <row r="1573" spans="1:29" x14ac:dyDescent="0.3">
      <c r="A1573" s="1" t="s">
        <v>29</v>
      </c>
      <c r="B1573" t="s">
        <v>86</v>
      </c>
      <c r="C1573" t="s">
        <v>3375</v>
      </c>
      <c r="D1573" t="s">
        <v>138</v>
      </c>
      <c r="E1573">
        <v>6</v>
      </c>
      <c r="F1573" t="s">
        <v>186</v>
      </c>
      <c r="G1573" t="s">
        <v>187</v>
      </c>
      <c r="H1573" t="s">
        <v>79</v>
      </c>
      <c r="I1573" t="s">
        <v>299</v>
      </c>
      <c r="J1573" t="s">
        <v>890</v>
      </c>
      <c r="K1573" t="s">
        <v>4803</v>
      </c>
      <c r="L1573" t="s">
        <v>4804</v>
      </c>
      <c r="M1573" t="s">
        <v>350</v>
      </c>
      <c r="N1573" t="s">
        <v>94</v>
      </c>
      <c r="O1573">
        <v>5894</v>
      </c>
      <c r="P1573">
        <v>10513</v>
      </c>
      <c r="Q1573" t="s">
        <v>95</v>
      </c>
      <c r="R1573">
        <v>435</v>
      </c>
      <c r="S1573" s="2">
        <v>45238</v>
      </c>
      <c r="T1573" t="s">
        <v>42</v>
      </c>
      <c r="U1573">
        <v>0</v>
      </c>
      <c r="V1573" t="s">
        <v>85</v>
      </c>
      <c r="W1573">
        <v>610</v>
      </c>
      <c r="X1573" t="s">
        <v>44</v>
      </c>
      <c r="Y1573" t="s">
        <v>72</v>
      </c>
      <c r="Z1573">
        <v>0</v>
      </c>
      <c r="AA1573">
        <v>937</v>
      </c>
      <c r="AB1573">
        <v>7688</v>
      </c>
      <c r="AC1573" t="s">
        <v>73</v>
      </c>
    </row>
    <row r="1574" spans="1:29" x14ac:dyDescent="0.3">
      <c r="A1574" s="1" t="s">
        <v>29</v>
      </c>
      <c r="B1574" t="s">
        <v>30</v>
      </c>
      <c r="C1574" t="s">
        <v>2187</v>
      </c>
      <c r="D1574" t="s">
        <v>178</v>
      </c>
      <c r="E1574">
        <v>1</v>
      </c>
      <c r="F1574" t="s">
        <v>221</v>
      </c>
      <c r="G1574" t="s">
        <v>548</v>
      </c>
      <c r="H1574" t="s">
        <v>79</v>
      </c>
      <c r="I1574" t="s">
        <v>1246</v>
      </c>
      <c r="J1574" t="s">
        <v>878</v>
      </c>
      <c r="K1574" t="s">
        <v>4805</v>
      </c>
      <c r="L1574" t="s">
        <v>4806</v>
      </c>
      <c r="M1574" t="s">
        <v>1395</v>
      </c>
      <c r="N1574" t="s">
        <v>58</v>
      </c>
      <c r="O1574">
        <v>2974</v>
      </c>
      <c r="P1574">
        <v>5348</v>
      </c>
      <c r="Q1574" t="s">
        <v>95</v>
      </c>
      <c r="R1574">
        <v>783</v>
      </c>
      <c r="S1574" s="2">
        <v>45339</v>
      </c>
      <c r="T1574" s="2">
        <v>45344</v>
      </c>
      <c r="U1574">
        <v>0</v>
      </c>
      <c r="V1574" t="s">
        <v>106</v>
      </c>
      <c r="W1574">
        <v>411</v>
      </c>
      <c r="X1574" t="s">
        <v>60</v>
      </c>
      <c r="Y1574" t="s">
        <v>45</v>
      </c>
      <c r="Z1574">
        <v>3734</v>
      </c>
      <c r="AA1574">
        <v>96</v>
      </c>
      <c r="AB1574">
        <v>5114</v>
      </c>
      <c r="AC1574" t="s">
        <v>107</v>
      </c>
    </row>
    <row r="1575" spans="1:29" x14ac:dyDescent="0.3">
      <c r="A1575" s="1" t="s">
        <v>29</v>
      </c>
      <c r="B1575" t="s">
        <v>327</v>
      </c>
      <c r="C1575" t="s">
        <v>1016</v>
      </c>
      <c r="D1575" t="s">
        <v>50</v>
      </c>
      <c r="E1575">
        <v>10</v>
      </c>
      <c r="F1575" t="s">
        <v>221</v>
      </c>
      <c r="G1575" t="s">
        <v>335</v>
      </c>
      <c r="H1575" t="s">
        <v>35</v>
      </c>
      <c r="I1575" t="s">
        <v>1589</v>
      </c>
      <c r="J1575" t="s">
        <v>4807</v>
      </c>
      <c r="K1575" t="s">
        <v>4808</v>
      </c>
      <c r="L1575" t="s">
        <v>4809</v>
      </c>
      <c r="M1575" t="s">
        <v>1019</v>
      </c>
      <c r="N1575" t="s">
        <v>84</v>
      </c>
      <c r="O1575">
        <v>9479</v>
      </c>
      <c r="P1575">
        <v>13335</v>
      </c>
      <c r="Q1575" t="s">
        <v>95</v>
      </c>
      <c r="R1575">
        <v>375</v>
      </c>
      <c r="S1575" s="2">
        <v>44772</v>
      </c>
      <c r="T1575" t="s">
        <v>42</v>
      </c>
      <c r="U1575">
        <v>0</v>
      </c>
      <c r="V1575" t="s">
        <v>71</v>
      </c>
      <c r="W1575">
        <v>510</v>
      </c>
      <c r="X1575" t="s">
        <v>44</v>
      </c>
      <c r="Y1575" t="s">
        <v>72</v>
      </c>
      <c r="Z1575">
        <v>0</v>
      </c>
      <c r="AA1575">
        <v>904</v>
      </c>
      <c r="AB1575">
        <v>11837</v>
      </c>
      <c r="AC1575" t="s">
        <v>107</v>
      </c>
    </row>
    <row r="1576" spans="1:29" x14ac:dyDescent="0.3">
      <c r="A1576" s="1" t="s">
        <v>47</v>
      </c>
      <c r="B1576" t="s">
        <v>161</v>
      </c>
      <c r="C1576" t="s">
        <v>2249</v>
      </c>
      <c r="D1576" t="s">
        <v>50</v>
      </c>
      <c r="E1576">
        <v>4</v>
      </c>
      <c r="F1576" t="s">
        <v>120</v>
      </c>
      <c r="G1576" t="s">
        <v>1533</v>
      </c>
      <c r="H1576" t="s">
        <v>79</v>
      </c>
      <c r="I1576" t="s">
        <v>3936</v>
      </c>
      <c r="J1576" t="s">
        <v>657</v>
      </c>
      <c r="K1576" t="s">
        <v>4810</v>
      </c>
      <c r="L1576" t="s">
        <v>4811</v>
      </c>
      <c r="M1576" t="s">
        <v>167</v>
      </c>
      <c r="N1576" t="s">
        <v>40</v>
      </c>
      <c r="O1576">
        <v>17827</v>
      </c>
      <c r="P1576">
        <v>21292</v>
      </c>
      <c r="Q1576" t="s">
        <v>95</v>
      </c>
      <c r="R1576">
        <v>938</v>
      </c>
      <c r="S1576" s="2">
        <v>44288</v>
      </c>
      <c r="T1576" s="2">
        <v>44307</v>
      </c>
      <c r="U1576">
        <v>0</v>
      </c>
      <c r="V1576" t="s">
        <v>71</v>
      </c>
      <c r="W1576">
        <v>484</v>
      </c>
      <c r="X1576" t="s">
        <v>60</v>
      </c>
      <c r="Y1576" t="s">
        <v>72</v>
      </c>
      <c r="Z1576">
        <v>0</v>
      </c>
      <c r="AA1576">
        <v>354</v>
      </c>
      <c r="AB1576">
        <v>19236</v>
      </c>
      <c r="AC1576" t="s">
        <v>46</v>
      </c>
    </row>
    <row r="1577" spans="1:29" x14ac:dyDescent="0.3">
      <c r="A1577" s="1" t="s">
        <v>29</v>
      </c>
      <c r="B1577" t="s">
        <v>393</v>
      </c>
      <c r="C1577" t="s">
        <v>4317</v>
      </c>
      <c r="D1577" t="s">
        <v>110</v>
      </c>
      <c r="E1577">
        <v>1</v>
      </c>
      <c r="F1577" t="s">
        <v>64</v>
      </c>
      <c r="G1577" t="s">
        <v>433</v>
      </c>
      <c r="H1577" t="s">
        <v>79</v>
      </c>
      <c r="I1577" t="s">
        <v>1025</v>
      </c>
      <c r="J1577" t="s">
        <v>287</v>
      </c>
      <c r="K1577" t="s">
        <v>4812</v>
      </c>
      <c r="L1577" t="s">
        <v>4813</v>
      </c>
      <c r="M1577" t="s">
        <v>876</v>
      </c>
      <c r="N1577" t="s">
        <v>40</v>
      </c>
      <c r="O1577">
        <v>18844</v>
      </c>
      <c r="P1577">
        <v>23564</v>
      </c>
      <c r="Q1577" t="s">
        <v>95</v>
      </c>
      <c r="R1577">
        <v>288</v>
      </c>
      <c r="S1577" s="2">
        <v>44941</v>
      </c>
      <c r="T1577" t="s">
        <v>42</v>
      </c>
      <c r="U1577">
        <v>0</v>
      </c>
      <c r="V1577" t="s">
        <v>43</v>
      </c>
      <c r="W1577">
        <v>849</v>
      </c>
      <c r="X1577" t="s">
        <v>44</v>
      </c>
      <c r="Y1577" t="s">
        <v>45</v>
      </c>
      <c r="Z1577">
        <v>0</v>
      </c>
      <c r="AA1577">
        <v>209</v>
      </c>
      <c r="AB1577">
        <v>20155</v>
      </c>
      <c r="AC1577" t="s">
        <v>46</v>
      </c>
    </row>
    <row r="1578" spans="1:29" x14ac:dyDescent="0.3">
      <c r="A1578" s="1" t="s">
        <v>29</v>
      </c>
      <c r="B1578" t="s">
        <v>96</v>
      </c>
      <c r="C1578" t="s">
        <v>2169</v>
      </c>
      <c r="D1578" t="s">
        <v>119</v>
      </c>
      <c r="E1578">
        <v>9</v>
      </c>
      <c r="F1578" t="s">
        <v>129</v>
      </c>
      <c r="G1578" t="s">
        <v>130</v>
      </c>
      <c r="H1578" t="s">
        <v>79</v>
      </c>
      <c r="I1578" t="s">
        <v>4814</v>
      </c>
      <c r="J1578" t="s">
        <v>4815</v>
      </c>
      <c r="K1578" t="s">
        <v>4816</v>
      </c>
      <c r="L1578" t="s">
        <v>4817</v>
      </c>
      <c r="M1578" t="s">
        <v>665</v>
      </c>
      <c r="N1578" t="s">
        <v>58</v>
      </c>
      <c r="O1578">
        <v>15175</v>
      </c>
      <c r="P1578">
        <v>17731</v>
      </c>
      <c r="Q1578" t="s">
        <v>95</v>
      </c>
      <c r="R1578">
        <v>747</v>
      </c>
      <c r="S1578" s="2">
        <v>44283</v>
      </c>
      <c r="T1578" s="2">
        <v>44294</v>
      </c>
      <c r="U1578">
        <v>0</v>
      </c>
      <c r="V1578" t="s">
        <v>106</v>
      </c>
      <c r="W1578">
        <v>646</v>
      </c>
      <c r="X1578" t="s">
        <v>60</v>
      </c>
      <c r="Y1578" t="s">
        <v>61</v>
      </c>
      <c r="Z1578">
        <v>4167</v>
      </c>
      <c r="AA1578">
        <v>811</v>
      </c>
      <c r="AB1578">
        <v>16746</v>
      </c>
      <c r="AC1578" t="s">
        <v>107</v>
      </c>
    </row>
    <row r="1579" spans="1:29" x14ac:dyDescent="0.3">
      <c r="A1579" s="1" t="s">
        <v>29</v>
      </c>
      <c r="B1579" t="s">
        <v>86</v>
      </c>
      <c r="C1579" t="s">
        <v>1621</v>
      </c>
      <c r="D1579" t="s">
        <v>98</v>
      </c>
      <c r="E1579">
        <v>2</v>
      </c>
      <c r="F1579" t="s">
        <v>51</v>
      </c>
      <c r="G1579" t="s">
        <v>710</v>
      </c>
      <c r="H1579" t="s">
        <v>79</v>
      </c>
      <c r="I1579" t="s">
        <v>729</v>
      </c>
      <c r="J1579" t="s">
        <v>1712</v>
      </c>
      <c r="K1579" t="s">
        <v>4818</v>
      </c>
      <c r="L1579" t="s">
        <v>4819</v>
      </c>
      <c r="M1579" t="s">
        <v>1366</v>
      </c>
      <c r="N1579" t="s">
        <v>84</v>
      </c>
      <c r="O1579">
        <v>4393</v>
      </c>
      <c r="P1579">
        <v>9202</v>
      </c>
      <c r="Q1579" t="s">
        <v>95</v>
      </c>
      <c r="R1579">
        <v>999</v>
      </c>
      <c r="S1579" s="2">
        <v>45140</v>
      </c>
      <c r="T1579" s="2">
        <v>45158</v>
      </c>
      <c r="U1579">
        <v>0</v>
      </c>
      <c r="V1579" t="s">
        <v>43</v>
      </c>
      <c r="W1579">
        <v>814</v>
      </c>
      <c r="X1579" t="s">
        <v>60</v>
      </c>
      <c r="Y1579" t="s">
        <v>45</v>
      </c>
      <c r="Z1579">
        <v>0</v>
      </c>
      <c r="AA1579">
        <v>670</v>
      </c>
      <c r="AB1579">
        <v>7381</v>
      </c>
      <c r="AC1579" t="s">
        <v>73</v>
      </c>
    </row>
    <row r="1580" spans="1:29" x14ac:dyDescent="0.3">
      <c r="A1580" s="1" t="s">
        <v>47</v>
      </c>
      <c r="B1580" t="s">
        <v>592</v>
      </c>
      <c r="C1580" t="s">
        <v>3279</v>
      </c>
      <c r="D1580" t="s">
        <v>128</v>
      </c>
      <c r="E1580">
        <v>10</v>
      </c>
      <c r="F1580" t="s">
        <v>51</v>
      </c>
      <c r="G1580" t="s">
        <v>285</v>
      </c>
      <c r="H1580" t="s">
        <v>79</v>
      </c>
      <c r="I1580" t="s">
        <v>4820</v>
      </c>
      <c r="J1580" t="s">
        <v>2844</v>
      </c>
      <c r="K1580" t="s">
        <v>4821</v>
      </c>
      <c r="L1580" t="s">
        <v>4822</v>
      </c>
      <c r="M1580" t="s">
        <v>1449</v>
      </c>
      <c r="N1580" t="s">
        <v>40</v>
      </c>
      <c r="O1580">
        <v>19708</v>
      </c>
      <c r="P1580">
        <v>24288</v>
      </c>
      <c r="Q1580" t="s">
        <v>95</v>
      </c>
      <c r="R1580">
        <v>171</v>
      </c>
      <c r="S1580" s="2">
        <v>45250</v>
      </c>
      <c r="T1580" t="s">
        <v>42</v>
      </c>
      <c r="U1580">
        <v>0</v>
      </c>
      <c r="V1580" t="s">
        <v>85</v>
      </c>
      <c r="W1580">
        <v>473</v>
      </c>
      <c r="X1580" t="s">
        <v>44</v>
      </c>
      <c r="Y1580" t="s">
        <v>72</v>
      </c>
      <c r="Z1580">
        <v>0</v>
      </c>
      <c r="AA1580">
        <v>882</v>
      </c>
      <c r="AB1580">
        <v>23715</v>
      </c>
      <c r="AC1580" t="s">
        <v>46</v>
      </c>
    </row>
    <row r="1581" spans="1:29" x14ac:dyDescent="0.3">
      <c r="A1581" s="1" t="s">
        <v>29</v>
      </c>
      <c r="B1581" t="s">
        <v>393</v>
      </c>
      <c r="C1581" t="s">
        <v>1245</v>
      </c>
      <c r="D1581" t="s">
        <v>110</v>
      </c>
      <c r="E1581">
        <v>4</v>
      </c>
      <c r="F1581" t="s">
        <v>186</v>
      </c>
      <c r="G1581" t="s">
        <v>463</v>
      </c>
      <c r="H1581" t="s">
        <v>35</v>
      </c>
      <c r="I1581" t="s">
        <v>1295</v>
      </c>
      <c r="J1581" t="s">
        <v>4823</v>
      </c>
      <c r="K1581" t="s">
        <v>4824</v>
      </c>
      <c r="L1581" t="s">
        <v>4825</v>
      </c>
      <c r="M1581" t="s">
        <v>603</v>
      </c>
      <c r="N1581" t="s">
        <v>94</v>
      </c>
      <c r="O1581">
        <v>9727</v>
      </c>
      <c r="P1581">
        <v>13048</v>
      </c>
      <c r="Q1581" t="s">
        <v>95</v>
      </c>
      <c r="R1581">
        <v>162</v>
      </c>
      <c r="S1581" s="2">
        <v>44383</v>
      </c>
      <c r="T1581" t="s">
        <v>42</v>
      </c>
      <c r="U1581">
        <v>0</v>
      </c>
      <c r="V1581" t="s">
        <v>106</v>
      </c>
      <c r="W1581">
        <v>717</v>
      </c>
      <c r="X1581" t="s">
        <v>44</v>
      </c>
      <c r="Y1581" t="s">
        <v>61</v>
      </c>
      <c r="Z1581">
        <v>0</v>
      </c>
      <c r="AA1581">
        <v>723</v>
      </c>
      <c r="AB1581">
        <v>11170</v>
      </c>
      <c r="AC1581" t="s">
        <v>73</v>
      </c>
    </row>
    <row r="1582" spans="1:29" x14ac:dyDescent="0.3">
      <c r="A1582" s="1" t="s">
        <v>47</v>
      </c>
      <c r="B1582" t="s">
        <v>117</v>
      </c>
      <c r="C1582" t="s">
        <v>2487</v>
      </c>
      <c r="D1582" t="s">
        <v>128</v>
      </c>
      <c r="E1582">
        <v>8</v>
      </c>
      <c r="F1582" t="s">
        <v>271</v>
      </c>
      <c r="G1582" t="s">
        <v>340</v>
      </c>
      <c r="H1582" t="s">
        <v>35</v>
      </c>
      <c r="I1582" t="s">
        <v>4826</v>
      </c>
      <c r="J1582" t="s">
        <v>2844</v>
      </c>
      <c r="K1582" t="s">
        <v>4827</v>
      </c>
      <c r="L1582" t="s">
        <v>4828</v>
      </c>
      <c r="M1582" t="s">
        <v>1326</v>
      </c>
      <c r="N1582" t="s">
        <v>94</v>
      </c>
      <c r="O1582">
        <v>24409</v>
      </c>
      <c r="P1582">
        <v>28973</v>
      </c>
      <c r="Q1582" t="s">
        <v>95</v>
      </c>
      <c r="R1582">
        <v>36</v>
      </c>
      <c r="S1582" s="2">
        <v>45321</v>
      </c>
      <c r="T1582" s="2">
        <v>45334</v>
      </c>
      <c r="U1582">
        <v>0</v>
      </c>
      <c r="V1582" t="s">
        <v>71</v>
      </c>
      <c r="W1582">
        <v>473</v>
      </c>
      <c r="X1582" t="s">
        <v>60</v>
      </c>
      <c r="Y1582" t="s">
        <v>61</v>
      </c>
      <c r="Z1582">
        <v>0</v>
      </c>
      <c r="AA1582">
        <v>630</v>
      </c>
      <c r="AB1582">
        <v>26428</v>
      </c>
      <c r="AC1582" t="s">
        <v>107</v>
      </c>
    </row>
    <row r="1583" spans="1:29" x14ac:dyDescent="0.3">
      <c r="A1583" s="1" t="s">
        <v>47</v>
      </c>
      <c r="B1583" t="s">
        <v>176</v>
      </c>
      <c r="C1583" t="s">
        <v>926</v>
      </c>
      <c r="D1583" t="s">
        <v>50</v>
      </c>
      <c r="E1583">
        <v>7</v>
      </c>
      <c r="F1583" t="s">
        <v>64</v>
      </c>
      <c r="G1583" t="s">
        <v>802</v>
      </c>
      <c r="H1583" t="s">
        <v>79</v>
      </c>
      <c r="I1583" t="s">
        <v>4829</v>
      </c>
      <c r="J1583" t="s">
        <v>224</v>
      </c>
      <c r="K1583" t="s">
        <v>4830</v>
      </c>
      <c r="L1583" t="s">
        <v>4831</v>
      </c>
      <c r="M1583" t="s">
        <v>296</v>
      </c>
      <c r="N1583" t="s">
        <v>84</v>
      </c>
      <c r="O1583">
        <v>20959</v>
      </c>
      <c r="P1583">
        <v>25775</v>
      </c>
      <c r="Q1583" t="s">
        <v>59</v>
      </c>
      <c r="R1583">
        <v>512</v>
      </c>
      <c r="S1583" s="2">
        <v>45083</v>
      </c>
      <c r="T1583" s="2">
        <v>45095</v>
      </c>
      <c r="U1583">
        <v>36456</v>
      </c>
      <c r="V1583" t="s">
        <v>85</v>
      </c>
      <c r="W1583">
        <v>756</v>
      </c>
      <c r="X1583" t="s">
        <v>60</v>
      </c>
      <c r="Y1583" t="s">
        <v>61</v>
      </c>
      <c r="Z1583">
        <v>0</v>
      </c>
      <c r="AA1583">
        <v>411</v>
      </c>
      <c r="AB1583">
        <v>24130</v>
      </c>
      <c r="AC1583" t="s">
        <v>46</v>
      </c>
    </row>
    <row r="1584" spans="1:29" x14ac:dyDescent="0.3">
      <c r="A1584" s="1" t="s">
        <v>29</v>
      </c>
      <c r="B1584" t="s">
        <v>393</v>
      </c>
      <c r="C1584" t="s">
        <v>1949</v>
      </c>
      <c r="D1584" t="s">
        <v>178</v>
      </c>
      <c r="E1584">
        <v>5</v>
      </c>
      <c r="F1584" t="s">
        <v>221</v>
      </c>
      <c r="G1584" t="s">
        <v>667</v>
      </c>
      <c r="H1584" t="s">
        <v>79</v>
      </c>
      <c r="I1584" t="s">
        <v>4832</v>
      </c>
      <c r="J1584" t="s">
        <v>4529</v>
      </c>
      <c r="K1584" t="s">
        <v>4833</v>
      </c>
      <c r="L1584" t="s">
        <v>4834</v>
      </c>
      <c r="M1584" t="s">
        <v>613</v>
      </c>
      <c r="N1584" t="s">
        <v>84</v>
      </c>
      <c r="O1584">
        <v>8490</v>
      </c>
      <c r="P1584">
        <v>11675</v>
      </c>
      <c r="Q1584" t="s">
        <v>95</v>
      </c>
      <c r="R1584">
        <v>377</v>
      </c>
      <c r="S1584" s="2">
        <v>44833</v>
      </c>
      <c r="T1584" t="s">
        <v>42</v>
      </c>
      <c r="U1584">
        <v>0</v>
      </c>
      <c r="V1584" t="s">
        <v>43</v>
      </c>
      <c r="W1584">
        <v>666</v>
      </c>
      <c r="X1584" t="s">
        <v>44</v>
      </c>
      <c r="Y1584" t="s">
        <v>72</v>
      </c>
      <c r="Z1584">
        <v>0</v>
      </c>
      <c r="AA1584">
        <v>433</v>
      </c>
      <c r="AB1584">
        <v>11022</v>
      </c>
      <c r="AC1584" t="s">
        <v>107</v>
      </c>
    </row>
    <row r="1585" spans="1:29" x14ac:dyDescent="0.3">
      <c r="A1585" s="1" t="s">
        <v>29</v>
      </c>
      <c r="B1585" t="s">
        <v>30</v>
      </c>
      <c r="C1585" t="s">
        <v>2396</v>
      </c>
      <c r="D1585" t="s">
        <v>201</v>
      </c>
      <c r="E1585">
        <v>7</v>
      </c>
      <c r="F1585" t="s">
        <v>186</v>
      </c>
      <c r="G1585" t="s">
        <v>463</v>
      </c>
      <c r="H1585" t="s">
        <v>35</v>
      </c>
      <c r="I1585" t="s">
        <v>4835</v>
      </c>
      <c r="J1585" t="s">
        <v>172</v>
      </c>
      <c r="K1585" t="s">
        <v>4836</v>
      </c>
      <c r="L1585" t="s">
        <v>4837</v>
      </c>
      <c r="M1585" t="s">
        <v>1121</v>
      </c>
      <c r="N1585" t="s">
        <v>58</v>
      </c>
      <c r="O1585">
        <v>10238</v>
      </c>
      <c r="P1585">
        <v>12639</v>
      </c>
      <c r="Q1585" t="s">
        <v>95</v>
      </c>
      <c r="R1585">
        <v>119</v>
      </c>
      <c r="S1585" s="2">
        <v>44317</v>
      </c>
      <c r="T1585" s="2">
        <v>44324</v>
      </c>
      <c r="U1585">
        <v>0</v>
      </c>
      <c r="V1585" t="s">
        <v>85</v>
      </c>
      <c r="W1585">
        <v>765</v>
      </c>
      <c r="X1585" t="s">
        <v>60</v>
      </c>
      <c r="Y1585" t="s">
        <v>72</v>
      </c>
      <c r="Z1585">
        <v>3458</v>
      </c>
      <c r="AA1585">
        <v>688</v>
      </c>
      <c r="AB1585">
        <v>11739</v>
      </c>
      <c r="AC1585" t="s">
        <v>73</v>
      </c>
    </row>
    <row r="1586" spans="1:29" x14ac:dyDescent="0.3">
      <c r="A1586" s="1" t="s">
        <v>29</v>
      </c>
      <c r="B1586" t="s">
        <v>74</v>
      </c>
      <c r="C1586" t="s">
        <v>1677</v>
      </c>
      <c r="D1586" t="s">
        <v>155</v>
      </c>
      <c r="E1586">
        <v>10</v>
      </c>
      <c r="F1586" t="s">
        <v>51</v>
      </c>
      <c r="G1586" t="s">
        <v>1427</v>
      </c>
      <c r="H1586" t="s">
        <v>79</v>
      </c>
      <c r="I1586" t="s">
        <v>299</v>
      </c>
      <c r="J1586" t="s">
        <v>936</v>
      </c>
      <c r="K1586" t="s">
        <v>4838</v>
      </c>
      <c r="L1586" t="s">
        <v>4839</v>
      </c>
      <c r="M1586" t="s">
        <v>795</v>
      </c>
      <c r="N1586" t="s">
        <v>84</v>
      </c>
      <c r="O1586">
        <v>19714</v>
      </c>
      <c r="P1586">
        <v>21915</v>
      </c>
      <c r="Q1586" t="s">
        <v>95</v>
      </c>
      <c r="R1586">
        <v>305</v>
      </c>
      <c r="S1586" s="2">
        <v>44526</v>
      </c>
      <c r="T1586" s="2">
        <v>44542</v>
      </c>
      <c r="U1586">
        <v>0</v>
      </c>
      <c r="V1586" t="s">
        <v>43</v>
      </c>
      <c r="W1586">
        <v>704</v>
      </c>
      <c r="X1586" t="s">
        <v>60</v>
      </c>
      <c r="Y1586" t="s">
        <v>61</v>
      </c>
      <c r="Z1586">
        <v>0</v>
      </c>
      <c r="AA1586">
        <v>156</v>
      </c>
      <c r="AB1586">
        <v>20459</v>
      </c>
      <c r="AC1586" t="s">
        <v>46</v>
      </c>
    </row>
    <row r="1587" spans="1:29" x14ac:dyDescent="0.3">
      <c r="A1587" s="1" t="s">
        <v>47</v>
      </c>
      <c r="B1587" t="s">
        <v>161</v>
      </c>
      <c r="C1587" t="s">
        <v>2933</v>
      </c>
      <c r="D1587" t="s">
        <v>110</v>
      </c>
      <c r="E1587">
        <v>3</v>
      </c>
      <c r="F1587" t="s">
        <v>33</v>
      </c>
      <c r="G1587" t="s">
        <v>139</v>
      </c>
      <c r="H1587" t="s">
        <v>79</v>
      </c>
      <c r="I1587" t="s">
        <v>1229</v>
      </c>
      <c r="J1587" t="s">
        <v>4840</v>
      </c>
      <c r="K1587" t="s">
        <v>4841</v>
      </c>
      <c r="L1587" t="s">
        <v>4842</v>
      </c>
      <c r="M1587" t="s">
        <v>283</v>
      </c>
      <c r="N1587" t="s">
        <v>58</v>
      </c>
      <c r="O1587">
        <v>29342</v>
      </c>
      <c r="P1587">
        <v>31714</v>
      </c>
      <c r="Q1587" t="s">
        <v>59</v>
      </c>
      <c r="R1587">
        <v>814</v>
      </c>
      <c r="S1587" s="2">
        <v>44530</v>
      </c>
      <c r="T1587" s="2">
        <v>44549</v>
      </c>
      <c r="U1587">
        <v>14780</v>
      </c>
      <c r="V1587" t="s">
        <v>85</v>
      </c>
      <c r="W1587">
        <v>446</v>
      </c>
      <c r="X1587" t="s">
        <v>60</v>
      </c>
      <c r="Y1587" t="s">
        <v>61</v>
      </c>
      <c r="Z1587">
        <v>2827</v>
      </c>
      <c r="AA1587">
        <v>390</v>
      </c>
      <c r="AB1587">
        <v>29857</v>
      </c>
      <c r="AC1587" t="s">
        <v>73</v>
      </c>
    </row>
    <row r="1588" spans="1:29" x14ac:dyDescent="0.3">
      <c r="A1588" s="1" t="s">
        <v>29</v>
      </c>
      <c r="B1588" t="s">
        <v>228</v>
      </c>
      <c r="C1588" t="s">
        <v>2479</v>
      </c>
      <c r="D1588" t="s">
        <v>138</v>
      </c>
      <c r="E1588">
        <v>6</v>
      </c>
      <c r="F1588" t="s">
        <v>221</v>
      </c>
      <c r="G1588" t="s">
        <v>250</v>
      </c>
      <c r="H1588" t="s">
        <v>79</v>
      </c>
      <c r="I1588" t="s">
        <v>3190</v>
      </c>
      <c r="J1588" t="s">
        <v>4843</v>
      </c>
      <c r="K1588" t="s">
        <v>4844</v>
      </c>
      <c r="L1588" t="s">
        <v>4845</v>
      </c>
      <c r="M1588" t="s">
        <v>479</v>
      </c>
      <c r="N1588" t="s">
        <v>84</v>
      </c>
      <c r="O1588">
        <v>19780</v>
      </c>
      <c r="P1588">
        <v>22330</v>
      </c>
      <c r="Q1588" t="s">
        <v>59</v>
      </c>
      <c r="R1588">
        <v>124</v>
      </c>
      <c r="S1588" s="2">
        <v>45156</v>
      </c>
      <c r="T1588" t="s">
        <v>42</v>
      </c>
      <c r="U1588">
        <v>7347</v>
      </c>
      <c r="V1588" t="s">
        <v>85</v>
      </c>
      <c r="W1588">
        <v>561</v>
      </c>
      <c r="X1588" t="s">
        <v>44</v>
      </c>
      <c r="Y1588" t="s">
        <v>45</v>
      </c>
      <c r="Z1588">
        <v>0</v>
      </c>
      <c r="AA1588">
        <v>762</v>
      </c>
      <c r="AB1588">
        <v>21103</v>
      </c>
      <c r="AC1588" t="s">
        <v>107</v>
      </c>
    </row>
    <row r="1589" spans="1:29" x14ac:dyDescent="0.3">
      <c r="A1589" s="1" t="s">
        <v>29</v>
      </c>
      <c r="B1589" t="s">
        <v>96</v>
      </c>
      <c r="C1589" t="s">
        <v>2973</v>
      </c>
      <c r="D1589" t="s">
        <v>138</v>
      </c>
      <c r="E1589">
        <v>3</v>
      </c>
      <c r="F1589" t="s">
        <v>64</v>
      </c>
      <c r="G1589" t="s">
        <v>1152</v>
      </c>
      <c r="H1589" t="s">
        <v>79</v>
      </c>
      <c r="I1589" t="s">
        <v>4846</v>
      </c>
      <c r="J1589" t="s">
        <v>1887</v>
      </c>
      <c r="K1589" t="s">
        <v>4847</v>
      </c>
      <c r="L1589" t="s">
        <v>4848</v>
      </c>
      <c r="M1589" t="s">
        <v>1500</v>
      </c>
      <c r="N1589" t="s">
        <v>40</v>
      </c>
      <c r="O1589">
        <v>4668</v>
      </c>
      <c r="P1589">
        <v>8793</v>
      </c>
      <c r="Q1589" t="s">
        <v>41</v>
      </c>
      <c r="R1589">
        <v>884</v>
      </c>
      <c r="S1589" s="2">
        <v>45018</v>
      </c>
      <c r="T1589" t="s">
        <v>42</v>
      </c>
      <c r="U1589">
        <v>0</v>
      </c>
      <c r="V1589" t="s">
        <v>106</v>
      </c>
      <c r="W1589">
        <v>750</v>
      </c>
      <c r="X1589" t="s">
        <v>44</v>
      </c>
      <c r="Y1589" t="s">
        <v>45</v>
      </c>
      <c r="Z1589">
        <v>0</v>
      </c>
      <c r="AA1589">
        <v>13</v>
      </c>
      <c r="AB1589">
        <v>4714</v>
      </c>
      <c r="AC1589" t="s">
        <v>107</v>
      </c>
    </row>
    <row r="1590" spans="1:29" x14ac:dyDescent="0.3">
      <c r="A1590" s="1" t="s">
        <v>47</v>
      </c>
      <c r="B1590" t="s">
        <v>108</v>
      </c>
      <c r="C1590" t="s">
        <v>709</v>
      </c>
      <c r="D1590" t="s">
        <v>178</v>
      </c>
      <c r="E1590">
        <v>10</v>
      </c>
      <c r="F1590" t="s">
        <v>99</v>
      </c>
      <c r="G1590" t="s">
        <v>100</v>
      </c>
      <c r="H1590" t="s">
        <v>79</v>
      </c>
      <c r="I1590" t="s">
        <v>2513</v>
      </c>
      <c r="J1590" t="s">
        <v>748</v>
      </c>
      <c r="K1590" t="s">
        <v>4849</v>
      </c>
      <c r="L1590" t="s">
        <v>4850</v>
      </c>
      <c r="M1590" t="s">
        <v>1422</v>
      </c>
      <c r="N1590" t="s">
        <v>58</v>
      </c>
      <c r="O1590">
        <v>28660</v>
      </c>
      <c r="P1590">
        <v>30868</v>
      </c>
      <c r="Q1590" t="s">
        <v>95</v>
      </c>
      <c r="R1590">
        <v>871</v>
      </c>
      <c r="S1590" s="2">
        <v>45015</v>
      </c>
      <c r="T1590" s="2">
        <v>45017</v>
      </c>
      <c r="U1590">
        <v>0</v>
      </c>
      <c r="V1590" t="s">
        <v>85</v>
      </c>
      <c r="W1590">
        <v>523</v>
      </c>
      <c r="X1590" t="s">
        <v>60</v>
      </c>
      <c r="Y1590" t="s">
        <v>45</v>
      </c>
      <c r="Z1590">
        <v>2709</v>
      </c>
      <c r="AA1590">
        <v>625</v>
      </c>
      <c r="AB1590">
        <v>28846</v>
      </c>
      <c r="AC1590" t="s">
        <v>107</v>
      </c>
    </row>
    <row r="1591" spans="1:29" x14ac:dyDescent="0.3">
      <c r="A1591" s="1" t="s">
        <v>29</v>
      </c>
      <c r="B1591" t="s">
        <v>96</v>
      </c>
      <c r="C1591" t="s">
        <v>1133</v>
      </c>
      <c r="D1591" t="s">
        <v>138</v>
      </c>
      <c r="E1591">
        <v>9</v>
      </c>
      <c r="F1591" t="s">
        <v>99</v>
      </c>
      <c r="G1591" t="s">
        <v>579</v>
      </c>
      <c r="H1591" t="s">
        <v>35</v>
      </c>
      <c r="I1591" t="s">
        <v>921</v>
      </c>
      <c r="J1591" t="s">
        <v>4851</v>
      </c>
      <c r="K1591" t="s">
        <v>4852</v>
      </c>
      <c r="L1591" t="s">
        <v>4853</v>
      </c>
      <c r="M1591" t="s">
        <v>1500</v>
      </c>
      <c r="N1591" t="s">
        <v>40</v>
      </c>
      <c r="O1591">
        <v>11317</v>
      </c>
      <c r="P1591">
        <v>16061</v>
      </c>
      <c r="Q1591" t="s">
        <v>59</v>
      </c>
      <c r="R1591">
        <v>490</v>
      </c>
      <c r="S1591" s="2">
        <v>44713</v>
      </c>
      <c r="T1591" s="2">
        <v>44722</v>
      </c>
      <c r="U1591">
        <v>7893</v>
      </c>
      <c r="V1591" t="s">
        <v>106</v>
      </c>
      <c r="W1591">
        <v>556</v>
      </c>
      <c r="X1591" t="s">
        <v>60</v>
      </c>
      <c r="Y1591" t="s">
        <v>61</v>
      </c>
      <c r="Z1591">
        <v>0</v>
      </c>
      <c r="AA1591">
        <v>332</v>
      </c>
      <c r="AB1591">
        <v>13974</v>
      </c>
      <c r="AC1591" t="s">
        <v>73</v>
      </c>
    </row>
    <row r="1592" spans="1:29" x14ac:dyDescent="0.3">
      <c r="A1592" s="1" t="s">
        <v>47</v>
      </c>
      <c r="B1592" t="s">
        <v>176</v>
      </c>
      <c r="C1592" t="s">
        <v>2827</v>
      </c>
      <c r="D1592" t="s">
        <v>185</v>
      </c>
      <c r="E1592">
        <v>9</v>
      </c>
      <c r="F1592" t="s">
        <v>64</v>
      </c>
      <c r="G1592" t="s">
        <v>1152</v>
      </c>
      <c r="H1592" t="s">
        <v>79</v>
      </c>
      <c r="I1592" t="s">
        <v>4854</v>
      </c>
      <c r="J1592" t="s">
        <v>1973</v>
      </c>
      <c r="K1592" t="s">
        <v>4855</v>
      </c>
      <c r="L1592" t="s">
        <v>4856</v>
      </c>
      <c r="M1592" t="s">
        <v>426</v>
      </c>
      <c r="N1592" t="s">
        <v>58</v>
      </c>
      <c r="O1592">
        <v>10846</v>
      </c>
      <c r="P1592">
        <v>14907</v>
      </c>
      <c r="Q1592" t="s">
        <v>41</v>
      </c>
      <c r="R1592">
        <v>386</v>
      </c>
      <c r="S1592" s="2">
        <v>45272</v>
      </c>
      <c r="T1592" s="2">
        <v>45302</v>
      </c>
      <c r="U1592">
        <v>0</v>
      </c>
      <c r="V1592" t="s">
        <v>71</v>
      </c>
      <c r="W1592">
        <v>758</v>
      </c>
      <c r="X1592" t="s">
        <v>60</v>
      </c>
      <c r="Y1592" t="s">
        <v>72</v>
      </c>
      <c r="Z1592">
        <v>3732</v>
      </c>
      <c r="AA1592">
        <v>135</v>
      </c>
      <c r="AB1592">
        <v>14701</v>
      </c>
      <c r="AC1592" t="s">
        <v>107</v>
      </c>
    </row>
    <row r="1593" spans="1:29" x14ac:dyDescent="0.3">
      <c r="A1593" s="1" t="s">
        <v>47</v>
      </c>
      <c r="B1593" t="s">
        <v>234</v>
      </c>
      <c r="C1593" t="s">
        <v>2618</v>
      </c>
      <c r="D1593" t="s">
        <v>138</v>
      </c>
      <c r="E1593">
        <v>6</v>
      </c>
      <c r="F1593" t="s">
        <v>51</v>
      </c>
      <c r="G1593" t="s">
        <v>285</v>
      </c>
      <c r="H1593" t="s">
        <v>35</v>
      </c>
      <c r="I1593" t="s">
        <v>1276</v>
      </c>
      <c r="J1593" t="s">
        <v>323</v>
      </c>
      <c r="K1593" t="s">
        <v>4857</v>
      </c>
      <c r="L1593" t="s">
        <v>4858</v>
      </c>
      <c r="M1593" t="s">
        <v>242</v>
      </c>
      <c r="N1593" t="s">
        <v>94</v>
      </c>
      <c r="O1593">
        <v>11510</v>
      </c>
      <c r="P1593">
        <v>15190</v>
      </c>
      <c r="Q1593" t="s">
        <v>95</v>
      </c>
      <c r="R1593">
        <v>117</v>
      </c>
      <c r="S1593" s="2">
        <v>44796</v>
      </c>
      <c r="T1593" s="2">
        <v>44806</v>
      </c>
      <c r="U1593">
        <v>0</v>
      </c>
      <c r="V1593" t="s">
        <v>85</v>
      </c>
      <c r="W1593">
        <v>414</v>
      </c>
      <c r="X1593" t="s">
        <v>60</v>
      </c>
      <c r="Y1593" t="s">
        <v>72</v>
      </c>
      <c r="Z1593">
        <v>0</v>
      </c>
      <c r="AA1593">
        <v>460</v>
      </c>
      <c r="AB1593">
        <v>14679</v>
      </c>
      <c r="AC1593" t="s">
        <v>73</v>
      </c>
    </row>
    <row r="1594" spans="1:29" x14ac:dyDescent="0.3">
      <c r="A1594" s="1" t="s">
        <v>47</v>
      </c>
      <c r="B1594" t="s">
        <v>161</v>
      </c>
      <c r="C1594" t="s">
        <v>1692</v>
      </c>
      <c r="D1594" t="s">
        <v>98</v>
      </c>
      <c r="E1594">
        <v>7</v>
      </c>
      <c r="F1594" t="s">
        <v>99</v>
      </c>
      <c r="G1594" t="s">
        <v>558</v>
      </c>
      <c r="H1594" t="s">
        <v>79</v>
      </c>
      <c r="I1594" t="s">
        <v>3007</v>
      </c>
      <c r="J1594" t="s">
        <v>1026</v>
      </c>
      <c r="K1594" t="s">
        <v>4859</v>
      </c>
      <c r="L1594" t="s">
        <v>4860</v>
      </c>
      <c r="M1594" t="s">
        <v>1475</v>
      </c>
      <c r="N1594" t="s">
        <v>40</v>
      </c>
      <c r="O1594">
        <v>19701</v>
      </c>
      <c r="P1594">
        <v>24644</v>
      </c>
      <c r="Q1594" t="s">
        <v>95</v>
      </c>
      <c r="R1594">
        <v>960</v>
      </c>
      <c r="S1594" s="2">
        <v>45358</v>
      </c>
      <c r="T1594" s="2">
        <v>45385</v>
      </c>
      <c r="U1594">
        <v>0</v>
      </c>
      <c r="V1594" t="s">
        <v>71</v>
      </c>
      <c r="W1594">
        <v>764</v>
      </c>
      <c r="X1594" t="s">
        <v>60</v>
      </c>
      <c r="Y1594" t="s">
        <v>61</v>
      </c>
      <c r="Z1594">
        <v>0</v>
      </c>
      <c r="AA1594">
        <v>233</v>
      </c>
      <c r="AB1594">
        <v>22348</v>
      </c>
      <c r="AC1594" t="s">
        <v>107</v>
      </c>
    </row>
    <row r="1595" spans="1:29" x14ac:dyDescent="0.3">
      <c r="A1595" s="1" t="s">
        <v>29</v>
      </c>
      <c r="B1595" t="s">
        <v>96</v>
      </c>
      <c r="C1595" t="s">
        <v>1079</v>
      </c>
      <c r="D1595" t="s">
        <v>169</v>
      </c>
      <c r="E1595">
        <v>3</v>
      </c>
      <c r="F1595" t="s">
        <v>120</v>
      </c>
      <c r="G1595" t="s">
        <v>1533</v>
      </c>
      <c r="H1595" t="s">
        <v>79</v>
      </c>
      <c r="I1595" t="s">
        <v>3347</v>
      </c>
      <c r="J1595" t="s">
        <v>90</v>
      </c>
      <c r="K1595" t="s">
        <v>4861</v>
      </c>
      <c r="L1595" t="s">
        <v>4862</v>
      </c>
      <c r="M1595" t="s">
        <v>1136</v>
      </c>
      <c r="N1595" t="s">
        <v>40</v>
      </c>
      <c r="O1595">
        <v>20364</v>
      </c>
      <c r="P1595">
        <v>22860</v>
      </c>
      <c r="Q1595" t="s">
        <v>41</v>
      </c>
      <c r="R1595">
        <v>117</v>
      </c>
      <c r="S1595" s="2">
        <v>45031</v>
      </c>
      <c r="T1595" t="s">
        <v>42</v>
      </c>
      <c r="U1595">
        <v>0</v>
      </c>
      <c r="V1595" t="s">
        <v>43</v>
      </c>
      <c r="W1595">
        <v>694</v>
      </c>
      <c r="X1595" t="s">
        <v>44</v>
      </c>
      <c r="Y1595" t="s">
        <v>72</v>
      </c>
      <c r="Z1595">
        <v>0</v>
      </c>
      <c r="AA1595">
        <v>268</v>
      </c>
      <c r="AB1595">
        <v>21697</v>
      </c>
      <c r="AC1595" t="s">
        <v>46</v>
      </c>
    </row>
    <row r="1596" spans="1:29" x14ac:dyDescent="0.3">
      <c r="A1596" s="1" t="s">
        <v>47</v>
      </c>
      <c r="B1596" t="s">
        <v>108</v>
      </c>
      <c r="C1596" t="s">
        <v>3655</v>
      </c>
      <c r="D1596" t="s">
        <v>178</v>
      </c>
      <c r="E1596">
        <v>4</v>
      </c>
      <c r="F1596" t="s">
        <v>271</v>
      </c>
      <c r="G1596" t="s">
        <v>400</v>
      </c>
      <c r="H1596" t="s">
        <v>79</v>
      </c>
      <c r="I1596" t="s">
        <v>3272</v>
      </c>
      <c r="J1596" t="s">
        <v>211</v>
      </c>
      <c r="K1596" t="s">
        <v>4863</v>
      </c>
      <c r="L1596" t="s">
        <v>4864</v>
      </c>
      <c r="M1596" t="s">
        <v>660</v>
      </c>
      <c r="N1596" t="s">
        <v>40</v>
      </c>
      <c r="O1596">
        <v>25682</v>
      </c>
      <c r="P1596">
        <v>30276</v>
      </c>
      <c r="Q1596" t="s">
        <v>41</v>
      </c>
      <c r="R1596">
        <v>446</v>
      </c>
      <c r="S1596" s="2">
        <v>45114</v>
      </c>
      <c r="T1596" t="s">
        <v>42</v>
      </c>
      <c r="U1596">
        <v>0</v>
      </c>
      <c r="V1596" t="s">
        <v>71</v>
      </c>
      <c r="W1596">
        <v>638</v>
      </c>
      <c r="X1596" t="s">
        <v>44</v>
      </c>
      <c r="Y1596" t="s">
        <v>45</v>
      </c>
      <c r="Z1596">
        <v>0</v>
      </c>
      <c r="AA1596">
        <v>504</v>
      </c>
      <c r="AB1596">
        <v>28908</v>
      </c>
      <c r="AC1596" t="s">
        <v>107</v>
      </c>
    </row>
    <row r="1597" spans="1:29" x14ac:dyDescent="0.3">
      <c r="A1597" s="1" t="s">
        <v>47</v>
      </c>
      <c r="B1597" t="s">
        <v>136</v>
      </c>
      <c r="C1597" t="s">
        <v>2181</v>
      </c>
      <c r="D1597" t="s">
        <v>76</v>
      </c>
      <c r="E1597">
        <v>10</v>
      </c>
      <c r="F1597" t="s">
        <v>221</v>
      </c>
      <c r="G1597" t="s">
        <v>858</v>
      </c>
      <c r="H1597" t="s">
        <v>35</v>
      </c>
      <c r="I1597" t="s">
        <v>423</v>
      </c>
      <c r="J1597" t="s">
        <v>188</v>
      </c>
      <c r="K1597" t="s">
        <v>4865</v>
      </c>
      <c r="L1597" t="s">
        <v>4866</v>
      </c>
      <c r="M1597" t="s">
        <v>207</v>
      </c>
      <c r="N1597" t="s">
        <v>40</v>
      </c>
      <c r="O1597">
        <v>24311</v>
      </c>
      <c r="P1597">
        <v>27511</v>
      </c>
      <c r="Q1597" t="s">
        <v>59</v>
      </c>
      <c r="R1597">
        <v>576</v>
      </c>
      <c r="S1597" s="2">
        <v>44944</v>
      </c>
      <c r="T1597" t="s">
        <v>42</v>
      </c>
      <c r="U1597">
        <v>32250</v>
      </c>
      <c r="V1597" t="s">
        <v>85</v>
      </c>
      <c r="W1597">
        <v>833</v>
      </c>
      <c r="X1597" t="s">
        <v>44</v>
      </c>
      <c r="Y1597" t="s">
        <v>72</v>
      </c>
      <c r="Z1597">
        <v>0</v>
      </c>
      <c r="AA1597">
        <v>941</v>
      </c>
      <c r="AB1597">
        <v>24604</v>
      </c>
      <c r="AC1597" t="s">
        <v>73</v>
      </c>
    </row>
    <row r="1598" spans="1:29" x14ac:dyDescent="0.3">
      <c r="A1598" s="1" t="s">
        <v>29</v>
      </c>
      <c r="B1598" t="s">
        <v>62</v>
      </c>
      <c r="C1598" t="s">
        <v>1795</v>
      </c>
      <c r="D1598" t="s">
        <v>138</v>
      </c>
      <c r="E1598">
        <v>5</v>
      </c>
      <c r="F1598" t="s">
        <v>221</v>
      </c>
      <c r="G1598" t="s">
        <v>667</v>
      </c>
      <c r="H1598" t="s">
        <v>79</v>
      </c>
      <c r="I1598" t="s">
        <v>3597</v>
      </c>
      <c r="J1598" t="s">
        <v>657</v>
      </c>
      <c r="K1598" t="s">
        <v>4867</v>
      </c>
      <c r="L1598" t="s">
        <v>4868</v>
      </c>
      <c r="M1598" t="s">
        <v>1976</v>
      </c>
      <c r="N1598" t="s">
        <v>40</v>
      </c>
      <c r="O1598">
        <v>5459</v>
      </c>
      <c r="P1598">
        <v>9260</v>
      </c>
      <c r="Q1598" t="s">
        <v>95</v>
      </c>
      <c r="R1598">
        <v>889</v>
      </c>
      <c r="S1598" s="2">
        <v>44701</v>
      </c>
      <c r="T1598" t="s">
        <v>42</v>
      </c>
      <c r="U1598">
        <v>0</v>
      </c>
      <c r="V1598" t="s">
        <v>106</v>
      </c>
      <c r="W1598">
        <v>573</v>
      </c>
      <c r="X1598" t="s">
        <v>44</v>
      </c>
      <c r="Y1598" t="s">
        <v>72</v>
      </c>
      <c r="Z1598">
        <v>0</v>
      </c>
      <c r="AA1598">
        <v>715</v>
      </c>
      <c r="AB1598">
        <v>9245</v>
      </c>
      <c r="AC1598" t="s">
        <v>73</v>
      </c>
    </row>
    <row r="1599" spans="1:29" x14ac:dyDescent="0.3">
      <c r="A1599" s="1" t="s">
        <v>47</v>
      </c>
      <c r="B1599" t="s">
        <v>136</v>
      </c>
      <c r="C1599" t="s">
        <v>1124</v>
      </c>
      <c r="D1599" t="s">
        <v>76</v>
      </c>
      <c r="E1599">
        <v>3</v>
      </c>
      <c r="F1599" t="s">
        <v>271</v>
      </c>
      <c r="G1599" t="s">
        <v>495</v>
      </c>
      <c r="H1599" t="s">
        <v>35</v>
      </c>
      <c r="I1599" t="s">
        <v>3412</v>
      </c>
      <c r="J1599" t="s">
        <v>2875</v>
      </c>
      <c r="K1599" t="s">
        <v>4869</v>
      </c>
      <c r="L1599" t="s">
        <v>4870</v>
      </c>
      <c r="M1599" t="s">
        <v>312</v>
      </c>
      <c r="N1599" t="s">
        <v>58</v>
      </c>
      <c r="O1599">
        <v>17264</v>
      </c>
      <c r="P1599">
        <v>20928</v>
      </c>
      <c r="Q1599" t="s">
        <v>59</v>
      </c>
      <c r="R1599">
        <v>692</v>
      </c>
      <c r="S1599" s="2">
        <v>44487</v>
      </c>
      <c r="T1599" s="2">
        <v>44512</v>
      </c>
      <c r="U1599">
        <v>43497</v>
      </c>
      <c r="V1599" t="s">
        <v>71</v>
      </c>
      <c r="W1599">
        <v>669</v>
      </c>
      <c r="X1599" t="s">
        <v>60</v>
      </c>
      <c r="Y1599" t="s">
        <v>45</v>
      </c>
      <c r="Z1599">
        <v>3219</v>
      </c>
      <c r="AA1599">
        <v>127</v>
      </c>
      <c r="AB1599">
        <v>17641</v>
      </c>
      <c r="AC1599" t="s">
        <v>46</v>
      </c>
    </row>
    <row r="1600" spans="1:29" x14ac:dyDescent="0.3">
      <c r="A1600" s="1" t="s">
        <v>29</v>
      </c>
      <c r="B1600" t="s">
        <v>96</v>
      </c>
      <c r="C1600" t="s">
        <v>888</v>
      </c>
      <c r="D1600" t="s">
        <v>110</v>
      </c>
      <c r="E1600">
        <v>5</v>
      </c>
      <c r="F1600" t="s">
        <v>129</v>
      </c>
      <c r="G1600" t="s">
        <v>163</v>
      </c>
      <c r="H1600" t="s">
        <v>35</v>
      </c>
      <c r="I1600" t="s">
        <v>4871</v>
      </c>
      <c r="J1600" t="s">
        <v>4872</v>
      </c>
      <c r="K1600">
        <v>7144473308</v>
      </c>
      <c r="L1600" t="s">
        <v>4873</v>
      </c>
      <c r="M1600" t="s">
        <v>2382</v>
      </c>
      <c r="N1600" t="s">
        <v>40</v>
      </c>
      <c r="O1600">
        <v>6252</v>
      </c>
      <c r="P1600">
        <v>10028</v>
      </c>
      <c r="Q1600" t="s">
        <v>41</v>
      </c>
      <c r="R1600">
        <v>637</v>
      </c>
      <c r="S1600" s="2">
        <v>45307</v>
      </c>
      <c r="T1600" t="s">
        <v>42</v>
      </c>
      <c r="U1600">
        <v>0</v>
      </c>
      <c r="V1600" t="s">
        <v>85</v>
      </c>
      <c r="W1600">
        <v>616</v>
      </c>
      <c r="X1600" t="s">
        <v>44</v>
      </c>
      <c r="Y1600" t="s">
        <v>45</v>
      </c>
      <c r="Z1600">
        <v>0</v>
      </c>
      <c r="AA1600">
        <v>418</v>
      </c>
      <c r="AB1600">
        <v>7085</v>
      </c>
      <c r="AC1600" t="s">
        <v>73</v>
      </c>
    </row>
    <row r="1601" spans="1:29" x14ac:dyDescent="0.3">
      <c r="A1601" s="1" t="s">
        <v>29</v>
      </c>
      <c r="B1601" t="s">
        <v>541</v>
      </c>
      <c r="C1601" t="s">
        <v>2224</v>
      </c>
      <c r="D1601" t="s">
        <v>32</v>
      </c>
      <c r="E1601">
        <v>9</v>
      </c>
      <c r="F1601" t="s">
        <v>271</v>
      </c>
      <c r="G1601" t="s">
        <v>495</v>
      </c>
      <c r="H1601" t="s">
        <v>35</v>
      </c>
      <c r="I1601" t="s">
        <v>1322</v>
      </c>
      <c r="J1601" t="s">
        <v>921</v>
      </c>
      <c r="K1601" t="s">
        <v>4874</v>
      </c>
      <c r="L1601" t="s">
        <v>4875</v>
      </c>
      <c r="M1601" t="s">
        <v>1632</v>
      </c>
      <c r="N1601" t="s">
        <v>84</v>
      </c>
      <c r="O1601">
        <v>28807</v>
      </c>
      <c r="P1601">
        <v>32523</v>
      </c>
      <c r="Q1601" t="s">
        <v>41</v>
      </c>
      <c r="R1601">
        <v>833</v>
      </c>
      <c r="S1601" s="2">
        <v>45326</v>
      </c>
      <c r="T1601" s="2">
        <v>45354</v>
      </c>
      <c r="U1601">
        <v>0</v>
      </c>
      <c r="V1601" t="s">
        <v>43</v>
      </c>
      <c r="W1601">
        <v>836</v>
      </c>
      <c r="X1601" t="s">
        <v>60</v>
      </c>
      <c r="Y1601" t="s">
        <v>45</v>
      </c>
      <c r="Z1601">
        <v>0</v>
      </c>
      <c r="AA1601">
        <v>302</v>
      </c>
      <c r="AB1601">
        <v>31688</v>
      </c>
      <c r="AC1601" t="s">
        <v>73</v>
      </c>
    </row>
    <row r="1602" spans="1:29" x14ac:dyDescent="0.3">
      <c r="A1602" s="1" t="s">
        <v>47</v>
      </c>
      <c r="B1602" t="s">
        <v>48</v>
      </c>
      <c r="C1602" t="s">
        <v>2717</v>
      </c>
      <c r="D1602" t="s">
        <v>128</v>
      </c>
      <c r="E1602">
        <v>3</v>
      </c>
      <c r="F1602" t="s">
        <v>77</v>
      </c>
      <c r="G1602" t="s">
        <v>501</v>
      </c>
      <c r="H1602" t="s">
        <v>79</v>
      </c>
      <c r="I1602" t="s">
        <v>513</v>
      </c>
      <c r="J1602" t="s">
        <v>4876</v>
      </c>
      <c r="K1602" t="s">
        <v>4877</v>
      </c>
      <c r="L1602" t="s">
        <v>4878</v>
      </c>
      <c r="M1602" t="s">
        <v>648</v>
      </c>
      <c r="N1602" t="s">
        <v>94</v>
      </c>
      <c r="O1602">
        <v>29597</v>
      </c>
      <c r="P1602">
        <v>33607</v>
      </c>
      <c r="Q1602" t="s">
        <v>41</v>
      </c>
      <c r="R1602">
        <v>800</v>
      </c>
      <c r="S1602" s="2">
        <v>44799</v>
      </c>
      <c r="T1602" t="s">
        <v>42</v>
      </c>
      <c r="U1602">
        <v>0</v>
      </c>
      <c r="V1602" t="s">
        <v>43</v>
      </c>
      <c r="W1602">
        <v>644</v>
      </c>
      <c r="X1602" t="s">
        <v>44</v>
      </c>
      <c r="Y1602" t="s">
        <v>45</v>
      </c>
      <c r="Z1602">
        <v>0</v>
      </c>
      <c r="AA1602">
        <v>21</v>
      </c>
      <c r="AB1602">
        <v>32787</v>
      </c>
      <c r="AC1602" t="s">
        <v>46</v>
      </c>
    </row>
    <row r="1603" spans="1:29" x14ac:dyDescent="0.3">
      <c r="A1603" s="1" t="s">
        <v>47</v>
      </c>
      <c r="B1603" t="s">
        <v>117</v>
      </c>
      <c r="C1603" t="s">
        <v>2114</v>
      </c>
      <c r="D1603" t="s">
        <v>155</v>
      </c>
      <c r="E1603">
        <v>5</v>
      </c>
      <c r="F1603" t="s">
        <v>186</v>
      </c>
      <c r="G1603" t="s">
        <v>1504</v>
      </c>
      <c r="H1603" t="s">
        <v>35</v>
      </c>
      <c r="I1603" t="s">
        <v>4879</v>
      </c>
      <c r="J1603" t="s">
        <v>4783</v>
      </c>
      <c r="K1603" t="s">
        <v>4880</v>
      </c>
      <c r="L1603" t="s">
        <v>4881</v>
      </c>
      <c r="M1603" t="s">
        <v>1311</v>
      </c>
      <c r="N1603" t="s">
        <v>58</v>
      </c>
      <c r="O1603">
        <v>18313</v>
      </c>
      <c r="P1603">
        <v>20606</v>
      </c>
      <c r="Q1603" t="s">
        <v>95</v>
      </c>
      <c r="R1603">
        <v>158</v>
      </c>
      <c r="S1603" s="2">
        <v>45069</v>
      </c>
      <c r="T1603" s="2">
        <v>45093</v>
      </c>
      <c r="U1603">
        <v>0</v>
      </c>
      <c r="V1603" t="s">
        <v>85</v>
      </c>
      <c r="W1603">
        <v>773</v>
      </c>
      <c r="X1603" t="s">
        <v>60</v>
      </c>
      <c r="Y1603" t="s">
        <v>45</v>
      </c>
      <c r="Z1603">
        <v>3924</v>
      </c>
      <c r="AA1603">
        <v>101</v>
      </c>
      <c r="AB1603">
        <v>18567</v>
      </c>
      <c r="AC1603" t="s">
        <v>46</v>
      </c>
    </row>
    <row r="1604" spans="1:29" x14ac:dyDescent="0.3">
      <c r="A1604" s="1" t="s">
        <v>29</v>
      </c>
      <c r="B1604" t="s">
        <v>327</v>
      </c>
      <c r="C1604" t="s">
        <v>2776</v>
      </c>
      <c r="D1604" t="s">
        <v>98</v>
      </c>
      <c r="E1604">
        <v>1</v>
      </c>
      <c r="F1604" t="s">
        <v>271</v>
      </c>
      <c r="G1604" t="s">
        <v>689</v>
      </c>
      <c r="H1604" t="s">
        <v>35</v>
      </c>
      <c r="I1604" t="s">
        <v>4882</v>
      </c>
      <c r="J1604" t="s">
        <v>372</v>
      </c>
      <c r="K1604" t="s">
        <v>4883</v>
      </c>
      <c r="L1604" t="s">
        <v>4884</v>
      </c>
      <c r="M1604" t="s">
        <v>769</v>
      </c>
      <c r="N1604" t="s">
        <v>40</v>
      </c>
      <c r="O1604">
        <v>19624</v>
      </c>
      <c r="P1604">
        <v>24084</v>
      </c>
      <c r="Q1604" t="s">
        <v>41</v>
      </c>
      <c r="R1604">
        <v>691</v>
      </c>
      <c r="S1604" s="2">
        <v>45305</v>
      </c>
      <c r="T1604" t="s">
        <v>42</v>
      </c>
      <c r="U1604">
        <v>0</v>
      </c>
      <c r="V1604" t="s">
        <v>106</v>
      </c>
      <c r="W1604">
        <v>725</v>
      </c>
      <c r="X1604" t="s">
        <v>44</v>
      </c>
      <c r="Y1604" t="s">
        <v>45</v>
      </c>
      <c r="Z1604">
        <v>0</v>
      </c>
      <c r="AA1604">
        <v>528</v>
      </c>
      <c r="AB1604">
        <v>22579</v>
      </c>
      <c r="AC1604" t="s">
        <v>73</v>
      </c>
    </row>
    <row r="1605" spans="1:29" x14ac:dyDescent="0.3">
      <c r="A1605" s="1" t="s">
        <v>47</v>
      </c>
      <c r="B1605" t="s">
        <v>48</v>
      </c>
      <c r="C1605" t="s">
        <v>4885</v>
      </c>
      <c r="D1605" t="s">
        <v>169</v>
      </c>
      <c r="E1605">
        <v>9</v>
      </c>
      <c r="F1605" t="s">
        <v>33</v>
      </c>
      <c r="G1605" t="s">
        <v>728</v>
      </c>
      <c r="H1605" t="s">
        <v>79</v>
      </c>
      <c r="I1605" t="s">
        <v>4886</v>
      </c>
      <c r="J1605" t="s">
        <v>224</v>
      </c>
      <c r="K1605" t="s">
        <v>4887</v>
      </c>
      <c r="L1605" t="s">
        <v>4888</v>
      </c>
      <c r="M1605" t="s">
        <v>220</v>
      </c>
      <c r="N1605" t="s">
        <v>94</v>
      </c>
      <c r="O1605">
        <v>22137</v>
      </c>
      <c r="P1605">
        <v>25511</v>
      </c>
      <c r="Q1605" t="s">
        <v>95</v>
      </c>
      <c r="R1605">
        <v>915</v>
      </c>
      <c r="S1605" s="2">
        <v>44752</v>
      </c>
      <c r="T1605" t="s">
        <v>42</v>
      </c>
      <c r="U1605">
        <v>0</v>
      </c>
      <c r="V1605" t="s">
        <v>106</v>
      </c>
      <c r="W1605">
        <v>428</v>
      </c>
      <c r="X1605" t="s">
        <v>44</v>
      </c>
      <c r="Y1605" t="s">
        <v>45</v>
      </c>
      <c r="Z1605">
        <v>0</v>
      </c>
      <c r="AA1605">
        <v>86</v>
      </c>
      <c r="AB1605">
        <v>22793</v>
      </c>
      <c r="AC1605" t="s">
        <v>107</v>
      </c>
    </row>
    <row r="1606" spans="1:29" x14ac:dyDescent="0.3">
      <c r="A1606" s="1" t="s">
        <v>47</v>
      </c>
      <c r="B1606" t="s">
        <v>234</v>
      </c>
      <c r="C1606" t="s">
        <v>2589</v>
      </c>
      <c r="D1606" t="s">
        <v>119</v>
      </c>
      <c r="E1606">
        <v>6</v>
      </c>
      <c r="F1606" t="s">
        <v>271</v>
      </c>
      <c r="G1606" t="s">
        <v>689</v>
      </c>
      <c r="H1606" t="s">
        <v>35</v>
      </c>
      <c r="I1606" t="s">
        <v>849</v>
      </c>
      <c r="J1606" t="s">
        <v>553</v>
      </c>
      <c r="K1606" t="s">
        <v>4889</v>
      </c>
      <c r="L1606" t="s">
        <v>4890</v>
      </c>
      <c r="M1606" t="s">
        <v>984</v>
      </c>
      <c r="N1606" t="s">
        <v>94</v>
      </c>
      <c r="O1606">
        <v>6977</v>
      </c>
      <c r="P1606">
        <v>10446</v>
      </c>
      <c r="Q1606" t="s">
        <v>41</v>
      </c>
      <c r="R1606">
        <v>103</v>
      </c>
      <c r="S1606" s="2">
        <v>44323</v>
      </c>
      <c r="T1606" t="s">
        <v>42</v>
      </c>
      <c r="U1606">
        <v>0</v>
      </c>
      <c r="V1606" t="s">
        <v>43</v>
      </c>
      <c r="W1606">
        <v>545</v>
      </c>
      <c r="X1606" t="s">
        <v>44</v>
      </c>
      <c r="Y1606" t="s">
        <v>61</v>
      </c>
      <c r="Z1606">
        <v>0</v>
      </c>
      <c r="AA1606">
        <v>922</v>
      </c>
      <c r="AB1606">
        <v>9109</v>
      </c>
      <c r="AC1606" t="s">
        <v>107</v>
      </c>
    </row>
    <row r="1607" spans="1:29" x14ac:dyDescent="0.3">
      <c r="A1607" s="1" t="s">
        <v>29</v>
      </c>
      <c r="B1607" t="s">
        <v>30</v>
      </c>
      <c r="C1607" t="s">
        <v>1024</v>
      </c>
      <c r="D1607" t="s">
        <v>236</v>
      </c>
      <c r="E1607">
        <v>3</v>
      </c>
      <c r="F1607" t="s">
        <v>129</v>
      </c>
      <c r="G1607" t="s">
        <v>130</v>
      </c>
      <c r="H1607" t="s">
        <v>35</v>
      </c>
      <c r="I1607" t="s">
        <v>803</v>
      </c>
      <c r="J1607" t="s">
        <v>1076</v>
      </c>
      <c r="K1607" t="s">
        <v>4891</v>
      </c>
      <c r="L1607" t="s">
        <v>4892</v>
      </c>
      <c r="M1607" t="s">
        <v>3066</v>
      </c>
      <c r="N1607" t="s">
        <v>84</v>
      </c>
      <c r="O1607">
        <v>9687</v>
      </c>
      <c r="P1607">
        <v>11807</v>
      </c>
      <c r="Q1607" t="s">
        <v>95</v>
      </c>
      <c r="R1607">
        <v>854</v>
      </c>
      <c r="S1607" s="2">
        <v>45183</v>
      </c>
      <c r="T1607" s="2">
        <v>45188</v>
      </c>
      <c r="U1607">
        <v>0</v>
      </c>
      <c r="V1607" t="s">
        <v>85</v>
      </c>
      <c r="W1607">
        <v>700</v>
      </c>
      <c r="X1607" t="s">
        <v>60</v>
      </c>
      <c r="Y1607" t="s">
        <v>72</v>
      </c>
      <c r="Z1607">
        <v>0</v>
      </c>
      <c r="AA1607">
        <v>876</v>
      </c>
      <c r="AB1607">
        <v>11707</v>
      </c>
      <c r="AC1607" t="s">
        <v>46</v>
      </c>
    </row>
    <row r="1608" spans="1:29" x14ac:dyDescent="0.3">
      <c r="A1608" s="1" t="s">
        <v>47</v>
      </c>
      <c r="B1608" t="s">
        <v>153</v>
      </c>
      <c r="C1608" t="s">
        <v>3521</v>
      </c>
      <c r="D1608" t="s">
        <v>98</v>
      </c>
      <c r="E1608">
        <v>5</v>
      </c>
      <c r="F1608" t="s">
        <v>221</v>
      </c>
      <c r="G1608" t="s">
        <v>506</v>
      </c>
      <c r="H1608" t="s">
        <v>35</v>
      </c>
      <c r="I1608" t="s">
        <v>2994</v>
      </c>
      <c r="J1608" t="s">
        <v>822</v>
      </c>
      <c r="K1608" t="s">
        <v>4893</v>
      </c>
      <c r="L1608" t="s">
        <v>4894</v>
      </c>
      <c r="M1608" t="s">
        <v>255</v>
      </c>
      <c r="N1608" t="s">
        <v>84</v>
      </c>
      <c r="O1608">
        <v>28494</v>
      </c>
      <c r="P1608">
        <v>31960</v>
      </c>
      <c r="Q1608" t="s">
        <v>41</v>
      </c>
      <c r="R1608">
        <v>742</v>
      </c>
      <c r="S1608" s="2">
        <v>44857</v>
      </c>
      <c r="T1608" s="2">
        <v>44886</v>
      </c>
      <c r="U1608">
        <v>0</v>
      </c>
      <c r="V1608" t="s">
        <v>71</v>
      </c>
      <c r="W1608">
        <v>400</v>
      </c>
      <c r="X1608" t="s">
        <v>60</v>
      </c>
      <c r="Y1608" t="s">
        <v>61</v>
      </c>
      <c r="Z1608">
        <v>0</v>
      </c>
      <c r="AA1608">
        <v>520</v>
      </c>
      <c r="AB1608">
        <v>29649</v>
      </c>
      <c r="AC1608" t="s">
        <v>73</v>
      </c>
    </row>
    <row r="1609" spans="1:29" x14ac:dyDescent="0.3">
      <c r="A1609" s="1" t="s">
        <v>29</v>
      </c>
      <c r="B1609" t="s">
        <v>62</v>
      </c>
      <c r="C1609" t="s">
        <v>500</v>
      </c>
      <c r="D1609" t="s">
        <v>98</v>
      </c>
      <c r="E1609">
        <v>6</v>
      </c>
      <c r="F1609" t="s">
        <v>221</v>
      </c>
      <c r="G1609" t="s">
        <v>222</v>
      </c>
      <c r="H1609" t="s">
        <v>79</v>
      </c>
      <c r="I1609" t="s">
        <v>513</v>
      </c>
      <c r="J1609" t="s">
        <v>323</v>
      </c>
      <c r="K1609" t="s">
        <v>4895</v>
      </c>
      <c r="L1609" t="s">
        <v>4896</v>
      </c>
      <c r="M1609" t="s">
        <v>362</v>
      </c>
      <c r="N1609" t="s">
        <v>94</v>
      </c>
      <c r="O1609">
        <v>11786</v>
      </c>
      <c r="P1609">
        <v>14975</v>
      </c>
      <c r="Q1609" t="s">
        <v>59</v>
      </c>
      <c r="R1609">
        <v>305</v>
      </c>
      <c r="S1609" s="2">
        <v>44424</v>
      </c>
      <c r="T1609" t="s">
        <v>42</v>
      </c>
      <c r="U1609">
        <v>16150</v>
      </c>
      <c r="V1609" t="s">
        <v>71</v>
      </c>
      <c r="W1609">
        <v>735</v>
      </c>
      <c r="X1609" t="s">
        <v>44</v>
      </c>
      <c r="Y1609" t="s">
        <v>61</v>
      </c>
      <c r="Z1609">
        <v>0</v>
      </c>
      <c r="AA1609">
        <v>947</v>
      </c>
      <c r="AB1609">
        <v>14818</v>
      </c>
      <c r="AC1609" t="s">
        <v>107</v>
      </c>
    </row>
    <row r="1610" spans="1:29" x14ac:dyDescent="0.3">
      <c r="A1610" s="1" t="s">
        <v>29</v>
      </c>
      <c r="B1610" t="s">
        <v>74</v>
      </c>
      <c r="C1610" t="s">
        <v>1174</v>
      </c>
      <c r="D1610" t="s">
        <v>119</v>
      </c>
      <c r="E1610">
        <v>3</v>
      </c>
      <c r="F1610" t="s">
        <v>120</v>
      </c>
      <c r="G1610" t="s">
        <v>194</v>
      </c>
      <c r="H1610" t="s">
        <v>35</v>
      </c>
      <c r="I1610" t="s">
        <v>1210</v>
      </c>
      <c r="J1610" t="s">
        <v>566</v>
      </c>
      <c r="K1610" t="s">
        <v>4897</v>
      </c>
      <c r="L1610" t="s">
        <v>4898</v>
      </c>
      <c r="M1610" t="s">
        <v>2176</v>
      </c>
      <c r="N1610" t="s">
        <v>94</v>
      </c>
      <c r="O1610">
        <v>3253</v>
      </c>
      <c r="P1610">
        <v>6769</v>
      </c>
      <c r="Q1610" t="s">
        <v>95</v>
      </c>
      <c r="R1610">
        <v>523</v>
      </c>
      <c r="S1610" s="2">
        <v>44998</v>
      </c>
      <c r="T1610" t="s">
        <v>42</v>
      </c>
      <c r="U1610">
        <v>0</v>
      </c>
      <c r="V1610" t="s">
        <v>43</v>
      </c>
      <c r="W1610">
        <v>679</v>
      </c>
      <c r="X1610" t="s">
        <v>44</v>
      </c>
      <c r="Y1610" t="s">
        <v>45</v>
      </c>
      <c r="Z1610">
        <v>0</v>
      </c>
      <c r="AA1610">
        <v>332</v>
      </c>
      <c r="AB1610">
        <v>5028</v>
      </c>
      <c r="AC1610" t="s">
        <v>73</v>
      </c>
    </row>
    <row r="1611" spans="1:29" x14ac:dyDescent="0.3">
      <c r="A1611" s="1" t="s">
        <v>47</v>
      </c>
      <c r="B1611" t="s">
        <v>592</v>
      </c>
      <c r="C1611" t="s">
        <v>4899</v>
      </c>
      <c r="D1611" t="s">
        <v>236</v>
      </c>
      <c r="E1611">
        <v>6</v>
      </c>
      <c r="F1611" t="s">
        <v>64</v>
      </c>
      <c r="G1611" t="s">
        <v>258</v>
      </c>
      <c r="H1611" t="s">
        <v>79</v>
      </c>
      <c r="I1611" t="s">
        <v>1156</v>
      </c>
      <c r="J1611" t="s">
        <v>605</v>
      </c>
      <c r="K1611" t="s">
        <v>4900</v>
      </c>
      <c r="L1611" t="s">
        <v>4901</v>
      </c>
      <c r="M1611" t="s">
        <v>2150</v>
      </c>
      <c r="N1611" t="s">
        <v>40</v>
      </c>
      <c r="O1611">
        <v>3172</v>
      </c>
      <c r="P1611">
        <v>6070</v>
      </c>
      <c r="Q1611" t="s">
        <v>59</v>
      </c>
      <c r="R1611">
        <v>130</v>
      </c>
      <c r="S1611" s="2">
        <v>44603</v>
      </c>
      <c r="T1611" s="2">
        <v>44609</v>
      </c>
      <c r="U1611">
        <v>17981</v>
      </c>
      <c r="V1611" t="s">
        <v>71</v>
      </c>
      <c r="W1611">
        <v>505</v>
      </c>
      <c r="X1611" t="s">
        <v>60</v>
      </c>
      <c r="Y1611" t="s">
        <v>45</v>
      </c>
      <c r="Z1611">
        <v>0</v>
      </c>
      <c r="AA1611">
        <v>205</v>
      </c>
      <c r="AB1611">
        <v>3703</v>
      </c>
      <c r="AC1611" t="s">
        <v>73</v>
      </c>
    </row>
    <row r="1612" spans="1:29" x14ac:dyDescent="0.3">
      <c r="A1612" s="1" t="s">
        <v>29</v>
      </c>
      <c r="B1612" t="s">
        <v>393</v>
      </c>
      <c r="C1612" t="s">
        <v>873</v>
      </c>
      <c r="D1612" t="s">
        <v>169</v>
      </c>
      <c r="E1612">
        <v>4</v>
      </c>
      <c r="F1612" t="s">
        <v>77</v>
      </c>
      <c r="G1612" t="s">
        <v>440</v>
      </c>
      <c r="H1612" t="s">
        <v>35</v>
      </c>
      <c r="I1612" t="s">
        <v>906</v>
      </c>
      <c r="J1612" t="s">
        <v>936</v>
      </c>
      <c r="K1612" t="s">
        <v>4902</v>
      </c>
      <c r="L1612" t="s">
        <v>4903</v>
      </c>
      <c r="M1612" t="s">
        <v>1265</v>
      </c>
      <c r="N1612" t="s">
        <v>84</v>
      </c>
      <c r="O1612">
        <v>15000</v>
      </c>
      <c r="P1612">
        <v>17196</v>
      </c>
      <c r="Q1612" t="s">
        <v>59</v>
      </c>
      <c r="R1612">
        <v>8</v>
      </c>
      <c r="S1612" s="2">
        <v>44653</v>
      </c>
      <c r="T1612" s="2">
        <v>44677</v>
      </c>
      <c r="U1612">
        <v>6018</v>
      </c>
      <c r="V1612" t="s">
        <v>71</v>
      </c>
      <c r="W1612">
        <v>782</v>
      </c>
      <c r="X1612" t="s">
        <v>60</v>
      </c>
      <c r="Y1612" t="s">
        <v>61</v>
      </c>
      <c r="Z1612">
        <v>0</v>
      </c>
      <c r="AA1612">
        <v>237</v>
      </c>
      <c r="AB1612">
        <v>16563</v>
      </c>
      <c r="AC1612" t="s">
        <v>46</v>
      </c>
    </row>
    <row r="1613" spans="1:29" x14ac:dyDescent="0.3">
      <c r="A1613" s="1" t="s">
        <v>29</v>
      </c>
      <c r="B1613" t="s">
        <v>541</v>
      </c>
      <c r="C1613" t="s">
        <v>3324</v>
      </c>
      <c r="D1613" t="s">
        <v>32</v>
      </c>
      <c r="E1613">
        <v>6</v>
      </c>
      <c r="F1613" t="s">
        <v>64</v>
      </c>
      <c r="G1613" t="s">
        <v>1599</v>
      </c>
      <c r="H1613" t="s">
        <v>79</v>
      </c>
      <c r="I1613" t="s">
        <v>292</v>
      </c>
      <c r="J1613" t="s">
        <v>4666</v>
      </c>
      <c r="K1613">
        <v>8791689643</v>
      </c>
      <c r="L1613" t="s">
        <v>4904</v>
      </c>
      <c r="M1613" t="s">
        <v>1715</v>
      </c>
      <c r="N1613" t="s">
        <v>40</v>
      </c>
      <c r="O1613">
        <v>7036</v>
      </c>
      <c r="P1613">
        <v>11813</v>
      </c>
      <c r="Q1613" t="s">
        <v>95</v>
      </c>
      <c r="R1613">
        <v>96</v>
      </c>
      <c r="S1613" s="2">
        <v>44310</v>
      </c>
      <c r="T1613" t="s">
        <v>42</v>
      </c>
      <c r="U1613">
        <v>0</v>
      </c>
      <c r="V1613" t="s">
        <v>106</v>
      </c>
      <c r="W1613">
        <v>669</v>
      </c>
      <c r="X1613" t="s">
        <v>44</v>
      </c>
      <c r="Y1613" t="s">
        <v>45</v>
      </c>
      <c r="Z1613">
        <v>0</v>
      </c>
      <c r="AA1613">
        <v>675</v>
      </c>
      <c r="AB1613">
        <v>8519</v>
      </c>
      <c r="AC1613" t="s">
        <v>46</v>
      </c>
    </row>
    <row r="1614" spans="1:29" x14ac:dyDescent="0.3">
      <c r="A1614" s="1" t="s">
        <v>47</v>
      </c>
      <c r="B1614" t="s">
        <v>161</v>
      </c>
      <c r="C1614" t="s">
        <v>1487</v>
      </c>
      <c r="D1614" t="s">
        <v>119</v>
      </c>
      <c r="E1614">
        <v>7</v>
      </c>
      <c r="F1614" t="s">
        <v>33</v>
      </c>
      <c r="G1614" t="s">
        <v>451</v>
      </c>
      <c r="H1614" t="s">
        <v>35</v>
      </c>
      <c r="I1614" t="s">
        <v>1625</v>
      </c>
      <c r="J1614" t="s">
        <v>4905</v>
      </c>
      <c r="K1614" t="s">
        <v>4906</v>
      </c>
      <c r="L1614" t="s">
        <v>4907</v>
      </c>
      <c r="M1614" t="s">
        <v>618</v>
      </c>
      <c r="N1614" t="s">
        <v>94</v>
      </c>
      <c r="O1614">
        <v>18943</v>
      </c>
      <c r="P1614">
        <v>22445</v>
      </c>
      <c r="Q1614" t="s">
        <v>41</v>
      </c>
      <c r="R1614">
        <v>922</v>
      </c>
      <c r="S1614" s="2">
        <v>44487</v>
      </c>
      <c r="T1614" t="s">
        <v>42</v>
      </c>
      <c r="U1614">
        <v>0</v>
      </c>
      <c r="V1614" t="s">
        <v>85</v>
      </c>
      <c r="W1614">
        <v>580</v>
      </c>
      <c r="X1614" t="s">
        <v>44</v>
      </c>
      <c r="Y1614" t="s">
        <v>45</v>
      </c>
      <c r="Z1614">
        <v>0</v>
      </c>
      <c r="AA1614">
        <v>555</v>
      </c>
      <c r="AB1614">
        <v>22262</v>
      </c>
      <c r="AC1614" t="s">
        <v>46</v>
      </c>
    </row>
    <row r="1615" spans="1:29" x14ac:dyDescent="0.3">
      <c r="A1615" s="1" t="s">
        <v>29</v>
      </c>
      <c r="B1615" t="s">
        <v>62</v>
      </c>
      <c r="C1615" t="s">
        <v>4252</v>
      </c>
      <c r="D1615" t="s">
        <v>387</v>
      </c>
      <c r="E1615">
        <v>10</v>
      </c>
      <c r="F1615" t="s">
        <v>51</v>
      </c>
      <c r="G1615" t="s">
        <v>1069</v>
      </c>
      <c r="H1615" t="s">
        <v>35</v>
      </c>
      <c r="I1615" t="s">
        <v>832</v>
      </c>
      <c r="J1615" t="s">
        <v>2602</v>
      </c>
      <c r="K1615" t="s">
        <v>4908</v>
      </c>
      <c r="L1615" t="s">
        <v>4909</v>
      </c>
      <c r="M1615" t="s">
        <v>584</v>
      </c>
      <c r="N1615" t="s">
        <v>40</v>
      </c>
      <c r="O1615">
        <v>26095</v>
      </c>
      <c r="P1615">
        <v>28812</v>
      </c>
      <c r="Q1615" t="s">
        <v>95</v>
      </c>
      <c r="R1615">
        <v>573</v>
      </c>
      <c r="S1615" s="2">
        <v>44555</v>
      </c>
      <c r="T1615" s="2">
        <v>44585</v>
      </c>
      <c r="U1615">
        <v>0</v>
      </c>
      <c r="V1615" t="s">
        <v>43</v>
      </c>
      <c r="W1615">
        <v>779</v>
      </c>
      <c r="X1615" t="s">
        <v>60</v>
      </c>
      <c r="Y1615" t="s">
        <v>45</v>
      </c>
      <c r="Z1615">
        <v>0</v>
      </c>
      <c r="AA1615">
        <v>830</v>
      </c>
      <c r="AB1615">
        <v>27148</v>
      </c>
      <c r="AC1615" t="s">
        <v>73</v>
      </c>
    </row>
    <row r="1616" spans="1:29" x14ac:dyDescent="0.3">
      <c r="A1616" s="1" t="s">
        <v>29</v>
      </c>
      <c r="B1616" t="s">
        <v>327</v>
      </c>
      <c r="C1616" t="s">
        <v>1016</v>
      </c>
      <c r="D1616" t="s">
        <v>185</v>
      </c>
      <c r="E1616">
        <v>1</v>
      </c>
      <c r="F1616" t="s">
        <v>120</v>
      </c>
      <c r="G1616" t="s">
        <v>489</v>
      </c>
      <c r="H1616" t="s">
        <v>35</v>
      </c>
      <c r="I1616" t="s">
        <v>935</v>
      </c>
      <c r="J1616" t="s">
        <v>706</v>
      </c>
      <c r="K1616" t="s">
        <v>4910</v>
      </c>
      <c r="L1616" t="s">
        <v>4911</v>
      </c>
      <c r="M1616" t="s">
        <v>769</v>
      </c>
      <c r="N1616" t="s">
        <v>94</v>
      </c>
      <c r="O1616">
        <v>23523</v>
      </c>
      <c r="P1616">
        <v>27583</v>
      </c>
      <c r="Q1616" t="s">
        <v>41</v>
      </c>
      <c r="R1616">
        <v>9</v>
      </c>
      <c r="S1616" s="2">
        <v>44575</v>
      </c>
      <c r="T1616" t="s">
        <v>42</v>
      </c>
      <c r="U1616">
        <v>0</v>
      </c>
      <c r="V1616" t="s">
        <v>43</v>
      </c>
      <c r="W1616">
        <v>632</v>
      </c>
      <c r="X1616" t="s">
        <v>44</v>
      </c>
      <c r="Y1616" t="s">
        <v>45</v>
      </c>
      <c r="Z1616">
        <v>0</v>
      </c>
      <c r="AA1616">
        <v>948</v>
      </c>
      <c r="AB1616">
        <v>24578</v>
      </c>
      <c r="AC1616" t="s">
        <v>73</v>
      </c>
    </row>
    <row r="1617" spans="1:29" x14ac:dyDescent="0.3">
      <c r="A1617" s="1" t="s">
        <v>29</v>
      </c>
      <c r="B1617" t="s">
        <v>96</v>
      </c>
      <c r="C1617" t="s">
        <v>1496</v>
      </c>
      <c r="D1617" t="s">
        <v>155</v>
      </c>
      <c r="E1617">
        <v>3</v>
      </c>
      <c r="F1617" t="s">
        <v>271</v>
      </c>
      <c r="G1617" t="s">
        <v>272</v>
      </c>
      <c r="H1617" t="s">
        <v>35</v>
      </c>
      <c r="I1617" t="s">
        <v>883</v>
      </c>
      <c r="J1617" t="s">
        <v>3907</v>
      </c>
      <c r="K1617" t="s">
        <v>4912</v>
      </c>
      <c r="L1617" t="s">
        <v>4913</v>
      </c>
      <c r="M1617" t="s">
        <v>818</v>
      </c>
      <c r="N1617" t="s">
        <v>40</v>
      </c>
      <c r="O1617">
        <v>6356</v>
      </c>
      <c r="P1617">
        <v>11071</v>
      </c>
      <c r="Q1617" t="s">
        <v>59</v>
      </c>
      <c r="R1617">
        <v>576</v>
      </c>
      <c r="S1617" s="2">
        <v>45055</v>
      </c>
      <c r="T1617" t="s">
        <v>42</v>
      </c>
      <c r="U1617">
        <v>8698</v>
      </c>
      <c r="V1617" t="s">
        <v>106</v>
      </c>
      <c r="W1617">
        <v>797</v>
      </c>
      <c r="X1617" t="s">
        <v>44</v>
      </c>
      <c r="Y1617" t="s">
        <v>72</v>
      </c>
      <c r="Z1617">
        <v>0</v>
      </c>
      <c r="AA1617">
        <v>421</v>
      </c>
      <c r="AB1617">
        <v>8116</v>
      </c>
      <c r="AC1617" t="s">
        <v>73</v>
      </c>
    </row>
    <row r="1618" spans="1:29" x14ac:dyDescent="0.3">
      <c r="A1618" s="1" t="s">
        <v>29</v>
      </c>
      <c r="B1618" t="s">
        <v>96</v>
      </c>
      <c r="C1618" t="s">
        <v>893</v>
      </c>
      <c r="D1618" t="s">
        <v>138</v>
      </c>
      <c r="E1618">
        <v>1</v>
      </c>
      <c r="F1618" t="s">
        <v>77</v>
      </c>
      <c r="G1618" t="s">
        <v>264</v>
      </c>
      <c r="H1618" t="s">
        <v>35</v>
      </c>
      <c r="I1618" t="s">
        <v>894</v>
      </c>
      <c r="J1618" t="s">
        <v>4914</v>
      </c>
      <c r="K1618" t="s">
        <v>4915</v>
      </c>
      <c r="L1618" t="s">
        <v>4916</v>
      </c>
      <c r="M1618" t="s">
        <v>199</v>
      </c>
      <c r="N1618" t="s">
        <v>84</v>
      </c>
      <c r="O1618">
        <v>3935</v>
      </c>
      <c r="P1618">
        <v>8493</v>
      </c>
      <c r="Q1618" t="s">
        <v>95</v>
      </c>
      <c r="R1618">
        <v>162</v>
      </c>
      <c r="S1618" s="2">
        <v>44507</v>
      </c>
      <c r="T1618" t="s">
        <v>42</v>
      </c>
      <c r="U1618">
        <v>0</v>
      </c>
      <c r="V1618" t="s">
        <v>106</v>
      </c>
      <c r="W1618">
        <v>576</v>
      </c>
      <c r="X1618" t="s">
        <v>44</v>
      </c>
      <c r="Y1618" t="s">
        <v>45</v>
      </c>
      <c r="Z1618">
        <v>0</v>
      </c>
      <c r="AA1618">
        <v>535</v>
      </c>
      <c r="AB1618">
        <v>8192</v>
      </c>
      <c r="AC1618" t="s">
        <v>46</v>
      </c>
    </row>
    <row r="1619" spans="1:29" x14ac:dyDescent="0.3">
      <c r="A1619" s="1" t="s">
        <v>29</v>
      </c>
      <c r="B1619" t="s">
        <v>96</v>
      </c>
      <c r="C1619" t="s">
        <v>2169</v>
      </c>
      <c r="D1619" t="s">
        <v>178</v>
      </c>
      <c r="E1619">
        <v>1</v>
      </c>
      <c r="F1619" t="s">
        <v>51</v>
      </c>
      <c r="G1619" t="s">
        <v>1075</v>
      </c>
      <c r="H1619" t="s">
        <v>35</v>
      </c>
      <c r="I1619" t="s">
        <v>1841</v>
      </c>
      <c r="J1619" t="s">
        <v>1497</v>
      </c>
      <c r="K1619" t="s">
        <v>4917</v>
      </c>
      <c r="L1619" t="s">
        <v>4918</v>
      </c>
      <c r="M1619" t="s">
        <v>2382</v>
      </c>
      <c r="N1619" t="s">
        <v>40</v>
      </c>
      <c r="O1619">
        <v>27121</v>
      </c>
      <c r="P1619">
        <v>30592</v>
      </c>
      <c r="Q1619" t="s">
        <v>59</v>
      </c>
      <c r="R1619">
        <v>364</v>
      </c>
      <c r="S1619" s="2">
        <v>44431</v>
      </c>
      <c r="T1619" s="2">
        <v>44441</v>
      </c>
      <c r="U1619">
        <v>34237</v>
      </c>
      <c r="V1619" t="s">
        <v>43</v>
      </c>
      <c r="W1619">
        <v>778</v>
      </c>
      <c r="X1619" t="s">
        <v>60</v>
      </c>
      <c r="Y1619" t="s">
        <v>45</v>
      </c>
      <c r="Z1619">
        <v>0</v>
      </c>
      <c r="AA1619">
        <v>16</v>
      </c>
      <c r="AB1619">
        <v>30268</v>
      </c>
      <c r="AC1619" t="s">
        <v>46</v>
      </c>
    </row>
    <row r="1620" spans="1:29" x14ac:dyDescent="0.3">
      <c r="A1620" s="1" t="s">
        <v>47</v>
      </c>
      <c r="B1620" t="s">
        <v>136</v>
      </c>
      <c r="C1620" t="s">
        <v>200</v>
      </c>
      <c r="D1620" t="s">
        <v>76</v>
      </c>
      <c r="E1620">
        <v>2</v>
      </c>
      <c r="F1620" t="s">
        <v>120</v>
      </c>
      <c r="G1620" t="s">
        <v>543</v>
      </c>
      <c r="H1620" t="s">
        <v>79</v>
      </c>
      <c r="I1620" t="s">
        <v>771</v>
      </c>
      <c r="J1620" t="s">
        <v>4919</v>
      </c>
      <c r="K1620" t="s">
        <v>4920</v>
      </c>
      <c r="L1620" t="s">
        <v>4921</v>
      </c>
      <c r="M1620" t="s">
        <v>2086</v>
      </c>
      <c r="N1620" t="s">
        <v>84</v>
      </c>
      <c r="O1620">
        <v>19574</v>
      </c>
      <c r="P1620">
        <v>24108</v>
      </c>
      <c r="Q1620" t="s">
        <v>59</v>
      </c>
      <c r="R1620">
        <v>826</v>
      </c>
      <c r="S1620" s="2">
        <v>44657</v>
      </c>
      <c r="T1620" t="s">
        <v>42</v>
      </c>
      <c r="U1620">
        <v>7894</v>
      </c>
      <c r="V1620" t="s">
        <v>106</v>
      </c>
      <c r="W1620">
        <v>833</v>
      </c>
      <c r="X1620" t="s">
        <v>44</v>
      </c>
      <c r="Y1620" t="s">
        <v>61</v>
      </c>
      <c r="Z1620">
        <v>0</v>
      </c>
      <c r="AA1620">
        <v>163</v>
      </c>
      <c r="AB1620">
        <v>21896</v>
      </c>
      <c r="AC1620" t="s">
        <v>46</v>
      </c>
    </row>
    <row r="1621" spans="1:29" x14ac:dyDescent="0.3">
      <c r="A1621" s="1" t="s">
        <v>47</v>
      </c>
      <c r="B1621" t="s">
        <v>48</v>
      </c>
      <c r="C1621" t="s">
        <v>297</v>
      </c>
      <c r="D1621" t="s">
        <v>257</v>
      </c>
      <c r="E1621">
        <v>5</v>
      </c>
      <c r="F1621" t="s">
        <v>51</v>
      </c>
      <c r="G1621" t="s">
        <v>237</v>
      </c>
      <c r="H1621" t="s">
        <v>35</v>
      </c>
      <c r="I1621" t="s">
        <v>4922</v>
      </c>
      <c r="J1621" t="s">
        <v>2543</v>
      </c>
      <c r="K1621" t="s">
        <v>4923</v>
      </c>
      <c r="L1621" t="s">
        <v>4924</v>
      </c>
      <c r="M1621" t="s">
        <v>385</v>
      </c>
      <c r="N1621" t="s">
        <v>84</v>
      </c>
      <c r="O1621">
        <v>16775</v>
      </c>
      <c r="P1621">
        <v>21560</v>
      </c>
      <c r="Q1621" t="s">
        <v>95</v>
      </c>
      <c r="R1621">
        <v>467</v>
      </c>
      <c r="S1621" s="2">
        <v>45250</v>
      </c>
      <c r="T1621" s="2">
        <v>45267</v>
      </c>
      <c r="U1621">
        <v>0</v>
      </c>
      <c r="V1621" t="s">
        <v>43</v>
      </c>
      <c r="W1621">
        <v>561</v>
      </c>
      <c r="X1621" t="s">
        <v>60</v>
      </c>
      <c r="Y1621" t="s">
        <v>61</v>
      </c>
      <c r="Z1621">
        <v>0</v>
      </c>
      <c r="AA1621">
        <v>329</v>
      </c>
      <c r="AB1621">
        <v>17555</v>
      </c>
      <c r="AC1621" t="s">
        <v>107</v>
      </c>
    </row>
    <row r="1622" spans="1:29" x14ac:dyDescent="0.3">
      <c r="A1622" s="1" t="s">
        <v>47</v>
      </c>
      <c r="B1622" t="s">
        <v>176</v>
      </c>
      <c r="C1622" t="s">
        <v>4412</v>
      </c>
      <c r="D1622" t="s">
        <v>352</v>
      </c>
      <c r="E1622">
        <v>8</v>
      </c>
      <c r="F1622" t="s">
        <v>129</v>
      </c>
      <c r="G1622" t="s">
        <v>130</v>
      </c>
      <c r="H1622" t="s">
        <v>79</v>
      </c>
      <c r="I1622" t="s">
        <v>530</v>
      </c>
      <c r="J1622" t="s">
        <v>293</v>
      </c>
      <c r="K1622" t="s">
        <v>4925</v>
      </c>
      <c r="L1622" t="s">
        <v>1742</v>
      </c>
      <c r="M1622" t="s">
        <v>1665</v>
      </c>
      <c r="N1622" t="s">
        <v>58</v>
      </c>
      <c r="O1622">
        <v>17871</v>
      </c>
      <c r="P1622">
        <v>21988</v>
      </c>
      <c r="Q1622" t="s">
        <v>41</v>
      </c>
      <c r="R1622">
        <v>524</v>
      </c>
      <c r="S1622" s="2">
        <v>45161</v>
      </c>
      <c r="T1622" s="2">
        <v>45170</v>
      </c>
      <c r="U1622">
        <v>0</v>
      </c>
      <c r="V1622" t="s">
        <v>85</v>
      </c>
      <c r="W1622">
        <v>527</v>
      </c>
      <c r="X1622" t="s">
        <v>60</v>
      </c>
      <c r="Y1622" t="s">
        <v>45</v>
      </c>
      <c r="Z1622">
        <v>4496</v>
      </c>
      <c r="AA1622">
        <v>610</v>
      </c>
      <c r="AB1622">
        <v>18354</v>
      </c>
      <c r="AC1622" t="s">
        <v>46</v>
      </c>
    </row>
    <row r="1623" spans="1:29" x14ac:dyDescent="0.3">
      <c r="A1623" s="1" t="s">
        <v>47</v>
      </c>
      <c r="B1623" t="s">
        <v>136</v>
      </c>
      <c r="C1623" t="s">
        <v>1426</v>
      </c>
      <c r="D1623" t="s">
        <v>32</v>
      </c>
      <c r="E1623">
        <v>10</v>
      </c>
      <c r="F1623" t="s">
        <v>271</v>
      </c>
      <c r="G1623" t="s">
        <v>495</v>
      </c>
      <c r="H1623" t="s">
        <v>35</v>
      </c>
      <c r="I1623" t="s">
        <v>536</v>
      </c>
      <c r="J1623" t="s">
        <v>1143</v>
      </c>
      <c r="K1623" t="s">
        <v>4926</v>
      </c>
      <c r="L1623" t="s">
        <v>4927</v>
      </c>
      <c r="M1623" t="s">
        <v>988</v>
      </c>
      <c r="N1623" t="s">
        <v>94</v>
      </c>
      <c r="O1623">
        <v>13631</v>
      </c>
      <c r="P1623">
        <v>17745</v>
      </c>
      <c r="Q1623" t="s">
        <v>41</v>
      </c>
      <c r="R1623">
        <v>235</v>
      </c>
      <c r="S1623" s="2">
        <v>44554</v>
      </c>
      <c r="T1623" s="2">
        <v>44578</v>
      </c>
      <c r="U1623">
        <v>0</v>
      </c>
      <c r="V1623" t="s">
        <v>71</v>
      </c>
      <c r="W1623">
        <v>478</v>
      </c>
      <c r="X1623" t="s">
        <v>60</v>
      </c>
      <c r="Y1623" t="s">
        <v>61</v>
      </c>
      <c r="Z1623">
        <v>0</v>
      </c>
      <c r="AA1623">
        <v>426</v>
      </c>
      <c r="AB1623">
        <v>15131</v>
      </c>
      <c r="AC1623" t="s">
        <v>46</v>
      </c>
    </row>
    <row r="1624" spans="1:29" x14ac:dyDescent="0.3">
      <c r="A1624" s="1" t="s">
        <v>47</v>
      </c>
      <c r="B1624" t="s">
        <v>161</v>
      </c>
      <c r="C1624" t="s">
        <v>1051</v>
      </c>
      <c r="D1624" t="s">
        <v>257</v>
      </c>
      <c r="E1624">
        <v>6</v>
      </c>
      <c r="F1624" t="s">
        <v>64</v>
      </c>
      <c r="G1624" t="s">
        <v>258</v>
      </c>
      <c r="H1624" t="s">
        <v>35</v>
      </c>
      <c r="I1624" t="s">
        <v>2212</v>
      </c>
      <c r="J1624" t="s">
        <v>245</v>
      </c>
      <c r="K1624" t="s">
        <v>4928</v>
      </c>
      <c r="L1624" t="s">
        <v>4929</v>
      </c>
      <c r="M1624" t="s">
        <v>167</v>
      </c>
      <c r="N1624" t="s">
        <v>58</v>
      </c>
      <c r="O1624">
        <v>5556</v>
      </c>
      <c r="P1624">
        <v>8643</v>
      </c>
      <c r="Q1624" t="s">
        <v>59</v>
      </c>
      <c r="R1624">
        <v>783</v>
      </c>
      <c r="S1624" s="2">
        <v>44702</v>
      </c>
      <c r="T1624" t="s">
        <v>42</v>
      </c>
      <c r="U1624">
        <v>49549</v>
      </c>
      <c r="V1624" t="s">
        <v>71</v>
      </c>
      <c r="W1624">
        <v>491</v>
      </c>
      <c r="X1624" t="s">
        <v>44</v>
      </c>
      <c r="Y1624" t="s">
        <v>45</v>
      </c>
      <c r="Z1624">
        <v>2969</v>
      </c>
      <c r="AA1624">
        <v>593</v>
      </c>
      <c r="AB1624">
        <v>6084</v>
      </c>
      <c r="AC1624" t="s">
        <v>46</v>
      </c>
    </row>
    <row r="1625" spans="1:29" x14ac:dyDescent="0.3">
      <c r="A1625" s="1" t="s">
        <v>29</v>
      </c>
      <c r="B1625" t="s">
        <v>62</v>
      </c>
      <c r="C1625" t="s">
        <v>569</v>
      </c>
      <c r="D1625" t="s">
        <v>50</v>
      </c>
      <c r="E1625">
        <v>9</v>
      </c>
      <c r="F1625" t="s">
        <v>221</v>
      </c>
      <c r="G1625" t="s">
        <v>1989</v>
      </c>
      <c r="H1625" t="s">
        <v>79</v>
      </c>
      <c r="I1625" t="s">
        <v>995</v>
      </c>
      <c r="J1625" t="s">
        <v>1509</v>
      </c>
      <c r="K1625" t="s">
        <v>4930</v>
      </c>
      <c r="L1625" t="s">
        <v>4931</v>
      </c>
      <c r="M1625" t="s">
        <v>326</v>
      </c>
      <c r="N1625" t="s">
        <v>84</v>
      </c>
      <c r="O1625">
        <v>16238</v>
      </c>
      <c r="P1625">
        <v>20028</v>
      </c>
      <c r="Q1625" t="s">
        <v>41</v>
      </c>
      <c r="R1625">
        <v>298</v>
      </c>
      <c r="S1625" s="2">
        <v>45014</v>
      </c>
      <c r="T1625" s="2">
        <v>45024</v>
      </c>
      <c r="U1625">
        <v>0</v>
      </c>
      <c r="V1625" t="s">
        <v>43</v>
      </c>
      <c r="W1625">
        <v>526</v>
      </c>
      <c r="X1625" t="s">
        <v>60</v>
      </c>
      <c r="Y1625" t="s">
        <v>45</v>
      </c>
      <c r="Z1625">
        <v>0</v>
      </c>
      <c r="AA1625">
        <v>206</v>
      </c>
      <c r="AB1625">
        <v>18111</v>
      </c>
      <c r="AC1625" t="s">
        <v>73</v>
      </c>
    </row>
    <row r="1626" spans="1:29" x14ac:dyDescent="0.3">
      <c r="A1626" s="1" t="s">
        <v>29</v>
      </c>
      <c r="B1626" t="s">
        <v>363</v>
      </c>
      <c r="C1626" t="s">
        <v>4932</v>
      </c>
      <c r="D1626" t="s">
        <v>178</v>
      </c>
      <c r="E1626">
        <v>4</v>
      </c>
      <c r="F1626" t="s">
        <v>120</v>
      </c>
      <c r="G1626" t="s">
        <v>820</v>
      </c>
      <c r="H1626" t="s">
        <v>35</v>
      </c>
      <c r="I1626" t="s">
        <v>1465</v>
      </c>
      <c r="J1626" t="s">
        <v>1927</v>
      </c>
      <c r="K1626" t="s">
        <v>4933</v>
      </c>
      <c r="L1626" t="s">
        <v>4934</v>
      </c>
      <c r="M1626" t="s">
        <v>456</v>
      </c>
      <c r="N1626" t="s">
        <v>84</v>
      </c>
      <c r="O1626">
        <v>22704</v>
      </c>
      <c r="P1626">
        <v>25743</v>
      </c>
      <c r="Q1626" t="s">
        <v>95</v>
      </c>
      <c r="R1626">
        <v>820</v>
      </c>
      <c r="S1626" s="2">
        <v>44367</v>
      </c>
      <c r="T1626" t="s">
        <v>42</v>
      </c>
      <c r="U1626">
        <v>0</v>
      </c>
      <c r="V1626" t="s">
        <v>71</v>
      </c>
      <c r="W1626">
        <v>607</v>
      </c>
      <c r="X1626" t="s">
        <v>44</v>
      </c>
      <c r="Y1626" t="s">
        <v>61</v>
      </c>
      <c r="Z1626">
        <v>0</v>
      </c>
      <c r="AA1626">
        <v>360</v>
      </c>
      <c r="AB1626">
        <v>25240</v>
      </c>
      <c r="AC1626" t="s">
        <v>73</v>
      </c>
    </row>
    <row r="1627" spans="1:29" x14ac:dyDescent="0.3">
      <c r="A1627" s="1" t="s">
        <v>47</v>
      </c>
      <c r="B1627" t="s">
        <v>108</v>
      </c>
      <c r="C1627" t="s">
        <v>109</v>
      </c>
      <c r="D1627" t="s">
        <v>201</v>
      </c>
      <c r="E1627">
        <v>7</v>
      </c>
      <c r="F1627" t="s">
        <v>99</v>
      </c>
      <c r="G1627" t="s">
        <v>724</v>
      </c>
      <c r="H1627" t="s">
        <v>79</v>
      </c>
      <c r="I1627" t="s">
        <v>587</v>
      </c>
      <c r="J1627" t="s">
        <v>2624</v>
      </c>
      <c r="K1627" t="s">
        <v>4935</v>
      </c>
      <c r="L1627" t="s">
        <v>4936</v>
      </c>
      <c r="M1627" t="s">
        <v>1768</v>
      </c>
      <c r="N1627" t="s">
        <v>94</v>
      </c>
      <c r="O1627">
        <v>8018</v>
      </c>
      <c r="P1627">
        <v>12309</v>
      </c>
      <c r="Q1627" t="s">
        <v>41</v>
      </c>
      <c r="R1627">
        <v>22</v>
      </c>
      <c r="S1627" s="2">
        <v>44750</v>
      </c>
      <c r="T1627" t="s">
        <v>42</v>
      </c>
      <c r="U1627">
        <v>0</v>
      </c>
      <c r="V1627" t="s">
        <v>85</v>
      </c>
      <c r="W1627">
        <v>544</v>
      </c>
      <c r="X1627" t="s">
        <v>44</v>
      </c>
      <c r="Y1627" t="s">
        <v>61</v>
      </c>
      <c r="Z1627">
        <v>0</v>
      </c>
      <c r="AA1627">
        <v>431</v>
      </c>
      <c r="AB1627">
        <v>12138</v>
      </c>
      <c r="AC1627" t="s">
        <v>107</v>
      </c>
    </row>
    <row r="1628" spans="1:29" x14ac:dyDescent="0.3">
      <c r="A1628" s="1" t="s">
        <v>47</v>
      </c>
      <c r="B1628" t="s">
        <v>176</v>
      </c>
      <c r="C1628" t="s">
        <v>1876</v>
      </c>
      <c r="D1628" t="s">
        <v>128</v>
      </c>
      <c r="E1628">
        <v>5</v>
      </c>
      <c r="F1628" t="s">
        <v>51</v>
      </c>
      <c r="G1628" t="s">
        <v>291</v>
      </c>
      <c r="H1628" t="s">
        <v>79</v>
      </c>
      <c r="I1628" t="s">
        <v>371</v>
      </c>
      <c r="J1628" t="s">
        <v>890</v>
      </c>
      <c r="K1628" t="s">
        <v>4937</v>
      </c>
      <c r="L1628" t="s">
        <v>4938</v>
      </c>
      <c r="M1628" t="s">
        <v>296</v>
      </c>
      <c r="N1628" t="s">
        <v>40</v>
      </c>
      <c r="O1628">
        <v>4578</v>
      </c>
      <c r="P1628">
        <v>6664</v>
      </c>
      <c r="Q1628" t="s">
        <v>59</v>
      </c>
      <c r="R1628">
        <v>393</v>
      </c>
      <c r="S1628" s="2">
        <v>44449</v>
      </c>
      <c r="T1628" s="2">
        <v>44465</v>
      </c>
      <c r="U1628">
        <v>27103</v>
      </c>
      <c r="V1628" t="s">
        <v>43</v>
      </c>
      <c r="W1628">
        <v>628</v>
      </c>
      <c r="X1628" t="s">
        <v>60</v>
      </c>
      <c r="Y1628" t="s">
        <v>45</v>
      </c>
      <c r="Z1628">
        <v>0</v>
      </c>
      <c r="AA1628">
        <v>97</v>
      </c>
      <c r="AB1628">
        <v>5787</v>
      </c>
      <c r="AC1628" t="s">
        <v>73</v>
      </c>
    </row>
    <row r="1629" spans="1:29" x14ac:dyDescent="0.3">
      <c r="A1629" s="1" t="s">
        <v>29</v>
      </c>
      <c r="B1629" t="s">
        <v>541</v>
      </c>
      <c r="C1629" t="s">
        <v>1165</v>
      </c>
      <c r="D1629" t="s">
        <v>155</v>
      </c>
      <c r="E1629">
        <v>3</v>
      </c>
      <c r="F1629" t="s">
        <v>51</v>
      </c>
      <c r="G1629" t="s">
        <v>710</v>
      </c>
      <c r="H1629" t="s">
        <v>35</v>
      </c>
      <c r="I1629" t="s">
        <v>458</v>
      </c>
      <c r="J1629" t="s">
        <v>141</v>
      </c>
      <c r="K1629" t="s">
        <v>4939</v>
      </c>
      <c r="L1629" t="s">
        <v>4940</v>
      </c>
      <c r="M1629" t="s">
        <v>1632</v>
      </c>
      <c r="N1629" t="s">
        <v>58</v>
      </c>
      <c r="O1629">
        <v>25223</v>
      </c>
      <c r="P1629">
        <v>29908</v>
      </c>
      <c r="Q1629" t="s">
        <v>59</v>
      </c>
      <c r="R1629">
        <v>70</v>
      </c>
      <c r="S1629" s="2">
        <v>44662</v>
      </c>
      <c r="T1629" t="s">
        <v>42</v>
      </c>
      <c r="U1629">
        <v>28927</v>
      </c>
      <c r="V1629" t="s">
        <v>85</v>
      </c>
      <c r="W1629">
        <v>496</v>
      </c>
      <c r="X1629" t="s">
        <v>44</v>
      </c>
      <c r="Y1629" t="s">
        <v>61</v>
      </c>
      <c r="Z1629">
        <v>4683</v>
      </c>
      <c r="AA1629">
        <v>648</v>
      </c>
      <c r="AB1629">
        <v>29755</v>
      </c>
      <c r="AC1629" t="s">
        <v>46</v>
      </c>
    </row>
    <row r="1630" spans="1:29" x14ac:dyDescent="0.3">
      <c r="A1630" s="1" t="s">
        <v>47</v>
      </c>
      <c r="B1630" t="s">
        <v>176</v>
      </c>
      <c r="C1630" t="s">
        <v>2306</v>
      </c>
      <c r="D1630" t="s">
        <v>128</v>
      </c>
      <c r="E1630">
        <v>5</v>
      </c>
      <c r="F1630" t="s">
        <v>77</v>
      </c>
      <c r="G1630" t="s">
        <v>1221</v>
      </c>
      <c r="H1630" t="s">
        <v>35</v>
      </c>
      <c r="I1630" t="s">
        <v>4941</v>
      </c>
      <c r="J1630" t="s">
        <v>3889</v>
      </c>
      <c r="K1630" t="s">
        <v>4942</v>
      </c>
      <c r="L1630" t="s">
        <v>4943</v>
      </c>
      <c r="M1630" t="s">
        <v>957</v>
      </c>
      <c r="N1630" t="s">
        <v>84</v>
      </c>
      <c r="O1630">
        <v>26727</v>
      </c>
      <c r="P1630">
        <v>29942</v>
      </c>
      <c r="Q1630" t="s">
        <v>41</v>
      </c>
      <c r="R1630">
        <v>264</v>
      </c>
      <c r="S1630" s="2">
        <v>45159</v>
      </c>
      <c r="T1630" s="2">
        <v>45183</v>
      </c>
      <c r="U1630">
        <v>0</v>
      </c>
      <c r="V1630" t="s">
        <v>106</v>
      </c>
      <c r="W1630">
        <v>735</v>
      </c>
      <c r="X1630" t="s">
        <v>60</v>
      </c>
      <c r="Y1630" t="s">
        <v>72</v>
      </c>
      <c r="Z1630">
        <v>0</v>
      </c>
      <c r="AA1630">
        <v>631</v>
      </c>
      <c r="AB1630">
        <v>28878</v>
      </c>
      <c r="AC1630" t="s">
        <v>107</v>
      </c>
    </row>
    <row r="1631" spans="1:29" x14ac:dyDescent="0.3">
      <c r="A1631" s="1" t="s">
        <v>47</v>
      </c>
      <c r="B1631" t="s">
        <v>161</v>
      </c>
      <c r="C1631" t="s">
        <v>1487</v>
      </c>
      <c r="D1631" t="s">
        <v>155</v>
      </c>
      <c r="E1631">
        <v>1</v>
      </c>
      <c r="F1631" t="s">
        <v>77</v>
      </c>
      <c r="G1631" t="s">
        <v>932</v>
      </c>
      <c r="H1631" t="s">
        <v>79</v>
      </c>
      <c r="I1631" t="s">
        <v>530</v>
      </c>
      <c r="J1631" t="s">
        <v>476</v>
      </c>
      <c r="K1631" t="s">
        <v>4944</v>
      </c>
      <c r="L1631" t="s">
        <v>4945</v>
      </c>
      <c r="M1631" t="s">
        <v>2373</v>
      </c>
      <c r="N1631" t="s">
        <v>40</v>
      </c>
      <c r="O1631">
        <v>27743</v>
      </c>
      <c r="P1631">
        <v>30951</v>
      </c>
      <c r="Q1631" t="s">
        <v>41</v>
      </c>
      <c r="R1631">
        <v>26</v>
      </c>
      <c r="S1631" s="2">
        <v>44468</v>
      </c>
      <c r="T1631" t="s">
        <v>42</v>
      </c>
      <c r="U1631">
        <v>0</v>
      </c>
      <c r="V1631" t="s">
        <v>85</v>
      </c>
      <c r="W1631">
        <v>669</v>
      </c>
      <c r="X1631" t="s">
        <v>44</v>
      </c>
      <c r="Y1631" t="s">
        <v>45</v>
      </c>
      <c r="Z1631">
        <v>0</v>
      </c>
      <c r="AA1631">
        <v>994</v>
      </c>
      <c r="AB1631">
        <v>30188</v>
      </c>
      <c r="AC1631" t="s">
        <v>46</v>
      </c>
    </row>
    <row r="1632" spans="1:29" x14ac:dyDescent="0.3">
      <c r="A1632" s="1" t="s">
        <v>29</v>
      </c>
      <c r="B1632" t="s">
        <v>541</v>
      </c>
      <c r="C1632" t="s">
        <v>1336</v>
      </c>
      <c r="D1632" t="s">
        <v>169</v>
      </c>
      <c r="E1632">
        <v>4</v>
      </c>
      <c r="F1632" t="s">
        <v>77</v>
      </c>
      <c r="G1632" t="s">
        <v>1221</v>
      </c>
      <c r="H1632" t="s">
        <v>79</v>
      </c>
      <c r="I1632" t="s">
        <v>3291</v>
      </c>
      <c r="J1632" t="s">
        <v>3107</v>
      </c>
      <c r="K1632" t="s">
        <v>4946</v>
      </c>
      <c r="L1632" t="s">
        <v>4947</v>
      </c>
      <c r="M1632" t="s">
        <v>1632</v>
      </c>
      <c r="N1632" t="s">
        <v>58</v>
      </c>
      <c r="O1632">
        <v>20972</v>
      </c>
      <c r="P1632">
        <v>24948</v>
      </c>
      <c r="Q1632" t="s">
        <v>95</v>
      </c>
      <c r="R1632">
        <v>318</v>
      </c>
      <c r="S1632" s="2">
        <v>45093</v>
      </c>
      <c r="T1632" s="2">
        <v>45094</v>
      </c>
      <c r="U1632">
        <v>0</v>
      </c>
      <c r="V1632" t="s">
        <v>85</v>
      </c>
      <c r="W1632">
        <v>590</v>
      </c>
      <c r="X1632" t="s">
        <v>60</v>
      </c>
      <c r="Y1632" t="s">
        <v>61</v>
      </c>
      <c r="Z1632">
        <v>1874</v>
      </c>
      <c r="AA1632">
        <v>399</v>
      </c>
      <c r="AB1632">
        <v>22960</v>
      </c>
      <c r="AC1632" t="s">
        <v>46</v>
      </c>
    </row>
    <row r="1633" spans="1:29" x14ac:dyDescent="0.3">
      <c r="A1633" s="1" t="s">
        <v>47</v>
      </c>
      <c r="B1633" t="s">
        <v>592</v>
      </c>
      <c r="C1633" t="s">
        <v>1350</v>
      </c>
      <c r="D1633" t="s">
        <v>119</v>
      </c>
      <c r="E1633">
        <v>5</v>
      </c>
      <c r="F1633" t="s">
        <v>99</v>
      </c>
      <c r="G1633" t="s">
        <v>579</v>
      </c>
      <c r="H1633" t="s">
        <v>35</v>
      </c>
      <c r="I1633" t="s">
        <v>4948</v>
      </c>
      <c r="J1633" t="s">
        <v>428</v>
      </c>
      <c r="K1633" t="s">
        <v>4949</v>
      </c>
      <c r="L1633" t="s">
        <v>4950</v>
      </c>
      <c r="M1633" t="s">
        <v>598</v>
      </c>
      <c r="N1633" t="s">
        <v>94</v>
      </c>
      <c r="O1633">
        <v>15454</v>
      </c>
      <c r="P1633">
        <v>20024</v>
      </c>
      <c r="Q1633" t="s">
        <v>41</v>
      </c>
      <c r="R1633">
        <v>851</v>
      </c>
      <c r="S1633" s="2">
        <v>44752</v>
      </c>
      <c r="T1633" t="s">
        <v>42</v>
      </c>
      <c r="U1633">
        <v>0</v>
      </c>
      <c r="V1633" t="s">
        <v>106</v>
      </c>
      <c r="W1633">
        <v>795</v>
      </c>
      <c r="X1633" t="s">
        <v>44</v>
      </c>
      <c r="Y1633" t="s">
        <v>45</v>
      </c>
      <c r="Z1633">
        <v>0</v>
      </c>
      <c r="AA1633">
        <v>131</v>
      </c>
      <c r="AB1633">
        <v>19215</v>
      </c>
      <c r="AC1633" t="s">
        <v>46</v>
      </c>
    </row>
    <row r="1634" spans="1:29" x14ac:dyDescent="0.3">
      <c r="A1634" s="1" t="s">
        <v>47</v>
      </c>
      <c r="B1634" t="s">
        <v>161</v>
      </c>
      <c r="C1634" t="s">
        <v>2249</v>
      </c>
      <c r="D1634" t="s">
        <v>201</v>
      </c>
      <c r="E1634">
        <v>3</v>
      </c>
      <c r="F1634" t="s">
        <v>120</v>
      </c>
      <c r="G1634" t="s">
        <v>489</v>
      </c>
      <c r="H1634" t="s">
        <v>79</v>
      </c>
      <c r="I1634" t="s">
        <v>427</v>
      </c>
      <c r="J1634" t="s">
        <v>530</v>
      </c>
      <c r="K1634" t="s">
        <v>4951</v>
      </c>
      <c r="L1634" t="s">
        <v>4952</v>
      </c>
      <c r="M1634" t="s">
        <v>687</v>
      </c>
      <c r="N1634" t="s">
        <v>84</v>
      </c>
      <c r="O1634">
        <v>28041</v>
      </c>
      <c r="P1634">
        <v>30417</v>
      </c>
      <c r="Q1634" t="s">
        <v>95</v>
      </c>
      <c r="R1634">
        <v>623</v>
      </c>
      <c r="S1634" s="2">
        <v>44631</v>
      </c>
      <c r="T1634" t="s">
        <v>42</v>
      </c>
      <c r="U1634">
        <v>0</v>
      </c>
      <c r="V1634" t="s">
        <v>71</v>
      </c>
      <c r="W1634">
        <v>837</v>
      </c>
      <c r="X1634" t="s">
        <v>44</v>
      </c>
      <c r="Y1634" t="s">
        <v>61</v>
      </c>
      <c r="Z1634">
        <v>0</v>
      </c>
      <c r="AA1634">
        <v>804</v>
      </c>
      <c r="AB1634">
        <v>28146</v>
      </c>
      <c r="AC1634" t="s">
        <v>73</v>
      </c>
    </row>
    <row r="1635" spans="1:29" x14ac:dyDescent="0.3">
      <c r="A1635" s="1" t="s">
        <v>47</v>
      </c>
      <c r="B1635" t="s">
        <v>48</v>
      </c>
      <c r="C1635" t="s">
        <v>4953</v>
      </c>
      <c r="D1635" t="s">
        <v>110</v>
      </c>
      <c r="E1635">
        <v>3</v>
      </c>
      <c r="F1635" t="s">
        <v>129</v>
      </c>
      <c r="G1635" t="s">
        <v>163</v>
      </c>
      <c r="H1635" t="s">
        <v>79</v>
      </c>
      <c r="I1635" t="s">
        <v>756</v>
      </c>
      <c r="J1635" t="s">
        <v>4247</v>
      </c>
      <c r="K1635" t="s">
        <v>4954</v>
      </c>
      <c r="L1635" t="s">
        <v>4955</v>
      </c>
      <c r="M1635" t="s">
        <v>556</v>
      </c>
      <c r="N1635" t="s">
        <v>84</v>
      </c>
      <c r="O1635">
        <v>12099</v>
      </c>
      <c r="P1635">
        <v>15022</v>
      </c>
      <c r="Q1635" t="s">
        <v>41</v>
      </c>
      <c r="R1635">
        <v>596</v>
      </c>
      <c r="S1635" s="2">
        <v>45171</v>
      </c>
      <c r="T1635" s="2">
        <v>45182</v>
      </c>
      <c r="U1635">
        <v>0</v>
      </c>
      <c r="V1635" t="s">
        <v>106</v>
      </c>
      <c r="W1635">
        <v>682</v>
      </c>
      <c r="X1635" t="s">
        <v>60</v>
      </c>
      <c r="Y1635" t="s">
        <v>45</v>
      </c>
      <c r="Z1635">
        <v>0</v>
      </c>
      <c r="AA1635">
        <v>931</v>
      </c>
      <c r="AB1635">
        <v>12268</v>
      </c>
      <c r="AC1635" t="s">
        <v>107</v>
      </c>
    </row>
    <row r="1636" spans="1:29" x14ac:dyDescent="0.3">
      <c r="A1636" s="1" t="s">
        <v>29</v>
      </c>
      <c r="B1636" t="s">
        <v>327</v>
      </c>
      <c r="C1636" t="s">
        <v>1016</v>
      </c>
      <c r="D1636" t="s">
        <v>98</v>
      </c>
      <c r="E1636">
        <v>1</v>
      </c>
      <c r="F1636" t="s">
        <v>186</v>
      </c>
      <c r="G1636" t="s">
        <v>535</v>
      </c>
      <c r="H1636" t="s">
        <v>79</v>
      </c>
      <c r="I1636" t="s">
        <v>1418</v>
      </c>
      <c r="J1636" t="s">
        <v>211</v>
      </c>
      <c r="K1636" t="s">
        <v>4956</v>
      </c>
      <c r="L1636" t="s">
        <v>4957</v>
      </c>
      <c r="M1636" t="s">
        <v>591</v>
      </c>
      <c r="N1636" t="s">
        <v>84</v>
      </c>
      <c r="O1636">
        <v>29712</v>
      </c>
      <c r="P1636">
        <v>33252</v>
      </c>
      <c r="Q1636" t="s">
        <v>41</v>
      </c>
      <c r="R1636">
        <v>985</v>
      </c>
      <c r="S1636" s="2">
        <v>45295</v>
      </c>
      <c r="T1636" s="2">
        <v>45317</v>
      </c>
      <c r="U1636">
        <v>0</v>
      </c>
      <c r="V1636" t="s">
        <v>43</v>
      </c>
      <c r="W1636">
        <v>761</v>
      </c>
      <c r="X1636" t="s">
        <v>60</v>
      </c>
      <c r="Y1636" t="s">
        <v>45</v>
      </c>
      <c r="Z1636">
        <v>0</v>
      </c>
      <c r="AA1636">
        <v>252</v>
      </c>
      <c r="AB1636">
        <v>30484</v>
      </c>
      <c r="AC1636" t="s">
        <v>73</v>
      </c>
    </row>
    <row r="1637" spans="1:29" x14ac:dyDescent="0.3">
      <c r="A1637" s="1" t="s">
        <v>47</v>
      </c>
      <c r="B1637" t="s">
        <v>48</v>
      </c>
      <c r="C1637" t="s">
        <v>381</v>
      </c>
      <c r="D1637" t="s">
        <v>32</v>
      </c>
      <c r="E1637">
        <v>3</v>
      </c>
      <c r="F1637" t="s">
        <v>129</v>
      </c>
      <c r="G1637" t="s">
        <v>700</v>
      </c>
      <c r="H1637" t="s">
        <v>35</v>
      </c>
      <c r="I1637" t="s">
        <v>1008</v>
      </c>
      <c r="J1637" t="s">
        <v>4958</v>
      </c>
      <c r="K1637" t="s">
        <v>4959</v>
      </c>
      <c r="L1637" t="s">
        <v>4960</v>
      </c>
      <c r="M1637" t="s">
        <v>303</v>
      </c>
      <c r="N1637" t="s">
        <v>84</v>
      </c>
      <c r="O1637">
        <v>29550</v>
      </c>
      <c r="P1637">
        <v>32632</v>
      </c>
      <c r="Q1637" t="s">
        <v>95</v>
      </c>
      <c r="R1637">
        <v>679</v>
      </c>
      <c r="S1637" s="2">
        <v>44676</v>
      </c>
      <c r="T1637" s="2">
        <v>44692</v>
      </c>
      <c r="U1637">
        <v>0</v>
      </c>
      <c r="V1637" t="s">
        <v>43</v>
      </c>
      <c r="W1637">
        <v>480</v>
      </c>
      <c r="X1637" t="s">
        <v>60</v>
      </c>
      <c r="Y1637" t="s">
        <v>45</v>
      </c>
      <c r="Z1637">
        <v>0</v>
      </c>
      <c r="AA1637">
        <v>236</v>
      </c>
      <c r="AB1637">
        <v>31244</v>
      </c>
      <c r="AC1637" t="s">
        <v>46</v>
      </c>
    </row>
    <row r="1638" spans="1:29" x14ac:dyDescent="0.3">
      <c r="A1638" s="1" t="s">
        <v>29</v>
      </c>
      <c r="B1638" t="s">
        <v>393</v>
      </c>
      <c r="C1638" t="s">
        <v>4317</v>
      </c>
      <c r="D1638" t="s">
        <v>178</v>
      </c>
      <c r="E1638">
        <v>10</v>
      </c>
      <c r="F1638" t="s">
        <v>64</v>
      </c>
      <c r="G1638" t="s">
        <v>376</v>
      </c>
      <c r="H1638" t="s">
        <v>35</v>
      </c>
      <c r="I1638" t="s">
        <v>1379</v>
      </c>
      <c r="J1638" t="s">
        <v>366</v>
      </c>
      <c r="K1638" t="s">
        <v>4961</v>
      </c>
      <c r="L1638" t="s">
        <v>4962</v>
      </c>
      <c r="M1638" t="s">
        <v>1265</v>
      </c>
      <c r="N1638" t="s">
        <v>40</v>
      </c>
      <c r="O1638">
        <v>27198</v>
      </c>
      <c r="P1638">
        <v>31640</v>
      </c>
      <c r="Q1638" t="s">
        <v>59</v>
      </c>
      <c r="R1638">
        <v>498</v>
      </c>
      <c r="S1638" s="2">
        <v>45032</v>
      </c>
      <c r="T1638" s="2">
        <v>45041</v>
      </c>
      <c r="U1638">
        <v>24251</v>
      </c>
      <c r="V1638" t="s">
        <v>85</v>
      </c>
      <c r="W1638">
        <v>516</v>
      </c>
      <c r="X1638" t="s">
        <v>60</v>
      </c>
      <c r="Y1638" t="s">
        <v>45</v>
      </c>
      <c r="Z1638">
        <v>0</v>
      </c>
      <c r="AA1638">
        <v>690</v>
      </c>
      <c r="AB1638">
        <v>27587</v>
      </c>
      <c r="AC1638" t="s">
        <v>73</v>
      </c>
    </row>
    <row r="1639" spans="1:29" x14ac:dyDescent="0.3">
      <c r="A1639" s="1" t="s">
        <v>47</v>
      </c>
      <c r="B1639" t="s">
        <v>592</v>
      </c>
      <c r="C1639" t="s">
        <v>2164</v>
      </c>
      <c r="D1639" t="s">
        <v>387</v>
      </c>
      <c r="E1639">
        <v>6</v>
      </c>
      <c r="F1639" t="s">
        <v>271</v>
      </c>
      <c r="G1639" t="s">
        <v>1060</v>
      </c>
      <c r="H1639" t="s">
        <v>35</v>
      </c>
      <c r="I1639" t="s">
        <v>1465</v>
      </c>
      <c r="J1639" t="s">
        <v>2799</v>
      </c>
      <c r="K1639" t="s">
        <v>4963</v>
      </c>
      <c r="L1639" t="s">
        <v>4964</v>
      </c>
      <c r="M1639" t="s">
        <v>1449</v>
      </c>
      <c r="N1639" t="s">
        <v>84</v>
      </c>
      <c r="O1639">
        <v>22972</v>
      </c>
      <c r="P1639">
        <v>25605</v>
      </c>
      <c r="Q1639" t="s">
        <v>41</v>
      </c>
      <c r="R1639">
        <v>364</v>
      </c>
      <c r="S1639" s="2">
        <v>45346</v>
      </c>
      <c r="T1639" s="2">
        <v>45347</v>
      </c>
      <c r="U1639">
        <v>0</v>
      </c>
      <c r="V1639" t="s">
        <v>85</v>
      </c>
      <c r="W1639">
        <v>656</v>
      </c>
      <c r="X1639" t="s">
        <v>60</v>
      </c>
      <c r="Y1639" t="s">
        <v>72</v>
      </c>
      <c r="Z1639">
        <v>0</v>
      </c>
      <c r="AA1639">
        <v>739</v>
      </c>
      <c r="AB1639">
        <v>25030</v>
      </c>
      <c r="AC1639" t="s">
        <v>107</v>
      </c>
    </row>
    <row r="1640" spans="1:29" x14ac:dyDescent="0.3">
      <c r="A1640" s="1" t="s">
        <v>47</v>
      </c>
      <c r="B1640" t="s">
        <v>145</v>
      </c>
      <c r="C1640" t="s">
        <v>146</v>
      </c>
      <c r="D1640" t="s">
        <v>257</v>
      </c>
      <c r="E1640">
        <v>7</v>
      </c>
      <c r="F1640" t="s">
        <v>221</v>
      </c>
      <c r="G1640" t="s">
        <v>548</v>
      </c>
      <c r="H1640" t="s">
        <v>35</v>
      </c>
      <c r="I1640" t="s">
        <v>3347</v>
      </c>
      <c r="J1640" t="s">
        <v>224</v>
      </c>
      <c r="K1640" t="s">
        <v>4965</v>
      </c>
      <c r="L1640" t="s">
        <v>4966</v>
      </c>
      <c r="M1640" t="s">
        <v>708</v>
      </c>
      <c r="N1640" t="s">
        <v>40</v>
      </c>
      <c r="O1640">
        <v>13233</v>
      </c>
      <c r="P1640">
        <v>16765</v>
      </c>
      <c r="Q1640" t="s">
        <v>41</v>
      </c>
      <c r="R1640">
        <v>539</v>
      </c>
      <c r="S1640" s="2">
        <v>44870</v>
      </c>
      <c r="T1640" t="s">
        <v>42</v>
      </c>
      <c r="U1640">
        <v>0</v>
      </c>
      <c r="V1640" t="s">
        <v>71</v>
      </c>
      <c r="W1640">
        <v>675</v>
      </c>
      <c r="X1640" t="s">
        <v>44</v>
      </c>
      <c r="Y1640" t="s">
        <v>45</v>
      </c>
      <c r="Z1640">
        <v>0</v>
      </c>
      <c r="AA1640">
        <v>666</v>
      </c>
      <c r="AB1640">
        <v>16627</v>
      </c>
      <c r="AC1640" t="s">
        <v>73</v>
      </c>
    </row>
    <row r="1641" spans="1:29" x14ac:dyDescent="0.3">
      <c r="A1641" s="1" t="s">
        <v>29</v>
      </c>
      <c r="B1641" t="s">
        <v>96</v>
      </c>
      <c r="C1641" t="s">
        <v>2169</v>
      </c>
      <c r="D1641" t="s">
        <v>185</v>
      </c>
      <c r="E1641">
        <v>4</v>
      </c>
      <c r="F1641" t="s">
        <v>129</v>
      </c>
      <c r="G1641" t="s">
        <v>1528</v>
      </c>
      <c r="H1641" t="s">
        <v>35</v>
      </c>
      <c r="I1641" t="s">
        <v>238</v>
      </c>
      <c r="J1641" t="s">
        <v>921</v>
      </c>
      <c r="K1641" t="s">
        <v>4967</v>
      </c>
      <c r="L1641" t="s">
        <v>4968</v>
      </c>
      <c r="M1641" t="s">
        <v>2382</v>
      </c>
      <c r="N1641" t="s">
        <v>58</v>
      </c>
      <c r="O1641">
        <v>13672</v>
      </c>
      <c r="P1641">
        <v>17672</v>
      </c>
      <c r="Q1641" t="s">
        <v>95</v>
      </c>
      <c r="R1641">
        <v>533</v>
      </c>
      <c r="S1641" s="2">
        <v>44965</v>
      </c>
      <c r="T1641" s="2">
        <v>44980</v>
      </c>
      <c r="U1641">
        <v>0</v>
      </c>
      <c r="V1641" t="s">
        <v>43</v>
      </c>
      <c r="W1641">
        <v>685</v>
      </c>
      <c r="X1641" t="s">
        <v>60</v>
      </c>
      <c r="Y1641" t="s">
        <v>72</v>
      </c>
      <c r="Z1641">
        <v>3814</v>
      </c>
      <c r="AA1641">
        <v>440</v>
      </c>
      <c r="AB1641">
        <v>14052</v>
      </c>
      <c r="AC1641" t="s">
        <v>107</v>
      </c>
    </row>
    <row r="1642" spans="1:29" x14ac:dyDescent="0.3">
      <c r="A1642" s="1" t="s">
        <v>47</v>
      </c>
      <c r="B1642" t="s">
        <v>153</v>
      </c>
      <c r="C1642" t="s">
        <v>1232</v>
      </c>
      <c r="D1642" t="s">
        <v>128</v>
      </c>
      <c r="E1642">
        <v>9</v>
      </c>
      <c r="F1642" t="s">
        <v>99</v>
      </c>
      <c r="G1642" t="s">
        <v>529</v>
      </c>
      <c r="H1642" t="s">
        <v>35</v>
      </c>
      <c r="I1642" t="s">
        <v>621</v>
      </c>
      <c r="J1642" t="s">
        <v>224</v>
      </c>
      <c r="K1642" t="s">
        <v>4969</v>
      </c>
      <c r="L1642" t="s">
        <v>4970</v>
      </c>
      <c r="M1642" t="s">
        <v>410</v>
      </c>
      <c r="N1642" t="s">
        <v>58</v>
      </c>
      <c r="O1642">
        <v>16824</v>
      </c>
      <c r="P1642">
        <v>20453</v>
      </c>
      <c r="Q1642" t="s">
        <v>59</v>
      </c>
      <c r="R1642">
        <v>807</v>
      </c>
      <c r="S1642" s="2">
        <v>44300</v>
      </c>
      <c r="T1642" s="2">
        <v>44308</v>
      </c>
      <c r="U1642">
        <v>31540</v>
      </c>
      <c r="V1642" t="s">
        <v>71</v>
      </c>
      <c r="W1642">
        <v>651</v>
      </c>
      <c r="X1642" t="s">
        <v>60</v>
      </c>
      <c r="Y1642" t="s">
        <v>72</v>
      </c>
      <c r="Z1642">
        <v>3813</v>
      </c>
      <c r="AA1642">
        <v>761</v>
      </c>
      <c r="AB1642">
        <v>16878</v>
      </c>
      <c r="AC1642" t="s">
        <v>73</v>
      </c>
    </row>
    <row r="1643" spans="1:29" x14ac:dyDescent="0.3">
      <c r="A1643" s="1" t="s">
        <v>29</v>
      </c>
      <c r="B1643" t="s">
        <v>393</v>
      </c>
      <c r="C1643" t="s">
        <v>1492</v>
      </c>
      <c r="D1643" t="s">
        <v>155</v>
      </c>
      <c r="E1643">
        <v>10</v>
      </c>
      <c r="F1643" t="s">
        <v>33</v>
      </c>
      <c r="G1643" t="s">
        <v>209</v>
      </c>
      <c r="H1643" t="s">
        <v>35</v>
      </c>
      <c r="I1643" t="s">
        <v>4971</v>
      </c>
      <c r="J1643" t="s">
        <v>4972</v>
      </c>
      <c r="K1643" t="s">
        <v>4973</v>
      </c>
      <c r="L1643" t="s">
        <v>4974</v>
      </c>
      <c r="M1643" t="s">
        <v>399</v>
      </c>
      <c r="N1643" t="s">
        <v>84</v>
      </c>
      <c r="O1643">
        <v>17472</v>
      </c>
      <c r="P1643">
        <v>20962</v>
      </c>
      <c r="Q1643" t="s">
        <v>95</v>
      </c>
      <c r="R1643">
        <v>464</v>
      </c>
      <c r="S1643" s="2">
        <v>45000</v>
      </c>
      <c r="T1643" t="s">
        <v>42</v>
      </c>
      <c r="U1643">
        <v>0</v>
      </c>
      <c r="V1643" t="s">
        <v>106</v>
      </c>
      <c r="W1643">
        <v>848</v>
      </c>
      <c r="X1643" t="s">
        <v>44</v>
      </c>
      <c r="Y1643" t="s">
        <v>61</v>
      </c>
      <c r="Z1643">
        <v>0</v>
      </c>
      <c r="AA1643">
        <v>861</v>
      </c>
      <c r="AB1643">
        <v>19956</v>
      </c>
      <c r="AC1643" t="s">
        <v>107</v>
      </c>
    </row>
    <row r="1644" spans="1:29" x14ac:dyDescent="0.3">
      <c r="A1644" s="1" t="s">
        <v>47</v>
      </c>
      <c r="B1644" t="s">
        <v>117</v>
      </c>
      <c r="C1644" t="s">
        <v>2114</v>
      </c>
      <c r="D1644" t="s">
        <v>110</v>
      </c>
      <c r="E1644">
        <v>8</v>
      </c>
      <c r="F1644" t="s">
        <v>271</v>
      </c>
      <c r="G1644" t="s">
        <v>1110</v>
      </c>
      <c r="H1644" t="s">
        <v>35</v>
      </c>
      <c r="I1644" t="s">
        <v>1025</v>
      </c>
      <c r="J1644" t="s">
        <v>904</v>
      </c>
      <c r="K1644" t="s">
        <v>4975</v>
      </c>
      <c r="L1644" t="s">
        <v>4976</v>
      </c>
      <c r="M1644" t="s">
        <v>1301</v>
      </c>
      <c r="N1644" t="s">
        <v>84</v>
      </c>
      <c r="O1644">
        <v>28063</v>
      </c>
      <c r="P1644">
        <v>31150</v>
      </c>
      <c r="Q1644" t="s">
        <v>41</v>
      </c>
      <c r="R1644">
        <v>689</v>
      </c>
      <c r="S1644" s="2">
        <v>45154</v>
      </c>
      <c r="T1644" s="2">
        <v>45173</v>
      </c>
      <c r="U1644">
        <v>0</v>
      </c>
      <c r="V1644" t="s">
        <v>106</v>
      </c>
      <c r="W1644">
        <v>828</v>
      </c>
      <c r="X1644" t="s">
        <v>60</v>
      </c>
      <c r="Y1644" t="s">
        <v>45</v>
      </c>
      <c r="Z1644">
        <v>0</v>
      </c>
      <c r="AA1644">
        <v>813</v>
      </c>
      <c r="AB1644">
        <v>29559</v>
      </c>
      <c r="AC1644" t="s">
        <v>73</v>
      </c>
    </row>
    <row r="1645" spans="1:29" x14ac:dyDescent="0.3">
      <c r="A1645" s="1" t="s">
        <v>29</v>
      </c>
      <c r="B1645" t="s">
        <v>96</v>
      </c>
      <c r="C1645" t="s">
        <v>661</v>
      </c>
      <c r="D1645" t="s">
        <v>98</v>
      </c>
      <c r="E1645">
        <v>7</v>
      </c>
      <c r="F1645" t="s">
        <v>129</v>
      </c>
      <c r="G1645" t="s">
        <v>944</v>
      </c>
      <c r="H1645" t="s">
        <v>35</v>
      </c>
      <c r="I1645" t="s">
        <v>141</v>
      </c>
      <c r="J1645" t="s">
        <v>4977</v>
      </c>
      <c r="K1645" t="s">
        <v>4978</v>
      </c>
      <c r="L1645" t="s">
        <v>4979</v>
      </c>
      <c r="M1645" t="s">
        <v>105</v>
      </c>
      <c r="N1645" t="s">
        <v>40</v>
      </c>
      <c r="O1645">
        <v>12408</v>
      </c>
      <c r="P1645">
        <v>17356</v>
      </c>
      <c r="Q1645" t="s">
        <v>41</v>
      </c>
      <c r="R1645">
        <v>11</v>
      </c>
      <c r="S1645" s="2">
        <v>44986</v>
      </c>
      <c r="T1645" t="s">
        <v>42</v>
      </c>
      <c r="U1645">
        <v>0</v>
      </c>
      <c r="V1645" t="s">
        <v>71</v>
      </c>
      <c r="W1645">
        <v>425</v>
      </c>
      <c r="X1645" t="s">
        <v>44</v>
      </c>
      <c r="Y1645" t="s">
        <v>45</v>
      </c>
      <c r="Z1645">
        <v>0</v>
      </c>
      <c r="AA1645">
        <v>217</v>
      </c>
      <c r="AB1645">
        <v>16818</v>
      </c>
      <c r="AC1645" t="s">
        <v>107</v>
      </c>
    </row>
    <row r="1646" spans="1:29" x14ac:dyDescent="0.3">
      <c r="A1646" s="1" t="s">
        <v>29</v>
      </c>
      <c r="B1646" t="s">
        <v>86</v>
      </c>
      <c r="C1646" t="s">
        <v>1042</v>
      </c>
      <c r="D1646" t="s">
        <v>185</v>
      </c>
      <c r="E1646">
        <v>3</v>
      </c>
      <c r="F1646" t="s">
        <v>186</v>
      </c>
      <c r="G1646" t="s">
        <v>710</v>
      </c>
      <c r="H1646" t="s">
        <v>79</v>
      </c>
      <c r="I1646" t="s">
        <v>716</v>
      </c>
      <c r="J1646" t="s">
        <v>1626</v>
      </c>
      <c r="K1646" t="s">
        <v>4980</v>
      </c>
      <c r="L1646" t="s">
        <v>4981</v>
      </c>
      <c r="M1646" t="s">
        <v>93</v>
      </c>
      <c r="N1646" t="s">
        <v>58</v>
      </c>
      <c r="O1646">
        <v>13496</v>
      </c>
      <c r="P1646">
        <v>17551</v>
      </c>
      <c r="Q1646" t="s">
        <v>59</v>
      </c>
      <c r="R1646">
        <v>533</v>
      </c>
      <c r="S1646" s="2">
        <v>44644</v>
      </c>
      <c r="T1646" t="s">
        <v>42</v>
      </c>
      <c r="U1646">
        <v>21477</v>
      </c>
      <c r="V1646" t="s">
        <v>85</v>
      </c>
      <c r="W1646">
        <v>489</v>
      </c>
      <c r="X1646" t="s">
        <v>44</v>
      </c>
      <c r="Y1646" t="s">
        <v>45</v>
      </c>
      <c r="Z1646">
        <v>1304</v>
      </c>
      <c r="AA1646">
        <v>164</v>
      </c>
      <c r="AB1646">
        <v>16446</v>
      </c>
      <c r="AC1646" t="s">
        <v>46</v>
      </c>
    </row>
    <row r="1647" spans="1:29" x14ac:dyDescent="0.3">
      <c r="A1647" s="1" t="s">
        <v>47</v>
      </c>
      <c r="B1647" t="s">
        <v>176</v>
      </c>
      <c r="C1647" t="s">
        <v>3034</v>
      </c>
      <c r="D1647" t="s">
        <v>32</v>
      </c>
      <c r="E1647">
        <v>4</v>
      </c>
      <c r="F1647" t="s">
        <v>186</v>
      </c>
      <c r="G1647" t="s">
        <v>650</v>
      </c>
      <c r="H1647" t="s">
        <v>79</v>
      </c>
      <c r="I1647" t="s">
        <v>4982</v>
      </c>
      <c r="J1647" t="s">
        <v>2198</v>
      </c>
      <c r="K1647" t="s">
        <v>4983</v>
      </c>
      <c r="L1647" t="s">
        <v>4984</v>
      </c>
      <c r="M1647" t="s">
        <v>1665</v>
      </c>
      <c r="N1647" t="s">
        <v>84</v>
      </c>
      <c r="O1647">
        <v>3507</v>
      </c>
      <c r="P1647">
        <v>8118</v>
      </c>
      <c r="Q1647" t="s">
        <v>41</v>
      </c>
      <c r="R1647">
        <v>815</v>
      </c>
      <c r="S1647" s="2">
        <v>44814</v>
      </c>
      <c r="T1647" t="s">
        <v>42</v>
      </c>
      <c r="U1647">
        <v>0</v>
      </c>
      <c r="V1647" t="s">
        <v>43</v>
      </c>
      <c r="W1647">
        <v>622</v>
      </c>
      <c r="X1647" t="s">
        <v>44</v>
      </c>
      <c r="Y1647" t="s">
        <v>61</v>
      </c>
      <c r="Z1647">
        <v>0</v>
      </c>
      <c r="AA1647">
        <v>552</v>
      </c>
      <c r="AB1647">
        <v>7762</v>
      </c>
      <c r="AC1647" t="s">
        <v>46</v>
      </c>
    </row>
    <row r="1648" spans="1:29" x14ac:dyDescent="0.3">
      <c r="A1648" s="1" t="s">
        <v>29</v>
      </c>
      <c r="B1648" t="s">
        <v>30</v>
      </c>
      <c r="C1648" t="s">
        <v>1913</v>
      </c>
      <c r="D1648" t="s">
        <v>128</v>
      </c>
      <c r="E1648">
        <v>4</v>
      </c>
      <c r="F1648" t="s">
        <v>129</v>
      </c>
      <c r="G1648" t="s">
        <v>163</v>
      </c>
      <c r="H1648" t="s">
        <v>35</v>
      </c>
      <c r="I1648" t="s">
        <v>131</v>
      </c>
      <c r="J1648" t="s">
        <v>3494</v>
      </c>
      <c r="K1648">
        <f>1-445-848-7904</f>
        <v>-9196</v>
      </c>
      <c r="L1648" t="s">
        <v>4985</v>
      </c>
      <c r="M1648" t="s">
        <v>825</v>
      </c>
      <c r="N1648" t="s">
        <v>84</v>
      </c>
      <c r="O1648">
        <v>8436</v>
      </c>
      <c r="P1648">
        <v>10538</v>
      </c>
      <c r="Q1648" t="s">
        <v>59</v>
      </c>
      <c r="R1648">
        <v>138</v>
      </c>
      <c r="S1648" s="2">
        <v>44876</v>
      </c>
      <c r="T1648" t="s">
        <v>42</v>
      </c>
      <c r="U1648">
        <v>31021</v>
      </c>
      <c r="V1648" t="s">
        <v>71</v>
      </c>
      <c r="W1648">
        <v>418</v>
      </c>
      <c r="X1648" t="s">
        <v>44</v>
      </c>
      <c r="Y1648" t="s">
        <v>72</v>
      </c>
      <c r="Z1648">
        <v>0</v>
      </c>
      <c r="AA1648">
        <v>382</v>
      </c>
      <c r="AB1648">
        <v>8627</v>
      </c>
      <c r="AC1648" t="s">
        <v>73</v>
      </c>
    </row>
    <row r="1649" spans="1:29" x14ac:dyDescent="0.3">
      <c r="A1649" s="1" t="s">
        <v>29</v>
      </c>
      <c r="B1649" t="s">
        <v>30</v>
      </c>
      <c r="C1649" t="s">
        <v>1725</v>
      </c>
      <c r="D1649" t="s">
        <v>138</v>
      </c>
      <c r="E1649">
        <v>2</v>
      </c>
      <c r="F1649" t="s">
        <v>120</v>
      </c>
      <c r="G1649" t="s">
        <v>820</v>
      </c>
      <c r="H1649" t="s">
        <v>79</v>
      </c>
      <c r="I1649" t="s">
        <v>552</v>
      </c>
      <c r="J1649" t="s">
        <v>4153</v>
      </c>
      <c r="K1649" t="s">
        <v>4986</v>
      </c>
      <c r="L1649" t="s">
        <v>4987</v>
      </c>
      <c r="M1649" t="s">
        <v>1395</v>
      </c>
      <c r="N1649" t="s">
        <v>58</v>
      </c>
      <c r="O1649">
        <v>21560</v>
      </c>
      <c r="P1649">
        <v>25584</v>
      </c>
      <c r="Q1649" t="s">
        <v>59</v>
      </c>
      <c r="R1649">
        <v>743</v>
      </c>
      <c r="S1649" s="2">
        <v>44555</v>
      </c>
      <c r="T1649" s="2">
        <v>44569</v>
      </c>
      <c r="U1649">
        <v>38124</v>
      </c>
      <c r="V1649" t="s">
        <v>106</v>
      </c>
      <c r="W1649">
        <v>411</v>
      </c>
      <c r="X1649" t="s">
        <v>60</v>
      </c>
      <c r="Y1649" t="s">
        <v>61</v>
      </c>
      <c r="Z1649">
        <v>4603</v>
      </c>
      <c r="AA1649">
        <v>705</v>
      </c>
      <c r="AB1649">
        <v>22502</v>
      </c>
      <c r="AC1649" t="s">
        <v>46</v>
      </c>
    </row>
    <row r="1650" spans="1:29" x14ac:dyDescent="0.3">
      <c r="A1650" s="1" t="s">
        <v>47</v>
      </c>
      <c r="B1650" t="s">
        <v>108</v>
      </c>
      <c r="C1650" t="s">
        <v>655</v>
      </c>
      <c r="D1650" t="s">
        <v>352</v>
      </c>
      <c r="E1650">
        <v>9</v>
      </c>
      <c r="F1650" t="s">
        <v>99</v>
      </c>
      <c r="G1650" t="s">
        <v>558</v>
      </c>
      <c r="H1650" t="s">
        <v>35</v>
      </c>
      <c r="I1650" t="s">
        <v>496</v>
      </c>
      <c r="J1650" t="s">
        <v>354</v>
      </c>
      <c r="K1650" t="s">
        <v>4988</v>
      </c>
      <c r="L1650" t="s">
        <v>4989</v>
      </c>
      <c r="M1650" t="s">
        <v>116</v>
      </c>
      <c r="N1650" t="s">
        <v>84</v>
      </c>
      <c r="O1650">
        <v>29665</v>
      </c>
      <c r="P1650">
        <v>32596</v>
      </c>
      <c r="Q1650" t="s">
        <v>95</v>
      </c>
      <c r="R1650">
        <v>594</v>
      </c>
      <c r="S1650" s="2">
        <v>44984</v>
      </c>
      <c r="T1650" s="2">
        <v>45000</v>
      </c>
      <c r="U1650">
        <v>0</v>
      </c>
      <c r="V1650" t="s">
        <v>106</v>
      </c>
      <c r="W1650">
        <v>802</v>
      </c>
      <c r="X1650" t="s">
        <v>60</v>
      </c>
      <c r="Y1650" t="s">
        <v>72</v>
      </c>
      <c r="Z1650">
        <v>0</v>
      </c>
      <c r="AA1650">
        <v>333</v>
      </c>
      <c r="AB1650">
        <v>31468</v>
      </c>
      <c r="AC1650" t="s">
        <v>107</v>
      </c>
    </row>
    <row r="1651" spans="1:29" x14ac:dyDescent="0.3">
      <c r="A1651" s="1" t="s">
        <v>47</v>
      </c>
      <c r="B1651" t="s">
        <v>234</v>
      </c>
      <c r="C1651" t="s">
        <v>235</v>
      </c>
      <c r="D1651" t="s">
        <v>128</v>
      </c>
      <c r="E1651">
        <v>4</v>
      </c>
      <c r="F1651" t="s">
        <v>33</v>
      </c>
      <c r="G1651" t="s">
        <v>139</v>
      </c>
      <c r="H1651" t="s">
        <v>79</v>
      </c>
      <c r="I1651" t="s">
        <v>1351</v>
      </c>
      <c r="J1651" t="s">
        <v>1143</v>
      </c>
      <c r="K1651" t="s">
        <v>4990</v>
      </c>
      <c r="L1651" t="s">
        <v>4991</v>
      </c>
      <c r="M1651" t="s">
        <v>2756</v>
      </c>
      <c r="N1651" t="s">
        <v>40</v>
      </c>
      <c r="O1651">
        <v>14861</v>
      </c>
      <c r="P1651">
        <v>18572</v>
      </c>
      <c r="Q1651" t="s">
        <v>41</v>
      </c>
      <c r="R1651">
        <v>686</v>
      </c>
      <c r="S1651" s="2">
        <v>44271</v>
      </c>
      <c r="T1651" s="2">
        <v>44298</v>
      </c>
      <c r="U1651">
        <v>0</v>
      </c>
      <c r="V1651" t="s">
        <v>85</v>
      </c>
      <c r="W1651">
        <v>790</v>
      </c>
      <c r="X1651" t="s">
        <v>60</v>
      </c>
      <c r="Y1651" t="s">
        <v>72</v>
      </c>
      <c r="Z1651">
        <v>0</v>
      </c>
      <c r="AA1651">
        <v>213</v>
      </c>
      <c r="AB1651">
        <v>16546</v>
      </c>
      <c r="AC1651" t="s">
        <v>73</v>
      </c>
    </row>
    <row r="1652" spans="1:29" x14ac:dyDescent="0.3">
      <c r="A1652" s="1" t="s">
        <v>29</v>
      </c>
      <c r="B1652" t="s">
        <v>393</v>
      </c>
      <c r="C1652" t="s">
        <v>609</v>
      </c>
      <c r="D1652" t="s">
        <v>352</v>
      </c>
      <c r="E1652">
        <v>9</v>
      </c>
      <c r="F1652" t="s">
        <v>221</v>
      </c>
      <c r="G1652" t="s">
        <v>882</v>
      </c>
      <c r="H1652" t="s">
        <v>35</v>
      </c>
      <c r="I1652" t="s">
        <v>1589</v>
      </c>
      <c r="J1652" t="s">
        <v>900</v>
      </c>
      <c r="K1652" t="s">
        <v>4992</v>
      </c>
      <c r="L1652" t="s">
        <v>4993</v>
      </c>
      <c r="M1652" t="s">
        <v>1244</v>
      </c>
      <c r="N1652" t="s">
        <v>58</v>
      </c>
      <c r="O1652">
        <v>3751</v>
      </c>
      <c r="P1652">
        <v>6133</v>
      </c>
      <c r="Q1652" t="s">
        <v>41</v>
      </c>
      <c r="R1652">
        <v>495</v>
      </c>
      <c r="S1652" s="2">
        <v>45028</v>
      </c>
      <c r="T1652" t="s">
        <v>42</v>
      </c>
      <c r="U1652">
        <v>0</v>
      </c>
      <c r="V1652" t="s">
        <v>106</v>
      </c>
      <c r="W1652">
        <v>562</v>
      </c>
      <c r="X1652" t="s">
        <v>44</v>
      </c>
      <c r="Y1652" t="s">
        <v>61</v>
      </c>
      <c r="Z1652">
        <v>1602</v>
      </c>
      <c r="AA1652">
        <v>542</v>
      </c>
      <c r="AB1652">
        <v>5895</v>
      </c>
      <c r="AC1652" t="s">
        <v>73</v>
      </c>
    </row>
    <row r="1653" spans="1:29" x14ac:dyDescent="0.3">
      <c r="A1653" s="1" t="s">
        <v>47</v>
      </c>
      <c r="B1653" t="s">
        <v>136</v>
      </c>
      <c r="C1653" t="s">
        <v>1124</v>
      </c>
      <c r="D1653" t="s">
        <v>201</v>
      </c>
      <c r="E1653">
        <v>1</v>
      </c>
      <c r="F1653" t="s">
        <v>271</v>
      </c>
      <c r="G1653" t="s">
        <v>272</v>
      </c>
      <c r="H1653" t="s">
        <v>35</v>
      </c>
      <c r="I1653" t="s">
        <v>2843</v>
      </c>
      <c r="J1653" t="s">
        <v>123</v>
      </c>
      <c r="K1653" t="s">
        <v>4994</v>
      </c>
      <c r="L1653" t="s">
        <v>4995</v>
      </c>
      <c r="M1653" t="s">
        <v>227</v>
      </c>
      <c r="N1653" t="s">
        <v>84</v>
      </c>
      <c r="O1653">
        <v>18603</v>
      </c>
      <c r="P1653">
        <v>21479</v>
      </c>
      <c r="Q1653" t="s">
        <v>59</v>
      </c>
      <c r="R1653">
        <v>7</v>
      </c>
      <c r="S1653" s="2">
        <v>44518</v>
      </c>
      <c r="T1653" t="s">
        <v>42</v>
      </c>
      <c r="U1653">
        <v>8601</v>
      </c>
      <c r="V1653" t="s">
        <v>106</v>
      </c>
      <c r="W1653">
        <v>422</v>
      </c>
      <c r="X1653" t="s">
        <v>44</v>
      </c>
      <c r="Y1653" t="s">
        <v>45</v>
      </c>
      <c r="Z1653">
        <v>0</v>
      </c>
      <c r="AA1653">
        <v>792</v>
      </c>
      <c r="AB1653">
        <v>19996</v>
      </c>
      <c r="AC1653" t="s">
        <v>46</v>
      </c>
    </row>
    <row r="1654" spans="1:29" x14ac:dyDescent="0.3">
      <c r="A1654" s="1" t="s">
        <v>47</v>
      </c>
      <c r="B1654" t="s">
        <v>161</v>
      </c>
      <c r="C1654" t="s">
        <v>1051</v>
      </c>
      <c r="D1654" t="s">
        <v>128</v>
      </c>
      <c r="E1654">
        <v>8</v>
      </c>
      <c r="F1654" t="s">
        <v>271</v>
      </c>
      <c r="G1654" t="s">
        <v>340</v>
      </c>
      <c r="H1654" t="s">
        <v>79</v>
      </c>
      <c r="I1654" t="s">
        <v>53</v>
      </c>
      <c r="J1654" t="s">
        <v>2540</v>
      </c>
      <c r="K1654" t="s">
        <v>4996</v>
      </c>
      <c r="L1654" t="s">
        <v>4997</v>
      </c>
      <c r="M1654" t="s">
        <v>618</v>
      </c>
      <c r="N1654" t="s">
        <v>40</v>
      </c>
      <c r="O1654">
        <v>11502</v>
      </c>
      <c r="P1654">
        <v>16154</v>
      </c>
      <c r="Q1654" t="s">
        <v>95</v>
      </c>
      <c r="R1654">
        <v>25</v>
      </c>
      <c r="S1654" s="2">
        <v>45135</v>
      </c>
      <c r="T1654" t="s">
        <v>42</v>
      </c>
      <c r="U1654">
        <v>0</v>
      </c>
      <c r="V1654" t="s">
        <v>85</v>
      </c>
      <c r="W1654">
        <v>847</v>
      </c>
      <c r="X1654" t="s">
        <v>44</v>
      </c>
      <c r="Y1654" t="s">
        <v>72</v>
      </c>
      <c r="Z1654">
        <v>0</v>
      </c>
      <c r="AA1654">
        <v>965</v>
      </c>
      <c r="AB1654">
        <v>13708</v>
      </c>
      <c r="AC1654" t="s">
        <v>46</v>
      </c>
    </row>
    <row r="1655" spans="1:29" x14ac:dyDescent="0.3">
      <c r="A1655" s="1" t="s">
        <v>29</v>
      </c>
      <c r="B1655" t="s">
        <v>86</v>
      </c>
      <c r="C1655" t="s">
        <v>2143</v>
      </c>
      <c r="D1655" t="s">
        <v>138</v>
      </c>
      <c r="E1655">
        <v>7</v>
      </c>
      <c r="F1655" t="s">
        <v>51</v>
      </c>
      <c r="G1655" t="s">
        <v>291</v>
      </c>
      <c r="H1655" t="s">
        <v>79</v>
      </c>
      <c r="I1655" t="s">
        <v>1705</v>
      </c>
      <c r="J1655" t="s">
        <v>916</v>
      </c>
      <c r="K1655" t="s">
        <v>4998</v>
      </c>
      <c r="L1655" t="s">
        <v>4999</v>
      </c>
      <c r="M1655" t="s">
        <v>1113</v>
      </c>
      <c r="N1655" t="s">
        <v>84</v>
      </c>
      <c r="O1655">
        <v>20656</v>
      </c>
      <c r="P1655">
        <v>23951</v>
      </c>
      <c r="Q1655" t="s">
        <v>59</v>
      </c>
      <c r="R1655">
        <v>183</v>
      </c>
      <c r="S1655" s="2">
        <v>45014</v>
      </c>
      <c r="T1655" t="s">
        <v>42</v>
      </c>
      <c r="U1655">
        <v>14990</v>
      </c>
      <c r="V1655" t="s">
        <v>71</v>
      </c>
      <c r="W1655">
        <v>741</v>
      </c>
      <c r="X1655" t="s">
        <v>44</v>
      </c>
      <c r="Y1655" t="s">
        <v>72</v>
      </c>
      <c r="Z1655">
        <v>0</v>
      </c>
      <c r="AA1655">
        <v>735</v>
      </c>
      <c r="AB1655">
        <v>23672</v>
      </c>
      <c r="AC1655" t="s">
        <v>46</v>
      </c>
    </row>
    <row r="1656" spans="1:29" x14ac:dyDescent="0.3">
      <c r="A1656" s="1" t="s">
        <v>47</v>
      </c>
      <c r="B1656" t="s">
        <v>592</v>
      </c>
      <c r="C1656" t="s">
        <v>4899</v>
      </c>
      <c r="D1656" t="s">
        <v>236</v>
      </c>
      <c r="E1656">
        <v>4</v>
      </c>
      <c r="F1656" t="s">
        <v>64</v>
      </c>
      <c r="G1656" t="s">
        <v>783</v>
      </c>
      <c r="H1656" t="s">
        <v>79</v>
      </c>
      <c r="I1656" t="s">
        <v>423</v>
      </c>
      <c r="J1656" t="s">
        <v>1076</v>
      </c>
      <c r="K1656" t="s">
        <v>5000</v>
      </c>
      <c r="L1656" t="s">
        <v>5001</v>
      </c>
      <c r="M1656" t="s">
        <v>1948</v>
      </c>
      <c r="N1656" t="s">
        <v>84</v>
      </c>
      <c r="O1656">
        <v>4836</v>
      </c>
      <c r="P1656">
        <v>9099</v>
      </c>
      <c r="Q1656" t="s">
        <v>41</v>
      </c>
      <c r="R1656">
        <v>933</v>
      </c>
      <c r="S1656" s="2">
        <v>45359</v>
      </c>
      <c r="T1656" s="2">
        <v>45363</v>
      </c>
      <c r="U1656">
        <v>0</v>
      </c>
      <c r="V1656" t="s">
        <v>85</v>
      </c>
      <c r="W1656">
        <v>819</v>
      </c>
      <c r="X1656" t="s">
        <v>60</v>
      </c>
      <c r="Y1656" t="s">
        <v>45</v>
      </c>
      <c r="Z1656">
        <v>0</v>
      </c>
      <c r="AA1656">
        <v>947</v>
      </c>
      <c r="AB1656">
        <v>8896</v>
      </c>
      <c r="AC1656" t="s">
        <v>107</v>
      </c>
    </row>
    <row r="1657" spans="1:29" x14ac:dyDescent="0.3">
      <c r="A1657" s="1" t="s">
        <v>29</v>
      </c>
      <c r="B1657" t="s">
        <v>541</v>
      </c>
      <c r="C1657" t="s">
        <v>2553</v>
      </c>
      <c r="D1657" t="s">
        <v>387</v>
      </c>
      <c r="E1657">
        <v>2</v>
      </c>
      <c r="F1657" t="s">
        <v>51</v>
      </c>
      <c r="G1657" t="s">
        <v>52</v>
      </c>
      <c r="H1657" t="s">
        <v>79</v>
      </c>
      <c r="I1657" t="s">
        <v>869</v>
      </c>
      <c r="J1657" t="s">
        <v>3859</v>
      </c>
      <c r="K1657" t="s">
        <v>5002</v>
      </c>
      <c r="L1657" t="s">
        <v>5003</v>
      </c>
      <c r="M1657" t="s">
        <v>1340</v>
      </c>
      <c r="N1657" t="s">
        <v>84</v>
      </c>
      <c r="O1657">
        <v>4788</v>
      </c>
      <c r="P1657">
        <v>9298</v>
      </c>
      <c r="Q1657" t="s">
        <v>41</v>
      </c>
      <c r="R1657">
        <v>99</v>
      </c>
      <c r="S1657" s="2">
        <v>44677</v>
      </c>
      <c r="T1657" s="2">
        <v>44681</v>
      </c>
      <c r="U1657">
        <v>0</v>
      </c>
      <c r="V1657" t="s">
        <v>71</v>
      </c>
      <c r="W1657">
        <v>835</v>
      </c>
      <c r="X1657" t="s">
        <v>60</v>
      </c>
      <c r="Y1657" t="s">
        <v>61</v>
      </c>
      <c r="Z1657">
        <v>0</v>
      </c>
      <c r="AA1657">
        <v>645</v>
      </c>
      <c r="AB1657">
        <v>6654</v>
      </c>
      <c r="AC1657" t="s">
        <v>46</v>
      </c>
    </row>
    <row r="1658" spans="1:29" x14ac:dyDescent="0.3">
      <c r="A1658" s="1" t="s">
        <v>47</v>
      </c>
      <c r="B1658" t="s">
        <v>108</v>
      </c>
      <c r="C1658" t="s">
        <v>270</v>
      </c>
      <c r="D1658" t="s">
        <v>32</v>
      </c>
      <c r="E1658">
        <v>5</v>
      </c>
      <c r="F1658" t="s">
        <v>221</v>
      </c>
      <c r="G1658" t="s">
        <v>548</v>
      </c>
      <c r="H1658" t="s">
        <v>79</v>
      </c>
      <c r="I1658" t="s">
        <v>636</v>
      </c>
      <c r="J1658" t="s">
        <v>726</v>
      </c>
      <c r="K1658" s="3" t="s">
        <v>5004</v>
      </c>
      <c r="L1658" t="s">
        <v>5005</v>
      </c>
      <c r="M1658" t="s">
        <v>660</v>
      </c>
      <c r="N1658" t="s">
        <v>94</v>
      </c>
      <c r="O1658">
        <v>24888</v>
      </c>
      <c r="P1658">
        <v>27887</v>
      </c>
      <c r="Q1658" t="s">
        <v>59</v>
      </c>
      <c r="R1658">
        <v>372</v>
      </c>
      <c r="S1658" s="2">
        <v>44374</v>
      </c>
      <c r="T1658" t="s">
        <v>42</v>
      </c>
      <c r="U1658">
        <v>19364</v>
      </c>
      <c r="V1658" t="s">
        <v>85</v>
      </c>
      <c r="W1658">
        <v>817</v>
      </c>
      <c r="X1658" t="s">
        <v>44</v>
      </c>
      <c r="Y1658" t="s">
        <v>45</v>
      </c>
      <c r="Z1658">
        <v>0</v>
      </c>
      <c r="AA1658">
        <v>16</v>
      </c>
      <c r="AB1658">
        <v>26304</v>
      </c>
      <c r="AC1658" t="s">
        <v>107</v>
      </c>
    </row>
    <row r="1659" spans="1:29" x14ac:dyDescent="0.3">
      <c r="A1659" s="1" t="s">
        <v>47</v>
      </c>
      <c r="B1659" t="s">
        <v>117</v>
      </c>
      <c r="C1659" t="s">
        <v>1344</v>
      </c>
      <c r="D1659" t="s">
        <v>32</v>
      </c>
      <c r="E1659">
        <v>9</v>
      </c>
      <c r="F1659" t="s">
        <v>77</v>
      </c>
      <c r="G1659" t="s">
        <v>440</v>
      </c>
      <c r="H1659" t="s">
        <v>35</v>
      </c>
      <c r="I1659" t="s">
        <v>1295</v>
      </c>
      <c r="J1659" t="s">
        <v>519</v>
      </c>
      <c r="K1659" t="s">
        <v>5006</v>
      </c>
      <c r="L1659" t="s">
        <v>5007</v>
      </c>
      <c r="M1659" t="s">
        <v>868</v>
      </c>
      <c r="N1659" t="s">
        <v>40</v>
      </c>
      <c r="O1659">
        <v>20283</v>
      </c>
      <c r="P1659">
        <v>24528</v>
      </c>
      <c r="Q1659" t="s">
        <v>41</v>
      </c>
      <c r="R1659">
        <v>724</v>
      </c>
      <c r="S1659" s="2">
        <v>44807</v>
      </c>
      <c r="T1659" s="2">
        <v>44816</v>
      </c>
      <c r="U1659">
        <v>0</v>
      </c>
      <c r="V1659" t="s">
        <v>71</v>
      </c>
      <c r="W1659">
        <v>538</v>
      </c>
      <c r="X1659" t="s">
        <v>60</v>
      </c>
      <c r="Y1659" t="s">
        <v>61</v>
      </c>
      <c r="Z1659">
        <v>0</v>
      </c>
      <c r="AA1659">
        <v>818</v>
      </c>
      <c r="AB1659">
        <v>23625</v>
      </c>
      <c r="AC1659" t="s">
        <v>46</v>
      </c>
    </row>
    <row r="1660" spans="1:29" x14ac:dyDescent="0.3">
      <c r="A1660" s="1" t="s">
        <v>29</v>
      </c>
      <c r="B1660" t="s">
        <v>30</v>
      </c>
      <c r="C1660" t="s">
        <v>31</v>
      </c>
      <c r="D1660" t="s">
        <v>119</v>
      </c>
      <c r="E1660">
        <v>4</v>
      </c>
      <c r="F1660" t="s">
        <v>129</v>
      </c>
      <c r="G1660" t="s">
        <v>298</v>
      </c>
      <c r="H1660" t="s">
        <v>35</v>
      </c>
      <c r="I1660" t="s">
        <v>238</v>
      </c>
      <c r="J1660" t="s">
        <v>2059</v>
      </c>
      <c r="K1660" t="s">
        <v>5008</v>
      </c>
      <c r="L1660" t="s">
        <v>5009</v>
      </c>
      <c r="M1660" t="s">
        <v>1029</v>
      </c>
      <c r="N1660" t="s">
        <v>94</v>
      </c>
      <c r="O1660">
        <v>17594</v>
      </c>
      <c r="P1660">
        <v>21990</v>
      </c>
      <c r="Q1660" t="s">
        <v>95</v>
      </c>
      <c r="R1660">
        <v>834</v>
      </c>
      <c r="S1660" s="2">
        <v>45312</v>
      </c>
      <c r="T1660" t="s">
        <v>42</v>
      </c>
      <c r="U1660">
        <v>0</v>
      </c>
      <c r="V1660" t="s">
        <v>71</v>
      </c>
      <c r="W1660">
        <v>681</v>
      </c>
      <c r="X1660" t="s">
        <v>44</v>
      </c>
      <c r="Y1660" t="s">
        <v>61</v>
      </c>
      <c r="Z1660">
        <v>0</v>
      </c>
      <c r="AA1660">
        <v>474</v>
      </c>
      <c r="AB1660">
        <v>18365</v>
      </c>
      <c r="AC1660" t="s">
        <v>107</v>
      </c>
    </row>
    <row r="1661" spans="1:29" x14ac:dyDescent="0.3">
      <c r="A1661" s="1" t="s">
        <v>29</v>
      </c>
      <c r="B1661" t="s">
        <v>30</v>
      </c>
      <c r="C1661" t="s">
        <v>2490</v>
      </c>
      <c r="D1661" t="s">
        <v>76</v>
      </c>
      <c r="E1661">
        <v>3</v>
      </c>
      <c r="F1661" t="s">
        <v>51</v>
      </c>
      <c r="G1661" t="s">
        <v>285</v>
      </c>
      <c r="H1661" t="s">
        <v>35</v>
      </c>
      <c r="I1661" t="s">
        <v>803</v>
      </c>
      <c r="J1661" t="s">
        <v>822</v>
      </c>
      <c r="K1661" t="s">
        <v>5010</v>
      </c>
      <c r="L1661" t="s">
        <v>5011</v>
      </c>
      <c r="M1661" t="s">
        <v>269</v>
      </c>
      <c r="N1661" t="s">
        <v>84</v>
      </c>
      <c r="O1661">
        <v>4373</v>
      </c>
      <c r="P1661">
        <v>7730</v>
      </c>
      <c r="Q1661" t="s">
        <v>41</v>
      </c>
      <c r="R1661">
        <v>45</v>
      </c>
      <c r="S1661" s="2">
        <v>44907</v>
      </c>
      <c r="T1661" t="s">
        <v>42</v>
      </c>
      <c r="U1661">
        <v>0</v>
      </c>
      <c r="V1661" t="s">
        <v>43</v>
      </c>
      <c r="W1661">
        <v>427</v>
      </c>
      <c r="X1661" t="s">
        <v>44</v>
      </c>
      <c r="Y1661" t="s">
        <v>45</v>
      </c>
      <c r="Z1661">
        <v>0</v>
      </c>
      <c r="AA1661">
        <v>161</v>
      </c>
      <c r="AB1661">
        <v>5929</v>
      </c>
      <c r="AC1661" t="s">
        <v>107</v>
      </c>
    </row>
    <row r="1662" spans="1:29" x14ac:dyDescent="0.3">
      <c r="A1662" s="1" t="s">
        <v>29</v>
      </c>
      <c r="B1662" t="s">
        <v>327</v>
      </c>
      <c r="C1662" t="s">
        <v>994</v>
      </c>
      <c r="D1662" t="s">
        <v>169</v>
      </c>
      <c r="E1662">
        <v>2</v>
      </c>
      <c r="F1662" t="s">
        <v>129</v>
      </c>
      <c r="G1662" t="s">
        <v>944</v>
      </c>
      <c r="H1662" t="s">
        <v>79</v>
      </c>
      <c r="I1662" t="s">
        <v>140</v>
      </c>
      <c r="J1662" t="s">
        <v>2446</v>
      </c>
      <c r="K1662" t="s">
        <v>5012</v>
      </c>
      <c r="L1662" t="s">
        <v>5013</v>
      </c>
      <c r="M1662" t="s">
        <v>2246</v>
      </c>
      <c r="N1662" t="s">
        <v>84</v>
      </c>
      <c r="O1662">
        <v>27063</v>
      </c>
      <c r="P1662">
        <v>29520</v>
      </c>
      <c r="Q1662" t="s">
        <v>41</v>
      </c>
      <c r="R1662">
        <v>19</v>
      </c>
      <c r="S1662" s="2">
        <v>44286</v>
      </c>
      <c r="T1662" s="2">
        <v>44301</v>
      </c>
      <c r="U1662">
        <v>0</v>
      </c>
      <c r="V1662" t="s">
        <v>106</v>
      </c>
      <c r="W1662">
        <v>494</v>
      </c>
      <c r="X1662" t="s">
        <v>60</v>
      </c>
      <c r="Y1662" t="s">
        <v>45</v>
      </c>
      <c r="Z1662">
        <v>0</v>
      </c>
      <c r="AA1662">
        <v>709</v>
      </c>
      <c r="AB1662">
        <v>27700</v>
      </c>
      <c r="AC1662" t="s">
        <v>46</v>
      </c>
    </row>
    <row r="1663" spans="1:29" x14ac:dyDescent="0.3">
      <c r="A1663" s="1" t="s">
        <v>29</v>
      </c>
      <c r="B1663" t="s">
        <v>96</v>
      </c>
      <c r="C1663" t="s">
        <v>2169</v>
      </c>
      <c r="D1663" t="s">
        <v>169</v>
      </c>
      <c r="E1663">
        <v>5</v>
      </c>
      <c r="F1663" t="s">
        <v>120</v>
      </c>
      <c r="G1663" t="s">
        <v>543</v>
      </c>
      <c r="H1663" t="s">
        <v>35</v>
      </c>
      <c r="I1663" t="s">
        <v>1705</v>
      </c>
      <c r="J1663" t="s">
        <v>1652</v>
      </c>
      <c r="K1663" t="s">
        <v>5014</v>
      </c>
      <c r="L1663" t="s">
        <v>5015</v>
      </c>
      <c r="M1663" t="s">
        <v>199</v>
      </c>
      <c r="N1663" t="s">
        <v>84</v>
      </c>
      <c r="O1663">
        <v>14178</v>
      </c>
      <c r="P1663">
        <v>16483</v>
      </c>
      <c r="Q1663" t="s">
        <v>59</v>
      </c>
      <c r="R1663">
        <v>626</v>
      </c>
      <c r="S1663" s="2">
        <v>44457</v>
      </c>
      <c r="T1663" t="s">
        <v>42</v>
      </c>
      <c r="U1663">
        <v>45127</v>
      </c>
      <c r="V1663" t="s">
        <v>106</v>
      </c>
      <c r="W1663">
        <v>494</v>
      </c>
      <c r="X1663" t="s">
        <v>44</v>
      </c>
      <c r="Y1663" t="s">
        <v>45</v>
      </c>
      <c r="Z1663">
        <v>0</v>
      </c>
      <c r="AA1663">
        <v>319</v>
      </c>
      <c r="AB1663">
        <v>15554</v>
      </c>
      <c r="AC1663" t="s">
        <v>107</v>
      </c>
    </row>
    <row r="1664" spans="1:29" x14ac:dyDescent="0.3">
      <c r="A1664" s="1" t="s">
        <v>47</v>
      </c>
      <c r="B1664" t="s">
        <v>176</v>
      </c>
      <c r="C1664" t="s">
        <v>3614</v>
      </c>
      <c r="D1664" t="s">
        <v>76</v>
      </c>
      <c r="E1664">
        <v>10</v>
      </c>
      <c r="F1664" t="s">
        <v>186</v>
      </c>
      <c r="G1664" t="s">
        <v>463</v>
      </c>
      <c r="H1664" t="s">
        <v>79</v>
      </c>
      <c r="I1664" t="s">
        <v>5016</v>
      </c>
      <c r="J1664" t="s">
        <v>476</v>
      </c>
      <c r="K1664" t="s">
        <v>5017</v>
      </c>
      <c r="L1664" t="s">
        <v>5018</v>
      </c>
      <c r="M1664" t="s">
        <v>887</v>
      </c>
      <c r="N1664" t="s">
        <v>94</v>
      </c>
      <c r="O1664">
        <v>8166</v>
      </c>
      <c r="P1664">
        <v>11203</v>
      </c>
      <c r="Q1664" t="s">
        <v>95</v>
      </c>
      <c r="R1664">
        <v>2</v>
      </c>
      <c r="S1664" s="2">
        <v>45301</v>
      </c>
      <c r="T1664" t="s">
        <v>42</v>
      </c>
      <c r="U1664">
        <v>0</v>
      </c>
      <c r="V1664" t="s">
        <v>106</v>
      </c>
      <c r="W1664">
        <v>801</v>
      </c>
      <c r="X1664" t="s">
        <v>44</v>
      </c>
      <c r="Y1664" t="s">
        <v>45</v>
      </c>
      <c r="Z1664">
        <v>0</v>
      </c>
      <c r="AA1664">
        <v>805</v>
      </c>
      <c r="AB1664">
        <v>8600</v>
      </c>
      <c r="AC1664" t="s">
        <v>73</v>
      </c>
    </row>
    <row r="1665" spans="1:29" x14ac:dyDescent="0.3">
      <c r="A1665" s="1" t="s">
        <v>29</v>
      </c>
      <c r="B1665" t="s">
        <v>541</v>
      </c>
      <c r="C1665" t="s">
        <v>604</v>
      </c>
      <c r="D1665" t="s">
        <v>98</v>
      </c>
      <c r="E1665">
        <v>2</v>
      </c>
      <c r="F1665" t="s">
        <v>186</v>
      </c>
      <c r="G1665" t="s">
        <v>710</v>
      </c>
      <c r="H1665" t="s">
        <v>79</v>
      </c>
      <c r="I1665" t="s">
        <v>496</v>
      </c>
      <c r="J1665" t="s">
        <v>2446</v>
      </c>
      <c r="K1665" t="s">
        <v>5019</v>
      </c>
      <c r="L1665" t="s">
        <v>5020</v>
      </c>
      <c r="M1665" t="s">
        <v>1715</v>
      </c>
      <c r="N1665" t="s">
        <v>58</v>
      </c>
      <c r="O1665">
        <v>15720</v>
      </c>
      <c r="P1665">
        <v>19369</v>
      </c>
      <c r="Q1665" t="s">
        <v>59</v>
      </c>
      <c r="R1665">
        <v>82</v>
      </c>
      <c r="S1665" s="2">
        <v>44335</v>
      </c>
      <c r="T1665" s="2">
        <v>44357</v>
      </c>
      <c r="U1665">
        <v>34519</v>
      </c>
      <c r="V1665" t="s">
        <v>85</v>
      </c>
      <c r="W1665">
        <v>817</v>
      </c>
      <c r="X1665" t="s">
        <v>60</v>
      </c>
      <c r="Y1665" t="s">
        <v>45</v>
      </c>
      <c r="Z1665">
        <v>3035</v>
      </c>
      <c r="AA1665">
        <v>628</v>
      </c>
      <c r="AB1665">
        <v>19256</v>
      </c>
      <c r="AC1665" t="s">
        <v>46</v>
      </c>
    </row>
    <row r="1666" spans="1:29" x14ac:dyDescent="0.3">
      <c r="A1666" s="1" t="s">
        <v>47</v>
      </c>
      <c r="B1666" t="s">
        <v>176</v>
      </c>
      <c r="C1666" t="s">
        <v>3235</v>
      </c>
      <c r="D1666" t="s">
        <v>185</v>
      </c>
      <c r="E1666">
        <v>6</v>
      </c>
      <c r="F1666" t="s">
        <v>221</v>
      </c>
      <c r="G1666" t="s">
        <v>506</v>
      </c>
      <c r="H1666" t="s">
        <v>79</v>
      </c>
      <c r="I1666" t="s">
        <v>464</v>
      </c>
      <c r="J1666" t="s">
        <v>878</v>
      </c>
      <c r="K1666" t="s">
        <v>5021</v>
      </c>
      <c r="L1666" t="s">
        <v>5022</v>
      </c>
      <c r="M1666" t="s">
        <v>426</v>
      </c>
      <c r="N1666" t="s">
        <v>94</v>
      </c>
      <c r="O1666">
        <v>15539</v>
      </c>
      <c r="P1666">
        <v>20453</v>
      </c>
      <c r="Q1666" t="s">
        <v>41</v>
      </c>
      <c r="R1666">
        <v>845</v>
      </c>
      <c r="S1666" s="2">
        <v>44638</v>
      </c>
      <c r="T1666" s="2">
        <v>44645</v>
      </c>
      <c r="U1666">
        <v>0</v>
      </c>
      <c r="V1666" t="s">
        <v>106</v>
      </c>
      <c r="W1666">
        <v>503</v>
      </c>
      <c r="X1666" t="s">
        <v>60</v>
      </c>
      <c r="Y1666" t="s">
        <v>61</v>
      </c>
      <c r="Z1666">
        <v>0</v>
      </c>
      <c r="AA1666">
        <v>147</v>
      </c>
      <c r="AB1666">
        <v>20412</v>
      </c>
      <c r="AC1666" t="s">
        <v>107</v>
      </c>
    </row>
    <row r="1667" spans="1:29" x14ac:dyDescent="0.3">
      <c r="A1667" s="1" t="s">
        <v>47</v>
      </c>
      <c r="B1667" t="s">
        <v>136</v>
      </c>
      <c r="C1667" t="s">
        <v>2546</v>
      </c>
      <c r="D1667" t="s">
        <v>257</v>
      </c>
      <c r="E1667">
        <v>1</v>
      </c>
      <c r="F1667" t="s">
        <v>33</v>
      </c>
      <c r="G1667" t="s">
        <v>111</v>
      </c>
      <c r="H1667" t="s">
        <v>35</v>
      </c>
      <c r="I1667" t="s">
        <v>921</v>
      </c>
      <c r="J1667" t="s">
        <v>530</v>
      </c>
      <c r="K1667" t="s">
        <v>5023</v>
      </c>
      <c r="L1667" t="s">
        <v>5024</v>
      </c>
      <c r="M1667" t="s">
        <v>207</v>
      </c>
      <c r="N1667" t="s">
        <v>94</v>
      </c>
      <c r="O1667">
        <v>19874</v>
      </c>
      <c r="P1667">
        <v>23603</v>
      </c>
      <c r="Q1667" t="s">
        <v>59</v>
      </c>
      <c r="R1667">
        <v>810</v>
      </c>
      <c r="S1667" s="2">
        <v>45122</v>
      </c>
      <c r="T1667" t="s">
        <v>42</v>
      </c>
      <c r="U1667">
        <v>27977</v>
      </c>
      <c r="V1667" t="s">
        <v>85</v>
      </c>
      <c r="W1667">
        <v>777</v>
      </c>
      <c r="X1667" t="s">
        <v>44</v>
      </c>
      <c r="Y1667" t="s">
        <v>72</v>
      </c>
      <c r="Z1667">
        <v>0</v>
      </c>
      <c r="AA1667">
        <v>936</v>
      </c>
      <c r="AB1667">
        <v>22695</v>
      </c>
      <c r="AC1667" t="s">
        <v>46</v>
      </c>
    </row>
    <row r="1668" spans="1:29" x14ac:dyDescent="0.3">
      <c r="A1668" s="1" t="s">
        <v>47</v>
      </c>
      <c r="B1668" t="s">
        <v>592</v>
      </c>
      <c r="C1668" t="s">
        <v>3858</v>
      </c>
      <c r="D1668" t="s">
        <v>98</v>
      </c>
      <c r="E1668">
        <v>3</v>
      </c>
      <c r="F1668" t="s">
        <v>77</v>
      </c>
      <c r="G1668" t="s">
        <v>501</v>
      </c>
      <c r="H1668" t="s">
        <v>35</v>
      </c>
      <c r="I1668" t="s">
        <v>921</v>
      </c>
      <c r="J1668" t="s">
        <v>1497</v>
      </c>
      <c r="K1668" t="s">
        <v>5025</v>
      </c>
      <c r="L1668" t="s">
        <v>5026</v>
      </c>
      <c r="M1668" t="s">
        <v>598</v>
      </c>
      <c r="N1668" t="s">
        <v>94</v>
      </c>
      <c r="O1668">
        <v>18908</v>
      </c>
      <c r="P1668">
        <v>22540</v>
      </c>
      <c r="Q1668" t="s">
        <v>41</v>
      </c>
      <c r="R1668">
        <v>182</v>
      </c>
      <c r="S1668" s="2">
        <v>45000</v>
      </c>
      <c r="T1668" s="2">
        <v>45014</v>
      </c>
      <c r="U1668">
        <v>0</v>
      </c>
      <c r="V1668" t="s">
        <v>71</v>
      </c>
      <c r="W1668">
        <v>835</v>
      </c>
      <c r="X1668" t="s">
        <v>60</v>
      </c>
      <c r="Y1668" t="s">
        <v>45</v>
      </c>
      <c r="Z1668">
        <v>0</v>
      </c>
      <c r="AA1668">
        <v>535</v>
      </c>
      <c r="AB1668">
        <v>20509</v>
      </c>
      <c r="AC1668" t="s">
        <v>73</v>
      </c>
    </row>
    <row r="1669" spans="1:29" x14ac:dyDescent="0.3">
      <c r="A1669" s="1" t="s">
        <v>47</v>
      </c>
      <c r="B1669" t="s">
        <v>234</v>
      </c>
      <c r="C1669" t="s">
        <v>2232</v>
      </c>
      <c r="D1669" t="s">
        <v>76</v>
      </c>
      <c r="E1669">
        <v>9</v>
      </c>
      <c r="F1669" t="s">
        <v>77</v>
      </c>
      <c r="G1669" t="s">
        <v>501</v>
      </c>
      <c r="H1669" t="s">
        <v>79</v>
      </c>
      <c r="I1669" t="s">
        <v>5027</v>
      </c>
      <c r="J1669" t="s">
        <v>576</v>
      </c>
      <c r="K1669" t="s">
        <v>5028</v>
      </c>
      <c r="L1669" t="s">
        <v>5029</v>
      </c>
      <c r="M1669" t="s">
        <v>810</v>
      </c>
      <c r="N1669" t="s">
        <v>40</v>
      </c>
      <c r="O1669">
        <v>27059</v>
      </c>
      <c r="P1669">
        <v>29386</v>
      </c>
      <c r="Q1669" t="s">
        <v>41</v>
      </c>
      <c r="R1669">
        <v>82</v>
      </c>
      <c r="S1669" s="2">
        <v>45174</v>
      </c>
      <c r="T1669" s="2">
        <v>45187</v>
      </c>
      <c r="U1669">
        <v>0</v>
      </c>
      <c r="V1669" t="s">
        <v>43</v>
      </c>
      <c r="W1669">
        <v>640</v>
      </c>
      <c r="X1669" t="s">
        <v>60</v>
      </c>
      <c r="Y1669" t="s">
        <v>45</v>
      </c>
      <c r="Z1669">
        <v>0</v>
      </c>
      <c r="AA1669">
        <v>699</v>
      </c>
      <c r="AB1669">
        <v>27197</v>
      </c>
      <c r="AC1669" t="s">
        <v>107</v>
      </c>
    </row>
    <row r="1670" spans="1:29" x14ac:dyDescent="0.3">
      <c r="A1670" s="1" t="s">
        <v>29</v>
      </c>
      <c r="B1670" t="s">
        <v>541</v>
      </c>
      <c r="C1670" t="s">
        <v>4780</v>
      </c>
      <c r="D1670" t="s">
        <v>50</v>
      </c>
      <c r="E1670">
        <v>8</v>
      </c>
      <c r="F1670" t="s">
        <v>221</v>
      </c>
      <c r="G1670" t="s">
        <v>1096</v>
      </c>
      <c r="H1670" t="s">
        <v>79</v>
      </c>
      <c r="I1670" t="s">
        <v>5030</v>
      </c>
      <c r="J1670" t="s">
        <v>5031</v>
      </c>
      <c r="K1670" t="s">
        <v>5032</v>
      </c>
      <c r="L1670" t="s">
        <v>5033</v>
      </c>
      <c r="M1670" t="s">
        <v>1715</v>
      </c>
      <c r="N1670" t="s">
        <v>84</v>
      </c>
      <c r="O1670">
        <v>5222</v>
      </c>
      <c r="P1670">
        <v>9594</v>
      </c>
      <c r="Q1670" t="s">
        <v>41</v>
      </c>
      <c r="R1670">
        <v>102</v>
      </c>
      <c r="S1670" s="2">
        <v>45001</v>
      </c>
      <c r="T1670" s="2">
        <v>45004</v>
      </c>
      <c r="U1670">
        <v>0</v>
      </c>
      <c r="V1670" t="s">
        <v>85</v>
      </c>
      <c r="W1670">
        <v>412</v>
      </c>
      <c r="X1670" t="s">
        <v>60</v>
      </c>
      <c r="Y1670" t="s">
        <v>72</v>
      </c>
      <c r="Z1670">
        <v>0</v>
      </c>
      <c r="AA1670">
        <v>865</v>
      </c>
      <c r="AB1670">
        <v>6178</v>
      </c>
      <c r="AC1670" t="s">
        <v>46</v>
      </c>
    </row>
    <row r="1671" spans="1:29" x14ac:dyDescent="0.3">
      <c r="A1671" s="1" t="s">
        <v>29</v>
      </c>
      <c r="B1671" t="s">
        <v>228</v>
      </c>
      <c r="C1671" t="s">
        <v>2850</v>
      </c>
      <c r="D1671" t="s">
        <v>50</v>
      </c>
      <c r="E1671">
        <v>5</v>
      </c>
      <c r="F1671" t="s">
        <v>186</v>
      </c>
      <c r="G1671" t="s">
        <v>463</v>
      </c>
      <c r="H1671" t="s">
        <v>35</v>
      </c>
      <c r="I1671" t="s">
        <v>2414</v>
      </c>
      <c r="J1671" t="s">
        <v>4234</v>
      </c>
      <c r="K1671" t="s">
        <v>5034</v>
      </c>
      <c r="L1671" t="s">
        <v>5035</v>
      </c>
      <c r="M1671" t="s">
        <v>487</v>
      </c>
      <c r="N1671" t="s">
        <v>94</v>
      </c>
      <c r="O1671">
        <v>8526</v>
      </c>
      <c r="P1671">
        <v>12989</v>
      </c>
      <c r="Q1671" t="s">
        <v>59</v>
      </c>
      <c r="R1671">
        <v>186</v>
      </c>
      <c r="S1671" s="2">
        <v>45172</v>
      </c>
      <c r="T1671" s="2">
        <v>45200</v>
      </c>
      <c r="U1671">
        <v>36195</v>
      </c>
      <c r="V1671" t="s">
        <v>43</v>
      </c>
      <c r="W1671">
        <v>456</v>
      </c>
      <c r="X1671" t="s">
        <v>60</v>
      </c>
      <c r="Y1671" t="s">
        <v>72</v>
      </c>
      <c r="Z1671">
        <v>0</v>
      </c>
      <c r="AA1671">
        <v>602</v>
      </c>
      <c r="AB1671">
        <v>10805</v>
      </c>
      <c r="AC1671" t="s">
        <v>46</v>
      </c>
    </row>
    <row r="1672" spans="1:29" x14ac:dyDescent="0.3">
      <c r="A1672" s="1" t="s">
        <v>47</v>
      </c>
      <c r="B1672" t="s">
        <v>117</v>
      </c>
      <c r="C1672" t="s">
        <v>976</v>
      </c>
      <c r="D1672" t="s">
        <v>110</v>
      </c>
      <c r="E1672">
        <v>7</v>
      </c>
      <c r="F1672" t="s">
        <v>99</v>
      </c>
      <c r="G1672" t="s">
        <v>1638</v>
      </c>
      <c r="H1672" t="s">
        <v>79</v>
      </c>
      <c r="I1672" t="s">
        <v>1379</v>
      </c>
      <c r="J1672" t="s">
        <v>141</v>
      </c>
      <c r="K1672" t="s">
        <v>5036</v>
      </c>
      <c r="L1672" t="s">
        <v>5037</v>
      </c>
      <c r="M1672" t="s">
        <v>248</v>
      </c>
      <c r="N1672" t="s">
        <v>58</v>
      </c>
      <c r="O1672">
        <v>22298</v>
      </c>
      <c r="P1672">
        <v>24801</v>
      </c>
      <c r="Q1672" t="s">
        <v>41</v>
      </c>
      <c r="R1672">
        <v>277</v>
      </c>
      <c r="S1672" s="2">
        <v>44709</v>
      </c>
      <c r="T1672" s="2">
        <v>44725</v>
      </c>
      <c r="U1672">
        <v>0</v>
      </c>
      <c r="V1672" t="s">
        <v>85</v>
      </c>
      <c r="W1672">
        <v>706</v>
      </c>
      <c r="X1672" t="s">
        <v>60</v>
      </c>
      <c r="Y1672" t="s">
        <v>72</v>
      </c>
      <c r="Z1672">
        <v>1841</v>
      </c>
      <c r="AA1672">
        <v>290</v>
      </c>
      <c r="AB1672">
        <v>22941</v>
      </c>
      <c r="AC1672" t="s">
        <v>73</v>
      </c>
    </row>
    <row r="1673" spans="1:29" x14ac:dyDescent="0.3">
      <c r="A1673" s="1" t="s">
        <v>47</v>
      </c>
      <c r="B1673" t="s">
        <v>108</v>
      </c>
      <c r="C1673" t="s">
        <v>709</v>
      </c>
      <c r="D1673" t="s">
        <v>257</v>
      </c>
      <c r="E1673">
        <v>10</v>
      </c>
      <c r="F1673" t="s">
        <v>64</v>
      </c>
      <c r="G1673" t="s">
        <v>1152</v>
      </c>
      <c r="H1673" t="s">
        <v>35</v>
      </c>
      <c r="I1673" t="s">
        <v>910</v>
      </c>
      <c r="J1673" t="s">
        <v>224</v>
      </c>
      <c r="K1673" t="s">
        <v>5038</v>
      </c>
      <c r="L1673" t="s">
        <v>5039</v>
      </c>
      <c r="M1673" t="s">
        <v>1278</v>
      </c>
      <c r="N1673" t="s">
        <v>94</v>
      </c>
      <c r="O1673">
        <v>15585</v>
      </c>
      <c r="P1673">
        <v>19749</v>
      </c>
      <c r="Q1673" t="s">
        <v>41</v>
      </c>
      <c r="R1673">
        <v>894</v>
      </c>
      <c r="S1673" s="2">
        <v>45136</v>
      </c>
      <c r="T1673" s="2">
        <v>45149</v>
      </c>
      <c r="U1673">
        <v>0</v>
      </c>
      <c r="V1673" t="s">
        <v>85</v>
      </c>
      <c r="W1673">
        <v>732</v>
      </c>
      <c r="X1673" t="s">
        <v>60</v>
      </c>
      <c r="Y1673" t="s">
        <v>61</v>
      </c>
      <c r="Z1673">
        <v>0</v>
      </c>
      <c r="AA1673">
        <v>454</v>
      </c>
      <c r="AB1673">
        <v>17367</v>
      </c>
      <c r="AC1673" t="s">
        <v>73</v>
      </c>
    </row>
    <row r="1674" spans="1:29" x14ac:dyDescent="0.3">
      <c r="A1674" s="1" t="s">
        <v>47</v>
      </c>
      <c r="B1674" t="s">
        <v>234</v>
      </c>
      <c r="C1674" t="s">
        <v>2565</v>
      </c>
      <c r="D1674" t="s">
        <v>178</v>
      </c>
      <c r="E1674">
        <v>2</v>
      </c>
      <c r="F1674" t="s">
        <v>129</v>
      </c>
      <c r="G1674" t="s">
        <v>944</v>
      </c>
      <c r="H1674" t="s">
        <v>35</v>
      </c>
      <c r="I1674" t="s">
        <v>417</v>
      </c>
      <c r="J1674" t="s">
        <v>627</v>
      </c>
      <c r="K1674" t="s">
        <v>5040</v>
      </c>
      <c r="L1674" t="s">
        <v>5041</v>
      </c>
      <c r="M1674" t="s">
        <v>800</v>
      </c>
      <c r="N1674" t="s">
        <v>40</v>
      </c>
      <c r="O1674">
        <v>13448</v>
      </c>
      <c r="P1674">
        <v>16411</v>
      </c>
      <c r="Q1674" t="s">
        <v>95</v>
      </c>
      <c r="R1674">
        <v>904</v>
      </c>
      <c r="S1674" s="2">
        <v>44963</v>
      </c>
      <c r="T1674" t="s">
        <v>42</v>
      </c>
      <c r="U1674">
        <v>0</v>
      </c>
      <c r="V1674" t="s">
        <v>43</v>
      </c>
      <c r="W1674">
        <v>552</v>
      </c>
      <c r="X1674" t="s">
        <v>44</v>
      </c>
      <c r="Y1674" t="s">
        <v>45</v>
      </c>
      <c r="Z1674">
        <v>0</v>
      </c>
      <c r="AA1674">
        <v>141</v>
      </c>
      <c r="AB1674">
        <v>15986</v>
      </c>
      <c r="AC1674" t="s">
        <v>73</v>
      </c>
    </row>
    <row r="1675" spans="1:29" x14ac:dyDescent="0.3">
      <c r="A1675" s="1" t="s">
        <v>47</v>
      </c>
      <c r="B1675" t="s">
        <v>153</v>
      </c>
      <c r="C1675" t="s">
        <v>5042</v>
      </c>
      <c r="D1675" t="s">
        <v>178</v>
      </c>
      <c r="E1675">
        <v>7</v>
      </c>
      <c r="F1675" t="s">
        <v>99</v>
      </c>
      <c r="G1675" t="s">
        <v>950</v>
      </c>
      <c r="H1675" t="s">
        <v>35</v>
      </c>
      <c r="I1675" t="s">
        <v>559</v>
      </c>
      <c r="J1675" t="s">
        <v>4457</v>
      </c>
      <c r="K1675" t="s">
        <v>5043</v>
      </c>
      <c r="L1675" t="s">
        <v>5044</v>
      </c>
      <c r="M1675" t="s">
        <v>750</v>
      </c>
      <c r="N1675" t="s">
        <v>58</v>
      </c>
      <c r="O1675">
        <v>5555</v>
      </c>
      <c r="P1675">
        <v>7578</v>
      </c>
      <c r="Q1675" t="s">
        <v>41</v>
      </c>
      <c r="R1675">
        <v>267</v>
      </c>
      <c r="S1675" s="2">
        <v>45183</v>
      </c>
      <c r="T1675" t="s">
        <v>42</v>
      </c>
      <c r="U1675">
        <v>0</v>
      </c>
      <c r="V1675" t="s">
        <v>71</v>
      </c>
      <c r="W1675">
        <v>762</v>
      </c>
      <c r="X1675" t="s">
        <v>44</v>
      </c>
      <c r="Y1675" t="s">
        <v>45</v>
      </c>
      <c r="Z1675">
        <v>4264</v>
      </c>
      <c r="AA1675">
        <v>885</v>
      </c>
      <c r="AB1675">
        <v>7146</v>
      </c>
      <c r="AC1675" t="s">
        <v>107</v>
      </c>
    </row>
    <row r="1676" spans="1:29" x14ac:dyDescent="0.3">
      <c r="A1676" s="1" t="s">
        <v>47</v>
      </c>
      <c r="B1676" t="s">
        <v>145</v>
      </c>
      <c r="C1676" t="s">
        <v>1413</v>
      </c>
      <c r="D1676" t="s">
        <v>50</v>
      </c>
      <c r="E1676">
        <v>5</v>
      </c>
      <c r="F1676" t="s">
        <v>129</v>
      </c>
      <c r="G1676" t="s">
        <v>1528</v>
      </c>
      <c r="H1676" t="s">
        <v>35</v>
      </c>
      <c r="I1676" t="s">
        <v>4365</v>
      </c>
      <c r="J1676" t="s">
        <v>372</v>
      </c>
      <c r="K1676" t="s">
        <v>5045</v>
      </c>
      <c r="L1676" t="s">
        <v>5046</v>
      </c>
      <c r="M1676" t="s">
        <v>152</v>
      </c>
      <c r="N1676" t="s">
        <v>58</v>
      </c>
      <c r="O1676">
        <v>5198</v>
      </c>
      <c r="P1676">
        <v>10049</v>
      </c>
      <c r="Q1676" t="s">
        <v>41</v>
      </c>
      <c r="R1676">
        <v>204</v>
      </c>
      <c r="S1676" s="2">
        <v>44342</v>
      </c>
      <c r="T1676" t="s">
        <v>42</v>
      </c>
      <c r="U1676">
        <v>0</v>
      </c>
      <c r="V1676" t="s">
        <v>85</v>
      </c>
      <c r="W1676">
        <v>625</v>
      </c>
      <c r="X1676" t="s">
        <v>44</v>
      </c>
      <c r="Y1676" t="s">
        <v>61</v>
      </c>
      <c r="Z1676">
        <v>1063</v>
      </c>
      <c r="AA1676">
        <v>174</v>
      </c>
      <c r="AB1676">
        <v>9419</v>
      </c>
      <c r="AC1676" t="s">
        <v>46</v>
      </c>
    </row>
    <row r="1677" spans="1:29" x14ac:dyDescent="0.3">
      <c r="A1677" s="1" t="s">
        <v>29</v>
      </c>
      <c r="B1677" t="s">
        <v>96</v>
      </c>
      <c r="C1677" t="s">
        <v>323</v>
      </c>
      <c r="D1677" t="s">
        <v>257</v>
      </c>
      <c r="E1677">
        <v>3</v>
      </c>
      <c r="F1677" t="s">
        <v>64</v>
      </c>
      <c r="G1677" t="s">
        <v>1152</v>
      </c>
      <c r="H1677" t="s">
        <v>35</v>
      </c>
      <c r="I1677" t="s">
        <v>180</v>
      </c>
      <c r="J1677" t="s">
        <v>4596</v>
      </c>
      <c r="K1677" t="s">
        <v>5047</v>
      </c>
      <c r="L1677" t="s">
        <v>5048</v>
      </c>
      <c r="M1677" t="s">
        <v>1500</v>
      </c>
      <c r="N1677" t="s">
        <v>84</v>
      </c>
      <c r="O1677">
        <v>28447</v>
      </c>
      <c r="P1677">
        <v>30837</v>
      </c>
      <c r="Q1677" t="s">
        <v>41</v>
      </c>
      <c r="R1677">
        <v>589</v>
      </c>
      <c r="S1677" s="2">
        <v>45337</v>
      </c>
      <c r="T1677" t="s">
        <v>42</v>
      </c>
      <c r="U1677">
        <v>0</v>
      </c>
      <c r="V1677" t="s">
        <v>71</v>
      </c>
      <c r="W1677">
        <v>801</v>
      </c>
      <c r="X1677" t="s">
        <v>44</v>
      </c>
      <c r="Y1677" t="s">
        <v>45</v>
      </c>
      <c r="Z1677">
        <v>0</v>
      </c>
      <c r="AA1677">
        <v>755</v>
      </c>
      <c r="AB1677">
        <v>28830</v>
      </c>
      <c r="AC1677" t="s">
        <v>107</v>
      </c>
    </row>
    <row r="1678" spans="1:29" x14ac:dyDescent="0.3">
      <c r="A1678" s="1" t="s">
        <v>29</v>
      </c>
      <c r="B1678" t="s">
        <v>541</v>
      </c>
      <c r="C1678" t="s">
        <v>3205</v>
      </c>
      <c r="D1678" t="s">
        <v>236</v>
      </c>
      <c r="E1678">
        <v>7</v>
      </c>
      <c r="F1678" t="s">
        <v>120</v>
      </c>
      <c r="G1678" t="s">
        <v>820</v>
      </c>
      <c r="H1678" t="s">
        <v>35</v>
      </c>
      <c r="I1678" t="s">
        <v>1083</v>
      </c>
      <c r="J1678" t="s">
        <v>2836</v>
      </c>
      <c r="K1678">
        <v>7900307819</v>
      </c>
      <c r="L1678" t="s">
        <v>5049</v>
      </c>
      <c r="M1678" t="s">
        <v>1632</v>
      </c>
      <c r="N1678" t="s">
        <v>40</v>
      </c>
      <c r="O1678">
        <v>12548</v>
      </c>
      <c r="P1678">
        <v>15357</v>
      </c>
      <c r="Q1678" t="s">
        <v>59</v>
      </c>
      <c r="R1678">
        <v>656</v>
      </c>
      <c r="S1678" s="2">
        <v>44389</v>
      </c>
      <c r="T1678" s="2">
        <v>44417</v>
      </c>
      <c r="U1678">
        <v>47036</v>
      </c>
      <c r="V1678" t="s">
        <v>43</v>
      </c>
      <c r="W1678">
        <v>517</v>
      </c>
      <c r="X1678" t="s">
        <v>60</v>
      </c>
      <c r="Y1678" t="s">
        <v>72</v>
      </c>
      <c r="Z1678">
        <v>0</v>
      </c>
      <c r="AA1678">
        <v>350</v>
      </c>
      <c r="AB1678">
        <v>15057</v>
      </c>
      <c r="AC1678" t="s">
        <v>107</v>
      </c>
    </row>
    <row r="1679" spans="1:29" x14ac:dyDescent="0.3">
      <c r="A1679" s="1" t="s">
        <v>29</v>
      </c>
      <c r="B1679" t="s">
        <v>86</v>
      </c>
      <c r="C1679" t="s">
        <v>1363</v>
      </c>
      <c r="D1679" t="s">
        <v>98</v>
      </c>
      <c r="E1679">
        <v>6</v>
      </c>
      <c r="F1679" t="s">
        <v>77</v>
      </c>
      <c r="G1679" t="s">
        <v>932</v>
      </c>
      <c r="H1679" t="s">
        <v>79</v>
      </c>
      <c r="I1679" t="s">
        <v>66</v>
      </c>
      <c r="J1679" t="s">
        <v>508</v>
      </c>
      <c r="K1679" t="s">
        <v>5050</v>
      </c>
      <c r="L1679" t="s">
        <v>5051</v>
      </c>
      <c r="M1679" t="s">
        <v>1691</v>
      </c>
      <c r="N1679" t="s">
        <v>84</v>
      </c>
      <c r="O1679">
        <v>20395</v>
      </c>
      <c r="P1679">
        <v>22401</v>
      </c>
      <c r="Q1679" t="s">
        <v>59</v>
      </c>
      <c r="R1679">
        <v>985</v>
      </c>
      <c r="S1679" s="2">
        <v>45164</v>
      </c>
      <c r="T1679" s="2">
        <v>45189</v>
      </c>
      <c r="U1679">
        <v>46516</v>
      </c>
      <c r="V1679" t="s">
        <v>85</v>
      </c>
      <c r="W1679">
        <v>426</v>
      </c>
      <c r="X1679" t="s">
        <v>60</v>
      </c>
      <c r="Y1679" t="s">
        <v>45</v>
      </c>
      <c r="Z1679">
        <v>0</v>
      </c>
      <c r="AA1679">
        <v>508</v>
      </c>
      <c r="AB1679">
        <v>20741</v>
      </c>
      <c r="AC1679" t="s">
        <v>107</v>
      </c>
    </row>
    <row r="1680" spans="1:29" x14ac:dyDescent="0.3">
      <c r="A1680" s="1" t="s">
        <v>29</v>
      </c>
      <c r="B1680" t="s">
        <v>86</v>
      </c>
      <c r="C1680" t="s">
        <v>4762</v>
      </c>
      <c r="D1680" t="s">
        <v>32</v>
      </c>
      <c r="E1680">
        <v>3</v>
      </c>
      <c r="F1680" t="s">
        <v>51</v>
      </c>
      <c r="G1680" t="s">
        <v>237</v>
      </c>
      <c r="H1680" t="s">
        <v>35</v>
      </c>
      <c r="I1680" t="s">
        <v>679</v>
      </c>
      <c r="J1680" t="s">
        <v>1199</v>
      </c>
      <c r="K1680" t="s">
        <v>5052</v>
      </c>
      <c r="L1680" t="s">
        <v>5053</v>
      </c>
      <c r="M1680" t="s">
        <v>1691</v>
      </c>
      <c r="N1680" t="s">
        <v>84</v>
      </c>
      <c r="O1680">
        <v>8091</v>
      </c>
      <c r="P1680">
        <v>10206</v>
      </c>
      <c r="Q1680" t="s">
        <v>59</v>
      </c>
      <c r="R1680">
        <v>122</v>
      </c>
      <c r="S1680" s="2">
        <v>44327</v>
      </c>
      <c r="T1680" s="2">
        <v>44336</v>
      </c>
      <c r="U1680">
        <v>9267</v>
      </c>
      <c r="V1680" t="s">
        <v>71</v>
      </c>
      <c r="W1680">
        <v>597</v>
      </c>
      <c r="X1680" t="s">
        <v>60</v>
      </c>
      <c r="Y1680" t="s">
        <v>45</v>
      </c>
      <c r="Z1680">
        <v>0</v>
      </c>
      <c r="AA1680">
        <v>79</v>
      </c>
      <c r="AB1680">
        <v>9535</v>
      </c>
      <c r="AC1680" t="s">
        <v>107</v>
      </c>
    </row>
    <row r="1681" spans="1:29" x14ac:dyDescent="0.3">
      <c r="A1681" s="1" t="s">
        <v>29</v>
      </c>
      <c r="B1681" t="s">
        <v>62</v>
      </c>
      <c r="C1681" t="s">
        <v>1552</v>
      </c>
      <c r="D1681" t="s">
        <v>185</v>
      </c>
      <c r="E1681">
        <v>10</v>
      </c>
      <c r="F1681" t="s">
        <v>51</v>
      </c>
      <c r="G1681" t="s">
        <v>1075</v>
      </c>
      <c r="H1681" t="s">
        <v>35</v>
      </c>
      <c r="I1681" t="s">
        <v>1454</v>
      </c>
      <c r="J1681" t="s">
        <v>2046</v>
      </c>
      <c r="K1681" t="s">
        <v>5054</v>
      </c>
      <c r="L1681" t="s">
        <v>5055</v>
      </c>
      <c r="M1681" t="s">
        <v>70</v>
      </c>
      <c r="N1681" t="s">
        <v>40</v>
      </c>
      <c r="O1681">
        <v>9346</v>
      </c>
      <c r="P1681">
        <v>12512</v>
      </c>
      <c r="Q1681" t="s">
        <v>59</v>
      </c>
      <c r="R1681">
        <v>750</v>
      </c>
      <c r="S1681" s="2">
        <v>45163</v>
      </c>
      <c r="T1681" t="s">
        <v>42</v>
      </c>
      <c r="U1681">
        <v>7334</v>
      </c>
      <c r="V1681" t="s">
        <v>43</v>
      </c>
      <c r="W1681">
        <v>803</v>
      </c>
      <c r="X1681" t="s">
        <v>44</v>
      </c>
      <c r="Y1681" t="s">
        <v>61</v>
      </c>
      <c r="Z1681">
        <v>0</v>
      </c>
      <c r="AA1681">
        <v>267</v>
      </c>
      <c r="AB1681">
        <v>9671</v>
      </c>
      <c r="AC1681" t="s">
        <v>107</v>
      </c>
    </row>
    <row r="1682" spans="1:29" x14ac:dyDescent="0.3">
      <c r="A1682" s="1" t="s">
        <v>29</v>
      </c>
      <c r="B1682" t="s">
        <v>96</v>
      </c>
      <c r="C1682" t="s">
        <v>1496</v>
      </c>
      <c r="D1682" t="s">
        <v>169</v>
      </c>
      <c r="E1682">
        <v>7</v>
      </c>
      <c r="F1682" t="s">
        <v>77</v>
      </c>
      <c r="G1682" t="s">
        <v>501</v>
      </c>
      <c r="H1682" t="s">
        <v>35</v>
      </c>
      <c r="I1682" t="s">
        <v>5056</v>
      </c>
      <c r="J1682" t="s">
        <v>2624</v>
      </c>
      <c r="K1682" t="s">
        <v>5057</v>
      </c>
      <c r="L1682" t="s">
        <v>5058</v>
      </c>
      <c r="M1682" t="s">
        <v>777</v>
      </c>
      <c r="N1682" t="s">
        <v>94</v>
      </c>
      <c r="O1682">
        <v>18094</v>
      </c>
      <c r="P1682">
        <v>22551</v>
      </c>
      <c r="Q1682" t="s">
        <v>95</v>
      </c>
      <c r="R1682">
        <v>972</v>
      </c>
      <c r="S1682" s="2">
        <v>44817</v>
      </c>
      <c r="T1682" t="s">
        <v>42</v>
      </c>
      <c r="U1682">
        <v>0</v>
      </c>
      <c r="V1682" t="s">
        <v>43</v>
      </c>
      <c r="W1682">
        <v>811</v>
      </c>
      <c r="X1682" t="s">
        <v>44</v>
      </c>
      <c r="Y1682" t="s">
        <v>61</v>
      </c>
      <c r="Z1682">
        <v>0</v>
      </c>
      <c r="AA1682">
        <v>293</v>
      </c>
      <c r="AB1682">
        <v>19781</v>
      </c>
      <c r="AC1682" t="s">
        <v>107</v>
      </c>
    </row>
    <row r="1683" spans="1:29" x14ac:dyDescent="0.3">
      <c r="A1683" s="1" t="s">
        <v>47</v>
      </c>
      <c r="B1683" t="s">
        <v>48</v>
      </c>
      <c r="C1683" t="s">
        <v>49</v>
      </c>
      <c r="D1683" t="s">
        <v>257</v>
      </c>
      <c r="E1683">
        <v>5</v>
      </c>
      <c r="F1683" t="s">
        <v>221</v>
      </c>
      <c r="G1683" t="s">
        <v>1096</v>
      </c>
      <c r="H1683" t="s">
        <v>79</v>
      </c>
      <c r="I1683" t="s">
        <v>1210</v>
      </c>
      <c r="J1683" t="s">
        <v>2330</v>
      </c>
      <c r="K1683" t="s">
        <v>5059</v>
      </c>
      <c r="L1683" t="s">
        <v>5060</v>
      </c>
      <c r="M1683" t="s">
        <v>385</v>
      </c>
      <c r="N1683" t="s">
        <v>84</v>
      </c>
      <c r="O1683">
        <v>20078</v>
      </c>
      <c r="P1683">
        <v>23409</v>
      </c>
      <c r="Q1683" t="s">
        <v>59</v>
      </c>
      <c r="R1683">
        <v>491</v>
      </c>
      <c r="S1683" s="2">
        <v>44714</v>
      </c>
      <c r="T1683" s="2">
        <v>44744</v>
      </c>
      <c r="U1683">
        <v>33661</v>
      </c>
      <c r="V1683" t="s">
        <v>71</v>
      </c>
      <c r="W1683">
        <v>720</v>
      </c>
      <c r="X1683" t="s">
        <v>60</v>
      </c>
      <c r="Y1683" t="s">
        <v>72</v>
      </c>
      <c r="Z1683">
        <v>0</v>
      </c>
      <c r="AA1683">
        <v>125</v>
      </c>
      <c r="AB1683">
        <v>21844</v>
      </c>
      <c r="AC1683" t="s">
        <v>46</v>
      </c>
    </row>
    <row r="1684" spans="1:29" x14ac:dyDescent="0.3">
      <c r="A1684" s="1" t="s">
        <v>47</v>
      </c>
      <c r="B1684" t="s">
        <v>161</v>
      </c>
      <c r="C1684" t="s">
        <v>782</v>
      </c>
      <c r="D1684" t="s">
        <v>352</v>
      </c>
      <c r="E1684">
        <v>4</v>
      </c>
      <c r="F1684" t="s">
        <v>221</v>
      </c>
      <c r="G1684" t="s">
        <v>506</v>
      </c>
      <c r="H1684" t="s">
        <v>35</v>
      </c>
      <c r="I1684" t="s">
        <v>122</v>
      </c>
      <c r="J1684" t="s">
        <v>2833</v>
      </c>
      <c r="K1684" t="s">
        <v>5061</v>
      </c>
      <c r="L1684" t="s">
        <v>5062</v>
      </c>
      <c r="M1684" t="s">
        <v>618</v>
      </c>
      <c r="N1684" t="s">
        <v>58</v>
      </c>
      <c r="O1684">
        <v>14122</v>
      </c>
      <c r="P1684">
        <v>18327</v>
      </c>
      <c r="Q1684" t="s">
        <v>59</v>
      </c>
      <c r="R1684">
        <v>864</v>
      </c>
      <c r="S1684" s="2">
        <v>44856</v>
      </c>
      <c r="T1684" t="s">
        <v>42</v>
      </c>
      <c r="U1684">
        <v>18395</v>
      </c>
      <c r="V1684" t="s">
        <v>43</v>
      </c>
      <c r="W1684">
        <v>638</v>
      </c>
      <c r="X1684" t="s">
        <v>44</v>
      </c>
      <c r="Y1684" t="s">
        <v>61</v>
      </c>
      <c r="Z1684">
        <v>3686</v>
      </c>
      <c r="AA1684">
        <v>539</v>
      </c>
      <c r="AB1684">
        <v>16404</v>
      </c>
      <c r="AC1684" t="s">
        <v>46</v>
      </c>
    </row>
    <row r="1685" spans="1:29" x14ac:dyDescent="0.3">
      <c r="A1685" s="1" t="s">
        <v>29</v>
      </c>
      <c r="B1685" t="s">
        <v>327</v>
      </c>
      <c r="C1685" t="s">
        <v>1079</v>
      </c>
      <c r="D1685" t="s">
        <v>155</v>
      </c>
      <c r="E1685">
        <v>5</v>
      </c>
      <c r="F1685" t="s">
        <v>120</v>
      </c>
      <c r="G1685" t="s">
        <v>121</v>
      </c>
      <c r="H1685" t="s">
        <v>35</v>
      </c>
      <c r="I1685" t="s">
        <v>53</v>
      </c>
      <c r="J1685" t="s">
        <v>5063</v>
      </c>
      <c r="K1685" t="s">
        <v>5064</v>
      </c>
      <c r="L1685" t="s">
        <v>5065</v>
      </c>
      <c r="M1685" t="s">
        <v>999</v>
      </c>
      <c r="N1685" t="s">
        <v>94</v>
      </c>
      <c r="O1685">
        <v>9870</v>
      </c>
      <c r="P1685">
        <v>14203</v>
      </c>
      <c r="Q1685" t="s">
        <v>41</v>
      </c>
      <c r="R1685">
        <v>235</v>
      </c>
      <c r="S1685" s="2">
        <v>44578</v>
      </c>
      <c r="T1685" t="s">
        <v>42</v>
      </c>
      <c r="U1685">
        <v>0</v>
      </c>
      <c r="V1685" t="s">
        <v>43</v>
      </c>
      <c r="W1685">
        <v>839</v>
      </c>
      <c r="X1685" t="s">
        <v>44</v>
      </c>
      <c r="Y1685" t="s">
        <v>72</v>
      </c>
      <c r="Z1685">
        <v>0</v>
      </c>
      <c r="AA1685">
        <v>396</v>
      </c>
      <c r="AB1685">
        <v>14033</v>
      </c>
      <c r="AC1685" t="s">
        <v>46</v>
      </c>
    </row>
    <row r="1686" spans="1:29" x14ac:dyDescent="0.3">
      <c r="A1686" s="1" t="s">
        <v>29</v>
      </c>
      <c r="B1686" t="s">
        <v>30</v>
      </c>
      <c r="C1686" t="s">
        <v>5066</v>
      </c>
      <c r="D1686" t="s">
        <v>178</v>
      </c>
      <c r="E1686">
        <v>3</v>
      </c>
      <c r="F1686" t="s">
        <v>99</v>
      </c>
      <c r="G1686" t="s">
        <v>558</v>
      </c>
      <c r="H1686" t="s">
        <v>35</v>
      </c>
      <c r="I1686" t="s">
        <v>1857</v>
      </c>
      <c r="J1686" t="s">
        <v>485</v>
      </c>
      <c r="K1686" t="s">
        <v>5067</v>
      </c>
      <c r="L1686" t="s">
        <v>5068</v>
      </c>
      <c r="M1686" t="s">
        <v>3066</v>
      </c>
      <c r="N1686" t="s">
        <v>84</v>
      </c>
      <c r="O1686">
        <v>4064</v>
      </c>
      <c r="P1686">
        <v>8142</v>
      </c>
      <c r="Q1686" t="s">
        <v>95</v>
      </c>
      <c r="R1686">
        <v>881</v>
      </c>
      <c r="S1686" s="2">
        <v>44549</v>
      </c>
      <c r="T1686" t="s">
        <v>42</v>
      </c>
      <c r="U1686">
        <v>0</v>
      </c>
      <c r="V1686" t="s">
        <v>71</v>
      </c>
      <c r="W1686">
        <v>475</v>
      </c>
      <c r="X1686" t="s">
        <v>44</v>
      </c>
      <c r="Y1686" t="s">
        <v>45</v>
      </c>
      <c r="Z1686">
        <v>0</v>
      </c>
      <c r="AA1686">
        <v>834</v>
      </c>
      <c r="AB1686">
        <v>7965</v>
      </c>
      <c r="AC1686" t="s">
        <v>73</v>
      </c>
    </row>
    <row r="1687" spans="1:29" x14ac:dyDescent="0.3">
      <c r="A1687" s="1" t="s">
        <v>47</v>
      </c>
      <c r="B1687" t="s">
        <v>153</v>
      </c>
      <c r="C1687" t="s">
        <v>5069</v>
      </c>
      <c r="D1687" t="s">
        <v>352</v>
      </c>
      <c r="E1687">
        <v>8</v>
      </c>
      <c r="F1687" t="s">
        <v>120</v>
      </c>
      <c r="G1687" t="s">
        <v>121</v>
      </c>
      <c r="H1687" t="s">
        <v>79</v>
      </c>
      <c r="I1687" t="s">
        <v>36</v>
      </c>
      <c r="J1687" t="s">
        <v>5070</v>
      </c>
      <c r="K1687" t="s">
        <v>5071</v>
      </c>
      <c r="L1687" t="s">
        <v>5072</v>
      </c>
      <c r="M1687" t="s">
        <v>943</v>
      </c>
      <c r="N1687" t="s">
        <v>84</v>
      </c>
      <c r="O1687">
        <v>28124</v>
      </c>
      <c r="P1687">
        <v>32858</v>
      </c>
      <c r="Q1687" t="s">
        <v>95</v>
      </c>
      <c r="R1687">
        <v>640</v>
      </c>
      <c r="S1687" s="2">
        <v>45221</v>
      </c>
      <c r="T1687" t="s">
        <v>42</v>
      </c>
      <c r="U1687">
        <v>0</v>
      </c>
      <c r="V1687" t="s">
        <v>43</v>
      </c>
      <c r="W1687">
        <v>492</v>
      </c>
      <c r="X1687" t="s">
        <v>44</v>
      </c>
      <c r="Y1687" t="s">
        <v>45</v>
      </c>
      <c r="Z1687">
        <v>0</v>
      </c>
      <c r="AA1687">
        <v>262</v>
      </c>
      <c r="AB1687">
        <v>29725</v>
      </c>
      <c r="AC1687" t="s">
        <v>73</v>
      </c>
    </row>
    <row r="1688" spans="1:29" x14ac:dyDescent="0.3">
      <c r="A1688" s="1" t="s">
        <v>47</v>
      </c>
      <c r="B1688" t="s">
        <v>145</v>
      </c>
      <c r="C1688" t="s">
        <v>146</v>
      </c>
      <c r="D1688" t="s">
        <v>32</v>
      </c>
      <c r="E1688">
        <v>1</v>
      </c>
      <c r="F1688" t="s">
        <v>77</v>
      </c>
      <c r="G1688" t="s">
        <v>365</v>
      </c>
      <c r="H1688" t="s">
        <v>79</v>
      </c>
      <c r="I1688" t="s">
        <v>906</v>
      </c>
      <c r="J1688" t="s">
        <v>961</v>
      </c>
      <c r="K1688" t="s">
        <v>5073</v>
      </c>
      <c r="L1688" t="s">
        <v>5074</v>
      </c>
      <c r="M1688" t="s">
        <v>499</v>
      </c>
      <c r="N1688" t="s">
        <v>94</v>
      </c>
      <c r="O1688">
        <v>13899</v>
      </c>
      <c r="P1688">
        <v>16650</v>
      </c>
      <c r="Q1688" t="s">
        <v>59</v>
      </c>
      <c r="R1688">
        <v>518</v>
      </c>
      <c r="S1688" s="2">
        <v>44589</v>
      </c>
      <c r="T1688" s="2">
        <v>44590</v>
      </c>
      <c r="U1688">
        <v>2326</v>
      </c>
      <c r="V1688" t="s">
        <v>43</v>
      </c>
      <c r="W1688">
        <v>663</v>
      </c>
      <c r="X1688" t="s">
        <v>60</v>
      </c>
      <c r="Y1688" t="s">
        <v>72</v>
      </c>
      <c r="Z1688">
        <v>0</v>
      </c>
      <c r="AA1688">
        <v>192</v>
      </c>
      <c r="AB1688">
        <v>14314</v>
      </c>
      <c r="AC1688" t="s">
        <v>73</v>
      </c>
    </row>
    <row r="1689" spans="1:29" x14ac:dyDescent="0.3">
      <c r="A1689" s="1" t="s">
        <v>47</v>
      </c>
      <c r="B1689" t="s">
        <v>136</v>
      </c>
      <c r="C1689" t="s">
        <v>1124</v>
      </c>
      <c r="D1689" t="s">
        <v>257</v>
      </c>
      <c r="E1689">
        <v>7</v>
      </c>
      <c r="F1689" t="s">
        <v>77</v>
      </c>
      <c r="G1689" t="s">
        <v>1221</v>
      </c>
      <c r="H1689" t="s">
        <v>79</v>
      </c>
      <c r="I1689" t="s">
        <v>238</v>
      </c>
      <c r="J1689" t="s">
        <v>553</v>
      </c>
      <c r="K1689" t="s">
        <v>5075</v>
      </c>
      <c r="L1689" t="s">
        <v>5076</v>
      </c>
      <c r="M1689" t="s">
        <v>988</v>
      </c>
      <c r="N1689" t="s">
        <v>40</v>
      </c>
      <c r="O1689">
        <v>17118</v>
      </c>
      <c r="P1689">
        <v>21543</v>
      </c>
      <c r="Q1689" t="s">
        <v>95</v>
      </c>
      <c r="R1689">
        <v>299</v>
      </c>
      <c r="S1689" s="2">
        <v>44983</v>
      </c>
      <c r="T1689" s="2">
        <v>44985</v>
      </c>
      <c r="U1689">
        <v>0</v>
      </c>
      <c r="V1689" t="s">
        <v>43</v>
      </c>
      <c r="W1689">
        <v>450</v>
      </c>
      <c r="X1689" t="s">
        <v>60</v>
      </c>
      <c r="Y1689" t="s">
        <v>45</v>
      </c>
      <c r="Z1689">
        <v>0</v>
      </c>
      <c r="AA1689">
        <v>810</v>
      </c>
      <c r="AB1689">
        <v>20823</v>
      </c>
      <c r="AC1689" t="s">
        <v>107</v>
      </c>
    </row>
    <row r="1690" spans="1:29" x14ac:dyDescent="0.3">
      <c r="A1690" s="1" t="s">
        <v>29</v>
      </c>
      <c r="B1690" t="s">
        <v>96</v>
      </c>
      <c r="C1690" t="s">
        <v>1133</v>
      </c>
      <c r="D1690" t="s">
        <v>169</v>
      </c>
      <c r="E1690">
        <v>5</v>
      </c>
      <c r="F1690" t="s">
        <v>64</v>
      </c>
      <c r="G1690" t="s">
        <v>88</v>
      </c>
      <c r="H1690" t="s">
        <v>35</v>
      </c>
      <c r="I1690" t="s">
        <v>3953</v>
      </c>
      <c r="J1690" t="s">
        <v>1622</v>
      </c>
      <c r="K1690" t="s">
        <v>5077</v>
      </c>
      <c r="L1690" t="s">
        <v>5078</v>
      </c>
      <c r="M1690" t="s">
        <v>777</v>
      </c>
      <c r="N1690" t="s">
        <v>58</v>
      </c>
      <c r="O1690">
        <v>6845</v>
      </c>
      <c r="P1690">
        <v>11146</v>
      </c>
      <c r="Q1690" t="s">
        <v>59</v>
      </c>
      <c r="R1690">
        <v>534</v>
      </c>
      <c r="S1690" s="2">
        <v>45091</v>
      </c>
      <c r="T1690" s="2">
        <v>45119</v>
      </c>
      <c r="U1690">
        <v>13728</v>
      </c>
      <c r="V1690" t="s">
        <v>85</v>
      </c>
      <c r="W1690">
        <v>833</v>
      </c>
      <c r="X1690" t="s">
        <v>60</v>
      </c>
      <c r="Y1690" t="s">
        <v>45</v>
      </c>
      <c r="Z1690">
        <v>1041</v>
      </c>
      <c r="AA1690">
        <v>933</v>
      </c>
      <c r="AB1690">
        <v>6945</v>
      </c>
      <c r="AC1690" t="s">
        <v>73</v>
      </c>
    </row>
    <row r="1691" spans="1:29" x14ac:dyDescent="0.3">
      <c r="A1691" s="1" t="s">
        <v>29</v>
      </c>
      <c r="B1691" t="s">
        <v>363</v>
      </c>
      <c r="C1691" t="s">
        <v>2024</v>
      </c>
      <c r="D1691" t="s">
        <v>257</v>
      </c>
      <c r="E1691">
        <v>9</v>
      </c>
      <c r="F1691" t="s">
        <v>129</v>
      </c>
      <c r="G1691" t="s">
        <v>1528</v>
      </c>
      <c r="H1691" t="s">
        <v>35</v>
      </c>
      <c r="I1691" t="s">
        <v>2994</v>
      </c>
      <c r="J1691" t="s">
        <v>2466</v>
      </c>
      <c r="K1691" t="s">
        <v>5079</v>
      </c>
      <c r="L1691" t="s">
        <v>5080</v>
      </c>
      <c r="M1691" t="s">
        <v>1068</v>
      </c>
      <c r="N1691" t="s">
        <v>58</v>
      </c>
      <c r="O1691">
        <v>8912</v>
      </c>
      <c r="P1691">
        <v>12364</v>
      </c>
      <c r="Q1691" t="s">
        <v>41</v>
      </c>
      <c r="R1691">
        <v>483</v>
      </c>
      <c r="S1691" s="2">
        <v>44598</v>
      </c>
      <c r="T1691" s="2">
        <v>44600</v>
      </c>
      <c r="U1691">
        <v>0</v>
      </c>
      <c r="V1691" t="s">
        <v>71</v>
      </c>
      <c r="W1691">
        <v>675</v>
      </c>
      <c r="X1691" t="s">
        <v>60</v>
      </c>
      <c r="Y1691" t="s">
        <v>72</v>
      </c>
      <c r="Z1691">
        <v>1467</v>
      </c>
      <c r="AA1691">
        <v>227</v>
      </c>
      <c r="AB1691">
        <v>10987</v>
      </c>
      <c r="AC1691" t="s">
        <v>46</v>
      </c>
    </row>
    <row r="1692" spans="1:29" x14ac:dyDescent="0.3">
      <c r="A1692" s="1" t="s">
        <v>47</v>
      </c>
      <c r="B1692" t="s">
        <v>153</v>
      </c>
      <c r="C1692" t="s">
        <v>2765</v>
      </c>
      <c r="D1692" t="s">
        <v>98</v>
      </c>
      <c r="E1692">
        <v>7</v>
      </c>
      <c r="F1692" t="s">
        <v>33</v>
      </c>
      <c r="G1692" t="s">
        <v>34</v>
      </c>
      <c r="H1692" t="s">
        <v>35</v>
      </c>
      <c r="I1692" t="s">
        <v>536</v>
      </c>
      <c r="J1692" t="s">
        <v>5081</v>
      </c>
      <c r="K1692" t="s">
        <v>5082</v>
      </c>
      <c r="L1692" t="s">
        <v>5083</v>
      </c>
      <c r="M1692" t="s">
        <v>540</v>
      </c>
      <c r="N1692" t="s">
        <v>84</v>
      </c>
      <c r="O1692">
        <v>9724</v>
      </c>
      <c r="P1692">
        <v>14572</v>
      </c>
      <c r="Q1692" t="s">
        <v>95</v>
      </c>
      <c r="R1692">
        <v>97</v>
      </c>
      <c r="S1692" s="2">
        <v>45092</v>
      </c>
      <c r="T1692" s="2">
        <v>45107</v>
      </c>
      <c r="U1692">
        <v>0</v>
      </c>
      <c r="V1692" t="s">
        <v>43</v>
      </c>
      <c r="W1692">
        <v>418</v>
      </c>
      <c r="X1692" t="s">
        <v>60</v>
      </c>
      <c r="Y1692" t="s">
        <v>45</v>
      </c>
      <c r="Z1692">
        <v>0</v>
      </c>
      <c r="AA1692">
        <v>401</v>
      </c>
      <c r="AB1692">
        <v>11238</v>
      </c>
      <c r="AC1692" t="s">
        <v>46</v>
      </c>
    </row>
    <row r="1693" spans="1:29" x14ac:dyDescent="0.3">
      <c r="A1693" s="1" t="s">
        <v>29</v>
      </c>
      <c r="B1693" t="s">
        <v>228</v>
      </c>
      <c r="C1693" t="s">
        <v>2479</v>
      </c>
      <c r="D1693" t="s">
        <v>352</v>
      </c>
      <c r="E1693">
        <v>6</v>
      </c>
      <c r="F1693" t="s">
        <v>221</v>
      </c>
      <c r="G1693" t="s">
        <v>548</v>
      </c>
      <c r="H1693" t="s">
        <v>79</v>
      </c>
      <c r="I1693" t="s">
        <v>412</v>
      </c>
      <c r="J1693" t="s">
        <v>581</v>
      </c>
      <c r="K1693" t="s">
        <v>5084</v>
      </c>
      <c r="L1693" t="s">
        <v>5085</v>
      </c>
      <c r="M1693" t="s">
        <v>1189</v>
      </c>
      <c r="N1693" t="s">
        <v>94</v>
      </c>
      <c r="O1693">
        <v>19441</v>
      </c>
      <c r="P1693">
        <v>23426</v>
      </c>
      <c r="Q1693" t="s">
        <v>95</v>
      </c>
      <c r="R1693">
        <v>888</v>
      </c>
      <c r="S1693" s="2">
        <v>45138</v>
      </c>
      <c r="T1693" t="s">
        <v>42</v>
      </c>
      <c r="U1693">
        <v>0</v>
      </c>
      <c r="V1693" t="s">
        <v>71</v>
      </c>
      <c r="W1693">
        <v>593</v>
      </c>
      <c r="X1693" t="s">
        <v>44</v>
      </c>
      <c r="Y1693" t="s">
        <v>45</v>
      </c>
      <c r="Z1693">
        <v>0</v>
      </c>
      <c r="AA1693">
        <v>884</v>
      </c>
      <c r="AB1693">
        <v>21449</v>
      </c>
      <c r="AC1693" t="s">
        <v>46</v>
      </c>
    </row>
    <row r="1694" spans="1:29" x14ac:dyDescent="0.3">
      <c r="A1694" s="1" t="s">
        <v>29</v>
      </c>
      <c r="B1694" t="s">
        <v>541</v>
      </c>
      <c r="C1694" t="s">
        <v>1834</v>
      </c>
      <c r="D1694" t="s">
        <v>185</v>
      </c>
      <c r="E1694">
        <v>7</v>
      </c>
      <c r="F1694" t="s">
        <v>64</v>
      </c>
      <c r="G1694" t="s">
        <v>433</v>
      </c>
      <c r="H1694" t="s">
        <v>79</v>
      </c>
      <c r="I1694" t="s">
        <v>5086</v>
      </c>
      <c r="J1694" t="s">
        <v>287</v>
      </c>
      <c r="K1694" t="s">
        <v>5087</v>
      </c>
      <c r="L1694" t="s">
        <v>5088</v>
      </c>
      <c r="M1694" t="s">
        <v>546</v>
      </c>
      <c r="N1694" t="s">
        <v>94</v>
      </c>
      <c r="O1694">
        <v>10833</v>
      </c>
      <c r="P1694">
        <v>15714</v>
      </c>
      <c r="Q1694" t="s">
        <v>95</v>
      </c>
      <c r="R1694">
        <v>352</v>
      </c>
      <c r="S1694" s="2">
        <v>44397</v>
      </c>
      <c r="T1694" s="2">
        <v>44421</v>
      </c>
      <c r="U1694">
        <v>0</v>
      </c>
      <c r="V1694" t="s">
        <v>85</v>
      </c>
      <c r="W1694">
        <v>778</v>
      </c>
      <c r="X1694" t="s">
        <v>60</v>
      </c>
      <c r="Y1694" t="s">
        <v>61</v>
      </c>
      <c r="Z1694">
        <v>0</v>
      </c>
      <c r="AA1694">
        <v>793</v>
      </c>
      <c r="AB1694">
        <v>11334</v>
      </c>
      <c r="AC1694" t="s">
        <v>46</v>
      </c>
    </row>
    <row r="1695" spans="1:29" x14ac:dyDescent="0.3">
      <c r="A1695" s="1" t="s">
        <v>29</v>
      </c>
      <c r="B1695" t="s">
        <v>228</v>
      </c>
      <c r="C1695" t="s">
        <v>2333</v>
      </c>
      <c r="D1695" t="s">
        <v>32</v>
      </c>
      <c r="E1695">
        <v>8</v>
      </c>
      <c r="F1695" t="s">
        <v>221</v>
      </c>
      <c r="G1695" t="s">
        <v>1096</v>
      </c>
      <c r="H1695" t="s">
        <v>35</v>
      </c>
      <c r="I1695" t="s">
        <v>434</v>
      </c>
      <c r="J1695" t="s">
        <v>1789</v>
      </c>
      <c r="K1695" t="s">
        <v>5089</v>
      </c>
      <c r="L1695" t="s">
        <v>5090</v>
      </c>
      <c r="M1695" t="s">
        <v>1189</v>
      </c>
      <c r="N1695" t="s">
        <v>58</v>
      </c>
      <c r="O1695">
        <v>12520</v>
      </c>
      <c r="P1695">
        <v>15659</v>
      </c>
      <c r="Q1695" t="s">
        <v>95</v>
      </c>
      <c r="R1695">
        <v>429</v>
      </c>
      <c r="S1695" s="2">
        <v>44811</v>
      </c>
      <c r="T1695" t="s">
        <v>42</v>
      </c>
      <c r="U1695">
        <v>0</v>
      </c>
      <c r="V1695" t="s">
        <v>71</v>
      </c>
      <c r="W1695">
        <v>403</v>
      </c>
      <c r="X1695" t="s">
        <v>44</v>
      </c>
      <c r="Y1695" t="s">
        <v>61</v>
      </c>
      <c r="Z1695">
        <v>1047</v>
      </c>
      <c r="AA1695">
        <v>129</v>
      </c>
      <c r="AB1695">
        <v>13140</v>
      </c>
      <c r="AC1695" t="s">
        <v>107</v>
      </c>
    </row>
    <row r="1696" spans="1:29" x14ac:dyDescent="0.3">
      <c r="A1696" s="1" t="s">
        <v>29</v>
      </c>
      <c r="B1696" t="s">
        <v>30</v>
      </c>
      <c r="C1696" t="s">
        <v>1954</v>
      </c>
      <c r="D1696" t="s">
        <v>201</v>
      </c>
      <c r="E1696">
        <v>7</v>
      </c>
      <c r="F1696" t="s">
        <v>51</v>
      </c>
      <c r="G1696" t="s">
        <v>237</v>
      </c>
      <c r="H1696" t="s">
        <v>79</v>
      </c>
      <c r="I1696" t="s">
        <v>1480</v>
      </c>
      <c r="J1696" t="s">
        <v>5091</v>
      </c>
      <c r="K1696" t="s">
        <v>5092</v>
      </c>
      <c r="L1696" t="s">
        <v>5093</v>
      </c>
      <c r="M1696" t="s">
        <v>1491</v>
      </c>
      <c r="N1696" t="s">
        <v>84</v>
      </c>
      <c r="O1696">
        <v>8900</v>
      </c>
      <c r="P1696">
        <v>12858</v>
      </c>
      <c r="Q1696" t="s">
        <v>59</v>
      </c>
      <c r="R1696">
        <v>840</v>
      </c>
      <c r="S1696" s="2">
        <v>44867</v>
      </c>
      <c r="T1696" s="2">
        <v>44879</v>
      </c>
      <c r="U1696">
        <v>9058</v>
      </c>
      <c r="V1696" t="s">
        <v>85</v>
      </c>
      <c r="W1696">
        <v>801</v>
      </c>
      <c r="X1696" t="s">
        <v>60</v>
      </c>
      <c r="Y1696" t="s">
        <v>45</v>
      </c>
      <c r="Z1696">
        <v>0</v>
      </c>
      <c r="AA1696">
        <v>111</v>
      </c>
      <c r="AB1696">
        <v>11288</v>
      </c>
      <c r="AC1696" t="s">
        <v>46</v>
      </c>
    </row>
    <row r="1697" spans="1:29" x14ac:dyDescent="0.3">
      <c r="A1697" s="1" t="s">
        <v>47</v>
      </c>
      <c r="B1697" t="s">
        <v>592</v>
      </c>
      <c r="C1697" t="s">
        <v>5094</v>
      </c>
      <c r="D1697" t="s">
        <v>201</v>
      </c>
      <c r="E1697">
        <v>5</v>
      </c>
      <c r="F1697" t="s">
        <v>99</v>
      </c>
      <c r="G1697" t="s">
        <v>579</v>
      </c>
      <c r="H1697" t="s">
        <v>35</v>
      </c>
      <c r="I1697" t="s">
        <v>318</v>
      </c>
      <c r="J1697" t="s">
        <v>4919</v>
      </c>
      <c r="K1697" t="s">
        <v>5095</v>
      </c>
      <c r="L1697" t="s">
        <v>5096</v>
      </c>
      <c r="M1697" t="s">
        <v>1449</v>
      </c>
      <c r="N1697" t="s">
        <v>58</v>
      </c>
      <c r="O1697">
        <v>19037</v>
      </c>
      <c r="P1697">
        <v>23366</v>
      </c>
      <c r="Q1697" t="s">
        <v>41</v>
      </c>
      <c r="R1697">
        <v>457</v>
      </c>
      <c r="S1697" s="2">
        <v>45105</v>
      </c>
      <c r="T1697" s="2">
        <v>45118</v>
      </c>
      <c r="U1697">
        <v>0</v>
      </c>
      <c r="V1697" t="s">
        <v>71</v>
      </c>
      <c r="W1697">
        <v>604</v>
      </c>
      <c r="X1697" t="s">
        <v>60</v>
      </c>
      <c r="Y1697" t="s">
        <v>61</v>
      </c>
      <c r="Z1697">
        <v>4523</v>
      </c>
      <c r="AA1697">
        <v>551</v>
      </c>
      <c r="AB1697">
        <v>20691</v>
      </c>
      <c r="AC1697" t="s">
        <v>107</v>
      </c>
    </row>
    <row r="1698" spans="1:29" x14ac:dyDescent="0.3">
      <c r="A1698" s="1" t="s">
        <v>29</v>
      </c>
      <c r="B1698" t="s">
        <v>62</v>
      </c>
      <c r="C1698" t="s">
        <v>2097</v>
      </c>
      <c r="D1698" t="s">
        <v>98</v>
      </c>
      <c r="E1698">
        <v>4</v>
      </c>
      <c r="F1698" t="s">
        <v>129</v>
      </c>
      <c r="G1698" t="s">
        <v>163</v>
      </c>
      <c r="H1698" t="s">
        <v>79</v>
      </c>
      <c r="I1698" t="s">
        <v>530</v>
      </c>
      <c r="J1698" t="s">
        <v>669</v>
      </c>
      <c r="K1698" t="s">
        <v>5097</v>
      </c>
      <c r="L1698" t="s">
        <v>5098</v>
      </c>
      <c r="M1698" t="s">
        <v>135</v>
      </c>
      <c r="N1698" t="s">
        <v>94</v>
      </c>
      <c r="O1698">
        <v>13752</v>
      </c>
      <c r="P1698">
        <v>18231</v>
      </c>
      <c r="Q1698" t="s">
        <v>95</v>
      </c>
      <c r="R1698">
        <v>923</v>
      </c>
      <c r="S1698" s="2">
        <v>44305</v>
      </c>
      <c r="T1698" s="2">
        <v>44330</v>
      </c>
      <c r="U1698">
        <v>0</v>
      </c>
      <c r="V1698" t="s">
        <v>43</v>
      </c>
      <c r="W1698">
        <v>661</v>
      </c>
      <c r="X1698" t="s">
        <v>60</v>
      </c>
      <c r="Y1698" t="s">
        <v>45</v>
      </c>
      <c r="Z1698">
        <v>0</v>
      </c>
      <c r="AA1698">
        <v>702</v>
      </c>
      <c r="AB1698">
        <v>15107</v>
      </c>
      <c r="AC1698" t="s">
        <v>73</v>
      </c>
    </row>
    <row r="1699" spans="1:29" x14ac:dyDescent="0.3">
      <c r="A1699" s="1" t="s">
        <v>47</v>
      </c>
      <c r="B1699" t="s">
        <v>161</v>
      </c>
      <c r="C1699" t="s">
        <v>184</v>
      </c>
      <c r="D1699" t="s">
        <v>138</v>
      </c>
      <c r="E1699">
        <v>5</v>
      </c>
      <c r="F1699" t="s">
        <v>99</v>
      </c>
      <c r="G1699" t="s">
        <v>631</v>
      </c>
      <c r="H1699" t="s">
        <v>35</v>
      </c>
      <c r="I1699" t="s">
        <v>774</v>
      </c>
      <c r="J1699" t="s">
        <v>1481</v>
      </c>
      <c r="K1699" t="s">
        <v>5099</v>
      </c>
      <c r="L1699" t="s">
        <v>5100</v>
      </c>
      <c r="M1699" t="s">
        <v>392</v>
      </c>
      <c r="N1699" t="s">
        <v>40</v>
      </c>
      <c r="O1699">
        <v>13690</v>
      </c>
      <c r="P1699">
        <v>16514</v>
      </c>
      <c r="Q1699" t="s">
        <v>41</v>
      </c>
      <c r="R1699">
        <v>652</v>
      </c>
      <c r="S1699" s="2">
        <v>45223</v>
      </c>
      <c r="T1699" s="2">
        <v>45233</v>
      </c>
      <c r="U1699">
        <v>0</v>
      </c>
      <c r="V1699" t="s">
        <v>85</v>
      </c>
      <c r="W1699">
        <v>818</v>
      </c>
      <c r="X1699" t="s">
        <v>60</v>
      </c>
      <c r="Y1699" t="s">
        <v>45</v>
      </c>
      <c r="Z1699">
        <v>0</v>
      </c>
      <c r="AA1699">
        <v>229</v>
      </c>
      <c r="AB1699">
        <v>13942</v>
      </c>
      <c r="AC1699" t="s">
        <v>46</v>
      </c>
    </row>
    <row r="1700" spans="1:29" x14ac:dyDescent="0.3">
      <c r="A1700" s="1" t="s">
        <v>47</v>
      </c>
      <c r="B1700" t="s">
        <v>108</v>
      </c>
      <c r="C1700" t="s">
        <v>1220</v>
      </c>
      <c r="D1700" t="s">
        <v>236</v>
      </c>
      <c r="E1700">
        <v>7</v>
      </c>
      <c r="F1700" t="s">
        <v>77</v>
      </c>
      <c r="G1700" t="s">
        <v>264</v>
      </c>
      <c r="H1700" t="s">
        <v>79</v>
      </c>
      <c r="I1700" t="s">
        <v>3953</v>
      </c>
      <c r="J1700" t="s">
        <v>1143</v>
      </c>
      <c r="K1700" s="3" t="s">
        <v>5101</v>
      </c>
      <c r="L1700" t="s">
        <v>5102</v>
      </c>
      <c r="M1700" t="s">
        <v>1402</v>
      </c>
      <c r="N1700" t="s">
        <v>40</v>
      </c>
      <c r="O1700">
        <v>22667</v>
      </c>
      <c r="P1700">
        <v>27109</v>
      </c>
      <c r="Q1700" t="s">
        <v>95</v>
      </c>
      <c r="R1700">
        <v>637</v>
      </c>
      <c r="S1700" s="2">
        <v>45062</v>
      </c>
      <c r="T1700" s="2">
        <v>45073</v>
      </c>
      <c r="U1700">
        <v>0</v>
      </c>
      <c r="V1700" t="s">
        <v>71</v>
      </c>
      <c r="W1700">
        <v>483</v>
      </c>
      <c r="X1700" t="s">
        <v>60</v>
      </c>
      <c r="Y1700" t="s">
        <v>72</v>
      </c>
      <c r="Z1700">
        <v>0</v>
      </c>
      <c r="AA1700">
        <v>827</v>
      </c>
      <c r="AB1700">
        <v>24359</v>
      </c>
      <c r="AC1700" t="s">
        <v>73</v>
      </c>
    </row>
    <row r="1701" spans="1:29" x14ac:dyDescent="0.3">
      <c r="A1701" s="1" t="s">
        <v>47</v>
      </c>
      <c r="B1701" t="s">
        <v>145</v>
      </c>
      <c r="C1701" t="s">
        <v>445</v>
      </c>
      <c r="D1701" t="s">
        <v>76</v>
      </c>
      <c r="E1701">
        <v>2</v>
      </c>
      <c r="F1701" t="s">
        <v>51</v>
      </c>
      <c r="G1701" t="s">
        <v>710</v>
      </c>
      <c r="H1701" t="s">
        <v>35</v>
      </c>
      <c r="I1701" t="s">
        <v>581</v>
      </c>
      <c r="J1701" t="s">
        <v>1986</v>
      </c>
      <c r="K1701" t="s">
        <v>5103</v>
      </c>
      <c r="L1701" t="s">
        <v>5104</v>
      </c>
      <c r="M1701" t="s">
        <v>708</v>
      </c>
      <c r="N1701" t="s">
        <v>94</v>
      </c>
      <c r="O1701">
        <v>25922</v>
      </c>
      <c r="P1701">
        <v>30616</v>
      </c>
      <c r="Q1701" t="s">
        <v>59</v>
      </c>
      <c r="R1701">
        <v>282</v>
      </c>
      <c r="S1701" s="2">
        <v>44965</v>
      </c>
      <c r="T1701" s="2">
        <v>44993</v>
      </c>
      <c r="U1701">
        <v>38897</v>
      </c>
      <c r="V1701" t="s">
        <v>106</v>
      </c>
      <c r="W1701">
        <v>487</v>
      </c>
      <c r="X1701" t="s">
        <v>60</v>
      </c>
      <c r="Y1701" t="s">
        <v>72</v>
      </c>
      <c r="Z1701">
        <v>0</v>
      </c>
      <c r="AA1701">
        <v>858</v>
      </c>
      <c r="AB1701">
        <v>28520</v>
      </c>
      <c r="AC1701" t="s">
        <v>107</v>
      </c>
    </row>
    <row r="1702" spans="1:29" x14ac:dyDescent="0.3">
      <c r="A1702" s="1" t="s">
        <v>47</v>
      </c>
      <c r="B1702" t="s">
        <v>48</v>
      </c>
      <c r="C1702" t="s">
        <v>1137</v>
      </c>
      <c r="D1702" t="s">
        <v>119</v>
      </c>
      <c r="E1702">
        <v>6</v>
      </c>
      <c r="F1702" t="s">
        <v>186</v>
      </c>
      <c r="G1702" t="s">
        <v>650</v>
      </c>
      <c r="H1702" t="s">
        <v>79</v>
      </c>
      <c r="I1702" t="s">
        <v>883</v>
      </c>
      <c r="J1702" t="s">
        <v>530</v>
      </c>
      <c r="K1702" t="s">
        <v>5105</v>
      </c>
      <c r="L1702" t="s">
        <v>5106</v>
      </c>
      <c r="M1702" t="s">
        <v>648</v>
      </c>
      <c r="N1702" t="s">
        <v>84</v>
      </c>
      <c r="O1702">
        <v>6365</v>
      </c>
      <c r="P1702">
        <v>9624</v>
      </c>
      <c r="Q1702" t="s">
        <v>95</v>
      </c>
      <c r="R1702">
        <v>316</v>
      </c>
      <c r="S1702" s="2">
        <v>45290</v>
      </c>
      <c r="T1702" s="2">
        <v>45299</v>
      </c>
      <c r="U1702">
        <v>0</v>
      </c>
      <c r="V1702" t="s">
        <v>71</v>
      </c>
      <c r="W1702">
        <v>658</v>
      </c>
      <c r="X1702" t="s">
        <v>60</v>
      </c>
      <c r="Y1702" t="s">
        <v>61</v>
      </c>
      <c r="Z1702">
        <v>0</v>
      </c>
      <c r="AA1702">
        <v>845</v>
      </c>
      <c r="AB1702">
        <v>6496</v>
      </c>
      <c r="AC1702" t="s">
        <v>46</v>
      </c>
    </row>
    <row r="1703" spans="1:29" x14ac:dyDescent="0.3">
      <c r="A1703" s="1" t="s">
        <v>29</v>
      </c>
      <c r="B1703" t="s">
        <v>30</v>
      </c>
      <c r="C1703" t="s">
        <v>819</v>
      </c>
      <c r="D1703" t="s">
        <v>128</v>
      </c>
      <c r="E1703">
        <v>9</v>
      </c>
      <c r="F1703" t="s">
        <v>129</v>
      </c>
      <c r="G1703" t="s">
        <v>574</v>
      </c>
      <c r="H1703" t="s">
        <v>79</v>
      </c>
      <c r="I1703" t="s">
        <v>1695</v>
      </c>
      <c r="J1703" t="s">
        <v>1509</v>
      </c>
      <c r="K1703" t="s">
        <v>5107</v>
      </c>
      <c r="L1703" t="s">
        <v>5108</v>
      </c>
      <c r="M1703" t="s">
        <v>39</v>
      </c>
      <c r="N1703" t="s">
        <v>58</v>
      </c>
      <c r="O1703">
        <v>14536</v>
      </c>
      <c r="P1703">
        <v>19436</v>
      </c>
      <c r="Q1703" t="s">
        <v>41</v>
      </c>
      <c r="R1703">
        <v>438</v>
      </c>
      <c r="S1703" s="2">
        <v>44289</v>
      </c>
      <c r="T1703" t="s">
        <v>42</v>
      </c>
      <c r="U1703">
        <v>0</v>
      </c>
      <c r="V1703" t="s">
        <v>106</v>
      </c>
      <c r="W1703">
        <v>573</v>
      </c>
      <c r="X1703" t="s">
        <v>44</v>
      </c>
      <c r="Y1703" t="s">
        <v>45</v>
      </c>
      <c r="Z1703">
        <v>3294</v>
      </c>
      <c r="AA1703">
        <v>230</v>
      </c>
      <c r="AB1703">
        <v>17204</v>
      </c>
      <c r="AC1703" t="s">
        <v>107</v>
      </c>
    </row>
    <row r="1704" spans="1:29" x14ac:dyDescent="0.3">
      <c r="A1704" s="1" t="s">
        <v>47</v>
      </c>
      <c r="B1704" t="s">
        <v>48</v>
      </c>
      <c r="C1704" t="s">
        <v>1559</v>
      </c>
      <c r="D1704" t="s">
        <v>138</v>
      </c>
      <c r="E1704">
        <v>4</v>
      </c>
      <c r="F1704" t="s">
        <v>120</v>
      </c>
      <c r="G1704" t="s">
        <v>1533</v>
      </c>
      <c r="H1704" t="s">
        <v>79</v>
      </c>
      <c r="I1704" t="s">
        <v>1246</v>
      </c>
      <c r="J1704" t="s">
        <v>3575</v>
      </c>
      <c r="K1704" t="s">
        <v>5109</v>
      </c>
      <c r="L1704" t="s">
        <v>5110</v>
      </c>
      <c r="M1704" t="s">
        <v>220</v>
      </c>
      <c r="N1704" t="s">
        <v>40</v>
      </c>
      <c r="O1704">
        <v>11944</v>
      </c>
      <c r="P1704">
        <v>15006</v>
      </c>
      <c r="Q1704" t="s">
        <v>59</v>
      </c>
      <c r="R1704">
        <v>509</v>
      </c>
      <c r="S1704" s="2">
        <v>44882</v>
      </c>
      <c r="T1704" s="2">
        <v>44901</v>
      </c>
      <c r="U1704">
        <v>4995</v>
      </c>
      <c r="V1704" t="s">
        <v>85</v>
      </c>
      <c r="W1704">
        <v>835</v>
      </c>
      <c r="X1704" t="s">
        <v>60</v>
      </c>
      <c r="Y1704" t="s">
        <v>61</v>
      </c>
      <c r="Z1704">
        <v>0</v>
      </c>
      <c r="AA1704">
        <v>96</v>
      </c>
      <c r="AB1704">
        <v>13137</v>
      </c>
      <c r="AC1704" t="s">
        <v>73</v>
      </c>
    </row>
    <row r="1705" spans="1:29" x14ac:dyDescent="0.3">
      <c r="A1705" s="1" t="s">
        <v>47</v>
      </c>
      <c r="B1705" t="s">
        <v>161</v>
      </c>
      <c r="C1705" t="s">
        <v>2091</v>
      </c>
      <c r="D1705" t="s">
        <v>387</v>
      </c>
      <c r="E1705">
        <v>3</v>
      </c>
      <c r="F1705" t="s">
        <v>129</v>
      </c>
      <c r="G1705" t="s">
        <v>298</v>
      </c>
      <c r="H1705" t="s">
        <v>35</v>
      </c>
      <c r="I1705" t="s">
        <v>1379</v>
      </c>
      <c r="J1705" t="s">
        <v>4807</v>
      </c>
      <c r="K1705">
        <v>8662590327</v>
      </c>
      <c r="L1705" t="s">
        <v>5111</v>
      </c>
      <c r="M1705" t="s">
        <v>1475</v>
      </c>
      <c r="N1705" t="s">
        <v>58</v>
      </c>
      <c r="O1705">
        <v>28040</v>
      </c>
      <c r="P1705">
        <v>31941</v>
      </c>
      <c r="Q1705" t="s">
        <v>95</v>
      </c>
      <c r="R1705">
        <v>669</v>
      </c>
      <c r="S1705" s="2">
        <v>44926</v>
      </c>
      <c r="T1705" t="s">
        <v>42</v>
      </c>
      <c r="U1705">
        <v>0</v>
      </c>
      <c r="V1705" t="s">
        <v>85</v>
      </c>
      <c r="W1705">
        <v>492</v>
      </c>
      <c r="X1705" t="s">
        <v>44</v>
      </c>
      <c r="Y1705" t="s">
        <v>72</v>
      </c>
      <c r="Z1705">
        <v>2080</v>
      </c>
      <c r="AA1705">
        <v>568</v>
      </c>
      <c r="AB1705">
        <v>31369</v>
      </c>
      <c r="AC1705" t="s">
        <v>107</v>
      </c>
    </row>
    <row r="1706" spans="1:29" x14ac:dyDescent="0.3">
      <c r="A1706" s="1" t="s">
        <v>47</v>
      </c>
      <c r="B1706" t="s">
        <v>48</v>
      </c>
      <c r="C1706" t="s">
        <v>644</v>
      </c>
      <c r="D1706" t="s">
        <v>257</v>
      </c>
      <c r="E1706">
        <v>7</v>
      </c>
      <c r="F1706" t="s">
        <v>77</v>
      </c>
      <c r="G1706" t="s">
        <v>1221</v>
      </c>
      <c r="H1706" t="s">
        <v>35</v>
      </c>
      <c r="I1706" t="s">
        <v>265</v>
      </c>
      <c r="J1706" t="s">
        <v>1148</v>
      </c>
      <c r="K1706" t="s">
        <v>5112</v>
      </c>
      <c r="L1706" t="s">
        <v>5113</v>
      </c>
      <c r="M1706" t="s">
        <v>1479</v>
      </c>
      <c r="N1706" t="s">
        <v>40</v>
      </c>
      <c r="O1706">
        <v>5555</v>
      </c>
      <c r="P1706">
        <v>8801</v>
      </c>
      <c r="Q1706" t="s">
        <v>95</v>
      </c>
      <c r="R1706">
        <v>690</v>
      </c>
      <c r="S1706" s="2">
        <v>45047</v>
      </c>
      <c r="T1706" t="s">
        <v>42</v>
      </c>
      <c r="U1706">
        <v>0</v>
      </c>
      <c r="V1706" t="s">
        <v>85</v>
      </c>
      <c r="W1706">
        <v>760</v>
      </c>
      <c r="X1706" t="s">
        <v>44</v>
      </c>
      <c r="Y1706" t="s">
        <v>72</v>
      </c>
      <c r="Z1706">
        <v>0</v>
      </c>
      <c r="AA1706">
        <v>32</v>
      </c>
      <c r="AB1706">
        <v>5881</v>
      </c>
      <c r="AC1706" t="s">
        <v>107</v>
      </c>
    </row>
    <row r="1707" spans="1:29" x14ac:dyDescent="0.3">
      <c r="A1707" s="1" t="s">
        <v>47</v>
      </c>
      <c r="B1707" t="s">
        <v>136</v>
      </c>
      <c r="C1707" t="s">
        <v>2181</v>
      </c>
      <c r="D1707" t="s">
        <v>155</v>
      </c>
      <c r="E1707">
        <v>1</v>
      </c>
      <c r="F1707" t="s">
        <v>99</v>
      </c>
      <c r="G1707" t="s">
        <v>1138</v>
      </c>
      <c r="H1707" t="s">
        <v>35</v>
      </c>
      <c r="I1707" t="s">
        <v>417</v>
      </c>
      <c r="J1707" t="s">
        <v>1727</v>
      </c>
      <c r="K1707" t="s">
        <v>5114</v>
      </c>
      <c r="L1707" t="s">
        <v>5115</v>
      </c>
      <c r="M1707" t="s">
        <v>312</v>
      </c>
      <c r="N1707" t="s">
        <v>84</v>
      </c>
      <c r="O1707">
        <v>14086</v>
      </c>
      <c r="P1707">
        <v>17065</v>
      </c>
      <c r="Q1707" t="s">
        <v>95</v>
      </c>
      <c r="R1707">
        <v>339</v>
      </c>
      <c r="S1707" s="2">
        <v>44442</v>
      </c>
      <c r="T1707" s="2">
        <v>44444</v>
      </c>
      <c r="U1707">
        <v>0</v>
      </c>
      <c r="V1707" t="s">
        <v>43</v>
      </c>
      <c r="W1707">
        <v>444</v>
      </c>
      <c r="X1707" t="s">
        <v>60</v>
      </c>
      <c r="Y1707" t="s">
        <v>45</v>
      </c>
      <c r="Z1707">
        <v>0</v>
      </c>
      <c r="AA1707">
        <v>997</v>
      </c>
      <c r="AB1707">
        <v>15985</v>
      </c>
      <c r="AC1707" t="s">
        <v>73</v>
      </c>
    </row>
    <row r="1708" spans="1:29" x14ac:dyDescent="0.3">
      <c r="A1708" s="1" t="s">
        <v>47</v>
      </c>
      <c r="B1708" t="s">
        <v>153</v>
      </c>
      <c r="C1708" t="s">
        <v>405</v>
      </c>
      <c r="D1708" t="s">
        <v>185</v>
      </c>
      <c r="E1708">
        <v>7</v>
      </c>
      <c r="F1708" t="s">
        <v>33</v>
      </c>
      <c r="G1708" t="s">
        <v>209</v>
      </c>
      <c r="H1708" t="s">
        <v>79</v>
      </c>
      <c r="I1708" t="s">
        <v>140</v>
      </c>
      <c r="J1708" t="s">
        <v>787</v>
      </c>
      <c r="K1708" t="s">
        <v>5116</v>
      </c>
      <c r="L1708" t="s">
        <v>5117</v>
      </c>
      <c r="M1708" t="s">
        <v>1202</v>
      </c>
      <c r="N1708" t="s">
        <v>40</v>
      </c>
      <c r="O1708">
        <v>10656</v>
      </c>
      <c r="P1708">
        <v>12959</v>
      </c>
      <c r="Q1708" t="s">
        <v>59</v>
      </c>
      <c r="R1708">
        <v>362</v>
      </c>
      <c r="S1708" s="2">
        <v>45300</v>
      </c>
      <c r="T1708" s="2">
        <v>45314</v>
      </c>
      <c r="U1708">
        <v>23415</v>
      </c>
      <c r="V1708" t="s">
        <v>106</v>
      </c>
      <c r="W1708">
        <v>469</v>
      </c>
      <c r="X1708" t="s">
        <v>60</v>
      </c>
      <c r="Y1708" t="s">
        <v>72</v>
      </c>
      <c r="Z1708">
        <v>0</v>
      </c>
      <c r="AA1708">
        <v>306</v>
      </c>
      <c r="AB1708">
        <v>12281</v>
      </c>
      <c r="AC1708" t="s">
        <v>46</v>
      </c>
    </row>
    <row r="1709" spans="1:29" x14ac:dyDescent="0.3">
      <c r="A1709" s="1" t="s">
        <v>29</v>
      </c>
      <c r="B1709" t="s">
        <v>393</v>
      </c>
      <c r="C1709" t="s">
        <v>1492</v>
      </c>
      <c r="D1709" t="s">
        <v>76</v>
      </c>
      <c r="E1709">
        <v>1</v>
      </c>
      <c r="F1709" t="s">
        <v>99</v>
      </c>
      <c r="G1709" t="s">
        <v>950</v>
      </c>
      <c r="H1709" t="s">
        <v>79</v>
      </c>
      <c r="I1709" t="s">
        <v>464</v>
      </c>
      <c r="J1709" t="s">
        <v>674</v>
      </c>
      <c r="K1709" t="s">
        <v>5118</v>
      </c>
      <c r="L1709" t="s">
        <v>5119</v>
      </c>
      <c r="M1709" t="s">
        <v>948</v>
      </c>
      <c r="N1709" t="s">
        <v>58</v>
      </c>
      <c r="O1709">
        <v>26504</v>
      </c>
      <c r="P1709">
        <v>31288</v>
      </c>
      <c r="Q1709" t="s">
        <v>59</v>
      </c>
      <c r="R1709">
        <v>240</v>
      </c>
      <c r="S1709" s="2">
        <v>45075</v>
      </c>
      <c r="T1709" t="s">
        <v>42</v>
      </c>
      <c r="U1709">
        <v>42016</v>
      </c>
      <c r="V1709" t="s">
        <v>43</v>
      </c>
      <c r="W1709">
        <v>471</v>
      </c>
      <c r="X1709" t="s">
        <v>44</v>
      </c>
      <c r="Y1709" t="s">
        <v>72</v>
      </c>
      <c r="Z1709">
        <v>3796</v>
      </c>
      <c r="AA1709">
        <v>841</v>
      </c>
      <c r="AB1709">
        <v>26869</v>
      </c>
      <c r="AC1709" t="s">
        <v>107</v>
      </c>
    </row>
    <row r="1710" spans="1:29" x14ac:dyDescent="0.3">
      <c r="A1710" s="1" t="s">
        <v>47</v>
      </c>
      <c r="B1710" t="s">
        <v>117</v>
      </c>
      <c r="C1710" t="s">
        <v>865</v>
      </c>
      <c r="D1710" t="s">
        <v>32</v>
      </c>
      <c r="E1710">
        <v>6</v>
      </c>
      <c r="F1710" t="s">
        <v>186</v>
      </c>
      <c r="G1710" t="s">
        <v>650</v>
      </c>
      <c r="H1710" t="s">
        <v>35</v>
      </c>
      <c r="I1710" t="s">
        <v>210</v>
      </c>
      <c r="J1710" t="s">
        <v>828</v>
      </c>
      <c r="K1710" t="s">
        <v>5120</v>
      </c>
      <c r="L1710" t="s">
        <v>5121</v>
      </c>
      <c r="M1710" t="s">
        <v>517</v>
      </c>
      <c r="N1710" t="s">
        <v>58</v>
      </c>
      <c r="O1710">
        <v>10196</v>
      </c>
      <c r="P1710">
        <v>13465</v>
      </c>
      <c r="Q1710" t="s">
        <v>59</v>
      </c>
      <c r="R1710">
        <v>117</v>
      </c>
      <c r="S1710" s="2">
        <v>44956</v>
      </c>
      <c r="T1710" s="2">
        <v>44963</v>
      </c>
      <c r="U1710">
        <v>296</v>
      </c>
      <c r="V1710" t="s">
        <v>106</v>
      </c>
      <c r="W1710">
        <v>550</v>
      </c>
      <c r="X1710" t="s">
        <v>60</v>
      </c>
      <c r="Y1710" t="s">
        <v>45</v>
      </c>
      <c r="Z1710">
        <v>1885</v>
      </c>
      <c r="AA1710">
        <v>102</v>
      </c>
      <c r="AB1710">
        <v>10635</v>
      </c>
      <c r="AC1710" t="s">
        <v>46</v>
      </c>
    </row>
    <row r="1711" spans="1:29" x14ac:dyDescent="0.3">
      <c r="A1711" s="1" t="s">
        <v>47</v>
      </c>
      <c r="B1711" t="s">
        <v>176</v>
      </c>
      <c r="C1711" t="s">
        <v>3034</v>
      </c>
      <c r="D1711" t="s">
        <v>119</v>
      </c>
      <c r="E1711">
        <v>2</v>
      </c>
      <c r="F1711" t="s">
        <v>271</v>
      </c>
      <c r="G1711" t="s">
        <v>715</v>
      </c>
      <c r="H1711" t="s">
        <v>35</v>
      </c>
      <c r="I1711" t="s">
        <v>1501</v>
      </c>
      <c r="J1711" t="s">
        <v>280</v>
      </c>
      <c r="K1711" t="s">
        <v>5122</v>
      </c>
      <c r="L1711" t="s">
        <v>5123</v>
      </c>
      <c r="M1711" t="s">
        <v>214</v>
      </c>
      <c r="N1711" t="s">
        <v>40</v>
      </c>
      <c r="O1711">
        <v>5271</v>
      </c>
      <c r="P1711">
        <v>8268</v>
      </c>
      <c r="Q1711" t="s">
        <v>95</v>
      </c>
      <c r="R1711">
        <v>785</v>
      </c>
      <c r="S1711" s="2">
        <v>45216</v>
      </c>
      <c r="T1711" t="s">
        <v>42</v>
      </c>
      <c r="U1711">
        <v>0</v>
      </c>
      <c r="V1711" t="s">
        <v>43</v>
      </c>
      <c r="W1711">
        <v>548</v>
      </c>
      <c r="X1711" t="s">
        <v>44</v>
      </c>
      <c r="Y1711" t="s">
        <v>72</v>
      </c>
      <c r="Z1711">
        <v>0</v>
      </c>
      <c r="AA1711">
        <v>902</v>
      </c>
      <c r="AB1711">
        <v>7393</v>
      </c>
      <c r="AC1711" t="s">
        <v>46</v>
      </c>
    </row>
    <row r="1712" spans="1:29" x14ac:dyDescent="0.3">
      <c r="A1712" s="1" t="s">
        <v>47</v>
      </c>
      <c r="B1712" t="s">
        <v>153</v>
      </c>
      <c r="C1712" t="s">
        <v>1932</v>
      </c>
      <c r="D1712" t="s">
        <v>352</v>
      </c>
      <c r="E1712">
        <v>7</v>
      </c>
      <c r="F1712" t="s">
        <v>221</v>
      </c>
      <c r="G1712" t="s">
        <v>1989</v>
      </c>
      <c r="H1712" t="s">
        <v>79</v>
      </c>
      <c r="I1712" t="s">
        <v>5124</v>
      </c>
      <c r="J1712" t="s">
        <v>5125</v>
      </c>
      <c r="K1712" t="s">
        <v>5126</v>
      </c>
      <c r="L1712" t="s">
        <v>5127</v>
      </c>
      <c r="M1712" t="s">
        <v>750</v>
      </c>
      <c r="N1712" t="s">
        <v>84</v>
      </c>
      <c r="O1712">
        <v>17716</v>
      </c>
      <c r="P1712">
        <v>20262</v>
      </c>
      <c r="Q1712" t="s">
        <v>95</v>
      </c>
      <c r="R1712">
        <v>677</v>
      </c>
      <c r="S1712" s="2">
        <v>44447</v>
      </c>
      <c r="T1712" t="s">
        <v>42</v>
      </c>
      <c r="U1712">
        <v>0</v>
      </c>
      <c r="V1712" t="s">
        <v>106</v>
      </c>
      <c r="W1712">
        <v>421</v>
      </c>
      <c r="X1712" t="s">
        <v>44</v>
      </c>
      <c r="Y1712" t="s">
        <v>61</v>
      </c>
      <c r="Z1712">
        <v>0</v>
      </c>
      <c r="AA1712">
        <v>473</v>
      </c>
      <c r="AB1712">
        <v>18885</v>
      </c>
      <c r="AC1712" t="s">
        <v>46</v>
      </c>
    </row>
    <row r="1713" spans="1:29" x14ac:dyDescent="0.3">
      <c r="A1713" s="1" t="s">
        <v>47</v>
      </c>
      <c r="B1713" t="s">
        <v>153</v>
      </c>
      <c r="C1713" t="s">
        <v>3475</v>
      </c>
      <c r="D1713" t="s">
        <v>98</v>
      </c>
      <c r="E1713">
        <v>6</v>
      </c>
      <c r="F1713" t="s">
        <v>221</v>
      </c>
      <c r="G1713" t="s">
        <v>1096</v>
      </c>
      <c r="H1713" t="s">
        <v>79</v>
      </c>
      <c r="I1713" t="s">
        <v>559</v>
      </c>
      <c r="J1713" t="s">
        <v>476</v>
      </c>
      <c r="K1713" t="s">
        <v>5128</v>
      </c>
      <c r="L1713" t="s">
        <v>5129</v>
      </c>
      <c r="M1713" t="s">
        <v>1202</v>
      </c>
      <c r="N1713" t="s">
        <v>84</v>
      </c>
      <c r="O1713">
        <v>23490</v>
      </c>
      <c r="P1713">
        <v>28117</v>
      </c>
      <c r="Q1713" t="s">
        <v>59</v>
      </c>
      <c r="R1713">
        <v>758</v>
      </c>
      <c r="S1713" s="2">
        <v>45178</v>
      </c>
      <c r="T1713" s="2">
        <v>45203</v>
      </c>
      <c r="U1713">
        <v>34536</v>
      </c>
      <c r="V1713" t="s">
        <v>71</v>
      </c>
      <c r="W1713">
        <v>403</v>
      </c>
      <c r="X1713" t="s">
        <v>60</v>
      </c>
      <c r="Y1713" t="s">
        <v>45</v>
      </c>
      <c r="Z1713">
        <v>0</v>
      </c>
      <c r="AA1713">
        <v>330</v>
      </c>
      <c r="AB1713">
        <v>25382</v>
      </c>
      <c r="AC1713" t="s">
        <v>73</v>
      </c>
    </row>
    <row r="1714" spans="1:29" x14ac:dyDescent="0.3">
      <c r="A1714" s="1" t="s">
        <v>29</v>
      </c>
      <c r="B1714" t="s">
        <v>96</v>
      </c>
      <c r="C1714" t="s">
        <v>97</v>
      </c>
      <c r="D1714" t="s">
        <v>178</v>
      </c>
      <c r="E1714">
        <v>7</v>
      </c>
      <c r="F1714" t="s">
        <v>120</v>
      </c>
      <c r="G1714" t="s">
        <v>468</v>
      </c>
      <c r="H1714" t="s">
        <v>79</v>
      </c>
      <c r="I1714" t="s">
        <v>5130</v>
      </c>
      <c r="J1714" t="s">
        <v>5131</v>
      </c>
      <c r="K1714" t="s">
        <v>5132</v>
      </c>
      <c r="L1714" t="s">
        <v>5133</v>
      </c>
      <c r="M1714" t="s">
        <v>2382</v>
      </c>
      <c r="N1714" t="s">
        <v>94</v>
      </c>
      <c r="O1714">
        <v>18435</v>
      </c>
      <c r="P1714">
        <v>20796</v>
      </c>
      <c r="Q1714" t="s">
        <v>95</v>
      </c>
      <c r="R1714">
        <v>863</v>
      </c>
      <c r="S1714" s="2">
        <v>44561</v>
      </c>
      <c r="T1714" s="2">
        <v>44583</v>
      </c>
      <c r="U1714">
        <v>0</v>
      </c>
      <c r="V1714" t="s">
        <v>85</v>
      </c>
      <c r="W1714">
        <v>443</v>
      </c>
      <c r="X1714" t="s">
        <v>60</v>
      </c>
      <c r="Y1714" t="s">
        <v>72</v>
      </c>
      <c r="Z1714">
        <v>0</v>
      </c>
      <c r="AA1714">
        <v>480</v>
      </c>
      <c r="AB1714">
        <v>20320</v>
      </c>
      <c r="AC1714" t="s">
        <v>73</v>
      </c>
    </row>
    <row r="1715" spans="1:29" x14ac:dyDescent="0.3">
      <c r="A1715" s="1" t="s">
        <v>47</v>
      </c>
      <c r="B1715" t="s">
        <v>48</v>
      </c>
      <c r="C1715" t="s">
        <v>1476</v>
      </c>
      <c r="D1715" t="s">
        <v>98</v>
      </c>
      <c r="E1715">
        <v>4</v>
      </c>
      <c r="F1715" t="s">
        <v>51</v>
      </c>
      <c r="G1715" t="s">
        <v>345</v>
      </c>
      <c r="H1715" t="s">
        <v>35</v>
      </c>
      <c r="I1715" t="s">
        <v>244</v>
      </c>
      <c r="J1715" t="s">
        <v>1462</v>
      </c>
      <c r="K1715" t="s">
        <v>5134</v>
      </c>
      <c r="L1715" t="s">
        <v>5135</v>
      </c>
      <c r="M1715" t="s">
        <v>438</v>
      </c>
      <c r="N1715" t="s">
        <v>94</v>
      </c>
      <c r="O1715">
        <v>15669</v>
      </c>
      <c r="P1715">
        <v>18168</v>
      </c>
      <c r="Q1715" t="s">
        <v>95</v>
      </c>
      <c r="R1715">
        <v>225</v>
      </c>
      <c r="S1715" s="2">
        <v>44625</v>
      </c>
      <c r="T1715" s="2">
        <v>44632</v>
      </c>
      <c r="U1715">
        <v>0</v>
      </c>
      <c r="V1715" t="s">
        <v>106</v>
      </c>
      <c r="W1715">
        <v>498</v>
      </c>
      <c r="X1715" t="s">
        <v>60</v>
      </c>
      <c r="Y1715" t="s">
        <v>72</v>
      </c>
      <c r="Z1715">
        <v>0</v>
      </c>
      <c r="AA1715">
        <v>808</v>
      </c>
      <c r="AB1715">
        <v>16316</v>
      </c>
      <c r="AC1715" t="s">
        <v>46</v>
      </c>
    </row>
    <row r="1716" spans="1:29" x14ac:dyDescent="0.3">
      <c r="A1716" s="1" t="s">
        <v>29</v>
      </c>
      <c r="B1716" t="s">
        <v>30</v>
      </c>
      <c r="C1716" t="s">
        <v>1800</v>
      </c>
      <c r="D1716" t="s">
        <v>185</v>
      </c>
      <c r="E1716">
        <v>5</v>
      </c>
      <c r="F1716" t="s">
        <v>120</v>
      </c>
      <c r="G1716" t="s">
        <v>121</v>
      </c>
      <c r="H1716" t="s">
        <v>35</v>
      </c>
      <c r="I1716" t="s">
        <v>2601</v>
      </c>
      <c r="J1716" t="s">
        <v>2470</v>
      </c>
      <c r="K1716" t="s">
        <v>5136</v>
      </c>
      <c r="L1716" t="s">
        <v>5137</v>
      </c>
      <c r="M1716" t="s">
        <v>825</v>
      </c>
      <c r="N1716" t="s">
        <v>58</v>
      </c>
      <c r="O1716">
        <v>6937</v>
      </c>
      <c r="P1716">
        <v>11134</v>
      </c>
      <c r="Q1716" t="s">
        <v>41</v>
      </c>
      <c r="R1716">
        <v>99</v>
      </c>
      <c r="S1716" s="2">
        <v>44284</v>
      </c>
      <c r="T1716" t="s">
        <v>42</v>
      </c>
      <c r="U1716">
        <v>0</v>
      </c>
      <c r="V1716" t="s">
        <v>71</v>
      </c>
      <c r="W1716">
        <v>438</v>
      </c>
      <c r="X1716" t="s">
        <v>44</v>
      </c>
      <c r="Y1716" t="s">
        <v>61</v>
      </c>
      <c r="Z1716">
        <v>2875</v>
      </c>
      <c r="AA1716">
        <v>900</v>
      </c>
      <c r="AB1716">
        <v>8566</v>
      </c>
      <c r="AC1716" t="s">
        <v>107</v>
      </c>
    </row>
    <row r="1717" spans="1:29" x14ac:dyDescent="0.3">
      <c r="A1717" s="1" t="s">
        <v>47</v>
      </c>
      <c r="B1717" t="s">
        <v>161</v>
      </c>
      <c r="C1717" t="s">
        <v>184</v>
      </c>
      <c r="D1717" t="s">
        <v>257</v>
      </c>
      <c r="E1717">
        <v>5</v>
      </c>
      <c r="F1717" t="s">
        <v>221</v>
      </c>
      <c r="G1717" t="s">
        <v>667</v>
      </c>
      <c r="H1717" t="s">
        <v>35</v>
      </c>
      <c r="I1717" t="s">
        <v>279</v>
      </c>
      <c r="J1717" t="s">
        <v>1973</v>
      </c>
      <c r="K1717" t="s">
        <v>5138</v>
      </c>
      <c r="L1717" t="s">
        <v>5139</v>
      </c>
      <c r="M1717" t="s">
        <v>392</v>
      </c>
      <c r="N1717" t="s">
        <v>58</v>
      </c>
      <c r="O1717">
        <v>26132</v>
      </c>
      <c r="P1717">
        <v>30801</v>
      </c>
      <c r="Q1717" t="s">
        <v>41</v>
      </c>
      <c r="R1717">
        <v>813</v>
      </c>
      <c r="S1717" s="2">
        <v>44743</v>
      </c>
      <c r="T1717" t="s">
        <v>42</v>
      </c>
      <c r="U1717">
        <v>0</v>
      </c>
      <c r="V1717" t="s">
        <v>106</v>
      </c>
      <c r="W1717">
        <v>525</v>
      </c>
      <c r="X1717" t="s">
        <v>44</v>
      </c>
      <c r="Y1717" t="s">
        <v>45</v>
      </c>
      <c r="Z1717">
        <v>3631</v>
      </c>
      <c r="AA1717">
        <v>820</v>
      </c>
      <c r="AB1717">
        <v>28229</v>
      </c>
      <c r="AC1717" t="s">
        <v>73</v>
      </c>
    </row>
    <row r="1718" spans="1:29" x14ac:dyDescent="0.3">
      <c r="A1718" s="1" t="s">
        <v>47</v>
      </c>
      <c r="B1718" t="s">
        <v>48</v>
      </c>
      <c r="C1718" t="s">
        <v>49</v>
      </c>
      <c r="D1718" t="s">
        <v>155</v>
      </c>
      <c r="E1718">
        <v>5</v>
      </c>
      <c r="F1718" t="s">
        <v>271</v>
      </c>
      <c r="G1718" t="s">
        <v>400</v>
      </c>
      <c r="H1718" t="s">
        <v>79</v>
      </c>
      <c r="I1718" t="s">
        <v>299</v>
      </c>
      <c r="J1718" t="s">
        <v>5140</v>
      </c>
      <c r="K1718" t="s">
        <v>5141</v>
      </c>
      <c r="L1718" t="s">
        <v>5142</v>
      </c>
      <c r="M1718" t="s">
        <v>1240</v>
      </c>
      <c r="N1718" t="s">
        <v>84</v>
      </c>
      <c r="O1718">
        <v>7915</v>
      </c>
      <c r="P1718">
        <v>12509</v>
      </c>
      <c r="Q1718" t="s">
        <v>59</v>
      </c>
      <c r="R1718">
        <v>959</v>
      </c>
      <c r="S1718" s="2">
        <v>45112</v>
      </c>
      <c r="T1718" t="s">
        <v>42</v>
      </c>
      <c r="U1718">
        <v>21463</v>
      </c>
      <c r="V1718" t="s">
        <v>85</v>
      </c>
      <c r="W1718">
        <v>698</v>
      </c>
      <c r="X1718" t="s">
        <v>44</v>
      </c>
      <c r="Y1718" t="s">
        <v>72</v>
      </c>
      <c r="Z1718">
        <v>0</v>
      </c>
      <c r="AA1718">
        <v>460</v>
      </c>
      <c r="AB1718">
        <v>10163</v>
      </c>
      <c r="AC1718" t="s">
        <v>73</v>
      </c>
    </row>
    <row r="1719" spans="1:29" x14ac:dyDescent="0.3">
      <c r="A1719" s="1" t="s">
        <v>29</v>
      </c>
      <c r="B1719" t="s">
        <v>74</v>
      </c>
      <c r="C1719" t="s">
        <v>1101</v>
      </c>
      <c r="D1719" t="s">
        <v>76</v>
      </c>
      <c r="E1719">
        <v>9</v>
      </c>
      <c r="F1719" t="s">
        <v>51</v>
      </c>
      <c r="G1719" t="s">
        <v>1427</v>
      </c>
      <c r="H1719" t="s">
        <v>79</v>
      </c>
      <c r="I1719" t="s">
        <v>5143</v>
      </c>
      <c r="J1719" t="s">
        <v>1712</v>
      </c>
      <c r="K1719" t="s">
        <v>5144</v>
      </c>
      <c r="L1719" t="s">
        <v>5145</v>
      </c>
      <c r="M1719" t="s">
        <v>836</v>
      </c>
      <c r="N1719" t="s">
        <v>94</v>
      </c>
      <c r="O1719">
        <v>8321</v>
      </c>
      <c r="P1719">
        <v>10456</v>
      </c>
      <c r="Q1719" t="s">
        <v>59</v>
      </c>
      <c r="R1719">
        <v>85</v>
      </c>
      <c r="S1719" s="2">
        <v>45319</v>
      </c>
      <c r="T1719" s="2">
        <v>45327</v>
      </c>
      <c r="U1719">
        <v>33330</v>
      </c>
      <c r="V1719" t="s">
        <v>43</v>
      </c>
      <c r="W1719">
        <v>403</v>
      </c>
      <c r="X1719" t="s">
        <v>60</v>
      </c>
      <c r="Y1719" t="s">
        <v>61</v>
      </c>
      <c r="Z1719">
        <v>0</v>
      </c>
      <c r="AA1719">
        <v>860</v>
      </c>
      <c r="AB1719">
        <v>8568</v>
      </c>
      <c r="AC1719" t="s">
        <v>46</v>
      </c>
    </row>
    <row r="1720" spans="1:29" x14ac:dyDescent="0.3">
      <c r="A1720" s="1" t="s">
        <v>29</v>
      </c>
      <c r="B1720" t="s">
        <v>228</v>
      </c>
      <c r="C1720" t="s">
        <v>1545</v>
      </c>
      <c r="D1720" t="s">
        <v>50</v>
      </c>
      <c r="E1720">
        <v>1</v>
      </c>
      <c r="F1720" t="s">
        <v>186</v>
      </c>
      <c r="G1720" t="s">
        <v>650</v>
      </c>
      <c r="H1720" t="s">
        <v>79</v>
      </c>
      <c r="I1720" t="s">
        <v>216</v>
      </c>
      <c r="J1720" t="s">
        <v>712</v>
      </c>
      <c r="K1720" t="s">
        <v>5146</v>
      </c>
      <c r="L1720" t="s">
        <v>5147</v>
      </c>
      <c r="M1720" t="s">
        <v>262</v>
      </c>
      <c r="N1720" t="s">
        <v>84</v>
      </c>
      <c r="O1720">
        <v>19396</v>
      </c>
      <c r="P1720">
        <v>21677</v>
      </c>
      <c r="Q1720" t="s">
        <v>59</v>
      </c>
      <c r="R1720">
        <v>726</v>
      </c>
      <c r="S1720" s="2">
        <v>44457</v>
      </c>
      <c r="T1720" s="2">
        <v>44486</v>
      </c>
      <c r="U1720">
        <v>18227</v>
      </c>
      <c r="V1720" t="s">
        <v>43</v>
      </c>
      <c r="W1720">
        <v>572</v>
      </c>
      <c r="X1720" t="s">
        <v>60</v>
      </c>
      <c r="Y1720" t="s">
        <v>72</v>
      </c>
      <c r="Z1720">
        <v>0</v>
      </c>
      <c r="AA1720">
        <v>318</v>
      </c>
      <c r="AB1720">
        <v>20070</v>
      </c>
      <c r="AC1720" t="s">
        <v>107</v>
      </c>
    </row>
    <row r="1721" spans="1:29" x14ac:dyDescent="0.3">
      <c r="A1721" s="1" t="s">
        <v>29</v>
      </c>
      <c r="B1721" t="s">
        <v>363</v>
      </c>
      <c r="C1721" t="s">
        <v>450</v>
      </c>
      <c r="D1721" t="s">
        <v>50</v>
      </c>
      <c r="E1721">
        <v>4</v>
      </c>
      <c r="F1721" t="s">
        <v>33</v>
      </c>
      <c r="G1721" t="s">
        <v>451</v>
      </c>
      <c r="H1721" t="s">
        <v>35</v>
      </c>
      <c r="I1721" t="s">
        <v>549</v>
      </c>
      <c r="J1721" t="s">
        <v>1296</v>
      </c>
      <c r="K1721" t="s">
        <v>5148</v>
      </c>
      <c r="L1721" t="s">
        <v>5149</v>
      </c>
      <c r="M1721" t="s">
        <v>1603</v>
      </c>
      <c r="N1721" t="s">
        <v>84</v>
      </c>
      <c r="O1721">
        <v>15267</v>
      </c>
      <c r="P1721">
        <v>19217</v>
      </c>
      <c r="Q1721" t="s">
        <v>95</v>
      </c>
      <c r="R1721">
        <v>615</v>
      </c>
      <c r="S1721" s="2">
        <v>45085</v>
      </c>
      <c r="T1721" t="s">
        <v>42</v>
      </c>
      <c r="U1721">
        <v>0</v>
      </c>
      <c r="V1721" t="s">
        <v>85</v>
      </c>
      <c r="W1721">
        <v>518</v>
      </c>
      <c r="X1721" t="s">
        <v>44</v>
      </c>
      <c r="Y1721" t="s">
        <v>45</v>
      </c>
      <c r="Z1721">
        <v>0</v>
      </c>
      <c r="AA1721">
        <v>117</v>
      </c>
      <c r="AB1721">
        <v>16513</v>
      </c>
      <c r="AC1721" t="s">
        <v>73</v>
      </c>
    </row>
    <row r="1722" spans="1:29" x14ac:dyDescent="0.3">
      <c r="A1722" s="1" t="s">
        <v>29</v>
      </c>
      <c r="B1722" t="s">
        <v>86</v>
      </c>
      <c r="C1722" t="s">
        <v>4560</v>
      </c>
      <c r="D1722" t="s">
        <v>128</v>
      </c>
      <c r="E1722">
        <v>1</v>
      </c>
      <c r="F1722" t="s">
        <v>120</v>
      </c>
      <c r="G1722" t="s">
        <v>194</v>
      </c>
      <c r="H1722" t="s">
        <v>79</v>
      </c>
      <c r="I1722" t="s">
        <v>5150</v>
      </c>
      <c r="J1722" t="s">
        <v>922</v>
      </c>
      <c r="K1722" t="s">
        <v>5151</v>
      </c>
      <c r="L1722" t="s">
        <v>5152</v>
      </c>
      <c r="M1722" t="s">
        <v>1113</v>
      </c>
      <c r="N1722" t="s">
        <v>84</v>
      </c>
      <c r="O1722">
        <v>8453</v>
      </c>
      <c r="P1722">
        <v>12100</v>
      </c>
      <c r="Q1722" t="s">
        <v>59</v>
      </c>
      <c r="R1722">
        <v>827</v>
      </c>
      <c r="S1722" s="2">
        <v>45019</v>
      </c>
      <c r="T1722" s="2">
        <v>45046</v>
      </c>
      <c r="U1722">
        <v>22977</v>
      </c>
      <c r="V1722" t="s">
        <v>43</v>
      </c>
      <c r="W1722">
        <v>531</v>
      </c>
      <c r="X1722" t="s">
        <v>60</v>
      </c>
      <c r="Y1722" t="s">
        <v>45</v>
      </c>
      <c r="Z1722">
        <v>0</v>
      </c>
      <c r="AA1722">
        <v>734</v>
      </c>
      <c r="AB1722">
        <v>11535</v>
      </c>
      <c r="AC1722" t="s">
        <v>46</v>
      </c>
    </row>
    <row r="1723" spans="1:29" x14ac:dyDescent="0.3">
      <c r="A1723" s="1" t="s">
        <v>29</v>
      </c>
      <c r="B1723" t="s">
        <v>228</v>
      </c>
      <c r="C1723" t="s">
        <v>1545</v>
      </c>
      <c r="D1723" t="s">
        <v>110</v>
      </c>
      <c r="E1723">
        <v>9</v>
      </c>
      <c r="F1723" t="s">
        <v>77</v>
      </c>
      <c r="G1723" t="s">
        <v>440</v>
      </c>
      <c r="H1723" t="s">
        <v>35</v>
      </c>
      <c r="I1723" t="s">
        <v>1817</v>
      </c>
      <c r="J1723" t="s">
        <v>739</v>
      </c>
      <c r="K1723" t="s">
        <v>5153</v>
      </c>
      <c r="L1723" t="s">
        <v>5154</v>
      </c>
      <c r="M1723" t="s">
        <v>233</v>
      </c>
      <c r="N1723" t="s">
        <v>94</v>
      </c>
      <c r="O1723">
        <v>22368</v>
      </c>
      <c r="P1723">
        <v>24648</v>
      </c>
      <c r="Q1723" t="s">
        <v>59</v>
      </c>
      <c r="R1723">
        <v>567</v>
      </c>
      <c r="S1723" s="2">
        <v>44774</v>
      </c>
      <c r="T1723" t="s">
        <v>42</v>
      </c>
      <c r="U1723">
        <v>33779</v>
      </c>
      <c r="V1723" t="s">
        <v>71</v>
      </c>
      <c r="W1723">
        <v>618</v>
      </c>
      <c r="X1723" t="s">
        <v>44</v>
      </c>
      <c r="Y1723" t="s">
        <v>72</v>
      </c>
      <c r="Z1723">
        <v>0</v>
      </c>
      <c r="AA1723">
        <v>369</v>
      </c>
      <c r="AB1723">
        <v>22499</v>
      </c>
      <c r="AC1723" t="s">
        <v>107</v>
      </c>
    </row>
    <row r="1724" spans="1:29" x14ac:dyDescent="0.3">
      <c r="A1724" s="1" t="s">
        <v>47</v>
      </c>
      <c r="B1724" t="s">
        <v>161</v>
      </c>
      <c r="C1724" t="s">
        <v>2091</v>
      </c>
      <c r="D1724" t="s">
        <v>201</v>
      </c>
      <c r="E1724">
        <v>8</v>
      </c>
      <c r="F1724" t="s">
        <v>51</v>
      </c>
      <c r="G1724" t="s">
        <v>291</v>
      </c>
      <c r="H1724" t="s">
        <v>35</v>
      </c>
      <c r="I1724" t="s">
        <v>821</v>
      </c>
      <c r="J1724" t="s">
        <v>90</v>
      </c>
      <c r="K1724" t="s">
        <v>5155</v>
      </c>
      <c r="L1724" t="s">
        <v>5156</v>
      </c>
      <c r="M1724" t="s">
        <v>1578</v>
      </c>
      <c r="N1724" t="s">
        <v>40</v>
      </c>
      <c r="O1724">
        <v>9551</v>
      </c>
      <c r="P1724">
        <v>13021</v>
      </c>
      <c r="Q1724" t="s">
        <v>95</v>
      </c>
      <c r="R1724">
        <v>853</v>
      </c>
      <c r="S1724" s="2">
        <v>44836</v>
      </c>
      <c r="T1724" t="s">
        <v>42</v>
      </c>
      <c r="U1724">
        <v>0</v>
      </c>
      <c r="V1724" t="s">
        <v>71</v>
      </c>
      <c r="W1724">
        <v>792</v>
      </c>
      <c r="X1724" t="s">
        <v>44</v>
      </c>
      <c r="Y1724" t="s">
        <v>45</v>
      </c>
      <c r="Z1724">
        <v>0</v>
      </c>
      <c r="AA1724">
        <v>352</v>
      </c>
      <c r="AB1724">
        <v>12436</v>
      </c>
      <c r="AC1724" t="s">
        <v>46</v>
      </c>
    </row>
    <row r="1725" spans="1:29" x14ac:dyDescent="0.3">
      <c r="A1725" s="1" t="s">
        <v>47</v>
      </c>
      <c r="B1725" t="s">
        <v>108</v>
      </c>
      <c r="C1725" t="s">
        <v>270</v>
      </c>
      <c r="D1725" t="s">
        <v>98</v>
      </c>
      <c r="E1725">
        <v>7</v>
      </c>
      <c r="F1725" t="s">
        <v>271</v>
      </c>
      <c r="G1725" t="s">
        <v>353</v>
      </c>
      <c r="H1725" t="s">
        <v>35</v>
      </c>
      <c r="I1725" t="s">
        <v>5157</v>
      </c>
      <c r="J1725" t="s">
        <v>80</v>
      </c>
      <c r="K1725" t="s">
        <v>5158</v>
      </c>
      <c r="L1725" t="s">
        <v>5159</v>
      </c>
      <c r="M1725" t="s">
        <v>660</v>
      </c>
      <c r="N1725" t="s">
        <v>40</v>
      </c>
      <c r="O1725">
        <v>27237</v>
      </c>
      <c r="P1725">
        <v>29834</v>
      </c>
      <c r="Q1725" t="s">
        <v>59</v>
      </c>
      <c r="R1725">
        <v>495</v>
      </c>
      <c r="S1725" s="2">
        <v>45333</v>
      </c>
      <c r="T1725" s="2">
        <v>45348</v>
      </c>
      <c r="U1725">
        <v>34305</v>
      </c>
      <c r="V1725" t="s">
        <v>85</v>
      </c>
      <c r="W1725">
        <v>767</v>
      </c>
      <c r="X1725" t="s">
        <v>60</v>
      </c>
      <c r="Y1725" t="s">
        <v>72</v>
      </c>
      <c r="Z1725">
        <v>0</v>
      </c>
      <c r="AA1725">
        <v>28</v>
      </c>
      <c r="AB1725">
        <v>28477</v>
      </c>
      <c r="AC1725" t="s">
        <v>46</v>
      </c>
    </row>
    <row r="1726" spans="1:29" x14ac:dyDescent="0.3">
      <c r="A1726" s="1" t="s">
        <v>29</v>
      </c>
      <c r="B1726" t="s">
        <v>393</v>
      </c>
      <c r="C1726" t="s">
        <v>1241</v>
      </c>
      <c r="D1726" t="s">
        <v>185</v>
      </c>
      <c r="E1726">
        <v>1</v>
      </c>
      <c r="F1726" t="s">
        <v>64</v>
      </c>
      <c r="G1726" t="s">
        <v>433</v>
      </c>
      <c r="H1726" t="s">
        <v>35</v>
      </c>
      <c r="I1726" t="s">
        <v>140</v>
      </c>
      <c r="J1726" t="s">
        <v>211</v>
      </c>
      <c r="K1726" t="s">
        <v>5160</v>
      </c>
      <c r="L1726" t="s">
        <v>5161</v>
      </c>
      <c r="M1726" t="s">
        <v>1265</v>
      </c>
      <c r="N1726" t="s">
        <v>58</v>
      </c>
      <c r="O1726">
        <v>14250</v>
      </c>
      <c r="P1726">
        <v>19223</v>
      </c>
      <c r="Q1726" t="s">
        <v>59</v>
      </c>
      <c r="R1726">
        <v>849</v>
      </c>
      <c r="S1726" s="2">
        <v>44859</v>
      </c>
      <c r="T1726" s="2">
        <v>44871</v>
      </c>
      <c r="U1726">
        <v>31461</v>
      </c>
      <c r="V1726" t="s">
        <v>106</v>
      </c>
      <c r="W1726">
        <v>416</v>
      </c>
      <c r="X1726" t="s">
        <v>60</v>
      </c>
      <c r="Y1726" t="s">
        <v>61</v>
      </c>
      <c r="Z1726">
        <v>3494</v>
      </c>
      <c r="AA1726">
        <v>579</v>
      </c>
      <c r="AB1726">
        <v>14874</v>
      </c>
      <c r="AC1726" t="s">
        <v>73</v>
      </c>
    </row>
    <row r="1727" spans="1:29" x14ac:dyDescent="0.3">
      <c r="A1727" s="1" t="s">
        <v>29</v>
      </c>
      <c r="B1727" t="s">
        <v>327</v>
      </c>
      <c r="C1727" t="s">
        <v>1209</v>
      </c>
      <c r="D1727" t="s">
        <v>178</v>
      </c>
      <c r="E1727">
        <v>2</v>
      </c>
      <c r="F1727" t="s">
        <v>51</v>
      </c>
      <c r="G1727" t="s">
        <v>1075</v>
      </c>
      <c r="H1727" t="s">
        <v>35</v>
      </c>
      <c r="I1727" t="s">
        <v>2170</v>
      </c>
      <c r="J1727" t="s">
        <v>3259</v>
      </c>
      <c r="K1727" t="s">
        <v>5162</v>
      </c>
      <c r="L1727" t="s">
        <v>5163</v>
      </c>
      <c r="M1727" t="s">
        <v>999</v>
      </c>
      <c r="N1727" t="s">
        <v>58</v>
      </c>
      <c r="O1727">
        <v>21710</v>
      </c>
      <c r="P1727">
        <v>25354</v>
      </c>
      <c r="Q1727" t="s">
        <v>41</v>
      </c>
      <c r="R1727">
        <v>417</v>
      </c>
      <c r="S1727" s="2">
        <v>44806</v>
      </c>
      <c r="T1727" t="s">
        <v>42</v>
      </c>
      <c r="U1727">
        <v>0</v>
      </c>
      <c r="V1727" t="s">
        <v>71</v>
      </c>
      <c r="W1727">
        <v>445</v>
      </c>
      <c r="X1727" t="s">
        <v>44</v>
      </c>
      <c r="Y1727" t="s">
        <v>61</v>
      </c>
      <c r="Z1727">
        <v>2832</v>
      </c>
      <c r="AA1727">
        <v>660</v>
      </c>
      <c r="AB1727">
        <v>22907</v>
      </c>
      <c r="AC1727" t="s">
        <v>107</v>
      </c>
    </row>
    <row r="1728" spans="1:29" x14ac:dyDescent="0.3">
      <c r="A1728" s="1" t="s">
        <v>29</v>
      </c>
      <c r="B1728" t="s">
        <v>363</v>
      </c>
      <c r="C1728" t="s">
        <v>2177</v>
      </c>
      <c r="D1728" t="s">
        <v>98</v>
      </c>
      <c r="E1728">
        <v>5</v>
      </c>
      <c r="F1728" t="s">
        <v>186</v>
      </c>
      <c r="G1728" t="s">
        <v>620</v>
      </c>
      <c r="H1728" t="s">
        <v>35</v>
      </c>
      <c r="I1728" t="s">
        <v>2864</v>
      </c>
      <c r="J1728" t="s">
        <v>508</v>
      </c>
      <c r="K1728" t="s">
        <v>5164</v>
      </c>
      <c r="L1728" t="s">
        <v>5165</v>
      </c>
      <c r="M1728" t="s">
        <v>2729</v>
      </c>
      <c r="N1728" t="s">
        <v>94</v>
      </c>
      <c r="O1728">
        <v>23764</v>
      </c>
      <c r="P1728">
        <v>28195</v>
      </c>
      <c r="Q1728" t="s">
        <v>59</v>
      </c>
      <c r="R1728">
        <v>970</v>
      </c>
      <c r="S1728" s="2">
        <v>44380</v>
      </c>
      <c r="T1728" t="s">
        <v>42</v>
      </c>
      <c r="U1728">
        <v>47397</v>
      </c>
      <c r="V1728" t="s">
        <v>106</v>
      </c>
      <c r="W1728">
        <v>812</v>
      </c>
      <c r="X1728" t="s">
        <v>44</v>
      </c>
      <c r="Y1728" t="s">
        <v>72</v>
      </c>
      <c r="Z1728">
        <v>0</v>
      </c>
      <c r="AA1728">
        <v>57</v>
      </c>
      <c r="AB1728">
        <v>25087</v>
      </c>
      <c r="AC1728" t="s">
        <v>107</v>
      </c>
    </row>
    <row r="1729" spans="1:29" x14ac:dyDescent="0.3">
      <c r="A1729" s="1" t="s">
        <v>29</v>
      </c>
      <c r="B1729" t="s">
        <v>363</v>
      </c>
      <c r="C1729" t="s">
        <v>4573</v>
      </c>
      <c r="D1729" t="s">
        <v>32</v>
      </c>
      <c r="E1729">
        <v>7</v>
      </c>
      <c r="F1729" t="s">
        <v>77</v>
      </c>
      <c r="G1729" t="s">
        <v>980</v>
      </c>
      <c r="H1729" t="s">
        <v>35</v>
      </c>
      <c r="I1729" t="s">
        <v>265</v>
      </c>
      <c r="J1729" t="s">
        <v>2516</v>
      </c>
      <c r="K1729" t="s">
        <v>5166</v>
      </c>
      <c r="L1729" t="s">
        <v>5167</v>
      </c>
      <c r="M1729" t="s">
        <v>2729</v>
      </c>
      <c r="N1729" t="s">
        <v>40</v>
      </c>
      <c r="O1729">
        <v>9743</v>
      </c>
      <c r="P1729">
        <v>14477</v>
      </c>
      <c r="Q1729" t="s">
        <v>41</v>
      </c>
      <c r="R1729">
        <v>825</v>
      </c>
      <c r="S1729" s="2">
        <v>45037</v>
      </c>
      <c r="T1729" t="s">
        <v>42</v>
      </c>
      <c r="U1729">
        <v>0</v>
      </c>
      <c r="V1729" t="s">
        <v>85</v>
      </c>
      <c r="W1729">
        <v>535</v>
      </c>
      <c r="X1729" t="s">
        <v>44</v>
      </c>
      <c r="Y1729" t="s">
        <v>45</v>
      </c>
      <c r="Z1729">
        <v>0</v>
      </c>
      <c r="AA1729">
        <v>241</v>
      </c>
      <c r="AB1729">
        <v>14147</v>
      </c>
      <c r="AC1729" t="s">
        <v>107</v>
      </c>
    </row>
    <row r="1730" spans="1:29" x14ac:dyDescent="0.3">
      <c r="A1730" s="1" t="s">
        <v>29</v>
      </c>
      <c r="B1730" t="s">
        <v>363</v>
      </c>
      <c r="C1730" t="s">
        <v>1281</v>
      </c>
      <c r="D1730" t="s">
        <v>185</v>
      </c>
      <c r="E1730">
        <v>2</v>
      </c>
      <c r="F1730" t="s">
        <v>221</v>
      </c>
      <c r="G1730" t="s">
        <v>1989</v>
      </c>
      <c r="H1730" t="s">
        <v>79</v>
      </c>
      <c r="I1730" t="s">
        <v>502</v>
      </c>
      <c r="J1730" t="s">
        <v>3401</v>
      </c>
      <c r="K1730" t="s">
        <v>5168</v>
      </c>
      <c r="L1730" t="s">
        <v>5169</v>
      </c>
      <c r="M1730" t="s">
        <v>2729</v>
      </c>
      <c r="N1730" t="s">
        <v>84</v>
      </c>
      <c r="O1730">
        <v>18623</v>
      </c>
      <c r="P1730">
        <v>23327</v>
      </c>
      <c r="Q1730" t="s">
        <v>59</v>
      </c>
      <c r="R1730">
        <v>586</v>
      </c>
      <c r="S1730" s="2">
        <v>45234</v>
      </c>
      <c r="T1730" t="s">
        <v>42</v>
      </c>
      <c r="U1730">
        <v>22869</v>
      </c>
      <c r="V1730" t="s">
        <v>71</v>
      </c>
      <c r="W1730">
        <v>799</v>
      </c>
      <c r="X1730" t="s">
        <v>44</v>
      </c>
      <c r="Y1730" t="s">
        <v>72</v>
      </c>
      <c r="Z1730">
        <v>0</v>
      </c>
      <c r="AA1730">
        <v>596</v>
      </c>
      <c r="AB1730">
        <v>22308</v>
      </c>
      <c r="AC1730" t="s">
        <v>46</v>
      </c>
    </row>
    <row r="1731" spans="1:29" x14ac:dyDescent="0.3">
      <c r="A1731" s="1" t="s">
        <v>29</v>
      </c>
      <c r="B1731" t="s">
        <v>541</v>
      </c>
      <c r="C1731" t="s">
        <v>2463</v>
      </c>
      <c r="D1731" t="s">
        <v>169</v>
      </c>
      <c r="E1731">
        <v>8</v>
      </c>
      <c r="F1731" t="s">
        <v>51</v>
      </c>
      <c r="G1731" t="s">
        <v>1427</v>
      </c>
      <c r="H1731" t="s">
        <v>79</v>
      </c>
      <c r="I1731" t="s">
        <v>1318</v>
      </c>
      <c r="J1731" t="s">
        <v>1497</v>
      </c>
      <c r="K1731" t="s">
        <v>5170</v>
      </c>
      <c r="L1731" t="s">
        <v>5171</v>
      </c>
      <c r="M1731" t="s">
        <v>1715</v>
      </c>
      <c r="N1731" t="s">
        <v>94</v>
      </c>
      <c r="O1731">
        <v>10913</v>
      </c>
      <c r="P1731">
        <v>13927</v>
      </c>
      <c r="Q1731" t="s">
        <v>59</v>
      </c>
      <c r="R1731">
        <v>108</v>
      </c>
      <c r="S1731" s="2">
        <v>45357</v>
      </c>
      <c r="T1731" s="2">
        <v>45383</v>
      </c>
      <c r="U1731">
        <v>28747</v>
      </c>
      <c r="V1731" t="s">
        <v>106</v>
      </c>
      <c r="W1731">
        <v>583</v>
      </c>
      <c r="X1731" t="s">
        <v>60</v>
      </c>
      <c r="Y1731" t="s">
        <v>61</v>
      </c>
      <c r="Z1731">
        <v>0</v>
      </c>
      <c r="AA1731">
        <v>645</v>
      </c>
      <c r="AB1731">
        <v>13209</v>
      </c>
      <c r="AC1731" t="s">
        <v>73</v>
      </c>
    </row>
    <row r="1732" spans="1:29" x14ac:dyDescent="0.3">
      <c r="A1732" s="1" t="s">
        <v>29</v>
      </c>
      <c r="B1732" t="s">
        <v>393</v>
      </c>
      <c r="C1732" t="s">
        <v>1701</v>
      </c>
      <c r="D1732" t="s">
        <v>32</v>
      </c>
      <c r="E1732">
        <v>4</v>
      </c>
      <c r="F1732" t="s">
        <v>99</v>
      </c>
      <c r="G1732" t="s">
        <v>1138</v>
      </c>
      <c r="H1732" t="s">
        <v>35</v>
      </c>
      <c r="I1732" t="s">
        <v>4727</v>
      </c>
      <c r="J1732" t="s">
        <v>5172</v>
      </c>
      <c r="K1732" t="s">
        <v>5173</v>
      </c>
      <c r="L1732" t="s">
        <v>5174</v>
      </c>
      <c r="M1732" t="s">
        <v>603</v>
      </c>
      <c r="N1732" t="s">
        <v>58</v>
      </c>
      <c r="O1732">
        <v>27963</v>
      </c>
      <c r="P1732">
        <v>32313</v>
      </c>
      <c r="Q1732" t="s">
        <v>41</v>
      </c>
      <c r="R1732">
        <v>74</v>
      </c>
      <c r="S1732" s="2">
        <v>44978</v>
      </c>
      <c r="T1732" t="s">
        <v>42</v>
      </c>
      <c r="U1732">
        <v>0</v>
      </c>
      <c r="V1732" t="s">
        <v>106</v>
      </c>
      <c r="W1732">
        <v>790</v>
      </c>
      <c r="X1732" t="s">
        <v>44</v>
      </c>
      <c r="Y1732" t="s">
        <v>61</v>
      </c>
      <c r="Z1732">
        <v>4111</v>
      </c>
      <c r="AA1732">
        <v>796</v>
      </c>
      <c r="AB1732">
        <v>30652</v>
      </c>
      <c r="AC1732" t="s">
        <v>73</v>
      </c>
    </row>
    <row r="1733" spans="1:29" x14ac:dyDescent="0.3">
      <c r="A1733" s="1" t="s">
        <v>47</v>
      </c>
      <c r="B1733" t="s">
        <v>176</v>
      </c>
      <c r="C1733" t="s">
        <v>351</v>
      </c>
      <c r="D1733" t="s">
        <v>50</v>
      </c>
      <c r="E1733">
        <v>6</v>
      </c>
      <c r="F1733" t="s">
        <v>51</v>
      </c>
      <c r="G1733" t="s">
        <v>345</v>
      </c>
      <c r="H1733" t="s">
        <v>79</v>
      </c>
      <c r="I1733" t="s">
        <v>210</v>
      </c>
      <c r="J1733" t="s">
        <v>5175</v>
      </c>
      <c r="K1733" t="s">
        <v>5176</v>
      </c>
      <c r="L1733" t="s">
        <v>5177</v>
      </c>
      <c r="M1733" t="s">
        <v>902</v>
      </c>
      <c r="N1733" t="s">
        <v>40</v>
      </c>
      <c r="O1733">
        <v>5905</v>
      </c>
      <c r="P1733">
        <v>9486</v>
      </c>
      <c r="Q1733" t="s">
        <v>95</v>
      </c>
      <c r="R1733">
        <v>197</v>
      </c>
      <c r="S1733" s="2">
        <v>44952</v>
      </c>
      <c r="T1733" t="s">
        <v>42</v>
      </c>
      <c r="U1733">
        <v>0</v>
      </c>
      <c r="V1733" t="s">
        <v>71</v>
      </c>
      <c r="W1733">
        <v>722</v>
      </c>
      <c r="X1733" t="s">
        <v>44</v>
      </c>
      <c r="Y1733" t="s">
        <v>61</v>
      </c>
      <c r="Z1733">
        <v>0</v>
      </c>
      <c r="AA1733">
        <v>957</v>
      </c>
      <c r="AB1733">
        <v>7450</v>
      </c>
      <c r="AC1733" t="s">
        <v>73</v>
      </c>
    </row>
    <row r="1734" spans="1:29" x14ac:dyDescent="0.3">
      <c r="A1734" s="1" t="s">
        <v>47</v>
      </c>
      <c r="B1734" t="s">
        <v>145</v>
      </c>
      <c r="C1734" t="s">
        <v>270</v>
      </c>
      <c r="D1734" t="s">
        <v>128</v>
      </c>
      <c r="E1734">
        <v>6</v>
      </c>
      <c r="F1734" t="s">
        <v>51</v>
      </c>
      <c r="G1734" t="s">
        <v>237</v>
      </c>
      <c r="H1734" t="s">
        <v>79</v>
      </c>
      <c r="I1734" t="s">
        <v>434</v>
      </c>
      <c r="J1734" t="s">
        <v>4462</v>
      </c>
      <c r="K1734" t="s">
        <v>5178</v>
      </c>
      <c r="L1734" t="s">
        <v>5179</v>
      </c>
      <c r="M1734" t="s">
        <v>1294</v>
      </c>
      <c r="N1734" t="s">
        <v>40</v>
      </c>
      <c r="O1734">
        <v>20930</v>
      </c>
      <c r="P1734">
        <v>25106</v>
      </c>
      <c r="Q1734" t="s">
        <v>95</v>
      </c>
      <c r="R1734">
        <v>5</v>
      </c>
      <c r="S1734" s="2">
        <v>44967</v>
      </c>
      <c r="T1734" t="s">
        <v>42</v>
      </c>
      <c r="U1734">
        <v>0</v>
      </c>
      <c r="V1734" t="s">
        <v>43</v>
      </c>
      <c r="W1734">
        <v>830</v>
      </c>
      <c r="X1734" t="s">
        <v>44</v>
      </c>
      <c r="Y1734" t="s">
        <v>45</v>
      </c>
      <c r="Z1734">
        <v>0</v>
      </c>
      <c r="AA1734">
        <v>509</v>
      </c>
      <c r="AB1734">
        <v>21591</v>
      </c>
      <c r="AC1734" t="s">
        <v>107</v>
      </c>
    </row>
    <row r="1735" spans="1:29" x14ac:dyDescent="0.3">
      <c r="A1735" s="1" t="s">
        <v>47</v>
      </c>
      <c r="B1735" t="s">
        <v>136</v>
      </c>
      <c r="C1735" t="s">
        <v>137</v>
      </c>
      <c r="D1735" t="s">
        <v>201</v>
      </c>
      <c r="E1735">
        <v>4</v>
      </c>
      <c r="F1735" t="s">
        <v>64</v>
      </c>
      <c r="G1735" t="s">
        <v>388</v>
      </c>
      <c r="H1735" t="s">
        <v>79</v>
      </c>
      <c r="I1735" t="s">
        <v>765</v>
      </c>
      <c r="J1735" t="s">
        <v>485</v>
      </c>
      <c r="K1735" t="s">
        <v>5180</v>
      </c>
      <c r="L1735" t="s">
        <v>5181</v>
      </c>
      <c r="M1735" t="s">
        <v>312</v>
      </c>
      <c r="N1735" t="s">
        <v>58</v>
      </c>
      <c r="O1735">
        <v>10830</v>
      </c>
      <c r="P1735">
        <v>13217</v>
      </c>
      <c r="Q1735" t="s">
        <v>59</v>
      </c>
      <c r="R1735">
        <v>540</v>
      </c>
      <c r="S1735" s="2">
        <v>44819</v>
      </c>
      <c r="T1735" t="s">
        <v>42</v>
      </c>
      <c r="U1735">
        <v>33315</v>
      </c>
      <c r="V1735" t="s">
        <v>71</v>
      </c>
      <c r="W1735">
        <v>765</v>
      </c>
      <c r="X1735" t="s">
        <v>44</v>
      </c>
      <c r="Y1735" t="s">
        <v>61</v>
      </c>
      <c r="Z1735">
        <v>4069</v>
      </c>
      <c r="AA1735">
        <v>224</v>
      </c>
      <c r="AB1735">
        <v>11372</v>
      </c>
      <c r="AC1735" t="s">
        <v>73</v>
      </c>
    </row>
    <row r="1736" spans="1:29" x14ac:dyDescent="0.3">
      <c r="A1736" s="1" t="s">
        <v>47</v>
      </c>
      <c r="B1736" t="s">
        <v>108</v>
      </c>
      <c r="C1736" t="s">
        <v>270</v>
      </c>
      <c r="D1736" t="s">
        <v>128</v>
      </c>
      <c r="E1736">
        <v>3</v>
      </c>
      <c r="F1736" t="s">
        <v>51</v>
      </c>
      <c r="G1736" t="s">
        <v>1427</v>
      </c>
      <c r="H1736" t="s">
        <v>35</v>
      </c>
      <c r="I1736" t="s">
        <v>299</v>
      </c>
      <c r="J1736" t="s">
        <v>680</v>
      </c>
      <c r="K1736" t="s">
        <v>5182</v>
      </c>
      <c r="L1736" t="s">
        <v>5183</v>
      </c>
      <c r="M1736" t="s">
        <v>1252</v>
      </c>
      <c r="N1736" t="s">
        <v>58</v>
      </c>
      <c r="O1736">
        <v>19414</v>
      </c>
      <c r="P1736">
        <v>22528</v>
      </c>
      <c r="Q1736" t="s">
        <v>59</v>
      </c>
      <c r="R1736">
        <v>535</v>
      </c>
      <c r="S1736" s="2">
        <v>44751</v>
      </c>
      <c r="T1736" s="2">
        <v>44763</v>
      </c>
      <c r="U1736">
        <v>36603</v>
      </c>
      <c r="V1736" t="s">
        <v>43</v>
      </c>
      <c r="W1736">
        <v>486</v>
      </c>
      <c r="X1736" t="s">
        <v>60</v>
      </c>
      <c r="Y1736" t="s">
        <v>72</v>
      </c>
      <c r="Z1736">
        <v>3463</v>
      </c>
      <c r="AA1736">
        <v>352</v>
      </c>
      <c r="AB1736">
        <v>21960</v>
      </c>
      <c r="AC1736" t="s">
        <v>107</v>
      </c>
    </row>
    <row r="1737" spans="1:29" x14ac:dyDescent="0.3">
      <c r="A1737" s="1" t="s">
        <v>47</v>
      </c>
      <c r="B1737" t="s">
        <v>136</v>
      </c>
      <c r="C1737" t="s">
        <v>1124</v>
      </c>
      <c r="D1737" t="s">
        <v>257</v>
      </c>
      <c r="E1737">
        <v>7</v>
      </c>
      <c r="F1737" t="s">
        <v>99</v>
      </c>
      <c r="G1737" t="s">
        <v>529</v>
      </c>
      <c r="H1737" t="s">
        <v>35</v>
      </c>
      <c r="I1737" t="s">
        <v>1428</v>
      </c>
      <c r="J1737" t="s">
        <v>697</v>
      </c>
      <c r="K1737">
        <f>1-734-507-4668</f>
        <v>-5908</v>
      </c>
      <c r="L1737" t="s">
        <v>5184</v>
      </c>
      <c r="M1737" t="s">
        <v>988</v>
      </c>
      <c r="N1737" t="s">
        <v>40</v>
      </c>
      <c r="O1737">
        <v>19913</v>
      </c>
      <c r="P1737">
        <v>24465</v>
      </c>
      <c r="Q1737" t="s">
        <v>41</v>
      </c>
      <c r="R1737">
        <v>533</v>
      </c>
      <c r="S1737" s="2">
        <v>45149</v>
      </c>
      <c r="T1737" s="2">
        <v>45159</v>
      </c>
      <c r="U1737">
        <v>0</v>
      </c>
      <c r="V1737" t="s">
        <v>71</v>
      </c>
      <c r="W1737">
        <v>452</v>
      </c>
      <c r="X1737" t="s">
        <v>60</v>
      </c>
      <c r="Y1737" t="s">
        <v>45</v>
      </c>
      <c r="Z1737">
        <v>0</v>
      </c>
      <c r="AA1737">
        <v>529</v>
      </c>
      <c r="AB1737">
        <v>21128</v>
      </c>
      <c r="AC1737" t="s">
        <v>107</v>
      </c>
    </row>
    <row r="1738" spans="1:29" x14ac:dyDescent="0.3">
      <c r="A1738" s="1" t="s">
        <v>47</v>
      </c>
      <c r="B1738" t="s">
        <v>117</v>
      </c>
      <c r="C1738" t="s">
        <v>2114</v>
      </c>
      <c r="D1738" t="s">
        <v>119</v>
      </c>
      <c r="E1738">
        <v>7</v>
      </c>
      <c r="F1738" t="s">
        <v>51</v>
      </c>
      <c r="G1738" t="s">
        <v>710</v>
      </c>
      <c r="H1738" t="s">
        <v>35</v>
      </c>
      <c r="I1738" t="s">
        <v>1210</v>
      </c>
      <c r="J1738" t="s">
        <v>5185</v>
      </c>
      <c r="K1738" t="s">
        <v>5186</v>
      </c>
      <c r="L1738" t="s">
        <v>5187</v>
      </c>
      <c r="M1738" t="s">
        <v>1311</v>
      </c>
      <c r="N1738" t="s">
        <v>94</v>
      </c>
      <c r="O1738">
        <v>11119</v>
      </c>
      <c r="P1738">
        <v>14278</v>
      </c>
      <c r="Q1738" t="s">
        <v>95</v>
      </c>
      <c r="R1738">
        <v>214</v>
      </c>
      <c r="S1738" s="2">
        <v>44931</v>
      </c>
      <c r="T1738" s="2">
        <v>44938</v>
      </c>
      <c r="U1738">
        <v>0</v>
      </c>
      <c r="V1738" t="s">
        <v>43</v>
      </c>
      <c r="W1738">
        <v>494</v>
      </c>
      <c r="X1738" t="s">
        <v>60</v>
      </c>
      <c r="Y1738" t="s">
        <v>72</v>
      </c>
      <c r="Z1738">
        <v>0</v>
      </c>
      <c r="AA1738">
        <v>106</v>
      </c>
      <c r="AB1738">
        <v>11954</v>
      </c>
      <c r="AC1738" t="s">
        <v>107</v>
      </c>
    </row>
    <row r="1739" spans="1:29" x14ac:dyDescent="0.3">
      <c r="A1739" s="1" t="s">
        <v>29</v>
      </c>
      <c r="B1739" t="s">
        <v>228</v>
      </c>
      <c r="C1739" t="s">
        <v>1545</v>
      </c>
      <c r="D1739" t="s">
        <v>32</v>
      </c>
      <c r="E1739">
        <v>8</v>
      </c>
      <c r="F1739" t="s">
        <v>51</v>
      </c>
      <c r="G1739" t="s">
        <v>345</v>
      </c>
      <c r="H1739" t="s">
        <v>79</v>
      </c>
      <c r="I1739" t="s">
        <v>739</v>
      </c>
      <c r="J1739" t="s">
        <v>123</v>
      </c>
      <c r="K1739" t="s">
        <v>5188</v>
      </c>
      <c r="L1739" t="s">
        <v>5189</v>
      </c>
      <c r="M1739" t="s">
        <v>993</v>
      </c>
      <c r="N1739" t="s">
        <v>58</v>
      </c>
      <c r="O1739">
        <v>20987</v>
      </c>
      <c r="P1739">
        <v>24247</v>
      </c>
      <c r="Q1739" t="s">
        <v>41</v>
      </c>
      <c r="R1739">
        <v>17</v>
      </c>
      <c r="S1739" s="2">
        <v>45172</v>
      </c>
      <c r="T1739" s="2">
        <v>45195</v>
      </c>
      <c r="U1739">
        <v>0</v>
      </c>
      <c r="V1739" t="s">
        <v>43</v>
      </c>
      <c r="W1739">
        <v>475</v>
      </c>
      <c r="X1739" t="s">
        <v>60</v>
      </c>
      <c r="Y1739" t="s">
        <v>72</v>
      </c>
      <c r="Z1739">
        <v>2166</v>
      </c>
      <c r="AA1739">
        <v>487</v>
      </c>
      <c r="AB1739">
        <v>24189</v>
      </c>
      <c r="AC1739" t="s">
        <v>107</v>
      </c>
    </row>
    <row r="1740" spans="1:29" x14ac:dyDescent="0.3">
      <c r="A1740" s="1" t="s">
        <v>47</v>
      </c>
      <c r="B1740" t="s">
        <v>145</v>
      </c>
      <c r="C1740" t="s">
        <v>688</v>
      </c>
      <c r="D1740" t="s">
        <v>76</v>
      </c>
      <c r="E1740">
        <v>2</v>
      </c>
      <c r="F1740" t="s">
        <v>51</v>
      </c>
      <c r="G1740" t="s">
        <v>1069</v>
      </c>
      <c r="H1740" t="s">
        <v>35</v>
      </c>
      <c r="I1740" t="s">
        <v>1351</v>
      </c>
      <c r="J1740" t="s">
        <v>224</v>
      </c>
      <c r="K1740" t="s">
        <v>5190</v>
      </c>
      <c r="L1740" t="s">
        <v>5191</v>
      </c>
      <c r="M1740" t="s">
        <v>2358</v>
      </c>
      <c r="N1740" t="s">
        <v>94</v>
      </c>
      <c r="O1740">
        <v>12468</v>
      </c>
      <c r="P1740">
        <v>15508</v>
      </c>
      <c r="Q1740" t="s">
        <v>41</v>
      </c>
      <c r="R1740">
        <v>453</v>
      </c>
      <c r="S1740" s="2">
        <v>45049</v>
      </c>
      <c r="T1740" s="2">
        <v>45074</v>
      </c>
      <c r="U1740">
        <v>0</v>
      </c>
      <c r="V1740" t="s">
        <v>85</v>
      </c>
      <c r="W1740">
        <v>495</v>
      </c>
      <c r="X1740" t="s">
        <v>60</v>
      </c>
      <c r="Y1740" t="s">
        <v>45</v>
      </c>
      <c r="Z1740">
        <v>0</v>
      </c>
      <c r="AA1740">
        <v>818</v>
      </c>
      <c r="AB1740">
        <v>14482</v>
      </c>
      <c r="AC1740" t="s">
        <v>107</v>
      </c>
    </row>
    <row r="1741" spans="1:29" x14ac:dyDescent="0.3">
      <c r="A1741" s="1" t="s">
        <v>29</v>
      </c>
      <c r="B1741" t="s">
        <v>327</v>
      </c>
      <c r="C1741" t="s">
        <v>994</v>
      </c>
      <c r="D1741" t="s">
        <v>155</v>
      </c>
      <c r="E1741">
        <v>10</v>
      </c>
      <c r="F1741" t="s">
        <v>33</v>
      </c>
      <c r="G1741" t="s">
        <v>170</v>
      </c>
      <c r="H1741" t="s">
        <v>35</v>
      </c>
      <c r="I1741" t="s">
        <v>156</v>
      </c>
      <c r="J1741" t="s">
        <v>3796</v>
      </c>
      <c r="K1741" t="s">
        <v>5192</v>
      </c>
      <c r="L1741" t="s">
        <v>5193</v>
      </c>
      <c r="M1741" t="s">
        <v>2246</v>
      </c>
      <c r="N1741" t="s">
        <v>84</v>
      </c>
      <c r="O1741">
        <v>3560</v>
      </c>
      <c r="P1741">
        <v>7661</v>
      </c>
      <c r="Q1741" t="s">
        <v>95</v>
      </c>
      <c r="R1741">
        <v>549</v>
      </c>
      <c r="S1741" s="2">
        <v>45308</v>
      </c>
      <c r="T1741" s="2">
        <v>45311</v>
      </c>
      <c r="U1741">
        <v>0</v>
      </c>
      <c r="V1741" t="s">
        <v>106</v>
      </c>
      <c r="W1741">
        <v>800</v>
      </c>
      <c r="X1741" t="s">
        <v>60</v>
      </c>
      <c r="Y1741" t="s">
        <v>45</v>
      </c>
      <c r="Z1741">
        <v>0</v>
      </c>
      <c r="AA1741">
        <v>221</v>
      </c>
      <c r="AB1741">
        <v>5564</v>
      </c>
      <c r="AC1741" t="s">
        <v>107</v>
      </c>
    </row>
    <row r="1742" spans="1:29" x14ac:dyDescent="0.3">
      <c r="A1742" s="1" t="s">
        <v>47</v>
      </c>
      <c r="B1742" t="s">
        <v>145</v>
      </c>
      <c r="C1742" t="s">
        <v>547</v>
      </c>
      <c r="D1742" t="s">
        <v>178</v>
      </c>
      <c r="E1742">
        <v>2</v>
      </c>
      <c r="F1742" t="s">
        <v>33</v>
      </c>
      <c r="G1742" t="s">
        <v>209</v>
      </c>
      <c r="H1742" t="s">
        <v>79</v>
      </c>
      <c r="I1742" t="s">
        <v>1083</v>
      </c>
      <c r="J1742" t="s">
        <v>5194</v>
      </c>
      <c r="K1742" t="s">
        <v>5195</v>
      </c>
      <c r="L1742" t="s">
        <v>5196</v>
      </c>
      <c r="M1742" t="s">
        <v>152</v>
      </c>
      <c r="N1742" t="s">
        <v>84</v>
      </c>
      <c r="O1742">
        <v>14720</v>
      </c>
      <c r="P1742">
        <v>18549</v>
      </c>
      <c r="Q1742" t="s">
        <v>59</v>
      </c>
      <c r="R1742">
        <v>332</v>
      </c>
      <c r="S1742" s="2">
        <v>45243</v>
      </c>
      <c r="T1742" s="2">
        <v>45263</v>
      </c>
      <c r="U1742">
        <v>36300</v>
      </c>
      <c r="V1742" t="s">
        <v>43</v>
      </c>
      <c r="W1742">
        <v>466</v>
      </c>
      <c r="X1742" t="s">
        <v>60</v>
      </c>
      <c r="Y1742" t="s">
        <v>61</v>
      </c>
      <c r="Z1742">
        <v>0</v>
      </c>
      <c r="AA1742">
        <v>367</v>
      </c>
      <c r="AB1742">
        <v>18173</v>
      </c>
      <c r="AC1742" t="s">
        <v>107</v>
      </c>
    </row>
    <row r="1743" spans="1:29" x14ac:dyDescent="0.3">
      <c r="A1743" s="1" t="s">
        <v>29</v>
      </c>
      <c r="B1743" t="s">
        <v>30</v>
      </c>
      <c r="C1743" t="s">
        <v>2338</v>
      </c>
      <c r="D1743" t="s">
        <v>32</v>
      </c>
      <c r="E1743">
        <v>8</v>
      </c>
      <c r="F1743" t="s">
        <v>64</v>
      </c>
      <c r="G1743" t="s">
        <v>1599</v>
      </c>
      <c r="H1743" t="s">
        <v>79</v>
      </c>
      <c r="I1743" t="s">
        <v>140</v>
      </c>
      <c r="J1743" t="s">
        <v>936</v>
      </c>
      <c r="K1743" t="s">
        <v>5197</v>
      </c>
      <c r="L1743" t="s">
        <v>5198</v>
      </c>
      <c r="M1743" t="s">
        <v>1395</v>
      </c>
      <c r="N1743" t="s">
        <v>94</v>
      </c>
      <c r="O1743">
        <v>15746</v>
      </c>
      <c r="P1743">
        <v>17929</v>
      </c>
      <c r="Q1743" t="s">
        <v>59</v>
      </c>
      <c r="R1743">
        <v>810</v>
      </c>
      <c r="S1743" s="2">
        <v>44662</v>
      </c>
      <c r="T1743" t="s">
        <v>42</v>
      </c>
      <c r="U1743">
        <v>39967</v>
      </c>
      <c r="V1743" t="s">
        <v>71</v>
      </c>
      <c r="W1743">
        <v>543</v>
      </c>
      <c r="X1743" t="s">
        <v>44</v>
      </c>
      <c r="Y1743" t="s">
        <v>45</v>
      </c>
      <c r="Z1743">
        <v>0</v>
      </c>
      <c r="AA1743">
        <v>531</v>
      </c>
      <c r="AB1743">
        <v>16846</v>
      </c>
      <c r="AC1743" t="s">
        <v>73</v>
      </c>
    </row>
    <row r="1744" spans="1:29" x14ac:dyDescent="0.3">
      <c r="A1744" s="1" t="s">
        <v>47</v>
      </c>
      <c r="B1744" t="s">
        <v>161</v>
      </c>
      <c r="C1744" t="s">
        <v>1434</v>
      </c>
      <c r="D1744" t="s">
        <v>352</v>
      </c>
      <c r="E1744">
        <v>5</v>
      </c>
      <c r="F1744" t="s">
        <v>33</v>
      </c>
      <c r="G1744" t="s">
        <v>728</v>
      </c>
      <c r="H1744" t="s">
        <v>35</v>
      </c>
      <c r="I1744" t="s">
        <v>1008</v>
      </c>
      <c r="J1744" t="s">
        <v>637</v>
      </c>
      <c r="K1744" t="s">
        <v>5199</v>
      </c>
      <c r="L1744" t="s">
        <v>5200</v>
      </c>
      <c r="M1744" t="s">
        <v>192</v>
      </c>
      <c r="N1744" t="s">
        <v>58</v>
      </c>
      <c r="O1744">
        <v>4255</v>
      </c>
      <c r="P1744">
        <v>7830</v>
      </c>
      <c r="Q1744" t="s">
        <v>59</v>
      </c>
      <c r="R1744">
        <v>199</v>
      </c>
      <c r="S1744" s="2">
        <v>45044</v>
      </c>
      <c r="T1744" t="s">
        <v>42</v>
      </c>
      <c r="U1744">
        <v>2965</v>
      </c>
      <c r="V1744" t="s">
        <v>85</v>
      </c>
      <c r="W1744">
        <v>802</v>
      </c>
      <c r="X1744" t="s">
        <v>44</v>
      </c>
      <c r="Y1744" t="s">
        <v>72</v>
      </c>
      <c r="Z1744">
        <v>2945</v>
      </c>
      <c r="AA1744">
        <v>311</v>
      </c>
      <c r="AB1744">
        <v>4872</v>
      </c>
      <c r="AC1744" t="s">
        <v>73</v>
      </c>
    </row>
    <row r="1745" spans="1:29" x14ac:dyDescent="0.3">
      <c r="A1745" s="1" t="s">
        <v>47</v>
      </c>
      <c r="B1745" t="s">
        <v>234</v>
      </c>
      <c r="C1745" t="s">
        <v>2618</v>
      </c>
      <c r="D1745" t="s">
        <v>119</v>
      </c>
      <c r="E1745">
        <v>3</v>
      </c>
      <c r="F1745" t="s">
        <v>77</v>
      </c>
      <c r="G1745" t="s">
        <v>202</v>
      </c>
      <c r="H1745" t="s">
        <v>35</v>
      </c>
      <c r="I1745" t="s">
        <v>5201</v>
      </c>
      <c r="J1745" t="s">
        <v>1233</v>
      </c>
      <c r="K1745" t="s">
        <v>5202</v>
      </c>
      <c r="L1745" t="s">
        <v>5203</v>
      </c>
      <c r="M1745" t="s">
        <v>746</v>
      </c>
      <c r="N1745" t="s">
        <v>84</v>
      </c>
      <c r="O1745">
        <v>22545</v>
      </c>
      <c r="P1745">
        <v>26531</v>
      </c>
      <c r="Q1745" t="s">
        <v>41</v>
      </c>
      <c r="R1745">
        <v>39</v>
      </c>
      <c r="S1745" s="2">
        <v>45288</v>
      </c>
      <c r="T1745" s="2">
        <v>45308</v>
      </c>
      <c r="U1745">
        <v>0</v>
      </c>
      <c r="V1745" t="s">
        <v>71</v>
      </c>
      <c r="W1745">
        <v>440</v>
      </c>
      <c r="X1745" t="s">
        <v>60</v>
      </c>
      <c r="Y1745" t="s">
        <v>61</v>
      </c>
      <c r="Z1745">
        <v>0</v>
      </c>
      <c r="AA1745">
        <v>294</v>
      </c>
      <c r="AB1745">
        <v>26003</v>
      </c>
      <c r="AC1745" t="s">
        <v>73</v>
      </c>
    </row>
    <row r="1746" spans="1:29" x14ac:dyDescent="0.3">
      <c r="A1746" s="1" t="s">
        <v>29</v>
      </c>
      <c r="B1746" t="s">
        <v>86</v>
      </c>
      <c r="C1746" t="s">
        <v>672</v>
      </c>
      <c r="D1746" t="s">
        <v>119</v>
      </c>
      <c r="E1746">
        <v>6</v>
      </c>
      <c r="F1746" t="s">
        <v>51</v>
      </c>
      <c r="G1746" t="s">
        <v>710</v>
      </c>
      <c r="H1746" t="s">
        <v>35</v>
      </c>
      <c r="I1746" t="s">
        <v>1210</v>
      </c>
      <c r="J1746" t="s">
        <v>3232</v>
      </c>
      <c r="K1746" t="s">
        <v>5204</v>
      </c>
      <c r="L1746" t="s">
        <v>5205</v>
      </c>
      <c r="M1746" t="s">
        <v>350</v>
      </c>
      <c r="N1746" t="s">
        <v>84</v>
      </c>
      <c r="O1746">
        <v>14843</v>
      </c>
      <c r="P1746">
        <v>18037</v>
      </c>
      <c r="Q1746" t="s">
        <v>95</v>
      </c>
      <c r="R1746">
        <v>260</v>
      </c>
      <c r="S1746" s="2">
        <v>44400</v>
      </c>
      <c r="T1746" t="s">
        <v>42</v>
      </c>
      <c r="U1746">
        <v>0</v>
      </c>
      <c r="V1746" t="s">
        <v>43</v>
      </c>
      <c r="W1746">
        <v>450</v>
      </c>
      <c r="X1746" t="s">
        <v>44</v>
      </c>
      <c r="Y1746" t="s">
        <v>61</v>
      </c>
      <c r="Z1746">
        <v>0</v>
      </c>
      <c r="AA1746">
        <v>334</v>
      </c>
      <c r="AB1746">
        <v>16562</v>
      </c>
      <c r="AC1746" t="s">
        <v>107</v>
      </c>
    </row>
    <row r="1747" spans="1:29" x14ac:dyDescent="0.3">
      <c r="A1747" s="1" t="s">
        <v>47</v>
      </c>
      <c r="B1747" t="s">
        <v>234</v>
      </c>
      <c r="C1747" t="s">
        <v>1588</v>
      </c>
      <c r="D1747" t="s">
        <v>155</v>
      </c>
      <c r="E1747">
        <v>9</v>
      </c>
      <c r="F1747" t="s">
        <v>64</v>
      </c>
      <c r="G1747" t="s">
        <v>65</v>
      </c>
      <c r="H1747" t="s">
        <v>79</v>
      </c>
      <c r="I1747" t="s">
        <v>656</v>
      </c>
      <c r="J1747" t="s">
        <v>1052</v>
      </c>
      <c r="K1747" t="s">
        <v>5206</v>
      </c>
      <c r="L1747" t="s">
        <v>5207</v>
      </c>
      <c r="M1747" t="s">
        <v>2756</v>
      </c>
      <c r="N1747" t="s">
        <v>40</v>
      </c>
      <c r="O1747">
        <v>11237</v>
      </c>
      <c r="P1747">
        <v>15800</v>
      </c>
      <c r="Q1747" t="s">
        <v>59</v>
      </c>
      <c r="R1747">
        <v>829</v>
      </c>
      <c r="S1747" s="2">
        <v>44427</v>
      </c>
      <c r="T1747" t="s">
        <v>42</v>
      </c>
      <c r="U1747">
        <v>28863</v>
      </c>
      <c r="V1747" t="s">
        <v>71</v>
      </c>
      <c r="W1747">
        <v>705</v>
      </c>
      <c r="X1747" t="s">
        <v>44</v>
      </c>
      <c r="Y1747" t="s">
        <v>45</v>
      </c>
      <c r="Z1747">
        <v>0</v>
      </c>
      <c r="AA1747">
        <v>60</v>
      </c>
      <c r="AB1747">
        <v>15488</v>
      </c>
      <c r="AC1747" t="s">
        <v>107</v>
      </c>
    </row>
    <row r="1748" spans="1:29" x14ac:dyDescent="0.3">
      <c r="A1748" s="1" t="s">
        <v>47</v>
      </c>
      <c r="B1748" t="s">
        <v>234</v>
      </c>
      <c r="C1748" t="s">
        <v>742</v>
      </c>
      <c r="D1748" t="s">
        <v>185</v>
      </c>
      <c r="E1748">
        <v>10</v>
      </c>
      <c r="F1748" t="s">
        <v>129</v>
      </c>
      <c r="G1748" t="s">
        <v>395</v>
      </c>
      <c r="H1748" t="s">
        <v>35</v>
      </c>
      <c r="I1748" t="s">
        <v>1769</v>
      </c>
      <c r="J1748" t="s">
        <v>1611</v>
      </c>
      <c r="K1748" t="s">
        <v>5208</v>
      </c>
      <c r="L1748" t="s">
        <v>5209</v>
      </c>
      <c r="M1748" t="s">
        <v>2756</v>
      </c>
      <c r="N1748" t="s">
        <v>58</v>
      </c>
      <c r="O1748">
        <v>25039</v>
      </c>
      <c r="P1748">
        <v>27881</v>
      </c>
      <c r="Q1748" t="s">
        <v>59</v>
      </c>
      <c r="R1748">
        <v>23</v>
      </c>
      <c r="S1748" s="2">
        <v>45067</v>
      </c>
      <c r="T1748" s="2">
        <v>45083</v>
      </c>
      <c r="U1748">
        <v>16606</v>
      </c>
      <c r="V1748" t="s">
        <v>43</v>
      </c>
      <c r="W1748">
        <v>666</v>
      </c>
      <c r="X1748" t="s">
        <v>60</v>
      </c>
      <c r="Y1748" t="s">
        <v>45</v>
      </c>
      <c r="Z1748">
        <v>1237</v>
      </c>
      <c r="AA1748">
        <v>276</v>
      </c>
      <c r="AB1748">
        <v>25390</v>
      </c>
      <c r="AC1748" t="s">
        <v>73</v>
      </c>
    </row>
    <row r="1749" spans="1:29" x14ac:dyDescent="0.3">
      <c r="A1749" s="1" t="s">
        <v>29</v>
      </c>
      <c r="B1749" t="s">
        <v>74</v>
      </c>
      <c r="C1749" t="s">
        <v>965</v>
      </c>
      <c r="D1749" t="s">
        <v>352</v>
      </c>
      <c r="E1749">
        <v>9</v>
      </c>
      <c r="F1749" t="s">
        <v>120</v>
      </c>
      <c r="G1749" t="s">
        <v>329</v>
      </c>
      <c r="H1749" t="s">
        <v>79</v>
      </c>
      <c r="I1749" t="s">
        <v>36</v>
      </c>
      <c r="J1749" t="s">
        <v>3142</v>
      </c>
      <c r="K1749" t="s">
        <v>5210</v>
      </c>
      <c r="L1749" t="s">
        <v>5211</v>
      </c>
      <c r="M1749" t="s">
        <v>175</v>
      </c>
      <c r="N1749" t="s">
        <v>40</v>
      </c>
      <c r="O1749">
        <v>14803</v>
      </c>
      <c r="P1749">
        <v>17125</v>
      </c>
      <c r="Q1749" t="s">
        <v>95</v>
      </c>
      <c r="R1749">
        <v>664</v>
      </c>
      <c r="S1749" s="2">
        <v>44443</v>
      </c>
      <c r="T1749" s="2">
        <v>44445</v>
      </c>
      <c r="U1749">
        <v>0</v>
      </c>
      <c r="V1749" t="s">
        <v>43</v>
      </c>
      <c r="W1749">
        <v>699</v>
      </c>
      <c r="X1749" t="s">
        <v>60</v>
      </c>
      <c r="Y1749" t="s">
        <v>61</v>
      </c>
      <c r="Z1749">
        <v>0</v>
      </c>
      <c r="AA1749">
        <v>321</v>
      </c>
      <c r="AB1749">
        <v>16686</v>
      </c>
      <c r="AC1749" t="s">
        <v>73</v>
      </c>
    </row>
    <row r="1750" spans="1:29" x14ac:dyDescent="0.3">
      <c r="A1750" s="1" t="s">
        <v>47</v>
      </c>
      <c r="B1750" t="s">
        <v>161</v>
      </c>
      <c r="C1750" t="s">
        <v>2933</v>
      </c>
      <c r="D1750" t="s">
        <v>128</v>
      </c>
      <c r="E1750">
        <v>1</v>
      </c>
      <c r="F1750" t="s">
        <v>64</v>
      </c>
      <c r="G1750" t="s">
        <v>88</v>
      </c>
      <c r="H1750" t="s">
        <v>79</v>
      </c>
      <c r="I1750" t="s">
        <v>1835</v>
      </c>
      <c r="J1750" t="s">
        <v>5212</v>
      </c>
      <c r="K1750">
        <f>1-282-613-2721</f>
        <v>-3615</v>
      </c>
      <c r="L1750" t="s">
        <v>5213</v>
      </c>
      <c r="M1750" t="s">
        <v>1578</v>
      </c>
      <c r="N1750" t="s">
        <v>40</v>
      </c>
      <c r="O1750">
        <v>29936</v>
      </c>
      <c r="P1750">
        <v>33466</v>
      </c>
      <c r="Q1750" t="s">
        <v>95</v>
      </c>
      <c r="R1750">
        <v>258</v>
      </c>
      <c r="S1750" s="2">
        <v>45229</v>
      </c>
      <c r="T1750" s="2">
        <v>45238</v>
      </c>
      <c r="U1750">
        <v>0</v>
      </c>
      <c r="V1750" t="s">
        <v>85</v>
      </c>
      <c r="W1750">
        <v>721</v>
      </c>
      <c r="X1750" t="s">
        <v>60</v>
      </c>
      <c r="Y1750" t="s">
        <v>72</v>
      </c>
      <c r="Z1750">
        <v>0</v>
      </c>
      <c r="AA1750">
        <v>616</v>
      </c>
      <c r="AB1750">
        <v>30026</v>
      </c>
      <c r="AC1750" t="s">
        <v>46</v>
      </c>
    </row>
    <row r="1751" spans="1:29" x14ac:dyDescent="0.3">
      <c r="A1751" s="1" t="s">
        <v>47</v>
      </c>
      <c r="B1751" t="s">
        <v>136</v>
      </c>
      <c r="C1751" t="s">
        <v>2546</v>
      </c>
      <c r="D1751" t="s">
        <v>138</v>
      </c>
      <c r="E1751">
        <v>4</v>
      </c>
      <c r="F1751" t="s">
        <v>120</v>
      </c>
      <c r="G1751" t="s">
        <v>543</v>
      </c>
      <c r="H1751" t="s">
        <v>35</v>
      </c>
      <c r="I1751" t="s">
        <v>990</v>
      </c>
      <c r="J1751" t="s">
        <v>2670</v>
      </c>
      <c r="K1751" t="s">
        <v>5214</v>
      </c>
      <c r="L1751" t="s">
        <v>5215</v>
      </c>
      <c r="M1751" t="s">
        <v>312</v>
      </c>
      <c r="N1751" t="s">
        <v>58</v>
      </c>
      <c r="O1751">
        <v>7751</v>
      </c>
      <c r="P1751">
        <v>11401</v>
      </c>
      <c r="Q1751" t="s">
        <v>59</v>
      </c>
      <c r="R1751">
        <v>66</v>
      </c>
      <c r="S1751" s="2">
        <v>44447</v>
      </c>
      <c r="T1751" s="2">
        <v>44450</v>
      </c>
      <c r="U1751">
        <v>9200</v>
      </c>
      <c r="V1751" t="s">
        <v>43</v>
      </c>
      <c r="W1751">
        <v>646</v>
      </c>
      <c r="X1751" t="s">
        <v>60</v>
      </c>
      <c r="Y1751" t="s">
        <v>45</v>
      </c>
      <c r="Z1751">
        <v>1083</v>
      </c>
      <c r="AA1751">
        <v>618</v>
      </c>
      <c r="AB1751">
        <v>10588</v>
      </c>
      <c r="AC1751" t="s">
        <v>107</v>
      </c>
    </row>
    <row r="1752" spans="1:29" x14ac:dyDescent="0.3">
      <c r="A1752" s="1" t="s">
        <v>47</v>
      </c>
      <c r="B1752" t="s">
        <v>153</v>
      </c>
      <c r="C1752" t="s">
        <v>1901</v>
      </c>
      <c r="D1752" t="s">
        <v>201</v>
      </c>
      <c r="E1752">
        <v>8</v>
      </c>
      <c r="F1752" t="s">
        <v>129</v>
      </c>
      <c r="G1752" t="s">
        <v>1528</v>
      </c>
      <c r="H1752" t="s">
        <v>79</v>
      </c>
      <c r="I1752" t="s">
        <v>1313</v>
      </c>
      <c r="J1752" t="s">
        <v>149</v>
      </c>
      <c r="K1752" t="s">
        <v>5216</v>
      </c>
      <c r="L1752" t="s">
        <v>5217</v>
      </c>
      <c r="M1752" t="s">
        <v>160</v>
      </c>
      <c r="N1752" t="s">
        <v>40</v>
      </c>
      <c r="O1752">
        <v>7885</v>
      </c>
      <c r="P1752">
        <v>10096</v>
      </c>
      <c r="Q1752" t="s">
        <v>41</v>
      </c>
      <c r="R1752">
        <v>645</v>
      </c>
      <c r="S1752" s="2">
        <v>44910</v>
      </c>
      <c r="T1752" t="s">
        <v>42</v>
      </c>
      <c r="U1752">
        <v>0</v>
      </c>
      <c r="V1752" t="s">
        <v>85</v>
      </c>
      <c r="W1752">
        <v>467</v>
      </c>
      <c r="X1752" t="s">
        <v>44</v>
      </c>
      <c r="Y1752" t="s">
        <v>61</v>
      </c>
      <c r="Z1752">
        <v>0</v>
      </c>
      <c r="AA1752">
        <v>11</v>
      </c>
      <c r="AB1752">
        <v>9250</v>
      </c>
      <c r="AC1752" t="s">
        <v>46</v>
      </c>
    </row>
    <row r="1753" spans="1:29" x14ac:dyDescent="0.3">
      <c r="A1753" s="1" t="s">
        <v>47</v>
      </c>
      <c r="B1753" t="s">
        <v>108</v>
      </c>
      <c r="C1753" t="s">
        <v>439</v>
      </c>
      <c r="D1753" t="s">
        <v>155</v>
      </c>
      <c r="E1753">
        <v>2</v>
      </c>
      <c r="F1753" t="s">
        <v>120</v>
      </c>
      <c r="G1753" t="s">
        <v>329</v>
      </c>
      <c r="H1753" t="s">
        <v>79</v>
      </c>
      <c r="I1753" t="s">
        <v>1229</v>
      </c>
      <c r="J1753" t="s">
        <v>211</v>
      </c>
      <c r="K1753" t="s">
        <v>5218</v>
      </c>
      <c r="L1753" t="s">
        <v>5219</v>
      </c>
      <c r="M1753" t="s">
        <v>1278</v>
      </c>
      <c r="N1753" t="s">
        <v>58</v>
      </c>
      <c r="O1753">
        <v>27720</v>
      </c>
      <c r="P1753">
        <v>30695</v>
      </c>
      <c r="Q1753" t="s">
        <v>95</v>
      </c>
      <c r="R1753">
        <v>224</v>
      </c>
      <c r="S1753" s="2">
        <v>44848</v>
      </c>
      <c r="T1753" s="2">
        <v>44859</v>
      </c>
      <c r="U1753">
        <v>0</v>
      </c>
      <c r="V1753" t="s">
        <v>85</v>
      </c>
      <c r="W1753">
        <v>705</v>
      </c>
      <c r="X1753" t="s">
        <v>60</v>
      </c>
      <c r="Y1753" t="s">
        <v>45</v>
      </c>
      <c r="Z1753">
        <v>1915</v>
      </c>
      <c r="AA1753">
        <v>465</v>
      </c>
      <c r="AB1753">
        <v>29881</v>
      </c>
      <c r="AC1753" t="s">
        <v>46</v>
      </c>
    </row>
    <row r="1754" spans="1:29" x14ac:dyDescent="0.3">
      <c r="A1754" s="1" t="s">
        <v>29</v>
      </c>
      <c r="B1754" t="s">
        <v>30</v>
      </c>
      <c r="C1754" t="s">
        <v>1034</v>
      </c>
      <c r="D1754" t="s">
        <v>257</v>
      </c>
      <c r="E1754">
        <v>4</v>
      </c>
      <c r="F1754" t="s">
        <v>186</v>
      </c>
      <c r="G1754" t="s">
        <v>650</v>
      </c>
      <c r="H1754" t="s">
        <v>79</v>
      </c>
      <c r="I1754" t="s">
        <v>188</v>
      </c>
      <c r="J1754" t="s">
        <v>5220</v>
      </c>
      <c r="K1754" t="s">
        <v>5221</v>
      </c>
      <c r="L1754" t="s">
        <v>5222</v>
      </c>
      <c r="M1754" t="s">
        <v>1307</v>
      </c>
      <c r="N1754" t="s">
        <v>40</v>
      </c>
      <c r="O1754">
        <v>7715</v>
      </c>
      <c r="P1754">
        <v>10004</v>
      </c>
      <c r="Q1754" t="s">
        <v>41</v>
      </c>
      <c r="R1754">
        <v>165</v>
      </c>
      <c r="S1754" s="2">
        <v>44619</v>
      </c>
      <c r="T1754" s="2">
        <v>44643</v>
      </c>
      <c r="U1754">
        <v>0</v>
      </c>
      <c r="V1754" t="s">
        <v>106</v>
      </c>
      <c r="W1754">
        <v>829</v>
      </c>
      <c r="X1754" t="s">
        <v>60</v>
      </c>
      <c r="Y1754" t="s">
        <v>61</v>
      </c>
      <c r="Z1754">
        <v>0</v>
      </c>
      <c r="AA1754">
        <v>728</v>
      </c>
      <c r="AB1754">
        <v>9074</v>
      </c>
      <c r="AC1754" t="s">
        <v>46</v>
      </c>
    </row>
    <row r="1755" spans="1:29" x14ac:dyDescent="0.3">
      <c r="A1755" s="1" t="s">
        <v>29</v>
      </c>
      <c r="B1755" t="s">
        <v>393</v>
      </c>
      <c r="C1755" t="s">
        <v>2325</v>
      </c>
      <c r="D1755" t="s">
        <v>178</v>
      </c>
      <c r="E1755">
        <v>6</v>
      </c>
      <c r="F1755" t="s">
        <v>99</v>
      </c>
      <c r="G1755" t="s">
        <v>1138</v>
      </c>
      <c r="H1755" t="s">
        <v>79</v>
      </c>
      <c r="I1755" t="s">
        <v>1454</v>
      </c>
      <c r="J1755" t="s">
        <v>1092</v>
      </c>
      <c r="K1755">
        <f>1-109-208-5227</f>
        <v>-5543</v>
      </c>
      <c r="L1755" t="s">
        <v>5223</v>
      </c>
      <c r="M1755" t="s">
        <v>603</v>
      </c>
      <c r="N1755" t="s">
        <v>94</v>
      </c>
      <c r="O1755">
        <v>26931</v>
      </c>
      <c r="P1755">
        <v>29009</v>
      </c>
      <c r="Q1755" t="s">
        <v>41</v>
      </c>
      <c r="R1755">
        <v>853</v>
      </c>
      <c r="S1755" s="2">
        <v>45194</v>
      </c>
      <c r="T1755" t="s">
        <v>42</v>
      </c>
      <c r="U1755">
        <v>0</v>
      </c>
      <c r="V1755" t="s">
        <v>71</v>
      </c>
      <c r="W1755">
        <v>566</v>
      </c>
      <c r="X1755" t="s">
        <v>44</v>
      </c>
      <c r="Y1755" t="s">
        <v>72</v>
      </c>
      <c r="Z1755">
        <v>0</v>
      </c>
      <c r="AA1755">
        <v>337</v>
      </c>
      <c r="AB1755">
        <v>27407</v>
      </c>
      <c r="AC1755" t="s">
        <v>107</v>
      </c>
    </row>
    <row r="1756" spans="1:29" x14ac:dyDescent="0.3">
      <c r="A1756" s="1" t="s">
        <v>29</v>
      </c>
      <c r="B1756" t="s">
        <v>541</v>
      </c>
      <c r="C1756" t="s">
        <v>3530</v>
      </c>
      <c r="D1756" t="s">
        <v>32</v>
      </c>
      <c r="E1756">
        <v>8</v>
      </c>
      <c r="F1756" t="s">
        <v>51</v>
      </c>
      <c r="G1756" t="s">
        <v>1075</v>
      </c>
      <c r="H1756" t="s">
        <v>79</v>
      </c>
      <c r="I1756" t="s">
        <v>122</v>
      </c>
      <c r="J1756" t="s">
        <v>5224</v>
      </c>
      <c r="K1756" t="s">
        <v>5225</v>
      </c>
      <c r="L1756" t="s">
        <v>5226</v>
      </c>
      <c r="M1756" t="s">
        <v>563</v>
      </c>
      <c r="N1756" t="s">
        <v>40</v>
      </c>
      <c r="O1756">
        <v>16747</v>
      </c>
      <c r="P1756">
        <v>21548</v>
      </c>
      <c r="Q1756" t="s">
        <v>59</v>
      </c>
      <c r="R1756">
        <v>677</v>
      </c>
      <c r="S1756" s="2">
        <v>44731</v>
      </c>
      <c r="T1756" s="2">
        <v>44732</v>
      </c>
      <c r="U1756">
        <v>38646</v>
      </c>
      <c r="V1756" t="s">
        <v>71</v>
      </c>
      <c r="W1756">
        <v>484</v>
      </c>
      <c r="X1756" t="s">
        <v>60</v>
      </c>
      <c r="Y1756" t="s">
        <v>61</v>
      </c>
      <c r="Z1756">
        <v>0</v>
      </c>
      <c r="AA1756">
        <v>387</v>
      </c>
      <c r="AB1756">
        <v>19725</v>
      </c>
      <c r="AC1756" t="s">
        <v>46</v>
      </c>
    </row>
    <row r="1757" spans="1:29" x14ac:dyDescent="0.3">
      <c r="A1757" s="1" t="s">
        <v>29</v>
      </c>
      <c r="B1757" t="s">
        <v>541</v>
      </c>
      <c r="C1757" t="s">
        <v>557</v>
      </c>
      <c r="D1757" t="s">
        <v>98</v>
      </c>
      <c r="E1757">
        <v>5</v>
      </c>
      <c r="F1757" t="s">
        <v>221</v>
      </c>
      <c r="G1757" t="s">
        <v>1096</v>
      </c>
      <c r="H1757" t="s">
        <v>35</v>
      </c>
      <c r="I1757" t="s">
        <v>2684</v>
      </c>
      <c r="J1757" t="s">
        <v>54</v>
      </c>
      <c r="K1757" t="s">
        <v>5227</v>
      </c>
      <c r="L1757" t="s">
        <v>5228</v>
      </c>
      <c r="M1757" t="s">
        <v>1274</v>
      </c>
      <c r="N1757" t="s">
        <v>84</v>
      </c>
      <c r="O1757">
        <v>2819</v>
      </c>
      <c r="P1757">
        <v>5859</v>
      </c>
      <c r="Q1757" t="s">
        <v>95</v>
      </c>
      <c r="R1757">
        <v>155</v>
      </c>
      <c r="S1757" s="2">
        <v>44827</v>
      </c>
      <c r="T1757" t="s">
        <v>42</v>
      </c>
      <c r="U1757">
        <v>0</v>
      </c>
      <c r="V1757" t="s">
        <v>85</v>
      </c>
      <c r="W1757">
        <v>682</v>
      </c>
      <c r="X1757" t="s">
        <v>44</v>
      </c>
      <c r="Y1757" t="s">
        <v>45</v>
      </c>
      <c r="Z1757">
        <v>0</v>
      </c>
      <c r="AA1757">
        <v>862</v>
      </c>
      <c r="AB1757">
        <v>3422</v>
      </c>
      <c r="AC1757" t="s">
        <v>107</v>
      </c>
    </row>
    <row r="1758" spans="1:29" x14ac:dyDescent="0.3">
      <c r="A1758" s="1" t="s">
        <v>29</v>
      </c>
      <c r="B1758" t="s">
        <v>96</v>
      </c>
      <c r="C1758" t="s">
        <v>661</v>
      </c>
      <c r="D1758" t="s">
        <v>32</v>
      </c>
      <c r="E1758">
        <v>4</v>
      </c>
      <c r="F1758" t="s">
        <v>129</v>
      </c>
      <c r="G1758" t="s">
        <v>298</v>
      </c>
      <c r="H1758" t="s">
        <v>35</v>
      </c>
      <c r="I1758" t="s">
        <v>210</v>
      </c>
      <c r="J1758" t="s">
        <v>300</v>
      </c>
      <c r="K1758" t="s">
        <v>5229</v>
      </c>
      <c r="L1758" t="s">
        <v>5230</v>
      </c>
      <c r="M1758" t="s">
        <v>199</v>
      </c>
      <c r="N1758" t="s">
        <v>94</v>
      </c>
      <c r="O1758">
        <v>9945</v>
      </c>
      <c r="P1758">
        <v>12186</v>
      </c>
      <c r="Q1758" t="s">
        <v>59</v>
      </c>
      <c r="R1758">
        <v>745</v>
      </c>
      <c r="S1758" s="2">
        <v>45092</v>
      </c>
      <c r="T1758" s="2">
        <v>45104</v>
      </c>
      <c r="U1758">
        <v>21710</v>
      </c>
      <c r="V1758" t="s">
        <v>71</v>
      </c>
      <c r="W1758">
        <v>848</v>
      </c>
      <c r="X1758" t="s">
        <v>60</v>
      </c>
      <c r="Y1758" t="s">
        <v>45</v>
      </c>
      <c r="Z1758">
        <v>0</v>
      </c>
      <c r="AA1758">
        <v>165</v>
      </c>
      <c r="AB1758">
        <v>11805</v>
      </c>
      <c r="AC1758" t="s">
        <v>73</v>
      </c>
    </row>
    <row r="1759" spans="1:29" x14ac:dyDescent="0.3">
      <c r="A1759" s="1" t="s">
        <v>29</v>
      </c>
      <c r="B1759" t="s">
        <v>327</v>
      </c>
      <c r="C1759" t="s">
        <v>585</v>
      </c>
      <c r="D1759" t="s">
        <v>236</v>
      </c>
      <c r="E1759">
        <v>3</v>
      </c>
      <c r="F1759" t="s">
        <v>271</v>
      </c>
      <c r="G1759" t="s">
        <v>495</v>
      </c>
      <c r="H1759" t="s">
        <v>35</v>
      </c>
      <c r="I1759" t="s">
        <v>5231</v>
      </c>
      <c r="J1759" t="s">
        <v>5232</v>
      </c>
      <c r="K1759" t="s">
        <v>5233</v>
      </c>
      <c r="L1759" t="s">
        <v>5234</v>
      </c>
      <c r="M1759" t="s">
        <v>999</v>
      </c>
      <c r="N1759" t="s">
        <v>94</v>
      </c>
      <c r="O1759">
        <v>26854</v>
      </c>
      <c r="P1759">
        <v>29924</v>
      </c>
      <c r="Q1759" t="s">
        <v>95</v>
      </c>
      <c r="R1759">
        <v>322</v>
      </c>
      <c r="S1759" s="2">
        <v>44707</v>
      </c>
      <c r="T1759" t="s">
        <v>42</v>
      </c>
      <c r="U1759">
        <v>0</v>
      </c>
      <c r="V1759" t="s">
        <v>85</v>
      </c>
      <c r="W1759">
        <v>744</v>
      </c>
      <c r="X1759" t="s">
        <v>44</v>
      </c>
      <c r="Y1759" t="s">
        <v>61</v>
      </c>
      <c r="Z1759">
        <v>0</v>
      </c>
      <c r="AA1759">
        <v>516</v>
      </c>
      <c r="AB1759">
        <v>28711</v>
      </c>
      <c r="AC1759" t="s">
        <v>107</v>
      </c>
    </row>
    <row r="1760" spans="1:29" x14ac:dyDescent="0.3">
      <c r="A1760" s="1" t="s">
        <v>29</v>
      </c>
      <c r="B1760" t="s">
        <v>363</v>
      </c>
      <c r="C1760" t="s">
        <v>3524</v>
      </c>
      <c r="D1760" t="s">
        <v>169</v>
      </c>
      <c r="E1760">
        <v>8</v>
      </c>
      <c r="F1760" t="s">
        <v>221</v>
      </c>
      <c r="G1760" t="s">
        <v>506</v>
      </c>
      <c r="H1760" t="s">
        <v>79</v>
      </c>
      <c r="I1760" t="s">
        <v>1070</v>
      </c>
      <c r="J1760" t="s">
        <v>890</v>
      </c>
      <c r="K1760" t="s">
        <v>5235</v>
      </c>
      <c r="L1760" t="s">
        <v>5236</v>
      </c>
      <c r="M1760" t="s">
        <v>1603</v>
      </c>
      <c r="N1760" t="s">
        <v>40</v>
      </c>
      <c r="O1760">
        <v>23879</v>
      </c>
      <c r="P1760">
        <v>28841</v>
      </c>
      <c r="Q1760" t="s">
        <v>41</v>
      </c>
      <c r="R1760">
        <v>162</v>
      </c>
      <c r="S1760" s="2">
        <v>44782</v>
      </c>
      <c r="T1760" s="2">
        <v>44803</v>
      </c>
      <c r="U1760">
        <v>0</v>
      </c>
      <c r="V1760" t="s">
        <v>71</v>
      </c>
      <c r="W1760">
        <v>698</v>
      </c>
      <c r="X1760" t="s">
        <v>60</v>
      </c>
      <c r="Y1760" t="s">
        <v>45</v>
      </c>
      <c r="Z1760">
        <v>0</v>
      </c>
      <c r="AA1760">
        <v>348</v>
      </c>
      <c r="AB1760">
        <v>26000</v>
      </c>
      <c r="AC1760" t="s">
        <v>107</v>
      </c>
    </row>
    <row r="1761" spans="1:29" x14ac:dyDescent="0.3">
      <c r="A1761" s="1" t="s">
        <v>29</v>
      </c>
      <c r="B1761" t="s">
        <v>86</v>
      </c>
      <c r="C1761" t="s">
        <v>672</v>
      </c>
      <c r="D1761" t="s">
        <v>185</v>
      </c>
      <c r="E1761">
        <v>7</v>
      </c>
      <c r="F1761" t="s">
        <v>120</v>
      </c>
      <c r="G1761" t="s">
        <v>121</v>
      </c>
      <c r="H1761" t="s">
        <v>35</v>
      </c>
      <c r="I1761" t="s">
        <v>5237</v>
      </c>
      <c r="J1761" t="s">
        <v>245</v>
      </c>
      <c r="K1761" t="s">
        <v>5238</v>
      </c>
      <c r="L1761" t="s">
        <v>5239</v>
      </c>
      <c r="M1761" t="s">
        <v>2131</v>
      </c>
      <c r="N1761" t="s">
        <v>58</v>
      </c>
      <c r="O1761">
        <v>16710</v>
      </c>
      <c r="P1761">
        <v>20349</v>
      </c>
      <c r="Q1761" t="s">
        <v>95</v>
      </c>
      <c r="R1761">
        <v>736</v>
      </c>
      <c r="S1761" s="2">
        <v>44688</v>
      </c>
      <c r="T1761" s="2">
        <v>44707</v>
      </c>
      <c r="U1761">
        <v>0</v>
      </c>
      <c r="V1761" t="s">
        <v>106</v>
      </c>
      <c r="W1761">
        <v>473</v>
      </c>
      <c r="X1761" t="s">
        <v>60</v>
      </c>
      <c r="Y1761" t="s">
        <v>72</v>
      </c>
      <c r="Z1761">
        <v>3221</v>
      </c>
      <c r="AA1761">
        <v>623</v>
      </c>
      <c r="AB1761">
        <v>17269</v>
      </c>
      <c r="AC1761" t="s">
        <v>107</v>
      </c>
    </row>
    <row r="1762" spans="1:29" x14ac:dyDescent="0.3">
      <c r="A1762" s="1" t="s">
        <v>47</v>
      </c>
      <c r="B1762" t="s">
        <v>592</v>
      </c>
      <c r="C1762" t="s">
        <v>2536</v>
      </c>
      <c r="D1762" t="s">
        <v>138</v>
      </c>
      <c r="E1762">
        <v>6</v>
      </c>
      <c r="F1762" t="s">
        <v>186</v>
      </c>
      <c r="G1762" t="s">
        <v>710</v>
      </c>
      <c r="H1762" t="s">
        <v>35</v>
      </c>
      <c r="I1762" t="s">
        <v>774</v>
      </c>
      <c r="J1762" t="s">
        <v>5240</v>
      </c>
      <c r="K1762" t="s">
        <v>5241</v>
      </c>
      <c r="L1762" t="s">
        <v>5242</v>
      </c>
      <c r="M1762" t="s">
        <v>1449</v>
      </c>
      <c r="N1762" t="s">
        <v>58</v>
      </c>
      <c r="O1762">
        <v>25421</v>
      </c>
      <c r="P1762">
        <v>29071</v>
      </c>
      <c r="Q1762" t="s">
        <v>59</v>
      </c>
      <c r="R1762">
        <v>70</v>
      </c>
      <c r="S1762" s="2">
        <v>44890</v>
      </c>
      <c r="T1762" s="2">
        <v>44894</v>
      </c>
      <c r="U1762">
        <v>32016</v>
      </c>
      <c r="V1762" t="s">
        <v>71</v>
      </c>
      <c r="W1762">
        <v>612</v>
      </c>
      <c r="X1762" t="s">
        <v>60</v>
      </c>
      <c r="Y1762" t="s">
        <v>72</v>
      </c>
      <c r="Z1762">
        <v>3756</v>
      </c>
      <c r="AA1762">
        <v>777</v>
      </c>
      <c r="AB1762">
        <v>25803</v>
      </c>
      <c r="AC1762" t="s">
        <v>107</v>
      </c>
    </row>
    <row r="1763" spans="1:29" x14ac:dyDescent="0.3">
      <c r="A1763" s="1" t="s">
        <v>29</v>
      </c>
      <c r="B1763" t="s">
        <v>74</v>
      </c>
      <c r="C1763" t="s">
        <v>970</v>
      </c>
      <c r="D1763" t="s">
        <v>257</v>
      </c>
      <c r="E1763">
        <v>2</v>
      </c>
      <c r="F1763" t="s">
        <v>77</v>
      </c>
      <c r="G1763" t="s">
        <v>264</v>
      </c>
      <c r="H1763" t="s">
        <v>35</v>
      </c>
      <c r="I1763" t="s">
        <v>292</v>
      </c>
      <c r="J1763" t="s">
        <v>5243</v>
      </c>
      <c r="K1763" t="s">
        <v>5244</v>
      </c>
      <c r="L1763" t="s">
        <v>5245</v>
      </c>
      <c r="M1763" t="s">
        <v>969</v>
      </c>
      <c r="N1763" t="s">
        <v>94</v>
      </c>
      <c r="O1763">
        <v>17333</v>
      </c>
      <c r="P1763">
        <v>20086</v>
      </c>
      <c r="Q1763" t="s">
        <v>59</v>
      </c>
      <c r="R1763">
        <v>936</v>
      </c>
      <c r="S1763" s="2">
        <v>44698</v>
      </c>
      <c r="T1763" t="s">
        <v>42</v>
      </c>
      <c r="U1763">
        <v>24095</v>
      </c>
      <c r="V1763" t="s">
        <v>71</v>
      </c>
      <c r="W1763">
        <v>564</v>
      </c>
      <c r="X1763" t="s">
        <v>44</v>
      </c>
      <c r="Y1763" t="s">
        <v>61</v>
      </c>
      <c r="Z1763">
        <v>0</v>
      </c>
      <c r="AA1763">
        <v>767</v>
      </c>
      <c r="AB1763">
        <v>18101</v>
      </c>
      <c r="AC1763" t="s">
        <v>73</v>
      </c>
    </row>
    <row r="1764" spans="1:29" x14ac:dyDescent="0.3">
      <c r="A1764" s="1" t="s">
        <v>47</v>
      </c>
      <c r="B1764" t="s">
        <v>48</v>
      </c>
      <c r="C1764" t="s">
        <v>1787</v>
      </c>
      <c r="D1764" t="s">
        <v>138</v>
      </c>
      <c r="E1764">
        <v>9</v>
      </c>
      <c r="F1764" t="s">
        <v>129</v>
      </c>
      <c r="G1764" t="s">
        <v>163</v>
      </c>
      <c r="H1764" t="s">
        <v>35</v>
      </c>
      <c r="I1764" t="s">
        <v>1210</v>
      </c>
      <c r="J1764" t="s">
        <v>916</v>
      </c>
      <c r="K1764">
        <f>1-376-940-2253</f>
        <v>-3568</v>
      </c>
      <c r="L1764" t="s">
        <v>5246</v>
      </c>
      <c r="M1764" t="s">
        <v>438</v>
      </c>
      <c r="N1764" t="s">
        <v>84</v>
      </c>
      <c r="O1764">
        <v>18308</v>
      </c>
      <c r="P1764">
        <v>22185</v>
      </c>
      <c r="Q1764" t="s">
        <v>59</v>
      </c>
      <c r="R1764">
        <v>334</v>
      </c>
      <c r="S1764" s="2">
        <v>44764</v>
      </c>
      <c r="T1764" t="s">
        <v>42</v>
      </c>
      <c r="U1764">
        <v>28646</v>
      </c>
      <c r="V1764" t="s">
        <v>71</v>
      </c>
      <c r="W1764">
        <v>416</v>
      </c>
      <c r="X1764" t="s">
        <v>44</v>
      </c>
      <c r="Y1764" t="s">
        <v>45</v>
      </c>
      <c r="Z1764">
        <v>0</v>
      </c>
      <c r="AA1764">
        <v>674</v>
      </c>
      <c r="AB1764">
        <v>21278</v>
      </c>
      <c r="AC1764" t="s">
        <v>46</v>
      </c>
    </row>
    <row r="1765" spans="1:29" x14ac:dyDescent="0.3">
      <c r="A1765" s="1" t="s">
        <v>47</v>
      </c>
      <c r="B1765" t="s">
        <v>153</v>
      </c>
      <c r="C1765" t="s">
        <v>5247</v>
      </c>
      <c r="D1765" t="s">
        <v>257</v>
      </c>
      <c r="E1765">
        <v>3</v>
      </c>
      <c r="F1765" t="s">
        <v>77</v>
      </c>
      <c r="G1765" t="s">
        <v>264</v>
      </c>
      <c r="H1765" t="s">
        <v>79</v>
      </c>
      <c r="I1765" t="s">
        <v>2513</v>
      </c>
      <c r="J1765" t="s">
        <v>1554</v>
      </c>
      <c r="K1765" t="s">
        <v>5248</v>
      </c>
      <c r="L1765" t="s">
        <v>5249</v>
      </c>
      <c r="M1765" t="s">
        <v>860</v>
      </c>
      <c r="N1765" t="s">
        <v>84</v>
      </c>
      <c r="O1765">
        <v>28067</v>
      </c>
      <c r="P1765">
        <v>30934</v>
      </c>
      <c r="Q1765" t="s">
        <v>41</v>
      </c>
      <c r="R1765">
        <v>705</v>
      </c>
      <c r="S1765" s="2">
        <v>44895</v>
      </c>
      <c r="T1765" t="s">
        <v>42</v>
      </c>
      <c r="U1765">
        <v>0</v>
      </c>
      <c r="V1765" t="s">
        <v>43</v>
      </c>
      <c r="W1765">
        <v>462</v>
      </c>
      <c r="X1765" t="s">
        <v>44</v>
      </c>
      <c r="Y1765" t="s">
        <v>72</v>
      </c>
      <c r="Z1765">
        <v>0</v>
      </c>
      <c r="AA1765">
        <v>21</v>
      </c>
      <c r="AB1765">
        <v>28469</v>
      </c>
      <c r="AC1765" t="s">
        <v>46</v>
      </c>
    </row>
    <row r="1766" spans="1:29" x14ac:dyDescent="0.3">
      <c r="A1766" s="1" t="s">
        <v>47</v>
      </c>
      <c r="B1766" t="s">
        <v>48</v>
      </c>
      <c r="C1766" t="s">
        <v>297</v>
      </c>
      <c r="D1766" t="s">
        <v>352</v>
      </c>
      <c r="E1766">
        <v>2</v>
      </c>
      <c r="F1766" t="s">
        <v>120</v>
      </c>
      <c r="G1766" t="s">
        <v>1180</v>
      </c>
      <c r="H1766" t="s">
        <v>79</v>
      </c>
      <c r="I1766" t="s">
        <v>1529</v>
      </c>
      <c r="J1766" t="s">
        <v>5063</v>
      </c>
      <c r="K1766">
        <v>1032713079</v>
      </c>
      <c r="L1766" t="s">
        <v>5250</v>
      </c>
      <c r="M1766" t="s">
        <v>220</v>
      </c>
      <c r="N1766" t="s">
        <v>94</v>
      </c>
      <c r="O1766">
        <v>15503</v>
      </c>
      <c r="P1766">
        <v>19433</v>
      </c>
      <c r="Q1766" t="s">
        <v>59</v>
      </c>
      <c r="R1766">
        <v>554</v>
      </c>
      <c r="S1766" s="2">
        <v>45282</v>
      </c>
      <c r="T1766" s="2">
        <v>45304</v>
      </c>
      <c r="U1766">
        <v>4667</v>
      </c>
      <c r="V1766" t="s">
        <v>106</v>
      </c>
      <c r="W1766">
        <v>827</v>
      </c>
      <c r="X1766" t="s">
        <v>60</v>
      </c>
      <c r="Y1766" t="s">
        <v>72</v>
      </c>
      <c r="Z1766">
        <v>0</v>
      </c>
      <c r="AA1766">
        <v>171</v>
      </c>
      <c r="AB1766">
        <v>17827</v>
      </c>
      <c r="AC1766" t="s">
        <v>73</v>
      </c>
    </row>
    <row r="1767" spans="1:29" x14ac:dyDescent="0.3">
      <c r="A1767" s="1" t="s">
        <v>47</v>
      </c>
      <c r="B1767" t="s">
        <v>108</v>
      </c>
      <c r="C1767" t="s">
        <v>1275</v>
      </c>
      <c r="D1767" t="s">
        <v>119</v>
      </c>
      <c r="E1767">
        <v>3</v>
      </c>
      <c r="F1767" t="s">
        <v>271</v>
      </c>
      <c r="G1767" t="s">
        <v>689</v>
      </c>
      <c r="H1767" t="s">
        <v>79</v>
      </c>
      <c r="I1767" t="s">
        <v>668</v>
      </c>
      <c r="J1767" t="s">
        <v>3232</v>
      </c>
      <c r="K1767" t="s">
        <v>5251</v>
      </c>
      <c r="L1767" t="s">
        <v>5252</v>
      </c>
      <c r="M1767" t="s">
        <v>1402</v>
      </c>
      <c r="N1767" t="s">
        <v>94</v>
      </c>
      <c r="O1767">
        <v>8035</v>
      </c>
      <c r="P1767">
        <v>11260</v>
      </c>
      <c r="Q1767" t="s">
        <v>95</v>
      </c>
      <c r="R1767">
        <v>283</v>
      </c>
      <c r="S1767" s="2">
        <v>45173</v>
      </c>
      <c r="T1767" t="s">
        <v>42</v>
      </c>
      <c r="U1767">
        <v>0</v>
      </c>
      <c r="V1767" t="s">
        <v>85</v>
      </c>
      <c r="W1767">
        <v>663</v>
      </c>
      <c r="X1767" t="s">
        <v>44</v>
      </c>
      <c r="Y1767" t="s">
        <v>45</v>
      </c>
      <c r="Z1767">
        <v>0</v>
      </c>
      <c r="AA1767">
        <v>503</v>
      </c>
      <c r="AB1767">
        <v>8568</v>
      </c>
      <c r="AC1767" t="s">
        <v>107</v>
      </c>
    </row>
    <row r="1768" spans="1:29" x14ac:dyDescent="0.3">
      <c r="A1768" s="1" t="s">
        <v>47</v>
      </c>
      <c r="B1768" t="s">
        <v>48</v>
      </c>
      <c r="C1768" t="s">
        <v>1236</v>
      </c>
      <c r="D1768" t="s">
        <v>50</v>
      </c>
      <c r="E1768">
        <v>10</v>
      </c>
      <c r="F1768" t="s">
        <v>221</v>
      </c>
      <c r="G1768" t="s">
        <v>548</v>
      </c>
      <c r="H1768" t="s">
        <v>35</v>
      </c>
      <c r="I1768" t="s">
        <v>827</v>
      </c>
      <c r="J1768" t="s">
        <v>372</v>
      </c>
      <c r="K1768" t="s">
        <v>5253</v>
      </c>
      <c r="L1768" t="s">
        <v>5254</v>
      </c>
      <c r="M1768" t="s">
        <v>1479</v>
      </c>
      <c r="N1768" t="s">
        <v>94</v>
      </c>
      <c r="O1768">
        <v>29744</v>
      </c>
      <c r="P1768">
        <v>32120</v>
      </c>
      <c r="Q1768" t="s">
        <v>95</v>
      </c>
      <c r="R1768">
        <v>129</v>
      </c>
      <c r="S1768" s="2">
        <v>45007</v>
      </c>
      <c r="T1768" t="s">
        <v>42</v>
      </c>
      <c r="U1768">
        <v>0</v>
      </c>
      <c r="V1768" t="s">
        <v>71</v>
      </c>
      <c r="W1768">
        <v>753</v>
      </c>
      <c r="X1768" t="s">
        <v>44</v>
      </c>
      <c r="Y1768" t="s">
        <v>61</v>
      </c>
      <c r="Z1768">
        <v>0</v>
      </c>
      <c r="AA1768">
        <v>619</v>
      </c>
      <c r="AB1768">
        <v>30320</v>
      </c>
      <c r="AC1768" t="s">
        <v>73</v>
      </c>
    </row>
    <row r="1769" spans="1:29" x14ac:dyDescent="0.3">
      <c r="A1769" s="1" t="s">
        <v>47</v>
      </c>
      <c r="B1769" t="s">
        <v>153</v>
      </c>
      <c r="C1769" t="s">
        <v>1932</v>
      </c>
      <c r="D1769" t="s">
        <v>138</v>
      </c>
      <c r="E1769">
        <v>7</v>
      </c>
      <c r="F1769" t="s">
        <v>129</v>
      </c>
      <c r="G1769" t="s">
        <v>163</v>
      </c>
      <c r="H1769" t="s">
        <v>35</v>
      </c>
      <c r="I1769" t="s">
        <v>336</v>
      </c>
      <c r="J1769" t="s">
        <v>1626</v>
      </c>
      <c r="K1769" t="s">
        <v>5255</v>
      </c>
      <c r="L1769" t="s">
        <v>5256</v>
      </c>
      <c r="M1769" t="s">
        <v>1208</v>
      </c>
      <c r="N1769" t="s">
        <v>84</v>
      </c>
      <c r="O1769">
        <v>29692</v>
      </c>
      <c r="P1769">
        <v>34189</v>
      </c>
      <c r="Q1769" t="s">
        <v>95</v>
      </c>
      <c r="R1769">
        <v>634</v>
      </c>
      <c r="S1769" s="2">
        <v>45045</v>
      </c>
      <c r="T1769" t="s">
        <v>42</v>
      </c>
      <c r="U1769">
        <v>0</v>
      </c>
      <c r="V1769" t="s">
        <v>43</v>
      </c>
      <c r="W1769">
        <v>794</v>
      </c>
      <c r="X1769" t="s">
        <v>44</v>
      </c>
      <c r="Y1769" t="s">
        <v>61</v>
      </c>
      <c r="Z1769">
        <v>0</v>
      </c>
      <c r="AA1769">
        <v>771</v>
      </c>
      <c r="AB1769">
        <v>32910</v>
      </c>
      <c r="AC1769" t="s">
        <v>107</v>
      </c>
    </row>
    <row r="1770" spans="1:29" x14ac:dyDescent="0.3">
      <c r="A1770" s="1" t="s">
        <v>47</v>
      </c>
      <c r="B1770" t="s">
        <v>153</v>
      </c>
      <c r="C1770" t="s">
        <v>4284</v>
      </c>
      <c r="D1770" t="s">
        <v>178</v>
      </c>
      <c r="E1770">
        <v>9</v>
      </c>
      <c r="F1770" t="s">
        <v>120</v>
      </c>
      <c r="G1770" t="s">
        <v>586</v>
      </c>
      <c r="H1770" t="s">
        <v>35</v>
      </c>
      <c r="I1770" t="s">
        <v>921</v>
      </c>
      <c r="J1770" t="s">
        <v>1097</v>
      </c>
      <c r="K1770" t="s">
        <v>5257</v>
      </c>
      <c r="L1770" t="s">
        <v>5258</v>
      </c>
      <c r="M1770" t="s">
        <v>255</v>
      </c>
      <c r="N1770" t="s">
        <v>84</v>
      </c>
      <c r="O1770">
        <v>25522</v>
      </c>
      <c r="P1770">
        <v>28103</v>
      </c>
      <c r="Q1770" t="s">
        <v>41</v>
      </c>
      <c r="R1770">
        <v>242</v>
      </c>
      <c r="S1770" s="2">
        <v>44734</v>
      </c>
      <c r="T1770" s="2">
        <v>44740</v>
      </c>
      <c r="U1770">
        <v>0</v>
      </c>
      <c r="V1770" t="s">
        <v>43</v>
      </c>
      <c r="W1770">
        <v>718</v>
      </c>
      <c r="X1770" t="s">
        <v>60</v>
      </c>
      <c r="Y1770" t="s">
        <v>45</v>
      </c>
      <c r="Z1770">
        <v>0</v>
      </c>
      <c r="AA1770">
        <v>305</v>
      </c>
      <c r="AB1770">
        <v>26421</v>
      </c>
      <c r="AC1770" t="s">
        <v>73</v>
      </c>
    </row>
    <row r="1771" spans="1:29" x14ac:dyDescent="0.3">
      <c r="A1771" s="1" t="s">
        <v>29</v>
      </c>
      <c r="B1771" t="s">
        <v>30</v>
      </c>
      <c r="C1771" t="s">
        <v>2406</v>
      </c>
      <c r="D1771" t="s">
        <v>76</v>
      </c>
      <c r="E1771">
        <v>6</v>
      </c>
      <c r="F1771" t="s">
        <v>99</v>
      </c>
      <c r="G1771" t="s">
        <v>579</v>
      </c>
      <c r="H1771" t="s">
        <v>79</v>
      </c>
      <c r="I1771" t="s">
        <v>265</v>
      </c>
      <c r="J1771" t="s">
        <v>693</v>
      </c>
      <c r="K1771" t="s">
        <v>5259</v>
      </c>
      <c r="L1771" t="s">
        <v>5260</v>
      </c>
      <c r="M1771" t="s">
        <v>1307</v>
      </c>
      <c r="N1771" t="s">
        <v>84</v>
      </c>
      <c r="O1771">
        <v>27693</v>
      </c>
      <c r="P1771">
        <v>30448</v>
      </c>
      <c r="Q1771" t="s">
        <v>95</v>
      </c>
      <c r="R1771">
        <v>135</v>
      </c>
      <c r="S1771" s="2">
        <v>44561</v>
      </c>
      <c r="T1771" s="2">
        <v>44585</v>
      </c>
      <c r="U1771">
        <v>0</v>
      </c>
      <c r="V1771" t="s">
        <v>106</v>
      </c>
      <c r="W1771">
        <v>719</v>
      </c>
      <c r="X1771" t="s">
        <v>60</v>
      </c>
      <c r="Y1771" t="s">
        <v>61</v>
      </c>
      <c r="Z1771">
        <v>0</v>
      </c>
      <c r="AA1771">
        <v>331</v>
      </c>
      <c r="AB1771">
        <v>29791</v>
      </c>
      <c r="AC1771" t="s">
        <v>107</v>
      </c>
    </row>
    <row r="1772" spans="1:29" x14ac:dyDescent="0.3">
      <c r="A1772" s="1" t="s">
        <v>47</v>
      </c>
      <c r="B1772" t="s">
        <v>136</v>
      </c>
      <c r="C1772" t="s">
        <v>1386</v>
      </c>
      <c r="D1772" t="s">
        <v>257</v>
      </c>
      <c r="E1772">
        <v>6</v>
      </c>
      <c r="F1772" t="s">
        <v>33</v>
      </c>
      <c r="G1772" t="s">
        <v>34</v>
      </c>
      <c r="H1772" t="s">
        <v>35</v>
      </c>
      <c r="I1772" t="s">
        <v>756</v>
      </c>
      <c r="J1772" t="s">
        <v>5261</v>
      </c>
      <c r="K1772" t="s">
        <v>5262</v>
      </c>
      <c r="L1772" t="s">
        <v>5263</v>
      </c>
      <c r="M1772" t="s">
        <v>144</v>
      </c>
      <c r="N1772" t="s">
        <v>94</v>
      </c>
      <c r="O1772">
        <v>5580</v>
      </c>
      <c r="P1772">
        <v>9407</v>
      </c>
      <c r="Q1772" t="s">
        <v>59</v>
      </c>
      <c r="R1772">
        <v>759</v>
      </c>
      <c r="S1772" s="2">
        <v>45266</v>
      </c>
      <c r="T1772" t="s">
        <v>42</v>
      </c>
      <c r="U1772">
        <v>27210</v>
      </c>
      <c r="V1772" t="s">
        <v>71</v>
      </c>
      <c r="W1772">
        <v>754</v>
      </c>
      <c r="X1772" t="s">
        <v>44</v>
      </c>
      <c r="Y1772" t="s">
        <v>45</v>
      </c>
      <c r="Z1772">
        <v>0</v>
      </c>
      <c r="AA1772">
        <v>967</v>
      </c>
      <c r="AB1772">
        <v>8077</v>
      </c>
      <c r="AC1772" t="s">
        <v>73</v>
      </c>
    </row>
    <row r="1773" spans="1:29" x14ac:dyDescent="0.3">
      <c r="A1773" s="1" t="s">
        <v>47</v>
      </c>
      <c r="B1773" t="s">
        <v>161</v>
      </c>
      <c r="C1773" t="s">
        <v>278</v>
      </c>
      <c r="D1773" t="s">
        <v>32</v>
      </c>
      <c r="E1773">
        <v>3</v>
      </c>
      <c r="F1773" t="s">
        <v>221</v>
      </c>
      <c r="G1773" t="s">
        <v>548</v>
      </c>
      <c r="H1773" t="s">
        <v>79</v>
      </c>
      <c r="I1773" t="s">
        <v>5264</v>
      </c>
      <c r="J1773" t="s">
        <v>1062</v>
      </c>
      <c r="K1773" t="s">
        <v>5265</v>
      </c>
      <c r="L1773" t="s">
        <v>5266</v>
      </c>
      <c r="M1773" t="s">
        <v>167</v>
      </c>
      <c r="N1773" t="s">
        <v>84</v>
      </c>
      <c r="O1773">
        <v>4095</v>
      </c>
      <c r="P1773">
        <v>8917</v>
      </c>
      <c r="Q1773" t="s">
        <v>41</v>
      </c>
      <c r="R1773">
        <v>596</v>
      </c>
      <c r="S1773" s="2">
        <v>44954</v>
      </c>
      <c r="T1773" t="s">
        <v>42</v>
      </c>
      <c r="U1773">
        <v>0</v>
      </c>
      <c r="V1773" t="s">
        <v>43</v>
      </c>
      <c r="W1773">
        <v>638</v>
      </c>
      <c r="X1773" t="s">
        <v>44</v>
      </c>
      <c r="Y1773" t="s">
        <v>45</v>
      </c>
      <c r="Z1773">
        <v>0</v>
      </c>
      <c r="AA1773">
        <v>435</v>
      </c>
      <c r="AB1773">
        <v>7085</v>
      </c>
      <c r="AC1773" t="s">
        <v>46</v>
      </c>
    </row>
    <row r="1774" spans="1:29" x14ac:dyDescent="0.3">
      <c r="A1774" s="1" t="s">
        <v>47</v>
      </c>
      <c r="B1774" t="s">
        <v>136</v>
      </c>
      <c r="C1774" t="s">
        <v>1426</v>
      </c>
      <c r="D1774" t="s">
        <v>119</v>
      </c>
      <c r="E1774">
        <v>1</v>
      </c>
      <c r="F1774" t="s">
        <v>33</v>
      </c>
      <c r="G1774" t="s">
        <v>451</v>
      </c>
      <c r="H1774" t="s">
        <v>79</v>
      </c>
      <c r="I1774" t="s">
        <v>4882</v>
      </c>
      <c r="J1774" t="s">
        <v>5267</v>
      </c>
      <c r="K1774" t="s">
        <v>5268</v>
      </c>
      <c r="L1774" t="s">
        <v>5269</v>
      </c>
      <c r="M1774" t="s">
        <v>144</v>
      </c>
      <c r="N1774" t="s">
        <v>58</v>
      </c>
      <c r="O1774">
        <v>20579</v>
      </c>
      <c r="P1774">
        <v>23813</v>
      </c>
      <c r="Q1774" t="s">
        <v>95</v>
      </c>
      <c r="R1774">
        <v>31</v>
      </c>
      <c r="S1774" s="2">
        <v>45090</v>
      </c>
      <c r="T1774" t="s">
        <v>42</v>
      </c>
      <c r="U1774">
        <v>0</v>
      </c>
      <c r="V1774" t="s">
        <v>43</v>
      </c>
      <c r="W1774">
        <v>416</v>
      </c>
      <c r="X1774" t="s">
        <v>44</v>
      </c>
      <c r="Y1774" t="s">
        <v>61</v>
      </c>
      <c r="Z1774">
        <v>2615</v>
      </c>
      <c r="AA1774">
        <v>706</v>
      </c>
      <c r="AB1774">
        <v>21509</v>
      </c>
      <c r="AC1774" t="s">
        <v>107</v>
      </c>
    </row>
    <row r="1775" spans="1:29" x14ac:dyDescent="0.3">
      <c r="A1775" s="1" t="s">
        <v>47</v>
      </c>
      <c r="B1775" t="s">
        <v>136</v>
      </c>
      <c r="C1775" t="s">
        <v>137</v>
      </c>
      <c r="D1775" t="s">
        <v>201</v>
      </c>
      <c r="E1775">
        <v>7</v>
      </c>
      <c r="F1775" t="s">
        <v>64</v>
      </c>
      <c r="G1775" t="s">
        <v>1599</v>
      </c>
      <c r="H1775" t="s">
        <v>35</v>
      </c>
      <c r="I1775" t="s">
        <v>273</v>
      </c>
      <c r="J1775" t="s">
        <v>314</v>
      </c>
      <c r="K1775" t="s">
        <v>5270</v>
      </c>
      <c r="L1775" t="s">
        <v>5271</v>
      </c>
      <c r="M1775" t="s">
        <v>988</v>
      </c>
      <c r="N1775" t="s">
        <v>84</v>
      </c>
      <c r="O1775">
        <v>27476</v>
      </c>
      <c r="P1775">
        <v>30523</v>
      </c>
      <c r="Q1775" t="s">
        <v>59</v>
      </c>
      <c r="R1775">
        <v>208</v>
      </c>
      <c r="S1775" s="2">
        <v>44667</v>
      </c>
      <c r="T1775" t="s">
        <v>42</v>
      </c>
      <c r="U1775">
        <v>33444</v>
      </c>
      <c r="V1775" t="s">
        <v>43</v>
      </c>
      <c r="W1775">
        <v>663</v>
      </c>
      <c r="X1775" t="s">
        <v>44</v>
      </c>
      <c r="Y1775" t="s">
        <v>61</v>
      </c>
      <c r="Z1775">
        <v>0</v>
      </c>
      <c r="AA1775">
        <v>949</v>
      </c>
      <c r="AB1775">
        <v>27908</v>
      </c>
      <c r="AC1775" t="s">
        <v>73</v>
      </c>
    </row>
    <row r="1776" spans="1:29" x14ac:dyDescent="0.3">
      <c r="A1776" s="1" t="s">
        <v>29</v>
      </c>
      <c r="B1776" t="s">
        <v>74</v>
      </c>
      <c r="C1776" t="s">
        <v>1317</v>
      </c>
      <c r="D1776" t="s">
        <v>178</v>
      </c>
      <c r="E1776">
        <v>10</v>
      </c>
      <c r="F1776" t="s">
        <v>99</v>
      </c>
      <c r="G1776" t="s">
        <v>724</v>
      </c>
      <c r="H1776" t="s">
        <v>79</v>
      </c>
      <c r="I1776" t="s">
        <v>2994</v>
      </c>
      <c r="J1776" t="s">
        <v>890</v>
      </c>
      <c r="K1776">
        <v>3951368256</v>
      </c>
      <c r="L1776" t="s">
        <v>5272</v>
      </c>
      <c r="M1776" t="s">
        <v>1146</v>
      </c>
      <c r="N1776" t="s">
        <v>84</v>
      </c>
      <c r="O1776">
        <v>20357</v>
      </c>
      <c r="P1776">
        <v>23355</v>
      </c>
      <c r="Q1776" t="s">
        <v>95</v>
      </c>
      <c r="R1776">
        <v>900</v>
      </c>
      <c r="S1776" s="2">
        <v>45259</v>
      </c>
      <c r="T1776" t="s">
        <v>42</v>
      </c>
      <c r="U1776">
        <v>0</v>
      </c>
      <c r="V1776" t="s">
        <v>43</v>
      </c>
      <c r="W1776">
        <v>710</v>
      </c>
      <c r="X1776" t="s">
        <v>44</v>
      </c>
      <c r="Y1776" t="s">
        <v>45</v>
      </c>
      <c r="Z1776">
        <v>0</v>
      </c>
      <c r="AA1776">
        <v>438</v>
      </c>
      <c r="AB1776">
        <v>21163</v>
      </c>
      <c r="AC1776" t="s">
        <v>107</v>
      </c>
    </row>
    <row r="1777" spans="1:29" x14ac:dyDescent="0.3">
      <c r="A1777" s="1" t="s">
        <v>47</v>
      </c>
      <c r="B1777" t="s">
        <v>145</v>
      </c>
      <c r="C1777" t="s">
        <v>688</v>
      </c>
      <c r="D1777" t="s">
        <v>169</v>
      </c>
      <c r="E1777">
        <v>3</v>
      </c>
      <c r="F1777" t="s">
        <v>186</v>
      </c>
      <c r="G1777" t="s">
        <v>1504</v>
      </c>
      <c r="H1777" t="s">
        <v>35</v>
      </c>
      <c r="I1777" t="s">
        <v>632</v>
      </c>
      <c r="J1777" t="s">
        <v>610</v>
      </c>
      <c r="K1777" t="s">
        <v>5273</v>
      </c>
      <c r="L1777" t="s">
        <v>5274</v>
      </c>
      <c r="M1777" t="s">
        <v>2965</v>
      </c>
      <c r="N1777" t="s">
        <v>40</v>
      </c>
      <c r="O1777">
        <v>18979</v>
      </c>
      <c r="P1777">
        <v>21773</v>
      </c>
      <c r="Q1777" t="s">
        <v>95</v>
      </c>
      <c r="R1777">
        <v>787</v>
      </c>
      <c r="S1777" s="2">
        <v>45292</v>
      </c>
      <c r="T1777" t="s">
        <v>42</v>
      </c>
      <c r="U1777">
        <v>0</v>
      </c>
      <c r="V1777" t="s">
        <v>106</v>
      </c>
      <c r="W1777">
        <v>753</v>
      </c>
      <c r="X1777" t="s">
        <v>44</v>
      </c>
      <c r="Y1777" t="s">
        <v>45</v>
      </c>
      <c r="Z1777">
        <v>0</v>
      </c>
      <c r="AA1777">
        <v>501</v>
      </c>
      <c r="AB1777">
        <v>19637</v>
      </c>
      <c r="AC1777" t="s">
        <v>107</v>
      </c>
    </row>
    <row r="1778" spans="1:29" x14ac:dyDescent="0.3">
      <c r="A1778" s="1" t="s">
        <v>29</v>
      </c>
      <c r="B1778" t="s">
        <v>86</v>
      </c>
      <c r="C1778" t="s">
        <v>1095</v>
      </c>
      <c r="D1778" t="s">
        <v>352</v>
      </c>
      <c r="E1778">
        <v>10</v>
      </c>
      <c r="F1778" t="s">
        <v>271</v>
      </c>
      <c r="G1778" t="s">
        <v>715</v>
      </c>
      <c r="H1778" t="s">
        <v>35</v>
      </c>
      <c r="I1778" t="s">
        <v>530</v>
      </c>
      <c r="J1778" t="s">
        <v>1937</v>
      </c>
      <c r="K1778" t="s">
        <v>5275</v>
      </c>
      <c r="L1778" t="s">
        <v>5276</v>
      </c>
      <c r="M1778" t="s">
        <v>1691</v>
      </c>
      <c r="N1778" t="s">
        <v>84</v>
      </c>
      <c r="O1778">
        <v>24969</v>
      </c>
      <c r="P1778">
        <v>29552</v>
      </c>
      <c r="Q1778" t="s">
        <v>41</v>
      </c>
      <c r="R1778">
        <v>251</v>
      </c>
      <c r="S1778" s="2">
        <v>45041</v>
      </c>
      <c r="T1778" s="2">
        <v>45054</v>
      </c>
      <c r="U1778">
        <v>0</v>
      </c>
      <c r="V1778" t="s">
        <v>71</v>
      </c>
      <c r="W1778">
        <v>785</v>
      </c>
      <c r="X1778" t="s">
        <v>60</v>
      </c>
      <c r="Y1778" t="s">
        <v>72</v>
      </c>
      <c r="Z1778">
        <v>0</v>
      </c>
      <c r="AA1778">
        <v>955</v>
      </c>
      <c r="AB1778">
        <v>28893</v>
      </c>
      <c r="AC1778" t="s">
        <v>107</v>
      </c>
    </row>
    <row r="1779" spans="1:29" x14ac:dyDescent="0.3">
      <c r="A1779" s="1" t="s">
        <v>47</v>
      </c>
      <c r="B1779" t="s">
        <v>48</v>
      </c>
      <c r="C1779" t="s">
        <v>215</v>
      </c>
      <c r="D1779" t="s">
        <v>98</v>
      </c>
      <c r="E1779">
        <v>3</v>
      </c>
      <c r="F1779" t="s">
        <v>186</v>
      </c>
      <c r="G1779" t="s">
        <v>535</v>
      </c>
      <c r="H1779" t="s">
        <v>79</v>
      </c>
      <c r="I1779" t="s">
        <v>469</v>
      </c>
      <c r="J1779" t="s">
        <v>2491</v>
      </c>
      <c r="K1779" t="s">
        <v>5277</v>
      </c>
      <c r="L1779" t="s">
        <v>5278</v>
      </c>
      <c r="M1779" t="s">
        <v>556</v>
      </c>
      <c r="N1779" t="s">
        <v>40</v>
      </c>
      <c r="O1779">
        <v>19708</v>
      </c>
      <c r="P1779">
        <v>23584</v>
      </c>
      <c r="Q1779" t="s">
        <v>59</v>
      </c>
      <c r="R1779">
        <v>499</v>
      </c>
      <c r="S1779" s="2">
        <v>44634</v>
      </c>
      <c r="T1779" s="2">
        <v>44648</v>
      </c>
      <c r="U1779">
        <v>43662</v>
      </c>
      <c r="V1779" t="s">
        <v>106</v>
      </c>
      <c r="W1779">
        <v>549</v>
      </c>
      <c r="X1779" t="s">
        <v>60</v>
      </c>
      <c r="Y1779" t="s">
        <v>45</v>
      </c>
      <c r="Z1779">
        <v>0</v>
      </c>
      <c r="AA1779">
        <v>47</v>
      </c>
      <c r="AB1779">
        <v>22440</v>
      </c>
      <c r="AC1779" t="s">
        <v>73</v>
      </c>
    </row>
    <row r="1780" spans="1:29" x14ac:dyDescent="0.3">
      <c r="A1780" s="1" t="s">
        <v>29</v>
      </c>
      <c r="B1780" t="s">
        <v>62</v>
      </c>
      <c r="C1780" t="s">
        <v>619</v>
      </c>
      <c r="D1780" t="s">
        <v>185</v>
      </c>
      <c r="E1780">
        <v>8</v>
      </c>
      <c r="F1780" t="s">
        <v>271</v>
      </c>
      <c r="G1780" t="s">
        <v>1298</v>
      </c>
      <c r="H1780" t="s">
        <v>35</v>
      </c>
      <c r="I1780" t="s">
        <v>3347</v>
      </c>
      <c r="J1780" t="s">
        <v>4209</v>
      </c>
      <c r="K1780" t="s">
        <v>5279</v>
      </c>
      <c r="L1780" t="s">
        <v>5280</v>
      </c>
      <c r="M1780" t="s">
        <v>1976</v>
      </c>
      <c r="N1780" t="s">
        <v>40</v>
      </c>
      <c r="O1780">
        <v>17587</v>
      </c>
      <c r="P1780">
        <v>21669</v>
      </c>
      <c r="Q1780" t="s">
        <v>95</v>
      </c>
      <c r="R1780">
        <v>299</v>
      </c>
      <c r="S1780" s="2">
        <v>44896</v>
      </c>
      <c r="T1780" s="2">
        <v>44898</v>
      </c>
      <c r="U1780">
        <v>0</v>
      </c>
      <c r="V1780" t="s">
        <v>106</v>
      </c>
      <c r="W1780">
        <v>593</v>
      </c>
      <c r="X1780" t="s">
        <v>60</v>
      </c>
      <c r="Y1780" t="s">
        <v>45</v>
      </c>
      <c r="Z1780">
        <v>0</v>
      </c>
      <c r="AA1780">
        <v>947</v>
      </c>
      <c r="AB1780">
        <v>19427</v>
      </c>
      <c r="AC1780" t="s">
        <v>73</v>
      </c>
    </row>
    <row r="1781" spans="1:29" x14ac:dyDescent="0.3">
      <c r="A1781" s="1" t="s">
        <v>29</v>
      </c>
      <c r="B1781" t="s">
        <v>228</v>
      </c>
      <c r="C1781" t="s">
        <v>635</v>
      </c>
      <c r="D1781" t="s">
        <v>128</v>
      </c>
      <c r="E1781">
        <v>3</v>
      </c>
      <c r="F1781" t="s">
        <v>51</v>
      </c>
      <c r="G1781" t="s">
        <v>710</v>
      </c>
      <c r="H1781" t="s">
        <v>79</v>
      </c>
      <c r="I1781" t="s">
        <v>536</v>
      </c>
      <c r="J1781" t="s">
        <v>5281</v>
      </c>
      <c r="K1781" t="s">
        <v>5282</v>
      </c>
      <c r="L1781" t="s">
        <v>5283</v>
      </c>
      <c r="M1781" t="s">
        <v>852</v>
      </c>
      <c r="N1781" t="s">
        <v>58</v>
      </c>
      <c r="O1781">
        <v>4870</v>
      </c>
      <c r="P1781">
        <v>9301</v>
      </c>
      <c r="Q1781" t="s">
        <v>59</v>
      </c>
      <c r="R1781">
        <v>969</v>
      </c>
      <c r="S1781" s="2">
        <v>44783</v>
      </c>
      <c r="T1781" s="2">
        <v>44803</v>
      </c>
      <c r="U1781">
        <v>4636</v>
      </c>
      <c r="V1781" t="s">
        <v>85</v>
      </c>
      <c r="W1781">
        <v>683</v>
      </c>
      <c r="X1781" t="s">
        <v>60</v>
      </c>
      <c r="Y1781" t="s">
        <v>61</v>
      </c>
      <c r="Z1781">
        <v>3575</v>
      </c>
      <c r="AA1781">
        <v>769</v>
      </c>
      <c r="AB1781">
        <v>5685</v>
      </c>
      <c r="AC1781" t="s">
        <v>46</v>
      </c>
    </row>
    <row r="1782" spans="1:29" x14ac:dyDescent="0.3">
      <c r="A1782" s="1" t="s">
        <v>47</v>
      </c>
      <c r="B1782" t="s">
        <v>108</v>
      </c>
      <c r="C1782" t="s">
        <v>1220</v>
      </c>
      <c r="D1782" t="s">
        <v>185</v>
      </c>
      <c r="E1782">
        <v>6</v>
      </c>
      <c r="F1782" t="s">
        <v>77</v>
      </c>
      <c r="G1782" t="s">
        <v>147</v>
      </c>
      <c r="H1782" t="s">
        <v>35</v>
      </c>
      <c r="I1782" t="s">
        <v>464</v>
      </c>
      <c r="J1782" t="s">
        <v>157</v>
      </c>
      <c r="K1782" t="s">
        <v>5284</v>
      </c>
      <c r="L1782" t="s">
        <v>5285</v>
      </c>
      <c r="M1782" t="s">
        <v>522</v>
      </c>
      <c r="N1782" t="s">
        <v>58</v>
      </c>
      <c r="O1782">
        <v>10020</v>
      </c>
      <c r="P1782">
        <v>13292</v>
      </c>
      <c r="Q1782" t="s">
        <v>41</v>
      </c>
      <c r="R1782">
        <v>982</v>
      </c>
      <c r="S1782" s="2">
        <v>44561</v>
      </c>
      <c r="T1782" s="2">
        <v>44566</v>
      </c>
      <c r="U1782">
        <v>0</v>
      </c>
      <c r="V1782" t="s">
        <v>43</v>
      </c>
      <c r="W1782">
        <v>609</v>
      </c>
      <c r="X1782" t="s">
        <v>60</v>
      </c>
      <c r="Y1782" t="s">
        <v>61</v>
      </c>
      <c r="Z1782">
        <v>1206</v>
      </c>
      <c r="AA1782">
        <v>561</v>
      </c>
      <c r="AB1782">
        <v>12177</v>
      </c>
      <c r="AC1782" t="s">
        <v>107</v>
      </c>
    </row>
    <row r="1783" spans="1:29" x14ac:dyDescent="0.3">
      <c r="A1783" s="1" t="s">
        <v>47</v>
      </c>
      <c r="B1783" t="s">
        <v>153</v>
      </c>
      <c r="C1783" t="s">
        <v>3711</v>
      </c>
      <c r="D1783" t="s">
        <v>387</v>
      </c>
      <c r="E1783">
        <v>2</v>
      </c>
      <c r="F1783" t="s">
        <v>99</v>
      </c>
      <c r="G1783" t="s">
        <v>100</v>
      </c>
      <c r="H1783" t="s">
        <v>79</v>
      </c>
      <c r="I1783" t="s">
        <v>5130</v>
      </c>
      <c r="J1783" t="s">
        <v>4177</v>
      </c>
      <c r="K1783" t="s">
        <v>5286</v>
      </c>
      <c r="L1783" t="s">
        <v>5287</v>
      </c>
      <c r="M1783" t="s">
        <v>943</v>
      </c>
      <c r="N1783" t="s">
        <v>40</v>
      </c>
      <c r="O1783">
        <v>12364</v>
      </c>
      <c r="P1783">
        <v>15750</v>
      </c>
      <c r="Q1783" t="s">
        <v>41</v>
      </c>
      <c r="R1783">
        <v>504</v>
      </c>
      <c r="S1783" s="2">
        <v>44854</v>
      </c>
      <c r="T1783" s="2">
        <v>44862</v>
      </c>
      <c r="U1783">
        <v>0</v>
      </c>
      <c r="V1783" t="s">
        <v>106</v>
      </c>
      <c r="W1783">
        <v>482</v>
      </c>
      <c r="X1783" t="s">
        <v>60</v>
      </c>
      <c r="Y1783" t="s">
        <v>45</v>
      </c>
      <c r="Z1783">
        <v>0</v>
      </c>
      <c r="AA1783">
        <v>124</v>
      </c>
      <c r="AB1783">
        <v>15530</v>
      </c>
      <c r="AC1783" t="s">
        <v>46</v>
      </c>
    </row>
    <row r="1784" spans="1:29" x14ac:dyDescent="0.3">
      <c r="A1784" s="1" t="s">
        <v>29</v>
      </c>
      <c r="B1784" t="s">
        <v>30</v>
      </c>
      <c r="C1784" t="s">
        <v>31</v>
      </c>
      <c r="D1784" t="s">
        <v>169</v>
      </c>
      <c r="E1784">
        <v>8</v>
      </c>
      <c r="F1784" t="s">
        <v>271</v>
      </c>
      <c r="G1784" t="s">
        <v>1060</v>
      </c>
      <c r="H1784" t="s">
        <v>79</v>
      </c>
      <c r="I1784" t="s">
        <v>513</v>
      </c>
      <c r="J1784" t="s">
        <v>904</v>
      </c>
      <c r="K1784" t="s">
        <v>5288</v>
      </c>
      <c r="L1784" t="s">
        <v>5289</v>
      </c>
      <c r="M1784" t="s">
        <v>269</v>
      </c>
      <c r="N1784" t="s">
        <v>84</v>
      </c>
      <c r="O1784">
        <v>18299</v>
      </c>
      <c r="P1784">
        <v>22615</v>
      </c>
      <c r="Q1784" t="s">
        <v>95</v>
      </c>
      <c r="R1784">
        <v>404</v>
      </c>
      <c r="S1784" s="2">
        <v>44870</v>
      </c>
      <c r="T1784" s="2">
        <v>44879</v>
      </c>
      <c r="U1784">
        <v>0</v>
      </c>
      <c r="V1784" t="s">
        <v>85</v>
      </c>
      <c r="W1784">
        <v>552</v>
      </c>
      <c r="X1784" t="s">
        <v>60</v>
      </c>
      <c r="Y1784" t="s">
        <v>72</v>
      </c>
      <c r="Z1784">
        <v>0</v>
      </c>
      <c r="AA1784">
        <v>466</v>
      </c>
      <c r="AB1784">
        <v>22436</v>
      </c>
      <c r="AC1784" t="s">
        <v>107</v>
      </c>
    </row>
    <row r="1785" spans="1:29" x14ac:dyDescent="0.3">
      <c r="A1785" s="1" t="s">
        <v>29</v>
      </c>
      <c r="B1785" t="s">
        <v>228</v>
      </c>
      <c r="C1785" t="s">
        <v>2333</v>
      </c>
      <c r="D1785" t="s">
        <v>257</v>
      </c>
      <c r="E1785">
        <v>8</v>
      </c>
      <c r="F1785" t="s">
        <v>120</v>
      </c>
      <c r="G1785" t="s">
        <v>121</v>
      </c>
      <c r="H1785" t="s">
        <v>35</v>
      </c>
      <c r="I1785" t="s">
        <v>5290</v>
      </c>
      <c r="J1785" t="s">
        <v>4919</v>
      </c>
      <c r="K1785" t="s">
        <v>5291</v>
      </c>
      <c r="L1785" t="s">
        <v>5292</v>
      </c>
      <c r="M1785" t="s">
        <v>473</v>
      </c>
      <c r="N1785" t="s">
        <v>84</v>
      </c>
      <c r="O1785">
        <v>19492</v>
      </c>
      <c r="P1785">
        <v>23552</v>
      </c>
      <c r="Q1785" t="s">
        <v>95</v>
      </c>
      <c r="R1785">
        <v>525</v>
      </c>
      <c r="S1785" s="2">
        <v>44951</v>
      </c>
      <c r="T1785" s="2">
        <v>44954</v>
      </c>
      <c r="U1785">
        <v>0</v>
      </c>
      <c r="V1785" t="s">
        <v>71</v>
      </c>
      <c r="W1785">
        <v>463</v>
      </c>
      <c r="X1785" t="s">
        <v>60</v>
      </c>
      <c r="Y1785" t="s">
        <v>61</v>
      </c>
      <c r="Z1785">
        <v>0</v>
      </c>
      <c r="AA1785">
        <v>493</v>
      </c>
      <c r="AB1785">
        <v>22494</v>
      </c>
      <c r="AC1785" t="s">
        <v>107</v>
      </c>
    </row>
    <row r="1786" spans="1:29" x14ac:dyDescent="0.3">
      <c r="A1786" s="1" t="s">
        <v>29</v>
      </c>
      <c r="B1786" t="s">
        <v>30</v>
      </c>
      <c r="C1786" t="s">
        <v>1913</v>
      </c>
      <c r="D1786" t="s">
        <v>128</v>
      </c>
      <c r="E1786">
        <v>9</v>
      </c>
      <c r="F1786" t="s">
        <v>64</v>
      </c>
      <c r="G1786" t="s">
        <v>88</v>
      </c>
      <c r="H1786" t="s">
        <v>35</v>
      </c>
      <c r="I1786" t="s">
        <v>4279</v>
      </c>
      <c r="J1786" t="s">
        <v>730</v>
      </c>
      <c r="K1786" t="s">
        <v>5293</v>
      </c>
      <c r="L1786" t="s">
        <v>5294</v>
      </c>
      <c r="M1786" t="s">
        <v>39</v>
      </c>
      <c r="N1786" t="s">
        <v>40</v>
      </c>
      <c r="O1786">
        <v>25272</v>
      </c>
      <c r="P1786">
        <v>29117</v>
      </c>
      <c r="Q1786" t="s">
        <v>59</v>
      </c>
      <c r="R1786">
        <v>906</v>
      </c>
      <c r="S1786" s="2">
        <v>45194</v>
      </c>
      <c r="T1786" s="2">
        <v>45201</v>
      </c>
      <c r="U1786">
        <v>21845</v>
      </c>
      <c r="V1786" t="s">
        <v>43</v>
      </c>
      <c r="W1786">
        <v>443</v>
      </c>
      <c r="X1786" t="s">
        <v>60</v>
      </c>
      <c r="Y1786" t="s">
        <v>45</v>
      </c>
      <c r="Z1786">
        <v>0</v>
      </c>
      <c r="AA1786">
        <v>56</v>
      </c>
      <c r="AB1786">
        <v>28889</v>
      </c>
      <c r="AC1786" t="s">
        <v>107</v>
      </c>
    </row>
    <row r="1787" spans="1:29" x14ac:dyDescent="0.3">
      <c r="A1787" s="1" t="s">
        <v>47</v>
      </c>
      <c r="B1787" t="s">
        <v>592</v>
      </c>
      <c r="C1787" t="s">
        <v>593</v>
      </c>
      <c r="D1787" t="s">
        <v>185</v>
      </c>
      <c r="E1787">
        <v>7</v>
      </c>
      <c r="F1787" t="s">
        <v>33</v>
      </c>
      <c r="G1787" t="s">
        <v>179</v>
      </c>
      <c r="H1787" t="s">
        <v>79</v>
      </c>
      <c r="I1787" t="s">
        <v>1318</v>
      </c>
      <c r="J1787" t="s">
        <v>5295</v>
      </c>
      <c r="K1787" t="s">
        <v>5296</v>
      </c>
      <c r="L1787" t="s">
        <v>5297</v>
      </c>
      <c r="M1787" t="s">
        <v>1151</v>
      </c>
      <c r="N1787" t="s">
        <v>58</v>
      </c>
      <c r="O1787">
        <v>13052</v>
      </c>
      <c r="P1787">
        <v>15273</v>
      </c>
      <c r="Q1787" t="s">
        <v>59</v>
      </c>
      <c r="R1787">
        <v>299</v>
      </c>
      <c r="S1787" s="2">
        <v>45229</v>
      </c>
      <c r="T1787" s="2">
        <v>45240</v>
      </c>
      <c r="U1787">
        <v>30765</v>
      </c>
      <c r="V1787" t="s">
        <v>85</v>
      </c>
      <c r="W1787">
        <v>758</v>
      </c>
      <c r="X1787" t="s">
        <v>60</v>
      </c>
      <c r="Y1787" t="s">
        <v>61</v>
      </c>
      <c r="Z1787">
        <v>4084</v>
      </c>
      <c r="AA1787">
        <v>24</v>
      </c>
      <c r="AB1787">
        <v>14419</v>
      </c>
      <c r="AC1787" t="s">
        <v>46</v>
      </c>
    </row>
    <row r="1788" spans="1:29" x14ac:dyDescent="0.3">
      <c r="A1788" s="1" t="s">
        <v>29</v>
      </c>
      <c r="B1788" t="s">
        <v>327</v>
      </c>
      <c r="C1788" t="s">
        <v>1432</v>
      </c>
      <c r="D1788" t="s">
        <v>257</v>
      </c>
      <c r="E1788">
        <v>10</v>
      </c>
      <c r="F1788" t="s">
        <v>186</v>
      </c>
      <c r="G1788" t="s">
        <v>1504</v>
      </c>
      <c r="H1788" t="s">
        <v>79</v>
      </c>
      <c r="I1788" t="s">
        <v>910</v>
      </c>
      <c r="J1788" t="s">
        <v>123</v>
      </c>
      <c r="K1788" t="s">
        <v>5298</v>
      </c>
      <c r="L1788" t="s">
        <v>5299</v>
      </c>
      <c r="M1788" t="s">
        <v>333</v>
      </c>
      <c r="N1788" t="s">
        <v>58</v>
      </c>
      <c r="O1788">
        <v>20621</v>
      </c>
      <c r="P1788">
        <v>23514</v>
      </c>
      <c r="Q1788" t="s">
        <v>41</v>
      </c>
      <c r="R1788">
        <v>125</v>
      </c>
      <c r="S1788" s="2">
        <v>45205</v>
      </c>
      <c r="T1788" s="2">
        <v>45214</v>
      </c>
      <c r="U1788">
        <v>0</v>
      </c>
      <c r="V1788" t="s">
        <v>106</v>
      </c>
      <c r="W1788">
        <v>644</v>
      </c>
      <c r="X1788" t="s">
        <v>60</v>
      </c>
      <c r="Y1788" t="s">
        <v>72</v>
      </c>
      <c r="Z1788">
        <v>1094</v>
      </c>
      <c r="AA1788">
        <v>745</v>
      </c>
      <c r="AB1788">
        <v>21781</v>
      </c>
      <c r="AC1788" t="s">
        <v>107</v>
      </c>
    </row>
    <row r="1789" spans="1:29" x14ac:dyDescent="0.3">
      <c r="A1789" s="1" t="s">
        <v>29</v>
      </c>
      <c r="B1789" t="s">
        <v>228</v>
      </c>
      <c r="C1789" t="s">
        <v>474</v>
      </c>
      <c r="D1789" t="s">
        <v>257</v>
      </c>
      <c r="E1789">
        <v>7</v>
      </c>
      <c r="F1789" t="s">
        <v>64</v>
      </c>
      <c r="G1789" t="s">
        <v>388</v>
      </c>
      <c r="H1789" t="s">
        <v>35</v>
      </c>
      <c r="I1789" t="s">
        <v>1563</v>
      </c>
      <c r="J1789" t="s">
        <v>1080</v>
      </c>
      <c r="K1789" t="s">
        <v>5300</v>
      </c>
      <c r="L1789" t="s">
        <v>5301</v>
      </c>
      <c r="M1789" t="s">
        <v>487</v>
      </c>
      <c r="N1789" t="s">
        <v>84</v>
      </c>
      <c r="O1789">
        <v>25325</v>
      </c>
      <c r="P1789">
        <v>28962</v>
      </c>
      <c r="Q1789" t="s">
        <v>95</v>
      </c>
      <c r="R1789">
        <v>471</v>
      </c>
      <c r="S1789" s="2">
        <v>44504</v>
      </c>
      <c r="T1789" t="s">
        <v>42</v>
      </c>
      <c r="U1789">
        <v>0</v>
      </c>
      <c r="V1789" t="s">
        <v>106</v>
      </c>
      <c r="W1789">
        <v>422</v>
      </c>
      <c r="X1789" t="s">
        <v>44</v>
      </c>
      <c r="Y1789" t="s">
        <v>45</v>
      </c>
      <c r="Z1789">
        <v>0</v>
      </c>
      <c r="AA1789">
        <v>160</v>
      </c>
      <c r="AB1789">
        <v>25507</v>
      </c>
      <c r="AC1789" t="s">
        <v>107</v>
      </c>
    </row>
    <row r="1790" spans="1:29" x14ac:dyDescent="0.3">
      <c r="A1790" s="1" t="s">
        <v>29</v>
      </c>
      <c r="B1790" t="s">
        <v>74</v>
      </c>
      <c r="C1790" t="s">
        <v>75</v>
      </c>
      <c r="D1790" t="s">
        <v>155</v>
      </c>
      <c r="E1790">
        <v>5</v>
      </c>
      <c r="F1790" t="s">
        <v>221</v>
      </c>
      <c r="G1790" t="s">
        <v>335</v>
      </c>
      <c r="H1790" t="s">
        <v>79</v>
      </c>
      <c r="I1790" t="s">
        <v>701</v>
      </c>
      <c r="J1790" t="s">
        <v>2479</v>
      </c>
      <c r="K1790" t="s">
        <v>5302</v>
      </c>
      <c r="L1790" t="s">
        <v>5303</v>
      </c>
      <c r="M1790" t="s">
        <v>836</v>
      </c>
      <c r="N1790" t="s">
        <v>40</v>
      </c>
      <c r="O1790">
        <v>9088</v>
      </c>
      <c r="P1790">
        <v>12562</v>
      </c>
      <c r="Q1790" t="s">
        <v>59</v>
      </c>
      <c r="R1790">
        <v>757</v>
      </c>
      <c r="S1790" s="2">
        <v>45211</v>
      </c>
      <c r="T1790" t="s">
        <v>42</v>
      </c>
      <c r="U1790">
        <v>15663</v>
      </c>
      <c r="V1790" t="s">
        <v>71</v>
      </c>
      <c r="W1790">
        <v>654</v>
      </c>
      <c r="X1790" t="s">
        <v>44</v>
      </c>
      <c r="Y1790" t="s">
        <v>61</v>
      </c>
      <c r="Z1790">
        <v>0</v>
      </c>
      <c r="AA1790">
        <v>612</v>
      </c>
      <c r="AB1790">
        <v>10389</v>
      </c>
      <c r="AC1790" t="s">
        <v>73</v>
      </c>
    </row>
    <row r="1791" spans="1:29" x14ac:dyDescent="0.3">
      <c r="A1791" s="1" t="s">
        <v>47</v>
      </c>
      <c r="B1791" t="s">
        <v>117</v>
      </c>
      <c r="C1791" t="s">
        <v>976</v>
      </c>
      <c r="D1791" t="s">
        <v>98</v>
      </c>
      <c r="E1791">
        <v>7</v>
      </c>
      <c r="F1791" t="s">
        <v>129</v>
      </c>
      <c r="G1791" t="s">
        <v>163</v>
      </c>
      <c r="H1791" t="s">
        <v>35</v>
      </c>
      <c r="I1791" t="s">
        <v>513</v>
      </c>
      <c r="J1791" t="s">
        <v>5304</v>
      </c>
      <c r="K1791" t="s">
        <v>5305</v>
      </c>
      <c r="L1791" t="s">
        <v>5306</v>
      </c>
      <c r="M1791" t="s">
        <v>1484</v>
      </c>
      <c r="N1791" t="s">
        <v>94</v>
      </c>
      <c r="O1791">
        <v>17294</v>
      </c>
      <c r="P1791">
        <v>20206</v>
      </c>
      <c r="Q1791" t="s">
        <v>95</v>
      </c>
      <c r="R1791">
        <v>440</v>
      </c>
      <c r="S1791" s="2">
        <v>45319</v>
      </c>
      <c r="T1791" s="2">
        <v>45338</v>
      </c>
      <c r="U1791">
        <v>0</v>
      </c>
      <c r="V1791" t="s">
        <v>43</v>
      </c>
      <c r="W1791">
        <v>638</v>
      </c>
      <c r="X1791" t="s">
        <v>60</v>
      </c>
      <c r="Y1791" t="s">
        <v>61</v>
      </c>
      <c r="Z1791">
        <v>0</v>
      </c>
      <c r="AA1791">
        <v>258</v>
      </c>
      <c r="AB1791">
        <v>19770</v>
      </c>
      <c r="AC1791" t="s">
        <v>107</v>
      </c>
    </row>
    <row r="1792" spans="1:29" x14ac:dyDescent="0.3">
      <c r="A1792" s="1" t="s">
        <v>47</v>
      </c>
      <c r="B1792" t="s">
        <v>234</v>
      </c>
      <c r="C1792" t="s">
        <v>2589</v>
      </c>
      <c r="D1792" t="s">
        <v>201</v>
      </c>
      <c r="E1792">
        <v>5</v>
      </c>
      <c r="F1792" t="s">
        <v>120</v>
      </c>
      <c r="G1792" t="s">
        <v>1533</v>
      </c>
      <c r="H1792" t="s">
        <v>79</v>
      </c>
      <c r="I1792" t="s">
        <v>292</v>
      </c>
      <c r="J1792" t="s">
        <v>3786</v>
      </c>
      <c r="K1792" t="s">
        <v>5307</v>
      </c>
      <c r="L1792" t="s">
        <v>5308</v>
      </c>
      <c r="M1792" t="s">
        <v>810</v>
      </c>
      <c r="N1792" t="s">
        <v>58</v>
      </c>
      <c r="O1792">
        <v>4832</v>
      </c>
      <c r="P1792">
        <v>6924</v>
      </c>
      <c r="Q1792" t="s">
        <v>59</v>
      </c>
      <c r="R1792">
        <v>642</v>
      </c>
      <c r="S1792" s="2">
        <v>44823</v>
      </c>
      <c r="T1792" s="2">
        <v>44841</v>
      </c>
      <c r="U1792">
        <v>43547</v>
      </c>
      <c r="V1792" t="s">
        <v>106</v>
      </c>
      <c r="W1792">
        <v>716</v>
      </c>
      <c r="X1792" t="s">
        <v>60</v>
      </c>
      <c r="Y1792" t="s">
        <v>72</v>
      </c>
      <c r="Z1792">
        <v>4907</v>
      </c>
      <c r="AA1792">
        <v>763</v>
      </c>
      <c r="AB1792">
        <v>4924</v>
      </c>
      <c r="AC1792" t="s">
        <v>73</v>
      </c>
    </row>
    <row r="1793" spans="1:29" x14ac:dyDescent="0.3">
      <c r="A1793" s="1" t="s">
        <v>47</v>
      </c>
      <c r="B1793" t="s">
        <v>117</v>
      </c>
      <c r="C1793" t="s">
        <v>243</v>
      </c>
      <c r="D1793" t="s">
        <v>178</v>
      </c>
      <c r="E1793">
        <v>3</v>
      </c>
      <c r="F1793" t="s">
        <v>221</v>
      </c>
      <c r="G1793" t="s">
        <v>335</v>
      </c>
      <c r="H1793" t="s">
        <v>35</v>
      </c>
      <c r="I1793" t="s">
        <v>216</v>
      </c>
      <c r="J1793" t="s">
        <v>123</v>
      </c>
      <c r="K1793" t="s">
        <v>5309</v>
      </c>
      <c r="L1793" t="s">
        <v>5310</v>
      </c>
      <c r="M1793" t="s">
        <v>248</v>
      </c>
      <c r="N1793" t="s">
        <v>58</v>
      </c>
      <c r="O1793">
        <v>17188</v>
      </c>
      <c r="P1793">
        <v>19668</v>
      </c>
      <c r="Q1793" t="s">
        <v>59</v>
      </c>
      <c r="R1793">
        <v>596</v>
      </c>
      <c r="S1793" s="2">
        <v>44793</v>
      </c>
      <c r="T1793" t="s">
        <v>42</v>
      </c>
      <c r="U1793">
        <v>1285</v>
      </c>
      <c r="V1793" t="s">
        <v>43</v>
      </c>
      <c r="W1793">
        <v>569</v>
      </c>
      <c r="X1793" t="s">
        <v>44</v>
      </c>
      <c r="Y1793" t="s">
        <v>45</v>
      </c>
      <c r="Z1793">
        <v>3409</v>
      </c>
      <c r="AA1793">
        <v>162</v>
      </c>
      <c r="AB1793">
        <v>18784</v>
      </c>
      <c r="AC1793" t="s">
        <v>46</v>
      </c>
    </row>
    <row r="1794" spans="1:29" x14ac:dyDescent="0.3">
      <c r="A1794" s="1" t="s">
        <v>47</v>
      </c>
      <c r="B1794" t="s">
        <v>161</v>
      </c>
      <c r="C1794" t="s">
        <v>1692</v>
      </c>
      <c r="D1794" t="s">
        <v>185</v>
      </c>
      <c r="E1794">
        <v>10</v>
      </c>
      <c r="F1794" t="s">
        <v>99</v>
      </c>
      <c r="G1794" t="s">
        <v>100</v>
      </c>
      <c r="H1794" t="s">
        <v>79</v>
      </c>
      <c r="I1794" t="s">
        <v>1025</v>
      </c>
      <c r="J1794" t="s">
        <v>702</v>
      </c>
      <c r="K1794" t="s">
        <v>5311</v>
      </c>
      <c r="L1794" t="s">
        <v>5312</v>
      </c>
      <c r="M1794" t="s">
        <v>687</v>
      </c>
      <c r="N1794" t="s">
        <v>40</v>
      </c>
      <c r="O1794">
        <v>24450</v>
      </c>
      <c r="P1794">
        <v>29217</v>
      </c>
      <c r="Q1794" t="s">
        <v>41</v>
      </c>
      <c r="R1794">
        <v>91</v>
      </c>
      <c r="S1794" s="2">
        <v>45165</v>
      </c>
      <c r="T1794" t="s">
        <v>42</v>
      </c>
      <c r="U1794">
        <v>0</v>
      </c>
      <c r="V1794" t="s">
        <v>85</v>
      </c>
      <c r="W1794">
        <v>590</v>
      </c>
      <c r="X1794" t="s">
        <v>44</v>
      </c>
      <c r="Y1794" t="s">
        <v>61</v>
      </c>
      <c r="Z1794">
        <v>0</v>
      </c>
      <c r="AA1794">
        <v>712</v>
      </c>
      <c r="AB1794">
        <v>27188</v>
      </c>
      <c r="AC1794" t="s">
        <v>46</v>
      </c>
    </row>
    <row r="1795" spans="1:29" x14ac:dyDescent="0.3">
      <c r="A1795" s="1" t="s">
        <v>29</v>
      </c>
      <c r="B1795" t="s">
        <v>86</v>
      </c>
      <c r="C1795" t="s">
        <v>87</v>
      </c>
      <c r="D1795" t="s">
        <v>138</v>
      </c>
      <c r="E1795">
        <v>5</v>
      </c>
      <c r="F1795" t="s">
        <v>51</v>
      </c>
      <c r="G1795" t="s">
        <v>345</v>
      </c>
      <c r="H1795" t="s">
        <v>79</v>
      </c>
      <c r="I1795" t="s">
        <v>711</v>
      </c>
      <c r="J1795" t="s">
        <v>3207</v>
      </c>
      <c r="K1795" t="s">
        <v>5313</v>
      </c>
      <c r="L1795" t="s">
        <v>5314</v>
      </c>
      <c r="M1795" t="s">
        <v>1597</v>
      </c>
      <c r="N1795" t="s">
        <v>94</v>
      </c>
      <c r="O1795">
        <v>8433</v>
      </c>
      <c r="P1795">
        <v>13111</v>
      </c>
      <c r="Q1795" t="s">
        <v>41</v>
      </c>
      <c r="R1795">
        <v>208</v>
      </c>
      <c r="S1795" s="2">
        <v>45153</v>
      </c>
      <c r="T1795" t="s">
        <v>42</v>
      </c>
      <c r="U1795">
        <v>0</v>
      </c>
      <c r="V1795" t="s">
        <v>106</v>
      </c>
      <c r="W1795">
        <v>445</v>
      </c>
      <c r="X1795" t="s">
        <v>44</v>
      </c>
      <c r="Y1795" t="s">
        <v>72</v>
      </c>
      <c r="Z1795">
        <v>0</v>
      </c>
      <c r="AA1795">
        <v>965</v>
      </c>
      <c r="AB1795">
        <v>12744</v>
      </c>
      <c r="AC1795" t="s">
        <v>73</v>
      </c>
    </row>
    <row r="1796" spans="1:29" x14ac:dyDescent="0.3">
      <c r="A1796" s="1" t="s">
        <v>29</v>
      </c>
      <c r="B1796" t="s">
        <v>62</v>
      </c>
      <c r="C1796" t="s">
        <v>1165</v>
      </c>
      <c r="D1796" t="s">
        <v>201</v>
      </c>
      <c r="E1796">
        <v>1</v>
      </c>
      <c r="F1796" t="s">
        <v>120</v>
      </c>
      <c r="G1796" t="s">
        <v>1180</v>
      </c>
      <c r="H1796" t="s">
        <v>79</v>
      </c>
      <c r="I1796" t="s">
        <v>459</v>
      </c>
      <c r="J1796" t="s">
        <v>1712</v>
      </c>
      <c r="K1796" t="s">
        <v>5315</v>
      </c>
      <c r="L1796" t="s">
        <v>134</v>
      </c>
      <c r="M1796" t="s">
        <v>326</v>
      </c>
      <c r="N1796" t="s">
        <v>58</v>
      </c>
      <c r="O1796">
        <v>17632</v>
      </c>
      <c r="P1796">
        <v>21568</v>
      </c>
      <c r="Q1796" t="s">
        <v>41</v>
      </c>
      <c r="R1796">
        <v>871</v>
      </c>
      <c r="S1796" s="2">
        <v>44409</v>
      </c>
      <c r="T1796" t="s">
        <v>42</v>
      </c>
      <c r="U1796">
        <v>0</v>
      </c>
      <c r="V1796" t="s">
        <v>106</v>
      </c>
      <c r="W1796">
        <v>589</v>
      </c>
      <c r="X1796" t="s">
        <v>44</v>
      </c>
      <c r="Y1796" t="s">
        <v>72</v>
      </c>
      <c r="Z1796">
        <v>3175</v>
      </c>
      <c r="AA1796">
        <v>312</v>
      </c>
      <c r="AB1796">
        <v>20252</v>
      </c>
      <c r="AC1796" t="s">
        <v>46</v>
      </c>
    </row>
    <row r="1797" spans="1:29" x14ac:dyDescent="0.3">
      <c r="A1797" s="1" t="s">
        <v>47</v>
      </c>
      <c r="B1797" t="s">
        <v>176</v>
      </c>
      <c r="C1797" t="s">
        <v>898</v>
      </c>
      <c r="D1797" t="s">
        <v>110</v>
      </c>
      <c r="E1797">
        <v>9</v>
      </c>
      <c r="F1797" t="s">
        <v>186</v>
      </c>
      <c r="G1797" t="s">
        <v>710</v>
      </c>
      <c r="H1797" t="s">
        <v>79</v>
      </c>
      <c r="I1797" t="s">
        <v>883</v>
      </c>
      <c r="J1797" t="s">
        <v>702</v>
      </c>
      <c r="K1797" t="s">
        <v>5316</v>
      </c>
      <c r="L1797" t="s">
        <v>5317</v>
      </c>
      <c r="M1797" t="s">
        <v>1507</v>
      </c>
      <c r="N1797" t="s">
        <v>58</v>
      </c>
      <c r="O1797">
        <v>13073</v>
      </c>
      <c r="P1797">
        <v>17208</v>
      </c>
      <c r="Q1797" t="s">
        <v>95</v>
      </c>
      <c r="R1797">
        <v>176</v>
      </c>
      <c r="S1797" s="2">
        <v>44582</v>
      </c>
      <c r="T1797" s="2">
        <v>44612</v>
      </c>
      <c r="U1797">
        <v>0</v>
      </c>
      <c r="V1797" t="s">
        <v>106</v>
      </c>
      <c r="W1797">
        <v>767</v>
      </c>
      <c r="X1797" t="s">
        <v>60</v>
      </c>
      <c r="Y1797" t="s">
        <v>61</v>
      </c>
      <c r="Z1797">
        <v>4266</v>
      </c>
      <c r="AA1797">
        <v>354</v>
      </c>
      <c r="AB1797">
        <v>15634</v>
      </c>
      <c r="AC1797" t="s">
        <v>107</v>
      </c>
    </row>
    <row r="1798" spans="1:29" x14ac:dyDescent="0.3">
      <c r="A1798" s="1" t="s">
        <v>47</v>
      </c>
      <c r="B1798" t="s">
        <v>234</v>
      </c>
      <c r="C1798" t="s">
        <v>853</v>
      </c>
      <c r="D1798" t="s">
        <v>257</v>
      </c>
      <c r="E1798">
        <v>8</v>
      </c>
      <c r="F1798" t="s">
        <v>221</v>
      </c>
      <c r="G1798" t="s">
        <v>335</v>
      </c>
      <c r="H1798" t="s">
        <v>35</v>
      </c>
      <c r="I1798" t="s">
        <v>915</v>
      </c>
      <c r="J1798" t="s">
        <v>354</v>
      </c>
      <c r="K1798" t="s">
        <v>5318</v>
      </c>
      <c r="L1798" t="s">
        <v>5319</v>
      </c>
      <c r="M1798" t="s">
        <v>2756</v>
      </c>
      <c r="N1798" t="s">
        <v>94</v>
      </c>
      <c r="O1798">
        <v>17560</v>
      </c>
      <c r="P1798">
        <v>22316</v>
      </c>
      <c r="Q1798" t="s">
        <v>95</v>
      </c>
      <c r="R1798">
        <v>134</v>
      </c>
      <c r="S1798" s="2">
        <v>44929</v>
      </c>
      <c r="T1798" t="s">
        <v>42</v>
      </c>
      <c r="U1798">
        <v>0</v>
      </c>
      <c r="V1798" t="s">
        <v>71</v>
      </c>
      <c r="W1798">
        <v>534</v>
      </c>
      <c r="X1798" t="s">
        <v>44</v>
      </c>
      <c r="Y1798" t="s">
        <v>61</v>
      </c>
      <c r="Z1798">
        <v>0</v>
      </c>
      <c r="AA1798">
        <v>412</v>
      </c>
      <c r="AB1798">
        <v>20832</v>
      </c>
      <c r="AC1798" t="s">
        <v>73</v>
      </c>
    </row>
    <row r="1799" spans="1:29" x14ac:dyDescent="0.3">
      <c r="A1799" s="1" t="s">
        <v>29</v>
      </c>
      <c r="B1799" t="s">
        <v>86</v>
      </c>
      <c r="C1799" t="s">
        <v>375</v>
      </c>
      <c r="D1799" t="s">
        <v>178</v>
      </c>
      <c r="E1799">
        <v>8</v>
      </c>
      <c r="F1799" t="s">
        <v>271</v>
      </c>
      <c r="G1799" t="s">
        <v>340</v>
      </c>
      <c r="H1799" t="s">
        <v>35</v>
      </c>
      <c r="I1799" t="s">
        <v>580</v>
      </c>
      <c r="J1799" t="s">
        <v>1036</v>
      </c>
      <c r="K1799">
        <v>6394713473</v>
      </c>
      <c r="L1799" t="s">
        <v>5320</v>
      </c>
      <c r="M1799" t="s">
        <v>1691</v>
      </c>
      <c r="N1799" t="s">
        <v>58</v>
      </c>
      <c r="O1799">
        <v>9211</v>
      </c>
      <c r="P1799">
        <v>12197</v>
      </c>
      <c r="Q1799" t="s">
        <v>95</v>
      </c>
      <c r="R1799">
        <v>504</v>
      </c>
      <c r="S1799" s="2">
        <v>45057</v>
      </c>
      <c r="T1799" t="s">
        <v>42</v>
      </c>
      <c r="U1799">
        <v>0</v>
      </c>
      <c r="V1799" t="s">
        <v>43</v>
      </c>
      <c r="W1799">
        <v>559</v>
      </c>
      <c r="X1799" t="s">
        <v>44</v>
      </c>
      <c r="Y1799" t="s">
        <v>72</v>
      </c>
      <c r="Z1799">
        <v>3272</v>
      </c>
      <c r="AA1799">
        <v>917</v>
      </c>
      <c r="AB1799">
        <v>11946</v>
      </c>
      <c r="AC1799" t="s">
        <v>46</v>
      </c>
    </row>
    <row r="1800" spans="1:29" x14ac:dyDescent="0.3">
      <c r="A1800" s="1" t="s">
        <v>47</v>
      </c>
      <c r="B1800" t="s">
        <v>176</v>
      </c>
      <c r="C1800" t="s">
        <v>351</v>
      </c>
      <c r="D1800" t="s">
        <v>178</v>
      </c>
      <c r="E1800">
        <v>2</v>
      </c>
      <c r="F1800" t="s">
        <v>120</v>
      </c>
      <c r="G1800" t="s">
        <v>1180</v>
      </c>
      <c r="H1800" t="s">
        <v>79</v>
      </c>
      <c r="I1800" t="s">
        <v>513</v>
      </c>
      <c r="J1800" t="s">
        <v>319</v>
      </c>
      <c r="K1800" t="s">
        <v>5321</v>
      </c>
      <c r="L1800" t="s">
        <v>5322</v>
      </c>
      <c r="M1800" t="s">
        <v>426</v>
      </c>
      <c r="N1800" t="s">
        <v>40</v>
      </c>
      <c r="O1800">
        <v>12188</v>
      </c>
      <c r="P1800">
        <v>15952</v>
      </c>
      <c r="Q1800" t="s">
        <v>59</v>
      </c>
      <c r="R1800">
        <v>61</v>
      </c>
      <c r="S1800" s="2">
        <v>44625</v>
      </c>
      <c r="T1800" s="2">
        <v>44653</v>
      </c>
      <c r="U1800">
        <v>19059</v>
      </c>
      <c r="V1800" t="s">
        <v>71</v>
      </c>
      <c r="W1800">
        <v>478</v>
      </c>
      <c r="X1800" t="s">
        <v>60</v>
      </c>
      <c r="Y1800" t="s">
        <v>45</v>
      </c>
      <c r="Z1800">
        <v>0</v>
      </c>
      <c r="AA1800">
        <v>571</v>
      </c>
      <c r="AB1800">
        <v>13122</v>
      </c>
      <c r="AC1800" t="s">
        <v>46</v>
      </c>
    </row>
    <row r="1801" spans="1:29" x14ac:dyDescent="0.3">
      <c r="A1801" s="1" t="s">
        <v>47</v>
      </c>
      <c r="B1801" t="s">
        <v>145</v>
      </c>
      <c r="C1801" t="s">
        <v>2354</v>
      </c>
      <c r="D1801" t="s">
        <v>257</v>
      </c>
      <c r="E1801">
        <v>8</v>
      </c>
      <c r="F1801" t="s">
        <v>186</v>
      </c>
      <c r="G1801" t="s">
        <v>463</v>
      </c>
      <c r="H1801" t="s">
        <v>35</v>
      </c>
      <c r="I1801" t="s">
        <v>5323</v>
      </c>
      <c r="J1801" t="s">
        <v>3232</v>
      </c>
      <c r="K1801" t="s">
        <v>5324</v>
      </c>
      <c r="L1801" t="s">
        <v>5325</v>
      </c>
      <c r="M1801" t="s">
        <v>499</v>
      </c>
      <c r="N1801" t="s">
        <v>58</v>
      </c>
      <c r="O1801">
        <v>14791</v>
      </c>
      <c r="P1801">
        <v>16841</v>
      </c>
      <c r="Q1801" t="s">
        <v>95</v>
      </c>
      <c r="R1801">
        <v>836</v>
      </c>
      <c r="S1801" s="2">
        <v>44454</v>
      </c>
      <c r="T1801" t="s">
        <v>42</v>
      </c>
      <c r="U1801">
        <v>0</v>
      </c>
      <c r="V1801" t="s">
        <v>71</v>
      </c>
      <c r="W1801">
        <v>829</v>
      </c>
      <c r="X1801" t="s">
        <v>44</v>
      </c>
      <c r="Y1801" t="s">
        <v>61</v>
      </c>
      <c r="Z1801">
        <v>2587</v>
      </c>
      <c r="AA1801">
        <v>947</v>
      </c>
      <c r="AB1801">
        <v>15523</v>
      </c>
      <c r="AC1801" t="s">
        <v>73</v>
      </c>
    </row>
    <row r="1802" spans="1:29" x14ac:dyDescent="0.3">
      <c r="A1802" s="1" t="s">
        <v>29</v>
      </c>
      <c r="B1802" t="s">
        <v>96</v>
      </c>
      <c r="C1802" t="s">
        <v>1709</v>
      </c>
      <c r="D1802" t="s">
        <v>178</v>
      </c>
      <c r="E1802">
        <v>5</v>
      </c>
      <c r="F1802" t="s">
        <v>64</v>
      </c>
      <c r="G1802" t="s">
        <v>433</v>
      </c>
      <c r="H1802" t="s">
        <v>35</v>
      </c>
      <c r="I1802" t="s">
        <v>1441</v>
      </c>
      <c r="J1802" t="s">
        <v>5326</v>
      </c>
      <c r="K1802" t="s">
        <v>5327</v>
      </c>
      <c r="L1802" t="s">
        <v>5328</v>
      </c>
      <c r="M1802" t="s">
        <v>665</v>
      </c>
      <c r="N1802" t="s">
        <v>94</v>
      </c>
      <c r="O1802">
        <v>27268</v>
      </c>
      <c r="P1802">
        <v>32076</v>
      </c>
      <c r="Q1802" t="s">
        <v>59</v>
      </c>
      <c r="R1802">
        <v>400</v>
      </c>
      <c r="S1802" s="2">
        <v>44966</v>
      </c>
      <c r="T1802" t="s">
        <v>42</v>
      </c>
      <c r="U1802">
        <v>34681</v>
      </c>
      <c r="V1802" t="s">
        <v>71</v>
      </c>
      <c r="W1802">
        <v>523</v>
      </c>
      <c r="X1802" t="s">
        <v>44</v>
      </c>
      <c r="Y1802" t="s">
        <v>61</v>
      </c>
      <c r="Z1802">
        <v>0</v>
      </c>
      <c r="AA1802">
        <v>315</v>
      </c>
      <c r="AB1802">
        <v>28210</v>
      </c>
      <c r="AC1802" t="s">
        <v>107</v>
      </c>
    </row>
    <row r="1803" spans="1:29" x14ac:dyDescent="0.3">
      <c r="A1803" s="1" t="s">
        <v>29</v>
      </c>
      <c r="B1803" t="s">
        <v>393</v>
      </c>
      <c r="C1803" t="s">
        <v>1241</v>
      </c>
      <c r="D1803" t="s">
        <v>119</v>
      </c>
      <c r="E1803">
        <v>5</v>
      </c>
      <c r="F1803" t="s">
        <v>271</v>
      </c>
      <c r="G1803" t="s">
        <v>495</v>
      </c>
      <c r="H1803" t="s">
        <v>79</v>
      </c>
      <c r="I1803" t="s">
        <v>4489</v>
      </c>
      <c r="J1803" t="s">
        <v>5175</v>
      </c>
      <c r="K1803" t="s">
        <v>5329</v>
      </c>
      <c r="L1803" t="s">
        <v>5330</v>
      </c>
      <c r="M1803" t="s">
        <v>2103</v>
      </c>
      <c r="N1803" t="s">
        <v>58</v>
      </c>
      <c r="O1803">
        <v>24723</v>
      </c>
      <c r="P1803">
        <v>28396</v>
      </c>
      <c r="Q1803" t="s">
        <v>95</v>
      </c>
      <c r="R1803">
        <v>219</v>
      </c>
      <c r="S1803" s="2">
        <v>45054</v>
      </c>
      <c r="T1803" t="s">
        <v>42</v>
      </c>
      <c r="U1803">
        <v>0</v>
      </c>
      <c r="V1803" t="s">
        <v>43</v>
      </c>
      <c r="W1803">
        <v>445</v>
      </c>
      <c r="X1803" t="s">
        <v>44</v>
      </c>
      <c r="Y1803" t="s">
        <v>61</v>
      </c>
      <c r="Z1803">
        <v>1846</v>
      </c>
      <c r="AA1803">
        <v>225</v>
      </c>
      <c r="AB1803">
        <v>26255</v>
      </c>
      <c r="AC1803" t="s">
        <v>73</v>
      </c>
    </row>
    <row r="1804" spans="1:29" x14ac:dyDescent="0.3">
      <c r="A1804" s="1" t="s">
        <v>29</v>
      </c>
      <c r="B1804" t="s">
        <v>74</v>
      </c>
      <c r="C1804" t="s">
        <v>2107</v>
      </c>
      <c r="D1804" t="s">
        <v>32</v>
      </c>
      <c r="E1804">
        <v>9</v>
      </c>
      <c r="F1804" t="s">
        <v>186</v>
      </c>
      <c r="G1804" t="s">
        <v>463</v>
      </c>
      <c r="H1804" t="s">
        <v>79</v>
      </c>
      <c r="I1804" t="s">
        <v>966</v>
      </c>
      <c r="J1804" t="s">
        <v>5331</v>
      </c>
      <c r="K1804">
        <f>1-60-106-7559</f>
        <v>-7724</v>
      </c>
      <c r="L1804" t="s">
        <v>5332</v>
      </c>
      <c r="M1804" t="s">
        <v>2176</v>
      </c>
      <c r="N1804" t="s">
        <v>84</v>
      </c>
      <c r="O1804">
        <v>13397</v>
      </c>
      <c r="P1804">
        <v>16497</v>
      </c>
      <c r="Q1804" t="s">
        <v>95</v>
      </c>
      <c r="R1804">
        <v>872</v>
      </c>
      <c r="S1804" s="2">
        <v>45297</v>
      </c>
      <c r="T1804" s="2">
        <v>45326</v>
      </c>
      <c r="U1804">
        <v>0</v>
      </c>
      <c r="V1804" t="s">
        <v>43</v>
      </c>
      <c r="W1804">
        <v>465</v>
      </c>
      <c r="X1804" t="s">
        <v>60</v>
      </c>
      <c r="Y1804" t="s">
        <v>45</v>
      </c>
      <c r="Z1804">
        <v>0</v>
      </c>
      <c r="AA1804">
        <v>964</v>
      </c>
      <c r="AB1804">
        <v>13758</v>
      </c>
      <c r="AC1804" t="s">
        <v>73</v>
      </c>
    </row>
    <row r="1805" spans="1:29" x14ac:dyDescent="0.3">
      <c r="A1805" s="1" t="s">
        <v>29</v>
      </c>
      <c r="B1805" t="s">
        <v>30</v>
      </c>
      <c r="C1805" t="s">
        <v>1725</v>
      </c>
      <c r="D1805" t="s">
        <v>110</v>
      </c>
      <c r="E1805">
        <v>10</v>
      </c>
      <c r="F1805" t="s">
        <v>64</v>
      </c>
      <c r="G1805" t="s">
        <v>783</v>
      </c>
      <c r="H1805" t="s">
        <v>79</v>
      </c>
      <c r="I1805" t="s">
        <v>906</v>
      </c>
      <c r="J1805" t="s">
        <v>1937</v>
      </c>
      <c r="K1805" t="s">
        <v>5333</v>
      </c>
      <c r="L1805" t="s">
        <v>5334</v>
      </c>
      <c r="M1805" t="s">
        <v>269</v>
      </c>
      <c r="N1805" t="s">
        <v>58</v>
      </c>
      <c r="O1805">
        <v>27963</v>
      </c>
      <c r="P1805">
        <v>32926</v>
      </c>
      <c r="Q1805" t="s">
        <v>95</v>
      </c>
      <c r="R1805">
        <v>902</v>
      </c>
      <c r="S1805" s="2">
        <v>44458</v>
      </c>
      <c r="T1805" s="2">
        <v>44475</v>
      </c>
      <c r="U1805">
        <v>0</v>
      </c>
      <c r="V1805" t="s">
        <v>85</v>
      </c>
      <c r="W1805">
        <v>412</v>
      </c>
      <c r="X1805" t="s">
        <v>60</v>
      </c>
      <c r="Y1805" t="s">
        <v>61</v>
      </c>
      <c r="Z1805">
        <v>2610</v>
      </c>
      <c r="AA1805">
        <v>624</v>
      </c>
      <c r="AB1805">
        <v>29730</v>
      </c>
      <c r="AC1805" t="s">
        <v>46</v>
      </c>
    </row>
    <row r="1806" spans="1:29" x14ac:dyDescent="0.3">
      <c r="A1806" s="1" t="s">
        <v>47</v>
      </c>
      <c r="B1806" t="s">
        <v>153</v>
      </c>
      <c r="C1806" t="s">
        <v>4382</v>
      </c>
      <c r="D1806" t="s">
        <v>178</v>
      </c>
      <c r="E1806">
        <v>10</v>
      </c>
      <c r="F1806" t="s">
        <v>99</v>
      </c>
      <c r="G1806" t="s">
        <v>529</v>
      </c>
      <c r="H1806" t="s">
        <v>35</v>
      </c>
      <c r="I1806" t="s">
        <v>230</v>
      </c>
      <c r="J1806" t="s">
        <v>5335</v>
      </c>
      <c r="K1806" t="s">
        <v>5336</v>
      </c>
      <c r="L1806" t="s">
        <v>5337</v>
      </c>
      <c r="M1806" t="s">
        <v>160</v>
      </c>
      <c r="N1806" t="s">
        <v>58</v>
      </c>
      <c r="O1806">
        <v>26546</v>
      </c>
      <c r="P1806">
        <v>30409</v>
      </c>
      <c r="Q1806" t="s">
        <v>41</v>
      </c>
      <c r="R1806">
        <v>893</v>
      </c>
      <c r="S1806" s="2">
        <v>44746</v>
      </c>
      <c r="T1806" s="2">
        <v>44775</v>
      </c>
      <c r="U1806">
        <v>0</v>
      </c>
      <c r="V1806" t="s">
        <v>71</v>
      </c>
      <c r="W1806">
        <v>730</v>
      </c>
      <c r="X1806" t="s">
        <v>60</v>
      </c>
      <c r="Y1806" t="s">
        <v>72</v>
      </c>
      <c r="Z1806">
        <v>3162</v>
      </c>
      <c r="AA1806">
        <v>962</v>
      </c>
      <c r="AB1806">
        <v>29947</v>
      </c>
      <c r="AC1806" t="s">
        <v>107</v>
      </c>
    </row>
    <row r="1807" spans="1:29" x14ac:dyDescent="0.3">
      <c r="A1807" s="1" t="s">
        <v>47</v>
      </c>
      <c r="B1807" t="s">
        <v>592</v>
      </c>
      <c r="C1807" t="s">
        <v>2124</v>
      </c>
      <c r="D1807" t="s">
        <v>138</v>
      </c>
      <c r="E1807">
        <v>6</v>
      </c>
      <c r="F1807" t="s">
        <v>33</v>
      </c>
      <c r="G1807" t="s">
        <v>848</v>
      </c>
      <c r="H1807" t="s">
        <v>35</v>
      </c>
      <c r="I1807" t="s">
        <v>3492</v>
      </c>
      <c r="J1807" t="s">
        <v>720</v>
      </c>
      <c r="K1807" t="s">
        <v>5338</v>
      </c>
      <c r="L1807" t="s">
        <v>5339</v>
      </c>
      <c r="M1807" t="s">
        <v>2167</v>
      </c>
      <c r="N1807" t="s">
        <v>94</v>
      </c>
      <c r="O1807">
        <v>22538</v>
      </c>
      <c r="P1807">
        <v>26003</v>
      </c>
      <c r="Q1807" t="s">
        <v>95</v>
      </c>
      <c r="R1807">
        <v>115</v>
      </c>
      <c r="S1807" s="2">
        <v>44330</v>
      </c>
      <c r="T1807" t="s">
        <v>42</v>
      </c>
      <c r="U1807">
        <v>0</v>
      </c>
      <c r="V1807" t="s">
        <v>85</v>
      </c>
      <c r="W1807">
        <v>458</v>
      </c>
      <c r="X1807" t="s">
        <v>44</v>
      </c>
      <c r="Y1807" t="s">
        <v>72</v>
      </c>
      <c r="Z1807">
        <v>0</v>
      </c>
      <c r="AA1807">
        <v>971</v>
      </c>
      <c r="AB1807">
        <v>23849</v>
      </c>
      <c r="AC1807" t="s">
        <v>73</v>
      </c>
    </row>
    <row r="1808" spans="1:29" x14ac:dyDescent="0.3">
      <c r="A1808" s="1" t="s">
        <v>47</v>
      </c>
      <c r="B1808" t="s">
        <v>153</v>
      </c>
      <c r="C1808" t="s">
        <v>5340</v>
      </c>
      <c r="D1808" t="s">
        <v>32</v>
      </c>
      <c r="E1808">
        <v>5</v>
      </c>
      <c r="F1808" t="s">
        <v>120</v>
      </c>
      <c r="G1808" t="s">
        <v>329</v>
      </c>
      <c r="H1808" t="s">
        <v>35</v>
      </c>
      <c r="I1808" t="s">
        <v>417</v>
      </c>
      <c r="J1808" t="s">
        <v>1462</v>
      </c>
      <c r="K1808" t="s">
        <v>5341</v>
      </c>
      <c r="L1808" t="s">
        <v>5342</v>
      </c>
      <c r="M1808" t="s">
        <v>540</v>
      </c>
      <c r="N1808" t="s">
        <v>94</v>
      </c>
      <c r="O1808">
        <v>19459</v>
      </c>
      <c r="P1808">
        <v>24237</v>
      </c>
      <c r="Q1808" t="s">
        <v>59</v>
      </c>
      <c r="R1808">
        <v>31</v>
      </c>
      <c r="S1808" s="2">
        <v>44548</v>
      </c>
      <c r="T1808" t="s">
        <v>42</v>
      </c>
      <c r="U1808">
        <v>22811</v>
      </c>
      <c r="V1808" t="s">
        <v>85</v>
      </c>
      <c r="W1808">
        <v>443</v>
      </c>
      <c r="X1808" t="s">
        <v>44</v>
      </c>
      <c r="Y1808" t="s">
        <v>61</v>
      </c>
      <c r="Z1808">
        <v>0</v>
      </c>
      <c r="AA1808">
        <v>37</v>
      </c>
      <c r="AB1808">
        <v>22489</v>
      </c>
      <c r="AC1808" t="s">
        <v>73</v>
      </c>
    </row>
    <row r="1809" spans="1:29" x14ac:dyDescent="0.3">
      <c r="A1809" s="1" t="s">
        <v>47</v>
      </c>
      <c r="B1809" t="s">
        <v>176</v>
      </c>
      <c r="C1809" t="s">
        <v>2306</v>
      </c>
      <c r="D1809" t="s">
        <v>169</v>
      </c>
      <c r="E1809">
        <v>10</v>
      </c>
      <c r="F1809" t="s">
        <v>77</v>
      </c>
      <c r="G1809" t="s">
        <v>78</v>
      </c>
      <c r="H1809" t="s">
        <v>79</v>
      </c>
      <c r="I1809" t="s">
        <v>3291</v>
      </c>
      <c r="J1809" t="s">
        <v>5343</v>
      </c>
      <c r="K1809" t="s">
        <v>5344</v>
      </c>
      <c r="L1809" t="s">
        <v>5345</v>
      </c>
      <c r="M1809" t="s">
        <v>214</v>
      </c>
      <c r="N1809" t="s">
        <v>94</v>
      </c>
      <c r="O1809">
        <v>20876</v>
      </c>
      <c r="P1809">
        <v>24545</v>
      </c>
      <c r="Q1809" t="s">
        <v>41</v>
      </c>
      <c r="R1809">
        <v>809</v>
      </c>
      <c r="S1809" s="2">
        <v>44288</v>
      </c>
      <c r="T1809" t="s">
        <v>42</v>
      </c>
      <c r="U1809">
        <v>0</v>
      </c>
      <c r="V1809" t="s">
        <v>106</v>
      </c>
      <c r="W1809">
        <v>702</v>
      </c>
      <c r="X1809" t="s">
        <v>44</v>
      </c>
      <c r="Y1809" t="s">
        <v>45</v>
      </c>
      <c r="Z1809">
        <v>0</v>
      </c>
      <c r="AA1809">
        <v>106</v>
      </c>
      <c r="AB1809">
        <v>23268</v>
      </c>
      <c r="AC1809" t="s">
        <v>73</v>
      </c>
    </row>
    <row r="1810" spans="1:29" x14ac:dyDescent="0.3">
      <c r="A1810" s="1" t="s">
        <v>47</v>
      </c>
      <c r="B1810" t="s">
        <v>117</v>
      </c>
      <c r="C1810" t="s">
        <v>920</v>
      </c>
      <c r="D1810" t="s">
        <v>138</v>
      </c>
      <c r="E1810">
        <v>2</v>
      </c>
      <c r="F1810" t="s">
        <v>99</v>
      </c>
      <c r="G1810" t="s">
        <v>950</v>
      </c>
      <c r="H1810" t="s">
        <v>79</v>
      </c>
      <c r="I1810" t="s">
        <v>1441</v>
      </c>
      <c r="J1810" t="s">
        <v>3055</v>
      </c>
      <c r="K1810">
        <v>5268361754</v>
      </c>
      <c r="L1810" t="s">
        <v>5346</v>
      </c>
      <c r="M1810" t="s">
        <v>925</v>
      </c>
      <c r="N1810" t="s">
        <v>94</v>
      </c>
      <c r="O1810">
        <v>15304</v>
      </c>
      <c r="P1810">
        <v>17787</v>
      </c>
      <c r="Q1810" t="s">
        <v>41</v>
      </c>
      <c r="R1810">
        <v>47</v>
      </c>
      <c r="S1810" s="2">
        <v>45275</v>
      </c>
      <c r="T1810" t="s">
        <v>42</v>
      </c>
      <c r="U1810">
        <v>0</v>
      </c>
      <c r="V1810" t="s">
        <v>43</v>
      </c>
      <c r="W1810">
        <v>497</v>
      </c>
      <c r="X1810" t="s">
        <v>44</v>
      </c>
      <c r="Y1810" t="s">
        <v>61</v>
      </c>
      <c r="Z1810">
        <v>0</v>
      </c>
      <c r="AA1810">
        <v>499</v>
      </c>
      <c r="AB1810">
        <v>15578</v>
      </c>
      <c r="AC1810" t="s">
        <v>46</v>
      </c>
    </row>
    <row r="1811" spans="1:29" x14ac:dyDescent="0.3">
      <c r="A1811" s="1" t="s">
        <v>47</v>
      </c>
      <c r="B1811" t="s">
        <v>117</v>
      </c>
      <c r="C1811" t="s">
        <v>512</v>
      </c>
      <c r="D1811" t="s">
        <v>178</v>
      </c>
      <c r="E1811">
        <v>4</v>
      </c>
      <c r="F1811" t="s">
        <v>51</v>
      </c>
      <c r="G1811" t="s">
        <v>1427</v>
      </c>
      <c r="H1811" t="s">
        <v>35</v>
      </c>
      <c r="I1811" t="s">
        <v>1070</v>
      </c>
      <c r="J1811" t="s">
        <v>657</v>
      </c>
      <c r="K1811" t="s">
        <v>5347</v>
      </c>
      <c r="L1811" t="s">
        <v>5348</v>
      </c>
      <c r="M1811" t="s">
        <v>248</v>
      </c>
      <c r="N1811" t="s">
        <v>94</v>
      </c>
      <c r="O1811">
        <v>25243</v>
      </c>
      <c r="P1811">
        <v>27833</v>
      </c>
      <c r="Q1811" t="s">
        <v>41</v>
      </c>
      <c r="R1811">
        <v>680</v>
      </c>
      <c r="S1811" s="2">
        <v>44501</v>
      </c>
      <c r="T1811" t="s">
        <v>42</v>
      </c>
      <c r="U1811">
        <v>0</v>
      </c>
      <c r="V1811" t="s">
        <v>106</v>
      </c>
      <c r="W1811">
        <v>750</v>
      </c>
      <c r="X1811" t="s">
        <v>44</v>
      </c>
      <c r="Y1811" t="s">
        <v>45</v>
      </c>
      <c r="Z1811">
        <v>0</v>
      </c>
      <c r="AA1811">
        <v>786</v>
      </c>
      <c r="AB1811">
        <v>26673</v>
      </c>
      <c r="AC1811" t="s">
        <v>73</v>
      </c>
    </row>
    <row r="1812" spans="1:29" x14ac:dyDescent="0.3">
      <c r="A1812" s="1" t="s">
        <v>47</v>
      </c>
      <c r="B1812" t="s">
        <v>145</v>
      </c>
      <c r="C1812" t="s">
        <v>3466</v>
      </c>
      <c r="D1812" t="s">
        <v>128</v>
      </c>
      <c r="E1812">
        <v>2</v>
      </c>
      <c r="F1812" t="s">
        <v>77</v>
      </c>
      <c r="G1812" t="s">
        <v>202</v>
      </c>
      <c r="H1812" t="s">
        <v>35</v>
      </c>
      <c r="I1812" t="s">
        <v>2776</v>
      </c>
      <c r="J1812" t="s">
        <v>553</v>
      </c>
      <c r="K1812" t="s">
        <v>5349</v>
      </c>
      <c r="L1812" t="s">
        <v>5350</v>
      </c>
      <c r="M1812" t="s">
        <v>2459</v>
      </c>
      <c r="N1812" t="s">
        <v>58</v>
      </c>
      <c r="O1812">
        <v>3051</v>
      </c>
      <c r="P1812">
        <v>7712</v>
      </c>
      <c r="Q1812" t="s">
        <v>41</v>
      </c>
      <c r="R1812">
        <v>291</v>
      </c>
      <c r="S1812" s="2">
        <v>45323</v>
      </c>
      <c r="T1812" t="s">
        <v>42</v>
      </c>
      <c r="U1812">
        <v>0</v>
      </c>
      <c r="V1812" t="s">
        <v>85</v>
      </c>
      <c r="W1812">
        <v>504</v>
      </c>
      <c r="X1812" t="s">
        <v>44</v>
      </c>
      <c r="Y1812" t="s">
        <v>72</v>
      </c>
      <c r="Z1812">
        <v>1113</v>
      </c>
      <c r="AA1812">
        <v>502</v>
      </c>
      <c r="AB1812">
        <v>3286</v>
      </c>
      <c r="AC1812" t="s">
        <v>107</v>
      </c>
    </row>
    <row r="1813" spans="1:29" x14ac:dyDescent="0.3">
      <c r="A1813" s="1" t="s">
        <v>47</v>
      </c>
      <c r="B1813" t="s">
        <v>48</v>
      </c>
      <c r="C1813" t="s">
        <v>2015</v>
      </c>
      <c r="D1813" t="s">
        <v>98</v>
      </c>
      <c r="E1813">
        <v>10</v>
      </c>
      <c r="F1813" t="s">
        <v>77</v>
      </c>
      <c r="G1813" t="s">
        <v>264</v>
      </c>
      <c r="H1813" t="s">
        <v>79</v>
      </c>
      <c r="I1813" t="s">
        <v>1318</v>
      </c>
      <c r="J1813" t="s">
        <v>3957</v>
      </c>
      <c r="K1813" t="s">
        <v>5351</v>
      </c>
      <c r="L1813" t="s">
        <v>5352</v>
      </c>
      <c r="M1813" t="s">
        <v>556</v>
      </c>
      <c r="N1813" t="s">
        <v>58</v>
      </c>
      <c r="O1813">
        <v>25939</v>
      </c>
      <c r="P1813">
        <v>28807</v>
      </c>
      <c r="Q1813" t="s">
        <v>41</v>
      </c>
      <c r="R1813">
        <v>448</v>
      </c>
      <c r="S1813" s="2">
        <v>45112</v>
      </c>
      <c r="T1813" t="s">
        <v>42</v>
      </c>
      <c r="U1813">
        <v>0</v>
      </c>
      <c r="V1813" t="s">
        <v>85</v>
      </c>
      <c r="W1813">
        <v>665</v>
      </c>
      <c r="X1813" t="s">
        <v>44</v>
      </c>
      <c r="Y1813" t="s">
        <v>45</v>
      </c>
      <c r="Z1813">
        <v>4641</v>
      </c>
      <c r="AA1813">
        <v>722</v>
      </c>
      <c r="AB1813">
        <v>28672</v>
      </c>
      <c r="AC1813" t="s">
        <v>73</v>
      </c>
    </row>
    <row r="1814" spans="1:29" x14ac:dyDescent="0.3">
      <c r="A1814" s="1" t="s">
        <v>47</v>
      </c>
      <c r="B1814" t="s">
        <v>592</v>
      </c>
      <c r="C1814" t="s">
        <v>593</v>
      </c>
      <c r="D1814" t="s">
        <v>178</v>
      </c>
      <c r="E1814">
        <v>5</v>
      </c>
      <c r="F1814" t="s">
        <v>77</v>
      </c>
      <c r="G1814" t="s">
        <v>1221</v>
      </c>
      <c r="H1814" t="s">
        <v>79</v>
      </c>
      <c r="I1814" t="s">
        <v>490</v>
      </c>
      <c r="J1814" t="s">
        <v>524</v>
      </c>
      <c r="K1814" t="s">
        <v>5353</v>
      </c>
      <c r="L1814" t="s">
        <v>5354</v>
      </c>
      <c r="M1814" t="s">
        <v>2167</v>
      </c>
      <c r="N1814" t="s">
        <v>94</v>
      </c>
      <c r="O1814">
        <v>24127</v>
      </c>
      <c r="P1814">
        <v>26944</v>
      </c>
      <c r="Q1814" t="s">
        <v>59</v>
      </c>
      <c r="R1814">
        <v>82</v>
      </c>
      <c r="S1814" s="2">
        <v>44834</v>
      </c>
      <c r="T1814" t="s">
        <v>42</v>
      </c>
      <c r="U1814">
        <v>10168</v>
      </c>
      <c r="V1814" t="s">
        <v>85</v>
      </c>
      <c r="W1814">
        <v>732</v>
      </c>
      <c r="X1814" t="s">
        <v>44</v>
      </c>
      <c r="Y1814" t="s">
        <v>61</v>
      </c>
      <c r="Z1814">
        <v>0</v>
      </c>
      <c r="AA1814">
        <v>910</v>
      </c>
      <c r="AB1814">
        <v>26346</v>
      </c>
      <c r="AC1814" t="s">
        <v>46</v>
      </c>
    </row>
    <row r="1815" spans="1:29" x14ac:dyDescent="0.3">
      <c r="A1815" s="1" t="s">
        <v>29</v>
      </c>
      <c r="B1815" t="s">
        <v>96</v>
      </c>
      <c r="C1815" t="s">
        <v>661</v>
      </c>
      <c r="D1815" t="s">
        <v>236</v>
      </c>
      <c r="E1815">
        <v>1</v>
      </c>
      <c r="F1815" t="s">
        <v>99</v>
      </c>
      <c r="G1815" t="s">
        <v>529</v>
      </c>
      <c r="H1815" t="s">
        <v>79</v>
      </c>
      <c r="I1815" t="s">
        <v>990</v>
      </c>
      <c r="J1815" t="s">
        <v>4587</v>
      </c>
      <c r="K1815">
        <f>1-474-251-5012</f>
        <v>-5736</v>
      </c>
      <c r="L1815" t="s">
        <v>5355</v>
      </c>
      <c r="M1815" t="s">
        <v>1784</v>
      </c>
      <c r="N1815" t="s">
        <v>94</v>
      </c>
      <c r="O1815">
        <v>20930</v>
      </c>
      <c r="P1815">
        <v>23478</v>
      </c>
      <c r="Q1815" t="s">
        <v>41</v>
      </c>
      <c r="R1815">
        <v>657</v>
      </c>
      <c r="S1815" s="2">
        <v>44289</v>
      </c>
      <c r="T1815" t="s">
        <v>42</v>
      </c>
      <c r="U1815">
        <v>0</v>
      </c>
      <c r="V1815" t="s">
        <v>106</v>
      </c>
      <c r="W1815">
        <v>631</v>
      </c>
      <c r="X1815" t="s">
        <v>44</v>
      </c>
      <c r="Y1815" t="s">
        <v>45</v>
      </c>
      <c r="Z1815">
        <v>0</v>
      </c>
      <c r="AA1815">
        <v>770</v>
      </c>
      <c r="AB1815">
        <v>21874</v>
      </c>
      <c r="AC1815" t="s">
        <v>46</v>
      </c>
    </row>
    <row r="1816" spans="1:29" x14ac:dyDescent="0.3">
      <c r="A1816" s="1" t="s">
        <v>47</v>
      </c>
      <c r="B1816" t="s">
        <v>117</v>
      </c>
      <c r="C1816" t="s">
        <v>1406</v>
      </c>
      <c r="D1816" t="s">
        <v>128</v>
      </c>
      <c r="E1816">
        <v>5</v>
      </c>
      <c r="F1816" t="s">
        <v>186</v>
      </c>
      <c r="G1816" t="s">
        <v>650</v>
      </c>
      <c r="H1816" t="s">
        <v>35</v>
      </c>
      <c r="I1816" t="s">
        <v>1276</v>
      </c>
      <c r="J1816" t="s">
        <v>5356</v>
      </c>
      <c r="K1816" t="s">
        <v>5357</v>
      </c>
      <c r="L1816" t="s">
        <v>5358</v>
      </c>
      <c r="M1816" t="s">
        <v>126</v>
      </c>
      <c r="N1816" t="s">
        <v>84</v>
      </c>
      <c r="O1816">
        <v>29740</v>
      </c>
      <c r="P1816">
        <v>32820</v>
      </c>
      <c r="Q1816" t="s">
        <v>59</v>
      </c>
      <c r="R1816">
        <v>824</v>
      </c>
      <c r="S1816" s="2">
        <v>44574</v>
      </c>
      <c r="T1816" t="s">
        <v>42</v>
      </c>
      <c r="U1816">
        <v>6488</v>
      </c>
      <c r="V1816" t="s">
        <v>43</v>
      </c>
      <c r="W1816">
        <v>674</v>
      </c>
      <c r="X1816" t="s">
        <v>44</v>
      </c>
      <c r="Y1816" t="s">
        <v>72</v>
      </c>
      <c r="Z1816">
        <v>0</v>
      </c>
      <c r="AA1816">
        <v>549</v>
      </c>
      <c r="AB1816">
        <v>30816</v>
      </c>
      <c r="AC1816" t="s">
        <v>46</v>
      </c>
    </row>
    <row r="1817" spans="1:29" x14ac:dyDescent="0.3">
      <c r="A1817" s="1" t="s">
        <v>47</v>
      </c>
      <c r="B1817" t="s">
        <v>153</v>
      </c>
      <c r="C1817" t="s">
        <v>3475</v>
      </c>
      <c r="D1817" t="s">
        <v>76</v>
      </c>
      <c r="E1817">
        <v>2</v>
      </c>
      <c r="F1817" t="s">
        <v>99</v>
      </c>
      <c r="G1817" t="s">
        <v>1138</v>
      </c>
      <c r="H1817" t="s">
        <v>79</v>
      </c>
      <c r="I1817" t="s">
        <v>921</v>
      </c>
      <c r="J1817" t="s">
        <v>149</v>
      </c>
      <c r="K1817" t="s">
        <v>5359</v>
      </c>
      <c r="L1817" t="s">
        <v>5360</v>
      </c>
      <c r="M1817" t="s">
        <v>750</v>
      </c>
      <c r="N1817" t="s">
        <v>94</v>
      </c>
      <c r="O1817">
        <v>23890</v>
      </c>
      <c r="P1817">
        <v>26310</v>
      </c>
      <c r="Q1817" t="s">
        <v>41</v>
      </c>
      <c r="R1817">
        <v>711</v>
      </c>
      <c r="S1817" s="2">
        <v>44484</v>
      </c>
      <c r="T1817" t="s">
        <v>42</v>
      </c>
      <c r="U1817">
        <v>0</v>
      </c>
      <c r="V1817" t="s">
        <v>106</v>
      </c>
      <c r="W1817">
        <v>657</v>
      </c>
      <c r="X1817" t="s">
        <v>44</v>
      </c>
      <c r="Y1817" t="s">
        <v>45</v>
      </c>
      <c r="Z1817">
        <v>0</v>
      </c>
      <c r="AA1817">
        <v>395</v>
      </c>
      <c r="AB1817">
        <v>25491</v>
      </c>
      <c r="AC1817" t="s">
        <v>46</v>
      </c>
    </row>
    <row r="1818" spans="1:29" x14ac:dyDescent="0.3">
      <c r="A1818" s="1" t="s">
        <v>47</v>
      </c>
      <c r="B1818" t="s">
        <v>153</v>
      </c>
      <c r="C1818" t="s">
        <v>154</v>
      </c>
      <c r="D1818" t="s">
        <v>50</v>
      </c>
      <c r="E1818">
        <v>9</v>
      </c>
      <c r="F1818" t="s">
        <v>77</v>
      </c>
      <c r="G1818" t="s">
        <v>980</v>
      </c>
      <c r="H1818" t="s">
        <v>35</v>
      </c>
      <c r="I1818" t="s">
        <v>3347</v>
      </c>
      <c r="J1818" t="s">
        <v>372</v>
      </c>
      <c r="K1818" t="s">
        <v>5361</v>
      </c>
      <c r="L1818" t="s">
        <v>5362</v>
      </c>
      <c r="M1818" t="s">
        <v>540</v>
      </c>
      <c r="N1818" t="s">
        <v>94</v>
      </c>
      <c r="O1818">
        <v>7910</v>
      </c>
      <c r="P1818">
        <v>9926</v>
      </c>
      <c r="Q1818" t="s">
        <v>95</v>
      </c>
      <c r="R1818">
        <v>788</v>
      </c>
      <c r="S1818" s="2">
        <v>45299</v>
      </c>
      <c r="T1818" t="s">
        <v>42</v>
      </c>
      <c r="U1818">
        <v>0</v>
      </c>
      <c r="V1818" t="s">
        <v>85</v>
      </c>
      <c r="W1818">
        <v>544</v>
      </c>
      <c r="X1818" t="s">
        <v>44</v>
      </c>
      <c r="Y1818" t="s">
        <v>72</v>
      </c>
      <c r="Z1818">
        <v>0</v>
      </c>
      <c r="AA1818">
        <v>913</v>
      </c>
      <c r="AB1818">
        <v>9013</v>
      </c>
      <c r="AC1818" t="s">
        <v>73</v>
      </c>
    </row>
    <row r="1819" spans="1:29" x14ac:dyDescent="0.3">
      <c r="A1819" s="1" t="s">
        <v>29</v>
      </c>
      <c r="B1819" t="s">
        <v>393</v>
      </c>
      <c r="C1819" t="s">
        <v>3127</v>
      </c>
      <c r="D1819" t="s">
        <v>185</v>
      </c>
      <c r="E1819">
        <v>8</v>
      </c>
      <c r="F1819" t="s">
        <v>64</v>
      </c>
      <c r="G1819" t="s">
        <v>1152</v>
      </c>
      <c r="H1819" t="s">
        <v>79</v>
      </c>
      <c r="I1819" t="s">
        <v>2601</v>
      </c>
      <c r="J1819" t="s">
        <v>1267</v>
      </c>
      <c r="K1819" t="s">
        <v>5363</v>
      </c>
      <c r="L1819" t="s">
        <v>5364</v>
      </c>
      <c r="M1819" t="s">
        <v>603</v>
      </c>
      <c r="N1819" t="s">
        <v>84</v>
      </c>
      <c r="O1819">
        <v>10148</v>
      </c>
      <c r="P1819">
        <v>12687</v>
      </c>
      <c r="Q1819" t="s">
        <v>41</v>
      </c>
      <c r="R1819">
        <v>323</v>
      </c>
      <c r="S1819" s="2">
        <v>44943</v>
      </c>
      <c r="T1819" s="2">
        <v>44971</v>
      </c>
      <c r="U1819">
        <v>0</v>
      </c>
      <c r="V1819" t="s">
        <v>71</v>
      </c>
      <c r="W1819">
        <v>572</v>
      </c>
      <c r="X1819" t="s">
        <v>60</v>
      </c>
      <c r="Y1819" t="s">
        <v>45</v>
      </c>
      <c r="Z1819">
        <v>0</v>
      </c>
      <c r="AA1819">
        <v>37</v>
      </c>
      <c r="AB1819">
        <v>11898</v>
      </c>
      <c r="AC1819" t="s">
        <v>107</v>
      </c>
    </row>
    <row r="1820" spans="1:29" x14ac:dyDescent="0.3">
      <c r="A1820" s="1" t="s">
        <v>47</v>
      </c>
      <c r="B1820" t="s">
        <v>153</v>
      </c>
      <c r="C1820" t="s">
        <v>5365</v>
      </c>
      <c r="D1820" t="s">
        <v>110</v>
      </c>
      <c r="E1820">
        <v>3</v>
      </c>
      <c r="F1820" t="s">
        <v>129</v>
      </c>
      <c r="G1820" t="s">
        <v>298</v>
      </c>
      <c r="H1820" t="s">
        <v>35</v>
      </c>
      <c r="I1820" t="s">
        <v>210</v>
      </c>
      <c r="J1820" t="s">
        <v>5366</v>
      </c>
      <c r="K1820" t="s">
        <v>5367</v>
      </c>
      <c r="L1820" t="s">
        <v>5368</v>
      </c>
      <c r="M1820" t="s">
        <v>860</v>
      </c>
      <c r="N1820" t="s">
        <v>58</v>
      </c>
      <c r="O1820">
        <v>20055</v>
      </c>
      <c r="P1820">
        <v>22289</v>
      </c>
      <c r="Q1820" t="s">
        <v>59</v>
      </c>
      <c r="R1820">
        <v>856</v>
      </c>
      <c r="S1820" s="2">
        <v>45044</v>
      </c>
      <c r="T1820" t="s">
        <v>42</v>
      </c>
      <c r="U1820">
        <v>7159</v>
      </c>
      <c r="V1820" t="s">
        <v>71</v>
      </c>
      <c r="W1820">
        <v>502</v>
      </c>
      <c r="X1820" t="s">
        <v>44</v>
      </c>
      <c r="Y1820" t="s">
        <v>45</v>
      </c>
      <c r="Z1820">
        <v>1363</v>
      </c>
      <c r="AA1820">
        <v>401</v>
      </c>
      <c r="AB1820">
        <v>21393</v>
      </c>
      <c r="AC1820" t="s">
        <v>107</v>
      </c>
    </row>
    <row r="1821" spans="1:29" x14ac:dyDescent="0.3">
      <c r="A1821" s="1" t="s">
        <v>29</v>
      </c>
      <c r="B1821" t="s">
        <v>74</v>
      </c>
      <c r="C1821" t="s">
        <v>2107</v>
      </c>
      <c r="D1821" t="s">
        <v>138</v>
      </c>
      <c r="E1821">
        <v>9</v>
      </c>
      <c r="F1821" t="s">
        <v>186</v>
      </c>
      <c r="G1821" t="s">
        <v>620</v>
      </c>
      <c r="H1821" t="s">
        <v>35</v>
      </c>
      <c r="I1821" t="s">
        <v>496</v>
      </c>
      <c r="J1821" t="s">
        <v>5369</v>
      </c>
      <c r="K1821" t="s">
        <v>5370</v>
      </c>
      <c r="L1821" t="s">
        <v>5371</v>
      </c>
      <c r="M1821" t="s">
        <v>969</v>
      </c>
      <c r="N1821" t="s">
        <v>58</v>
      </c>
      <c r="O1821">
        <v>19674</v>
      </c>
      <c r="P1821">
        <v>22872</v>
      </c>
      <c r="Q1821" t="s">
        <v>95</v>
      </c>
      <c r="R1821">
        <v>670</v>
      </c>
      <c r="S1821" s="2">
        <v>44303</v>
      </c>
      <c r="T1821" t="s">
        <v>42</v>
      </c>
      <c r="U1821">
        <v>0</v>
      </c>
      <c r="V1821" t="s">
        <v>43</v>
      </c>
      <c r="W1821">
        <v>783</v>
      </c>
      <c r="X1821" t="s">
        <v>44</v>
      </c>
      <c r="Y1821" t="s">
        <v>61</v>
      </c>
      <c r="Z1821">
        <v>3136</v>
      </c>
      <c r="AA1821">
        <v>43</v>
      </c>
      <c r="AB1821">
        <v>21737</v>
      </c>
      <c r="AC1821" t="s">
        <v>46</v>
      </c>
    </row>
    <row r="1822" spans="1:29" x14ac:dyDescent="0.3">
      <c r="A1822" s="1" t="s">
        <v>29</v>
      </c>
      <c r="B1822" t="s">
        <v>228</v>
      </c>
      <c r="C1822" t="s">
        <v>229</v>
      </c>
      <c r="D1822" t="s">
        <v>50</v>
      </c>
      <c r="E1822">
        <v>6</v>
      </c>
      <c r="F1822" t="s">
        <v>186</v>
      </c>
      <c r="G1822" t="s">
        <v>187</v>
      </c>
      <c r="H1822" t="s">
        <v>35</v>
      </c>
      <c r="I1822" t="s">
        <v>1318</v>
      </c>
      <c r="J1822" t="s">
        <v>5372</v>
      </c>
      <c r="K1822" s="3" t="s">
        <v>5373</v>
      </c>
      <c r="L1822" t="s">
        <v>5374</v>
      </c>
      <c r="M1822" t="s">
        <v>487</v>
      </c>
      <c r="N1822" t="s">
        <v>94</v>
      </c>
      <c r="O1822">
        <v>15379</v>
      </c>
      <c r="P1822">
        <v>17751</v>
      </c>
      <c r="Q1822" t="s">
        <v>95</v>
      </c>
      <c r="R1822">
        <v>587</v>
      </c>
      <c r="S1822" s="2">
        <v>44636</v>
      </c>
      <c r="T1822" s="2">
        <v>44639</v>
      </c>
      <c r="U1822">
        <v>0</v>
      </c>
      <c r="V1822" t="s">
        <v>71</v>
      </c>
      <c r="W1822">
        <v>659</v>
      </c>
      <c r="X1822" t="s">
        <v>60</v>
      </c>
      <c r="Y1822" t="s">
        <v>72</v>
      </c>
      <c r="Z1822">
        <v>0</v>
      </c>
      <c r="AA1822">
        <v>832</v>
      </c>
      <c r="AB1822">
        <v>16306</v>
      </c>
      <c r="AC1822" t="s">
        <v>46</v>
      </c>
    </row>
    <row r="1823" spans="1:29" x14ac:dyDescent="0.3">
      <c r="A1823" s="1" t="s">
        <v>47</v>
      </c>
      <c r="B1823" t="s">
        <v>592</v>
      </c>
      <c r="C1823" t="s">
        <v>2536</v>
      </c>
      <c r="D1823" t="s">
        <v>76</v>
      </c>
      <c r="E1823">
        <v>9</v>
      </c>
      <c r="F1823" t="s">
        <v>77</v>
      </c>
      <c r="G1823" t="s">
        <v>1221</v>
      </c>
      <c r="H1823" t="s">
        <v>35</v>
      </c>
      <c r="I1823" t="s">
        <v>210</v>
      </c>
      <c r="J1823" t="s">
        <v>706</v>
      </c>
      <c r="K1823" t="s">
        <v>5375</v>
      </c>
      <c r="L1823" t="s">
        <v>5376</v>
      </c>
      <c r="M1823" t="s">
        <v>3019</v>
      </c>
      <c r="N1823" t="s">
        <v>58</v>
      </c>
      <c r="O1823">
        <v>4220</v>
      </c>
      <c r="P1823">
        <v>6360</v>
      </c>
      <c r="Q1823" t="s">
        <v>41</v>
      </c>
      <c r="R1823">
        <v>731</v>
      </c>
      <c r="S1823" s="2">
        <v>45037</v>
      </c>
      <c r="T1823" s="2">
        <v>45050</v>
      </c>
      <c r="U1823">
        <v>0</v>
      </c>
      <c r="V1823" t="s">
        <v>85</v>
      </c>
      <c r="W1823">
        <v>449</v>
      </c>
      <c r="X1823" t="s">
        <v>60</v>
      </c>
      <c r="Y1823" t="s">
        <v>61</v>
      </c>
      <c r="Z1823">
        <v>2786</v>
      </c>
      <c r="AA1823">
        <v>746</v>
      </c>
      <c r="AB1823">
        <v>5073</v>
      </c>
      <c r="AC1823" t="s">
        <v>46</v>
      </c>
    </row>
    <row r="1824" spans="1:29" x14ac:dyDescent="0.3">
      <c r="A1824" s="1" t="s">
        <v>29</v>
      </c>
      <c r="B1824" t="s">
        <v>86</v>
      </c>
      <c r="C1824" t="s">
        <v>344</v>
      </c>
      <c r="D1824" t="s">
        <v>352</v>
      </c>
      <c r="E1824">
        <v>5</v>
      </c>
      <c r="F1824" t="s">
        <v>129</v>
      </c>
      <c r="G1824" t="s">
        <v>163</v>
      </c>
      <c r="H1824" t="s">
        <v>79</v>
      </c>
      <c r="I1824" t="s">
        <v>458</v>
      </c>
      <c r="J1824" t="s">
        <v>245</v>
      </c>
      <c r="K1824" t="s">
        <v>5377</v>
      </c>
      <c r="L1824" t="s">
        <v>5378</v>
      </c>
      <c r="M1824" t="s">
        <v>2131</v>
      </c>
      <c r="N1824" t="s">
        <v>58</v>
      </c>
      <c r="O1824">
        <v>8785</v>
      </c>
      <c r="P1824">
        <v>11610</v>
      </c>
      <c r="Q1824" t="s">
        <v>59</v>
      </c>
      <c r="R1824">
        <v>805</v>
      </c>
      <c r="S1824" s="2">
        <v>44922</v>
      </c>
      <c r="T1824" s="2">
        <v>44932</v>
      </c>
      <c r="U1824">
        <v>15968</v>
      </c>
      <c r="V1824" t="s">
        <v>85</v>
      </c>
      <c r="W1824">
        <v>787</v>
      </c>
      <c r="X1824" t="s">
        <v>60</v>
      </c>
      <c r="Y1824" t="s">
        <v>61</v>
      </c>
      <c r="Z1824">
        <v>3298</v>
      </c>
      <c r="AA1824">
        <v>606</v>
      </c>
      <c r="AB1824">
        <v>10026</v>
      </c>
      <c r="AC1824" t="s">
        <v>107</v>
      </c>
    </row>
    <row r="1825" spans="1:29" x14ac:dyDescent="0.3">
      <c r="A1825" s="1" t="s">
        <v>47</v>
      </c>
      <c r="B1825" t="s">
        <v>117</v>
      </c>
      <c r="C1825" t="s">
        <v>512</v>
      </c>
      <c r="D1825" t="s">
        <v>98</v>
      </c>
      <c r="E1825">
        <v>10</v>
      </c>
      <c r="F1825" t="s">
        <v>120</v>
      </c>
      <c r="G1825" t="s">
        <v>194</v>
      </c>
      <c r="H1825" t="s">
        <v>79</v>
      </c>
      <c r="I1825" t="s">
        <v>4602</v>
      </c>
      <c r="J1825" t="s">
        <v>530</v>
      </c>
      <c r="K1825" t="s">
        <v>5379</v>
      </c>
      <c r="L1825" t="s">
        <v>5380</v>
      </c>
      <c r="M1825" t="s">
        <v>248</v>
      </c>
      <c r="N1825" t="s">
        <v>94</v>
      </c>
      <c r="O1825">
        <v>22550</v>
      </c>
      <c r="P1825">
        <v>25332</v>
      </c>
      <c r="Q1825" t="s">
        <v>41</v>
      </c>
      <c r="R1825">
        <v>80</v>
      </c>
      <c r="S1825" s="2">
        <v>45250</v>
      </c>
      <c r="T1825" s="2">
        <v>45263</v>
      </c>
      <c r="U1825">
        <v>0</v>
      </c>
      <c r="V1825" t="s">
        <v>71</v>
      </c>
      <c r="W1825">
        <v>602</v>
      </c>
      <c r="X1825" t="s">
        <v>60</v>
      </c>
      <c r="Y1825" t="s">
        <v>72</v>
      </c>
      <c r="Z1825">
        <v>0</v>
      </c>
      <c r="AA1825">
        <v>773</v>
      </c>
      <c r="AB1825">
        <v>25204</v>
      </c>
      <c r="AC1825" t="s">
        <v>107</v>
      </c>
    </row>
    <row r="1826" spans="1:29" x14ac:dyDescent="0.3">
      <c r="A1826" s="1" t="s">
        <v>47</v>
      </c>
      <c r="B1826" t="s">
        <v>161</v>
      </c>
      <c r="C1826" t="s">
        <v>2054</v>
      </c>
      <c r="D1826" t="s">
        <v>352</v>
      </c>
      <c r="E1826">
        <v>1</v>
      </c>
      <c r="F1826" t="s">
        <v>221</v>
      </c>
      <c r="G1826" t="s">
        <v>222</v>
      </c>
      <c r="H1826" t="s">
        <v>35</v>
      </c>
      <c r="I1826" t="s">
        <v>1705</v>
      </c>
      <c r="J1826" t="s">
        <v>123</v>
      </c>
      <c r="K1826" t="s">
        <v>5381</v>
      </c>
      <c r="L1826" t="s">
        <v>5382</v>
      </c>
      <c r="M1826" t="s">
        <v>2373</v>
      </c>
      <c r="N1826" t="s">
        <v>40</v>
      </c>
      <c r="O1826">
        <v>19550</v>
      </c>
      <c r="P1826">
        <v>24335</v>
      </c>
      <c r="Q1826" t="s">
        <v>95</v>
      </c>
      <c r="R1826">
        <v>753</v>
      </c>
      <c r="S1826" s="2">
        <v>44505</v>
      </c>
      <c r="T1826" t="s">
        <v>42</v>
      </c>
      <c r="U1826">
        <v>0</v>
      </c>
      <c r="V1826" t="s">
        <v>85</v>
      </c>
      <c r="W1826">
        <v>706</v>
      </c>
      <c r="X1826" t="s">
        <v>44</v>
      </c>
      <c r="Y1826" t="s">
        <v>61</v>
      </c>
      <c r="Z1826">
        <v>0</v>
      </c>
      <c r="AA1826">
        <v>610</v>
      </c>
      <c r="AB1826">
        <v>21033</v>
      </c>
      <c r="AC1826" t="s">
        <v>46</v>
      </c>
    </row>
    <row r="1827" spans="1:29" x14ac:dyDescent="0.3">
      <c r="A1827" s="1" t="s">
        <v>29</v>
      </c>
      <c r="B1827" t="s">
        <v>541</v>
      </c>
      <c r="C1827" t="s">
        <v>3530</v>
      </c>
      <c r="D1827" t="s">
        <v>178</v>
      </c>
      <c r="E1827">
        <v>4</v>
      </c>
      <c r="F1827" t="s">
        <v>51</v>
      </c>
      <c r="G1827" t="s">
        <v>237</v>
      </c>
      <c r="H1827" t="s">
        <v>35</v>
      </c>
      <c r="I1827" t="s">
        <v>452</v>
      </c>
      <c r="J1827" t="s">
        <v>674</v>
      </c>
      <c r="K1827" t="s">
        <v>5383</v>
      </c>
      <c r="L1827" t="s">
        <v>5384</v>
      </c>
      <c r="M1827" t="s">
        <v>1193</v>
      </c>
      <c r="N1827" t="s">
        <v>84</v>
      </c>
      <c r="O1827">
        <v>18688</v>
      </c>
      <c r="P1827">
        <v>21366</v>
      </c>
      <c r="Q1827" t="s">
        <v>59</v>
      </c>
      <c r="R1827">
        <v>58</v>
      </c>
      <c r="S1827" s="2">
        <v>44688</v>
      </c>
      <c r="T1827" s="2">
        <v>44710</v>
      </c>
      <c r="U1827">
        <v>15320</v>
      </c>
      <c r="V1827" t="s">
        <v>85</v>
      </c>
      <c r="W1827">
        <v>430</v>
      </c>
      <c r="X1827" t="s">
        <v>60</v>
      </c>
      <c r="Y1827" t="s">
        <v>45</v>
      </c>
      <c r="Z1827">
        <v>0</v>
      </c>
      <c r="AA1827">
        <v>627</v>
      </c>
      <c r="AB1827">
        <v>20418</v>
      </c>
      <c r="AC1827" t="s">
        <v>46</v>
      </c>
    </row>
    <row r="1828" spans="1:29" x14ac:dyDescent="0.3">
      <c r="A1828" s="1" t="s">
        <v>29</v>
      </c>
      <c r="B1828" t="s">
        <v>74</v>
      </c>
      <c r="C1828" t="s">
        <v>861</v>
      </c>
      <c r="D1828" t="s">
        <v>119</v>
      </c>
      <c r="E1828">
        <v>8</v>
      </c>
      <c r="F1828" t="s">
        <v>129</v>
      </c>
      <c r="G1828" t="s">
        <v>130</v>
      </c>
      <c r="H1828" t="s">
        <v>35</v>
      </c>
      <c r="I1828" t="s">
        <v>849</v>
      </c>
      <c r="J1828" t="s">
        <v>605</v>
      </c>
      <c r="K1828" t="s">
        <v>5385</v>
      </c>
      <c r="L1828" t="s">
        <v>5386</v>
      </c>
      <c r="M1828" t="s">
        <v>795</v>
      </c>
      <c r="N1828" t="s">
        <v>40</v>
      </c>
      <c r="O1828">
        <v>5805</v>
      </c>
      <c r="P1828">
        <v>9824</v>
      </c>
      <c r="Q1828" t="s">
        <v>95</v>
      </c>
      <c r="R1828">
        <v>393</v>
      </c>
      <c r="S1828" s="2">
        <v>44779</v>
      </c>
      <c r="T1828" t="s">
        <v>42</v>
      </c>
      <c r="U1828">
        <v>0</v>
      </c>
      <c r="V1828" t="s">
        <v>106</v>
      </c>
      <c r="W1828">
        <v>761</v>
      </c>
      <c r="X1828" t="s">
        <v>44</v>
      </c>
      <c r="Y1828" t="s">
        <v>61</v>
      </c>
      <c r="Z1828">
        <v>0</v>
      </c>
      <c r="AA1828">
        <v>137</v>
      </c>
      <c r="AB1828">
        <v>9503</v>
      </c>
      <c r="AC1828" t="s">
        <v>107</v>
      </c>
    </row>
    <row r="1829" spans="1:29" x14ac:dyDescent="0.3">
      <c r="A1829" s="1" t="s">
        <v>29</v>
      </c>
      <c r="B1829" t="s">
        <v>62</v>
      </c>
      <c r="C1829" t="s">
        <v>321</v>
      </c>
      <c r="D1829" t="s">
        <v>185</v>
      </c>
      <c r="E1829">
        <v>6</v>
      </c>
      <c r="F1829" t="s">
        <v>186</v>
      </c>
      <c r="G1829" t="s">
        <v>650</v>
      </c>
      <c r="H1829" t="s">
        <v>35</v>
      </c>
      <c r="I1829" t="s">
        <v>738</v>
      </c>
      <c r="J1829" t="s">
        <v>2446</v>
      </c>
      <c r="K1829" t="s">
        <v>5387</v>
      </c>
      <c r="L1829" t="s">
        <v>5388</v>
      </c>
      <c r="M1829" t="s">
        <v>326</v>
      </c>
      <c r="N1829" t="s">
        <v>58</v>
      </c>
      <c r="O1829">
        <v>17453</v>
      </c>
      <c r="P1829">
        <v>22098</v>
      </c>
      <c r="Q1829" t="s">
        <v>95</v>
      </c>
      <c r="R1829">
        <v>688</v>
      </c>
      <c r="S1829" s="2">
        <v>44472</v>
      </c>
      <c r="T1829" s="2">
        <v>44473</v>
      </c>
      <c r="U1829">
        <v>0</v>
      </c>
      <c r="V1829" t="s">
        <v>85</v>
      </c>
      <c r="W1829">
        <v>549</v>
      </c>
      <c r="X1829" t="s">
        <v>60</v>
      </c>
      <c r="Y1829" t="s">
        <v>61</v>
      </c>
      <c r="Z1829">
        <v>3735</v>
      </c>
      <c r="AA1829">
        <v>659</v>
      </c>
      <c r="AB1829">
        <v>18704</v>
      </c>
      <c r="AC1829" t="s">
        <v>107</v>
      </c>
    </row>
    <row r="1830" spans="1:29" x14ac:dyDescent="0.3">
      <c r="A1830" s="1" t="s">
        <v>47</v>
      </c>
      <c r="B1830" t="s">
        <v>161</v>
      </c>
      <c r="C1830" t="s">
        <v>734</v>
      </c>
      <c r="D1830" t="s">
        <v>178</v>
      </c>
      <c r="E1830">
        <v>6</v>
      </c>
      <c r="F1830" t="s">
        <v>77</v>
      </c>
      <c r="G1830" t="s">
        <v>980</v>
      </c>
      <c r="H1830" t="s">
        <v>79</v>
      </c>
      <c r="I1830" t="s">
        <v>412</v>
      </c>
      <c r="J1830" t="s">
        <v>1567</v>
      </c>
      <c r="K1830">
        <v>4106747611</v>
      </c>
      <c r="L1830" t="s">
        <v>5389</v>
      </c>
      <c r="M1830" t="s">
        <v>1578</v>
      </c>
      <c r="N1830" t="s">
        <v>58</v>
      </c>
      <c r="O1830">
        <v>15738</v>
      </c>
      <c r="P1830">
        <v>19301</v>
      </c>
      <c r="Q1830" t="s">
        <v>41</v>
      </c>
      <c r="R1830">
        <v>274</v>
      </c>
      <c r="S1830" s="2">
        <v>44990</v>
      </c>
      <c r="T1830" t="s">
        <v>42</v>
      </c>
      <c r="U1830">
        <v>0</v>
      </c>
      <c r="V1830" t="s">
        <v>106</v>
      </c>
      <c r="W1830">
        <v>574</v>
      </c>
      <c r="X1830" t="s">
        <v>44</v>
      </c>
      <c r="Y1830" t="s">
        <v>61</v>
      </c>
      <c r="Z1830">
        <v>2871</v>
      </c>
      <c r="AA1830">
        <v>639</v>
      </c>
      <c r="AB1830">
        <v>16232</v>
      </c>
      <c r="AC1830" t="s">
        <v>107</v>
      </c>
    </row>
    <row r="1831" spans="1:29" x14ac:dyDescent="0.3">
      <c r="A1831" s="1" t="s">
        <v>29</v>
      </c>
      <c r="B1831" t="s">
        <v>74</v>
      </c>
      <c r="C1831" t="s">
        <v>965</v>
      </c>
      <c r="D1831" t="s">
        <v>178</v>
      </c>
      <c r="E1831">
        <v>9</v>
      </c>
      <c r="F1831" t="s">
        <v>77</v>
      </c>
      <c r="G1831" t="s">
        <v>980</v>
      </c>
      <c r="H1831" t="s">
        <v>79</v>
      </c>
      <c r="I1831" t="s">
        <v>3831</v>
      </c>
      <c r="J1831" t="s">
        <v>1973</v>
      </c>
      <c r="K1831" t="s">
        <v>5390</v>
      </c>
      <c r="L1831" t="s">
        <v>5391</v>
      </c>
      <c r="M1831" t="s">
        <v>2176</v>
      </c>
      <c r="N1831" t="s">
        <v>58</v>
      </c>
      <c r="O1831">
        <v>25306</v>
      </c>
      <c r="P1831">
        <v>28589</v>
      </c>
      <c r="Q1831" t="s">
        <v>95</v>
      </c>
      <c r="R1831">
        <v>822</v>
      </c>
      <c r="S1831" s="2">
        <v>44300</v>
      </c>
      <c r="T1831" s="2">
        <v>44330</v>
      </c>
      <c r="U1831">
        <v>0</v>
      </c>
      <c r="V1831" t="s">
        <v>43</v>
      </c>
      <c r="W1831">
        <v>637</v>
      </c>
      <c r="X1831" t="s">
        <v>60</v>
      </c>
      <c r="Y1831" t="s">
        <v>72</v>
      </c>
      <c r="Z1831">
        <v>3858</v>
      </c>
      <c r="AA1831">
        <v>272</v>
      </c>
      <c r="AB1831">
        <v>26481</v>
      </c>
      <c r="AC1831" t="s">
        <v>107</v>
      </c>
    </row>
    <row r="1832" spans="1:29" x14ac:dyDescent="0.3">
      <c r="A1832" s="1" t="s">
        <v>47</v>
      </c>
      <c r="B1832" t="s">
        <v>117</v>
      </c>
      <c r="C1832" t="s">
        <v>2487</v>
      </c>
      <c r="D1832" t="s">
        <v>178</v>
      </c>
      <c r="E1832">
        <v>1</v>
      </c>
      <c r="F1832" t="s">
        <v>221</v>
      </c>
      <c r="G1832" t="s">
        <v>222</v>
      </c>
      <c r="H1832" t="s">
        <v>35</v>
      </c>
      <c r="I1832" t="s">
        <v>4192</v>
      </c>
      <c r="J1832" t="s">
        <v>407</v>
      </c>
      <c r="K1832" t="s">
        <v>5392</v>
      </c>
      <c r="L1832" t="s">
        <v>5393</v>
      </c>
      <c r="M1832" t="s">
        <v>925</v>
      </c>
      <c r="N1832" t="s">
        <v>94</v>
      </c>
      <c r="O1832">
        <v>10568</v>
      </c>
      <c r="P1832">
        <v>12716</v>
      </c>
      <c r="Q1832" t="s">
        <v>59</v>
      </c>
      <c r="R1832">
        <v>444</v>
      </c>
      <c r="S1832" s="2">
        <v>44941</v>
      </c>
      <c r="T1832" s="2">
        <v>44953</v>
      </c>
      <c r="U1832">
        <v>47415</v>
      </c>
      <c r="V1832" t="s">
        <v>43</v>
      </c>
      <c r="W1832">
        <v>585</v>
      </c>
      <c r="X1832" t="s">
        <v>60</v>
      </c>
      <c r="Y1832" t="s">
        <v>45</v>
      </c>
      <c r="Z1832">
        <v>0</v>
      </c>
      <c r="AA1832">
        <v>362</v>
      </c>
      <c r="AB1832">
        <v>11476</v>
      </c>
      <c r="AC1832" t="s">
        <v>46</v>
      </c>
    </row>
    <row r="1833" spans="1:29" x14ac:dyDescent="0.3">
      <c r="A1833" s="1" t="s">
        <v>47</v>
      </c>
      <c r="B1833" t="s">
        <v>136</v>
      </c>
      <c r="C1833" t="s">
        <v>1426</v>
      </c>
      <c r="D1833" t="s">
        <v>352</v>
      </c>
      <c r="E1833">
        <v>8</v>
      </c>
      <c r="F1833" t="s">
        <v>77</v>
      </c>
      <c r="G1833" t="s">
        <v>440</v>
      </c>
      <c r="H1833" t="s">
        <v>35</v>
      </c>
      <c r="I1833" t="s">
        <v>305</v>
      </c>
      <c r="J1833" t="s">
        <v>4462</v>
      </c>
      <c r="K1833" t="s">
        <v>5394</v>
      </c>
      <c r="L1833" t="s">
        <v>5395</v>
      </c>
      <c r="M1833" t="s">
        <v>1128</v>
      </c>
      <c r="N1833" t="s">
        <v>84</v>
      </c>
      <c r="O1833">
        <v>24564</v>
      </c>
      <c r="P1833">
        <v>29156</v>
      </c>
      <c r="Q1833" t="s">
        <v>41</v>
      </c>
      <c r="R1833">
        <v>348</v>
      </c>
      <c r="S1833" s="2">
        <v>45276</v>
      </c>
      <c r="T1833" s="2">
        <v>45285</v>
      </c>
      <c r="U1833">
        <v>0</v>
      </c>
      <c r="V1833" t="s">
        <v>71</v>
      </c>
      <c r="W1833">
        <v>621</v>
      </c>
      <c r="X1833" t="s">
        <v>60</v>
      </c>
      <c r="Y1833" t="s">
        <v>45</v>
      </c>
      <c r="Z1833">
        <v>0</v>
      </c>
      <c r="AA1833">
        <v>822</v>
      </c>
      <c r="AB1833">
        <v>25163</v>
      </c>
      <c r="AC1833" t="s">
        <v>73</v>
      </c>
    </row>
    <row r="1834" spans="1:29" x14ac:dyDescent="0.3">
      <c r="A1834" s="1" t="s">
        <v>47</v>
      </c>
      <c r="B1834" t="s">
        <v>136</v>
      </c>
      <c r="C1834" t="s">
        <v>1426</v>
      </c>
      <c r="D1834" t="s">
        <v>178</v>
      </c>
      <c r="E1834">
        <v>5</v>
      </c>
      <c r="F1834" t="s">
        <v>51</v>
      </c>
      <c r="G1834" t="s">
        <v>1075</v>
      </c>
      <c r="H1834" t="s">
        <v>79</v>
      </c>
      <c r="I1834" t="s">
        <v>2994</v>
      </c>
      <c r="J1834" t="s">
        <v>936</v>
      </c>
      <c r="K1834" t="s">
        <v>5396</v>
      </c>
      <c r="L1834" t="s">
        <v>5397</v>
      </c>
      <c r="M1834" t="s">
        <v>1374</v>
      </c>
      <c r="N1834" t="s">
        <v>84</v>
      </c>
      <c r="O1834">
        <v>9755</v>
      </c>
      <c r="P1834">
        <v>13734</v>
      </c>
      <c r="Q1834" t="s">
        <v>59</v>
      </c>
      <c r="R1834">
        <v>283</v>
      </c>
      <c r="S1834" s="2">
        <v>45301</v>
      </c>
      <c r="T1834" s="2">
        <v>45307</v>
      </c>
      <c r="U1834">
        <v>14877</v>
      </c>
      <c r="V1834" t="s">
        <v>71</v>
      </c>
      <c r="W1834">
        <v>502</v>
      </c>
      <c r="X1834" t="s">
        <v>60</v>
      </c>
      <c r="Y1834" t="s">
        <v>45</v>
      </c>
      <c r="Z1834">
        <v>0</v>
      </c>
      <c r="AA1834">
        <v>517</v>
      </c>
      <c r="AB1834">
        <v>10528</v>
      </c>
      <c r="AC1834" t="s">
        <v>107</v>
      </c>
    </row>
    <row r="1835" spans="1:29" x14ac:dyDescent="0.3">
      <c r="A1835" s="1" t="s">
        <v>29</v>
      </c>
      <c r="B1835" t="s">
        <v>62</v>
      </c>
      <c r="C1835" t="s">
        <v>619</v>
      </c>
      <c r="D1835" t="s">
        <v>387</v>
      </c>
      <c r="E1835">
        <v>6</v>
      </c>
      <c r="F1835" t="s">
        <v>33</v>
      </c>
      <c r="G1835" t="s">
        <v>34</v>
      </c>
      <c r="H1835" t="s">
        <v>79</v>
      </c>
      <c r="I1835" t="s">
        <v>580</v>
      </c>
      <c r="J1835" t="s">
        <v>576</v>
      </c>
      <c r="K1835" t="s">
        <v>5398</v>
      </c>
      <c r="L1835" t="s">
        <v>5399</v>
      </c>
      <c r="M1835" t="s">
        <v>135</v>
      </c>
      <c r="N1835" t="s">
        <v>84</v>
      </c>
      <c r="O1835">
        <v>16041</v>
      </c>
      <c r="P1835">
        <v>18200</v>
      </c>
      <c r="Q1835" t="s">
        <v>59</v>
      </c>
      <c r="R1835">
        <v>484</v>
      </c>
      <c r="S1835" s="2">
        <v>45359</v>
      </c>
      <c r="T1835" t="s">
        <v>42</v>
      </c>
      <c r="U1835">
        <v>1340</v>
      </c>
      <c r="V1835" t="s">
        <v>71</v>
      </c>
      <c r="W1835">
        <v>790</v>
      </c>
      <c r="X1835" t="s">
        <v>44</v>
      </c>
      <c r="Y1835" t="s">
        <v>72</v>
      </c>
      <c r="Z1835">
        <v>0</v>
      </c>
      <c r="AA1835">
        <v>720</v>
      </c>
      <c r="AB1835">
        <v>17912</v>
      </c>
      <c r="AC1835" t="s">
        <v>73</v>
      </c>
    </row>
    <row r="1836" spans="1:29" x14ac:dyDescent="0.3">
      <c r="A1836" s="1" t="s">
        <v>29</v>
      </c>
      <c r="B1836" t="s">
        <v>86</v>
      </c>
      <c r="C1836" t="s">
        <v>4762</v>
      </c>
      <c r="D1836" t="s">
        <v>257</v>
      </c>
      <c r="E1836">
        <v>5</v>
      </c>
      <c r="F1836" t="s">
        <v>129</v>
      </c>
      <c r="G1836" t="s">
        <v>395</v>
      </c>
      <c r="H1836" t="s">
        <v>35</v>
      </c>
      <c r="I1836" t="s">
        <v>2940</v>
      </c>
      <c r="J1836" t="s">
        <v>172</v>
      </c>
      <c r="K1836" t="s">
        <v>5400</v>
      </c>
      <c r="L1836" t="s">
        <v>5401</v>
      </c>
      <c r="M1836" t="s">
        <v>677</v>
      </c>
      <c r="N1836" t="s">
        <v>84</v>
      </c>
      <c r="O1836">
        <v>29911</v>
      </c>
      <c r="P1836">
        <v>32747</v>
      </c>
      <c r="Q1836" t="s">
        <v>41</v>
      </c>
      <c r="R1836">
        <v>154</v>
      </c>
      <c r="S1836" s="2">
        <v>45330</v>
      </c>
      <c r="T1836" t="s">
        <v>42</v>
      </c>
      <c r="U1836">
        <v>0</v>
      </c>
      <c r="V1836" t="s">
        <v>71</v>
      </c>
      <c r="W1836">
        <v>720</v>
      </c>
      <c r="X1836" t="s">
        <v>44</v>
      </c>
      <c r="Y1836" t="s">
        <v>72</v>
      </c>
      <c r="Z1836">
        <v>0</v>
      </c>
      <c r="AA1836">
        <v>144</v>
      </c>
      <c r="AB1836">
        <v>31876</v>
      </c>
      <c r="AC1836" t="s">
        <v>46</v>
      </c>
    </row>
    <row r="1837" spans="1:29" x14ac:dyDescent="0.3">
      <c r="A1837" s="1" t="s">
        <v>29</v>
      </c>
      <c r="B1837" t="s">
        <v>393</v>
      </c>
      <c r="C1837" t="s">
        <v>873</v>
      </c>
      <c r="D1837" t="s">
        <v>236</v>
      </c>
      <c r="E1837">
        <v>1</v>
      </c>
      <c r="F1837" t="s">
        <v>271</v>
      </c>
      <c r="G1837" t="s">
        <v>495</v>
      </c>
      <c r="H1837" t="s">
        <v>79</v>
      </c>
      <c r="I1837" t="s">
        <v>1940</v>
      </c>
      <c r="J1837" t="s">
        <v>1233</v>
      </c>
      <c r="K1837" t="s">
        <v>5402</v>
      </c>
      <c r="L1837" t="s">
        <v>5403</v>
      </c>
      <c r="M1837" t="s">
        <v>948</v>
      </c>
      <c r="N1837" t="s">
        <v>84</v>
      </c>
      <c r="O1837">
        <v>18187</v>
      </c>
      <c r="P1837">
        <v>21829</v>
      </c>
      <c r="Q1837" t="s">
        <v>59</v>
      </c>
      <c r="R1837">
        <v>489</v>
      </c>
      <c r="S1837" s="2">
        <v>44533</v>
      </c>
      <c r="T1837" s="2">
        <v>44547</v>
      </c>
      <c r="U1837">
        <v>49681</v>
      </c>
      <c r="V1837" t="s">
        <v>106</v>
      </c>
      <c r="W1837">
        <v>703</v>
      </c>
      <c r="X1837" t="s">
        <v>60</v>
      </c>
      <c r="Y1837" t="s">
        <v>72</v>
      </c>
      <c r="Z1837">
        <v>0</v>
      </c>
      <c r="AA1837">
        <v>923</v>
      </c>
      <c r="AB1837">
        <v>19362</v>
      </c>
      <c r="AC1837" t="s">
        <v>46</v>
      </c>
    </row>
    <row r="1838" spans="1:29" x14ac:dyDescent="0.3">
      <c r="A1838" s="1" t="s">
        <v>47</v>
      </c>
      <c r="B1838" t="s">
        <v>117</v>
      </c>
      <c r="C1838" t="s">
        <v>118</v>
      </c>
      <c r="D1838" t="s">
        <v>169</v>
      </c>
      <c r="E1838">
        <v>7</v>
      </c>
      <c r="F1838" t="s">
        <v>64</v>
      </c>
      <c r="G1838" t="s">
        <v>1152</v>
      </c>
      <c r="H1838" t="s">
        <v>35</v>
      </c>
      <c r="I1838" t="s">
        <v>662</v>
      </c>
      <c r="J1838" t="s">
        <v>287</v>
      </c>
      <c r="K1838" t="s">
        <v>5404</v>
      </c>
      <c r="L1838" t="s">
        <v>5405</v>
      </c>
      <c r="M1838" t="s">
        <v>248</v>
      </c>
      <c r="N1838" t="s">
        <v>94</v>
      </c>
      <c r="O1838">
        <v>11606</v>
      </c>
      <c r="P1838">
        <v>15998</v>
      </c>
      <c r="Q1838" t="s">
        <v>41</v>
      </c>
      <c r="R1838">
        <v>864</v>
      </c>
      <c r="S1838" s="2">
        <v>44563</v>
      </c>
      <c r="T1838" s="2">
        <v>44593</v>
      </c>
      <c r="U1838">
        <v>0</v>
      </c>
      <c r="V1838" t="s">
        <v>106</v>
      </c>
      <c r="W1838">
        <v>659</v>
      </c>
      <c r="X1838" t="s">
        <v>60</v>
      </c>
      <c r="Y1838" t="s">
        <v>72</v>
      </c>
      <c r="Z1838">
        <v>0</v>
      </c>
      <c r="AA1838">
        <v>218</v>
      </c>
      <c r="AB1838">
        <v>12994</v>
      </c>
      <c r="AC1838" t="s">
        <v>46</v>
      </c>
    </row>
    <row r="1839" spans="1:29" x14ac:dyDescent="0.3">
      <c r="A1839" s="1" t="s">
        <v>29</v>
      </c>
      <c r="B1839" t="s">
        <v>86</v>
      </c>
      <c r="C1839" t="s">
        <v>4638</v>
      </c>
      <c r="D1839" t="s">
        <v>32</v>
      </c>
      <c r="E1839">
        <v>5</v>
      </c>
      <c r="F1839" t="s">
        <v>33</v>
      </c>
      <c r="G1839" t="s">
        <v>170</v>
      </c>
      <c r="H1839" t="s">
        <v>79</v>
      </c>
      <c r="I1839" t="s">
        <v>1769</v>
      </c>
      <c r="J1839" t="s">
        <v>1368</v>
      </c>
      <c r="K1839" t="s">
        <v>5406</v>
      </c>
      <c r="L1839" t="s">
        <v>5407</v>
      </c>
      <c r="M1839" t="s">
        <v>1691</v>
      </c>
      <c r="N1839" t="s">
        <v>94</v>
      </c>
      <c r="O1839">
        <v>25247</v>
      </c>
      <c r="P1839">
        <v>28075</v>
      </c>
      <c r="Q1839" t="s">
        <v>59</v>
      </c>
      <c r="R1839">
        <v>641</v>
      </c>
      <c r="S1839" s="2">
        <v>44803</v>
      </c>
      <c r="T1839" t="s">
        <v>42</v>
      </c>
      <c r="U1839">
        <v>17565</v>
      </c>
      <c r="V1839" t="s">
        <v>85</v>
      </c>
      <c r="W1839">
        <v>467</v>
      </c>
      <c r="X1839" t="s">
        <v>44</v>
      </c>
      <c r="Y1839" t="s">
        <v>45</v>
      </c>
      <c r="Z1839">
        <v>0</v>
      </c>
      <c r="AA1839">
        <v>528</v>
      </c>
      <c r="AB1839">
        <v>25504</v>
      </c>
      <c r="AC1839" t="s">
        <v>73</v>
      </c>
    </row>
    <row r="1840" spans="1:29" x14ac:dyDescent="0.3">
      <c r="A1840" s="1" t="s">
        <v>29</v>
      </c>
      <c r="B1840" t="s">
        <v>363</v>
      </c>
      <c r="C1840" t="s">
        <v>4932</v>
      </c>
      <c r="D1840" t="s">
        <v>185</v>
      </c>
      <c r="E1840">
        <v>1</v>
      </c>
      <c r="F1840" t="s">
        <v>51</v>
      </c>
      <c r="G1840" t="s">
        <v>710</v>
      </c>
      <c r="H1840" t="s">
        <v>79</v>
      </c>
      <c r="I1840" t="s">
        <v>1043</v>
      </c>
      <c r="J1840" t="s">
        <v>3252</v>
      </c>
      <c r="K1840" t="s">
        <v>5408</v>
      </c>
      <c r="L1840" t="s">
        <v>5409</v>
      </c>
      <c r="M1840" t="s">
        <v>369</v>
      </c>
      <c r="N1840" t="s">
        <v>58</v>
      </c>
      <c r="O1840">
        <v>19982</v>
      </c>
      <c r="P1840">
        <v>22145</v>
      </c>
      <c r="Q1840" t="s">
        <v>95</v>
      </c>
      <c r="R1840">
        <v>84</v>
      </c>
      <c r="S1840" s="2">
        <v>44876</v>
      </c>
      <c r="T1840" t="s">
        <v>42</v>
      </c>
      <c r="U1840">
        <v>0</v>
      </c>
      <c r="V1840" t="s">
        <v>106</v>
      </c>
      <c r="W1840">
        <v>782</v>
      </c>
      <c r="X1840" t="s">
        <v>44</v>
      </c>
      <c r="Y1840" t="s">
        <v>61</v>
      </c>
      <c r="Z1840">
        <v>2037</v>
      </c>
      <c r="AA1840">
        <v>119</v>
      </c>
      <c r="AB1840">
        <v>21884</v>
      </c>
      <c r="AC1840" t="s">
        <v>73</v>
      </c>
    </row>
    <row r="1841" spans="1:29" x14ac:dyDescent="0.3">
      <c r="A1841" s="1" t="s">
        <v>47</v>
      </c>
      <c r="B1841" t="s">
        <v>117</v>
      </c>
      <c r="C1841" t="s">
        <v>976</v>
      </c>
      <c r="D1841" t="s">
        <v>257</v>
      </c>
      <c r="E1841">
        <v>6</v>
      </c>
      <c r="F1841" t="s">
        <v>129</v>
      </c>
      <c r="G1841" t="s">
        <v>700</v>
      </c>
      <c r="H1841" t="s">
        <v>79</v>
      </c>
      <c r="I1841" t="s">
        <v>464</v>
      </c>
      <c r="J1841" t="s">
        <v>1509</v>
      </c>
      <c r="K1841" t="s">
        <v>5410</v>
      </c>
      <c r="L1841" t="s">
        <v>5411</v>
      </c>
      <c r="M1841" t="s">
        <v>1311</v>
      </c>
      <c r="N1841" t="s">
        <v>58</v>
      </c>
      <c r="O1841">
        <v>11792</v>
      </c>
      <c r="P1841">
        <v>15600</v>
      </c>
      <c r="Q1841" t="s">
        <v>41</v>
      </c>
      <c r="R1841">
        <v>967</v>
      </c>
      <c r="S1841" s="2">
        <v>44780</v>
      </c>
      <c r="T1841" s="2">
        <v>44789</v>
      </c>
      <c r="U1841">
        <v>0</v>
      </c>
      <c r="V1841" t="s">
        <v>43</v>
      </c>
      <c r="W1841">
        <v>749</v>
      </c>
      <c r="X1841" t="s">
        <v>60</v>
      </c>
      <c r="Y1841" t="s">
        <v>72</v>
      </c>
      <c r="Z1841">
        <v>1714</v>
      </c>
      <c r="AA1841">
        <v>873</v>
      </c>
      <c r="AB1841">
        <v>15462</v>
      </c>
      <c r="AC1841" t="s">
        <v>46</v>
      </c>
    </row>
    <row r="1842" spans="1:29" x14ac:dyDescent="0.3">
      <c r="A1842" s="1" t="s">
        <v>47</v>
      </c>
      <c r="B1842" t="s">
        <v>48</v>
      </c>
      <c r="C1842" t="s">
        <v>1355</v>
      </c>
      <c r="D1842" t="s">
        <v>50</v>
      </c>
      <c r="E1842">
        <v>2</v>
      </c>
      <c r="F1842" t="s">
        <v>120</v>
      </c>
      <c r="G1842" t="s">
        <v>586</v>
      </c>
      <c r="H1842" t="s">
        <v>79</v>
      </c>
      <c r="I1842" t="s">
        <v>679</v>
      </c>
      <c r="J1842" t="s">
        <v>3925</v>
      </c>
      <c r="K1842" t="s">
        <v>5412</v>
      </c>
      <c r="L1842" t="s">
        <v>5413</v>
      </c>
      <c r="M1842" t="s">
        <v>556</v>
      </c>
      <c r="N1842" t="s">
        <v>40</v>
      </c>
      <c r="O1842">
        <v>14442</v>
      </c>
      <c r="P1842">
        <v>16853</v>
      </c>
      <c r="Q1842" t="s">
        <v>95</v>
      </c>
      <c r="R1842">
        <v>907</v>
      </c>
      <c r="S1842" s="2">
        <v>45128</v>
      </c>
      <c r="T1842" t="s">
        <v>42</v>
      </c>
      <c r="U1842">
        <v>0</v>
      </c>
      <c r="V1842" t="s">
        <v>43</v>
      </c>
      <c r="W1842">
        <v>698</v>
      </c>
      <c r="X1842" t="s">
        <v>44</v>
      </c>
      <c r="Y1842" t="s">
        <v>45</v>
      </c>
      <c r="Z1842">
        <v>0</v>
      </c>
      <c r="AA1842">
        <v>253</v>
      </c>
      <c r="AB1842">
        <v>15781</v>
      </c>
      <c r="AC1842" t="s">
        <v>46</v>
      </c>
    </row>
    <row r="1843" spans="1:29" x14ac:dyDescent="0.3">
      <c r="A1843" s="1" t="s">
        <v>29</v>
      </c>
      <c r="B1843" t="s">
        <v>228</v>
      </c>
      <c r="C1843" t="s">
        <v>1225</v>
      </c>
      <c r="D1843" t="s">
        <v>32</v>
      </c>
      <c r="E1843">
        <v>6</v>
      </c>
      <c r="F1843" t="s">
        <v>129</v>
      </c>
      <c r="G1843" t="s">
        <v>130</v>
      </c>
      <c r="H1843" t="s">
        <v>35</v>
      </c>
      <c r="I1843" t="s">
        <v>502</v>
      </c>
      <c r="J1843" t="s">
        <v>1567</v>
      </c>
      <c r="K1843" t="s">
        <v>5414</v>
      </c>
      <c r="L1843" t="s">
        <v>5415</v>
      </c>
      <c r="M1843" t="s">
        <v>993</v>
      </c>
      <c r="N1843" t="s">
        <v>58</v>
      </c>
      <c r="O1843">
        <v>26817</v>
      </c>
      <c r="P1843">
        <v>29643</v>
      </c>
      <c r="Q1843" t="s">
        <v>95</v>
      </c>
      <c r="R1843">
        <v>900</v>
      </c>
      <c r="S1843" s="2">
        <v>44448</v>
      </c>
      <c r="T1843" t="s">
        <v>42</v>
      </c>
      <c r="U1843">
        <v>0</v>
      </c>
      <c r="V1843" t="s">
        <v>106</v>
      </c>
      <c r="W1843">
        <v>625</v>
      </c>
      <c r="X1843" t="s">
        <v>44</v>
      </c>
      <c r="Y1843" t="s">
        <v>45</v>
      </c>
      <c r="Z1843">
        <v>3837</v>
      </c>
      <c r="AA1843">
        <v>223</v>
      </c>
      <c r="AB1843">
        <v>28395</v>
      </c>
      <c r="AC1843" t="s">
        <v>46</v>
      </c>
    </row>
    <row r="1844" spans="1:29" x14ac:dyDescent="0.3">
      <c r="A1844" s="1" t="s">
        <v>29</v>
      </c>
      <c r="B1844" t="s">
        <v>541</v>
      </c>
      <c r="C1844" t="s">
        <v>1570</v>
      </c>
      <c r="D1844" t="s">
        <v>119</v>
      </c>
      <c r="E1844">
        <v>4</v>
      </c>
      <c r="F1844" t="s">
        <v>77</v>
      </c>
      <c r="G1844" t="s">
        <v>147</v>
      </c>
      <c r="H1844" t="s">
        <v>35</v>
      </c>
      <c r="I1844" t="s">
        <v>1835</v>
      </c>
      <c r="J1844" t="s">
        <v>2397</v>
      </c>
      <c r="K1844" t="s">
        <v>5416</v>
      </c>
      <c r="L1844" t="s">
        <v>5417</v>
      </c>
      <c r="M1844" t="s">
        <v>1193</v>
      </c>
      <c r="N1844" t="s">
        <v>58</v>
      </c>
      <c r="O1844">
        <v>20666</v>
      </c>
      <c r="P1844">
        <v>24037</v>
      </c>
      <c r="Q1844" t="s">
        <v>95</v>
      </c>
      <c r="R1844">
        <v>835</v>
      </c>
      <c r="S1844" s="2">
        <v>44699</v>
      </c>
      <c r="T1844" t="s">
        <v>42</v>
      </c>
      <c r="U1844">
        <v>0</v>
      </c>
      <c r="V1844" t="s">
        <v>106</v>
      </c>
      <c r="W1844">
        <v>688</v>
      </c>
      <c r="X1844" t="s">
        <v>44</v>
      </c>
      <c r="Y1844" t="s">
        <v>61</v>
      </c>
      <c r="Z1844">
        <v>4266</v>
      </c>
      <c r="AA1844">
        <v>959</v>
      </c>
      <c r="AB1844">
        <v>20953</v>
      </c>
      <c r="AC1844" t="s">
        <v>73</v>
      </c>
    </row>
    <row r="1845" spans="1:29" x14ac:dyDescent="0.3">
      <c r="A1845" s="1" t="s">
        <v>47</v>
      </c>
      <c r="B1845" t="s">
        <v>234</v>
      </c>
      <c r="C1845" t="s">
        <v>3602</v>
      </c>
      <c r="D1845" t="s">
        <v>201</v>
      </c>
      <c r="E1845">
        <v>3</v>
      </c>
      <c r="F1845" t="s">
        <v>77</v>
      </c>
      <c r="G1845" t="s">
        <v>365</v>
      </c>
      <c r="H1845" t="s">
        <v>79</v>
      </c>
      <c r="I1845" t="s">
        <v>36</v>
      </c>
      <c r="J1845" t="s">
        <v>1259</v>
      </c>
      <c r="K1845" t="s">
        <v>5418</v>
      </c>
      <c r="L1845" t="s">
        <v>5419</v>
      </c>
      <c r="M1845" t="s">
        <v>242</v>
      </c>
      <c r="N1845" t="s">
        <v>84</v>
      </c>
      <c r="O1845">
        <v>19982</v>
      </c>
      <c r="P1845">
        <v>23023</v>
      </c>
      <c r="Q1845" t="s">
        <v>59</v>
      </c>
      <c r="R1845">
        <v>52</v>
      </c>
      <c r="S1845" s="2">
        <v>44857</v>
      </c>
      <c r="T1845" s="2">
        <v>44872</v>
      </c>
      <c r="U1845">
        <v>9011</v>
      </c>
      <c r="V1845" t="s">
        <v>71</v>
      </c>
      <c r="W1845">
        <v>404</v>
      </c>
      <c r="X1845" t="s">
        <v>60</v>
      </c>
      <c r="Y1845" t="s">
        <v>61</v>
      </c>
      <c r="Z1845">
        <v>0</v>
      </c>
      <c r="AA1845">
        <v>541</v>
      </c>
      <c r="AB1845">
        <v>22315</v>
      </c>
      <c r="AC1845" t="s">
        <v>73</v>
      </c>
    </row>
    <row r="1846" spans="1:29" x14ac:dyDescent="0.3">
      <c r="A1846" s="1" t="s">
        <v>29</v>
      </c>
      <c r="B1846" t="s">
        <v>327</v>
      </c>
      <c r="C1846" t="s">
        <v>3636</v>
      </c>
      <c r="D1846" t="s">
        <v>155</v>
      </c>
      <c r="E1846">
        <v>1</v>
      </c>
      <c r="F1846" t="s">
        <v>99</v>
      </c>
      <c r="G1846" t="s">
        <v>631</v>
      </c>
      <c r="H1846" t="s">
        <v>79</v>
      </c>
      <c r="I1846" t="s">
        <v>4192</v>
      </c>
      <c r="J1846" t="s">
        <v>5420</v>
      </c>
      <c r="K1846" t="s">
        <v>5421</v>
      </c>
      <c r="L1846" t="s">
        <v>5422</v>
      </c>
      <c r="M1846" t="s">
        <v>1023</v>
      </c>
      <c r="N1846" t="s">
        <v>40</v>
      </c>
      <c r="O1846">
        <v>27117</v>
      </c>
      <c r="P1846">
        <v>30334</v>
      </c>
      <c r="Q1846" t="s">
        <v>41</v>
      </c>
      <c r="R1846">
        <v>26</v>
      </c>
      <c r="S1846" s="2">
        <v>44984</v>
      </c>
      <c r="T1846" s="2">
        <v>44998</v>
      </c>
      <c r="U1846">
        <v>0</v>
      </c>
      <c r="V1846" t="s">
        <v>43</v>
      </c>
      <c r="W1846">
        <v>658</v>
      </c>
      <c r="X1846" t="s">
        <v>60</v>
      </c>
      <c r="Y1846" t="s">
        <v>45</v>
      </c>
      <c r="Z1846">
        <v>0</v>
      </c>
      <c r="AA1846">
        <v>217</v>
      </c>
      <c r="AB1846">
        <v>28014</v>
      </c>
      <c r="AC1846" t="s">
        <v>107</v>
      </c>
    </row>
    <row r="1847" spans="1:29" x14ac:dyDescent="0.3">
      <c r="A1847" s="1" t="s">
        <v>29</v>
      </c>
      <c r="B1847" t="s">
        <v>327</v>
      </c>
      <c r="C1847" t="s">
        <v>1336</v>
      </c>
      <c r="D1847" t="s">
        <v>155</v>
      </c>
      <c r="E1847">
        <v>4</v>
      </c>
      <c r="F1847" t="s">
        <v>271</v>
      </c>
      <c r="G1847" t="s">
        <v>715</v>
      </c>
      <c r="H1847" t="s">
        <v>35</v>
      </c>
      <c r="I1847" t="s">
        <v>1625</v>
      </c>
      <c r="J1847" t="s">
        <v>3310</v>
      </c>
      <c r="K1847" t="s">
        <v>5423</v>
      </c>
      <c r="L1847" t="s">
        <v>5424</v>
      </c>
      <c r="M1847" t="s">
        <v>591</v>
      </c>
      <c r="N1847" t="s">
        <v>84</v>
      </c>
      <c r="O1847">
        <v>21668</v>
      </c>
      <c r="P1847">
        <v>25687</v>
      </c>
      <c r="Q1847" t="s">
        <v>59</v>
      </c>
      <c r="R1847">
        <v>243</v>
      </c>
      <c r="S1847" s="2">
        <v>45135</v>
      </c>
      <c r="T1847" t="s">
        <v>42</v>
      </c>
      <c r="U1847">
        <v>8162</v>
      </c>
      <c r="V1847" t="s">
        <v>85</v>
      </c>
      <c r="W1847">
        <v>597</v>
      </c>
      <c r="X1847" t="s">
        <v>44</v>
      </c>
      <c r="Y1847" t="s">
        <v>45</v>
      </c>
      <c r="Z1847">
        <v>0</v>
      </c>
      <c r="AA1847">
        <v>259</v>
      </c>
      <c r="AB1847">
        <v>24019</v>
      </c>
      <c r="AC1847" t="s">
        <v>73</v>
      </c>
    </row>
    <row r="1848" spans="1:29" x14ac:dyDescent="0.3">
      <c r="A1848" s="1" t="s">
        <v>29</v>
      </c>
      <c r="B1848" t="s">
        <v>327</v>
      </c>
      <c r="C1848" t="s">
        <v>2776</v>
      </c>
      <c r="D1848" t="s">
        <v>128</v>
      </c>
      <c r="E1848">
        <v>4</v>
      </c>
      <c r="F1848" t="s">
        <v>271</v>
      </c>
      <c r="G1848" t="s">
        <v>1110</v>
      </c>
      <c r="H1848" t="s">
        <v>79</v>
      </c>
      <c r="I1848" t="s">
        <v>496</v>
      </c>
      <c r="J1848" t="s">
        <v>113</v>
      </c>
      <c r="K1848" t="s">
        <v>5425</v>
      </c>
      <c r="L1848" t="s">
        <v>5426</v>
      </c>
      <c r="M1848" t="s">
        <v>999</v>
      </c>
      <c r="N1848" t="s">
        <v>40</v>
      </c>
      <c r="O1848">
        <v>12895</v>
      </c>
      <c r="P1848">
        <v>15636</v>
      </c>
      <c r="Q1848" t="s">
        <v>41</v>
      </c>
      <c r="R1848">
        <v>497</v>
      </c>
      <c r="S1848" s="2">
        <v>44759</v>
      </c>
      <c r="T1848" s="2">
        <v>44782</v>
      </c>
      <c r="U1848">
        <v>0</v>
      </c>
      <c r="V1848" t="s">
        <v>106</v>
      </c>
      <c r="W1848">
        <v>503</v>
      </c>
      <c r="X1848" t="s">
        <v>60</v>
      </c>
      <c r="Y1848" t="s">
        <v>45</v>
      </c>
      <c r="Z1848">
        <v>0</v>
      </c>
      <c r="AA1848">
        <v>625</v>
      </c>
      <c r="AB1848">
        <v>14668</v>
      </c>
      <c r="AC1848" t="s">
        <v>107</v>
      </c>
    </row>
    <row r="1849" spans="1:29" x14ac:dyDescent="0.3">
      <c r="A1849" s="1" t="s">
        <v>47</v>
      </c>
      <c r="B1849" t="s">
        <v>176</v>
      </c>
      <c r="C1849" t="s">
        <v>5427</v>
      </c>
      <c r="D1849" t="s">
        <v>352</v>
      </c>
      <c r="E1849">
        <v>10</v>
      </c>
      <c r="F1849" t="s">
        <v>77</v>
      </c>
      <c r="G1849" t="s">
        <v>264</v>
      </c>
      <c r="H1849" t="s">
        <v>35</v>
      </c>
      <c r="I1849" t="s">
        <v>318</v>
      </c>
      <c r="J1849" t="s">
        <v>5428</v>
      </c>
      <c r="K1849">
        <v>2989409467</v>
      </c>
      <c r="L1849" t="s">
        <v>5429</v>
      </c>
      <c r="M1849" t="s">
        <v>214</v>
      </c>
      <c r="N1849" t="s">
        <v>58</v>
      </c>
      <c r="O1849">
        <v>22226</v>
      </c>
      <c r="P1849">
        <v>26694</v>
      </c>
      <c r="Q1849" t="s">
        <v>41</v>
      </c>
      <c r="R1849">
        <v>226</v>
      </c>
      <c r="S1849" s="2">
        <v>44583</v>
      </c>
      <c r="T1849" t="s">
        <v>42</v>
      </c>
      <c r="U1849">
        <v>0</v>
      </c>
      <c r="V1849" t="s">
        <v>106</v>
      </c>
      <c r="W1849">
        <v>681</v>
      </c>
      <c r="X1849" t="s">
        <v>44</v>
      </c>
      <c r="Y1849" t="s">
        <v>72</v>
      </c>
      <c r="Z1849">
        <v>1582</v>
      </c>
      <c r="AA1849">
        <v>411</v>
      </c>
      <c r="AB1849">
        <v>24043</v>
      </c>
      <c r="AC1849" t="s">
        <v>46</v>
      </c>
    </row>
    <row r="1850" spans="1:29" x14ac:dyDescent="0.3">
      <c r="A1850" s="1" t="s">
        <v>47</v>
      </c>
      <c r="B1850" t="s">
        <v>136</v>
      </c>
      <c r="C1850" t="s">
        <v>641</v>
      </c>
      <c r="D1850" t="s">
        <v>128</v>
      </c>
      <c r="E1850">
        <v>9</v>
      </c>
      <c r="F1850" t="s">
        <v>271</v>
      </c>
      <c r="G1850" t="s">
        <v>1060</v>
      </c>
      <c r="H1850" t="s">
        <v>79</v>
      </c>
      <c r="I1850" t="s">
        <v>739</v>
      </c>
      <c r="J1850" t="s">
        <v>3344</v>
      </c>
      <c r="K1850" t="s">
        <v>5430</v>
      </c>
      <c r="L1850" t="s">
        <v>5431</v>
      </c>
      <c r="M1850" t="s">
        <v>312</v>
      </c>
      <c r="N1850" t="s">
        <v>94</v>
      </c>
      <c r="O1850">
        <v>3742</v>
      </c>
      <c r="P1850">
        <v>6767</v>
      </c>
      <c r="Q1850" t="s">
        <v>41</v>
      </c>
      <c r="R1850">
        <v>237</v>
      </c>
      <c r="S1850" s="2">
        <v>45257</v>
      </c>
      <c r="T1850" t="s">
        <v>42</v>
      </c>
      <c r="U1850">
        <v>0</v>
      </c>
      <c r="V1850" t="s">
        <v>85</v>
      </c>
      <c r="W1850">
        <v>648</v>
      </c>
      <c r="X1850" t="s">
        <v>44</v>
      </c>
      <c r="Y1850" t="s">
        <v>61</v>
      </c>
      <c r="Z1850">
        <v>0</v>
      </c>
      <c r="AA1850">
        <v>152</v>
      </c>
      <c r="AB1850">
        <v>5534</v>
      </c>
      <c r="AC1850" t="s">
        <v>46</v>
      </c>
    </row>
    <row r="1851" spans="1:29" x14ac:dyDescent="0.3">
      <c r="A1851" s="1" t="s">
        <v>47</v>
      </c>
      <c r="B1851" t="s">
        <v>592</v>
      </c>
      <c r="C1851" t="s">
        <v>2701</v>
      </c>
      <c r="D1851" t="s">
        <v>76</v>
      </c>
      <c r="E1851">
        <v>5</v>
      </c>
      <c r="F1851" t="s">
        <v>221</v>
      </c>
      <c r="G1851" t="s">
        <v>506</v>
      </c>
      <c r="H1851" t="s">
        <v>79</v>
      </c>
      <c r="I1851" t="s">
        <v>636</v>
      </c>
      <c r="J1851" t="s">
        <v>5432</v>
      </c>
      <c r="K1851" t="s">
        <v>5433</v>
      </c>
      <c r="L1851" t="s">
        <v>5434</v>
      </c>
      <c r="M1851" t="s">
        <v>1449</v>
      </c>
      <c r="N1851" t="s">
        <v>94</v>
      </c>
      <c r="O1851">
        <v>24380</v>
      </c>
      <c r="P1851">
        <v>28403</v>
      </c>
      <c r="Q1851" t="s">
        <v>95</v>
      </c>
      <c r="R1851">
        <v>885</v>
      </c>
      <c r="S1851" s="2">
        <v>44567</v>
      </c>
      <c r="T1851" t="s">
        <v>42</v>
      </c>
      <c r="U1851">
        <v>0</v>
      </c>
      <c r="V1851" t="s">
        <v>85</v>
      </c>
      <c r="W1851">
        <v>456</v>
      </c>
      <c r="X1851" t="s">
        <v>44</v>
      </c>
      <c r="Y1851" t="s">
        <v>61</v>
      </c>
      <c r="Z1851">
        <v>0</v>
      </c>
      <c r="AA1851">
        <v>960</v>
      </c>
      <c r="AB1851">
        <v>27688</v>
      </c>
      <c r="AC1851" t="s">
        <v>107</v>
      </c>
    </row>
    <row r="1852" spans="1:29" x14ac:dyDescent="0.3">
      <c r="A1852" s="1" t="s">
        <v>47</v>
      </c>
      <c r="B1852" t="s">
        <v>176</v>
      </c>
      <c r="C1852" t="s">
        <v>422</v>
      </c>
      <c r="D1852" t="s">
        <v>387</v>
      </c>
      <c r="E1852">
        <v>10</v>
      </c>
      <c r="F1852" t="s">
        <v>77</v>
      </c>
      <c r="G1852" t="s">
        <v>202</v>
      </c>
      <c r="H1852" t="s">
        <v>79</v>
      </c>
      <c r="I1852" t="s">
        <v>464</v>
      </c>
      <c r="J1852" t="s">
        <v>4457</v>
      </c>
      <c r="K1852" t="s">
        <v>5435</v>
      </c>
      <c r="L1852" t="s">
        <v>5436</v>
      </c>
      <c r="M1852" t="s">
        <v>887</v>
      </c>
      <c r="N1852" t="s">
        <v>94</v>
      </c>
      <c r="O1852">
        <v>19436</v>
      </c>
      <c r="P1852">
        <v>24118</v>
      </c>
      <c r="Q1852" t="s">
        <v>41</v>
      </c>
      <c r="R1852">
        <v>948</v>
      </c>
      <c r="S1852" s="2">
        <v>45003</v>
      </c>
      <c r="T1852" t="s">
        <v>42</v>
      </c>
      <c r="U1852">
        <v>0</v>
      </c>
      <c r="V1852" t="s">
        <v>71</v>
      </c>
      <c r="W1852">
        <v>511</v>
      </c>
      <c r="X1852" t="s">
        <v>44</v>
      </c>
      <c r="Y1852" t="s">
        <v>45</v>
      </c>
      <c r="Z1852">
        <v>0</v>
      </c>
      <c r="AA1852">
        <v>67</v>
      </c>
      <c r="AB1852">
        <v>19697</v>
      </c>
      <c r="AC1852" t="s">
        <v>107</v>
      </c>
    </row>
    <row r="1853" spans="1:29" x14ac:dyDescent="0.3">
      <c r="A1853" s="1" t="s">
        <v>29</v>
      </c>
      <c r="B1853" t="s">
        <v>30</v>
      </c>
      <c r="C1853" t="s">
        <v>263</v>
      </c>
      <c r="D1853" t="s">
        <v>50</v>
      </c>
      <c r="E1853">
        <v>8</v>
      </c>
      <c r="F1853" t="s">
        <v>99</v>
      </c>
      <c r="G1853" t="s">
        <v>558</v>
      </c>
      <c r="H1853" t="s">
        <v>35</v>
      </c>
      <c r="I1853" t="s">
        <v>2400</v>
      </c>
      <c r="J1853" t="s">
        <v>553</v>
      </c>
      <c r="K1853" t="s">
        <v>5437</v>
      </c>
      <c r="L1853" t="s">
        <v>5438</v>
      </c>
      <c r="M1853" t="s">
        <v>1307</v>
      </c>
      <c r="N1853" t="s">
        <v>58</v>
      </c>
      <c r="O1853">
        <v>15585</v>
      </c>
      <c r="P1853">
        <v>18860</v>
      </c>
      <c r="Q1853" t="s">
        <v>95</v>
      </c>
      <c r="R1853">
        <v>497</v>
      </c>
      <c r="S1853" s="2">
        <v>44294</v>
      </c>
      <c r="T1853" t="s">
        <v>42</v>
      </c>
      <c r="U1853">
        <v>0</v>
      </c>
      <c r="V1853" t="s">
        <v>43</v>
      </c>
      <c r="W1853">
        <v>640</v>
      </c>
      <c r="X1853" t="s">
        <v>44</v>
      </c>
      <c r="Y1853" t="s">
        <v>61</v>
      </c>
      <c r="Z1853">
        <v>3297</v>
      </c>
      <c r="AA1853">
        <v>335</v>
      </c>
      <c r="AB1853">
        <v>16779</v>
      </c>
      <c r="AC1853" t="s">
        <v>107</v>
      </c>
    </row>
    <row r="1854" spans="1:29" x14ac:dyDescent="0.3">
      <c r="A1854" s="1" t="s">
        <v>29</v>
      </c>
      <c r="B1854" t="s">
        <v>96</v>
      </c>
      <c r="C1854" t="s">
        <v>2973</v>
      </c>
      <c r="D1854" t="s">
        <v>119</v>
      </c>
      <c r="E1854">
        <v>8</v>
      </c>
      <c r="F1854" t="s">
        <v>64</v>
      </c>
      <c r="G1854" t="s">
        <v>258</v>
      </c>
      <c r="H1854" t="s">
        <v>79</v>
      </c>
      <c r="I1854" t="s">
        <v>1055</v>
      </c>
      <c r="J1854" t="s">
        <v>3919</v>
      </c>
      <c r="K1854" t="s">
        <v>5439</v>
      </c>
      <c r="L1854" t="s">
        <v>5440</v>
      </c>
      <c r="M1854" t="s">
        <v>1500</v>
      </c>
      <c r="N1854" t="s">
        <v>94</v>
      </c>
      <c r="O1854">
        <v>4981</v>
      </c>
      <c r="P1854">
        <v>8669</v>
      </c>
      <c r="Q1854" t="s">
        <v>41</v>
      </c>
      <c r="R1854">
        <v>123</v>
      </c>
      <c r="S1854" s="2">
        <v>44320</v>
      </c>
      <c r="T1854" t="s">
        <v>42</v>
      </c>
      <c r="U1854">
        <v>0</v>
      </c>
      <c r="V1854" t="s">
        <v>106</v>
      </c>
      <c r="W1854">
        <v>566</v>
      </c>
      <c r="X1854" t="s">
        <v>44</v>
      </c>
      <c r="Y1854" t="s">
        <v>61</v>
      </c>
      <c r="Z1854">
        <v>0</v>
      </c>
      <c r="AA1854">
        <v>984</v>
      </c>
      <c r="AB1854">
        <v>5881</v>
      </c>
      <c r="AC1854" t="s">
        <v>46</v>
      </c>
    </row>
    <row r="1855" spans="1:29" x14ac:dyDescent="0.3">
      <c r="A1855" s="1" t="s">
        <v>47</v>
      </c>
      <c r="B1855" t="s">
        <v>161</v>
      </c>
      <c r="C1855" t="s">
        <v>1692</v>
      </c>
      <c r="D1855" t="s">
        <v>128</v>
      </c>
      <c r="E1855">
        <v>5</v>
      </c>
      <c r="F1855" t="s">
        <v>271</v>
      </c>
      <c r="G1855" t="s">
        <v>715</v>
      </c>
      <c r="H1855" t="s">
        <v>35</v>
      </c>
      <c r="I1855" t="s">
        <v>935</v>
      </c>
      <c r="J1855" t="s">
        <v>637</v>
      </c>
      <c r="K1855" t="s">
        <v>5441</v>
      </c>
      <c r="L1855" t="s">
        <v>5442</v>
      </c>
      <c r="M1855" t="s">
        <v>618</v>
      </c>
      <c r="N1855" t="s">
        <v>94</v>
      </c>
      <c r="O1855">
        <v>4498</v>
      </c>
      <c r="P1855">
        <v>6985</v>
      </c>
      <c r="Q1855" t="s">
        <v>59</v>
      </c>
      <c r="R1855">
        <v>393</v>
      </c>
      <c r="S1855" s="2">
        <v>45178</v>
      </c>
      <c r="T1855" s="2">
        <v>45184</v>
      </c>
      <c r="U1855">
        <v>762</v>
      </c>
      <c r="V1855" t="s">
        <v>106</v>
      </c>
      <c r="W1855">
        <v>458</v>
      </c>
      <c r="X1855" t="s">
        <v>60</v>
      </c>
      <c r="Y1855" t="s">
        <v>72</v>
      </c>
      <c r="Z1855">
        <v>0</v>
      </c>
      <c r="AA1855">
        <v>296</v>
      </c>
      <c r="AB1855">
        <v>6761</v>
      </c>
      <c r="AC1855" t="s">
        <v>107</v>
      </c>
    </row>
    <row r="1856" spans="1:29" x14ac:dyDescent="0.3">
      <c r="A1856" s="1" t="s">
        <v>47</v>
      </c>
      <c r="B1856" t="s">
        <v>145</v>
      </c>
      <c r="C1856" t="s">
        <v>547</v>
      </c>
      <c r="D1856" t="s">
        <v>257</v>
      </c>
      <c r="E1856">
        <v>4</v>
      </c>
      <c r="F1856" t="s">
        <v>271</v>
      </c>
      <c r="G1856" t="s">
        <v>340</v>
      </c>
      <c r="H1856" t="s">
        <v>79</v>
      </c>
      <c r="I1856" t="s">
        <v>4192</v>
      </c>
      <c r="J1856" t="s">
        <v>2655</v>
      </c>
      <c r="K1856" t="s">
        <v>5443</v>
      </c>
      <c r="L1856" t="s">
        <v>5444</v>
      </c>
      <c r="M1856" t="s">
        <v>499</v>
      </c>
      <c r="N1856" t="s">
        <v>94</v>
      </c>
      <c r="O1856">
        <v>13336</v>
      </c>
      <c r="P1856">
        <v>17523</v>
      </c>
      <c r="Q1856" t="s">
        <v>41</v>
      </c>
      <c r="R1856">
        <v>181</v>
      </c>
      <c r="S1856" s="2">
        <v>44790</v>
      </c>
      <c r="T1856" t="s">
        <v>42</v>
      </c>
      <c r="U1856">
        <v>0</v>
      </c>
      <c r="V1856" t="s">
        <v>85</v>
      </c>
      <c r="W1856">
        <v>827</v>
      </c>
      <c r="X1856" t="s">
        <v>44</v>
      </c>
      <c r="Y1856" t="s">
        <v>72</v>
      </c>
      <c r="Z1856">
        <v>0</v>
      </c>
      <c r="AA1856">
        <v>473</v>
      </c>
      <c r="AB1856">
        <v>14520</v>
      </c>
      <c r="AC1856" t="s">
        <v>46</v>
      </c>
    </row>
    <row r="1857" spans="1:29" x14ac:dyDescent="0.3">
      <c r="A1857" s="1" t="s">
        <v>29</v>
      </c>
      <c r="B1857" t="s">
        <v>363</v>
      </c>
      <c r="C1857" t="s">
        <v>770</v>
      </c>
      <c r="D1857" t="s">
        <v>236</v>
      </c>
      <c r="E1857">
        <v>1</v>
      </c>
      <c r="F1857" t="s">
        <v>120</v>
      </c>
      <c r="G1857" t="s">
        <v>1533</v>
      </c>
      <c r="H1857" t="s">
        <v>35</v>
      </c>
      <c r="I1857" t="s">
        <v>2725</v>
      </c>
      <c r="J1857" t="s">
        <v>1652</v>
      </c>
      <c r="K1857" t="s">
        <v>5445</v>
      </c>
      <c r="L1857" t="s">
        <v>5446</v>
      </c>
      <c r="M1857" t="s">
        <v>456</v>
      </c>
      <c r="N1857" t="s">
        <v>40</v>
      </c>
      <c r="O1857">
        <v>18277</v>
      </c>
      <c r="P1857">
        <v>22010</v>
      </c>
      <c r="Q1857" t="s">
        <v>95</v>
      </c>
      <c r="R1857">
        <v>664</v>
      </c>
      <c r="S1857" s="2">
        <v>44925</v>
      </c>
      <c r="T1857" s="2">
        <v>44934</v>
      </c>
      <c r="U1857">
        <v>0</v>
      </c>
      <c r="V1857" t="s">
        <v>43</v>
      </c>
      <c r="W1857">
        <v>554</v>
      </c>
      <c r="X1857" t="s">
        <v>60</v>
      </c>
      <c r="Y1857" t="s">
        <v>45</v>
      </c>
      <c r="Z1857">
        <v>0</v>
      </c>
      <c r="AA1857">
        <v>524</v>
      </c>
      <c r="AB1857">
        <v>19224</v>
      </c>
      <c r="AC1857" t="s">
        <v>73</v>
      </c>
    </row>
    <row r="1858" spans="1:29" x14ac:dyDescent="0.3">
      <c r="A1858" s="1" t="s">
        <v>47</v>
      </c>
      <c r="B1858" t="s">
        <v>234</v>
      </c>
      <c r="C1858" t="s">
        <v>304</v>
      </c>
      <c r="D1858" t="s">
        <v>257</v>
      </c>
      <c r="E1858">
        <v>8</v>
      </c>
      <c r="F1858" t="s">
        <v>129</v>
      </c>
      <c r="G1858" t="s">
        <v>395</v>
      </c>
      <c r="H1858" t="s">
        <v>35</v>
      </c>
      <c r="I1858" t="s">
        <v>5447</v>
      </c>
      <c r="J1858" t="s">
        <v>2875</v>
      </c>
      <c r="K1858" t="s">
        <v>5448</v>
      </c>
      <c r="L1858" t="s">
        <v>5449</v>
      </c>
      <c r="M1858" t="s">
        <v>810</v>
      </c>
      <c r="N1858" t="s">
        <v>58</v>
      </c>
      <c r="O1858">
        <v>8257</v>
      </c>
      <c r="P1858">
        <v>12751</v>
      </c>
      <c r="Q1858" t="s">
        <v>95</v>
      </c>
      <c r="R1858">
        <v>339</v>
      </c>
      <c r="S1858" s="2">
        <v>45216</v>
      </c>
      <c r="T1858" t="s">
        <v>42</v>
      </c>
      <c r="U1858">
        <v>0</v>
      </c>
      <c r="V1858" t="s">
        <v>43</v>
      </c>
      <c r="W1858">
        <v>585</v>
      </c>
      <c r="X1858" t="s">
        <v>44</v>
      </c>
      <c r="Y1858" t="s">
        <v>45</v>
      </c>
      <c r="Z1858">
        <v>1437</v>
      </c>
      <c r="AA1858">
        <v>844</v>
      </c>
      <c r="AB1858">
        <v>9272</v>
      </c>
      <c r="AC1858" t="s">
        <v>107</v>
      </c>
    </row>
    <row r="1859" spans="1:29" x14ac:dyDescent="0.3">
      <c r="A1859" s="1" t="s">
        <v>29</v>
      </c>
      <c r="B1859" t="s">
        <v>363</v>
      </c>
      <c r="C1859" t="s">
        <v>2177</v>
      </c>
      <c r="D1859" t="s">
        <v>110</v>
      </c>
      <c r="E1859">
        <v>3</v>
      </c>
      <c r="F1859" t="s">
        <v>120</v>
      </c>
      <c r="G1859" t="s">
        <v>194</v>
      </c>
      <c r="H1859" t="s">
        <v>79</v>
      </c>
      <c r="I1859" t="s">
        <v>305</v>
      </c>
      <c r="J1859" t="s">
        <v>2066</v>
      </c>
      <c r="K1859" t="s">
        <v>5450</v>
      </c>
      <c r="L1859" t="s">
        <v>5451</v>
      </c>
      <c r="M1859" t="s">
        <v>705</v>
      </c>
      <c r="N1859" t="s">
        <v>94</v>
      </c>
      <c r="O1859">
        <v>5041</v>
      </c>
      <c r="P1859">
        <v>9895</v>
      </c>
      <c r="Q1859" t="s">
        <v>95</v>
      </c>
      <c r="R1859">
        <v>659</v>
      </c>
      <c r="S1859" s="2">
        <v>44875</v>
      </c>
      <c r="T1859" s="2">
        <v>44882</v>
      </c>
      <c r="U1859">
        <v>0</v>
      </c>
      <c r="V1859" t="s">
        <v>106</v>
      </c>
      <c r="W1859">
        <v>717</v>
      </c>
      <c r="X1859" t="s">
        <v>60</v>
      </c>
      <c r="Y1859" t="s">
        <v>45</v>
      </c>
      <c r="Z1859">
        <v>0</v>
      </c>
      <c r="AA1859">
        <v>577</v>
      </c>
      <c r="AB1859">
        <v>9417</v>
      </c>
      <c r="AC1859" t="s">
        <v>46</v>
      </c>
    </row>
    <row r="1860" spans="1:29" x14ac:dyDescent="0.3">
      <c r="A1860" s="1" t="s">
        <v>47</v>
      </c>
      <c r="B1860" t="s">
        <v>145</v>
      </c>
      <c r="C1860" t="s">
        <v>1527</v>
      </c>
      <c r="D1860" t="s">
        <v>185</v>
      </c>
      <c r="E1860">
        <v>7</v>
      </c>
      <c r="F1860" t="s">
        <v>99</v>
      </c>
      <c r="G1860" t="s">
        <v>950</v>
      </c>
      <c r="H1860" t="s">
        <v>79</v>
      </c>
      <c r="I1860" t="s">
        <v>1441</v>
      </c>
      <c r="J1860" t="s">
        <v>5452</v>
      </c>
      <c r="K1860">
        <v>4474902568</v>
      </c>
      <c r="L1860" t="s">
        <v>5453</v>
      </c>
      <c r="M1860" t="s">
        <v>152</v>
      </c>
      <c r="N1860" t="s">
        <v>84</v>
      </c>
      <c r="O1860">
        <v>7874</v>
      </c>
      <c r="P1860">
        <v>10027</v>
      </c>
      <c r="Q1860" t="s">
        <v>41</v>
      </c>
      <c r="R1860">
        <v>51</v>
      </c>
      <c r="S1860" s="2">
        <v>45103</v>
      </c>
      <c r="T1860" t="s">
        <v>42</v>
      </c>
      <c r="U1860">
        <v>0</v>
      </c>
      <c r="V1860" t="s">
        <v>71</v>
      </c>
      <c r="W1860">
        <v>758</v>
      </c>
      <c r="X1860" t="s">
        <v>44</v>
      </c>
      <c r="Y1860" t="s">
        <v>61</v>
      </c>
      <c r="Z1860">
        <v>0</v>
      </c>
      <c r="AA1860">
        <v>663</v>
      </c>
      <c r="AB1860">
        <v>9501</v>
      </c>
      <c r="AC1860" t="s">
        <v>107</v>
      </c>
    </row>
    <row r="1861" spans="1:29" x14ac:dyDescent="0.3">
      <c r="A1861" s="1" t="s">
        <v>29</v>
      </c>
      <c r="B1861" t="s">
        <v>86</v>
      </c>
      <c r="C1861" t="s">
        <v>759</v>
      </c>
      <c r="D1861" t="s">
        <v>110</v>
      </c>
      <c r="E1861">
        <v>6</v>
      </c>
      <c r="F1861" t="s">
        <v>51</v>
      </c>
      <c r="G1861" t="s">
        <v>1069</v>
      </c>
      <c r="H1861" t="s">
        <v>35</v>
      </c>
      <c r="I1861" t="s">
        <v>1940</v>
      </c>
      <c r="J1861" t="s">
        <v>1450</v>
      </c>
      <c r="K1861" t="s">
        <v>5454</v>
      </c>
      <c r="L1861" t="s">
        <v>5455</v>
      </c>
      <c r="M1861" t="s">
        <v>2131</v>
      </c>
      <c r="N1861" t="s">
        <v>58</v>
      </c>
      <c r="O1861">
        <v>10332</v>
      </c>
      <c r="P1861">
        <v>12353</v>
      </c>
      <c r="Q1861" t="s">
        <v>59</v>
      </c>
      <c r="R1861">
        <v>346</v>
      </c>
      <c r="S1861" s="2">
        <v>45197</v>
      </c>
      <c r="T1861" t="s">
        <v>42</v>
      </c>
      <c r="U1861">
        <v>28820</v>
      </c>
      <c r="V1861" t="s">
        <v>43</v>
      </c>
      <c r="W1861">
        <v>513</v>
      </c>
      <c r="X1861" t="s">
        <v>44</v>
      </c>
      <c r="Y1861" t="s">
        <v>72</v>
      </c>
      <c r="Z1861">
        <v>1552</v>
      </c>
      <c r="AA1861">
        <v>593</v>
      </c>
      <c r="AB1861">
        <v>10989</v>
      </c>
      <c r="AC1861" t="s">
        <v>46</v>
      </c>
    </row>
    <row r="1862" spans="1:29" x14ac:dyDescent="0.3">
      <c r="A1862" s="1" t="s">
        <v>29</v>
      </c>
      <c r="B1862" t="s">
        <v>30</v>
      </c>
      <c r="C1862" t="s">
        <v>819</v>
      </c>
      <c r="D1862" t="s">
        <v>98</v>
      </c>
      <c r="E1862">
        <v>3</v>
      </c>
      <c r="F1862" t="s">
        <v>77</v>
      </c>
      <c r="G1862" t="s">
        <v>501</v>
      </c>
      <c r="H1862" t="s">
        <v>79</v>
      </c>
      <c r="I1862" t="s">
        <v>1524</v>
      </c>
      <c r="J1862" t="s">
        <v>5456</v>
      </c>
      <c r="K1862" t="s">
        <v>5457</v>
      </c>
      <c r="L1862" t="s">
        <v>5458</v>
      </c>
      <c r="M1862" t="s">
        <v>1029</v>
      </c>
      <c r="N1862" t="s">
        <v>94</v>
      </c>
      <c r="O1862">
        <v>23215</v>
      </c>
      <c r="P1862">
        <v>28099</v>
      </c>
      <c r="Q1862" t="s">
        <v>95</v>
      </c>
      <c r="R1862">
        <v>842</v>
      </c>
      <c r="S1862" s="2">
        <v>44560</v>
      </c>
      <c r="T1862" s="2">
        <v>44580</v>
      </c>
      <c r="U1862">
        <v>0</v>
      </c>
      <c r="V1862" t="s">
        <v>106</v>
      </c>
      <c r="W1862">
        <v>619</v>
      </c>
      <c r="X1862" t="s">
        <v>60</v>
      </c>
      <c r="Y1862" t="s">
        <v>72</v>
      </c>
      <c r="Z1862">
        <v>0</v>
      </c>
      <c r="AA1862">
        <v>575</v>
      </c>
      <c r="AB1862">
        <v>27692</v>
      </c>
      <c r="AC1862" t="s">
        <v>107</v>
      </c>
    </row>
    <row r="1863" spans="1:29" x14ac:dyDescent="0.3">
      <c r="A1863" s="1" t="s">
        <v>29</v>
      </c>
      <c r="B1863" t="s">
        <v>393</v>
      </c>
      <c r="C1863" t="s">
        <v>2946</v>
      </c>
      <c r="D1863" t="s">
        <v>178</v>
      </c>
      <c r="E1863">
        <v>4</v>
      </c>
      <c r="F1863" t="s">
        <v>271</v>
      </c>
      <c r="G1863" t="s">
        <v>272</v>
      </c>
      <c r="H1863" t="s">
        <v>35</v>
      </c>
      <c r="I1863" t="s">
        <v>632</v>
      </c>
      <c r="J1863" t="s">
        <v>224</v>
      </c>
      <c r="K1863" t="s">
        <v>5459</v>
      </c>
      <c r="L1863" t="s">
        <v>5460</v>
      </c>
      <c r="M1863" t="s">
        <v>399</v>
      </c>
      <c r="N1863" t="s">
        <v>94</v>
      </c>
      <c r="O1863">
        <v>11067</v>
      </c>
      <c r="P1863">
        <v>13772</v>
      </c>
      <c r="Q1863" t="s">
        <v>95</v>
      </c>
      <c r="R1863">
        <v>702</v>
      </c>
      <c r="S1863" s="2">
        <v>44740</v>
      </c>
      <c r="T1863" t="s">
        <v>42</v>
      </c>
      <c r="U1863">
        <v>0</v>
      </c>
      <c r="V1863" t="s">
        <v>85</v>
      </c>
      <c r="W1863">
        <v>781</v>
      </c>
      <c r="X1863" t="s">
        <v>44</v>
      </c>
      <c r="Y1863" t="s">
        <v>45</v>
      </c>
      <c r="Z1863">
        <v>0</v>
      </c>
      <c r="AA1863">
        <v>654</v>
      </c>
      <c r="AB1863">
        <v>12981</v>
      </c>
      <c r="AC1863" t="s">
        <v>73</v>
      </c>
    </row>
    <row r="1864" spans="1:29" x14ac:dyDescent="0.3">
      <c r="A1864" s="1" t="s">
        <v>29</v>
      </c>
      <c r="B1864" t="s">
        <v>30</v>
      </c>
      <c r="C1864" t="s">
        <v>1393</v>
      </c>
      <c r="D1864" t="s">
        <v>169</v>
      </c>
      <c r="E1864">
        <v>10</v>
      </c>
      <c r="F1864" t="s">
        <v>186</v>
      </c>
      <c r="G1864" t="s">
        <v>1504</v>
      </c>
      <c r="H1864" t="s">
        <v>35</v>
      </c>
      <c r="I1864" t="s">
        <v>36</v>
      </c>
      <c r="J1864" t="s">
        <v>5461</v>
      </c>
      <c r="K1864" t="s">
        <v>5462</v>
      </c>
      <c r="L1864" t="s">
        <v>5463</v>
      </c>
      <c r="M1864" t="s">
        <v>39</v>
      </c>
      <c r="N1864" t="s">
        <v>94</v>
      </c>
      <c r="O1864">
        <v>21702</v>
      </c>
      <c r="P1864">
        <v>26259</v>
      </c>
      <c r="Q1864" t="s">
        <v>41</v>
      </c>
      <c r="R1864">
        <v>435</v>
      </c>
      <c r="S1864" s="2">
        <v>44363</v>
      </c>
      <c r="T1864" s="2">
        <v>44371</v>
      </c>
      <c r="U1864">
        <v>0</v>
      </c>
      <c r="V1864" t="s">
        <v>106</v>
      </c>
      <c r="W1864">
        <v>612</v>
      </c>
      <c r="X1864" t="s">
        <v>60</v>
      </c>
      <c r="Y1864" t="s">
        <v>45</v>
      </c>
      <c r="Z1864">
        <v>0</v>
      </c>
      <c r="AA1864">
        <v>181</v>
      </c>
      <c r="AB1864">
        <v>22226</v>
      </c>
      <c r="AC1864" t="s">
        <v>73</v>
      </c>
    </row>
    <row r="1865" spans="1:29" x14ac:dyDescent="0.3">
      <c r="A1865" s="1" t="s">
        <v>29</v>
      </c>
      <c r="B1865" t="s">
        <v>363</v>
      </c>
      <c r="C1865" t="s">
        <v>488</v>
      </c>
      <c r="D1865" t="s">
        <v>50</v>
      </c>
      <c r="E1865">
        <v>5</v>
      </c>
      <c r="F1865" t="s">
        <v>186</v>
      </c>
      <c r="G1865" t="s">
        <v>1504</v>
      </c>
      <c r="H1865" t="s">
        <v>79</v>
      </c>
      <c r="I1865" t="s">
        <v>3221</v>
      </c>
      <c r="J1865" t="s">
        <v>157</v>
      </c>
      <c r="K1865" t="s">
        <v>5464</v>
      </c>
      <c r="L1865" t="s">
        <v>5465</v>
      </c>
      <c r="M1865" t="s">
        <v>511</v>
      </c>
      <c r="N1865" t="s">
        <v>58</v>
      </c>
      <c r="O1865">
        <v>8532</v>
      </c>
      <c r="P1865">
        <v>10940</v>
      </c>
      <c r="Q1865" t="s">
        <v>59</v>
      </c>
      <c r="R1865">
        <v>279</v>
      </c>
      <c r="S1865" s="2">
        <v>45041</v>
      </c>
      <c r="T1865" t="s">
        <v>42</v>
      </c>
      <c r="U1865">
        <v>11087</v>
      </c>
      <c r="V1865" t="s">
        <v>71</v>
      </c>
      <c r="W1865">
        <v>787</v>
      </c>
      <c r="X1865" t="s">
        <v>44</v>
      </c>
      <c r="Y1865" t="s">
        <v>72</v>
      </c>
      <c r="Z1865">
        <v>1271</v>
      </c>
      <c r="AA1865">
        <v>289</v>
      </c>
      <c r="AB1865">
        <v>9422</v>
      </c>
      <c r="AC1865" t="s">
        <v>46</v>
      </c>
    </row>
    <row r="1866" spans="1:29" x14ac:dyDescent="0.3">
      <c r="A1866" s="1" t="s">
        <v>47</v>
      </c>
      <c r="B1866" t="s">
        <v>136</v>
      </c>
      <c r="C1866" t="s">
        <v>2546</v>
      </c>
      <c r="D1866" t="s">
        <v>128</v>
      </c>
      <c r="E1866">
        <v>6</v>
      </c>
      <c r="F1866" t="s">
        <v>64</v>
      </c>
      <c r="G1866" t="s">
        <v>433</v>
      </c>
      <c r="H1866" t="s">
        <v>35</v>
      </c>
      <c r="I1866" t="s">
        <v>1841</v>
      </c>
      <c r="J1866" t="s">
        <v>2629</v>
      </c>
      <c r="K1866" t="s">
        <v>5466</v>
      </c>
      <c r="L1866" t="s">
        <v>5467</v>
      </c>
      <c r="M1866" t="s">
        <v>1847</v>
      </c>
      <c r="N1866" t="s">
        <v>40</v>
      </c>
      <c r="O1866">
        <v>13166</v>
      </c>
      <c r="P1866">
        <v>16513</v>
      </c>
      <c r="Q1866" t="s">
        <v>41</v>
      </c>
      <c r="R1866">
        <v>60</v>
      </c>
      <c r="S1866" s="2">
        <v>44830</v>
      </c>
      <c r="T1866" t="s">
        <v>42</v>
      </c>
      <c r="U1866">
        <v>0</v>
      </c>
      <c r="V1866" t="s">
        <v>43</v>
      </c>
      <c r="W1866">
        <v>571</v>
      </c>
      <c r="X1866" t="s">
        <v>44</v>
      </c>
      <c r="Y1866" t="s">
        <v>61</v>
      </c>
      <c r="Z1866">
        <v>0</v>
      </c>
      <c r="AA1866">
        <v>733</v>
      </c>
      <c r="AB1866">
        <v>14121</v>
      </c>
      <c r="AC1866" t="s">
        <v>107</v>
      </c>
    </row>
    <row r="1867" spans="1:29" x14ac:dyDescent="0.3">
      <c r="A1867" s="1" t="s">
        <v>29</v>
      </c>
      <c r="B1867" t="s">
        <v>30</v>
      </c>
      <c r="C1867" t="s">
        <v>2396</v>
      </c>
      <c r="D1867" t="s">
        <v>178</v>
      </c>
      <c r="E1867">
        <v>10</v>
      </c>
      <c r="F1867" t="s">
        <v>99</v>
      </c>
      <c r="G1867" t="s">
        <v>558</v>
      </c>
      <c r="H1867" t="s">
        <v>35</v>
      </c>
      <c r="I1867" t="s">
        <v>530</v>
      </c>
      <c r="J1867" t="s">
        <v>4160</v>
      </c>
      <c r="K1867" t="s">
        <v>5468</v>
      </c>
      <c r="L1867" t="s">
        <v>5469</v>
      </c>
      <c r="M1867" t="s">
        <v>1121</v>
      </c>
      <c r="N1867" t="s">
        <v>58</v>
      </c>
      <c r="O1867">
        <v>29303</v>
      </c>
      <c r="P1867">
        <v>34280</v>
      </c>
      <c r="Q1867" t="s">
        <v>95</v>
      </c>
      <c r="R1867">
        <v>630</v>
      </c>
      <c r="S1867" s="2">
        <v>44715</v>
      </c>
      <c r="T1867" t="s">
        <v>42</v>
      </c>
      <c r="U1867">
        <v>0</v>
      </c>
      <c r="V1867" t="s">
        <v>85</v>
      </c>
      <c r="W1867">
        <v>677</v>
      </c>
      <c r="X1867" t="s">
        <v>44</v>
      </c>
      <c r="Y1867" t="s">
        <v>61</v>
      </c>
      <c r="Z1867">
        <v>4944</v>
      </c>
      <c r="AA1867">
        <v>690</v>
      </c>
      <c r="AB1867">
        <v>30323</v>
      </c>
      <c r="AC1867" t="s">
        <v>46</v>
      </c>
    </row>
    <row r="1868" spans="1:29" x14ac:dyDescent="0.3">
      <c r="A1868" s="1" t="s">
        <v>29</v>
      </c>
      <c r="B1868" t="s">
        <v>541</v>
      </c>
      <c r="C1868" t="s">
        <v>3205</v>
      </c>
      <c r="D1868" t="s">
        <v>387</v>
      </c>
      <c r="E1868">
        <v>4</v>
      </c>
      <c r="F1868" t="s">
        <v>51</v>
      </c>
      <c r="G1868" t="s">
        <v>1075</v>
      </c>
      <c r="H1868" t="s">
        <v>79</v>
      </c>
      <c r="I1868" t="s">
        <v>238</v>
      </c>
      <c r="J1868" t="s">
        <v>5343</v>
      </c>
      <c r="K1868" t="s">
        <v>5470</v>
      </c>
      <c r="L1868" t="s">
        <v>5471</v>
      </c>
      <c r="M1868" t="s">
        <v>1715</v>
      </c>
      <c r="N1868" t="s">
        <v>40</v>
      </c>
      <c r="O1868">
        <v>10045</v>
      </c>
      <c r="P1868">
        <v>14393</v>
      </c>
      <c r="Q1868" t="s">
        <v>59</v>
      </c>
      <c r="R1868">
        <v>716</v>
      </c>
      <c r="S1868" s="2">
        <v>45338</v>
      </c>
      <c r="T1868" s="2">
        <v>45365</v>
      </c>
      <c r="U1868">
        <v>21037</v>
      </c>
      <c r="V1868" t="s">
        <v>85</v>
      </c>
      <c r="W1868">
        <v>565</v>
      </c>
      <c r="X1868" t="s">
        <v>60</v>
      </c>
      <c r="Y1868" t="s">
        <v>72</v>
      </c>
      <c r="Z1868">
        <v>0</v>
      </c>
      <c r="AA1868">
        <v>826</v>
      </c>
      <c r="AB1868">
        <v>12673</v>
      </c>
      <c r="AC1868" t="s">
        <v>107</v>
      </c>
    </row>
    <row r="1869" spans="1:29" x14ac:dyDescent="0.3">
      <c r="A1869" s="1" t="s">
        <v>47</v>
      </c>
      <c r="B1869" t="s">
        <v>592</v>
      </c>
      <c r="C1869" t="s">
        <v>2444</v>
      </c>
      <c r="D1869" t="s">
        <v>50</v>
      </c>
      <c r="E1869">
        <v>6</v>
      </c>
      <c r="F1869" t="s">
        <v>51</v>
      </c>
      <c r="G1869" t="s">
        <v>1069</v>
      </c>
      <c r="H1869" t="s">
        <v>79</v>
      </c>
      <c r="I1869" t="s">
        <v>2985</v>
      </c>
      <c r="J1869" t="s">
        <v>4734</v>
      </c>
      <c r="K1869" t="s">
        <v>5472</v>
      </c>
      <c r="L1869" t="s">
        <v>5473</v>
      </c>
      <c r="M1869" t="s">
        <v>2150</v>
      </c>
      <c r="N1869" t="s">
        <v>94</v>
      </c>
      <c r="O1869">
        <v>8089</v>
      </c>
      <c r="P1869">
        <v>10378</v>
      </c>
      <c r="Q1869" t="s">
        <v>59</v>
      </c>
      <c r="R1869">
        <v>206</v>
      </c>
      <c r="S1869" s="2">
        <v>44605</v>
      </c>
      <c r="T1869" t="s">
        <v>42</v>
      </c>
      <c r="U1869">
        <v>5449</v>
      </c>
      <c r="V1869" t="s">
        <v>43</v>
      </c>
      <c r="W1869">
        <v>664</v>
      </c>
      <c r="X1869" t="s">
        <v>44</v>
      </c>
      <c r="Y1869" t="s">
        <v>45</v>
      </c>
      <c r="Z1869">
        <v>0</v>
      </c>
      <c r="AA1869">
        <v>353</v>
      </c>
      <c r="AB1869">
        <v>8896</v>
      </c>
      <c r="AC1869" t="s">
        <v>107</v>
      </c>
    </row>
    <row r="1870" spans="1:29" x14ac:dyDescent="0.3">
      <c r="A1870" s="1" t="s">
        <v>47</v>
      </c>
      <c r="B1870" t="s">
        <v>592</v>
      </c>
      <c r="C1870" t="s">
        <v>2236</v>
      </c>
      <c r="D1870" t="s">
        <v>32</v>
      </c>
      <c r="E1870">
        <v>2</v>
      </c>
      <c r="F1870" t="s">
        <v>271</v>
      </c>
      <c r="G1870" t="s">
        <v>340</v>
      </c>
      <c r="H1870" t="s">
        <v>35</v>
      </c>
      <c r="I1870" t="s">
        <v>1237</v>
      </c>
      <c r="J1870" t="s">
        <v>2214</v>
      </c>
      <c r="K1870" t="s">
        <v>5474</v>
      </c>
      <c r="L1870" t="s">
        <v>5475</v>
      </c>
      <c r="M1870" t="s">
        <v>2167</v>
      </c>
      <c r="N1870" t="s">
        <v>40</v>
      </c>
      <c r="O1870">
        <v>24507</v>
      </c>
      <c r="P1870">
        <v>29349</v>
      </c>
      <c r="Q1870" t="s">
        <v>59</v>
      </c>
      <c r="R1870">
        <v>595</v>
      </c>
      <c r="S1870" s="2">
        <v>44872</v>
      </c>
      <c r="T1870" s="2">
        <v>44881</v>
      </c>
      <c r="U1870">
        <v>18537</v>
      </c>
      <c r="V1870" t="s">
        <v>43</v>
      </c>
      <c r="W1870">
        <v>639</v>
      </c>
      <c r="X1870" t="s">
        <v>60</v>
      </c>
      <c r="Y1870" t="s">
        <v>72</v>
      </c>
      <c r="Z1870">
        <v>0</v>
      </c>
      <c r="AA1870">
        <v>867</v>
      </c>
      <c r="AB1870">
        <v>24735</v>
      </c>
      <c r="AC1870" t="s">
        <v>107</v>
      </c>
    </row>
    <row r="1871" spans="1:29" x14ac:dyDescent="0.3">
      <c r="A1871" s="1" t="s">
        <v>47</v>
      </c>
      <c r="B1871" t="s">
        <v>153</v>
      </c>
      <c r="C1871" t="s">
        <v>5476</v>
      </c>
      <c r="D1871" t="s">
        <v>201</v>
      </c>
      <c r="E1871">
        <v>4</v>
      </c>
      <c r="F1871" t="s">
        <v>51</v>
      </c>
      <c r="G1871" t="s">
        <v>345</v>
      </c>
      <c r="H1871" t="s">
        <v>79</v>
      </c>
      <c r="I1871" t="s">
        <v>1625</v>
      </c>
      <c r="J1871" t="s">
        <v>224</v>
      </c>
      <c r="K1871" t="s">
        <v>5477</v>
      </c>
      <c r="L1871" t="s">
        <v>5478</v>
      </c>
      <c r="M1871" t="s">
        <v>1707</v>
      </c>
      <c r="N1871" t="s">
        <v>84</v>
      </c>
      <c r="O1871">
        <v>16347</v>
      </c>
      <c r="P1871">
        <v>18563</v>
      </c>
      <c r="Q1871" t="s">
        <v>41</v>
      </c>
      <c r="R1871">
        <v>410</v>
      </c>
      <c r="S1871" s="2">
        <v>45066</v>
      </c>
      <c r="T1871" t="s">
        <v>42</v>
      </c>
      <c r="U1871">
        <v>0</v>
      </c>
      <c r="V1871" t="s">
        <v>106</v>
      </c>
      <c r="W1871">
        <v>586</v>
      </c>
      <c r="X1871" t="s">
        <v>44</v>
      </c>
      <c r="Y1871" t="s">
        <v>45</v>
      </c>
      <c r="Z1871">
        <v>0</v>
      </c>
      <c r="AA1871">
        <v>745</v>
      </c>
      <c r="AB1871">
        <v>16437</v>
      </c>
      <c r="AC1871" t="s">
        <v>73</v>
      </c>
    </row>
    <row r="1872" spans="1:29" x14ac:dyDescent="0.3">
      <c r="A1872" s="1" t="s">
        <v>47</v>
      </c>
      <c r="B1872" t="s">
        <v>108</v>
      </c>
      <c r="C1872" t="s">
        <v>109</v>
      </c>
      <c r="D1872" t="s">
        <v>257</v>
      </c>
      <c r="E1872">
        <v>10</v>
      </c>
      <c r="F1872" t="s">
        <v>129</v>
      </c>
      <c r="G1872" t="s">
        <v>944</v>
      </c>
      <c r="H1872" t="s">
        <v>35</v>
      </c>
      <c r="I1872" t="s">
        <v>3347</v>
      </c>
      <c r="J1872" t="s">
        <v>3174</v>
      </c>
      <c r="K1872" t="s">
        <v>5479</v>
      </c>
      <c r="L1872" t="s">
        <v>5480</v>
      </c>
      <c r="M1872" t="s">
        <v>522</v>
      </c>
      <c r="N1872" t="s">
        <v>40</v>
      </c>
      <c r="O1872">
        <v>23521</v>
      </c>
      <c r="P1872">
        <v>28288</v>
      </c>
      <c r="Q1872" t="s">
        <v>95</v>
      </c>
      <c r="R1872">
        <v>746</v>
      </c>
      <c r="S1872" s="2">
        <v>44648</v>
      </c>
      <c r="T1872" s="2">
        <v>44657</v>
      </c>
      <c r="U1872">
        <v>0</v>
      </c>
      <c r="V1872" t="s">
        <v>106</v>
      </c>
      <c r="W1872">
        <v>438</v>
      </c>
      <c r="X1872" t="s">
        <v>60</v>
      </c>
      <c r="Y1872" t="s">
        <v>61</v>
      </c>
      <c r="Z1872">
        <v>0</v>
      </c>
      <c r="AA1872">
        <v>918</v>
      </c>
      <c r="AB1872">
        <v>26958</v>
      </c>
      <c r="AC1872" t="s">
        <v>73</v>
      </c>
    </row>
    <row r="1873" spans="1:29" x14ac:dyDescent="0.3">
      <c r="A1873" s="1" t="s">
        <v>47</v>
      </c>
      <c r="B1873" t="s">
        <v>136</v>
      </c>
      <c r="C1873" t="s">
        <v>200</v>
      </c>
      <c r="D1873" t="s">
        <v>50</v>
      </c>
      <c r="E1873">
        <v>3</v>
      </c>
      <c r="F1873" t="s">
        <v>221</v>
      </c>
      <c r="G1873" t="s">
        <v>548</v>
      </c>
      <c r="H1873" t="s">
        <v>79</v>
      </c>
      <c r="I1873" t="s">
        <v>417</v>
      </c>
      <c r="J1873" t="s">
        <v>2315</v>
      </c>
      <c r="K1873">
        <v>7849435776</v>
      </c>
      <c r="L1873" t="s">
        <v>5481</v>
      </c>
      <c r="M1873" t="s">
        <v>1847</v>
      </c>
      <c r="N1873" t="s">
        <v>94</v>
      </c>
      <c r="O1873">
        <v>16087</v>
      </c>
      <c r="P1873">
        <v>19104</v>
      </c>
      <c r="Q1873" t="s">
        <v>95</v>
      </c>
      <c r="R1873">
        <v>351</v>
      </c>
      <c r="S1873" s="2">
        <v>44807</v>
      </c>
      <c r="T1873" t="s">
        <v>42</v>
      </c>
      <c r="U1873">
        <v>0</v>
      </c>
      <c r="V1873" t="s">
        <v>85</v>
      </c>
      <c r="W1873">
        <v>476</v>
      </c>
      <c r="X1873" t="s">
        <v>44</v>
      </c>
      <c r="Y1873" t="s">
        <v>72</v>
      </c>
      <c r="Z1873">
        <v>0</v>
      </c>
      <c r="AA1873">
        <v>113</v>
      </c>
      <c r="AB1873">
        <v>18865</v>
      </c>
      <c r="AC1873" t="s">
        <v>107</v>
      </c>
    </row>
    <row r="1874" spans="1:29" x14ac:dyDescent="0.3">
      <c r="A1874" s="1" t="s">
        <v>47</v>
      </c>
      <c r="B1874" t="s">
        <v>153</v>
      </c>
      <c r="C1874" t="s">
        <v>857</v>
      </c>
      <c r="D1874" t="s">
        <v>138</v>
      </c>
      <c r="E1874">
        <v>8</v>
      </c>
      <c r="F1874" t="s">
        <v>51</v>
      </c>
      <c r="G1874" t="s">
        <v>285</v>
      </c>
      <c r="H1874" t="s">
        <v>35</v>
      </c>
      <c r="I1874" t="s">
        <v>5482</v>
      </c>
      <c r="J1874" t="s">
        <v>5483</v>
      </c>
      <c r="K1874" t="s">
        <v>5484</v>
      </c>
      <c r="L1874" t="s">
        <v>1953</v>
      </c>
      <c r="M1874" t="s">
        <v>943</v>
      </c>
      <c r="N1874" t="s">
        <v>84</v>
      </c>
      <c r="O1874">
        <v>18643</v>
      </c>
      <c r="P1874">
        <v>21891</v>
      </c>
      <c r="Q1874" t="s">
        <v>59</v>
      </c>
      <c r="R1874">
        <v>567</v>
      </c>
      <c r="S1874" s="2">
        <v>44690</v>
      </c>
      <c r="T1874" t="s">
        <v>42</v>
      </c>
      <c r="U1874">
        <v>44497</v>
      </c>
      <c r="V1874" t="s">
        <v>106</v>
      </c>
      <c r="W1874">
        <v>733</v>
      </c>
      <c r="X1874" t="s">
        <v>44</v>
      </c>
      <c r="Y1874" t="s">
        <v>72</v>
      </c>
      <c r="Z1874">
        <v>0</v>
      </c>
      <c r="AA1874">
        <v>385</v>
      </c>
      <c r="AB1874">
        <v>21209</v>
      </c>
      <c r="AC1874" t="s">
        <v>73</v>
      </c>
    </row>
    <row r="1875" spans="1:29" x14ac:dyDescent="0.3">
      <c r="A1875" s="1" t="s">
        <v>47</v>
      </c>
      <c r="B1875" t="s">
        <v>145</v>
      </c>
      <c r="C1875" t="s">
        <v>146</v>
      </c>
      <c r="D1875" t="s">
        <v>387</v>
      </c>
      <c r="E1875">
        <v>8</v>
      </c>
      <c r="F1875" t="s">
        <v>129</v>
      </c>
      <c r="G1875" t="s">
        <v>298</v>
      </c>
      <c r="H1875" t="s">
        <v>35</v>
      </c>
      <c r="I1875" t="s">
        <v>5485</v>
      </c>
      <c r="J1875" t="s">
        <v>712</v>
      </c>
      <c r="K1875">
        <v>4937764222</v>
      </c>
      <c r="L1875" t="s">
        <v>5486</v>
      </c>
      <c r="M1875" t="s">
        <v>2358</v>
      </c>
      <c r="N1875" t="s">
        <v>40</v>
      </c>
      <c r="O1875">
        <v>18528</v>
      </c>
      <c r="P1875">
        <v>21265</v>
      </c>
      <c r="Q1875" t="s">
        <v>95</v>
      </c>
      <c r="R1875">
        <v>759</v>
      </c>
      <c r="S1875" s="2">
        <v>45230</v>
      </c>
      <c r="T1875" s="2">
        <v>45239</v>
      </c>
      <c r="U1875">
        <v>0</v>
      </c>
      <c r="V1875" t="s">
        <v>43</v>
      </c>
      <c r="W1875">
        <v>478</v>
      </c>
      <c r="X1875" t="s">
        <v>60</v>
      </c>
      <c r="Y1875" t="s">
        <v>72</v>
      </c>
      <c r="Z1875">
        <v>0</v>
      </c>
      <c r="AA1875">
        <v>865</v>
      </c>
      <c r="AB1875">
        <v>20395</v>
      </c>
      <c r="AC1875" t="s">
        <v>46</v>
      </c>
    </row>
    <row r="1876" spans="1:29" x14ac:dyDescent="0.3">
      <c r="A1876" s="1" t="s">
        <v>47</v>
      </c>
      <c r="B1876" t="s">
        <v>136</v>
      </c>
      <c r="C1876" t="s">
        <v>1124</v>
      </c>
      <c r="D1876" t="s">
        <v>352</v>
      </c>
      <c r="E1876">
        <v>5</v>
      </c>
      <c r="F1876" t="s">
        <v>271</v>
      </c>
      <c r="G1876" t="s">
        <v>400</v>
      </c>
      <c r="H1876" t="s">
        <v>79</v>
      </c>
      <c r="I1876" t="s">
        <v>2069</v>
      </c>
      <c r="J1876" t="s">
        <v>716</v>
      </c>
      <c r="K1876" t="s">
        <v>5487</v>
      </c>
      <c r="L1876" t="s">
        <v>5488</v>
      </c>
      <c r="M1876" t="s">
        <v>988</v>
      </c>
      <c r="N1876" t="s">
        <v>94</v>
      </c>
      <c r="O1876">
        <v>4563</v>
      </c>
      <c r="P1876">
        <v>8313</v>
      </c>
      <c r="Q1876" t="s">
        <v>41</v>
      </c>
      <c r="R1876">
        <v>876</v>
      </c>
      <c r="S1876" s="2">
        <v>44739</v>
      </c>
      <c r="T1876" s="2">
        <v>44753</v>
      </c>
      <c r="U1876">
        <v>0</v>
      </c>
      <c r="V1876" t="s">
        <v>43</v>
      </c>
      <c r="W1876">
        <v>737</v>
      </c>
      <c r="X1876" t="s">
        <v>60</v>
      </c>
      <c r="Y1876" t="s">
        <v>72</v>
      </c>
      <c r="Z1876">
        <v>0</v>
      </c>
      <c r="AA1876">
        <v>739</v>
      </c>
      <c r="AB1876">
        <v>5568</v>
      </c>
      <c r="AC1876" t="s">
        <v>73</v>
      </c>
    </row>
    <row r="1877" spans="1:29" x14ac:dyDescent="0.3">
      <c r="A1877" s="1" t="s">
        <v>47</v>
      </c>
      <c r="B1877" t="s">
        <v>153</v>
      </c>
      <c r="C1877" t="s">
        <v>339</v>
      </c>
      <c r="D1877" t="s">
        <v>119</v>
      </c>
      <c r="E1877">
        <v>4</v>
      </c>
      <c r="F1877" t="s">
        <v>221</v>
      </c>
      <c r="G1877" t="s">
        <v>222</v>
      </c>
      <c r="H1877" t="s">
        <v>79</v>
      </c>
      <c r="I1877" t="s">
        <v>423</v>
      </c>
      <c r="J1877" t="s">
        <v>3494</v>
      </c>
      <c r="K1877">
        <v>9102146058</v>
      </c>
      <c r="L1877" t="s">
        <v>5489</v>
      </c>
      <c r="M1877" t="s">
        <v>943</v>
      </c>
      <c r="N1877" t="s">
        <v>94</v>
      </c>
      <c r="O1877">
        <v>11773</v>
      </c>
      <c r="P1877">
        <v>15843</v>
      </c>
      <c r="Q1877" t="s">
        <v>95</v>
      </c>
      <c r="R1877">
        <v>474</v>
      </c>
      <c r="S1877" s="2">
        <v>44958</v>
      </c>
      <c r="T1877" t="s">
        <v>42</v>
      </c>
      <c r="U1877">
        <v>0</v>
      </c>
      <c r="V1877" t="s">
        <v>43</v>
      </c>
      <c r="W1877">
        <v>709</v>
      </c>
      <c r="X1877" t="s">
        <v>44</v>
      </c>
      <c r="Y1877" t="s">
        <v>45</v>
      </c>
      <c r="Z1877">
        <v>0</v>
      </c>
      <c r="AA1877">
        <v>677</v>
      </c>
      <c r="AB1877">
        <v>12531</v>
      </c>
      <c r="AC1877" t="s">
        <v>46</v>
      </c>
    </row>
    <row r="1878" spans="1:29" x14ac:dyDescent="0.3">
      <c r="A1878" s="1" t="s">
        <v>47</v>
      </c>
      <c r="B1878" t="s">
        <v>145</v>
      </c>
      <c r="C1878" t="s">
        <v>3466</v>
      </c>
      <c r="D1878" t="s">
        <v>169</v>
      </c>
      <c r="E1878">
        <v>1</v>
      </c>
      <c r="F1878" t="s">
        <v>120</v>
      </c>
      <c r="G1878" t="s">
        <v>329</v>
      </c>
      <c r="H1878" t="s">
        <v>79</v>
      </c>
      <c r="I1878" t="s">
        <v>490</v>
      </c>
      <c r="J1878" t="s">
        <v>657</v>
      </c>
      <c r="K1878" t="s">
        <v>5490</v>
      </c>
      <c r="L1878" t="s">
        <v>5491</v>
      </c>
      <c r="M1878" t="s">
        <v>2358</v>
      </c>
      <c r="N1878" t="s">
        <v>58</v>
      </c>
      <c r="O1878">
        <v>19687</v>
      </c>
      <c r="P1878">
        <v>22064</v>
      </c>
      <c r="Q1878" t="s">
        <v>41</v>
      </c>
      <c r="R1878">
        <v>103</v>
      </c>
      <c r="S1878" s="2">
        <v>44425</v>
      </c>
      <c r="T1878" t="s">
        <v>42</v>
      </c>
      <c r="U1878">
        <v>0</v>
      </c>
      <c r="V1878" t="s">
        <v>71</v>
      </c>
      <c r="W1878">
        <v>426</v>
      </c>
      <c r="X1878" t="s">
        <v>44</v>
      </c>
      <c r="Y1878" t="s">
        <v>45</v>
      </c>
      <c r="Z1878">
        <v>2704</v>
      </c>
      <c r="AA1878">
        <v>910</v>
      </c>
      <c r="AB1878">
        <v>21049</v>
      </c>
      <c r="AC1878" t="s">
        <v>73</v>
      </c>
    </row>
    <row r="1879" spans="1:29" x14ac:dyDescent="0.3">
      <c r="A1879" s="1" t="s">
        <v>47</v>
      </c>
      <c r="B1879" t="s">
        <v>48</v>
      </c>
      <c r="C1879" t="s">
        <v>1476</v>
      </c>
      <c r="D1879" t="s">
        <v>387</v>
      </c>
      <c r="E1879">
        <v>2</v>
      </c>
      <c r="F1879" t="s">
        <v>271</v>
      </c>
      <c r="G1879" t="s">
        <v>272</v>
      </c>
      <c r="H1879" t="s">
        <v>79</v>
      </c>
      <c r="I1879" t="s">
        <v>4450</v>
      </c>
      <c r="J1879" t="s">
        <v>748</v>
      </c>
      <c r="K1879" t="s">
        <v>5492</v>
      </c>
      <c r="L1879" t="s">
        <v>5493</v>
      </c>
      <c r="M1879" t="s">
        <v>556</v>
      </c>
      <c r="N1879" t="s">
        <v>40</v>
      </c>
      <c r="O1879">
        <v>19198</v>
      </c>
      <c r="P1879">
        <v>23792</v>
      </c>
      <c r="Q1879" t="s">
        <v>41</v>
      </c>
      <c r="R1879">
        <v>564</v>
      </c>
      <c r="S1879" s="2">
        <v>45195</v>
      </c>
      <c r="T1879" s="2">
        <v>45223</v>
      </c>
      <c r="U1879">
        <v>0</v>
      </c>
      <c r="V1879" t="s">
        <v>71</v>
      </c>
      <c r="W1879">
        <v>614</v>
      </c>
      <c r="X1879" t="s">
        <v>60</v>
      </c>
      <c r="Y1879" t="s">
        <v>72</v>
      </c>
      <c r="Z1879">
        <v>0</v>
      </c>
      <c r="AA1879">
        <v>158</v>
      </c>
      <c r="AB1879">
        <v>23539</v>
      </c>
      <c r="AC1879" t="s">
        <v>46</v>
      </c>
    </row>
    <row r="1880" spans="1:29" x14ac:dyDescent="0.3">
      <c r="A1880" s="1" t="s">
        <v>47</v>
      </c>
      <c r="B1880" t="s">
        <v>153</v>
      </c>
      <c r="C1880" t="s">
        <v>3264</v>
      </c>
      <c r="D1880" t="s">
        <v>128</v>
      </c>
      <c r="E1880">
        <v>8</v>
      </c>
      <c r="F1880" t="s">
        <v>33</v>
      </c>
      <c r="G1880" t="s">
        <v>170</v>
      </c>
      <c r="H1880" t="s">
        <v>35</v>
      </c>
      <c r="I1880" t="s">
        <v>188</v>
      </c>
      <c r="J1880" t="s">
        <v>637</v>
      </c>
      <c r="K1880" t="s">
        <v>5494</v>
      </c>
      <c r="L1880" t="s">
        <v>5495</v>
      </c>
      <c r="M1880" t="s">
        <v>1707</v>
      </c>
      <c r="N1880" t="s">
        <v>58</v>
      </c>
      <c r="O1880">
        <v>5428</v>
      </c>
      <c r="P1880">
        <v>9175</v>
      </c>
      <c r="Q1880" t="s">
        <v>59</v>
      </c>
      <c r="R1880">
        <v>610</v>
      </c>
      <c r="S1880" s="2">
        <v>44756</v>
      </c>
      <c r="T1880" t="s">
        <v>42</v>
      </c>
      <c r="U1880">
        <v>3781</v>
      </c>
      <c r="V1880" t="s">
        <v>43</v>
      </c>
      <c r="W1880">
        <v>679</v>
      </c>
      <c r="X1880" t="s">
        <v>44</v>
      </c>
      <c r="Y1880" t="s">
        <v>45</v>
      </c>
      <c r="Z1880">
        <v>1339</v>
      </c>
      <c r="AA1880">
        <v>476</v>
      </c>
      <c r="AB1880">
        <v>6910</v>
      </c>
      <c r="AC1880" t="s">
        <v>107</v>
      </c>
    </row>
    <row r="1881" spans="1:29" x14ac:dyDescent="0.3">
      <c r="A1881" s="1" t="s">
        <v>29</v>
      </c>
      <c r="B1881" t="s">
        <v>228</v>
      </c>
      <c r="C1881" t="s">
        <v>2333</v>
      </c>
      <c r="D1881" t="s">
        <v>119</v>
      </c>
      <c r="E1881">
        <v>4</v>
      </c>
      <c r="F1881" t="s">
        <v>99</v>
      </c>
      <c r="G1881" t="s">
        <v>558</v>
      </c>
      <c r="H1881" t="s">
        <v>35</v>
      </c>
      <c r="I1881" t="s">
        <v>458</v>
      </c>
      <c r="J1881" t="s">
        <v>2702</v>
      </c>
      <c r="K1881">
        <v>4439671642</v>
      </c>
      <c r="L1881" t="s">
        <v>5496</v>
      </c>
      <c r="M1881" t="s">
        <v>262</v>
      </c>
      <c r="N1881" t="s">
        <v>84</v>
      </c>
      <c r="O1881">
        <v>24691</v>
      </c>
      <c r="P1881">
        <v>27238</v>
      </c>
      <c r="Q1881" t="s">
        <v>41</v>
      </c>
      <c r="R1881">
        <v>743</v>
      </c>
      <c r="S1881" s="2">
        <v>44896</v>
      </c>
      <c r="T1881" s="2">
        <v>44918</v>
      </c>
      <c r="U1881">
        <v>0</v>
      </c>
      <c r="V1881" t="s">
        <v>106</v>
      </c>
      <c r="W1881">
        <v>609</v>
      </c>
      <c r="X1881" t="s">
        <v>60</v>
      </c>
      <c r="Y1881" t="s">
        <v>61</v>
      </c>
      <c r="Z1881">
        <v>0</v>
      </c>
      <c r="AA1881">
        <v>528</v>
      </c>
      <c r="AB1881">
        <v>26768</v>
      </c>
      <c r="AC1881" t="s">
        <v>46</v>
      </c>
    </row>
    <row r="1882" spans="1:29" x14ac:dyDescent="0.3">
      <c r="A1882" s="1" t="s">
        <v>47</v>
      </c>
      <c r="B1882" t="s">
        <v>145</v>
      </c>
      <c r="C1882" t="s">
        <v>146</v>
      </c>
      <c r="D1882" t="s">
        <v>236</v>
      </c>
      <c r="E1882">
        <v>7</v>
      </c>
      <c r="F1882" t="s">
        <v>221</v>
      </c>
      <c r="G1882" t="s">
        <v>548</v>
      </c>
      <c r="H1882" t="s">
        <v>35</v>
      </c>
      <c r="I1882" t="s">
        <v>412</v>
      </c>
      <c r="J1882" t="s">
        <v>1429</v>
      </c>
      <c r="K1882" t="s">
        <v>5497</v>
      </c>
      <c r="L1882" t="s">
        <v>5498</v>
      </c>
      <c r="M1882" t="s">
        <v>708</v>
      </c>
      <c r="N1882" t="s">
        <v>94</v>
      </c>
      <c r="O1882">
        <v>18278</v>
      </c>
      <c r="P1882">
        <v>22375</v>
      </c>
      <c r="Q1882" t="s">
        <v>95</v>
      </c>
      <c r="R1882">
        <v>68</v>
      </c>
      <c r="S1882" s="2">
        <v>44910</v>
      </c>
      <c r="T1882" s="2">
        <v>44918</v>
      </c>
      <c r="U1882">
        <v>0</v>
      </c>
      <c r="V1882" t="s">
        <v>85</v>
      </c>
      <c r="W1882">
        <v>719</v>
      </c>
      <c r="X1882" t="s">
        <v>60</v>
      </c>
      <c r="Y1882" t="s">
        <v>45</v>
      </c>
      <c r="Z1882">
        <v>0</v>
      </c>
      <c r="AA1882">
        <v>82</v>
      </c>
      <c r="AB1882">
        <v>20688</v>
      </c>
      <c r="AC1882" t="s">
        <v>107</v>
      </c>
    </row>
    <row r="1883" spans="1:29" x14ac:dyDescent="0.3">
      <c r="A1883" s="1" t="s">
        <v>29</v>
      </c>
      <c r="B1883" t="s">
        <v>541</v>
      </c>
      <c r="C1883" t="s">
        <v>1165</v>
      </c>
      <c r="D1883" t="s">
        <v>178</v>
      </c>
      <c r="E1883">
        <v>7</v>
      </c>
      <c r="F1883" t="s">
        <v>64</v>
      </c>
      <c r="G1883" t="s">
        <v>258</v>
      </c>
      <c r="H1883" t="s">
        <v>79</v>
      </c>
      <c r="I1883" t="s">
        <v>464</v>
      </c>
      <c r="J1883" t="s">
        <v>1148</v>
      </c>
      <c r="K1883" t="s">
        <v>5499</v>
      </c>
      <c r="L1883" t="s">
        <v>5500</v>
      </c>
      <c r="M1883" t="s">
        <v>733</v>
      </c>
      <c r="N1883" t="s">
        <v>94</v>
      </c>
      <c r="O1883">
        <v>2806</v>
      </c>
      <c r="P1883">
        <v>5173</v>
      </c>
      <c r="Q1883" t="s">
        <v>95</v>
      </c>
      <c r="R1883">
        <v>890</v>
      </c>
      <c r="S1883" s="2">
        <v>45219</v>
      </c>
      <c r="T1883" t="s">
        <v>42</v>
      </c>
      <c r="U1883">
        <v>0</v>
      </c>
      <c r="V1883" t="s">
        <v>85</v>
      </c>
      <c r="W1883">
        <v>493</v>
      </c>
      <c r="X1883" t="s">
        <v>44</v>
      </c>
      <c r="Y1883" t="s">
        <v>61</v>
      </c>
      <c r="Z1883">
        <v>0</v>
      </c>
      <c r="AA1883">
        <v>515</v>
      </c>
      <c r="AB1883">
        <v>4159</v>
      </c>
      <c r="AC1883" t="s">
        <v>107</v>
      </c>
    </row>
    <row r="1884" spans="1:29" x14ac:dyDescent="0.3">
      <c r="A1884" s="1" t="s">
        <v>29</v>
      </c>
      <c r="B1884" t="s">
        <v>228</v>
      </c>
      <c r="C1884" t="s">
        <v>1185</v>
      </c>
      <c r="D1884" t="s">
        <v>98</v>
      </c>
      <c r="E1884">
        <v>1</v>
      </c>
      <c r="F1884" t="s">
        <v>51</v>
      </c>
      <c r="G1884" t="s">
        <v>291</v>
      </c>
      <c r="H1884" t="s">
        <v>35</v>
      </c>
      <c r="I1884" t="s">
        <v>1541</v>
      </c>
      <c r="J1884" t="s">
        <v>1836</v>
      </c>
      <c r="K1884" t="s">
        <v>5501</v>
      </c>
      <c r="L1884" t="s">
        <v>5502</v>
      </c>
      <c r="M1884" t="s">
        <v>233</v>
      </c>
      <c r="N1884" t="s">
        <v>40</v>
      </c>
      <c r="O1884">
        <v>25417</v>
      </c>
      <c r="P1884">
        <v>29085</v>
      </c>
      <c r="Q1884" t="s">
        <v>95</v>
      </c>
      <c r="R1884">
        <v>826</v>
      </c>
      <c r="S1884" s="2">
        <v>45074</v>
      </c>
      <c r="T1884" t="s">
        <v>42</v>
      </c>
      <c r="U1884">
        <v>0</v>
      </c>
      <c r="V1884" t="s">
        <v>106</v>
      </c>
      <c r="W1884">
        <v>439</v>
      </c>
      <c r="X1884" t="s">
        <v>44</v>
      </c>
      <c r="Y1884" t="s">
        <v>45</v>
      </c>
      <c r="Z1884">
        <v>0</v>
      </c>
      <c r="AA1884">
        <v>946</v>
      </c>
      <c r="AB1884">
        <v>25855</v>
      </c>
      <c r="AC1884" t="s">
        <v>73</v>
      </c>
    </row>
    <row r="1885" spans="1:29" x14ac:dyDescent="0.3">
      <c r="A1885" s="1" t="s">
        <v>29</v>
      </c>
      <c r="B1885" t="s">
        <v>96</v>
      </c>
      <c r="C1885" t="s">
        <v>2973</v>
      </c>
      <c r="D1885" t="s">
        <v>50</v>
      </c>
      <c r="E1885">
        <v>8</v>
      </c>
      <c r="F1885" t="s">
        <v>99</v>
      </c>
      <c r="G1885" t="s">
        <v>558</v>
      </c>
      <c r="H1885" t="s">
        <v>79</v>
      </c>
      <c r="I1885" t="s">
        <v>1191</v>
      </c>
      <c r="J1885" t="s">
        <v>1825</v>
      </c>
      <c r="K1885">
        <f>1-404-695-3434</f>
        <v>-4532</v>
      </c>
      <c r="L1885" t="s">
        <v>5503</v>
      </c>
      <c r="M1885" t="s">
        <v>777</v>
      </c>
      <c r="N1885" t="s">
        <v>84</v>
      </c>
      <c r="O1885">
        <v>4317</v>
      </c>
      <c r="P1885">
        <v>8711</v>
      </c>
      <c r="Q1885" t="s">
        <v>95</v>
      </c>
      <c r="R1885">
        <v>796</v>
      </c>
      <c r="S1885" s="2">
        <v>44504</v>
      </c>
      <c r="T1885" t="s">
        <v>42</v>
      </c>
      <c r="U1885">
        <v>0</v>
      </c>
      <c r="V1885" t="s">
        <v>43</v>
      </c>
      <c r="W1885">
        <v>839</v>
      </c>
      <c r="X1885" t="s">
        <v>44</v>
      </c>
      <c r="Y1885" t="s">
        <v>45</v>
      </c>
      <c r="Z1885">
        <v>0</v>
      </c>
      <c r="AA1885">
        <v>966</v>
      </c>
      <c r="AB1885">
        <v>6274</v>
      </c>
      <c r="AC1885" t="s">
        <v>107</v>
      </c>
    </row>
    <row r="1886" spans="1:29" x14ac:dyDescent="0.3">
      <c r="A1886" s="1" t="s">
        <v>47</v>
      </c>
      <c r="B1886" t="s">
        <v>153</v>
      </c>
      <c r="C1886" t="s">
        <v>5504</v>
      </c>
      <c r="D1886" t="s">
        <v>201</v>
      </c>
      <c r="E1886">
        <v>4</v>
      </c>
      <c r="F1886" t="s">
        <v>33</v>
      </c>
      <c r="G1886" t="s">
        <v>728</v>
      </c>
      <c r="H1886" t="s">
        <v>35</v>
      </c>
      <c r="I1886" t="s">
        <v>536</v>
      </c>
      <c r="J1886" t="s">
        <v>890</v>
      </c>
      <c r="K1886" t="s">
        <v>5505</v>
      </c>
      <c r="L1886" t="s">
        <v>5506</v>
      </c>
      <c r="M1886" t="s">
        <v>255</v>
      </c>
      <c r="N1886" t="s">
        <v>58</v>
      </c>
      <c r="O1886">
        <v>13387</v>
      </c>
      <c r="P1886">
        <v>15514</v>
      </c>
      <c r="Q1886" t="s">
        <v>95</v>
      </c>
      <c r="R1886">
        <v>212</v>
      </c>
      <c r="S1886" s="2">
        <v>45088</v>
      </c>
      <c r="T1886" t="s">
        <v>42</v>
      </c>
      <c r="U1886">
        <v>0</v>
      </c>
      <c r="V1886" t="s">
        <v>43</v>
      </c>
      <c r="W1886">
        <v>417</v>
      </c>
      <c r="X1886" t="s">
        <v>44</v>
      </c>
      <c r="Y1886" t="s">
        <v>45</v>
      </c>
      <c r="Z1886">
        <v>3222</v>
      </c>
      <c r="AA1886">
        <v>948</v>
      </c>
      <c r="AB1886">
        <v>14921</v>
      </c>
      <c r="AC1886" t="s">
        <v>73</v>
      </c>
    </row>
    <row r="1887" spans="1:29" x14ac:dyDescent="0.3">
      <c r="A1887" s="1" t="s">
        <v>29</v>
      </c>
      <c r="B1887" t="s">
        <v>541</v>
      </c>
      <c r="C1887" t="s">
        <v>3205</v>
      </c>
      <c r="D1887" t="s">
        <v>236</v>
      </c>
      <c r="E1887">
        <v>10</v>
      </c>
      <c r="F1887" t="s">
        <v>120</v>
      </c>
      <c r="G1887" t="s">
        <v>489</v>
      </c>
      <c r="H1887" t="s">
        <v>35</v>
      </c>
      <c r="I1887" t="s">
        <v>2803</v>
      </c>
      <c r="J1887" t="s">
        <v>3458</v>
      </c>
      <c r="K1887" t="s">
        <v>5507</v>
      </c>
      <c r="L1887" t="s">
        <v>5508</v>
      </c>
      <c r="M1887" t="s">
        <v>733</v>
      </c>
      <c r="N1887" t="s">
        <v>84</v>
      </c>
      <c r="O1887">
        <v>28731</v>
      </c>
      <c r="P1887">
        <v>33413</v>
      </c>
      <c r="Q1887" t="s">
        <v>41</v>
      </c>
      <c r="R1887">
        <v>768</v>
      </c>
      <c r="S1887" s="2">
        <v>44861</v>
      </c>
      <c r="T1887" t="s">
        <v>42</v>
      </c>
      <c r="U1887">
        <v>0</v>
      </c>
      <c r="V1887" t="s">
        <v>106</v>
      </c>
      <c r="W1887">
        <v>497</v>
      </c>
      <c r="X1887" t="s">
        <v>44</v>
      </c>
      <c r="Y1887" t="s">
        <v>45</v>
      </c>
      <c r="Z1887">
        <v>0</v>
      </c>
      <c r="AA1887">
        <v>234</v>
      </c>
      <c r="AB1887">
        <v>33397</v>
      </c>
      <c r="AC1887" t="s">
        <v>46</v>
      </c>
    </row>
    <row r="1888" spans="1:29" x14ac:dyDescent="0.3">
      <c r="A1888" s="1" t="s">
        <v>47</v>
      </c>
      <c r="B1888" t="s">
        <v>145</v>
      </c>
      <c r="C1888" t="s">
        <v>547</v>
      </c>
      <c r="D1888" t="s">
        <v>50</v>
      </c>
      <c r="E1888">
        <v>2</v>
      </c>
      <c r="F1888" t="s">
        <v>221</v>
      </c>
      <c r="G1888" t="s">
        <v>667</v>
      </c>
      <c r="H1888" t="s">
        <v>79</v>
      </c>
      <c r="I1888" t="s">
        <v>434</v>
      </c>
      <c r="J1888" t="s">
        <v>123</v>
      </c>
      <c r="K1888">
        <v>3133087850</v>
      </c>
      <c r="L1888" t="s">
        <v>5509</v>
      </c>
      <c r="M1888" t="s">
        <v>152</v>
      </c>
      <c r="N1888" t="s">
        <v>84</v>
      </c>
      <c r="O1888">
        <v>20271</v>
      </c>
      <c r="P1888">
        <v>22789</v>
      </c>
      <c r="Q1888" t="s">
        <v>41</v>
      </c>
      <c r="R1888">
        <v>170</v>
      </c>
      <c r="S1888" s="2">
        <v>44898</v>
      </c>
      <c r="T1888" s="2">
        <v>44900</v>
      </c>
      <c r="U1888">
        <v>0</v>
      </c>
      <c r="V1888" t="s">
        <v>43</v>
      </c>
      <c r="W1888">
        <v>827</v>
      </c>
      <c r="X1888" t="s">
        <v>60</v>
      </c>
      <c r="Y1888" t="s">
        <v>61</v>
      </c>
      <c r="Z1888">
        <v>0</v>
      </c>
      <c r="AA1888">
        <v>841</v>
      </c>
      <c r="AB1888">
        <v>21444</v>
      </c>
      <c r="AC1888" t="s">
        <v>46</v>
      </c>
    </row>
    <row r="1889" spans="1:29" x14ac:dyDescent="0.3">
      <c r="A1889" s="1" t="s">
        <v>47</v>
      </c>
      <c r="B1889" t="s">
        <v>592</v>
      </c>
      <c r="C1889" t="s">
        <v>2088</v>
      </c>
      <c r="D1889" t="s">
        <v>387</v>
      </c>
      <c r="E1889">
        <v>7</v>
      </c>
      <c r="F1889" t="s">
        <v>33</v>
      </c>
      <c r="G1889" t="s">
        <v>728</v>
      </c>
      <c r="H1889" t="s">
        <v>35</v>
      </c>
      <c r="I1889" t="s">
        <v>195</v>
      </c>
      <c r="J1889" t="s">
        <v>2198</v>
      </c>
      <c r="K1889" t="s">
        <v>5510</v>
      </c>
      <c r="L1889" t="s">
        <v>5511</v>
      </c>
      <c r="M1889" t="s">
        <v>3019</v>
      </c>
      <c r="N1889" t="s">
        <v>58</v>
      </c>
      <c r="O1889">
        <v>11005</v>
      </c>
      <c r="P1889">
        <v>14997</v>
      </c>
      <c r="Q1889" t="s">
        <v>59</v>
      </c>
      <c r="R1889">
        <v>202</v>
      </c>
      <c r="S1889" s="2">
        <v>44397</v>
      </c>
      <c r="T1889" s="2">
        <v>44417</v>
      </c>
      <c r="U1889">
        <v>16507</v>
      </c>
      <c r="V1889" t="s">
        <v>106</v>
      </c>
      <c r="W1889">
        <v>802</v>
      </c>
      <c r="X1889" t="s">
        <v>60</v>
      </c>
      <c r="Y1889" t="s">
        <v>72</v>
      </c>
      <c r="Z1889">
        <v>4971</v>
      </c>
      <c r="AA1889">
        <v>651</v>
      </c>
      <c r="AB1889">
        <v>11951</v>
      </c>
      <c r="AC1889" t="s">
        <v>107</v>
      </c>
    </row>
    <row r="1890" spans="1:29" x14ac:dyDescent="0.3">
      <c r="A1890" s="1" t="s">
        <v>29</v>
      </c>
      <c r="B1890" t="s">
        <v>30</v>
      </c>
      <c r="C1890" t="s">
        <v>2490</v>
      </c>
      <c r="D1890" t="s">
        <v>76</v>
      </c>
      <c r="E1890">
        <v>3</v>
      </c>
      <c r="F1890" t="s">
        <v>77</v>
      </c>
      <c r="G1890" t="s">
        <v>365</v>
      </c>
      <c r="H1890" t="s">
        <v>79</v>
      </c>
      <c r="I1890" t="s">
        <v>3518</v>
      </c>
      <c r="J1890" t="s">
        <v>4919</v>
      </c>
      <c r="K1890" t="s">
        <v>5512</v>
      </c>
      <c r="L1890" t="s">
        <v>5513</v>
      </c>
      <c r="M1890" t="s">
        <v>1121</v>
      </c>
      <c r="N1890" t="s">
        <v>94</v>
      </c>
      <c r="O1890">
        <v>14641</v>
      </c>
      <c r="P1890">
        <v>19246</v>
      </c>
      <c r="Q1890" t="s">
        <v>95</v>
      </c>
      <c r="R1890">
        <v>712</v>
      </c>
      <c r="S1890" s="2">
        <v>44466</v>
      </c>
      <c r="T1890" t="s">
        <v>42</v>
      </c>
      <c r="U1890">
        <v>0</v>
      </c>
      <c r="V1890" t="s">
        <v>106</v>
      </c>
      <c r="W1890">
        <v>682</v>
      </c>
      <c r="X1890" t="s">
        <v>44</v>
      </c>
      <c r="Y1890" t="s">
        <v>45</v>
      </c>
      <c r="Z1890">
        <v>0</v>
      </c>
      <c r="AA1890">
        <v>84</v>
      </c>
      <c r="AB1890">
        <v>14724</v>
      </c>
      <c r="AC1890" t="s">
        <v>46</v>
      </c>
    </row>
    <row r="1891" spans="1:29" x14ac:dyDescent="0.3">
      <c r="A1891" s="1" t="s">
        <v>47</v>
      </c>
      <c r="B1891" t="s">
        <v>161</v>
      </c>
      <c r="C1891" t="s">
        <v>5514</v>
      </c>
      <c r="D1891" t="s">
        <v>50</v>
      </c>
      <c r="E1891">
        <v>4</v>
      </c>
      <c r="F1891" t="s">
        <v>120</v>
      </c>
      <c r="G1891" t="s">
        <v>194</v>
      </c>
      <c r="H1891" t="s">
        <v>35</v>
      </c>
      <c r="I1891" t="s">
        <v>5150</v>
      </c>
      <c r="J1891" t="s">
        <v>5515</v>
      </c>
      <c r="K1891">
        <f>1-428-193-2990</f>
        <v>-3610</v>
      </c>
      <c r="L1891" t="s">
        <v>5516</v>
      </c>
      <c r="M1891" t="s">
        <v>283</v>
      </c>
      <c r="N1891" t="s">
        <v>94</v>
      </c>
      <c r="O1891">
        <v>26467</v>
      </c>
      <c r="P1891">
        <v>31369</v>
      </c>
      <c r="Q1891" t="s">
        <v>41</v>
      </c>
      <c r="R1891">
        <v>917</v>
      </c>
      <c r="S1891" s="2">
        <v>45170</v>
      </c>
      <c r="T1891" t="s">
        <v>42</v>
      </c>
      <c r="U1891">
        <v>0</v>
      </c>
      <c r="V1891" t="s">
        <v>106</v>
      </c>
      <c r="W1891">
        <v>574</v>
      </c>
      <c r="X1891" t="s">
        <v>44</v>
      </c>
      <c r="Y1891" t="s">
        <v>72</v>
      </c>
      <c r="Z1891">
        <v>0</v>
      </c>
      <c r="AA1891">
        <v>809</v>
      </c>
      <c r="AB1891">
        <v>27267</v>
      </c>
      <c r="AC1891" t="s">
        <v>107</v>
      </c>
    </row>
    <row r="1892" spans="1:29" x14ac:dyDescent="0.3">
      <c r="A1892" s="1" t="s">
        <v>29</v>
      </c>
      <c r="B1892" t="s">
        <v>327</v>
      </c>
      <c r="C1892" t="s">
        <v>328</v>
      </c>
      <c r="D1892" t="s">
        <v>98</v>
      </c>
      <c r="E1892">
        <v>9</v>
      </c>
      <c r="F1892" t="s">
        <v>221</v>
      </c>
      <c r="G1892" t="s">
        <v>858</v>
      </c>
      <c r="H1892" t="s">
        <v>79</v>
      </c>
      <c r="I1892" t="s">
        <v>5517</v>
      </c>
      <c r="J1892" t="s">
        <v>2376</v>
      </c>
      <c r="K1892" t="s">
        <v>5518</v>
      </c>
      <c r="L1892" t="s">
        <v>5519</v>
      </c>
      <c r="M1892" t="s">
        <v>2080</v>
      </c>
      <c r="N1892" t="s">
        <v>40</v>
      </c>
      <c r="O1892">
        <v>18747</v>
      </c>
      <c r="P1892">
        <v>21928</v>
      </c>
      <c r="Q1892" t="s">
        <v>95</v>
      </c>
      <c r="R1892">
        <v>378</v>
      </c>
      <c r="S1892" s="2">
        <v>45006</v>
      </c>
      <c r="T1892" s="2">
        <v>45022</v>
      </c>
      <c r="U1892">
        <v>0</v>
      </c>
      <c r="V1892" t="s">
        <v>85</v>
      </c>
      <c r="W1892">
        <v>555</v>
      </c>
      <c r="X1892" t="s">
        <v>60</v>
      </c>
      <c r="Y1892" t="s">
        <v>61</v>
      </c>
      <c r="Z1892">
        <v>0</v>
      </c>
      <c r="AA1892">
        <v>278</v>
      </c>
      <c r="AB1892">
        <v>21360</v>
      </c>
      <c r="AC1892" t="s">
        <v>46</v>
      </c>
    </row>
    <row r="1893" spans="1:29" x14ac:dyDescent="0.3">
      <c r="A1893" s="1" t="s">
        <v>29</v>
      </c>
      <c r="B1893" t="s">
        <v>228</v>
      </c>
      <c r="C1893" t="s">
        <v>847</v>
      </c>
      <c r="D1893" t="s">
        <v>76</v>
      </c>
      <c r="E1893">
        <v>3</v>
      </c>
      <c r="F1893" t="s">
        <v>64</v>
      </c>
      <c r="G1893" t="s">
        <v>65</v>
      </c>
      <c r="H1893" t="s">
        <v>79</v>
      </c>
      <c r="I1893" t="s">
        <v>188</v>
      </c>
      <c r="J1893" t="s">
        <v>570</v>
      </c>
      <c r="K1893" t="s">
        <v>5520</v>
      </c>
      <c r="L1893" t="s">
        <v>5521</v>
      </c>
      <c r="M1893" t="s">
        <v>852</v>
      </c>
      <c r="N1893" t="s">
        <v>58</v>
      </c>
      <c r="O1893">
        <v>4083</v>
      </c>
      <c r="P1893">
        <v>7007</v>
      </c>
      <c r="Q1893" t="s">
        <v>59</v>
      </c>
      <c r="R1893">
        <v>515</v>
      </c>
      <c r="S1893" s="2">
        <v>44758</v>
      </c>
      <c r="T1893" s="2">
        <v>44760</v>
      </c>
      <c r="U1893">
        <v>4328</v>
      </c>
      <c r="V1893" t="s">
        <v>71</v>
      </c>
      <c r="W1893">
        <v>717</v>
      </c>
      <c r="X1893" t="s">
        <v>60</v>
      </c>
      <c r="Y1893" t="s">
        <v>61</v>
      </c>
      <c r="Z1893">
        <v>3103</v>
      </c>
      <c r="AA1893">
        <v>954</v>
      </c>
      <c r="AB1893">
        <v>6939</v>
      </c>
      <c r="AC1893" t="s">
        <v>46</v>
      </c>
    </row>
    <row r="1894" spans="1:29" x14ac:dyDescent="0.3">
      <c r="A1894" s="1" t="s">
        <v>47</v>
      </c>
      <c r="B1894" t="s">
        <v>161</v>
      </c>
      <c r="C1894" t="s">
        <v>2551</v>
      </c>
      <c r="D1894" t="s">
        <v>128</v>
      </c>
      <c r="E1894">
        <v>9</v>
      </c>
      <c r="F1894" t="s">
        <v>51</v>
      </c>
      <c r="G1894" t="s">
        <v>1427</v>
      </c>
      <c r="H1894" t="s">
        <v>35</v>
      </c>
      <c r="I1894" t="s">
        <v>621</v>
      </c>
      <c r="J1894" t="s">
        <v>1684</v>
      </c>
      <c r="K1894" t="s">
        <v>5522</v>
      </c>
      <c r="L1894" t="s">
        <v>5523</v>
      </c>
      <c r="M1894" t="s">
        <v>2032</v>
      </c>
      <c r="N1894" t="s">
        <v>94</v>
      </c>
      <c r="O1894">
        <v>13581</v>
      </c>
      <c r="P1894">
        <v>16227</v>
      </c>
      <c r="Q1894" t="s">
        <v>59</v>
      </c>
      <c r="R1894">
        <v>190</v>
      </c>
      <c r="S1894" s="2">
        <v>45119</v>
      </c>
      <c r="T1894" s="2">
        <v>45149</v>
      </c>
      <c r="U1894">
        <v>15612</v>
      </c>
      <c r="V1894" t="s">
        <v>71</v>
      </c>
      <c r="W1894">
        <v>443</v>
      </c>
      <c r="X1894" t="s">
        <v>60</v>
      </c>
      <c r="Y1894" t="s">
        <v>61</v>
      </c>
      <c r="Z1894">
        <v>0</v>
      </c>
      <c r="AA1894">
        <v>688</v>
      </c>
      <c r="AB1894">
        <v>15848</v>
      </c>
      <c r="AC1894" t="s">
        <v>107</v>
      </c>
    </row>
    <row r="1895" spans="1:29" x14ac:dyDescent="0.3">
      <c r="A1895" s="1" t="s">
        <v>29</v>
      </c>
      <c r="B1895" t="s">
        <v>393</v>
      </c>
      <c r="C1895" t="s">
        <v>599</v>
      </c>
      <c r="D1895" t="s">
        <v>76</v>
      </c>
      <c r="E1895">
        <v>4</v>
      </c>
      <c r="F1895" t="s">
        <v>33</v>
      </c>
      <c r="G1895" t="s">
        <v>179</v>
      </c>
      <c r="H1895" t="s">
        <v>35</v>
      </c>
      <c r="I1895" t="s">
        <v>1170</v>
      </c>
      <c r="J1895" t="s">
        <v>519</v>
      </c>
      <c r="K1895" t="s">
        <v>5524</v>
      </c>
      <c r="L1895" t="s">
        <v>5525</v>
      </c>
      <c r="M1895" t="s">
        <v>876</v>
      </c>
      <c r="N1895" t="s">
        <v>84</v>
      </c>
      <c r="O1895">
        <v>18836</v>
      </c>
      <c r="P1895">
        <v>20883</v>
      </c>
      <c r="Q1895" t="s">
        <v>59</v>
      </c>
      <c r="R1895">
        <v>653</v>
      </c>
      <c r="S1895" s="2">
        <v>45155</v>
      </c>
      <c r="T1895" s="2">
        <v>45173</v>
      </c>
      <c r="U1895">
        <v>45981</v>
      </c>
      <c r="V1895" t="s">
        <v>106</v>
      </c>
      <c r="W1895">
        <v>850</v>
      </c>
      <c r="X1895" t="s">
        <v>60</v>
      </c>
      <c r="Y1895" t="s">
        <v>72</v>
      </c>
      <c r="Z1895">
        <v>0</v>
      </c>
      <c r="AA1895">
        <v>353</v>
      </c>
      <c r="AB1895">
        <v>19841</v>
      </c>
      <c r="AC1895" t="s">
        <v>73</v>
      </c>
    </row>
    <row r="1896" spans="1:29" x14ac:dyDescent="0.3">
      <c r="A1896" s="1" t="s">
        <v>47</v>
      </c>
      <c r="B1896" t="s">
        <v>234</v>
      </c>
      <c r="C1896" t="s">
        <v>796</v>
      </c>
      <c r="D1896" t="s">
        <v>352</v>
      </c>
      <c r="E1896">
        <v>8</v>
      </c>
      <c r="F1896" t="s">
        <v>33</v>
      </c>
      <c r="G1896" t="s">
        <v>111</v>
      </c>
      <c r="H1896" t="s">
        <v>35</v>
      </c>
      <c r="I1896" t="s">
        <v>1940</v>
      </c>
      <c r="J1896" t="s">
        <v>712</v>
      </c>
      <c r="K1896" t="s">
        <v>5526</v>
      </c>
      <c r="L1896" t="s">
        <v>3025</v>
      </c>
      <c r="M1896" t="s">
        <v>810</v>
      </c>
      <c r="N1896" t="s">
        <v>84</v>
      </c>
      <c r="O1896">
        <v>9353</v>
      </c>
      <c r="P1896">
        <v>13704</v>
      </c>
      <c r="Q1896" t="s">
        <v>59</v>
      </c>
      <c r="R1896">
        <v>640</v>
      </c>
      <c r="S1896" s="2">
        <v>45209</v>
      </c>
      <c r="T1896" t="s">
        <v>42</v>
      </c>
      <c r="U1896">
        <v>49829</v>
      </c>
      <c r="V1896" t="s">
        <v>106</v>
      </c>
      <c r="W1896">
        <v>688</v>
      </c>
      <c r="X1896" t="s">
        <v>44</v>
      </c>
      <c r="Y1896" t="s">
        <v>45</v>
      </c>
      <c r="Z1896">
        <v>0</v>
      </c>
      <c r="AA1896">
        <v>546</v>
      </c>
      <c r="AB1896">
        <v>10320</v>
      </c>
      <c r="AC1896" t="s">
        <v>46</v>
      </c>
    </row>
    <row r="1897" spans="1:29" x14ac:dyDescent="0.3">
      <c r="A1897" s="1" t="s">
        <v>47</v>
      </c>
      <c r="B1897" t="s">
        <v>153</v>
      </c>
      <c r="C1897" t="s">
        <v>2580</v>
      </c>
      <c r="D1897" t="s">
        <v>138</v>
      </c>
      <c r="E1897">
        <v>1</v>
      </c>
      <c r="F1897" t="s">
        <v>33</v>
      </c>
      <c r="G1897" t="s">
        <v>170</v>
      </c>
      <c r="H1897" t="s">
        <v>79</v>
      </c>
      <c r="I1897" t="s">
        <v>2370</v>
      </c>
      <c r="J1897" t="s">
        <v>5131</v>
      </c>
      <c r="K1897" t="s">
        <v>5527</v>
      </c>
      <c r="L1897" t="s">
        <v>5528</v>
      </c>
      <c r="M1897" t="s">
        <v>1202</v>
      </c>
      <c r="N1897" t="s">
        <v>40</v>
      </c>
      <c r="O1897">
        <v>23189</v>
      </c>
      <c r="P1897">
        <v>25845</v>
      </c>
      <c r="Q1897" t="s">
        <v>95</v>
      </c>
      <c r="R1897">
        <v>550</v>
      </c>
      <c r="S1897" s="2">
        <v>44511</v>
      </c>
      <c r="T1897" t="s">
        <v>42</v>
      </c>
      <c r="U1897">
        <v>0</v>
      </c>
      <c r="V1897" t="s">
        <v>106</v>
      </c>
      <c r="W1897">
        <v>499</v>
      </c>
      <c r="X1897" t="s">
        <v>44</v>
      </c>
      <c r="Y1897" t="s">
        <v>45</v>
      </c>
      <c r="Z1897">
        <v>0</v>
      </c>
      <c r="AA1897">
        <v>446</v>
      </c>
      <c r="AB1897">
        <v>24582</v>
      </c>
      <c r="AC1897" t="s">
        <v>107</v>
      </c>
    </row>
    <row r="1898" spans="1:29" x14ac:dyDescent="0.3">
      <c r="A1898" s="1" t="s">
        <v>47</v>
      </c>
      <c r="B1898" t="s">
        <v>153</v>
      </c>
      <c r="C1898" t="s">
        <v>2351</v>
      </c>
      <c r="D1898" t="s">
        <v>32</v>
      </c>
      <c r="E1898">
        <v>3</v>
      </c>
      <c r="F1898" t="s">
        <v>120</v>
      </c>
      <c r="G1898" t="s">
        <v>329</v>
      </c>
      <c r="H1898" t="s">
        <v>35</v>
      </c>
      <c r="I1898" t="s">
        <v>131</v>
      </c>
      <c r="J1898" t="s">
        <v>5456</v>
      </c>
      <c r="K1898" t="s">
        <v>5529</v>
      </c>
      <c r="L1898" t="s">
        <v>5530</v>
      </c>
      <c r="M1898" t="s">
        <v>943</v>
      </c>
      <c r="N1898" t="s">
        <v>94</v>
      </c>
      <c r="O1898">
        <v>14443</v>
      </c>
      <c r="P1898">
        <v>16716</v>
      </c>
      <c r="Q1898" t="s">
        <v>95</v>
      </c>
      <c r="R1898">
        <v>343</v>
      </c>
      <c r="S1898" s="2">
        <v>44742</v>
      </c>
      <c r="T1898" s="2">
        <v>44765</v>
      </c>
      <c r="U1898">
        <v>0</v>
      </c>
      <c r="V1898" t="s">
        <v>106</v>
      </c>
      <c r="W1898">
        <v>471</v>
      </c>
      <c r="X1898" t="s">
        <v>60</v>
      </c>
      <c r="Y1898" t="s">
        <v>45</v>
      </c>
      <c r="Z1898">
        <v>0</v>
      </c>
      <c r="AA1898">
        <v>795</v>
      </c>
      <c r="AB1898">
        <v>15201</v>
      </c>
      <c r="AC1898" t="s">
        <v>107</v>
      </c>
    </row>
    <row r="1899" spans="1:29" x14ac:dyDescent="0.3">
      <c r="A1899" s="1" t="s">
        <v>47</v>
      </c>
      <c r="B1899" t="s">
        <v>108</v>
      </c>
      <c r="C1899" t="s">
        <v>3655</v>
      </c>
      <c r="D1899" t="s">
        <v>178</v>
      </c>
      <c r="E1899">
        <v>7</v>
      </c>
      <c r="F1899" t="s">
        <v>271</v>
      </c>
      <c r="G1899" t="s">
        <v>1110</v>
      </c>
      <c r="H1899" t="s">
        <v>79</v>
      </c>
      <c r="I1899" t="s">
        <v>1351</v>
      </c>
      <c r="J1899" t="s">
        <v>314</v>
      </c>
      <c r="K1899" t="s">
        <v>5531</v>
      </c>
      <c r="L1899" t="s">
        <v>5532</v>
      </c>
      <c r="M1899" t="s">
        <v>444</v>
      </c>
      <c r="N1899" t="s">
        <v>94</v>
      </c>
      <c r="O1899">
        <v>5268</v>
      </c>
      <c r="P1899">
        <v>8074</v>
      </c>
      <c r="Q1899" t="s">
        <v>41</v>
      </c>
      <c r="R1899">
        <v>700</v>
      </c>
      <c r="S1899" s="2">
        <v>45213</v>
      </c>
      <c r="T1899" t="s">
        <v>42</v>
      </c>
      <c r="U1899">
        <v>0</v>
      </c>
      <c r="V1899" t="s">
        <v>71</v>
      </c>
      <c r="W1899">
        <v>841</v>
      </c>
      <c r="X1899" t="s">
        <v>44</v>
      </c>
      <c r="Y1899" t="s">
        <v>72</v>
      </c>
      <c r="Z1899">
        <v>0</v>
      </c>
      <c r="AA1899">
        <v>536</v>
      </c>
      <c r="AB1899">
        <v>7657</v>
      </c>
      <c r="AC1899" t="s">
        <v>107</v>
      </c>
    </row>
    <row r="1900" spans="1:29" x14ac:dyDescent="0.3">
      <c r="A1900" s="1" t="s">
        <v>29</v>
      </c>
      <c r="B1900" t="s">
        <v>62</v>
      </c>
      <c r="C1900" t="s">
        <v>321</v>
      </c>
      <c r="D1900" t="s">
        <v>185</v>
      </c>
      <c r="E1900">
        <v>5</v>
      </c>
      <c r="F1900" t="s">
        <v>221</v>
      </c>
      <c r="G1900" t="s">
        <v>335</v>
      </c>
      <c r="H1900" t="s">
        <v>79</v>
      </c>
      <c r="I1900" t="s">
        <v>507</v>
      </c>
      <c r="J1900" t="s">
        <v>2806</v>
      </c>
      <c r="K1900" t="s">
        <v>5533</v>
      </c>
      <c r="L1900" t="s">
        <v>5534</v>
      </c>
      <c r="M1900" t="s">
        <v>1976</v>
      </c>
      <c r="N1900" t="s">
        <v>84</v>
      </c>
      <c r="O1900">
        <v>13882</v>
      </c>
      <c r="P1900">
        <v>16343</v>
      </c>
      <c r="Q1900" t="s">
        <v>95</v>
      </c>
      <c r="R1900">
        <v>778</v>
      </c>
      <c r="S1900" s="2">
        <v>44742</v>
      </c>
      <c r="T1900" t="s">
        <v>42</v>
      </c>
      <c r="U1900">
        <v>0</v>
      </c>
      <c r="V1900" t="s">
        <v>71</v>
      </c>
      <c r="W1900">
        <v>818</v>
      </c>
      <c r="X1900" t="s">
        <v>44</v>
      </c>
      <c r="Y1900" t="s">
        <v>45</v>
      </c>
      <c r="Z1900">
        <v>0</v>
      </c>
      <c r="AA1900">
        <v>170</v>
      </c>
      <c r="AB1900">
        <v>15211</v>
      </c>
      <c r="AC1900" t="s">
        <v>73</v>
      </c>
    </row>
    <row r="1901" spans="1:29" x14ac:dyDescent="0.3">
      <c r="A1901" s="1" t="s">
        <v>29</v>
      </c>
      <c r="B1901" t="s">
        <v>30</v>
      </c>
      <c r="C1901" t="s">
        <v>2291</v>
      </c>
      <c r="D1901" t="s">
        <v>155</v>
      </c>
      <c r="E1901">
        <v>5</v>
      </c>
      <c r="F1901" t="s">
        <v>221</v>
      </c>
      <c r="G1901" t="s">
        <v>250</v>
      </c>
      <c r="H1901" t="s">
        <v>35</v>
      </c>
      <c r="I1901" t="s">
        <v>2513</v>
      </c>
      <c r="J1901" t="s">
        <v>2639</v>
      </c>
      <c r="K1901" t="s">
        <v>5535</v>
      </c>
      <c r="L1901" t="s">
        <v>5536</v>
      </c>
      <c r="M1901" t="s">
        <v>269</v>
      </c>
      <c r="N1901" t="s">
        <v>40</v>
      </c>
      <c r="O1901">
        <v>25103</v>
      </c>
      <c r="P1901">
        <v>28473</v>
      </c>
      <c r="Q1901" t="s">
        <v>95</v>
      </c>
      <c r="R1901">
        <v>852</v>
      </c>
      <c r="S1901" s="2">
        <v>44976</v>
      </c>
      <c r="T1901" t="s">
        <v>42</v>
      </c>
      <c r="U1901">
        <v>0</v>
      </c>
      <c r="V1901" t="s">
        <v>85</v>
      </c>
      <c r="W1901">
        <v>582</v>
      </c>
      <c r="X1901" t="s">
        <v>44</v>
      </c>
      <c r="Y1901" t="s">
        <v>72</v>
      </c>
      <c r="Z1901">
        <v>0</v>
      </c>
      <c r="AA1901">
        <v>388</v>
      </c>
      <c r="AB1901">
        <v>25982</v>
      </c>
      <c r="AC1901" t="s">
        <v>73</v>
      </c>
    </row>
    <row r="1902" spans="1:29" x14ac:dyDescent="0.3">
      <c r="A1902" s="1" t="s">
        <v>47</v>
      </c>
      <c r="B1902" t="s">
        <v>145</v>
      </c>
      <c r="C1902" t="s">
        <v>270</v>
      </c>
      <c r="D1902" t="s">
        <v>178</v>
      </c>
      <c r="E1902">
        <v>1</v>
      </c>
      <c r="F1902" t="s">
        <v>64</v>
      </c>
      <c r="G1902" t="s">
        <v>783</v>
      </c>
      <c r="H1902" t="s">
        <v>79</v>
      </c>
      <c r="I1902" t="s">
        <v>5537</v>
      </c>
      <c r="J1902" t="s">
        <v>693</v>
      </c>
      <c r="K1902" t="s">
        <v>5538</v>
      </c>
      <c r="L1902" t="s">
        <v>5539</v>
      </c>
      <c r="M1902" t="s">
        <v>2965</v>
      </c>
      <c r="N1902" t="s">
        <v>84</v>
      </c>
      <c r="O1902">
        <v>26587</v>
      </c>
      <c r="P1902">
        <v>29298</v>
      </c>
      <c r="Q1902" t="s">
        <v>59</v>
      </c>
      <c r="R1902">
        <v>818</v>
      </c>
      <c r="S1902" s="2">
        <v>44558</v>
      </c>
      <c r="T1902" s="2">
        <v>44583</v>
      </c>
      <c r="U1902">
        <v>7313</v>
      </c>
      <c r="V1902" t="s">
        <v>71</v>
      </c>
      <c r="W1902">
        <v>514</v>
      </c>
      <c r="X1902" t="s">
        <v>60</v>
      </c>
      <c r="Y1902" t="s">
        <v>61</v>
      </c>
      <c r="Z1902">
        <v>0</v>
      </c>
      <c r="AA1902">
        <v>468</v>
      </c>
      <c r="AB1902">
        <v>28240</v>
      </c>
      <c r="AC1902" t="s">
        <v>107</v>
      </c>
    </row>
    <row r="1903" spans="1:29" x14ac:dyDescent="0.3">
      <c r="A1903" s="1" t="s">
        <v>47</v>
      </c>
      <c r="B1903" t="s">
        <v>145</v>
      </c>
      <c r="C1903" t="s">
        <v>445</v>
      </c>
      <c r="D1903" t="s">
        <v>98</v>
      </c>
      <c r="E1903">
        <v>7</v>
      </c>
      <c r="F1903" t="s">
        <v>33</v>
      </c>
      <c r="G1903" t="s">
        <v>170</v>
      </c>
      <c r="H1903" t="s">
        <v>79</v>
      </c>
      <c r="I1903" t="s">
        <v>4533</v>
      </c>
      <c r="J1903" t="s">
        <v>1088</v>
      </c>
      <c r="K1903" t="s">
        <v>5540</v>
      </c>
      <c r="L1903" t="s">
        <v>5541</v>
      </c>
      <c r="M1903" t="s">
        <v>2459</v>
      </c>
      <c r="N1903" t="s">
        <v>40</v>
      </c>
      <c r="O1903">
        <v>4201</v>
      </c>
      <c r="P1903">
        <v>7473</v>
      </c>
      <c r="Q1903" t="s">
        <v>95</v>
      </c>
      <c r="R1903">
        <v>923</v>
      </c>
      <c r="S1903" s="2">
        <v>44273</v>
      </c>
      <c r="T1903" t="s">
        <v>42</v>
      </c>
      <c r="U1903">
        <v>0</v>
      </c>
      <c r="V1903" t="s">
        <v>106</v>
      </c>
      <c r="W1903">
        <v>545</v>
      </c>
      <c r="X1903" t="s">
        <v>44</v>
      </c>
      <c r="Y1903" t="s">
        <v>72</v>
      </c>
      <c r="Z1903">
        <v>0</v>
      </c>
      <c r="AA1903">
        <v>92</v>
      </c>
      <c r="AB1903">
        <v>6046</v>
      </c>
      <c r="AC1903" t="s">
        <v>73</v>
      </c>
    </row>
    <row r="1904" spans="1:29" x14ac:dyDescent="0.3">
      <c r="A1904" s="1" t="s">
        <v>29</v>
      </c>
      <c r="B1904" t="s">
        <v>393</v>
      </c>
      <c r="C1904" t="s">
        <v>1241</v>
      </c>
      <c r="D1904" t="s">
        <v>185</v>
      </c>
      <c r="E1904">
        <v>1</v>
      </c>
      <c r="F1904" t="s">
        <v>120</v>
      </c>
      <c r="G1904" t="s">
        <v>468</v>
      </c>
      <c r="H1904" t="s">
        <v>79</v>
      </c>
      <c r="I1904" t="s">
        <v>3809</v>
      </c>
      <c r="J1904" t="s">
        <v>90</v>
      </c>
      <c r="K1904" t="s">
        <v>5542</v>
      </c>
      <c r="L1904" t="s">
        <v>5543</v>
      </c>
      <c r="M1904" t="s">
        <v>846</v>
      </c>
      <c r="N1904" t="s">
        <v>40</v>
      </c>
      <c r="O1904">
        <v>4749</v>
      </c>
      <c r="P1904">
        <v>9484</v>
      </c>
      <c r="Q1904" t="s">
        <v>59</v>
      </c>
      <c r="R1904">
        <v>453</v>
      </c>
      <c r="S1904" s="2">
        <v>44446</v>
      </c>
      <c r="T1904" s="2">
        <v>44457</v>
      </c>
      <c r="U1904">
        <v>23369</v>
      </c>
      <c r="V1904" t="s">
        <v>71</v>
      </c>
      <c r="W1904">
        <v>595</v>
      </c>
      <c r="X1904" t="s">
        <v>60</v>
      </c>
      <c r="Y1904" t="s">
        <v>45</v>
      </c>
      <c r="Z1904">
        <v>0</v>
      </c>
      <c r="AA1904">
        <v>474</v>
      </c>
      <c r="AB1904">
        <v>9112</v>
      </c>
      <c r="AC1904" t="s">
        <v>107</v>
      </c>
    </row>
    <row r="1905" spans="1:29" x14ac:dyDescent="0.3">
      <c r="A1905" s="1" t="s">
        <v>29</v>
      </c>
      <c r="B1905" t="s">
        <v>74</v>
      </c>
      <c r="C1905" t="s">
        <v>1174</v>
      </c>
      <c r="D1905" t="s">
        <v>185</v>
      </c>
      <c r="E1905">
        <v>5</v>
      </c>
      <c r="F1905" t="s">
        <v>51</v>
      </c>
      <c r="G1905" t="s">
        <v>1075</v>
      </c>
      <c r="H1905" t="s">
        <v>79</v>
      </c>
      <c r="I1905" t="s">
        <v>821</v>
      </c>
      <c r="J1905" t="s">
        <v>90</v>
      </c>
      <c r="K1905" t="s">
        <v>5544</v>
      </c>
      <c r="L1905" t="s">
        <v>5545</v>
      </c>
      <c r="M1905" t="s">
        <v>795</v>
      </c>
      <c r="N1905" t="s">
        <v>58</v>
      </c>
      <c r="O1905">
        <v>23464</v>
      </c>
      <c r="P1905">
        <v>26857</v>
      </c>
      <c r="Q1905" t="s">
        <v>59</v>
      </c>
      <c r="R1905">
        <v>193</v>
      </c>
      <c r="S1905" s="2">
        <v>45001</v>
      </c>
      <c r="T1905" t="s">
        <v>42</v>
      </c>
      <c r="U1905">
        <v>4675</v>
      </c>
      <c r="V1905" t="s">
        <v>85</v>
      </c>
      <c r="W1905">
        <v>655</v>
      </c>
      <c r="X1905" t="s">
        <v>44</v>
      </c>
      <c r="Y1905" t="s">
        <v>72</v>
      </c>
      <c r="Z1905">
        <v>1547</v>
      </c>
      <c r="AA1905">
        <v>112</v>
      </c>
      <c r="AB1905">
        <v>25684</v>
      </c>
      <c r="AC1905" t="s">
        <v>46</v>
      </c>
    </row>
    <row r="1906" spans="1:29" x14ac:dyDescent="0.3">
      <c r="A1906" s="1" t="s">
        <v>47</v>
      </c>
      <c r="B1906" t="s">
        <v>592</v>
      </c>
      <c r="C1906" t="s">
        <v>1350</v>
      </c>
      <c r="D1906" t="s">
        <v>352</v>
      </c>
      <c r="E1906">
        <v>8</v>
      </c>
      <c r="F1906" t="s">
        <v>120</v>
      </c>
      <c r="G1906" t="s">
        <v>121</v>
      </c>
      <c r="H1906" t="s">
        <v>79</v>
      </c>
      <c r="I1906" t="s">
        <v>701</v>
      </c>
      <c r="J1906" t="s">
        <v>524</v>
      </c>
      <c r="K1906" t="s">
        <v>5546</v>
      </c>
      <c r="L1906" t="s">
        <v>5547</v>
      </c>
      <c r="M1906" t="s">
        <v>1449</v>
      </c>
      <c r="N1906" t="s">
        <v>84</v>
      </c>
      <c r="O1906">
        <v>20646</v>
      </c>
      <c r="P1906">
        <v>25607</v>
      </c>
      <c r="Q1906" t="s">
        <v>41</v>
      </c>
      <c r="R1906">
        <v>170</v>
      </c>
      <c r="S1906" s="2">
        <v>45241</v>
      </c>
      <c r="T1906" s="2">
        <v>45258</v>
      </c>
      <c r="U1906">
        <v>0</v>
      </c>
      <c r="V1906" t="s">
        <v>43</v>
      </c>
      <c r="W1906">
        <v>403</v>
      </c>
      <c r="X1906" t="s">
        <v>60</v>
      </c>
      <c r="Y1906" t="s">
        <v>45</v>
      </c>
      <c r="Z1906">
        <v>0</v>
      </c>
      <c r="AA1906">
        <v>394</v>
      </c>
      <c r="AB1906">
        <v>24945</v>
      </c>
      <c r="AC1906" t="s">
        <v>107</v>
      </c>
    </row>
    <row r="1907" spans="1:29" x14ac:dyDescent="0.3">
      <c r="A1907" s="1" t="s">
        <v>29</v>
      </c>
      <c r="B1907" t="s">
        <v>62</v>
      </c>
      <c r="C1907" t="s">
        <v>1552</v>
      </c>
      <c r="D1907" t="s">
        <v>257</v>
      </c>
      <c r="E1907">
        <v>9</v>
      </c>
      <c r="F1907" t="s">
        <v>271</v>
      </c>
      <c r="G1907" t="s">
        <v>715</v>
      </c>
      <c r="H1907" t="s">
        <v>79</v>
      </c>
      <c r="I1907" t="s">
        <v>112</v>
      </c>
      <c r="J1907" t="s">
        <v>524</v>
      </c>
      <c r="K1907" t="s">
        <v>5548</v>
      </c>
      <c r="L1907" t="s">
        <v>5549</v>
      </c>
      <c r="M1907" t="s">
        <v>1330</v>
      </c>
      <c r="N1907" t="s">
        <v>94</v>
      </c>
      <c r="O1907">
        <v>3460</v>
      </c>
      <c r="P1907">
        <v>5650</v>
      </c>
      <c r="Q1907" t="s">
        <v>41</v>
      </c>
      <c r="R1907">
        <v>593</v>
      </c>
      <c r="S1907" s="2">
        <v>44594</v>
      </c>
      <c r="T1907" t="s">
        <v>42</v>
      </c>
      <c r="U1907">
        <v>0</v>
      </c>
      <c r="V1907" t="s">
        <v>106</v>
      </c>
      <c r="W1907">
        <v>624</v>
      </c>
      <c r="X1907" t="s">
        <v>44</v>
      </c>
      <c r="Y1907" t="s">
        <v>72</v>
      </c>
      <c r="Z1907">
        <v>0</v>
      </c>
      <c r="AA1907">
        <v>254</v>
      </c>
      <c r="AB1907">
        <v>3935</v>
      </c>
      <c r="AC1907" t="s">
        <v>73</v>
      </c>
    </row>
    <row r="1908" spans="1:29" x14ac:dyDescent="0.3">
      <c r="A1908" s="1" t="s">
        <v>29</v>
      </c>
      <c r="B1908" t="s">
        <v>86</v>
      </c>
      <c r="C1908" t="s">
        <v>87</v>
      </c>
      <c r="D1908" t="s">
        <v>32</v>
      </c>
      <c r="E1908">
        <v>7</v>
      </c>
      <c r="F1908" t="s">
        <v>186</v>
      </c>
      <c r="G1908" t="s">
        <v>187</v>
      </c>
      <c r="H1908" t="s">
        <v>35</v>
      </c>
      <c r="I1908" t="s">
        <v>883</v>
      </c>
      <c r="J1908" t="s">
        <v>4919</v>
      </c>
      <c r="K1908">
        <v>6383473868</v>
      </c>
      <c r="L1908" t="s">
        <v>5550</v>
      </c>
      <c r="M1908" t="s">
        <v>93</v>
      </c>
      <c r="N1908" t="s">
        <v>84</v>
      </c>
      <c r="O1908">
        <v>20090</v>
      </c>
      <c r="P1908">
        <v>22526</v>
      </c>
      <c r="Q1908" t="s">
        <v>41</v>
      </c>
      <c r="R1908">
        <v>173</v>
      </c>
      <c r="S1908" s="2">
        <v>45021</v>
      </c>
      <c r="T1908" t="s">
        <v>42</v>
      </c>
      <c r="U1908">
        <v>0</v>
      </c>
      <c r="V1908" t="s">
        <v>43</v>
      </c>
      <c r="W1908">
        <v>641</v>
      </c>
      <c r="X1908" t="s">
        <v>44</v>
      </c>
      <c r="Y1908" t="s">
        <v>45</v>
      </c>
      <c r="Z1908">
        <v>0</v>
      </c>
      <c r="AA1908">
        <v>289</v>
      </c>
      <c r="AB1908">
        <v>21575</v>
      </c>
      <c r="AC1908" t="s">
        <v>73</v>
      </c>
    </row>
    <row r="1909" spans="1:29" x14ac:dyDescent="0.3">
      <c r="A1909" s="1" t="s">
        <v>29</v>
      </c>
      <c r="B1909" t="s">
        <v>86</v>
      </c>
      <c r="C1909" t="s">
        <v>354</v>
      </c>
      <c r="D1909" t="s">
        <v>352</v>
      </c>
      <c r="E1909">
        <v>1</v>
      </c>
      <c r="F1909" t="s">
        <v>271</v>
      </c>
      <c r="G1909" t="s">
        <v>495</v>
      </c>
      <c r="H1909" t="s">
        <v>35</v>
      </c>
      <c r="I1909" t="s">
        <v>2397</v>
      </c>
      <c r="J1909" t="s">
        <v>524</v>
      </c>
      <c r="K1909" t="s">
        <v>5551</v>
      </c>
      <c r="L1909" t="s">
        <v>5552</v>
      </c>
      <c r="M1909" t="s">
        <v>1113</v>
      </c>
      <c r="N1909" t="s">
        <v>94</v>
      </c>
      <c r="O1909">
        <v>4593</v>
      </c>
      <c r="P1909">
        <v>6953</v>
      </c>
      <c r="Q1909" t="s">
        <v>59</v>
      </c>
      <c r="R1909">
        <v>490</v>
      </c>
      <c r="S1909" s="2">
        <v>44628</v>
      </c>
      <c r="T1909" s="2">
        <v>44647</v>
      </c>
      <c r="U1909">
        <v>38378</v>
      </c>
      <c r="V1909" t="s">
        <v>71</v>
      </c>
      <c r="W1909">
        <v>482</v>
      </c>
      <c r="X1909" t="s">
        <v>60</v>
      </c>
      <c r="Y1909" t="s">
        <v>72</v>
      </c>
      <c r="Z1909">
        <v>0</v>
      </c>
      <c r="AA1909">
        <v>959</v>
      </c>
      <c r="AB1909">
        <v>6487</v>
      </c>
      <c r="AC1909" t="s">
        <v>107</v>
      </c>
    </row>
    <row r="1910" spans="1:29" x14ac:dyDescent="0.3">
      <c r="A1910" s="1" t="s">
        <v>29</v>
      </c>
      <c r="B1910" t="s">
        <v>541</v>
      </c>
      <c r="C1910" t="s">
        <v>1336</v>
      </c>
      <c r="D1910" t="s">
        <v>98</v>
      </c>
      <c r="E1910">
        <v>1</v>
      </c>
      <c r="F1910" t="s">
        <v>64</v>
      </c>
      <c r="G1910" t="s">
        <v>376</v>
      </c>
      <c r="H1910" t="s">
        <v>79</v>
      </c>
      <c r="I1910" t="s">
        <v>36</v>
      </c>
      <c r="J1910" t="s">
        <v>4234</v>
      </c>
      <c r="K1910" t="s">
        <v>5553</v>
      </c>
      <c r="L1910" t="s">
        <v>5554</v>
      </c>
      <c r="M1910" t="s">
        <v>563</v>
      </c>
      <c r="N1910" t="s">
        <v>40</v>
      </c>
      <c r="O1910">
        <v>7951</v>
      </c>
      <c r="P1910">
        <v>10170</v>
      </c>
      <c r="Q1910" t="s">
        <v>95</v>
      </c>
      <c r="R1910">
        <v>260</v>
      </c>
      <c r="S1910" s="2">
        <v>44395</v>
      </c>
      <c r="T1910" s="2">
        <v>44417</v>
      </c>
      <c r="U1910">
        <v>0</v>
      </c>
      <c r="V1910" t="s">
        <v>43</v>
      </c>
      <c r="W1910">
        <v>701</v>
      </c>
      <c r="X1910" t="s">
        <v>60</v>
      </c>
      <c r="Y1910" t="s">
        <v>72</v>
      </c>
      <c r="Z1910">
        <v>0</v>
      </c>
      <c r="AA1910">
        <v>744</v>
      </c>
      <c r="AB1910">
        <v>8624</v>
      </c>
      <c r="AC1910" t="s">
        <v>107</v>
      </c>
    </row>
    <row r="1911" spans="1:29" x14ac:dyDescent="0.3">
      <c r="A1911" s="1" t="s">
        <v>29</v>
      </c>
      <c r="B1911" t="s">
        <v>62</v>
      </c>
      <c r="C1911" t="s">
        <v>370</v>
      </c>
      <c r="D1911" t="s">
        <v>169</v>
      </c>
      <c r="E1911">
        <v>6</v>
      </c>
      <c r="F1911" t="s">
        <v>64</v>
      </c>
      <c r="G1911" t="s">
        <v>258</v>
      </c>
      <c r="H1911" t="s">
        <v>35</v>
      </c>
      <c r="I1911" t="s">
        <v>3467</v>
      </c>
      <c r="J1911" t="s">
        <v>730</v>
      </c>
      <c r="K1911" t="s">
        <v>5555</v>
      </c>
      <c r="L1911" t="s">
        <v>5556</v>
      </c>
      <c r="M1911" t="s">
        <v>404</v>
      </c>
      <c r="N1911" t="s">
        <v>94</v>
      </c>
      <c r="O1911">
        <v>5663</v>
      </c>
      <c r="P1911">
        <v>10256</v>
      </c>
      <c r="Q1911" t="s">
        <v>59</v>
      </c>
      <c r="R1911">
        <v>270</v>
      </c>
      <c r="S1911" s="2">
        <v>44725</v>
      </c>
      <c r="T1911" s="2">
        <v>44731</v>
      </c>
      <c r="U1911">
        <v>19353</v>
      </c>
      <c r="V1911" t="s">
        <v>85</v>
      </c>
      <c r="W1911">
        <v>442</v>
      </c>
      <c r="X1911" t="s">
        <v>60</v>
      </c>
      <c r="Y1911" t="s">
        <v>45</v>
      </c>
      <c r="Z1911">
        <v>0</v>
      </c>
      <c r="AA1911">
        <v>350</v>
      </c>
      <c r="AB1911">
        <v>5692</v>
      </c>
      <c r="AC1911" t="s">
        <v>107</v>
      </c>
    </row>
    <row r="1912" spans="1:29" x14ac:dyDescent="0.3">
      <c r="A1912" s="1" t="s">
        <v>29</v>
      </c>
      <c r="B1912" t="s">
        <v>86</v>
      </c>
      <c r="C1912" t="s">
        <v>344</v>
      </c>
      <c r="D1912" t="s">
        <v>236</v>
      </c>
      <c r="E1912">
        <v>5</v>
      </c>
      <c r="F1912" t="s">
        <v>221</v>
      </c>
      <c r="G1912" t="s">
        <v>335</v>
      </c>
      <c r="H1912" t="s">
        <v>35</v>
      </c>
      <c r="I1912" t="s">
        <v>458</v>
      </c>
      <c r="J1912" t="s">
        <v>4196</v>
      </c>
      <c r="K1912" t="s">
        <v>5557</v>
      </c>
      <c r="L1912" t="s">
        <v>5558</v>
      </c>
      <c r="M1912" t="s">
        <v>1100</v>
      </c>
      <c r="N1912" t="s">
        <v>94</v>
      </c>
      <c r="O1912">
        <v>9122</v>
      </c>
      <c r="P1912">
        <v>14020</v>
      </c>
      <c r="Q1912" t="s">
        <v>41</v>
      </c>
      <c r="R1912">
        <v>271</v>
      </c>
      <c r="S1912" s="2">
        <v>44892</v>
      </c>
      <c r="T1912" t="s">
        <v>42</v>
      </c>
      <c r="U1912">
        <v>0</v>
      </c>
      <c r="V1912" t="s">
        <v>71</v>
      </c>
      <c r="W1912">
        <v>619</v>
      </c>
      <c r="X1912" t="s">
        <v>44</v>
      </c>
      <c r="Y1912" t="s">
        <v>72</v>
      </c>
      <c r="Z1912">
        <v>0</v>
      </c>
      <c r="AA1912">
        <v>649</v>
      </c>
      <c r="AB1912">
        <v>11170</v>
      </c>
      <c r="AC1912" t="s">
        <v>46</v>
      </c>
    </row>
    <row r="1913" spans="1:29" x14ac:dyDescent="0.3">
      <c r="A1913" s="1" t="s">
        <v>47</v>
      </c>
      <c r="B1913" t="s">
        <v>145</v>
      </c>
      <c r="C1913" t="s">
        <v>528</v>
      </c>
      <c r="D1913" t="s">
        <v>236</v>
      </c>
      <c r="E1913">
        <v>1</v>
      </c>
      <c r="F1913" t="s">
        <v>120</v>
      </c>
      <c r="G1913" t="s">
        <v>543</v>
      </c>
      <c r="H1913" t="s">
        <v>35</v>
      </c>
      <c r="I1913" t="s">
        <v>5559</v>
      </c>
      <c r="J1913" t="s">
        <v>372</v>
      </c>
      <c r="K1913" t="s">
        <v>5560</v>
      </c>
      <c r="L1913" t="s">
        <v>5561</v>
      </c>
      <c r="M1913" t="s">
        <v>2358</v>
      </c>
      <c r="N1913" t="s">
        <v>40</v>
      </c>
      <c r="O1913">
        <v>24482</v>
      </c>
      <c r="P1913">
        <v>27292</v>
      </c>
      <c r="Q1913" t="s">
        <v>59</v>
      </c>
      <c r="R1913">
        <v>39</v>
      </c>
      <c r="S1913" s="2">
        <v>44610</v>
      </c>
      <c r="T1913" t="s">
        <v>42</v>
      </c>
      <c r="U1913">
        <v>40484</v>
      </c>
      <c r="V1913" t="s">
        <v>43</v>
      </c>
      <c r="W1913">
        <v>450</v>
      </c>
      <c r="X1913" t="s">
        <v>44</v>
      </c>
      <c r="Y1913" t="s">
        <v>72</v>
      </c>
      <c r="Z1913">
        <v>0</v>
      </c>
      <c r="AA1913">
        <v>662</v>
      </c>
      <c r="AB1913">
        <v>25550</v>
      </c>
      <c r="AC1913" t="s">
        <v>46</v>
      </c>
    </row>
    <row r="1914" spans="1:29" x14ac:dyDescent="0.3">
      <c r="A1914" s="1" t="s">
        <v>47</v>
      </c>
      <c r="B1914" t="s">
        <v>176</v>
      </c>
      <c r="C1914" t="s">
        <v>2827</v>
      </c>
      <c r="D1914" t="s">
        <v>185</v>
      </c>
      <c r="E1914">
        <v>9</v>
      </c>
      <c r="F1914" t="s">
        <v>120</v>
      </c>
      <c r="G1914" t="s">
        <v>1180</v>
      </c>
      <c r="H1914" t="s">
        <v>79</v>
      </c>
      <c r="I1914" t="s">
        <v>417</v>
      </c>
      <c r="J1914" t="s">
        <v>936</v>
      </c>
      <c r="K1914" t="s">
        <v>5562</v>
      </c>
      <c r="L1914" t="s">
        <v>5563</v>
      </c>
      <c r="M1914" t="s">
        <v>1665</v>
      </c>
      <c r="N1914" t="s">
        <v>94</v>
      </c>
      <c r="O1914">
        <v>6631</v>
      </c>
      <c r="P1914">
        <v>11466</v>
      </c>
      <c r="Q1914" t="s">
        <v>59</v>
      </c>
      <c r="R1914">
        <v>915</v>
      </c>
      <c r="S1914" s="2">
        <v>44368</v>
      </c>
      <c r="T1914" s="2">
        <v>44396</v>
      </c>
      <c r="U1914">
        <v>29307</v>
      </c>
      <c r="V1914" t="s">
        <v>71</v>
      </c>
      <c r="W1914">
        <v>570</v>
      </c>
      <c r="X1914" t="s">
        <v>60</v>
      </c>
      <c r="Y1914" t="s">
        <v>45</v>
      </c>
      <c r="Z1914">
        <v>0</v>
      </c>
      <c r="AA1914">
        <v>563</v>
      </c>
      <c r="AB1914">
        <v>8539</v>
      </c>
      <c r="AC1914" t="s">
        <v>73</v>
      </c>
    </row>
    <row r="1915" spans="1:29" x14ac:dyDescent="0.3">
      <c r="A1915" s="1" t="s">
        <v>29</v>
      </c>
      <c r="B1915" t="s">
        <v>62</v>
      </c>
      <c r="C1915" t="s">
        <v>2993</v>
      </c>
      <c r="D1915" t="s">
        <v>32</v>
      </c>
      <c r="E1915">
        <v>9</v>
      </c>
      <c r="F1915" t="s">
        <v>77</v>
      </c>
      <c r="G1915" t="s">
        <v>78</v>
      </c>
      <c r="H1915" t="s">
        <v>79</v>
      </c>
      <c r="I1915" t="s">
        <v>210</v>
      </c>
      <c r="J1915" t="s">
        <v>2010</v>
      </c>
      <c r="K1915" t="s">
        <v>5564</v>
      </c>
      <c r="L1915" t="s">
        <v>5565</v>
      </c>
      <c r="M1915" t="s">
        <v>1976</v>
      </c>
      <c r="N1915" t="s">
        <v>84</v>
      </c>
      <c r="O1915">
        <v>9596</v>
      </c>
      <c r="P1915">
        <v>14131</v>
      </c>
      <c r="Q1915" t="s">
        <v>95</v>
      </c>
      <c r="R1915">
        <v>315</v>
      </c>
      <c r="S1915" s="2">
        <v>44989</v>
      </c>
      <c r="T1915" t="s">
        <v>42</v>
      </c>
      <c r="U1915">
        <v>0</v>
      </c>
      <c r="V1915" t="s">
        <v>43</v>
      </c>
      <c r="W1915">
        <v>586</v>
      </c>
      <c r="X1915" t="s">
        <v>44</v>
      </c>
      <c r="Y1915" t="s">
        <v>61</v>
      </c>
      <c r="Z1915">
        <v>0</v>
      </c>
      <c r="AA1915">
        <v>303</v>
      </c>
      <c r="AB1915">
        <v>11928</v>
      </c>
      <c r="AC1915" t="s">
        <v>107</v>
      </c>
    </row>
    <row r="1916" spans="1:29" x14ac:dyDescent="0.3">
      <c r="A1916" s="1" t="s">
        <v>29</v>
      </c>
      <c r="B1916" t="s">
        <v>363</v>
      </c>
      <c r="C1916" t="s">
        <v>1409</v>
      </c>
      <c r="D1916" t="s">
        <v>98</v>
      </c>
      <c r="E1916">
        <v>8</v>
      </c>
      <c r="F1916" t="s">
        <v>77</v>
      </c>
      <c r="G1916" t="s">
        <v>932</v>
      </c>
      <c r="H1916" t="s">
        <v>79</v>
      </c>
      <c r="I1916" t="s">
        <v>5030</v>
      </c>
      <c r="J1916" t="s">
        <v>4529</v>
      </c>
      <c r="K1916">
        <f>1-530-379-1839</f>
        <v>-2747</v>
      </c>
      <c r="L1916" t="s">
        <v>5566</v>
      </c>
      <c r="M1916" t="s">
        <v>511</v>
      </c>
      <c r="N1916" t="s">
        <v>94</v>
      </c>
      <c r="O1916">
        <v>8356</v>
      </c>
      <c r="P1916">
        <v>12321</v>
      </c>
      <c r="Q1916" t="s">
        <v>59</v>
      </c>
      <c r="R1916">
        <v>291</v>
      </c>
      <c r="S1916" s="2">
        <v>44799</v>
      </c>
      <c r="T1916" t="s">
        <v>42</v>
      </c>
      <c r="U1916">
        <v>19212</v>
      </c>
      <c r="V1916" t="s">
        <v>85</v>
      </c>
      <c r="W1916">
        <v>713</v>
      </c>
      <c r="X1916" t="s">
        <v>44</v>
      </c>
      <c r="Y1916" t="s">
        <v>45</v>
      </c>
      <c r="Z1916">
        <v>0</v>
      </c>
      <c r="AA1916">
        <v>305</v>
      </c>
      <c r="AB1916">
        <v>9828</v>
      </c>
      <c r="AC1916" t="s">
        <v>73</v>
      </c>
    </row>
    <row r="1917" spans="1:29" x14ac:dyDescent="0.3">
      <c r="A1917" s="1" t="s">
        <v>29</v>
      </c>
      <c r="B1917" t="s">
        <v>393</v>
      </c>
      <c r="C1917" t="s">
        <v>649</v>
      </c>
      <c r="D1917" t="s">
        <v>178</v>
      </c>
      <c r="E1917">
        <v>5</v>
      </c>
      <c r="F1917" t="s">
        <v>77</v>
      </c>
      <c r="G1917" t="s">
        <v>440</v>
      </c>
      <c r="H1917" t="s">
        <v>79</v>
      </c>
      <c r="I1917" t="s">
        <v>921</v>
      </c>
      <c r="J1917" t="s">
        <v>524</v>
      </c>
      <c r="K1917" t="s">
        <v>5567</v>
      </c>
      <c r="L1917" t="s">
        <v>5568</v>
      </c>
      <c r="M1917" t="s">
        <v>603</v>
      </c>
      <c r="N1917" t="s">
        <v>58</v>
      </c>
      <c r="O1917">
        <v>14370</v>
      </c>
      <c r="P1917">
        <v>18453</v>
      </c>
      <c r="Q1917" t="s">
        <v>95</v>
      </c>
      <c r="R1917">
        <v>298</v>
      </c>
      <c r="S1917" s="2">
        <v>44483</v>
      </c>
      <c r="T1917" s="2">
        <v>44490</v>
      </c>
      <c r="U1917">
        <v>0</v>
      </c>
      <c r="V1917" t="s">
        <v>43</v>
      </c>
      <c r="W1917">
        <v>817</v>
      </c>
      <c r="X1917" t="s">
        <v>60</v>
      </c>
      <c r="Y1917" t="s">
        <v>45</v>
      </c>
      <c r="Z1917">
        <v>1873</v>
      </c>
      <c r="AA1917">
        <v>27</v>
      </c>
      <c r="AB1917">
        <v>17193</v>
      </c>
      <c r="AC1917" t="s">
        <v>107</v>
      </c>
    </row>
    <row r="1918" spans="1:29" x14ac:dyDescent="0.3">
      <c r="A1918" s="1" t="s">
        <v>47</v>
      </c>
      <c r="B1918" t="s">
        <v>234</v>
      </c>
      <c r="C1918" t="s">
        <v>2970</v>
      </c>
      <c r="D1918" t="s">
        <v>128</v>
      </c>
      <c r="E1918">
        <v>3</v>
      </c>
      <c r="F1918" t="s">
        <v>129</v>
      </c>
      <c r="G1918" t="s">
        <v>944</v>
      </c>
      <c r="H1918" t="s">
        <v>79</v>
      </c>
      <c r="I1918" t="s">
        <v>3347</v>
      </c>
      <c r="J1918" t="s">
        <v>337</v>
      </c>
      <c r="K1918">
        <v>9368163247</v>
      </c>
      <c r="L1918" t="s">
        <v>5569</v>
      </c>
      <c r="M1918" t="s">
        <v>984</v>
      </c>
      <c r="N1918" t="s">
        <v>84</v>
      </c>
      <c r="O1918">
        <v>7231</v>
      </c>
      <c r="P1918">
        <v>10789</v>
      </c>
      <c r="Q1918" t="s">
        <v>59</v>
      </c>
      <c r="R1918">
        <v>231</v>
      </c>
      <c r="S1918" s="2">
        <v>45127</v>
      </c>
      <c r="T1918" s="2">
        <v>45151</v>
      </c>
      <c r="U1918">
        <v>39443</v>
      </c>
      <c r="V1918" t="s">
        <v>85</v>
      </c>
      <c r="W1918">
        <v>414</v>
      </c>
      <c r="X1918" t="s">
        <v>60</v>
      </c>
      <c r="Y1918" t="s">
        <v>72</v>
      </c>
      <c r="Z1918">
        <v>0</v>
      </c>
      <c r="AA1918">
        <v>105</v>
      </c>
      <c r="AB1918">
        <v>9063</v>
      </c>
      <c r="AC1918" t="s">
        <v>107</v>
      </c>
    </row>
    <row r="1919" spans="1:29" x14ac:dyDescent="0.3">
      <c r="A1919" s="1" t="s">
        <v>29</v>
      </c>
      <c r="B1919" t="s">
        <v>62</v>
      </c>
      <c r="C1919" t="s">
        <v>321</v>
      </c>
      <c r="D1919" t="s">
        <v>76</v>
      </c>
      <c r="E1919">
        <v>2</v>
      </c>
      <c r="F1919" t="s">
        <v>99</v>
      </c>
      <c r="G1919" t="s">
        <v>529</v>
      </c>
      <c r="H1919" t="s">
        <v>79</v>
      </c>
      <c r="I1919" t="s">
        <v>827</v>
      </c>
      <c r="J1919" t="s">
        <v>1092</v>
      </c>
      <c r="K1919" t="s">
        <v>5570</v>
      </c>
      <c r="L1919" t="s">
        <v>5571</v>
      </c>
      <c r="M1919" t="s">
        <v>505</v>
      </c>
      <c r="N1919" t="s">
        <v>84</v>
      </c>
      <c r="O1919">
        <v>5386</v>
      </c>
      <c r="P1919">
        <v>9282</v>
      </c>
      <c r="Q1919" t="s">
        <v>59</v>
      </c>
      <c r="R1919">
        <v>963</v>
      </c>
      <c r="S1919" s="2">
        <v>44970</v>
      </c>
      <c r="T1919" t="s">
        <v>42</v>
      </c>
      <c r="U1919">
        <v>21266</v>
      </c>
      <c r="V1919" t="s">
        <v>71</v>
      </c>
      <c r="W1919">
        <v>799</v>
      </c>
      <c r="X1919" t="s">
        <v>44</v>
      </c>
      <c r="Y1919" t="s">
        <v>45</v>
      </c>
      <c r="Z1919">
        <v>0</v>
      </c>
      <c r="AA1919">
        <v>419</v>
      </c>
      <c r="AB1919">
        <v>7752</v>
      </c>
      <c r="AC1919" t="s">
        <v>107</v>
      </c>
    </row>
    <row r="1920" spans="1:29" x14ac:dyDescent="0.3">
      <c r="A1920" s="1" t="s">
        <v>29</v>
      </c>
      <c r="B1920" t="s">
        <v>74</v>
      </c>
      <c r="C1920" t="s">
        <v>1286</v>
      </c>
      <c r="D1920" t="s">
        <v>138</v>
      </c>
      <c r="E1920">
        <v>3</v>
      </c>
      <c r="F1920" t="s">
        <v>99</v>
      </c>
      <c r="G1920" t="s">
        <v>1138</v>
      </c>
      <c r="H1920" t="s">
        <v>35</v>
      </c>
      <c r="I1920" t="s">
        <v>223</v>
      </c>
      <c r="J1920" t="s">
        <v>4035</v>
      </c>
      <c r="K1920" t="s">
        <v>5572</v>
      </c>
      <c r="L1920" t="s">
        <v>5573</v>
      </c>
      <c r="M1920" t="s">
        <v>1146</v>
      </c>
      <c r="N1920" t="s">
        <v>84</v>
      </c>
      <c r="O1920">
        <v>6927</v>
      </c>
      <c r="P1920">
        <v>11469</v>
      </c>
      <c r="Q1920" t="s">
        <v>41</v>
      </c>
      <c r="R1920">
        <v>584</v>
      </c>
      <c r="S1920" s="2">
        <v>45152</v>
      </c>
      <c r="T1920" t="s">
        <v>42</v>
      </c>
      <c r="U1920">
        <v>0</v>
      </c>
      <c r="V1920" t="s">
        <v>85</v>
      </c>
      <c r="W1920">
        <v>511</v>
      </c>
      <c r="X1920" t="s">
        <v>44</v>
      </c>
      <c r="Y1920" t="s">
        <v>45</v>
      </c>
      <c r="Z1920">
        <v>0</v>
      </c>
      <c r="AA1920">
        <v>19</v>
      </c>
      <c r="AB1920">
        <v>11125</v>
      </c>
      <c r="AC1920" t="s">
        <v>46</v>
      </c>
    </row>
    <row r="1921" spans="1:29" x14ac:dyDescent="0.3">
      <c r="A1921" s="1" t="s">
        <v>29</v>
      </c>
      <c r="B1921" t="s">
        <v>363</v>
      </c>
      <c r="C1921" t="s">
        <v>416</v>
      </c>
      <c r="D1921" t="s">
        <v>155</v>
      </c>
      <c r="E1921">
        <v>2</v>
      </c>
      <c r="F1921" t="s">
        <v>221</v>
      </c>
      <c r="G1921" t="s">
        <v>222</v>
      </c>
      <c r="H1921" t="s">
        <v>79</v>
      </c>
      <c r="I1921" t="s">
        <v>701</v>
      </c>
      <c r="J1921" t="s">
        <v>224</v>
      </c>
      <c r="K1921" s="3" t="s">
        <v>5574</v>
      </c>
      <c r="L1921" t="s">
        <v>5575</v>
      </c>
      <c r="M1921" t="s">
        <v>369</v>
      </c>
      <c r="N1921" t="s">
        <v>58</v>
      </c>
      <c r="O1921">
        <v>22107</v>
      </c>
      <c r="P1921">
        <v>27024</v>
      </c>
      <c r="Q1921" t="s">
        <v>59</v>
      </c>
      <c r="R1921">
        <v>667</v>
      </c>
      <c r="S1921" s="2">
        <v>45064</v>
      </c>
      <c r="T1921" s="2">
        <v>45071</v>
      </c>
      <c r="U1921">
        <v>9058</v>
      </c>
      <c r="V1921" t="s">
        <v>85</v>
      </c>
      <c r="W1921">
        <v>600</v>
      </c>
      <c r="X1921" t="s">
        <v>60</v>
      </c>
      <c r="Y1921" t="s">
        <v>45</v>
      </c>
      <c r="Z1921">
        <v>4923</v>
      </c>
      <c r="AA1921">
        <v>101</v>
      </c>
      <c r="AB1921">
        <v>25533</v>
      </c>
      <c r="AC1921" t="s">
        <v>107</v>
      </c>
    </row>
    <row r="1922" spans="1:29" x14ac:dyDescent="0.3">
      <c r="A1922" s="1" t="s">
        <v>29</v>
      </c>
      <c r="B1922" t="s">
        <v>96</v>
      </c>
      <c r="C1922" t="s">
        <v>4402</v>
      </c>
      <c r="D1922" t="s">
        <v>387</v>
      </c>
      <c r="E1922">
        <v>8</v>
      </c>
      <c r="F1922" t="s">
        <v>64</v>
      </c>
      <c r="G1922" t="s">
        <v>1599</v>
      </c>
      <c r="H1922" t="s">
        <v>35</v>
      </c>
      <c r="I1922" t="s">
        <v>1055</v>
      </c>
      <c r="J1922" t="s">
        <v>1792</v>
      </c>
      <c r="K1922" t="s">
        <v>5576</v>
      </c>
      <c r="L1922" t="s">
        <v>5577</v>
      </c>
      <c r="M1922" t="s">
        <v>777</v>
      </c>
      <c r="N1922" t="s">
        <v>58</v>
      </c>
      <c r="O1922">
        <v>21086</v>
      </c>
      <c r="P1922">
        <v>24084</v>
      </c>
      <c r="Q1922" t="s">
        <v>95</v>
      </c>
      <c r="R1922">
        <v>948</v>
      </c>
      <c r="S1922" s="2">
        <v>45293</v>
      </c>
      <c r="T1922" s="2">
        <v>45308</v>
      </c>
      <c r="U1922">
        <v>0</v>
      </c>
      <c r="V1922" t="s">
        <v>85</v>
      </c>
      <c r="W1922">
        <v>778</v>
      </c>
      <c r="X1922" t="s">
        <v>60</v>
      </c>
      <c r="Y1922" t="s">
        <v>61</v>
      </c>
      <c r="Z1922">
        <v>4542</v>
      </c>
      <c r="AA1922">
        <v>767</v>
      </c>
      <c r="AB1922">
        <v>21420</v>
      </c>
      <c r="AC1922" t="s">
        <v>73</v>
      </c>
    </row>
    <row r="1923" spans="1:29" x14ac:dyDescent="0.3">
      <c r="A1923" s="1" t="s">
        <v>29</v>
      </c>
      <c r="B1923" t="s">
        <v>96</v>
      </c>
      <c r="C1923" t="s">
        <v>193</v>
      </c>
      <c r="D1923" t="s">
        <v>50</v>
      </c>
      <c r="E1923">
        <v>1</v>
      </c>
      <c r="F1923" t="s">
        <v>186</v>
      </c>
      <c r="G1923" t="s">
        <v>1504</v>
      </c>
      <c r="H1923" t="s">
        <v>35</v>
      </c>
      <c r="I1923" t="s">
        <v>1563</v>
      </c>
      <c r="J1923" t="s">
        <v>5578</v>
      </c>
      <c r="K1923" t="s">
        <v>5579</v>
      </c>
      <c r="L1923" t="s">
        <v>5580</v>
      </c>
      <c r="M1923" t="s">
        <v>1136</v>
      </c>
      <c r="N1923" t="s">
        <v>94</v>
      </c>
      <c r="O1923">
        <v>14349</v>
      </c>
      <c r="P1923">
        <v>18555</v>
      </c>
      <c r="Q1923" t="s">
        <v>95</v>
      </c>
      <c r="R1923">
        <v>28</v>
      </c>
      <c r="S1923" s="2">
        <v>44716</v>
      </c>
      <c r="T1923" t="s">
        <v>42</v>
      </c>
      <c r="U1923">
        <v>0</v>
      </c>
      <c r="V1923" t="s">
        <v>43</v>
      </c>
      <c r="W1923">
        <v>744</v>
      </c>
      <c r="X1923" t="s">
        <v>44</v>
      </c>
      <c r="Y1923" t="s">
        <v>61</v>
      </c>
      <c r="Z1923">
        <v>0</v>
      </c>
      <c r="AA1923">
        <v>936</v>
      </c>
      <c r="AB1923">
        <v>15692</v>
      </c>
      <c r="AC1923" t="s">
        <v>46</v>
      </c>
    </row>
    <row r="1924" spans="1:29" x14ac:dyDescent="0.3">
      <c r="A1924" s="1" t="s">
        <v>29</v>
      </c>
      <c r="B1924" t="s">
        <v>228</v>
      </c>
      <c r="C1924" t="s">
        <v>2981</v>
      </c>
      <c r="D1924" t="s">
        <v>76</v>
      </c>
      <c r="E1924">
        <v>10</v>
      </c>
      <c r="F1924" t="s">
        <v>120</v>
      </c>
      <c r="G1924" t="s">
        <v>543</v>
      </c>
      <c r="H1924" t="s">
        <v>35</v>
      </c>
      <c r="I1924" t="s">
        <v>1008</v>
      </c>
      <c r="J1924" t="s">
        <v>1213</v>
      </c>
      <c r="K1924" t="s">
        <v>5581</v>
      </c>
      <c r="L1924" t="s">
        <v>5582</v>
      </c>
      <c r="M1924" t="s">
        <v>487</v>
      </c>
      <c r="N1924" t="s">
        <v>94</v>
      </c>
      <c r="O1924">
        <v>9767</v>
      </c>
      <c r="P1924">
        <v>13362</v>
      </c>
      <c r="Q1924" t="s">
        <v>95</v>
      </c>
      <c r="R1924">
        <v>620</v>
      </c>
      <c r="S1924" s="2">
        <v>44502</v>
      </c>
      <c r="T1924" s="2">
        <v>44519</v>
      </c>
      <c r="U1924">
        <v>0</v>
      </c>
      <c r="V1924" t="s">
        <v>106</v>
      </c>
      <c r="W1924">
        <v>482</v>
      </c>
      <c r="X1924" t="s">
        <v>60</v>
      </c>
      <c r="Y1924" t="s">
        <v>45</v>
      </c>
      <c r="Z1924">
        <v>0</v>
      </c>
      <c r="AA1924">
        <v>452</v>
      </c>
      <c r="AB1924">
        <v>10225</v>
      </c>
      <c r="AC1924" t="s">
        <v>107</v>
      </c>
    </row>
    <row r="1925" spans="1:29" x14ac:dyDescent="0.3">
      <c r="A1925" s="1" t="s">
        <v>29</v>
      </c>
      <c r="B1925" t="s">
        <v>62</v>
      </c>
      <c r="C1925" t="s">
        <v>127</v>
      </c>
      <c r="D1925" t="s">
        <v>257</v>
      </c>
      <c r="E1925">
        <v>3</v>
      </c>
      <c r="F1925" t="s">
        <v>129</v>
      </c>
      <c r="G1925" t="s">
        <v>1528</v>
      </c>
      <c r="H1925" t="s">
        <v>79</v>
      </c>
      <c r="I1925" t="s">
        <v>1553</v>
      </c>
      <c r="J1925" t="s">
        <v>1143</v>
      </c>
      <c r="K1925" t="s">
        <v>5583</v>
      </c>
      <c r="L1925" t="s">
        <v>5584</v>
      </c>
      <c r="M1925" t="s">
        <v>326</v>
      </c>
      <c r="N1925" t="s">
        <v>94</v>
      </c>
      <c r="O1925">
        <v>6985</v>
      </c>
      <c r="P1925">
        <v>9201</v>
      </c>
      <c r="Q1925" t="s">
        <v>59</v>
      </c>
      <c r="R1925">
        <v>151</v>
      </c>
      <c r="S1925" s="2">
        <v>44641</v>
      </c>
      <c r="T1925" s="2">
        <v>44657</v>
      </c>
      <c r="U1925">
        <v>2655</v>
      </c>
      <c r="V1925" t="s">
        <v>106</v>
      </c>
      <c r="W1925">
        <v>430</v>
      </c>
      <c r="X1925" t="s">
        <v>60</v>
      </c>
      <c r="Y1925" t="s">
        <v>45</v>
      </c>
      <c r="Z1925">
        <v>0</v>
      </c>
      <c r="AA1925">
        <v>990</v>
      </c>
      <c r="AB1925">
        <v>7484</v>
      </c>
      <c r="AC1925" t="s">
        <v>107</v>
      </c>
    </row>
    <row r="1926" spans="1:29" x14ac:dyDescent="0.3">
      <c r="A1926" s="1" t="s">
        <v>29</v>
      </c>
      <c r="B1926" t="s">
        <v>327</v>
      </c>
      <c r="C1926" t="s">
        <v>764</v>
      </c>
      <c r="D1926" t="s">
        <v>155</v>
      </c>
      <c r="E1926">
        <v>6</v>
      </c>
      <c r="F1926" t="s">
        <v>51</v>
      </c>
      <c r="G1926" t="s">
        <v>1069</v>
      </c>
      <c r="H1926" t="s">
        <v>79</v>
      </c>
      <c r="I1926" t="s">
        <v>292</v>
      </c>
      <c r="J1926" t="s">
        <v>5585</v>
      </c>
      <c r="K1926" t="s">
        <v>5586</v>
      </c>
      <c r="L1926" t="s">
        <v>5587</v>
      </c>
      <c r="M1926" t="s">
        <v>769</v>
      </c>
      <c r="N1926" t="s">
        <v>94</v>
      </c>
      <c r="O1926">
        <v>10014</v>
      </c>
      <c r="P1926">
        <v>14034</v>
      </c>
      <c r="Q1926" t="s">
        <v>41</v>
      </c>
      <c r="R1926">
        <v>190</v>
      </c>
      <c r="S1926" s="2">
        <v>44780</v>
      </c>
      <c r="T1926" s="2">
        <v>44786</v>
      </c>
      <c r="U1926">
        <v>0</v>
      </c>
      <c r="V1926" t="s">
        <v>71</v>
      </c>
      <c r="W1926">
        <v>849</v>
      </c>
      <c r="X1926" t="s">
        <v>60</v>
      </c>
      <c r="Y1926" t="s">
        <v>61</v>
      </c>
      <c r="Z1926">
        <v>0</v>
      </c>
      <c r="AA1926">
        <v>565</v>
      </c>
      <c r="AB1926">
        <v>11281</v>
      </c>
      <c r="AC1926" t="s">
        <v>73</v>
      </c>
    </row>
    <row r="1927" spans="1:29" x14ac:dyDescent="0.3">
      <c r="A1927" s="1" t="s">
        <v>29</v>
      </c>
      <c r="B1927" t="s">
        <v>327</v>
      </c>
      <c r="C1927" t="s">
        <v>3636</v>
      </c>
      <c r="D1927" t="s">
        <v>98</v>
      </c>
      <c r="E1927">
        <v>9</v>
      </c>
      <c r="F1927" t="s">
        <v>129</v>
      </c>
      <c r="G1927" t="s">
        <v>395</v>
      </c>
      <c r="H1927" t="s">
        <v>35</v>
      </c>
      <c r="I1927" t="s">
        <v>1043</v>
      </c>
      <c r="J1927" t="s">
        <v>693</v>
      </c>
      <c r="K1927" t="s">
        <v>5588</v>
      </c>
      <c r="L1927" t="s">
        <v>5589</v>
      </c>
      <c r="M1927" t="s">
        <v>2350</v>
      </c>
      <c r="N1927" t="s">
        <v>84</v>
      </c>
      <c r="O1927">
        <v>25612</v>
      </c>
      <c r="P1927">
        <v>28944</v>
      </c>
      <c r="Q1927" t="s">
        <v>41</v>
      </c>
      <c r="R1927">
        <v>857</v>
      </c>
      <c r="S1927" s="2">
        <v>45078</v>
      </c>
      <c r="T1927" s="2">
        <v>45107</v>
      </c>
      <c r="U1927">
        <v>0</v>
      </c>
      <c r="V1927" t="s">
        <v>71</v>
      </c>
      <c r="W1927">
        <v>539</v>
      </c>
      <c r="X1927" t="s">
        <v>60</v>
      </c>
      <c r="Y1927" t="s">
        <v>45</v>
      </c>
      <c r="Z1927">
        <v>0</v>
      </c>
      <c r="AA1927">
        <v>852</v>
      </c>
      <c r="AB1927">
        <v>27873</v>
      </c>
      <c r="AC1927" t="s">
        <v>73</v>
      </c>
    </row>
    <row r="1928" spans="1:29" x14ac:dyDescent="0.3">
      <c r="A1928" s="1" t="s">
        <v>29</v>
      </c>
      <c r="B1928" t="s">
        <v>96</v>
      </c>
      <c r="C1928" t="s">
        <v>2169</v>
      </c>
      <c r="D1928" t="s">
        <v>201</v>
      </c>
      <c r="E1928">
        <v>9</v>
      </c>
      <c r="F1928" t="s">
        <v>186</v>
      </c>
      <c r="G1928" t="s">
        <v>620</v>
      </c>
      <c r="H1928" t="s">
        <v>35</v>
      </c>
      <c r="I1928" t="s">
        <v>3291</v>
      </c>
      <c r="J1928" t="s">
        <v>224</v>
      </c>
      <c r="K1928" t="s">
        <v>5590</v>
      </c>
      <c r="L1928" t="s">
        <v>5591</v>
      </c>
      <c r="M1928" t="s">
        <v>105</v>
      </c>
      <c r="N1928" t="s">
        <v>94</v>
      </c>
      <c r="O1928">
        <v>5080</v>
      </c>
      <c r="P1928">
        <v>7332</v>
      </c>
      <c r="Q1928" t="s">
        <v>41</v>
      </c>
      <c r="R1928">
        <v>461</v>
      </c>
      <c r="S1928" s="2">
        <v>44895</v>
      </c>
      <c r="T1928" s="2">
        <v>44912</v>
      </c>
      <c r="U1928">
        <v>0</v>
      </c>
      <c r="V1928" t="s">
        <v>71</v>
      </c>
      <c r="W1928">
        <v>418</v>
      </c>
      <c r="X1928" t="s">
        <v>60</v>
      </c>
      <c r="Y1928" t="s">
        <v>45</v>
      </c>
      <c r="Z1928">
        <v>0</v>
      </c>
      <c r="AA1928">
        <v>78</v>
      </c>
      <c r="AB1928">
        <v>6802</v>
      </c>
      <c r="AC1928" t="s">
        <v>107</v>
      </c>
    </row>
    <row r="1929" spans="1:29" x14ac:dyDescent="0.3">
      <c r="A1929" s="1" t="s">
        <v>47</v>
      </c>
      <c r="B1929" t="s">
        <v>48</v>
      </c>
      <c r="C1929" t="s">
        <v>3795</v>
      </c>
      <c r="D1929" t="s">
        <v>76</v>
      </c>
      <c r="E1929">
        <v>8</v>
      </c>
      <c r="F1929" t="s">
        <v>271</v>
      </c>
      <c r="G1929" t="s">
        <v>1060</v>
      </c>
      <c r="H1929" t="s">
        <v>79</v>
      </c>
      <c r="I1929" t="s">
        <v>299</v>
      </c>
      <c r="J1929" t="s">
        <v>5592</v>
      </c>
      <c r="K1929" t="s">
        <v>5593</v>
      </c>
      <c r="L1929" t="s">
        <v>5594</v>
      </c>
      <c r="M1929" t="s">
        <v>556</v>
      </c>
      <c r="N1929" t="s">
        <v>58</v>
      </c>
      <c r="O1929">
        <v>25852</v>
      </c>
      <c r="P1929">
        <v>29830</v>
      </c>
      <c r="Q1929" t="s">
        <v>41</v>
      </c>
      <c r="R1929">
        <v>343</v>
      </c>
      <c r="S1929" s="2">
        <v>45277</v>
      </c>
      <c r="T1929" t="s">
        <v>42</v>
      </c>
      <c r="U1929">
        <v>0</v>
      </c>
      <c r="V1929" t="s">
        <v>43</v>
      </c>
      <c r="W1929">
        <v>812</v>
      </c>
      <c r="X1929" t="s">
        <v>44</v>
      </c>
      <c r="Y1929" t="s">
        <v>72</v>
      </c>
      <c r="Z1929">
        <v>1794</v>
      </c>
      <c r="AA1929">
        <v>935</v>
      </c>
      <c r="AB1929">
        <v>29346</v>
      </c>
      <c r="AC1929" t="s">
        <v>73</v>
      </c>
    </row>
    <row r="1930" spans="1:29" x14ac:dyDescent="0.3">
      <c r="A1930" s="1" t="s">
        <v>29</v>
      </c>
      <c r="B1930" t="s">
        <v>30</v>
      </c>
      <c r="C1930" t="s">
        <v>819</v>
      </c>
      <c r="D1930" t="s">
        <v>98</v>
      </c>
      <c r="E1930">
        <v>1</v>
      </c>
      <c r="F1930" t="s">
        <v>186</v>
      </c>
      <c r="G1930" t="s">
        <v>710</v>
      </c>
      <c r="H1930" t="s">
        <v>35</v>
      </c>
      <c r="I1930" t="s">
        <v>636</v>
      </c>
      <c r="J1930" t="s">
        <v>2875</v>
      </c>
      <c r="K1930" t="s">
        <v>5595</v>
      </c>
      <c r="L1930" t="s">
        <v>5596</v>
      </c>
      <c r="M1930" t="s">
        <v>1029</v>
      </c>
      <c r="N1930" t="s">
        <v>94</v>
      </c>
      <c r="O1930">
        <v>26905</v>
      </c>
      <c r="P1930">
        <v>31801</v>
      </c>
      <c r="Q1930" t="s">
        <v>41</v>
      </c>
      <c r="R1930">
        <v>905</v>
      </c>
      <c r="S1930" s="2">
        <v>44417</v>
      </c>
      <c r="T1930" s="2">
        <v>44434</v>
      </c>
      <c r="U1930">
        <v>0</v>
      </c>
      <c r="V1930" t="s">
        <v>106</v>
      </c>
      <c r="W1930">
        <v>681</v>
      </c>
      <c r="X1930" t="s">
        <v>60</v>
      </c>
      <c r="Y1930" t="s">
        <v>72</v>
      </c>
      <c r="Z1930">
        <v>0</v>
      </c>
      <c r="AA1930">
        <v>518</v>
      </c>
      <c r="AB1930">
        <v>30221</v>
      </c>
      <c r="AC1930" t="s">
        <v>46</v>
      </c>
    </row>
    <row r="1931" spans="1:29" x14ac:dyDescent="0.3">
      <c r="A1931" s="1" t="s">
        <v>29</v>
      </c>
      <c r="B1931" t="s">
        <v>541</v>
      </c>
      <c r="C1931" t="s">
        <v>3530</v>
      </c>
      <c r="D1931" t="s">
        <v>185</v>
      </c>
      <c r="E1931">
        <v>1</v>
      </c>
      <c r="F1931" t="s">
        <v>99</v>
      </c>
      <c r="G1931" t="s">
        <v>724</v>
      </c>
      <c r="H1931" t="s">
        <v>35</v>
      </c>
      <c r="I1931" t="s">
        <v>2822</v>
      </c>
      <c r="J1931" t="s">
        <v>4241</v>
      </c>
      <c r="K1931" t="s">
        <v>5597</v>
      </c>
      <c r="L1931" t="s">
        <v>5598</v>
      </c>
      <c r="M1931" t="s">
        <v>546</v>
      </c>
      <c r="N1931" t="s">
        <v>58</v>
      </c>
      <c r="O1931">
        <v>13249</v>
      </c>
      <c r="P1931">
        <v>16078</v>
      </c>
      <c r="Q1931" t="s">
        <v>95</v>
      </c>
      <c r="R1931">
        <v>326</v>
      </c>
      <c r="S1931" s="2">
        <v>44678</v>
      </c>
      <c r="T1931" t="s">
        <v>42</v>
      </c>
      <c r="U1931">
        <v>0</v>
      </c>
      <c r="V1931" t="s">
        <v>71</v>
      </c>
      <c r="W1931">
        <v>612</v>
      </c>
      <c r="X1931" t="s">
        <v>44</v>
      </c>
      <c r="Y1931" t="s">
        <v>72</v>
      </c>
      <c r="Z1931">
        <v>1471</v>
      </c>
      <c r="AA1931">
        <v>865</v>
      </c>
      <c r="AB1931">
        <v>13448</v>
      </c>
      <c r="AC1931" t="s">
        <v>46</v>
      </c>
    </row>
    <row r="1932" spans="1:29" x14ac:dyDescent="0.3">
      <c r="A1932" s="1" t="s">
        <v>29</v>
      </c>
      <c r="B1932" t="s">
        <v>96</v>
      </c>
      <c r="C1932" t="s">
        <v>1906</v>
      </c>
      <c r="D1932" t="s">
        <v>178</v>
      </c>
      <c r="E1932">
        <v>9</v>
      </c>
      <c r="F1932" t="s">
        <v>33</v>
      </c>
      <c r="G1932" t="s">
        <v>139</v>
      </c>
      <c r="H1932" t="s">
        <v>35</v>
      </c>
      <c r="I1932" t="s">
        <v>1287</v>
      </c>
      <c r="J1932" t="s">
        <v>2055</v>
      </c>
      <c r="K1932" s="3" t="s">
        <v>5599</v>
      </c>
      <c r="L1932" t="s">
        <v>5600</v>
      </c>
      <c r="M1932" t="s">
        <v>199</v>
      </c>
      <c r="N1932" t="s">
        <v>40</v>
      </c>
      <c r="O1932">
        <v>12826</v>
      </c>
      <c r="P1932">
        <v>17042</v>
      </c>
      <c r="Q1932" t="s">
        <v>95</v>
      </c>
      <c r="R1932">
        <v>943</v>
      </c>
      <c r="S1932" s="2">
        <v>44417</v>
      </c>
      <c r="T1932" s="2">
        <v>44428</v>
      </c>
      <c r="U1932">
        <v>0</v>
      </c>
      <c r="V1932" t="s">
        <v>71</v>
      </c>
      <c r="W1932">
        <v>810</v>
      </c>
      <c r="X1932" t="s">
        <v>60</v>
      </c>
      <c r="Y1932" t="s">
        <v>61</v>
      </c>
      <c r="Z1932">
        <v>0</v>
      </c>
      <c r="AA1932">
        <v>508</v>
      </c>
      <c r="AB1932">
        <v>14072</v>
      </c>
      <c r="AC1932" t="s">
        <v>46</v>
      </c>
    </row>
    <row r="1933" spans="1:29" x14ac:dyDescent="0.3">
      <c r="A1933" s="1" t="s">
        <v>29</v>
      </c>
      <c r="B1933" t="s">
        <v>96</v>
      </c>
      <c r="C1933" t="s">
        <v>2065</v>
      </c>
      <c r="D1933" t="s">
        <v>178</v>
      </c>
      <c r="E1933">
        <v>2</v>
      </c>
      <c r="F1933" t="s">
        <v>77</v>
      </c>
      <c r="G1933" t="s">
        <v>980</v>
      </c>
      <c r="H1933" t="s">
        <v>79</v>
      </c>
      <c r="I1933" t="s">
        <v>3527</v>
      </c>
      <c r="J1933" t="s">
        <v>601</v>
      </c>
      <c r="K1933" t="s">
        <v>5601</v>
      </c>
      <c r="L1933" t="s">
        <v>5602</v>
      </c>
      <c r="M1933" t="s">
        <v>1197</v>
      </c>
      <c r="N1933" t="s">
        <v>40</v>
      </c>
      <c r="O1933">
        <v>15611</v>
      </c>
      <c r="P1933">
        <v>17945</v>
      </c>
      <c r="Q1933" t="s">
        <v>41</v>
      </c>
      <c r="R1933">
        <v>963</v>
      </c>
      <c r="S1933" s="2">
        <v>44269</v>
      </c>
      <c r="T1933" s="2">
        <v>44298</v>
      </c>
      <c r="U1933">
        <v>0</v>
      </c>
      <c r="V1933" t="s">
        <v>43</v>
      </c>
      <c r="W1933">
        <v>580</v>
      </c>
      <c r="X1933" t="s">
        <v>60</v>
      </c>
      <c r="Y1933" t="s">
        <v>45</v>
      </c>
      <c r="Z1933">
        <v>0</v>
      </c>
      <c r="AA1933">
        <v>858</v>
      </c>
      <c r="AB1933">
        <v>17929</v>
      </c>
      <c r="AC1933" t="s">
        <v>107</v>
      </c>
    </row>
    <row r="1934" spans="1:29" x14ac:dyDescent="0.3">
      <c r="A1934" s="1" t="s">
        <v>47</v>
      </c>
      <c r="B1934" t="s">
        <v>108</v>
      </c>
      <c r="C1934" t="s">
        <v>1275</v>
      </c>
      <c r="D1934" t="s">
        <v>185</v>
      </c>
      <c r="E1934">
        <v>5</v>
      </c>
      <c r="F1934" t="s">
        <v>221</v>
      </c>
      <c r="G1934" t="s">
        <v>250</v>
      </c>
      <c r="H1934" t="s">
        <v>35</v>
      </c>
      <c r="I1934" t="s">
        <v>1461</v>
      </c>
      <c r="J1934" t="s">
        <v>726</v>
      </c>
      <c r="K1934" t="s">
        <v>5603</v>
      </c>
      <c r="L1934" t="s">
        <v>5604</v>
      </c>
      <c r="M1934" t="s">
        <v>277</v>
      </c>
      <c r="N1934" t="s">
        <v>94</v>
      </c>
      <c r="O1934">
        <v>26863</v>
      </c>
      <c r="P1934">
        <v>29090</v>
      </c>
      <c r="Q1934" t="s">
        <v>41</v>
      </c>
      <c r="R1934">
        <v>533</v>
      </c>
      <c r="S1934" s="2">
        <v>45354</v>
      </c>
      <c r="T1934" s="2">
        <v>45373</v>
      </c>
      <c r="U1934">
        <v>0</v>
      </c>
      <c r="V1934" t="s">
        <v>85</v>
      </c>
      <c r="W1934">
        <v>723</v>
      </c>
      <c r="X1934" t="s">
        <v>60</v>
      </c>
      <c r="Y1934" t="s">
        <v>61</v>
      </c>
      <c r="Z1934">
        <v>0</v>
      </c>
      <c r="AA1934">
        <v>308</v>
      </c>
      <c r="AB1934">
        <v>26910</v>
      </c>
      <c r="AC1934" t="s">
        <v>107</v>
      </c>
    </row>
    <row r="1935" spans="1:29" x14ac:dyDescent="0.3">
      <c r="A1935" s="1" t="s">
        <v>47</v>
      </c>
      <c r="B1935" t="s">
        <v>234</v>
      </c>
      <c r="C1935" t="s">
        <v>1588</v>
      </c>
      <c r="D1935" t="s">
        <v>201</v>
      </c>
      <c r="E1935">
        <v>8</v>
      </c>
      <c r="F1935" t="s">
        <v>77</v>
      </c>
      <c r="G1935" t="s">
        <v>440</v>
      </c>
      <c r="H1935" t="s">
        <v>79</v>
      </c>
      <c r="I1935" t="s">
        <v>921</v>
      </c>
      <c r="J1935" t="s">
        <v>323</v>
      </c>
      <c r="K1935" t="s">
        <v>5605</v>
      </c>
      <c r="L1935" t="s">
        <v>5606</v>
      </c>
      <c r="M1935" t="s">
        <v>2756</v>
      </c>
      <c r="N1935" t="s">
        <v>94</v>
      </c>
      <c r="O1935">
        <v>26466</v>
      </c>
      <c r="P1935">
        <v>30472</v>
      </c>
      <c r="Q1935" t="s">
        <v>95</v>
      </c>
      <c r="R1935">
        <v>559</v>
      </c>
      <c r="S1935" s="2">
        <v>44527</v>
      </c>
      <c r="T1935" t="s">
        <v>42</v>
      </c>
      <c r="U1935">
        <v>0</v>
      </c>
      <c r="V1935" t="s">
        <v>71</v>
      </c>
      <c r="W1935">
        <v>753</v>
      </c>
      <c r="X1935" t="s">
        <v>44</v>
      </c>
      <c r="Y1935" t="s">
        <v>61</v>
      </c>
      <c r="Z1935">
        <v>0</v>
      </c>
      <c r="AA1935">
        <v>152</v>
      </c>
      <c r="AB1935">
        <v>29513</v>
      </c>
      <c r="AC1935" t="s">
        <v>73</v>
      </c>
    </row>
    <row r="1936" spans="1:29" x14ac:dyDescent="0.3">
      <c r="A1936" s="1" t="s">
        <v>47</v>
      </c>
      <c r="B1936" t="s">
        <v>117</v>
      </c>
      <c r="C1936" t="s">
        <v>1344</v>
      </c>
      <c r="D1936" t="s">
        <v>387</v>
      </c>
      <c r="E1936">
        <v>2</v>
      </c>
      <c r="F1936" t="s">
        <v>129</v>
      </c>
      <c r="G1936" t="s">
        <v>130</v>
      </c>
      <c r="H1936" t="s">
        <v>35</v>
      </c>
      <c r="I1936" t="s">
        <v>621</v>
      </c>
      <c r="J1936" t="s">
        <v>5607</v>
      </c>
      <c r="K1936">
        <f>1-440-80-4810</f>
        <v>-5329</v>
      </c>
      <c r="L1936" t="s">
        <v>5608</v>
      </c>
      <c r="M1936" t="s">
        <v>868</v>
      </c>
      <c r="N1936" t="s">
        <v>58</v>
      </c>
      <c r="O1936">
        <v>9284</v>
      </c>
      <c r="P1936">
        <v>14198</v>
      </c>
      <c r="Q1936" t="s">
        <v>41</v>
      </c>
      <c r="R1936">
        <v>900</v>
      </c>
      <c r="S1936" s="2">
        <v>44940</v>
      </c>
      <c r="T1936" t="s">
        <v>42</v>
      </c>
      <c r="U1936">
        <v>0</v>
      </c>
      <c r="V1936" t="s">
        <v>106</v>
      </c>
      <c r="W1936">
        <v>840</v>
      </c>
      <c r="X1936" t="s">
        <v>44</v>
      </c>
      <c r="Y1936" t="s">
        <v>72</v>
      </c>
      <c r="Z1936">
        <v>4945</v>
      </c>
      <c r="AA1936">
        <v>257</v>
      </c>
      <c r="AB1936">
        <v>13559</v>
      </c>
      <c r="AC1936" t="s">
        <v>107</v>
      </c>
    </row>
    <row r="1937" spans="1:29" x14ac:dyDescent="0.3">
      <c r="A1937" s="1" t="s">
        <v>29</v>
      </c>
      <c r="B1937" t="s">
        <v>327</v>
      </c>
      <c r="C1937" t="s">
        <v>2058</v>
      </c>
      <c r="D1937" t="s">
        <v>201</v>
      </c>
      <c r="E1937">
        <v>6</v>
      </c>
      <c r="F1937" t="s">
        <v>271</v>
      </c>
      <c r="G1937" t="s">
        <v>1110</v>
      </c>
      <c r="H1937" t="s">
        <v>79</v>
      </c>
      <c r="I1937" t="s">
        <v>4854</v>
      </c>
      <c r="J1937" t="s">
        <v>2947</v>
      </c>
      <c r="K1937">
        <f>1-174-692-451</f>
        <v>-1316</v>
      </c>
      <c r="L1937" t="s">
        <v>5609</v>
      </c>
      <c r="M1937" t="s">
        <v>999</v>
      </c>
      <c r="N1937" t="s">
        <v>40</v>
      </c>
      <c r="O1937">
        <v>16950</v>
      </c>
      <c r="P1937">
        <v>21334</v>
      </c>
      <c r="Q1937" t="s">
        <v>41</v>
      </c>
      <c r="R1937">
        <v>757</v>
      </c>
      <c r="S1937" s="2">
        <v>45025</v>
      </c>
      <c r="T1937" s="2">
        <v>45047</v>
      </c>
      <c r="U1937">
        <v>0</v>
      </c>
      <c r="V1937" t="s">
        <v>71</v>
      </c>
      <c r="W1937">
        <v>706</v>
      </c>
      <c r="X1937" t="s">
        <v>60</v>
      </c>
      <c r="Y1937" t="s">
        <v>72</v>
      </c>
      <c r="Z1937">
        <v>0</v>
      </c>
      <c r="AA1937">
        <v>413</v>
      </c>
      <c r="AB1937">
        <v>21015</v>
      </c>
      <c r="AC1937" t="s">
        <v>107</v>
      </c>
    </row>
    <row r="1938" spans="1:29" x14ac:dyDescent="0.3">
      <c r="A1938" s="1" t="s">
        <v>29</v>
      </c>
      <c r="B1938" t="s">
        <v>228</v>
      </c>
      <c r="C1938" t="s">
        <v>256</v>
      </c>
      <c r="D1938" t="s">
        <v>201</v>
      </c>
      <c r="E1938">
        <v>3</v>
      </c>
      <c r="F1938" t="s">
        <v>64</v>
      </c>
      <c r="G1938" t="s">
        <v>802</v>
      </c>
      <c r="H1938" t="s">
        <v>35</v>
      </c>
      <c r="I1938" t="s">
        <v>3113</v>
      </c>
      <c r="J1938" t="s">
        <v>1789</v>
      </c>
      <c r="K1938" t="s">
        <v>5610</v>
      </c>
      <c r="L1938" t="s">
        <v>5611</v>
      </c>
      <c r="M1938" t="s">
        <v>473</v>
      </c>
      <c r="N1938" t="s">
        <v>40</v>
      </c>
      <c r="O1938">
        <v>26397</v>
      </c>
      <c r="P1938">
        <v>31019</v>
      </c>
      <c r="Q1938" t="s">
        <v>41</v>
      </c>
      <c r="R1938">
        <v>732</v>
      </c>
      <c r="S1938" s="2">
        <v>45259</v>
      </c>
      <c r="T1938" t="s">
        <v>42</v>
      </c>
      <c r="U1938">
        <v>0</v>
      </c>
      <c r="V1938" t="s">
        <v>106</v>
      </c>
      <c r="W1938">
        <v>511</v>
      </c>
      <c r="X1938" t="s">
        <v>44</v>
      </c>
      <c r="Y1938" t="s">
        <v>61</v>
      </c>
      <c r="Z1938">
        <v>0</v>
      </c>
      <c r="AA1938">
        <v>975</v>
      </c>
      <c r="AB1938">
        <v>29212</v>
      </c>
      <c r="AC1938" t="s">
        <v>73</v>
      </c>
    </row>
    <row r="1939" spans="1:29" x14ac:dyDescent="0.3">
      <c r="A1939" s="1" t="s">
        <v>47</v>
      </c>
      <c r="B1939" t="s">
        <v>592</v>
      </c>
      <c r="C1939" t="s">
        <v>1147</v>
      </c>
      <c r="D1939" t="s">
        <v>178</v>
      </c>
      <c r="E1939">
        <v>9</v>
      </c>
      <c r="F1939" t="s">
        <v>99</v>
      </c>
      <c r="G1939" t="s">
        <v>950</v>
      </c>
      <c r="H1939" t="s">
        <v>79</v>
      </c>
      <c r="I1939" t="s">
        <v>5612</v>
      </c>
      <c r="J1939" t="s">
        <v>669</v>
      </c>
      <c r="K1939">
        <f>1-451-121-9295</f>
        <v>-9866</v>
      </c>
      <c r="L1939" t="s">
        <v>5613</v>
      </c>
      <c r="M1939" t="s">
        <v>919</v>
      </c>
      <c r="N1939" t="s">
        <v>58</v>
      </c>
      <c r="O1939">
        <v>7364</v>
      </c>
      <c r="P1939">
        <v>10483</v>
      </c>
      <c r="Q1939" t="s">
        <v>59</v>
      </c>
      <c r="R1939">
        <v>604</v>
      </c>
      <c r="S1939" s="2">
        <v>45271</v>
      </c>
      <c r="T1939" s="2">
        <v>45279</v>
      </c>
      <c r="U1939">
        <v>39606</v>
      </c>
      <c r="V1939" t="s">
        <v>71</v>
      </c>
      <c r="W1939">
        <v>833</v>
      </c>
      <c r="X1939" t="s">
        <v>60</v>
      </c>
      <c r="Y1939" t="s">
        <v>61</v>
      </c>
      <c r="Z1939">
        <v>2275</v>
      </c>
      <c r="AA1939">
        <v>58</v>
      </c>
      <c r="AB1939">
        <v>8132</v>
      </c>
      <c r="AC1939" t="s">
        <v>73</v>
      </c>
    </row>
    <row r="1940" spans="1:29" x14ac:dyDescent="0.3">
      <c r="A1940" s="1" t="s">
        <v>29</v>
      </c>
      <c r="B1940" t="s">
        <v>30</v>
      </c>
      <c r="C1940" t="s">
        <v>2490</v>
      </c>
      <c r="D1940" t="s">
        <v>178</v>
      </c>
      <c r="E1940">
        <v>4</v>
      </c>
      <c r="F1940" t="s">
        <v>64</v>
      </c>
      <c r="G1940" t="s">
        <v>1599</v>
      </c>
      <c r="H1940" t="s">
        <v>79</v>
      </c>
      <c r="I1940" t="s">
        <v>1593</v>
      </c>
      <c r="J1940" t="s">
        <v>890</v>
      </c>
      <c r="K1940" t="s">
        <v>5614</v>
      </c>
      <c r="L1940" t="s">
        <v>5615</v>
      </c>
      <c r="M1940" t="s">
        <v>1029</v>
      </c>
      <c r="N1940" t="s">
        <v>94</v>
      </c>
      <c r="O1940">
        <v>5503</v>
      </c>
      <c r="P1940">
        <v>7550</v>
      </c>
      <c r="Q1940" t="s">
        <v>59</v>
      </c>
      <c r="R1940">
        <v>677</v>
      </c>
      <c r="S1940" s="2">
        <v>44827</v>
      </c>
      <c r="T1940" t="s">
        <v>42</v>
      </c>
      <c r="U1940">
        <v>34464</v>
      </c>
      <c r="V1940" t="s">
        <v>43</v>
      </c>
      <c r="W1940">
        <v>493</v>
      </c>
      <c r="X1940" t="s">
        <v>44</v>
      </c>
      <c r="Y1940" t="s">
        <v>72</v>
      </c>
      <c r="Z1940">
        <v>0</v>
      </c>
      <c r="AA1940">
        <v>65</v>
      </c>
      <c r="AB1940">
        <v>5708</v>
      </c>
      <c r="AC1940" t="s">
        <v>107</v>
      </c>
    </row>
    <row r="1941" spans="1:29" x14ac:dyDescent="0.3">
      <c r="A1941" s="1" t="s">
        <v>47</v>
      </c>
      <c r="B1941" t="s">
        <v>108</v>
      </c>
      <c r="C1941" t="s">
        <v>3655</v>
      </c>
      <c r="D1941" t="s">
        <v>110</v>
      </c>
      <c r="E1941">
        <v>8</v>
      </c>
      <c r="F1941" t="s">
        <v>129</v>
      </c>
      <c r="G1941" t="s">
        <v>1528</v>
      </c>
      <c r="H1941" t="s">
        <v>35</v>
      </c>
      <c r="I1941" t="s">
        <v>1229</v>
      </c>
      <c r="J1941" t="s">
        <v>2310</v>
      </c>
      <c r="K1941" t="s">
        <v>5616</v>
      </c>
      <c r="L1941" t="s">
        <v>5617</v>
      </c>
      <c r="M1941" t="s">
        <v>1252</v>
      </c>
      <c r="N1941" t="s">
        <v>94</v>
      </c>
      <c r="O1941">
        <v>23814</v>
      </c>
      <c r="P1941">
        <v>27821</v>
      </c>
      <c r="Q1941" t="s">
        <v>95</v>
      </c>
      <c r="R1941">
        <v>1000</v>
      </c>
      <c r="S1941" s="2">
        <v>44477</v>
      </c>
      <c r="T1941" t="s">
        <v>42</v>
      </c>
      <c r="U1941">
        <v>0</v>
      </c>
      <c r="V1941" t="s">
        <v>106</v>
      </c>
      <c r="W1941">
        <v>604</v>
      </c>
      <c r="X1941" t="s">
        <v>44</v>
      </c>
      <c r="Y1941" t="s">
        <v>61</v>
      </c>
      <c r="Z1941">
        <v>0</v>
      </c>
      <c r="AA1941">
        <v>736</v>
      </c>
      <c r="AB1941">
        <v>27223</v>
      </c>
      <c r="AC1941" t="s">
        <v>107</v>
      </c>
    </row>
    <row r="1942" spans="1:29" x14ac:dyDescent="0.3">
      <c r="A1942" s="1" t="s">
        <v>47</v>
      </c>
      <c r="B1942" t="s">
        <v>108</v>
      </c>
      <c r="C1942" t="s">
        <v>3655</v>
      </c>
      <c r="D1942" t="s">
        <v>178</v>
      </c>
      <c r="E1942">
        <v>6</v>
      </c>
      <c r="F1942" t="s">
        <v>186</v>
      </c>
      <c r="G1942" t="s">
        <v>535</v>
      </c>
      <c r="H1942" t="s">
        <v>35</v>
      </c>
      <c r="I1942" t="s">
        <v>1524</v>
      </c>
      <c r="J1942" t="s">
        <v>396</v>
      </c>
      <c r="K1942" t="s">
        <v>5618</v>
      </c>
      <c r="L1942" t="s">
        <v>5619</v>
      </c>
      <c r="M1942" t="s">
        <v>444</v>
      </c>
      <c r="N1942" t="s">
        <v>58</v>
      </c>
      <c r="O1942">
        <v>15600</v>
      </c>
      <c r="P1942">
        <v>19901</v>
      </c>
      <c r="Q1942" t="s">
        <v>59</v>
      </c>
      <c r="R1942">
        <v>67</v>
      </c>
      <c r="S1942" s="2">
        <v>45136</v>
      </c>
      <c r="T1942" t="s">
        <v>42</v>
      </c>
      <c r="U1942">
        <v>8856</v>
      </c>
      <c r="V1942" t="s">
        <v>106</v>
      </c>
      <c r="W1942">
        <v>621</v>
      </c>
      <c r="X1942" t="s">
        <v>44</v>
      </c>
      <c r="Y1942" t="s">
        <v>45</v>
      </c>
      <c r="Z1942">
        <v>1605</v>
      </c>
      <c r="AA1942">
        <v>168</v>
      </c>
      <c r="AB1942">
        <v>18569</v>
      </c>
      <c r="AC1942" t="s">
        <v>46</v>
      </c>
    </row>
    <row r="1943" spans="1:29" x14ac:dyDescent="0.3">
      <c r="A1943" s="1" t="s">
        <v>47</v>
      </c>
      <c r="B1943" t="s">
        <v>117</v>
      </c>
      <c r="C1943" t="s">
        <v>865</v>
      </c>
      <c r="D1943" t="s">
        <v>50</v>
      </c>
      <c r="E1943">
        <v>8</v>
      </c>
      <c r="F1943" t="s">
        <v>64</v>
      </c>
      <c r="G1943" t="s">
        <v>376</v>
      </c>
      <c r="H1943" t="s">
        <v>79</v>
      </c>
      <c r="I1943" t="s">
        <v>216</v>
      </c>
      <c r="J1943" t="s">
        <v>123</v>
      </c>
      <c r="K1943" t="s">
        <v>5620</v>
      </c>
      <c r="L1943" t="s">
        <v>5621</v>
      </c>
      <c r="M1943" t="s">
        <v>868</v>
      </c>
      <c r="N1943" t="s">
        <v>84</v>
      </c>
      <c r="O1943">
        <v>8142</v>
      </c>
      <c r="P1943">
        <v>12375</v>
      </c>
      <c r="Q1943" t="s">
        <v>41</v>
      </c>
      <c r="R1943">
        <v>647</v>
      </c>
      <c r="S1943" s="2">
        <v>44614</v>
      </c>
      <c r="T1943" s="2">
        <v>44631</v>
      </c>
      <c r="U1943">
        <v>0</v>
      </c>
      <c r="V1943" t="s">
        <v>43</v>
      </c>
      <c r="W1943">
        <v>668</v>
      </c>
      <c r="X1943" t="s">
        <v>60</v>
      </c>
      <c r="Y1943" t="s">
        <v>45</v>
      </c>
      <c r="Z1943">
        <v>0</v>
      </c>
      <c r="AA1943">
        <v>550</v>
      </c>
      <c r="AB1943">
        <v>9087</v>
      </c>
      <c r="AC1943" t="s">
        <v>46</v>
      </c>
    </row>
    <row r="1944" spans="1:29" x14ac:dyDescent="0.3">
      <c r="A1944" s="1" t="s">
        <v>29</v>
      </c>
      <c r="B1944" t="s">
        <v>228</v>
      </c>
      <c r="C1944" t="s">
        <v>2850</v>
      </c>
      <c r="D1944" t="s">
        <v>119</v>
      </c>
      <c r="E1944">
        <v>2</v>
      </c>
      <c r="F1944" t="s">
        <v>129</v>
      </c>
      <c r="G1944" t="s">
        <v>1528</v>
      </c>
      <c r="H1944" t="s">
        <v>35</v>
      </c>
      <c r="I1944" t="s">
        <v>4922</v>
      </c>
      <c r="J1944" t="s">
        <v>890</v>
      </c>
      <c r="K1944">
        <v>4039419147</v>
      </c>
      <c r="L1944" t="s">
        <v>5622</v>
      </c>
      <c r="M1944" t="s">
        <v>993</v>
      </c>
      <c r="N1944" t="s">
        <v>40</v>
      </c>
      <c r="O1944">
        <v>22010</v>
      </c>
      <c r="P1944">
        <v>24803</v>
      </c>
      <c r="Q1944" t="s">
        <v>59</v>
      </c>
      <c r="R1944">
        <v>817</v>
      </c>
      <c r="S1944" s="2">
        <v>44476</v>
      </c>
      <c r="T1944" s="2">
        <v>44494</v>
      </c>
      <c r="U1944">
        <v>34112</v>
      </c>
      <c r="V1944" t="s">
        <v>85</v>
      </c>
      <c r="W1944">
        <v>826</v>
      </c>
      <c r="X1944" t="s">
        <v>60</v>
      </c>
      <c r="Y1944" t="s">
        <v>45</v>
      </c>
      <c r="Z1944">
        <v>0</v>
      </c>
      <c r="AA1944">
        <v>56</v>
      </c>
      <c r="AB1944">
        <v>22240</v>
      </c>
      <c r="AC1944" t="s">
        <v>107</v>
      </c>
    </row>
    <row r="1945" spans="1:29" x14ac:dyDescent="0.3">
      <c r="A1945" s="1" t="s">
        <v>29</v>
      </c>
      <c r="B1945" t="s">
        <v>363</v>
      </c>
      <c r="C1945" t="s">
        <v>2177</v>
      </c>
      <c r="D1945" t="s">
        <v>119</v>
      </c>
      <c r="E1945">
        <v>3</v>
      </c>
      <c r="F1945" t="s">
        <v>64</v>
      </c>
      <c r="G1945" t="s">
        <v>433</v>
      </c>
      <c r="H1945" t="s">
        <v>35</v>
      </c>
      <c r="I1945" t="s">
        <v>4127</v>
      </c>
      <c r="J1945" t="s">
        <v>5623</v>
      </c>
      <c r="K1945" t="s">
        <v>5624</v>
      </c>
      <c r="L1945" t="s">
        <v>5625</v>
      </c>
      <c r="M1945" t="s">
        <v>456</v>
      </c>
      <c r="N1945" t="s">
        <v>58</v>
      </c>
      <c r="O1945">
        <v>12766</v>
      </c>
      <c r="P1945">
        <v>15186</v>
      </c>
      <c r="Q1945" t="s">
        <v>41</v>
      </c>
      <c r="R1945">
        <v>796</v>
      </c>
      <c r="S1945" s="2">
        <v>45192</v>
      </c>
      <c r="T1945" s="2">
        <v>45200</v>
      </c>
      <c r="U1945">
        <v>0</v>
      </c>
      <c r="V1945" t="s">
        <v>43</v>
      </c>
      <c r="W1945">
        <v>785</v>
      </c>
      <c r="X1945" t="s">
        <v>60</v>
      </c>
      <c r="Y1945" t="s">
        <v>72</v>
      </c>
      <c r="Z1945">
        <v>3915</v>
      </c>
      <c r="AA1945">
        <v>564</v>
      </c>
      <c r="AB1945">
        <v>13174</v>
      </c>
      <c r="AC1945" t="s">
        <v>46</v>
      </c>
    </row>
    <row r="1946" spans="1:29" x14ac:dyDescent="0.3">
      <c r="A1946" s="1" t="s">
        <v>29</v>
      </c>
      <c r="B1946" t="s">
        <v>74</v>
      </c>
      <c r="C1946" t="s">
        <v>75</v>
      </c>
      <c r="D1946" t="s">
        <v>169</v>
      </c>
      <c r="E1946">
        <v>1</v>
      </c>
      <c r="F1946" t="s">
        <v>129</v>
      </c>
      <c r="G1946" t="s">
        <v>395</v>
      </c>
      <c r="H1946" t="s">
        <v>35</v>
      </c>
      <c r="I1946" t="s">
        <v>265</v>
      </c>
      <c r="J1946" t="s">
        <v>4563</v>
      </c>
      <c r="K1946" t="s">
        <v>5626</v>
      </c>
      <c r="L1946" t="s">
        <v>5627</v>
      </c>
      <c r="M1946" t="s">
        <v>83</v>
      </c>
      <c r="N1946" t="s">
        <v>40</v>
      </c>
      <c r="O1946">
        <v>15082</v>
      </c>
      <c r="P1946">
        <v>17521</v>
      </c>
      <c r="Q1946" t="s">
        <v>95</v>
      </c>
      <c r="R1946">
        <v>399</v>
      </c>
      <c r="S1946" s="2">
        <v>44759</v>
      </c>
      <c r="T1946" t="s">
        <v>42</v>
      </c>
      <c r="U1946">
        <v>0</v>
      </c>
      <c r="V1946" t="s">
        <v>85</v>
      </c>
      <c r="W1946">
        <v>638</v>
      </c>
      <c r="X1946" t="s">
        <v>44</v>
      </c>
      <c r="Y1946" t="s">
        <v>45</v>
      </c>
      <c r="Z1946">
        <v>0</v>
      </c>
      <c r="AA1946">
        <v>929</v>
      </c>
      <c r="AB1946">
        <v>15221</v>
      </c>
      <c r="AC1946" t="s">
        <v>73</v>
      </c>
    </row>
    <row r="1947" spans="1:29" x14ac:dyDescent="0.3">
      <c r="A1947" s="1" t="s">
        <v>29</v>
      </c>
      <c r="B1947" t="s">
        <v>96</v>
      </c>
      <c r="C1947" t="s">
        <v>2037</v>
      </c>
      <c r="D1947" t="s">
        <v>50</v>
      </c>
      <c r="E1947">
        <v>1</v>
      </c>
      <c r="F1947" t="s">
        <v>77</v>
      </c>
      <c r="G1947" t="s">
        <v>202</v>
      </c>
      <c r="H1947" t="s">
        <v>79</v>
      </c>
      <c r="I1947" t="s">
        <v>4533</v>
      </c>
      <c r="J1947" t="s">
        <v>336</v>
      </c>
      <c r="K1947" t="s">
        <v>5628</v>
      </c>
      <c r="L1947" t="s">
        <v>5629</v>
      </c>
      <c r="M1947" t="s">
        <v>818</v>
      </c>
      <c r="N1947" t="s">
        <v>94</v>
      </c>
      <c r="O1947">
        <v>17984</v>
      </c>
      <c r="P1947">
        <v>21244</v>
      </c>
      <c r="Q1947" t="s">
        <v>95</v>
      </c>
      <c r="R1947">
        <v>138</v>
      </c>
      <c r="S1947" s="2">
        <v>45119</v>
      </c>
      <c r="T1947" t="s">
        <v>42</v>
      </c>
      <c r="U1947">
        <v>0</v>
      </c>
      <c r="V1947" t="s">
        <v>85</v>
      </c>
      <c r="W1947">
        <v>823</v>
      </c>
      <c r="X1947" t="s">
        <v>44</v>
      </c>
      <c r="Y1947" t="s">
        <v>72</v>
      </c>
      <c r="Z1947">
        <v>0</v>
      </c>
      <c r="AA1947">
        <v>30</v>
      </c>
      <c r="AB1947">
        <v>20116</v>
      </c>
      <c r="AC1947" t="s">
        <v>46</v>
      </c>
    </row>
    <row r="1948" spans="1:29" x14ac:dyDescent="0.3">
      <c r="A1948" s="1" t="s">
        <v>47</v>
      </c>
      <c r="B1948" t="s">
        <v>117</v>
      </c>
      <c r="C1948" t="s">
        <v>1344</v>
      </c>
      <c r="D1948" t="s">
        <v>128</v>
      </c>
      <c r="E1948">
        <v>2</v>
      </c>
      <c r="F1948" t="s">
        <v>129</v>
      </c>
      <c r="G1948" t="s">
        <v>944</v>
      </c>
      <c r="H1948" t="s">
        <v>35</v>
      </c>
      <c r="I1948" t="s">
        <v>1705</v>
      </c>
      <c r="J1948" t="s">
        <v>537</v>
      </c>
      <c r="K1948" t="s">
        <v>5630</v>
      </c>
      <c r="L1948" t="s">
        <v>5631</v>
      </c>
      <c r="M1948" t="s">
        <v>126</v>
      </c>
      <c r="N1948" t="s">
        <v>84</v>
      </c>
      <c r="O1948">
        <v>21691</v>
      </c>
      <c r="P1948">
        <v>25935</v>
      </c>
      <c r="Q1948" t="s">
        <v>41</v>
      </c>
      <c r="R1948">
        <v>777</v>
      </c>
      <c r="S1948" s="2">
        <v>45345</v>
      </c>
      <c r="T1948" t="s">
        <v>42</v>
      </c>
      <c r="U1948">
        <v>0</v>
      </c>
      <c r="V1948" t="s">
        <v>85</v>
      </c>
      <c r="W1948">
        <v>848</v>
      </c>
      <c r="X1948" t="s">
        <v>44</v>
      </c>
      <c r="Y1948" t="s">
        <v>72</v>
      </c>
      <c r="Z1948">
        <v>0</v>
      </c>
      <c r="AA1948">
        <v>165</v>
      </c>
      <c r="AB1948">
        <v>22602</v>
      </c>
      <c r="AC1948" t="s">
        <v>107</v>
      </c>
    </row>
    <row r="1949" spans="1:29" x14ac:dyDescent="0.3">
      <c r="A1949" s="1" t="s">
        <v>29</v>
      </c>
      <c r="B1949" t="s">
        <v>363</v>
      </c>
      <c r="C1949" t="s">
        <v>4659</v>
      </c>
      <c r="D1949" t="s">
        <v>32</v>
      </c>
      <c r="E1949">
        <v>4</v>
      </c>
      <c r="F1949" t="s">
        <v>129</v>
      </c>
      <c r="G1949" t="s">
        <v>298</v>
      </c>
      <c r="H1949" t="s">
        <v>35</v>
      </c>
      <c r="I1949" t="s">
        <v>869</v>
      </c>
      <c r="J1949" t="s">
        <v>1148</v>
      </c>
      <c r="K1949" t="s">
        <v>5632</v>
      </c>
      <c r="L1949" t="s">
        <v>5633</v>
      </c>
      <c r="M1949" t="s">
        <v>369</v>
      </c>
      <c r="N1949" t="s">
        <v>40</v>
      </c>
      <c r="O1949">
        <v>6184</v>
      </c>
      <c r="P1949">
        <v>9781</v>
      </c>
      <c r="Q1949" t="s">
        <v>41</v>
      </c>
      <c r="R1949">
        <v>368</v>
      </c>
      <c r="S1949" s="2">
        <v>44797</v>
      </c>
      <c r="T1949" t="s">
        <v>42</v>
      </c>
      <c r="U1949">
        <v>0</v>
      </c>
      <c r="V1949" t="s">
        <v>106</v>
      </c>
      <c r="W1949">
        <v>413</v>
      </c>
      <c r="X1949" t="s">
        <v>44</v>
      </c>
      <c r="Y1949" t="s">
        <v>72</v>
      </c>
      <c r="Z1949">
        <v>0</v>
      </c>
      <c r="AA1949">
        <v>133</v>
      </c>
      <c r="AB1949">
        <v>6208</v>
      </c>
      <c r="AC1949" t="s">
        <v>73</v>
      </c>
    </row>
    <row r="1950" spans="1:29" x14ac:dyDescent="0.3">
      <c r="A1950" s="1" t="s">
        <v>47</v>
      </c>
      <c r="B1950" t="s">
        <v>117</v>
      </c>
      <c r="C1950" t="s">
        <v>2487</v>
      </c>
      <c r="D1950" t="s">
        <v>110</v>
      </c>
      <c r="E1950">
        <v>7</v>
      </c>
      <c r="F1950" t="s">
        <v>51</v>
      </c>
      <c r="G1950" t="s">
        <v>1427</v>
      </c>
      <c r="H1950" t="s">
        <v>35</v>
      </c>
      <c r="I1950" t="s">
        <v>621</v>
      </c>
      <c r="J1950" t="s">
        <v>3017</v>
      </c>
      <c r="K1950" t="s">
        <v>5634</v>
      </c>
      <c r="L1950" t="s">
        <v>5635</v>
      </c>
      <c r="M1950" t="s">
        <v>1311</v>
      </c>
      <c r="N1950" t="s">
        <v>84</v>
      </c>
      <c r="O1950">
        <v>11102</v>
      </c>
      <c r="P1950">
        <v>13179</v>
      </c>
      <c r="Q1950" t="s">
        <v>59</v>
      </c>
      <c r="R1950">
        <v>581</v>
      </c>
      <c r="S1950" s="2">
        <v>45116</v>
      </c>
      <c r="T1950" t="s">
        <v>42</v>
      </c>
      <c r="U1950">
        <v>38</v>
      </c>
      <c r="V1950" t="s">
        <v>106</v>
      </c>
      <c r="W1950">
        <v>573</v>
      </c>
      <c r="X1950" t="s">
        <v>44</v>
      </c>
      <c r="Y1950" t="s">
        <v>72</v>
      </c>
      <c r="Z1950">
        <v>0</v>
      </c>
      <c r="AA1950">
        <v>281</v>
      </c>
      <c r="AB1950">
        <v>12883</v>
      </c>
      <c r="AC1950" t="s">
        <v>46</v>
      </c>
    </row>
    <row r="1951" spans="1:29" x14ac:dyDescent="0.3">
      <c r="A1951" s="1" t="s">
        <v>47</v>
      </c>
      <c r="B1951" t="s">
        <v>176</v>
      </c>
      <c r="C1951" t="s">
        <v>1666</v>
      </c>
      <c r="D1951" t="s">
        <v>32</v>
      </c>
      <c r="E1951">
        <v>6</v>
      </c>
      <c r="F1951" t="s">
        <v>186</v>
      </c>
      <c r="G1951" t="s">
        <v>710</v>
      </c>
      <c r="H1951" t="s">
        <v>35</v>
      </c>
      <c r="I1951" t="s">
        <v>1313</v>
      </c>
      <c r="J1951" t="s">
        <v>637</v>
      </c>
      <c r="K1951" t="s">
        <v>5636</v>
      </c>
      <c r="L1951" t="s">
        <v>5637</v>
      </c>
      <c r="M1951" t="s">
        <v>426</v>
      </c>
      <c r="N1951" t="s">
        <v>94</v>
      </c>
      <c r="O1951">
        <v>21550</v>
      </c>
      <c r="P1951">
        <v>24676</v>
      </c>
      <c r="Q1951" t="s">
        <v>59</v>
      </c>
      <c r="R1951">
        <v>851</v>
      </c>
      <c r="S1951" s="2">
        <v>44430</v>
      </c>
      <c r="T1951" s="2">
        <v>44436</v>
      </c>
      <c r="U1951">
        <v>30397</v>
      </c>
      <c r="V1951" t="s">
        <v>43</v>
      </c>
      <c r="W1951">
        <v>445</v>
      </c>
      <c r="X1951" t="s">
        <v>60</v>
      </c>
      <c r="Y1951" t="s">
        <v>61</v>
      </c>
      <c r="Z1951">
        <v>0</v>
      </c>
      <c r="AA1951">
        <v>702</v>
      </c>
      <c r="AB1951">
        <v>22964</v>
      </c>
      <c r="AC1951" t="s">
        <v>107</v>
      </c>
    </row>
    <row r="1952" spans="1:29" x14ac:dyDescent="0.3">
      <c r="A1952" s="1" t="s">
        <v>29</v>
      </c>
      <c r="B1952" t="s">
        <v>86</v>
      </c>
      <c r="C1952" t="s">
        <v>2490</v>
      </c>
      <c r="D1952" t="s">
        <v>178</v>
      </c>
      <c r="E1952">
        <v>5</v>
      </c>
      <c r="F1952" t="s">
        <v>186</v>
      </c>
      <c r="G1952" t="s">
        <v>535</v>
      </c>
      <c r="H1952" t="s">
        <v>35</v>
      </c>
      <c r="I1952" t="s">
        <v>3473</v>
      </c>
      <c r="J1952" t="s">
        <v>5638</v>
      </c>
      <c r="K1952" t="s">
        <v>5639</v>
      </c>
      <c r="L1952" t="s">
        <v>5640</v>
      </c>
      <c r="M1952" t="s">
        <v>350</v>
      </c>
      <c r="N1952" t="s">
        <v>58</v>
      </c>
      <c r="O1952">
        <v>13644</v>
      </c>
      <c r="P1952">
        <v>17794</v>
      </c>
      <c r="Q1952" t="s">
        <v>95</v>
      </c>
      <c r="R1952">
        <v>231</v>
      </c>
      <c r="S1952" s="2">
        <v>44277</v>
      </c>
      <c r="T1952" t="s">
        <v>42</v>
      </c>
      <c r="U1952">
        <v>0</v>
      </c>
      <c r="V1952" t="s">
        <v>71</v>
      </c>
      <c r="W1952">
        <v>694</v>
      </c>
      <c r="X1952" t="s">
        <v>44</v>
      </c>
      <c r="Y1952" t="s">
        <v>61</v>
      </c>
      <c r="Z1952">
        <v>4217</v>
      </c>
      <c r="AA1952">
        <v>181</v>
      </c>
      <c r="AB1952">
        <v>16570</v>
      </c>
      <c r="AC1952" t="s">
        <v>107</v>
      </c>
    </row>
    <row r="1953" spans="1:29" x14ac:dyDescent="0.3">
      <c r="A1953" s="1" t="s">
        <v>47</v>
      </c>
      <c r="B1953" t="s">
        <v>234</v>
      </c>
      <c r="C1953" t="s">
        <v>2565</v>
      </c>
      <c r="D1953" t="s">
        <v>201</v>
      </c>
      <c r="E1953">
        <v>8</v>
      </c>
      <c r="F1953" t="s">
        <v>51</v>
      </c>
      <c r="G1953" t="s">
        <v>1075</v>
      </c>
      <c r="H1953" t="s">
        <v>79</v>
      </c>
      <c r="I1953" t="s">
        <v>5641</v>
      </c>
      <c r="J1953" t="s">
        <v>637</v>
      </c>
      <c r="K1953" t="s">
        <v>5642</v>
      </c>
      <c r="L1953" t="s">
        <v>5643</v>
      </c>
      <c r="M1953" t="s">
        <v>242</v>
      </c>
      <c r="N1953" t="s">
        <v>94</v>
      </c>
      <c r="O1953">
        <v>22716</v>
      </c>
      <c r="P1953">
        <v>24918</v>
      </c>
      <c r="Q1953" t="s">
        <v>59</v>
      </c>
      <c r="R1953">
        <v>630</v>
      </c>
      <c r="S1953" s="2">
        <v>44976</v>
      </c>
      <c r="T1953" s="2">
        <v>44994</v>
      </c>
      <c r="U1953">
        <v>144</v>
      </c>
      <c r="V1953" t="s">
        <v>71</v>
      </c>
      <c r="W1953">
        <v>549</v>
      </c>
      <c r="X1953" t="s">
        <v>60</v>
      </c>
      <c r="Y1953" t="s">
        <v>61</v>
      </c>
      <c r="Z1953">
        <v>0</v>
      </c>
      <c r="AA1953">
        <v>69</v>
      </c>
      <c r="AB1953">
        <v>24642</v>
      </c>
      <c r="AC1953" t="s">
        <v>107</v>
      </c>
    </row>
    <row r="1954" spans="1:29" x14ac:dyDescent="0.3">
      <c r="A1954" s="1" t="s">
        <v>29</v>
      </c>
      <c r="B1954" t="s">
        <v>62</v>
      </c>
      <c r="C1954" t="s">
        <v>2097</v>
      </c>
      <c r="D1954" t="s">
        <v>169</v>
      </c>
      <c r="E1954">
        <v>3</v>
      </c>
      <c r="F1954" t="s">
        <v>129</v>
      </c>
      <c r="G1954" t="s">
        <v>163</v>
      </c>
      <c r="H1954" t="s">
        <v>35</v>
      </c>
      <c r="I1954" t="s">
        <v>738</v>
      </c>
      <c r="J1954" t="s">
        <v>5172</v>
      </c>
      <c r="K1954" t="s">
        <v>5644</v>
      </c>
      <c r="L1954" t="s">
        <v>5645</v>
      </c>
      <c r="M1954" t="s">
        <v>1976</v>
      </c>
      <c r="N1954" t="s">
        <v>84</v>
      </c>
      <c r="O1954">
        <v>25662</v>
      </c>
      <c r="P1954">
        <v>29666</v>
      </c>
      <c r="Q1954" t="s">
        <v>41</v>
      </c>
      <c r="R1954">
        <v>297</v>
      </c>
      <c r="S1954" s="2">
        <v>44360</v>
      </c>
      <c r="T1954" s="2">
        <v>44373</v>
      </c>
      <c r="U1954">
        <v>0</v>
      </c>
      <c r="V1954" t="s">
        <v>106</v>
      </c>
      <c r="W1954">
        <v>478</v>
      </c>
      <c r="X1954" t="s">
        <v>60</v>
      </c>
      <c r="Y1954" t="s">
        <v>61</v>
      </c>
      <c r="Z1954">
        <v>0</v>
      </c>
      <c r="AA1954">
        <v>92</v>
      </c>
      <c r="AB1954">
        <v>27133</v>
      </c>
      <c r="AC1954" t="s">
        <v>46</v>
      </c>
    </row>
    <row r="1955" spans="1:29" x14ac:dyDescent="0.3">
      <c r="A1955" s="1" t="s">
        <v>29</v>
      </c>
      <c r="B1955" t="s">
        <v>327</v>
      </c>
      <c r="C1955" t="s">
        <v>1079</v>
      </c>
      <c r="D1955" t="s">
        <v>178</v>
      </c>
      <c r="E1955">
        <v>8</v>
      </c>
      <c r="F1955" t="s">
        <v>221</v>
      </c>
      <c r="G1955" t="s">
        <v>335</v>
      </c>
      <c r="H1955" t="s">
        <v>35</v>
      </c>
      <c r="I1955" t="s">
        <v>921</v>
      </c>
      <c r="J1955" t="s">
        <v>204</v>
      </c>
      <c r="K1955" t="s">
        <v>5646</v>
      </c>
      <c r="L1955" t="s">
        <v>5647</v>
      </c>
      <c r="M1955" t="s">
        <v>2080</v>
      </c>
      <c r="N1955" t="s">
        <v>40</v>
      </c>
      <c r="O1955">
        <v>12381</v>
      </c>
      <c r="P1955">
        <v>14823</v>
      </c>
      <c r="Q1955" t="s">
        <v>59</v>
      </c>
      <c r="R1955">
        <v>33</v>
      </c>
      <c r="S1955" s="2">
        <v>45245</v>
      </c>
      <c r="T1955" t="s">
        <v>42</v>
      </c>
      <c r="U1955">
        <v>22703</v>
      </c>
      <c r="V1955" t="s">
        <v>85</v>
      </c>
      <c r="W1955">
        <v>611</v>
      </c>
      <c r="X1955" t="s">
        <v>44</v>
      </c>
      <c r="Y1955" t="s">
        <v>72</v>
      </c>
      <c r="Z1955">
        <v>0</v>
      </c>
      <c r="AA1955">
        <v>546</v>
      </c>
      <c r="AB1955">
        <v>12521</v>
      </c>
      <c r="AC1955" t="s">
        <v>107</v>
      </c>
    </row>
    <row r="1956" spans="1:29" x14ac:dyDescent="0.3">
      <c r="A1956" s="1" t="s">
        <v>29</v>
      </c>
      <c r="B1956" t="s">
        <v>30</v>
      </c>
      <c r="C1956" t="s">
        <v>5066</v>
      </c>
      <c r="D1956" t="s">
        <v>119</v>
      </c>
      <c r="E1956">
        <v>4</v>
      </c>
      <c r="F1956" t="s">
        <v>271</v>
      </c>
      <c r="G1956" t="s">
        <v>1298</v>
      </c>
      <c r="H1956" t="s">
        <v>35</v>
      </c>
      <c r="I1956" t="s">
        <v>1287</v>
      </c>
      <c r="J1956" t="s">
        <v>884</v>
      </c>
      <c r="K1956" t="s">
        <v>5648</v>
      </c>
      <c r="L1956" t="s">
        <v>5649</v>
      </c>
      <c r="M1956" t="s">
        <v>825</v>
      </c>
      <c r="N1956" t="s">
        <v>58</v>
      </c>
      <c r="O1956">
        <v>17543</v>
      </c>
      <c r="P1956">
        <v>19860</v>
      </c>
      <c r="Q1956" t="s">
        <v>59</v>
      </c>
      <c r="R1956">
        <v>85</v>
      </c>
      <c r="S1956" s="2">
        <v>45206</v>
      </c>
      <c r="T1956" s="2">
        <v>45225</v>
      </c>
      <c r="U1956">
        <v>34455</v>
      </c>
      <c r="V1956" t="s">
        <v>106</v>
      </c>
      <c r="W1956">
        <v>570</v>
      </c>
      <c r="X1956" t="s">
        <v>60</v>
      </c>
      <c r="Y1956" t="s">
        <v>72</v>
      </c>
      <c r="Z1956">
        <v>4917</v>
      </c>
      <c r="AA1956">
        <v>197</v>
      </c>
      <c r="AB1956">
        <v>19384</v>
      </c>
      <c r="AC1956" t="s">
        <v>73</v>
      </c>
    </row>
    <row r="1957" spans="1:29" x14ac:dyDescent="0.3">
      <c r="A1957" s="1" t="s">
        <v>47</v>
      </c>
      <c r="B1957" t="s">
        <v>161</v>
      </c>
      <c r="C1957" t="s">
        <v>2359</v>
      </c>
      <c r="D1957" t="s">
        <v>178</v>
      </c>
      <c r="E1957">
        <v>10</v>
      </c>
      <c r="F1957" t="s">
        <v>120</v>
      </c>
      <c r="G1957" t="s">
        <v>489</v>
      </c>
      <c r="H1957" t="s">
        <v>79</v>
      </c>
      <c r="I1957" t="s">
        <v>188</v>
      </c>
      <c r="J1957" t="s">
        <v>1048</v>
      </c>
      <c r="K1957">
        <v>7243967278</v>
      </c>
      <c r="L1957" t="s">
        <v>5650</v>
      </c>
      <c r="M1957" t="s">
        <v>1475</v>
      </c>
      <c r="N1957" t="s">
        <v>58</v>
      </c>
      <c r="O1957">
        <v>12107</v>
      </c>
      <c r="P1957">
        <v>16053</v>
      </c>
      <c r="Q1957" t="s">
        <v>41</v>
      </c>
      <c r="R1957">
        <v>730</v>
      </c>
      <c r="S1957" s="2">
        <v>44796</v>
      </c>
      <c r="T1957" t="s">
        <v>42</v>
      </c>
      <c r="U1957">
        <v>0</v>
      </c>
      <c r="V1957" t="s">
        <v>43</v>
      </c>
      <c r="W1957">
        <v>675</v>
      </c>
      <c r="X1957" t="s">
        <v>44</v>
      </c>
      <c r="Y1957" t="s">
        <v>45</v>
      </c>
      <c r="Z1957">
        <v>1217</v>
      </c>
      <c r="AA1957">
        <v>781</v>
      </c>
      <c r="AB1957">
        <v>14270</v>
      </c>
      <c r="AC1957" t="s">
        <v>73</v>
      </c>
    </row>
    <row r="1958" spans="1:29" x14ac:dyDescent="0.3">
      <c r="A1958" s="1" t="s">
        <v>29</v>
      </c>
      <c r="B1958" t="s">
        <v>541</v>
      </c>
      <c r="C1958" t="s">
        <v>1190</v>
      </c>
      <c r="D1958" t="s">
        <v>201</v>
      </c>
      <c r="E1958">
        <v>9</v>
      </c>
      <c r="F1958" t="s">
        <v>221</v>
      </c>
      <c r="G1958" t="s">
        <v>222</v>
      </c>
      <c r="H1958" t="s">
        <v>35</v>
      </c>
      <c r="I1958" t="s">
        <v>1940</v>
      </c>
      <c r="J1958" t="s">
        <v>1712</v>
      </c>
      <c r="K1958" t="s">
        <v>5651</v>
      </c>
      <c r="L1958" t="s">
        <v>5652</v>
      </c>
      <c r="M1958" t="s">
        <v>1274</v>
      </c>
      <c r="N1958" t="s">
        <v>40</v>
      </c>
      <c r="O1958">
        <v>19095</v>
      </c>
      <c r="P1958">
        <v>21387</v>
      </c>
      <c r="Q1958" t="s">
        <v>41</v>
      </c>
      <c r="R1958">
        <v>393</v>
      </c>
      <c r="S1958" s="2">
        <v>44822</v>
      </c>
      <c r="T1958" s="2">
        <v>44834</v>
      </c>
      <c r="U1958">
        <v>0</v>
      </c>
      <c r="V1958" t="s">
        <v>106</v>
      </c>
      <c r="W1958">
        <v>737</v>
      </c>
      <c r="X1958" t="s">
        <v>60</v>
      </c>
      <c r="Y1958" t="s">
        <v>45</v>
      </c>
      <c r="Z1958">
        <v>0</v>
      </c>
      <c r="AA1958">
        <v>695</v>
      </c>
      <c r="AB1958">
        <v>20044</v>
      </c>
      <c r="AC1958" t="s">
        <v>46</v>
      </c>
    </row>
    <row r="1959" spans="1:29" x14ac:dyDescent="0.3">
      <c r="A1959" s="1" t="s">
        <v>29</v>
      </c>
      <c r="B1959" t="s">
        <v>96</v>
      </c>
      <c r="C1959" t="s">
        <v>1389</v>
      </c>
      <c r="D1959" t="s">
        <v>98</v>
      </c>
      <c r="E1959">
        <v>2</v>
      </c>
      <c r="F1959" t="s">
        <v>33</v>
      </c>
      <c r="G1959" t="s">
        <v>451</v>
      </c>
      <c r="H1959" t="s">
        <v>79</v>
      </c>
      <c r="I1959" t="s">
        <v>2566</v>
      </c>
      <c r="J1959" t="s">
        <v>306</v>
      </c>
      <c r="K1959" t="s">
        <v>5653</v>
      </c>
      <c r="L1959" t="s">
        <v>5654</v>
      </c>
      <c r="M1959" t="s">
        <v>1197</v>
      </c>
      <c r="N1959" t="s">
        <v>94</v>
      </c>
      <c r="O1959">
        <v>18678</v>
      </c>
      <c r="P1959">
        <v>23658</v>
      </c>
      <c r="Q1959" t="s">
        <v>41</v>
      </c>
      <c r="R1959">
        <v>618</v>
      </c>
      <c r="S1959" s="2">
        <v>44484</v>
      </c>
      <c r="T1959" s="2">
        <v>44497</v>
      </c>
      <c r="U1959">
        <v>0</v>
      </c>
      <c r="V1959" t="s">
        <v>71</v>
      </c>
      <c r="W1959">
        <v>489</v>
      </c>
      <c r="X1959" t="s">
        <v>60</v>
      </c>
      <c r="Y1959" t="s">
        <v>45</v>
      </c>
      <c r="Z1959">
        <v>0</v>
      </c>
      <c r="AA1959">
        <v>462</v>
      </c>
      <c r="AB1959">
        <v>22074</v>
      </c>
      <c r="AC1959" t="s">
        <v>46</v>
      </c>
    </row>
    <row r="1960" spans="1:29" x14ac:dyDescent="0.3">
      <c r="A1960" s="1" t="s">
        <v>29</v>
      </c>
      <c r="B1960" t="s">
        <v>96</v>
      </c>
      <c r="C1960" t="s">
        <v>814</v>
      </c>
      <c r="D1960" t="s">
        <v>201</v>
      </c>
      <c r="E1960">
        <v>8</v>
      </c>
      <c r="F1960" t="s">
        <v>99</v>
      </c>
      <c r="G1960" t="s">
        <v>1138</v>
      </c>
      <c r="H1960" t="s">
        <v>35</v>
      </c>
      <c r="I1960" t="s">
        <v>265</v>
      </c>
      <c r="J1960" t="s">
        <v>907</v>
      </c>
      <c r="K1960" t="s">
        <v>5655</v>
      </c>
      <c r="L1960" t="s">
        <v>5656</v>
      </c>
      <c r="M1960" t="s">
        <v>1197</v>
      </c>
      <c r="N1960" t="s">
        <v>40</v>
      </c>
      <c r="O1960">
        <v>14746</v>
      </c>
      <c r="P1960">
        <v>19343</v>
      </c>
      <c r="Q1960" t="s">
        <v>59</v>
      </c>
      <c r="R1960">
        <v>716</v>
      </c>
      <c r="S1960" s="2">
        <v>44980</v>
      </c>
      <c r="T1960" t="s">
        <v>42</v>
      </c>
      <c r="U1960">
        <v>40970</v>
      </c>
      <c r="V1960" t="s">
        <v>71</v>
      </c>
      <c r="W1960">
        <v>721</v>
      </c>
      <c r="X1960" t="s">
        <v>44</v>
      </c>
      <c r="Y1960" t="s">
        <v>61</v>
      </c>
      <c r="Z1960">
        <v>0</v>
      </c>
      <c r="AA1960">
        <v>905</v>
      </c>
      <c r="AB1960">
        <v>15676</v>
      </c>
      <c r="AC1960" t="s">
        <v>107</v>
      </c>
    </row>
    <row r="1961" spans="1:29" x14ac:dyDescent="0.3">
      <c r="A1961" s="1" t="s">
        <v>29</v>
      </c>
      <c r="B1961" t="s">
        <v>62</v>
      </c>
      <c r="C1961" t="s">
        <v>370</v>
      </c>
      <c r="D1961" t="s">
        <v>236</v>
      </c>
      <c r="E1961">
        <v>7</v>
      </c>
      <c r="F1961" t="s">
        <v>221</v>
      </c>
      <c r="G1961" t="s">
        <v>222</v>
      </c>
      <c r="H1961" t="s">
        <v>35</v>
      </c>
      <c r="I1961" t="s">
        <v>990</v>
      </c>
      <c r="J1961" t="s">
        <v>2158</v>
      </c>
      <c r="K1961" t="s">
        <v>5657</v>
      </c>
      <c r="L1961" t="s">
        <v>5658</v>
      </c>
      <c r="M1961" t="s">
        <v>466</v>
      </c>
      <c r="N1961" t="s">
        <v>94</v>
      </c>
      <c r="O1961">
        <v>28148</v>
      </c>
      <c r="P1961">
        <v>31353</v>
      </c>
      <c r="Q1961" t="s">
        <v>59</v>
      </c>
      <c r="R1961">
        <v>456</v>
      </c>
      <c r="S1961" s="2">
        <v>44812</v>
      </c>
      <c r="T1961" s="2">
        <v>44831</v>
      </c>
      <c r="U1961">
        <v>13103</v>
      </c>
      <c r="V1961" t="s">
        <v>71</v>
      </c>
      <c r="W1961">
        <v>494</v>
      </c>
      <c r="X1961" t="s">
        <v>60</v>
      </c>
      <c r="Y1961" t="s">
        <v>72</v>
      </c>
      <c r="Z1961">
        <v>0</v>
      </c>
      <c r="AA1961">
        <v>849</v>
      </c>
      <c r="AB1961">
        <v>30932</v>
      </c>
      <c r="AC1961" t="s">
        <v>73</v>
      </c>
    </row>
    <row r="1962" spans="1:29" x14ac:dyDescent="0.3">
      <c r="A1962" s="1" t="s">
        <v>29</v>
      </c>
      <c r="B1962" t="s">
        <v>327</v>
      </c>
      <c r="C1962" t="s">
        <v>1091</v>
      </c>
      <c r="D1962" t="s">
        <v>185</v>
      </c>
      <c r="E1962">
        <v>1</v>
      </c>
      <c r="F1962" t="s">
        <v>77</v>
      </c>
      <c r="G1962" t="s">
        <v>147</v>
      </c>
      <c r="H1962" t="s">
        <v>35</v>
      </c>
      <c r="I1962" t="s">
        <v>1376</v>
      </c>
      <c r="J1962" t="s">
        <v>1308</v>
      </c>
      <c r="K1962" t="s">
        <v>5659</v>
      </c>
      <c r="L1962" t="s">
        <v>5660</v>
      </c>
      <c r="M1962" t="s">
        <v>591</v>
      </c>
      <c r="N1962" t="s">
        <v>84</v>
      </c>
      <c r="O1962">
        <v>19208</v>
      </c>
      <c r="P1962">
        <v>21335</v>
      </c>
      <c r="Q1962" t="s">
        <v>95</v>
      </c>
      <c r="R1962">
        <v>178</v>
      </c>
      <c r="S1962" s="2">
        <v>45190</v>
      </c>
      <c r="T1962" t="s">
        <v>42</v>
      </c>
      <c r="U1962">
        <v>0</v>
      </c>
      <c r="V1962" t="s">
        <v>85</v>
      </c>
      <c r="W1962">
        <v>767</v>
      </c>
      <c r="X1962" t="s">
        <v>44</v>
      </c>
      <c r="Y1962" t="s">
        <v>45</v>
      </c>
      <c r="Z1962">
        <v>0</v>
      </c>
      <c r="AA1962">
        <v>271</v>
      </c>
      <c r="AB1962">
        <v>20902</v>
      </c>
      <c r="AC1962" t="s">
        <v>73</v>
      </c>
    </row>
    <row r="1963" spans="1:29" x14ac:dyDescent="0.3">
      <c r="A1963" s="1" t="s">
        <v>29</v>
      </c>
      <c r="B1963" t="s">
        <v>228</v>
      </c>
      <c r="C1963" t="s">
        <v>1949</v>
      </c>
      <c r="D1963" t="s">
        <v>201</v>
      </c>
      <c r="E1963">
        <v>1</v>
      </c>
      <c r="F1963" t="s">
        <v>64</v>
      </c>
      <c r="G1963" t="s">
        <v>802</v>
      </c>
      <c r="H1963" t="s">
        <v>35</v>
      </c>
      <c r="I1963" t="s">
        <v>587</v>
      </c>
      <c r="J1963" t="s">
        <v>3458</v>
      </c>
      <c r="K1963" t="s">
        <v>5661</v>
      </c>
      <c r="L1963" t="s">
        <v>5662</v>
      </c>
      <c r="M1963" t="s">
        <v>262</v>
      </c>
      <c r="N1963" t="s">
        <v>58</v>
      </c>
      <c r="O1963">
        <v>13725</v>
      </c>
      <c r="P1963">
        <v>17351</v>
      </c>
      <c r="Q1963" t="s">
        <v>41</v>
      </c>
      <c r="R1963">
        <v>261</v>
      </c>
      <c r="S1963" s="2">
        <v>44944</v>
      </c>
      <c r="T1963" s="2">
        <v>44974</v>
      </c>
      <c r="U1963">
        <v>0</v>
      </c>
      <c r="V1963" t="s">
        <v>85</v>
      </c>
      <c r="W1963">
        <v>524</v>
      </c>
      <c r="X1963" t="s">
        <v>60</v>
      </c>
      <c r="Y1963" t="s">
        <v>72</v>
      </c>
      <c r="Z1963">
        <v>3266</v>
      </c>
      <c r="AA1963">
        <v>330</v>
      </c>
      <c r="AB1963">
        <v>13903</v>
      </c>
      <c r="AC1963" t="s">
        <v>107</v>
      </c>
    </row>
    <row r="1964" spans="1:29" x14ac:dyDescent="0.3">
      <c r="A1964" s="1" t="s">
        <v>47</v>
      </c>
      <c r="B1964" t="s">
        <v>153</v>
      </c>
      <c r="C1964" t="s">
        <v>5663</v>
      </c>
      <c r="D1964" t="s">
        <v>119</v>
      </c>
      <c r="E1964">
        <v>9</v>
      </c>
      <c r="F1964" t="s">
        <v>33</v>
      </c>
      <c r="G1964" t="s">
        <v>111</v>
      </c>
      <c r="H1964" t="s">
        <v>35</v>
      </c>
      <c r="I1964" t="s">
        <v>771</v>
      </c>
      <c r="J1964" t="s">
        <v>553</v>
      </c>
      <c r="K1964" t="s">
        <v>5664</v>
      </c>
      <c r="L1964" t="s">
        <v>5665</v>
      </c>
      <c r="M1964" t="s">
        <v>1202</v>
      </c>
      <c r="N1964" t="s">
        <v>94</v>
      </c>
      <c r="O1964">
        <v>13294</v>
      </c>
      <c r="P1964">
        <v>17509</v>
      </c>
      <c r="Q1964" t="s">
        <v>95</v>
      </c>
      <c r="R1964">
        <v>944</v>
      </c>
      <c r="S1964" s="2">
        <v>44607</v>
      </c>
      <c r="T1964" t="s">
        <v>42</v>
      </c>
      <c r="U1964">
        <v>0</v>
      </c>
      <c r="V1964" t="s">
        <v>71</v>
      </c>
      <c r="W1964">
        <v>487</v>
      </c>
      <c r="X1964" t="s">
        <v>44</v>
      </c>
      <c r="Y1964" t="s">
        <v>45</v>
      </c>
      <c r="Z1964">
        <v>0</v>
      </c>
      <c r="AA1964">
        <v>583</v>
      </c>
      <c r="AB1964">
        <v>14951</v>
      </c>
      <c r="AC1964" t="s">
        <v>73</v>
      </c>
    </row>
    <row r="1965" spans="1:29" x14ac:dyDescent="0.3">
      <c r="A1965" s="1" t="s">
        <v>29</v>
      </c>
      <c r="B1965" t="s">
        <v>228</v>
      </c>
      <c r="C1965" t="s">
        <v>2479</v>
      </c>
      <c r="D1965" t="s">
        <v>119</v>
      </c>
      <c r="E1965">
        <v>4</v>
      </c>
      <c r="F1965" t="s">
        <v>186</v>
      </c>
      <c r="G1965" t="s">
        <v>1504</v>
      </c>
      <c r="H1965" t="s">
        <v>79</v>
      </c>
      <c r="I1965" t="s">
        <v>464</v>
      </c>
      <c r="J1965" t="s">
        <v>3252</v>
      </c>
      <c r="K1965" t="s">
        <v>5666</v>
      </c>
      <c r="L1965" t="s">
        <v>5667</v>
      </c>
      <c r="M1965" t="s">
        <v>233</v>
      </c>
      <c r="N1965" t="s">
        <v>58</v>
      </c>
      <c r="O1965">
        <v>24381</v>
      </c>
      <c r="P1965">
        <v>28382</v>
      </c>
      <c r="Q1965" t="s">
        <v>59</v>
      </c>
      <c r="R1965">
        <v>921</v>
      </c>
      <c r="S1965" s="2">
        <v>45268</v>
      </c>
      <c r="T1965" t="s">
        <v>42</v>
      </c>
      <c r="U1965">
        <v>29238</v>
      </c>
      <c r="V1965" t="s">
        <v>71</v>
      </c>
      <c r="W1965">
        <v>701</v>
      </c>
      <c r="X1965" t="s">
        <v>44</v>
      </c>
      <c r="Y1965" t="s">
        <v>72</v>
      </c>
      <c r="Z1965">
        <v>2237</v>
      </c>
      <c r="AA1965">
        <v>108</v>
      </c>
      <c r="AB1965">
        <v>25958</v>
      </c>
      <c r="AC1965" t="s">
        <v>107</v>
      </c>
    </row>
    <row r="1966" spans="1:29" x14ac:dyDescent="0.3">
      <c r="A1966" s="1" t="s">
        <v>29</v>
      </c>
      <c r="B1966" t="s">
        <v>541</v>
      </c>
      <c r="C1966" t="s">
        <v>1114</v>
      </c>
      <c r="D1966" t="s">
        <v>236</v>
      </c>
      <c r="E1966">
        <v>3</v>
      </c>
      <c r="F1966" t="s">
        <v>221</v>
      </c>
      <c r="G1966" t="s">
        <v>1989</v>
      </c>
      <c r="H1966" t="s">
        <v>35</v>
      </c>
      <c r="I1966" t="s">
        <v>210</v>
      </c>
      <c r="J1966" t="s">
        <v>2806</v>
      </c>
      <c r="K1966" t="s">
        <v>5668</v>
      </c>
      <c r="L1966" t="s">
        <v>5669</v>
      </c>
      <c r="M1966" t="s">
        <v>733</v>
      </c>
      <c r="N1966" t="s">
        <v>84</v>
      </c>
      <c r="O1966">
        <v>21165</v>
      </c>
      <c r="P1966">
        <v>25417</v>
      </c>
      <c r="Q1966" t="s">
        <v>59</v>
      </c>
      <c r="R1966">
        <v>416</v>
      </c>
      <c r="S1966" s="2">
        <v>45211</v>
      </c>
      <c r="T1966" s="2">
        <v>45217</v>
      </c>
      <c r="U1966">
        <v>22612</v>
      </c>
      <c r="V1966" t="s">
        <v>85</v>
      </c>
      <c r="W1966">
        <v>487</v>
      </c>
      <c r="X1966" t="s">
        <v>60</v>
      </c>
      <c r="Y1966" t="s">
        <v>45</v>
      </c>
      <c r="Z1966">
        <v>0</v>
      </c>
      <c r="AA1966">
        <v>697</v>
      </c>
      <c r="AB1966">
        <v>25155</v>
      </c>
      <c r="AC1966" t="s">
        <v>107</v>
      </c>
    </row>
    <row r="1967" spans="1:29" x14ac:dyDescent="0.3">
      <c r="A1967" s="1" t="s">
        <v>47</v>
      </c>
      <c r="B1967" t="s">
        <v>117</v>
      </c>
      <c r="C1967" t="s">
        <v>118</v>
      </c>
      <c r="D1967" t="s">
        <v>155</v>
      </c>
      <c r="E1967">
        <v>7</v>
      </c>
      <c r="F1967" t="s">
        <v>99</v>
      </c>
      <c r="G1967" t="s">
        <v>710</v>
      </c>
      <c r="H1967" t="s">
        <v>79</v>
      </c>
      <c r="I1967" t="s">
        <v>1454</v>
      </c>
      <c r="J1967" t="s">
        <v>605</v>
      </c>
      <c r="K1967" t="s">
        <v>5670</v>
      </c>
      <c r="L1967" t="s">
        <v>5671</v>
      </c>
      <c r="M1967" t="s">
        <v>517</v>
      </c>
      <c r="N1967" t="s">
        <v>94</v>
      </c>
      <c r="O1967">
        <v>25605</v>
      </c>
      <c r="P1967">
        <v>28214</v>
      </c>
      <c r="Q1967" t="s">
        <v>59</v>
      </c>
      <c r="R1967">
        <v>807</v>
      </c>
      <c r="S1967" s="2">
        <v>45301</v>
      </c>
      <c r="T1967" t="s">
        <v>42</v>
      </c>
      <c r="U1967">
        <v>10269</v>
      </c>
      <c r="V1967" t="s">
        <v>43</v>
      </c>
      <c r="W1967">
        <v>821</v>
      </c>
      <c r="X1967" t="s">
        <v>44</v>
      </c>
      <c r="Y1967" t="s">
        <v>72</v>
      </c>
      <c r="Z1967">
        <v>0</v>
      </c>
      <c r="AA1967">
        <v>952</v>
      </c>
      <c r="AB1967">
        <v>27978</v>
      </c>
      <c r="AC1967" t="s">
        <v>73</v>
      </c>
    </row>
    <row r="1968" spans="1:29" x14ac:dyDescent="0.3">
      <c r="A1968" s="1" t="s">
        <v>47</v>
      </c>
      <c r="B1968" t="s">
        <v>145</v>
      </c>
      <c r="C1968" t="s">
        <v>1527</v>
      </c>
      <c r="D1968" t="s">
        <v>352</v>
      </c>
      <c r="E1968">
        <v>7</v>
      </c>
      <c r="F1968" t="s">
        <v>33</v>
      </c>
      <c r="G1968" t="s">
        <v>34</v>
      </c>
      <c r="H1968" t="s">
        <v>35</v>
      </c>
      <c r="I1968" t="s">
        <v>565</v>
      </c>
      <c r="J1968" t="s">
        <v>2844</v>
      </c>
      <c r="K1968">
        <v>4118790285</v>
      </c>
      <c r="L1968" t="s">
        <v>5672</v>
      </c>
      <c r="M1968" t="s">
        <v>708</v>
      </c>
      <c r="N1968" t="s">
        <v>84</v>
      </c>
      <c r="O1968">
        <v>13444</v>
      </c>
      <c r="P1968">
        <v>15816</v>
      </c>
      <c r="Q1968" t="s">
        <v>95</v>
      </c>
      <c r="R1968">
        <v>779</v>
      </c>
      <c r="S1968" s="2">
        <v>44747</v>
      </c>
      <c r="T1968" s="2">
        <v>44775</v>
      </c>
      <c r="U1968">
        <v>0</v>
      </c>
      <c r="V1968" t="s">
        <v>106</v>
      </c>
      <c r="W1968">
        <v>776</v>
      </c>
      <c r="X1968" t="s">
        <v>60</v>
      </c>
      <c r="Y1968" t="s">
        <v>72</v>
      </c>
      <c r="Z1968">
        <v>0</v>
      </c>
      <c r="AA1968">
        <v>151</v>
      </c>
      <c r="AB1968">
        <v>14778</v>
      </c>
      <c r="AC1968" t="s">
        <v>107</v>
      </c>
    </row>
    <row r="1969" spans="1:29" x14ac:dyDescent="0.3">
      <c r="A1969" s="1" t="s">
        <v>29</v>
      </c>
      <c r="B1969" t="s">
        <v>86</v>
      </c>
      <c r="C1969" t="s">
        <v>1312</v>
      </c>
      <c r="D1969" t="s">
        <v>352</v>
      </c>
      <c r="E1969">
        <v>7</v>
      </c>
      <c r="F1969" t="s">
        <v>186</v>
      </c>
      <c r="G1969" t="s">
        <v>650</v>
      </c>
      <c r="H1969" t="s">
        <v>35</v>
      </c>
      <c r="I1969" t="s">
        <v>2075</v>
      </c>
      <c r="J1969" t="s">
        <v>5673</v>
      </c>
      <c r="K1969">
        <v>1935254823</v>
      </c>
      <c r="L1969" t="s">
        <v>5674</v>
      </c>
      <c r="M1969" t="s">
        <v>1113</v>
      </c>
      <c r="N1969" t="s">
        <v>40</v>
      </c>
      <c r="O1969">
        <v>14567</v>
      </c>
      <c r="P1969">
        <v>19019</v>
      </c>
      <c r="Q1969" t="s">
        <v>95</v>
      </c>
      <c r="R1969">
        <v>515</v>
      </c>
      <c r="S1969" s="2">
        <v>44878</v>
      </c>
      <c r="T1969" t="s">
        <v>42</v>
      </c>
      <c r="U1969">
        <v>0</v>
      </c>
      <c r="V1969" t="s">
        <v>106</v>
      </c>
      <c r="W1969">
        <v>595</v>
      </c>
      <c r="X1969" t="s">
        <v>44</v>
      </c>
      <c r="Y1969" t="s">
        <v>61</v>
      </c>
      <c r="Z1969">
        <v>0</v>
      </c>
      <c r="AA1969">
        <v>859</v>
      </c>
      <c r="AB1969">
        <v>16233</v>
      </c>
      <c r="AC1969" t="s">
        <v>73</v>
      </c>
    </row>
    <row r="1970" spans="1:29" x14ac:dyDescent="0.3">
      <c r="A1970" s="1" t="s">
        <v>47</v>
      </c>
      <c r="B1970" t="s">
        <v>153</v>
      </c>
      <c r="C1970" t="s">
        <v>5663</v>
      </c>
      <c r="D1970" t="s">
        <v>119</v>
      </c>
      <c r="E1970">
        <v>3</v>
      </c>
      <c r="F1970" t="s">
        <v>77</v>
      </c>
      <c r="G1970" t="s">
        <v>202</v>
      </c>
      <c r="H1970" t="s">
        <v>35</v>
      </c>
      <c r="I1970" t="s">
        <v>101</v>
      </c>
      <c r="J1970" t="s">
        <v>2070</v>
      </c>
      <c r="K1970" t="s">
        <v>5675</v>
      </c>
      <c r="L1970" t="s">
        <v>5676</v>
      </c>
      <c r="M1970" t="s">
        <v>540</v>
      </c>
      <c r="N1970" t="s">
        <v>40</v>
      </c>
      <c r="O1970">
        <v>21163</v>
      </c>
      <c r="P1970">
        <v>23223</v>
      </c>
      <c r="Q1970" t="s">
        <v>59</v>
      </c>
      <c r="R1970">
        <v>925</v>
      </c>
      <c r="S1970" s="2">
        <v>45112</v>
      </c>
      <c r="T1970" t="s">
        <v>42</v>
      </c>
      <c r="U1970">
        <v>26409</v>
      </c>
      <c r="V1970" t="s">
        <v>71</v>
      </c>
      <c r="W1970">
        <v>752</v>
      </c>
      <c r="X1970" t="s">
        <v>44</v>
      </c>
      <c r="Y1970" t="s">
        <v>45</v>
      </c>
      <c r="Z1970">
        <v>0</v>
      </c>
      <c r="AA1970">
        <v>415</v>
      </c>
      <c r="AB1970">
        <v>22994</v>
      </c>
      <c r="AC1970" t="s">
        <v>46</v>
      </c>
    </row>
    <row r="1971" spans="1:29" x14ac:dyDescent="0.3">
      <c r="A1971" s="1" t="s">
        <v>47</v>
      </c>
      <c r="B1971" t="s">
        <v>108</v>
      </c>
      <c r="C1971" t="s">
        <v>1275</v>
      </c>
      <c r="D1971" t="s">
        <v>128</v>
      </c>
      <c r="E1971">
        <v>6</v>
      </c>
      <c r="F1971" t="s">
        <v>33</v>
      </c>
      <c r="G1971" t="s">
        <v>848</v>
      </c>
      <c r="H1971" t="s">
        <v>35</v>
      </c>
      <c r="I1971" t="s">
        <v>679</v>
      </c>
      <c r="J1971" t="s">
        <v>4241</v>
      </c>
      <c r="K1971">
        <v>7703980873</v>
      </c>
      <c r="L1971" t="s">
        <v>5677</v>
      </c>
      <c r="M1971" t="s">
        <v>660</v>
      </c>
      <c r="N1971" t="s">
        <v>84</v>
      </c>
      <c r="O1971">
        <v>6167</v>
      </c>
      <c r="P1971">
        <v>10939</v>
      </c>
      <c r="Q1971" t="s">
        <v>59</v>
      </c>
      <c r="R1971">
        <v>428</v>
      </c>
      <c r="S1971" s="2">
        <v>45139</v>
      </c>
      <c r="T1971" t="s">
        <v>42</v>
      </c>
      <c r="U1971">
        <v>33990</v>
      </c>
      <c r="V1971" t="s">
        <v>71</v>
      </c>
      <c r="W1971">
        <v>849</v>
      </c>
      <c r="X1971" t="s">
        <v>44</v>
      </c>
      <c r="Y1971" t="s">
        <v>72</v>
      </c>
      <c r="Z1971">
        <v>0</v>
      </c>
      <c r="AA1971">
        <v>137</v>
      </c>
      <c r="AB1971">
        <v>6645</v>
      </c>
      <c r="AC1971" t="s">
        <v>46</v>
      </c>
    </row>
    <row r="1972" spans="1:29" x14ac:dyDescent="0.3">
      <c r="A1972" s="1" t="s">
        <v>47</v>
      </c>
      <c r="B1972" t="s">
        <v>234</v>
      </c>
      <c r="C1972" t="s">
        <v>2232</v>
      </c>
      <c r="D1972" t="s">
        <v>257</v>
      </c>
      <c r="E1972">
        <v>3</v>
      </c>
      <c r="F1972" t="s">
        <v>51</v>
      </c>
      <c r="G1972" t="s">
        <v>237</v>
      </c>
      <c r="H1972" t="s">
        <v>35</v>
      </c>
      <c r="I1972" t="s">
        <v>458</v>
      </c>
      <c r="J1972" t="s">
        <v>524</v>
      </c>
      <c r="K1972" t="s">
        <v>5678</v>
      </c>
      <c r="L1972" t="s">
        <v>5679</v>
      </c>
      <c r="M1972" t="s">
        <v>810</v>
      </c>
      <c r="N1972" t="s">
        <v>58</v>
      </c>
      <c r="O1972">
        <v>5268</v>
      </c>
      <c r="P1972">
        <v>8789</v>
      </c>
      <c r="Q1972" t="s">
        <v>41</v>
      </c>
      <c r="R1972">
        <v>594</v>
      </c>
      <c r="S1972" s="2">
        <v>45211</v>
      </c>
      <c r="T1972" s="2">
        <v>45219</v>
      </c>
      <c r="U1972">
        <v>0</v>
      </c>
      <c r="V1972" t="s">
        <v>85</v>
      </c>
      <c r="W1972">
        <v>475</v>
      </c>
      <c r="X1972" t="s">
        <v>60</v>
      </c>
      <c r="Y1972" t="s">
        <v>72</v>
      </c>
      <c r="Z1972">
        <v>3578</v>
      </c>
      <c r="AA1972">
        <v>866</v>
      </c>
      <c r="AB1972">
        <v>6560</v>
      </c>
      <c r="AC1972" t="s">
        <v>73</v>
      </c>
    </row>
    <row r="1973" spans="1:29" x14ac:dyDescent="0.3">
      <c r="A1973" s="1" t="s">
        <v>29</v>
      </c>
      <c r="B1973" t="s">
        <v>96</v>
      </c>
      <c r="C1973" t="s">
        <v>2802</v>
      </c>
      <c r="D1973" t="s">
        <v>110</v>
      </c>
      <c r="E1973">
        <v>10</v>
      </c>
      <c r="F1973" t="s">
        <v>33</v>
      </c>
      <c r="G1973" t="s">
        <v>209</v>
      </c>
      <c r="H1973" t="s">
        <v>35</v>
      </c>
      <c r="I1973" t="s">
        <v>1008</v>
      </c>
      <c r="J1973" t="s">
        <v>3789</v>
      </c>
      <c r="K1973" t="s">
        <v>5680</v>
      </c>
      <c r="L1973" t="s">
        <v>5681</v>
      </c>
      <c r="M1973" t="s">
        <v>1197</v>
      </c>
      <c r="N1973" t="s">
        <v>94</v>
      </c>
      <c r="O1973">
        <v>28837</v>
      </c>
      <c r="P1973">
        <v>31870</v>
      </c>
      <c r="Q1973" t="s">
        <v>95</v>
      </c>
      <c r="R1973">
        <v>426</v>
      </c>
      <c r="S1973" s="2">
        <v>44917</v>
      </c>
      <c r="T1973" s="2">
        <v>44929</v>
      </c>
      <c r="U1973">
        <v>0</v>
      </c>
      <c r="V1973" t="s">
        <v>71</v>
      </c>
      <c r="W1973">
        <v>501</v>
      </c>
      <c r="X1973" t="s">
        <v>60</v>
      </c>
      <c r="Y1973" t="s">
        <v>72</v>
      </c>
      <c r="Z1973">
        <v>0</v>
      </c>
      <c r="AA1973">
        <v>781</v>
      </c>
      <c r="AB1973">
        <v>31658</v>
      </c>
      <c r="AC1973" t="s">
        <v>46</v>
      </c>
    </row>
    <row r="1974" spans="1:29" x14ac:dyDescent="0.3">
      <c r="A1974" s="1" t="s">
        <v>29</v>
      </c>
      <c r="B1974" t="s">
        <v>74</v>
      </c>
      <c r="C1974" t="s">
        <v>2173</v>
      </c>
      <c r="D1974" t="s">
        <v>98</v>
      </c>
      <c r="E1974">
        <v>7</v>
      </c>
      <c r="F1974" t="s">
        <v>64</v>
      </c>
      <c r="G1974" t="s">
        <v>388</v>
      </c>
      <c r="H1974" t="s">
        <v>35</v>
      </c>
      <c r="I1974" t="s">
        <v>2702</v>
      </c>
      <c r="J1974" t="s">
        <v>224</v>
      </c>
      <c r="K1974" t="s">
        <v>5682</v>
      </c>
      <c r="L1974" t="s">
        <v>5683</v>
      </c>
      <c r="M1974" t="s">
        <v>795</v>
      </c>
      <c r="N1974" t="s">
        <v>58</v>
      </c>
      <c r="O1974">
        <v>8625</v>
      </c>
      <c r="P1974">
        <v>13059</v>
      </c>
      <c r="Q1974" t="s">
        <v>59</v>
      </c>
      <c r="R1974">
        <v>398</v>
      </c>
      <c r="S1974" s="2">
        <v>45029</v>
      </c>
      <c r="T1974" t="s">
        <v>42</v>
      </c>
      <c r="U1974">
        <v>44216</v>
      </c>
      <c r="V1974" t="s">
        <v>43</v>
      </c>
      <c r="W1974">
        <v>461</v>
      </c>
      <c r="X1974" t="s">
        <v>44</v>
      </c>
      <c r="Y1974" t="s">
        <v>45</v>
      </c>
      <c r="Z1974">
        <v>1122</v>
      </c>
      <c r="AA1974">
        <v>564</v>
      </c>
      <c r="AB1974">
        <v>11865</v>
      </c>
      <c r="AC1974" t="s">
        <v>107</v>
      </c>
    </row>
    <row r="1975" spans="1:29" x14ac:dyDescent="0.3">
      <c r="A1975" s="1" t="s">
        <v>47</v>
      </c>
      <c r="B1975" t="s">
        <v>48</v>
      </c>
      <c r="C1975" t="s">
        <v>297</v>
      </c>
      <c r="D1975" t="s">
        <v>178</v>
      </c>
      <c r="E1975">
        <v>1</v>
      </c>
      <c r="F1975" t="s">
        <v>64</v>
      </c>
      <c r="G1975" t="s">
        <v>433</v>
      </c>
      <c r="H1975" t="s">
        <v>35</v>
      </c>
      <c r="I1975" t="s">
        <v>5684</v>
      </c>
      <c r="J1975" t="s">
        <v>1509</v>
      </c>
      <c r="K1975">
        <f>1-712-821-303</f>
        <v>-1835</v>
      </c>
      <c r="L1975" t="s">
        <v>5685</v>
      </c>
      <c r="M1975" t="s">
        <v>303</v>
      </c>
      <c r="N1975" t="s">
        <v>84</v>
      </c>
      <c r="O1975">
        <v>19831</v>
      </c>
      <c r="P1975">
        <v>23372</v>
      </c>
      <c r="Q1975" t="s">
        <v>95</v>
      </c>
      <c r="R1975">
        <v>72</v>
      </c>
      <c r="S1975" s="2">
        <v>45304</v>
      </c>
      <c r="T1975" s="2">
        <v>45310</v>
      </c>
      <c r="U1975">
        <v>0</v>
      </c>
      <c r="V1975" t="s">
        <v>71</v>
      </c>
      <c r="W1975">
        <v>593</v>
      </c>
      <c r="X1975" t="s">
        <v>60</v>
      </c>
      <c r="Y1975" t="s">
        <v>45</v>
      </c>
      <c r="Z1975">
        <v>0</v>
      </c>
      <c r="AA1975">
        <v>778</v>
      </c>
      <c r="AB1975">
        <v>22516</v>
      </c>
      <c r="AC1975" t="s">
        <v>46</v>
      </c>
    </row>
    <row r="1976" spans="1:29" x14ac:dyDescent="0.3">
      <c r="A1976" s="1" t="s">
        <v>47</v>
      </c>
      <c r="B1976" t="s">
        <v>592</v>
      </c>
      <c r="C1976" t="s">
        <v>3650</v>
      </c>
      <c r="D1976" t="s">
        <v>138</v>
      </c>
      <c r="E1976">
        <v>6</v>
      </c>
      <c r="F1976" t="s">
        <v>186</v>
      </c>
      <c r="G1976" t="s">
        <v>535</v>
      </c>
      <c r="H1976" t="s">
        <v>79</v>
      </c>
      <c r="I1976" t="s">
        <v>1445</v>
      </c>
      <c r="J1976" t="s">
        <v>822</v>
      </c>
      <c r="K1976" t="s">
        <v>5686</v>
      </c>
      <c r="L1976" t="s">
        <v>5687</v>
      </c>
      <c r="M1976" t="s">
        <v>1449</v>
      </c>
      <c r="N1976" t="s">
        <v>94</v>
      </c>
      <c r="O1976">
        <v>5053</v>
      </c>
      <c r="P1976">
        <v>8420</v>
      </c>
      <c r="Q1976" t="s">
        <v>95</v>
      </c>
      <c r="R1976">
        <v>203</v>
      </c>
      <c r="S1976" s="2">
        <v>45101</v>
      </c>
      <c r="T1976" s="2">
        <v>45109</v>
      </c>
      <c r="U1976">
        <v>0</v>
      </c>
      <c r="V1976" t="s">
        <v>106</v>
      </c>
      <c r="W1976">
        <v>631</v>
      </c>
      <c r="X1976" t="s">
        <v>60</v>
      </c>
      <c r="Y1976" t="s">
        <v>45</v>
      </c>
      <c r="Z1976">
        <v>0</v>
      </c>
      <c r="AA1976">
        <v>931</v>
      </c>
      <c r="AB1976">
        <v>8025</v>
      </c>
      <c r="AC1976" t="s">
        <v>107</v>
      </c>
    </row>
    <row r="1977" spans="1:29" x14ac:dyDescent="0.3">
      <c r="A1977" s="1" t="s">
        <v>29</v>
      </c>
      <c r="B1977" t="s">
        <v>393</v>
      </c>
      <c r="C1977" t="s">
        <v>3673</v>
      </c>
      <c r="D1977" t="s">
        <v>178</v>
      </c>
      <c r="E1977">
        <v>2</v>
      </c>
      <c r="F1977" t="s">
        <v>129</v>
      </c>
      <c r="G1977" t="s">
        <v>1528</v>
      </c>
      <c r="H1977" t="s">
        <v>79</v>
      </c>
      <c r="I1977" t="s">
        <v>4846</v>
      </c>
      <c r="J1977" t="s">
        <v>372</v>
      </c>
      <c r="K1977" t="s">
        <v>5688</v>
      </c>
      <c r="L1977" t="s">
        <v>5689</v>
      </c>
      <c r="M1977" t="s">
        <v>876</v>
      </c>
      <c r="N1977" t="s">
        <v>94</v>
      </c>
      <c r="O1977">
        <v>9083</v>
      </c>
      <c r="P1977">
        <v>11608</v>
      </c>
      <c r="Q1977" t="s">
        <v>95</v>
      </c>
      <c r="R1977">
        <v>618</v>
      </c>
      <c r="S1977" s="2">
        <v>44353</v>
      </c>
      <c r="T1977" s="2">
        <v>44371</v>
      </c>
      <c r="U1977">
        <v>0</v>
      </c>
      <c r="V1977" t="s">
        <v>85</v>
      </c>
      <c r="W1977">
        <v>426</v>
      </c>
      <c r="X1977" t="s">
        <v>60</v>
      </c>
      <c r="Y1977" t="s">
        <v>45</v>
      </c>
      <c r="Z1977">
        <v>0</v>
      </c>
      <c r="AA1977">
        <v>531</v>
      </c>
      <c r="AB1977">
        <v>11409</v>
      </c>
      <c r="AC1977" t="s">
        <v>107</v>
      </c>
    </row>
    <row r="1978" spans="1:29" x14ac:dyDescent="0.3">
      <c r="A1978" s="1" t="s">
        <v>47</v>
      </c>
      <c r="B1978" t="s">
        <v>592</v>
      </c>
      <c r="C1978" t="s">
        <v>2236</v>
      </c>
      <c r="D1978" t="s">
        <v>128</v>
      </c>
      <c r="E1978">
        <v>6</v>
      </c>
      <c r="F1978" t="s">
        <v>186</v>
      </c>
      <c r="G1978" t="s">
        <v>650</v>
      </c>
      <c r="H1978" t="s">
        <v>79</v>
      </c>
      <c r="I1978" t="s">
        <v>140</v>
      </c>
      <c r="J1978" t="s">
        <v>1973</v>
      </c>
      <c r="K1978" t="s">
        <v>5690</v>
      </c>
      <c r="L1978" t="s">
        <v>5691</v>
      </c>
      <c r="M1978" t="s">
        <v>598</v>
      </c>
      <c r="N1978" t="s">
        <v>84</v>
      </c>
      <c r="O1978">
        <v>23076</v>
      </c>
      <c r="P1978">
        <v>27558</v>
      </c>
      <c r="Q1978" t="s">
        <v>41</v>
      </c>
      <c r="R1978">
        <v>172</v>
      </c>
      <c r="S1978" s="2">
        <v>44405</v>
      </c>
      <c r="T1978" t="s">
        <v>42</v>
      </c>
      <c r="U1978">
        <v>0</v>
      </c>
      <c r="V1978" t="s">
        <v>71</v>
      </c>
      <c r="W1978">
        <v>816</v>
      </c>
      <c r="X1978" t="s">
        <v>44</v>
      </c>
      <c r="Y1978" t="s">
        <v>72</v>
      </c>
      <c r="Z1978">
        <v>0</v>
      </c>
      <c r="AA1978">
        <v>888</v>
      </c>
      <c r="AB1978">
        <v>23543</v>
      </c>
      <c r="AC1978" t="s">
        <v>107</v>
      </c>
    </row>
    <row r="1979" spans="1:29" x14ac:dyDescent="0.3">
      <c r="A1979" s="1" t="s">
        <v>47</v>
      </c>
      <c r="B1979" t="s">
        <v>161</v>
      </c>
      <c r="C1979" t="s">
        <v>1487</v>
      </c>
      <c r="D1979" t="s">
        <v>185</v>
      </c>
      <c r="E1979">
        <v>6</v>
      </c>
      <c r="F1979" t="s">
        <v>51</v>
      </c>
      <c r="G1979" t="s">
        <v>1075</v>
      </c>
      <c r="H1979" t="s">
        <v>35</v>
      </c>
      <c r="I1979" t="s">
        <v>2100</v>
      </c>
      <c r="J1979" t="s">
        <v>560</v>
      </c>
      <c r="K1979" t="s">
        <v>5692</v>
      </c>
      <c r="L1979" t="s">
        <v>5693</v>
      </c>
      <c r="M1979" t="s">
        <v>1475</v>
      </c>
      <c r="N1979" t="s">
        <v>40</v>
      </c>
      <c r="O1979">
        <v>26039</v>
      </c>
      <c r="P1979">
        <v>30802</v>
      </c>
      <c r="Q1979" t="s">
        <v>95</v>
      </c>
      <c r="R1979">
        <v>541</v>
      </c>
      <c r="S1979" s="2">
        <v>44537</v>
      </c>
      <c r="T1979" t="s">
        <v>42</v>
      </c>
      <c r="U1979">
        <v>0</v>
      </c>
      <c r="V1979" t="s">
        <v>71</v>
      </c>
      <c r="W1979">
        <v>591</v>
      </c>
      <c r="X1979" t="s">
        <v>44</v>
      </c>
      <c r="Y1979" t="s">
        <v>45</v>
      </c>
      <c r="Z1979">
        <v>0</v>
      </c>
      <c r="AA1979">
        <v>854</v>
      </c>
      <c r="AB1979">
        <v>30723</v>
      </c>
      <c r="AC1979" t="s">
        <v>46</v>
      </c>
    </row>
    <row r="1980" spans="1:29" x14ac:dyDescent="0.3">
      <c r="A1980" s="1" t="s">
        <v>29</v>
      </c>
      <c r="B1980" t="s">
        <v>541</v>
      </c>
      <c r="C1980" t="s">
        <v>1513</v>
      </c>
      <c r="D1980" t="s">
        <v>32</v>
      </c>
      <c r="E1980">
        <v>8</v>
      </c>
      <c r="F1980" t="s">
        <v>64</v>
      </c>
      <c r="G1980" t="s">
        <v>65</v>
      </c>
      <c r="H1980" t="s">
        <v>35</v>
      </c>
      <c r="I1980" t="s">
        <v>341</v>
      </c>
      <c r="J1980" t="s">
        <v>1979</v>
      </c>
      <c r="K1980" t="s">
        <v>5694</v>
      </c>
      <c r="L1980" t="s">
        <v>5695</v>
      </c>
      <c r="M1980" t="s">
        <v>1632</v>
      </c>
      <c r="N1980" t="s">
        <v>84</v>
      </c>
      <c r="O1980">
        <v>15367</v>
      </c>
      <c r="P1980">
        <v>19663</v>
      </c>
      <c r="Q1980" t="s">
        <v>41</v>
      </c>
      <c r="R1980">
        <v>959</v>
      </c>
      <c r="S1980" s="2">
        <v>44700</v>
      </c>
      <c r="T1980" s="2">
        <v>44727</v>
      </c>
      <c r="U1980">
        <v>0</v>
      </c>
      <c r="V1980" t="s">
        <v>106</v>
      </c>
      <c r="W1980">
        <v>495</v>
      </c>
      <c r="X1980" t="s">
        <v>60</v>
      </c>
      <c r="Y1980" t="s">
        <v>45</v>
      </c>
      <c r="Z1980">
        <v>0</v>
      </c>
      <c r="AA1980">
        <v>846</v>
      </c>
      <c r="AB1980">
        <v>16647</v>
      </c>
      <c r="AC1980" t="s">
        <v>73</v>
      </c>
    </row>
    <row r="1981" spans="1:29" x14ac:dyDescent="0.3">
      <c r="A1981" s="1" t="s">
        <v>47</v>
      </c>
      <c r="B1981" t="s">
        <v>48</v>
      </c>
      <c r="C1981" t="s">
        <v>678</v>
      </c>
      <c r="D1981" t="s">
        <v>110</v>
      </c>
      <c r="E1981">
        <v>8</v>
      </c>
      <c r="F1981" t="s">
        <v>51</v>
      </c>
      <c r="G1981" t="s">
        <v>1075</v>
      </c>
      <c r="H1981" t="s">
        <v>35</v>
      </c>
      <c r="I1981" t="s">
        <v>4288</v>
      </c>
      <c r="J1981" t="s">
        <v>693</v>
      </c>
      <c r="K1981" t="s">
        <v>5696</v>
      </c>
      <c r="L1981" t="s">
        <v>5697</v>
      </c>
      <c r="M1981" t="s">
        <v>438</v>
      </c>
      <c r="N1981" t="s">
        <v>40</v>
      </c>
      <c r="O1981">
        <v>10138</v>
      </c>
      <c r="P1981">
        <v>12653</v>
      </c>
      <c r="Q1981" t="s">
        <v>59</v>
      </c>
      <c r="R1981">
        <v>502</v>
      </c>
      <c r="S1981" s="2">
        <v>44428</v>
      </c>
      <c r="T1981" s="2">
        <v>44438</v>
      </c>
      <c r="U1981">
        <v>28747</v>
      </c>
      <c r="V1981" t="s">
        <v>71</v>
      </c>
      <c r="W1981">
        <v>686</v>
      </c>
      <c r="X1981" t="s">
        <v>60</v>
      </c>
      <c r="Y1981" t="s">
        <v>72</v>
      </c>
      <c r="Z1981">
        <v>0</v>
      </c>
      <c r="AA1981">
        <v>76</v>
      </c>
      <c r="AB1981">
        <v>10503</v>
      </c>
      <c r="AC1981" t="s">
        <v>46</v>
      </c>
    </row>
    <row r="1982" spans="1:29" x14ac:dyDescent="0.3">
      <c r="A1982" s="1" t="s">
        <v>29</v>
      </c>
      <c r="B1982" t="s">
        <v>62</v>
      </c>
      <c r="C1982" t="s">
        <v>500</v>
      </c>
      <c r="D1982" t="s">
        <v>178</v>
      </c>
      <c r="E1982">
        <v>6</v>
      </c>
      <c r="F1982" t="s">
        <v>271</v>
      </c>
      <c r="G1982" t="s">
        <v>495</v>
      </c>
      <c r="H1982" t="s">
        <v>79</v>
      </c>
      <c r="I1982" t="s">
        <v>668</v>
      </c>
      <c r="J1982" t="s">
        <v>5698</v>
      </c>
      <c r="K1982" t="s">
        <v>5699</v>
      </c>
      <c r="L1982" t="s">
        <v>5700</v>
      </c>
      <c r="M1982" t="s">
        <v>1330</v>
      </c>
      <c r="N1982" t="s">
        <v>58</v>
      </c>
      <c r="O1982">
        <v>4966</v>
      </c>
      <c r="P1982">
        <v>8136</v>
      </c>
      <c r="Q1982" t="s">
        <v>41</v>
      </c>
      <c r="R1982">
        <v>926</v>
      </c>
      <c r="S1982" s="2">
        <v>44379</v>
      </c>
      <c r="T1982" s="2">
        <v>44382</v>
      </c>
      <c r="U1982">
        <v>0</v>
      </c>
      <c r="V1982" t="s">
        <v>43</v>
      </c>
      <c r="W1982">
        <v>808</v>
      </c>
      <c r="X1982" t="s">
        <v>60</v>
      </c>
      <c r="Y1982" t="s">
        <v>72</v>
      </c>
      <c r="Z1982">
        <v>3240</v>
      </c>
      <c r="AA1982">
        <v>982</v>
      </c>
      <c r="AB1982">
        <v>5633</v>
      </c>
      <c r="AC1982" t="s">
        <v>46</v>
      </c>
    </row>
    <row r="1983" spans="1:29" x14ac:dyDescent="0.3">
      <c r="A1983" s="1" t="s">
        <v>29</v>
      </c>
      <c r="B1983" t="s">
        <v>74</v>
      </c>
      <c r="C1983" t="s">
        <v>837</v>
      </c>
      <c r="D1983" t="s">
        <v>352</v>
      </c>
      <c r="E1983">
        <v>3</v>
      </c>
      <c r="F1983" t="s">
        <v>120</v>
      </c>
      <c r="G1983" t="s">
        <v>586</v>
      </c>
      <c r="H1983" t="s">
        <v>35</v>
      </c>
      <c r="I1983" t="s">
        <v>305</v>
      </c>
      <c r="J1983" t="s">
        <v>4160</v>
      </c>
      <c r="K1983" t="s">
        <v>5701</v>
      </c>
      <c r="L1983" t="s">
        <v>5702</v>
      </c>
      <c r="M1983" t="s">
        <v>1146</v>
      </c>
      <c r="N1983" t="s">
        <v>40</v>
      </c>
      <c r="O1983">
        <v>20261</v>
      </c>
      <c r="P1983">
        <v>24216</v>
      </c>
      <c r="Q1983" t="s">
        <v>59</v>
      </c>
      <c r="R1983">
        <v>859</v>
      </c>
      <c r="S1983" s="2">
        <v>45332</v>
      </c>
      <c r="T1983" s="2">
        <v>45346</v>
      </c>
      <c r="U1983">
        <v>11416</v>
      </c>
      <c r="V1983" t="s">
        <v>85</v>
      </c>
      <c r="W1983">
        <v>594</v>
      </c>
      <c r="X1983" t="s">
        <v>60</v>
      </c>
      <c r="Y1983" t="s">
        <v>45</v>
      </c>
      <c r="Z1983">
        <v>0</v>
      </c>
      <c r="AA1983">
        <v>575</v>
      </c>
      <c r="AB1983">
        <v>20468</v>
      </c>
      <c r="AC1983" t="s">
        <v>73</v>
      </c>
    </row>
    <row r="1984" spans="1:29" x14ac:dyDescent="0.3">
      <c r="A1984" s="1" t="s">
        <v>29</v>
      </c>
      <c r="B1984" t="s">
        <v>228</v>
      </c>
      <c r="C1984" t="s">
        <v>467</v>
      </c>
      <c r="D1984" t="s">
        <v>185</v>
      </c>
      <c r="E1984">
        <v>5</v>
      </c>
      <c r="F1984" t="s">
        <v>51</v>
      </c>
      <c r="G1984" t="s">
        <v>1427</v>
      </c>
      <c r="H1984" t="s">
        <v>35</v>
      </c>
      <c r="I1984" t="s">
        <v>995</v>
      </c>
      <c r="J1984" t="s">
        <v>637</v>
      </c>
      <c r="K1984">
        <v>3613983432</v>
      </c>
      <c r="L1984" t="s">
        <v>5703</v>
      </c>
      <c r="M1984" t="s">
        <v>262</v>
      </c>
      <c r="N1984" t="s">
        <v>40</v>
      </c>
      <c r="O1984">
        <v>19268</v>
      </c>
      <c r="P1984">
        <v>22513</v>
      </c>
      <c r="Q1984" t="s">
        <v>41</v>
      </c>
      <c r="R1984">
        <v>561</v>
      </c>
      <c r="S1984" s="2">
        <v>44342</v>
      </c>
      <c r="T1984" s="2">
        <v>44359</v>
      </c>
      <c r="U1984">
        <v>0</v>
      </c>
      <c r="V1984" t="s">
        <v>43</v>
      </c>
      <c r="W1984">
        <v>749</v>
      </c>
      <c r="X1984" t="s">
        <v>60</v>
      </c>
      <c r="Y1984" t="s">
        <v>61</v>
      </c>
      <c r="Z1984">
        <v>0</v>
      </c>
      <c r="AA1984">
        <v>449</v>
      </c>
      <c r="AB1984">
        <v>22300</v>
      </c>
      <c r="AC1984" t="s">
        <v>46</v>
      </c>
    </row>
    <row r="1985" spans="1:29" x14ac:dyDescent="0.3">
      <c r="A1985" s="1" t="s">
        <v>29</v>
      </c>
      <c r="B1985" t="s">
        <v>62</v>
      </c>
      <c r="C1985" t="s">
        <v>5704</v>
      </c>
      <c r="D1985" t="s">
        <v>119</v>
      </c>
      <c r="E1985">
        <v>5</v>
      </c>
      <c r="F1985" t="s">
        <v>129</v>
      </c>
      <c r="G1985" t="s">
        <v>574</v>
      </c>
      <c r="H1985" t="s">
        <v>79</v>
      </c>
      <c r="I1985" t="s">
        <v>4127</v>
      </c>
      <c r="J1985" t="s">
        <v>4085</v>
      </c>
      <c r="K1985" t="s">
        <v>5705</v>
      </c>
      <c r="L1985" t="s">
        <v>5706</v>
      </c>
      <c r="M1985" t="s">
        <v>135</v>
      </c>
      <c r="N1985" t="s">
        <v>40</v>
      </c>
      <c r="O1985">
        <v>27225</v>
      </c>
      <c r="P1985">
        <v>30842</v>
      </c>
      <c r="Q1985" t="s">
        <v>59</v>
      </c>
      <c r="R1985">
        <v>0</v>
      </c>
      <c r="S1985" s="2">
        <v>45210</v>
      </c>
      <c r="T1985" t="s">
        <v>42</v>
      </c>
      <c r="U1985">
        <v>48135</v>
      </c>
      <c r="V1985" t="s">
        <v>71</v>
      </c>
      <c r="W1985">
        <v>657</v>
      </c>
      <c r="X1985" t="s">
        <v>44</v>
      </c>
      <c r="Y1985" t="s">
        <v>72</v>
      </c>
      <c r="Z1985">
        <v>0</v>
      </c>
      <c r="AA1985">
        <v>257</v>
      </c>
      <c r="AB1985">
        <v>29505</v>
      </c>
      <c r="AC1985" t="s">
        <v>73</v>
      </c>
    </row>
    <row r="1986" spans="1:29" x14ac:dyDescent="0.3">
      <c r="A1986" s="1" t="s">
        <v>29</v>
      </c>
      <c r="B1986" t="s">
        <v>30</v>
      </c>
      <c r="C1986" t="s">
        <v>1954</v>
      </c>
      <c r="D1986" t="s">
        <v>155</v>
      </c>
      <c r="E1986">
        <v>2</v>
      </c>
      <c r="F1986" t="s">
        <v>99</v>
      </c>
      <c r="G1986" t="s">
        <v>631</v>
      </c>
      <c r="H1986" t="s">
        <v>79</v>
      </c>
      <c r="I1986" t="s">
        <v>265</v>
      </c>
      <c r="J1986" t="s">
        <v>5707</v>
      </c>
      <c r="K1986" t="s">
        <v>5708</v>
      </c>
      <c r="L1986" t="s">
        <v>5709</v>
      </c>
      <c r="M1986" t="s">
        <v>1121</v>
      </c>
      <c r="N1986" t="s">
        <v>94</v>
      </c>
      <c r="O1986">
        <v>4776</v>
      </c>
      <c r="P1986">
        <v>7290</v>
      </c>
      <c r="Q1986" t="s">
        <v>59</v>
      </c>
      <c r="R1986">
        <v>974</v>
      </c>
      <c r="S1986" s="2">
        <v>44563</v>
      </c>
      <c r="T1986" s="2">
        <v>44576</v>
      </c>
      <c r="U1986">
        <v>40188</v>
      </c>
      <c r="V1986" t="s">
        <v>85</v>
      </c>
      <c r="W1986">
        <v>597</v>
      </c>
      <c r="X1986" t="s">
        <v>60</v>
      </c>
      <c r="Y1986" t="s">
        <v>45</v>
      </c>
      <c r="Z1986">
        <v>0</v>
      </c>
      <c r="AA1986">
        <v>887</v>
      </c>
      <c r="AB1986">
        <v>4901</v>
      </c>
      <c r="AC1986" t="s">
        <v>46</v>
      </c>
    </row>
    <row r="1987" spans="1:29" x14ac:dyDescent="0.3">
      <c r="A1987" s="1" t="s">
        <v>47</v>
      </c>
      <c r="B1987" t="s">
        <v>592</v>
      </c>
      <c r="C1987" t="s">
        <v>1059</v>
      </c>
      <c r="D1987" t="s">
        <v>201</v>
      </c>
      <c r="E1987">
        <v>8</v>
      </c>
      <c r="F1987" t="s">
        <v>64</v>
      </c>
      <c r="G1987" t="s">
        <v>802</v>
      </c>
      <c r="H1987" t="s">
        <v>79</v>
      </c>
      <c r="I1987" t="s">
        <v>112</v>
      </c>
      <c r="J1987" t="s">
        <v>5710</v>
      </c>
      <c r="K1987" t="s">
        <v>5711</v>
      </c>
      <c r="L1987" t="s">
        <v>5712</v>
      </c>
      <c r="M1987" t="s">
        <v>3019</v>
      </c>
      <c r="N1987" t="s">
        <v>58</v>
      </c>
      <c r="O1987">
        <v>11971</v>
      </c>
      <c r="P1987">
        <v>15291</v>
      </c>
      <c r="Q1987" t="s">
        <v>41</v>
      </c>
      <c r="R1987">
        <v>584</v>
      </c>
      <c r="S1987" s="2">
        <v>44542</v>
      </c>
      <c r="T1987" s="2">
        <v>44544</v>
      </c>
      <c r="U1987">
        <v>0</v>
      </c>
      <c r="V1987" t="s">
        <v>43</v>
      </c>
      <c r="W1987">
        <v>691</v>
      </c>
      <c r="X1987" t="s">
        <v>60</v>
      </c>
      <c r="Y1987" t="s">
        <v>45</v>
      </c>
      <c r="Z1987">
        <v>3763</v>
      </c>
      <c r="AA1987">
        <v>362</v>
      </c>
      <c r="AB1987">
        <v>12561</v>
      </c>
      <c r="AC1987" t="s">
        <v>46</v>
      </c>
    </row>
    <row r="1988" spans="1:29" x14ac:dyDescent="0.3">
      <c r="A1988" s="1" t="s">
        <v>29</v>
      </c>
      <c r="B1988" t="s">
        <v>393</v>
      </c>
      <c r="C1988" t="s">
        <v>5713</v>
      </c>
      <c r="D1988" t="s">
        <v>178</v>
      </c>
      <c r="E1988">
        <v>6</v>
      </c>
      <c r="F1988" t="s">
        <v>129</v>
      </c>
      <c r="G1988" t="s">
        <v>700</v>
      </c>
      <c r="H1988" t="s">
        <v>35</v>
      </c>
      <c r="I1988" t="s">
        <v>2824</v>
      </c>
      <c r="J1988" t="s">
        <v>224</v>
      </c>
      <c r="K1988">
        <f>1-920-618-1077</f>
        <v>-2614</v>
      </c>
      <c r="L1988" t="s">
        <v>5714</v>
      </c>
      <c r="M1988" t="s">
        <v>876</v>
      </c>
      <c r="N1988" t="s">
        <v>94</v>
      </c>
      <c r="O1988">
        <v>25137</v>
      </c>
      <c r="P1988">
        <v>29008</v>
      </c>
      <c r="Q1988" t="s">
        <v>59</v>
      </c>
      <c r="R1988">
        <v>138</v>
      </c>
      <c r="S1988" s="2">
        <v>45180</v>
      </c>
      <c r="T1988" t="s">
        <v>42</v>
      </c>
      <c r="U1988">
        <v>7437</v>
      </c>
      <c r="V1988" t="s">
        <v>43</v>
      </c>
      <c r="W1988">
        <v>513</v>
      </c>
      <c r="X1988" t="s">
        <v>44</v>
      </c>
      <c r="Y1988" t="s">
        <v>72</v>
      </c>
      <c r="Z1988">
        <v>0</v>
      </c>
      <c r="AA1988">
        <v>369</v>
      </c>
      <c r="AB1988">
        <v>27027</v>
      </c>
      <c r="AC1988" t="s">
        <v>107</v>
      </c>
    </row>
    <row r="1989" spans="1:29" x14ac:dyDescent="0.3">
      <c r="A1989" s="1" t="s">
        <v>29</v>
      </c>
      <c r="B1989" t="s">
        <v>86</v>
      </c>
      <c r="C1989" t="s">
        <v>366</v>
      </c>
      <c r="D1989" t="s">
        <v>110</v>
      </c>
      <c r="E1989">
        <v>5</v>
      </c>
      <c r="F1989" t="s">
        <v>271</v>
      </c>
      <c r="G1989" t="s">
        <v>715</v>
      </c>
      <c r="H1989" t="s">
        <v>35</v>
      </c>
      <c r="I1989" t="s">
        <v>265</v>
      </c>
      <c r="J1989" t="s">
        <v>224</v>
      </c>
      <c r="K1989" t="s">
        <v>5715</v>
      </c>
      <c r="L1989" t="s">
        <v>5716</v>
      </c>
      <c r="M1989" t="s">
        <v>1691</v>
      </c>
      <c r="N1989" t="s">
        <v>94</v>
      </c>
      <c r="O1989">
        <v>23352</v>
      </c>
      <c r="P1989">
        <v>26143</v>
      </c>
      <c r="Q1989" t="s">
        <v>95</v>
      </c>
      <c r="R1989">
        <v>957</v>
      </c>
      <c r="S1989" s="2">
        <v>44360</v>
      </c>
      <c r="T1989" s="2">
        <v>44375</v>
      </c>
      <c r="U1989">
        <v>0</v>
      </c>
      <c r="V1989" t="s">
        <v>106</v>
      </c>
      <c r="W1989">
        <v>749</v>
      </c>
      <c r="X1989" t="s">
        <v>60</v>
      </c>
      <c r="Y1989" t="s">
        <v>45</v>
      </c>
      <c r="Z1989">
        <v>0</v>
      </c>
      <c r="AA1989">
        <v>601</v>
      </c>
      <c r="AB1989">
        <v>23522</v>
      </c>
      <c r="AC1989" t="s">
        <v>107</v>
      </c>
    </row>
    <row r="1990" spans="1:29" x14ac:dyDescent="0.3">
      <c r="A1990" s="1" t="s">
        <v>47</v>
      </c>
      <c r="B1990" t="s">
        <v>108</v>
      </c>
      <c r="C1990" t="s">
        <v>709</v>
      </c>
      <c r="D1990" t="s">
        <v>32</v>
      </c>
      <c r="E1990">
        <v>5</v>
      </c>
      <c r="F1990" t="s">
        <v>271</v>
      </c>
      <c r="G1990" t="s">
        <v>1110</v>
      </c>
      <c r="H1990" t="s">
        <v>35</v>
      </c>
      <c r="I1990" t="s">
        <v>1625</v>
      </c>
      <c r="J1990" t="s">
        <v>581</v>
      </c>
      <c r="K1990" t="s">
        <v>5717</v>
      </c>
      <c r="L1990" t="s">
        <v>5718</v>
      </c>
      <c r="M1990" t="s">
        <v>1278</v>
      </c>
      <c r="N1990" t="s">
        <v>94</v>
      </c>
      <c r="O1990">
        <v>10762</v>
      </c>
      <c r="P1990">
        <v>15668</v>
      </c>
      <c r="Q1990" t="s">
        <v>95</v>
      </c>
      <c r="R1990">
        <v>314</v>
      </c>
      <c r="S1990" s="2">
        <v>44553</v>
      </c>
      <c r="T1990" s="2">
        <v>44574</v>
      </c>
      <c r="U1990">
        <v>0</v>
      </c>
      <c r="V1990" t="s">
        <v>71</v>
      </c>
      <c r="W1990">
        <v>630</v>
      </c>
      <c r="X1990" t="s">
        <v>60</v>
      </c>
      <c r="Y1990" t="s">
        <v>61</v>
      </c>
      <c r="Z1990">
        <v>0</v>
      </c>
      <c r="AA1990">
        <v>423</v>
      </c>
      <c r="AB1990">
        <v>10973</v>
      </c>
      <c r="AC1990" t="s">
        <v>107</v>
      </c>
    </row>
    <row r="1991" spans="1:29" x14ac:dyDescent="0.3">
      <c r="A1991" s="1" t="s">
        <v>29</v>
      </c>
      <c r="B1991" t="s">
        <v>327</v>
      </c>
      <c r="C1991" t="s">
        <v>1091</v>
      </c>
      <c r="D1991" t="s">
        <v>128</v>
      </c>
      <c r="E1991">
        <v>6</v>
      </c>
      <c r="F1991" t="s">
        <v>120</v>
      </c>
      <c r="G1991" t="s">
        <v>121</v>
      </c>
      <c r="H1991" t="s">
        <v>79</v>
      </c>
      <c r="I1991" t="s">
        <v>1480</v>
      </c>
      <c r="J1991" t="s">
        <v>508</v>
      </c>
      <c r="K1991">
        <v>7581310829</v>
      </c>
      <c r="L1991" t="s">
        <v>5719</v>
      </c>
      <c r="M1991" t="s">
        <v>2080</v>
      </c>
      <c r="N1991" t="s">
        <v>94</v>
      </c>
      <c r="O1991">
        <v>25360</v>
      </c>
      <c r="P1991">
        <v>27747</v>
      </c>
      <c r="Q1991" t="s">
        <v>95</v>
      </c>
      <c r="R1991">
        <v>148</v>
      </c>
      <c r="S1991" s="2">
        <v>44876</v>
      </c>
      <c r="T1991" s="2">
        <v>44882</v>
      </c>
      <c r="U1991">
        <v>0</v>
      </c>
      <c r="V1991" t="s">
        <v>85</v>
      </c>
      <c r="W1991">
        <v>458</v>
      </c>
      <c r="X1991" t="s">
        <v>60</v>
      </c>
      <c r="Y1991" t="s">
        <v>45</v>
      </c>
      <c r="Z1991">
        <v>0</v>
      </c>
      <c r="AA1991">
        <v>686</v>
      </c>
      <c r="AB1991">
        <v>25954</v>
      </c>
      <c r="AC1991" t="s">
        <v>73</v>
      </c>
    </row>
    <row r="1992" spans="1:29" x14ac:dyDescent="0.3">
      <c r="A1992" s="1" t="s">
        <v>47</v>
      </c>
      <c r="B1992" t="s">
        <v>117</v>
      </c>
      <c r="C1992" t="s">
        <v>512</v>
      </c>
      <c r="D1992" t="s">
        <v>352</v>
      </c>
      <c r="E1992">
        <v>7</v>
      </c>
      <c r="F1992" t="s">
        <v>99</v>
      </c>
      <c r="G1992" t="s">
        <v>950</v>
      </c>
      <c r="H1992" t="s">
        <v>35</v>
      </c>
      <c r="I1992" t="s">
        <v>2693</v>
      </c>
      <c r="J1992" t="s">
        <v>3889</v>
      </c>
      <c r="K1992" t="s">
        <v>5720</v>
      </c>
      <c r="L1992" t="s">
        <v>5721</v>
      </c>
      <c r="M1992" t="s">
        <v>248</v>
      </c>
      <c r="N1992" t="s">
        <v>58</v>
      </c>
      <c r="O1992">
        <v>8835</v>
      </c>
      <c r="P1992">
        <v>11843</v>
      </c>
      <c r="Q1992" t="s">
        <v>41</v>
      </c>
      <c r="R1992">
        <v>928</v>
      </c>
      <c r="S1992" s="2">
        <v>45214</v>
      </c>
      <c r="T1992" t="s">
        <v>42</v>
      </c>
      <c r="U1992">
        <v>0</v>
      </c>
      <c r="V1992" t="s">
        <v>85</v>
      </c>
      <c r="W1992">
        <v>625</v>
      </c>
      <c r="X1992" t="s">
        <v>44</v>
      </c>
      <c r="Y1992" t="s">
        <v>45</v>
      </c>
      <c r="Z1992">
        <v>2711</v>
      </c>
      <c r="AA1992">
        <v>796</v>
      </c>
      <c r="AB1992">
        <v>10284</v>
      </c>
      <c r="AC1992" t="s">
        <v>73</v>
      </c>
    </row>
    <row r="1993" spans="1:29" x14ac:dyDescent="0.3">
      <c r="A1993" s="1" t="s">
        <v>47</v>
      </c>
      <c r="B1993" t="s">
        <v>161</v>
      </c>
      <c r="C1993" t="s">
        <v>2249</v>
      </c>
      <c r="D1993" t="s">
        <v>76</v>
      </c>
      <c r="E1993">
        <v>6</v>
      </c>
      <c r="F1993" t="s">
        <v>120</v>
      </c>
      <c r="G1993" t="s">
        <v>820</v>
      </c>
      <c r="H1993" t="s">
        <v>35</v>
      </c>
      <c r="I1993" t="s">
        <v>849</v>
      </c>
      <c r="J1993" t="s">
        <v>336</v>
      </c>
      <c r="K1993" t="s">
        <v>5722</v>
      </c>
      <c r="L1993" t="s">
        <v>5723</v>
      </c>
      <c r="M1993" t="s">
        <v>392</v>
      </c>
      <c r="N1993" t="s">
        <v>58</v>
      </c>
      <c r="O1993">
        <v>28639</v>
      </c>
      <c r="P1993">
        <v>31606</v>
      </c>
      <c r="Q1993" t="s">
        <v>41</v>
      </c>
      <c r="R1993">
        <v>143</v>
      </c>
      <c r="S1993" s="2">
        <v>45249</v>
      </c>
      <c r="T1993" t="s">
        <v>42</v>
      </c>
      <c r="U1993">
        <v>0</v>
      </c>
      <c r="V1993" t="s">
        <v>85</v>
      </c>
      <c r="W1993">
        <v>497</v>
      </c>
      <c r="X1993" t="s">
        <v>44</v>
      </c>
      <c r="Y1993" t="s">
        <v>72</v>
      </c>
      <c r="Z1993">
        <v>1716</v>
      </c>
      <c r="AA1993">
        <v>521</v>
      </c>
      <c r="AB1993">
        <v>29668</v>
      </c>
      <c r="AC1993" t="s">
        <v>107</v>
      </c>
    </row>
    <row r="1994" spans="1:29" x14ac:dyDescent="0.3">
      <c r="A1994" s="1" t="s">
        <v>29</v>
      </c>
      <c r="B1994" t="s">
        <v>393</v>
      </c>
      <c r="C1994" t="s">
        <v>394</v>
      </c>
      <c r="D1994" t="s">
        <v>128</v>
      </c>
      <c r="E1994">
        <v>7</v>
      </c>
      <c r="F1994" t="s">
        <v>271</v>
      </c>
      <c r="G1994" t="s">
        <v>353</v>
      </c>
      <c r="H1994" t="s">
        <v>35</v>
      </c>
      <c r="I1994" t="s">
        <v>1379</v>
      </c>
      <c r="J1994" t="s">
        <v>530</v>
      </c>
      <c r="K1994" t="s">
        <v>5724</v>
      </c>
      <c r="L1994" t="s">
        <v>5725</v>
      </c>
      <c r="M1994" t="s">
        <v>613</v>
      </c>
      <c r="N1994" t="s">
        <v>58</v>
      </c>
      <c r="O1994">
        <v>19166</v>
      </c>
      <c r="P1994">
        <v>23598</v>
      </c>
      <c r="Q1994" t="s">
        <v>59</v>
      </c>
      <c r="R1994">
        <v>441</v>
      </c>
      <c r="S1994" s="2">
        <v>44865</v>
      </c>
      <c r="T1994" t="s">
        <v>42</v>
      </c>
      <c r="U1994">
        <v>25112</v>
      </c>
      <c r="V1994" t="s">
        <v>43</v>
      </c>
      <c r="W1994">
        <v>839</v>
      </c>
      <c r="X1994" t="s">
        <v>44</v>
      </c>
      <c r="Y1994" t="s">
        <v>45</v>
      </c>
      <c r="Z1994">
        <v>1741</v>
      </c>
      <c r="AA1994">
        <v>662</v>
      </c>
      <c r="AB1994">
        <v>22898</v>
      </c>
      <c r="AC1994" t="s">
        <v>73</v>
      </c>
    </row>
    <row r="1995" spans="1:29" x14ac:dyDescent="0.3">
      <c r="A1995" s="1" t="s">
        <v>47</v>
      </c>
      <c r="B1995" t="s">
        <v>145</v>
      </c>
      <c r="C1995" t="s">
        <v>2354</v>
      </c>
      <c r="D1995" t="s">
        <v>76</v>
      </c>
      <c r="E1995">
        <v>4</v>
      </c>
      <c r="F1995" t="s">
        <v>77</v>
      </c>
      <c r="G1995" t="s">
        <v>1221</v>
      </c>
      <c r="H1995" t="s">
        <v>79</v>
      </c>
      <c r="I1995" t="s">
        <v>464</v>
      </c>
      <c r="J1995" t="s">
        <v>172</v>
      </c>
      <c r="K1995" t="s">
        <v>5726</v>
      </c>
      <c r="L1995" t="s">
        <v>5727</v>
      </c>
      <c r="M1995" t="s">
        <v>2358</v>
      </c>
      <c r="N1995" t="s">
        <v>58</v>
      </c>
      <c r="O1995">
        <v>29185</v>
      </c>
      <c r="P1995">
        <v>34005</v>
      </c>
      <c r="Q1995" t="s">
        <v>41</v>
      </c>
      <c r="R1995">
        <v>961</v>
      </c>
      <c r="S1995" s="2">
        <v>44968</v>
      </c>
      <c r="T1995" t="s">
        <v>42</v>
      </c>
      <c r="U1995">
        <v>0</v>
      </c>
      <c r="V1995" t="s">
        <v>106</v>
      </c>
      <c r="W1995">
        <v>635</v>
      </c>
      <c r="X1995" t="s">
        <v>44</v>
      </c>
      <c r="Y1995" t="s">
        <v>45</v>
      </c>
      <c r="Z1995">
        <v>1428</v>
      </c>
      <c r="AA1995">
        <v>82</v>
      </c>
      <c r="AB1995">
        <v>32463</v>
      </c>
      <c r="AC1995" t="s">
        <v>107</v>
      </c>
    </row>
    <row r="1996" spans="1:29" x14ac:dyDescent="0.3">
      <c r="A1996" s="1" t="s">
        <v>47</v>
      </c>
      <c r="B1996" t="s">
        <v>176</v>
      </c>
      <c r="C1996" t="s">
        <v>4412</v>
      </c>
      <c r="D1996" t="s">
        <v>201</v>
      </c>
      <c r="E1996">
        <v>5</v>
      </c>
      <c r="F1996" t="s">
        <v>51</v>
      </c>
      <c r="G1996" t="s">
        <v>1427</v>
      </c>
      <c r="H1996" t="s">
        <v>35</v>
      </c>
      <c r="I1996" t="s">
        <v>791</v>
      </c>
      <c r="J1996" t="s">
        <v>1647</v>
      </c>
      <c r="K1996" t="s">
        <v>5728</v>
      </c>
      <c r="L1996" t="s">
        <v>5729</v>
      </c>
      <c r="M1996" t="s">
        <v>1637</v>
      </c>
      <c r="N1996" t="s">
        <v>94</v>
      </c>
      <c r="O1996">
        <v>16271</v>
      </c>
      <c r="P1996">
        <v>19836</v>
      </c>
      <c r="Q1996" t="s">
        <v>41</v>
      </c>
      <c r="R1996">
        <v>534</v>
      </c>
      <c r="S1996" s="2">
        <v>44725</v>
      </c>
      <c r="T1996" s="2">
        <v>44735</v>
      </c>
      <c r="U1996">
        <v>0</v>
      </c>
      <c r="V1996" t="s">
        <v>71</v>
      </c>
      <c r="W1996">
        <v>415</v>
      </c>
      <c r="X1996" t="s">
        <v>60</v>
      </c>
      <c r="Y1996" t="s">
        <v>45</v>
      </c>
      <c r="Z1996">
        <v>0</v>
      </c>
      <c r="AA1996">
        <v>54</v>
      </c>
      <c r="AB1996">
        <v>18071</v>
      </c>
      <c r="AC1996" t="s">
        <v>46</v>
      </c>
    </row>
    <row r="1997" spans="1:29" x14ac:dyDescent="0.3">
      <c r="A1997" s="1" t="s">
        <v>29</v>
      </c>
      <c r="B1997" t="s">
        <v>74</v>
      </c>
      <c r="C1997" t="s">
        <v>861</v>
      </c>
      <c r="D1997" t="s">
        <v>119</v>
      </c>
      <c r="E1997">
        <v>6</v>
      </c>
      <c r="F1997" t="s">
        <v>271</v>
      </c>
      <c r="G1997" t="s">
        <v>495</v>
      </c>
      <c r="H1997" t="s">
        <v>35</v>
      </c>
      <c r="I1997" t="s">
        <v>459</v>
      </c>
      <c r="J1997" t="s">
        <v>890</v>
      </c>
      <c r="K1997" t="s">
        <v>5730</v>
      </c>
      <c r="L1997" t="s">
        <v>5731</v>
      </c>
      <c r="M1997" t="s">
        <v>842</v>
      </c>
      <c r="N1997" t="s">
        <v>84</v>
      </c>
      <c r="O1997">
        <v>25185</v>
      </c>
      <c r="P1997">
        <v>28086</v>
      </c>
      <c r="Q1997" t="s">
        <v>95</v>
      </c>
      <c r="R1997">
        <v>483</v>
      </c>
      <c r="S1997" s="2">
        <v>44479</v>
      </c>
      <c r="T1997" s="2">
        <v>44499</v>
      </c>
      <c r="U1997">
        <v>0</v>
      </c>
      <c r="V1997" t="s">
        <v>71</v>
      </c>
      <c r="W1997">
        <v>816</v>
      </c>
      <c r="X1997" t="s">
        <v>60</v>
      </c>
      <c r="Y1997" t="s">
        <v>72</v>
      </c>
      <c r="Z1997">
        <v>0</v>
      </c>
      <c r="AA1997">
        <v>456</v>
      </c>
      <c r="AB1997">
        <v>26674</v>
      </c>
      <c r="AC1997" t="s">
        <v>46</v>
      </c>
    </row>
    <row r="1998" spans="1:29" x14ac:dyDescent="0.3">
      <c r="A1998" s="1" t="s">
        <v>47</v>
      </c>
      <c r="B1998" t="s">
        <v>153</v>
      </c>
      <c r="C1998" t="s">
        <v>939</v>
      </c>
      <c r="D1998" t="s">
        <v>201</v>
      </c>
      <c r="E1998">
        <v>2</v>
      </c>
      <c r="F1998" t="s">
        <v>129</v>
      </c>
      <c r="G1998" t="s">
        <v>1528</v>
      </c>
      <c r="H1998" t="s">
        <v>35</v>
      </c>
      <c r="I1998" t="s">
        <v>36</v>
      </c>
      <c r="J1998" t="s">
        <v>3132</v>
      </c>
      <c r="K1998" t="s">
        <v>5732</v>
      </c>
      <c r="L1998" t="s">
        <v>5733</v>
      </c>
      <c r="M1998" t="s">
        <v>410</v>
      </c>
      <c r="N1998" t="s">
        <v>94</v>
      </c>
      <c r="O1998">
        <v>14113</v>
      </c>
      <c r="P1998">
        <v>18344</v>
      </c>
      <c r="Q1998" t="s">
        <v>59</v>
      </c>
      <c r="R1998">
        <v>497</v>
      </c>
      <c r="S1998" s="2">
        <v>44356</v>
      </c>
      <c r="T1998" t="s">
        <v>42</v>
      </c>
      <c r="U1998">
        <v>25885</v>
      </c>
      <c r="V1998" t="s">
        <v>106</v>
      </c>
      <c r="W1998">
        <v>796</v>
      </c>
      <c r="X1998" t="s">
        <v>44</v>
      </c>
      <c r="Y1998" t="s">
        <v>61</v>
      </c>
      <c r="Z1998">
        <v>0</v>
      </c>
      <c r="AA1998">
        <v>717</v>
      </c>
      <c r="AB1998">
        <v>15990</v>
      </c>
      <c r="AC1998" t="s">
        <v>46</v>
      </c>
    </row>
    <row r="1999" spans="1:29" x14ac:dyDescent="0.3">
      <c r="A1999" s="1" t="s">
        <v>47</v>
      </c>
      <c r="B1999" t="s">
        <v>108</v>
      </c>
      <c r="C1999" t="s">
        <v>270</v>
      </c>
      <c r="D1999" t="s">
        <v>138</v>
      </c>
      <c r="E1999">
        <v>9</v>
      </c>
      <c r="F1999" t="s">
        <v>221</v>
      </c>
      <c r="G1999" t="s">
        <v>667</v>
      </c>
      <c r="H1999" t="s">
        <v>35</v>
      </c>
      <c r="I1999" t="s">
        <v>66</v>
      </c>
      <c r="J1999" t="s">
        <v>4153</v>
      </c>
      <c r="K1999" t="s">
        <v>5734</v>
      </c>
      <c r="L1999" t="s">
        <v>5735</v>
      </c>
      <c r="M1999" t="s">
        <v>1402</v>
      </c>
      <c r="N1999" t="s">
        <v>84</v>
      </c>
      <c r="O1999">
        <v>7830</v>
      </c>
      <c r="P1999">
        <v>11407</v>
      </c>
      <c r="Q1999" t="s">
        <v>41</v>
      </c>
      <c r="R1999">
        <v>331</v>
      </c>
      <c r="S1999" s="2">
        <v>44434</v>
      </c>
      <c r="T1999" t="s">
        <v>42</v>
      </c>
      <c r="U1999">
        <v>0</v>
      </c>
      <c r="V1999" t="s">
        <v>85</v>
      </c>
      <c r="W1999">
        <v>563</v>
      </c>
      <c r="X1999" t="s">
        <v>44</v>
      </c>
      <c r="Y1999" t="s">
        <v>61</v>
      </c>
      <c r="Z1999">
        <v>0</v>
      </c>
      <c r="AA1999">
        <v>10</v>
      </c>
      <c r="AB1999">
        <v>11336</v>
      </c>
      <c r="AC1999" t="s">
        <v>107</v>
      </c>
    </row>
    <row r="2000" spans="1:29" x14ac:dyDescent="0.3">
      <c r="A2000" s="1" t="s">
        <v>47</v>
      </c>
      <c r="B2000" t="s">
        <v>108</v>
      </c>
      <c r="C2000" t="s">
        <v>1220</v>
      </c>
      <c r="D2000" t="s">
        <v>178</v>
      </c>
      <c r="E2000">
        <v>7</v>
      </c>
      <c r="F2000" t="s">
        <v>271</v>
      </c>
      <c r="G2000" t="s">
        <v>1298</v>
      </c>
      <c r="H2000" t="s">
        <v>35</v>
      </c>
      <c r="I2000" t="s">
        <v>756</v>
      </c>
      <c r="J2000" t="s">
        <v>748</v>
      </c>
      <c r="K2000" t="s">
        <v>5736</v>
      </c>
      <c r="L2000" t="s">
        <v>5737</v>
      </c>
      <c r="M2000" t="s">
        <v>1402</v>
      </c>
      <c r="N2000" t="s">
        <v>58</v>
      </c>
      <c r="O2000">
        <v>21756</v>
      </c>
      <c r="P2000">
        <v>26247</v>
      </c>
      <c r="Q2000" t="s">
        <v>59</v>
      </c>
      <c r="R2000">
        <v>697</v>
      </c>
      <c r="S2000" s="2">
        <v>44525</v>
      </c>
      <c r="T2000" s="2">
        <v>44528</v>
      </c>
      <c r="U2000">
        <v>3487</v>
      </c>
      <c r="V2000" t="s">
        <v>106</v>
      </c>
      <c r="W2000">
        <v>648</v>
      </c>
      <c r="X2000" t="s">
        <v>60</v>
      </c>
      <c r="Y2000" t="s">
        <v>61</v>
      </c>
      <c r="Z2000">
        <v>2097</v>
      </c>
      <c r="AA2000">
        <v>147</v>
      </c>
      <c r="AB2000">
        <v>25536</v>
      </c>
      <c r="AC2000" t="s">
        <v>107</v>
      </c>
    </row>
    <row r="2001" spans="1:29" x14ac:dyDescent="0.3">
      <c r="A2001" s="1" t="s">
        <v>29</v>
      </c>
      <c r="B2001" t="s">
        <v>363</v>
      </c>
      <c r="C2001" t="s">
        <v>1281</v>
      </c>
      <c r="D2001" t="s">
        <v>32</v>
      </c>
      <c r="E2001">
        <v>1</v>
      </c>
      <c r="F2001" t="s">
        <v>77</v>
      </c>
      <c r="G2001" t="s">
        <v>440</v>
      </c>
      <c r="H2001" t="s">
        <v>35</v>
      </c>
      <c r="I2001" t="s">
        <v>756</v>
      </c>
      <c r="J2001" t="s">
        <v>576</v>
      </c>
      <c r="K2001" t="s">
        <v>5738</v>
      </c>
      <c r="L2001" t="s">
        <v>5739</v>
      </c>
      <c r="M2001" t="s">
        <v>2729</v>
      </c>
      <c r="N2001" t="s">
        <v>40</v>
      </c>
      <c r="O2001">
        <v>26313</v>
      </c>
      <c r="P2001">
        <v>30575</v>
      </c>
      <c r="Q2001" t="s">
        <v>95</v>
      </c>
      <c r="R2001">
        <v>629</v>
      </c>
      <c r="S2001" s="2">
        <v>44652</v>
      </c>
      <c r="T2001" t="s">
        <v>42</v>
      </c>
      <c r="U2001">
        <v>0</v>
      </c>
      <c r="V2001" t="s">
        <v>43</v>
      </c>
      <c r="W2001">
        <v>439</v>
      </c>
      <c r="X2001" t="s">
        <v>44</v>
      </c>
      <c r="Y2001" t="s">
        <v>61</v>
      </c>
      <c r="Z2001">
        <v>0</v>
      </c>
      <c r="AA2001">
        <v>984</v>
      </c>
      <c r="AB2001">
        <v>26434</v>
      </c>
      <c r="AC2001" t="s">
        <v>46</v>
      </c>
    </row>
    <row r="2002" spans="1:29" x14ac:dyDescent="0.3">
      <c r="A2002" s="1" t="s">
        <v>29</v>
      </c>
      <c r="B2002" t="s">
        <v>363</v>
      </c>
      <c r="C2002" t="s">
        <v>2449</v>
      </c>
      <c r="D2002" t="s">
        <v>76</v>
      </c>
      <c r="E2002">
        <v>8</v>
      </c>
      <c r="F2002" t="s">
        <v>64</v>
      </c>
      <c r="G2002" t="s">
        <v>783</v>
      </c>
      <c r="H2002" t="s">
        <v>35</v>
      </c>
      <c r="I2002" t="s">
        <v>636</v>
      </c>
      <c r="J2002" t="s">
        <v>280</v>
      </c>
      <c r="K2002" t="s">
        <v>5740</v>
      </c>
      <c r="L2002" t="s">
        <v>5741</v>
      </c>
      <c r="M2002" t="s">
        <v>705</v>
      </c>
      <c r="N2002" t="s">
        <v>94</v>
      </c>
      <c r="O2002">
        <v>24936</v>
      </c>
      <c r="P2002">
        <v>28887</v>
      </c>
      <c r="Q2002" t="s">
        <v>41</v>
      </c>
      <c r="R2002">
        <v>422</v>
      </c>
      <c r="S2002" s="2">
        <v>44904</v>
      </c>
      <c r="T2002" t="s">
        <v>42</v>
      </c>
      <c r="U2002">
        <v>0</v>
      </c>
      <c r="V2002" t="s">
        <v>106</v>
      </c>
      <c r="W2002">
        <v>831</v>
      </c>
      <c r="X2002" t="s">
        <v>44</v>
      </c>
      <c r="Y2002" t="s">
        <v>45</v>
      </c>
      <c r="Z2002">
        <v>0</v>
      </c>
      <c r="AA2002">
        <v>573</v>
      </c>
      <c r="AB2002">
        <v>28847</v>
      </c>
      <c r="AC2002" t="s">
        <v>46</v>
      </c>
    </row>
    <row r="2003" spans="1:29" x14ac:dyDescent="0.3">
      <c r="A2003" s="1" t="s">
        <v>47</v>
      </c>
      <c r="B2003" t="s">
        <v>234</v>
      </c>
      <c r="C2003" t="s">
        <v>3327</v>
      </c>
      <c r="D2003" t="s">
        <v>352</v>
      </c>
      <c r="E2003">
        <v>3</v>
      </c>
      <c r="F2003" t="s">
        <v>51</v>
      </c>
      <c r="G2003" t="s">
        <v>1069</v>
      </c>
      <c r="H2003" t="s">
        <v>35</v>
      </c>
      <c r="I2003" t="s">
        <v>66</v>
      </c>
      <c r="J2003" t="s">
        <v>1542</v>
      </c>
      <c r="K2003">
        <v>2342022014</v>
      </c>
      <c r="L2003" t="s">
        <v>5742</v>
      </c>
      <c r="M2003" t="s">
        <v>242</v>
      </c>
      <c r="N2003" t="s">
        <v>58</v>
      </c>
      <c r="O2003">
        <v>3730</v>
      </c>
      <c r="P2003">
        <v>5848</v>
      </c>
      <c r="Q2003" t="s">
        <v>95</v>
      </c>
      <c r="R2003">
        <v>568</v>
      </c>
      <c r="S2003" s="2">
        <v>45316</v>
      </c>
      <c r="T2003" s="2">
        <v>45346</v>
      </c>
      <c r="U2003">
        <v>0</v>
      </c>
      <c r="V2003" t="s">
        <v>106</v>
      </c>
      <c r="W2003">
        <v>730</v>
      </c>
      <c r="X2003" t="s">
        <v>60</v>
      </c>
      <c r="Y2003" t="s">
        <v>72</v>
      </c>
      <c r="Z2003">
        <v>3951</v>
      </c>
      <c r="AA2003">
        <v>420</v>
      </c>
      <c r="AB2003">
        <v>5498</v>
      </c>
      <c r="AC2003" t="s">
        <v>107</v>
      </c>
    </row>
    <row r="2004" spans="1:29" x14ac:dyDescent="0.3">
      <c r="A2004" s="1" t="s">
        <v>29</v>
      </c>
      <c r="B2004" t="s">
        <v>541</v>
      </c>
      <c r="C2004" t="s">
        <v>2018</v>
      </c>
      <c r="D2004" t="s">
        <v>178</v>
      </c>
      <c r="E2004">
        <v>7</v>
      </c>
      <c r="F2004" t="s">
        <v>77</v>
      </c>
      <c r="G2004" t="s">
        <v>501</v>
      </c>
      <c r="H2004" t="s">
        <v>79</v>
      </c>
      <c r="I2004" t="s">
        <v>5743</v>
      </c>
      <c r="J2004" t="s">
        <v>5420</v>
      </c>
      <c r="K2004" t="s">
        <v>5744</v>
      </c>
      <c r="L2004" t="s">
        <v>5745</v>
      </c>
      <c r="M2004" t="s">
        <v>1274</v>
      </c>
      <c r="N2004" t="s">
        <v>94</v>
      </c>
      <c r="O2004">
        <v>9820</v>
      </c>
      <c r="P2004">
        <v>12780</v>
      </c>
      <c r="Q2004" t="s">
        <v>59</v>
      </c>
      <c r="R2004">
        <v>699</v>
      </c>
      <c r="S2004" s="2">
        <v>44860</v>
      </c>
      <c r="T2004" t="s">
        <v>42</v>
      </c>
      <c r="U2004">
        <v>4690</v>
      </c>
      <c r="V2004" t="s">
        <v>106</v>
      </c>
      <c r="W2004">
        <v>829</v>
      </c>
      <c r="X2004" t="s">
        <v>44</v>
      </c>
      <c r="Y2004" t="s">
        <v>61</v>
      </c>
      <c r="Z2004">
        <v>0</v>
      </c>
      <c r="AA2004">
        <v>272</v>
      </c>
      <c r="AB2004">
        <v>12549</v>
      </c>
      <c r="AC2004" t="s">
        <v>107</v>
      </c>
    </row>
    <row r="2005" spans="1:29" x14ac:dyDescent="0.3">
      <c r="A2005" s="1" t="s">
        <v>47</v>
      </c>
      <c r="B2005" t="s">
        <v>592</v>
      </c>
      <c r="C2005" t="s">
        <v>2164</v>
      </c>
      <c r="D2005" t="s">
        <v>98</v>
      </c>
      <c r="E2005">
        <v>1</v>
      </c>
      <c r="F2005" t="s">
        <v>51</v>
      </c>
      <c r="G2005" t="s">
        <v>710</v>
      </c>
      <c r="H2005" t="s">
        <v>79</v>
      </c>
      <c r="I2005" t="s">
        <v>5746</v>
      </c>
      <c r="J2005" t="s">
        <v>2513</v>
      </c>
      <c r="K2005" t="s">
        <v>5747</v>
      </c>
      <c r="L2005" t="s">
        <v>5748</v>
      </c>
      <c r="M2005" t="s">
        <v>3019</v>
      </c>
      <c r="N2005" t="s">
        <v>40</v>
      </c>
      <c r="O2005">
        <v>7825</v>
      </c>
      <c r="P2005">
        <v>12452</v>
      </c>
      <c r="Q2005" t="s">
        <v>95</v>
      </c>
      <c r="R2005">
        <v>832</v>
      </c>
      <c r="S2005" s="2">
        <v>45319</v>
      </c>
      <c r="T2005" t="s">
        <v>42</v>
      </c>
      <c r="U2005">
        <v>0</v>
      </c>
      <c r="V2005" t="s">
        <v>71</v>
      </c>
      <c r="W2005">
        <v>415</v>
      </c>
      <c r="X2005" t="s">
        <v>44</v>
      </c>
      <c r="Y2005" t="s">
        <v>72</v>
      </c>
      <c r="Z2005">
        <v>0</v>
      </c>
      <c r="AA2005">
        <v>312</v>
      </c>
      <c r="AB2005">
        <v>11898</v>
      </c>
      <c r="AC2005" t="s">
        <v>73</v>
      </c>
    </row>
    <row r="2006" spans="1:29" x14ac:dyDescent="0.3">
      <c r="A2006" s="1" t="s">
        <v>29</v>
      </c>
      <c r="B2006" t="s">
        <v>363</v>
      </c>
      <c r="C2006" t="s">
        <v>1258</v>
      </c>
      <c r="D2006" t="s">
        <v>201</v>
      </c>
      <c r="E2006">
        <v>7</v>
      </c>
      <c r="F2006" t="s">
        <v>221</v>
      </c>
      <c r="G2006" t="s">
        <v>335</v>
      </c>
      <c r="H2006" t="s">
        <v>35</v>
      </c>
      <c r="I2006" t="s">
        <v>5749</v>
      </c>
      <c r="J2006" t="s">
        <v>5750</v>
      </c>
      <c r="K2006" t="s">
        <v>5751</v>
      </c>
      <c r="L2006" t="s">
        <v>5752</v>
      </c>
      <c r="M2006" t="s">
        <v>369</v>
      </c>
      <c r="N2006" t="s">
        <v>58</v>
      </c>
      <c r="O2006">
        <v>14266</v>
      </c>
      <c r="P2006">
        <v>18454</v>
      </c>
      <c r="Q2006" t="s">
        <v>41</v>
      </c>
      <c r="R2006">
        <v>202</v>
      </c>
      <c r="S2006" s="2">
        <v>44534</v>
      </c>
      <c r="T2006" s="2">
        <v>44547</v>
      </c>
      <c r="U2006">
        <v>0</v>
      </c>
      <c r="V2006" t="s">
        <v>43</v>
      </c>
      <c r="W2006">
        <v>545</v>
      </c>
      <c r="X2006" t="s">
        <v>60</v>
      </c>
      <c r="Y2006" t="s">
        <v>45</v>
      </c>
      <c r="Z2006">
        <v>1987</v>
      </c>
      <c r="AA2006">
        <v>817</v>
      </c>
      <c r="AB2006">
        <v>16348</v>
      </c>
      <c r="AC2006" t="s">
        <v>73</v>
      </c>
    </row>
    <row r="2007" spans="1:29" x14ac:dyDescent="0.3">
      <c r="A2007" s="1" t="s">
        <v>47</v>
      </c>
      <c r="B2007" t="s">
        <v>108</v>
      </c>
      <c r="C2007" t="s">
        <v>109</v>
      </c>
      <c r="D2007" t="s">
        <v>236</v>
      </c>
      <c r="E2007">
        <v>2</v>
      </c>
      <c r="F2007" t="s">
        <v>51</v>
      </c>
      <c r="G2007" t="s">
        <v>285</v>
      </c>
      <c r="H2007" t="s">
        <v>79</v>
      </c>
      <c r="I2007" t="s">
        <v>1302</v>
      </c>
      <c r="J2007" t="s">
        <v>280</v>
      </c>
      <c r="K2007" t="s">
        <v>5753</v>
      </c>
      <c r="L2007" t="s">
        <v>5754</v>
      </c>
      <c r="M2007" t="s">
        <v>1402</v>
      </c>
      <c r="N2007" t="s">
        <v>40</v>
      </c>
      <c r="O2007">
        <v>21791</v>
      </c>
      <c r="P2007">
        <v>24314</v>
      </c>
      <c r="Q2007" t="s">
        <v>41</v>
      </c>
      <c r="R2007">
        <v>684</v>
      </c>
      <c r="S2007" s="2">
        <v>44599</v>
      </c>
      <c r="T2007" t="s">
        <v>42</v>
      </c>
      <c r="U2007">
        <v>0</v>
      </c>
      <c r="V2007" t="s">
        <v>43</v>
      </c>
      <c r="W2007">
        <v>575</v>
      </c>
      <c r="X2007" t="s">
        <v>44</v>
      </c>
      <c r="Y2007" t="s">
        <v>45</v>
      </c>
      <c r="Z2007">
        <v>0</v>
      </c>
      <c r="AA2007">
        <v>554</v>
      </c>
      <c r="AB2007">
        <v>22599</v>
      </c>
      <c r="AC2007" t="s">
        <v>73</v>
      </c>
    </row>
    <row r="2008" spans="1:29" x14ac:dyDescent="0.3">
      <c r="A2008" s="1" t="s">
        <v>29</v>
      </c>
      <c r="B2008" t="s">
        <v>228</v>
      </c>
      <c r="C2008" t="s">
        <v>4757</v>
      </c>
      <c r="D2008" t="s">
        <v>387</v>
      </c>
      <c r="E2008">
        <v>4</v>
      </c>
      <c r="F2008" t="s">
        <v>64</v>
      </c>
      <c r="G2008" t="s">
        <v>433</v>
      </c>
      <c r="H2008" t="s">
        <v>79</v>
      </c>
      <c r="I2008" t="s">
        <v>910</v>
      </c>
      <c r="J2008" t="s">
        <v>524</v>
      </c>
      <c r="K2008" t="s">
        <v>5755</v>
      </c>
      <c r="L2008" t="s">
        <v>5756</v>
      </c>
      <c r="M2008" t="s">
        <v>852</v>
      </c>
      <c r="N2008" t="s">
        <v>58</v>
      </c>
      <c r="O2008">
        <v>13767</v>
      </c>
      <c r="P2008">
        <v>17927</v>
      </c>
      <c r="Q2008" t="s">
        <v>59</v>
      </c>
      <c r="R2008">
        <v>493</v>
      </c>
      <c r="S2008" s="2">
        <v>45039</v>
      </c>
      <c r="T2008" t="s">
        <v>42</v>
      </c>
      <c r="U2008">
        <v>39159</v>
      </c>
      <c r="V2008" t="s">
        <v>43</v>
      </c>
      <c r="W2008">
        <v>490</v>
      </c>
      <c r="X2008" t="s">
        <v>44</v>
      </c>
      <c r="Y2008" t="s">
        <v>72</v>
      </c>
      <c r="Z2008">
        <v>3236</v>
      </c>
      <c r="AA2008">
        <v>816</v>
      </c>
      <c r="AB2008">
        <v>16802</v>
      </c>
      <c r="AC2008" t="s">
        <v>73</v>
      </c>
    </row>
    <row r="2009" spans="1:29" x14ac:dyDescent="0.3">
      <c r="A2009" s="1" t="s">
        <v>29</v>
      </c>
      <c r="B2009" t="s">
        <v>30</v>
      </c>
      <c r="C2009" t="s">
        <v>1913</v>
      </c>
      <c r="D2009" t="s">
        <v>387</v>
      </c>
      <c r="E2009">
        <v>5</v>
      </c>
      <c r="F2009" t="s">
        <v>186</v>
      </c>
      <c r="G2009" t="s">
        <v>535</v>
      </c>
      <c r="H2009" t="s">
        <v>35</v>
      </c>
      <c r="I2009" t="s">
        <v>2843</v>
      </c>
      <c r="J2009" t="s">
        <v>2473</v>
      </c>
      <c r="K2009" t="s">
        <v>5757</v>
      </c>
      <c r="L2009" t="s">
        <v>5758</v>
      </c>
      <c r="M2009" t="s">
        <v>1307</v>
      </c>
      <c r="N2009" t="s">
        <v>40</v>
      </c>
      <c r="O2009">
        <v>15029</v>
      </c>
      <c r="P2009">
        <v>19020</v>
      </c>
      <c r="Q2009" t="s">
        <v>59</v>
      </c>
      <c r="R2009">
        <v>488</v>
      </c>
      <c r="S2009" s="2">
        <v>44779</v>
      </c>
      <c r="T2009" s="2">
        <v>44780</v>
      </c>
      <c r="U2009">
        <v>29886</v>
      </c>
      <c r="V2009" t="s">
        <v>43</v>
      </c>
      <c r="W2009">
        <v>660</v>
      </c>
      <c r="X2009" t="s">
        <v>60</v>
      </c>
      <c r="Y2009" t="s">
        <v>45</v>
      </c>
      <c r="Z2009">
        <v>0</v>
      </c>
      <c r="AA2009">
        <v>462</v>
      </c>
      <c r="AB2009">
        <v>18179</v>
      </c>
      <c r="AC2009" t="s">
        <v>73</v>
      </c>
    </row>
    <row r="2010" spans="1:29" x14ac:dyDescent="0.3">
      <c r="A2010" s="1" t="s">
        <v>29</v>
      </c>
      <c r="B2010" t="s">
        <v>62</v>
      </c>
      <c r="C2010" t="s">
        <v>1552</v>
      </c>
      <c r="D2010" t="s">
        <v>185</v>
      </c>
      <c r="E2010">
        <v>7</v>
      </c>
      <c r="F2010" t="s">
        <v>33</v>
      </c>
      <c r="G2010" t="s">
        <v>179</v>
      </c>
      <c r="H2010" t="s">
        <v>79</v>
      </c>
      <c r="I2010" t="s">
        <v>4365</v>
      </c>
      <c r="J2010" t="s">
        <v>2554</v>
      </c>
      <c r="K2010" t="s">
        <v>5759</v>
      </c>
      <c r="L2010" t="s">
        <v>5760</v>
      </c>
      <c r="M2010" t="s">
        <v>362</v>
      </c>
      <c r="N2010" t="s">
        <v>40</v>
      </c>
      <c r="O2010">
        <v>19758</v>
      </c>
      <c r="P2010">
        <v>21801</v>
      </c>
      <c r="Q2010" t="s">
        <v>41</v>
      </c>
      <c r="R2010">
        <v>463</v>
      </c>
      <c r="S2010" s="2">
        <v>44486</v>
      </c>
      <c r="T2010" t="s">
        <v>42</v>
      </c>
      <c r="U2010">
        <v>0</v>
      </c>
      <c r="V2010" t="s">
        <v>85</v>
      </c>
      <c r="W2010">
        <v>533</v>
      </c>
      <c r="X2010" t="s">
        <v>44</v>
      </c>
      <c r="Y2010" t="s">
        <v>61</v>
      </c>
      <c r="Z2010">
        <v>0</v>
      </c>
      <c r="AA2010">
        <v>286</v>
      </c>
      <c r="AB2010">
        <v>20291</v>
      </c>
      <c r="AC2010" t="s">
        <v>46</v>
      </c>
    </row>
    <row r="2011" spans="1:29" x14ac:dyDescent="0.3">
      <c r="A2011" s="1" t="s">
        <v>29</v>
      </c>
      <c r="B2011" t="s">
        <v>96</v>
      </c>
      <c r="C2011" t="s">
        <v>1133</v>
      </c>
      <c r="D2011" t="s">
        <v>110</v>
      </c>
      <c r="E2011">
        <v>6</v>
      </c>
      <c r="F2011" t="s">
        <v>186</v>
      </c>
      <c r="G2011" t="s">
        <v>463</v>
      </c>
      <c r="H2011" t="s">
        <v>35</v>
      </c>
      <c r="I2011" t="s">
        <v>4288</v>
      </c>
      <c r="J2011" t="s">
        <v>5761</v>
      </c>
      <c r="K2011" t="s">
        <v>5762</v>
      </c>
      <c r="L2011" t="s">
        <v>5763</v>
      </c>
      <c r="M2011" t="s">
        <v>1136</v>
      </c>
      <c r="N2011" t="s">
        <v>84</v>
      </c>
      <c r="O2011">
        <v>7892</v>
      </c>
      <c r="P2011">
        <v>11571</v>
      </c>
      <c r="Q2011" t="s">
        <v>95</v>
      </c>
      <c r="R2011">
        <v>756</v>
      </c>
      <c r="S2011" s="2">
        <v>44303</v>
      </c>
      <c r="T2011" s="2">
        <v>44312</v>
      </c>
      <c r="U2011">
        <v>0</v>
      </c>
      <c r="V2011" t="s">
        <v>85</v>
      </c>
      <c r="W2011">
        <v>671</v>
      </c>
      <c r="X2011" t="s">
        <v>60</v>
      </c>
      <c r="Y2011" t="s">
        <v>45</v>
      </c>
      <c r="Z2011">
        <v>0</v>
      </c>
      <c r="AA2011">
        <v>34</v>
      </c>
      <c r="AB2011">
        <v>10055</v>
      </c>
      <c r="AC2011" t="s">
        <v>46</v>
      </c>
    </row>
    <row r="2012" spans="1:29" x14ac:dyDescent="0.3">
      <c r="A2012" s="1" t="s">
        <v>47</v>
      </c>
      <c r="B2012" t="s">
        <v>153</v>
      </c>
      <c r="C2012" t="s">
        <v>2351</v>
      </c>
      <c r="D2012" t="s">
        <v>257</v>
      </c>
      <c r="E2012">
        <v>10</v>
      </c>
      <c r="F2012" t="s">
        <v>99</v>
      </c>
      <c r="G2012" t="s">
        <v>558</v>
      </c>
      <c r="H2012" t="s">
        <v>35</v>
      </c>
      <c r="I2012" t="s">
        <v>273</v>
      </c>
      <c r="J2012" t="s">
        <v>2078</v>
      </c>
      <c r="K2012" t="s">
        <v>5764</v>
      </c>
      <c r="L2012" t="s">
        <v>5765</v>
      </c>
      <c r="M2012" t="s">
        <v>943</v>
      </c>
      <c r="N2012" t="s">
        <v>40</v>
      </c>
      <c r="O2012">
        <v>28418</v>
      </c>
      <c r="P2012">
        <v>31622</v>
      </c>
      <c r="Q2012" t="s">
        <v>95</v>
      </c>
      <c r="R2012">
        <v>582</v>
      </c>
      <c r="S2012" s="2">
        <v>44813</v>
      </c>
      <c r="T2012" s="2">
        <v>44826</v>
      </c>
      <c r="U2012">
        <v>0</v>
      </c>
      <c r="V2012" t="s">
        <v>85</v>
      </c>
      <c r="W2012">
        <v>433</v>
      </c>
      <c r="X2012" t="s">
        <v>60</v>
      </c>
      <c r="Y2012" t="s">
        <v>61</v>
      </c>
      <c r="Z2012">
        <v>0</v>
      </c>
      <c r="AA2012">
        <v>628</v>
      </c>
      <c r="AB2012">
        <v>30290</v>
      </c>
      <c r="AC2012" t="s">
        <v>107</v>
      </c>
    </row>
    <row r="2013" spans="1:29" x14ac:dyDescent="0.3">
      <c r="A2013" s="1" t="s">
        <v>47</v>
      </c>
      <c r="B2013" t="s">
        <v>161</v>
      </c>
      <c r="C2013" t="s">
        <v>683</v>
      </c>
      <c r="D2013" t="s">
        <v>185</v>
      </c>
      <c r="E2013">
        <v>6</v>
      </c>
      <c r="F2013" t="s">
        <v>99</v>
      </c>
      <c r="G2013" t="s">
        <v>558</v>
      </c>
      <c r="H2013" t="s">
        <v>79</v>
      </c>
      <c r="I2013" t="s">
        <v>3936</v>
      </c>
      <c r="J2013" t="s">
        <v>224</v>
      </c>
      <c r="K2013" t="s">
        <v>5766</v>
      </c>
      <c r="L2013" t="s">
        <v>5767</v>
      </c>
      <c r="M2013" t="s">
        <v>283</v>
      </c>
      <c r="N2013" t="s">
        <v>40</v>
      </c>
      <c r="O2013">
        <v>14639</v>
      </c>
      <c r="P2013">
        <v>18961</v>
      </c>
      <c r="Q2013" t="s">
        <v>59</v>
      </c>
      <c r="R2013">
        <v>589</v>
      </c>
      <c r="S2013" s="2">
        <v>44716</v>
      </c>
      <c r="T2013" t="s">
        <v>42</v>
      </c>
      <c r="U2013">
        <v>15107</v>
      </c>
      <c r="V2013" t="s">
        <v>43</v>
      </c>
      <c r="W2013">
        <v>798</v>
      </c>
      <c r="X2013" t="s">
        <v>44</v>
      </c>
      <c r="Y2013" t="s">
        <v>72</v>
      </c>
      <c r="Z2013">
        <v>0</v>
      </c>
      <c r="AA2013">
        <v>57</v>
      </c>
      <c r="AB2013">
        <v>14756</v>
      </c>
      <c r="AC2013" t="s">
        <v>46</v>
      </c>
    </row>
    <row r="2014" spans="1:29" x14ac:dyDescent="0.3">
      <c r="A2014" s="1" t="s">
        <v>47</v>
      </c>
      <c r="B2014" t="s">
        <v>117</v>
      </c>
      <c r="C2014" t="s">
        <v>976</v>
      </c>
      <c r="D2014" t="s">
        <v>32</v>
      </c>
      <c r="E2014">
        <v>3</v>
      </c>
      <c r="F2014" t="s">
        <v>221</v>
      </c>
      <c r="G2014" t="s">
        <v>222</v>
      </c>
      <c r="H2014" t="s">
        <v>79</v>
      </c>
      <c r="I2014" t="s">
        <v>273</v>
      </c>
      <c r="J2014" t="s">
        <v>5768</v>
      </c>
      <c r="K2014" t="s">
        <v>5769</v>
      </c>
      <c r="L2014" t="s">
        <v>5770</v>
      </c>
      <c r="M2014" t="s">
        <v>126</v>
      </c>
      <c r="N2014" t="s">
        <v>94</v>
      </c>
      <c r="O2014">
        <v>24154</v>
      </c>
      <c r="P2014">
        <v>28230</v>
      </c>
      <c r="Q2014" t="s">
        <v>41</v>
      </c>
      <c r="R2014">
        <v>60</v>
      </c>
      <c r="S2014" s="2">
        <v>44529</v>
      </c>
      <c r="T2014" t="s">
        <v>42</v>
      </c>
      <c r="U2014">
        <v>0</v>
      </c>
      <c r="V2014" t="s">
        <v>106</v>
      </c>
      <c r="W2014">
        <v>421</v>
      </c>
      <c r="X2014" t="s">
        <v>44</v>
      </c>
      <c r="Y2014" t="s">
        <v>45</v>
      </c>
      <c r="Z2014">
        <v>0</v>
      </c>
      <c r="AA2014">
        <v>396</v>
      </c>
      <c r="AB2014">
        <v>27579</v>
      </c>
      <c r="AC2014" t="s">
        <v>73</v>
      </c>
    </row>
    <row r="2015" spans="1:29" x14ac:dyDescent="0.3">
      <c r="A2015" s="1" t="s">
        <v>29</v>
      </c>
      <c r="B2015" t="s">
        <v>86</v>
      </c>
      <c r="C2015" t="s">
        <v>1266</v>
      </c>
      <c r="D2015" t="s">
        <v>119</v>
      </c>
      <c r="E2015">
        <v>2</v>
      </c>
      <c r="F2015" t="s">
        <v>120</v>
      </c>
      <c r="G2015" t="s">
        <v>121</v>
      </c>
      <c r="H2015" t="s">
        <v>79</v>
      </c>
      <c r="I2015" t="s">
        <v>36</v>
      </c>
      <c r="J2015" t="s">
        <v>305</v>
      </c>
      <c r="K2015" t="s">
        <v>5771</v>
      </c>
      <c r="L2015" t="s">
        <v>5772</v>
      </c>
      <c r="M2015" t="s">
        <v>1100</v>
      </c>
      <c r="N2015" t="s">
        <v>58</v>
      </c>
      <c r="O2015">
        <v>12164</v>
      </c>
      <c r="P2015">
        <v>14484</v>
      </c>
      <c r="Q2015" t="s">
        <v>95</v>
      </c>
      <c r="R2015">
        <v>794</v>
      </c>
      <c r="S2015" s="2">
        <v>44367</v>
      </c>
      <c r="T2015" s="2">
        <v>44386</v>
      </c>
      <c r="U2015">
        <v>0</v>
      </c>
      <c r="V2015" t="s">
        <v>85</v>
      </c>
      <c r="W2015">
        <v>634</v>
      </c>
      <c r="X2015" t="s">
        <v>60</v>
      </c>
      <c r="Y2015" t="s">
        <v>61</v>
      </c>
      <c r="Z2015">
        <v>2495</v>
      </c>
      <c r="AA2015">
        <v>579</v>
      </c>
      <c r="AB2015">
        <v>12597</v>
      </c>
      <c r="AC2015" t="s">
        <v>107</v>
      </c>
    </row>
    <row r="2016" spans="1:29" x14ac:dyDescent="0.3">
      <c r="A2016" s="1" t="s">
        <v>47</v>
      </c>
      <c r="B2016" t="s">
        <v>136</v>
      </c>
      <c r="C2016" t="s">
        <v>2181</v>
      </c>
      <c r="D2016" t="s">
        <v>138</v>
      </c>
      <c r="E2016">
        <v>7</v>
      </c>
      <c r="F2016" t="s">
        <v>120</v>
      </c>
      <c r="G2016" t="s">
        <v>586</v>
      </c>
      <c r="H2016" t="s">
        <v>35</v>
      </c>
      <c r="I2016" t="s">
        <v>189</v>
      </c>
      <c r="J2016" t="s">
        <v>822</v>
      </c>
      <c r="K2016" t="s">
        <v>5773</v>
      </c>
      <c r="L2016" t="s">
        <v>5774</v>
      </c>
      <c r="M2016" t="s">
        <v>207</v>
      </c>
      <c r="N2016" t="s">
        <v>94</v>
      </c>
      <c r="O2016">
        <v>18437</v>
      </c>
      <c r="P2016">
        <v>20810</v>
      </c>
      <c r="Q2016" t="s">
        <v>59</v>
      </c>
      <c r="R2016">
        <v>584</v>
      </c>
      <c r="S2016" s="2">
        <v>45143</v>
      </c>
      <c r="T2016" t="s">
        <v>42</v>
      </c>
      <c r="U2016">
        <v>19062</v>
      </c>
      <c r="V2016" t="s">
        <v>43</v>
      </c>
      <c r="W2016">
        <v>489</v>
      </c>
      <c r="X2016" t="s">
        <v>44</v>
      </c>
      <c r="Y2016" t="s">
        <v>45</v>
      </c>
      <c r="Z2016">
        <v>0</v>
      </c>
      <c r="AA2016">
        <v>528</v>
      </c>
      <c r="AB2016">
        <v>19562</v>
      </c>
      <c r="AC2016" t="s">
        <v>46</v>
      </c>
    </row>
    <row r="2017" spans="1:29" x14ac:dyDescent="0.3">
      <c r="A2017" s="1" t="s">
        <v>47</v>
      </c>
      <c r="B2017" t="s">
        <v>234</v>
      </c>
      <c r="C2017" t="s">
        <v>796</v>
      </c>
      <c r="D2017" t="s">
        <v>169</v>
      </c>
      <c r="E2017">
        <v>3</v>
      </c>
      <c r="F2017" t="s">
        <v>77</v>
      </c>
      <c r="G2017" t="s">
        <v>440</v>
      </c>
      <c r="H2017" t="s">
        <v>79</v>
      </c>
      <c r="I2017" t="s">
        <v>656</v>
      </c>
      <c r="J2017" t="s">
        <v>3910</v>
      </c>
      <c r="K2017" t="s">
        <v>5775</v>
      </c>
      <c r="L2017" t="s">
        <v>5776</v>
      </c>
      <c r="M2017" t="s">
        <v>242</v>
      </c>
      <c r="N2017" t="s">
        <v>84</v>
      </c>
      <c r="O2017">
        <v>9703</v>
      </c>
      <c r="P2017">
        <v>13305</v>
      </c>
      <c r="Q2017" t="s">
        <v>59</v>
      </c>
      <c r="R2017">
        <v>530</v>
      </c>
      <c r="S2017" s="2">
        <v>44767</v>
      </c>
      <c r="T2017" s="2">
        <v>44768</v>
      </c>
      <c r="U2017">
        <v>3396</v>
      </c>
      <c r="V2017" t="s">
        <v>85</v>
      </c>
      <c r="W2017">
        <v>849</v>
      </c>
      <c r="X2017" t="s">
        <v>60</v>
      </c>
      <c r="Y2017" t="s">
        <v>61</v>
      </c>
      <c r="Z2017">
        <v>0</v>
      </c>
      <c r="AA2017">
        <v>167</v>
      </c>
      <c r="AB2017">
        <v>11317</v>
      </c>
      <c r="AC2017" t="s">
        <v>73</v>
      </c>
    </row>
    <row r="2018" spans="1:29" x14ac:dyDescent="0.3">
      <c r="A2018" s="1" t="s">
        <v>47</v>
      </c>
      <c r="B2018" t="s">
        <v>117</v>
      </c>
      <c r="C2018" t="s">
        <v>976</v>
      </c>
      <c r="D2018" t="s">
        <v>185</v>
      </c>
      <c r="E2018">
        <v>1</v>
      </c>
      <c r="F2018" t="s">
        <v>51</v>
      </c>
      <c r="G2018" t="s">
        <v>1075</v>
      </c>
      <c r="H2018" t="s">
        <v>79</v>
      </c>
      <c r="I2018" t="s">
        <v>412</v>
      </c>
      <c r="J2018" t="s">
        <v>621</v>
      </c>
      <c r="K2018">
        <f>1-593-113-263</f>
        <v>-968</v>
      </c>
      <c r="L2018" t="s">
        <v>5777</v>
      </c>
      <c r="M2018" t="s">
        <v>1301</v>
      </c>
      <c r="N2018" t="s">
        <v>58</v>
      </c>
      <c r="O2018">
        <v>5738</v>
      </c>
      <c r="P2018">
        <v>10042</v>
      </c>
      <c r="Q2018" t="s">
        <v>59</v>
      </c>
      <c r="R2018">
        <v>879</v>
      </c>
      <c r="S2018" s="2">
        <v>45059</v>
      </c>
      <c r="T2018" t="s">
        <v>42</v>
      </c>
      <c r="U2018">
        <v>6112</v>
      </c>
      <c r="V2018" t="s">
        <v>71</v>
      </c>
      <c r="W2018">
        <v>613</v>
      </c>
      <c r="X2018" t="s">
        <v>44</v>
      </c>
      <c r="Y2018" t="s">
        <v>45</v>
      </c>
      <c r="Z2018">
        <v>4203</v>
      </c>
      <c r="AA2018">
        <v>676</v>
      </c>
      <c r="AB2018">
        <v>7981</v>
      </c>
      <c r="AC2018" t="s">
        <v>107</v>
      </c>
    </row>
    <row r="2019" spans="1:29" x14ac:dyDescent="0.3">
      <c r="A2019" s="1" t="s">
        <v>29</v>
      </c>
      <c r="B2019" t="s">
        <v>96</v>
      </c>
      <c r="C2019" t="s">
        <v>1709</v>
      </c>
      <c r="D2019" t="s">
        <v>201</v>
      </c>
      <c r="E2019">
        <v>1</v>
      </c>
      <c r="F2019" t="s">
        <v>129</v>
      </c>
      <c r="G2019" t="s">
        <v>1528</v>
      </c>
      <c r="H2019" t="s">
        <v>79</v>
      </c>
      <c r="I2019" t="s">
        <v>464</v>
      </c>
      <c r="J2019" t="s">
        <v>123</v>
      </c>
      <c r="K2019" t="s">
        <v>5778</v>
      </c>
      <c r="L2019" t="s">
        <v>5779</v>
      </c>
      <c r="M2019" t="s">
        <v>818</v>
      </c>
      <c r="N2019" t="s">
        <v>94</v>
      </c>
      <c r="O2019">
        <v>8984</v>
      </c>
      <c r="P2019">
        <v>12054</v>
      </c>
      <c r="Q2019" t="s">
        <v>95</v>
      </c>
      <c r="R2019">
        <v>763</v>
      </c>
      <c r="S2019" s="2">
        <v>44717</v>
      </c>
      <c r="T2019" t="s">
        <v>42</v>
      </c>
      <c r="U2019">
        <v>0</v>
      </c>
      <c r="V2019" t="s">
        <v>106</v>
      </c>
      <c r="W2019">
        <v>710</v>
      </c>
      <c r="X2019" t="s">
        <v>44</v>
      </c>
      <c r="Y2019" t="s">
        <v>45</v>
      </c>
      <c r="Z2019">
        <v>0</v>
      </c>
      <c r="AA2019">
        <v>445</v>
      </c>
      <c r="AB2019">
        <v>11717</v>
      </c>
      <c r="AC2019" t="s">
        <v>107</v>
      </c>
    </row>
    <row r="2020" spans="1:29" x14ac:dyDescent="0.3">
      <c r="A2020" s="1" t="s">
        <v>47</v>
      </c>
      <c r="B2020" t="s">
        <v>108</v>
      </c>
      <c r="C2020" t="s">
        <v>3655</v>
      </c>
      <c r="D2020" t="s">
        <v>32</v>
      </c>
      <c r="E2020">
        <v>10</v>
      </c>
      <c r="F2020" t="s">
        <v>120</v>
      </c>
      <c r="G2020" t="s">
        <v>1533</v>
      </c>
      <c r="H2020" t="s">
        <v>35</v>
      </c>
      <c r="I2020" t="s">
        <v>1611</v>
      </c>
      <c r="J2020" t="s">
        <v>1722</v>
      </c>
      <c r="K2020" t="s">
        <v>5780</v>
      </c>
      <c r="L2020" t="s">
        <v>5781</v>
      </c>
      <c r="M2020" t="s">
        <v>1402</v>
      </c>
      <c r="N2020" t="s">
        <v>40</v>
      </c>
      <c r="O2020">
        <v>25292</v>
      </c>
      <c r="P2020">
        <v>28713</v>
      </c>
      <c r="Q2020" t="s">
        <v>59</v>
      </c>
      <c r="R2020">
        <v>760</v>
      </c>
      <c r="S2020" s="2">
        <v>44820</v>
      </c>
      <c r="T2020" s="2">
        <v>44830</v>
      </c>
      <c r="U2020">
        <v>29403</v>
      </c>
      <c r="V2020" t="s">
        <v>43</v>
      </c>
      <c r="W2020">
        <v>836</v>
      </c>
      <c r="X2020" t="s">
        <v>60</v>
      </c>
      <c r="Y2020" t="s">
        <v>61</v>
      </c>
      <c r="Z2020">
        <v>0</v>
      </c>
      <c r="AA2020">
        <v>467</v>
      </c>
      <c r="AB2020">
        <v>26028</v>
      </c>
      <c r="AC2020" t="s">
        <v>107</v>
      </c>
    </row>
    <row r="2021" spans="1:29" x14ac:dyDescent="0.3">
      <c r="A2021" s="1" t="s">
        <v>47</v>
      </c>
      <c r="B2021" t="s">
        <v>108</v>
      </c>
      <c r="C2021" t="s">
        <v>1220</v>
      </c>
      <c r="D2021" t="s">
        <v>387</v>
      </c>
      <c r="E2021">
        <v>1</v>
      </c>
      <c r="F2021" t="s">
        <v>77</v>
      </c>
      <c r="G2021" t="s">
        <v>501</v>
      </c>
      <c r="H2021" t="s">
        <v>79</v>
      </c>
      <c r="I2021" t="s">
        <v>251</v>
      </c>
      <c r="J2021" t="s">
        <v>3514</v>
      </c>
      <c r="K2021" t="s">
        <v>5782</v>
      </c>
      <c r="L2021" t="s">
        <v>5783</v>
      </c>
      <c r="M2021" t="s">
        <v>660</v>
      </c>
      <c r="N2021" t="s">
        <v>84</v>
      </c>
      <c r="O2021">
        <v>22513</v>
      </c>
      <c r="P2021">
        <v>25674</v>
      </c>
      <c r="Q2021" t="s">
        <v>59</v>
      </c>
      <c r="R2021">
        <v>176</v>
      </c>
      <c r="S2021" s="2">
        <v>44492</v>
      </c>
      <c r="T2021" s="2">
        <v>44511</v>
      </c>
      <c r="U2021">
        <v>45745</v>
      </c>
      <c r="V2021" t="s">
        <v>85</v>
      </c>
      <c r="W2021">
        <v>551</v>
      </c>
      <c r="X2021" t="s">
        <v>60</v>
      </c>
      <c r="Y2021" t="s">
        <v>72</v>
      </c>
      <c r="Z2021">
        <v>0</v>
      </c>
      <c r="AA2021">
        <v>182</v>
      </c>
      <c r="AB2021">
        <v>25327</v>
      </c>
      <c r="AC2021" t="s">
        <v>46</v>
      </c>
    </row>
    <row r="2022" spans="1:29" x14ac:dyDescent="0.3">
      <c r="A2022" s="1" t="s">
        <v>29</v>
      </c>
      <c r="B2022" t="s">
        <v>327</v>
      </c>
      <c r="C2022" t="s">
        <v>2776</v>
      </c>
      <c r="D2022" t="s">
        <v>201</v>
      </c>
      <c r="E2022">
        <v>8</v>
      </c>
      <c r="F2022" t="s">
        <v>120</v>
      </c>
      <c r="G2022" t="s">
        <v>489</v>
      </c>
      <c r="H2022" t="s">
        <v>79</v>
      </c>
      <c r="I2022" t="s">
        <v>1553</v>
      </c>
      <c r="J2022" t="s">
        <v>878</v>
      </c>
      <c r="K2022" t="s">
        <v>5784</v>
      </c>
      <c r="L2022" t="s">
        <v>5785</v>
      </c>
      <c r="M2022" t="s">
        <v>2080</v>
      </c>
      <c r="N2022" t="s">
        <v>84</v>
      </c>
      <c r="O2022">
        <v>12645</v>
      </c>
      <c r="P2022">
        <v>15813</v>
      </c>
      <c r="Q2022" t="s">
        <v>59</v>
      </c>
      <c r="R2022">
        <v>555</v>
      </c>
      <c r="S2022" s="2">
        <v>44847</v>
      </c>
      <c r="T2022" t="s">
        <v>42</v>
      </c>
      <c r="U2022">
        <v>26140</v>
      </c>
      <c r="V2022" t="s">
        <v>106</v>
      </c>
      <c r="W2022">
        <v>637</v>
      </c>
      <c r="X2022" t="s">
        <v>44</v>
      </c>
      <c r="Y2022" t="s">
        <v>61</v>
      </c>
      <c r="Z2022">
        <v>0</v>
      </c>
      <c r="AA2022">
        <v>180</v>
      </c>
      <c r="AB2022">
        <v>12727</v>
      </c>
      <c r="AC2022" t="s">
        <v>107</v>
      </c>
    </row>
    <row r="2023" spans="1:29" x14ac:dyDescent="0.3">
      <c r="A2023" s="1" t="s">
        <v>29</v>
      </c>
      <c r="B2023" t="s">
        <v>62</v>
      </c>
      <c r="C2023" t="s">
        <v>127</v>
      </c>
      <c r="D2023" t="s">
        <v>98</v>
      </c>
      <c r="E2023">
        <v>7</v>
      </c>
      <c r="F2023" t="s">
        <v>99</v>
      </c>
      <c r="G2023" t="s">
        <v>1138</v>
      </c>
      <c r="H2023" t="s">
        <v>35</v>
      </c>
      <c r="I2023" t="s">
        <v>1441</v>
      </c>
      <c r="J2023" t="s">
        <v>1914</v>
      </c>
      <c r="K2023" t="s">
        <v>5786</v>
      </c>
      <c r="L2023" t="s">
        <v>5787</v>
      </c>
      <c r="M2023" t="s">
        <v>584</v>
      </c>
      <c r="N2023" t="s">
        <v>94</v>
      </c>
      <c r="O2023">
        <v>11502</v>
      </c>
      <c r="P2023">
        <v>13805</v>
      </c>
      <c r="Q2023" t="s">
        <v>59</v>
      </c>
      <c r="R2023">
        <v>281</v>
      </c>
      <c r="S2023" s="2">
        <v>45293</v>
      </c>
      <c r="T2023" s="2">
        <v>45296</v>
      </c>
      <c r="U2023">
        <v>2535</v>
      </c>
      <c r="V2023" t="s">
        <v>106</v>
      </c>
      <c r="W2023">
        <v>428</v>
      </c>
      <c r="X2023" t="s">
        <v>60</v>
      </c>
      <c r="Y2023" t="s">
        <v>45</v>
      </c>
      <c r="Z2023">
        <v>0</v>
      </c>
      <c r="AA2023">
        <v>352</v>
      </c>
      <c r="AB2023">
        <v>12163</v>
      </c>
      <c r="AC2023" t="s">
        <v>73</v>
      </c>
    </row>
    <row r="2024" spans="1:29" x14ac:dyDescent="0.3">
      <c r="A2024" s="1" t="s">
        <v>47</v>
      </c>
      <c r="B2024" t="s">
        <v>592</v>
      </c>
      <c r="C2024" t="s">
        <v>2303</v>
      </c>
      <c r="D2024" t="s">
        <v>128</v>
      </c>
      <c r="E2024">
        <v>3</v>
      </c>
      <c r="F2024" t="s">
        <v>120</v>
      </c>
      <c r="G2024" t="s">
        <v>1180</v>
      </c>
      <c r="H2024" t="s">
        <v>35</v>
      </c>
      <c r="I2024" t="s">
        <v>838</v>
      </c>
      <c r="J2024" t="s">
        <v>5638</v>
      </c>
      <c r="K2024" t="s">
        <v>5788</v>
      </c>
      <c r="L2024" t="s">
        <v>5789</v>
      </c>
      <c r="M2024" t="s">
        <v>1512</v>
      </c>
      <c r="N2024" t="s">
        <v>40</v>
      </c>
      <c r="O2024">
        <v>17148</v>
      </c>
      <c r="P2024">
        <v>20061</v>
      </c>
      <c r="Q2024" t="s">
        <v>95</v>
      </c>
      <c r="R2024">
        <v>171</v>
      </c>
      <c r="S2024" s="2">
        <v>44927</v>
      </c>
      <c r="T2024" t="s">
        <v>42</v>
      </c>
      <c r="U2024">
        <v>0</v>
      </c>
      <c r="V2024" t="s">
        <v>106</v>
      </c>
      <c r="W2024">
        <v>624</v>
      </c>
      <c r="X2024" t="s">
        <v>44</v>
      </c>
      <c r="Y2024" t="s">
        <v>72</v>
      </c>
      <c r="Z2024">
        <v>0</v>
      </c>
      <c r="AA2024">
        <v>307</v>
      </c>
      <c r="AB2024">
        <v>19641</v>
      </c>
      <c r="AC2024" t="s">
        <v>73</v>
      </c>
    </row>
    <row r="2025" spans="1:29" x14ac:dyDescent="0.3">
      <c r="A2025" s="1" t="s">
        <v>47</v>
      </c>
      <c r="B2025" t="s">
        <v>176</v>
      </c>
      <c r="C2025" t="s">
        <v>926</v>
      </c>
      <c r="D2025" t="s">
        <v>76</v>
      </c>
      <c r="E2025">
        <v>3</v>
      </c>
      <c r="F2025" t="s">
        <v>99</v>
      </c>
      <c r="G2025" t="s">
        <v>529</v>
      </c>
      <c r="H2025" t="s">
        <v>79</v>
      </c>
      <c r="I2025" t="s">
        <v>4846</v>
      </c>
      <c r="J2025" t="s">
        <v>310</v>
      </c>
      <c r="K2025" t="s">
        <v>5790</v>
      </c>
      <c r="L2025" t="s">
        <v>5791</v>
      </c>
      <c r="M2025" t="s">
        <v>1665</v>
      </c>
      <c r="N2025" t="s">
        <v>84</v>
      </c>
      <c r="O2025">
        <v>4194</v>
      </c>
      <c r="P2025">
        <v>9142</v>
      </c>
      <c r="Q2025" t="s">
        <v>59</v>
      </c>
      <c r="R2025">
        <v>305</v>
      </c>
      <c r="S2025" s="2">
        <v>44690</v>
      </c>
      <c r="T2025" s="2">
        <v>44693</v>
      </c>
      <c r="U2025">
        <v>33419</v>
      </c>
      <c r="V2025" t="s">
        <v>43</v>
      </c>
      <c r="W2025">
        <v>678</v>
      </c>
      <c r="X2025" t="s">
        <v>60</v>
      </c>
      <c r="Y2025" t="s">
        <v>61</v>
      </c>
      <c r="Z2025">
        <v>0</v>
      </c>
      <c r="AA2025">
        <v>924</v>
      </c>
      <c r="AB2025">
        <v>4911</v>
      </c>
      <c r="AC2025" t="s">
        <v>73</v>
      </c>
    </row>
    <row r="2026" spans="1:29" x14ac:dyDescent="0.3">
      <c r="A2026" s="1" t="s">
        <v>47</v>
      </c>
      <c r="B2026" t="s">
        <v>153</v>
      </c>
      <c r="C2026" t="s">
        <v>3711</v>
      </c>
      <c r="D2026" t="s">
        <v>119</v>
      </c>
      <c r="E2026">
        <v>6</v>
      </c>
      <c r="F2026" t="s">
        <v>64</v>
      </c>
      <c r="G2026" t="s">
        <v>388</v>
      </c>
      <c r="H2026" t="s">
        <v>35</v>
      </c>
      <c r="I2026" t="s">
        <v>5792</v>
      </c>
      <c r="J2026" t="s">
        <v>1738</v>
      </c>
      <c r="K2026" t="s">
        <v>5793</v>
      </c>
      <c r="L2026" t="s">
        <v>5794</v>
      </c>
      <c r="M2026" t="s">
        <v>1202</v>
      </c>
      <c r="N2026" t="s">
        <v>94</v>
      </c>
      <c r="O2026">
        <v>28609</v>
      </c>
      <c r="P2026">
        <v>30788</v>
      </c>
      <c r="Q2026" t="s">
        <v>95</v>
      </c>
      <c r="R2026">
        <v>357</v>
      </c>
      <c r="S2026" s="2">
        <v>45309</v>
      </c>
      <c r="T2026" s="2">
        <v>45310</v>
      </c>
      <c r="U2026">
        <v>0</v>
      </c>
      <c r="V2026" t="s">
        <v>43</v>
      </c>
      <c r="W2026">
        <v>428</v>
      </c>
      <c r="X2026" t="s">
        <v>60</v>
      </c>
      <c r="Y2026" t="s">
        <v>45</v>
      </c>
      <c r="Z2026">
        <v>0</v>
      </c>
      <c r="AA2026">
        <v>439</v>
      </c>
      <c r="AB2026">
        <v>30348</v>
      </c>
      <c r="AC2026" t="s">
        <v>73</v>
      </c>
    </row>
    <row r="2027" spans="1:29" x14ac:dyDescent="0.3">
      <c r="A2027" s="1" t="s">
        <v>47</v>
      </c>
      <c r="B2027" t="s">
        <v>161</v>
      </c>
      <c r="C2027" t="s">
        <v>2203</v>
      </c>
      <c r="D2027" t="s">
        <v>178</v>
      </c>
      <c r="E2027">
        <v>4</v>
      </c>
      <c r="F2027" t="s">
        <v>99</v>
      </c>
      <c r="G2027" t="s">
        <v>558</v>
      </c>
      <c r="H2027" t="s">
        <v>35</v>
      </c>
      <c r="I2027" t="s">
        <v>1246</v>
      </c>
      <c r="J2027" t="s">
        <v>5795</v>
      </c>
      <c r="K2027" t="s">
        <v>5796</v>
      </c>
      <c r="L2027" t="s">
        <v>5797</v>
      </c>
      <c r="M2027" t="s">
        <v>192</v>
      </c>
      <c r="N2027" t="s">
        <v>84</v>
      </c>
      <c r="O2027">
        <v>24908</v>
      </c>
      <c r="P2027">
        <v>28683</v>
      </c>
      <c r="Q2027" t="s">
        <v>95</v>
      </c>
      <c r="R2027">
        <v>982</v>
      </c>
      <c r="S2027" s="2">
        <v>45352</v>
      </c>
      <c r="T2027" s="2">
        <v>45357</v>
      </c>
      <c r="U2027">
        <v>0</v>
      </c>
      <c r="V2027" t="s">
        <v>43</v>
      </c>
      <c r="W2027">
        <v>653</v>
      </c>
      <c r="X2027" t="s">
        <v>60</v>
      </c>
      <c r="Y2027" t="s">
        <v>61</v>
      </c>
      <c r="Z2027">
        <v>0</v>
      </c>
      <c r="AA2027">
        <v>38</v>
      </c>
      <c r="AB2027">
        <v>26148</v>
      </c>
      <c r="AC2027" t="s">
        <v>46</v>
      </c>
    </row>
    <row r="2028" spans="1:29" x14ac:dyDescent="0.3">
      <c r="A2028" s="1" t="s">
        <v>47</v>
      </c>
      <c r="B2028" t="s">
        <v>48</v>
      </c>
      <c r="C2028" t="s">
        <v>1355</v>
      </c>
      <c r="D2028" t="s">
        <v>138</v>
      </c>
      <c r="E2028">
        <v>1</v>
      </c>
      <c r="F2028" t="s">
        <v>221</v>
      </c>
      <c r="G2028" t="s">
        <v>335</v>
      </c>
      <c r="H2028" t="s">
        <v>79</v>
      </c>
      <c r="I2028" t="s">
        <v>1035</v>
      </c>
      <c r="J2028" t="s">
        <v>90</v>
      </c>
      <c r="K2028" t="s">
        <v>5798</v>
      </c>
      <c r="L2028" t="s">
        <v>5799</v>
      </c>
      <c r="M2028" t="s">
        <v>1479</v>
      </c>
      <c r="N2028" t="s">
        <v>58</v>
      </c>
      <c r="O2028">
        <v>9530</v>
      </c>
      <c r="P2028">
        <v>13495</v>
      </c>
      <c r="Q2028" t="s">
        <v>59</v>
      </c>
      <c r="R2028">
        <v>714</v>
      </c>
      <c r="S2028" s="2">
        <v>44451</v>
      </c>
      <c r="T2028" s="2">
        <v>44463</v>
      </c>
      <c r="U2028">
        <v>46851</v>
      </c>
      <c r="V2028" t="s">
        <v>71</v>
      </c>
      <c r="W2028">
        <v>698</v>
      </c>
      <c r="X2028" t="s">
        <v>60</v>
      </c>
      <c r="Y2028" t="s">
        <v>45</v>
      </c>
      <c r="Z2028">
        <v>4834</v>
      </c>
      <c r="AA2028">
        <v>217</v>
      </c>
      <c r="AB2028">
        <v>10873</v>
      </c>
      <c r="AC2028" t="s">
        <v>73</v>
      </c>
    </row>
    <row r="2029" spans="1:29" x14ac:dyDescent="0.3">
      <c r="A2029" s="1" t="s">
        <v>47</v>
      </c>
      <c r="B2029" t="s">
        <v>592</v>
      </c>
      <c r="C2029" t="s">
        <v>1444</v>
      </c>
      <c r="D2029" t="s">
        <v>76</v>
      </c>
      <c r="E2029">
        <v>1</v>
      </c>
      <c r="F2029" t="s">
        <v>221</v>
      </c>
      <c r="G2029" t="s">
        <v>506</v>
      </c>
      <c r="H2029" t="s">
        <v>79</v>
      </c>
      <c r="I2029" t="s">
        <v>1985</v>
      </c>
      <c r="J2029" t="s">
        <v>5800</v>
      </c>
      <c r="K2029" t="s">
        <v>5801</v>
      </c>
      <c r="L2029" t="s">
        <v>5802</v>
      </c>
      <c r="M2029" t="s">
        <v>1449</v>
      </c>
      <c r="N2029" t="s">
        <v>58</v>
      </c>
      <c r="O2029">
        <v>24389</v>
      </c>
      <c r="P2029">
        <v>28042</v>
      </c>
      <c r="Q2029" t="s">
        <v>59</v>
      </c>
      <c r="R2029">
        <v>580</v>
      </c>
      <c r="S2029" s="2">
        <v>44605</v>
      </c>
      <c r="T2029" t="s">
        <v>42</v>
      </c>
      <c r="U2029">
        <v>45934</v>
      </c>
      <c r="V2029" t="s">
        <v>43</v>
      </c>
      <c r="W2029">
        <v>489</v>
      </c>
      <c r="X2029" t="s">
        <v>44</v>
      </c>
      <c r="Y2029" t="s">
        <v>72</v>
      </c>
      <c r="Z2029">
        <v>1278</v>
      </c>
      <c r="AA2029">
        <v>650</v>
      </c>
      <c r="AB2029">
        <v>26607</v>
      </c>
      <c r="AC2029" t="s">
        <v>46</v>
      </c>
    </row>
    <row r="2030" spans="1:29" x14ac:dyDescent="0.3">
      <c r="A2030" s="1" t="s">
        <v>29</v>
      </c>
      <c r="B2030" t="s">
        <v>541</v>
      </c>
      <c r="C2030" t="s">
        <v>2463</v>
      </c>
      <c r="D2030" t="s">
        <v>32</v>
      </c>
      <c r="E2030">
        <v>6</v>
      </c>
      <c r="F2030" t="s">
        <v>221</v>
      </c>
      <c r="G2030" t="s">
        <v>222</v>
      </c>
      <c r="H2030" t="s">
        <v>35</v>
      </c>
      <c r="I2030" t="s">
        <v>1944</v>
      </c>
      <c r="J2030" t="s">
        <v>4977</v>
      </c>
      <c r="K2030">
        <v>1553928987</v>
      </c>
      <c r="L2030" t="s">
        <v>5803</v>
      </c>
      <c r="M2030" t="s">
        <v>563</v>
      </c>
      <c r="N2030" t="s">
        <v>40</v>
      </c>
      <c r="O2030">
        <v>3287</v>
      </c>
      <c r="P2030">
        <v>8286</v>
      </c>
      <c r="Q2030" t="s">
        <v>59</v>
      </c>
      <c r="R2030">
        <v>522</v>
      </c>
      <c r="S2030" s="2">
        <v>44887</v>
      </c>
      <c r="T2030" t="s">
        <v>42</v>
      </c>
      <c r="U2030">
        <v>41134</v>
      </c>
      <c r="V2030" t="s">
        <v>43</v>
      </c>
      <c r="W2030">
        <v>706</v>
      </c>
      <c r="X2030" t="s">
        <v>44</v>
      </c>
      <c r="Y2030" t="s">
        <v>61</v>
      </c>
      <c r="Z2030">
        <v>0</v>
      </c>
      <c r="AA2030">
        <v>809</v>
      </c>
      <c r="AB2030">
        <v>6612</v>
      </c>
      <c r="AC2030" t="s">
        <v>46</v>
      </c>
    </row>
    <row r="2031" spans="1:29" x14ac:dyDescent="0.3">
      <c r="A2031" s="1" t="s">
        <v>47</v>
      </c>
      <c r="B2031" t="s">
        <v>48</v>
      </c>
      <c r="C2031" t="s">
        <v>3971</v>
      </c>
      <c r="D2031" t="s">
        <v>119</v>
      </c>
      <c r="E2031">
        <v>10</v>
      </c>
      <c r="F2031" t="s">
        <v>221</v>
      </c>
      <c r="G2031" t="s">
        <v>506</v>
      </c>
      <c r="H2031" t="s">
        <v>35</v>
      </c>
      <c r="I2031" t="s">
        <v>679</v>
      </c>
      <c r="J2031" t="s">
        <v>3458</v>
      </c>
      <c r="K2031" t="s">
        <v>5804</v>
      </c>
      <c r="L2031" t="s">
        <v>5805</v>
      </c>
      <c r="M2031" t="s">
        <v>1479</v>
      </c>
      <c r="N2031" t="s">
        <v>84</v>
      </c>
      <c r="O2031">
        <v>4869</v>
      </c>
      <c r="P2031">
        <v>6898</v>
      </c>
      <c r="Q2031" t="s">
        <v>59</v>
      </c>
      <c r="R2031">
        <v>309</v>
      </c>
      <c r="S2031" s="2">
        <v>45278</v>
      </c>
      <c r="T2031" s="2">
        <v>45292</v>
      </c>
      <c r="U2031">
        <v>17891</v>
      </c>
      <c r="V2031" t="s">
        <v>85</v>
      </c>
      <c r="W2031">
        <v>696</v>
      </c>
      <c r="X2031" t="s">
        <v>60</v>
      </c>
      <c r="Y2031" t="s">
        <v>61</v>
      </c>
      <c r="Z2031">
        <v>0</v>
      </c>
      <c r="AA2031">
        <v>809</v>
      </c>
      <c r="AB2031">
        <v>6346</v>
      </c>
      <c r="AC2031" t="s">
        <v>46</v>
      </c>
    </row>
    <row r="2032" spans="1:29" x14ac:dyDescent="0.3">
      <c r="A2032" s="1" t="s">
        <v>47</v>
      </c>
      <c r="B2032" t="s">
        <v>592</v>
      </c>
      <c r="C2032" t="s">
        <v>914</v>
      </c>
      <c r="D2032" t="s">
        <v>169</v>
      </c>
      <c r="E2032">
        <v>2</v>
      </c>
      <c r="F2032" t="s">
        <v>120</v>
      </c>
      <c r="G2032" t="s">
        <v>543</v>
      </c>
      <c r="H2032" t="s">
        <v>79</v>
      </c>
      <c r="I2032" t="s">
        <v>53</v>
      </c>
      <c r="J2032" t="s">
        <v>5806</v>
      </c>
      <c r="K2032" t="s">
        <v>5807</v>
      </c>
      <c r="L2032" t="s">
        <v>5808</v>
      </c>
      <c r="M2032" t="s">
        <v>2167</v>
      </c>
      <c r="N2032" t="s">
        <v>84</v>
      </c>
      <c r="O2032">
        <v>19502</v>
      </c>
      <c r="P2032">
        <v>23673</v>
      </c>
      <c r="Q2032" t="s">
        <v>41</v>
      </c>
      <c r="R2032">
        <v>896</v>
      </c>
      <c r="S2032" s="2">
        <v>45346</v>
      </c>
      <c r="T2032" s="2">
        <v>45370</v>
      </c>
      <c r="U2032">
        <v>0</v>
      </c>
      <c r="V2032" t="s">
        <v>71</v>
      </c>
      <c r="W2032">
        <v>701</v>
      </c>
      <c r="X2032" t="s">
        <v>60</v>
      </c>
      <c r="Y2032" t="s">
        <v>45</v>
      </c>
      <c r="Z2032">
        <v>0</v>
      </c>
      <c r="AA2032">
        <v>918</v>
      </c>
      <c r="AB2032">
        <v>22306</v>
      </c>
      <c r="AC2032" t="s">
        <v>73</v>
      </c>
    </row>
    <row r="2033" spans="1:29" x14ac:dyDescent="0.3">
      <c r="A2033" s="1" t="s">
        <v>47</v>
      </c>
      <c r="B2033" t="s">
        <v>117</v>
      </c>
      <c r="C2033" t="s">
        <v>2114</v>
      </c>
      <c r="D2033" t="s">
        <v>32</v>
      </c>
      <c r="E2033">
        <v>1</v>
      </c>
      <c r="F2033" t="s">
        <v>64</v>
      </c>
      <c r="G2033" t="s">
        <v>388</v>
      </c>
      <c r="H2033" t="s">
        <v>79</v>
      </c>
      <c r="I2033" t="s">
        <v>954</v>
      </c>
      <c r="J2033" t="s">
        <v>530</v>
      </c>
      <c r="K2033" t="s">
        <v>5809</v>
      </c>
      <c r="L2033" t="s">
        <v>5810</v>
      </c>
      <c r="M2033" t="s">
        <v>925</v>
      </c>
      <c r="N2033" t="s">
        <v>94</v>
      </c>
      <c r="O2033">
        <v>6112</v>
      </c>
      <c r="P2033">
        <v>8848</v>
      </c>
      <c r="Q2033" t="s">
        <v>41</v>
      </c>
      <c r="R2033">
        <v>9</v>
      </c>
      <c r="S2033" s="2">
        <v>45100</v>
      </c>
      <c r="T2033" s="2">
        <v>45114</v>
      </c>
      <c r="U2033">
        <v>0</v>
      </c>
      <c r="V2033" t="s">
        <v>106</v>
      </c>
      <c r="W2033">
        <v>538</v>
      </c>
      <c r="X2033" t="s">
        <v>60</v>
      </c>
      <c r="Y2033" t="s">
        <v>61</v>
      </c>
      <c r="Z2033">
        <v>0</v>
      </c>
      <c r="AA2033">
        <v>106</v>
      </c>
      <c r="AB2033">
        <v>6709</v>
      </c>
      <c r="AC2033" t="s">
        <v>46</v>
      </c>
    </row>
    <row r="2034" spans="1:29" x14ac:dyDescent="0.3">
      <c r="A2034" s="1" t="s">
        <v>47</v>
      </c>
      <c r="B2034" t="s">
        <v>136</v>
      </c>
      <c r="C2034" t="s">
        <v>2546</v>
      </c>
      <c r="D2034" t="s">
        <v>169</v>
      </c>
      <c r="E2034">
        <v>10</v>
      </c>
      <c r="F2034" t="s">
        <v>221</v>
      </c>
      <c r="G2034" t="s">
        <v>506</v>
      </c>
      <c r="H2034" t="s">
        <v>79</v>
      </c>
      <c r="I2034" t="s">
        <v>1191</v>
      </c>
      <c r="J2034" t="s">
        <v>657</v>
      </c>
      <c r="K2034" t="s">
        <v>5811</v>
      </c>
      <c r="L2034" t="s">
        <v>5812</v>
      </c>
      <c r="M2034" t="s">
        <v>144</v>
      </c>
      <c r="N2034" t="s">
        <v>40</v>
      </c>
      <c r="O2034">
        <v>19022</v>
      </c>
      <c r="P2034">
        <v>23186</v>
      </c>
      <c r="Q2034" t="s">
        <v>59</v>
      </c>
      <c r="R2034">
        <v>755</v>
      </c>
      <c r="S2034" s="2">
        <v>45020</v>
      </c>
      <c r="T2034" t="s">
        <v>42</v>
      </c>
      <c r="U2034">
        <v>43368</v>
      </c>
      <c r="V2034" t="s">
        <v>106</v>
      </c>
      <c r="W2034">
        <v>771</v>
      </c>
      <c r="X2034" t="s">
        <v>44</v>
      </c>
      <c r="Y2034" t="s">
        <v>72</v>
      </c>
      <c r="Z2034">
        <v>0</v>
      </c>
      <c r="AA2034">
        <v>853</v>
      </c>
      <c r="AB2034">
        <v>19048</v>
      </c>
      <c r="AC2034" t="s">
        <v>107</v>
      </c>
    </row>
    <row r="2035" spans="1:29" x14ac:dyDescent="0.3">
      <c r="A2035" s="1" t="s">
        <v>29</v>
      </c>
      <c r="B2035" t="s">
        <v>30</v>
      </c>
      <c r="C2035" t="s">
        <v>263</v>
      </c>
      <c r="D2035" t="s">
        <v>178</v>
      </c>
      <c r="E2035">
        <v>1</v>
      </c>
      <c r="F2035" t="s">
        <v>221</v>
      </c>
      <c r="G2035" t="s">
        <v>250</v>
      </c>
      <c r="H2035" t="s">
        <v>79</v>
      </c>
      <c r="I2035" t="s">
        <v>427</v>
      </c>
      <c r="J2035" t="s">
        <v>5063</v>
      </c>
      <c r="K2035" t="s">
        <v>5813</v>
      </c>
      <c r="L2035" t="s">
        <v>5814</v>
      </c>
      <c r="M2035" t="s">
        <v>825</v>
      </c>
      <c r="N2035" t="s">
        <v>84</v>
      </c>
      <c r="O2035">
        <v>14545</v>
      </c>
      <c r="P2035">
        <v>18693</v>
      </c>
      <c r="Q2035" t="s">
        <v>95</v>
      </c>
      <c r="R2035">
        <v>681</v>
      </c>
      <c r="S2035" s="2">
        <v>44816</v>
      </c>
      <c r="T2035" s="2">
        <v>44828</v>
      </c>
      <c r="U2035">
        <v>0</v>
      </c>
      <c r="V2035" t="s">
        <v>71</v>
      </c>
      <c r="W2035">
        <v>634</v>
      </c>
      <c r="X2035" t="s">
        <v>60</v>
      </c>
      <c r="Y2035" t="s">
        <v>72</v>
      </c>
      <c r="Z2035">
        <v>0</v>
      </c>
      <c r="AA2035">
        <v>765</v>
      </c>
      <c r="AB2035">
        <v>14809</v>
      </c>
      <c r="AC2035" t="s">
        <v>107</v>
      </c>
    </row>
    <row r="2036" spans="1:29" x14ac:dyDescent="0.3">
      <c r="A2036" s="1" t="s">
        <v>29</v>
      </c>
      <c r="B2036" t="s">
        <v>96</v>
      </c>
      <c r="C2036" t="s">
        <v>1079</v>
      </c>
      <c r="D2036" t="s">
        <v>257</v>
      </c>
      <c r="E2036">
        <v>9</v>
      </c>
      <c r="F2036" t="s">
        <v>120</v>
      </c>
      <c r="G2036" t="s">
        <v>1533</v>
      </c>
      <c r="H2036" t="s">
        <v>35</v>
      </c>
      <c r="I2036" t="s">
        <v>36</v>
      </c>
      <c r="J2036" t="s">
        <v>5815</v>
      </c>
      <c r="K2036" t="s">
        <v>5816</v>
      </c>
      <c r="L2036" t="s">
        <v>5817</v>
      </c>
      <c r="M2036" t="s">
        <v>777</v>
      </c>
      <c r="N2036" t="s">
        <v>84</v>
      </c>
      <c r="O2036">
        <v>7090</v>
      </c>
      <c r="P2036">
        <v>11787</v>
      </c>
      <c r="Q2036" t="s">
        <v>95</v>
      </c>
      <c r="R2036">
        <v>322</v>
      </c>
      <c r="S2036" s="2">
        <v>44678</v>
      </c>
      <c r="T2036" t="s">
        <v>42</v>
      </c>
      <c r="U2036">
        <v>0</v>
      </c>
      <c r="V2036" t="s">
        <v>43</v>
      </c>
      <c r="W2036">
        <v>678</v>
      </c>
      <c r="X2036" t="s">
        <v>44</v>
      </c>
      <c r="Y2036" t="s">
        <v>45</v>
      </c>
      <c r="Z2036">
        <v>0</v>
      </c>
      <c r="AA2036">
        <v>538</v>
      </c>
      <c r="AB2036">
        <v>10076</v>
      </c>
      <c r="AC2036" t="s">
        <v>73</v>
      </c>
    </row>
    <row r="2037" spans="1:29" x14ac:dyDescent="0.3">
      <c r="A2037" s="1" t="s">
        <v>29</v>
      </c>
      <c r="B2037" t="s">
        <v>74</v>
      </c>
      <c r="C2037" t="s">
        <v>1317</v>
      </c>
      <c r="D2037" t="s">
        <v>76</v>
      </c>
      <c r="E2037">
        <v>6</v>
      </c>
      <c r="F2037" t="s">
        <v>51</v>
      </c>
      <c r="G2037" t="s">
        <v>52</v>
      </c>
      <c r="H2037" t="s">
        <v>79</v>
      </c>
      <c r="I2037" t="s">
        <v>5818</v>
      </c>
      <c r="J2037" t="s">
        <v>5819</v>
      </c>
      <c r="K2037" t="s">
        <v>5820</v>
      </c>
      <c r="L2037" t="s">
        <v>5821</v>
      </c>
      <c r="M2037" t="s">
        <v>2176</v>
      </c>
      <c r="N2037" t="s">
        <v>94</v>
      </c>
      <c r="O2037">
        <v>3643</v>
      </c>
      <c r="P2037">
        <v>6046</v>
      </c>
      <c r="Q2037" t="s">
        <v>95</v>
      </c>
      <c r="R2037">
        <v>980</v>
      </c>
      <c r="S2037" s="2">
        <v>44978</v>
      </c>
      <c r="T2037" t="s">
        <v>42</v>
      </c>
      <c r="U2037">
        <v>0</v>
      </c>
      <c r="V2037" t="s">
        <v>43</v>
      </c>
      <c r="W2037">
        <v>466</v>
      </c>
      <c r="X2037" t="s">
        <v>44</v>
      </c>
      <c r="Y2037" t="s">
        <v>72</v>
      </c>
      <c r="Z2037">
        <v>0</v>
      </c>
      <c r="AA2037">
        <v>424</v>
      </c>
      <c r="AB2037">
        <v>4246</v>
      </c>
      <c r="AC2037" t="s">
        <v>46</v>
      </c>
    </row>
    <row r="2038" spans="1:29" x14ac:dyDescent="0.3">
      <c r="A2038" s="1" t="s">
        <v>47</v>
      </c>
      <c r="B2038" t="s">
        <v>592</v>
      </c>
      <c r="C2038" t="s">
        <v>2536</v>
      </c>
      <c r="D2038" t="s">
        <v>178</v>
      </c>
      <c r="E2038">
        <v>3</v>
      </c>
      <c r="F2038" t="s">
        <v>186</v>
      </c>
      <c r="G2038" t="s">
        <v>535</v>
      </c>
      <c r="H2038" t="s">
        <v>79</v>
      </c>
      <c r="I2038" t="s">
        <v>417</v>
      </c>
      <c r="J2038" t="s">
        <v>784</v>
      </c>
      <c r="K2038" t="s">
        <v>5822</v>
      </c>
      <c r="L2038" t="s">
        <v>5823</v>
      </c>
      <c r="M2038" t="s">
        <v>1449</v>
      </c>
      <c r="N2038" t="s">
        <v>40</v>
      </c>
      <c r="O2038">
        <v>7235</v>
      </c>
      <c r="P2038">
        <v>9722</v>
      </c>
      <c r="Q2038" t="s">
        <v>59</v>
      </c>
      <c r="R2038">
        <v>829</v>
      </c>
      <c r="S2038" s="2">
        <v>44352</v>
      </c>
      <c r="T2038" t="s">
        <v>42</v>
      </c>
      <c r="U2038">
        <v>22180</v>
      </c>
      <c r="V2038" t="s">
        <v>106</v>
      </c>
      <c r="W2038">
        <v>473</v>
      </c>
      <c r="X2038" t="s">
        <v>44</v>
      </c>
      <c r="Y2038" t="s">
        <v>72</v>
      </c>
      <c r="Z2038">
        <v>0</v>
      </c>
      <c r="AA2038">
        <v>856</v>
      </c>
      <c r="AB2038">
        <v>8417</v>
      </c>
      <c r="AC2038" t="s">
        <v>46</v>
      </c>
    </row>
    <row r="2039" spans="1:29" x14ac:dyDescent="0.3">
      <c r="A2039" s="1" t="s">
        <v>47</v>
      </c>
      <c r="B2039" t="s">
        <v>161</v>
      </c>
      <c r="C2039" t="s">
        <v>2091</v>
      </c>
      <c r="D2039" t="s">
        <v>201</v>
      </c>
      <c r="E2039">
        <v>1</v>
      </c>
      <c r="F2039" t="s">
        <v>120</v>
      </c>
      <c r="G2039" t="s">
        <v>1180</v>
      </c>
      <c r="H2039" t="s">
        <v>35</v>
      </c>
      <c r="I2039" t="s">
        <v>336</v>
      </c>
      <c r="J2039" t="s">
        <v>5824</v>
      </c>
      <c r="K2039">
        <v>2704533034</v>
      </c>
      <c r="L2039" t="s">
        <v>5825</v>
      </c>
      <c r="M2039" t="s">
        <v>2373</v>
      </c>
      <c r="N2039" t="s">
        <v>94</v>
      </c>
      <c r="O2039">
        <v>9565</v>
      </c>
      <c r="P2039">
        <v>13715</v>
      </c>
      <c r="Q2039" t="s">
        <v>41</v>
      </c>
      <c r="R2039">
        <v>79</v>
      </c>
      <c r="S2039" s="2">
        <v>44564</v>
      </c>
      <c r="T2039" t="s">
        <v>42</v>
      </c>
      <c r="U2039">
        <v>0</v>
      </c>
      <c r="V2039" t="s">
        <v>71</v>
      </c>
      <c r="W2039">
        <v>618</v>
      </c>
      <c r="X2039" t="s">
        <v>44</v>
      </c>
      <c r="Y2039" t="s">
        <v>45</v>
      </c>
      <c r="Z2039">
        <v>0</v>
      </c>
      <c r="AA2039">
        <v>211</v>
      </c>
      <c r="AB2039">
        <v>10618</v>
      </c>
      <c r="AC2039" t="s">
        <v>46</v>
      </c>
    </row>
    <row r="2040" spans="1:29" x14ac:dyDescent="0.3">
      <c r="A2040" s="1" t="s">
        <v>29</v>
      </c>
      <c r="B2040" t="s">
        <v>96</v>
      </c>
      <c r="C2040" t="s">
        <v>366</v>
      </c>
      <c r="D2040" t="s">
        <v>236</v>
      </c>
      <c r="E2040">
        <v>1</v>
      </c>
      <c r="F2040" t="s">
        <v>99</v>
      </c>
      <c r="G2040" t="s">
        <v>579</v>
      </c>
      <c r="H2040" t="s">
        <v>35</v>
      </c>
      <c r="I2040" t="s">
        <v>587</v>
      </c>
      <c r="J2040" t="s">
        <v>354</v>
      </c>
      <c r="K2040" t="s">
        <v>5826</v>
      </c>
      <c r="L2040" t="s">
        <v>5827</v>
      </c>
      <c r="M2040" t="s">
        <v>818</v>
      </c>
      <c r="N2040" t="s">
        <v>84</v>
      </c>
      <c r="O2040">
        <v>5650</v>
      </c>
      <c r="P2040">
        <v>10570</v>
      </c>
      <c r="Q2040" t="s">
        <v>41</v>
      </c>
      <c r="R2040">
        <v>20</v>
      </c>
      <c r="S2040" s="2">
        <v>44831</v>
      </c>
      <c r="T2040" t="s">
        <v>42</v>
      </c>
      <c r="U2040">
        <v>0</v>
      </c>
      <c r="V2040" t="s">
        <v>85</v>
      </c>
      <c r="W2040">
        <v>693</v>
      </c>
      <c r="X2040" t="s">
        <v>44</v>
      </c>
      <c r="Y2040" t="s">
        <v>72</v>
      </c>
      <c r="Z2040">
        <v>0</v>
      </c>
      <c r="AA2040">
        <v>659</v>
      </c>
      <c r="AB2040">
        <v>6544</v>
      </c>
      <c r="AC2040" t="s">
        <v>107</v>
      </c>
    </row>
    <row r="2041" spans="1:29" x14ac:dyDescent="0.3">
      <c r="A2041" s="1" t="s">
        <v>47</v>
      </c>
      <c r="B2041" t="s">
        <v>117</v>
      </c>
      <c r="C2041" t="s">
        <v>512</v>
      </c>
      <c r="D2041" t="s">
        <v>98</v>
      </c>
      <c r="E2041">
        <v>4</v>
      </c>
      <c r="F2041" t="s">
        <v>129</v>
      </c>
      <c r="G2041" t="s">
        <v>574</v>
      </c>
      <c r="H2041" t="s">
        <v>35</v>
      </c>
      <c r="I2041" t="s">
        <v>216</v>
      </c>
      <c r="J2041" t="s">
        <v>5828</v>
      </c>
      <c r="K2041" t="s">
        <v>5829</v>
      </c>
      <c r="L2041" t="s">
        <v>5830</v>
      </c>
      <c r="M2041" t="s">
        <v>868</v>
      </c>
      <c r="N2041" t="s">
        <v>94</v>
      </c>
      <c r="O2041">
        <v>14969</v>
      </c>
      <c r="P2041">
        <v>19134</v>
      </c>
      <c r="Q2041" t="s">
        <v>41</v>
      </c>
      <c r="R2041">
        <v>151</v>
      </c>
      <c r="S2041" s="2">
        <v>44760</v>
      </c>
      <c r="T2041" t="s">
        <v>42</v>
      </c>
      <c r="U2041">
        <v>0</v>
      </c>
      <c r="V2041" t="s">
        <v>43</v>
      </c>
      <c r="W2041">
        <v>553</v>
      </c>
      <c r="X2041" t="s">
        <v>44</v>
      </c>
      <c r="Y2041" t="s">
        <v>61</v>
      </c>
      <c r="Z2041">
        <v>0</v>
      </c>
      <c r="AA2041">
        <v>542</v>
      </c>
      <c r="AB2041">
        <v>15596</v>
      </c>
      <c r="AC2041" t="s">
        <v>73</v>
      </c>
    </row>
    <row r="2042" spans="1:29" x14ac:dyDescent="0.3">
      <c r="A2042" s="1" t="s">
        <v>47</v>
      </c>
      <c r="B2042" t="s">
        <v>161</v>
      </c>
      <c r="C2042" t="s">
        <v>1471</v>
      </c>
      <c r="D2042" t="s">
        <v>98</v>
      </c>
      <c r="E2042">
        <v>2</v>
      </c>
      <c r="F2042" t="s">
        <v>64</v>
      </c>
      <c r="G2042" t="s">
        <v>433</v>
      </c>
      <c r="H2042" t="s">
        <v>79</v>
      </c>
      <c r="I2042" t="s">
        <v>1191</v>
      </c>
      <c r="J2042" t="s">
        <v>5831</v>
      </c>
      <c r="K2042" t="s">
        <v>5832</v>
      </c>
      <c r="L2042" t="s">
        <v>5833</v>
      </c>
      <c r="M2042" t="s">
        <v>618</v>
      </c>
      <c r="N2042" t="s">
        <v>94</v>
      </c>
      <c r="O2042">
        <v>12867</v>
      </c>
      <c r="P2042">
        <v>17235</v>
      </c>
      <c r="Q2042" t="s">
        <v>59</v>
      </c>
      <c r="R2042">
        <v>390</v>
      </c>
      <c r="S2042" s="2">
        <v>44518</v>
      </c>
      <c r="T2042" t="s">
        <v>42</v>
      </c>
      <c r="U2042">
        <v>12439</v>
      </c>
      <c r="V2042" t="s">
        <v>85</v>
      </c>
      <c r="W2042">
        <v>486</v>
      </c>
      <c r="X2042" t="s">
        <v>44</v>
      </c>
      <c r="Y2042" t="s">
        <v>45</v>
      </c>
      <c r="Z2042">
        <v>0</v>
      </c>
      <c r="AA2042">
        <v>177</v>
      </c>
      <c r="AB2042">
        <v>14242</v>
      </c>
      <c r="AC2042" t="s">
        <v>107</v>
      </c>
    </row>
    <row r="2043" spans="1:29" x14ac:dyDescent="0.3">
      <c r="A2043" s="1" t="s">
        <v>47</v>
      </c>
      <c r="B2043" t="s">
        <v>145</v>
      </c>
      <c r="C2043" t="s">
        <v>2354</v>
      </c>
      <c r="D2043" t="s">
        <v>201</v>
      </c>
      <c r="E2043">
        <v>3</v>
      </c>
      <c r="F2043" t="s">
        <v>33</v>
      </c>
      <c r="G2043" t="s">
        <v>209</v>
      </c>
      <c r="H2043" t="s">
        <v>35</v>
      </c>
      <c r="I2043" t="s">
        <v>4192</v>
      </c>
      <c r="J2043" t="s">
        <v>1887</v>
      </c>
      <c r="K2043" t="s">
        <v>5834</v>
      </c>
      <c r="L2043" t="s">
        <v>5835</v>
      </c>
      <c r="M2043" t="s">
        <v>1762</v>
      </c>
      <c r="N2043" t="s">
        <v>40</v>
      </c>
      <c r="O2043">
        <v>23068</v>
      </c>
      <c r="P2043">
        <v>26108</v>
      </c>
      <c r="Q2043" t="s">
        <v>59</v>
      </c>
      <c r="R2043">
        <v>980</v>
      </c>
      <c r="S2043" s="2">
        <v>44803</v>
      </c>
      <c r="T2043" s="2">
        <v>44825</v>
      </c>
      <c r="U2043">
        <v>17942</v>
      </c>
      <c r="V2043" t="s">
        <v>85</v>
      </c>
      <c r="W2043">
        <v>427</v>
      </c>
      <c r="X2043" t="s">
        <v>60</v>
      </c>
      <c r="Y2043" t="s">
        <v>45</v>
      </c>
      <c r="Z2043">
        <v>0</v>
      </c>
      <c r="AA2043">
        <v>609</v>
      </c>
      <c r="AB2043">
        <v>23936</v>
      </c>
      <c r="AC2043" t="s">
        <v>107</v>
      </c>
    </row>
    <row r="2044" spans="1:29" x14ac:dyDescent="0.3">
      <c r="A2044" s="1" t="s">
        <v>47</v>
      </c>
      <c r="B2044" t="s">
        <v>161</v>
      </c>
      <c r="C2044" t="s">
        <v>184</v>
      </c>
      <c r="D2044" t="s">
        <v>110</v>
      </c>
      <c r="E2044">
        <v>9</v>
      </c>
      <c r="F2044" t="s">
        <v>221</v>
      </c>
      <c r="G2044" t="s">
        <v>250</v>
      </c>
      <c r="H2044" t="s">
        <v>79</v>
      </c>
      <c r="I2044" t="s">
        <v>2824</v>
      </c>
      <c r="J2044" t="s">
        <v>2814</v>
      </c>
      <c r="K2044" t="s">
        <v>5836</v>
      </c>
      <c r="L2044" t="s">
        <v>5837</v>
      </c>
      <c r="M2044" t="s">
        <v>192</v>
      </c>
      <c r="N2044" t="s">
        <v>84</v>
      </c>
      <c r="O2044">
        <v>18233</v>
      </c>
      <c r="P2044">
        <v>20343</v>
      </c>
      <c r="Q2044" t="s">
        <v>41</v>
      </c>
      <c r="R2044">
        <v>637</v>
      </c>
      <c r="S2044" s="2">
        <v>44475</v>
      </c>
      <c r="T2044" t="s">
        <v>42</v>
      </c>
      <c r="U2044">
        <v>0</v>
      </c>
      <c r="V2044" t="s">
        <v>106</v>
      </c>
      <c r="W2044">
        <v>565</v>
      </c>
      <c r="X2044" t="s">
        <v>44</v>
      </c>
      <c r="Y2044" t="s">
        <v>61</v>
      </c>
      <c r="Z2044">
        <v>0</v>
      </c>
      <c r="AA2044">
        <v>453</v>
      </c>
      <c r="AB2044">
        <v>18908</v>
      </c>
      <c r="AC2044" t="s">
        <v>73</v>
      </c>
    </row>
    <row r="2045" spans="1:29" x14ac:dyDescent="0.3">
      <c r="A2045" s="1" t="s">
        <v>47</v>
      </c>
      <c r="B2045" t="s">
        <v>48</v>
      </c>
      <c r="C2045" t="s">
        <v>551</v>
      </c>
      <c r="D2045" t="s">
        <v>128</v>
      </c>
      <c r="E2045">
        <v>3</v>
      </c>
      <c r="F2045" t="s">
        <v>99</v>
      </c>
      <c r="G2045" t="s">
        <v>529</v>
      </c>
      <c r="H2045" t="s">
        <v>35</v>
      </c>
      <c r="I2045" t="s">
        <v>441</v>
      </c>
      <c r="J2045" t="s">
        <v>951</v>
      </c>
      <c r="K2045" t="s">
        <v>5838</v>
      </c>
      <c r="L2045" t="s">
        <v>5839</v>
      </c>
      <c r="M2045" t="s">
        <v>2261</v>
      </c>
      <c r="N2045" t="s">
        <v>40</v>
      </c>
      <c r="O2045">
        <v>28753</v>
      </c>
      <c r="P2045">
        <v>30766</v>
      </c>
      <c r="Q2045" t="s">
        <v>95</v>
      </c>
      <c r="R2045">
        <v>382</v>
      </c>
      <c r="S2045" s="2">
        <v>44712</v>
      </c>
      <c r="T2045" t="s">
        <v>42</v>
      </c>
      <c r="U2045">
        <v>0</v>
      </c>
      <c r="V2045" t="s">
        <v>71</v>
      </c>
      <c r="W2045">
        <v>616</v>
      </c>
      <c r="X2045" t="s">
        <v>44</v>
      </c>
      <c r="Y2045" t="s">
        <v>72</v>
      </c>
      <c r="Z2045">
        <v>0</v>
      </c>
      <c r="AA2045">
        <v>374</v>
      </c>
      <c r="AB2045">
        <v>30147</v>
      </c>
      <c r="AC2045" t="s">
        <v>73</v>
      </c>
    </row>
    <row r="2046" spans="1:29" x14ac:dyDescent="0.3">
      <c r="A2046" s="1" t="s">
        <v>29</v>
      </c>
      <c r="B2046" t="s">
        <v>86</v>
      </c>
      <c r="C2046" t="s">
        <v>2490</v>
      </c>
      <c r="D2046" t="s">
        <v>178</v>
      </c>
      <c r="E2046">
        <v>5</v>
      </c>
      <c r="F2046" t="s">
        <v>64</v>
      </c>
      <c r="G2046" t="s">
        <v>783</v>
      </c>
      <c r="H2046" t="s">
        <v>35</v>
      </c>
      <c r="I2046" t="s">
        <v>464</v>
      </c>
      <c r="J2046" t="s">
        <v>149</v>
      </c>
      <c r="K2046" s="3" t="s">
        <v>5840</v>
      </c>
      <c r="L2046" t="s">
        <v>5841</v>
      </c>
      <c r="M2046" t="s">
        <v>1597</v>
      </c>
      <c r="N2046" t="s">
        <v>40</v>
      </c>
      <c r="O2046">
        <v>15089</v>
      </c>
      <c r="P2046">
        <v>18031</v>
      </c>
      <c r="Q2046" t="s">
        <v>95</v>
      </c>
      <c r="R2046">
        <v>614</v>
      </c>
      <c r="S2046" s="2">
        <v>45250</v>
      </c>
      <c r="T2046" t="s">
        <v>42</v>
      </c>
      <c r="U2046">
        <v>0</v>
      </c>
      <c r="V2046" t="s">
        <v>71</v>
      </c>
      <c r="W2046">
        <v>419</v>
      </c>
      <c r="X2046" t="s">
        <v>44</v>
      </c>
      <c r="Y2046" t="s">
        <v>61</v>
      </c>
      <c r="Z2046">
        <v>0</v>
      </c>
      <c r="AA2046">
        <v>482</v>
      </c>
      <c r="AB2046">
        <v>17892</v>
      </c>
      <c r="AC2046" t="s">
        <v>46</v>
      </c>
    </row>
    <row r="2047" spans="1:29" x14ac:dyDescent="0.3">
      <c r="A2047" s="1" t="s">
        <v>29</v>
      </c>
      <c r="B2047" t="s">
        <v>228</v>
      </c>
      <c r="C2047" t="s">
        <v>2479</v>
      </c>
      <c r="D2047" t="s">
        <v>201</v>
      </c>
      <c r="E2047">
        <v>10</v>
      </c>
      <c r="F2047" t="s">
        <v>120</v>
      </c>
      <c r="G2047" t="s">
        <v>543</v>
      </c>
      <c r="H2047" t="s">
        <v>79</v>
      </c>
      <c r="I2047" t="s">
        <v>490</v>
      </c>
      <c r="J2047" t="s">
        <v>2583</v>
      </c>
      <c r="K2047" t="s">
        <v>5842</v>
      </c>
      <c r="L2047" t="s">
        <v>5843</v>
      </c>
      <c r="M2047" t="s">
        <v>473</v>
      </c>
      <c r="N2047" t="s">
        <v>58</v>
      </c>
      <c r="O2047">
        <v>9592</v>
      </c>
      <c r="P2047">
        <v>14041</v>
      </c>
      <c r="Q2047" t="s">
        <v>59</v>
      </c>
      <c r="R2047">
        <v>855</v>
      </c>
      <c r="S2047" s="2">
        <v>45044</v>
      </c>
      <c r="T2047" s="2">
        <v>45053</v>
      </c>
      <c r="U2047">
        <v>43352</v>
      </c>
      <c r="V2047" t="s">
        <v>85</v>
      </c>
      <c r="W2047">
        <v>832</v>
      </c>
      <c r="X2047" t="s">
        <v>60</v>
      </c>
      <c r="Y2047" t="s">
        <v>45</v>
      </c>
      <c r="Z2047">
        <v>2702</v>
      </c>
      <c r="AA2047">
        <v>43</v>
      </c>
      <c r="AB2047">
        <v>12636</v>
      </c>
      <c r="AC2047" t="s">
        <v>107</v>
      </c>
    </row>
    <row r="2048" spans="1:29" x14ac:dyDescent="0.3">
      <c r="A2048" s="1" t="s">
        <v>29</v>
      </c>
      <c r="B2048" t="s">
        <v>393</v>
      </c>
      <c r="C2048" t="s">
        <v>2642</v>
      </c>
      <c r="D2048" t="s">
        <v>352</v>
      </c>
      <c r="E2048">
        <v>6</v>
      </c>
      <c r="F2048" t="s">
        <v>64</v>
      </c>
      <c r="G2048" t="s">
        <v>258</v>
      </c>
      <c r="H2048" t="s">
        <v>35</v>
      </c>
      <c r="I2048" t="s">
        <v>464</v>
      </c>
      <c r="J2048" t="s">
        <v>576</v>
      </c>
      <c r="K2048" t="s">
        <v>5844</v>
      </c>
      <c r="L2048" t="s">
        <v>4339</v>
      </c>
      <c r="M2048" t="s">
        <v>1244</v>
      </c>
      <c r="N2048" t="s">
        <v>40</v>
      </c>
      <c r="O2048">
        <v>15515</v>
      </c>
      <c r="P2048">
        <v>19232</v>
      </c>
      <c r="Q2048" t="s">
        <v>95</v>
      </c>
      <c r="R2048">
        <v>933</v>
      </c>
      <c r="S2048" s="2">
        <v>45005</v>
      </c>
      <c r="T2048" s="2">
        <v>45010</v>
      </c>
      <c r="U2048">
        <v>0</v>
      </c>
      <c r="V2048" t="s">
        <v>43</v>
      </c>
      <c r="W2048">
        <v>405</v>
      </c>
      <c r="X2048" t="s">
        <v>60</v>
      </c>
      <c r="Y2048" t="s">
        <v>72</v>
      </c>
      <c r="Z2048">
        <v>0</v>
      </c>
      <c r="AA2048">
        <v>609</v>
      </c>
      <c r="AB2048">
        <v>16947</v>
      </c>
      <c r="AC2048" t="s">
        <v>107</v>
      </c>
    </row>
    <row r="2049" spans="1:29" x14ac:dyDescent="0.3">
      <c r="A2049" s="1" t="s">
        <v>47</v>
      </c>
      <c r="B2049" t="s">
        <v>592</v>
      </c>
      <c r="C2049" t="s">
        <v>1444</v>
      </c>
      <c r="D2049" t="s">
        <v>155</v>
      </c>
      <c r="E2049">
        <v>5</v>
      </c>
      <c r="F2049" t="s">
        <v>64</v>
      </c>
      <c r="G2049" t="s">
        <v>258</v>
      </c>
      <c r="H2049" t="s">
        <v>35</v>
      </c>
      <c r="I2049" t="s">
        <v>140</v>
      </c>
      <c r="J2049" t="s">
        <v>123</v>
      </c>
      <c r="K2049" t="s">
        <v>5845</v>
      </c>
      <c r="L2049" t="s">
        <v>5846</v>
      </c>
      <c r="M2049" t="s">
        <v>2150</v>
      </c>
      <c r="N2049" t="s">
        <v>84</v>
      </c>
      <c r="O2049">
        <v>10858</v>
      </c>
      <c r="P2049">
        <v>15549</v>
      </c>
      <c r="Q2049" t="s">
        <v>41</v>
      </c>
      <c r="R2049">
        <v>961</v>
      </c>
      <c r="S2049" s="2">
        <v>45233</v>
      </c>
      <c r="T2049" s="2">
        <v>45234</v>
      </c>
      <c r="U2049">
        <v>0</v>
      </c>
      <c r="V2049" t="s">
        <v>85</v>
      </c>
      <c r="W2049">
        <v>529</v>
      </c>
      <c r="X2049" t="s">
        <v>60</v>
      </c>
      <c r="Y2049" t="s">
        <v>45</v>
      </c>
      <c r="Z2049">
        <v>0</v>
      </c>
      <c r="AA2049">
        <v>357</v>
      </c>
      <c r="AB2049">
        <v>14148</v>
      </c>
      <c r="AC2049" t="s">
        <v>107</v>
      </c>
    </row>
    <row r="2050" spans="1:29" x14ac:dyDescent="0.3">
      <c r="A2050" s="1" t="s">
        <v>29</v>
      </c>
      <c r="B2050" t="s">
        <v>96</v>
      </c>
      <c r="C2050" t="s">
        <v>888</v>
      </c>
      <c r="D2050" t="s">
        <v>169</v>
      </c>
      <c r="E2050">
        <v>7</v>
      </c>
      <c r="F2050" t="s">
        <v>51</v>
      </c>
      <c r="G2050" t="s">
        <v>285</v>
      </c>
      <c r="H2050" t="s">
        <v>79</v>
      </c>
      <c r="I2050" t="s">
        <v>1334</v>
      </c>
      <c r="J2050" t="s">
        <v>2059</v>
      </c>
      <c r="K2050" t="s">
        <v>5847</v>
      </c>
      <c r="L2050" t="s">
        <v>5848</v>
      </c>
      <c r="M2050" t="s">
        <v>777</v>
      </c>
      <c r="N2050" t="s">
        <v>94</v>
      </c>
      <c r="O2050">
        <v>24894</v>
      </c>
      <c r="P2050">
        <v>29663</v>
      </c>
      <c r="Q2050" t="s">
        <v>95</v>
      </c>
      <c r="R2050">
        <v>71</v>
      </c>
      <c r="S2050" s="2">
        <v>44583</v>
      </c>
      <c r="T2050" t="s">
        <v>42</v>
      </c>
      <c r="U2050">
        <v>0</v>
      </c>
      <c r="V2050" t="s">
        <v>71</v>
      </c>
      <c r="W2050">
        <v>539</v>
      </c>
      <c r="X2050" t="s">
        <v>44</v>
      </c>
      <c r="Y2050" t="s">
        <v>72</v>
      </c>
      <c r="Z2050">
        <v>0</v>
      </c>
      <c r="AA2050">
        <v>835</v>
      </c>
      <c r="AB2050">
        <v>25684</v>
      </c>
      <c r="AC2050" t="s">
        <v>46</v>
      </c>
    </row>
    <row r="2051" spans="1:29" x14ac:dyDescent="0.3">
      <c r="A2051" s="1" t="s">
        <v>47</v>
      </c>
      <c r="B2051" t="s">
        <v>48</v>
      </c>
      <c r="C2051" t="s">
        <v>5849</v>
      </c>
      <c r="D2051" t="s">
        <v>76</v>
      </c>
      <c r="E2051">
        <v>1</v>
      </c>
      <c r="F2051" t="s">
        <v>129</v>
      </c>
      <c r="G2051" t="s">
        <v>944</v>
      </c>
      <c r="H2051" t="s">
        <v>35</v>
      </c>
      <c r="I2051" t="s">
        <v>910</v>
      </c>
      <c r="J2051" t="s">
        <v>5850</v>
      </c>
      <c r="K2051" t="s">
        <v>5851</v>
      </c>
      <c r="L2051" t="s">
        <v>5852</v>
      </c>
      <c r="M2051" t="s">
        <v>385</v>
      </c>
      <c r="N2051" t="s">
        <v>58</v>
      </c>
      <c r="O2051">
        <v>17608</v>
      </c>
      <c r="P2051">
        <v>21097</v>
      </c>
      <c r="Q2051" t="s">
        <v>41</v>
      </c>
      <c r="R2051">
        <v>738</v>
      </c>
      <c r="S2051" s="2">
        <v>44292</v>
      </c>
      <c r="T2051" t="s">
        <v>42</v>
      </c>
      <c r="U2051">
        <v>0</v>
      </c>
      <c r="V2051" t="s">
        <v>43</v>
      </c>
      <c r="W2051">
        <v>757</v>
      </c>
      <c r="X2051" t="s">
        <v>44</v>
      </c>
      <c r="Y2051" t="s">
        <v>72</v>
      </c>
      <c r="Z2051">
        <v>4514</v>
      </c>
      <c r="AA2051">
        <v>657</v>
      </c>
      <c r="AB2051">
        <v>18408</v>
      </c>
      <c r="AC2051" t="s">
        <v>73</v>
      </c>
    </row>
    <row r="2052" spans="1:29" x14ac:dyDescent="0.3">
      <c r="A2052" s="1" t="s">
        <v>29</v>
      </c>
      <c r="B2052" t="s">
        <v>30</v>
      </c>
      <c r="C2052" t="s">
        <v>1302</v>
      </c>
      <c r="D2052" t="s">
        <v>236</v>
      </c>
      <c r="E2052">
        <v>5</v>
      </c>
      <c r="F2052" t="s">
        <v>221</v>
      </c>
      <c r="G2052" t="s">
        <v>506</v>
      </c>
      <c r="H2052" t="s">
        <v>79</v>
      </c>
      <c r="I2052" t="s">
        <v>1835</v>
      </c>
      <c r="J2052" t="s">
        <v>916</v>
      </c>
      <c r="K2052" t="s">
        <v>5853</v>
      </c>
      <c r="L2052" t="s">
        <v>5854</v>
      </c>
      <c r="M2052" t="s">
        <v>1491</v>
      </c>
      <c r="N2052" t="s">
        <v>58</v>
      </c>
      <c r="O2052">
        <v>23669</v>
      </c>
      <c r="P2052">
        <v>28646</v>
      </c>
      <c r="Q2052" t="s">
        <v>59</v>
      </c>
      <c r="R2052">
        <v>110</v>
      </c>
      <c r="S2052" s="2">
        <v>44352</v>
      </c>
      <c r="T2052" t="s">
        <v>42</v>
      </c>
      <c r="U2052">
        <v>26999</v>
      </c>
      <c r="V2052" t="s">
        <v>106</v>
      </c>
      <c r="W2052">
        <v>586</v>
      </c>
      <c r="X2052" t="s">
        <v>44</v>
      </c>
      <c r="Y2052" t="s">
        <v>72</v>
      </c>
      <c r="Z2052">
        <v>3022</v>
      </c>
      <c r="AA2052">
        <v>475</v>
      </c>
      <c r="AB2052">
        <v>26690</v>
      </c>
      <c r="AC2052" t="s">
        <v>107</v>
      </c>
    </row>
    <row r="2053" spans="1:29" x14ac:dyDescent="0.3">
      <c r="A2053" s="1" t="s">
        <v>29</v>
      </c>
      <c r="B2053" t="s">
        <v>363</v>
      </c>
      <c r="C2053" t="s">
        <v>3486</v>
      </c>
      <c r="D2053" t="s">
        <v>236</v>
      </c>
      <c r="E2053">
        <v>10</v>
      </c>
      <c r="F2053" t="s">
        <v>51</v>
      </c>
      <c r="G2053" t="s">
        <v>345</v>
      </c>
      <c r="H2053" t="s">
        <v>79</v>
      </c>
      <c r="I2053" t="s">
        <v>216</v>
      </c>
      <c r="J2053" t="s">
        <v>2059</v>
      </c>
      <c r="K2053" t="s">
        <v>5855</v>
      </c>
      <c r="L2053" t="s">
        <v>5856</v>
      </c>
      <c r="M2053" t="s">
        <v>369</v>
      </c>
      <c r="N2053" t="s">
        <v>94</v>
      </c>
      <c r="O2053">
        <v>20532</v>
      </c>
      <c r="P2053">
        <v>23217</v>
      </c>
      <c r="Q2053" t="s">
        <v>41</v>
      </c>
      <c r="R2053">
        <v>753</v>
      </c>
      <c r="S2053" s="2">
        <v>45165</v>
      </c>
      <c r="T2053" t="s">
        <v>42</v>
      </c>
      <c r="U2053">
        <v>0</v>
      </c>
      <c r="V2053" t="s">
        <v>85</v>
      </c>
      <c r="W2053">
        <v>843</v>
      </c>
      <c r="X2053" t="s">
        <v>44</v>
      </c>
      <c r="Y2053" t="s">
        <v>61</v>
      </c>
      <c r="Z2053">
        <v>0</v>
      </c>
      <c r="AA2053">
        <v>666</v>
      </c>
      <c r="AB2053">
        <v>22980</v>
      </c>
      <c r="AC2053" t="s">
        <v>107</v>
      </c>
    </row>
    <row r="2054" spans="1:29" x14ac:dyDescent="0.3">
      <c r="A2054" s="1" t="s">
        <v>47</v>
      </c>
      <c r="B2054" t="s">
        <v>592</v>
      </c>
      <c r="C2054" t="s">
        <v>2872</v>
      </c>
      <c r="D2054" t="s">
        <v>50</v>
      </c>
      <c r="E2054">
        <v>4</v>
      </c>
      <c r="F2054" t="s">
        <v>186</v>
      </c>
      <c r="G2054" t="s">
        <v>187</v>
      </c>
      <c r="H2054" t="s">
        <v>79</v>
      </c>
      <c r="I2054" t="s">
        <v>265</v>
      </c>
      <c r="J2054" t="s">
        <v>4851</v>
      </c>
      <c r="K2054" t="s">
        <v>5857</v>
      </c>
      <c r="L2054" t="s">
        <v>5858</v>
      </c>
      <c r="M2054" t="s">
        <v>2150</v>
      </c>
      <c r="N2054" t="s">
        <v>94</v>
      </c>
      <c r="O2054">
        <v>6770</v>
      </c>
      <c r="P2054">
        <v>8868</v>
      </c>
      <c r="Q2054" t="s">
        <v>59</v>
      </c>
      <c r="R2054">
        <v>767</v>
      </c>
      <c r="S2054" s="2">
        <v>44558</v>
      </c>
      <c r="T2054" s="2">
        <v>44565</v>
      </c>
      <c r="U2054">
        <v>38706</v>
      </c>
      <c r="V2054" t="s">
        <v>106</v>
      </c>
      <c r="W2054">
        <v>709</v>
      </c>
      <c r="X2054" t="s">
        <v>60</v>
      </c>
      <c r="Y2054" t="s">
        <v>72</v>
      </c>
      <c r="Z2054">
        <v>0</v>
      </c>
      <c r="AA2054">
        <v>40</v>
      </c>
      <c r="AB2054">
        <v>7535</v>
      </c>
      <c r="AC2054" t="s">
        <v>73</v>
      </c>
    </row>
    <row r="2055" spans="1:29" x14ac:dyDescent="0.3">
      <c r="A2055" s="1" t="s">
        <v>29</v>
      </c>
      <c r="B2055" t="s">
        <v>327</v>
      </c>
      <c r="C2055" t="s">
        <v>3636</v>
      </c>
      <c r="D2055" t="s">
        <v>138</v>
      </c>
      <c r="E2055">
        <v>1</v>
      </c>
      <c r="F2055" t="s">
        <v>77</v>
      </c>
      <c r="G2055" t="s">
        <v>980</v>
      </c>
      <c r="H2055" t="s">
        <v>79</v>
      </c>
      <c r="I2055" t="s">
        <v>513</v>
      </c>
      <c r="J2055" t="s">
        <v>3059</v>
      </c>
      <c r="K2055" t="s">
        <v>5859</v>
      </c>
      <c r="L2055" t="s">
        <v>5860</v>
      </c>
      <c r="M2055" t="s">
        <v>2246</v>
      </c>
      <c r="N2055" t="s">
        <v>58</v>
      </c>
      <c r="O2055">
        <v>5406</v>
      </c>
      <c r="P2055">
        <v>9509</v>
      </c>
      <c r="Q2055" t="s">
        <v>59</v>
      </c>
      <c r="R2055">
        <v>57</v>
      </c>
      <c r="S2055" s="2">
        <v>44506</v>
      </c>
      <c r="T2055" s="2">
        <v>44509</v>
      </c>
      <c r="U2055">
        <v>10490</v>
      </c>
      <c r="V2055" t="s">
        <v>71</v>
      </c>
      <c r="W2055">
        <v>569</v>
      </c>
      <c r="X2055" t="s">
        <v>60</v>
      </c>
      <c r="Y2055" t="s">
        <v>72</v>
      </c>
      <c r="Z2055">
        <v>3763</v>
      </c>
      <c r="AA2055">
        <v>677</v>
      </c>
      <c r="AB2055">
        <v>8320</v>
      </c>
      <c r="AC2055" t="s">
        <v>73</v>
      </c>
    </row>
    <row r="2056" spans="1:29" x14ac:dyDescent="0.3">
      <c r="A2056" s="1" t="s">
        <v>29</v>
      </c>
      <c r="B2056" t="s">
        <v>327</v>
      </c>
      <c r="C2056" t="s">
        <v>2714</v>
      </c>
      <c r="D2056" t="s">
        <v>178</v>
      </c>
      <c r="E2056">
        <v>1</v>
      </c>
      <c r="F2056" t="s">
        <v>64</v>
      </c>
      <c r="G2056" t="s">
        <v>376</v>
      </c>
      <c r="H2056" t="s">
        <v>79</v>
      </c>
      <c r="I2056" t="s">
        <v>1593</v>
      </c>
      <c r="J2056" t="s">
        <v>1914</v>
      </c>
      <c r="K2056" t="s">
        <v>5861</v>
      </c>
      <c r="L2056" t="s">
        <v>5862</v>
      </c>
      <c r="M2056" t="s">
        <v>999</v>
      </c>
      <c r="N2056" t="s">
        <v>94</v>
      </c>
      <c r="O2056">
        <v>8549</v>
      </c>
      <c r="P2056">
        <v>11990</v>
      </c>
      <c r="Q2056" t="s">
        <v>95</v>
      </c>
      <c r="R2056">
        <v>583</v>
      </c>
      <c r="S2056" s="2">
        <v>45252</v>
      </c>
      <c r="T2056" s="2">
        <v>45270</v>
      </c>
      <c r="U2056">
        <v>0</v>
      </c>
      <c r="V2056" t="s">
        <v>85</v>
      </c>
      <c r="W2056">
        <v>657</v>
      </c>
      <c r="X2056" t="s">
        <v>60</v>
      </c>
      <c r="Y2056" t="s">
        <v>61</v>
      </c>
      <c r="Z2056">
        <v>0</v>
      </c>
      <c r="AA2056">
        <v>520</v>
      </c>
      <c r="AB2056">
        <v>11803</v>
      </c>
      <c r="AC2056" t="s">
        <v>107</v>
      </c>
    </row>
    <row r="2057" spans="1:29" x14ac:dyDescent="0.3">
      <c r="A2057" s="1" t="s">
        <v>47</v>
      </c>
      <c r="B2057" t="s">
        <v>153</v>
      </c>
      <c r="C2057" t="s">
        <v>5863</v>
      </c>
      <c r="D2057" t="s">
        <v>352</v>
      </c>
      <c r="E2057">
        <v>2</v>
      </c>
      <c r="F2057" t="s">
        <v>120</v>
      </c>
      <c r="G2057" t="s">
        <v>468</v>
      </c>
      <c r="H2057" t="s">
        <v>35</v>
      </c>
      <c r="I2057" t="s">
        <v>1625</v>
      </c>
      <c r="J2057" t="s">
        <v>1455</v>
      </c>
      <c r="K2057" t="s">
        <v>5864</v>
      </c>
      <c r="L2057" t="s">
        <v>5865</v>
      </c>
      <c r="M2057" t="s">
        <v>540</v>
      </c>
      <c r="N2057" t="s">
        <v>94</v>
      </c>
      <c r="O2057">
        <v>7000</v>
      </c>
      <c r="P2057">
        <v>11768</v>
      </c>
      <c r="Q2057" t="s">
        <v>59</v>
      </c>
      <c r="R2057">
        <v>815</v>
      </c>
      <c r="S2057" s="2">
        <v>45222</v>
      </c>
      <c r="T2057" t="s">
        <v>42</v>
      </c>
      <c r="U2057">
        <v>8489</v>
      </c>
      <c r="V2057" t="s">
        <v>106</v>
      </c>
      <c r="W2057">
        <v>756</v>
      </c>
      <c r="X2057" t="s">
        <v>44</v>
      </c>
      <c r="Y2057" t="s">
        <v>72</v>
      </c>
      <c r="Z2057">
        <v>0</v>
      </c>
      <c r="AA2057">
        <v>571</v>
      </c>
      <c r="AB2057">
        <v>8663</v>
      </c>
      <c r="AC2057" t="s">
        <v>73</v>
      </c>
    </row>
    <row r="2058" spans="1:29" x14ac:dyDescent="0.3">
      <c r="A2058" s="1" t="s">
        <v>47</v>
      </c>
      <c r="B2058" t="s">
        <v>136</v>
      </c>
      <c r="C2058" t="s">
        <v>200</v>
      </c>
      <c r="D2058" t="s">
        <v>185</v>
      </c>
      <c r="E2058">
        <v>2</v>
      </c>
      <c r="F2058" t="s">
        <v>129</v>
      </c>
      <c r="G2058" t="s">
        <v>130</v>
      </c>
      <c r="H2058" t="s">
        <v>35</v>
      </c>
      <c r="I2058" t="s">
        <v>3897</v>
      </c>
      <c r="J2058" t="s">
        <v>5578</v>
      </c>
      <c r="K2058" t="s">
        <v>5866</v>
      </c>
      <c r="L2058" t="s">
        <v>5867</v>
      </c>
      <c r="M2058" t="s">
        <v>1128</v>
      </c>
      <c r="N2058" t="s">
        <v>94</v>
      </c>
      <c r="O2058">
        <v>14898</v>
      </c>
      <c r="P2058">
        <v>18814</v>
      </c>
      <c r="Q2058" t="s">
        <v>59</v>
      </c>
      <c r="R2058">
        <v>437</v>
      </c>
      <c r="S2058" s="2">
        <v>44851</v>
      </c>
      <c r="T2058" t="s">
        <v>42</v>
      </c>
      <c r="U2058">
        <v>41879</v>
      </c>
      <c r="V2058" t="s">
        <v>71</v>
      </c>
      <c r="W2058">
        <v>830</v>
      </c>
      <c r="X2058" t="s">
        <v>44</v>
      </c>
      <c r="Y2058" t="s">
        <v>45</v>
      </c>
      <c r="Z2058">
        <v>0</v>
      </c>
      <c r="AA2058">
        <v>606</v>
      </c>
      <c r="AB2058">
        <v>17991</v>
      </c>
      <c r="AC2058" t="s">
        <v>73</v>
      </c>
    </row>
    <row r="2059" spans="1:29" x14ac:dyDescent="0.3">
      <c r="A2059" s="1" t="s">
        <v>47</v>
      </c>
      <c r="B2059" t="s">
        <v>108</v>
      </c>
      <c r="C2059" t="s">
        <v>1763</v>
      </c>
      <c r="D2059" t="s">
        <v>110</v>
      </c>
      <c r="E2059">
        <v>5</v>
      </c>
      <c r="F2059" t="s">
        <v>221</v>
      </c>
      <c r="G2059" t="s">
        <v>882</v>
      </c>
      <c r="H2059" t="s">
        <v>79</v>
      </c>
      <c r="I2059" t="s">
        <v>496</v>
      </c>
      <c r="J2059" t="s">
        <v>5343</v>
      </c>
      <c r="K2059" t="s">
        <v>5868</v>
      </c>
      <c r="L2059" t="s">
        <v>5869</v>
      </c>
      <c r="M2059" t="s">
        <v>1278</v>
      </c>
      <c r="N2059" t="s">
        <v>40</v>
      </c>
      <c r="O2059">
        <v>22378</v>
      </c>
      <c r="P2059">
        <v>27183</v>
      </c>
      <c r="Q2059" t="s">
        <v>95</v>
      </c>
      <c r="R2059">
        <v>140</v>
      </c>
      <c r="S2059" s="2">
        <v>44732</v>
      </c>
      <c r="T2059" t="s">
        <v>42</v>
      </c>
      <c r="U2059">
        <v>0</v>
      </c>
      <c r="V2059" t="s">
        <v>43</v>
      </c>
      <c r="W2059">
        <v>710</v>
      </c>
      <c r="X2059" t="s">
        <v>44</v>
      </c>
      <c r="Y2059" t="s">
        <v>45</v>
      </c>
      <c r="Z2059">
        <v>0</v>
      </c>
      <c r="AA2059">
        <v>146</v>
      </c>
      <c r="AB2059">
        <v>24299</v>
      </c>
      <c r="AC2059" t="s">
        <v>107</v>
      </c>
    </row>
    <row r="2060" spans="1:29" x14ac:dyDescent="0.3">
      <c r="A2060" s="1" t="s">
        <v>47</v>
      </c>
      <c r="B2060" t="s">
        <v>176</v>
      </c>
      <c r="C2060" t="s">
        <v>290</v>
      </c>
      <c r="D2060" t="s">
        <v>50</v>
      </c>
      <c r="E2060">
        <v>4</v>
      </c>
      <c r="F2060" t="s">
        <v>99</v>
      </c>
      <c r="G2060" t="s">
        <v>529</v>
      </c>
      <c r="H2060" t="s">
        <v>35</v>
      </c>
      <c r="I2060" t="s">
        <v>122</v>
      </c>
      <c r="J2060" t="s">
        <v>5870</v>
      </c>
      <c r="K2060" t="s">
        <v>5871</v>
      </c>
      <c r="L2060" t="s">
        <v>5872</v>
      </c>
      <c r="M2060" t="s">
        <v>214</v>
      </c>
      <c r="N2060" t="s">
        <v>58</v>
      </c>
      <c r="O2060">
        <v>29447</v>
      </c>
      <c r="P2060">
        <v>34177</v>
      </c>
      <c r="Q2060" t="s">
        <v>95</v>
      </c>
      <c r="R2060">
        <v>215</v>
      </c>
      <c r="S2060" s="2">
        <v>45152</v>
      </c>
      <c r="T2060" s="2">
        <v>45177</v>
      </c>
      <c r="U2060">
        <v>0</v>
      </c>
      <c r="V2060" t="s">
        <v>43</v>
      </c>
      <c r="W2060">
        <v>791</v>
      </c>
      <c r="X2060" t="s">
        <v>60</v>
      </c>
      <c r="Y2060" t="s">
        <v>45</v>
      </c>
      <c r="Z2060">
        <v>3679</v>
      </c>
      <c r="AA2060">
        <v>576</v>
      </c>
      <c r="AB2060">
        <v>31299</v>
      </c>
      <c r="AC2060" t="s">
        <v>46</v>
      </c>
    </row>
    <row r="2061" spans="1:29" x14ac:dyDescent="0.3">
      <c r="A2061" s="1" t="s">
        <v>47</v>
      </c>
      <c r="B2061" t="s">
        <v>234</v>
      </c>
      <c r="C2061" t="s">
        <v>564</v>
      </c>
      <c r="D2061" t="s">
        <v>387</v>
      </c>
      <c r="E2061">
        <v>7</v>
      </c>
      <c r="F2061" t="s">
        <v>51</v>
      </c>
      <c r="G2061" t="s">
        <v>1069</v>
      </c>
      <c r="H2061" t="s">
        <v>35</v>
      </c>
      <c r="I2061" t="s">
        <v>5873</v>
      </c>
      <c r="J2061" t="s">
        <v>3892</v>
      </c>
      <c r="K2061" t="s">
        <v>5874</v>
      </c>
      <c r="L2061" t="s">
        <v>5875</v>
      </c>
      <c r="M2061" t="s">
        <v>2944</v>
      </c>
      <c r="N2061" t="s">
        <v>94</v>
      </c>
      <c r="O2061">
        <v>3235</v>
      </c>
      <c r="P2061">
        <v>5555</v>
      </c>
      <c r="Q2061" t="s">
        <v>41</v>
      </c>
      <c r="R2061">
        <v>882</v>
      </c>
      <c r="S2061" s="2">
        <v>44893</v>
      </c>
      <c r="T2061" s="2">
        <v>44894</v>
      </c>
      <c r="U2061">
        <v>0</v>
      </c>
      <c r="V2061" t="s">
        <v>71</v>
      </c>
      <c r="W2061">
        <v>485</v>
      </c>
      <c r="X2061" t="s">
        <v>60</v>
      </c>
      <c r="Y2061" t="s">
        <v>61</v>
      </c>
      <c r="Z2061">
        <v>0</v>
      </c>
      <c r="AA2061">
        <v>188</v>
      </c>
      <c r="AB2061">
        <v>3659</v>
      </c>
      <c r="AC2061" t="s">
        <v>107</v>
      </c>
    </row>
    <row r="2062" spans="1:29" x14ac:dyDescent="0.3">
      <c r="A2062" s="1" t="s">
        <v>47</v>
      </c>
      <c r="B2062" t="s">
        <v>117</v>
      </c>
      <c r="C2062" t="s">
        <v>865</v>
      </c>
      <c r="D2062" t="s">
        <v>128</v>
      </c>
      <c r="E2062">
        <v>6</v>
      </c>
      <c r="F2062" t="s">
        <v>33</v>
      </c>
      <c r="G2062" t="s">
        <v>170</v>
      </c>
      <c r="H2062" t="s">
        <v>35</v>
      </c>
      <c r="I2062" t="s">
        <v>66</v>
      </c>
      <c r="J2062" t="s">
        <v>5066</v>
      </c>
      <c r="K2062" t="s">
        <v>5876</v>
      </c>
      <c r="L2062" t="s">
        <v>5877</v>
      </c>
      <c r="M2062" t="s">
        <v>1484</v>
      </c>
      <c r="N2062" t="s">
        <v>58</v>
      </c>
      <c r="O2062">
        <v>14234</v>
      </c>
      <c r="P2062">
        <v>17199</v>
      </c>
      <c r="Q2062" t="s">
        <v>95</v>
      </c>
      <c r="R2062">
        <v>964</v>
      </c>
      <c r="S2062" s="2">
        <v>45084</v>
      </c>
      <c r="T2062" t="s">
        <v>42</v>
      </c>
      <c r="U2062">
        <v>0</v>
      </c>
      <c r="V2062" t="s">
        <v>71</v>
      </c>
      <c r="W2062">
        <v>425</v>
      </c>
      <c r="X2062" t="s">
        <v>44</v>
      </c>
      <c r="Y2062" t="s">
        <v>72</v>
      </c>
      <c r="Z2062">
        <v>2213</v>
      </c>
      <c r="AA2062">
        <v>540</v>
      </c>
      <c r="AB2062">
        <v>16641</v>
      </c>
      <c r="AC2062" t="s">
        <v>73</v>
      </c>
    </row>
    <row r="2063" spans="1:29" x14ac:dyDescent="0.3">
      <c r="A2063" s="1" t="s">
        <v>47</v>
      </c>
      <c r="B2063" t="s">
        <v>161</v>
      </c>
      <c r="C2063" t="s">
        <v>278</v>
      </c>
      <c r="D2063" t="s">
        <v>257</v>
      </c>
      <c r="E2063">
        <v>5</v>
      </c>
      <c r="F2063" t="s">
        <v>64</v>
      </c>
      <c r="G2063" t="s">
        <v>1152</v>
      </c>
      <c r="H2063" t="s">
        <v>79</v>
      </c>
      <c r="I2063" t="s">
        <v>1841</v>
      </c>
      <c r="J2063" t="s">
        <v>4405</v>
      </c>
      <c r="K2063" t="s">
        <v>5878</v>
      </c>
      <c r="L2063" t="s">
        <v>5879</v>
      </c>
      <c r="M2063" t="s">
        <v>1475</v>
      </c>
      <c r="N2063" t="s">
        <v>94</v>
      </c>
      <c r="O2063">
        <v>19070</v>
      </c>
      <c r="P2063">
        <v>22280</v>
      </c>
      <c r="Q2063" t="s">
        <v>95</v>
      </c>
      <c r="R2063">
        <v>305</v>
      </c>
      <c r="S2063" s="2">
        <v>44397</v>
      </c>
      <c r="T2063" s="2">
        <v>44410</v>
      </c>
      <c r="U2063">
        <v>0</v>
      </c>
      <c r="V2063" t="s">
        <v>71</v>
      </c>
      <c r="W2063">
        <v>623</v>
      </c>
      <c r="X2063" t="s">
        <v>60</v>
      </c>
      <c r="Y2063" t="s">
        <v>45</v>
      </c>
      <c r="Z2063">
        <v>0</v>
      </c>
      <c r="AA2063">
        <v>69</v>
      </c>
      <c r="AB2063">
        <v>20568</v>
      </c>
      <c r="AC2063" t="s">
        <v>73</v>
      </c>
    </row>
    <row r="2064" spans="1:29" x14ac:dyDescent="0.3">
      <c r="A2064" s="1" t="s">
        <v>29</v>
      </c>
      <c r="B2064" t="s">
        <v>86</v>
      </c>
      <c r="C2064" t="s">
        <v>1042</v>
      </c>
      <c r="D2064" t="s">
        <v>257</v>
      </c>
      <c r="E2064">
        <v>5</v>
      </c>
      <c r="F2064" t="s">
        <v>186</v>
      </c>
      <c r="G2064" t="s">
        <v>463</v>
      </c>
      <c r="H2064" t="s">
        <v>79</v>
      </c>
      <c r="I2064" t="s">
        <v>1302</v>
      </c>
      <c r="J2064" t="s">
        <v>2078</v>
      </c>
      <c r="K2064" t="s">
        <v>5880</v>
      </c>
      <c r="L2064" t="s">
        <v>5881</v>
      </c>
      <c r="M2064" t="s">
        <v>1100</v>
      </c>
      <c r="N2064" t="s">
        <v>84</v>
      </c>
      <c r="O2064">
        <v>9201</v>
      </c>
      <c r="P2064">
        <v>13074</v>
      </c>
      <c r="Q2064" t="s">
        <v>59</v>
      </c>
      <c r="R2064">
        <v>294</v>
      </c>
      <c r="S2064" s="2">
        <v>44758</v>
      </c>
      <c r="T2064" t="s">
        <v>42</v>
      </c>
      <c r="U2064">
        <v>23368</v>
      </c>
      <c r="V2064" t="s">
        <v>106</v>
      </c>
      <c r="W2064">
        <v>839</v>
      </c>
      <c r="X2064" t="s">
        <v>44</v>
      </c>
      <c r="Y2064" t="s">
        <v>45</v>
      </c>
      <c r="Z2064">
        <v>0</v>
      </c>
      <c r="AA2064">
        <v>282</v>
      </c>
      <c r="AB2064">
        <v>9747</v>
      </c>
      <c r="AC2064" t="s">
        <v>46</v>
      </c>
    </row>
    <row r="2065" spans="1:29" x14ac:dyDescent="0.3">
      <c r="A2065" s="1" t="s">
        <v>29</v>
      </c>
      <c r="B2065" t="s">
        <v>393</v>
      </c>
      <c r="C2065" t="s">
        <v>3127</v>
      </c>
      <c r="D2065" t="s">
        <v>185</v>
      </c>
      <c r="E2065">
        <v>8</v>
      </c>
      <c r="F2065" t="s">
        <v>271</v>
      </c>
      <c r="G2065" t="s">
        <v>715</v>
      </c>
      <c r="H2065" t="s">
        <v>79</v>
      </c>
      <c r="I2065" t="s">
        <v>621</v>
      </c>
      <c r="J2065" t="s">
        <v>5091</v>
      </c>
      <c r="K2065">
        <f>1-285-975-6245</f>
        <v>-7504</v>
      </c>
      <c r="L2065" t="s">
        <v>5882</v>
      </c>
      <c r="M2065" t="s">
        <v>654</v>
      </c>
      <c r="N2065" t="s">
        <v>84</v>
      </c>
      <c r="O2065">
        <v>5592</v>
      </c>
      <c r="P2065">
        <v>8819</v>
      </c>
      <c r="Q2065" t="s">
        <v>41</v>
      </c>
      <c r="R2065">
        <v>895</v>
      </c>
      <c r="S2065" s="2">
        <v>44556</v>
      </c>
      <c r="T2065" t="s">
        <v>42</v>
      </c>
      <c r="U2065">
        <v>0</v>
      </c>
      <c r="V2065" t="s">
        <v>71</v>
      </c>
      <c r="W2065">
        <v>808</v>
      </c>
      <c r="X2065" t="s">
        <v>44</v>
      </c>
      <c r="Y2065" t="s">
        <v>61</v>
      </c>
      <c r="Z2065">
        <v>0</v>
      </c>
      <c r="AA2065">
        <v>998</v>
      </c>
      <c r="AB2065">
        <v>6902</v>
      </c>
      <c r="AC2065" t="s">
        <v>46</v>
      </c>
    </row>
    <row r="2066" spans="1:29" x14ac:dyDescent="0.3">
      <c r="A2066" s="1" t="s">
        <v>29</v>
      </c>
      <c r="B2066" t="s">
        <v>393</v>
      </c>
      <c r="C2066" t="s">
        <v>2917</v>
      </c>
      <c r="D2066" t="s">
        <v>155</v>
      </c>
      <c r="E2066">
        <v>9</v>
      </c>
      <c r="F2066" t="s">
        <v>51</v>
      </c>
      <c r="G2066" t="s">
        <v>237</v>
      </c>
      <c r="H2066" t="s">
        <v>79</v>
      </c>
      <c r="I2066" t="s">
        <v>1656</v>
      </c>
      <c r="J2066" t="s">
        <v>2059</v>
      </c>
      <c r="K2066" t="s">
        <v>5883</v>
      </c>
      <c r="L2066" t="s">
        <v>5884</v>
      </c>
      <c r="M2066" t="s">
        <v>876</v>
      </c>
      <c r="N2066" t="s">
        <v>84</v>
      </c>
      <c r="O2066">
        <v>26263</v>
      </c>
      <c r="P2066">
        <v>31191</v>
      </c>
      <c r="Q2066" t="s">
        <v>95</v>
      </c>
      <c r="R2066">
        <v>562</v>
      </c>
      <c r="S2066" s="2">
        <v>45092</v>
      </c>
      <c r="T2066" t="s">
        <v>42</v>
      </c>
      <c r="U2066">
        <v>0</v>
      </c>
      <c r="V2066" t="s">
        <v>71</v>
      </c>
      <c r="W2066">
        <v>502</v>
      </c>
      <c r="X2066" t="s">
        <v>44</v>
      </c>
      <c r="Y2066" t="s">
        <v>72</v>
      </c>
      <c r="Z2066">
        <v>0</v>
      </c>
      <c r="AA2066">
        <v>644</v>
      </c>
      <c r="AB2066">
        <v>27369</v>
      </c>
      <c r="AC2066" t="s">
        <v>46</v>
      </c>
    </row>
    <row r="2067" spans="1:29" x14ac:dyDescent="0.3">
      <c r="A2067" s="1" t="s">
        <v>29</v>
      </c>
      <c r="B2067" t="s">
        <v>62</v>
      </c>
      <c r="C2067" t="s">
        <v>321</v>
      </c>
      <c r="D2067" t="s">
        <v>50</v>
      </c>
      <c r="E2067">
        <v>10</v>
      </c>
      <c r="F2067" t="s">
        <v>33</v>
      </c>
      <c r="G2067" t="s">
        <v>139</v>
      </c>
      <c r="H2067" t="s">
        <v>79</v>
      </c>
      <c r="I2067" t="s">
        <v>5231</v>
      </c>
      <c r="J2067" t="s">
        <v>5304</v>
      </c>
      <c r="K2067" t="s">
        <v>5885</v>
      </c>
      <c r="L2067" t="s">
        <v>5886</v>
      </c>
      <c r="M2067" t="s">
        <v>135</v>
      </c>
      <c r="N2067" t="s">
        <v>58</v>
      </c>
      <c r="O2067">
        <v>9531</v>
      </c>
      <c r="P2067">
        <v>13309</v>
      </c>
      <c r="Q2067" t="s">
        <v>59</v>
      </c>
      <c r="R2067">
        <v>197</v>
      </c>
      <c r="S2067" s="2">
        <v>45164</v>
      </c>
      <c r="T2067" s="2">
        <v>45177</v>
      </c>
      <c r="U2067">
        <v>45448</v>
      </c>
      <c r="V2067" t="s">
        <v>106</v>
      </c>
      <c r="W2067">
        <v>718</v>
      </c>
      <c r="X2067" t="s">
        <v>60</v>
      </c>
      <c r="Y2067" t="s">
        <v>72</v>
      </c>
      <c r="Z2067">
        <v>1635</v>
      </c>
      <c r="AA2067">
        <v>113</v>
      </c>
      <c r="AB2067">
        <v>12762</v>
      </c>
      <c r="AC2067" t="s">
        <v>46</v>
      </c>
    </row>
    <row r="2068" spans="1:29" x14ac:dyDescent="0.3">
      <c r="A2068" s="1" t="s">
        <v>29</v>
      </c>
      <c r="B2068" t="s">
        <v>363</v>
      </c>
      <c r="C2068" t="s">
        <v>1064</v>
      </c>
      <c r="D2068" t="s">
        <v>185</v>
      </c>
      <c r="E2068">
        <v>10</v>
      </c>
      <c r="F2068" t="s">
        <v>51</v>
      </c>
      <c r="G2068" t="s">
        <v>285</v>
      </c>
      <c r="H2068" t="s">
        <v>79</v>
      </c>
      <c r="I2068" t="s">
        <v>1379</v>
      </c>
      <c r="J2068" t="s">
        <v>1993</v>
      </c>
      <c r="K2068" t="s">
        <v>5887</v>
      </c>
      <c r="L2068" t="s">
        <v>5888</v>
      </c>
      <c r="M2068" t="s">
        <v>456</v>
      </c>
      <c r="N2068" t="s">
        <v>58</v>
      </c>
      <c r="O2068">
        <v>17988</v>
      </c>
      <c r="P2068">
        <v>22654</v>
      </c>
      <c r="Q2068" t="s">
        <v>41</v>
      </c>
      <c r="R2068">
        <v>639</v>
      </c>
      <c r="S2068" s="2">
        <v>45135</v>
      </c>
      <c r="T2068" s="2">
        <v>45139</v>
      </c>
      <c r="U2068">
        <v>0</v>
      </c>
      <c r="V2068" t="s">
        <v>43</v>
      </c>
      <c r="W2068">
        <v>701</v>
      </c>
      <c r="X2068" t="s">
        <v>60</v>
      </c>
      <c r="Y2068" t="s">
        <v>45</v>
      </c>
      <c r="Z2068">
        <v>2813</v>
      </c>
      <c r="AA2068">
        <v>168</v>
      </c>
      <c r="AB2068">
        <v>19872</v>
      </c>
      <c r="AC2068" t="s">
        <v>107</v>
      </c>
    </row>
    <row r="2069" spans="1:29" x14ac:dyDescent="0.3">
      <c r="A2069" s="1" t="s">
        <v>29</v>
      </c>
      <c r="B2069" t="s">
        <v>74</v>
      </c>
      <c r="C2069" t="s">
        <v>2107</v>
      </c>
      <c r="D2069" t="s">
        <v>352</v>
      </c>
      <c r="E2069">
        <v>2</v>
      </c>
      <c r="F2069" t="s">
        <v>99</v>
      </c>
      <c r="G2069" t="s">
        <v>558</v>
      </c>
      <c r="H2069" t="s">
        <v>35</v>
      </c>
      <c r="I2069" t="s">
        <v>1302</v>
      </c>
      <c r="J2069" t="s">
        <v>204</v>
      </c>
      <c r="K2069" t="s">
        <v>5889</v>
      </c>
      <c r="L2069" t="s">
        <v>5890</v>
      </c>
      <c r="M2069" t="s">
        <v>2176</v>
      </c>
      <c r="N2069" t="s">
        <v>58</v>
      </c>
      <c r="O2069">
        <v>6719</v>
      </c>
      <c r="P2069">
        <v>9116</v>
      </c>
      <c r="Q2069" t="s">
        <v>59</v>
      </c>
      <c r="R2069">
        <v>418</v>
      </c>
      <c r="S2069" s="2">
        <v>45347</v>
      </c>
      <c r="T2069" s="2">
        <v>45354</v>
      </c>
      <c r="U2069">
        <v>34856</v>
      </c>
      <c r="V2069" t="s">
        <v>43</v>
      </c>
      <c r="W2069">
        <v>770</v>
      </c>
      <c r="X2069" t="s">
        <v>60</v>
      </c>
      <c r="Y2069" t="s">
        <v>45</v>
      </c>
      <c r="Z2069">
        <v>1456</v>
      </c>
      <c r="AA2069">
        <v>835</v>
      </c>
      <c r="AB2069">
        <v>8389</v>
      </c>
      <c r="AC2069" t="s">
        <v>107</v>
      </c>
    </row>
    <row r="2070" spans="1:29" x14ac:dyDescent="0.3">
      <c r="A2070" s="1" t="s">
        <v>29</v>
      </c>
      <c r="B2070" t="s">
        <v>327</v>
      </c>
      <c r="C2070" t="s">
        <v>1216</v>
      </c>
      <c r="D2070" t="s">
        <v>236</v>
      </c>
      <c r="E2070">
        <v>8</v>
      </c>
      <c r="F2070" t="s">
        <v>33</v>
      </c>
      <c r="G2070" t="s">
        <v>848</v>
      </c>
      <c r="H2070" t="s">
        <v>79</v>
      </c>
      <c r="I2070" t="s">
        <v>1246</v>
      </c>
      <c r="J2070" t="s">
        <v>2227</v>
      </c>
      <c r="K2070" t="s">
        <v>5891</v>
      </c>
      <c r="L2070" t="s">
        <v>5892</v>
      </c>
      <c r="M2070" t="s">
        <v>333</v>
      </c>
      <c r="N2070" t="s">
        <v>58</v>
      </c>
      <c r="O2070">
        <v>8754</v>
      </c>
      <c r="P2070">
        <v>11447</v>
      </c>
      <c r="Q2070" t="s">
        <v>59</v>
      </c>
      <c r="R2070">
        <v>687</v>
      </c>
      <c r="S2070" s="2">
        <v>45279</v>
      </c>
      <c r="T2070" s="2">
        <v>45280</v>
      </c>
      <c r="U2070">
        <v>33815</v>
      </c>
      <c r="V2070" t="s">
        <v>106</v>
      </c>
      <c r="W2070">
        <v>489</v>
      </c>
      <c r="X2070" t="s">
        <v>60</v>
      </c>
      <c r="Y2070" t="s">
        <v>72</v>
      </c>
      <c r="Z2070">
        <v>4733</v>
      </c>
      <c r="AA2070">
        <v>293</v>
      </c>
      <c r="AB2070">
        <v>10700</v>
      </c>
      <c r="AC2070" t="s">
        <v>107</v>
      </c>
    </row>
    <row r="2071" spans="1:29" x14ac:dyDescent="0.3">
      <c r="A2071" s="1" t="s">
        <v>29</v>
      </c>
      <c r="B2071" t="s">
        <v>30</v>
      </c>
      <c r="C2071" t="s">
        <v>1302</v>
      </c>
      <c r="D2071" t="s">
        <v>352</v>
      </c>
      <c r="E2071">
        <v>5</v>
      </c>
      <c r="F2071" t="s">
        <v>129</v>
      </c>
      <c r="G2071" t="s">
        <v>700</v>
      </c>
      <c r="H2071" t="s">
        <v>35</v>
      </c>
      <c r="I2071" t="s">
        <v>4533</v>
      </c>
      <c r="J2071" t="s">
        <v>748</v>
      </c>
      <c r="K2071" t="s">
        <v>5893</v>
      </c>
      <c r="L2071" t="s">
        <v>5894</v>
      </c>
      <c r="M2071" t="s">
        <v>1395</v>
      </c>
      <c r="N2071" t="s">
        <v>84</v>
      </c>
      <c r="O2071">
        <v>29990</v>
      </c>
      <c r="P2071">
        <v>33072</v>
      </c>
      <c r="Q2071" t="s">
        <v>59</v>
      </c>
      <c r="R2071">
        <v>905</v>
      </c>
      <c r="S2071" s="2">
        <v>44491</v>
      </c>
      <c r="T2071" t="s">
        <v>42</v>
      </c>
      <c r="U2071">
        <v>2595</v>
      </c>
      <c r="V2071" t="s">
        <v>106</v>
      </c>
      <c r="W2071">
        <v>846</v>
      </c>
      <c r="X2071" t="s">
        <v>44</v>
      </c>
      <c r="Y2071" t="s">
        <v>61</v>
      </c>
      <c r="Z2071">
        <v>0</v>
      </c>
      <c r="AA2071">
        <v>554</v>
      </c>
      <c r="AB2071">
        <v>32159</v>
      </c>
      <c r="AC2071" t="s">
        <v>73</v>
      </c>
    </row>
    <row r="2072" spans="1:29" x14ac:dyDescent="0.3">
      <c r="A2072" s="1" t="s">
        <v>47</v>
      </c>
      <c r="B2072" t="s">
        <v>117</v>
      </c>
      <c r="C2072" t="s">
        <v>920</v>
      </c>
      <c r="D2072" t="s">
        <v>119</v>
      </c>
      <c r="E2072">
        <v>1</v>
      </c>
      <c r="F2072" t="s">
        <v>129</v>
      </c>
      <c r="G2072" t="s">
        <v>1528</v>
      </c>
      <c r="H2072" t="s">
        <v>79</v>
      </c>
      <c r="I2072" t="s">
        <v>2705</v>
      </c>
      <c r="J2072" t="s">
        <v>141</v>
      </c>
      <c r="K2072" t="s">
        <v>5895</v>
      </c>
      <c r="L2072" t="s">
        <v>5896</v>
      </c>
      <c r="M2072" t="s">
        <v>1852</v>
      </c>
      <c r="N2072" t="s">
        <v>58</v>
      </c>
      <c r="O2072">
        <v>9538</v>
      </c>
      <c r="P2072">
        <v>14508</v>
      </c>
      <c r="Q2072" t="s">
        <v>95</v>
      </c>
      <c r="R2072">
        <v>114</v>
      </c>
      <c r="S2072" s="2">
        <v>44413</v>
      </c>
      <c r="T2072" s="2">
        <v>44414</v>
      </c>
      <c r="U2072">
        <v>0</v>
      </c>
      <c r="V2072" t="s">
        <v>85</v>
      </c>
      <c r="W2072">
        <v>448</v>
      </c>
      <c r="X2072" t="s">
        <v>60</v>
      </c>
      <c r="Y2072" t="s">
        <v>61</v>
      </c>
      <c r="Z2072">
        <v>4928</v>
      </c>
      <c r="AA2072">
        <v>189</v>
      </c>
      <c r="AB2072">
        <v>14009</v>
      </c>
      <c r="AC2072" t="s">
        <v>46</v>
      </c>
    </row>
    <row r="2073" spans="1:29" x14ac:dyDescent="0.3">
      <c r="A2073" s="1" t="s">
        <v>29</v>
      </c>
      <c r="B2073" t="s">
        <v>228</v>
      </c>
      <c r="C2073" t="s">
        <v>2333</v>
      </c>
      <c r="D2073" t="s">
        <v>178</v>
      </c>
      <c r="E2073">
        <v>10</v>
      </c>
      <c r="F2073" t="s">
        <v>186</v>
      </c>
      <c r="G2073" t="s">
        <v>1504</v>
      </c>
      <c r="H2073" t="s">
        <v>79</v>
      </c>
      <c r="I2073" t="s">
        <v>1524</v>
      </c>
      <c r="J2073" t="s">
        <v>3527</v>
      </c>
      <c r="K2073" t="s">
        <v>5897</v>
      </c>
      <c r="L2073" t="s">
        <v>5898</v>
      </c>
      <c r="M2073" t="s">
        <v>479</v>
      </c>
      <c r="N2073" t="s">
        <v>94</v>
      </c>
      <c r="O2073">
        <v>17803</v>
      </c>
      <c r="P2073">
        <v>21831</v>
      </c>
      <c r="Q2073" t="s">
        <v>95</v>
      </c>
      <c r="R2073">
        <v>743</v>
      </c>
      <c r="S2073" s="2">
        <v>44637</v>
      </c>
      <c r="T2073" s="2">
        <v>44652</v>
      </c>
      <c r="U2073">
        <v>0</v>
      </c>
      <c r="V2073" t="s">
        <v>106</v>
      </c>
      <c r="W2073">
        <v>805</v>
      </c>
      <c r="X2073" t="s">
        <v>60</v>
      </c>
      <c r="Y2073" t="s">
        <v>72</v>
      </c>
      <c r="Z2073">
        <v>0</v>
      </c>
      <c r="AA2073">
        <v>163</v>
      </c>
      <c r="AB2073">
        <v>19694</v>
      </c>
      <c r="AC2073" t="s">
        <v>46</v>
      </c>
    </row>
    <row r="2074" spans="1:29" x14ac:dyDescent="0.3">
      <c r="A2074" s="1" t="s">
        <v>47</v>
      </c>
      <c r="B2074" t="s">
        <v>176</v>
      </c>
      <c r="C2074" t="s">
        <v>1347</v>
      </c>
      <c r="D2074" t="s">
        <v>201</v>
      </c>
      <c r="E2074">
        <v>5</v>
      </c>
      <c r="F2074" t="s">
        <v>33</v>
      </c>
      <c r="G2074" t="s">
        <v>34</v>
      </c>
      <c r="H2074" t="s">
        <v>79</v>
      </c>
      <c r="I2074" t="s">
        <v>434</v>
      </c>
      <c r="J2074" t="s">
        <v>1933</v>
      </c>
      <c r="K2074" t="s">
        <v>5899</v>
      </c>
      <c r="L2074" t="s">
        <v>5900</v>
      </c>
      <c r="M2074" t="s">
        <v>1507</v>
      </c>
      <c r="N2074" t="s">
        <v>40</v>
      </c>
      <c r="O2074">
        <v>9987</v>
      </c>
      <c r="P2074">
        <v>12399</v>
      </c>
      <c r="Q2074" t="s">
        <v>95</v>
      </c>
      <c r="R2074">
        <v>940</v>
      </c>
      <c r="S2074" s="2">
        <v>44697</v>
      </c>
      <c r="T2074" t="s">
        <v>42</v>
      </c>
      <c r="U2074">
        <v>0</v>
      </c>
      <c r="V2074" t="s">
        <v>106</v>
      </c>
      <c r="W2074">
        <v>711</v>
      </c>
      <c r="X2074" t="s">
        <v>44</v>
      </c>
      <c r="Y2074" t="s">
        <v>61</v>
      </c>
      <c r="Z2074">
        <v>0</v>
      </c>
      <c r="AA2074">
        <v>456</v>
      </c>
      <c r="AB2074">
        <v>11739</v>
      </c>
      <c r="AC2074" t="s">
        <v>73</v>
      </c>
    </row>
    <row r="2075" spans="1:29" x14ac:dyDescent="0.3">
      <c r="A2075" s="1" t="s">
        <v>47</v>
      </c>
      <c r="B2075" t="s">
        <v>145</v>
      </c>
      <c r="C2075" t="s">
        <v>528</v>
      </c>
      <c r="D2075" t="s">
        <v>119</v>
      </c>
      <c r="E2075">
        <v>5</v>
      </c>
      <c r="F2075" t="s">
        <v>129</v>
      </c>
      <c r="G2075" t="s">
        <v>298</v>
      </c>
      <c r="H2075" t="s">
        <v>35</v>
      </c>
      <c r="I2075" t="s">
        <v>5901</v>
      </c>
      <c r="J2075" t="s">
        <v>5902</v>
      </c>
      <c r="K2075" t="s">
        <v>5903</v>
      </c>
      <c r="L2075" t="s">
        <v>5904</v>
      </c>
      <c r="M2075" t="s">
        <v>708</v>
      </c>
      <c r="N2075" t="s">
        <v>40</v>
      </c>
      <c r="O2075">
        <v>25375</v>
      </c>
      <c r="P2075">
        <v>28234</v>
      </c>
      <c r="Q2075" t="s">
        <v>95</v>
      </c>
      <c r="R2075">
        <v>129</v>
      </c>
      <c r="S2075" s="2">
        <v>44918</v>
      </c>
      <c r="T2075" s="2">
        <v>44940</v>
      </c>
      <c r="U2075">
        <v>0</v>
      </c>
      <c r="V2075" t="s">
        <v>106</v>
      </c>
      <c r="W2075">
        <v>654</v>
      </c>
      <c r="X2075" t="s">
        <v>60</v>
      </c>
      <c r="Y2075" t="s">
        <v>45</v>
      </c>
      <c r="Z2075">
        <v>0</v>
      </c>
      <c r="AA2075">
        <v>982</v>
      </c>
      <c r="AB2075">
        <v>25759</v>
      </c>
      <c r="AC2075" t="s">
        <v>46</v>
      </c>
    </row>
    <row r="2076" spans="1:29" x14ac:dyDescent="0.3">
      <c r="A2076" s="1" t="s">
        <v>29</v>
      </c>
      <c r="B2076" t="s">
        <v>30</v>
      </c>
      <c r="C2076" t="s">
        <v>263</v>
      </c>
      <c r="D2076" t="s">
        <v>98</v>
      </c>
      <c r="E2076">
        <v>6</v>
      </c>
      <c r="F2076" t="s">
        <v>51</v>
      </c>
      <c r="G2076" t="s">
        <v>237</v>
      </c>
      <c r="H2076" t="s">
        <v>79</v>
      </c>
      <c r="I2076" t="s">
        <v>101</v>
      </c>
      <c r="J2076" t="s">
        <v>3306</v>
      </c>
      <c r="K2076" t="s">
        <v>5905</v>
      </c>
      <c r="L2076" t="s">
        <v>5906</v>
      </c>
      <c r="M2076" t="s">
        <v>825</v>
      </c>
      <c r="N2076" t="s">
        <v>84</v>
      </c>
      <c r="O2076">
        <v>4061</v>
      </c>
      <c r="P2076">
        <v>6816</v>
      </c>
      <c r="Q2076" t="s">
        <v>59</v>
      </c>
      <c r="R2076">
        <v>279</v>
      </c>
      <c r="S2076" s="2">
        <v>44668</v>
      </c>
      <c r="T2076" s="2">
        <v>44688</v>
      </c>
      <c r="U2076">
        <v>27694</v>
      </c>
      <c r="V2076" t="s">
        <v>106</v>
      </c>
      <c r="W2076">
        <v>519</v>
      </c>
      <c r="X2076" t="s">
        <v>60</v>
      </c>
      <c r="Y2076" t="s">
        <v>61</v>
      </c>
      <c r="Z2076">
        <v>0</v>
      </c>
      <c r="AA2076">
        <v>483</v>
      </c>
      <c r="AB2076">
        <v>4746</v>
      </c>
      <c r="AC2076" t="s">
        <v>107</v>
      </c>
    </row>
    <row r="2077" spans="1:29" x14ac:dyDescent="0.3">
      <c r="A2077" s="1" t="s">
        <v>47</v>
      </c>
      <c r="B2077" t="s">
        <v>108</v>
      </c>
      <c r="C2077" t="s">
        <v>109</v>
      </c>
      <c r="D2077" t="s">
        <v>236</v>
      </c>
      <c r="E2077">
        <v>2</v>
      </c>
      <c r="F2077" t="s">
        <v>64</v>
      </c>
      <c r="G2077" t="s">
        <v>258</v>
      </c>
      <c r="H2077" t="s">
        <v>35</v>
      </c>
      <c r="I2077" t="s">
        <v>238</v>
      </c>
      <c r="J2077" t="s">
        <v>4815</v>
      </c>
      <c r="K2077" t="s">
        <v>5907</v>
      </c>
      <c r="L2077" t="s">
        <v>5908</v>
      </c>
      <c r="M2077" t="s">
        <v>1278</v>
      </c>
      <c r="N2077" t="s">
        <v>94</v>
      </c>
      <c r="O2077">
        <v>10916</v>
      </c>
      <c r="P2077">
        <v>13019</v>
      </c>
      <c r="Q2077" t="s">
        <v>59</v>
      </c>
      <c r="R2077">
        <v>329</v>
      </c>
      <c r="S2077" s="2">
        <v>45035</v>
      </c>
      <c r="T2077" t="s">
        <v>42</v>
      </c>
      <c r="U2077">
        <v>18148</v>
      </c>
      <c r="V2077" t="s">
        <v>106</v>
      </c>
      <c r="W2077">
        <v>595</v>
      </c>
      <c r="X2077" t="s">
        <v>44</v>
      </c>
      <c r="Y2077" t="s">
        <v>61</v>
      </c>
      <c r="Z2077">
        <v>0</v>
      </c>
      <c r="AA2077">
        <v>42</v>
      </c>
      <c r="AB2077">
        <v>11973</v>
      </c>
      <c r="AC2077" t="s">
        <v>46</v>
      </c>
    </row>
    <row r="2078" spans="1:29" x14ac:dyDescent="0.3">
      <c r="A2078" s="1" t="s">
        <v>29</v>
      </c>
      <c r="B2078" t="s">
        <v>363</v>
      </c>
      <c r="C2078" t="s">
        <v>2024</v>
      </c>
      <c r="D2078" t="s">
        <v>178</v>
      </c>
      <c r="E2078">
        <v>4</v>
      </c>
      <c r="F2078" t="s">
        <v>186</v>
      </c>
      <c r="G2078" t="s">
        <v>187</v>
      </c>
      <c r="H2078" t="s">
        <v>79</v>
      </c>
      <c r="I2078" t="s">
        <v>434</v>
      </c>
      <c r="J2078" t="s">
        <v>1600</v>
      </c>
      <c r="K2078" t="s">
        <v>5909</v>
      </c>
      <c r="L2078" t="s">
        <v>5910</v>
      </c>
      <c r="M2078" t="s">
        <v>369</v>
      </c>
      <c r="N2078" t="s">
        <v>40</v>
      </c>
      <c r="O2078">
        <v>14348</v>
      </c>
      <c r="P2078">
        <v>18078</v>
      </c>
      <c r="Q2078" t="s">
        <v>41</v>
      </c>
      <c r="R2078">
        <v>353</v>
      </c>
      <c r="S2078" s="2">
        <v>45106</v>
      </c>
      <c r="T2078" s="2">
        <v>45121</v>
      </c>
      <c r="U2078">
        <v>0</v>
      </c>
      <c r="V2078" t="s">
        <v>71</v>
      </c>
      <c r="W2078">
        <v>576</v>
      </c>
      <c r="X2078" t="s">
        <v>60</v>
      </c>
      <c r="Y2078" t="s">
        <v>45</v>
      </c>
      <c r="Z2078">
        <v>0</v>
      </c>
      <c r="AA2078">
        <v>243</v>
      </c>
      <c r="AB2078">
        <v>15196</v>
      </c>
      <c r="AC2078" t="s">
        <v>107</v>
      </c>
    </row>
    <row r="2079" spans="1:29" x14ac:dyDescent="0.3">
      <c r="A2079" s="1" t="s">
        <v>29</v>
      </c>
      <c r="B2079" t="s">
        <v>74</v>
      </c>
      <c r="C2079" t="s">
        <v>861</v>
      </c>
      <c r="D2079" t="s">
        <v>185</v>
      </c>
      <c r="E2079">
        <v>4</v>
      </c>
      <c r="F2079" t="s">
        <v>271</v>
      </c>
      <c r="G2079" t="s">
        <v>1060</v>
      </c>
      <c r="H2079" t="s">
        <v>79</v>
      </c>
      <c r="I2079" t="s">
        <v>580</v>
      </c>
      <c r="J2079" t="s">
        <v>1652</v>
      </c>
      <c r="K2079" t="s">
        <v>5911</v>
      </c>
      <c r="L2079" t="s">
        <v>5912</v>
      </c>
      <c r="M2079" t="s">
        <v>795</v>
      </c>
      <c r="N2079" t="s">
        <v>58</v>
      </c>
      <c r="O2079">
        <v>17185</v>
      </c>
      <c r="P2079">
        <v>21580</v>
      </c>
      <c r="Q2079" t="s">
        <v>95</v>
      </c>
      <c r="R2079">
        <v>881</v>
      </c>
      <c r="S2079" s="2">
        <v>44335</v>
      </c>
      <c r="T2079" t="s">
        <v>42</v>
      </c>
      <c r="U2079">
        <v>0</v>
      </c>
      <c r="V2079" t="s">
        <v>71</v>
      </c>
      <c r="W2079">
        <v>800</v>
      </c>
      <c r="X2079" t="s">
        <v>44</v>
      </c>
      <c r="Y2079" t="s">
        <v>72</v>
      </c>
      <c r="Z2079">
        <v>3645</v>
      </c>
      <c r="AA2079">
        <v>823</v>
      </c>
      <c r="AB2079">
        <v>19090</v>
      </c>
      <c r="AC2079" t="s">
        <v>46</v>
      </c>
    </row>
    <row r="2080" spans="1:29" x14ac:dyDescent="0.3">
      <c r="A2080" s="1" t="s">
        <v>47</v>
      </c>
      <c r="B2080" t="s">
        <v>234</v>
      </c>
      <c r="C2080" t="s">
        <v>235</v>
      </c>
      <c r="D2080" t="s">
        <v>98</v>
      </c>
      <c r="E2080">
        <v>9</v>
      </c>
      <c r="F2080" t="s">
        <v>99</v>
      </c>
      <c r="G2080" t="s">
        <v>529</v>
      </c>
      <c r="H2080" t="s">
        <v>35</v>
      </c>
      <c r="I2080" t="s">
        <v>2028</v>
      </c>
      <c r="J2080" t="s">
        <v>5913</v>
      </c>
      <c r="K2080" t="s">
        <v>5914</v>
      </c>
      <c r="L2080" t="s">
        <v>5915</v>
      </c>
      <c r="M2080" t="s">
        <v>984</v>
      </c>
      <c r="N2080" t="s">
        <v>58</v>
      </c>
      <c r="O2080">
        <v>22357</v>
      </c>
      <c r="P2080">
        <v>25387</v>
      </c>
      <c r="Q2080" t="s">
        <v>41</v>
      </c>
      <c r="R2080">
        <v>85</v>
      </c>
      <c r="S2080" s="2">
        <v>44689</v>
      </c>
      <c r="T2080" s="2">
        <v>44714</v>
      </c>
      <c r="U2080">
        <v>0</v>
      </c>
      <c r="V2080" t="s">
        <v>106</v>
      </c>
      <c r="W2080">
        <v>472</v>
      </c>
      <c r="X2080" t="s">
        <v>60</v>
      </c>
      <c r="Y2080" t="s">
        <v>45</v>
      </c>
      <c r="Z2080">
        <v>4880</v>
      </c>
      <c r="AA2080">
        <v>528</v>
      </c>
      <c r="AB2080">
        <v>23150</v>
      </c>
      <c r="AC2080" t="s">
        <v>73</v>
      </c>
    </row>
    <row r="2081" spans="1:29" x14ac:dyDescent="0.3">
      <c r="A2081" s="1" t="s">
        <v>47</v>
      </c>
      <c r="B2081" t="s">
        <v>117</v>
      </c>
      <c r="C2081" t="s">
        <v>865</v>
      </c>
      <c r="D2081" t="s">
        <v>50</v>
      </c>
      <c r="E2081">
        <v>4</v>
      </c>
      <c r="F2081" t="s">
        <v>186</v>
      </c>
      <c r="G2081" t="s">
        <v>620</v>
      </c>
      <c r="H2081" t="s">
        <v>79</v>
      </c>
      <c r="I2081" t="s">
        <v>412</v>
      </c>
      <c r="J2081" t="s">
        <v>2875</v>
      </c>
      <c r="K2081" t="s">
        <v>5916</v>
      </c>
      <c r="L2081" t="s">
        <v>5917</v>
      </c>
      <c r="M2081" t="s">
        <v>1484</v>
      </c>
      <c r="N2081" t="s">
        <v>94</v>
      </c>
      <c r="O2081">
        <v>3715</v>
      </c>
      <c r="P2081">
        <v>8429</v>
      </c>
      <c r="Q2081" t="s">
        <v>59</v>
      </c>
      <c r="R2081">
        <v>947</v>
      </c>
      <c r="S2081" s="2">
        <v>44560</v>
      </c>
      <c r="T2081" s="2">
        <v>44585</v>
      </c>
      <c r="U2081">
        <v>34466</v>
      </c>
      <c r="V2081" t="s">
        <v>85</v>
      </c>
      <c r="W2081">
        <v>505</v>
      </c>
      <c r="X2081" t="s">
        <v>60</v>
      </c>
      <c r="Y2081" t="s">
        <v>45</v>
      </c>
      <c r="Z2081">
        <v>0</v>
      </c>
      <c r="AA2081">
        <v>758</v>
      </c>
      <c r="AB2081">
        <v>4864</v>
      </c>
      <c r="AC2081" t="s">
        <v>107</v>
      </c>
    </row>
    <row r="2082" spans="1:29" x14ac:dyDescent="0.3">
      <c r="A2082" s="1" t="s">
        <v>47</v>
      </c>
      <c r="B2082" t="s">
        <v>161</v>
      </c>
      <c r="C2082" t="s">
        <v>4191</v>
      </c>
      <c r="D2082" t="s">
        <v>50</v>
      </c>
      <c r="E2082">
        <v>9</v>
      </c>
      <c r="F2082" t="s">
        <v>64</v>
      </c>
      <c r="G2082" t="s">
        <v>65</v>
      </c>
      <c r="H2082" t="s">
        <v>35</v>
      </c>
      <c r="I2082" t="s">
        <v>2360</v>
      </c>
      <c r="J2082" t="s">
        <v>5918</v>
      </c>
      <c r="K2082" t="s">
        <v>5919</v>
      </c>
      <c r="L2082" t="s">
        <v>5920</v>
      </c>
      <c r="M2082" t="s">
        <v>2373</v>
      </c>
      <c r="N2082" t="s">
        <v>84</v>
      </c>
      <c r="O2082">
        <v>4478</v>
      </c>
      <c r="P2082">
        <v>8113</v>
      </c>
      <c r="Q2082" t="s">
        <v>95</v>
      </c>
      <c r="R2082">
        <v>278</v>
      </c>
      <c r="S2082" s="2">
        <v>45345</v>
      </c>
      <c r="T2082" t="s">
        <v>42</v>
      </c>
      <c r="U2082">
        <v>0</v>
      </c>
      <c r="V2082" t="s">
        <v>71</v>
      </c>
      <c r="W2082">
        <v>684</v>
      </c>
      <c r="X2082" t="s">
        <v>44</v>
      </c>
      <c r="Y2082" t="s">
        <v>45</v>
      </c>
      <c r="Z2082">
        <v>0</v>
      </c>
      <c r="AA2082">
        <v>576</v>
      </c>
      <c r="AB2082">
        <v>7648</v>
      </c>
      <c r="AC2082" t="s">
        <v>73</v>
      </c>
    </row>
    <row r="2083" spans="1:29" x14ac:dyDescent="0.3">
      <c r="A2083" s="1" t="s">
        <v>29</v>
      </c>
      <c r="B2083" t="s">
        <v>62</v>
      </c>
      <c r="C2083" t="s">
        <v>462</v>
      </c>
      <c r="D2083" t="s">
        <v>138</v>
      </c>
      <c r="E2083">
        <v>5</v>
      </c>
      <c r="F2083" t="s">
        <v>99</v>
      </c>
      <c r="G2083" t="s">
        <v>100</v>
      </c>
      <c r="H2083" t="s">
        <v>79</v>
      </c>
      <c r="I2083" t="s">
        <v>3897</v>
      </c>
      <c r="J2083" t="s">
        <v>807</v>
      </c>
      <c r="K2083" t="s">
        <v>5921</v>
      </c>
      <c r="L2083" t="s">
        <v>5922</v>
      </c>
      <c r="M2083" t="s">
        <v>362</v>
      </c>
      <c r="N2083" t="s">
        <v>94</v>
      </c>
      <c r="O2083">
        <v>23412</v>
      </c>
      <c r="P2083">
        <v>26028</v>
      </c>
      <c r="Q2083" t="s">
        <v>41</v>
      </c>
      <c r="R2083">
        <v>393</v>
      </c>
      <c r="S2083" s="2">
        <v>45227</v>
      </c>
      <c r="T2083" t="s">
        <v>42</v>
      </c>
      <c r="U2083">
        <v>0</v>
      </c>
      <c r="V2083" t="s">
        <v>106</v>
      </c>
      <c r="W2083">
        <v>765</v>
      </c>
      <c r="X2083" t="s">
        <v>44</v>
      </c>
      <c r="Y2083" t="s">
        <v>72</v>
      </c>
      <c r="Z2083">
        <v>0</v>
      </c>
      <c r="AA2083">
        <v>216</v>
      </c>
      <c r="AB2083">
        <v>23891</v>
      </c>
      <c r="AC2083" t="s">
        <v>107</v>
      </c>
    </row>
    <row r="2084" spans="1:29" x14ac:dyDescent="0.3">
      <c r="A2084" s="1" t="s">
        <v>29</v>
      </c>
      <c r="B2084" t="s">
        <v>327</v>
      </c>
      <c r="C2084" t="s">
        <v>2243</v>
      </c>
      <c r="D2084" t="s">
        <v>98</v>
      </c>
      <c r="E2084">
        <v>1</v>
      </c>
      <c r="F2084" t="s">
        <v>186</v>
      </c>
      <c r="G2084" t="s">
        <v>463</v>
      </c>
      <c r="H2084" t="s">
        <v>35</v>
      </c>
      <c r="I2084" t="s">
        <v>1960</v>
      </c>
      <c r="J2084" t="s">
        <v>3514</v>
      </c>
      <c r="K2084" t="s">
        <v>5923</v>
      </c>
      <c r="L2084" t="s">
        <v>5924</v>
      </c>
      <c r="M2084" t="s">
        <v>999</v>
      </c>
      <c r="N2084" t="s">
        <v>84</v>
      </c>
      <c r="O2084">
        <v>4871</v>
      </c>
      <c r="P2084">
        <v>7400</v>
      </c>
      <c r="Q2084" t="s">
        <v>95</v>
      </c>
      <c r="R2084">
        <v>933</v>
      </c>
      <c r="S2084" s="2">
        <v>44421</v>
      </c>
      <c r="T2084" t="s">
        <v>42</v>
      </c>
      <c r="U2084">
        <v>0</v>
      </c>
      <c r="V2084" t="s">
        <v>106</v>
      </c>
      <c r="W2084">
        <v>427</v>
      </c>
      <c r="X2084" t="s">
        <v>44</v>
      </c>
      <c r="Y2084" t="s">
        <v>61</v>
      </c>
      <c r="Z2084">
        <v>0</v>
      </c>
      <c r="AA2084">
        <v>827</v>
      </c>
      <c r="AB2084">
        <v>6928</v>
      </c>
      <c r="AC2084" t="s">
        <v>46</v>
      </c>
    </row>
    <row r="2085" spans="1:29" x14ac:dyDescent="0.3">
      <c r="A2085" s="1" t="s">
        <v>29</v>
      </c>
      <c r="B2085" t="s">
        <v>62</v>
      </c>
      <c r="C2085" t="s">
        <v>4252</v>
      </c>
      <c r="D2085" t="s">
        <v>32</v>
      </c>
      <c r="E2085">
        <v>3</v>
      </c>
      <c r="F2085" t="s">
        <v>33</v>
      </c>
      <c r="G2085" t="s">
        <v>848</v>
      </c>
      <c r="H2085" t="s">
        <v>79</v>
      </c>
      <c r="I2085" t="s">
        <v>140</v>
      </c>
      <c r="J2085" t="s">
        <v>610</v>
      </c>
      <c r="K2085" t="s">
        <v>5925</v>
      </c>
      <c r="L2085" t="s">
        <v>5926</v>
      </c>
      <c r="M2085" t="s">
        <v>404</v>
      </c>
      <c r="N2085" t="s">
        <v>40</v>
      </c>
      <c r="O2085">
        <v>21070</v>
      </c>
      <c r="P2085">
        <v>25209</v>
      </c>
      <c r="Q2085" t="s">
        <v>41</v>
      </c>
      <c r="R2085">
        <v>31</v>
      </c>
      <c r="S2085" s="2">
        <v>44733</v>
      </c>
      <c r="T2085" t="s">
        <v>42</v>
      </c>
      <c r="U2085">
        <v>0</v>
      </c>
      <c r="V2085" t="s">
        <v>106</v>
      </c>
      <c r="W2085">
        <v>548</v>
      </c>
      <c r="X2085" t="s">
        <v>44</v>
      </c>
      <c r="Y2085" t="s">
        <v>72</v>
      </c>
      <c r="Z2085">
        <v>0</v>
      </c>
      <c r="AA2085">
        <v>867</v>
      </c>
      <c r="AB2085">
        <v>24484</v>
      </c>
      <c r="AC2085" t="s">
        <v>73</v>
      </c>
    </row>
    <row r="2086" spans="1:29" x14ac:dyDescent="0.3">
      <c r="A2086" s="1" t="s">
        <v>47</v>
      </c>
      <c r="B2086" t="s">
        <v>117</v>
      </c>
      <c r="C2086" t="s">
        <v>118</v>
      </c>
      <c r="D2086" t="s">
        <v>110</v>
      </c>
      <c r="E2086">
        <v>9</v>
      </c>
      <c r="F2086" t="s">
        <v>64</v>
      </c>
      <c r="G2086" t="s">
        <v>1599</v>
      </c>
      <c r="H2086" t="s">
        <v>79</v>
      </c>
      <c r="I2086" t="s">
        <v>990</v>
      </c>
      <c r="J2086" t="s">
        <v>553</v>
      </c>
      <c r="K2086" t="s">
        <v>5927</v>
      </c>
      <c r="L2086" t="s">
        <v>5928</v>
      </c>
      <c r="M2086" t="s">
        <v>868</v>
      </c>
      <c r="N2086" t="s">
        <v>94</v>
      </c>
      <c r="O2086">
        <v>11877</v>
      </c>
      <c r="P2086">
        <v>16504</v>
      </c>
      <c r="Q2086" t="s">
        <v>41</v>
      </c>
      <c r="R2086">
        <v>731</v>
      </c>
      <c r="S2086" s="2">
        <v>44952</v>
      </c>
      <c r="T2086" t="s">
        <v>42</v>
      </c>
      <c r="U2086">
        <v>0</v>
      </c>
      <c r="V2086" t="s">
        <v>106</v>
      </c>
      <c r="W2086">
        <v>698</v>
      </c>
      <c r="X2086" t="s">
        <v>44</v>
      </c>
      <c r="Y2086" t="s">
        <v>45</v>
      </c>
      <c r="Z2086">
        <v>0</v>
      </c>
      <c r="AA2086">
        <v>915</v>
      </c>
      <c r="AB2086">
        <v>13975</v>
      </c>
      <c r="AC2086" t="s">
        <v>46</v>
      </c>
    </row>
    <row r="2087" spans="1:29" x14ac:dyDescent="0.3">
      <c r="A2087" s="1" t="s">
        <v>47</v>
      </c>
      <c r="B2087" t="s">
        <v>145</v>
      </c>
      <c r="C2087" t="s">
        <v>3466</v>
      </c>
      <c r="D2087" t="s">
        <v>178</v>
      </c>
      <c r="E2087">
        <v>5</v>
      </c>
      <c r="F2087" t="s">
        <v>186</v>
      </c>
      <c r="G2087" t="s">
        <v>535</v>
      </c>
      <c r="H2087" t="s">
        <v>79</v>
      </c>
      <c r="I2087" t="s">
        <v>4642</v>
      </c>
      <c r="J2087" t="s">
        <v>1722</v>
      </c>
      <c r="K2087" t="s">
        <v>5929</v>
      </c>
      <c r="L2087" t="s">
        <v>5930</v>
      </c>
      <c r="M2087" t="s">
        <v>2459</v>
      </c>
      <c r="N2087" t="s">
        <v>94</v>
      </c>
      <c r="O2087">
        <v>14187</v>
      </c>
      <c r="P2087">
        <v>16917</v>
      </c>
      <c r="Q2087" t="s">
        <v>41</v>
      </c>
      <c r="R2087">
        <v>343</v>
      </c>
      <c r="S2087" s="2">
        <v>44451</v>
      </c>
      <c r="T2087" s="2">
        <v>44463</v>
      </c>
      <c r="U2087">
        <v>0</v>
      </c>
      <c r="V2087" t="s">
        <v>85</v>
      </c>
      <c r="W2087">
        <v>588</v>
      </c>
      <c r="X2087" t="s">
        <v>60</v>
      </c>
      <c r="Y2087" t="s">
        <v>72</v>
      </c>
      <c r="Z2087">
        <v>0</v>
      </c>
      <c r="AA2087">
        <v>267</v>
      </c>
      <c r="AB2087">
        <v>14243</v>
      </c>
      <c r="AC2087" t="s">
        <v>46</v>
      </c>
    </row>
    <row r="2088" spans="1:29" x14ac:dyDescent="0.3">
      <c r="A2088" s="1" t="s">
        <v>47</v>
      </c>
      <c r="B2088" t="s">
        <v>145</v>
      </c>
      <c r="C2088" t="s">
        <v>528</v>
      </c>
      <c r="D2088" t="s">
        <v>169</v>
      </c>
      <c r="E2088">
        <v>5</v>
      </c>
      <c r="F2088" t="s">
        <v>33</v>
      </c>
      <c r="G2088" t="s">
        <v>34</v>
      </c>
      <c r="H2088" t="s">
        <v>35</v>
      </c>
      <c r="I2088" t="s">
        <v>210</v>
      </c>
      <c r="J2088" t="s">
        <v>1792</v>
      </c>
      <c r="K2088" t="s">
        <v>5931</v>
      </c>
      <c r="L2088" t="s">
        <v>5932</v>
      </c>
      <c r="M2088" t="s">
        <v>2358</v>
      </c>
      <c r="N2088" t="s">
        <v>94</v>
      </c>
      <c r="O2088">
        <v>3807</v>
      </c>
      <c r="P2088">
        <v>5872</v>
      </c>
      <c r="Q2088" t="s">
        <v>41</v>
      </c>
      <c r="R2088">
        <v>688</v>
      </c>
      <c r="S2088" s="2">
        <v>44541</v>
      </c>
      <c r="T2088" s="2">
        <v>44548</v>
      </c>
      <c r="U2088">
        <v>0</v>
      </c>
      <c r="V2088" t="s">
        <v>85</v>
      </c>
      <c r="W2088">
        <v>452</v>
      </c>
      <c r="X2088" t="s">
        <v>60</v>
      </c>
      <c r="Y2088" t="s">
        <v>72</v>
      </c>
      <c r="Z2088">
        <v>0</v>
      </c>
      <c r="AA2088">
        <v>780</v>
      </c>
      <c r="AB2088">
        <v>4039</v>
      </c>
      <c r="AC2088" t="s">
        <v>46</v>
      </c>
    </row>
    <row r="2089" spans="1:29" x14ac:dyDescent="0.3">
      <c r="A2089" s="1" t="s">
        <v>47</v>
      </c>
      <c r="B2089" t="s">
        <v>176</v>
      </c>
      <c r="C2089" t="s">
        <v>1666</v>
      </c>
      <c r="D2089" t="s">
        <v>110</v>
      </c>
      <c r="E2089">
        <v>3</v>
      </c>
      <c r="F2089" t="s">
        <v>51</v>
      </c>
      <c r="G2089" t="s">
        <v>1427</v>
      </c>
      <c r="H2089" t="s">
        <v>35</v>
      </c>
      <c r="I2089" t="s">
        <v>1705</v>
      </c>
      <c r="J2089" t="s">
        <v>2059</v>
      </c>
      <c r="K2089" t="s">
        <v>5933</v>
      </c>
      <c r="L2089" t="s">
        <v>5934</v>
      </c>
      <c r="M2089" t="s">
        <v>183</v>
      </c>
      <c r="N2089" t="s">
        <v>58</v>
      </c>
      <c r="O2089">
        <v>5049</v>
      </c>
      <c r="P2089">
        <v>8186</v>
      </c>
      <c r="Q2089" t="s">
        <v>95</v>
      </c>
      <c r="R2089">
        <v>909</v>
      </c>
      <c r="S2089" s="2">
        <v>45119</v>
      </c>
      <c r="T2089" s="2">
        <v>45130</v>
      </c>
      <c r="U2089">
        <v>0</v>
      </c>
      <c r="V2089" t="s">
        <v>71</v>
      </c>
      <c r="W2089">
        <v>773</v>
      </c>
      <c r="X2089" t="s">
        <v>60</v>
      </c>
      <c r="Y2089" t="s">
        <v>72</v>
      </c>
      <c r="Z2089">
        <v>1632</v>
      </c>
      <c r="AA2089">
        <v>358</v>
      </c>
      <c r="AB2089">
        <v>5585</v>
      </c>
      <c r="AC2089" t="s">
        <v>73</v>
      </c>
    </row>
    <row r="2090" spans="1:29" x14ac:dyDescent="0.3">
      <c r="A2090" s="1" t="s">
        <v>29</v>
      </c>
      <c r="B2090" t="s">
        <v>228</v>
      </c>
      <c r="C2090" t="s">
        <v>1185</v>
      </c>
      <c r="D2090" t="s">
        <v>138</v>
      </c>
      <c r="E2090">
        <v>5</v>
      </c>
      <c r="F2090" t="s">
        <v>99</v>
      </c>
      <c r="G2090" t="s">
        <v>1638</v>
      </c>
      <c r="H2090" t="s">
        <v>35</v>
      </c>
      <c r="I2090" t="s">
        <v>502</v>
      </c>
      <c r="J2090" t="s">
        <v>5432</v>
      </c>
      <c r="K2090" t="s">
        <v>5935</v>
      </c>
      <c r="L2090" t="s">
        <v>5936</v>
      </c>
      <c r="M2090" t="s">
        <v>473</v>
      </c>
      <c r="N2090" t="s">
        <v>40</v>
      </c>
      <c r="O2090">
        <v>11446</v>
      </c>
      <c r="P2090">
        <v>16424</v>
      </c>
      <c r="Q2090" t="s">
        <v>95</v>
      </c>
      <c r="R2090">
        <v>529</v>
      </c>
      <c r="S2090" s="2">
        <v>45228</v>
      </c>
      <c r="T2090" t="s">
        <v>42</v>
      </c>
      <c r="U2090">
        <v>0</v>
      </c>
      <c r="V2090" t="s">
        <v>43</v>
      </c>
      <c r="W2090">
        <v>567</v>
      </c>
      <c r="X2090" t="s">
        <v>44</v>
      </c>
      <c r="Y2090" t="s">
        <v>61</v>
      </c>
      <c r="Z2090">
        <v>0</v>
      </c>
      <c r="AA2090">
        <v>363</v>
      </c>
      <c r="AB2090">
        <v>14012</v>
      </c>
      <c r="AC2090" t="s">
        <v>46</v>
      </c>
    </row>
    <row r="2091" spans="1:29" x14ac:dyDescent="0.3">
      <c r="A2091" s="1" t="s">
        <v>29</v>
      </c>
      <c r="B2091" t="s">
        <v>393</v>
      </c>
      <c r="C2091" t="s">
        <v>1262</v>
      </c>
      <c r="D2091" t="s">
        <v>352</v>
      </c>
      <c r="E2091">
        <v>5</v>
      </c>
      <c r="F2091" t="s">
        <v>99</v>
      </c>
      <c r="G2091" t="s">
        <v>529</v>
      </c>
      <c r="H2091" t="s">
        <v>79</v>
      </c>
      <c r="I2091" t="s">
        <v>668</v>
      </c>
      <c r="J2091" t="s">
        <v>90</v>
      </c>
      <c r="K2091" t="s">
        <v>5937</v>
      </c>
      <c r="L2091" t="s">
        <v>5938</v>
      </c>
      <c r="M2091" t="s">
        <v>1244</v>
      </c>
      <c r="N2091" t="s">
        <v>40</v>
      </c>
      <c r="O2091">
        <v>8891</v>
      </c>
      <c r="P2091">
        <v>13732</v>
      </c>
      <c r="Q2091" t="s">
        <v>41</v>
      </c>
      <c r="R2091">
        <v>137</v>
      </c>
      <c r="S2091" s="2">
        <v>44988</v>
      </c>
      <c r="T2091" t="s">
        <v>42</v>
      </c>
      <c r="U2091">
        <v>0</v>
      </c>
      <c r="V2091" t="s">
        <v>43</v>
      </c>
      <c r="W2091">
        <v>718</v>
      </c>
      <c r="X2091" t="s">
        <v>44</v>
      </c>
      <c r="Y2091" t="s">
        <v>45</v>
      </c>
      <c r="Z2091">
        <v>0</v>
      </c>
      <c r="AA2091">
        <v>720</v>
      </c>
      <c r="AB2091">
        <v>13304</v>
      </c>
      <c r="AC2091" t="s">
        <v>73</v>
      </c>
    </row>
    <row r="2092" spans="1:29" x14ac:dyDescent="0.3">
      <c r="A2092" s="1" t="s">
        <v>29</v>
      </c>
      <c r="B2092" t="s">
        <v>30</v>
      </c>
      <c r="C2092" t="s">
        <v>263</v>
      </c>
      <c r="D2092" t="s">
        <v>387</v>
      </c>
      <c r="E2092">
        <v>9</v>
      </c>
      <c r="F2092" t="s">
        <v>120</v>
      </c>
      <c r="G2092" t="s">
        <v>489</v>
      </c>
      <c r="H2092" t="s">
        <v>35</v>
      </c>
      <c r="I2092" t="s">
        <v>4882</v>
      </c>
      <c r="J2092" t="s">
        <v>4840</v>
      </c>
      <c r="K2092">
        <v>6951501216</v>
      </c>
      <c r="L2092" t="s">
        <v>5939</v>
      </c>
      <c r="M2092" t="s">
        <v>1395</v>
      </c>
      <c r="N2092" t="s">
        <v>94</v>
      </c>
      <c r="O2092">
        <v>9993</v>
      </c>
      <c r="P2092">
        <v>12989</v>
      </c>
      <c r="Q2092" t="s">
        <v>41</v>
      </c>
      <c r="R2092">
        <v>226</v>
      </c>
      <c r="S2092" s="2">
        <v>45014</v>
      </c>
      <c r="T2092" s="2">
        <v>45041</v>
      </c>
      <c r="U2092">
        <v>0</v>
      </c>
      <c r="V2092" t="s">
        <v>85</v>
      </c>
      <c r="W2092">
        <v>578</v>
      </c>
      <c r="X2092" t="s">
        <v>60</v>
      </c>
      <c r="Y2092" t="s">
        <v>72</v>
      </c>
      <c r="Z2092">
        <v>0</v>
      </c>
      <c r="AA2092">
        <v>154</v>
      </c>
      <c r="AB2092">
        <v>11362</v>
      </c>
      <c r="AC2092" t="s">
        <v>46</v>
      </c>
    </row>
    <row r="2093" spans="1:29" x14ac:dyDescent="0.3">
      <c r="A2093" s="1" t="s">
        <v>47</v>
      </c>
      <c r="B2093" t="s">
        <v>592</v>
      </c>
      <c r="C2093" t="s">
        <v>2303</v>
      </c>
      <c r="D2093" t="s">
        <v>352</v>
      </c>
      <c r="E2093">
        <v>2</v>
      </c>
      <c r="F2093" t="s">
        <v>129</v>
      </c>
      <c r="G2093" t="s">
        <v>944</v>
      </c>
      <c r="H2093" t="s">
        <v>79</v>
      </c>
      <c r="I2093" t="s">
        <v>36</v>
      </c>
      <c r="J2093" t="s">
        <v>5940</v>
      </c>
      <c r="K2093" t="s">
        <v>5941</v>
      </c>
      <c r="L2093" t="s">
        <v>5942</v>
      </c>
      <c r="M2093" t="s">
        <v>1948</v>
      </c>
      <c r="N2093" t="s">
        <v>84</v>
      </c>
      <c r="O2093">
        <v>6981</v>
      </c>
      <c r="P2093">
        <v>9901</v>
      </c>
      <c r="Q2093" t="s">
        <v>41</v>
      </c>
      <c r="R2093">
        <v>264</v>
      </c>
      <c r="S2093" s="2">
        <v>44788</v>
      </c>
      <c r="T2093" t="s">
        <v>42</v>
      </c>
      <c r="U2093">
        <v>0</v>
      </c>
      <c r="V2093" t="s">
        <v>43</v>
      </c>
      <c r="W2093">
        <v>649</v>
      </c>
      <c r="X2093" t="s">
        <v>44</v>
      </c>
      <c r="Y2093" t="s">
        <v>61</v>
      </c>
      <c r="Z2093">
        <v>0</v>
      </c>
      <c r="AA2093">
        <v>833</v>
      </c>
      <c r="AB2093">
        <v>8049</v>
      </c>
      <c r="AC2093" t="s">
        <v>107</v>
      </c>
    </row>
    <row r="2094" spans="1:29" x14ac:dyDescent="0.3">
      <c r="A2094" s="1" t="s">
        <v>47</v>
      </c>
      <c r="B2094" t="s">
        <v>592</v>
      </c>
      <c r="C2094" t="s">
        <v>1444</v>
      </c>
      <c r="D2094" t="s">
        <v>128</v>
      </c>
      <c r="E2094">
        <v>2</v>
      </c>
      <c r="F2094" t="s">
        <v>51</v>
      </c>
      <c r="G2094" t="s">
        <v>1069</v>
      </c>
      <c r="H2094" t="s">
        <v>35</v>
      </c>
      <c r="I2094" t="s">
        <v>1625</v>
      </c>
      <c r="J2094" t="s">
        <v>576</v>
      </c>
      <c r="K2094" t="s">
        <v>5943</v>
      </c>
      <c r="L2094" t="s">
        <v>5944</v>
      </c>
      <c r="M2094" t="s">
        <v>1151</v>
      </c>
      <c r="N2094" t="s">
        <v>94</v>
      </c>
      <c r="O2094">
        <v>8103</v>
      </c>
      <c r="P2094">
        <v>11359</v>
      </c>
      <c r="Q2094" t="s">
        <v>41</v>
      </c>
      <c r="R2094">
        <v>984</v>
      </c>
      <c r="S2094" s="2">
        <v>44529</v>
      </c>
      <c r="T2094" s="2">
        <v>44559</v>
      </c>
      <c r="U2094">
        <v>0</v>
      </c>
      <c r="V2094" t="s">
        <v>43</v>
      </c>
      <c r="W2094">
        <v>677</v>
      </c>
      <c r="X2094" t="s">
        <v>60</v>
      </c>
      <c r="Y2094" t="s">
        <v>61</v>
      </c>
      <c r="Z2094">
        <v>0</v>
      </c>
      <c r="AA2094">
        <v>567</v>
      </c>
      <c r="AB2094">
        <v>11041</v>
      </c>
      <c r="AC2094" t="s">
        <v>73</v>
      </c>
    </row>
    <row r="2095" spans="1:29" x14ac:dyDescent="0.3">
      <c r="A2095" s="1" t="s">
        <v>47</v>
      </c>
      <c r="B2095" t="s">
        <v>176</v>
      </c>
      <c r="C2095" t="s">
        <v>1655</v>
      </c>
      <c r="D2095" t="s">
        <v>257</v>
      </c>
      <c r="E2095">
        <v>8</v>
      </c>
      <c r="F2095" t="s">
        <v>221</v>
      </c>
      <c r="G2095" t="s">
        <v>667</v>
      </c>
      <c r="H2095" t="s">
        <v>79</v>
      </c>
      <c r="I2095" t="s">
        <v>4035</v>
      </c>
      <c r="J2095" t="s">
        <v>2799</v>
      </c>
      <c r="K2095" t="s">
        <v>5945</v>
      </c>
      <c r="L2095" t="s">
        <v>5946</v>
      </c>
      <c r="M2095" t="s">
        <v>426</v>
      </c>
      <c r="N2095" t="s">
        <v>94</v>
      </c>
      <c r="O2095">
        <v>18290</v>
      </c>
      <c r="P2095">
        <v>20786</v>
      </c>
      <c r="Q2095" t="s">
        <v>41</v>
      </c>
      <c r="R2095">
        <v>623</v>
      </c>
      <c r="S2095" s="2">
        <v>44562</v>
      </c>
      <c r="T2095" s="2">
        <v>44583</v>
      </c>
      <c r="U2095">
        <v>0</v>
      </c>
      <c r="V2095" t="s">
        <v>106</v>
      </c>
      <c r="W2095">
        <v>518</v>
      </c>
      <c r="X2095" t="s">
        <v>60</v>
      </c>
      <c r="Y2095" t="s">
        <v>61</v>
      </c>
      <c r="Z2095">
        <v>0</v>
      </c>
      <c r="AA2095">
        <v>732</v>
      </c>
      <c r="AB2095">
        <v>19386</v>
      </c>
      <c r="AC2095" t="s">
        <v>73</v>
      </c>
    </row>
    <row r="2096" spans="1:29" x14ac:dyDescent="0.3">
      <c r="A2096" s="1" t="s">
        <v>47</v>
      </c>
      <c r="B2096" t="s">
        <v>136</v>
      </c>
      <c r="C2096" t="s">
        <v>641</v>
      </c>
      <c r="D2096" t="s">
        <v>32</v>
      </c>
      <c r="E2096">
        <v>2</v>
      </c>
      <c r="F2096" t="s">
        <v>129</v>
      </c>
      <c r="G2096" t="s">
        <v>574</v>
      </c>
      <c r="H2096" t="s">
        <v>79</v>
      </c>
      <c r="I2096" t="s">
        <v>906</v>
      </c>
      <c r="J2096" t="s">
        <v>1076</v>
      </c>
      <c r="K2096" t="s">
        <v>5947</v>
      </c>
      <c r="L2096" t="s">
        <v>5948</v>
      </c>
      <c r="M2096" t="s">
        <v>2086</v>
      </c>
      <c r="N2096" t="s">
        <v>58</v>
      </c>
      <c r="O2096">
        <v>20253</v>
      </c>
      <c r="P2096">
        <v>24694</v>
      </c>
      <c r="Q2096" t="s">
        <v>95</v>
      </c>
      <c r="R2096">
        <v>30</v>
      </c>
      <c r="S2096" s="2">
        <v>45362</v>
      </c>
      <c r="T2096" s="2">
        <v>45375</v>
      </c>
      <c r="U2096">
        <v>0</v>
      </c>
      <c r="V2096" t="s">
        <v>71</v>
      </c>
      <c r="W2096">
        <v>795</v>
      </c>
      <c r="X2096" t="s">
        <v>60</v>
      </c>
      <c r="Y2096" t="s">
        <v>45</v>
      </c>
      <c r="Z2096">
        <v>3026</v>
      </c>
      <c r="AA2096">
        <v>766</v>
      </c>
      <c r="AB2096">
        <v>22497</v>
      </c>
      <c r="AC2096" t="s">
        <v>46</v>
      </c>
    </row>
    <row r="2097" spans="1:29" x14ac:dyDescent="0.3">
      <c r="A2097" s="1" t="s">
        <v>47</v>
      </c>
      <c r="B2097" t="s">
        <v>48</v>
      </c>
      <c r="C2097" t="s">
        <v>1355</v>
      </c>
      <c r="D2097" t="s">
        <v>178</v>
      </c>
      <c r="E2097">
        <v>4</v>
      </c>
      <c r="F2097" t="s">
        <v>129</v>
      </c>
      <c r="G2097" t="s">
        <v>298</v>
      </c>
      <c r="H2097" t="s">
        <v>35</v>
      </c>
      <c r="I2097" t="s">
        <v>2221</v>
      </c>
      <c r="J2097" t="s">
        <v>3348</v>
      </c>
      <c r="K2097" t="s">
        <v>5949</v>
      </c>
      <c r="L2097" t="s">
        <v>5950</v>
      </c>
      <c r="M2097" t="s">
        <v>1240</v>
      </c>
      <c r="N2097" t="s">
        <v>84</v>
      </c>
      <c r="O2097">
        <v>18059</v>
      </c>
      <c r="P2097">
        <v>21719</v>
      </c>
      <c r="Q2097" t="s">
        <v>95</v>
      </c>
      <c r="R2097">
        <v>534</v>
      </c>
      <c r="S2097" s="2">
        <v>44383</v>
      </c>
      <c r="T2097" t="s">
        <v>42</v>
      </c>
      <c r="U2097">
        <v>0</v>
      </c>
      <c r="V2097" t="s">
        <v>85</v>
      </c>
      <c r="W2097">
        <v>499</v>
      </c>
      <c r="X2097" t="s">
        <v>44</v>
      </c>
      <c r="Y2097" t="s">
        <v>72</v>
      </c>
      <c r="Z2097">
        <v>0</v>
      </c>
      <c r="AA2097">
        <v>476</v>
      </c>
      <c r="AB2097">
        <v>19645</v>
      </c>
      <c r="AC2097" t="s">
        <v>107</v>
      </c>
    </row>
    <row r="2098" spans="1:29" x14ac:dyDescent="0.3">
      <c r="A2098" s="1" t="s">
        <v>29</v>
      </c>
      <c r="B2098" t="s">
        <v>86</v>
      </c>
      <c r="C2098" t="s">
        <v>1109</v>
      </c>
      <c r="D2098" t="s">
        <v>50</v>
      </c>
      <c r="E2098">
        <v>3</v>
      </c>
      <c r="F2098" t="s">
        <v>99</v>
      </c>
      <c r="G2098" t="s">
        <v>724</v>
      </c>
      <c r="H2098" t="s">
        <v>79</v>
      </c>
      <c r="I2098" t="s">
        <v>1379</v>
      </c>
      <c r="J2098" t="s">
        <v>560</v>
      </c>
      <c r="K2098" t="s">
        <v>5951</v>
      </c>
      <c r="L2098" t="s">
        <v>5952</v>
      </c>
      <c r="M2098" t="s">
        <v>1597</v>
      </c>
      <c r="N2098" t="s">
        <v>84</v>
      </c>
      <c r="O2098">
        <v>12608</v>
      </c>
      <c r="P2098">
        <v>15004</v>
      </c>
      <c r="Q2098" t="s">
        <v>95</v>
      </c>
      <c r="R2098">
        <v>700</v>
      </c>
      <c r="S2098" s="2">
        <v>44753</v>
      </c>
      <c r="T2098" t="s">
        <v>42</v>
      </c>
      <c r="U2098">
        <v>0</v>
      </c>
      <c r="V2098" t="s">
        <v>43</v>
      </c>
      <c r="W2098">
        <v>834</v>
      </c>
      <c r="X2098" t="s">
        <v>44</v>
      </c>
      <c r="Y2098" t="s">
        <v>61</v>
      </c>
      <c r="Z2098">
        <v>0</v>
      </c>
      <c r="AA2098">
        <v>537</v>
      </c>
      <c r="AB2098">
        <v>13175</v>
      </c>
      <c r="AC2098" t="s">
        <v>107</v>
      </c>
    </row>
    <row r="2099" spans="1:29" x14ac:dyDescent="0.3">
      <c r="A2099" s="1" t="s">
        <v>47</v>
      </c>
      <c r="B2099" t="s">
        <v>136</v>
      </c>
      <c r="C2099" t="s">
        <v>1426</v>
      </c>
      <c r="D2099" t="s">
        <v>236</v>
      </c>
      <c r="E2099">
        <v>1</v>
      </c>
      <c r="F2099" t="s">
        <v>33</v>
      </c>
      <c r="G2099" t="s">
        <v>170</v>
      </c>
      <c r="H2099" t="s">
        <v>35</v>
      </c>
      <c r="I2099" t="s">
        <v>5953</v>
      </c>
      <c r="J2099" t="s">
        <v>5954</v>
      </c>
      <c r="K2099" t="s">
        <v>5955</v>
      </c>
      <c r="L2099" t="s">
        <v>5956</v>
      </c>
      <c r="M2099" t="s">
        <v>207</v>
      </c>
      <c r="N2099" t="s">
        <v>94</v>
      </c>
      <c r="O2099">
        <v>10391</v>
      </c>
      <c r="P2099">
        <v>14377</v>
      </c>
      <c r="Q2099" t="s">
        <v>41</v>
      </c>
      <c r="R2099">
        <v>229</v>
      </c>
      <c r="S2099" s="2">
        <v>45105</v>
      </c>
      <c r="T2099" s="2">
        <v>45132</v>
      </c>
      <c r="U2099">
        <v>0</v>
      </c>
      <c r="V2099" t="s">
        <v>43</v>
      </c>
      <c r="W2099">
        <v>456</v>
      </c>
      <c r="X2099" t="s">
        <v>60</v>
      </c>
      <c r="Y2099" t="s">
        <v>45</v>
      </c>
      <c r="Z2099">
        <v>0</v>
      </c>
      <c r="AA2099">
        <v>74</v>
      </c>
      <c r="AB2099">
        <v>11525</v>
      </c>
      <c r="AC2099" t="s">
        <v>46</v>
      </c>
    </row>
    <row r="2100" spans="1:29" x14ac:dyDescent="0.3">
      <c r="A2100" s="1" t="s">
        <v>47</v>
      </c>
      <c r="B2100" t="s">
        <v>161</v>
      </c>
      <c r="C2100" t="s">
        <v>683</v>
      </c>
      <c r="D2100" t="s">
        <v>185</v>
      </c>
      <c r="E2100">
        <v>10</v>
      </c>
      <c r="F2100" t="s">
        <v>271</v>
      </c>
      <c r="G2100" t="s">
        <v>353</v>
      </c>
      <c r="H2100" t="s">
        <v>35</v>
      </c>
      <c r="I2100" t="s">
        <v>1191</v>
      </c>
      <c r="J2100" t="s">
        <v>524</v>
      </c>
      <c r="K2100" t="s">
        <v>5957</v>
      </c>
      <c r="L2100" t="s">
        <v>5958</v>
      </c>
      <c r="M2100" t="s">
        <v>1475</v>
      </c>
      <c r="N2100" t="s">
        <v>40</v>
      </c>
      <c r="O2100">
        <v>7482</v>
      </c>
      <c r="P2100">
        <v>10876</v>
      </c>
      <c r="Q2100" t="s">
        <v>95</v>
      </c>
      <c r="R2100">
        <v>604</v>
      </c>
      <c r="S2100" s="2">
        <v>44555</v>
      </c>
      <c r="T2100" s="2">
        <v>44561</v>
      </c>
      <c r="U2100">
        <v>0</v>
      </c>
      <c r="V2100" t="s">
        <v>85</v>
      </c>
      <c r="W2100">
        <v>412</v>
      </c>
      <c r="X2100" t="s">
        <v>60</v>
      </c>
      <c r="Y2100" t="s">
        <v>72</v>
      </c>
      <c r="Z2100">
        <v>0</v>
      </c>
      <c r="AA2100">
        <v>519</v>
      </c>
      <c r="AB2100">
        <v>8815</v>
      </c>
      <c r="AC2100" t="s">
        <v>46</v>
      </c>
    </row>
    <row r="2101" spans="1:29" x14ac:dyDescent="0.3">
      <c r="A2101" s="1" t="s">
        <v>29</v>
      </c>
      <c r="B2101" t="s">
        <v>363</v>
      </c>
      <c r="C2101" t="s">
        <v>1258</v>
      </c>
      <c r="D2101" t="s">
        <v>185</v>
      </c>
      <c r="E2101">
        <v>10</v>
      </c>
      <c r="F2101" t="s">
        <v>33</v>
      </c>
      <c r="G2101" t="s">
        <v>451</v>
      </c>
      <c r="H2101" t="s">
        <v>35</v>
      </c>
      <c r="I2101" t="s">
        <v>305</v>
      </c>
      <c r="J2101" t="s">
        <v>314</v>
      </c>
      <c r="K2101" t="s">
        <v>5959</v>
      </c>
      <c r="L2101" t="s">
        <v>5960</v>
      </c>
      <c r="M2101" t="s">
        <v>2729</v>
      </c>
      <c r="N2101" t="s">
        <v>40</v>
      </c>
      <c r="O2101">
        <v>9005</v>
      </c>
      <c r="P2101">
        <v>12497</v>
      </c>
      <c r="Q2101" t="s">
        <v>95</v>
      </c>
      <c r="R2101">
        <v>382</v>
      </c>
      <c r="S2101" s="2">
        <v>44775</v>
      </c>
      <c r="T2101" s="2">
        <v>44777</v>
      </c>
      <c r="U2101">
        <v>0</v>
      </c>
      <c r="V2101" t="s">
        <v>71</v>
      </c>
      <c r="W2101">
        <v>660</v>
      </c>
      <c r="X2101" t="s">
        <v>60</v>
      </c>
      <c r="Y2101" t="s">
        <v>72</v>
      </c>
      <c r="Z2101">
        <v>0</v>
      </c>
      <c r="AA2101">
        <v>722</v>
      </c>
      <c r="AB2101">
        <v>10174</v>
      </c>
      <c r="AC2101" t="s">
        <v>107</v>
      </c>
    </row>
    <row r="2102" spans="1:29" x14ac:dyDescent="0.3">
      <c r="A2102" s="1" t="s">
        <v>29</v>
      </c>
      <c r="B2102" t="s">
        <v>74</v>
      </c>
      <c r="C2102" t="s">
        <v>2832</v>
      </c>
      <c r="D2102" t="s">
        <v>50</v>
      </c>
      <c r="E2102">
        <v>3</v>
      </c>
      <c r="F2102" t="s">
        <v>77</v>
      </c>
      <c r="G2102" t="s">
        <v>501</v>
      </c>
      <c r="H2102" t="s">
        <v>79</v>
      </c>
      <c r="I2102" t="s">
        <v>238</v>
      </c>
      <c r="J2102" t="s">
        <v>3310</v>
      </c>
      <c r="K2102" t="s">
        <v>5961</v>
      </c>
      <c r="L2102" t="s">
        <v>5962</v>
      </c>
      <c r="M2102" t="s">
        <v>836</v>
      </c>
      <c r="N2102" t="s">
        <v>84</v>
      </c>
      <c r="O2102">
        <v>13232</v>
      </c>
      <c r="P2102">
        <v>17656</v>
      </c>
      <c r="Q2102" t="s">
        <v>95</v>
      </c>
      <c r="R2102">
        <v>708</v>
      </c>
      <c r="S2102" s="2">
        <v>44299</v>
      </c>
      <c r="T2102" s="2">
        <v>44303</v>
      </c>
      <c r="U2102">
        <v>0</v>
      </c>
      <c r="V2102" t="s">
        <v>106</v>
      </c>
      <c r="W2102">
        <v>749</v>
      </c>
      <c r="X2102" t="s">
        <v>60</v>
      </c>
      <c r="Y2102" t="s">
        <v>61</v>
      </c>
      <c r="Z2102">
        <v>0</v>
      </c>
      <c r="AA2102">
        <v>655</v>
      </c>
      <c r="AB2102">
        <v>15463</v>
      </c>
      <c r="AC2102" t="s">
        <v>73</v>
      </c>
    </row>
    <row r="2103" spans="1:29" x14ac:dyDescent="0.3">
      <c r="A2103" s="1" t="s">
        <v>47</v>
      </c>
      <c r="B2103" t="s">
        <v>176</v>
      </c>
      <c r="C2103" t="s">
        <v>208</v>
      </c>
      <c r="D2103" t="s">
        <v>76</v>
      </c>
      <c r="E2103">
        <v>3</v>
      </c>
      <c r="F2103" t="s">
        <v>99</v>
      </c>
      <c r="G2103" t="s">
        <v>579</v>
      </c>
      <c r="H2103" t="s">
        <v>35</v>
      </c>
      <c r="I2103" t="s">
        <v>636</v>
      </c>
      <c r="J2103" t="s">
        <v>5963</v>
      </c>
      <c r="K2103" t="s">
        <v>5964</v>
      </c>
      <c r="L2103" t="s">
        <v>5965</v>
      </c>
      <c r="M2103" t="s">
        <v>183</v>
      </c>
      <c r="N2103" t="s">
        <v>94</v>
      </c>
      <c r="O2103">
        <v>20426</v>
      </c>
      <c r="P2103">
        <v>24838</v>
      </c>
      <c r="Q2103" t="s">
        <v>95</v>
      </c>
      <c r="R2103">
        <v>164</v>
      </c>
      <c r="S2103" s="2">
        <v>45222</v>
      </c>
      <c r="T2103" s="2">
        <v>45238</v>
      </c>
      <c r="U2103">
        <v>0</v>
      </c>
      <c r="V2103" t="s">
        <v>85</v>
      </c>
      <c r="W2103">
        <v>464</v>
      </c>
      <c r="X2103" t="s">
        <v>60</v>
      </c>
      <c r="Y2103" t="s">
        <v>61</v>
      </c>
      <c r="Z2103">
        <v>0</v>
      </c>
      <c r="AA2103">
        <v>173</v>
      </c>
      <c r="AB2103">
        <v>23205</v>
      </c>
      <c r="AC2103" t="s">
        <v>46</v>
      </c>
    </row>
    <row r="2104" spans="1:29" x14ac:dyDescent="0.3">
      <c r="A2104" s="1" t="s">
        <v>47</v>
      </c>
      <c r="B2104" t="s">
        <v>176</v>
      </c>
      <c r="C2104" t="s">
        <v>290</v>
      </c>
      <c r="D2104" t="s">
        <v>32</v>
      </c>
      <c r="E2104">
        <v>7</v>
      </c>
      <c r="F2104" t="s">
        <v>271</v>
      </c>
      <c r="G2104" t="s">
        <v>340</v>
      </c>
      <c r="H2104" t="s">
        <v>79</v>
      </c>
      <c r="I2104" t="s">
        <v>2961</v>
      </c>
      <c r="J2104" t="s">
        <v>224</v>
      </c>
      <c r="K2104" t="s">
        <v>5966</v>
      </c>
      <c r="L2104" t="s">
        <v>5967</v>
      </c>
      <c r="M2104" t="s">
        <v>296</v>
      </c>
      <c r="N2104" t="s">
        <v>40</v>
      </c>
      <c r="O2104">
        <v>21109</v>
      </c>
      <c r="P2104">
        <v>23337</v>
      </c>
      <c r="Q2104" t="s">
        <v>41</v>
      </c>
      <c r="R2104">
        <v>671</v>
      </c>
      <c r="S2104" s="2">
        <v>45248</v>
      </c>
      <c r="T2104" t="s">
        <v>42</v>
      </c>
      <c r="U2104">
        <v>0</v>
      </c>
      <c r="V2104" t="s">
        <v>71</v>
      </c>
      <c r="W2104">
        <v>612</v>
      </c>
      <c r="X2104" t="s">
        <v>44</v>
      </c>
      <c r="Y2104" t="s">
        <v>45</v>
      </c>
      <c r="Z2104">
        <v>0</v>
      </c>
      <c r="AA2104">
        <v>53</v>
      </c>
      <c r="AB2104">
        <v>22930</v>
      </c>
      <c r="AC2104" t="s">
        <v>73</v>
      </c>
    </row>
    <row r="2105" spans="1:29" x14ac:dyDescent="0.3">
      <c r="A2105" s="1" t="s">
        <v>29</v>
      </c>
      <c r="B2105" t="s">
        <v>363</v>
      </c>
      <c r="C2105" t="s">
        <v>2262</v>
      </c>
      <c r="D2105" t="s">
        <v>178</v>
      </c>
      <c r="E2105">
        <v>9</v>
      </c>
      <c r="F2105" t="s">
        <v>33</v>
      </c>
      <c r="G2105" t="s">
        <v>111</v>
      </c>
      <c r="H2105" t="s">
        <v>35</v>
      </c>
      <c r="I2105" t="s">
        <v>935</v>
      </c>
      <c r="J2105" t="s">
        <v>570</v>
      </c>
      <c r="K2105" t="s">
        <v>5968</v>
      </c>
      <c r="L2105" t="s">
        <v>5969</v>
      </c>
      <c r="M2105" t="s">
        <v>705</v>
      </c>
      <c r="N2105" t="s">
        <v>58</v>
      </c>
      <c r="O2105">
        <v>17575</v>
      </c>
      <c r="P2105">
        <v>22417</v>
      </c>
      <c r="Q2105" t="s">
        <v>41</v>
      </c>
      <c r="R2105">
        <v>943</v>
      </c>
      <c r="S2105" s="2">
        <v>44718</v>
      </c>
      <c r="T2105" t="s">
        <v>42</v>
      </c>
      <c r="U2105">
        <v>0</v>
      </c>
      <c r="V2105" t="s">
        <v>43</v>
      </c>
      <c r="W2105">
        <v>506</v>
      </c>
      <c r="X2105" t="s">
        <v>44</v>
      </c>
      <c r="Y2105" t="s">
        <v>45</v>
      </c>
      <c r="Z2105">
        <v>1740</v>
      </c>
      <c r="AA2105">
        <v>27</v>
      </c>
      <c r="AB2105">
        <v>17865</v>
      </c>
      <c r="AC2105" t="s">
        <v>46</v>
      </c>
    </row>
    <row r="2106" spans="1:29" x14ac:dyDescent="0.3">
      <c r="A2106" s="1" t="s">
        <v>29</v>
      </c>
      <c r="B2106" t="s">
        <v>228</v>
      </c>
      <c r="C2106" t="s">
        <v>256</v>
      </c>
      <c r="D2106" t="s">
        <v>50</v>
      </c>
      <c r="E2106">
        <v>4</v>
      </c>
      <c r="F2106" t="s">
        <v>221</v>
      </c>
      <c r="G2106" t="s">
        <v>882</v>
      </c>
      <c r="H2106" t="s">
        <v>35</v>
      </c>
      <c r="I2106" t="s">
        <v>3901</v>
      </c>
      <c r="J2106" t="s">
        <v>524</v>
      </c>
      <c r="K2106" t="s">
        <v>5970</v>
      </c>
      <c r="L2106" t="s">
        <v>5971</v>
      </c>
      <c r="M2106" t="s">
        <v>1189</v>
      </c>
      <c r="N2106" t="s">
        <v>58</v>
      </c>
      <c r="O2106">
        <v>13341</v>
      </c>
      <c r="P2106">
        <v>16991</v>
      </c>
      <c r="Q2106" t="s">
        <v>41</v>
      </c>
      <c r="R2106">
        <v>303</v>
      </c>
      <c r="S2106" s="2">
        <v>45001</v>
      </c>
      <c r="T2106" s="2">
        <v>45010</v>
      </c>
      <c r="U2106">
        <v>0</v>
      </c>
      <c r="V2106" t="s">
        <v>43</v>
      </c>
      <c r="W2106">
        <v>801</v>
      </c>
      <c r="X2106" t="s">
        <v>60</v>
      </c>
      <c r="Y2106" t="s">
        <v>45</v>
      </c>
      <c r="Z2106">
        <v>3771</v>
      </c>
      <c r="AA2106">
        <v>899</v>
      </c>
      <c r="AB2106">
        <v>14721</v>
      </c>
      <c r="AC2106" t="s">
        <v>73</v>
      </c>
    </row>
    <row r="2107" spans="1:29" x14ac:dyDescent="0.3">
      <c r="A2107" s="1" t="s">
        <v>29</v>
      </c>
      <c r="B2107" t="s">
        <v>96</v>
      </c>
      <c r="C2107" t="s">
        <v>1709</v>
      </c>
      <c r="D2107" t="s">
        <v>32</v>
      </c>
      <c r="E2107">
        <v>2</v>
      </c>
      <c r="F2107" t="s">
        <v>271</v>
      </c>
      <c r="G2107" t="s">
        <v>272</v>
      </c>
      <c r="H2107" t="s">
        <v>35</v>
      </c>
      <c r="I2107" t="s">
        <v>1501</v>
      </c>
      <c r="J2107" t="s">
        <v>5343</v>
      </c>
      <c r="K2107">
        <v>6974177509</v>
      </c>
      <c r="L2107" t="s">
        <v>5972</v>
      </c>
      <c r="M2107" t="s">
        <v>2382</v>
      </c>
      <c r="N2107" t="s">
        <v>58</v>
      </c>
      <c r="O2107">
        <v>15075</v>
      </c>
      <c r="P2107">
        <v>17504</v>
      </c>
      <c r="Q2107" t="s">
        <v>41</v>
      </c>
      <c r="R2107">
        <v>212</v>
      </c>
      <c r="S2107" s="2">
        <v>44315</v>
      </c>
      <c r="T2107" t="s">
        <v>42</v>
      </c>
      <c r="U2107">
        <v>0</v>
      </c>
      <c r="V2107" t="s">
        <v>85</v>
      </c>
      <c r="W2107">
        <v>836</v>
      </c>
      <c r="X2107" t="s">
        <v>44</v>
      </c>
      <c r="Y2107" t="s">
        <v>72</v>
      </c>
      <c r="Z2107">
        <v>1818</v>
      </c>
      <c r="AA2107">
        <v>937</v>
      </c>
      <c r="AB2107">
        <v>16485</v>
      </c>
      <c r="AC2107" t="s">
        <v>46</v>
      </c>
    </row>
    <row r="2108" spans="1:29" x14ac:dyDescent="0.3">
      <c r="A2108" s="1" t="s">
        <v>47</v>
      </c>
      <c r="B2108" t="s">
        <v>136</v>
      </c>
      <c r="C2108" t="s">
        <v>137</v>
      </c>
      <c r="D2108" t="s">
        <v>236</v>
      </c>
      <c r="E2108">
        <v>1</v>
      </c>
      <c r="F2108" t="s">
        <v>120</v>
      </c>
      <c r="G2108" t="s">
        <v>121</v>
      </c>
      <c r="H2108" t="s">
        <v>35</v>
      </c>
      <c r="I2108" t="s">
        <v>803</v>
      </c>
      <c r="J2108" t="s">
        <v>2315</v>
      </c>
      <c r="K2108" t="s">
        <v>5973</v>
      </c>
      <c r="L2108" t="s">
        <v>5974</v>
      </c>
      <c r="M2108" t="s">
        <v>1374</v>
      </c>
      <c r="N2108" t="s">
        <v>58</v>
      </c>
      <c r="O2108">
        <v>12196</v>
      </c>
      <c r="P2108">
        <v>15320</v>
      </c>
      <c r="Q2108" t="s">
        <v>41</v>
      </c>
      <c r="R2108">
        <v>761</v>
      </c>
      <c r="S2108" s="2">
        <v>45146</v>
      </c>
      <c r="T2108" s="2">
        <v>45164</v>
      </c>
      <c r="U2108">
        <v>0</v>
      </c>
      <c r="V2108" t="s">
        <v>71</v>
      </c>
      <c r="W2108">
        <v>485</v>
      </c>
      <c r="X2108" t="s">
        <v>60</v>
      </c>
      <c r="Y2108" t="s">
        <v>61</v>
      </c>
      <c r="Z2108">
        <v>2011</v>
      </c>
      <c r="AA2108">
        <v>106</v>
      </c>
      <c r="AB2108">
        <v>14652</v>
      </c>
      <c r="AC2108" t="s">
        <v>107</v>
      </c>
    </row>
    <row r="2109" spans="1:29" x14ac:dyDescent="0.3">
      <c r="A2109" s="1" t="s">
        <v>29</v>
      </c>
      <c r="B2109" t="s">
        <v>363</v>
      </c>
      <c r="C2109" t="s">
        <v>1409</v>
      </c>
      <c r="D2109" t="s">
        <v>128</v>
      </c>
      <c r="E2109">
        <v>7</v>
      </c>
      <c r="F2109" t="s">
        <v>64</v>
      </c>
      <c r="G2109" t="s">
        <v>258</v>
      </c>
      <c r="H2109" t="s">
        <v>35</v>
      </c>
      <c r="I2109" t="s">
        <v>292</v>
      </c>
      <c r="J2109" t="s">
        <v>180</v>
      </c>
      <c r="K2109" t="s">
        <v>5975</v>
      </c>
      <c r="L2109" t="s">
        <v>5976</v>
      </c>
      <c r="M2109" t="s">
        <v>369</v>
      </c>
      <c r="N2109" t="s">
        <v>58</v>
      </c>
      <c r="O2109">
        <v>22959</v>
      </c>
      <c r="P2109">
        <v>26041</v>
      </c>
      <c r="Q2109" t="s">
        <v>95</v>
      </c>
      <c r="R2109">
        <v>368</v>
      </c>
      <c r="S2109" s="2">
        <v>45335</v>
      </c>
      <c r="T2109" s="2">
        <v>45348</v>
      </c>
      <c r="U2109">
        <v>0</v>
      </c>
      <c r="V2109" t="s">
        <v>71</v>
      </c>
      <c r="W2109">
        <v>659</v>
      </c>
      <c r="X2109" t="s">
        <v>60</v>
      </c>
      <c r="Y2109" t="s">
        <v>72</v>
      </c>
      <c r="Z2109">
        <v>4149</v>
      </c>
      <c r="AA2109">
        <v>41</v>
      </c>
      <c r="AB2109">
        <v>23525</v>
      </c>
      <c r="AC2109" t="s">
        <v>107</v>
      </c>
    </row>
    <row r="2110" spans="1:29" x14ac:dyDescent="0.3">
      <c r="A2110" s="1" t="s">
        <v>47</v>
      </c>
      <c r="B2110" t="s">
        <v>234</v>
      </c>
      <c r="C2110" t="s">
        <v>3755</v>
      </c>
      <c r="D2110" t="s">
        <v>178</v>
      </c>
      <c r="E2110">
        <v>5</v>
      </c>
      <c r="F2110" t="s">
        <v>271</v>
      </c>
      <c r="G2110" t="s">
        <v>1110</v>
      </c>
      <c r="H2110" t="s">
        <v>35</v>
      </c>
      <c r="I2110" t="s">
        <v>1781</v>
      </c>
      <c r="J2110" t="s">
        <v>5977</v>
      </c>
      <c r="K2110">
        <v>8142901737</v>
      </c>
      <c r="L2110" t="s">
        <v>5978</v>
      </c>
      <c r="M2110" t="s">
        <v>800</v>
      </c>
      <c r="N2110" t="s">
        <v>84</v>
      </c>
      <c r="O2110">
        <v>9744</v>
      </c>
      <c r="P2110">
        <v>12951</v>
      </c>
      <c r="Q2110" t="s">
        <v>41</v>
      </c>
      <c r="R2110">
        <v>226</v>
      </c>
      <c r="S2110" s="2">
        <v>44623</v>
      </c>
      <c r="T2110" s="2">
        <v>44631</v>
      </c>
      <c r="U2110">
        <v>0</v>
      </c>
      <c r="V2110" t="s">
        <v>71</v>
      </c>
      <c r="W2110">
        <v>416</v>
      </c>
      <c r="X2110" t="s">
        <v>60</v>
      </c>
      <c r="Y2110" t="s">
        <v>61</v>
      </c>
      <c r="Z2110">
        <v>0</v>
      </c>
      <c r="AA2110">
        <v>697</v>
      </c>
      <c r="AB2110">
        <v>11594</v>
      </c>
      <c r="AC2110" t="s">
        <v>107</v>
      </c>
    </row>
    <row r="2111" spans="1:29" x14ac:dyDescent="0.3">
      <c r="A2111" s="1" t="s">
        <v>47</v>
      </c>
      <c r="B2111" t="s">
        <v>161</v>
      </c>
      <c r="C2111" t="s">
        <v>278</v>
      </c>
      <c r="D2111" t="s">
        <v>138</v>
      </c>
      <c r="E2111">
        <v>5</v>
      </c>
      <c r="F2111" t="s">
        <v>120</v>
      </c>
      <c r="G2111" t="s">
        <v>121</v>
      </c>
      <c r="H2111" t="s">
        <v>79</v>
      </c>
      <c r="I2111" t="s">
        <v>1441</v>
      </c>
      <c r="J2111" t="s">
        <v>5979</v>
      </c>
      <c r="K2111">
        <v>3733233658</v>
      </c>
      <c r="L2111" t="s">
        <v>5980</v>
      </c>
      <c r="M2111" t="s">
        <v>618</v>
      </c>
      <c r="N2111" t="s">
        <v>58</v>
      </c>
      <c r="O2111">
        <v>11399</v>
      </c>
      <c r="P2111">
        <v>13500</v>
      </c>
      <c r="Q2111" t="s">
        <v>59</v>
      </c>
      <c r="R2111">
        <v>196</v>
      </c>
      <c r="S2111" s="2">
        <v>44282</v>
      </c>
      <c r="T2111" t="s">
        <v>42</v>
      </c>
      <c r="U2111">
        <v>16533</v>
      </c>
      <c r="V2111" t="s">
        <v>106</v>
      </c>
      <c r="W2111">
        <v>746</v>
      </c>
      <c r="X2111" t="s">
        <v>44</v>
      </c>
      <c r="Y2111" t="s">
        <v>72</v>
      </c>
      <c r="Z2111">
        <v>2823</v>
      </c>
      <c r="AA2111">
        <v>601</v>
      </c>
      <c r="AB2111">
        <v>12813</v>
      </c>
      <c r="AC2111" t="s">
        <v>73</v>
      </c>
    </row>
    <row r="2112" spans="1:29" x14ac:dyDescent="0.3">
      <c r="A2112" s="1" t="s">
        <v>29</v>
      </c>
      <c r="B2112" t="s">
        <v>363</v>
      </c>
      <c r="C2112" t="s">
        <v>770</v>
      </c>
      <c r="D2112" t="s">
        <v>178</v>
      </c>
      <c r="E2112">
        <v>2</v>
      </c>
      <c r="F2112" t="s">
        <v>186</v>
      </c>
      <c r="G2112" t="s">
        <v>187</v>
      </c>
      <c r="H2112" t="s">
        <v>79</v>
      </c>
      <c r="I2112" t="s">
        <v>2693</v>
      </c>
      <c r="J2112" t="s">
        <v>5981</v>
      </c>
      <c r="K2112" t="s">
        <v>5982</v>
      </c>
      <c r="L2112" t="s">
        <v>5983</v>
      </c>
      <c r="M2112" t="s">
        <v>456</v>
      </c>
      <c r="N2112" t="s">
        <v>84</v>
      </c>
      <c r="O2112">
        <v>16481</v>
      </c>
      <c r="P2112">
        <v>19697</v>
      </c>
      <c r="Q2112" t="s">
        <v>59</v>
      </c>
      <c r="R2112">
        <v>163</v>
      </c>
      <c r="S2112" s="2">
        <v>45137</v>
      </c>
      <c r="T2112" s="2">
        <v>45152</v>
      </c>
      <c r="U2112">
        <v>8559</v>
      </c>
      <c r="V2112" t="s">
        <v>85</v>
      </c>
      <c r="W2112">
        <v>770</v>
      </c>
      <c r="X2112" t="s">
        <v>60</v>
      </c>
      <c r="Y2112" t="s">
        <v>45</v>
      </c>
      <c r="Z2112">
        <v>0</v>
      </c>
      <c r="AA2112">
        <v>831</v>
      </c>
      <c r="AB2112">
        <v>19010</v>
      </c>
      <c r="AC2112" t="s">
        <v>73</v>
      </c>
    </row>
    <row r="2113" spans="1:29" x14ac:dyDescent="0.3">
      <c r="A2113" s="1" t="s">
        <v>47</v>
      </c>
      <c r="B2113" t="s">
        <v>153</v>
      </c>
      <c r="C2113" t="s">
        <v>2901</v>
      </c>
      <c r="D2113" t="s">
        <v>352</v>
      </c>
      <c r="E2113">
        <v>6</v>
      </c>
      <c r="F2113" t="s">
        <v>129</v>
      </c>
      <c r="G2113" t="s">
        <v>163</v>
      </c>
      <c r="H2113" t="s">
        <v>35</v>
      </c>
      <c r="I2113" t="s">
        <v>1764</v>
      </c>
      <c r="J2113" t="s">
        <v>3306</v>
      </c>
      <c r="K2113" t="s">
        <v>5984</v>
      </c>
      <c r="L2113" t="s">
        <v>5985</v>
      </c>
      <c r="M2113" t="s">
        <v>1202</v>
      </c>
      <c r="N2113" t="s">
        <v>40</v>
      </c>
      <c r="O2113">
        <v>13526</v>
      </c>
      <c r="P2113">
        <v>17432</v>
      </c>
      <c r="Q2113" t="s">
        <v>59</v>
      </c>
      <c r="R2113">
        <v>718</v>
      </c>
      <c r="S2113" s="2">
        <v>45084</v>
      </c>
      <c r="T2113" s="2">
        <v>45113</v>
      </c>
      <c r="U2113">
        <v>38789</v>
      </c>
      <c r="V2113" t="s">
        <v>106</v>
      </c>
      <c r="W2113">
        <v>786</v>
      </c>
      <c r="X2113" t="s">
        <v>60</v>
      </c>
      <c r="Y2113" t="s">
        <v>45</v>
      </c>
      <c r="Z2113">
        <v>0</v>
      </c>
      <c r="AA2113">
        <v>369</v>
      </c>
      <c r="AB2113">
        <v>16318</v>
      </c>
      <c r="AC2113" t="s">
        <v>73</v>
      </c>
    </row>
    <row r="2114" spans="1:29" x14ac:dyDescent="0.3">
      <c r="A2114" s="1" t="s">
        <v>29</v>
      </c>
      <c r="B2114" t="s">
        <v>327</v>
      </c>
      <c r="C2114" t="s">
        <v>1889</v>
      </c>
      <c r="D2114" t="s">
        <v>98</v>
      </c>
      <c r="E2114">
        <v>6</v>
      </c>
      <c r="F2114" t="s">
        <v>99</v>
      </c>
      <c r="G2114" t="s">
        <v>710</v>
      </c>
      <c r="H2114" t="s">
        <v>35</v>
      </c>
      <c r="I2114" t="s">
        <v>2954</v>
      </c>
      <c r="J2114" t="s">
        <v>1004</v>
      </c>
      <c r="K2114" t="s">
        <v>5986</v>
      </c>
      <c r="L2114" t="s">
        <v>5987</v>
      </c>
      <c r="M2114" t="s">
        <v>2350</v>
      </c>
      <c r="N2114" t="s">
        <v>94</v>
      </c>
      <c r="O2114">
        <v>28637</v>
      </c>
      <c r="P2114">
        <v>31512</v>
      </c>
      <c r="Q2114" t="s">
        <v>95</v>
      </c>
      <c r="R2114">
        <v>174</v>
      </c>
      <c r="S2114" s="2">
        <v>44763</v>
      </c>
      <c r="T2114" t="s">
        <v>42</v>
      </c>
      <c r="U2114">
        <v>0</v>
      </c>
      <c r="V2114" t="s">
        <v>43</v>
      </c>
      <c r="W2114">
        <v>838</v>
      </c>
      <c r="X2114" t="s">
        <v>44</v>
      </c>
      <c r="Y2114" t="s">
        <v>45</v>
      </c>
      <c r="Z2114">
        <v>0</v>
      </c>
      <c r="AA2114">
        <v>636</v>
      </c>
      <c r="AB2114">
        <v>29479</v>
      </c>
      <c r="AC2114" t="s">
        <v>107</v>
      </c>
    </row>
    <row r="2115" spans="1:29" x14ac:dyDescent="0.3">
      <c r="A2115" s="1" t="s">
        <v>47</v>
      </c>
      <c r="B2115" t="s">
        <v>592</v>
      </c>
      <c r="C2115" t="s">
        <v>2303</v>
      </c>
      <c r="D2115" t="s">
        <v>32</v>
      </c>
      <c r="E2115">
        <v>10</v>
      </c>
      <c r="F2115" t="s">
        <v>51</v>
      </c>
      <c r="G2115" t="s">
        <v>1427</v>
      </c>
      <c r="H2115" t="s">
        <v>79</v>
      </c>
      <c r="I2115" t="s">
        <v>1341</v>
      </c>
      <c r="J2115" t="s">
        <v>224</v>
      </c>
      <c r="K2115" t="s">
        <v>5988</v>
      </c>
      <c r="L2115" t="s">
        <v>5989</v>
      </c>
      <c r="M2115" t="s">
        <v>1449</v>
      </c>
      <c r="N2115" t="s">
        <v>94</v>
      </c>
      <c r="O2115">
        <v>3412</v>
      </c>
      <c r="P2115">
        <v>5699</v>
      </c>
      <c r="Q2115" t="s">
        <v>41</v>
      </c>
      <c r="R2115">
        <v>825</v>
      </c>
      <c r="S2115" s="2">
        <v>45218</v>
      </c>
      <c r="T2115" t="s">
        <v>42</v>
      </c>
      <c r="U2115">
        <v>0</v>
      </c>
      <c r="V2115" t="s">
        <v>85</v>
      </c>
      <c r="W2115">
        <v>830</v>
      </c>
      <c r="X2115" t="s">
        <v>44</v>
      </c>
      <c r="Y2115" t="s">
        <v>45</v>
      </c>
      <c r="Z2115">
        <v>0</v>
      </c>
      <c r="AA2115">
        <v>550</v>
      </c>
      <c r="AB2115">
        <v>4507</v>
      </c>
      <c r="AC2115" t="s">
        <v>107</v>
      </c>
    </row>
    <row r="2116" spans="1:29" x14ac:dyDescent="0.3">
      <c r="A2116" s="1" t="s">
        <v>29</v>
      </c>
      <c r="B2116" t="s">
        <v>541</v>
      </c>
      <c r="C2116" t="s">
        <v>1190</v>
      </c>
      <c r="D2116" t="s">
        <v>138</v>
      </c>
      <c r="E2116">
        <v>5</v>
      </c>
      <c r="F2116" t="s">
        <v>221</v>
      </c>
      <c r="G2116" t="s">
        <v>250</v>
      </c>
      <c r="H2116" t="s">
        <v>79</v>
      </c>
      <c r="I2116" t="s">
        <v>412</v>
      </c>
      <c r="J2116" t="s">
        <v>2522</v>
      </c>
      <c r="K2116" t="s">
        <v>5990</v>
      </c>
      <c r="L2116" t="s">
        <v>5991</v>
      </c>
      <c r="M2116" t="s">
        <v>1117</v>
      </c>
      <c r="N2116" t="s">
        <v>40</v>
      </c>
      <c r="O2116">
        <v>20621</v>
      </c>
      <c r="P2116">
        <v>25165</v>
      </c>
      <c r="Q2116" t="s">
        <v>41</v>
      </c>
      <c r="R2116">
        <v>98</v>
      </c>
      <c r="S2116" s="2">
        <v>44478</v>
      </c>
      <c r="T2116" t="s">
        <v>42</v>
      </c>
      <c r="U2116">
        <v>0</v>
      </c>
      <c r="V2116" t="s">
        <v>106</v>
      </c>
      <c r="W2116">
        <v>811</v>
      </c>
      <c r="X2116" t="s">
        <v>44</v>
      </c>
      <c r="Y2116" t="s">
        <v>72</v>
      </c>
      <c r="Z2116">
        <v>0</v>
      </c>
      <c r="AA2116">
        <v>111</v>
      </c>
      <c r="AB2116">
        <v>23203</v>
      </c>
      <c r="AC2116" t="s">
        <v>73</v>
      </c>
    </row>
    <row r="2117" spans="1:29" x14ac:dyDescent="0.3">
      <c r="A2117" s="1" t="s">
        <v>29</v>
      </c>
      <c r="B2117" t="s">
        <v>96</v>
      </c>
      <c r="C2117" t="s">
        <v>1079</v>
      </c>
      <c r="D2117" t="s">
        <v>178</v>
      </c>
      <c r="E2117">
        <v>3</v>
      </c>
      <c r="F2117" t="s">
        <v>221</v>
      </c>
      <c r="G2117" t="s">
        <v>1989</v>
      </c>
      <c r="H2117" t="s">
        <v>35</v>
      </c>
      <c r="I2117" t="s">
        <v>89</v>
      </c>
      <c r="J2117" t="s">
        <v>5806</v>
      </c>
      <c r="K2117" t="s">
        <v>5992</v>
      </c>
      <c r="L2117" t="s">
        <v>5993</v>
      </c>
      <c r="M2117" t="s">
        <v>1136</v>
      </c>
      <c r="N2117" t="s">
        <v>84</v>
      </c>
      <c r="O2117">
        <v>4421</v>
      </c>
      <c r="P2117">
        <v>9368</v>
      </c>
      <c r="Q2117" t="s">
        <v>59</v>
      </c>
      <c r="R2117">
        <v>799</v>
      </c>
      <c r="S2117" s="2">
        <v>44676</v>
      </c>
      <c r="T2117" t="s">
        <v>42</v>
      </c>
      <c r="U2117">
        <v>23500</v>
      </c>
      <c r="V2117" t="s">
        <v>71</v>
      </c>
      <c r="W2117">
        <v>766</v>
      </c>
      <c r="X2117" t="s">
        <v>44</v>
      </c>
      <c r="Y2117" t="s">
        <v>45</v>
      </c>
      <c r="Z2117">
        <v>0</v>
      </c>
      <c r="AA2117">
        <v>115</v>
      </c>
      <c r="AB2117">
        <v>5812</v>
      </c>
      <c r="AC2117" t="s">
        <v>46</v>
      </c>
    </row>
    <row r="2118" spans="1:29" x14ac:dyDescent="0.3">
      <c r="A2118" s="1" t="s">
        <v>47</v>
      </c>
      <c r="B2118" t="s">
        <v>108</v>
      </c>
      <c r="C2118" t="s">
        <v>109</v>
      </c>
      <c r="D2118" t="s">
        <v>185</v>
      </c>
      <c r="E2118">
        <v>7</v>
      </c>
      <c r="F2118" t="s">
        <v>129</v>
      </c>
      <c r="G2118" t="s">
        <v>163</v>
      </c>
      <c r="H2118" t="s">
        <v>35</v>
      </c>
      <c r="I2118" t="s">
        <v>3002</v>
      </c>
      <c r="J2118" t="s">
        <v>305</v>
      </c>
      <c r="K2118" t="s">
        <v>5994</v>
      </c>
      <c r="L2118" t="s">
        <v>5995</v>
      </c>
      <c r="M2118" t="s">
        <v>522</v>
      </c>
      <c r="N2118" t="s">
        <v>84</v>
      </c>
      <c r="O2118">
        <v>22889</v>
      </c>
      <c r="P2118">
        <v>25529</v>
      </c>
      <c r="Q2118" t="s">
        <v>95</v>
      </c>
      <c r="R2118">
        <v>68</v>
      </c>
      <c r="S2118" s="2">
        <v>44579</v>
      </c>
      <c r="T2118" s="2">
        <v>44590</v>
      </c>
      <c r="U2118">
        <v>0</v>
      </c>
      <c r="V2118" t="s">
        <v>43</v>
      </c>
      <c r="W2118">
        <v>453</v>
      </c>
      <c r="X2118" t="s">
        <v>60</v>
      </c>
      <c r="Y2118" t="s">
        <v>72</v>
      </c>
      <c r="Z2118">
        <v>0</v>
      </c>
      <c r="AA2118">
        <v>356</v>
      </c>
      <c r="AB2118">
        <v>25524</v>
      </c>
      <c r="AC2118" t="s">
        <v>73</v>
      </c>
    </row>
    <row r="2119" spans="1:29" x14ac:dyDescent="0.3">
      <c r="A2119" s="1" t="s">
        <v>29</v>
      </c>
      <c r="B2119" t="s">
        <v>393</v>
      </c>
      <c r="C2119" t="s">
        <v>2642</v>
      </c>
      <c r="D2119" t="s">
        <v>110</v>
      </c>
      <c r="E2119">
        <v>7</v>
      </c>
      <c r="F2119" t="s">
        <v>64</v>
      </c>
      <c r="G2119" t="s">
        <v>376</v>
      </c>
      <c r="H2119" t="s">
        <v>79</v>
      </c>
      <c r="I2119" t="s">
        <v>668</v>
      </c>
      <c r="J2119" t="s">
        <v>1380</v>
      </c>
      <c r="K2119" t="s">
        <v>5996</v>
      </c>
      <c r="L2119" t="s">
        <v>5997</v>
      </c>
      <c r="M2119" t="s">
        <v>399</v>
      </c>
      <c r="N2119" t="s">
        <v>94</v>
      </c>
      <c r="O2119">
        <v>10243</v>
      </c>
      <c r="P2119">
        <v>13044</v>
      </c>
      <c r="Q2119" t="s">
        <v>95</v>
      </c>
      <c r="R2119">
        <v>324</v>
      </c>
      <c r="S2119" s="2">
        <v>44624</v>
      </c>
      <c r="T2119" t="s">
        <v>42</v>
      </c>
      <c r="U2119">
        <v>0</v>
      </c>
      <c r="V2119" t="s">
        <v>43</v>
      </c>
      <c r="W2119">
        <v>801</v>
      </c>
      <c r="X2119" t="s">
        <v>44</v>
      </c>
      <c r="Y2119" t="s">
        <v>45</v>
      </c>
      <c r="Z2119">
        <v>0</v>
      </c>
      <c r="AA2119">
        <v>394</v>
      </c>
      <c r="AB2119">
        <v>12412</v>
      </c>
      <c r="AC2119" t="s">
        <v>107</v>
      </c>
    </row>
    <row r="2120" spans="1:29" x14ac:dyDescent="0.3">
      <c r="A2120" s="1" t="s">
        <v>47</v>
      </c>
      <c r="B2120" t="s">
        <v>176</v>
      </c>
      <c r="C2120" t="s">
        <v>2512</v>
      </c>
      <c r="D2120" t="s">
        <v>201</v>
      </c>
      <c r="E2120">
        <v>9</v>
      </c>
      <c r="F2120" t="s">
        <v>77</v>
      </c>
      <c r="G2120" t="s">
        <v>932</v>
      </c>
      <c r="H2120" t="s">
        <v>79</v>
      </c>
      <c r="I2120" t="s">
        <v>679</v>
      </c>
      <c r="J2120" t="s">
        <v>576</v>
      </c>
      <c r="K2120" t="s">
        <v>5998</v>
      </c>
      <c r="L2120" t="s">
        <v>5999</v>
      </c>
      <c r="M2120" t="s">
        <v>1665</v>
      </c>
      <c r="N2120" t="s">
        <v>94</v>
      </c>
      <c r="O2120">
        <v>26890</v>
      </c>
      <c r="P2120">
        <v>29166</v>
      </c>
      <c r="Q2120" t="s">
        <v>59</v>
      </c>
      <c r="R2120">
        <v>990</v>
      </c>
      <c r="S2120" s="2">
        <v>45042</v>
      </c>
      <c r="T2120" s="2">
        <v>45044</v>
      </c>
      <c r="U2120">
        <v>25846</v>
      </c>
      <c r="V2120" t="s">
        <v>71</v>
      </c>
      <c r="W2120">
        <v>400</v>
      </c>
      <c r="X2120" t="s">
        <v>60</v>
      </c>
      <c r="Y2120" t="s">
        <v>45</v>
      </c>
      <c r="Z2120">
        <v>0</v>
      </c>
      <c r="AA2120">
        <v>925</v>
      </c>
      <c r="AB2120">
        <v>27952</v>
      </c>
      <c r="AC2120" t="s">
        <v>46</v>
      </c>
    </row>
    <row r="2121" spans="1:29" x14ac:dyDescent="0.3">
      <c r="A2121" s="1" t="s">
        <v>29</v>
      </c>
      <c r="B2121" t="s">
        <v>228</v>
      </c>
      <c r="C2121" t="s">
        <v>467</v>
      </c>
      <c r="D2121" t="s">
        <v>257</v>
      </c>
      <c r="E2121">
        <v>6</v>
      </c>
      <c r="F2121" t="s">
        <v>271</v>
      </c>
      <c r="G2121" t="s">
        <v>340</v>
      </c>
      <c r="H2121" t="s">
        <v>79</v>
      </c>
      <c r="I2121" t="s">
        <v>3145</v>
      </c>
      <c r="J2121" t="s">
        <v>669</v>
      </c>
      <c r="K2121" t="s">
        <v>6000</v>
      </c>
      <c r="L2121" t="s">
        <v>6001</v>
      </c>
      <c r="M2121" t="s">
        <v>479</v>
      </c>
      <c r="N2121" t="s">
        <v>40</v>
      </c>
      <c r="O2121">
        <v>24333</v>
      </c>
      <c r="P2121">
        <v>28749</v>
      </c>
      <c r="Q2121" t="s">
        <v>95</v>
      </c>
      <c r="R2121">
        <v>483</v>
      </c>
      <c r="S2121" s="2">
        <v>44606</v>
      </c>
      <c r="T2121" t="s">
        <v>42</v>
      </c>
      <c r="U2121">
        <v>0</v>
      </c>
      <c r="V2121" t="s">
        <v>71</v>
      </c>
      <c r="W2121">
        <v>545</v>
      </c>
      <c r="X2121" t="s">
        <v>44</v>
      </c>
      <c r="Y2121" t="s">
        <v>45</v>
      </c>
      <c r="Z2121">
        <v>0</v>
      </c>
      <c r="AA2121">
        <v>81</v>
      </c>
      <c r="AB2121">
        <v>25465</v>
      </c>
      <c r="AC2121" t="s">
        <v>73</v>
      </c>
    </row>
    <row r="2122" spans="1:29" x14ac:dyDescent="0.3">
      <c r="A2122" s="1" t="s">
        <v>47</v>
      </c>
      <c r="B2122" t="s">
        <v>48</v>
      </c>
      <c r="C2122" t="s">
        <v>3305</v>
      </c>
      <c r="D2122" t="s">
        <v>98</v>
      </c>
      <c r="E2122">
        <v>10</v>
      </c>
      <c r="F2122" t="s">
        <v>99</v>
      </c>
      <c r="G2122" t="s">
        <v>710</v>
      </c>
      <c r="H2122" t="s">
        <v>35</v>
      </c>
      <c r="I2122" t="s">
        <v>292</v>
      </c>
      <c r="J2122" t="s">
        <v>752</v>
      </c>
      <c r="K2122" t="s">
        <v>6002</v>
      </c>
      <c r="L2122" t="s">
        <v>6003</v>
      </c>
      <c r="M2122" t="s">
        <v>303</v>
      </c>
      <c r="N2122" t="s">
        <v>58</v>
      </c>
      <c r="O2122">
        <v>24853</v>
      </c>
      <c r="P2122">
        <v>28240</v>
      </c>
      <c r="Q2122" t="s">
        <v>41</v>
      </c>
      <c r="R2122">
        <v>350</v>
      </c>
      <c r="S2122" s="2">
        <v>45171</v>
      </c>
      <c r="T2122" t="s">
        <v>42</v>
      </c>
      <c r="U2122">
        <v>0</v>
      </c>
      <c r="V2122" t="s">
        <v>71</v>
      </c>
      <c r="W2122">
        <v>651</v>
      </c>
      <c r="X2122" t="s">
        <v>44</v>
      </c>
      <c r="Y2122" t="s">
        <v>61</v>
      </c>
      <c r="Z2122">
        <v>2036</v>
      </c>
      <c r="AA2122">
        <v>624</v>
      </c>
      <c r="AB2122">
        <v>25001</v>
      </c>
      <c r="AC2122" t="s">
        <v>107</v>
      </c>
    </row>
    <row r="2123" spans="1:29" x14ac:dyDescent="0.3">
      <c r="A2123" s="1" t="s">
        <v>47</v>
      </c>
      <c r="B2123" t="s">
        <v>153</v>
      </c>
      <c r="C2123" t="s">
        <v>1179</v>
      </c>
      <c r="D2123" t="s">
        <v>155</v>
      </c>
      <c r="E2123">
        <v>8</v>
      </c>
      <c r="F2123" t="s">
        <v>221</v>
      </c>
      <c r="G2123" t="s">
        <v>858</v>
      </c>
      <c r="H2123" t="s">
        <v>35</v>
      </c>
      <c r="I2123" t="s">
        <v>778</v>
      </c>
      <c r="J2123" t="s">
        <v>6004</v>
      </c>
      <c r="K2123" t="s">
        <v>6005</v>
      </c>
      <c r="L2123" t="s">
        <v>6006</v>
      </c>
      <c r="M2123" t="s">
        <v>1202</v>
      </c>
      <c r="N2123" t="s">
        <v>84</v>
      </c>
      <c r="O2123">
        <v>26866</v>
      </c>
      <c r="P2123">
        <v>31542</v>
      </c>
      <c r="Q2123" t="s">
        <v>59</v>
      </c>
      <c r="R2123">
        <v>670</v>
      </c>
      <c r="S2123" s="2">
        <v>44491</v>
      </c>
      <c r="T2123" s="2">
        <v>44505</v>
      </c>
      <c r="U2123">
        <v>36938</v>
      </c>
      <c r="V2123" t="s">
        <v>85</v>
      </c>
      <c r="W2123">
        <v>787</v>
      </c>
      <c r="X2123" t="s">
        <v>60</v>
      </c>
      <c r="Y2123" t="s">
        <v>45</v>
      </c>
      <c r="Z2123">
        <v>0</v>
      </c>
      <c r="AA2123">
        <v>714</v>
      </c>
      <c r="AB2123">
        <v>30143</v>
      </c>
      <c r="AC2123" t="s">
        <v>107</v>
      </c>
    </row>
    <row r="2124" spans="1:29" x14ac:dyDescent="0.3">
      <c r="A2124" s="1" t="s">
        <v>47</v>
      </c>
      <c r="B2124" t="s">
        <v>234</v>
      </c>
      <c r="C2124" t="s">
        <v>2589</v>
      </c>
      <c r="D2124" t="s">
        <v>128</v>
      </c>
      <c r="E2124">
        <v>8</v>
      </c>
      <c r="F2124" t="s">
        <v>129</v>
      </c>
      <c r="G2124" t="s">
        <v>130</v>
      </c>
      <c r="H2124" t="s">
        <v>79</v>
      </c>
      <c r="I2124" t="s">
        <v>2789</v>
      </c>
      <c r="J2124" t="s">
        <v>1576</v>
      </c>
      <c r="K2124" t="s">
        <v>6007</v>
      </c>
      <c r="L2124" t="s">
        <v>6008</v>
      </c>
      <c r="M2124" t="s">
        <v>483</v>
      </c>
      <c r="N2124" t="s">
        <v>58</v>
      </c>
      <c r="O2124">
        <v>6050</v>
      </c>
      <c r="P2124">
        <v>8777</v>
      </c>
      <c r="Q2124" t="s">
        <v>59</v>
      </c>
      <c r="R2124">
        <v>51</v>
      </c>
      <c r="S2124" s="2">
        <v>44390</v>
      </c>
      <c r="T2124" t="s">
        <v>42</v>
      </c>
      <c r="U2124">
        <v>20868</v>
      </c>
      <c r="V2124" t="s">
        <v>71</v>
      </c>
      <c r="W2124">
        <v>708</v>
      </c>
      <c r="X2124" t="s">
        <v>44</v>
      </c>
      <c r="Y2124" t="s">
        <v>45</v>
      </c>
      <c r="Z2124">
        <v>1239</v>
      </c>
      <c r="AA2124">
        <v>469</v>
      </c>
      <c r="AB2124">
        <v>7090</v>
      </c>
      <c r="AC2124" t="s">
        <v>73</v>
      </c>
    </row>
    <row r="2125" spans="1:29" x14ac:dyDescent="0.3">
      <c r="A2125" s="1" t="s">
        <v>29</v>
      </c>
      <c r="B2125" t="s">
        <v>30</v>
      </c>
      <c r="C2125" t="s">
        <v>2490</v>
      </c>
      <c r="D2125" t="s">
        <v>128</v>
      </c>
      <c r="E2125">
        <v>6</v>
      </c>
      <c r="F2125" t="s">
        <v>271</v>
      </c>
      <c r="G2125" t="s">
        <v>1110</v>
      </c>
      <c r="H2125" t="s">
        <v>35</v>
      </c>
      <c r="I2125" t="s">
        <v>756</v>
      </c>
      <c r="J2125" t="s">
        <v>524</v>
      </c>
      <c r="K2125" t="s">
        <v>6009</v>
      </c>
      <c r="L2125" t="s">
        <v>6010</v>
      </c>
      <c r="M2125" t="s">
        <v>825</v>
      </c>
      <c r="N2125" t="s">
        <v>84</v>
      </c>
      <c r="O2125">
        <v>29395</v>
      </c>
      <c r="P2125">
        <v>33467</v>
      </c>
      <c r="Q2125" t="s">
        <v>41</v>
      </c>
      <c r="R2125">
        <v>118</v>
      </c>
      <c r="S2125" s="2">
        <v>44720</v>
      </c>
      <c r="T2125" t="s">
        <v>42</v>
      </c>
      <c r="U2125">
        <v>0</v>
      </c>
      <c r="V2125" t="s">
        <v>106</v>
      </c>
      <c r="W2125">
        <v>535</v>
      </c>
      <c r="X2125" t="s">
        <v>44</v>
      </c>
      <c r="Y2125" t="s">
        <v>72</v>
      </c>
      <c r="Z2125">
        <v>0</v>
      </c>
      <c r="AA2125">
        <v>163</v>
      </c>
      <c r="AB2125">
        <v>30300</v>
      </c>
      <c r="AC2125" t="s">
        <v>73</v>
      </c>
    </row>
    <row r="2126" spans="1:29" x14ac:dyDescent="0.3">
      <c r="A2126" s="1" t="s">
        <v>47</v>
      </c>
      <c r="B2126" t="s">
        <v>48</v>
      </c>
      <c r="C2126" t="s">
        <v>2494</v>
      </c>
      <c r="D2126" t="s">
        <v>236</v>
      </c>
      <c r="E2126">
        <v>4</v>
      </c>
      <c r="F2126" t="s">
        <v>64</v>
      </c>
      <c r="G2126" t="s">
        <v>1599</v>
      </c>
      <c r="H2126" t="s">
        <v>79</v>
      </c>
      <c r="I2126" t="s">
        <v>318</v>
      </c>
      <c r="J2126" t="s">
        <v>5698</v>
      </c>
      <c r="K2126" t="s">
        <v>6011</v>
      </c>
      <c r="L2126" t="s">
        <v>6012</v>
      </c>
      <c r="M2126" t="s">
        <v>385</v>
      </c>
      <c r="N2126" t="s">
        <v>58</v>
      </c>
      <c r="O2126">
        <v>20831</v>
      </c>
      <c r="P2126">
        <v>23021</v>
      </c>
      <c r="Q2126" t="s">
        <v>41</v>
      </c>
      <c r="R2126">
        <v>337</v>
      </c>
      <c r="S2126" s="2">
        <v>44711</v>
      </c>
      <c r="T2126" s="2">
        <v>44721</v>
      </c>
      <c r="U2126">
        <v>0</v>
      </c>
      <c r="V2126" t="s">
        <v>85</v>
      </c>
      <c r="W2126">
        <v>725</v>
      </c>
      <c r="X2126" t="s">
        <v>60</v>
      </c>
      <c r="Y2126" t="s">
        <v>61</v>
      </c>
      <c r="Z2126">
        <v>3085</v>
      </c>
      <c r="AA2126">
        <v>977</v>
      </c>
      <c r="AB2126">
        <v>20856</v>
      </c>
      <c r="AC2126" t="s">
        <v>73</v>
      </c>
    </row>
    <row r="2127" spans="1:29" x14ac:dyDescent="0.3">
      <c r="A2127" s="1" t="s">
        <v>29</v>
      </c>
      <c r="B2127" t="s">
        <v>96</v>
      </c>
      <c r="C2127" t="s">
        <v>1133</v>
      </c>
      <c r="D2127" t="s">
        <v>138</v>
      </c>
      <c r="E2127">
        <v>4</v>
      </c>
      <c r="F2127" t="s">
        <v>221</v>
      </c>
      <c r="G2127" t="s">
        <v>1989</v>
      </c>
      <c r="H2127" t="s">
        <v>79</v>
      </c>
      <c r="I2127" t="s">
        <v>636</v>
      </c>
      <c r="J2127" t="s">
        <v>314</v>
      </c>
      <c r="K2127" t="s">
        <v>6013</v>
      </c>
      <c r="L2127" t="s">
        <v>6014</v>
      </c>
      <c r="M2127" t="s">
        <v>199</v>
      </c>
      <c r="N2127" t="s">
        <v>84</v>
      </c>
      <c r="O2127">
        <v>5140</v>
      </c>
      <c r="P2127">
        <v>8952</v>
      </c>
      <c r="Q2127" t="s">
        <v>95</v>
      </c>
      <c r="R2127">
        <v>206</v>
      </c>
      <c r="S2127" s="2">
        <v>44908</v>
      </c>
      <c r="T2127" s="2">
        <v>44921</v>
      </c>
      <c r="U2127">
        <v>0</v>
      </c>
      <c r="V2127" t="s">
        <v>43</v>
      </c>
      <c r="W2127">
        <v>502</v>
      </c>
      <c r="X2127" t="s">
        <v>60</v>
      </c>
      <c r="Y2127" t="s">
        <v>45</v>
      </c>
      <c r="Z2127">
        <v>0</v>
      </c>
      <c r="AA2127">
        <v>613</v>
      </c>
      <c r="AB2127">
        <v>7102</v>
      </c>
      <c r="AC2127" t="s">
        <v>46</v>
      </c>
    </row>
    <row r="2128" spans="1:29" x14ac:dyDescent="0.3">
      <c r="A2128" s="1" t="s">
        <v>29</v>
      </c>
      <c r="B2128" t="s">
        <v>541</v>
      </c>
      <c r="C2128" t="s">
        <v>672</v>
      </c>
      <c r="D2128" t="s">
        <v>387</v>
      </c>
      <c r="E2128">
        <v>8</v>
      </c>
      <c r="F2128" t="s">
        <v>221</v>
      </c>
      <c r="G2128" t="s">
        <v>1989</v>
      </c>
      <c r="H2128" t="s">
        <v>35</v>
      </c>
      <c r="I2128" t="s">
        <v>2954</v>
      </c>
      <c r="J2128" t="s">
        <v>674</v>
      </c>
      <c r="K2128" t="s">
        <v>6015</v>
      </c>
      <c r="L2128" t="s">
        <v>6016</v>
      </c>
      <c r="M2128" t="s">
        <v>1193</v>
      </c>
      <c r="N2128" t="s">
        <v>40</v>
      </c>
      <c r="O2128">
        <v>15839</v>
      </c>
      <c r="P2128">
        <v>19352</v>
      </c>
      <c r="Q2128" t="s">
        <v>59</v>
      </c>
      <c r="R2128">
        <v>799</v>
      </c>
      <c r="S2128" s="2">
        <v>44289</v>
      </c>
      <c r="T2128" t="s">
        <v>42</v>
      </c>
      <c r="U2128">
        <v>12603</v>
      </c>
      <c r="V2128" t="s">
        <v>106</v>
      </c>
      <c r="W2128">
        <v>484</v>
      </c>
      <c r="X2128" t="s">
        <v>44</v>
      </c>
      <c r="Y2128" t="s">
        <v>72</v>
      </c>
      <c r="Z2128">
        <v>0</v>
      </c>
      <c r="AA2128">
        <v>385</v>
      </c>
      <c r="AB2128">
        <v>17328</v>
      </c>
      <c r="AC2128" t="s">
        <v>73</v>
      </c>
    </row>
    <row r="2129" spans="1:29" x14ac:dyDescent="0.3">
      <c r="A2129" s="1" t="s">
        <v>47</v>
      </c>
      <c r="B2129" t="s">
        <v>145</v>
      </c>
      <c r="C2129" t="s">
        <v>547</v>
      </c>
      <c r="D2129" t="s">
        <v>201</v>
      </c>
      <c r="E2129">
        <v>8</v>
      </c>
      <c r="F2129" t="s">
        <v>51</v>
      </c>
      <c r="G2129" t="s">
        <v>285</v>
      </c>
      <c r="H2129" t="s">
        <v>35</v>
      </c>
      <c r="I2129" t="s">
        <v>434</v>
      </c>
      <c r="J2129" t="s">
        <v>354</v>
      </c>
      <c r="K2129" t="s">
        <v>6017</v>
      </c>
      <c r="L2129" t="s">
        <v>6018</v>
      </c>
      <c r="M2129" t="s">
        <v>1762</v>
      </c>
      <c r="N2129" t="s">
        <v>40</v>
      </c>
      <c r="O2129">
        <v>7722</v>
      </c>
      <c r="P2129">
        <v>11623</v>
      </c>
      <c r="Q2129" t="s">
        <v>41</v>
      </c>
      <c r="R2129">
        <v>522</v>
      </c>
      <c r="S2129" s="2">
        <v>44731</v>
      </c>
      <c r="T2129" t="s">
        <v>42</v>
      </c>
      <c r="U2129">
        <v>0</v>
      </c>
      <c r="V2129" t="s">
        <v>106</v>
      </c>
      <c r="W2129">
        <v>410</v>
      </c>
      <c r="X2129" t="s">
        <v>44</v>
      </c>
      <c r="Y2129" t="s">
        <v>45</v>
      </c>
      <c r="Z2129">
        <v>0</v>
      </c>
      <c r="AA2129">
        <v>693</v>
      </c>
      <c r="AB2129">
        <v>9066</v>
      </c>
      <c r="AC2129" t="s">
        <v>73</v>
      </c>
    </row>
    <row r="2130" spans="1:29" x14ac:dyDescent="0.3">
      <c r="A2130" s="1" t="s">
        <v>47</v>
      </c>
      <c r="B2130" t="s">
        <v>161</v>
      </c>
      <c r="C2130" t="s">
        <v>317</v>
      </c>
      <c r="D2130" t="s">
        <v>155</v>
      </c>
      <c r="E2130">
        <v>8</v>
      </c>
      <c r="F2130" t="s">
        <v>129</v>
      </c>
      <c r="G2130" t="s">
        <v>395</v>
      </c>
      <c r="H2130" t="s">
        <v>79</v>
      </c>
      <c r="I2130" t="s">
        <v>2069</v>
      </c>
      <c r="J2130" t="s">
        <v>2548</v>
      </c>
      <c r="K2130" t="s">
        <v>6019</v>
      </c>
      <c r="L2130" t="s">
        <v>6020</v>
      </c>
      <c r="M2130" t="s">
        <v>2032</v>
      </c>
      <c r="N2130" t="s">
        <v>94</v>
      </c>
      <c r="O2130">
        <v>27882</v>
      </c>
      <c r="P2130">
        <v>31365</v>
      </c>
      <c r="Q2130" t="s">
        <v>41</v>
      </c>
      <c r="R2130">
        <v>440</v>
      </c>
      <c r="S2130" s="2">
        <v>44842</v>
      </c>
      <c r="T2130" t="s">
        <v>42</v>
      </c>
      <c r="U2130">
        <v>0</v>
      </c>
      <c r="V2130" t="s">
        <v>85</v>
      </c>
      <c r="W2130">
        <v>667</v>
      </c>
      <c r="X2130" t="s">
        <v>44</v>
      </c>
      <c r="Y2130" t="s">
        <v>72</v>
      </c>
      <c r="Z2130">
        <v>0</v>
      </c>
      <c r="AA2130">
        <v>448</v>
      </c>
      <c r="AB2130">
        <v>31104</v>
      </c>
      <c r="AC2130" t="s">
        <v>46</v>
      </c>
    </row>
    <row r="2131" spans="1:29" x14ac:dyDescent="0.3">
      <c r="A2131" s="1" t="s">
        <v>47</v>
      </c>
      <c r="B2131" t="s">
        <v>592</v>
      </c>
      <c r="C2131" t="s">
        <v>914</v>
      </c>
      <c r="D2131" t="s">
        <v>32</v>
      </c>
      <c r="E2131">
        <v>1</v>
      </c>
      <c r="F2131" t="s">
        <v>99</v>
      </c>
      <c r="G2131" t="s">
        <v>529</v>
      </c>
      <c r="H2131" t="s">
        <v>79</v>
      </c>
      <c r="I2131" t="s">
        <v>3831</v>
      </c>
      <c r="J2131" t="s">
        <v>4876</v>
      </c>
      <c r="K2131" t="s">
        <v>6021</v>
      </c>
      <c r="L2131" t="s">
        <v>6022</v>
      </c>
      <c r="M2131" t="s">
        <v>1449</v>
      </c>
      <c r="N2131" t="s">
        <v>84</v>
      </c>
      <c r="O2131">
        <v>3383</v>
      </c>
      <c r="P2131">
        <v>6657</v>
      </c>
      <c r="Q2131" t="s">
        <v>59</v>
      </c>
      <c r="R2131">
        <v>787</v>
      </c>
      <c r="S2131" s="2">
        <v>44431</v>
      </c>
      <c r="T2131" s="2">
        <v>44450</v>
      </c>
      <c r="U2131">
        <v>43270</v>
      </c>
      <c r="V2131" t="s">
        <v>43</v>
      </c>
      <c r="W2131">
        <v>486</v>
      </c>
      <c r="X2131" t="s">
        <v>60</v>
      </c>
      <c r="Y2131" t="s">
        <v>45</v>
      </c>
      <c r="Z2131">
        <v>0</v>
      </c>
      <c r="AA2131">
        <v>156</v>
      </c>
      <c r="AB2131">
        <v>5150</v>
      </c>
      <c r="AC2131" t="s">
        <v>107</v>
      </c>
    </row>
    <row r="2132" spans="1:29" x14ac:dyDescent="0.3">
      <c r="A2132" s="1" t="s">
        <v>47</v>
      </c>
      <c r="B2132" t="s">
        <v>48</v>
      </c>
      <c r="C2132" t="s">
        <v>432</v>
      </c>
      <c r="D2132" t="s">
        <v>119</v>
      </c>
      <c r="E2132">
        <v>1</v>
      </c>
      <c r="F2132" t="s">
        <v>51</v>
      </c>
      <c r="G2132" t="s">
        <v>1069</v>
      </c>
      <c r="H2132" t="s">
        <v>79</v>
      </c>
      <c r="I2132" t="s">
        <v>1944</v>
      </c>
      <c r="J2132" t="s">
        <v>141</v>
      </c>
      <c r="K2132" t="s">
        <v>6023</v>
      </c>
      <c r="L2132" t="s">
        <v>6024</v>
      </c>
      <c r="M2132" t="s">
        <v>438</v>
      </c>
      <c r="N2132" t="s">
        <v>84</v>
      </c>
      <c r="O2132">
        <v>9066</v>
      </c>
      <c r="P2132">
        <v>13184</v>
      </c>
      <c r="Q2132" t="s">
        <v>59</v>
      </c>
      <c r="R2132">
        <v>920</v>
      </c>
      <c r="S2132" s="2">
        <v>44847</v>
      </c>
      <c r="T2132" s="2">
        <v>44848</v>
      </c>
      <c r="U2132">
        <v>19143</v>
      </c>
      <c r="V2132" t="s">
        <v>71</v>
      </c>
      <c r="W2132">
        <v>704</v>
      </c>
      <c r="X2132" t="s">
        <v>60</v>
      </c>
      <c r="Y2132" t="s">
        <v>61</v>
      </c>
      <c r="Z2132">
        <v>0</v>
      </c>
      <c r="AA2132">
        <v>795</v>
      </c>
      <c r="AB2132">
        <v>9789</v>
      </c>
      <c r="AC2132" t="s">
        <v>46</v>
      </c>
    </row>
    <row r="2133" spans="1:29" x14ac:dyDescent="0.3">
      <c r="A2133" s="1" t="s">
        <v>47</v>
      </c>
      <c r="B2133" t="s">
        <v>117</v>
      </c>
      <c r="C2133" t="s">
        <v>243</v>
      </c>
      <c r="D2133" t="s">
        <v>169</v>
      </c>
      <c r="E2133">
        <v>4</v>
      </c>
      <c r="F2133" t="s">
        <v>271</v>
      </c>
      <c r="G2133" t="s">
        <v>353</v>
      </c>
      <c r="H2133" t="s">
        <v>79</v>
      </c>
      <c r="I2133" t="s">
        <v>668</v>
      </c>
      <c r="J2133" t="s">
        <v>560</v>
      </c>
      <c r="K2133" t="s">
        <v>6025</v>
      </c>
      <c r="L2133" t="s">
        <v>6026</v>
      </c>
      <c r="M2133" t="s">
        <v>925</v>
      </c>
      <c r="N2133" t="s">
        <v>40</v>
      </c>
      <c r="O2133">
        <v>28990</v>
      </c>
      <c r="P2133">
        <v>33731</v>
      </c>
      <c r="Q2133" t="s">
        <v>95</v>
      </c>
      <c r="R2133">
        <v>937</v>
      </c>
      <c r="S2133" s="2">
        <v>44802</v>
      </c>
      <c r="T2133" t="s">
        <v>42</v>
      </c>
      <c r="U2133">
        <v>0</v>
      </c>
      <c r="V2133" t="s">
        <v>106</v>
      </c>
      <c r="W2133">
        <v>608</v>
      </c>
      <c r="X2133" t="s">
        <v>44</v>
      </c>
      <c r="Y2133" t="s">
        <v>61</v>
      </c>
      <c r="Z2133">
        <v>0</v>
      </c>
      <c r="AA2133">
        <v>258</v>
      </c>
      <c r="AB2133">
        <v>32102</v>
      </c>
      <c r="AC2133" t="s">
        <v>107</v>
      </c>
    </row>
    <row r="2134" spans="1:29" x14ac:dyDescent="0.3">
      <c r="A2134" s="1" t="s">
        <v>47</v>
      </c>
      <c r="B2134" t="s">
        <v>145</v>
      </c>
      <c r="C2134" t="s">
        <v>2354</v>
      </c>
      <c r="D2134" t="s">
        <v>178</v>
      </c>
      <c r="E2134">
        <v>8</v>
      </c>
      <c r="F2134" t="s">
        <v>77</v>
      </c>
      <c r="G2134" t="s">
        <v>932</v>
      </c>
      <c r="H2134" t="s">
        <v>79</v>
      </c>
      <c r="I2134" t="s">
        <v>36</v>
      </c>
      <c r="J2134" t="s">
        <v>1698</v>
      </c>
      <c r="K2134" t="s">
        <v>6027</v>
      </c>
      <c r="L2134" t="s">
        <v>6028</v>
      </c>
      <c r="M2134" t="s">
        <v>1294</v>
      </c>
      <c r="N2134" t="s">
        <v>84</v>
      </c>
      <c r="O2134">
        <v>10942</v>
      </c>
      <c r="P2134">
        <v>15208</v>
      </c>
      <c r="Q2134" t="s">
        <v>41</v>
      </c>
      <c r="R2134">
        <v>210</v>
      </c>
      <c r="S2134" s="2">
        <v>44943</v>
      </c>
      <c r="T2134" s="2">
        <v>44967</v>
      </c>
      <c r="U2134">
        <v>0</v>
      </c>
      <c r="V2134" t="s">
        <v>43</v>
      </c>
      <c r="W2134">
        <v>813</v>
      </c>
      <c r="X2134" t="s">
        <v>60</v>
      </c>
      <c r="Y2134" t="s">
        <v>45</v>
      </c>
      <c r="Z2134">
        <v>0</v>
      </c>
      <c r="AA2134">
        <v>991</v>
      </c>
      <c r="AB2134">
        <v>11055</v>
      </c>
      <c r="AC2134" t="s">
        <v>73</v>
      </c>
    </row>
    <row r="2135" spans="1:29" x14ac:dyDescent="0.3">
      <c r="A2135" s="1" t="s">
        <v>47</v>
      </c>
      <c r="B2135" t="s">
        <v>145</v>
      </c>
      <c r="C2135" t="s">
        <v>528</v>
      </c>
      <c r="D2135" t="s">
        <v>50</v>
      </c>
      <c r="E2135">
        <v>2</v>
      </c>
      <c r="F2135" t="s">
        <v>221</v>
      </c>
      <c r="G2135" t="s">
        <v>548</v>
      </c>
      <c r="H2135" t="s">
        <v>79</v>
      </c>
      <c r="I2135" t="s">
        <v>2533</v>
      </c>
      <c r="J2135" t="s">
        <v>3218</v>
      </c>
      <c r="K2135">
        <f>1-97-896-1071</f>
        <v>-2063</v>
      </c>
      <c r="L2135" t="s">
        <v>6029</v>
      </c>
      <c r="M2135" t="s">
        <v>2459</v>
      </c>
      <c r="N2135" t="s">
        <v>58</v>
      </c>
      <c r="O2135">
        <v>14789</v>
      </c>
      <c r="P2135">
        <v>18138</v>
      </c>
      <c r="Q2135" t="s">
        <v>59</v>
      </c>
      <c r="R2135">
        <v>662</v>
      </c>
      <c r="S2135" s="2">
        <v>44478</v>
      </c>
      <c r="T2135" t="s">
        <v>42</v>
      </c>
      <c r="U2135">
        <v>38355</v>
      </c>
      <c r="V2135" t="s">
        <v>71</v>
      </c>
      <c r="W2135">
        <v>673</v>
      </c>
      <c r="X2135" t="s">
        <v>44</v>
      </c>
      <c r="Y2135" t="s">
        <v>61</v>
      </c>
      <c r="Z2135">
        <v>1200</v>
      </c>
      <c r="AA2135">
        <v>902</v>
      </c>
      <c r="AB2135">
        <v>16747</v>
      </c>
      <c r="AC2135" t="s">
        <v>107</v>
      </c>
    </row>
    <row r="2136" spans="1:29" x14ac:dyDescent="0.3">
      <c r="A2136" s="1" t="s">
        <v>47</v>
      </c>
      <c r="B2136" t="s">
        <v>161</v>
      </c>
      <c r="C2136" t="s">
        <v>2249</v>
      </c>
      <c r="D2136" t="s">
        <v>76</v>
      </c>
      <c r="E2136">
        <v>7</v>
      </c>
      <c r="F2136" t="s">
        <v>120</v>
      </c>
      <c r="G2136" t="s">
        <v>194</v>
      </c>
      <c r="H2136" t="s">
        <v>35</v>
      </c>
      <c r="I2136" t="s">
        <v>6030</v>
      </c>
      <c r="J2136" t="s">
        <v>1302</v>
      </c>
      <c r="K2136" t="s">
        <v>6031</v>
      </c>
      <c r="L2136" t="s">
        <v>6032</v>
      </c>
      <c r="M2136" t="s">
        <v>618</v>
      </c>
      <c r="N2136" t="s">
        <v>94</v>
      </c>
      <c r="O2136">
        <v>18506</v>
      </c>
      <c r="P2136">
        <v>23294</v>
      </c>
      <c r="Q2136" t="s">
        <v>41</v>
      </c>
      <c r="R2136">
        <v>773</v>
      </c>
      <c r="S2136" s="2">
        <v>45193</v>
      </c>
      <c r="T2136" t="s">
        <v>42</v>
      </c>
      <c r="U2136">
        <v>0</v>
      </c>
      <c r="V2136" t="s">
        <v>43</v>
      </c>
      <c r="W2136">
        <v>807</v>
      </c>
      <c r="X2136" t="s">
        <v>44</v>
      </c>
      <c r="Y2136" t="s">
        <v>72</v>
      </c>
      <c r="Z2136">
        <v>0</v>
      </c>
      <c r="AA2136">
        <v>422</v>
      </c>
      <c r="AB2136">
        <v>21091</v>
      </c>
      <c r="AC2136" t="s">
        <v>107</v>
      </c>
    </row>
    <row r="2137" spans="1:29" x14ac:dyDescent="0.3">
      <c r="A2137" s="1" t="s">
        <v>47</v>
      </c>
      <c r="B2137" t="s">
        <v>48</v>
      </c>
      <c r="C2137" t="s">
        <v>1169</v>
      </c>
      <c r="D2137" t="s">
        <v>110</v>
      </c>
      <c r="E2137">
        <v>8</v>
      </c>
      <c r="F2137" t="s">
        <v>64</v>
      </c>
      <c r="G2137" t="s">
        <v>1152</v>
      </c>
      <c r="H2137" t="s">
        <v>35</v>
      </c>
      <c r="I2137" t="s">
        <v>662</v>
      </c>
      <c r="J2137" t="s">
        <v>4024</v>
      </c>
      <c r="K2137" t="s">
        <v>6033</v>
      </c>
      <c r="L2137" t="s">
        <v>6034</v>
      </c>
      <c r="M2137" t="s">
        <v>438</v>
      </c>
      <c r="N2137" t="s">
        <v>40</v>
      </c>
      <c r="O2137">
        <v>12241</v>
      </c>
      <c r="P2137">
        <v>14970</v>
      </c>
      <c r="Q2137" t="s">
        <v>59</v>
      </c>
      <c r="R2137">
        <v>699</v>
      </c>
      <c r="S2137" s="2">
        <v>44294</v>
      </c>
      <c r="T2137" s="2">
        <v>44320</v>
      </c>
      <c r="U2137">
        <v>49835</v>
      </c>
      <c r="V2137" t="s">
        <v>106</v>
      </c>
      <c r="W2137">
        <v>688</v>
      </c>
      <c r="X2137" t="s">
        <v>60</v>
      </c>
      <c r="Y2137" t="s">
        <v>61</v>
      </c>
      <c r="Z2137">
        <v>0</v>
      </c>
      <c r="AA2137">
        <v>734</v>
      </c>
      <c r="AB2137">
        <v>13971</v>
      </c>
      <c r="AC2137" t="s">
        <v>107</v>
      </c>
    </row>
    <row r="2138" spans="1:29" x14ac:dyDescent="0.3">
      <c r="A2138" s="1" t="s">
        <v>29</v>
      </c>
      <c r="B2138" t="s">
        <v>86</v>
      </c>
      <c r="C2138" t="s">
        <v>4560</v>
      </c>
      <c r="D2138" t="s">
        <v>128</v>
      </c>
      <c r="E2138">
        <v>9</v>
      </c>
      <c r="F2138" t="s">
        <v>221</v>
      </c>
      <c r="G2138" t="s">
        <v>548</v>
      </c>
      <c r="H2138" t="s">
        <v>79</v>
      </c>
      <c r="I2138" t="s">
        <v>189</v>
      </c>
      <c r="J2138" t="s">
        <v>1509</v>
      </c>
      <c r="K2138" t="s">
        <v>6035</v>
      </c>
      <c r="L2138" t="s">
        <v>6036</v>
      </c>
      <c r="M2138" t="s">
        <v>1597</v>
      </c>
      <c r="N2138" t="s">
        <v>94</v>
      </c>
      <c r="O2138">
        <v>21194</v>
      </c>
      <c r="P2138">
        <v>24285</v>
      </c>
      <c r="Q2138" t="s">
        <v>95</v>
      </c>
      <c r="R2138">
        <v>213</v>
      </c>
      <c r="S2138" s="2">
        <v>44866</v>
      </c>
      <c r="T2138" s="2">
        <v>44872</v>
      </c>
      <c r="U2138">
        <v>0</v>
      </c>
      <c r="V2138" t="s">
        <v>106</v>
      </c>
      <c r="W2138">
        <v>825</v>
      </c>
      <c r="X2138" t="s">
        <v>60</v>
      </c>
      <c r="Y2138" t="s">
        <v>61</v>
      </c>
      <c r="Z2138">
        <v>0</v>
      </c>
      <c r="AA2138">
        <v>205</v>
      </c>
      <c r="AB2138">
        <v>22434</v>
      </c>
      <c r="AC2138" t="s">
        <v>46</v>
      </c>
    </row>
    <row r="2139" spans="1:29" x14ac:dyDescent="0.3">
      <c r="A2139" s="1" t="s">
        <v>29</v>
      </c>
      <c r="B2139" t="s">
        <v>363</v>
      </c>
      <c r="C2139" t="s">
        <v>2024</v>
      </c>
      <c r="D2139" t="s">
        <v>98</v>
      </c>
      <c r="E2139">
        <v>7</v>
      </c>
      <c r="F2139" t="s">
        <v>33</v>
      </c>
      <c r="G2139" t="s">
        <v>111</v>
      </c>
      <c r="H2139" t="s">
        <v>35</v>
      </c>
      <c r="I2139" t="s">
        <v>2251</v>
      </c>
      <c r="J2139" t="s">
        <v>5335</v>
      </c>
      <c r="K2139" t="s">
        <v>6037</v>
      </c>
      <c r="L2139" t="s">
        <v>6038</v>
      </c>
      <c r="M2139" t="s">
        <v>369</v>
      </c>
      <c r="N2139" t="s">
        <v>40</v>
      </c>
      <c r="O2139">
        <v>21539</v>
      </c>
      <c r="P2139">
        <v>25088</v>
      </c>
      <c r="Q2139" t="s">
        <v>41</v>
      </c>
      <c r="R2139">
        <v>832</v>
      </c>
      <c r="S2139" s="2">
        <v>44818</v>
      </c>
      <c r="T2139" t="s">
        <v>42</v>
      </c>
      <c r="U2139">
        <v>0</v>
      </c>
      <c r="V2139" t="s">
        <v>71</v>
      </c>
      <c r="W2139">
        <v>678</v>
      </c>
      <c r="X2139" t="s">
        <v>44</v>
      </c>
      <c r="Y2139" t="s">
        <v>72</v>
      </c>
      <c r="Z2139">
        <v>0</v>
      </c>
      <c r="AA2139">
        <v>30</v>
      </c>
      <c r="AB2139">
        <v>23588</v>
      </c>
      <c r="AC2139" t="s">
        <v>107</v>
      </c>
    </row>
    <row r="2140" spans="1:29" x14ac:dyDescent="0.3">
      <c r="A2140" s="1" t="s">
        <v>47</v>
      </c>
      <c r="B2140" t="s">
        <v>153</v>
      </c>
      <c r="C2140" t="s">
        <v>2765</v>
      </c>
      <c r="D2140" t="s">
        <v>138</v>
      </c>
      <c r="E2140">
        <v>4</v>
      </c>
      <c r="F2140" t="s">
        <v>33</v>
      </c>
      <c r="G2140" t="s">
        <v>209</v>
      </c>
      <c r="H2140" t="s">
        <v>35</v>
      </c>
      <c r="I2140" t="s">
        <v>299</v>
      </c>
      <c r="J2140" t="s">
        <v>3232</v>
      </c>
      <c r="K2140" t="s">
        <v>6039</v>
      </c>
      <c r="L2140" t="s">
        <v>6040</v>
      </c>
      <c r="M2140" t="s">
        <v>860</v>
      </c>
      <c r="N2140" t="s">
        <v>40</v>
      </c>
      <c r="O2140">
        <v>11471</v>
      </c>
      <c r="P2140">
        <v>13835</v>
      </c>
      <c r="Q2140" t="s">
        <v>41</v>
      </c>
      <c r="R2140">
        <v>186</v>
      </c>
      <c r="S2140" s="2">
        <v>44881</v>
      </c>
      <c r="T2140" s="2">
        <v>44894</v>
      </c>
      <c r="U2140">
        <v>0</v>
      </c>
      <c r="V2140" t="s">
        <v>43</v>
      </c>
      <c r="W2140">
        <v>703</v>
      </c>
      <c r="X2140" t="s">
        <v>60</v>
      </c>
      <c r="Y2140" t="s">
        <v>45</v>
      </c>
      <c r="Z2140">
        <v>0</v>
      </c>
      <c r="AA2140">
        <v>66</v>
      </c>
      <c r="AB2140">
        <v>13661</v>
      </c>
      <c r="AC2140" t="s">
        <v>73</v>
      </c>
    </row>
    <row r="2141" spans="1:29" x14ac:dyDescent="0.3">
      <c r="A2141" s="1" t="s">
        <v>47</v>
      </c>
      <c r="B2141" t="s">
        <v>592</v>
      </c>
      <c r="C2141" t="s">
        <v>2303</v>
      </c>
      <c r="D2141" t="s">
        <v>98</v>
      </c>
      <c r="E2141">
        <v>2</v>
      </c>
      <c r="F2141" t="s">
        <v>77</v>
      </c>
      <c r="G2141" t="s">
        <v>365</v>
      </c>
      <c r="H2141" t="s">
        <v>35</v>
      </c>
      <c r="I2141" t="s">
        <v>1025</v>
      </c>
      <c r="J2141" t="s">
        <v>743</v>
      </c>
      <c r="K2141">
        <v>8117520688</v>
      </c>
      <c r="L2141" t="s">
        <v>6041</v>
      </c>
      <c r="M2141" t="s">
        <v>1449</v>
      </c>
      <c r="N2141" t="s">
        <v>94</v>
      </c>
      <c r="O2141">
        <v>8375</v>
      </c>
      <c r="P2141">
        <v>12895</v>
      </c>
      <c r="Q2141" t="s">
        <v>95</v>
      </c>
      <c r="R2141">
        <v>921</v>
      </c>
      <c r="S2141" s="2">
        <v>44860</v>
      </c>
      <c r="T2141" t="s">
        <v>42</v>
      </c>
      <c r="U2141">
        <v>0</v>
      </c>
      <c r="V2141" t="s">
        <v>71</v>
      </c>
      <c r="W2141">
        <v>841</v>
      </c>
      <c r="X2141" t="s">
        <v>44</v>
      </c>
      <c r="Y2141" t="s">
        <v>72</v>
      </c>
      <c r="Z2141">
        <v>0</v>
      </c>
      <c r="AA2141">
        <v>815</v>
      </c>
      <c r="AB2141">
        <v>9247</v>
      </c>
      <c r="AC2141" t="s">
        <v>107</v>
      </c>
    </row>
    <row r="2142" spans="1:29" x14ac:dyDescent="0.3">
      <c r="A2142" s="1" t="s">
        <v>29</v>
      </c>
      <c r="B2142" t="s">
        <v>74</v>
      </c>
      <c r="C2142" t="s">
        <v>1644</v>
      </c>
      <c r="D2142" t="s">
        <v>178</v>
      </c>
      <c r="E2142">
        <v>1</v>
      </c>
      <c r="F2142" t="s">
        <v>99</v>
      </c>
      <c r="G2142" t="s">
        <v>950</v>
      </c>
      <c r="H2142" t="s">
        <v>35</v>
      </c>
      <c r="I2142" t="s">
        <v>6042</v>
      </c>
      <c r="J2142" t="s">
        <v>916</v>
      </c>
      <c r="K2142" t="s">
        <v>6043</v>
      </c>
      <c r="L2142" t="s">
        <v>6044</v>
      </c>
      <c r="M2142" t="s">
        <v>83</v>
      </c>
      <c r="N2142" t="s">
        <v>94</v>
      </c>
      <c r="O2142">
        <v>17458</v>
      </c>
      <c r="P2142">
        <v>22074</v>
      </c>
      <c r="Q2142" t="s">
        <v>95</v>
      </c>
      <c r="R2142">
        <v>311</v>
      </c>
      <c r="S2142" s="2">
        <v>44562</v>
      </c>
      <c r="T2142" s="2">
        <v>44580</v>
      </c>
      <c r="U2142">
        <v>0</v>
      </c>
      <c r="V2142" t="s">
        <v>106</v>
      </c>
      <c r="W2142">
        <v>784</v>
      </c>
      <c r="X2142" t="s">
        <v>60</v>
      </c>
      <c r="Y2142" t="s">
        <v>45</v>
      </c>
      <c r="Z2142">
        <v>0</v>
      </c>
      <c r="AA2142">
        <v>989</v>
      </c>
      <c r="AB2142">
        <v>17483</v>
      </c>
      <c r="AC2142" t="s">
        <v>73</v>
      </c>
    </row>
    <row r="2143" spans="1:29" x14ac:dyDescent="0.3">
      <c r="A2143" s="1" t="s">
        <v>29</v>
      </c>
      <c r="B2143" t="s">
        <v>363</v>
      </c>
      <c r="C2143" t="s">
        <v>4573</v>
      </c>
      <c r="D2143" t="s">
        <v>387</v>
      </c>
      <c r="E2143">
        <v>2</v>
      </c>
      <c r="F2143" t="s">
        <v>99</v>
      </c>
      <c r="G2143" t="s">
        <v>631</v>
      </c>
      <c r="H2143" t="s">
        <v>79</v>
      </c>
      <c r="I2143" t="s">
        <v>3867</v>
      </c>
      <c r="J2143" t="s">
        <v>3212</v>
      </c>
      <c r="K2143" t="s">
        <v>6045</v>
      </c>
      <c r="L2143" t="s">
        <v>6046</v>
      </c>
      <c r="M2143" t="s">
        <v>494</v>
      </c>
      <c r="N2143" t="s">
        <v>58</v>
      </c>
      <c r="O2143">
        <v>23718</v>
      </c>
      <c r="P2143">
        <v>28012</v>
      </c>
      <c r="Q2143" t="s">
        <v>59</v>
      </c>
      <c r="R2143">
        <v>305</v>
      </c>
      <c r="S2143" s="2">
        <v>45227</v>
      </c>
      <c r="T2143" t="s">
        <v>42</v>
      </c>
      <c r="U2143">
        <v>39842</v>
      </c>
      <c r="V2143" t="s">
        <v>85</v>
      </c>
      <c r="W2143">
        <v>478</v>
      </c>
      <c r="X2143" t="s">
        <v>44</v>
      </c>
      <c r="Y2143" t="s">
        <v>61</v>
      </c>
      <c r="Z2143">
        <v>3188</v>
      </c>
      <c r="AA2143">
        <v>195</v>
      </c>
      <c r="AB2143">
        <v>25057</v>
      </c>
      <c r="AC2143" t="s">
        <v>46</v>
      </c>
    </row>
    <row r="2144" spans="1:29" x14ac:dyDescent="0.3">
      <c r="A2144" s="1" t="s">
        <v>47</v>
      </c>
      <c r="B2144" t="s">
        <v>592</v>
      </c>
      <c r="C2144" t="s">
        <v>914</v>
      </c>
      <c r="D2144" t="s">
        <v>110</v>
      </c>
      <c r="E2144">
        <v>2</v>
      </c>
      <c r="F2144" t="s">
        <v>186</v>
      </c>
      <c r="G2144" t="s">
        <v>710</v>
      </c>
      <c r="H2144" t="s">
        <v>79</v>
      </c>
      <c r="I2144" t="s">
        <v>210</v>
      </c>
      <c r="J2144" t="s">
        <v>80</v>
      </c>
      <c r="K2144" t="s">
        <v>6047</v>
      </c>
      <c r="L2144" t="s">
        <v>6048</v>
      </c>
      <c r="M2144" t="s">
        <v>2167</v>
      </c>
      <c r="N2144" t="s">
        <v>58</v>
      </c>
      <c r="O2144">
        <v>2978</v>
      </c>
      <c r="P2144">
        <v>5433</v>
      </c>
      <c r="Q2144" t="s">
        <v>41</v>
      </c>
      <c r="R2144">
        <v>41</v>
      </c>
      <c r="S2144" s="2">
        <v>45060</v>
      </c>
      <c r="T2144" t="s">
        <v>42</v>
      </c>
      <c r="U2144">
        <v>0</v>
      </c>
      <c r="V2144" t="s">
        <v>71</v>
      </c>
      <c r="W2144">
        <v>517</v>
      </c>
      <c r="X2144" t="s">
        <v>44</v>
      </c>
      <c r="Y2144" t="s">
        <v>72</v>
      </c>
      <c r="Z2144">
        <v>1839</v>
      </c>
      <c r="AA2144">
        <v>819</v>
      </c>
      <c r="AB2144">
        <v>4040</v>
      </c>
      <c r="AC2144" t="s">
        <v>73</v>
      </c>
    </row>
    <row r="2145" spans="1:29" x14ac:dyDescent="0.3">
      <c r="A2145" s="1" t="s">
        <v>29</v>
      </c>
      <c r="B2145" t="s">
        <v>30</v>
      </c>
      <c r="C2145" t="s">
        <v>2490</v>
      </c>
      <c r="D2145" t="s">
        <v>201</v>
      </c>
      <c r="E2145">
        <v>3</v>
      </c>
      <c r="F2145" t="s">
        <v>271</v>
      </c>
      <c r="G2145" t="s">
        <v>495</v>
      </c>
      <c r="H2145" t="s">
        <v>35</v>
      </c>
      <c r="I2145" t="s">
        <v>1204</v>
      </c>
      <c r="J2145" t="s">
        <v>3514</v>
      </c>
      <c r="K2145" t="s">
        <v>6049</v>
      </c>
      <c r="L2145" t="s">
        <v>6050</v>
      </c>
      <c r="M2145" t="s">
        <v>269</v>
      </c>
      <c r="N2145" t="s">
        <v>40</v>
      </c>
      <c r="O2145">
        <v>9696</v>
      </c>
      <c r="P2145">
        <v>12925</v>
      </c>
      <c r="Q2145" t="s">
        <v>59</v>
      </c>
      <c r="R2145">
        <v>5</v>
      </c>
      <c r="S2145" s="2">
        <v>44450</v>
      </c>
      <c r="T2145" s="2">
        <v>44454</v>
      </c>
      <c r="U2145">
        <v>29918</v>
      </c>
      <c r="V2145" t="s">
        <v>43</v>
      </c>
      <c r="W2145">
        <v>692</v>
      </c>
      <c r="X2145" t="s">
        <v>60</v>
      </c>
      <c r="Y2145" t="s">
        <v>61</v>
      </c>
      <c r="Z2145">
        <v>0</v>
      </c>
      <c r="AA2145">
        <v>60</v>
      </c>
      <c r="AB2145">
        <v>11832</v>
      </c>
      <c r="AC2145" t="s">
        <v>73</v>
      </c>
    </row>
    <row r="2146" spans="1:29" x14ac:dyDescent="0.3">
      <c r="A2146" s="1" t="s">
        <v>47</v>
      </c>
      <c r="B2146" t="s">
        <v>234</v>
      </c>
      <c r="C2146" t="s">
        <v>2589</v>
      </c>
      <c r="D2146" t="s">
        <v>32</v>
      </c>
      <c r="E2146">
        <v>5</v>
      </c>
      <c r="F2146" t="s">
        <v>221</v>
      </c>
      <c r="G2146" t="s">
        <v>1096</v>
      </c>
      <c r="H2146" t="s">
        <v>35</v>
      </c>
      <c r="I2146" t="s">
        <v>417</v>
      </c>
      <c r="J2146" t="s">
        <v>485</v>
      </c>
      <c r="K2146" t="s">
        <v>6051</v>
      </c>
      <c r="L2146" t="s">
        <v>6052</v>
      </c>
      <c r="M2146" t="s">
        <v>483</v>
      </c>
      <c r="N2146" t="s">
        <v>94</v>
      </c>
      <c r="O2146">
        <v>29886</v>
      </c>
      <c r="P2146">
        <v>34249</v>
      </c>
      <c r="Q2146" t="s">
        <v>95</v>
      </c>
      <c r="R2146">
        <v>365</v>
      </c>
      <c r="S2146" s="2">
        <v>45181</v>
      </c>
      <c r="T2146" s="2">
        <v>45187</v>
      </c>
      <c r="U2146">
        <v>0</v>
      </c>
      <c r="V2146" t="s">
        <v>43</v>
      </c>
      <c r="W2146">
        <v>589</v>
      </c>
      <c r="X2146" t="s">
        <v>60</v>
      </c>
      <c r="Y2146" t="s">
        <v>45</v>
      </c>
      <c r="Z2146">
        <v>0</v>
      </c>
      <c r="AA2146">
        <v>773</v>
      </c>
      <c r="AB2146">
        <v>30055</v>
      </c>
      <c r="AC2146" t="s">
        <v>46</v>
      </c>
    </row>
    <row r="2147" spans="1:29" x14ac:dyDescent="0.3">
      <c r="A2147" s="1" t="s">
        <v>47</v>
      </c>
      <c r="B2147" t="s">
        <v>234</v>
      </c>
      <c r="C2147" t="s">
        <v>2589</v>
      </c>
      <c r="D2147" t="s">
        <v>352</v>
      </c>
      <c r="E2147">
        <v>1</v>
      </c>
      <c r="F2147" t="s">
        <v>33</v>
      </c>
      <c r="G2147" t="s">
        <v>139</v>
      </c>
      <c r="H2147" t="s">
        <v>79</v>
      </c>
      <c r="I2147" t="s">
        <v>6053</v>
      </c>
      <c r="J2147" t="s">
        <v>508</v>
      </c>
      <c r="K2147" t="s">
        <v>6054</v>
      </c>
      <c r="L2147" t="s">
        <v>6055</v>
      </c>
      <c r="M2147" t="s">
        <v>810</v>
      </c>
      <c r="N2147" t="s">
        <v>94</v>
      </c>
      <c r="O2147">
        <v>25192</v>
      </c>
      <c r="P2147">
        <v>27288</v>
      </c>
      <c r="Q2147" t="s">
        <v>59</v>
      </c>
      <c r="R2147">
        <v>953</v>
      </c>
      <c r="S2147" s="2">
        <v>44465</v>
      </c>
      <c r="T2147" t="s">
        <v>42</v>
      </c>
      <c r="U2147">
        <v>11194</v>
      </c>
      <c r="V2147" t="s">
        <v>71</v>
      </c>
      <c r="W2147">
        <v>447</v>
      </c>
      <c r="X2147" t="s">
        <v>44</v>
      </c>
      <c r="Y2147" t="s">
        <v>61</v>
      </c>
      <c r="Z2147">
        <v>0</v>
      </c>
      <c r="AA2147">
        <v>586</v>
      </c>
      <c r="AB2147">
        <v>25595</v>
      </c>
      <c r="AC2147" t="s">
        <v>107</v>
      </c>
    </row>
    <row r="2148" spans="1:29" x14ac:dyDescent="0.3">
      <c r="A2148" s="1" t="s">
        <v>29</v>
      </c>
      <c r="B2148" t="s">
        <v>541</v>
      </c>
      <c r="C2148" t="s">
        <v>542</v>
      </c>
      <c r="D2148" t="s">
        <v>119</v>
      </c>
      <c r="E2148">
        <v>5</v>
      </c>
      <c r="F2148" t="s">
        <v>51</v>
      </c>
      <c r="G2148" t="s">
        <v>52</v>
      </c>
      <c r="H2148" t="s">
        <v>79</v>
      </c>
      <c r="I2148" t="s">
        <v>756</v>
      </c>
      <c r="J2148" t="s">
        <v>287</v>
      </c>
      <c r="K2148" t="s">
        <v>6056</v>
      </c>
      <c r="L2148" t="s">
        <v>6057</v>
      </c>
      <c r="M2148" t="s">
        <v>1193</v>
      </c>
      <c r="N2148" t="s">
        <v>40</v>
      </c>
      <c r="O2148">
        <v>27639</v>
      </c>
      <c r="P2148">
        <v>31437</v>
      </c>
      <c r="Q2148" t="s">
        <v>41</v>
      </c>
      <c r="R2148">
        <v>381</v>
      </c>
      <c r="S2148" s="2">
        <v>44274</v>
      </c>
      <c r="T2148" t="s">
        <v>42</v>
      </c>
      <c r="U2148">
        <v>0</v>
      </c>
      <c r="V2148" t="s">
        <v>106</v>
      </c>
      <c r="W2148">
        <v>416</v>
      </c>
      <c r="X2148" t="s">
        <v>44</v>
      </c>
      <c r="Y2148" t="s">
        <v>72</v>
      </c>
      <c r="Z2148">
        <v>0</v>
      </c>
      <c r="AA2148">
        <v>402</v>
      </c>
      <c r="AB2148">
        <v>30908</v>
      </c>
      <c r="AC2148" t="s">
        <v>73</v>
      </c>
    </row>
    <row r="2149" spans="1:29" x14ac:dyDescent="0.3">
      <c r="A2149" s="1" t="s">
        <v>29</v>
      </c>
      <c r="B2149" t="s">
        <v>393</v>
      </c>
      <c r="C2149" t="s">
        <v>1492</v>
      </c>
      <c r="D2149" t="s">
        <v>185</v>
      </c>
      <c r="E2149">
        <v>8</v>
      </c>
      <c r="F2149" t="s">
        <v>120</v>
      </c>
      <c r="G2149" t="s">
        <v>329</v>
      </c>
      <c r="H2149" t="s">
        <v>35</v>
      </c>
      <c r="I2149" t="s">
        <v>756</v>
      </c>
      <c r="J2149" t="s">
        <v>1626</v>
      </c>
      <c r="K2149" t="s">
        <v>6058</v>
      </c>
      <c r="L2149" t="s">
        <v>6059</v>
      </c>
      <c r="M2149" t="s">
        <v>846</v>
      </c>
      <c r="N2149" t="s">
        <v>40</v>
      </c>
      <c r="O2149">
        <v>20846</v>
      </c>
      <c r="P2149">
        <v>22870</v>
      </c>
      <c r="Q2149" t="s">
        <v>95</v>
      </c>
      <c r="R2149">
        <v>100</v>
      </c>
      <c r="S2149" s="2">
        <v>45034</v>
      </c>
      <c r="T2149" t="s">
        <v>42</v>
      </c>
      <c r="U2149">
        <v>0</v>
      </c>
      <c r="V2149" t="s">
        <v>85</v>
      </c>
      <c r="W2149">
        <v>427</v>
      </c>
      <c r="X2149" t="s">
        <v>44</v>
      </c>
      <c r="Y2149" t="s">
        <v>61</v>
      </c>
      <c r="Z2149">
        <v>0</v>
      </c>
      <c r="AA2149">
        <v>977</v>
      </c>
      <c r="AB2149">
        <v>21948</v>
      </c>
      <c r="AC2149" t="s">
        <v>46</v>
      </c>
    </row>
    <row r="2150" spans="1:29" x14ac:dyDescent="0.3">
      <c r="A2150" s="1" t="s">
        <v>47</v>
      </c>
      <c r="B2150" t="s">
        <v>592</v>
      </c>
      <c r="C2150" t="s">
        <v>1350</v>
      </c>
      <c r="D2150" t="s">
        <v>32</v>
      </c>
      <c r="E2150">
        <v>3</v>
      </c>
      <c r="F2150" t="s">
        <v>186</v>
      </c>
      <c r="G2150" t="s">
        <v>650</v>
      </c>
      <c r="H2150" t="s">
        <v>79</v>
      </c>
      <c r="I2150" t="s">
        <v>668</v>
      </c>
      <c r="J2150" t="s">
        <v>6060</v>
      </c>
      <c r="K2150" t="s">
        <v>6061</v>
      </c>
      <c r="L2150" t="s">
        <v>6062</v>
      </c>
      <c r="M2150" t="s">
        <v>2167</v>
      </c>
      <c r="N2150" t="s">
        <v>58</v>
      </c>
      <c r="O2150">
        <v>10873</v>
      </c>
      <c r="P2150">
        <v>14856</v>
      </c>
      <c r="Q2150" t="s">
        <v>41</v>
      </c>
      <c r="R2150">
        <v>22</v>
      </c>
      <c r="S2150" s="2">
        <v>44806</v>
      </c>
      <c r="T2150" s="2">
        <v>44829</v>
      </c>
      <c r="U2150">
        <v>0</v>
      </c>
      <c r="V2150" t="s">
        <v>106</v>
      </c>
      <c r="W2150">
        <v>630</v>
      </c>
      <c r="X2150" t="s">
        <v>60</v>
      </c>
      <c r="Y2150" t="s">
        <v>61</v>
      </c>
      <c r="Z2150">
        <v>3895</v>
      </c>
      <c r="AA2150">
        <v>672</v>
      </c>
      <c r="AB2150">
        <v>13090</v>
      </c>
      <c r="AC2150" t="s">
        <v>73</v>
      </c>
    </row>
    <row r="2151" spans="1:29" x14ac:dyDescent="0.3">
      <c r="A2151" s="1" t="s">
        <v>47</v>
      </c>
      <c r="B2151" t="s">
        <v>153</v>
      </c>
      <c r="C2151" t="s">
        <v>2366</v>
      </c>
      <c r="D2151" t="s">
        <v>236</v>
      </c>
      <c r="E2151">
        <v>10</v>
      </c>
      <c r="F2151" t="s">
        <v>271</v>
      </c>
      <c r="G2151" t="s">
        <v>1060</v>
      </c>
      <c r="H2151" t="s">
        <v>35</v>
      </c>
      <c r="I2151" t="s">
        <v>4595</v>
      </c>
      <c r="J2151" t="s">
        <v>3458</v>
      </c>
      <c r="K2151" t="s">
        <v>6063</v>
      </c>
      <c r="L2151" t="s">
        <v>6064</v>
      </c>
      <c r="M2151" t="s">
        <v>1208</v>
      </c>
      <c r="N2151" t="s">
        <v>58</v>
      </c>
      <c r="O2151">
        <v>16498</v>
      </c>
      <c r="P2151">
        <v>19472</v>
      </c>
      <c r="Q2151" t="s">
        <v>41</v>
      </c>
      <c r="R2151">
        <v>121</v>
      </c>
      <c r="S2151" s="2">
        <v>45262</v>
      </c>
      <c r="T2151" t="s">
        <v>42</v>
      </c>
      <c r="U2151">
        <v>0</v>
      </c>
      <c r="V2151" t="s">
        <v>85</v>
      </c>
      <c r="W2151">
        <v>729</v>
      </c>
      <c r="X2151" t="s">
        <v>44</v>
      </c>
      <c r="Y2151" t="s">
        <v>61</v>
      </c>
      <c r="Z2151">
        <v>2656</v>
      </c>
      <c r="AA2151">
        <v>605</v>
      </c>
      <c r="AB2151">
        <v>18892</v>
      </c>
      <c r="AC2151" t="s">
        <v>73</v>
      </c>
    </row>
    <row r="2152" spans="1:29" x14ac:dyDescent="0.3">
      <c r="A2152" s="1" t="s">
        <v>47</v>
      </c>
      <c r="B2152" t="s">
        <v>136</v>
      </c>
      <c r="C2152" t="s">
        <v>1426</v>
      </c>
      <c r="D2152" t="s">
        <v>119</v>
      </c>
      <c r="E2152">
        <v>8</v>
      </c>
      <c r="F2152" t="s">
        <v>120</v>
      </c>
      <c r="G2152" t="s">
        <v>820</v>
      </c>
      <c r="H2152" t="s">
        <v>79</v>
      </c>
      <c r="I2152" t="s">
        <v>2509</v>
      </c>
      <c r="J2152" t="s">
        <v>759</v>
      </c>
      <c r="K2152" t="s">
        <v>6065</v>
      </c>
      <c r="L2152" t="s">
        <v>6066</v>
      </c>
      <c r="M2152" t="s">
        <v>988</v>
      </c>
      <c r="N2152" t="s">
        <v>84</v>
      </c>
      <c r="O2152">
        <v>3902</v>
      </c>
      <c r="P2152">
        <v>8455</v>
      </c>
      <c r="Q2152" t="s">
        <v>41</v>
      </c>
      <c r="R2152">
        <v>570</v>
      </c>
      <c r="S2152" s="2">
        <v>44773</v>
      </c>
      <c r="T2152" t="s">
        <v>42</v>
      </c>
      <c r="U2152">
        <v>0</v>
      </c>
      <c r="V2152" t="s">
        <v>71</v>
      </c>
      <c r="W2152">
        <v>595</v>
      </c>
      <c r="X2152" t="s">
        <v>44</v>
      </c>
      <c r="Y2152" t="s">
        <v>61</v>
      </c>
      <c r="Z2152">
        <v>0</v>
      </c>
      <c r="AA2152">
        <v>286</v>
      </c>
      <c r="AB2152">
        <v>6972</v>
      </c>
      <c r="AC2152" t="s">
        <v>107</v>
      </c>
    </row>
    <row r="2153" spans="1:29" x14ac:dyDescent="0.3">
      <c r="A2153" s="1" t="s">
        <v>47</v>
      </c>
      <c r="B2153" t="s">
        <v>136</v>
      </c>
      <c r="C2153" t="s">
        <v>200</v>
      </c>
      <c r="D2153" t="s">
        <v>32</v>
      </c>
      <c r="E2153">
        <v>9</v>
      </c>
      <c r="F2153" t="s">
        <v>33</v>
      </c>
      <c r="G2153" t="s">
        <v>728</v>
      </c>
      <c r="H2153" t="s">
        <v>35</v>
      </c>
      <c r="I2153" t="s">
        <v>2994</v>
      </c>
      <c r="J2153" t="s">
        <v>1914</v>
      </c>
      <c r="K2153" t="s">
        <v>6067</v>
      </c>
      <c r="L2153" t="s">
        <v>6068</v>
      </c>
      <c r="M2153" t="s">
        <v>1847</v>
      </c>
      <c r="N2153" t="s">
        <v>58</v>
      </c>
      <c r="O2153">
        <v>22959</v>
      </c>
      <c r="P2153">
        <v>27408</v>
      </c>
      <c r="Q2153" t="s">
        <v>59</v>
      </c>
      <c r="R2153">
        <v>663</v>
      </c>
      <c r="S2153" s="2">
        <v>45023</v>
      </c>
      <c r="T2153" s="2">
        <v>45026</v>
      </c>
      <c r="U2153">
        <v>22824</v>
      </c>
      <c r="V2153" t="s">
        <v>43</v>
      </c>
      <c r="W2153">
        <v>589</v>
      </c>
      <c r="X2153" t="s">
        <v>60</v>
      </c>
      <c r="Y2153" t="s">
        <v>72</v>
      </c>
      <c r="Z2153">
        <v>1452</v>
      </c>
      <c r="AA2153">
        <v>836</v>
      </c>
      <c r="AB2153">
        <v>24795</v>
      </c>
      <c r="AC2153" t="s">
        <v>107</v>
      </c>
    </row>
    <row r="2154" spans="1:29" x14ac:dyDescent="0.3">
      <c r="A2154" s="1" t="s">
        <v>47</v>
      </c>
      <c r="B2154" t="s">
        <v>234</v>
      </c>
      <c r="C2154" t="s">
        <v>2618</v>
      </c>
      <c r="D2154" t="s">
        <v>128</v>
      </c>
      <c r="E2154">
        <v>8</v>
      </c>
      <c r="F2154" t="s">
        <v>271</v>
      </c>
      <c r="G2154" t="s">
        <v>495</v>
      </c>
      <c r="H2154" t="s">
        <v>35</v>
      </c>
      <c r="I2154" t="s">
        <v>729</v>
      </c>
      <c r="J2154" t="s">
        <v>2610</v>
      </c>
      <c r="K2154" t="s">
        <v>6069</v>
      </c>
      <c r="L2154" t="s">
        <v>6070</v>
      </c>
      <c r="M2154" t="s">
        <v>746</v>
      </c>
      <c r="N2154" t="s">
        <v>58</v>
      </c>
      <c r="O2154">
        <v>11196</v>
      </c>
      <c r="P2154">
        <v>14416</v>
      </c>
      <c r="Q2154" t="s">
        <v>41</v>
      </c>
      <c r="R2154">
        <v>470</v>
      </c>
      <c r="S2154" s="2">
        <v>44285</v>
      </c>
      <c r="T2154" s="2">
        <v>44309</v>
      </c>
      <c r="U2154">
        <v>0</v>
      </c>
      <c r="V2154" t="s">
        <v>106</v>
      </c>
      <c r="W2154">
        <v>646</v>
      </c>
      <c r="X2154" t="s">
        <v>60</v>
      </c>
      <c r="Y2154" t="s">
        <v>72</v>
      </c>
      <c r="Z2154">
        <v>3450</v>
      </c>
      <c r="AA2154">
        <v>273</v>
      </c>
      <c r="AB2154">
        <v>11216</v>
      </c>
      <c r="AC2154" t="s">
        <v>107</v>
      </c>
    </row>
    <row r="2155" spans="1:29" x14ac:dyDescent="0.3">
      <c r="A2155" s="1" t="s">
        <v>47</v>
      </c>
      <c r="B2155" t="s">
        <v>161</v>
      </c>
      <c r="C2155" t="s">
        <v>683</v>
      </c>
      <c r="D2155" t="s">
        <v>178</v>
      </c>
      <c r="E2155">
        <v>5</v>
      </c>
      <c r="F2155" t="s">
        <v>99</v>
      </c>
      <c r="G2155" t="s">
        <v>100</v>
      </c>
      <c r="H2155" t="s">
        <v>35</v>
      </c>
      <c r="I2155" t="s">
        <v>935</v>
      </c>
      <c r="J2155" t="s">
        <v>6071</v>
      </c>
      <c r="K2155" t="s">
        <v>6072</v>
      </c>
      <c r="L2155" t="s">
        <v>6073</v>
      </c>
      <c r="M2155" t="s">
        <v>618</v>
      </c>
      <c r="N2155" t="s">
        <v>94</v>
      </c>
      <c r="O2155">
        <v>21978</v>
      </c>
      <c r="P2155">
        <v>24264</v>
      </c>
      <c r="Q2155" t="s">
        <v>95</v>
      </c>
      <c r="R2155">
        <v>936</v>
      </c>
      <c r="S2155" s="2">
        <v>45201</v>
      </c>
      <c r="T2155" t="s">
        <v>42</v>
      </c>
      <c r="U2155">
        <v>0</v>
      </c>
      <c r="V2155" t="s">
        <v>106</v>
      </c>
      <c r="W2155">
        <v>788</v>
      </c>
      <c r="X2155" t="s">
        <v>44</v>
      </c>
      <c r="Y2155" t="s">
        <v>45</v>
      </c>
      <c r="Z2155">
        <v>0</v>
      </c>
      <c r="AA2155">
        <v>504</v>
      </c>
      <c r="AB2155">
        <v>23624</v>
      </c>
      <c r="AC2155" t="s">
        <v>73</v>
      </c>
    </row>
    <row r="2156" spans="1:29" x14ac:dyDescent="0.3">
      <c r="A2156" s="1" t="s">
        <v>47</v>
      </c>
      <c r="B2156" t="s">
        <v>117</v>
      </c>
      <c r="C2156" t="s">
        <v>243</v>
      </c>
      <c r="D2156" t="s">
        <v>76</v>
      </c>
      <c r="E2156">
        <v>9</v>
      </c>
      <c r="F2156" t="s">
        <v>186</v>
      </c>
      <c r="G2156" t="s">
        <v>1504</v>
      </c>
      <c r="H2156" t="s">
        <v>35</v>
      </c>
      <c r="I2156" t="s">
        <v>6074</v>
      </c>
      <c r="J2156" t="s">
        <v>2569</v>
      </c>
      <c r="K2156" t="s">
        <v>6075</v>
      </c>
      <c r="L2156" t="s">
        <v>6076</v>
      </c>
      <c r="M2156" t="s">
        <v>517</v>
      </c>
      <c r="N2156" t="s">
        <v>84</v>
      </c>
      <c r="O2156">
        <v>13281</v>
      </c>
      <c r="P2156">
        <v>15730</v>
      </c>
      <c r="Q2156" t="s">
        <v>41</v>
      </c>
      <c r="R2156">
        <v>989</v>
      </c>
      <c r="S2156" s="2">
        <v>45028</v>
      </c>
      <c r="T2156" s="2">
        <v>45053</v>
      </c>
      <c r="U2156">
        <v>0</v>
      </c>
      <c r="V2156" t="s">
        <v>71</v>
      </c>
      <c r="W2156">
        <v>635</v>
      </c>
      <c r="X2156" t="s">
        <v>60</v>
      </c>
      <c r="Y2156" t="s">
        <v>61</v>
      </c>
      <c r="Z2156">
        <v>0</v>
      </c>
      <c r="AA2156">
        <v>783</v>
      </c>
      <c r="AB2156">
        <v>14984</v>
      </c>
      <c r="AC2156" t="s">
        <v>107</v>
      </c>
    </row>
    <row r="2157" spans="1:29" x14ac:dyDescent="0.3">
      <c r="A2157" s="1" t="s">
        <v>47</v>
      </c>
      <c r="B2157" t="s">
        <v>153</v>
      </c>
      <c r="C2157" t="s">
        <v>5340</v>
      </c>
      <c r="D2157" t="s">
        <v>387</v>
      </c>
      <c r="E2157">
        <v>1</v>
      </c>
      <c r="F2157" t="s">
        <v>99</v>
      </c>
      <c r="G2157" t="s">
        <v>950</v>
      </c>
      <c r="H2157" t="s">
        <v>35</v>
      </c>
      <c r="I2157" t="s">
        <v>496</v>
      </c>
      <c r="J2157" t="s">
        <v>2450</v>
      </c>
      <c r="K2157" t="s">
        <v>6077</v>
      </c>
      <c r="L2157" t="s">
        <v>6078</v>
      </c>
      <c r="M2157" t="s">
        <v>410</v>
      </c>
      <c r="N2157" t="s">
        <v>94</v>
      </c>
      <c r="O2157">
        <v>14852</v>
      </c>
      <c r="P2157">
        <v>17008</v>
      </c>
      <c r="Q2157" t="s">
        <v>41</v>
      </c>
      <c r="R2157">
        <v>454</v>
      </c>
      <c r="S2157" s="2">
        <v>44806</v>
      </c>
      <c r="T2157" s="2">
        <v>44807</v>
      </c>
      <c r="U2157">
        <v>0</v>
      </c>
      <c r="V2157" t="s">
        <v>106</v>
      </c>
      <c r="W2157">
        <v>489</v>
      </c>
      <c r="X2157" t="s">
        <v>60</v>
      </c>
      <c r="Y2157" t="s">
        <v>61</v>
      </c>
      <c r="Z2157">
        <v>0</v>
      </c>
      <c r="AA2157">
        <v>743</v>
      </c>
      <c r="AB2157">
        <v>16415</v>
      </c>
      <c r="AC2157" t="s">
        <v>73</v>
      </c>
    </row>
    <row r="2158" spans="1:29" x14ac:dyDescent="0.3">
      <c r="A2158" s="1" t="s">
        <v>47</v>
      </c>
      <c r="B2158" t="s">
        <v>153</v>
      </c>
      <c r="C2158" t="s">
        <v>2424</v>
      </c>
      <c r="D2158" t="s">
        <v>169</v>
      </c>
      <c r="E2158">
        <v>8</v>
      </c>
      <c r="F2158" t="s">
        <v>186</v>
      </c>
      <c r="G2158" t="s">
        <v>463</v>
      </c>
      <c r="H2158" t="s">
        <v>35</v>
      </c>
      <c r="I2158" t="s">
        <v>36</v>
      </c>
      <c r="J2158" t="s">
        <v>4587</v>
      </c>
      <c r="K2158" t="s">
        <v>6079</v>
      </c>
      <c r="L2158" t="s">
        <v>6080</v>
      </c>
      <c r="M2158" t="s">
        <v>410</v>
      </c>
      <c r="N2158" t="s">
        <v>58</v>
      </c>
      <c r="O2158">
        <v>7812</v>
      </c>
      <c r="P2158">
        <v>11284</v>
      </c>
      <c r="Q2158" t="s">
        <v>59</v>
      </c>
      <c r="R2158">
        <v>650</v>
      </c>
      <c r="S2158" s="2">
        <v>44472</v>
      </c>
      <c r="T2158" s="2">
        <v>44487</v>
      </c>
      <c r="U2158">
        <v>7161</v>
      </c>
      <c r="V2158" t="s">
        <v>43</v>
      </c>
      <c r="W2158">
        <v>478</v>
      </c>
      <c r="X2158" t="s">
        <v>60</v>
      </c>
      <c r="Y2158" t="s">
        <v>72</v>
      </c>
      <c r="Z2158">
        <v>2625</v>
      </c>
      <c r="AA2158">
        <v>578</v>
      </c>
      <c r="AB2158">
        <v>10264</v>
      </c>
      <c r="AC2158" t="s">
        <v>46</v>
      </c>
    </row>
    <row r="2159" spans="1:29" x14ac:dyDescent="0.3">
      <c r="A2159" s="1" t="s">
        <v>47</v>
      </c>
      <c r="B2159" t="s">
        <v>117</v>
      </c>
      <c r="C2159" t="s">
        <v>920</v>
      </c>
      <c r="D2159" t="s">
        <v>178</v>
      </c>
      <c r="E2159">
        <v>3</v>
      </c>
      <c r="F2159" t="s">
        <v>120</v>
      </c>
      <c r="G2159" t="s">
        <v>329</v>
      </c>
      <c r="H2159" t="s">
        <v>79</v>
      </c>
      <c r="I2159" t="s">
        <v>1541</v>
      </c>
      <c r="J2159" t="s">
        <v>2059</v>
      </c>
      <c r="K2159" s="3" t="s">
        <v>6081</v>
      </c>
      <c r="L2159" t="s">
        <v>6082</v>
      </c>
      <c r="M2159" t="s">
        <v>1301</v>
      </c>
      <c r="N2159" t="s">
        <v>94</v>
      </c>
      <c r="O2159">
        <v>5808</v>
      </c>
      <c r="P2159">
        <v>10083</v>
      </c>
      <c r="Q2159" t="s">
        <v>59</v>
      </c>
      <c r="R2159">
        <v>924</v>
      </c>
      <c r="S2159" s="2">
        <v>44576</v>
      </c>
      <c r="T2159" t="s">
        <v>42</v>
      </c>
      <c r="U2159">
        <v>700</v>
      </c>
      <c r="V2159" t="s">
        <v>85</v>
      </c>
      <c r="W2159">
        <v>582</v>
      </c>
      <c r="X2159" t="s">
        <v>44</v>
      </c>
      <c r="Y2159" t="s">
        <v>61</v>
      </c>
      <c r="Z2159">
        <v>0</v>
      </c>
      <c r="AA2159">
        <v>118</v>
      </c>
      <c r="AB2159">
        <v>8882</v>
      </c>
      <c r="AC2159" t="s">
        <v>46</v>
      </c>
    </row>
    <row r="2160" spans="1:29" x14ac:dyDescent="0.3">
      <c r="A2160" s="1" t="s">
        <v>47</v>
      </c>
      <c r="B2160" t="s">
        <v>145</v>
      </c>
      <c r="C2160" t="s">
        <v>1527</v>
      </c>
      <c r="D2160" t="s">
        <v>185</v>
      </c>
      <c r="E2160">
        <v>8</v>
      </c>
      <c r="F2160" t="s">
        <v>77</v>
      </c>
      <c r="G2160" t="s">
        <v>1221</v>
      </c>
      <c r="H2160" t="s">
        <v>35</v>
      </c>
      <c r="I2160" t="s">
        <v>621</v>
      </c>
      <c r="J2160" t="s">
        <v>1626</v>
      </c>
      <c r="K2160" t="s">
        <v>6083</v>
      </c>
      <c r="L2160" t="s">
        <v>6084</v>
      </c>
      <c r="M2160" t="s">
        <v>708</v>
      </c>
      <c r="N2160" t="s">
        <v>58</v>
      </c>
      <c r="O2160">
        <v>5940</v>
      </c>
      <c r="P2160">
        <v>9031</v>
      </c>
      <c r="Q2160" t="s">
        <v>95</v>
      </c>
      <c r="R2160">
        <v>122</v>
      </c>
      <c r="S2160" s="2">
        <v>44984</v>
      </c>
      <c r="T2160" s="2">
        <v>44998</v>
      </c>
      <c r="U2160">
        <v>0</v>
      </c>
      <c r="V2160" t="s">
        <v>85</v>
      </c>
      <c r="W2160">
        <v>658</v>
      </c>
      <c r="X2160" t="s">
        <v>60</v>
      </c>
      <c r="Y2160" t="s">
        <v>45</v>
      </c>
      <c r="Z2160">
        <v>1321</v>
      </c>
      <c r="AA2160">
        <v>230</v>
      </c>
      <c r="AB2160">
        <v>8507</v>
      </c>
      <c r="AC2160" t="s">
        <v>107</v>
      </c>
    </row>
    <row r="2161" spans="1:29" x14ac:dyDescent="0.3">
      <c r="A2161" s="1" t="s">
        <v>29</v>
      </c>
      <c r="B2161" t="s">
        <v>86</v>
      </c>
      <c r="C2161" t="s">
        <v>2143</v>
      </c>
      <c r="D2161" t="s">
        <v>128</v>
      </c>
      <c r="E2161">
        <v>4</v>
      </c>
      <c r="F2161" t="s">
        <v>186</v>
      </c>
      <c r="G2161" t="s">
        <v>620</v>
      </c>
      <c r="H2161" t="s">
        <v>79</v>
      </c>
      <c r="I2161" t="s">
        <v>131</v>
      </c>
      <c r="J2161" t="s">
        <v>3146</v>
      </c>
      <c r="K2161" t="s">
        <v>6085</v>
      </c>
      <c r="L2161" t="s">
        <v>6086</v>
      </c>
      <c r="M2161" t="s">
        <v>350</v>
      </c>
      <c r="N2161" t="s">
        <v>84</v>
      </c>
      <c r="O2161">
        <v>25519</v>
      </c>
      <c r="P2161">
        <v>30506</v>
      </c>
      <c r="Q2161" t="s">
        <v>95</v>
      </c>
      <c r="R2161">
        <v>766</v>
      </c>
      <c r="S2161" s="2">
        <v>45042</v>
      </c>
      <c r="T2161" s="2">
        <v>45068</v>
      </c>
      <c r="U2161">
        <v>0</v>
      </c>
      <c r="V2161" t="s">
        <v>71</v>
      </c>
      <c r="W2161">
        <v>642</v>
      </c>
      <c r="X2161" t="s">
        <v>60</v>
      </c>
      <c r="Y2161" t="s">
        <v>45</v>
      </c>
      <c r="Z2161">
        <v>0</v>
      </c>
      <c r="AA2161">
        <v>655</v>
      </c>
      <c r="AB2161">
        <v>26499</v>
      </c>
      <c r="AC2161" t="s">
        <v>107</v>
      </c>
    </row>
    <row r="2162" spans="1:29" x14ac:dyDescent="0.3">
      <c r="A2162" s="1" t="s">
        <v>47</v>
      </c>
      <c r="B2162" t="s">
        <v>153</v>
      </c>
      <c r="C2162" t="s">
        <v>2366</v>
      </c>
      <c r="D2162" t="s">
        <v>201</v>
      </c>
      <c r="E2162">
        <v>10</v>
      </c>
      <c r="F2162" t="s">
        <v>221</v>
      </c>
      <c r="G2162" t="s">
        <v>506</v>
      </c>
      <c r="H2162" t="s">
        <v>35</v>
      </c>
      <c r="I2162" t="s">
        <v>2170</v>
      </c>
      <c r="J2162" t="s">
        <v>1567</v>
      </c>
      <c r="K2162">
        <v>1800662289</v>
      </c>
      <c r="L2162" t="s">
        <v>6087</v>
      </c>
      <c r="M2162" t="s">
        <v>1208</v>
      </c>
      <c r="N2162" t="s">
        <v>40</v>
      </c>
      <c r="O2162">
        <v>9349</v>
      </c>
      <c r="P2162">
        <v>12636</v>
      </c>
      <c r="Q2162" t="s">
        <v>59</v>
      </c>
      <c r="R2162">
        <v>566</v>
      </c>
      <c r="S2162" s="2">
        <v>44427</v>
      </c>
      <c r="T2162" s="2">
        <v>44434</v>
      </c>
      <c r="U2162">
        <v>22909</v>
      </c>
      <c r="V2162" t="s">
        <v>106</v>
      </c>
      <c r="W2162">
        <v>815</v>
      </c>
      <c r="X2162" t="s">
        <v>60</v>
      </c>
      <c r="Y2162" t="s">
        <v>72</v>
      </c>
      <c r="Z2162">
        <v>0</v>
      </c>
      <c r="AA2162">
        <v>671</v>
      </c>
      <c r="AB2162">
        <v>11407</v>
      </c>
      <c r="AC2162" t="s">
        <v>73</v>
      </c>
    </row>
    <row r="2163" spans="1:29" x14ac:dyDescent="0.3">
      <c r="A2163" s="1" t="s">
        <v>29</v>
      </c>
      <c r="B2163" t="s">
        <v>228</v>
      </c>
      <c r="C2163" t="s">
        <v>1545</v>
      </c>
      <c r="D2163" t="s">
        <v>76</v>
      </c>
      <c r="E2163">
        <v>10</v>
      </c>
      <c r="F2163" t="s">
        <v>51</v>
      </c>
      <c r="G2163" t="s">
        <v>1069</v>
      </c>
      <c r="H2163" t="s">
        <v>35</v>
      </c>
      <c r="I2163" t="s">
        <v>156</v>
      </c>
      <c r="J2163" t="s">
        <v>6088</v>
      </c>
      <c r="K2163">
        <v>8095758859</v>
      </c>
      <c r="L2163" t="s">
        <v>6089</v>
      </c>
      <c r="M2163" t="s">
        <v>479</v>
      </c>
      <c r="N2163" t="s">
        <v>40</v>
      </c>
      <c r="O2163">
        <v>16568</v>
      </c>
      <c r="P2163">
        <v>20815</v>
      </c>
      <c r="Q2163" t="s">
        <v>41</v>
      </c>
      <c r="R2163">
        <v>949</v>
      </c>
      <c r="S2163" s="2">
        <v>44627</v>
      </c>
      <c r="T2163" s="2">
        <v>44647</v>
      </c>
      <c r="U2163">
        <v>0</v>
      </c>
      <c r="V2163" t="s">
        <v>85</v>
      </c>
      <c r="W2163">
        <v>485</v>
      </c>
      <c r="X2163" t="s">
        <v>60</v>
      </c>
      <c r="Y2163" t="s">
        <v>61</v>
      </c>
      <c r="Z2163">
        <v>0</v>
      </c>
      <c r="AA2163">
        <v>890</v>
      </c>
      <c r="AB2163">
        <v>18826</v>
      </c>
      <c r="AC2163" t="s">
        <v>107</v>
      </c>
    </row>
    <row r="2164" spans="1:29" x14ac:dyDescent="0.3">
      <c r="A2164" s="1" t="s">
        <v>29</v>
      </c>
      <c r="B2164" t="s">
        <v>541</v>
      </c>
      <c r="C2164" t="s">
        <v>1803</v>
      </c>
      <c r="D2164" t="s">
        <v>50</v>
      </c>
      <c r="E2164">
        <v>3</v>
      </c>
      <c r="F2164" t="s">
        <v>77</v>
      </c>
      <c r="G2164" t="s">
        <v>1221</v>
      </c>
      <c r="H2164" t="s">
        <v>79</v>
      </c>
      <c r="I2164" t="s">
        <v>238</v>
      </c>
      <c r="J2164" t="s">
        <v>4914</v>
      </c>
      <c r="K2164" t="s">
        <v>6090</v>
      </c>
      <c r="L2164" t="s">
        <v>6091</v>
      </c>
      <c r="M2164" t="s">
        <v>733</v>
      </c>
      <c r="N2164" t="s">
        <v>58</v>
      </c>
      <c r="O2164">
        <v>6696</v>
      </c>
      <c r="P2164">
        <v>10590</v>
      </c>
      <c r="Q2164" t="s">
        <v>95</v>
      </c>
      <c r="R2164">
        <v>495</v>
      </c>
      <c r="S2164" s="2">
        <v>44582</v>
      </c>
      <c r="T2164" s="2">
        <v>44594</v>
      </c>
      <c r="U2164">
        <v>0</v>
      </c>
      <c r="V2164" t="s">
        <v>106</v>
      </c>
      <c r="W2164">
        <v>726</v>
      </c>
      <c r="X2164" t="s">
        <v>60</v>
      </c>
      <c r="Y2164" t="s">
        <v>45</v>
      </c>
      <c r="Z2164">
        <v>3979</v>
      </c>
      <c r="AA2164">
        <v>734</v>
      </c>
      <c r="AB2164">
        <v>7160</v>
      </c>
      <c r="AC2164" t="s">
        <v>46</v>
      </c>
    </row>
    <row r="2165" spans="1:29" x14ac:dyDescent="0.3">
      <c r="A2165" s="1" t="s">
        <v>47</v>
      </c>
      <c r="B2165" t="s">
        <v>145</v>
      </c>
      <c r="C2165" t="s">
        <v>688</v>
      </c>
      <c r="D2165" t="s">
        <v>32</v>
      </c>
      <c r="E2165">
        <v>4</v>
      </c>
      <c r="F2165" t="s">
        <v>33</v>
      </c>
      <c r="G2165" t="s">
        <v>139</v>
      </c>
      <c r="H2165" t="s">
        <v>35</v>
      </c>
      <c r="I2165" t="s">
        <v>1303</v>
      </c>
      <c r="J2165" t="s">
        <v>576</v>
      </c>
      <c r="K2165" t="s">
        <v>6092</v>
      </c>
      <c r="L2165" t="s">
        <v>6093</v>
      </c>
      <c r="M2165" t="s">
        <v>152</v>
      </c>
      <c r="N2165" t="s">
        <v>84</v>
      </c>
      <c r="O2165">
        <v>16920</v>
      </c>
      <c r="P2165">
        <v>19349</v>
      </c>
      <c r="Q2165" t="s">
        <v>41</v>
      </c>
      <c r="R2165">
        <v>176</v>
      </c>
      <c r="S2165" s="2">
        <v>44504</v>
      </c>
      <c r="T2165" s="2">
        <v>44523</v>
      </c>
      <c r="U2165">
        <v>0</v>
      </c>
      <c r="V2165" t="s">
        <v>106</v>
      </c>
      <c r="W2165">
        <v>627</v>
      </c>
      <c r="X2165" t="s">
        <v>60</v>
      </c>
      <c r="Y2165" t="s">
        <v>61</v>
      </c>
      <c r="Z2165">
        <v>0</v>
      </c>
      <c r="AA2165">
        <v>718</v>
      </c>
      <c r="AB2165">
        <v>19221</v>
      </c>
      <c r="AC2165" t="s">
        <v>107</v>
      </c>
    </row>
    <row r="2166" spans="1:29" x14ac:dyDescent="0.3">
      <c r="A2166" s="1" t="s">
        <v>47</v>
      </c>
      <c r="B2166" t="s">
        <v>108</v>
      </c>
      <c r="C2166" t="s">
        <v>439</v>
      </c>
      <c r="D2166" t="s">
        <v>155</v>
      </c>
      <c r="E2166">
        <v>8</v>
      </c>
      <c r="F2166" t="s">
        <v>129</v>
      </c>
      <c r="G2166" t="s">
        <v>700</v>
      </c>
      <c r="H2166" t="s">
        <v>35</v>
      </c>
      <c r="I2166" t="s">
        <v>3415</v>
      </c>
      <c r="J2166" t="s">
        <v>1148</v>
      </c>
      <c r="K2166" t="s">
        <v>6094</v>
      </c>
      <c r="L2166" t="s">
        <v>6095</v>
      </c>
      <c r="M2166" t="s">
        <v>1422</v>
      </c>
      <c r="N2166" t="s">
        <v>58</v>
      </c>
      <c r="O2166">
        <v>21301</v>
      </c>
      <c r="P2166">
        <v>25025</v>
      </c>
      <c r="Q2166" t="s">
        <v>59</v>
      </c>
      <c r="R2166">
        <v>692</v>
      </c>
      <c r="S2166" s="2">
        <v>44616</v>
      </c>
      <c r="T2166" t="s">
        <v>42</v>
      </c>
      <c r="U2166">
        <v>32325</v>
      </c>
      <c r="V2166" t="s">
        <v>85</v>
      </c>
      <c r="W2166">
        <v>468</v>
      </c>
      <c r="X2166" t="s">
        <v>44</v>
      </c>
      <c r="Y2166" t="s">
        <v>45</v>
      </c>
      <c r="Z2166">
        <v>4411</v>
      </c>
      <c r="AA2166">
        <v>213</v>
      </c>
      <c r="AB2166">
        <v>24714</v>
      </c>
      <c r="AC2166" t="s">
        <v>107</v>
      </c>
    </row>
    <row r="2167" spans="1:29" x14ac:dyDescent="0.3">
      <c r="A2167" s="1" t="s">
        <v>47</v>
      </c>
      <c r="B2167" t="s">
        <v>234</v>
      </c>
      <c r="C2167" t="s">
        <v>1588</v>
      </c>
      <c r="D2167" t="s">
        <v>257</v>
      </c>
      <c r="E2167">
        <v>8</v>
      </c>
      <c r="F2167" t="s">
        <v>99</v>
      </c>
      <c r="G2167" t="s">
        <v>950</v>
      </c>
      <c r="H2167" t="s">
        <v>35</v>
      </c>
      <c r="I2167" t="s">
        <v>1170</v>
      </c>
      <c r="J2167" t="s">
        <v>637</v>
      </c>
      <c r="K2167" t="s">
        <v>6096</v>
      </c>
      <c r="L2167" t="s">
        <v>6097</v>
      </c>
      <c r="M2167" t="s">
        <v>483</v>
      </c>
      <c r="N2167" t="s">
        <v>84</v>
      </c>
      <c r="O2167">
        <v>26939</v>
      </c>
      <c r="P2167">
        <v>29967</v>
      </c>
      <c r="Q2167" t="s">
        <v>41</v>
      </c>
      <c r="R2167">
        <v>610</v>
      </c>
      <c r="S2167" s="2">
        <v>44949</v>
      </c>
      <c r="T2167" s="2">
        <v>44952</v>
      </c>
      <c r="U2167">
        <v>0</v>
      </c>
      <c r="V2167" t="s">
        <v>85</v>
      </c>
      <c r="W2167">
        <v>626</v>
      </c>
      <c r="X2167" t="s">
        <v>60</v>
      </c>
      <c r="Y2167" t="s">
        <v>45</v>
      </c>
      <c r="Z2167">
        <v>0</v>
      </c>
      <c r="AA2167">
        <v>862</v>
      </c>
      <c r="AB2167">
        <v>29164</v>
      </c>
      <c r="AC2167" t="s">
        <v>73</v>
      </c>
    </row>
    <row r="2168" spans="1:29" x14ac:dyDescent="0.3">
      <c r="A2168" s="1" t="s">
        <v>47</v>
      </c>
      <c r="B2168" t="s">
        <v>592</v>
      </c>
      <c r="C2168" t="s">
        <v>1350</v>
      </c>
      <c r="D2168" t="s">
        <v>138</v>
      </c>
      <c r="E2168">
        <v>2</v>
      </c>
      <c r="F2168" t="s">
        <v>221</v>
      </c>
      <c r="G2168" t="s">
        <v>858</v>
      </c>
      <c r="H2168" t="s">
        <v>79</v>
      </c>
      <c r="I2168" t="s">
        <v>1841</v>
      </c>
      <c r="J2168" t="s">
        <v>314</v>
      </c>
      <c r="K2168">
        <f>1-157-646-9208</f>
        <v>-10010</v>
      </c>
      <c r="L2168" t="s">
        <v>6098</v>
      </c>
      <c r="M2168" t="s">
        <v>2167</v>
      </c>
      <c r="N2168" t="s">
        <v>58</v>
      </c>
      <c r="O2168">
        <v>28337</v>
      </c>
      <c r="P2168">
        <v>33134</v>
      </c>
      <c r="Q2168" t="s">
        <v>41</v>
      </c>
      <c r="R2168">
        <v>46</v>
      </c>
      <c r="S2168" s="2">
        <v>45288</v>
      </c>
      <c r="T2168" s="2">
        <v>45300</v>
      </c>
      <c r="U2168">
        <v>0</v>
      </c>
      <c r="V2168" t="s">
        <v>106</v>
      </c>
      <c r="W2168">
        <v>465</v>
      </c>
      <c r="X2168" t="s">
        <v>60</v>
      </c>
      <c r="Y2168" t="s">
        <v>61</v>
      </c>
      <c r="Z2168">
        <v>2026</v>
      </c>
      <c r="AA2168">
        <v>164</v>
      </c>
      <c r="AB2168">
        <v>30332</v>
      </c>
      <c r="AC2168" t="s">
        <v>107</v>
      </c>
    </row>
    <row r="2169" spans="1:29" x14ac:dyDescent="0.3">
      <c r="A2169" s="1" t="s">
        <v>47</v>
      </c>
      <c r="B2169" t="s">
        <v>136</v>
      </c>
      <c r="C2169" t="s">
        <v>137</v>
      </c>
      <c r="D2169" t="s">
        <v>138</v>
      </c>
      <c r="E2169">
        <v>2</v>
      </c>
      <c r="F2169" t="s">
        <v>77</v>
      </c>
      <c r="G2169" t="s">
        <v>980</v>
      </c>
      <c r="H2169" t="s">
        <v>79</v>
      </c>
      <c r="I2169" t="s">
        <v>2212</v>
      </c>
      <c r="J2169" t="s">
        <v>172</v>
      </c>
      <c r="K2169" t="s">
        <v>6099</v>
      </c>
      <c r="L2169" t="s">
        <v>6100</v>
      </c>
      <c r="M2169" t="s">
        <v>207</v>
      </c>
      <c r="N2169" t="s">
        <v>40</v>
      </c>
      <c r="O2169">
        <v>29603</v>
      </c>
      <c r="P2169">
        <v>32024</v>
      </c>
      <c r="Q2169" t="s">
        <v>95</v>
      </c>
      <c r="R2169">
        <v>64</v>
      </c>
      <c r="S2169" s="2">
        <v>44437</v>
      </c>
      <c r="T2169" s="2">
        <v>44456</v>
      </c>
      <c r="U2169">
        <v>0</v>
      </c>
      <c r="V2169" t="s">
        <v>85</v>
      </c>
      <c r="W2169">
        <v>464</v>
      </c>
      <c r="X2169" t="s">
        <v>60</v>
      </c>
      <c r="Y2169" t="s">
        <v>45</v>
      </c>
      <c r="Z2169">
        <v>0</v>
      </c>
      <c r="AA2169">
        <v>512</v>
      </c>
      <c r="AB2169">
        <v>30247</v>
      </c>
      <c r="AC2169" t="s">
        <v>46</v>
      </c>
    </row>
    <row r="2170" spans="1:29" x14ac:dyDescent="0.3">
      <c r="A2170" s="1" t="s">
        <v>47</v>
      </c>
      <c r="B2170" t="s">
        <v>234</v>
      </c>
      <c r="C2170" t="s">
        <v>304</v>
      </c>
      <c r="D2170" t="s">
        <v>201</v>
      </c>
      <c r="E2170">
        <v>10</v>
      </c>
      <c r="F2170" t="s">
        <v>99</v>
      </c>
      <c r="G2170" t="s">
        <v>950</v>
      </c>
      <c r="H2170" t="s">
        <v>79</v>
      </c>
      <c r="I2170" t="s">
        <v>1083</v>
      </c>
      <c r="J2170" t="s">
        <v>3252</v>
      </c>
      <c r="K2170" t="s">
        <v>6101</v>
      </c>
      <c r="L2170" t="s">
        <v>6102</v>
      </c>
      <c r="M2170" t="s">
        <v>483</v>
      </c>
      <c r="N2170" t="s">
        <v>84</v>
      </c>
      <c r="O2170">
        <v>22209</v>
      </c>
      <c r="P2170">
        <v>24581</v>
      </c>
      <c r="Q2170" t="s">
        <v>41</v>
      </c>
      <c r="R2170">
        <v>116</v>
      </c>
      <c r="S2170" s="2">
        <v>45264</v>
      </c>
      <c r="T2170" s="2">
        <v>45280</v>
      </c>
      <c r="U2170">
        <v>0</v>
      </c>
      <c r="V2170" t="s">
        <v>85</v>
      </c>
      <c r="W2170">
        <v>627</v>
      </c>
      <c r="X2170" t="s">
        <v>60</v>
      </c>
      <c r="Y2170" t="s">
        <v>61</v>
      </c>
      <c r="Z2170">
        <v>0</v>
      </c>
      <c r="AA2170">
        <v>242</v>
      </c>
      <c r="AB2170">
        <v>23679</v>
      </c>
      <c r="AC2170" t="s">
        <v>73</v>
      </c>
    </row>
    <row r="2171" spans="1:29" x14ac:dyDescent="0.3">
      <c r="A2171" s="1" t="s">
        <v>29</v>
      </c>
      <c r="B2171" t="s">
        <v>541</v>
      </c>
      <c r="C2171" t="s">
        <v>2018</v>
      </c>
      <c r="D2171" t="s">
        <v>178</v>
      </c>
      <c r="E2171">
        <v>6</v>
      </c>
      <c r="F2171" t="s">
        <v>99</v>
      </c>
      <c r="G2171" t="s">
        <v>724</v>
      </c>
      <c r="H2171" t="s">
        <v>79</v>
      </c>
      <c r="I2171" t="s">
        <v>1461</v>
      </c>
      <c r="J2171" t="s">
        <v>4529</v>
      </c>
      <c r="K2171" t="s">
        <v>6103</v>
      </c>
      <c r="L2171" t="s">
        <v>6104</v>
      </c>
      <c r="M2171" t="s">
        <v>1117</v>
      </c>
      <c r="N2171" t="s">
        <v>58</v>
      </c>
      <c r="O2171">
        <v>10977</v>
      </c>
      <c r="P2171">
        <v>13647</v>
      </c>
      <c r="Q2171" t="s">
        <v>41</v>
      </c>
      <c r="R2171">
        <v>937</v>
      </c>
      <c r="S2171" s="2">
        <v>45122</v>
      </c>
      <c r="T2171" s="2">
        <v>45145</v>
      </c>
      <c r="U2171">
        <v>0</v>
      </c>
      <c r="V2171" t="s">
        <v>85</v>
      </c>
      <c r="W2171">
        <v>767</v>
      </c>
      <c r="X2171" t="s">
        <v>60</v>
      </c>
      <c r="Y2171" t="s">
        <v>72</v>
      </c>
      <c r="Z2171">
        <v>2391</v>
      </c>
      <c r="AA2171">
        <v>838</v>
      </c>
      <c r="AB2171">
        <v>12728</v>
      </c>
      <c r="AC2171" t="s">
        <v>46</v>
      </c>
    </row>
    <row r="2172" spans="1:29" x14ac:dyDescent="0.3">
      <c r="A2172" s="1" t="s">
        <v>47</v>
      </c>
      <c r="B2172" t="s">
        <v>234</v>
      </c>
      <c r="C2172" t="s">
        <v>480</v>
      </c>
      <c r="D2172" t="s">
        <v>32</v>
      </c>
      <c r="E2172">
        <v>10</v>
      </c>
      <c r="F2172" t="s">
        <v>33</v>
      </c>
      <c r="G2172" t="s">
        <v>170</v>
      </c>
      <c r="H2172" t="s">
        <v>35</v>
      </c>
      <c r="I2172" t="s">
        <v>6105</v>
      </c>
      <c r="J2172" t="s">
        <v>637</v>
      </c>
      <c r="K2172" t="s">
        <v>6106</v>
      </c>
      <c r="L2172" t="s">
        <v>6107</v>
      </c>
      <c r="M2172" t="s">
        <v>810</v>
      </c>
      <c r="N2172" t="s">
        <v>58</v>
      </c>
      <c r="O2172">
        <v>13690</v>
      </c>
      <c r="P2172">
        <v>17023</v>
      </c>
      <c r="Q2172" t="s">
        <v>41</v>
      </c>
      <c r="R2172">
        <v>309</v>
      </c>
      <c r="S2172" s="2">
        <v>44516</v>
      </c>
      <c r="T2172" s="2">
        <v>44524</v>
      </c>
      <c r="U2172">
        <v>0</v>
      </c>
      <c r="V2172" t="s">
        <v>85</v>
      </c>
      <c r="W2172">
        <v>580</v>
      </c>
      <c r="X2172" t="s">
        <v>60</v>
      </c>
      <c r="Y2172" t="s">
        <v>45</v>
      </c>
      <c r="Z2172">
        <v>4870</v>
      </c>
      <c r="AA2172">
        <v>27</v>
      </c>
      <c r="AB2172">
        <v>14645</v>
      </c>
      <c r="AC2172" t="s">
        <v>46</v>
      </c>
    </row>
    <row r="2173" spans="1:29" x14ac:dyDescent="0.3">
      <c r="A2173" s="1" t="s">
        <v>29</v>
      </c>
      <c r="B2173" t="s">
        <v>327</v>
      </c>
      <c r="C2173" t="s">
        <v>3828</v>
      </c>
      <c r="D2173" t="s">
        <v>178</v>
      </c>
      <c r="E2173">
        <v>8</v>
      </c>
      <c r="F2173" t="s">
        <v>64</v>
      </c>
      <c r="G2173" t="s">
        <v>783</v>
      </c>
      <c r="H2173" t="s">
        <v>35</v>
      </c>
      <c r="I2173" t="s">
        <v>1611</v>
      </c>
      <c r="J2173" t="s">
        <v>5420</v>
      </c>
      <c r="K2173" t="s">
        <v>6108</v>
      </c>
      <c r="L2173" t="s">
        <v>6109</v>
      </c>
      <c r="M2173" t="s">
        <v>769</v>
      </c>
      <c r="N2173" t="s">
        <v>84</v>
      </c>
      <c r="O2173">
        <v>29341</v>
      </c>
      <c r="P2173">
        <v>32475</v>
      </c>
      <c r="Q2173" t="s">
        <v>95</v>
      </c>
      <c r="R2173">
        <v>581</v>
      </c>
      <c r="S2173" s="2">
        <v>44863</v>
      </c>
      <c r="T2173" s="2">
        <v>44868</v>
      </c>
      <c r="U2173">
        <v>0</v>
      </c>
      <c r="V2173" t="s">
        <v>106</v>
      </c>
      <c r="W2173">
        <v>705</v>
      </c>
      <c r="X2173" t="s">
        <v>60</v>
      </c>
      <c r="Y2173" t="s">
        <v>45</v>
      </c>
      <c r="Z2173">
        <v>0</v>
      </c>
      <c r="AA2173">
        <v>490</v>
      </c>
      <c r="AB2173">
        <v>30620</v>
      </c>
      <c r="AC2173" t="s">
        <v>46</v>
      </c>
    </row>
    <row r="2174" spans="1:29" x14ac:dyDescent="0.3">
      <c r="A2174" s="1" t="s">
        <v>29</v>
      </c>
      <c r="B2174" t="s">
        <v>541</v>
      </c>
      <c r="C2174" t="s">
        <v>1271</v>
      </c>
      <c r="D2174" t="s">
        <v>178</v>
      </c>
      <c r="E2174">
        <v>4</v>
      </c>
      <c r="F2174" t="s">
        <v>120</v>
      </c>
      <c r="G2174" t="s">
        <v>194</v>
      </c>
      <c r="H2174" t="s">
        <v>79</v>
      </c>
      <c r="I2174" t="s">
        <v>1186</v>
      </c>
      <c r="J2174" t="s">
        <v>2540</v>
      </c>
      <c r="K2174" t="s">
        <v>6110</v>
      </c>
      <c r="L2174" t="s">
        <v>6111</v>
      </c>
      <c r="M2174" t="s">
        <v>1340</v>
      </c>
      <c r="N2174" t="s">
        <v>40</v>
      </c>
      <c r="O2174">
        <v>6669</v>
      </c>
      <c r="P2174">
        <v>8969</v>
      </c>
      <c r="Q2174" t="s">
        <v>95</v>
      </c>
      <c r="R2174">
        <v>438</v>
      </c>
      <c r="S2174" s="2">
        <v>45114</v>
      </c>
      <c r="T2174" t="s">
        <v>42</v>
      </c>
      <c r="U2174">
        <v>0</v>
      </c>
      <c r="V2174" t="s">
        <v>71</v>
      </c>
      <c r="W2174">
        <v>466</v>
      </c>
      <c r="X2174" t="s">
        <v>44</v>
      </c>
      <c r="Y2174" t="s">
        <v>61</v>
      </c>
      <c r="Z2174">
        <v>0</v>
      </c>
      <c r="AA2174">
        <v>540</v>
      </c>
      <c r="AB2174">
        <v>8637</v>
      </c>
      <c r="AC2174" t="s">
        <v>107</v>
      </c>
    </row>
    <row r="2175" spans="1:29" x14ac:dyDescent="0.3">
      <c r="A2175" s="1" t="s">
        <v>29</v>
      </c>
      <c r="B2175" t="s">
        <v>393</v>
      </c>
      <c r="C2175" t="s">
        <v>2885</v>
      </c>
      <c r="D2175" t="s">
        <v>169</v>
      </c>
      <c r="E2175">
        <v>9</v>
      </c>
      <c r="F2175" t="s">
        <v>186</v>
      </c>
      <c r="G2175" t="s">
        <v>187</v>
      </c>
      <c r="H2175" t="s">
        <v>35</v>
      </c>
      <c r="I2175" t="s">
        <v>580</v>
      </c>
      <c r="J2175" t="s">
        <v>1040</v>
      </c>
      <c r="K2175" t="s">
        <v>6112</v>
      </c>
      <c r="L2175" t="s">
        <v>6113</v>
      </c>
      <c r="M2175" t="s">
        <v>2103</v>
      </c>
      <c r="N2175" t="s">
        <v>94</v>
      </c>
      <c r="O2175">
        <v>18284</v>
      </c>
      <c r="P2175">
        <v>20806</v>
      </c>
      <c r="Q2175" t="s">
        <v>59</v>
      </c>
      <c r="R2175">
        <v>192</v>
      </c>
      <c r="S2175" s="2">
        <v>45182</v>
      </c>
      <c r="T2175" s="2">
        <v>45204</v>
      </c>
      <c r="U2175">
        <v>15163</v>
      </c>
      <c r="V2175" t="s">
        <v>71</v>
      </c>
      <c r="W2175">
        <v>535</v>
      </c>
      <c r="X2175" t="s">
        <v>60</v>
      </c>
      <c r="Y2175" t="s">
        <v>61</v>
      </c>
      <c r="Z2175">
        <v>0</v>
      </c>
      <c r="AA2175">
        <v>690</v>
      </c>
      <c r="AB2175">
        <v>20077</v>
      </c>
      <c r="AC2175" t="s">
        <v>73</v>
      </c>
    </row>
    <row r="2176" spans="1:29" x14ac:dyDescent="0.3">
      <c r="A2176" s="1" t="s">
        <v>29</v>
      </c>
      <c r="B2176" t="s">
        <v>96</v>
      </c>
      <c r="C2176" t="s">
        <v>2973</v>
      </c>
      <c r="D2176" t="s">
        <v>155</v>
      </c>
      <c r="E2176">
        <v>7</v>
      </c>
      <c r="F2176" t="s">
        <v>51</v>
      </c>
      <c r="G2176" t="s">
        <v>1075</v>
      </c>
      <c r="H2176" t="s">
        <v>79</v>
      </c>
      <c r="I2176" t="s">
        <v>2110</v>
      </c>
      <c r="J2176" t="s">
        <v>2522</v>
      </c>
      <c r="K2176" s="3" t="s">
        <v>6114</v>
      </c>
      <c r="L2176" t="s">
        <v>6115</v>
      </c>
      <c r="M2176" t="s">
        <v>2382</v>
      </c>
      <c r="N2176" t="s">
        <v>94</v>
      </c>
      <c r="O2176">
        <v>29943</v>
      </c>
      <c r="P2176">
        <v>32423</v>
      </c>
      <c r="Q2176" t="s">
        <v>59</v>
      </c>
      <c r="R2176">
        <v>635</v>
      </c>
      <c r="S2176" s="2">
        <v>44835</v>
      </c>
      <c r="T2176" t="s">
        <v>42</v>
      </c>
      <c r="U2176">
        <v>46469</v>
      </c>
      <c r="V2176" t="s">
        <v>85</v>
      </c>
      <c r="W2176">
        <v>528</v>
      </c>
      <c r="X2176" t="s">
        <v>44</v>
      </c>
      <c r="Y2176" t="s">
        <v>72</v>
      </c>
      <c r="Z2176">
        <v>0</v>
      </c>
      <c r="AA2176">
        <v>975</v>
      </c>
      <c r="AB2176">
        <v>30433</v>
      </c>
      <c r="AC2176" t="s">
        <v>73</v>
      </c>
    </row>
    <row r="2177" spans="1:29" x14ac:dyDescent="0.3">
      <c r="A2177" s="1" t="s">
        <v>29</v>
      </c>
      <c r="B2177" t="s">
        <v>62</v>
      </c>
      <c r="C2177" t="s">
        <v>63</v>
      </c>
      <c r="D2177" t="s">
        <v>178</v>
      </c>
      <c r="E2177">
        <v>4</v>
      </c>
      <c r="F2177" t="s">
        <v>221</v>
      </c>
      <c r="G2177" t="s">
        <v>858</v>
      </c>
      <c r="H2177" t="s">
        <v>79</v>
      </c>
      <c r="I2177" t="s">
        <v>636</v>
      </c>
      <c r="J2177" t="s">
        <v>1600</v>
      </c>
      <c r="K2177" t="s">
        <v>6116</v>
      </c>
      <c r="L2177" t="s">
        <v>6117</v>
      </c>
      <c r="M2177" t="s">
        <v>70</v>
      </c>
      <c r="N2177" t="s">
        <v>58</v>
      </c>
      <c r="O2177">
        <v>17226</v>
      </c>
      <c r="P2177">
        <v>22153</v>
      </c>
      <c r="Q2177" t="s">
        <v>95</v>
      </c>
      <c r="R2177">
        <v>19</v>
      </c>
      <c r="S2177" s="2">
        <v>45061</v>
      </c>
      <c r="T2177" s="2">
        <v>45089</v>
      </c>
      <c r="U2177">
        <v>0</v>
      </c>
      <c r="V2177" t="s">
        <v>106</v>
      </c>
      <c r="W2177">
        <v>774</v>
      </c>
      <c r="X2177" t="s">
        <v>60</v>
      </c>
      <c r="Y2177" t="s">
        <v>61</v>
      </c>
      <c r="Z2177">
        <v>4429</v>
      </c>
      <c r="AA2177">
        <v>905</v>
      </c>
      <c r="AB2177">
        <v>19337</v>
      </c>
      <c r="AC2177" t="s">
        <v>107</v>
      </c>
    </row>
    <row r="2178" spans="1:29" x14ac:dyDescent="0.3">
      <c r="A2178" s="1" t="s">
        <v>29</v>
      </c>
      <c r="B2178" t="s">
        <v>541</v>
      </c>
      <c r="C2178" t="s">
        <v>1423</v>
      </c>
      <c r="D2178" t="s">
        <v>387</v>
      </c>
      <c r="E2178">
        <v>1</v>
      </c>
      <c r="F2178" t="s">
        <v>33</v>
      </c>
      <c r="G2178" t="s">
        <v>34</v>
      </c>
      <c r="H2178" t="s">
        <v>35</v>
      </c>
      <c r="I2178" t="s">
        <v>377</v>
      </c>
      <c r="J2178" t="s">
        <v>172</v>
      </c>
      <c r="K2178" t="s">
        <v>6118</v>
      </c>
      <c r="L2178" t="s">
        <v>6119</v>
      </c>
      <c r="M2178" t="s">
        <v>546</v>
      </c>
      <c r="N2178" t="s">
        <v>84</v>
      </c>
      <c r="O2178">
        <v>4453</v>
      </c>
      <c r="P2178">
        <v>6648</v>
      </c>
      <c r="Q2178" t="s">
        <v>59</v>
      </c>
      <c r="R2178">
        <v>29</v>
      </c>
      <c r="S2178" s="2">
        <v>45151</v>
      </c>
      <c r="T2178" t="s">
        <v>42</v>
      </c>
      <c r="U2178">
        <v>1491</v>
      </c>
      <c r="V2178" t="s">
        <v>43</v>
      </c>
      <c r="W2178">
        <v>795</v>
      </c>
      <c r="X2178" t="s">
        <v>44</v>
      </c>
      <c r="Y2178" t="s">
        <v>45</v>
      </c>
      <c r="Z2178">
        <v>0</v>
      </c>
      <c r="AA2178">
        <v>668</v>
      </c>
      <c r="AB2178">
        <v>5903</v>
      </c>
      <c r="AC2178" t="s">
        <v>73</v>
      </c>
    </row>
    <row r="2179" spans="1:29" x14ac:dyDescent="0.3">
      <c r="A2179" s="1" t="s">
        <v>47</v>
      </c>
      <c r="B2179" t="s">
        <v>153</v>
      </c>
      <c r="C2179" t="s">
        <v>3475</v>
      </c>
      <c r="D2179" t="s">
        <v>119</v>
      </c>
      <c r="E2179">
        <v>9</v>
      </c>
      <c r="F2179" t="s">
        <v>77</v>
      </c>
      <c r="G2179" t="s">
        <v>147</v>
      </c>
      <c r="H2179" t="s">
        <v>35</v>
      </c>
      <c r="I2179" t="s">
        <v>6120</v>
      </c>
      <c r="J2179" t="s">
        <v>606</v>
      </c>
      <c r="K2179" t="s">
        <v>6121</v>
      </c>
      <c r="L2179" t="s">
        <v>6122</v>
      </c>
      <c r="M2179" t="s">
        <v>1202</v>
      </c>
      <c r="N2179" t="s">
        <v>94</v>
      </c>
      <c r="O2179">
        <v>3831</v>
      </c>
      <c r="P2179">
        <v>7348</v>
      </c>
      <c r="Q2179" t="s">
        <v>41</v>
      </c>
      <c r="R2179">
        <v>864</v>
      </c>
      <c r="S2179" s="2">
        <v>44456</v>
      </c>
      <c r="T2179" t="s">
        <v>42</v>
      </c>
      <c r="U2179">
        <v>0</v>
      </c>
      <c r="V2179" t="s">
        <v>85</v>
      </c>
      <c r="W2179">
        <v>726</v>
      </c>
      <c r="X2179" t="s">
        <v>44</v>
      </c>
      <c r="Y2179" t="s">
        <v>45</v>
      </c>
      <c r="Z2179">
        <v>0</v>
      </c>
      <c r="AA2179">
        <v>566</v>
      </c>
      <c r="AB2179">
        <v>4428</v>
      </c>
      <c r="AC2179" t="s">
        <v>46</v>
      </c>
    </row>
    <row r="2180" spans="1:29" x14ac:dyDescent="0.3">
      <c r="A2180" s="1" t="s">
        <v>47</v>
      </c>
      <c r="B2180" t="s">
        <v>161</v>
      </c>
      <c r="C2180" t="s">
        <v>2359</v>
      </c>
      <c r="D2180" t="s">
        <v>138</v>
      </c>
      <c r="E2180">
        <v>10</v>
      </c>
      <c r="F2180" t="s">
        <v>51</v>
      </c>
      <c r="G2180" t="s">
        <v>345</v>
      </c>
      <c r="H2180" t="s">
        <v>35</v>
      </c>
      <c r="I2180" t="s">
        <v>2028</v>
      </c>
      <c r="J2180" t="s">
        <v>1368</v>
      </c>
      <c r="K2180" t="s">
        <v>6123</v>
      </c>
      <c r="L2180" t="s">
        <v>6124</v>
      </c>
      <c r="M2180" t="s">
        <v>283</v>
      </c>
      <c r="N2180" t="s">
        <v>84</v>
      </c>
      <c r="O2180">
        <v>13300</v>
      </c>
      <c r="P2180">
        <v>18078</v>
      </c>
      <c r="Q2180" t="s">
        <v>95</v>
      </c>
      <c r="R2180">
        <v>783</v>
      </c>
      <c r="S2180" s="2">
        <v>44499</v>
      </c>
      <c r="T2180" t="s">
        <v>42</v>
      </c>
      <c r="U2180">
        <v>0</v>
      </c>
      <c r="V2180" t="s">
        <v>85</v>
      </c>
      <c r="W2180">
        <v>844</v>
      </c>
      <c r="X2180" t="s">
        <v>44</v>
      </c>
      <c r="Y2180" t="s">
        <v>45</v>
      </c>
      <c r="Z2180">
        <v>0</v>
      </c>
      <c r="AA2180">
        <v>16</v>
      </c>
      <c r="AB2180">
        <v>17966</v>
      </c>
      <c r="AC2180" t="s">
        <v>107</v>
      </c>
    </row>
    <row r="2181" spans="1:29" x14ac:dyDescent="0.3">
      <c r="A2181" s="1" t="s">
        <v>47</v>
      </c>
      <c r="B2181" t="s">
        <v>108</v>
      </c>
      <c r="C2181" t="s">
        <v>655</v>
      </c>
      <c r="D2181" t="s">
        <v>110</v>
      </c>
      <c r="E2181">
        <v>5</v>
      </c>
      <c r="F2181" t="s">
        <v>129</v>
      </c>
      <c r="G2181" t="s">
        <v>395</v>
      </c>
      <c r="H2181" t="s">
        <v>79</v>
      </c>
      <c r="I2181" t="s">
        <v>6125</v>
      </c>
      <c r="J2181" t="s">
        <v>2540</v>
      </c>
      <c r="K2181" t="s">
        <v>6126</v>
      </c>
      <c r="L2181" t="s">
        <v>6127</v>
      </c>
      <c r="M2181" t="s">
        <v>116</v>
      </c>
      <c r="N2181" t="s">
        <v>58</v>
      </c>
      <c r="O2181">
        <v>15068</v>
      </c>
      <c r="P2181">
        <v>17659</v>
      </c>
      <c r="Q2181" t="s">
        <v>41</v>
      </c>
      <c r="R2181">
        <v>509</v>
      </c>
      <c r="S2181" s="2">
        <v>45010</v>
      </c>
      <c r="T2181" t="s">
        <v>42</v>
      </c>
      <c r="U2181">
        <v>0</v>
      </c>
      <c r="V2181" t="s">
        <v>85</v>
      </c>
      <c r="W2181">
        <v>719</v>
      </c>
      <c r="X2181" t="s">
        <v>44</v>
      </c>
      <c r="Y2181" t="s">
        <v>45</v>
      </c>
      <c r="Z2181">
        <v>2427</v>
      </c>
      <c r="AA2181">
        <v>690</v>
      </c>
      <c r="AB2181">
        <v>15212</v>
      </c>
      <c r="AC2181" t="s">
        <v>46</v>
      </c>
    </row>
    <row r="2182" spans="1:29" x14ac:dyDescent="0.3">
      <c r="A2182" s="1" t="s">
        <v>29</v>
      </c>
      <c r="B2182" t="s">
        <v>228</v>
      </c>
      <c r="C2182" t="s">
        <v>2333</v>
      </c>
      <c r="D2182" t="s">
        <v>178</v>
      </c>
      <c r="E2182">
        <v>5</v>
      </c>
      <c r="F2182" t="s">
        <v>33</v>
      </c>
      <c r="G2182" t="s">
        <v>209</v>
      </c>
      <c r="H2182" t="s">
        <v>35</v>
      </c>
      <c r="I2182" t="s">
        <v>1835</v>
      </c>
      <c r="J2182" t="s">
        <v>1626</v>
      </c>
      <c r="K2182" t="s">
        <v>6128</v>
      </c>
      <c r="L2182" t="s">
        <v>6129</v>
      </c>
      <c r="M2182" t="s">
        <v>964</v>
      </c>
      <c r="N2182" t="s">
        <v>94</v>
      </c>
      <c r="O2182">
        <v>14550</v>
      </c>
      <c r="P2182">
        <v>17246</v>
      </c>
      <c r="Q2182" t="s">
        <v>59</v>
      </c>
      <c r="R2182">
        <v>362</v>
      </c>
      <c r="S2182" s="2">
        <v>45351</v>
      </c>
      <c r="T2182" s="2">
        <v>45381</v>
      </c>
      <c r="U2182">
        <v>1799</v>
      </c>
      <c r="V2182" t="s">
        <v>71</v>
      </c>
      <c r="W2182">
        <v>513</v>
      </c>
      <c r="X2182" t="s">
        <v>60</v>
      </c>
      <c r="Y2182" t="s">
        <v>45</v>
      </c>
      <c r="Z2182">
        <v>0</v>
      </c>
      <c r="AA2182">
        <v>838</v>
      </c>
      <c r="AB2182">
        <v>15145</v>
      </c>
      <c r="AC2182" t="s">
        <v>107</v>
      </c>
    </row>
    <row r="2183" spans="1:29" x14ac:dyDescent="0.3">
      <c r="A2183" s="1" t="s">
        <v>47</v>
      </c>
      <c r="B2183" t="s">
        <v>176</v>
      </c>
      <c r="C2183" t="s">
        <v>290</v>
      </c>
      <c r="D2183" t="s">
        <v>138</v>
      </c>
      <c r="E2183">
        <v>5</v>
      </c>
      <c r="F2183" t="s">
        <v>99</v>
      </c>
      <c r="G2183" t="s">
        <v>100</v>
      </c>
      <c r="H2183" t="s">
        <v>79</v>
      </c>
      <c r="I2183" t="s">
        <v>412</v>
      </c>
      <c r="J2183" t="s">
        <v>1268</v>
      </c>
      <c r="K2183" t="s">
        <v>6130</v>
      </c>
      <c r="L2183" t="s">
        <v>6131</v>
      </c>
      <c r="M2183" t="s">
        <v>183</v>
      </c>
      <c r="N2183" t="s">
        <v>58</v>
      </c>
      <c r="O2183">
        <v>26892</v>
      </c>
      <c r="P2183">
        <v>30033</v>
      </c>
      <c r="Q2183" t="s">
        <v>95</v>
      </c>
      <c r="R2183">
        <v>586</v>
      </c>
      <c r="S2183" s="2">
        <v>44342</v>
      </c>
      <c r="T2183" s="2">
        <v>44354</v>
      </c>
      <c r="U2183">
        <v>0</v>
      </c>
      <c r="V2183" t="s">
        <v>106</v>
      </c>
      <c r="W2183">
        <v>507</v>
      </c>
      <c r="X2183" t="s">
        <v>60</v>
      </c>
      <c r="Y2183" t="s">
        <v>45</v>
      </c>
      <c r="Z2183">
        <v>3074</v>
      </c>
      <c r="AA2183">
        <v>39</v>
      </c>
      <c r="AB2183">
        <v>29930</v>
      </c>
      <c r="AC2183" t="s">
        <v>73</v>
      </c>
    </row>
    <row r="2184" spans="1:29" x14ac:dyDescent="0.3">
      <c r="A2184" s="1" t="s">
        <v>47</v>
      </c>
      <c r="B2184" t="s">
        <v>136</v>
      </c>
      <c r="C2184" t="s">
        <v>1124</v>
      </c>
      <c r="D2184" t="s">
        <v>50</v>
      </c>
      <c r="E2184">
        <v>3</v>
      </c>
      <c r="F2184" t="s">
        <v>221</v>
      </c>
      <c r="G2184" t="s">
        <v>858</v>
      </c>
      <c r="H2184" t="s">
        <v>35</v>
      </c>
      <c r="I2184" t="s">
        <v>1872</v>
      </c>
      <c r="J2184" t="s">
        <v>657</v>
      </c>
      <c r="K2184" t="s">
        <v>6132</v>
      </c>
      <c r="L2184" t="s">
        <v>6133</v>
      </c>
      <c r="M2184" t="s">
        <v>988</v>
      </c>
      <c r="N2184" t="s">
        <v>94</v>
      </c>
      <c r="O2184">
        <v>3432</v>
      </c>
      <c r="P2184">
        <v>6145</v>
      </c>
      <c r="Q2184" t="s">
        <v>41</v>
      </c>
      <c r="R2184">
        <v>364</v>
      </c>
      <c r="S2184" s="2">
        <v>44917</v>
      </c>
      <c r="T2184" s="2">
        <v>44946</v>
      </c>
      <c r="U2184">
        <v>0</v>
      </c>
      <c r="V2184" t="s">
        <v>71</v>
      </c>
      <c r="W2184">
        <v>795</v>
      </c>
      <c r="X2184" t="s">
        <v>60</v>
      </c>
      <c r="Y2184" t="s">
        <v>61</v>
      </c>
      <c r="Z2184">
        <v>0</v>
      </c>
      <c r="AA2184">
        <v>187</v>
      </c>
      <c r="AB2184">
        <v>4698</v>
      </c>
      <c r="AC2184" t="s">
        <v>107</v>
      </c>
    </row>
    <row r="2185" spans="1:29" x14ac:dyDescent="0.3">
      <c r="A2185" s="1" t="s">
        <v>47</v>
      </c>
      <c r="B2185" t="s">
        <v>592</v>
      </c>
      <c r="C2185" t="s">
        <v>3858</v>
      </c>
      <c r="D2185" t="s">
        <v>185</v>
      </c>
      <c r="E2185">
        <v>9</v>
      </c>
      <c r="F2185" t="s">
        <v>77</v>
      </c>
      <c r="G2185" t="s">
        <v>1221</v>
      </c>
      <c r="H2185" t="s">
        <v>35</v>
      </c>
      <c r="I2185" t="s">
        <v>458</v>
      </c>
      <c r="J2185" t="s">
        <v>1080</v>
      </c>
      <c r="K2185" t="s">
        <v>6134</v>
      </c>
      <c r="L2185" t="s">
        <v>6135</v>
      </c>
      <c r="M2185" t="s">
        <v>2150</v>
      </c>
      <c r="N2185" t="s">
        <v>94</v>
      </c>
      <c r="O2185">
        <v>11700</v>
      </c>
      <c r="P2185">
        <v>14783</v>
      </c>
      <c r="Q2185" t="s">
        <v>41</v>
      </c>
      <c r="R2185">
        <v>812</v>
      </c>
      <c r="S2185" s="2">
        <v>45243</v>
      </c>
      <c r="T2185" s="2">
        <v>45258</v>
      </c>
      <c r="U2185">
        <v>0</v>
      </c>
      <c r="V2185" t="s">
        <v>43</v>
      </c>
      <c r="W2185">
        <v>733</v>
      </c>
      <c r="X2185" t="s">
        <v>60</v>
      </c>
      <c r="Y2185" t="s">
        <v>72</v>
      </c>
      <c r="Z2185">
        <v>0</v>
      </c>
      <c r="AA2185">
        <v>694</v>
      </c>
      <c r="AB2185">
        <v>13229</v>
      </c>
      <c r="AC2185" t="s">
        <v>107</v>
      </c>
    </row>
    <row r="2186" spans="1:29" x14ac:dyDescent="0.3">
      <c r="A2186" s="1" t="s">
        <v>47</v>
      </c>
      <c r="B2186" t="s">
        <v>136</v>
      </c>
      <c r="C2186" t="s">
        <v>2181</v>
      </c>
      <c r="D2186" t="s">
        <v>76</v>
      </c>
      <c r="E2186">
        <v>6</v>
      </c>
      <c r="F2186" t="s">
        <v>186</v>
      </c>
      <c r="G2186" t="s">
        <v>535</v>
      </c>
      <c r="H2186" t="s">
        <v>35</v>
      </c>
      <c r="I2186" t="s">
        <v>464</v>
      </c>
      <c r="J2186" t="s">
        <v>1390</v>
      </c>
      <c r="K2186" t="s">
        <v>6136</v>
      </c>
      <c r="L2186" t="s">
        <v>6137</v>
      </c>
      <c r="M2186" t="s">
        <v>2086</v>
      </c>
      <c r="N2186" t="s">
        <v>94</v>
      </c>
      <c r="O2186">
        <v>20888</v>
      </c>
      <c r="P2186">
        <v>24248</v>
      </c>
      <c r="Q2186" t="s">
        <v>95</v>
      </c>
      <c r="R2186">
        <v>986</v>
      </c>
      <c r="S2186" s="2">
        <v>44913</v>
      </c>
      <c r="T2186" s="2">
        <v>44924</v>
      </c>
      <c r="U2186">
        <v>0</v>
      </c>
      <c r="V2186" t="s">
        <v>43</v>
      </c>
      <c r="W2186">
        <v>468</v>
      </c>
      <c r="X2186" t="s">
        <v>60</v>
      </c>
      <c r="Y2186" t="s">
        <v>45</v>
      </c>
      <c r="Z2186">
        <v>0</v>
      </c>
      <c r="AA2186">
        <v>665</v>
      </c>
      <c r="AB2186">
        <v>24211</v>
      </c>
      <c r="AC2186" t="s">
        <v>73</v>
      </c>
    </row>
    <row r="2187" spans="1:29" x14ac:dyDescent="0.3">
      <c r="A2187" s="1" t="s">
        <v>29</v>
      </c>
      <c r="B2187" t="s">
        <v>228</v>
      </c>
      <c r="C2187" t="s">
        <v>1185</v>
      </c>
      <c r="D2187" t="s">
        <v>352</v>
      </c>
      <c r="E2187">
        <v>2</v>
      </c>
      <c r="F2187" t="s">
        <v>186</v>
      </c>
      <c r="G2187" t="s">
        <v>620</v>
      </c>
      <c r="H2187" t="s">
        <v>35</v>
      </c>
      <c r="I2187" t="s">
        <v>771</v>
      </c>
      <c r="J2187" t="s">
        <v>319</v>
      </c>
      <c r="K2187">
        <f>1-211-883-8435</f>
        <v>-9528</v>
      </c>
      <c r="L2187" t="s">
        <v>6138</v>
      </c>
      <c r="M2187" t="s">
        <v>479</v>
      </c>
      <c r="N2187" t="s">
        <v>94</v>
      </c>
      <c r="O2187">
        <v>9701</v>
      </c>
      <c r="P2187">
        <v>14488</v>
      </c>
      <c r="Q2187" t="s">
        <v>59</v>
      </c>
      <c r="R2187">
        <v>428</v>
      </c>
      <c r="S2187" s="2">
        <v>44748</v>
      </c>
      <c r="T2187" t="s">
        <v>42</v>
      </c>
      <c r="U2187">
        <v>41595</v>
      </c>
      <c r="V2187" t="s">
        <v>85</v>
      </c>
      <c r="W2187">
        <v>407</v>
      </c>
      <c r="X2187" t="s">
        <v>44</v>
      </c>
      <c r="Y2187" t="s">
        <v>72</v>
      </c>
      <c r="Z2187">
        <v>0</v>
      </c>
      <c r="AA2187">
        <v>244</v>
      </c>
      <c r="AB2187">
        <v>14374</v>
      </c>
      <c r="AC2187" t="s">
        <v>107</v>
      </c>
    </row>
    <row r="2188" spans="1:29" x14ac:dyDescent="0.3">
      <c r="A2188" s="1" t="s">
        <v>47</v>
      </c>
      <c r="B2188" t="s">
        <v>153</v>
      </c>
      <c r="C2188" t="s">
        <v>339</v>
      </c>
      <c r="D2188" t="s">
        <v>98</v>
      </c>
      <c r="E2188">
        <v>1</v>
      </c>
      <c r="F2188" t="s">
        <v>120</v>
      </c>
      <c r="G2188" t="s">
        <v>489</v>
      </c>
      <c r="H2188" t="s">
        <v>79</v>
      </c>
      <c r="I2188" t="s">
        <v>4886</v>
      </c>
      <c r="J2188" t="s">
        <v>961</v>
      </c>
      <c r="K2188" t="s">
        <v>6139</v>
      </c>
      <c r="L2188" t="s">
        <v>6140</v>
      </c>
      <c r="M2188" t="s">
        <v>1707</v>
      </c>
      <c r="N2188" t="s">
        <v>40</v>
      </c>
      <c r="O2188">
        <v>10507</v>
      </c>
      <c r="P2188">
        <v>13456</v>
      </c>
      <c r="Q2188" t="s">
        <v>95</v>
      </c>
      <c r="R2188">
        <v>341</v>
      </c>
      <c r="S2188" s="2">
        <v>44447</v>
      </c>
      <c r="T2188" t="s">
        <v>42</v>
      </c>
      <c r="U2188">
        <v>0</v>
      </c>
      <c r="V2188" t="s">
        <v>43</v>
      </c>
      <c r="W2188">
        <v>418</v>
      </c>
      <c r="X2188" t="s">
        <v>44</v>
      </c>
      <c r="Y2188" t="s">
        <v>45</v>
      </c>
      <c r="Z2188">
        <v>0</v>
      </c>
      <c r="AA2188">
        <v>945</v>
      </c>
      <c r="AB2188">
        <v>12299</v>
      </c>
      <c r="AC2188" t="s">
        <v>107</v>
      </c>
    </row>
    <row r="2189" spans="1:29" x14ac:dyDescent="0.3">
      <c r="A2189" s="1" t="s">
        <v>29</v>
      </c>
      <c r="B2189" t="s">
        <v>327</v>
      </c>
      <c r="C2189" t="s">
        <v>949</v>
      </c>
      <c r="D2189" t="s">
        <v>138</v>
      </c>
      <c r="E2189">
        <v>4</v>
      </c>
      <c r="F2189" t="s">
        <v>51</v>
      </c>
      <c r="G2189" t="s">
        <v>285</v>
      </c>
      <c r="H2189" t="s">
        <v>79</v>
      </c>
      <c r="I2189" t="s">
        <v>549</v>
      </c>
      <c r="J2189" t="s">
        <v>1088</v>
      </c>
      <c r="K2189" t="s">
        <v>6141</v>
      </c>
      <c r="L2189" t="s">
        <v>6142</v>
      </c>
      <c r="M2189" t="s">
        <v>999</v>
      </c>
      <c r="N2189" t="s">
        <v>94</v>
      </c>
      <c r="O2189">
        <v>19166</v>
      </c>
      <c r="P2189">
        <v>22183</v>
      </c>
      <c r="Q2189" t="s">
        <v>59</v>
      </c>
      <c r="R2189">
        <v>630</v>
      </c>
      <c r="S2189" s="2">
        <v>44604</v>
      </c>
      <c r="T2189" s="2">
        <v>44619</v>
      </c>
      <c r="U2189">
        <v>18545</v>
      </c>
      <c r="V2189" t="s">
        <v>43</v>
      </c>
      <c r="W2189">
        <v>836</v>
      </c>
      <c r="X2189" t="s">
        <v>60</v>
      </c>
      <c r="Y2189" t="s">
        <v>61</v>
      </c>
      <c r="Z2189">
        <v>0</v>
      </c>
      <c r="AA2189">
        <v>568</v>
      </c>
      <c r="AB2189">
        <v>21894</v>
      </c>
      <c r="AC2189" t="s">
        <v>73</v>
      </c>
    </row>
    <row r="2190" spans="1:29" x14ac:dyDescent="0.3">
      <c r="A2190" s="1" t="s">
        <v>29</v>
      </c>
      <c r="B2190" t="s">
        <v>62</v>
      </c>
      <c r="C2190" t="s">
        <v>1795</v>
      </c>
      <c r="D2190" t="s">
        <v>236</v>
      </c>
      <c r="E2190">
        <v>4</v>
      </c>
      <c r="F2190" t="s">
        <v>120</v>
      </c>
      <c r="G2190" t="s">
        <v>489</v>
      </c>
      <c r="H2190" t="s">
        <v>79</v>
      </c>
      <c r="I2190" t="s">
        <v>6143</v>
      </c>
      <c r="J2190" t="s">
        <v>157</v>
      </c>
      <c r="K2190" t="s">
        <v>6144</v>
      </c>
      <c r="L2190" t="s">
        <v>6145</v>
      </c>
      <c r="M2190" t="s">
        <v>326</v>
      </c>
      <c r="N2190" t="s">
        <v>40</v>
      </c>
      <c r="O2190">
        <v>26196</v>
      </c>
      <c r="P2190">
        <v>29074</v>
      </c>
      <c r="Q2190" t="s">
        <v>59</v>
      </c>
      <c r="R2190">
        <v>609</v>
      </c>
      <c r="S2190" s="2">
        <v>44847</v>
      </c>
      <c r="T2190" t="s">
        <v>42</v>
      </c>
      <c r="U2190">
        <v>45147</v>
      </c>
      <c r="V2190" t="s">
        <v>71</v>
      </c>
      <c r="W2190">
        <v>402</v>
      </c>
      <c r="X2190" t="s">
        <v>44</v>
      </c>
      <c r="Y2190" t="s">
        <v>72</v>
      </c>
      <c r="Z2190">
        <v>0</v>
      </c>
      <c r="AA2190">
        <v>506</v>
      </c>
      <c r="AB2190">
        <v>28785</v>
      </c>
      <c r="AC2190" t="s">
        <v>73</v>
      </c>
    </row>
    <row r="2191" spans="1:29" x14ac:dyDescent="0.3">
      <c r="A2191" s="1" t="s">
        <v>29</v>
      </c>
      <c r="B2191" t="s">
        <v>30</v>
      </c>
      <c r="C2191" t="s">
        <v>263</v>
      </c>
      <c r="D2191" t="s">
        <v>50</v>
      </c>
      <c r="E2191">
        <v>6</v>
      </c>
      <c r="F2191" t="s">
        <v>77</v>
      </c>
      <c r="G2191" t="s">
        <v>365</v>
      </c>
      <c r="H2191" t="s">
        <v>79</v>
      </c>
      <c r="I2191" t="s">
        <v>2100</v>
      </c>
      <c r="J2191" t="s">
        <v>2126</v>
      </c>
      <c r="K2191" t="s">
        <v>6146</v>
      </c>
      <c r="L2191" t="s">
        <v>6147</v>
      </c>
      <c r="M2191" t="s">
        <v>1491</v>
      </c>
      <c r="N2191" t="s">
        <v>40</v>
      </c>
      <c r="O2191">
        <v>9468</v>
      </c>
      <c r="P2191">
        <v>11873</v>
      </c>
      <c r="Q2191" t="s">
        <v>59</v>
      </c>
      <c r="R2191">
        <v>579</v>
      </c>
      <c r="S2191" s="2">
        <v>44976</v>
      </c>
      <c r="T2191" s="2">
        <v>45002</v>
      </c>
      <c r="U2191">
        <v>23038</v>
      </c>
      <c r="V2191" t="s">
        <v>106</v>
      </c>
      <c r="W2191">
        <v>752</v>
      </c>
      <c r="X2191" t="s">
        <v>60</v>
      </c>
      <c r="Y2191" t="s">
        <v>72</v>
      </c>
      <c r="Z2191">
        <v>0</v>
      </c>
      <c r="AA2191">
        <v>291</v>
      </c>
      <c r="AB2191">
        <v>10860</v>
      </c>
      <c r="AC2191" t="s">
        <v>46</v>
      </c>
    </row>
    <row r="2192" spans="1:29" x14ac:dyDescent="0.3">
      <c r="A2192" s="1" t="s">
        <v>47</v>
      </c>
      <c r="B2192" t="s">
        <v>234</v>
      </c>
      <c r="C2192" t="s">
        <v>564</v>
      </c>
      <c r="D2192" t="s">
        <v>138</v>
      </c>
      <c r="E2192">
        <v>10</v>
      </c>
      <c r="F2192" t="s">
        <v>64</v>
      </c>
      <c r="G2192" t="s">
        <v>1152</v>
      </c>
      <c r="H2192" t="s">
        <v>35</v>
      </c>
      <c r="I2192" t="s">
        <v>803</v>
      </c>
      <c r="J2192" t="s">
        <v>6148</v>
      </c>
      <c r="K2192" t="s">
        <v>6149</v>
      </c>
      <c r="L2192" t="s">
        <v>6150</v>
      </c>
      <c r="M2192" t="s">
        <v>2756</v>
      </c>
      <c r="N2192" t="s">
        <v>40</v>
      </c>
      <c r="O2192">
        <v>20813</v>
      </c>
      <c r="P2192">
        <v>25631</v>
      </c>
      <c r="Q2192" t="s">
        <v>95</v>
      </c>
      <c r="R2192">
        <v>696</v>
      </c>
      <c r="S2192" s="2">
        <v>44615</v>
      </c>
      <c r="T2192" s="2">
        <v>44630</v>
      </c>
      <c r="U2192">
        <v>0</v>
      </c>
      <c r="V2192" t="s">
        <v>85</v>
      </c>
      <c r="W2192">
        <v>712</v>
      </c>
      <c r="X2192" t="s">
        <v>60</v>
      </c>
      <c r="Y2192" t="s">
        <v>61</v>
      </c>
      <c r="Z2192">
        <v>0</v>
      </c>
      <c r="AA2192">
        <v>981</v>
      </c>
      <c r="AB2192">
        <v>25201</v>
      </c>
      <c r="AC2192" t="s">
        <v>107</v>
      </c>
    </row>
    <row r="2193" spans="1:29" x14ac:dyDescent="0.3">
      <c r="A2193" s="1" t="s">
        <v>29</v>
      </c>
      <c r="B2193" t="s">
        <v>363</v>
      </c>
      <c r="C2193" t="s">
        <v>1281</v>
      </c>
      <c r="D2193" t="s">
        <v>119</v>
      </c>
      <c r="E2193">
        <v>6</v>
      </c>
      <c r="F2193" t="s">
        <v>51</v>
      </c>
      <c r="G2193" t="s">
        <v>291</v>
      </c>
      <c r="H2193" t="s">
        <v>35</v>
      </c>
      <c r="I2193" t="s">
        <v>921</v>
      </c>
      <c r="J2193" t="s">
        <v>6151</v>
      </c>
      <c r="K2193" t="s">
        <v>6152</v>
      </c>
      <c r="L2193" t="s">
        <v>6153</v>
      </c>
      <c r="M2193" t="s">
        <v>494</v>
      </c>
      <c r="N2193" t="s">
        <v>40</v>
      </c>
      <c r="O2193">
        <v>15178</v>
      </c>
      <c r="P2193">
        <v>19776</v>
      </c>
      <c r="Q2193" t="s">
        <v>95</v>
      </c>
      <c r="R2193">
        <v>532</v>
      </c>
      <c r="S2193" s="2">
        <v>44500</v>
      </c>
      <c r="T2193" s="2">
        <v>44521</v>
      </c>
      <c r="U2193">
        <v>0</v>
      </c>
      <c r="V2193" t="s">
        <v>71</v>
      </c>
      <c r="W2193">
        <v>802</v>
      </c>
      <c r="X2193" t="s">
        <v>60</v>
      </c>
      <c r="Y2193" t="s">
        <v>45</v>
      </c>
      <c r="Z2193">
        <v>0</v>
      </c>
      <c r="AA2193">
        <v>969</v>
      </c>
      <c r="AB2193">
        <v>16143</v>
      </c>
      <c r="AC2193" t="s">
        <v>46</v>
      </c>
    </row>
    <row r="2194" spans="1:29" x14ac:dyDescent="0.3">
      <c r="A2194" s="1" t="s">
        <v>29</v>
      </c>
      <c r="B2194" t="s">
        <v>363</v>
      </c>
      <c r="C2194" t="s">
        <v>3486</v>
      </c>
      <c r="D2194" t="s">
        <v>178</v>
      </c>
      <c r="E2194">
        <v>3</v>
      </c>
      <c r="F2194" t="s">
        <v>33</v>
      </c>
      <c r="G2194" t="s">
        <v>209</v>
      </c>
      <c r="H2194" t="s">
        <v>79</v>
      </c>
      <c r="I2194" t="s">
        <v>936</v>
      </c>
      <c r="J2194" t="s">
        <v>2938</v>
      </c>
      <c r="K2194" t="s">
        <v>6154</v>
      </c>
      <c r="L2194" t="s">
        <v>6155</v>
      </c>
      <c r="M2194" t="s">
        <v>2729</v>
      </c>
      <c r="N2194" t="s">
        <v>58</v>
      </c>
      <c r="O2194">
        <v>5763</v>
      </c>
      <c r="P2194">
        <v>10589</v>
      </c>
      <c r="Q2194" t="s">
        <v>95</v>
      </c>
      <c r="R2194">
        <v>509</v>
      </c>
      <c r="S2194" s="2">
        <v>45343</v>
      </c>
      <c r="T2194" s="2">
        <v>45352</v>
      </c>
      <c r="U2194">
        <v>0</v>
      </c>
      <c r="V2194" t="s">
        <v>106</v>
      </c>
      <c r="W2194">
        <v>613</v>
      </c>
      <c r="X2194" t="s">
        <v>60</v>
      </c>
      <c r="Y2194" t="s">
        <v>72</v>
      </c>
      <c r="Z2194">
        <v>4918</v>
      </c>
      <c r="AA2194">
        <v>86</v>
      </c>
      <c r="AB2194">
        <v>5872</v>
      </c>
      <c r="AC2194" t="s">
        <v>107</v>
      </c>
    </row>
    <row r="2195" spans="1:29" x14ac:dyDescent="0.3">
      <c r="A2195" s="1" t="s">
        <v>47</v>
      </c>
      <c r="B2195" t="s">
        <v>117</v>
      </c>
      <c r="C2195" t="s">
        <v>2487</v>
      </c>
      <c r="D2195" t="s">
        <v>178</v>
      </c>
      <c r="E2195">
        <v>3</v>
      </c>
      <c r="F2195" t="s">
        <v>221</v>
      </c>
      <c r="G2195" t="s">
        <v>667</v>
      </c>
      <c r="H2195" t="s">
        <v>79</v>
      </c>
      <c r="I2195" t="s">
        <v>210</v>
      </c>
      <c r="J2195" t="s">
        <v>2844</v>
      </c>
      <c r="K2195" t="s">
        <v>6156</v>
      </c>
      <c r="L2195" t="s">
        <v>6157</v>
      </c>
      <c r="M2195" t="s">
        <v>1311</v>
      </c>
      <c r="N2195" t="s">
        <v>40</v>
      </c>
      <c r="O2195">
        <v>25129</v>
      </c>
      <c r="P2195">
        <v>27479</v>
      </c>
      <c r="Q2195" t="s">
        <v>59</v>
      </c>
      <c r="R2195">
        <v>840</v>
      </c>
      <c r="S2195" s="2">
        <v>44339</v>
      </c>
      <c r="T2195" t="s">
        <v>42</v>
      </c>
      <c r="U2195">
        <v>31024</v>
      </c>
      <c r="V2195" t="s">
        <v>43</v>
      </c>
      <c r="W2195">
        <v>790</v>
      </c>
      <c r="X2195" t="s">
        <v>44</v>
      </c>
      <c r="Y2195" t="s">
        <v>72</v>
      </c>
      <c r="Z2195">
        <v>0</v>
      </c>
      <c r="AA2195">
        <v>887</v>
      </c>
      <c r="AB2195">
        <v>26469</v>
      </c>
      <c r="AC2195" t="s">
        <v>73</v>
      </c>
    </row>
    <row r="2196" spans="1:29" x14ac:dyDescent="0.3">
      <c r="A2196" s="1" t="s">
        <v>29</v>
      </c>
      <c r="B2196" t="s">
        <v>228</v>
      </c>
      <c r="C2196" t="s">
        <v>2889</v>
      </c>
      <c r="D2196" t="s">
        <v>236</v>
      </c>
      <c r="E2196">
        <v>9</v>
      </c>
      <c r="F2196" t="s">
        <v>129</v>
      </c>
      <c r="G2196" t="s">
        <v>163</v>
      </c>
      <c r="H2196" t="s">
        <v>35</v>
      </c>
      <c r="I2196" t="s">
        <v>502</v>
      </c>
      <c r="J2196" t="s">
        <v>6158</v>
      </c>
      <c r="K2196" t="s">
        <v>6159</v>
      </c>
      <c r="L2196" t="s">
        <v>6160</v>
      </c>
      <c r="M2196" t="s">
        <v>479</v>
      </c>
      <c r="N2196" t="s">
        <v>94</v>
      </c>
      <c r="O2196">
        <v>13494</v>
      </c>
      <c r="P2196">
        <v>18008</v>
      </c>
      <c r="Q2196" t="s">
        <v>95</v>
      </c>
      <c r="R2196">
        <v>64</v>
      </c>
      <c r="S2196" s="2">
        <v>45053</v>
      </c>
      <c r="T2196" t="s">
        <v>42</v>
      </c>
      <c r="U2196">
        <v>0</v>
      </c>
      <c r="V2196" t="s">
        <v>71</v>
      </c>
      <c r="W2196">
        <v>526</v>
      </c>
      <c r="X2196" t="s">
        <v>44</v>
      </c>
      <c r="Y2196" t="s">
        <v>61</v>
      </c>
      <c r="Z2196">
        <v>0</v>
      </c>
      <c r="AA2196">
        <v>269</v>
      </c>
      <c r="AB2196">
        <v>14102</v>
      </c>
      <c r="AC2196" t="s">
        <v>107</v>
      </c>
    </row>
    <row r="2197" spans="1:29" x14ac:dyDescent="0.3">
      <c r="A2197" s="1" t="s">
        <v>47</v>
      </c>
      <c r="B2197" t="s">
        <v>108</v>
      </c>
      <c r="C2197" t="s">
        <v>270</v>
      </c>
      <c r="D2197" t="s">
        <v>119</v>
      </c>
      <c r="E2197">
        <v>3</v>
      </c>
      <c r="F2197" t="s">
        <v>271</v>
      </c>
      <c r="G2197" t="s">
        <v>400</v>
      </c>
      <c r="H2197" t="s">
        <v>35</v>
      </c>
      <c r="I2197" t="s">
        <v>1705</v>
      </c>
      <c r="J2197" t="s">
        <v>1080</v>
      </c>
      <c r="K2197" t="s">
        <v>6161</v>
      </c>
      <c r="L2197" t="s">
        <v>6162</v>
      </c>
      <c r="M2197" t="s">
        <v>660</v>
      </c>
      <c r="N2197" t="s">
        <v>94</v>
      </c>
      <c r="O2197">
        <v>10584</v>
      </c>
      <c r="P2197">
        <v>14568</v>
      </c>
      <c r="Q2197" t="s">
        <v>59</v>
      </c>
      <c r="R2197">
        <v>846</v>
      </c>
      <c r="S2197" s="2">
        <v>45220</v>
      </c>
      <c r="T2197" s="2">
        <v>45238</v>
      </c>
      <c r="U2197">
        <v>46729</v>
      </c>
      <c r="V2197" t="s">
        <v>71</v>
      </c>
      <c r="W2197">
        <v>724</v>
      </c>
      <c r="X2197" t="s">
        <v>60</v>
      </c>
      <c r="Y2197" t="s">
        <v>72</v>
      </c>
      <c r="Z2197">
        <v>0</v>
      </c>
      <c r="AA2197">
        <v>932</v>
      </c>
      <c r="AB2197">
        <v>12789</v>
      </c>
      <c r="AC2197" t="s">
        <v>46</v>
      </c>
    </row>
    <row r="2198" spans="1:29" x14ac:dyDescent="0.3">
      <c r="A2198" s="1" t="s">
        <v>47</v>
      </c>
      <c r="B2198" t="s">
        <v>108</v>
      </c>
      <c r="C2198" t="s">
        <v>109</v>
      </c>
      <c r="D2198" t="s">
        <v>201</v>
      </c>
      <c r="E2198">
        <v>9</v>
      </c>
      <c r="F2198" t="s">
        <v>221</v>
      </c>
      <c r="G2198" t="s">
        <v>548</v>
      </c>
      <c r="H2198" t="s">
        <v>35</v>
      </c>
      <c r="I2198" t="s">
        <v>251</v>
      </c>
      <c r="J2198" t="s">
        <v>3527</v>
      </c>
      <c r="K2198" t="s">
        <v>6163</v>
      </c>
      <c r="L2198" t="s">
        <v>6164</v>
      </c>
      <c r="M2198" t="s">
        <v>1422</v>
      </c>
      <c r="N2198" t="s">
        <v>58</v>
      </c>
      <c r="O2198">
        <v>9785</v>
      </c>
      <c r="P2198">
        <v>13663</v>
      </c>
      <c r="Q2198" t="s">
        <v>41</v>
      </c>
      <c r="R2198">
        <v>188</v>
      </c>
      <c r="S2198" s="2">
        <v>44504</v>
      </c>
      <c r="T2198" t="s">
        <v>42</v>
      </c>
      <c r="U2198">
        <v>0</v>
      </c>
      <c r="V2198" t="s">
        <v>71</v>
      </c>
      <c r="W2198">
        <v>618</v>
      </c>
      <c r="X2198" t="s">
        <v>44</v>
      </c>
      <c r="Y2198" t="s">
        <v>72</v>
      </c>
      <c r="Z2198">
        <v>3592</v>
      </c>
      <c r="AA2198">
        <v>932</v>
      </c>
      <c r="AB2198">
        <v>11611</v>
      </c>
      <c r="AC2198" t="s">
        <v>46</v>
      </c>
    </row>
    <row r="2199" spans="1:29" x14ac:dyDescent="0.3">
      <c r="A2199" s="1" t="s">
        <v>29</v>
      </c>
      <c r="B2199" t="s">
        <v>86</v>
      </c>
      <c r="C2199" t="s">
        <v>4560</v>
      </c>
      <c r="D2199" t="s">
        <v>76</v>
      </c>
      <c r="E2199">
        <v>5</v>
      </c>
      <c r="F2199" t="s">
        <v>64</v>
      </c>
      <c r="G2199" t="s">
        <v>1152</v>
      </c>
      <c r="H2199" t="s">
        <v>79</v>
      </c>
      <c r="I2199" t="s">
        <v>1030</v>
      </c>
      <c r="J2199" t="s">
        <v>6165</v>
      </c>
      <c r="K2199" t="s">
        <v>6166</v>
      </c>
      <c r="L2199" t="s">
        <v>6167</v>
      </c>
      <c r="M2199" t="s">
        <v>677</v>
      </c>
      <c r="N2199" t="s">
        <v>94</v>
      </c>
      <c r="O2199">
        <v>29345</v>
      </c>
      <c r="P2199">
        <v>33486</v>
      </c>
      <c r="Q2199" t="s">
        <v>59</v>
      </c>
      <c r="R2199">
        <v>830</v>
      </c>
      <c r="S2199" s="2">
        <v>44477</v>
      </c>
      <c r="T2199" t="s">
        <v>42</v>
      </c>
      <c r="U2199">
        <v>4965</v>
      </c>
      <c r="V2199" t="s">
        <v>71</v>
      </c>
      <c r="W2199">
        <v>617</v>
      </c>
      <c r="X2199" t="s">
        <v>44</v>
      </c>
      <c r="Y2199" t="s">
        <v>72</v>
      </c>
      <c r="Z2199">
        <v>0</v>
      </c>
      <c r="AA2199">
        <v>869</v>
      </c>
      <c r="AB2199">
        <v>30318</v>
      </c>
      <c r="AC2199" t="s">
        <v>73</v>
      </c>
    </row>
    <row r="2200" spans="1:29" x14ac:dyDescent="0.3">
      <c r="A2200" s="1" t="s">
        <v>29</v>
      </c>
      <c r="B2200" t="s">
        <v>541</v>
      </c>
      <c r="C2200" t="s">
        <v>3324</v>
      </c>
      <c r="D2200" t="s">
        <v>185</v>
      </c>
      <c r="E2200">
        <v>4</v>
      </c>
      <c r="F2200" t="s">
        <v>33</v>
      </c>
      <c r="G2200" t="s">
        <v>179</v>
      </c>
      <c r="H2200" t="s">
        <v>79</v>
      </c>
      <c r="I2200" t="s">
        <v>210</v>
      </c>
      <c r="J2200" t="s">
        <v>6168</v>
      </c>
      <c r="K2200">
        <v>8267842280</v>
      </c>
      <c r="L2200" t="s">
        <v>6169</v>
      </c>
      <c r="M2200" t="s">
        <v>3258</v>
      </c>
      <c r="N2200" t="s">
        <v>84</v>
      </c>
      <c r="O2200">
        <v>11989</v>
      </c>
      <c r="P2200">
        <v>14426</v>
      </c>
      <c r="Q2200" t="s">
        <v>95</v>
      </c>
      <c r="R2200">
        <v>219</v>
      </c>
      <c r="S2200" s="2">
        <v>45162</v>
      </c>
      <c r="T2200" s="2">
        <v>45179</v>
      </c>
      <c r="U2200">
        <v>0</v>
      </c>
      <c r="V2200" t="s">
        <v>43</v>
      </c>
      <c r="W2200">
        <v>665</v>
      </c>
      <c r="X2200" t="s">
        <v>60</v>
      </c>
      <c r="Y2200" t="s">
        <v>45</v>
      </c>
      <c r="Z2200">
        <v>0</v>
      </c>
      <c r="AA2200">
        <v>730</v>
      </c>
      <c r="AB2200">
        <v>12333</v>
      </c>
      <c r="AC2200" t="s">
        <v>73</v>
      </c>
    </row>
    <row r="2201" spans="1:29" x14ac:dyDescent="0.3">
      <c r="A2201" s="1" t="s">
        <v>47</v>
      </c>
      <c r="B2201" t="s">
        <v>153</v>
      </c>
      <c r="C2201" t="s">
        <v>1901</v>
      </c>
      <c r="D2201" t="s">
        <v>50</v>
      </c>
      <c r="E2201">
        <v>1</v>
      </c>
      <c r="F2201" t="s">
        <v>64</v>
      </c>
      <c r="G2201" t="s">
        <v>802</v>
      </c>
      <c r="H2201" t="s">
        <v>79</v>
      </c>
      <c r="I2201" t="s">
        <v>446</v>
      </c>
      <c r="J2201" t="s">
        <v>1814</v>
      </c>
      <c r="K2201" t="s">
        <v>6170</v>
      </c>
      <c r="L2201" t="s">
        <v>6171</v>
      </c>
      <c r="M2201" t="s">
        <v>410</v>
      </c>
      <c r="N2201" t="s">
        <v>58</v>
      </c>
      <c r="O2201">
        <v>23045</v>
      </c>
      <c r="P2201">
        <v>27772</v>
      </c>
      <c r="Q2201" t="s">
        <v>95</v>
      </c>
      <c r="R2201">
        <v>168</v>
      </c>
      <c r="S2201" s="2">
        <v>44305</v>
      </c>
      <c r="T2201" s="2">
        <v>44320</v>
      </c>
      <c r="U2201">
        <v>0</v>
      </c>
      <c r="V2201" t="s">
        <v>71</v>
      </c>
      <c r="W2201">
        <v>542</v>
      </c>
      <c r="X2201" t="s">
        <v>60</v>
      </c>
      <c r="Y2201" t="s">
        <v>72</v>
      </c>
      <c r="Z2201">
        <v>1780</v>
      </c>
      <c r="AA2201">
        <v>230</v>
      </c>
      <c r="AB2201">
        <v>25162</v>
      </c>
      <c r="AC2201" t="s">
        <v>46</v>
      </c>
    </row>
    <row r="2202" spans="1:29" x14ac:dyDescent="0.3">
      <c r="A2202" s="1" t="s">
        <v>29</v>
      </c>
      <c r="B2202" t="s">
        <v>30</v>
      </c>
      <c r="C2202" t="s">
        <v>1118</v>
      </c>
      <c r="D2202" t="s">
        <v>201</v>
      </c>
      <c r="E2202">
        <v>7</v>
      </c>
      <c r="F2202" t="s">
        <v>186</v>
      </c>
      <c r="G2202" t="s">
        <v>620</v>
      </c>
      <c r="H2202" t="s">
        <v>35</v>
      </c>
      <c r="I2202" t="s">
        <v>838</v>
      </c>
      <c r="J2202" t="s">
        <v>1052</v>
      </c>
      <c r="K2202" t="s">
        <v>6172</v>
      </c>
      <c r="L2202" t="s">
        <v>6173</v>
      </c>
      <c r="M2202" t="s">
        <v>1121</v>
      </c>
      <c r="N2202" t="s">
        <v>58</v>
      </c>
      <c r="O2202">
        <v>10102</v>
      </c>
      <c r="P2202">
        <v>13105</v>
      </c>
      <c r="Q2202" t="s">
        <v>41</v>
      </c>
      <c r="R2202">
        <v>713</v>
      </c>
      <c r="S2202" s="2">
        <v>44885</v>
      </c>
      <c r="T2202" t="s">
        <v>42</v>
      </c>
      <c r="U2202">
        <v>0</v>
      </c>
      <c r="V2202" t="s">
        <v>71</v>
      </c>
      <c r="W2202">
        <v>683</v>
      </c>
      <c r="X2202" t="s">
        <v>44</v>
      </c>
      <c r="Y2202" t="s">
        <v>45</v>
      </c>
      <c r="Z2202">
        <v>3070</v>
      </c>
      <c r="AA2202">
        <v>177</v>
      </c>
      <c r="AB2202">
        <v>10835</v>
      </c>
      <c r="AC2202" t="s">
        <v>73</v>
      </c>
    </row>
    <row r="2203" spans="1:29" x14ac:dyDescent="0.3">
      <c r="A2203" s="1" t="s">
        <v>29</v>
      </c>
      <c r="B2203" t="s">
        <v>74</v>
      </c>
      <c r="C2203" t="s">
        <v>903</v>
      </c>
      <c r="D2203" t="s">
        <v>155</v>
      </c>
      <c r="E2203">
        <v>2</v>
      </c>
      <c r="F2203" t="s">
        <v>186</v>
      </c>
      <c r="G2203" t="s">
        <v>187</v>
      </c>
      <c r="H2203" t="s">
        <v>35</v>
      </c>
      <c r="I2203" t="s">
        <v>265</v>
      </c>
      <c r="J2203" t="s">
        <v>5343</v>
      </c>
      <c r="K2203">
        <f>1-315-142-5699</f>
        <v>-6155</v>
      </c>
      <c r="L2203" t="s">
        <v>6174</v>
      </c>
      <c r="M2203" t="s">
        <v>2176</v>
      </c>
      <c r="N2203" t="s">
        <v>94</v>
      </c>
      <c r="O2203">
        <v>24954</v>
      </c>
      <c r="P2203">
        <v>27412</v>
      </c>
      <c r="Q2203" t="s">
        <v>95</v>
      </c>
      <c r="R2203">
        <v>545</v>
      </c>
      <c r="S2203" s="2">
        <v>44331</v>
      </c>
      <c r="T2203" t="s">
        <v>42</v>
      </c>
      <c r="U2203">
        <v>0</v>
      </c>
      <c r="V2203" t="s">
        <v>85</v>
      </c>
      <c r="W2203">
        <v>668</v>
      </c>
      <c r="X2203" t="s">
        <v>44</v>
      </c>
      <c r="Y2203" t="s">
        <v>72</v>
      </c>
      <c r="Z2203">
        <v>0</v>
      </c>
      <c r="AA2203">
        <v>380</v>
      </c>
      <c r="AB2203">
        <v>25580</v>
      </c>
      <c r="AC2203" t="s">
        <v>73</v>
      </c>
    </row>
    <row r="2204" spans="1:29" x14ac:dyDescent="0.3">
      <c r="A2204" s="1" t="s">
        <v>29</v>
      </c>
      <c r="B2204" t="s">
        <v>86</v>
      </c>
      <c r="C2204" t="s">
        <v>1919</v>
      </c>
      <c r="D2204" t="s">
        <v>32</v>
      </c>
      <c r="E2204">
        <v>10</v>
      </c>
      <c r="F2204" t="s">
        <v>64</v>
      </c>
      <c r="G2204" t="s">
        <v>376</v>
      </c>
      <c r="H2204" t="s">
        <v>35</v>
      </c>
      <c r="I2204" t="s">
        <v>549</v>
      </c>
      <c r="J2204" t="s">
        <v>1097</v>
      </c>
      <c r="K2204">
        <v>9418768972</v>
      </c>
      <c r="L2204" t="s">
        <v>6175</v>
      </c>
      <c r="M2204" t="s">
        <v>677</v>
      </c>
      <c r="N2204" t="s">
        <v>94</v>
      </c>
      <c r="O2204">
        <v>15807</v>
      </c>
      <c r="P2204">
        <v>19324</v>
      </c>
      <c r="Q2204" t="s">
        <v>41</v>
      </c>
      <c r="R2204">
        <v>433</v>
      </c>
      <c r="S2204" s="2">
        <v>45313</v>
      </c>
      <c r="T2204" s="2">
        <v>45336</v>
      </c>
      <c r="U2204">
        <v>0</v>
      </c>
      <c r="V2204" t="s">
        <v>85</v>
      </c>
      <c r="W2204">
        <v>673</v>
      </c>
      <c r="X2204" t="s">
        <v>60</v>
      </c>
      <c r="Y2204" t="s">
        <v>72</v>
      </c>
      <c r="Z2204">
        <v>0</v>
      </c>
      <c r="AA2204">
        <v>730</v>
      </c>
      <c r="AB2204">
        <v>16340</v>
      </c>
      <c r="AC2204" t="s">
        <v>46</v>
      </c>
    </row>
    <row r="2205" spans="1:29" x14ac:dyDescent="0.3">
      <c r="A2205" s="1" t="s">
        <v>47</v>
      </c>
      <c r="B2205" t="s">
        <v>176</v>
      </c>
      <c r="C2205" t="s">
        <v>422</v>
      </c>
      <c r="D2205" t="s">
        <v>98</v>
      </c>
      <c r="E2205">
        <v>3</v>
      </c>
      <c r="F2205" t="s">
        <v>120</v>
      </c>
      <c r="G2205" t="s">
        <v>121</v>
      </c>
      <c r="H2205" t="s">
        <v>79</v>
      </c>
      <c r="I2205" t="s">
        <v>1139</v>
      </c>
      <c r="J2205" t="s">
        <v>3458</v>
      </c>
      <c r="K2205" t="s">
        <v>6176</v>
      </c>
      <c r="L2205" t="s">
        <v>6177</v>
      </c>
      <c r="M2205" t="s">
        <v>426</v>
      </c>
      <c r="N2205" t="s">
        <v>94</v>
      </c>
      <c r="O2205">
        <v>6761</v>
      </c>
      <c r="P2205">
        <v>11039</v>
      </c>
      <c r="Q2205" t="s">
        <v>41</v>
      </c>
      <c r="R2205">
        <v>295</v>
      </c>
      <c r="S2205" s="2">
        <v>44362</v>
      </c>
      <c r="T2205" s="2">
        <v>44383</v>
      </c>
      <c r="U2205">
        <v>0</v>
      </c>
      <c r="V2205" t="s">
        <v>85</v>
      </c>
      <c r="W2205">
        <v>751</v>
      </c>
      <c r="X2205" t="s">
        <v>60</v>
      </c>
      <c r="Y2205" t="s">
        <v>61</v>
      </c>
      <c r="Z2205">
        <v>0</v>
      </c>
      <c r="AA2205">
        <v>463</v>
      </c>
      <c r="AB2205">
        <v>7352</v>
      </c>
      <c r="AC2205" t="s">
        <v>46</v>
      </c>
    </row>
    <row r="2206" spans="1:29" x14ac:dyDescent="0.3">
      <c r="A2206" s="1" t="s">
        <v>47</v>
      </c>
      <c r="B2206" t="s">
        <v>592</v>
      </c>
      <c r="C2206" t="s">
        <v>2164</v>
      </c>
      <c r="D2206" t="s">
        <v>201</v>
      </c>
      <c r="E2206">
        <v>10</v>
      </c>
      <c r="F2206" t="s">
        <v>33</v>
      </c>
      <c r="G2206" t="s">
        <v>848</v>
      </c>
      <c r="H2206" t="s">
        <v>35</v>
      </c>
      <c r="I2206" t="s">
        <v>3901</v>
      </c>
      <c r="J2206" t="s">
        <v>524</v>
      </c>
      <c r="K2206" t="s">
        <v>6178</v>
      </c>
      <c r="L2206" t="s">
        <v>6179</v>
      </c>
      <c r="M2206" t="s">
        <v>598</v>
      </c>
      <c r="N2206" t="s">
        <v>84</v>
      </c>
      <c r="O2206">
        <v>9186</v>
      </c>
      <c r="P2206">
        <v>11344</v>
      </c>
      <c r="Q2206" t="s">
        <v>59</v>
      </c>
      <c r="R2206">
        <v>484</v>
      </c>
      <c r="S2206" s="2">
        <v>45008</v>
      </c>
      <c r="T2206" t="s">
        <v>42</v>
      </c>
      <c r="U2206">
        <v>39697</v>
      </c>
      <c r="V2206" t="s">
        <v>43</v>
      </c>
      <c r="W2206">
        <v>737</v>
      </c>
      <c r="X2206" t="s">
        <v>44</v>
      </c>
      <c r="Y2206" t="s">
        <v>72</v>
      </c>
      <c r="Z2206">
        <v>0</v>
      </c>
      <c r="AA2206">
        <v>922</v>
      </c>
      <c r="AB2206">
        <v>10370</v>
      </c>
      <c r="AC2206" t="s">
        <v>46</v>
      </c>
    </row>
    <row r="2207" spans="1:29" x14ac:dyDescent="0.3">
      <c r="A2207" s="1" t="s">
        <v>29</v>
      </c>
      <c r="B2207" t="s">
        <v>393</v>
      </c>
      <c r="C2207" t="s">
        <v>4317</v>
      </c>
      <c r="D2207" t="s">
        <v>352</v>
      </c>
      <c r="E2207">
        <v>6</v>
      </c>
      <c r="F2207" t="s">
        <v>186</v>
      </c>
      <c r="G2207" t="s">
        <v>463</v>
      </c>
      <c r="H2207" t="s">
        <v>79</v>
      </c>
      <c r="I2207" t="s">
        <v>4255</v>
      </c>
      <c r="J2207" t="s">
        <v>1554</v>
      </c>
      <c r="K2207" t="s">
        <v>6180</v>
      </c>
      <c r="L2207" t="s">
        <v>6181</v>
      </c>
      <c r="M2207" t="s">
        <v>613</v>
      </c>
      <c r="N2207" t="s">
        <v>40</v>
      </c>
      <c r="O2207">
        <v>3004</v>
      </c>
      <c r="P2207">
        <v>5073</v>
      </c>
      <c r="Q2207" t="s">
        <v>95</v>
      </c>
      <c r="R2207">
        <v>629</v>
      </c>
      <c r="S2207" s="2">
        <v>44815</v>
      </c>
      <c r="T2207" s="2">
        <v>44834</v>
      </c>
      <c r="U2207">
        <v>0</v>
      </c>
      <c r="V2207" t="s">
        <v>43</v>
      </c>
      <c r="W2207">
        <v>468</v>
      </c>
      <c r="X2207" t="s">
        <v>60</v>
      </c>
      <c r="Y2207" t="s">
        <v>45</v>
      </c>
      <c r="Z2207">
        <v>0</v>
      </c>
      <c r="AA2207">
        <v>465</v>
      </c>
      <c r="AB2207">
        <v>4228</v>
      </c>
      <c r="AC2207" t="s">
        <v>46</v>
      </c>
    </row>
    <row r="2208" spans="1:29" x14ac:dyDescent="0.3">
      <c r="A2208" s="1" t="s">
        <v>47</v>
      </c>
      <c r="B2208" t="s">
        <v>153</v>
      </c>
      <c r="C2208" t="s">
        <v>1932</v>
      </c>
      <c r="D2208" t="s">
        <v>178</v>
      </c>
      <c r="E2208">
        <v>9</v>
      </c>
      <c r="F2208" t="s">
        <v>77</v>
      </c>
      <c r="G2208" t="s">
        <v>932</v>
      </c>
      <c r="H2208" t="s">
        <v>35</v>
      </c>
      <c r="I2208" t="s">
        <v>4518</v>
      </c>
      <c r="J2208" t="s">
        <v>5452</v>
      </c>
      <c r="K2208" t="s">
        <v>6182</v>
      </c>
      <c r="L2208" t="s">
        <v>6183</v>
      </c>
      <c r="M2208" t="s">
        <v>750</v>
      </c>
      <c r="N2208" t="s">
        <v>94</v>
      </c>
      <c r="O2208">
        <v>13118</v>
      </c>
      <c r="P2208">
        <v>17514</v>
      </c>
      <c r="Q2208" t="s">
        <v>95</v>
      </c>
      <c r="R2208">
        <v>308</v>
      </c>
      <c r="S2208" s="2">
        <v>44462</v>
      </c>
      <c r="T2208" s="2">
        <v>44474</v>
      </c>
      <c r="U2208">
        <v>0</v>
      </c>
      <c r="V2208" t="s">
        <v>43</v>
      </c>
      <c r="W2208">
        <v>479</v>
      </c>
      <c r="X2208" t="s">
        <v>60</v>
      </c>
      <c r="Y2208" t="s">
        <v>72</v>
      </c>
      <c r="Z2208">
        <v>0</v>
      </c>
      <c r="AA2208">
        <v>71</v>
      </c>
      <c r="AB2208">
        <v>17090</v>
      </c>
      <c r="AC2208" t="s">
        <v>46</v>
      </c>
    </row>
    <row r="2209" spans="1:29" x14ac:dyDescent="0.3">
      <c r="A2209" s="1" t="s">
        <v>47</v>
      </c>
      <c r="B2209" t="s">
        <v>592</v>
      </c>
      <c r="C2209" t="s">
        <v>2536</v>
      </c>
      <c r="D2209" t="s">
        <v>128</v>
      </c>
      <c r="E2209">
        <v>10</v>
      </c>
      <c r="F2209" t="s">
        <v>129</v>
      </c>
      <c r="G2209" t="s">
        <v>298</v>
      </c>
      <c r="H2209" t="s">
        <v>79</v>
      </c>
      <c r="I2209" t="s">
        <v>507</v>
      </c>
      <c r="J2209" t="s">
        <v>3055</v>
      </c>
      <c r="K2209" t="s">
        <v>6184</v>
      </c>
      <c r="L2209" t="s">
        <v>6185</v>
      </c>
      <c r="M2209" t="s">
        <v>1948</v>
      </c>
      <c r="N2209" t="s">
        <v>58</v>
      </c>
      <c r="O2209">
        <v>22580</v>
      </c>
      <c r="P2209">
        <v>26975</v>
      </c>
      <c r="Q2209" t="s">
        <v>59</v>
      </c>
      <c r="R2209">
        <v>777</v>
      </c>
      <c r="S2209" s="2">
        <v>44570</v>
      </c>
      <c r="T2209" t="s">
        <v>42</v>
      </c>
      <c r="U2209">
        <v>10213</v>
      </c>
      <c r="V2209" t="s">
        <v>85</v>
      </c>
      <c r="W2209">
        <v>634</v>
      </c>
      <c r="X2209" t="s">
        <v>44</v>
      </c>
      <c r="Y2209" t="s">
        <v>61</v>
      </c>
      <c r="Z2209">
        <v>1230</v>
      </c>
      <c r="AA2209">
        <v>862</v>
      </c>
      <c r="AB2209">
        <v>23850</v>
      </c>
      <c r="AC2209" t="s">
        <v>46</v>
      </c>
    </row>
    <row r="2210" spans="1:29" x14ac:dyDescent="0.3">
      <c r="A2210" s="1" t="s">
        <v>29</v>
      </c>
      <c r="B2210" t="s">
        <v>228</v>
      </c>
      <c r="C2210" t="s">
        <v>256</v>
      </c>
      <c r="D2210" t="s">
        <v>352</v>
      </c>
      <c r="E2210">
        <v>10</v>
      </c>
      <c r="F2210" t="s">
        <v>99</v>
      </c>
      <c r="G2210" t="s">
        <v>100</v>
      </c>
      <c r="H2210" t="s">
        <v>79</v>
      </c>
      <c r="I2210" t="s">
        <v>632</v>
      </c>
      <c r="J2210" t="s">
        <v>90</v>
      </c>
      <c r="K2210" t="s">
        <v>6186</v>
      </c>
      <c r="L2210" t="s">
        <v>6187</v>
      </c>
      <c r="M2210" t="s">
        <v>964</v>
      </c>
      <c r="N2210" t="s">
        <v>84</v>
      </c>
      <c r="O2210">
        <v>2739</v>
      </c>
      <c r="P2210">
        <v>4814</v>
      </c>
      <c r="Q2210" t="s">
        <v>59</v>
      </c>
      <c r="R2210">
        <v>832</v>
      </c>
      <c r="S2210" s="2">
        <v>44461</v>
      </c>
      <c r="T2210" t="s">
        <v>42</v>
      </c>
      <c r="U2210">
        <v>31222</v>
      </c>
      <c r="V2210" t="s">
        <v>43</v>
      </c>
      <c r="W2210">
        <v>757</v>
      </c>
      <c r="X2210" t="s">
        <v>44</v>
      </c>
      <c r="Y2210" t="s">
        <v>45</v>
      </c>
      <c r="Z2210">
        <v>0</v>
      </c>
      <c r="AA2210">
        <v>781</v>
      </c>
      <c r="AB2210">
        <v>3440</v>
      </c>
      <c r="AC2210" t="s">
        <v>107</v>
      </c>
    </row>
    <row r="2211" spans="1:29" x14ac:dyDescent="0.3">
      <c r="A2211" s="1" t="s">
        <v>29</v>
      </c>
      <c r="B2211" t="s">
        <v>393</v>
      </c>
      <c r="C2211" t="s">
        <v>873</v>
      </c>
      <c r="D2211" t="s">
        <v>178</v>
      </c>
      <c r="E2211">
        <v>4</v>
      </c>
      <c r="F2211" t="s">
        <v>51</v>
      </c>
      <c r="G2211" t="s">
        <v>1069</v>
      </c>
      <c r="H2211" t="s">
        <v>79</v>
      </c>
      <c r="I2211" t="s">
        <v>6188</v>
      </c>
      <c r="J2211" t="s">
        <v>2070</v>
      </c>
      <c r="K2211" t="s">
        <v>6189</v>
      </c>
      <c r="L2211" t="s">
        <v>6190</v>
      </c>
      <c r="M2211" t="s">
        <v>876</v>
      </c>
      <c r="N2211" t="s">
        <v>84</v>
      </c>
      <c r="O2211">
        <v>26159</v>
      </c>
      <c r="P2211">
        <v>30528</v>
      </c>
      <c r="Q2211" t="s">
        <v>41</v>
      </c>
      <c r="R2211">
        <v>537</v>
      </c>
      <c r="S2211" s="2">
        <v>44922</v>
      </c>
      <c r="T2211" t="s">
        <v>42</v>
      </c>
      <c r="U2211">
        <v>0</v>
      </c>
      <c r="V2211" t="s">
        <v>43</v>
      </c>
      <c r="W2211">
        <v>500</v>
      </c>
      <c r="X2211" t="s">
        <v>44</v>
      </c>
      <c r="Y2211" t="s">
        <v>45</v>
      </c>
      <c r="Z2211">
        <v>0</v>
      </c>
      <c r="AA2211">
        <v>446</v>
      </c>
      <c r="AB2211">
        <v>28560</v>
      </c>
      <c r="AC2211" t="s">
        <v>73</v>
      </c>
    </row>
    <row r="2212" spans="1:29" x14ac:dyDescent="0.3">
      <c r="A2212" s="1" t="s">
        <v>47</v>
      </c>
      <c r="B2212" t="s">
        <v>117</v>
      </c>
      <c r="C2212" t="s">
        <v>976</v>
      </c>
      <c r="D2212" t="s">
        <v>138</v>
      </c>
      <c r="E2212">
        <v>3</v>
      </c>
      <c r="F2212" t="s">
        <v>77</v>
      </c>
      <c r="G2212" t="s">
        <v>1221</v>
      </c>
      <c r="H2212" t="s">
        <v>79</v>
      </c>
      <c r="I2212" t="s">
        <v>36</v>
      </c>
      <c r="J2212" t="s">
        <v>406</v>
      </c>
      <c r="K2212" t="s">
        <v>6191</v>
      </c>
      <c r="L2212" t="s">
        <v>6192</v>
      </c>
      <c r="M2212" t="s">
        <v>1311</v>
      </c>
      <c r="N2212" t="s">
        <v>84</v>
      </c>
      <c r="O2212">
        <v>29604</v>
      </c>
      <c r="P2212">
        <v>33433</v>
      </c>
      <c r="Q2212" t="s">
        <v>95</v>
      </c>
      <c r="R2212">
        <v>507</v>
      </c>
      <c r="S2212" s="2">
        <v>44692</v>
      </c>
      <c r="T2212" s="2">
        <v>44705</v>
      </c>
      <c r="U2212">
        <v>0</v>
      </c>
      <c r="V2212" t="s">
        <v>85</v>
      </c>
      <c r="W2212">
        <v>564</v>
      </c>
      <c r="X2212" t="s">
        <v>60</v>
      </c>
      <c r="Y2212" t="s">
        <v>61</v>
      </c>
      <c r="Z2212">
        <v>0</v>
      </c>
      <c r="AA2212">
        <v>643</v>
      </c>
      <c r="AB2212">
        <v>32922</v>
      </c>
      <c r="AC2212" t="s">
        <v>107</v>
      </c>
    </row>
    <row r="2213" spans="1:29" x14ac:dyDescent="0.3">
      <c r="A2213" s="1" t="s">
        <v>29</v>
      </c>
      <c r="B2213" t="s">
        <v>363</v>
      </c>
      <c r="C2213" t="s">
        <v>6193</v>
      </c>
      <c r="D2213" t="s">
        <v>128</v>
      </c>
      <c r="E2213">
        <v>5</v>
      </c>
      <c r="F2213" t="s">
        <v>120</v>
      </c>
      <c r="G2213" t="s">
        <v>468</v>
      </c>
      <c r="H2213" t="s">
        <v>35</v>
      </c>
      <c r="I2213" t="s">
        <v>3809</v>
      </c>
      <c r="J2213" t="s">
        <v>6194</v>
      </c>
      <c r="K2213" t="s">
        <v>6195</v>
      </c>
      <c r="L2213" t="s">
        <v>6196</v>
      </c>
      <c r="M2213" t="s">
        <v>421</v>
      </c>
      <c r="N2213" t="s">
        <v>84</v>
      </c>
      <c r="O2213">
        <v>27853</v>
      </c>
      <c r="P2213">
        <v>32636</v>
      </c>
      <c r="Q2213" t="s">
        <v>41</v>
      </c>
      <c r="R2213">
        <v>115</v>
      </c>
      <c r="S2213" s="2">
        <v>45061</v>
      </c>
      <c r="T2213" t="s">
        <v>42</v>
      </c>
      <c r="U2213">
        <v>0</v>
      </c>
      <c r="V2213" t="s">
        <v>71</v>
      </c>
      <c r="W2213">
        <v>616</v>
      </c>
      <c r="X2213" t="s">
        <v>44</v>
      </c>
      <c r="Y2213" t="s">
        <v>61</v>
      </c>
      <c r="Z2213">
        <v>0</v>
      </c>
      <c r="AA2213">
        <v>48</v>
      </c>
      <c r="AB2213">
        <v>28092</v>
      </c>
      <c r="AC2213" t="s">
        <v>107</v>
      </c>
    </row>
    <row r="2214" spans="1:29" x14ac:dyDescent="0.3">
      <c r="A2214" s="1" t="s">
        <v>29</v>
      </c>
      <c r="B2214" t="s">
        <v>30</v>
      </c>
      <c r="C2214" t="s">
        <v>1800</v>
      </c>
      <c r="D2214" t="s">
        <v>76</v>
      </c>
      <c r="E2214">
        <v>4</v>
      </c>
      <c r="F2214" t="s">
        <v>271</v>
      </c>
      <c r="G2214" t="s">
        <v>1110</v>
      </c>
      <c r="H2214" t="s">
        <v>35</v>
      </c>
      <c r="I2214" t="s">
        <v>4035</v>
      </c>
      <c r="J2214" t="s">
        <v>4519</v>
      </c>
      <c r="K2214" t="s">
        <v>6197</v>
      </c>
      <c r="L2214" t="s">
        <v>6198</v>
      </c>
      <c r="M2214" t="s">
        <v>269</v>
      </c>
      <c r="N2214" t="s">
        <v>40</v>
      </c>
      <c r="O2214">
        <v>29211</v>
      </c>
      <c r="P2214">
        <v>31948</v>
      </c>
      <c r="Q2214" t="s">
        <v>95</v>
      </c>
      <c r="R2214">
        <v>849</v>
      </c>
      <c r="S2214" s="2">
        <v>44459</v>
      </c>
      <c r="T2214" t="s">
        <v>42</v>
      </c>
      <c r="U2214">
        <v>0</v>
      </c>
      <c r="V2214" t="s">
        <v>43</v>
      </c>
      <c r="W2214">
        <v>529</v>
      </c>
      <c r="X2214" t="s">
        <v>44</v>
      </c>
      <c r="Y2214" t="s">
        <v>45</v>
      </c>
      <c r="Z2214">
        <v>0</v>
      </c>
      <c r="AA2214">
        <v>652</v>
      </c>
      <c r="AB2214">
        <v>29612</v>
      </c>
      <c r="AC2214" t="s">
        <v>107</v>
      </c>
    </row>
    <row r="2215" spans="1:29" x14ac:dyDescent="0.3">
      <c r="A2215" s="1" t="s">
        <v>47</v>
      </c>
      <c r="B2215" t="s">
        <v>153</v>
      </c>
      <c r="C2215" t="s">
        <v>2678</v>
      </c>
      <c r="D2215" t="s">
        <v>178</v>
      </c>
      <c r="E2215">
        <v>6</v>
      </c>
      <c r="F2215" t="s">
        <v>120</v>
      </c>
      <c r="G2215" t="s">
        <v>543</v>
      </c>
      <c r="H2215" t="s">
        <v>35</v>
      </c>
      <c r="I2215" t="s">
        <v>1418</v>
      </c>
      <c r="J2215" t="s">
        <v>141</v>
      </c>
      <c r="K2215" t="s">
        <v>6199</v>
      </c>
      <c r="L2215" t="s">
        <v>6200</v>
      </c>
      <c r="M2215" t="s">
        <v>943</v>
      </c>
      <c r="N2215" t="s">
        <v>94</v>
      </c>
      <c r="O2215">
        <v>12027</v>
      </c>
      <c r="P2215">
        <v>15261</v>
      </c>
      <c r="Q2215" t="s">
        <v>41</v>
      </c>
      <c r="R2215">
        <v>407</v>
      </c>
      <c r="S2215" s="2">
        <v>45198</v>
      </c>
      <c r="T2215" s="2">
        <v>45202</v>
      </c>
      <c r="U2215">
        <v>0</v>
      </c>
      <c r="V2215" t="s">
        <v>106</v>
      </c>
      <c r="W2215">
        <v>689</v>
      </c>
      <c r="X2215" t="s">
        <v>60</v>
      </c>
      <c r="Y2215" t="s">
        <v>45</v>
      </c>
      <c r="Z2215">
        <v>0</v>
      </c>
      <c r="AA2215">
        <v>507</v>
      </c>
      <c r="AB2215">
        <v>13052</v>
      </c>
      <c r="AC2215" t="s">
        <v>107</v>
      </c>
    </row>
    <row r="2216" spans="1:29" x14ac:dyDescent="0.3">
      <c r="A2216" s="1" t="s">
        <v>47</v>
      </c>
      <c r="B2216" t="s">
        <v>145</v>
      </c>
      <c r="C2216" t="s">
        <v>2354</v>
      </c>
      <c r="D2216" t="s">
        <v>201</v>
      </c>
      <c r="E2216">
        <v>6</v>
      </c>
      <c r="F2216" t="s">
        <v>33</v>
      </c>
      <c r="G2216" t="s">
        <v>728</v>
      </c>
      <c r="H2216" t="s">
        <v>35</v>
      </c>
      <c r="I2216" t="s">
        <v>621</v>
      </c>
      <c r="J2216" t="s">
        <v>637</v>
      </c>
      <c r="K2216" t="s">
        <v>6201</v>
      </c>
      <c r="L2216" t="s">
        <v>6202</v>
      </c>
      <c r="M2216" t="s">
        <v>449</v>
      </c>
      <c r="N2216" t="s">
        <v>84</v>
      </c>
      <c r="O2216">
        <v>21203</v>
      </c>
      <c r="P2216">
        <v>25624</v>
      </c>
      <c r="Q2216" t="s">
        <v>41</v>
      </c>
      <c r="R2216">
        <v>831</v>
      </c>
      <c r="S2216" s="2">
        <v>44946</v>
      </c>
      <c r="T2216" s="2">
        <v>44950</v>
      </c>
      <c r="U2216">
        <v>0</v>
      </c>
      <c r="V2216" t="s">
        <v>106</v>
      </c>
      <c r="W2216">
        <v>520</v>
      </c>
      <c r="X2216" t="s">
        <v>60</v>
      </c>
      <c r="Y2216" t="s">
        <v>72</v>
      </c>
      <c r="Z2216">
        <v>0</v>
      </c>
      <c r="AA2216">
        <v>902</v>
      </c>
      <c r="AB2216">
        <v>25204</v>
      </c>
      <c r="AC2216" t="s">
        <v>73</v>
      </c>
    </row>
    <row r="2217" spans="1:29" x14ac:dyDescent="0.3">
      <c r="A2217" s="1" t="s">
        <v>47</v>
      </c>
      <c r="B2217" t="s">
        <v>161</v>
      </c>
      <c r="C2217" t="s">
        <v>317</v>
      </c>
      <c r="D2217" t="s">
        <v>76</v>
      </c>
      <c r="E2217">
        <v>2</v>
      </c>
      <c r="F2217" t="s">
        <v>186</v>
      </c>
      <c r="G2217" t="s">
        <v>187</v>
      </c>
      <c r="H2217" t="s">
        <v>79</v>
      </c>
      <c r="I2217" t="s">
        <v>210</v>
      </c>
      <c r="J2217" t="s">
        <v>2376</v>
      </c>
      <c r="K2217" t="s">
        <v>6203</v>
      </c>
      <c r="L2217" t="s">
        <v>6204</v>
      </c>
      <c r="M2217" t="s">
        <v>167</v>
      </c>
      <c r="N2217" t="s">
        <v>94</v>
      </c>
      <c r="O2217">
        <v>24456</v>
      </c>
      <c r="P2217">
        <v>28855</v>
      </c>
      <c r="Q2217" t="s">
        <v>41</v>
      </c>
      <c r="R2217">
        <v>830</v>
      </c>
      <c r="S2217" s="2">
        <v>45349</v>
      </c>
      <c r="T2217" s="2">
        <v>45351</v>
      </c>
      <c r="U2217">
        <v>0</v>
      </c>
      <c r="V2217" t="s">
        <v>71</v>
      </c>
      <c r="W2217">
        <v>537</v>
      </c>
      <c r="X2217" t="s">
        <v>60</v>
      </c>
      <c r="Y2217" t="s">
        <v>45</v>
      </c>
      <c r="Z2217">
        <v>0</v>
      </c>
      <c r="AA2217">
        <v>785</v>
      </c>
      <c r="AB2217">
        <v>26746</v>
      </c>
      <c r="AC2217" t="s">
        <v>73</v>
      </c>
    </row>
    <row r="2218" spans="1:29" x14ac:dyDescent="0.3">
      <c r="A2218" s="1" t="s">
        <v>47</v>
      </c>
      <c r="B2218" t="s">
        <v>592</v>
      </c>
      <c r="C2218" t="s">
        <v>1059</v>
      </c>
      <c r="D2218" t="s">
        <v>155</v>
      </c>
      <c r="E2218">
        <v>9</v>
      </c>
      <c r="F2218" t="s">
        <v>271</v>
      </c>
      <c r="G2218" t="s">
        <v>715</v>
      </c>
      <c r="H2218" t="s">
        <v>35</v>
      </c>
      <c r="I2218" t="s">
        <v>36</v>
      </c>
      <c r="J2218" t="s">
        <v>6205</v>
      </c>
      <c r="K2218" t="s">
        <v>6206</v>
      </c>
      <c r="L2218" t="s">
        <v>6207</v>
      </c>
      <c r="M2218" t="s">
        <v>1449</v>
      </c>
      <c r="N2218" t="s">
        <v>40</v>
      </c>
      <c r="O2218">
        <v>6228</v>
      </c>
      <c r="P2218">
        <v>10349</v>
      </c>
      <c r="Q2218" t="s">
        <v>95</v>
      </c>
      <c r="R2218">
        <v>965</v>
      </c>
      <c r="S2218" s="2">
        <v>44442</v>
      </c>
      <c r="T2218" s="2">
        <v>44463</v>
      </c>
      <c r="U2218">
        <v>0</v>
      </c>
      <c r="V2218" t="s">
        <v>106</v>
      </c>
      <c r="W2218">
        <v>470</v>
      </c>
      <c r="X2218" t="s">
        <v>60</v>
      </c>
      <c r="Y2218" t="s">
        <v>45</v>
      </c>
      <c r="Z2218">
        <v>0</v>
      </c>
      <c r="AA2218">
        <v>879</v>
      </c>
      <c r="AB2218">
        <v>7284</v>
      </c>
      <c r="AC2218" t="s">
        <v>107</v>
      </c>
    </row>
    <row r="2219" spans="1:29" x14ac:dyDescent="0.3">
      <c r="A2219" s="1" t="s">
        <v>47</v>
      </c>
      <c r="B2219" t="s">
        <v>108</v>
      </c>
      <c r="C2219" t="s">
        <v>3655</v>
      </c>
      <c r="D2219" t="s">
        <v>185</v>
      </c>
      <c r="E2219">
        <v>3</v>
      </c>
      <c r="F2219" t="s">
        <v>77</v>
      </c>
      <c r="G2219" t="s">
        <v>264</v>
      </c>
      <c r="H2219" t="s">
        <v>35</v>
      </c>
      <c r="I2219" t="s">
        <v>5482</v>
      </c>
      <c r="J2219" t="s">
        <v>5638</v>
      </c>
      <c r="K2219" t="s">
        <v>6208</v>
      </c>
      <c r="L2219" t="s">
        <v>6209</v>
      </c>
      <c r="M2219" t="s">
        <v>277</v>
      </c>
      <c r="N2219" t="s">
        <v>94</v>
      </c>
      <c r="O2219">
        <v>8723</v>
      </c>
      <c r="P2219">
        <v>11361</v>
      </c>
      <c r="Q2219" t="s">
        <v>95</v>
      </c>
      <c r="R2219">
        <v>342</v>
      </c>
      <c r="S2219" s="2">
        <v>45157</v>
      </c>
      <c r="T2219" s="2">
        <v>45187</v>
      </c>
      <c r="U2219">
        <v>0</v>
      </c>
      <c r="V2219" t="s">
        <v>106</v>
      </c>
      <c r="W2219">
        <v>619</v>
      </c>
      <c r="X2219" t="s">
        <v>60</v>
      </c>
      <c r="Y2219" t="s">
        <v>61</v>
      </c>
      <c r="Z2219">
        <v>0</v>
      </c>
      <c r="AA2219">
        <v>706</v>
      </c>
      <c r="AB2219">
        <v>9810</v>
      </c>
      <c r="AC2219" t="s">
        <v>107</v>
      </c>
    </row>
    <row r="2220" spans="1:29" x14ac:dyDescent="0.3">
      <c r="A2220" s="1" t="s">
        <v>47</v>
      </c>
      <c r="B2220" t="s">
        <v>145</v>
      </c>
      <c r="C2220" t="s">
        <v>1527</v>
      </c>
      <c r="D2220" t="s">
        <v>185</v>
      </c>
      <c r="E2220">
        <v>1</v>
      </c>
      <c r="F2220" t="s">
        <v>271</v>
      </c>
      <c r="G2220" t="s">
        <v>1060</v>
      </c>
      <c r="H2220" t="s">
        <v>35</v>
      </c>
      <c r="I2220" t="s">
        <v>838</v>
      </c>
      <c r="J2220" t="s">
        <v>890</v>
      </c>
      <c r="K2220" t="s">
        <v>6210</v>
      </c>
      <c r="L2220" t="s">
        <v>6211</v>
      </c>
      <c r="M2220" t="s">
        <v>708</v>
      </c>
      <c r="N2220" t="s">
        <v>40</v>
      </c>
      <c r="O2220">
        <v>23975</v>
      </c>
      <c r="P2220">
        <v>26370</v>
      </c>
      <c r="Q2220" t="s">
        <v>59</v>
      </c>
      <c r="R2220">
        <v>963</v>
      </c>
      <c r="S2220" s="2">
        <v>44459</v>
      </c>
      <c r="T2220" t="s">
        <v>42</v>
      </c>
      <c r="U2220">
        <v>16284</v>
      </c>
      <c r="V2220" t="s">
        <v>71</v>
      </c>
      <c r="W2220">
        <v>513</v>
      </c>
      <c r="X2220" t="s">
        <v>44</v>
      </c>
      <c r="Y2220" t="s">
        <v>45</v>
      </c>
      <c r="Z2220">
        <v>0</v>
      </c>
      <c r="AA2220">
        <v>766</v>
      </c>
      <c r="AB2220">
        <v>25773</v>
      </c>
      <c r="AC2220" t="s">
        <v>107</v>
      </c>
    </row>
    <row r="2221" spans="1:29" x14ac:dyDescent="0.3">
      <c r="A2221" s="1" t="s">
        <v>47</v>
      </c>
      <c r="B2221" t="s">
        <v>136</v>
      </c>
      <c r="C2221" t="s">
        <v>1386</v>
      </c>
      <c r="D2221" t="s">
        <v>352</v>
      </c>
      <c r="E2221">
        <v>8</v>
      </c>
      <c r="F2221" t="s">
        <v>64</v>
      </c>
      <c r="G2221" t="s">
        <v>1599</v>
      </c>
      <c r="H2221" t="s">
        <v>79</v>
      </c>
      <c r="I2221" t="s">
        <v>6212</v>
      </c>
      <c r="J2221" t="s">
        <v>5295</v>
      </c>
      <c r="K2221" t="s">
        <v>6213</v>
      </c>
      <c r="L2221" t="s">
        <v>6214</v>
      </c>
      <c r="M2221" t="s">
        <v>312</v>
      </c>
      <c r="N2221" t="s">
        <v>58</v>
      </c>
      <c r="O2221">
        <v>5279</v>
      </c>
      <c r="P2221">
        <v>7744</v>
      </c>
      <c r="Q2221" t="s">
        <v>59</v>
      </c>
      <c r="R2221">
        <v>920</v>
      </c>
      <c r="S2221" s="2">
        <v>44853</v>
      </c>
      <c r="T2221" s="2">
        <v>44874</v>
      </c>
      <c r="U2221">
        <v>27798</v>
      </c>
      <c r="V2221" t="s">
        <v>106</v>
      </c>
      <c r="W2221">
        <v>727</v>
      </c>
      <c r="X2221" t="s">
        <v>60</v>
      </c>
      <c r="Y2221" t="s">
        <v>45</v>
      </c>
      <c r="Z2221">
        <v>4850</v>
      </c>
      <c r="AA2221">
        <v>955</v>
      </c>
      <c r="AB2221">
        <v>7635</v>
      </c>
      <c r="AC2221" t="s">
        <v>107</v>
      </c>
    </row>
    <row r="2222" spans="1:29" x14ac:dyDescent="0.3">
      <c r="A2222" s="1" t="s">
        <v>29</v>
      </c>
      <c r="B2222" t="s">
        <v>363</v>
      </c>
      <c r="C2222" t="s">
        <v>1281</v>
      </c>
      <c r="D2222" t="s">
        <v>76</v>
      </c>
      <c r="E2222">
        <v>6</v>
      </c>
      <c r="F2222" t="s">
        <v>186</v>
      </c>
      <c r="G2222" t="s">
        <v>463</v>
      </c>
      <c r="H2222" t="s">
        <v>79</v>
      </c>
      <c r="I2222" t="s">
        <v>774</v>
      </c>
      <c r="J2222" t="s">
        <v>637</v>
      </c>
      <c r="K2222" t="s">
        <v>6215</v>
      </c>
      <c r="L2222" t="s">
        <v>6216</v>
      </c>
      <c r="M2222" t="s">
        <v>1068</v>
      </c>
      <c r="N2222" t="s">
        <v>58</v>
      </c>
      <c r="O2222">
        <v>14689</v>
      </c>
      <c r="P2222">
        <v>17737</v>
      </c>
      <c r="Q2222" t="s">
        <v>59</v>
      </c>
      <c r="R2222">
        <v>459</v>
      </c>
      <c r="S2222" s="2">
        <v>44423</v>
      </c>
      <c r="T2222" s="2">
        <v>44437</v>
      </c>
      <c r="U2222">
        <v>32115</v>
      </c>
      <c r="V2222" t="s">
        <v>43</v>
      </c>
      <c r="W2222">
        <v>565</v>
      </c>
      <c r="X2222" t="s">
        <v>60</v>
      </c>
      <c r="Y2222" t="s">
        <v>61</v>
      </c>
      <c r="Z2222">
        <v>4033</v>
      </c>
      <c r="AA2222">
        <v>743</v>
      </c>
      <c r="AB2222">
        <v>16125</v>
      </c>
      <c r="AC2222" t="s">
        <v>107</v>
      </c>
    </row>
    <row r="2223" spans="1:29" x14ac:dyDescent="0.3">
      <c r="A2223" s="1" t="s">
        <v>47</v>
      </c>
      <c r="B2223" t="s">
        <v>136</v>
      </c>
      <c r="C2223" t="s">
        <v>2546</v>
      </c>
      <c r="D2223" t="s">
        <v>178</v>
      </c>
      <c r="E2223">
        <v>4</v>
      </c>
      <c r="F2223" t="s">
        <v>221</v>
      </c>
      <c r="G2223" t="s">
        <v>1096</v>
      </c>
      <c r="H2223" t="s">
        <v>79</v>
      </c>
      <c r="I2223" t="s">
        <v>36</v>
      </c>
      <c r="J2223" t="s">
        <v>1831</v>
      </c>
      <c r="K2223" t="s">
        <v>6217</v>
      </c>
      <c r="L2223" t="s">
        <v>6218</v>
      </c>
      <c r="M2223" t="s">
        <v>1847</v>
      </c>
      <c r="N2223" t="s">
        <v>58</v>
      </c>
      <c r="O2223">
        <v>12696</v>
      </c>
      <c r="P2223">
        <v>15522</v>
      </c>
      <c r="Q2223" t="s">
        <v>59</v>
      </c>
      <c r="R2223">
        <v>681</v>
      </c>
      <c r="S2223" s="2">
        <v>44874</v>
      </c>
      <c r="T2223" s="2">
        <v>44885</v>
      </c>
      <c r="U2223">
        <v>45967</v>
      </c>
      <c r="V2223" t="s">
        <v>71</v>
      </c>
      <c r="W2223">
        <v>434</v>
      </c>
      <c r="X2223" t="s">
        <v>60</v>
      </c>
      <c r="Y2223" t="s">
        <v>61</v>
      </c>
      <c r="Z2223">
        <v>2871</v>
      </c>
      <c r="AA2223">
        <v>504</v>
      </c>
      <c r="AB2223">
        <v>13982</v>
      </c>
      <c r="AC2223" t="s">
        <v>46</v>
      </c>
    </row>
    <row r="2224" spans="1:29" x14ac:dyDescent="0.3">
      <c r="A2224" s="1" t="s">
        <v>47</v>
      </c>
      <c r="B2224" t="s">
        <v>108</v>
      </c>
      <c r="C2224" t="s">
        <v>655</v>
      </c>
      <c r="D2224" t="s">
        <v>352</v>
      </c>
      <c r="E2224">
        <v>5</v>
      </c>
      <c r="F2224" t="s">
        <v>221</v>
      </c>
      <c r="G2224" t="s">
        <v>1989</v>
      </c>
      <c r="H2224" t="s">
        <v>35</v>
      </c>
      <c r="I2224" t="s">
        <v>244</v>
      </c>
      <c r="J2224" t="s">
        <v>3362</v>
      </c>
      <c r="K2224" t="s">
        <v>6219</v>
      </c>
      <c r="L2224" t="s">
        <v>6220</v>
      </c>
      <c r="M2224" t="s">
        <v>277</v>
      </c>
      <c r="N2224" t="s">
        <v>84</v>
      </c>
      <c r="O2224">
        <v>29956</v>
      </c>
      <c r="P2224">
        <v>32840</v>
      </c>
      <c r="Q2224" t="s">
        <v>95</v>
      </c>
      <c r="R2224">
        <v>205</v>
      </c>
      <c r="S2224" s="2">
        <v>44991</v>
      </c>
      <c r="T2224" s="2">
        <v>45003</v>
      </c>
      <c r="U2224">
        <v>0</v>
      </c>
      <c r="V2224" t="s">
        <v>43</v>
      </c>
      <c r="W2224">
        <v>725</v>
      </c>
      <c r="X2224" t="s">
        <v>60</v>
      </c>
      <c r="Y2224" t="s">
        <v>61</v>
      </c>
      <c r="Z2224">
        <v>0</v>
      </c>
      <c r="AA2224">
        <v>517</v>
      </c>
      <c r="AB2224">
        <v>32480</v>
      </c>
      <c r="AC2224" t="s">
        <v>46</v>
      </c>
    </row>
    <row r="2225" spans="1:29" x14ac:dyDescent="0.3">
      <c r="A2225" s="1" t="s">
        <v>29</v>
      </c>
      <c r="B2225" t="s">
        <v>74</v>
      </c>
      <c r="C2225" t="s">
        <v>1174</v>
      </c>
      <c r="D2225" t="s">
        <v>169</v>
      </c>
      <c r="E2225">
        <v>5</v>
      </c>
      <c r="F2225" t="s">
        <v>77</v>
      </c>
      <c r="G2225" t="s">
        <v>78</v>
      </c>
      <c r="H2225" t="s">
        <v>35</v>
      </c>
      <c r="I2225" t="s">
        <v>4442</v>
      </c>
      <c r="J2225" t="s">
        <v>6221</v>
      </c>
      <c r="K2225" t="s">
        <v>6222</v>
      </c>
      <c r="L2225" t="s">
        <v>6223</v>
      </c>
      <c r="M2225" t="s">
        <v>973</v>
      </c>
      <c r="N2225" t="s">
        <v>58</v>
      </c>
      <c r="O2225">
        <v>9636</v>
      </c>
      <c r="P2225">
        <v>14090</v>
      </c>
      <c r="Q2225" t="s">
        <v>59</v>
      </c>
      <c r="R2225">
        <v>20</v>
      </c>
      <c r="S2225" s="2">
        <v>45295</v>
      </c>
      <c r="T2225" t="s">
        <v>42</v>
      </c>
      <c r="U2225">
        <v>31580</v>
      </c>
      <c r="V2225" t="s">
        <v>71</v>
      </c>
      <c r="W2225">
        <v>801</v>
      </c>
      <c r="X2225" t="s">
        <v>44</v>
      </c>
      <c r="Y2225" t="s">
        <v>45</v>
      </c>
      <c r="Z2225">
        <v>2334</v>
      </c>
      <c r="AA2225">
        <v>940</v>
      </c>
      <c r="AB2225">
        <v>11479</v>
      </c>
      <c r="AC2225" t="s">
        <v>107</v>
      </c>
    </row>
    <row r="2226" spans="1:29" x14ac:dyDescent="0.3">
      <c r="A2226" s="1" t="s">
        <v>29</v>
      </c>
      <c r="B2226" t="s">
        <v>228</v>
      </c>
      <c r="C2226" t="s">
        <v>635</v>
      </c>
      <c r="D2226" t="s">
        <v>50</v>
      </c>
      <c r="E2226">
        <v>2</v>
      </c>
      <c r="F2226" t="s">
        <v>33</v>
      </c>
      <c r="G2226" t="s">
        <v>209</v>
      </c>
      <c r="H2226" t="s">
        <v>35</v>
      </c>
      <c r="I2226" t="s">
        <v>725</v>
      </c>
      <c r="J2226" t="s">
        <v>1797</v>
      </c>
      <c r="K2226" t="s">
        <v>6224</v>
      </c>
      <c r="L2226" t="s">
        <v>6225</v>
      </c>
      <c r="M2226" t="s">
        <v>852</v>
      </c>
      <c r="N2226" t="s">
        <v>94</v>
      </c>
      <c r="O2226">
        <v>19452</v>
      </c>
      <c r="P2226">
        <v>24025</v>
      </c>
      <c r="Q2226" t="s">
        <v>59</v>
      </c>
      <c r="R2226">
        <v>470</v>
      </c>
      <c r="S2226" s="2">
        <v>45078</v>
      </c>
      <c r="T2226" s="2">
        <v>45103</v>
      </c>
      <c r="U2226">
        <v>10547</v>
      </c>
      <c r="V2226" t="s">
        <v>85</v>
      </c>
      <c r="W2226">
        <v>806</v>
      </c>
      <c r="X2226" t="s">
        <v>60</v>
      </c>
      <c r="Y2226" t="s">
        <v>45</v>
      </c>
      <c r="Z2226">
        <v>0</v>
      </c>
      <c r="AA2226">
        <v>228</v>
      </c>
      <c r="AB2226">
        <v>22737</v>
      </c>
      <c r="AC2226" t="s">
        <v>107</v>
      </c>
    </row>
    <row r="2227" spans="1:29" x14ac:dyDescent="0.3">
      <c r="A2227" s="1" t="s">
        <v>47</v>
      </c>
      <c r="B2227" t="s">
        <v>176</v>
      </c>
      <c r="C2227" t="s">
        <v>3609</v>
      </c>
      <c r="D2227" t="s">
        <v>76</v>
      </c>
      <c r="E2227">
        <v>10</v>
      </c>
      <c r="F2227" t="s">
        <v>271</v>
      </c>
      <c r="G2227" t="s">
        <v>1298</v>
      </c>
      <c r="H2227" t="s">
        <v>35</v>
      </c>
      <c r="I2227" t="s">
        <v>434</v>
      </c>
      <c r="J2227" t="s">
        <v>6226</v>
      </c>
      <c r="K2227" t="s">
        <v>6227</v>
      </c>
      <c r="L2227" t="s">
        <v>6228</v>
      </c>
      <c r="M2227" t="s">
        <v>426</v>
      </c>
      <c r="N2227" t="s">
        <v>84</v>
      </c>
      <c r="O2227">
        <v>6035</v>
      </c>
      <c r="P2227">
        <v>9680</v>
      </c>
      <c r="Q2227" t="s">
        <v>59</v>
      </c>
      <c r="R2227">
        <v>485</v>
      </c>
      <c r="S2227" s="2">
        <v>45067</v>
      </c>
      <c r="T2227" s="2">
        <v>45097</v>
      </c>
      <c r="U2227">
        <v>22111</v>
      </c>
      <c r="V2227" t="s">
        <v>43</v>
      </c>
      <c r="W2227">
        <v>600</v>
      </c>
      <c r="X2227" t="s">
        <v>60</v>
      </c>
      <c r="Y2227" t="s">
        <v>72</v>
      </c>
      <c r="Z2227">
        <v>0</v>
      </c>
      <c r="AA2227">
        <v>580</v>
      </c>
      <c r="AB2227">
        <v>9648</v>
      </c>
      <c r="AC2227" t="s">
        <v>107</v>
      </c>
    </row>
    <row r="2228" spans="1:29" x14ac:dyDescent="0.3">
      <c r="A2228" s="1" t="s">
        <v>47</v>
      </c>
      <c r="B2228" t="s">
        <v>136</v>
      </c>
      <c r="C2228" t="s">
        <v>641</v>
      </c>
      <c r="D2228" t="s">
        <v>32</v>
      </c>
      <c r="E2228">
        <v>7</v>
      </c>
      <c r="F2228" t="s">
        <v>221</v>
      </c>
      <c r="G2228" t="s">
        <v>506</v>
      </c>
      <c r="H2228" t="s">
        <v>79</v>
      </c>
      <c r="I2228" t="s">
        <v>1695</v>
      </c>
      <c r="J2228" t="s">
        <v>224</v>
      </c>
      <c r="K2228" t="s">
        <v>6229</v>
      </c>
      <c r="L2228" t="s">
        <v>6230</v>
      </c>
      <c r="M2228" t="s">
        <v>1128</v>
      </c>
      <c r="N2228" t="s">
        <v>58</v>
      </c>
      <c r="O2228">
        <v>27099</v>
      </c>
      <c r="P2228">
        <v>29638</v>
      </c>
      <c r="Q2228" t="s">
        <v>41</v>
      </c>
      <c r="R2228">
        <v>264</v>
      </c>
      <c r="S2228" s="2">
        <v>44539</v>
      </c>
      <c r="T2228" s="2">
        <v>44546</v>
      </c>
      <c r="U2228">
        <v>0</v>
      </c>
      <c r="V2228" t="s">
        <v>43</v>
      </c>
      <c r="W2228">
        <v>484</v>
      </c>
      <c r="X2228" t="s">
        <v>60</v>
      </c>
      <c r="Y2228" t="s">
        <v>45</v>
      </c>
      <c r="Z2228">
        <v>3033</v>
      </c>
      <c r="AA2228">
        <v>787</v>
      </c>
      <c r="AB2228">
        <v>28476</v>
      </c>
      <c r="AC2228" t="s">
        <v>46</v>
      </c>
    </row>
    <row r="2229" spans="1:29" x14ac:dyDescent="0.3">
      <c r="A2229" s="1" t="s">
        <v>29</v>
      </c>
      <c r="B2229" t="s">
        <v>327</v>
      </c>
      <c r="C2229" t="s">
        <v>328</v>
      </c>
      <c r="D2229" t="s">
        <v>138</v>
      </c>
      <c r="E2229">
        <v>9</v>
      </c>
      <c r="F2229" t="s">
        <v>99</v>
      </c>
      <c r="G2229" t="s">
        <v>558</v>
      </c>
      <c r="H2229" t="s">
        <v>35</v>
      </c>
      <c r="I2229" t="s">
        <v>244</v>
      </c>
      <c r="J2229" t="s">
        <v>5185</v>
      </c>
      <c r="K2229" t="s">
        <v>6231</v>
      </c>
      <c r="L2229" t="s">
        <v>6232</v>
      </c>
      <c r="M2229" t="s">
        <v>2246</v>
      </c>
      <c r="N2229" t="s">
        <v>40</v>
      </c>
      <c r="O2229">
        <v>12217</v>
      </c>
      <c r="P2229">
        <v>16595</v>
      </c>
      <c r="Q2229" t="s">
        <v>41</v>
      </c>
      <c r="R2229">
        <v>572</v>
      </c>
      <c r="S2229" s="2">
        <v>44483</v>
      </c>
      <c r="T2229" s="2">
        <v>44510</v>
      </c>
      <c r="U2229">
        <v>0</v>
      </c>
      <c r="V2229" t="s">
        <v>71</v>
      </c>
      <c r="W2229">
        <v>697</v>
      </c>
      <c r="X2229" t="s">
        <v>60</v>
      </c>
      <c r="Y2229" t="s">
        <v>61</v>
      </c>
      <c r="Z2229">
        <v>0</v>
      </c>
      <c r="AA2229">
        <v>656</v>
      </c>
      <c r="AB2229">
        <v>15508</v>
      </c>
      <c r="AC2229" t="s">
        <v>73</v>
      </c>
    </row>
    <row r="2230" spans="1:29" x14ac:dyDescent="0.3">
      <c r="A2230" s="1" t="s">
        <v>29</v>
      </c>
      <c r="B2230" t="s">
        <v>30</v>
      </c>
      <c r="C2230" t="s">
        <v>2187</v>
      </c>
      <c r="D2230" t="s">
        <v>76</v>
      </c>
      <c r="E2230">
        <v>8</v>
      </c>
      <c r="F2230" t="s">
        <v>51</v>
      </c>
      <c r="G2230" t="s">
        <v>285</v>
      </c>
      <c r="H2230" t="s">
        <v>35</v>
      </c>
      <c r="I2230" t="s">
        <v>3007</v>
      </c>
      <c r="J2230" t="s">
        <v>3059</v>
      </c>
      <c r="K2230" t="s">
        <v>6233</v>
      </c>
      <c r="L2230" t="s">
        <v>6234</v>
      </c>
      <c r="M2230" t="s">
        <v>1307</v>
      </c>
      <c r="N2230" t="s">
        <v>84</v>
      </c>
      <c r="O2230">
        <v>14233</v>
      </c>
      <c r="P2230">
        <v>18756</v>
      </c>
      <c r="Q2230" t="s">
        <v>59</v>
      </c>
      <c r="R2230">
        <v>993</v>
      </c>
      <c r="S2230" s="2">
        <v>44953</v>
      </c>
      <c r="T2230" t="s">
        <v>42</v>
      </c>
      <c r="U2230">
        <v>31229</v>
      </c>
      <c r="V2230" t="s">
        <v>71</v>
      </c>
      <c r="W2230">
        <v>677</v>
      </c>
      <c r="X2230" t="s">
        <v>44</v>
      </c>
      <c r="Y2230" t="s">
        <v>61</v>
      </c>
      <c r="Z2230">
        <v>0</v>
      </c>
      <c r="AA2230">
        <v>106</v>
      </c>
      <c r="AB2230">
        <v>17862</v>
      </c>
      <c r="AC2230" t="s">
        <v>107</v>
      </c>
    </row>
    <row r="2231" spans="1:29" x14ac:dyDescent="0.3">
      <c r="A2231" s="1" t="s">
        <v>47</v>
      </c>
      <c r="B2231" t="s">
        <v>161</v>
      </c>
      <c r="C2231" t="s">
        <v>683</v>
      </c>
      <c r="D2231" t="s">
        <v>178</v>
      </c>
      <c r="E2231">
        <v>6</v>
      </c>
      <c r="F2231" t="s">
        <v>51</v>
      </c>
      <c r="G2231" t="s">
        <v>1427</v>
      </c>
      <c r="H2231" t="s">
        <v>79</v>
      </c>
      <c r="I2231" t="s">
        <v>216</v>
      </c>
      <c r="J2231" t="s">
        <v>6235</v>
      </c>
      <c r="K2231" t="s">
        <v>6236</v>
      </c>
      <c r="L2231" t="s">
        <v>6237</v>
      </c>
      <c r="M2231" t="s">
        <v>283</v>
      </c>
      <c r="N2231" t="s">
        <v>40</v>
      </c>
      <c r="O2231">
        <v>29573</v>
      </c>
      <c r="P2231">
        <v>33668</v>
      </c>
      <c r="Q2231" t="s">
        <v>59</v>
      </c>
      <c r="R2231">
        <v>943</v>
      </c>
      <c r="S2231" s="2">
        <v>44774</v>
      </c>
      <c r="T2231" t="s">
        <v>42</v>
      </c>
      <c r="U2231">
        <v>3039</v>
      </c>
      <c r="V2231" t="s">
        <v>71</v>
      </c>
      <c r="W2231">
        <v>764</v>
      </c>
      <c r="X2231" t="s">
        <v>44</v>
      </c>
      <c r="Y2231" t="s">
        <v>61</v>
      </c>
      <c r="Z2231">
        <v>0</v>
      </c>
      <c r="AA2231">
        <v>180</v>
      </c>
      <c r="AB2231">
        <v>31829</v>
      </c>
      <c r="AC2231" t="s">
        <v>107</v>
      </c>
    </row>
    <row r="2232" spans="1:29" x14ac:dyDescent="0.3">
      <c r="A2232" s="1" t="s">
        <v>47</v>
      </c>
      <c r="B2232" t="s">
        <v>48</v>
      </c>
      <c r="C2232" t="s">
        <v>381</v>
      </c>
      <c r="D2232" t="s">
        <v>387</v>
      </c>
      <c r="E2232">
        <v>5</v>
      </c>
      <c r="F2232" t="s">
        <v>221</v>
      </c>
      <c r="G2232" t="s">
        <v>882</v>
      </c>
      <c r="H2232" t="s">
        <v>79</v>
      </c>
      <c r="I2232" t="s">
        <v>2566</v>
      </c>
      <c r="J2232" t="s">
        <v>748</v>
      </c>
      <c r="K2232" t="s">
        <v>6238</v>
      </c>
      <c r="L2232" t="s">
        <v>6239</v>
      </c>
      <c r="M2232" t="s">
        <v>438</v>
      </c>
      <c r="N2232" t="s">
        <v>40</v>
      </c>
      <c r="O2232">
        <v>21729</v>
      </c>
      <c r="P2232">
        <v>24852</v>
      </c>
      <c r="Q2232" t="s">
        <v>95</v>
      </c>
      <c r="R2232">
        <v>914</v>
      </c>
      <c r="S2232" s="2">
        <v>44527</v>
      </c>
      <c r="T2232" t="s">
        <v>42</v>
      </c>
      <c r="U2232">
        <v>0</v>
      </c>
      <c r="V2232" t="s">
        <v>71</v>
      </c>
      <c r="W2232">
        <v>729</v>
      </c>
      <c r="X2232" t="s">
        <v>44</v>
      </c>
      <c r="Y2232" t="s">
        <v>45</v>
      </c>
      <c r="Z2232">
        <v>0</v>
      </c>
      <c r="AA2232">
        <v>627</v>
      </c>
      <c r="AB2232">
        <v>23864</v>
      </c>
      <c r="AC2232" t="s">
        <v>73</v>
      </c>
    </row>
    <row r="2233" spans="1:29" x14ac:dyDescent="0.3">
      <c r="A2233" s="1" t="s">
        <v>47</v>
      </c>
      <c r="B2233" t="s">
        <v>234</v>
      </c>
      <c r="C2233" t="s">
        <v>2970</v>
      </c>
      <c r="D2233" t="s">
        <v>76</v>
      </c>
      <c r="E2233">
        <v>6</v>
      </c>
      <c r="F2233" t="s">
        <v>99</v>
      </c>
      <c r="G2233" t="s">
        <v>950</v>
      </c>
      <c r="H2233" t="s">
        <v>79</v>
      </c>
      <c r="I2233" t="s">
        <v>2954</v>
      </c>
      <c r="J2233" t="s">
        <v>5372</v>
      </c>
      <c r="K2233" t="s">
        <v>6240</v>
      </c>
      <c r="L2233" t="s">
        <v>6241</v>
      </c>
      <c r="M2233" t="s">
        <v>242</v>
      </c>
      <c r="N2233" t="s">
        <v>94</v>
      </c>
      <c r="O2233">
        <v>19920</v>
      </c>
      <c r="P2233">
        <v>23750</v>
      </c>
      <c r="Q2233" t="s">
        <v>59</v>
      </c>
      <c r="R2233">
        <v>312</v>
      </c>
      <c r="S2233" s="2">
        <v>44949</v>
      </c>
      <c r="T2233" t="s">
        <v>42</v>
      </c>
      <c r="U2233">
        <v>15779</v>
      </c>
      <c r="V2233" t="s">
        <v>43</v>
      </c>
      <c r="W2233">
        <v>422</v>
      </c>
      <c r="X2233" t="s">
        <v>44</v>
      </c>
      <c r="Y2233" t="s">
        <v>72</v>
      </c>
      <c r="Z2233">
        <v>0</v>
      </c>
      <c r="AA2233">
        <v>659</v>
      </c>
      <c r="AB2233">
        <v>21256</v>
      </c>
      <c r="AC2233" t="s">
        <v>107</v>
      </c>
    </row>
    <row r="2234" spans="1:29" x14ac:dyDescent="0.3">
      <c r="A2234" s="1" t="s">
        <v>29</v>
      </c>
      <c r="B2234" t="s">
        <v>86</v>
      </c>
      <c r="C2234" t="s">
        <v>354</v>
      </c>
      <c r="D2234" t="s">
        <v>128</v>
      </c>
      <c r="E2234">
        <v>8</v>
      </c>
      <c r="F2234" t="s">
        <v>186</v>
      </c>
      <c r="G2234" t="s">
        <v>650</v>
      </c>
      <c r="H2234" t="s">
        <v>35</v>
      </c>
      <c r="I2234" t="s">
        <v>2110</v>
      </c>
      <c r="J2234" t="s">
        <v>245</v>
      </c>
      <c r="K2234" t="s">
        <v>6242</v>
      </c>
      <c r="L2234" t="s">
        <v>6243</v>
      </c>
      <c r="M2234" t="s">
        <v>1015</v>
      </c>
      <c r="N2234" t="s">
        <v>40</v>
      </c>
      <c r="O2234">
        <v>11620</v>
      </c>
      <c r="P2234">
        <v>14788</v>
      </c>
      <c r="Q2234" t="s">
        <v>41</v>
      </c>
      <c r="R2234">
        <v>768</v>
      </c>
      <c r="S2234" s="2">
        <v>44579</v>
      </c>
      <c r="T2234" t="s">
        <v>42</v>
      </c>
      <c r="U2234">
        <v>0</v>
      </c>
      <c r="V2234" t="s">
        <v>106</v>
      </c>
      <c r="W2234">
        <v>835</v>
      </c>
      <c r="X2234" t="s">
        <v>44</v>
      </c>
      <c r="Y2234" t="s">
        <v>61</v>
      </c>
      <c r="Z2234">
        <v>0</v>
      </c>
      <c r="AA2234">
        <v>452</v>
      </c>
      <c r="AB2234">
        <v>11675</v>
      </c>
      <c r="AC2234" t="s">
        <v>46</v>
      </c>
    </row>
    <row r="2235" spans="1:29" x14ac:dyDescent="0.3">
      <c r="A2235" s="1" t="s">
        <v>47</v>
      </c>
      <c r="B2235" t="s">
        <v>176</v>
      </c>
      <c r="C2235" t="s">
        <v>926</v>
      </c>
      <c r="D2235" t="s">
        <v>119</v>
      </c>
      <c r="E2235">
        <v>2</v>
      </c>
      <c r="F2235" t="s">
        <v>271</v>
      </c>
      <c r="G2235" t="s">
        <v>1298</v>
      </c>
      <c r="H2235" t="s">
        <v>79</v>
      </c>
      <c r="I2235" t="s">
        <v>292</v>
      </c>
      <c r="J2235" t="s">
        <v>1497</v>
      </c>
      <c r="K2235" t="s">
        <v>6244</v>
      </c>
      <c r="L2235" t="s">
        <v>6245</v>
      </c>
      <c r="M2235" t="s">
        <v>214</v>
      </c>
      <c r="N2235" t="s">
        <v>94</v>
      </c>
      <c r="O2235">
        <v>6149</v>
      </c>
      <c r="P2235">
        <v>10322</v>
      </c>
      <c r="Q2235" t="s">
        <v>95</v>
      </c>
      <c r="R2235">
        <v>427</v>
      </c>
      <c r="S2235" s="2">
        <v>45160</v>
      </c>
      <c r="T2235" t="s">
        <v>42</v>
      </c>
      <c r="U2235">
        <v>0</v>
      </c>
      <c r="V2235" t="s">
        <v>85</v>
      </c>
      <c r="W2235">
        <v>646</v>
      </c>
      <c r="X2235" t="s">
        <v>44</v>
      </c>
      <c r="Y2235" t="s">
        <v>61</v>
      </c>
      <c r="Z2235">
        <v>0</v>
      </c>
      <c r="AA2235">
        <v>682</v>
      </c>
      <c r="AB2235">
        <v>8790</v>
      </c>
      <c r="AC2235" t="s">
        <v>73</v>
      </c>
    </row>
    <row r="2236" spans="1:29" x14ac:dyDescent="0.3">
      <c r="A2236" s="1" t="s">
        <v>29</v>
      </c>
      <c r="B2236" t="s">
        <v>363</v>
      </c>
      <c r="C2236" t="s">
        <v>1064</v>
      </c>
      <c r="D2236" t="s">
        <v>185</v>
      </c>
      <c r="E2236">
        <v>10</v>
      </c>
      <c r="F2236" t="s">
        <v>129</v>
      </c>
      <c r="G2236" t="s">
        <v>1528</v>
      </c>
      <c r="H2236" t="s">
        <v>35</v>
      </c>
      <c r="I2236" t="s">
        <v>346</v>
      </c>
      <c r="J2236" t="s">
        <v>674</v>
      </c>
      <c r="K2236" t="s">
        <v>6246</v>
      </c>
      <c r="L2236" t="s">
        <v>6247</v>
      </c>
      <c r="M2236" t="s">
        <v>705</v>
      </c>
      <c r="N2236" t="s">
        <v>84</v>
      </c>
      <c r="O2236">
        <v>20195</v>
      </c>
      <c r="P2236">
        <v>22445</v>
      </c>
      <c r="Q2236" t="s">
        <v>41</v>
      </c>
      <c r="R2236">
        <v>167</v>
      </c>
      <c r="S2236" s="2">
        <v>45195</v>
      </c>
      <c r="T2236" s="2">
        <v>45224</v>
      </c>
      <c r="U2236">
        <v>0</v>
      </c>
      <c r="V2236" t="s">
        <v>71</v>
      </c>
      <c r="W2236">
        <v>486</v>
      </c>
      <c r="X2236" t="s">
        <v>60</v>
      </c>
      <c r="Y2236" t="s">
        <v>61</v>
      </c>
      <c r="Z2236">
        <v>0</v>
      </c>
      <c r="AA2236">
        <v>22</v>
      </c>
      <c r="AB2236">
        <v>21163</v>
      </c>
      <c r="AC2236" t="s">
        <v>46</v>
      </c>
    </row>
    <row r="2237" spans="1:29" x14ac:dyDescent="0.3">
      <c r="A2237" s="1" t="s">
        <v>29</v>
      </c>
      <c r="B2237" t="s">
        <v>96</v>
      </c>
      <c r="C2237" t="s">
        <v>893</v>
      </c>
      <c r="D2237" t="s">
        <v>178</v>
      </c>
      <c r="E2237">
        <v>2</v>
      </c>
      <c r="F2237" t="s">
        <v>271</v>
      </c>
      <c r="G2237" t="s">
        <v>689</v>
      </c>
      <c r="H2237" t="s">
        <v>35</v>
      </c>
      <c r="I2237" t="s">
        <v>292</v>
      </c>
      <c r="J2237" t="s">
        <v>80</v>
      </c>
      <c r="K2237" t="s">
        <v>6248</v>
      </c>
      <c r="L2237" t="s">
        <v>6249</v>
      </c>
      <c r="M2237" t="s">
        <v>1500</v>
      </c>
      <c r="N2237" t="s">
        <v>58</v>
      </c>
      <c r="O2237">
        <v>22838</v>
      </c>
      <c r="P2237">
        <v>25488</v>
      </c>
      <c r="Q2237" t="s">
        <v>95</v>
      </c>
      <c r="R2237">
        <v>169</v>
      </c>
      <c r="S2237" s="2">
        <v>44350</v>
      </c>
      <c r="T2237" s="2">
        <v>44361</v>
      </c>
      <c r="U2237">
        <v>0</v>
      </c>
      <c r="V2237" t="s">
        <v>71</v>
      </c>
      <c r="W2237">
        <v>457</v>
      </c>
      <c r="X2237" t="s">
        <v>60</v>
      </c>
      <c r="Y2237" t="s">
        <v>61</v>
      </c>
      <c r="Z2237">
        <v>1168</v>
      </c>
      <c r="AA2237">
        <v>907</v>
      </c>
      <c r="AB2237">
        <v>24747</v>
      </c>
      <c r="AC2237" t="s">
        <v>73</v>
      </c>
    </row>
    <row r="2238" spans="1:29" x14ac:dyDescent="0.3">
      <c r="A2238" s="1" t="s">
        <v>29</v>
      </c>
      <c r="B2238" t="s">
        <v>86</v>
      </c>
      <c r="C2238" t="s">
        <v>1680</v>
      </c>
      <c r="D2238" t="s">
        <v>32</v>
      </c>
      <c r="E2238">
        <v>9</v>
      </c>
      <c r="F2238" t="s">
        <v>64</v>
      </c>
      <c r="G2238" t="s">
        <v>65</v>
      </c>
      <c r="H2238" t="s">
        <v>79</v>
      </c>
      <c r="I2238" t="s">
        <v>452</v>
      </c>
      <c r="J2238" t="s">
        <v>2059</v>
      </c>
      <c r="K2238">
        <v>9074012970</v>
      </c>
      <c r="L2238" t="s">
        <v>6250</v>
      </c>
      <c r="M2238" t="s">
        <v>1597</v>
      </c>
      <c r="N2238" t="s">
        <v>94</v>
      </c>
      <c r="O2238">
        <v>10047</v>
      </c>
      <c r="P2238">
        <v>13627</v>
      </c>
      <c r="Q2238" t="s">
        <v>59</v>
      </c>
      <c r="R2238">
        <v>125</v>
      </c>
      <c r="S2238" s="2">
        <v>44534</v>
      </c>
      <c r="T2238" s="2">
        <v>44555</v>
      </c>
      <c r="U2238">
        <v>38325</v>
      </c>
      <c r="V2238" t="s">
        <v>43</v>
      </c>
      <c r="W2238">
        <v>722</v>
      </c>
      <c r="X2238" t="s">
        <v>60</v>
      </c>
      <c r="Y2238" t="s">
        <v>72</v>
      </c>
      <c r="Z2238">
        <v>0</v>
      </c>
      <c r="AA2238">
        <v>880</v>
      </c>
      <c r="AB2238">
        <v>11268</v>
      </c>
      <c r="AC2238" t="s">
        <v>73</v>
      </c>
    </row>
    <row r="2239" spans="1:29" x14ac:dyDescent="0.3">
      <c r="A2239" s="1" t="s">
        <v>47</v>
      </c>
      <c r="B2239" t="s">
        <v>145</v>
      </c>
      <c r="C2239" t="s">
        <v>547</v>
      </c>
      <c r="D2239" t="s">
        <v>201</v>
      </c>
      <c r="E2239">
        <v>1</v>
      </c>
      <c r="F2239" t="s">
        <v>77</v>
      </c>
      <c r="G2239" t="s">
        <v>202</v>
      </c>
      <c r="H2239" t="s">
        <v>35</v>
      </c>
      <c r="I2239" t="s">
        <v>412</v>
      </c>
      <c r="J2239" t="s">
        <v>1509</v>
      </c>
      <c r="K2239" t="s">
        <v>6251</v>
      </c>
      <c r="L2239" t="s">
        <v>6252</v>
      </c>
      <c r="M2239" t="s">
        <v>533</v>
      </c>
      <c r="N2239" t="s">
        <v>40</v>
      </c>
      <c r="O2239">
        <v>20937</v>
      </c>
      <c r="P2239">
        <v>25520</v>
      </c>
      <c r="Q2239" t="s">
        <v>41</v>
      </c>
      <c r="R2239">
        <v>715</v>
      </c>
      <c r="S2239" s="2">
        <v>44704</v>
      </c>
      <c r="T2239" s="2">
        <v>44716</v>
      </c>
      <c r="U2239">
        <v>0</v>
      </c>
      <c r="V2239" t="s">
        <v>85</v>
      </c>
      <c r="W2239">
        <v>434</v>
      </c>
      <c r="X2239" t="s">
        <v>60</v>
      </c>
      <c r="Y2239" t="s">
        <v>45</v>
      </c>
      <c r="Z2239">
        <v>0</v>
      </c>
      <c r="AA2239">
        <v>362</v>
      </c>
      <c r="AB2239">
        <v>21437</v>
      </c>
      <c r="AC2239" t="s">
        <v>46</v>
      </c>
    </row>
    <row r="2240" spans="1:29" x14ac:dyDescent="0.3">
      <c r="A2240" s="1" t="s">
        <v>29</v>
      </c>
      <c r="B2240" t="s">
        <v>363</v>
      </c>
      <c r="C2240" t="s">
        <v>4573</v>
      </c>
      <c r="D2240" t="s">
        <v>128</v>
      </c>
      <c r="E2240">
        <v>2</v>
      </c>
      <c r="F2240" t="s">
        <v>77</v>
      </c>
      <c r="G2240" t="s">
        <v>932</v>
      </c>
      <c r="H2240" t="s">
        <v>79</v>
      </c>
      <c r="I2240" t="s">
        <v>441</v>
      </c>
      <c r="J2240" t="s">
        <v>2330</v>
      </c>
      <c r="K2240" t="s">
        <v>6253</v>
      </c>
      <c r="L2240" t="s">
        <v>6254</v>
      </c>
      <c r="M2240" t="s">
        <v>456</v>
      </c>
      <c r="N2240" t="s">
        <v>84</v>
      </c>
      <c r="O2240">
        <v>2696</v>
      </c>
      <c r="P2240">
        <v>6999</v>
      </c>
      <c r="Q2240" t="s">
        <v>41</v>
      </c>
      <c r="R2240">
        <v>12</v>
      </c>
      <c r="S2240" s="2">
        <v>45185</v>
      </c>
      <c r="T2240" s="2">
        <v>45203</v>
      </c>
      <c r="U2240">
        <v>0</v>
      </c>
      <c r="V2240" t="s">
        <v>43</v>
      </c>
      <c r="W2240">
        <v>466</v>
      </c>
      <c r="X2240" t="s">
        <v>60</v>
      </c>
      <c r="Y2240" t="s">
        <v>45</v>
      </c>
      <c r="Z2240">
        <v>0</v>
      </c>
      <c r="AA2240">
        <v>941</v>
      </c>
      <c r="AB2240">
        <v>3045</v>
      </c>
      <c r="AC2240" t="s">
        <v>73</v>
      </c>
    </row>
    <row r="2241" spans="1:29" x14ac:dyDescent="0.3">
      <c r="A2241" s="1" t="s">
        <v>47</v>
      </c>
      <c r="B2241" t="s">
        <v>48</v>
      </c>
      <c r="C2241" t="s">
        <v>2015</v>
      </c>
      <c r="D2241" t="s">
        <v>387</v>
      </c>
      <c r="E2241">
        <v>9</v>
      </c>
      <c r="F2241" t="s">
        <v>51</v>
      </c>
      <c r="G2241" t="s">
        <v>285</v>
      </c>
      <c r="H2241" t="s">
        <v>35</v>
      </c>
      <c r="I2241" t="s">
        <v>1944</v>
      </c>
      <c r="J2241" t="s">
        <v>266</v>
      </c>
      <c r="K2241" t="s">
        <v>6255</v>
      </c>
      <c r="L2241" t="s">
        <v>6256</v>
      </c>
      <c r="M2241" t="s">
        <v>220</v>
      </c>
      <c r="N2241" t="s">
        <v>40</v>
      </c>
      <c r="O2241">
        <v>13648</v>
      </c>
      <c r="P2241">
        <v>16236</v>
      </c>
      <c r="Q2241" t="s">
        <v>41</v>
      </c>
      <c r="R2241">
        <v>182</v>
      </c>
      <c r="S2241" s="2">
        <v>44810</v>
      </c>
      <c r="T2241" s="2">
        <v>44835</v>
      </c>
      <c r="U2241">
        <v>0</v>
      </c>
      <c r="V2241" t="s">
        <v>106</v>
      </c>
      <c r="W2241">
        <v>828</v>
      </c>
      <c r="X2241" t="s">
        <v>60</v>
      </c>
      <c r="Y2241" t="s">
        <v>72</v>
      </c>
      <c r="Z2241">
        <v>0</v>
      </c>
      <c r="AA2241">
        <v>18</v>
      </c>
      <c r="AB2241">
        <v>14813</v>
      </c>
      <c r="AC2241" t="s">
        <v>107</v>
      </c>
    </row>
    <row r="2242" spans="1:29" x14ac:dyDescent="0.3">
      <c r="A2242" s="1" t="s">
        <v>47</v>
      </c>
      <c r="B2242" t="s">
        <v>592</v>
      </c>
      <c r="C2242" t="s">
        <v>2444</v>
      </c>
      <c r="D2242" t="s">
        <v>178</v>
      </c>
      <c r="E2242">
        <v>1</v>
      </c>
      <c r="F2242" t="s">
        <v>64</v>
      </c>
      <c r="G2242" t="s">
        <v>802</v>
      </c>
      <c r="H2242" t="s">
        <v>79</v>
      </c>
      <c r="I2242" t="s">
        <v>210</v>
      </c>
      <c r="J2242" t="s">
        <v>3132</v>
      </c>
      <c r="K2242" t="s">
        <v>6257</v>
      </c>
      <c r="L2242" t="s">
        <v>6258</v>
      </c>
      <c r="M2242" t="s">
        <v>2648</v>
      </c>
      <c r="N2242" t="s">
        <v>40</v>
      </c>
      <c r="O2242">
        <v>22933</v>
      </c>
      <c r="P2242">
        <v>27726</v>
      </c>
      <c r="Q2242" t="s">
        <v>95</v>
      </c>
      <c r="R2242">
        <v>349</v>
      </c>
      <c r="S2242" s="2">
        <v>44550</v>
      </c>
      <c r="T2242" s="2">
        <v>44552</v>
      </c>
      <c r="U2242">
        <v>0</v>
      </c>
      <c r="V2242" t="s">
        <v>106</v>
      </c>
      <c r="W2242">
        <v>651</v>
      </c>
      <c r="X2242" t="s">
        <v>60</v>
      </c>
      <c r="Y2242" t="s">
        <v>72</v>
      </c>
      <c r="Z2242">
        <v>0</v>
      </c>
      <c r="AA2242">
        <v>417</v>
      </c>
      <c r="AB2242">
        <v>23919</v>
      </c>
      <c r="AC2242" t="s">
        <v>73</v>
      </c>
    </row>
    <row r="2243" spans="1:29" x14ac:dyDescent="0.3">
      <c r="A2243" s="1" t="s">
        <v>29</v>
      </c>
      <c r="B2243" t="s">
        <v>541</v>
      </c>
      <c r="C2243" t="s">
        <v>1271</v>
      </c>
      <c r="D2243" t="s">
        <v>185</v>
      </c>
      <c r="E2243">
        <v>3</v>
      </c>
      <c r="F2243" t="s">
        <v>129</v>
      </c>
      <c r="G2243" t="s">
        <v>130</v>
      </c>
      <c r="H2243" t="s">
        <v>35</v>
      </c>
      <c r="I2243" t="s">
        <v>2620</v>
      </c>
      <c r="J2243" t="s">
        <v>306</v>
      </c>
      <c r="K2243" t="s">
        <v>6259</v>
      </c>
      <c r="L2243" t="s">
        <v>6260</v>
      </c>
      <c r="M2243" t="s">
        <v>3258</v>
      </c>
      <c r="N2243" t="s">
        <v>94</v>
      </c>
      <c r="O2243">
        <v>27947</v>
      </c>
      <c r="P2243">
        <v>30263</v>
      </c>
      <c r="Q2243" t="s">
        <v>41</v>
      </c>
      <c r="R2243">
        <v>906</v>
      </c>
      <c r="S2243" s="2">
        <v>44714</v>
      </c>
      <c r="T2243" t="s">
        <v>42</v>
      </c>
      <c r="U2243">
        <v>0</v>
      </c>
      <c r="V2243" t="s">
        <v>71</v>
      </c>
      <c r="W2243">
        <v>778</v>
      </c>
      <c r="X2243" t="s">
        <v>44</v>
      </c>
      <c r="Y2243" t="s">
        <v>72</v>
      </c>
      <c r="Z2243">
        <v>0</v>
      </c>
      <c r="AA2243">
        <v>340</v>
      </c>
      <c r="AB2243">
        <v>29144</v>
      </c>
      <c r="AC2243" t="s">
        <v>73</v>
      </c>
    </row>
    <row r="2244" spans="1:29" x14ac:dyDescent="0.3">
      <c r="A2244" s="1" t="s">
        <v>29</v>
      </c>
      <c r="B2244" t="s">
        <v>96</v>
      </c>
      <c r="C2244" t="s">
        <v>1523</v>
      </c>
      <c r="D2244" t="s">
        <v>236</v>
      </c>
      <c r="E2244">
        <v>7</v>
      </c>
      <c r="F2244" t="s">
        <v>51</v>
      </c>
      <c r="G2244" t="s">
        <v>1069</v>
      </c>
      <c r="H2244" t="s">
        <v>35</v>
      </c>
      <c r="I2244" t="s">
        <v>265</v>
      </c>
      <c r="J2244" t="s">
        <v>224</v>
      </c>
      <c r="K2244" t="s">
        <v>6261</v>
      </c>
      <c r="L2244" t="s">
        <v>6262</v>
      </c>
      <c r="M2244" t="s">
        <v>1500</v>
      </c>
      <c r="N2244" t="s">
        <v>58</v>
      </c>
      <c r="O2244">
        <v>2838</v>
      </c>
      <c r="P2244">
        <v>5583</v>
      </c>
      <c r="Q2244" t="s">
        <v>41</v>
      </c>
      <c r="R2244">
        <v>843</v>
      </c>
      <c r="S2244" s="2">
        <v>45290</v>
      </c>
      <c r="T2244" s="2">
        <v>45295</v>
      </c>
      <c r="U2244">
        <v>0</v>
      </c>
      <c r="V2244" t="s">
        <v>106</v>
      </c>
      <c r="W2244">
        <v>625</v>
      </c>
      <c r="X2244" t="s">
        <v>60</v>
      </c>
      <c r="Y2244" t="s">
        <v>72</v>
      </c>
      <c r="Z2244">
        <v>3360</v>
      </c>
      <c r="AA2244">
        <v>305</v>
      </c>
      <c r="AB2244">
        <v>3827</v>
      </c>
      <c r="AC2244" t="s">
        <v>107</v>
      </c>
    </row>
    <row r="2245" spans="1:29" x14ac:dyDescent="0.3">
      <c r="A2245" s="1" t="s">
        <v>47</v>
      </c>
      <c r="B2245" t="s">
        <v>234</v>
      </c>
      <c r="C2245" t="s">
        <v>2309</v>
      </c>
      <c r="D2245" t="s">
        <v>387</v>
      </c>
      <c r="E2245">
        <v>8</v>
      </c>
      <c r="F2245" t="s">
        <v>129</v>
      </c>
      <c r="G2245" t="s">
        <v>1528</v>
      </c>
      <c r="H2245" t="s">
        <v>35</v>
      </c>
      <c r="I2245" t="s">
        <v>292</v>
      </c>
      <c r="J2245" t="s">
        <v>319</v>
      </c>
      <c r="K2245">
        <v>7952626582</v>
      </c>
      <c r="L2245" t="s">
        <v>6263</v>
      </c>
      <c r="M2245" t="s">
        <v>2944</v>
      </c>
      <c r="N2245" t="s">
        <v>94</v>
      </c>
      <c r="O2245">
        <v>10913</v>
      </c>
      <c r="P2245">
        <v>15298</v>
      </c>
      <c r="Q2245" t="s">
        <v>59</v>
      </c>
      <c r="R2245">
        <v>891</v>
      </c>
      <c r="S2245" s="2">
        <v>45231</v>
      </c>
      <c r="T2245" s="2">
        <v>45257</v>
      </c>
      <c r="U2245">
        <v>47419</v>
      </c>
      <c r="V2245" t="s">
        <v>85</v>
      </c>
      <c r="W2245">
        <v>454</v>
      </c>
      <c r="X2245" t="s">
        <v>60</v>
      </c>
      <c r="Y2245" t="s">
        <v>72</v>
      </c>
      <c r="Z2245">
        <v>0</v>
      </c>
      <c r="AA2245">
        <v>81</v>
      </c>
      <c r="AB2245">
        <v>14458</v>
      </c>
      <c r="AC2245" t="s">
        <v>73</v>
      </c>
    </row>
    <row r="2246" spans="1:29" x14ac:dyDescent="0.3">
      <c r="A2246" s="1" t="s">
        <v>47</v>
      </c>
      <c r="B2246" t="s">
        <v>234</v>
      </c>
      <c r="C2246" t="s">
        <v>3602</v>
      </c>
      <c r="D2246" t="s">
        <v>110</v>
      </c>
      <c r="E2246">
        <v>5</v>
      </c>
      <c r="F2246" t="s">
        <v>186</v>
      </c>
      <c r="G2246" t="s">
        <v>187</v>
      </c>
      <c r="H2246" t="s">
        <v>79</v>
      </c>
      <c r="I2246" t="s">
        <v>36</v>
      </c>
      <c r="J2246" t="s">
        <v>6264</v>
      </c>
      <c r="K2246" t="s">
        <v>6265</v>
      </c>
      <c r="L2246" t="s">
        <v>6266</v>
      </c>
      <c r="M2246" t="s">
        <v>984</v>
      </c>
      <c r="N2246" t="s">
        <v>84</v>
      </c>
      <c r="O2246">
        <v>29184</v>
      </c>
      <c r="P2246">
        <v>32135</v>
      </c>
      <c r="Q2246" t="s">
        <v>59</v>
      </c>
      <c r="R2246">
        <v>267</v>
      </c>
      <c r="S2246" s="2">
        <v>44462</v>
      </c>
      <c r="T2246" t="s">
        <v>42</v>
      </c>
      <c r="U2246">
        <v>12251</v>
      </c>
      <c r="V2246" t="s">
        <v>106</v>
      </c>
      <c r="W2246">
        <v>517</v>
      </c>
      <c r="X2246" t="s">
        <v>44</v>
      </c>
      <c r="Y2246" t="s">
        <v>45</v>
      </c>
      <c r="Z2246">
        <v>0</v>
      </c>
      <c r="AA2246">
        <v>277</v>
      </c>
      <c r="AB2246">
        <v>30762</v>
      </c>
      <c r="AC2246" t="s">
        <v>46</v>
      </c>
    </row>
    <row r="2247" spans="1:29" x14ac:dyDescent="0.3">
      <c r="A2247" s="1" t="s">
        <v>29</v>
      </c>
      <c r="B2247" t="s">
        <v>96</v>
      </c>
      <c r="C2247" t="s">
        <v>1160</v>
      </c>
      <c r="D2247" t="s">
        <v>119</v>
      </c>
      <c r="E2247">
        <v>3</v>
      </c>
      <c r="F2247" t="s">
        <v>129</v>
      </c>
      <c r="G2247" t="s">
        <v>574</v>
      </c>
      <c r="H2247" t="s">
        <v>79</v>
      </c>
      <c r="I2247" t="s">
        <v>2693</v>
      </c>
      <c r="J2247" t="s">
        <v>5070</v>
      </c>
      <c r="K2247" t="s">
        <v>6267</v>
      </c>
      <c r="L2247" t="s">
        <v>6268</v>
      </c>
      <c r="M2247" t="s">
        <v>818</v>
      </c>
      <c r="N2247" t="s">
        <v>58</v>
      </c>
      <c r="O2247">
        <v>14261</v>
      </c>
      <c r="P2247">
        <v>17112</v>
      </c>
      <c r="Q2247" t="s">
        <v>41</v>
      </c>
      <c r="R2247">
        <v>952</v>
      </c>
      <c r="S2247" s="2">
        <v>44361</v>
      </c>
      <c r="T2247" t="s">
        <v>42</v>
      </c>
      <c r="U2247">
        <v>0</v>
      </c>
      <c r="V2247" t="s">
        <v>85</v>
      </c>
      <c r="W2247">
        <v>461</v>
      </c>
      <c r="X2247" t="s">
        <v>44</v>
      </c>
      <c r="Y2247" t="s">
        <v>45</v>
      </c>
      <c r="Z2247">
        <v>1111</v>
      </c>
      <c r="AA2247">
        <v>170</v>
      </c>
      <c r="AB2247">
        <v>16683</v>
      </c>
      <c r="AC2247" t="s">
        <v>107</v>
      </c>
    </row>
    <row r="2248" spans="1:29" x14ac:dyDescent="0.3">
      <c r="A2248" s="1" t="s">
        <v>29</v>
      </c>
      <c r="B2248" t="s">
        <v>327</v>
      </c>
      <c r="C2248" t="s">
        <v>1209</v>
      </c>
      <c r="D2248" t="s">
        <v>352</v>
      </c>
      <c r="E2248">
        <v>8</v>
      </c>
      <c r="F2248" t="s">
        <v>64</v>
      </c>
      <c r="G2248" t="s">
        <v>802</v>
      </c>
      <c r="H2248" t="s">
        <v>35</v>
      </c>
      <c r="I2248" t="s">
        <v>417</v>
      </c>
      <c r="J2248" t="s">
        <v>6269</v>
      </c>
      <c r="K2248" t="s">
        <v>6270</v>
      </c>
      <c r="L2248" t="s">
        <v>6271</v>
      </c>
      <c r="M2248" t="s">
        <v>2246</v>
      </c>
      <c r="N2248" t="s">
        <v>58</v>
      </c>
      <c r="O2248">
        <v>27219</v>
      </c>
      <c r="P2248">
        <v>30103</v>
      </c>
      <c r="Q2248" t="s">
        <v>41</v>
      </c>
      <c r="R2248">
        <v>599</v>
      </c>
      <c r="S2248" s="2">
        <v>44775</v>
      </c>
      <c r="T2248" t="s">
        <v>42</v>
      </c>
      <c r="U2248">
        <v>0</v>
      </c>
      <c r="V2248" t="s">
        <v>106</v>
      </c>
      <c r="W2248">
        <v>499</v>
      </c>
      <c r="X2248" t="s">
        <v>44</v>
      </c>
      <c r="Y2248" t="s">
        <v>45</v>
      </c>
      <c r="Z2248">
        <v>1399</v>
      </c>
      <c r="AA2248">
        <v>907</v>
      </c>
      <c r="AB2248">
        <v>28060</v>
      </c>
      <c r="AC2248" t="s">
        <v>46</v>
      </c>
    </row>
    <row r="2249" spans="1:29" x14ac:dyDescent="0.3">
      <c r="A2249" s="1" t="s">
        <v>29</v>
      </c>
      <c r="B2249" t="s">
        <v>74</v>
      </c>
      <c r="C2249" t="s">
        <v>837</v>
      </c>
      <c r="D2249" t="s">
        <v>178</v>
      </c>
      <c r="E2249">
        <v>7</v>
      </c>
      <c r="F2249" t="s">
        <v>221</v>
      </c>
      <c r="G2249" t="s">
        <v>1989</v>
      </c>
      <c r="H2249" t="s">
        <v>79</v>
      </c>
      <c r="I2249" t="s">
        <v>2824</v>
      </c>
      <c r="J2249" t="s">
        <v>428</v>
      </c>
      <c r="K2249" t="s">
        <v>6272</v>
      </c>
      <c r="L2249" t="s">
        <v>6273</v>
      </c>
      <c r="M2249" t="s">
        <v>1146</v>
      </c>
      <c r="N2249" t="s">
        <v>58</v>
      </c>
      <c r="O2249">
        <v>20260</v>
      </c>
      <c r="P2249">
        <v>24030</v>
      </c>
      <c r="Q2249" t="s">
        <v>95</v>
      </c>
      <c r="R2249">
        <v>618</v>
      </c>
      <c r="S2249" s="2">
        <v>44586</v>
      </c>
      <c r="T2249" s="2">
        <v>44611</v>
      </c>
      <c r="U2249">
        <v>0</v>
      </c>
      <c r="V2249" t="s">
        <v>71</v>
      </c>
      <c r="W2249">
        <v>525</v>
      </c>
      <c r="X2249" t="s">
        <v>60</v>
      </c>
      <c r="Y2249" t="s">
        <v>61</v>
      </c>
      <c r="Z2249">
        <v>2080</v>
      </c>
      <c r="AA2249">
        <v>422</v>
      </c>
      <c r="AB2249">
        <v>23009</v>
      </c>
      <c r="AC2249" t="s">
        <v>107</v>
      </c>
    </row>
    <row r="2250" spans="1:29" x14ac:dyDescent="0.3">
      <c r="A2250" s="1" t="s">
        <v>47</v>
      </c>
      <c r="B2250" t="s">
        <v>48</v>
      </c>
      <c r="C2250" t="s">
        <v>4885</v>
      </c>
      <c r="D2250" t="s">
        <v>236</v>
      </c>
      <c r="E2250">
        <v>5</v>
      </c>
      <c r="F2250" t="s">
        <v>51</v>
      </c>
      <c r="G2250" t="s">
        <v>52</v>
      </c>
      <c r="H2250" t="s">
        <v>79</v>
      </c>
      <c r="I2250" t="s">
        <v>305</v>
      </c>
      <c r="J2250" t="s">
        <v>570</v>
      </c>
      <c r="K2250" t="s">
        <v>6274</v>
      </c>
      <c r="L2250" t="s">
        <v>6275</v>
      </c>
      <c r="M2250" t="s">
        <v>1240</v>
      </c>
      <c r="N2250" t="s">
        <v>84</v>
      </c>
      <c r="O2250">
        <v>17077</v>
      </c>
      <c r="P2250">
        <v>20696</v>
      </c>
      <c r="Q2250" t="s">
        <v>59</v>
      </c>
      <c r="R2250">
        <v>228</v>
      </c>
      <c r="S2250" s="2">
        <v>44338</v>
      </c>
      <c r="T2250" t="s">
        <v>42</v>
      </c>
      <c r="U2250">
        <v>3907</v>
      </c>
      <c r="V2250" t="s">
        <v>71</v>
      </c>
      <c r="W2250">
        <v>624</v>
      </c>
      <c r="X2250" t="s">
        <v>44</v>
      </c>
      <c r="Y2250" t="s">
        <v>61</v>
      </c>
      <c r="Z2250">
        <v>0</v>
      </c>
      <c r="AA2250">
        <v>625</v>
      </c>
      <c r="AB2250">
        <v>18243</v>
      </c>
      <c r="AC2250" t="s">
        <v>73</v>
      </c>
    </row>
    <row r="2251" spans="1:29" x14ac:dyDescent="0.3">
      <c r="A2251" s="1" t="s">
        <v>47</v>
      </c>
      <c r="B2251" t="s">
        <v>234</v>
      </c>
      <c r="C2251" t="s">
        <v>2309</v>
      </c>
      <c r="D2251" t="s">
        <v>352</v>
      </c>
      <c r="E2251">
        <v>9</v>
      </c>
      <c r="F2251" t="s">
        <v>33</v>
      </c>
      <c r="G2251" t="s">
        <v>848</v>
      </c>
      <c r="H2251" t="s">
        <v>79</v>
      </c>
      <c r="I2251" t="s">
        <v>1804</v>
      </c>
      <c r="J2251" t="s">
        <v>2059</v>
      </c>
      <c r="K2251" t="s">
        <v>6276</v>
      </c>
      <c r="L2251" t="s">
        <v>6277</v>
      </c>
      <c r="M2251" t="s">
        <v>984</v>
      </c>
      <c r="N2251" t="s">
        <v>84</v>
      </c>
      <c r="O2251">
        <v>6692</v>
      </c>
      <c r="P2251">
        <v>10793</v>
      </c>
      <c r="Q2251" t="s">
        <v>41</v>
      </c>
      <c r="R2251">
        <v>395</v>
      </c>
      <c r="S2251" s="2">
        <v>44708</v>
      </c>
      <c r="T2251" s="2">
        <v>44724</v>
      </c>
      <c r="U2251">
        <v>0</v>
      </c>
      <c r="V2251" t="s">
        <v>106</v>
      </c>
      <c r="W2251">
        <v>475</v>
      </c>
      <c r="X2251" t="s">
        <v>60</v>
      </c>
      <c r="Y2251" t="s">
        <v>72</v>
      </c>
      <c r="Z2251">
        <v>0</v>
      </c>
      <c r="AA2251">
        <v>389</v>
      </c>
      <c r="AB2251">
        <v>10107</v>
      </c>
      <c r="AC2251" t="s">
        <v>46</v>
      </c>
    </row>
    <row r="2252" spans="1:29" x14ac:dyDescent="0.3">
      <c r="A2252" s="1" t="s">
        <v>29</v>
      </c>
      <c r="B2252" t="s">
        <v>541</v>
      </c>
      <c r="C2252" t="s">
        <v>557</v>
      </c>
      <c r="D2252" t="s">
        <v>119</v>
      </c>
      <c r="E2252">
        <v>5</v>
      </c>
      <c r="F2252" t="s">
        <v>221</v>
      </c>
      <c r="G2252" t="s">
        <v>882</v>
      </c>
      <c r="H2252" t="s">
        <v>79</v>
      </c>
      <c r="I2252" t="s">
        <v>565</v>
      </c>
      <c r="J2252" t="s">
        <v>3802</v>
      </c>
      <c r="K2252" t="s">
        <v>6278</v>
      </c>
      <c r="L2252" t="s">
        <v>6279</v>
      </c>
      <c r="M2252" t="s">
        <v>546</v>
      </c>
      <c r="N2252" t="s">
        <v>40</v>
      </c>
      <c r="O2252">
        <v>7954</v>
      </c>
      <c r="P2252">
        <v>12450</v>
      </c>
      <c r="Q2252" t="s">
        <v>59</v>
      </c>
      <c r="R2252">
        <v>31</v>
      </c>
      <c r="S2252" s="2">
        <v>44453</v>
      </c>
      <c r="T2252" t="s">
        <v>42</v>
      </c>
      <c r="U2252">
        <v>30932</v>
      </c>
      <c r="V2252" t="s">
        <v>85</v>
      </c>
      <c r="W2252">
        <v>731</v>
      </c>
      <c r="X2252" t="s">
        <v>44</v>
      </c>
      <c r="Y2252" t="s">
        <v>72</v>
      </c>
      <c r="Z2252">
        <v>0</v>
      </c>
      <c r="AA2252">
        <v>253</v>
      </c>
      <c r="AB2252">
        <v>9733</v>
      </c>
      <c r="AC2252" t="s">
        <v>73</v>
      </c>
    </row>
    <row r="2253" spans="1:29" x14ac:dyDescent="0.3">
      <c r="A2253" s="1" t="s">
        <v>29</v>
      </c>
      <c r="B2253" t="s">
        <v>327</v>
      </c>
      <c r="C2253" t="s">
        <v>3998</v>
      </c>
      <c r="D2253" t="s">
        <v>352</v>
      </c>
      <c r="E2253">
        <v>3</v>
      </c>
      <c r="F2253" t="s">
        <v>186</v>
      </c>
      <c r="G2253" t="s">
        <v>1504</v>
      </c>
      <c r="H2253" t="s">
        <v>35</v>
      </c>
      <c r="I2253" t="s">
        <v>1985</v>
      </c>
      <c r="J2253" t="s">
        <v>936</v>
      </c>
      <c r="K2253" t="s">
        <v>6280</v>
      </c>
      <c r="L2253" t="s">
        <v>6281</v>
      </c>
      <c r="M2253" t="s">
        <v>333</v>
      </c>
      <c r="N2253" t="s">
        <v>84</v>
      </c>
      <c r="O2253">
        <v>28443</v>
      </c>
      <c r="P2253">
        <v>31083</v>
      </c>
      <c r="Q2253" t="s">
        <v>59</v>
      </c>
      <c r="R2253">
        <v>310</v>
      </c>
      <c r="S2253" s="2">
        <v>44631</v>
      </c>
      <c r="T2253" s="2">
        <v>44636</v>
      </c>
      <c r="U2253">
        <v>6250</v>
      </c>
      <c r="V2253" t="s">
        <v>71</v>
      </c>
      <c r="W2253">
        <v>549</v>
      </c>
      <c r="X2253" t="s">
        <v>60</v>
      </c>
      <c r="Y2253" t="s">
        <v>45</v>
      </c>
      <c r="Z2253">
        <v>0</v>
      </c>
      <c r="AA2253">
        <v>72</v>
      </c>
      <c r="AB2253">
        <v>29559</v>
      </c>
      <c r="AC2253" t="s">
        <v>46</v>
      </c>
    </row>
    <row r="2254" spans="1:29" x14ac:dyDescent="0.3">
      <c r="A2254" s="1" t="s">
        <v>29</v>
      </c>
      <c r="B2254" t="s">
        <v>363</v>
      </c>
      <c r="C2254" t="s">
        <v>4659</v>
      </c>
      <c r="D2254" t="s">
        <v>178</v>
      </c>
      <c r="E2254">
        <v>2</v>
      </c>
      <c r="F2254" t="s">
        <v>120</v>
      </c>
      <c r="G2254" t="s">
        <v>329</v>
      </c>
      <c r="H2254" t="s">
        <v>79</v>
      </c>
      <c r="I2254" t="s">
        <v>1351</v>
      </c>
      <c r="J2254" t="s">
        <v>2844</v>
      </c>
      <c r="K2254" t="s">
        <v>6282</v>
      </c>
      <c r="L2254" t="s">
        <v>6283</v>
      </c>
      <c r="M2254" t="s">
        <v>369</v>
      </c>
      <c r="N2254" t="s">
        <v>94</v>
      </c>
      <c r="O2254">
        <v>10807</v>
      </c>
      <c r="P2254">
        <v>15743</v>
      </c>
      <c r="Q2254" t="s">
        <v>41</v>
      </c>
      <c r="R2254">
        <v>731</v>
      </c>
      <c r="S2254" s="2">
        <v>44572</v>
      </c>
      <c r="T2254" t="s">
        <v>42</v>
      </c>
      <c r="U2254">
        <v>0</v>
      </c>
      <c r="V2254" t="s">
        <v>85</v>
      </c>
      <c r="W2254">
        <v>805</v>
      </c>
      <c r="X2254" t="s">
        <v>44</v>
      </c>
      <c r="Y2254" t="s">
        <v>45</v>
      </c>
      <c r="Z2254">
        <v>0</v>
      </c>
      <c r="AA2254">
        <v>912</v>
      </c>
      <c r="AB2254">
        <v>15336</v>
      </c>
      <c r="AC2254" t="s">
        <v>107</v>
      </c>
    </row>
    <row r="2255" spans="1:29" x14ac:dyDescent="0.3">
      <c r="A2255" s="1" t="s">
        <v>47</v>
      </c>
      <c r="B2255" t="s">
        <v>145</v>
      </c>
      <c r="C2255" t="s">
        <v>1527</v>
      </c>
      <c r="D2255" t="s">
        <v>32</v>
      </c>
      <c r="E2255">
        <v>3</v>
      </c>
      <c r="F2255" t="s">
        <v>77</v>
      </c>
      <c r="G2255" t="s">
        <v>980</v>
      </c>
      <c r="H2255" t="s">
        <v>79</v>
      </c>
      <c r="I2255" t="s">
        <v>716</v>
      </c>
      <c r="J2255" t="s">
        <v>337</v>
      </c>
      <c r="K2255" t="s">
        <v>6284</v>
      </c>
      <c r="L2255" t="s">
        <v>6285</v>
      </c>
      <c r="M2255" t="s">
        <v>449</v>
      </c>
      <c r="N2255" t="s">
        <v>84</v>
      </c>
      <c r="O2255">
        <v>23956</v>
      </c>
      <c r="P2255">
        <v>27412</v>
      </c>
      <c r="Q2255" t="s">
        <v>95</v>
      </c>
      <c r="R2255">
        <v>497</v>
      </c>
      <c r="S2255" s="2">
        <v>44718</v>
      </c>
      <c r="T2255" s="2">
        <v>44719</v>
      </c>
      <c r="U2255">
        <v>0</v>
      </c>
      <c r="V2255" t="s">
        <v>71</v>
      </c>
      <c r="W2255">
        <v>527</v>
      </c>
      <c r="X2255" t="s">
        <v>60</v>
      </c>
      <c r="Y2255" t="s">
        <v>45</v>
      </c>
      <c r="Z2255">
        <v>0</v>
      </c>
      <c r="AA2255">
        <v>821</v>
      </c>
      <c r="AB2255">
        <v>26910</v>
      </c>
      <c r="AC2255" t="s">
        <v>73</v>
      </c>
    </row>
    <row r="2256" spans="1:29" x14ac:dyDescent="0.3">
      <c r="A2256" s="1" t="s">
        <v>29</v>
      </c>
      <c r="B2256" t="s">
        <v>228</v>
      </c>
      <c r="C2256" t="s">
        <v>2333</v>
      </c>
      <c r="D2256" t="s">
        <v>352</v>
      </c>
      <c r="E2256">
        <v>2</v>
      </c>
      <c r="F2256" t="s">
        <v>77</v>
      </c>
      <c r="G2256" t="s">
        <v>147</v>
      </c>
      <c r="H2256" t="s">
        <v>79</v>
      </c>
      <c r="I2256" t="s">
        <v>140</v>
      </c>
      <c r="J2256" t="s">
        <v>6286</v>
      </c>
      <c r="K2256" t="s">
        <v>6287</v>
      </c>
      <c r="L2256" t="s">
        <v>6288</v>
      </c>
      <c r="M2256" t="s">
        <v>852</v>
      </c>
      <c r="N2256" t="s">
        <v>84</v>
      </c>
      <c r="O2256">
        <v>2911</v>
      </c>
      <c r="P2256">
        <v>7353</v>
      </c>
      <c r="Q2256" t="s">
        <v>59</v>
      </c>
      <c r="R2256">
        <v>730</v>
      </c>
      <c r="S2256" s="2">
        <v>44935</v>
      </c>
      <c r="T2256" t="s">
        <v>42</v>
      </c>
      <c r="U2256">
        <v>39965</v>
      </c>
      <c r="V2256" t="s">
        <v>43</v>
      </c>
      <c r="W2256">
        <v>468</v>
      </c>
      <c r="X2256" t="s">
        <v>44</v>
      </c>
      <c r="Y2256" t="s">
        <v>72</v>
      </c>
      <c r="Z2256">
        <v>0</v>
      </c>
      <c r="AA2256">
        <v>972</v>
      </c>
      <c r="AB2256">
        <v>4706</v>
      </c>
      <c r="AC2256" t="s">
        <v>107</v>
      </c>
    </row>
    <row r="2257" spans="1:29" x14ac:dyDescent="0.3">
      <c r="A2257" s="1" t="s">
        <v>47</v>
      </c>
      <c r="B2257" t="s">
        <v>592</v>
      </c>
      <c r="C2257" t="s">
        <v>2536</v>
      </c>
      <c r="D2257" t="s">
        <v>178</v>
      </c>
      <c r="E2257">
        <v>5</v>
      </c>
      <c r="F2257" t="s">
        <v>120</v>
      </c>
      <c r="G2257" t="s">
        <v>820</v>
      </c>
      <c r="H2257" t="s">
        <v>35</v>
      </c>
      <c r="I2257" t="s">
        <v>4737</v>
      </c>
      <c r="J2257" t="s">
        <v>560</v>
      </c>
      <c r="K2257" t="s">
        <v>6289</v>
      </c>
      <c r="L2257" t="s">
        <v>6290</v>
      </c>
      <c r="M2257" t="s">
        <v>1948</v>
      </c>
      <c r="N2257" t="s">
        <v>94</v>
      </c>
      <c r="O2257">
        <v>17063</v>
      </c>
      <c r="P2257">
        <v>21069</v>
      </c>
      <c r="Q2257" t="s">
        <v>41</v>
      </c>
      <c r="R2257">
        <v>272</v>
      </c>
      <c r="S2257" s="2">
        <v>44896</v>
      </c>
      <c r="T2257" s="2">
        <v>44897</v>
      </c>
      <c r="U2257">
        <v>0</v>
      </c>
      <c r="V2257" t="s">
        <v>85</v>
      </c>
      <c r="W2257">
        <v>671</v>
      </c>
      <c r="X2257" t="s">
        <v>60</v>
      </c>
      <c r="Y2257" t="s">
        <v>72</v>
      </c>
      <c r="Z2257">
        <v>0</v>
      </c>
      <c r="AA2257">
        <v>370</v>
      </c>
      <c r="AB2257">
        <v>20839</v>
      </c>
      <c r="AC2257" t="s">
        <v>107</v>
      </c>
    </row>
    <row r="2258" spans="1:29" x14ac:dyDescent="0.3">
      <c r="A2258" s="1" t="s">
        <v>29</v>
      </c>
      <c r="B2258" t="s">
        <v>541</v>
      </c>
      <c r="C2258" t="s">
        <v>3324</v>
      </c>
      <c r="D2258" t="s">
        <v>76</v>
      </c>
      <c r="E2258">
        <v>5</v>
      </c>
      <c r="F2258" t="s">
        <v>33</v>
      </c>
      <c r="G2258" t="s">
        <v>139</v>
      </c>
      <c r="H2258" t="s">
        <v>35</v>
      </c>
      <c r="I2258" t="s">
        <v>756</v>
      </c>
      <c r="J2258" t="s">
        <v>6291</v>
      </c>
      <c r="K2258" s="3" t="s">
        <v>6292</v>
      </c>
      <c r="L2258" t="s">
        <v>6293</v>
      </c>
      <c r="M2258" t="s">
        <v>1715</v>
      </c>
      <c r="N2258" t="s">
        <v>94</v>
      </c>
      <c r="O2258">
        <v>12278</v>
      </c>
      <c r="P2258">
        <v>15229</v>
      </c>
      <c r="Q2258" t="s">
        <v>59</v>
      </c>
      <c r="R2258">
        <v>796</v>
      </c>
      <c r="S2258" s="2">
        <v>45135</v>
      </c>
      <c r="T2258" s="2">
        <v>45155</v>
      </c>
      <c r="U2258">
        <v>28510</v>
      </c>
      <c r="V2258" t="s">
        <v>43</v>
      </c>
      <c r="W2258">
        <v>762</v>
      </c>
      <c r="X2258" t="s">
        <v>60</v>
      </c>
      <c r="Y2258" t="s">
        <v>72</v>
      </c>
      <c r="Z2258">
        <v>0</v>
      </c>
      <c r="AA2258">
        <v>188</v>
      </c>
      <c r="AB2258">
        <v>15090</v>
      </c>
      <c r="AC2258" t="s">
        <v>73</v>
      </c>
    </row>
    <row r="2259" spans="1:29" x14ac:dyDescent="0.3">
      <c r="A2259" s="1" t="s">
        <v>29</v>
      </c>
      <c r="B2259" t="s">
        <v>30</v>
      </c>
      <c r="C2259" t="s">
        <v>1034</v>
      </c>
      <c r="D2259" t="s">
        <v>352</v>
      </c>
      <c r="E2259">
        <v>5</v>
      </c>
      <c r="F2259" t="s">
        <v>186</v>
      </c>
      <c r="G2259" t="s">
        <v>1504</v>
      </c>
      <c r="H2259" t="s">
        <v>79</v>
      </c>
      <c r="I2259" t="s">
        <v>580</v>
      </c>
      <c r="J2259" t="s">
        <v>3789</v>
      </c>
      <c r="K2259" t="s">
        <v>6294</v>
      </c>
      <c r="L2259" t="s">
        <v>6295</v>
      </c>
      <c r="M2259" t="s">
        <v>3066</v>
      </c>
      <c r="N2259" t="s">
        <v>58</v>
      </c>
      <c r="O2259">
        <v>29878</v>
      </c>
      <c r="P2259">
        <v>34560</v>
      </c>
      <c r="Q2259" t="s">
        <v>95</v>
      </c>
      <c r="R2259">
        <v>598</v>
      </c>
      <c r="S2259" s="2">
        <v>44357</v>
      </c>
      <c r="T2259" t="s">
        <v>42</v>
      </c>
      <c r="U2259">
        <v>0</v>
      </c>
      <c r="V2259" t="s">
        <v>106</v>
      </c>
      <c r="W2259">
        <v>533</v>
      </c>
      <c r="X2259" t="s">
        <v>44</v>
      </c>
      <c r="Y2259" t="s">
        <v>72</v>
      </c>
      <c r="Z2259">
        <v>4049</v>
      </c>
      <c r="AA2259">
        <v>543</v>
      </c>
      <c r="AB2259">
        <v>29928</v>
      </c>
      <c r="AC2259" t="s">
        <v>46</v>
      </c>
    </row>
    <row r="2260" spans="1:29" x14ac:dyDescent="0.3">
      <c r="A2260" s="1" t="s">
        <v>29</v>
      </c>
      <c r="B2260" t="s">
        <v>393</v>
      </c>
      <c r="C2260" t="s">
        <v>5713</v>
      </c>
      <c r="D2260" t="s">
        <v>98</v>
      </c>
      <c r="E2260">
        <v>5</v>
      </c>
      <c r="F2260" t="s">
        <v>129</v>
      </c>
      <c r="G2260" t="s">
        <v>574</v>
      </c>
      <c r="H2260" t="s">
        <v>35</v>
      </c>
      <c r="I2260" t="s">
        <v>1553</v>
      </c>
      <c r="J2260" t="s">
        <v>491</v>
      </c>
      <c r="K2260" t="s">
        <v>6296</v>
      </c>
      <c r="L2260" t="s">
        <v>6297</v>
      </c>
      <c r="M2260" t="s">
        <v>603</v>
      </c>
      <c r="N2260" t="s">
        <v>84</v>
      </c>
      <c r="O2260">
        <v>13747</v>
      </c>
      <c r="P2260">
        <v>15902</v>
      </c>
      <c r="Q2260" t="s">
        <v>95</v>
      </c>
      <c r="R2260">
        <v>458</v>
      </c>
      <c r="S2260" s="2">
        <v>45295</v>
      </c>
      <c r="T2260" t="s">
        <v>42</v>
      </c>
      <c r="U2260">
        <v>0</v>
      </c>
      <c r="V2260" t="s">
        <v>71</v>
      </c>
      <c r="W2260">
        <v>451</v>
      </c>
      <c r="X2260" t="s">
        <v>44</v>
      </c>
      <c r="Y2260" t="s">
        <v>72</v>
      </c>
      <c r="Z2260">
        <v>0</v>
      </c>
      <c r="AA2260">
        <v>831</v>
      </c>
      <c r="AB2260">
        <v>14179</v>
      </c>
      <c r="AC2260" t="s">
        <v>73</v>
      </c>
    </row>
    <row r="2261" spans="1:29" x14ac:dyDescent="0.3">
      <c r="A2261" s="1" t="s">
        <v>47</v>
      </c>
      <c r="B2261" t="s">
        <v>136</v>
      </c>
      <c r="C2261" t="s">
        <v>1124</v>
      </c>
      <c r="D2261" t="s">
        <v>76</v>
      </c>
      <c r="E2261">
        <v>5</v>
      </c>
      <c r="F2261" t="s">
        <v>186</v>
      </c>
      <c r="G2261" t="s">
        <v>187</v>
      </c>
      <c r="H2261" t="s">
        <v>79</v>
      </c>
      <c r="I2261" t="s">
        <v>906</v>
      </c>
      <c r="J2261" t="s">
        <v>80</v>
      </c>
      <c r="K2261" t="s">
        <v>6298</v>
      </c>
      <c r="L2261" t="s">
        <v>6299</v>
      </c>
      <c r="M2261" t="s">
        <v>207</v>
      </c>
      <c r="N2261" t="s">
        <v>40</v>
      </c>
      <c r="O2261">
        <v>27751</v>
      </c>
      <c r="P2261">
        <v>32501</v>
      </c>
      <c r="Q2261" t="s">
        <v>59</v>
      </c>
      <c r="R2261">
        <v>443</v>
      </c>
      <c r="S2261" s="2">
        <v>45124</v>
      </c>
      <c r="T2261" t="s">
        <v>42</v>
      </c>
      <c r="U2261">
        <v>45856</v>
      </c>
      <c r="V2261" t="s">
        <v>85</v>
      </c>
      <c r="W2261">
        <v>593</v>
      </c>
      <c r="X2261" t="s">
        <v>44</v>
      </c>
      <c r="Y2261" t="s">
        <v>45</v>
      </c>
      <c r="Z2261">
        <v>0</v>
      </c>
      <c r="AA2261">
        <v>601</v>
      </c>
      <c r="AB2261">
        <v>28867</v>
      </c>
      <c r="AC2261" t="s">
        <v>73</v>
      </c>
    </row>
    <row r="2262" spans="1:29" x14ac:dyDescent="0.3">
      <c r="A2262" s="1" t="s">
        <v>29</v>
      </c>
      <c r="B2262" t="s">
        <v>62</v>
      </c>
      <c r="C2262" t="s">
        <v>2021</v>
      </c>
      <c r="D2262" t="s">
        <v>178</v>
      </c>
      <c r="E2262">
        <v>5</v>
      </c>
      <c r="F2262" t="s">
        <v>221</v>
      </c>
      <c r="G2262" t="s">
        <v>1096</v>
      </c>
      <c r="H2262" t="s">
        <v>79</v>
      </c>
      <c r="I2262" t="s">
        <v>756</v>
      </c>
      <c r="J2262" t="s">
        <v>890</v>
      </c>
      <c r="K2262" t="s">
        <v>6300</v>
      </c>
      <c r="L2262" t="s">
        <v>6301</v>
      </c>
      <c r="M2262" t="s">
        <v>1976</v>
      </c>
      <c r="N2262" t="s">
        <v>84</v>
      </c>
      <c r="O2262">
        <v>10764</v>
      </c>
      <c r="P2262">
        <v>14477</v>
      </c>
      <c r="Q2262" t="s">
        <v>41</v>
      </c>
      <c r="R2262">
        <v>42</v>
      </c>
      <c r="S2262" s="2">
        <v>44616</v>
      </c>
      <c r="T2262" s="2">
        <v>44632</v>
      </c>
      <c r="U2262">
        <v>0</v>
      </c>
      <c r="V2262" t="s">
        <v>71</v>
      </c>
      <c r="W2262">
        <v>409</v>
      </c>
      <c r="X2262" t="s">
        <v>60</v>
      </c>
      <c r="Y2262" t="s">
        <v>61</v>
      </c>
      <c r="Z2262">
        <v>0</v>
      </c>
      <c r="AA2262">
        <v>360</v>
      </c>
      <c r="AB2262">
        <v>12979</v>
      </c>
      <c r="AC2262" t="s">
        <v>107</v>
      </c>
    </row>
    <row r="2263" spans="1:29" x14ac:dyDescent="0.3">
      <c r="A2263" s="1" t="s">
        <v>29</v>
      </c>
      <c r="B2263" t="s">
        <v>86</v>
      </c>
      <c r="C2263" t="s">
        <v>2143</v>
      </c>
      <c r="D2263" t="s">
        <v>98</v>
      </c>
      <c r="E2263">
        <v>8</v>
      </c>
      <c r="F2263" t="s">
        <v>186</v>
      </c>
      <c r="G2263" t="s">
        <v>620</v>
      </c>
      <c r="H2263" t="s">
        <v>79</v>
      </c>
      <c r="I2263" t="s">
        <v>2855</v>
      </c>
      <c r="J2263" t="s">
        <v>6302</v>
      </c>
      <c r="K2263" t="s">
        <v>6303</v>
      </c>
      <c r="L2263" t="s">
        <v>6304</v>
      </c>
      <c r="M2263" t="s">
        <v>1691</v>
      </c>
      <c r="N2263" t="s">
        <v>58</v>
      </c>
      <c r="O2263">
        <v>28508</v>
      </c>
      <c r="P2263">
        <v>31212</v>
      </c>
      <c r="Q2263" t="s">
        <v>59</v>
      </c>
      <c r="R2263">
        <v>215</v>
      </c>
      <c r="S2263" s="2">
        <v>44608</v>
      </c>
      <c r="T2263" s="2">
        <v>44630</v>
      </c>
      <c r="U2263">
        <v>34234</v>
      </c>
      <c r="V2263" t="s">
        <v>106</v>
      </c>
      <c r="W2263">
        <v>655</v>
      </c>
      <c r="X2263" t="s">
        <v>60</v>
      </c>
      <c r="Y2263" t="s">
        <v>72</v>
      </c>
      <c r="Z2263">
        <v>1304</v>
      </c>
      <c r="AA2263">
        <v>970</v>
      </c>
      <c r="AB2263">
        <v>28997</v>
      </c>
      <c r="AC2263" t="s">
        <v>46</v>
      </c>
    </row>
    <row r="2264" spans="1:29" x14ac:dyDescent="0.3">
      <c r="A2264" s="1" t="s">
        <v>29</v>
      </c>
      <c r="B2264" t="s">
        <v>30</v>
      </c>
      <c r="C2264" t="s">
        <v>1393</v>
      </c>
      <c r="D2264" t="s">
        <v>98</v>
      </c>
      <c r="E2264">
        <v>10</v>
      </c>
      <c r="F2264" t="s">
        <v>129</v>
      </c>
      <c r="G2264" t="s">
        <v>700</v>
      </c>
      <c r="H2264" t="s">
        <v>79</v>
      </c>
      <c r="I2264" t="s">
        <v>6305</v>
      </c>
      <c r="J2264" t="s">
        <v>6306</v>
      </c>
      <c r="K2264" t="s">
        <v>6307</v>
      </c>
      <c r="L2264" t="s">
        <v>6308</v>
      </c>
      <c r="M2264" t="s">
        <v>1307</v>
      </c>
      <c r="N2264" t="s">
        <v>58</v>
      </c>
      <c r="O2264">
        <v>3272</v>
      </c>
      <c r="P2264">
        <v>6101</v>
      </c>
      <c r="Q2264" t="s">
        <v>41</v>
      </c>
      <c r="R2264">
        <v>597</v>
      </c>
      <c r="S2264" s="2">
        <v>45169</v>
      </c>
      <c r="T2264" s="2">
        <v>45178</v>
      </c>
      <c r="U2264">
        <v>0</v>
      </c>
      <c r="V2264" t="s">
        <v>43</v>
      </c>
      <c r="W2264">
        <v>518</v>
      </c>
      <c r="X2264" t="s">
        <v>60</v>
      </c>
      <c r="Y2264" t="s">
        <v>61</v>
      </c>
      <c r="Z2264">
        <v>1699</v>
      </c>
      <c r="AA2264">
        <v>918</v>
      </c>
      <c r="AB2264">
        <v>3451</v>
      </c>
      <c r="AC2264" t="s">
        <v>73</v>
      </c>
    </row>
    <row r="2265" spans="1:29" x14ac:dyDescent="0.3">
      <c r="A2265" s="1" t="s">
        <v>29</v>
      </c>
      <c r="B2265" t="s">
        <v>393</v>
      </c>
      <c r="C2265" t="s">
        <v>609</v>
      </c>
      <c r="D2265" t="s">
        <v>169</v>
      </c>
      <c r="E2265">
        <v>3</v>
      </c>
      <c r="F2265" t="s">
        <v>99</v>
      </c>
      <c r="G2265" t="s">
        <v>558</v>
      </c>
      <c r="H2265" t="s">
        <v>79</v>
      </c>
      <c r="I2265" t="s">
        <v>292</v>
      </c>
      <c r="J2265" t="s">
        <v>323</v>
      </c>
      <c r="K2265" t="s">
        <v>6309</v>
      </c>
      <c r="L2265" t="s">
        <v>6310</v>
      </c>
      <c r="M2265" t="s">
        <v>399</v>
      </c>
      <c r="N2265" t="s">
        <v>94</v>
      </c>
      <c r="O2265">
        <v>12490</v>
      </c>
      <c r="P2265">
        <v>15507</v>
      </c>
      <c r="Q2265" t="s">
        <v>59</v>
      </c>
      <c r="R2265">
        <v>548</v>
      </c>
      <c r="S2265" s="2">
        <v>45131</v>
      </c>
      <c r="T2265" t="s">
        <v>42</v>
      </c>
      <c r="U2265">
        <v>31071</v>
      </c>
      <c r="V2265" t="s">
        <v>85</v>
      </c>
      <c r="W2265">
        <v>702</v>
      </c>
      <c r="X2265" t="s">
        <v>44</v>
      </c>
      <c r="Y2265" t="s">
        <v>61</v>
      </c>
      <c r="Z2265">
        <v>0</v>
      </c>
      <c r="AA2265">
        <v>92</v>
      </c>
      <c r="AB2265">
        <v>14570</v>
      </c>
      <c r="AC2265" t="s">
        <v>73</v>
      </c>
    </row>
    <row r="2266" spans="1:29" x14ac:dyDescent="0.3">
      <c r="A2266" s="1" t="s">
        <v>47</v>
      </c>
      <c r="B2266" t="s">
        <v>153</v>
      </c>
      <c r="C2266" t="s">
        <v>4284</v>
      </c>
      <c r="D2266" t="s">
        <v>98</v>
      </c>
      <c r="E2266">
        <v>9</v>
      </c>
      <c r="F2266" t="s">
        <v>271</v>
      </c>
      <c r="G2266" t="s">
        <v>1060</v>
      </c>
      <c r="H2266" t="s">
        <v>35</v>
      </c>
      <c r="I2266" t="s">
        <v>1229</v>
      </c>
      <c r="J2266" t="s">
        <v>305</v>
      </c>
      <c r="K2266" t="s">
        <v>6311</v>
      </c>
      <c r="L2266" t="s">
        <v>6312</v>
      </c>
      <c r="M2266" t="s">
        <v>860</v>
      </c>
      <c r="N2266" t="s">
        <v>58</v>
      </c>
      <c r="O2266">
        <v>17349</v>
      </c>
      <c r="P2266">
        <v>22205</v>
      </c>
      <c r="Q2266" t="s">
        <v>59</v>
      </c>
      <c r="R2266">
        <v>450</v>
      </c>
      <c r="S2266" s="2">
        <v>44400</v>
      </c>
      <c r="T2266" t="s">
        <v>42</v>
      </c>
      <c r="U2266">
        <v>44808</v>
      </c>
      <c r="V2266" t="s">
        <v>106</v>
      </c>
      <c r="W2266">
        <v>765</v>
      </c>
      <c r="X2266" t="s">
        <v>44</v>
      </c>
      <c r="Y2266" t="s">
        <v>72</v>
      </c>
      <c r="Z2266">
        <v>1436</v>
      </c>
      <c r="AA2266">
        <v>357</v>
      </c>
      <c r="AB2266">
        <v>21701</v>
      </c>
      <c r="AC2266" t="s">
        <v>107</v>
      </c>
    </row>
    <row r="2267" spans="1:29" x14ac:dyDescent="0.3">
      <c r="A2267" s="1" t="s">
        <v>29</v>
      </c>
      <c r="B2267" t="s">
        <v>74</v>
      </c>
      <c r="C2267" t="s">
        <v>1548</v>
      </c>
      <c r="D2267" t="s">
        <v>178</v>
      </c>
      <c r="E2267">
        <v>2</v>
      </c>
      <c r="F2267" t="s">
        <v>77</v>
      </c>
      <c r="G2267" t="s">
        <v>440</v>
      </c>
      <c r="H2267" t="s">
        <v>79</v>
      </c>
      <c r="I2267" t="s">
        <v>1379</v>
      </c>
      <c r="J2267" t="s">
        <v>157</v>
      </c>
      <c r="K2267" t="s">
        <v>6313</v>
      </c>
      <c r="L2267" t="s">
        <v>6314</v>
      </c>
      <c r="M2267" t="s">
        <v>836</v>
      </c>
      <c r="N2267" t="s">
        <v>40</v>
      </c>
      <c r="O2267">
        <v>16274</v>
      </c>
      <c r="P2267">
        <v>18584</v>
      </c>
      <c r="Q2267" t="s">
        <v>41</v>
      </c>
      <c r="R2267">
        <v>493</v>
      </c>
      <c r="S2267" s="2">
        <v>44359</v>
      </c>
      <c r="T2267" s="2">
        <v>44380</v>
      </c>
      <c r="U2267">
        <v>0</v>
      </c>
      <c r="V2267" t="s">
        <v>106</v>
      </c>
      <c r="W2267">
        <v>592</v>
      </c>
      <c r="X2267" t="s">
        <v>60</v>
      </c>
      <c r="Y2267" t="s">
        <v>72</v>
      </c>
      <c r="Z2267">
        <v>0</v>
      </c>
      <c r="AA2267">
        <v>483</v>
      </c>
      <c r="AB2267">
        <v>17159</v>
      </c>
      <c r="AC2267" t="s">
        <v>73</v>
      </c>
    </row>
    <row r="2268" spans="1:29" x14ac:dyDescent="0.3">
      <c r="A2268" s="1" t="s">
        <v>47</v>
      </c>
      <c r="B2268" t="s">
        <v>117</v>
      </c>
      <c r="C2268" t="s">
        <v>976</v>
      </c>
      <c r="D2268" t="s">
        <v>110</v>
      </c>
      <c r="E2268">
        <v>1</v>
      </c>
      <c r="F2268" t="s">
        <v>77</v>
      </c>
      <c r="G2268" t="s">
        <v>365</v>
      </c>
      <c r="H2268" t="s">
        <v>79</v>
      </c>
      <c r="I2268" t="s">
        <v>140</v>
      </c>
      <c r="J2268" t="s">
        <v>476</v>
      </c>
      <c r="K2268" t="s">
        <v>6315</v>
      </c>
      <c r="L2268" t="s">
        <v>6316</v>
      </c>
      <c r="M2268" t="s">
        <v>248</v>
      </c>
      <c r="N2268" t="s">
        <v>40</v>
      </c>
      <c r="O2268">
        <v>19729</v>
      </c>
      <c r="P2268">
        <v>23898</v>
      </c>
      <c r="Q2268" t="s">
        <v>41</v>
      </c>
      <c r="R2268">
        <v>389</v>
      </c>
      <c r="S2268" s="2">
        <v>44307</v>
      </c>
      <c r="T2268" t="s">
        <v>42</v>
      </c>
      <c r="U2268">
        <v>0</v>
      </c>
      <c r="V2268" t="s">
        <v>71</v>
      </c>
      <c r="W2268">
        <v>541</v>
      </c>
      <c r="X2268" t="s">
        <v>44</v>
      </c>
      <c r="Y2268" t="s">
        <v>61</v>
      </c>
      <c r="Z2268">
        <v>0</v>
      </c>
      <c r="AA2268">
        <v>89</v>
      </c>
      <c r="AB2268">
        <v>21263</v>
      </c>
      <c r="AC2268" t="s">
        <v>107</v>
      </c>
    </row>
    <row r="2269" spans="1:29" x14ac:dyDescent="0.3">
      <c r="A2269" s="1" t="s">
        <v>47</v>
      </c>
      <c r="B2269" t="s">
        <v>145</v>
      </c>
      <c r="C2269" t="s">
        <v>688</v>
      </c>
      <c r="D2269" t="s">
        <v>98</v>
      </c>
      <c r="E2269">
        <v>4</v>
      </c>
      <c r="F2269" t="s">
        <v>77</v>
      </c>
      <c r="G2269" t="s">
        <v>1221</v>
      </c>
      <c r="H2269" t="s">
        <v>35</v>
      </c>
      <c r="I2269" t="s">
        <v>803</v>
      </c>
      <c r="J2269" t="s">
        <v>6317</v>
      </c>
      <c r="K2269" t="s">
        <v>6318</v>
      </c>
      <c r="L2269" t="s">
        <v>6319</v>
      </c>
      <c r="M2269" t="s">
        <v>533</v>
      </c>
      <c r="N2269" t="s">
        <v>94</v>
      </c>
      <c r="O2269">
        <v>13981</v>
      </c>
      <c r="P2269">
        <v>17192</v>
      </c>
      <c r="Q2269" t="s">
        <v>41</v>
      </c>
      <c r="R2269">
        <v>883</v>
      </c>
      <c r="S2269" s="2">
        <v>44295</v>
      </c>
      <c r="T2269" s="2">
        <v>44297</v>
      </c>
      <c r="U2269">
        <v>0</v>
      </c>
      <c r="V2269" t="s">
        <v>71</v>
      </c>
      <c r="W2269">
        <v>504</v>
      </c>
      <c r="X2269" t="s">
        <v>60</v>
      </c>
      <c r="Y2269" t="s">
        <v>72</v>
      </c>
      <c r="Z2269">
        <v>0</v>
      </c>
      <c r="AA2269">
        <v>647</v>
      </c>
      <c r="AB2269">
        <v>14431</v>
      </c>
      <c r="AC2269" t="s">
        <v>46</v>
      </c>
    </row>
    <row r="2270" spans="1:29" x14ac:dyDescent="0.3">
      <c r="A2270" s="1" t="s">
        <v>47</v>
      </c>
      <c r="B2270" t="s">
        <v>136</v>
      </c>
      <c r="C2270" t="s">
        <v>641</v>
      </c>
      <c r="D2270" t="s">
        <v>352</v>
      </c>
      <c r="E2270">
        <v>3</v>
      </c>
      <c r="F2270" t="s">
        <v>64</v>
      </c>
      <c r="G2270" t="s">
        <v>1599</v>
      </c>
      <c r="H2270" t="s">
        <v>79</v>
      </c>
      <c r="I2270" t="s">
        <v>66</v>
      </c>
      <c r="J2270" t="s">
        <v>1865</v>
      </c>
      <c r="K2270">
        <f>1-244-667-2372</f>
        <v>-3282</v>
      </c>
      <c r="L2270" t="s">
        <v>6320</v>
      </c>
      <c r="M2270" t="s">
        <v>207</v>
      </c>
      <c r="N2270" t="s">
        <v>84</v>
      </c>
      <c r="O2270">
        <v>27306</v>
      </c>
      <c r="P2270">
        <v>30728</v>
      </c>
      <c r="Q2270" t="s">
        <v>41</v>
      </c>
      <c r="R2270">
        <v>21</v>
      </c>
      <c r="S2270" s="2">
        <v>45309</v>
      </c>
      <c r="T2270" t="s">
        <v>42</v>
      </c>
      <c r="U2270">
        <v>0</v>
      </c>
      <c r="V2270" t="s">
        <v>43</v>
      </c>
      <c r="W2270">
        <v>632</v>
      </c>
      <c r="X2270" t="s">
        <v>44</v>
      </c>
      <c r="Y2270" t="s">
        <v>45</v>
      </c>
      <c r="Z2270">
        <v>0</v>
      </c>
      <c r="AA2270">
        <v>53</v>
      </c>
      <c r="AB2270">
        <v>29244</v>
      </c>
      <c r="AC2270" t="s">
        <v>73</v>
      </c>
    </row>
    <row r="2271" spans="1:29" x14ac:dyDescent="0.3">
      <c r="A2271" s="1" t="s">
        <v>47</v>
      </c>
      <c r="B2271" t="s">
        <v>145</v>
      </c>
      <c r="C2271" t="s">
        <v>1413</v>
      </c>
      <c r="D2271" t="s">
        <v>110</v>
      </c>
      <c r="E2271">
        <v>8</v>
      </c>
      <c r="F2271" t="s">
        <v>51</v>
      </c>
      <c r="G2271" t="s">
        <v>1075</v>
      </c>
      <c r="H2271" t="s">
        <v>35</v>
      </c>
      <c r="I2271" t="s">
        <v>2513</v>
      </c>
      <c r="J2271" t="s">
        <v>3333</v>
      </c>
      <c r="K2271" t="s">
        <v>6321</v>
      </c>
      <c r="L2271" t="s">
        <v>6322</v>
      </c>
      <c r="M2271" t="s">
        <v>499</v>
      </c>
      <c r="N2271" t="s">
        <v>94</v>
      </c>
      <c r="O2271">
        <v>9292</v>
      </c>
      <c r="P2271">
        <v>12818</v>
      </c>
      <c r="Q2271" t="s">
        <v>95</v>
      </c>
      <c r="R2271">
        <v>456</v>
      </c>
      <c r="S2271" s="2">
        <v>44291</v>
      </c>
      <c r="T2271" t="s">
        <v>42</v>
      </c>
      <c r="U2271">
        <v>0</v>
      </c>
      <c r="V2271" t="s">
        <v>85</v>
      </c>
      <c r="W2271">
        <v>510</v>
      </c>
      <c r="X2271" t="s">
        <v>44</v>
      </c>
      <c r="Y2271" t="s">
        <v>61</v>
      </c>
      <c r="Z2271">
        <v>0</v>
      </c>
      <c r="AA2271">
        <v>650</v>
      </c>
      <c r="AB2271">
        <v>11123</v>
      </c>
      <c r="AC2271" t="s">
        <v>107</v>
      </c>
    </row>
    <row r="2272" spans="1:29" x14ac:dyDescent="0.3">
      <c r="A2272" s="1" t="s">
        <v>47</v>
      </c>
      <c r="B2272" t="s">
        <v>161</v>
      </c>
      <c r="C2272" t="s">
        <v>184</v>
      </c>
      <c r="D2272" t="s">
        <v>169</v>
      </c>
      <c r="E2272">
        <v>3</v>
      </c>
      <c r="F2272" t="s">
        <v>77</v>
      </c>
      <c r="G2272" t="s">
        <v>440</v>
      </c>
      <c r="H2272" t="s">
        <v>79</v>
      </c>
      <c r="I2272" t="s">
        <v>621</v>
      </c>
      <c r="J2272" t="s">
        <v>1377</v>
      </c>
      <c r="K2272">
        <v>4965141126</v>
      </c>
      <c r="L2272" t="s">
        <v>6323</v>
      </c>
      <c r="M2272" t="s">
        <v>2032</v>
      </c>
      <c r="N2272" t="s">
        <v>94</v>
      </c>
      <c r="O2272">
        <v>2962</v>
      </c>
      <c r="P2272">
        <v>6165</v>
      </c>
      <c r="Q2272" t="s">
        <v>95</v>
      </c>
      <c r="R2272">
        <v>71</v>
      </c>
      <c r="S2272" s="2">
        <v>44356</v>
      </c>
      <c r="T2272" s="2">
        <v>44362</v>
      </c>
      <c r="U2272">
        <v>0</v>
      </c>
      <c r="V2272" t="s">
        <v>85</v>
      </c>
      <c r="W2272">
        <v>844</v>
      </c>
      <c r="X2272" t="s">
        <v>60</v>
      </c>
      <c r="Y2272" t="s">
        <v>72</v>
      </c>
      <c r="Z2272">
        <v>0</v>
      </c>
      <c r="AA2272">
        <v>518</v>
      </c>
      <c r="AB2272">
        <v>4809</v>
      </c>
      <c r="AC2272" t="s">
        <v>107</v>
      </c>
    </row>
    <row r="2273" spans="1:29" x14ac:dyDescent="0.3">
      <c r="A2273" s="1" t="s">
        <v>29</v>
      </c>
      <c r="B2273" t="s">
        <v>363</v>
      </c>
      <c r="C2273" t="s">
        <v>4573</v>
      </c>
      <c r="D2273" t="s">
        <v>98</v>
      </c>
      <c r="E2273">
        <v>3</v>
      </c>
      <c r="F2273" t="s">
        <v>64</v>
      </c>
      <c r="G2273" t="s">
        <v>388</v>
      </c>
      <c r="H2273" t="s">
        <v>79</v>
      </c>
      <c r="I2273" t="s">
        <v>507</v>
      </c>
      <c r="J2273" t="s">
        <v>4085</v>
      </c>
      <c r="K2273" t="s">
        <v>6324</v>
      </c>
      <c r="L2273" t="s">
        <v>6325</v>
      </c>
      <c r="M2273" t="s">
        <v>1068</v>
      </c>
      <c r="N2273" t="s">
        <v>58</v>
      </c>
      <c r="O2273">
        <v>8052</v>
      </c>
      <c r="P2273">
        <v>11999</v>
      </c>
      <c r="Q2273" t="s">
        <v>41</v>
      </c>
      <c r="R2273">
        <v>285</v>
      </c>
      <c r="S2273" s="2">
        <v>44747</v>
      </c>
      <c r="T2273" s="2">
        <v>44775</v>
      </c>
      <c r="U2273">
        <v>0</v>
      </c>
      <c r="V2273" t="s">
        <v>85</v>
      </c>
      <c r="W2273">
        <v>604</v>
      </c>
      <c r="X2273" t="s">
        <v>60</v>
      </c>
      <c r="Y2273" t="s">
        <v>61</v>
      </c>
      <c r="Z2273">
        <v>4906</v>
      </c>
      <c r="AA2273">
        <v>239</v>
      </c>
      <c r="AB2273">
        <v>9958</v>
      </c>
      <c r="AC2273" t="s">
        <v>107</v>
      </c>
    </row>
    <row r="2274" spans="1:29" x14ac:dyDescent="0.3">
      <c r="A2274" s="1" t="s">
        <v>29</v>
      </c>
      <c r="B2274" t="s">
        <v>86</v>
      </c>
      <c r="C2274" t="s">
        <v>1363</v>
      </c>
      <c r="D2274" t="s">
        <v>119</v>
      </c>
      <c r="E2274">
        <v>7</v>
      </c>
      <c r="F2274" t="s">
        <v>77</v>
      </c>
      <c r="G2274" t="s">
        <v>202</v>
      </c>
      <c r="H2274" t="s">
        <v>35</v>
      </c>
      <c r="I2274" t="s">
        <v>412</v>
      </c>
      <c r="J2274" t="s">
        <v>122</v>
      </c>
      <c r="K2274">
        <v>1653781899</v>
      </c>
      <c r="L2274" t="s">
        <v>6326</v>
      </c>
      <c r="M2274" t="s">
        <v>677</v>
      </c>
      <c r="N2274" t="s">
        <v>58</v>
      </c>
      <c r="O2274">
        <v>24283</v>
      </c>
      <c r="P2274">
        <v>27443</v>
      </c>
      <c r="Q2274" t="s">
        <v>95</v>
      </c>
      <c r="R2274">
        <v>836</v>
      </c>
      <c r="S2274" s="2">
        <v>44513</v>
      </c>
      <c r="T2274" s="2">
        <v>44540</v>
      </c>
      <c r="U2274">
        <v>0</v>
      </c>
      <c r="V2274" t="s">
        <v>71</v>
      </c>
      <c r="W2274">
        <v>620</v>
      </c>
      <c r="X2274" t="s">
        <v>60</v>
      </c>
      <c r="Y2274" t="s">
        <v>72</v>
      </c>
      <c r="Z2274">
        <v>4100</v>
      </c>
      <c r="AA2274">
        <v>951</v>
      </c>
      <c r="AB2274">
        <v>25660</v>
      </c>
      <c r="AC2274" t="s">
        <v>107</v>
      </c>
    </row>
    <row r="2275" spans="1:29" x14ac:dyDescent="0.3">
      <c r="A2275" s="1" t="s">
        <v>47</v>
      </c>
      <c r="B2275" t="s">
        <v>145</v>
      </c>
      <c r="C2275" t="s">
        <v>528</v>
      </c>
      <c r="D2275" t="s">
        <v>50</v>
      </c>
      <c r="E2275">
        <v>3</v>
      </c>
      <c r="F2275" t="s">
        <v>271</v>
      </c>
      <c r="G2275" t="s">
        <v>272</v>
      </c>
      <c r="H2275" t="s">
        <v>79</v>
      </c>
      <c r="I2275" t="s">
        <v>1857</v>
      </c>
      <c r="J2275" t="s">
        <v>372</v>
      </c>
      <c r="K2275" t="s">
        <v>6327</v>
      </c>
      <c r="L2275" t="s">
        <v>6328</v>
      </c>
      <c r="M2275" t="s">
        <v>152</v>
      </c>
      <c r="N2275" t="s">
        <v>94</v>
      </c>
      <c r="O2275">
        <v>4730</v>
      </c>
      <c r="P2275">
        <v>8672</v>
      </c>
      <c r="Q2275" t="s">
        <v>41</v>
      </c>
      <c r="R2275">
        <v>196</v>
      </c>
      <c r="S2275" s="2">
        <v>44427</v>
      </c>
      <c r="T2275" t="s">
        <v>42</v>
      </c>
      <c r="U2275">
        <v>0</v>
      </c>
      <c r="V2275" t="s">
        <v>106</v>
      </c>
      <c r="W2275">
        <v>785</v>
      </c>
      <c r="X2275" t="s">
        <v>44</v>
      </c>
      <c r="Y2275" t="s">
        <v>61</v>
      </c>
      <c r="Z2275">
        <v>0</v>
      </c>
      <c r="AA2275">
        <v>518</v>
      </c>
      <c r="AB2275">
        <v>5294</v>
      </c>
      <c r="AC2275" t="s">
        <v>46</v>
      </c>
    </row>
    <row r="2276" spans="1:29" x14ac:dyDescent="0.3">
      <c r="A2276" s="1" t="s">
        <v>47</v>
      </c>
      <c r="B2276" t="s">
        <v>136</v>
      </c>
      <c r="C2276" t="s">
        <v>1540</v>
      </c>
      <c r="D2276" t="s">
        <v>110</v>
      </c>
      <c r="E2276">
        <v>6</v>
      </c>
      <c r="F2276" t="s">
        <v>64</v>
      </c>
      <c r="G2276" t="s">
        <v>65</v>
      </c>
      <c r="H2276" t="s">
        <v>79</v>
      </c>
      <c r="I2276" t="s">
        <v>265</v>
      </c>
      <c r="J2276" t="s">
        <v>1466</v>
      </c>
      <c r="K2276" t="s">
        <v>6329</v>
      </c>
      <c r="L2276" t="s">
        <v>6330</v>
      </c>
      <c r="M2276" t="s">
        <v>527</v>
      </c>
      <c r="N2276" t="s">
        <v>40</v>
      </c>
      <c r="O2276">
        <v>25000</v>
      </c>
      <c r="P2276">
        <v>27977</v>
      </c>
      <c r="Q2276" t="s">
        <v>95</v>
      </c>
      <c r="R2276">
        <v>96</v>
      </c>
      <c r="S2276" s="2">
        <v>44365</v>
      </c>
      <c r="T2276" t="s">
        <v>42</v>
      </c>
      <c r="U2276">
        <v>0</v>
      </c>
      <c r="V2276" t="s">
        <v>85</v>
      </c>
      <c r="W2276">
        <v>570</v>
      </c>
      <c r="X2276" t="s">
        <v>44</v>
      </c>
      <c r="Y2276" t="s">
        <v>72</v>
      </c>
      <c r="Z2276">
        <v>0</v>
      </c>
      <c r="AA2276">
        <v>515</v>
      </c>
      <c r="AB2276">
        <v>27869</v>
      </c>
      <c r="AC2276" t="s">
        <v>46</v>
      </c>
    </row>
    <row r="2277" spans="1:29" x14ac:dyDescent="0.3">
      <c r="A2277" s="1" t="s">
        <v>47</v>
      </c>
      <c r="B2277" t="s">
        <v>48</v>
      </c>
      <c r="C2277" t="s">
        <v>2494</v>
      </c>
      <c r="D2277" t="s">
        <v>50</v>
      </c>
      <c r="E2277">
        <v>6</v>
      </c>
      <c r="F2277" t="s">
        <v>129</v>
      </c>
      <c r="G2277" t="s">
        <v>700</v>
      </c>
      <c r="H2277" t="s">
        <v>35</v>
      </c>
      <c r="I2277" t="s">
        <v>1541</v>
      </c>
      <c r="J2277" t="s">
        <v>1106</v>
      </c>
      <c r="K2277" t="s">
        <v>6331</v>
      </c>
      <c r="L2277" t="s">
        <v>6332</v>
      </c>
      <c r="M2277" t="s">
        <v>648</v>
      </c>
      <c r="N2277" t="s">
        <v>84</v>
      </c>
      <c r="O2277">
        <v>9303</v>
      </c>
      <c r="P2277">
        <v>11967</v>
      </c>
      <c r="Q2277" t="s">
        <v>41</v>
      </c>
      <c r="R2277">
        <v>431</v>
      </c>
      <c r="S2277" s="2">
        <v>45315</v>
      </c>
      <c r="T2277" s="2">
        <v>45327</v>
      </c>
      <c r="U2277">
        <v>0</v>
      </c>
      <c r="V2277" t="s">
        <v>43</v>
      </c>
      <c r="W2277">
        <v>612</v>
      </c>
      <c r="X2277" t="s">
        <v>60</v>
      </c>
      <c r="Y2277" t="s">
        <v>45</v>
      </c>
      <c r="Z2277">
        <v>0</v>
      </c>
      <c r="AA2277">
        <v>213</v>
      </c>
      <c r="AB2277">
        <v>9652</v>
      </c>
      <c r="AC2277" t="s">
        <v>46</v>
      </c>
    </row>
    <row r="2278" spans="1:29" x14ac:dyDescent="0.3">
      <c r="A2278" s="1" t="s">
        <v>47</v>
      </c>
      <c r="B2278" t="s">
        <v>117</v>
      </c>
      <c r="C2278" t="s">
        <v>243</v>
      </c>
      <c r="D2278" t="s">
        <v>178</v>
      </c>
      <c r="E2278">
        <v>5</v>
      </c>
      <c r="F2278" t="s">
        <v>120</v>
      </c>
      <c r="G2278" t="s">
        <v>1533</v>
      </c>
      <c r="H2278" t="s">
        <v>79</v>
      </c>
      <c r="I2278" t="s">
        <v>6333</v>
      </c>
      <c r="J2278" t="s">
        <v>2799</v>
      </c>
      <c r="K2278" t="s">
        <v>6334</v>
      </c>
      <c r="L2278" t="s">
        <v>6335</v>
      </c>
      <c r="M2278" t="s">
        <v>925</v>
      </c>
      <c r="N2278" t="s">
        <v>84</v>
      </c>
      <c r="O2278">
        <v>12395</v>
      </c>
      <c r="P2278">
        <v>16901</v>
      </c>
      <c r="Q2278" t="s">
        <v>95</v>
      </c>
      <c r="R2278">
        <v>173</v>
      </c>
      <c r="S2278" s="2">
        <v>45236</v>
      </c>
      <c r="T2278" t="s">
        <v>42</v>
      </c>
      <c r="U2278">
        <v>0</v>
      </c>
      <c r="V2278" t="s">
        <v>85</v>
      </c>
      <c r="W2278">
        <v>806</v>
      </c>
      <c r="X2278" t="s">
        <v>44</v>
      </c>
      <c r="Y2278" t="s">
        <v>45</v>
      </c>
      <c r="Z2278">
        <v>0</v>
      </c>
      <c r="AA2278">
        <v>643</v>
      </c>
      <c r="AB2278">
        <v>14821</v>
      </c>
      <c r="AC2278" t="s">
        <v>107</v>
      </c>
    </row>
    <row r="2279" spans="1:29" x14ac:dyDescent="0.3">
      <c r="A2279" s="1" t="s">
        <v>47</v>
      </c>
      <c r="B2279" t="s">
        <v>234</v>
      </c>
      <c r="C2279" t="s">
        <v>3327</v>
      </c>
      <c r="D2279" t="s">
        <v>138</v>
      </c>
      <c r="E2279">
        <v>2</v>
      </c>
      <c r="F2279" t="s">
        <v>129</v>
      </c>
      <c r="G2279" t="s">
        <v>700</v>
      </c>
      <c r="H2279" t="s">
        <v>35</v>
      </c>
      <c r="I2279" t="s">
        <v>1461</v>
      </c>
      <c r="J2279" t="s">
        <v>2059</v>
      </c>
      <c r="K2279" t="s">
        <v>6336</v>
      </c>
      <c r="L2279" t="s">
        <v>6337</v>
      </c>
      <c r="M2279" t="s">
        <v>746</v>
      </c>
      <c r="N2279" t="s">
        <v>40</v>
      </c>
      <c r="O2279">
        <v>22183</v>
      </c>
      <c r="P2279">
        <v>24450</v>
      </c>
      <c r="Q2279" t="s">
        <v>59</v>
      </c>
      <c r="R2279">
        <v>270</v>
      </c>
      <c r="S2279" s="2">
        <v>45077</v>
      </c>
      <c r="T2279" s="2">
        <v>45106</v>
      </c>
      <c r="U2279">
        <v>20248</v>
      </c>
      <c r="V2279" t="s">
        <v>85</v>
      </c>
      <c r="W2279">
        <v>515</v>
      </c>
      <c r="X2279" t="s">
        <v>60</v>
      </c>
      <c r="Y2279" t="s">
        <v>45</v>
      </c>
      <c r="Z2279">
        <v>0</v>
      </c>
      <c r="AA2279">
        <v>26</v>
      </c>
      <c r="AB2279">
        <v>24194</v>
      </c>
      <c r="AC2279" t="s">
        <v>46</v>
      </c>
    </row>
    <row r="2280" spans="1:29" x14ac:dyDescent="0.3">
      <c r="A2280" s="1" t="s">
        <v>47</v>
      </c>
      <c r="B2280" t="s">
        <v>48</v>
      </c>
      <c r="C2280" t="s">
        <v>5849</v>
      </c>
      <c r="D2280" t="s">
        <v>387</v>
      </c>
      <c r="E2280">
        <v>6</v>
      </c>
      <c r="F2280" t="s">
        <v>77</v>
      </c>
      <c r="G2280" t="s">
        <v>980</v>
      </c>
      <c r="H2280" t="s">
        <v>79</v>
      </c>
      <c r="I2280" t="s">
        <v>1418</v>
      </c>
      <c r="J2280" t="s">
        <v>3789</v>
      </c>
      <c r="K2280" t="s">
        <v>6338</v>
      </c>
      <c r="L2280" t="s">
        <v>6339</v>
      </c>
      <c r="M2280" t="s">
        <v>57</v>
      </c>
      <c r="N2280" t="s">
        <v>84</v>
      </c>
      <c r="O2280">
        <v>6666</v>
      </c>
      <c r="P2280">
        <v>9582</v>
      </c>
      <c r="Q2280" t="s">
        <v>59</v>
      </c>
      <c r="R2280">
        <v>450</v>
      </c>
      <c r="S2280" s="2">
        <v>44932</v>
      </c>
      <c r="T2280" s="2">
        <v>44943</v>
      </c>
      <c r="U2280">
        <v>43103</v>
      </c>
      <c r="V2280" t="s">
        <v>71</v>
      </c>
      <c r="W2280">
        <v>846</v>
      </c>
      <c r="X2280" t="s">
        <v>60</v>
      </c>
      <c r="Y2280" t="s">
        <v>45</v>
      </c>
      <c r="Z2280">
        <v>0</v>
      </c>
      <c r="AA2280">
        <v>195</v>
      </c>
      <c r="AB2280">
        <v>8536</v>
      </c>
      <c r="AC2280" t="s">
        <v>107</v>
      </c>
    </row>
    <row r="2281" spans="1:29" x14ac:dyDescent="0.3">
      <c r="A2281" s="1" t="s">
        <v>29</v>
      </c>
      <c r="B2281" t="s">
        <v>30</v>
      </c>
      <c r="C2281" t="s">
        <v>2490</v>
      </c>
      <c r="D2281" t="s">
        <v>76</v>
      </c>
      <c r="E2281">
        <v>9</v>
      </c>
      <c r="F2281" t="s">
        <v>186</v>
      </c>
      <c r="G2281" t="s">
        <v>535</v>
      </c>
      <c r="H2281" t="s">
        <v>35</v>
      </c>
      <c r="I2281" t="s">
        <v>2400</v>
      </c>
      <c r="J2281" t="s">
        <v>4587</v>
      </c>
      <c r="K2281" t="s">
        <v>6340</v>
      </c>
      <c r="L2281" t="s">
        <v>6341</v>
      </c>
      <c r="M2281" t="s">
        <v>1395</v>
      </c>
      <c r="N2281" t="s">
        <v>84</v>
      </c>
      <c r="O2281">
        <v>26402</v>
      </c>
      <c r="P2281">
        <v>29530</v>
      </c>
      <c r="Q2281" t="s">
        <v>59</v>
      </c>
      <c r="R2281">
        <v>445</v>
      </c>
      <c r="S2281" s="2">
        <v>45076</v>
      </c>
      <c r="T2281" s="2">
        <v>45081</v>
      </c>
      <c r="U2281">
        <v>14230</v>
      </c>
      <c r="V2281" t="s">
        <v>71</v>
      </c>
      <c r="W2281">
        <v>717</v>
      </c>
      <c r="X2281" t="s">
        <v>60</v>
      </c>
      <c r="Y2281" t="s">
        <v>45</v>
      </c>
      <c r="Z2281">
        <v>0</v>
      </c>
      <c r="AA2281">
        <v>766</v>
      </c>
      <c r="AB2281">
        <v>28812</v>
      </c>
      <c r="AC2281" t="s">
        <v>107</v>
      </c>
    </row>
    <row r="2282" spans="1:29" x14ac:dyDescent="0.3">
      <c r="A2282" s="1" t="s">
        <v>47</v>
      </c>
      <c r="B2282" t="s">
        <v>145</v>
      </c>
      <c r="C2282" t="s">
        <v>688</v>
      </c>
      <c r="D2282" t="s">
        <v>155</v>
      </c>
      <c r="E2282">
        <v>9</v>
      </c>
      <c r="F2282" t="s">
        <v>129</v>
      </c>
      <c r="G2282" t="s">
        <v>130</v>
      </c>
      <c r="H2282" t="s">
        <v>79</v>
      </c>
      <c r="I2282" t="s">
        <v>140</v>
      </c>
      <c r="J2282" t="s">
        <v>89</v>
      </c>
      <c r="K2282" s="3" t="s">
        <v>6342</v>
      </c>
      <c r="L2282" t="s">
        <v>6343</v>
      </c>
      <c r="M2282" t="s">
        <v>708</v>
      </c>
      <c r="N2282" t="s">
        <v>58</v>
      </c>
      <c r="O2282">
        <v>10060</v>
      </c>
      <c r="P2282">
        <v>14433</v>
      </c>
      <c r="Q2282" t="s">
        <v>59</v>
      </c>
      <c r="R2282">
        <v>806</v>
      </c>
      <c r="S2282" s="2">
        <v>45118</v>
      </c>
      <c r="T2282" t="s">
        <v>42</v>
      </c>
      <c r="U2282">
        <v>9314</v>
      </c>
      <c r="V2282" t="s">
        <v>71</v>
      </c>
      <c r="W2282">
        <v>679</v>
      </c>
      <c r="X2282" t="s">
        <v>44</v>
      </c>
      <c r="Y2282" t="s">
        <v>45</v>
      </c>
      <c r="Z2282">
        <v>3780</v>
      </c>
      <c r="AA2282">
        <v>486</v>
      </c>
      <c r="AB2282">
        <v>12373</v>
      </c>
      <c r="AC2282" t="s">
        <v>107</v>
      </c>
    </row>
    <row r="2283" spans="1:29" x14ac:dyDescent="0.3">
      <c r="A2283" s="1" t="s">
        <v>47</v>
      </c>
      <c r="B2283" t="s">
        <v>161</v>
      </c>
      <c r="C2283" t="s">
        <v>1051</v>
      </c>
      <c r="D2283" t="s">
        <v>387</v>
      </c>
      <c r="E2283">
        <v>9</v>
      </c>
      <c r="F2283" t="s">
        <v>64</v>
      </c>
      <c r="G2283" t="s">
        <v>802</v>
      </c>
      <c r="H2283" t="s">
        <v>35</v>
      </c>
      <c r="I2283" t="s">
        <v>2914</v>
      </c>
      <c r="J2283" t="s">
        <v>4314</v>
      </c>
      <c r="K2283" t="s">
        <v>6344</v>
      </c>
      <c r="L2283" t="s">
        <v>6345</v>
      </c>
      <c r="M2283" t="s">
        <v>687</v>
      </c>
      <c r="N2283" t="s">
        <v>84</v>
      </c>
      <c r="O2283">
        <v>12773</v>
      </c>
      <c r="P2283">
        <v>17503</v>
      </c>
      <c r="Q2283" t="s">
        <v>59</v>
      </c>
      <c r="R2283">
        <v>754</v>
      </c>
      <c r="S2283" s="2">
        <v>44912</v>
      </c>
      <c r="T2283" t="s">
        <v>42</v>
      </c>
      <c r="U2283">
        <v>45734</v>
      </c>
      <c r="V2283" t="s">
        <v>71</v>
      </c>
      <c r="W2283">
        <v>617</v>
      </c>
      <c r="X2283" t="s">
        <v>44</v>
      </c>
      <c r="Y2283" t="s">
        <v>45</v>
      </c>
      <c r="Z2283">
        <v>0</v>
      </c>
      <c r="AA2283">
        <v>286</v>
      </c>
      <c r="AB2283">
        <v>13206</v>
      </c>
      <c r="AC2283" t="s">
        <v>73</v>
      </c>
    </row>
    <row r="2284" spans="1:29" x14ac:dyDescent="0.3">
      <c r="A2284" s="1" t="s">
        <v>47</v>
      </c>
      <c r="B2284" t="s">
        <v>117</v>
      </c>
      <c r="C2284" t="s">
        <v>865</v>
      </c>
      <c r="D2284" t="s">
        <v>201</v>
      </c>
      <c r="E2284">
        <v>2</v>
      </c>
      <c r="F2284" t="s">
        <v>64</v>
      </c>
      <c r="G2284" t="s">
        <v>783</v>
      </c>
      <c r="H2284" t="s">
        <v>79</v>
      </c>
      <c r="I2284" t="s">
        <v>565</v>
      </c>
      <c r="J2284" t="s">
        <v>1789</v>
      </c>
      <c r="K2284" t="s">
        <v>6346</v>
      </c>
      <c r="L2284" t="s">
        <v>6347</v>
      </c>
      <c r="M2284" t="s">
        <v>248</v>
      </c>
      <c r="N2284" t="s">
        <v>94</v>
      </c>
      <c r="O2284">
        <v>12559</v>
      </c>
      <c r="P2284">
        <v>16456</v>
      </c>
      <c r="Q2284" t="s">
        <v>95</v>
      </c>
      <c r="R2284">
        <v>46</v>
      </c>
      <c r="S2284" s="2">
        <v>44790</v>
      </c>
      <c r="T2284" s="2">
        <v>44795</v>
      </c>
      <c r="U2284">
        <v>0</v>
      </c>
      <c r="V2284" t="s">
        <v>43</v>
      </c>
      <c r="W2284">
        <v>780</v>
      </c>
      <c r="X2284" t="s">
        <v>60</v>
      </c>
      <c r="Y2284" t="s">
        <v>61</v>
      </c>
      <c r="Z2284">
        <v>0</v>
      </c>
      <c r="AA2284">
        <v>434</v>
      </c>
      <c r="AB2284">
        <v>14310</v>
      </c>
      <c r="AC2284" t="s">
        <v>73</v>
      </c>
    </row>
    <row r="2285" spans="1:29" x14ac:dyDescent="0.3">
      <c r="A2285" s="1" t="s">
        <v>29</v>
      </c>
      <c r="B2285" t="s">
        <v>327</v>
      </c>
      <c r="C2285" t="s">
        <v>3636</v>
      </c>
      <c r="D2285" t="s">
        <v>98</v>
      </c>
      <c r="E2285">
        <v>7</v>
      </c>
      <c r="F2285" t="s">
        <v>221</v>
      </c>
      <c r="G2285" t="s">
        <v>335</v>
      </c>
      <c r="H2285" t="s">
        <v>35</v>
      </c>
      <c r="I2285" t="s">
        <v>565</v>
      </c>
      <c r="J2285" t="s">
        <v>1774</v>
      </c>
      <c r="K2285" t="s">
        <v>6348</v>
      </c>
      <c r="L2285" t="s">
        <v>6349</v>
      </c>
      <c r="M2285" t="s">
        <v>333</v>
      </c>
      <c r="N2285" t="s">
        <v>58</v>
      </c>
      <c r="O2285">
        <v>14974</v>
      </c>
      <c r="P2285">
        <v>18958</v>
      </c>
      <c r="Q2285" t="s">
        <v>41</v>
      </c>
      <c r="R2285">
        <v>591</v>
      </c>
      <c r="S2285" s="2">
        <v>44528</v>
      </c>
      <c r="T2285" s="2">
        <v>44556</v>
      </c>
      <c r="U2285">
        <v>0</v>
      </c>
      <c r="V2285" t="s">
        <v>43</v>
      </c>
      <c r="W2285">
        <v>546</v>
      </c>
      <c r="X2285" t="s">
        <v>60</v>
      </c>
      <c r="Y2285" t="s">
        <v>45</v>
      </c>
      <c r="Z2285">
        <v>1616</v>
      </c>
      <c r="AA2285">
        <v>370</v>
      </c>
      <c r="AB2285">
        <v>16057</v>
      </c>
      <c r="AC2285" t="s">
        <v>73</v>
      </c>
    </row>
    <row r="2286" spans="1:29" x14ac:dyDescent="0.3">
      <c r="A2286" s="1" t="s">
        <v>29</v>
      </c>
      <c r="B2286" t="s">
        <v>30</v>
      </c>
      <c r="C2286" t="s">
        <v>1034</v>
      </c>
      <c r="D2286" t="s">
        <v>257</v>
      </c>
      <c r="E2286">
        <v>1</v>
      </c>
      <c r="F2286" t="s">
        <v>51</v>
      </c>
      <c r="G2286" t="s">
        <v>1427</v>
      </c>
      <c r="H2286" t="s">
        <v>35</v>
      </c>
      <c r="I2286" t="s">
        <v>1055</v>
      </c>
      <c r="J2286" t="s">
        <v>3972</v>
      </c>
      <c r="K2286" t="s">
        <v>6350</v>
      </c>
      <c r="L2286" t="s">
        <v>6351</v>
      </c>
      <c r="M2286" t="s">
        <v>1395</v>
      </c>
      <c r="N2286" t="s">
        <v>58</v>
      </c>
      <c r="O2286">
        <v>3045</v>
      </c>
      <c r="P2286">
        <v>6446</v>
      </c>
      <c r="Q2286" t="s">
        <v>59</v>
      </c>
      <c r="R2286">
        <v>578</v>
      </c>
      <c r="S2286" s="2">
        <v>44351</v>
      </c>
      <c r="T2286" s="2">
        <v>44358</v>
      </c>
      <c r="U2286">
        <v>35589</v>
      </c>
      <c r="V2286" t="s">
        <v>106</v>
      </c>
      <c r="W2286">
        <v>464</v>
      </c>
      <c r="X2286" t="s">
        <v>60</v>
      </c>
      <c r="Y2286" t="s">
        <v>61</v>
      </c>
      <c r="Z2286">
        <v>2693</v>
      </c>
      <c r="AA2286">
        <v>93</v>
      </c>
      <c r="AB2286">
        <v>4394</v>
      </c>
      <c r="AC2286" t="s">
        <v>46</v>
      </c>
    </row>
    <row r="2287" spans="1:29" x14ac:dyDescent="0.3">
      <c r="A2287" s="1" t="s">
        <v>47</v>
      </c>
      <c r="B2287" t="s">
        <v>136</v>
      </c>
      <c r="C2287" t="s">
        <v>2181</v>
      </c>
      <c r="D2287" t="s">
        <v>236</v>
      </c>
      <c r="E2287">
        <v>7</v>
      </c>
      <c r="F2287" t="s">
        <v>99</v>
      </c>
      <c r="G2287" t="s">
        <v>558</v>
      </c>
      <c r="H2287" t="s">
        <v>79</v>
      </c>
      <c r="I2287" t="s">
        <v>66</v>
      </c>
      <c r="J2287" t="s">
        <v>6352</v>
      </c>
      <c r="K2287" t="s">
        <v>6353</v>
      </c>
      <c r="L2287" t="s">
        <v>6354</v>
      </c>
      <c r="M2287" t="s">
        <v>1374</v>
      </c>
      <c r="N2287" t="s">
        <v>84</v>
      </c>
      <c r="O2287">
        <v>22542</v>
      </c>
      <c r="P2287">
        <v>26884</v>
      </c>
      <c r="Q2287" t="s">
        <v>95</v>
      </c>
      <c r="R2287">
        <v>308</v>
      </c>
      <c r="S2287" s="2">
        <v>44362</v>
      </c>
      <c r="T2287" t="s">
        <v>42</v>
      </c>
      <c r="U2287">
        <v>0</v>
      </c>
      <c r="V2287" t="s">
        <v>71</v>
      </c>
      <c r="W2287">
        <v>773</v>
      </c>
      <c r="X2287" t="s">
        <v>44</v>
      </c>
      <c r="Y2287" t="s">
        <v>72</v>
      </c>
      <c r="Z2287">
        <v>0</v>
      </c>
      <c r="AA2287">
        <v>170</v>
      </c>
      <c r="AB2287">
        <v>22562</v>
      </c>
      <c r="AC2287" t="s">
        <v>73</v>
      </c>
    </row>
    <row r="2288" spans="1:29" x14ac:dyDescent="0.3">
      <c r="A2288" s="1" t="s">
        <v>47</v>
      </c>
      <c r="B2288" t="s">
        <v>136</v>
      </c>
      <c r="C2288" t="s">
        <v>200</v>
      </c>
      <c r="D2288" t="s">
        <v>185</v>
      </c>
      <c r="E2288">
        <v>1</v>
      </c>
      <c r="F2288" t="s">
        <v>33</v>
      </c>
      <c r="G2288" t="s">
        <v>170</v>
      </c>
      <c r="H2288" t="s">
        <v>79</v>
      </c>
      <c r="I2288" t="s">
        <v>1589</v>
      </c>
      <c r="J2288" t="s">
        <v>748</v>
      </c>
      <c r="K2288" t="s">
        <v>6355</v>
      </c>
      <c r="L2288" t="s">
        <v>6356</v>
      </c>
      <c r="M2288" t="s">
        <v>312</v>
      </c>
      <c r="N2288" t="s">
        <v>58</v>
      </c>
      <c r="O2288">
        <v>5153</v>
      </c>
      <c r="P2288">
        <v>8573</v>
      </c>
      <c r="Q2288" t="s">
        <v>95</v>
      </c>
      <c r="R2288">
        <v>636</v>
      </c>
      <c r="S2288" s="2">
        <v>44441</v>
      </c>
      <c r="T2288" t="s">
        <v>42</v>
      </c>
      <c r="U2288">
        <v>0</v>
      </c>
      <c r="V2288" t="s">
        <v>43</v>
      </c>
      <c r="W2288">
        <v>717</v>
      </c>
      <c r="X2288" t="s">
        <v>44</v>
      </c>
      <c r="Y2288" t="s">
        <v>45</v>
      </c>
      <c r="Z2288">
        <v>4112</v>
      </c>
      <c r="AA2288">
        <v>277</v>
      </c>
      <c r="AB2288">
        <v>7283</v>
      </c>
      <c r="AC2288" t="s">
        <v>73</v>
      </c>
    </row>
    <row r="2289" spans="1:29" x14ac:dyDescent="0.3">
      <c r="A2289" s="1" t="s">
        <v>29</v>
      </c>
      <c r="B2289" t="s">
        <v>363</v>
      </c>
      <c r="C2289" t="s">
        <v>770</v>
      </c>
      <c r="D2289" t="s">
        <v>236</v>
      </c>
      <c r="E2289">
        <v>7</v>
      </c>
      <c r="F2289" t="s">
        <v>64</v>
      </c>
      <c r="G2289" t="s">
        <v>65</v>
      </c>
      <c r="H2289" t="s">
        <v>35</v>
      </c>
      <c r="I2289" t="s">
        <v>4737</v>
      </c>
      <c r="J2289" t="s">
        <v>1308</v>
      </c>
      <c r="K2289" t="s">
        <v>6357</v>
      </c>
      <c r="L2289" t="s">
        <v>6358</v>
      </c>
      <c r="M2289" t="s">
        <v>456</v>
      </c>
      <c r="N2289" t="s">
        <v>94</v>
      </c>
      <c r="O2289">
        <v>18812</v>
      </c>
      <c r="P2289">
        <v>23337</v>
      </c>
      <c r="Q2289" t="s">
        <v>59</v>
      </c>
      <c r="R2289">
        <v>813</v>
      </c>
      <c r="S2289" s="2">
        <v>45192</v>
      </c>
      <c r="T2289" s="2">
        <v>45205</v>
      </c>
      <c r="U2289">
        <v>31411</v>
      </c>
      <c r="V2289" t="s">
        <v>85</v>
      </c>
      <c r="W2289">
        <v>454</v>
      </c>
      <c r="X2289" t="s">
        <v>60</v>
      </c>
      <c r="Y2289" t="s">
        <v>45</v>
      </c>
      <c r="Z2289">
        <v>0</v>
      </c>
      <c r="AA2289">
        <v>262</v>
      </c>
      <c r="AB2289">
        <v>20284</v>
      </c>
      <c r="AC2289" t="s">
        <v>107</v>
      </c>
    </row>
    <row r="2290" spans="1:29" x14ac:dyDescent="0.3">
      <c r="A2290" s="1" t="s">
        <v>29</v>
      </c>
      <c r="B2290" t="s">
        <v>86</v>
      </c>
      <c r="C2290" t="s">
        <v>1363</v>
      </c>
      <c r="D2290" t="s">
        <v>98</v>
      </c>
      <c r="E2290">
        <v>4</v>
      </c>
      <c r="F2290" t="s">
        <v>51</v>
      </c>
      <c r="G2290" t="s">
        <v>1069</v>
      </c>
      <c r="H2290" t="s">
        <v>79</v>
      </c>
      <c r="I2290" t="s">
        <v>434</v>
      </c>
      <c r="J2290" t="s">
        <v>3086</v>
      </c>
      <c r="K2290" t="s">
        <v>6359</v>
      </c>
      <c r="L2290" t="s">
        <v>6360</v>
      </c>
      <c r="M2290" t="s">
        <v>2131</v>
      </c>
      <c r="N2290" t="s">
        <v>94</v>
      </c>
      <c r="O2290">
        <v>19895</v>
      </c>
      <c r="P2290">
        <v>22548</v>
      </c>
      <c r="Q2290" t="s">
        <v>41</v>
      </c>
      <c r="R2290">
        <v>996</v>
      </c>
      <c r="S2290" s="2">
        <v>45070</v>
      </c>
      <c r="T2290" s="2">
        <v>45071</v>
      </c>
      <c r="U2290">
        <v>0</v>
      </c>
      <c r="V2290" t="s">
        <v>106</v>
      </c>
      <c r="W2290">
        <v>657</v>
      </c>
      <c r="X2290" t="s">
        <v>60</v>
      </c>
      <c r="Y2290" t="s">
        <v>61</v>
      </c>
      <c r="Z2290">
        <v>0</v>
      </c>
      <c r="AA2290">
        <v>254</v>
      </c>
      <c r="AB2290">
        <v>22094</v>
      </c>
      <c r="AC2290" t="s">
        <v>73</v>
      </c>
    </row>
    <row r="2291" spans="1:29" x14ac:dyDescent="0.3">
      <c r="A2291" s="1" t="s">
        <v>29</v>
      </c>
      <c r="B2291" t="s">
        <v>327</v>
      </c>
      <c r="C2291" t="s">
        <v>1216</v>
      </c>
      <c r="D2291" t="s">
        <v>98</v>
      </c>
      <c r="E2291">
        <v>3</v>
      </c>
      <c r="F2291" t="s">
        <v>33</v>
      </c>
      <c r="G2291" t="s">
        <v>451</v>
      </c>
      <c r="H2291" t="s">
        <v>35</v>
      </c>
      <c r="I2291" t="s">
        <v>668</v>
      </c>
      <c r="J2291" t="s">
        <v>6361</v>
      </c>
      <c r="K2291" t="s">
        <v>6362</v>
      </c>
      <c r="L2291" t="s">
        <v>6363</v>
      </c>
      <c r="M2291" t="s">
        <v>333</v>
      </c>
      <c r="N2291" t="s">
        <v>94</v>
      </c>
      <c r="O2291">
        <v>5410</v>
      </c>
      <c r="P2291">
        <v>8736</v>
      </c>
      <c r="Q2291" t="s">
        <v>59</v>
      </c>
      <c r="R2291">
        <v>495</v>
      </c>
      <c r="S2291" s="2">
        <v>44569</v>
      </c>
      <c r="T2291" s="2">
        <v>44583</v>
      </c>
      <c r="U2291">
        <v>26085</v>
      </c>
      <c r="V2291" t="s">
        <v>85</v>
      </c>
      <c r="W2291">
        <v>765</v>
      </c>
      <c r="X2291" t="s">
        <v>60</v>
      </c>
      <c r="Y2291" t="s">
        <v>61</v>
      </c>
      <c r="Z2291">
        <v>0</v>
      </c>
      <c r="AA2291">
        <v>606</v>
      </c>
      <c r="AB2291">
        <v>7239</v>
      </c>
      <c r="AC2291" t="s">
        <v>73</v>
      </c>
    </row>
    <row r="2292" spans="1:29" x14ac:dyDescent="0.3">
      <c r="A2292" s="1" t="s">
        <v>47</v>
      </c>
      <c r="B2292" t="s">
        <v>136</v>
      </c>
      <c r="C2292" t="s">
        <v>641</v>
      </c>
      <c r="D2292" t="s">
        <v>169</v>
      </c>
      <c r="E2292">
        <v>4</v>
      </c>
      <c r="F2292" t="s">
        <v>120</v>
      </c>
      <c r="G2292" t="s">
        <v>194</v>
      </c>
      <c r="H2292" t="s">
        <v>35</v>
      </c>
      <c r="I2292" t="s">
        <v>1070</v>
      </c>
      <c r="J2292" t="s">
        <v>5281</v>
      </c>
      <c r="K2292">
        <f>1-601-746-9707</f>
        <v>-11053</v>
      </c>
      <c r="L2292" t="s">
        <v>6364</v>
      </c>
      <c r="M2292" t="s">
        <v>1374</v>
      </c>
      <c r="N2292" t="s">
        <v>58</v>
      </c>
      <c r="O2292">
        <v>21855</v>
      </c>
      <c r="P2292">
        <v>24622</v>
      </c>
      <c r="Q2292" t="s">
        <v>41</v>
      </c>
      <c r="R2292">
        <v>571</v>
      </c>
      <c r="S2292" s="2">
        <v>44619</v>
      </c>
      <c r="T2292" s="2">
        <v>44625</v>
      </c>
      <c r="U2292">
        <v>0</v>
      </c>
      <c r="V2292" t="s">
        <v>106</v>
      </c>
      <c r="W2292">
        <v>498</v>
      </c>
      <c r="X2292" t="s">
        <v>60</v>
      </c>
      <c r="Y2292" t="s">
        <v>45</v>
      </c>
      <c r="Z2292">
        <v>3084</v>
      </c>
      <c r="AA2292">
        <v>684</v>
      </c>
      <c r="AB2292">
        <v>24297</v>
      </c>
      <c r="AC2292" t="s">
        <v>107</v>
      </c>
    </row>
    <row r="2293" spans="1:29" x14ac:dyDescent="0.3">
      <c r="A2293" s="1" t="s">
        <v>47</v>
      </c>
      <c r="B2293" t="s">
        <v>108</v>
      </c>
      <c r="C2293" t="s">
        <v>1763</v>
      </c>
      <c r="D2293" t="s">
        <v>76</v>
      </c>
      <c r="E2293">
        <v>1</v>
      </c>
      <c r="F2293" t="s">
        <v>120</v>
      </c>
      <c r="G2293" t="s">
        <v>121</v>
      </c>
      <c r="H2293" t="s">
        <v>79</v>
      </c>
      <c r="I2293" t="s">
        <v>636</v>
      </c>
      <c r="J2293" t="s">
        <v>305</v>
      </c>
      <c r="K2293" t="s">
        <v>6365</v>
      </c>
      <c r="L2293" t="s">
        <v>6366</v>
      </c>
      <c r="M2293" t="s">
        <v>660</v>
      </c>
      <c r="N2293" t="s">
        <v>40</v>
      </c>
      <c r="O2293">
        <v>2749</v>
      </c>
      <c r="P2293">
        <v>5091</v>
      </c>
      <c r="Q2293" t="s">
        <v>59</v>
      </c>
      <c r="R2293">
        <v>225</v>
      </c>
      <c r="S2293" s="2">
        <v>44873</v>
      </c>
      <c r="T2293" t="s">
        <v>42</v>
      </c>
      <c r="U2293">
        <v>2859</v>
      </c>
      <c r="V2293" t="s">
        <v>106</v>
      </c>
      <c r="W2293">
        <v>460</v>
      </c>
      <c r="X2293" t="s">
        <v>44</v>
      </c>
      <c r="Y2293" t="s">
        <v>45</v>
      </c>
      <c r="Z2293">
        <v>0</v>
      </c>
      <c r="AA2293">
        <v>406</v>
      </c>
      <c r="AB2293">
        <v>3002</v>
      </c>
      <c r="AC2293" t="s">
        <v>107</v>
      </c>
    </row>
    <row r="2294" spans="1:29" x14ac:dyDescent="0.3">
      <c r="A2294" s="1" t="s">
        <v>47</v>
      </c>
      <c r="B2294" t="s">
        <v>48</v>
      </c>
      <c r="C2294" t="s">
        <v>1236</v>
      </c>
      <c r="D2294" t="s">
        <v>32</v>
      </c>
      <c r="E2294">
        <v>6</v>
      </c>
      <c r="F2294" t="s">
        <v>99</v>
      </c>
      <c r="G2294" t="s">
        <v>950</v>
      </c>
      <c r="H2294" t="s">
        <v>79</v>
      </c>
      <c r="I2294" t="s">
        <v>292</v>
      </c>
      <c r="J2294" t="s">
        <v>4596</v>
      </c>
      <c r="K2294" t="s">
        <v>6367</v>
      </c>
      <c r="L2294" t="s">
        <v>6368</v>
      </c>
      <c r="M2294" t="s">
        <v>220</v>
      </c>
      <c r="N2294" t="s">
        <v>40</v>
      </c>
      <c r="O2294">
        <v>5687</v>
      </c>
      <c r="P2294">
        <v>9510</v>
      </c>
      <c r="Q2294" t="s">
        <v>41</v>
      </c>
      <c r="R2294">
        <v>159</v>
      </c>
      <c r="S2294" s="2">
        <v>44674</v>
      </c>
      <c r="T2294" t="s">
        <v>42</v>
      </c>
      <c r="U2294">
        <v>0</v>
      </c>
      <c r="V2294" t="s">
        <v>106</v>
      </c>
      <c r="W2294">
        <v>688</v>
      </c>
      <c r="X2294" t="s">
        <v>44</v>
      </c>
      <c r="Y2294" t="s">
        <v>72</v>
      </c>
      <c r="Z2294">
        <v>0</v>
      </c>
      <c r="AA2294">
        <v>305</v>
      </c>
      <c r="AB2294">
        <v>7636</v>
      </c>
      <c r="AC2294" t="s">
        <v>107</v>
      </c>
    </row>
    <row r="2295" spans="1:29" x14ac:dyDescent="0.3">
      <c r="A2295" s="1" t="s">
        <v>47</v>
      </c>
      <c r="B2295" t="s">
        <v>48</v>
      </c>
      <c r="C2295" t="s">
        <v>4885</v>
      </c>
      <c r="D2295" t="s">
        <v>138</v>
      </c>
      <c r="E2295">
        <v>10</v>
      </c>
      <c r="F2295" t="s">
        <v>51</v>
      </c>
      <c r="G2295" t="s">
        <v>285</v>
      </c>
      <c r="H2295" t="s">
        <v>79</v>
      </c>
      <c r="I2295" t="s">
        <v>490</v>
      </c>
      <c r="J2295" t="s">
        <v>961</v>
      </c>
      <c r="K2295" t="s">
        <v>6369</v>
      </c>
      <c r="L2295" t="s">
        <v>6370</v>
      </c>
      <c r="M2295" t="s">
        <v>1240</v>
      </c>
      <c r="N2295" t="s">
        <v>40</v>
      </c>
      <c r="O2295">
        <v>7398</v>
      </c>
      <c r="P2295">
        <v>11987</v>
      </c>
      <c r="Q2295" t="s">
        <v>59</v>
      </c>
      <c r="R2295">
        <v>729</v>
      </c>
      <c r="S2295" s="2">
        <v>44689</v>
      </c>
      <c r="T2295" s="2">
        <v>44699</v>
      </c>
      <c r="U2295">
        <v>2715</v>
      </c>
      <c r="V2295" t="s">
        <v>106</v>
      </c>
      <c r="W2295">
        <v>816</v>
      </c>
      <c r="X2295" t="s">
        <v>60</v>
      </c>
      <c r="Y2295" t="s">
        <v>72</v>
      </c>
      <c r="Z2295">
        <v>0</v>
      </c>
      <c r="AA2295">
        <v>916</v>
      </c>
      <c r="AB2295">
        <v>7889</v>
      </c>
      <c r="AC2295" t="s">
        <v>46</v>
      </c>
    </row>
    <row r="2296" spans="1:29" x14ac:dyDescent="0.3">
      <c r="A2296" s="1" t="s">
        <v>29</v>
      </c>
      <c r="B2296" t="s">
        <v>86</v>
      </c>
      <c r="C2296" t="s">
        <v>4638</v>
      </c>
      <c r="D2296" t="s">
        <v>352</v>
      </c>
      <c r="E2296">
        <v>7</v>
      </c>
      <c r="F2296" t="s">
        <v>77</v>
      </c>
      <c r="G2296" t="s">
        <v>202</v>
      </c>
      <c r="H2296" t="s">
        <v>79</v>
      </c>
      <c r="I2296" t="s">
        <v>2519</v>
      </c>
      <c r="J2296" t="s">
        <v>1143</v>
      </c>
      <c r="K2296" t="s">
        <v>6371</v>
      </c>
      <c r="L2296" t="s">
        <v>6372</v>
      </c>
      <c r="M2296" t="s">
        <v>677</v>
      </c>
      <c r="N2296" t="s">
        <v>40</v>
      </c>
      <c r="O2296">
        <v>15422</v>
      </c>
      <c r="P2296">
        <v>18945</v>
      </c>
      <c r="Q2296" t="s">
        <v>59</v>
      </c>
      <c r="R2296">
        <v>629</v>
      </c>
      <c r="S2296" s="2">
        <v>44673</v>
      </c>
      <c r="T2296" t="s">
        <v>42</v>
      </c>
      <c r="U2296">
        <v>49061</v>
      </c>
      <c r="V2296" t="s">
        <v>106</v>
      </c>
      <c r="W2296">
        <v>736</v>
      </c>
      <c r="X2296" t="s">
        <v>44</v>
      </c>
      <c r="Y2296" t="s">
        <v>45</v>
      </c>
      <c r="Z2296">
        <v>0</v>
      </c>
      <c r="AA2296">
        <v>914</v>
      </c>
      <c r="AB2296">
        <v>17114</v>
      </c>
      <c r="AC2296" t="s">
        <v>46</v>
      </c>
    </row>
    <row r="2297" spans="1:29" x14ac:dyDescent="0.3">
      <c r="A2297" s="1" t="s">
        <v>29</v>
      </c>
      <c r="B2297" t="s">
        <v>62</v>
      </c>
      <c r="C2297" t="s">
        <v>357</v>
      </c>
      <c r="D2297" t="s">
        <v>138</v>
      </c>
      <c r="E2297">
        <v>4</v>
      </c>
      <c r="F2297" t="s">
        <v>221</v>
      </c>
      <c r="G2297" t="s">
        <v>667</v>
      </c>
      <c r="H2297" t="s">
        <v>35</v>
      </c>
      <c r="I2297" t="s">
        <v>906</v>
      </c>
      <c r="J2297" t="s">
        <v>2104</v>
      </c>
      <c r="K2297" t="s">
        <v>6373</v>
      </c>
      <c r="L2297" t="s">
        <v>6374</v>
      </c>
      <c r="M2297" t="s">
        <v>404</v>
      </c>
      <c r="N2297" t="s">
        <v>84</v>
      </c>
      <c r="O2297">
        <v>7778</v>
      </c>
      <c r="P2297">
        <v>12515</v>
      </c>
      <c r="Q2297" t="s">
        <v>59</v>
      </c>
      <c r="R2297">
        <v>476</v>
      </c>
      <c r="S2297" s="2">
        <v>44650</v>
      </c>
      <c r="T2297" t="s">
        <v>42</v>
      </c>
      <c r="U2297">
        <v>31480</v>
      </c>
      <c r="V2297" t="s">
        <v>106</v>
      </c>
      <c r="W2297">
        <v>598</v>
      </c>
      <c r="X2297" t="s">
        <v>44</v>
      </c>
      <c r="Y2297" t="s">
        <v>72</v>
      </c>
      <c r="Z2297">
        <v>0</v>
      </c>
      <c r="AA2297">
        <v>859</v>
      </c>
      <c r="AB2297">
        <v>8570</v>
      </c>
      <c r="AC2297" t="s">
        <v>73</v>
      </c>
    </row>
    <row r="2298" spans="1:29" x14ac:dyDescent="0.3">
      <c r="A2298" s="1" t="s">
        <v>29</v>
      </c>
      <c r="B2298" t="s">
        <v>363</v>
      </c>
      <c r="C2298" t="s">
        <v>4932</v>
      </c>
      <c r="D2298" t="s">
        <v>169</v>
      </c>
      <c r="E2298">
        <v>3</v>
      </c>
      <c r="F2298" t="s">
        <v>120</v>
      </c>
      <c r="G2298" t="s">
        <v>820</v>
      </c>
      <c r="H2298" t="s">
        <v>35</v>
      </c>
      <c r="I2298" t="s">
        <v>832</v>
      </c>
      <c r="J2298" t="s">
        <v>5902</v>
      </c>
      <c r="K2298" t="s">
        <v>6375</v>
      </c>
      <c r="L2298" t="s">
        <v>6376</v>
      </c>
      <c r="M2298" t="s">
        <v>705</v>
      </c>
      <c r="N2298" t="s">
        <v>94</v>
      </c>
      <c r="O2298">
        <v>15934</v>
      </c>
      <c r="P2298">
        <v>18489</v>
      </c>
      <c r="Q2298" t="s">
        <v>59</v>
      </c>
      <c r="R2298">
        <v>996</v>
      </c>
      <c r="S2298" s="2">
        <v>44273</v>
      </c>
      <c r="T2298" s="2">
        <v>44290</v>
      </c>
      <c r="U2298">
        <v>41289</v>
      </c>
      <c r="V2298" t="s">
        <v>71</v>
      </c>
      <c r="W2298">
        <v>488</v>
      </c>
      <c r="X2298" t="s">
        <v>60</v>
      </c>
      <c r="Y2298" t="s">
        <v>61</v>
      </c>
      <c r="Z2298">
        <v>0</v>
      </c>
      <c r="AA2298">
        <v>484</v>
      </c>
      <c r="AB2298">
        <v>16569</v>
      </c>
      <c r="AC2298" t="s">
        <v>107</v>
      </c>
    </row>
    <row r="2299" spans="1:29" x14ac:dyDescent="0.3">
      <c r="A2299" s="1" t="s">
        <v>47</v>
      </c>
      <c r="B2299" t="s">
        <v>234</v>
      </c>
      <c r="C2299" t="s">
        <v>3602</v>
      </c>
      <c r="D2299" t="s">
        <v>50</v>
      </c>
      <c r="E2299">
        <v>4</v>
      </c>
      <c r="F2299" t="s">
        <v>77</v>
      </c>
      <c r="G2299" t="s">
        <v>501</v>
      </c>
      <c r="H2299" t="s">
        <v>79</v>
      </c>
      <c r="I2299" t="s">
        <v>305</v>
      </c>
      <c r="J2299" t="s">
        <v>1567</v>
      </c>
      <c r="K2299">
        <f>1-893-498-3072</f>
        <v>-4462</v>
      </c>
      <c r="L2299" t="s">
        <v>6377</v>
      </c>
      <c r="M2299" t="s">
        <v>1972</v>
      </c>
      <c r="N2299" t="s">
        <v>58</v>
      </c>
      <c r="O2299">
        <v>9352</v>
      </c>
      <c r="P2299">
        <v>12676</v>
      </c>
      <c r="Q2299" t="s">
        <v>41</v>
      </c>
      <c r="R2299">
        <v>739</v>
      </c>
      <c r="S2299" s="2">
        <v>44427</v>
      </c>
      <c r="T2299" s="2">
        <v>44428</v>
      </c>
      <c r="U2299">
        <v>0</v>
      </c>
      <c r="V2299" t="s">
        <v>85</v>
      </c>
      <c r="W2299">
        <v>733</v>
      </c>
      <c r="X2299" t="s">
        <v>60</v>
      </c>
      <c r="Y2299" t="s">
        <v>72</v>
      </c>
      <c r="Z2299">
        <v>2300</v>
      </c>
      <c r="AA2299">
        <v>762</v>
      </c>
      <c r="AB2299">
        <v>10594</v>
      </c>
      <c r="AC2299" t="s">
        <v>73</v>
      </c>
    </row>
    <row r="2300" spans="1:29" x14ac:dyDescent="0.3">
      <c r="A2300" s="1" t="s">
        <v>47</v>
      </c>
      <c r="B2300" t="s">
        <v>136</v>
      </c>
      <c r="C2300" t="s">
        <v>1540</v>
      </c>
      <c r="D2300" t="s">
        <v>110</v>
      </c>
      <c r="E2300">
        <v>2</v>
      </c>
      <c r="F2300" t="s">
        <v>186</v>
      </c>
      <c r="G2300" t="s">
        <v>463</v>
      </c>
      <c r="H2300" t="s">
        <v>35</v>
      </c>
      <c r="I2300" t="s">
        <v>6378</v>
      </c>
      <c r="J2300" t="s">
        <v>6379</v>
      </c>
      <c r="K2300" t="s">
        <v>6380</v>
      </c>
      <c r="L2300" t="s">
        <v>6381</v>
      </c>
      <c r="M2300" t="s">
        <v>1128</v>
      </c>
      <c r="N2300" t="s">
        <v>58</v>
      </c>
      <c r="O2300">
        <v>22654</v>
      </c>
      <c r="P2300">
        <v>26365</v>
      </c>
      <c r="Q2300" t="s">
        <v>59</v>
      </c>
      <c r="R2300">
        <v>178</v>
      </c>
      <c r="S2300" s="2">
        <v>44899</v>
      </c>
      <c r="T2300" t="s">
        <v>42</v>
      </c>
      <c r="U2300">
        <v>143</v>
      </c>
      <c r="V2300" t="s">
        <v>106</v>
      </c>
      <c r="W2300">
        <v>827</v>
      </c>
      <c r="X2300" t="s">
        <v>44</v>
      </c>
      <c r="Y2300" t="s">
        <v>45</v>
      </c>
      <c r="Z2300">
        <v>4106</v>
      </c>
      <c r="AA2300">
        <v>635</v>
      </c>
      <c r="AB2300">
        <v>25344</v>
      </c>
      <c r="AC2300" t="s">
        <v>107</v>
      </c>
    </row>
    <row r="2301" spans="1:29" x14ac:dyDescent="0.3">
      <c r="A2301" s="1" t="s">
        <v>47</v>
      </c>
      <c r="B2301" t="s">
        <v>136</v>
      </c>
      <c r="C2301" t="s">
        <v>1540</v>
      </c>
      <c r="D2301" t="s">
        <v>98</v>
      </c>
      <c r="E2301">
        <v>2</v>
      </c>
      <c r="F2301" t="s">
        <v>33</v>
      </c>
      <c r="G2301" t="s">
        <v>209</v>
      </c>
      <c r="H2301" t="s">
        <v>35</v>
      </c>
      <c r="I2301" t="s">
        <v>1302</v>
      </c>
      <c r="J2301" t="s">
        <v>90</v>
      </c>
      <c r="K2301" t="s">
        <v>6382</v>
      </c>
      <c r="L2301" t="s">
        <v>6383</v>
      </c>
      <c r="M2301" t="s">
        <v>227</v>
      </c>
      <c r="N2301" t="s">
        <v>94</v>
      </c>
      <c r="O2301">
        <v>29640</v>
      </c>
      <c r="P2301">
        <v>32427</v>
      </c>
      <c r="Q2301" t="s">
        <v>41</v>
      </c>
      <c r="R2301">
        <v>79</v>
      </c>
      <c r="S2301" s="2">
        <v>44506</v>
      </c>
      <c r="T2301" s="2">
        <v>44509</v>
      </c>
      <c r="U2301">
        <v>0</v>
      </c>
      <c r="V2301" t="s">
        <v>106</v>
      </c>
      <c r="W2301">
        <v>571</v>
      </c>
      <c r="X2301" t="s">
        <v>60</v>
      </c>
      <c r="Y2301" t="s">
        <v>45</v>
      </c>
      <c r="Z2301">
        <v>0</v>
      </c>
      <c r="AA2301">
        <v>965</v>
      </c>
      <c r="AB2301">
        <v>30277</v>
      </c>
      <c r="AC2301" t="s">
        <v>46</v>
      </c>
    </row>
    <row r="2302" spans="1:29" x14ac:dyDescent="0.3">
      <c r="A2302" s="1" t="s">
        <v>29</v>
      </c>
      <c r="B2302" t="s">
        <v>62</v>
      </c>
      <c r="C2302" t="s">
        <v>3683</v>
      </c>
      <c r="D2302" t="s">
        <v>178</v>
      </c>
      <c r="E2302">
        <v>6</v>
      </c>
      <c r="F2302" t="s">
        <v>77</v>
      </c>
      <c r="G2302" t="s">
        <v>440</v>
      </c>
      <c r="H2302" t="s">
        <v>79</v>
      </c>
      <c r="I2302" t="s">
        <v>2212</v>
      </c>
      <c r="J2302" t="s">
        <v>748</v>
      </c>
      <c r="K2302" t="s">
        <v>6384</v>
      </c>
      <c r="L2302" t="s">
        <v>6385</v>
      </c>
      <c r="M2302" t="s">
        <v>404</v>
      </c>
      <c r="N2302" t="s">
        <v>40</v>
      </c>
      <c r="O2302">
        <v>12807</v>
      </c>
      <c r="P2302">
        <v>17642</v>
      </c>
      <c r="Q2302" t="s">
        <v>41</v>
      </c>
      <c r="R2302">
        <v>451</v>
      </c>
      <c r="S2302" s="2">
        <v>44575</v>
      </c>
      <c r="T2302" t="s">
        <v>42</v>
      </c>
      <c r="U2302">
        <v>0</v>
      </c>
      <c r="V2302" t="s">
        <v>85</v>
      </c>
      <c r="W2302">
        <v>548</v>
      </c>
      <c r="X2302" t="s">
        <v>44</v>
      </c>
      <c r="Y2302" t="s">
        <v>72</v>
      </c>
      <c r="Z2302">
        <v>0</v>
      </c>
      <c r="AA2302">
        <v>355</v>
      </c>
      <c r="AB2302">
        <v>17261</v>
      </c>
      <c r="AC2302" t="s">
        <v>46</v>
      </c>
    </row>
    <row r="2303" spans="1:29" x14ac:dyDescent="0.3">
      <c r="A2303" s="1" t="s">
        <v>29</v>
      </c>
      <c r="B2303" t="s">
        <v>393</v>
      </c>
      <c r="C2303" t="s">
        <v>609</v>
      </c>
      <c r="D2303" t="s">
        <v>236</v>
      </c>
      <c r="E2303">
        <v>7</v>
      </c>
      <c r="F2303" t="s">
        <v>33</v>
      </c>
      <c r="G2303" t="s">
        <v>34</v>
      </c>
      <c r="H2303" t="s">
        <v>35</v>
      </c>
      <c r="I2303" t="s">
        <v>156</v>
      </c>
      <c r="J2303" t="s">
        <v>2822</v>
      </c>
      <c r="K2303" t="s">
        <v>6386</v>
      </c>
      <c r="L2303" t="s">
        <v>6387</v>
      </c>
      <c r="M2303" t="s">
        <v>846</v>
      </c>
      <c r="N2303" t="s">
        <v>40</v>
      </c>
      <c r="O2303">
        <v>26565</v>
      </c>
      <c r="P2303">
        <v>30532</v>
      </c>
      <c r="Q2303" t="s">
        <v>59</v>
      </c>
      <c r="R2303">
        <v>864</v>
      </c>
      <c r="S2303" s="2">
        <v>44295</v>
      </c>
      <c r="T2303" t="s">
        <v>42</v>
      </c>
      <c r="U2303">
        <v>25180</v>
      </c>
      <c r="V2303" t="s">
        <v>85</v>
      </c>
      <c r="W2303">
        <v>720</v>
      </c>
      <c r="X2303" t="s">
        <v>44</v>
      </c>
      <c r="Y2303" t="s">
        <v>61</v>
      </c>
      <c r="Z2303">
        <v>0</v>
      </c>
      <c r="AA2303">
        <v>543</v>
      </c>
      <c r="AB2303">
        <v>27956</v>
      </c>
      <c r="AC2303" t="s">
        <v>46</v>
      </c>
    </row>
    <row r="2304" spans="1:29" x14ac:dyDescent="0.3">
      <c r="A2304" s="1" t="s">
        <v>47</v>
      </c>
      <c r="B2304" t="s">
        <v>136</v>
      </c>
      <c r="C2304" t="s">
        <v>1386</v>
      </c>
      <c r="D2304" t="s">
        <v>201</v>
      </c>
      <c r="E2304">
        <v>4</v>
      </c>
      <c r="F2304" t="s">
        <v>186</v>
      </c>
      <c r="G2304" t="s">
        <v>187</v>
      </c>
      <c r="H2304" t="s">
        <v>35</v>
      </c>
      <c r="I2304" t="s">
        <v>1161</v>
      </c>
      <c r="J2304" t="s">
        <v>878</v>
      </c>
      <c r="K2304" t="s">
        <v>6388</v>
      </c>
      <c r="L2304" t="s">
        <v>6389</v>
      </c>
      <c r="M2304" t="s">
        <v>312</v>
      </c>
      <c r="N2304" t="s">
        <v>58</v>
      </c>
      <c r="O2304">
        <v>5504</v>
      </c>
      <c r="P2304">
        <v>7773</v>
      </c>
      <c r="Q2304" t="s">
        <v>95</v>
      </c>
      <c r="R2304">
        <v>862</v>
      </c>
      <c r="S2304" s="2">
        <v>44685</v>
      </c>
      <c r="T2304" t="s">
        <v>42</v>
      </c>
      <c r="U2304">
        <v>0</v>
      </c>
      <c r="V2304" t="s">
        <v>43</v>
      </c>
      <c r="W2304">
        <v>666</v>
      </c>
      <c r="X2304" t="s">
        <v>44</v>
      </c>
      <c r="Y2304" t="s">
        <v>72</v>
      </c>
      <c r="Z2304">
        <v>1788</v>
      </c>
      <c r="AA2304">
        <v>578</v>
      </c>
      <c r="AB2304">
        <v>7365</v>
      </c>
      <c r="AC2304" t="s">
        <v>46</v>
      </c>
    </row>
    <row r="2305" spans="1:29" x14ac:dyDescent="0.3">
      <c r="A2305" s="1" t="s">
        <v>47</v>
      </c>
      <c r="B2305" t="s">
        <v>117</v>
      </c>
      <c r="C2305" t="s">
        <v>2487</v>
      </c>
      <c r="D2305" t="s">
        <v>169</v>
      </c>
      <c r="E2305">
        <v>3</v>
      </c>
      <c r="F2305" t="s">
        <v>129</v>
      </c>
      <c r="G2305" t="s">
        <v>130</v>
      </c>
      <c r="H2305" t="s">
        <v>79</v>
      </c>
      <c r="I2305" t="s">
        <v>6390</v>
      </c>
      <c r="J2305" t="s">
        <v>3799</v>
      </c>
      <c r="K2305" t="s">
        <v>6391</v>
      </c>
      <c r="L2305" t="s">
        <v>6392</v>
      </c>
      <c r="M2305" t="s">
        <v>1484</v>
      </c>
      <c r="N2305" t="s">
        <v>58</v>
      </c>
      <c r="O2305">
        <v>28758</v>
      </c>
      <c r="P2305">
        <v>31381</v>
      </c>
      <c r="Q2305" t="s">
        <v>41</v>
      </c>
      <c r="R2305">
        <v>248</v>
      </c>
      <c r="S2305" s="2">
        <v>44585</v>
      </c>
      <c r="T2305" s="2">
        <v>44586</v>
      </c>
      <c r="U2305">
        <v>0</v>
      </c>
      <c r="V2305" t="s">
        <v>71</v>
      </c>
      <c r="W2305">
        <v>642</v>
      </c>
      <c r="X2305" t="s">
        <v>60</v>
      </c>
      <c r="Y2305" t="s">
        <v>61</v>
      </c>
      <c r="Z2305">
        <v>2904</v>
      </c>
      <c r="AA2305">
        <v>578</v>
      </c>
      <c r="AB2305">
        <v>29776</v>
      </c>
      <c r="AC2305" t="s">
        <v>107</v>
      </c>
    </row>
    <row r="2306" spans="1:29" x14ac:dyDescent="0.3">
      <c r="A2306" s="1" t="s">
        <v>29</v>
      </c>
      <c r="B2306" t="s">
        <v>30</v>
      </c>
      <c r="C2306" t="s">
        <v>1670</v>
      </c>
      <c r="D2306" t="s">
        <v>257</v>
      </c>
      <c r="E2306">
        <v>8</v>
      </c>
      <c r="F2306" t="s">
        <v>99</v>
      </c>
      <c r="G2306" t="s">
        <v>724</v>
      </c>
      <c r="H2306" t="s">
        <v>79</v>
      </c>
      <c r="I2306" t="s">
        <v>3333</v>
      </c>
      <c r="J2306" t="s">
        <v>588</v>
      </c>
      <c r="K2306" t="s">
        <v>6393</v>
      </c>
      <c r="L2306" t="s">
        <v>6394</v>
      </c>
      <c r="M2306" t="s">
        <v>1491</v>
      </c>
      <c r="N2306" t="s">
        <v>84</v>
      </c>
      <c r="O2306">
        <v>23356</v>
      </c>
      <c r="P2306">
        <v>26178</v>
      </c>
      <c r="Q2306" t="s">
        <v>41</v>
      </c>
      <c r="R2306">
        <v>781</v>
      </c>
      <c r="S2306" s="2">
        <v>44650</v>
      </c>
      <c r="T2306" t="s">
        <v>42</v>
      </c>
      <c r="U2306">
        <v>0</v>
      </c>
      <c r="V2306" t="s">
        <v>71</v>
      </c>
      <c r="W2306">
        <v>477</v>
      </c>
      <c r="X2306" t="s">
        <v>44</v>
      </c>
      <c r="Y2306" t="s">
        <v>45</v>
      </c>
      <c r="Z2306">
        <v>0</v>
      </c>
      <c r="AA2306">
        <v>801</v>
      </c>
      <c r="AB2306">
        <v>25822</v>
      </c>
      <c r="AC2306" t="s">
        <v>107</v>
      </c>
    </row>
    <row r="2307" spans="1:29" x14ac:dyDescent="0.3">
      <c r="A2307" s="1" t="s">
        <v>47</v>
      </c>
      <c r="B2307" t="s">
        <v>48</v>
      </c>
      <c r="C2307" t="s">
        <v>432</v>
      </c>
      <c r="D2307" t="s">
        <v>178</v>
      </c>
      <c r="E2307">
        <v>4</v>
      </c>
      <c r="F2307" t="s">
        <v>77</v>
      </c>
      <c r="G2307" t="s">
        <v>365</v>
      </c>
      <c r="H2307" t="s">
        <v>35</v>
      </c>
      <c r="I2307" t="s">
        <v>5517</v>
      </c>
      <c r="J2307" t="s">
        <v>2491</v>
      </c>
      <c r="K2307" t="s">
        <v>6395</v>
      </c>
      <c r="L2307" t="s">
        <v>6396</v>
      </c>
      <c r="M2307" t="s">
        <v>1479</v>
      </c>
      <c r="N2307" t="s">
        <v>40</v>
      </c>
      <c r="O2307">
        <v>8800</v>
      </c>
      <c r="P2307">
        <v>12028</v>
      </c>
      <c r="Q2307" t="s">
        <v>59</v>
      </c>
      <c r="R2307">
        <v>648</v>
      </c>
      <c r="S2307" s="2">
        <v>44961</v>
      </c>
      <c r="T2307" s="2">
        <v>44976</v>
      </c>
      <c r="U2307">
        <v>2200</v>
      </c>
      <c r="V2307" t="s">
        <v>85</v>
      </c>
      <c r="W2307">
        <v>767</v>
      </c>
      <c r="X2307" t="s">
        <v>60</v>
      </c>
      <c r="Y2307" t="s">
        <v>61</v>
      </c>
      <c r="Z2307">
        <v>0</v>
      </c>
      <c r="AA2307">
        <v>615</v>
      </c>
      <c r="AB2307">
        <v>11044</v>
      </c>
      <c r="AC2307" t="s">
        <v>73</v>
      </c>
    </row>
    <row r="2308" spans="1:29" x14ac:dyDescent="0.3">
      <c r="A2308" s="1" t="s">
        <v>29</v>
      </c>
      <c r="B2308" t="s">
        <v>541</v>
      </c>
      <c r="C2308" t="s">
        <v>3530</v>
      </c>
      <c r="D2308" t="s">
        <v>138</v>
      </c>
      <c r="E2308">
        <v>5</v>
      </c>
      <c r="F2308" t="s">
        <v>77</v>
      </c>
      <c r="G2308" t="s">
        <v>440</v>
      </c>
      <c r="H2308" t="s">
        <v>35</v>
      </c>
      <c r="I2308" t="s">
        <v>2753</v>
      </c>
      <c r="J2308" t="s">
        <v>3310</v>
      </c>
      <c r="K2308">
        <v>3112210678</v>
      </c>
      <c r="L2308" t="s">
        <v>6397</v>
      </c>
      <c r="M2308" t="s">
        <v>1715</v>
      </c>
      <c r="N2308" t="s">
        <v>84</v>
      </c>
      <c r="O2308">
        <v>10740</v>
      </c>
      <c r="P2308">
        <v>13626</v>
      </c>
      <c r="Q2308" t="s">
        <v>59</v>
      </c>
      <c r="R2308">
        <v>387</v>
      </c>
      <c r="S2308" s="2">
        <v>44596</v>
      </c>
      <c r="T2308" s="2">
        <v>44598</v>
      </c>
      <c r="U2308">
        <v>39847</v>
      </c>
      <c r="V2308" t="s">
        <v>85</v>
      </c>
      <c r="W2308">
        <v>634</v>
      </c>
      <c r="X2308" t="s">
        <v>60</v>
      </c>
      <c r="Y2308" t="s">
        <v>72</v>
      </c>
      <c r="Z2308">
        <v>0</v>
      </c>
      <c r="AA2308">
        <v>634</v>
      </c>
      <c r="AB2308">
        <v>11714</v>
      </c>
      <c r="AC2308" t="s">
        <v>107</v>
      </c>
    </row>
    <row r="2309" spans="1:29" x14ac:dyDescent="0.3">
      <c r="A2309" s="1" t="s">
        <v>29</v>
      </c>
      <c r="B2309" t="s">
        <v>96</v>
      </c>
      <c r="C2309" t="s">
        <v>814</v>
      </c>
      <c r="D2309" t="s">
        <v>128</v>
      </c>
      <c r="E2309">
        <v>1</v>
      </c>
      <c r="F2309" t="s">
        <v>120</v>
      </c>
      <c r="G2309" t="s">
        <v>1180</v>
      </c>
      <c r="H2309" t="s">
        <v>79</v>
      </c>
      <c r="I2309" t="s">
        <v>4605</v>
      </c>
      <c r="J2309" t="s">
        <v>530</v>
      </c>
      <c r="K2309" t="s">
        <v>6398</v>
      </c>
      <c r="L2309" t="s">
        <v>6399</v>
      </c>
      <c r="M2309" t="s">
        <v>1197</v>
      </c>
      <c r="N2309" t="s">
        <v>58</v>
      </c>
      <c r="O2309">
        <v>12495</v>
      </c>
      <c r="P2309">
        <v>16939</v>
      </c>
      <c r="Q2309" t="s">
        <v>41</v>
      </c>
      <c r="R2309">
        <v>316</v>
      </c>
      <c r="S2309" s="2">
        <v>45298</v>
      </c>
      <c r="T2309" t="s">
        <v>42</v>
      </c>
      <c r="U2309">
        <v>0</v>
      </c>
      <c r="V2309" t="s">
        <v>106</v>
      </c>
      <c r="W2309">
        <v>824</v>
      </c>
      <c r="X2309" t="s">
        <v>44</v>
      </c>
      <c r="Y2309" t="s">
        <v>45</v>
      </c>
      <c r="Z2309">
        <v>3715</v>
      </c>
      <c r="AA2309">
        <v>650</v>
      </c>
      <c r="AB2309">
        <v>16594</v>
      </c>
      <c r="AC2309" t="s">
        <v>107</v>
      </c>
    </row>
    <row r="2310" spans="1:29" x14ac:dyDescent="0.3">
      <c r="A2310" s="1" t="s">
        <v>29</v>
      </c>
      <c r="B2310" t="s">
        <v>393</v>
      </c>
      <c r="C2310" t="s">
        <v>4317</v>
      </c>
      <c r="D2310" t="s">
        <v>76</v>
      </c>
      <c r="E2310">
        <v>4</v>
      </c>
      <c r="F2310" t="s">
        <v>120</v>
      </c>
      <c r="G2310" t="s">
        <v>468</v>
      </c>
      <c r="H2310" t="s">
        <v>35</v>
      </c>
      <c r="I2310" t="s">
        <v>921</v>
      </c>
      <c r="J2310" t="s">
        <v>706</v>
      </c>
      <c r="K2310" t="s">
        <v>6400</v>
      </c>
      <c r="L2310" t="s">
        <v>6401</v>
      </c>
      <c r="M2310" t="s">
        <v>2103</v>
      </c>
      <c r="N2310" t="s">
        <v>94</v>
      </c>
      <c r="O2310">
        <v>6287</v>
      </c>
      <c r="P2310">
        <v>9492</v>
      </c>
      <c r="Q2310" t="s">
        <v>41</v>
      </c>
      <c r="R2310">
        <v>167</v>
      </c>
      <c r="S2310" s="2">
        <v>44630</v>
      </c>
      <c r="T2310" s="2">
        <v>44648</v>
      </c>
      <c r="U2310">
        <v>0</v>
      </c>
      <c r="V2310" t="s">
        <v>85</v>
      </c>
      <c r="W2310">
        <v>788</v>
      </c>
      <c r="X2310" t="s">
        <v>60</v>
      </c>
      <c r="Y2310" t="s">
        <v>61</v>
      </c>
      <c r="Z2310">
        <v>0</v>
      </c>
      <c r="AA2310">
        <v>538</v>
      </c>
      <c r="AB2310">
        <v>7150</v>
      </c>
      <c r="AC2310" t="s">
        <v>73</v>
      </c>
    </row>
    <row r="2311" spans="1:29" x14ac:dyDescent="0.3">
      <c r="A2311" s="1" t="s">
        <v>47</v>
      </c>
      <c r="B2311" t="s">
        <v>153</v>
      </c>
      <c r="C2311" t="s">
        <v>1901</v>
      </c>
      <c r="D2311" t="s">
        <v>138</v>
      </c>
      <c r="E2311">
        <v>9</v>
      </c>
      <c r="F2311" t="s">
        <v>77</v>
      </c>
      <c r="G2311" t="s">
        <v>147</v>
      </c>
      <c r="H2311" t="s">
        <v>35</v>
      </c>
      <c r="I2311" t="s">
        <v>906</v>
      </c>
      <c r="J2311" t="s">
        <v>1509</v>
      </c>
      <c r="K2311">
        <v>4639393901</v>
      </c>
      <c r="L2311" t="s">
        <v>6402</v>
      </c>
      <c r="M2311" t="s">
        <v>943</v>
      </c>
      <c r="N2311" t="s">
        <v>84</v>
      </c>
      <c r="O2311">
        <v>27280</v>
      </c>
      <c r="P2311">
        <v>29759</v>
      </c>
      <c r="Q2311" t="s">
        <v>95</v>
      </c>
      <c r="R2311">
        <v>180</v>
      </c>
      <c r="S2311" s="2">
        <v>44546</v>
      </c>
      <c r="T2311" t="s">
        <v>42</v>
      </c>
      <c r="U2311">
        <v>0</v>
      </c>
      <c r="V2311" t="s">
        <v>71</v>
      </c>
      <c r="W2311">
        <v>647</v>
      </c>
      <c r="X2311" t="s">
        <v>44</v>
      </c>
      <c r="Y2311" t="s">
        <v>72</v>
      </c>
      <c r="Z2311">
        <v>0</v>
      </c>
      <c r="AA2311">
        <v>814</v>
      </c>
      <c r="AB2311">
        <v>29071</v>
      </c>
      <c r="AC2311" t="s">
        <v>46</v>
      </c>
    </row>
    <row r="2312" spans="1:29" x14ac:dyDescent="0.3">
      <c r="A2312" s="1" t="s">
        <v>47</v>
      </c>
      <c r="B2312" t="s">
        <v>234</v>
      </c>
      <c r="C2312" t="s">
        <v>304</v>
      </c>
      <c r="D2312" t="s">
        <v>169</v>
      </c>
      <c r="E2312">
        <v>9</v>
      </c>
      <c r="F2312" t="s">
        <v>51</v>
      </c>
      <c r="G2312" t="s">
        <v>345</v>
      </c>
      <c r="H2312" t="s">
        <v>79</v>
      </c>
      <c r="I2312" t="s">
        <v>906</v>
      </c>
      <c r="J2312" t="s">
        <v>123</v>
      </c>
      <c r="K2312" t="s">
        <v>6403</v>
      </c>
      <c r="L2312" t="s">
        <v>6404</v>
      </c>
      <c r="M2312" t="s">
        <v>746</v>
      </c>
      <c r="N2312" t="s">
        <v>94</v>
      </c>
      <c r="O2312">
        <v>5958</v>
      </c>
      <c r="P2312">
        <v>8640</v>
      </c>
      <c r="Q2312" t="s">
        <v>95</v>
      </c>
      <c r="R2312">
        <v>397</v>
      </c>
      <c r="S2312" s="2">
        <v>44932</v>
      </c>
      <c r="T2312" s="2">
        <v>44952</v>
      </c>
      <c r="U2312">
        <v>0</v>
      </c>
      <c r="V2312" t="s">
        <v>43</v>
      </c>
      <c r="W2312">
        <v>607</v>
      </c>
      <c r="X2312" t="s">
        <v>60</v>
      </c>
      <c r="Y2312" t="s">
        <v>45</v>
      </c>
      <c r="Z2312">
        <v>0</v>
      </c>
      <c r="AA2312">
        <v>563</v>
      </c>
      <c r="AB2312">
        <v>6193</v>
      </c>
      <c r="AC2312" t="s">
        <v>46</v>
      </c>
    </row>
    <row r="2313" spans="1:29" x14ac:dyDescent="0.3">
      <c r="A2313" s="1" t="s">
        <v>47</v>
      </c>
      <c r="B2313" t="s">
        <v>592</v>
      </c>
      <c r="C2313" t="s">
        <v>3279</v>
      </c>
      <c r="D2313" t="s">
        <v>169</v>
      </c>
      <c r="E2313">
        <v>4</v>
      </c>
      <c r="F2313" t="s">
        <v>129</v>
      </c>
      <c r="G2313" t="s">
        <v>700</v>
      </c>
      <c r="H2313" t="s">
        <v>79</v>
      </c>
      <c r="I2313" t="s">
        <v>89</v>
      </c>
      <c r="J2313" t="s">
        <v>5212</v>
      </c>
      <c r="K2313" t="s">
        <v>6405</v>
      </c>
      <c r="L2313" t="s">
        <v>6406</v>
      </c>
      <c r="M2313" t="s">
        <v>1449</v>
      </c>
      <c r="N2313" t="s">
        <v>40</v>
      </c>
      <c r="O2313">
        <v>21459</v>
      </c>
      <c r="P2313">
        <v>25493</v>
      </c>
      <c r="Q2313" t="s">
        <v>41</v>
      </c>
      <c r="R2313">
        <v>870</v>
      </c>
      <c r="S2313" s="2">
        <v>44367</v>
      </c>
      <c r="T2313" s="2">
        <v>44397</v>
      </c>
      <c r="U2313">
        <v>0</v>
      </c>
      <c r="V2313" t="s">
        <v>85</v>
      </c>
      <c r="W2313">
        <v>678</v>
      </c>
      <c r="X2313" t="s">
        <v>60</v>
      </c>
      <c r="Y2313" t="s">
        <v>61</v>
      </c>
      <c r="Z2313">
        <v>0</v>
      </c>
      <c r="AA2313">
        <v>56</v>
      </c>
      <c r="AB2313">
        <v>22829</v>
      </c>
      <c r="AC2313" t="s">
        <v>73</v>
      </c>
    </row>
    <row r="2314" spans="1:29" x14ac:dyDescent="0.3">
      <c r="A2314" s="1" t="s">
        <v>29</v>
      </c>
      <c r="B2314" t="s">
        <v>62</v>
      </c>
      <c r="C2314" t="s">
        <v>5704</v>
      </c>
      <c r="D2314" t="s">
        <v>257</v>
      </c>
      <c r="E2314">
        <v>1</v>
      </c>
      <c r="F2314" t="s">
        <v>51</v>
      </c>
      <c r="G2314" t="s">
        <v>237</v>
      </c>
      <c r="H2314" t="s">
        <v>79</v>
      </c>
      <c r="I2314" t="s">
        <v>377</v>
      </c>
      <c r="J2314" t="s">
        <v>80</v>
      </c>
      <c r="K2314" t="s">
        <v>6407</v>
      </c>
      <c r="L2314" t="s">
        <v>6408</v>
      </c>
      <c r="M2314" t="s">
        <v>1976</v>
      </c>
      <c r="N2314" t="s">
        <v>58</v>
      </c>
      <c r="O2314">
        <v>22981</v>
      </c>
      <c r="P2314">
        <v>25045</v>
      </c>
      <c r="Q2314" t="s">
        <v>59</v>
      </c>
      <c r="R2314">
        <v>159</v>
      </c>
      <c r="S2314" s="2">
        <v>44910</v>
      </c>
      <c r="T2314" t="s">
        <v>42</v>
      </c>
      <c r="U2314">
        <v>30587</v>
      </c>
      <c r="V2314" t="s">
        <v>43</v>
      </c>
      <c r="W2314">
        <v>613</v>
      </c>
      <c r="X2314" t="s">
        <v>44</v>
      </c>
      <c r="Y2314" t="s">
        <v>61</v>
      </c>
      <c r="Z2314">
        <v>4994</v>
      </c>
      <c r="AA2314">
        <v>201</v>
      </c>
      <c r="AB2314">
        <v>24590</v>
      </c>
      <c r="AC2314" t="s">
        <v>73</v>
      </c>
    </row>
    <row r="2315" spans="1:29" x14ac:dyDescent="0.3">
      <c r="A2315" s="1" t="s">
        <v>47</v>
      </c>
      <c r="B2315" t="s">
        <v>117</v>
      </c>
      <c r="C2315" t="s">
        <v>920</v>
      </c>
      <c r="D2315" t="s">
        <v>138</v>
      </c>
      <c r="E2315">
        <v>10</v>
      </c>
      <c r="F2315" t="s">
        <v>64</v>
      </c>
      <c r="G2315" t="s">
        <v>376</v>
      </c>
      <c r="H2315" t="s">
        <v>79</v>
      </c>
      <c r="I2315" t="s">
        <v>1705</v>
      </c>
      <c r="J2315" t="s">
        <v>3693</v>
      </c>
      <c r="K2315" t="s">
        <v>6409</v>
      </c>
      <c r="L2315" t="s">
        <v>6410</v>
      </c>
      <c r="M2315" t="s">
        <v>1852</v>
      </c>
      <c r="N2315" t="s">
        <v>84</v>
      </c>
      <c r="O2315">
        <v>2650</v>
      </c>
      <c r="P2315">
        <v>6585</v>
      </c>
      <c r="Q2315" t="s">
        <v>95</v>
      </c>
      <c r="R2315">
        <v>548</v>
      </c>
      <c r="S2315" s="2">
        <v>44859</v>
      </c>
      <c r="T2315" t="s">
        <v>42</v>
      </c>
      <c r="U2315">
        <v>0</v>
      </c>
      <c r="V2315" t="s">
        <v>43</v>
      </c>
      <c r="W2315">
        <v>706</v>
      </c>
      <c r="X2315" t="s">
        <v>44</v>
      </c>
      <c r="Y2315" t="s">
        <v>72</v>
      </c>
      <c r="Z2315">
        <v>0</v>
      </c>
      <c r="AA2315">
        <v>590</v>
      </c>
      <c r="AB2315">
        <v>2847</v>
      </c>
      <c r="AC2315" t="s">
        <v>46</v>
      </c>
    </row>
    <row r="2316" spans="1:29" x14ac:dyDescent="0.3">
      <c r="A2316" s="1" t="s">
        <v>47</v>
      </c>
      <c r="B2316" t="s">
        <v>145</v>
      </c>
      <c r="C2316" t="s">
        <v>270</v>
      </c>
      <c r="D2316" t="s">
        <v>185</v>
      </c>
      <c r="E2316">
        <v>3</v>
      </c>
      <c r="F2316" t="s">
        <v>271</v>
      </c>
      <c r="G2316" t="s">
        <v>400</v>
      </c>
      <c r="H2316" t="s">
        <v>79</v>
      </c>
      <c r="I2316" t="s">
        <v>412</v>
      </c>
      <c r="J2316" t="s">
        <v>916</v>
      </c>
      <c r="K2316">
        <v>3999546595</v>
      </c>
      <c r="L2316" t="s">
        <v>6411</v>
      </c>
      <c r="M2316" t="s">
        <v>2459</v>
      </c>
      <c r="N2316" t="s">
        <v>40</v>
      </c>
      <c r="O2316">
        <v>12583</v>
      </c>
      <c r="P2316">
        <v>14947</v>
      </c>
      <c r="Q2316" t="s">
        <v>59</v>
      </c>
      <c r="R2316">
        <v>119</v>
      </c>
      <c r="S2316" s="2">
        <v>44435</v>
      </c>
      <c r="T2316" t="s">
        <v>42</v>
      </c>
      <c r="U2316">
        <v>24544</v>
      </c>
      <c r="V2316" t="s">
        <v>106</v>
      </c>
      <c r="W2316">
        <v>786</v>
      </c>
      <c r="X2316" t="s">
        <v>44</v>
      </c>
      <c r="Y2316" t="s">
        <v>45</v>
      </c>
      <c r="Z2316">
        <v>0</v>
      </c>
      <c r="AA2316">
        <v>952</v>
      </c>
      <c r="AB2316">
        <v>14455</v>
      </c>
      <c r="AC2316" t="s">
        <v>107</v>
      </c>
    </row>
    <row r="2317" spans="1:29" x14ac:dyDescent="0.3">
      <c r="A2317" s="1" t="s">
        <v>47</v>
      </c>
      <c r="B2317" t="s">
        <v>108</v>
      </c>
      <c r="C2317" t="s">
        <v>1220</v>
      </c>
      <c r="D2317" t="s">
        <v>178</v>
      </c>
      <c r="E2317">
        <v>6</v>
      </c>
      <c r="F2317" t="s">
        <v>271</v>
      </c>
      <c r="G2317" t="s">
        <v>400</v>
      </c>
      <c r="H2317" t="s">
        <v>79</v>
      </c>
      <c r="I2317" t="s">
        <v>513</v>
      </c>
      <c r="J2317" t="s">
        <v>4815</v>
      </c>
      <c r="K2317">
        <v>2596613645</v>
      </c>
      <c r="L2317" t="s">
        <v>6412</v>
      </c>
      <c r="M2317" t="s">
        <v>1402</v>
      </c>
      <c r="N2317" t="s">
        <v>40</v>
      </c>
      <c r="O2317">
        <v>13424</v>
      </c>
      <c r="P2317">
        <v>18110</v>
      </c>
      <c r="Q2317" t="s">
        <v>41</v>
      </c>
      <c r="R2317">
        <v>442</v>
      </c>
      <c r="S2317" s="2">
        <v>45331</v>
      </c>
      <c r="T2317" t="s">
        <v>42</v>
      </c>
      <c r="U2317">
        <v>0</v>
      </c>
      <c r="V2317" t="s">
        <v>71</v>
      </c>
      <c r="W2317">
        <v>434</v>
      </c>
      <c r="X2317" t="s">
        <v>44</v>
      </c>
      <c r="Y2317" t="s">
        <v>45</v>
      </c>
      <c r="Z2317">
        <v>0</v>
      </c>
      <c r="AA2317">
        <v>740</v>
      </c>
      <c r="AB2317">
        <v>16139</v>
      </c>
      <c r="AC2317" t="s">
        <v>46</v>
      </c>
    </row>
    <row r="2318" spans="1:29" x14ac:dyDescent="0.3">
      <c r="A2318" s="1" t="s">
        <v>47</v>
      </c>
      <c r="B2318" t="s">
        <v>117</v>
      </c>
      <c r="C2318" t="s">
        <v>243</v>
      </c>
      <c r="D2318" t="s">
        <v>76</v>
      </c>
      <c r="E2318">
        <v>9</v>
      </c>
      <c r="F2318" t="s">
        <v>271</v>
      </c>
      <c r="G2318" t="s">
        <v>353</v>
      </c>
      <c r="H2318" t="s">
        <v>79</v>
      </c>
      <c r="I2318" t="s">
        <v>1589</v>
      </c>
      <c r="J2318" t="s">
        <v>951</v>
      </c>
      <c r="K2318">
        <v>6950054049</v>
      </c>
      <c r="L2318" t="s">
        <v>6413</v>
      </c>
      <c r="M2318" t="s">
        <v>126</v>
      </c>
      <c r="N2318" t="s">
        <v>58</v>
      </c>
      <c r="O2318">
        <v>7868</v>
      </c>
      <c r="P2318">
        <v>10908</v>
      </c>
      <c r="Q2318" t="s">
        <v>59</v>
      </c>
      <c r="R2318">
        <v>792</v>
      </c>
      <c r="S2318" s="2">
        <v>45106</v>
      </c>
      <c r="T2318" s="2">
        <v>45112</v>
      </c>
      <c r="U2318">
        <v>26279</v>
      </c>
      <c r="V2318" t="s">
        <v>106</v>
      </c>
      <c r="W2318">
        <v>617</v>
      </c>
      <c r="X2318" t="s">
        <v>60</v>
      </c>
      <c r="Y2318" t="s">
        <v>45</v>
      </c>
      <c r="Z2318">
        <v>4209</v>
      </c>
      <c r="AA2318">
        <v>133</v>
      </c>
      <c r="AB2318">
        <v>10747</v>
      </c>
      <c r="AC2318" t="s">
        <v>73</v>
      </c>
    </row>
    <row r="2319" spans="1:29" x14ac:dyDescent="0.3">
      <c r="A2319" s="1" t="s">
        <v>29</v>
      </c>
      <c r="B2319" t="s">
        <v>228</v>
      </c>
      <c r="C2319" t="s">
        <v>1949</v>
      </c>
      <c r="D2319" t="s">
        <v>352</v>
      </c>
      <c r="E2319">
        <v>10</v>
      </c>
      <c r="F2319" t="s">
        <v>51</v>
      </c>
      <c r="G2319" t="s">
        <v>345</v>
      </c>
      <c r="H2319" t="s">
        <v>35</v>
      </c>
      <c r="I2319" t="s">
        <v>735</v>
      </c>
      <c r="J2319" t="s">
        <v>524</v>
      </c>
      <c r="K2319">
        <v>7408337079</v>
      </c>
      <c r="L2319" t="s">
        <v>6414</v>
      </c>
      <c r="M2319" t="s">
        <v>964</v>
      </c>
      <c r="N2319" t="s">
        <v>40</v>
      </c>
      <c r="O2319">
        <v>22430</v>
      </c>
      <c r="P2319">
        <v>24737</v>
      </c>
      <c r="Q2319" t="s">
        <v>95</v>
      </c>
      <c r="R2319">
        <v>687</v>
      </c>
      <c r="S2319" s="2">
        <v>44604</v>
      </c>
      <c r="T2319" t="s">
        <v>42</v>
      </c>
      <c r="U2319">
        <v>0</v>
      </c>
      <c r="V2319" t="s">
        <v>106</v>
      </c>
      <c r="W2319">
        <v>652</v>
      </c>
      <c r="X2319" t="s">
        <v>44</v>
      </c>
      <c r="Y2319" t="s">
        <v>61</v>
      </c>
      <c r="Z2319">
        <v>0</v>
      </c>
      <c r="AA2319">
        <v>909</v>
      </c>
      <c r="AB2319">
        <v>22561</v>
      </c>
      <c r="AC2319" t="s">
        <v>46</v>
      </c>
    </row>
    <row r="2320" spans="1:29" x14ac:dyDescent="0.3">
      <c r="A2320" s="1" t="s">
        <v>47</v>
      </c>
      <c r="B2320" t="s">
        <v>48</v>
      </c>
      <c r="C2320" t="s">
        <v>2654</v>
      </c>
      <c r="D2320" t="s">
        <v>119</v>
      </c>
      <c r="E2320">
        <v>5</v>
      </c>
      <c r="F2320" t="s">
        <v>120</v>
      </c>
      <c r="G2320" t="s">
        <v>121</v>
      </c>
      <c r="H2320" t="s">
        <v>79</v>
      </c>
      <c r="I2320" t="s">
        <v>530</v>
      </c>
      <c r="J2320" t="s">
        <v>3898</v>
      </c>
      <c r="K2320" t="s">
        <v>6415</v>
      </c>
      <c r="L2320" t="s">
        <v>6416</v>
      </c>
      <c r="M2320" t="s">
        <v>303</v>
      </c>
      <c r="N2320" t="s">
        <v>58</v>
      </c>
      <c r="O2320">
        <v>19394</v>
      </c>
      <c r="P2320">
        <v>23358</v>
      </c>
      <c r="Q2320" t="s">
        <v>95</v>
      </c>
      <c r="R2320">
        <v>367</v>
      </c>
      <c r="S2320" s="2">
        <v>45360</v>
      </c>
      <c r="T2320" s="2">
        <v>45375</v>
      </c>
      <c r="U2320">
        <v>0</v>
      </c>
      <c r="V2320" t="s">
        <v>85</v>
      </c>
      <c r="W2320">
        <v>635</v>
      </c>
      <c r="X2320" t="s">
        <v>60</v>
      </c>
      <c r="Y2320" t="s">
        <v>45</v>
      </c>
      <c r="Z2320">
        <v>3388</v>
      </c>
      <c r="AA2320">
        <v>777</v>
      </c>
      <c r="AB2320">
        <v>22320</v>
      </c>
      <c r="AC2320" t="s">
        <v>46</v>
      </c>
    </row>
    <row r="2321" spans="1:29" x14ac:dyDescent="0.3">
      <c r="A2321" s="1" t="s">
        <v>29</v>
      </c>
      <c r="B2321" t="s">
        <v>393</v>
      </c>
      <c r="C2321" t="s">
        <v>873</v>
      </c>
      <c r="D2321" t="s">
        <v>128</v>
      </c>
      <c r="E2321">
        <v>4</v>
      </c>
      <c r="F2321" t="s">
        <v>99</v>
      </c>
      <c r="G2321" t="s">
        <v>1638</v>
      </c>
      <c r="H2321" t="s">
        <v>79</v>
      </c>
      <c r="I2321" t="s">
        <v>906</v>
      </c>
      <c r="J2321" t="s">
        <v>1567</v>
      </c>
      <c r="K2321" t="s">
        <v>6417</v>
      </c>
      <c r="L2321" t="s">
        <v>6418</v>
      </c>
      <c r="M2321" t="s">
        <v>846</v>
      </c>
      <c r="N2321" t="s">
        <v>40</v>
      </c>
      <c r="O2321">
        <v>7094</v>
      </c>
      <c r="P2321">
        <v>11964</v>
      </c>
      <c r="Q2321" t="s">
        <v>41</v>
      </c>
      <c r="R2321">
        <v>46</v>
      </c>
      <c r="S2321" s="2">
        <v>44833</v>
      </c>
      <c r="T2321" t="s">
        <v>42</v>
      </c>
      <c r="U2321">
        <v>0</v>
      </c>
      <c r="V2321" t="s">
        <v>71</v>
      </c>
      <c r="W2321">
        <v>437</v>
      </c>
      <c r="X2321" t="s">
        <v>44</v>
      </c>
      <c r="Y2321" t="s">
        <v>72</v>
      </c>
      <c r="Z2321">
        <v>0</v>
      </c>
      <c r="AA2321">
        <v>458</v>
      </c>
      <c r="AB2321">
        <v>9541</v>
      </c>
      <c r="AC2321" t="s">
        <v>107</v>
      </c>
    </row>
    <row r="2322" spans="1:29" x14ac:dyDescent="0.3">
      <c r="A2322" s="1" t="s">
        <v>29</v>
      </c>
      <c r="B2322" t="s">
        <v>30</v>
      </c>
      <c r="C2322" t="s">
        <v>1769</v>
      </c>
      <c r="D2322" t="s">
        <v>236</v>
      </c>
      <c r="E2322">
        <v>4</v>
      </c>
      <c r="F2322" t="s">
        <v>271</v>
      </c>
      <c r="G2322" t="s">
        <v>1110</v>
      </c>
      <c r="H2322" t="s">
        <v>79</v>
      </c>
      <c r="I2322" t="s">
        <v>1229</v>
      </c>
      <c r="J2322" t="s">
        <v>524</v>
      </c>
      <c r="K2322" t="s">
        <v>6419</v>
      </c>
      <c r="L2322" t="s">
        <v>6420</v>
      </c>
      <c r="M2322" t="s">
        <v>1039</v>
      </c>
      <c r="N2322" t="s">
        <v>84</v>
      </c>
      <c r="O2322">
        <v>12085</v>
      </c>
      <c r="P2322">
        <v>14802</v>
      </c>
      <c r="Q2322" t="s">
        <v>41</v>
      </c>
      <c r="R2322">
        <v>277</v>
      </c>
      <c r="S2322" s="2">
        <v>44578</v>
      </c>
      <c r="T2322" s="2">
        <v>44583</v>
      </c>
      <c r="U2322">
        <v>0</v>
      </c>
      <c r="V2322" t="s">
        <v>85</v>
      </c>
      <c r="W2322">
        <v>533</v>
      </c>
      <c r="X2322" t="s">
        <v>60</v>
      </c>
      <c r="Y2322" t="s">
        <v>72</v>
      </c>
      <c r="Z2322">
        <v>0</v>
      </c>
      <c r="AA2322">
        <v>753</v>
      </c>
      <c r="AB2322">
        <v>12556</v>
      </c>
      <c r="AC2322" t="s">
        <v>107</v>
      </c>
    </row>
    <row r="2323" spans="1:29" x14ac:dyDescent="0.3">
      <c r="A2323" s="1" t="s">
        <v>47</v>
      </c>
      <c r="B2323" t="s">
        <v>161</v>
      </c>
      <c r="C2323" t="s">
        <v>2249</v>
      </c>
      <c r="D2323" t="s">
        <v>76</v>
      </c>
      <c r="E2323">
        <v>7</v>
      </c>
      <c r="F2323" t="s">
        <v>129</v>
      </c>
      <c r="G2323" t="s">
        <v>700</v>
      </c>
      <c r="H2323" t="s">
        <v>35</v>
      </c>
      <c r="I2323" t="s">
        <v>1105</v>
      </c>
      <c r="J2323" t="s">
        <v>1611</v>
      </c>
      <c r="K2323">
        <v>1349943076</v>
      </c>
      <c r="L2323" t="s">
        <v>6408</v>
      </c>
      <c r="M2323" t="s">
        <v>1475</v>
      </c>
      <c r="N2323" t="s">
        <v>40</v>
      </c>
      <c r="O2323">
        <v>10547</v>
      </c>
      <c r="P2323">
        <v>15423</v>
      </c>
      <c r="Q2323" t="s">
        <v>59</v>
      </c>
      <c r="R2323">
        <v>81</v>
      </c>
      <c r="S2323" s="2">
        <v>44944</v>
      </c>
      <c r="T2323" t="s">
        <v>42</v>
      </c>
      <c r="U2323">
        <v>6436</v>
      </c>
      <c r="V2323" t="s">
        <v>71</v>
      </c>
      <c r="W2323">
        <v>541</v>
      </c>
      <c r="X2323" t="s">
        <v>44</v>
      </c>
      <c r="Y2323" t="s">
        <v>61</v>
      </c>
      <c r="Z2323">
        <v>0</v>
      </c>
      <c r="AA2323">
        <v>40</v>
      </c>
      <c r="AB2323">
        <v>13485</v>
      </c>
      <c r="AC2323" t="s">
        <v>46</v>
      </c>
    </row>
    <row r="2324" spans="1:29" x14ac:dyDescent="0.3">
      <c r="A2324" s="1" t="s">
        <v>47</v>
      </c>
      <c r="B2324" t="s">
        <v>145</v>
      </c>
      <c r="C2324" t="s">
        <v>1527</v>
      </c>
      <c r="D2324" t="s">
        <v>50</v>
      </c>
      <c r="E2324">
        <v>8</v>
      </c>
      <c r="F2324" t="s">
        <v>99</v>
      </c>
      <c r="G2324" t="s">
        <v>710</v>
      </c>
      <c r="H2324" t="s">
        <v>79</v>
      </c>
      <c r="I2324" t="s">
        <v>3007</v>
      </c>
      <c r="J2324" t="s">
        <v>366</v>
      </c>
      <c r="K2324" t="s">
        <v>6421</v>
      </c>
      <c r="L2324" t="s">
        <v>6422</v>
      </c>
      <c r="M2324" t="s">
        <v>2358</v>
      </c>
      <c r="N2324" t="s">
        <v>94</v>
      </c>
      <c r="O2324">
        <v>13580</v>
      </c>
      <c r="P2324">
        <v>17508</v>
      </c>
      <c r="Q2324" t="s">
        <v>95</v>
      </c>
      <c r="R2324">
        <v>782</v>
      </c>
      <c r="S2324" s="2">
        <v>44404</v>
      </c>
      <c r="T2324" s="2">
        <v>44409</v>
      </c>
      <c r="U2324">
        <v>0</v>
      </c>
      <c r="V2324" t="s">
        <v>85</v>
      </c>
      <c r="W2324">
        <v>776</v>
      </c>
      <c r="X2324" t="s">
        <v>60</v>
      </c>
      <c r="Y2324" t="s">
        <v>72</v>
      </c>
      <c r="Z2324">
        <v>0</v>
      </c>
      <c r="AA2324">
        <v>310</v>
      </c>
      <c r="AB2324">
        <v>14507</v>
      </c>
      <c r="AC2324" t="s">
        <v>46</v>
      </c>
    </row>
    <row r="2325" spans="1:29" x14ac:dyDescent="0.3">
      <c r="A2325" s="1" t="s">
        <v>29</v>
      </c>
      <c r="B2325" t="s">
        <v>228</v>
      </c>
      <c r="C2325" t="s">
        <v>1087</v>
      </c>
      <c r="D2325" t="s">
        <v>119</v>
      </c>
      <c r="E2325">
        <v>8</v>
      </c>
      <c r="F2325" t="s">
        <v>33</v>
      </c>
      <c r="G2325" t="s">
        <v>209</v>
      </c>
      <c r="H2325" t="s">
        <v>79</v>
      </c>
      <c r="I2325" t="s">
        <v>883</v>
      </c>
      <c r="J2325" t="s">
        <v>305</v>
      </c>
      <c r="K2325" t="s">
        <v>6423</v>
      </c>
      <c r="L2325" t="s">
        <v>6424</v>
      </c>
      <c r="M2325" t="s">
        <v>479</v>
      </c>
      <c r="N2325" t="s">
        <v>84</v>
      </c>
      <c r="O2325">
        <v>25193</v>
      </c>
      <c r="P2325">
        <v>28470</v>
      </c>
      <c r="Q2325" t="s">
        <v>59</v>
      </c>
      <c r="R2325">
        <v>14</v>
      </c>
      <c r="S2325" s="2">
        <v>44341</v>
      </c>
      <c r="T2325" s="2">
        <v>44346</v>
      </c>
      <c r="U2325">
        <v>29885</v>
      </c>
      <c r="V2325" t="s">
        <v>106</v>
      </c>
      <c r="W2325">
        <v>845</v>
      </c>
      <c r="X2325" t="s">
        <v>60</v>
      </c>
      <c r="Y2325" t="s">
        <v>61</v>
      </c>
      <c r="Z2325">
        <v>0</v>
      </c>
      <c r="AA2325">
        <v>674</v>
      </c>
      <c r="AB2325">
        <v>25665</v>
      </c>
      <c r="AC2325" t="s">
        <v>73</v>
      </c>
    </row>
    <row r="2326" spans="1:29" x14ac:dyDescent="0.3">
      <c r="A2326" s="1" t="s">
        <v>29</v>
      </c>
      <c r="B2326" t="s">
        <v>393</v>
      </c>
      <c r="C2326" t="s">
        <v>4317</v>
      </c>
      <c r="D2326" t="s">
        <v>352</v>
      </c>
      <c r="E2326">
        <v>2</v>
      </c>
      <c r="F2326" t="s">
        <v>221</v>
      </c>
      <c r="G2326" t="s">
        <v>858</v>
      </c>
      <c r="H2326" t="s">
        <v>79</v>
      </c>
      <c r="I2326" t="s">
        <v>981</v>
      </c>
      <c r="J2326" t="s">
        <v>224</v>
      </c>
      <c r="K2326" t="s">
        <v>6425</v>
      </c>
      <c r="L2326" t="s">
        <v>6426</v>
      </c>
      <c r="M2326" t="s">
        <v>654</v>
      </c>
      <c r="N2326" t="s">
        <v>94</v>
      </c>
      <c r="O2326">
        <v>15648</v>
      </c>
      <c r="P2326">
        <v>18674</v>
      </c>
      <c r="Q2326" t="s">
        <v>41</v>
      </c>
      <c r="R2326">
        <v>657</v>
      </c>
      <c r="S2326" s="2">
        <v>44536</v>
      </c>
      <c r="T2326" t="s">
        <v>42</v>
      </c>
      <c r="U2326">
        <v>0</v>
      </c>
      <c r="V2326" t="s">
        <v>43</v>
      </c>
      <c r="W2326">
        <v>495</v>
      </c>
      <c r="X2326" t="s">
        <v>44</v>
      </c>
      <c r="Y2326" t="s">
        <v>61</v>
      </c>
      <c r="Z2326">
        <v>0</v>
      </c>
      <c r="AA2326">
        <v>80</v>
      </c>
      <c r="AB2326">
        <v>16424</v>
      </c>
      <c r="AC2326" t="s">
        <v>107</v>
      </c>
    </row>
    <row r="2327" spans="1:29" x14ac:dyDescent="0.3">
      <c r="A2327" s="1" t="s">
        <v>29</v>
      </c>
      <c r="B2327" t="s">
        <v>541</v>
      </c>
      <c r="C2327" t="s">
        <v>2553</v>
      </c>
      <c r="D2327" t="s">
        <v>178</v>
      </c>
      <c r="E2327">
        <v>2</v>
      </c>
      <c r="F2327" t="s">
        <v>51</v>
      </c>
      <c r="G2327" t="s">
        <v>710</v>
      </c>
      <c r="H2327" t="s">
        <v>35</v>
      </c>
      <c r="I2327" t="s">
        <v>2592</v>
      </c>
      <c r="J2327" t="s">
        <v>6427</v>
      </c>
      <c r="K2327">
        <f>1-808-402-9174</f>
        <v>-10383</v>
      </c>
      <c r="L2327" t="s">
        <v>6428</v>
      </c>
      <c r="M2327" t="s">
        <v>1274</v>
      </c>
      <c r="N2327" t="s">
        <v>94</v>
      </c>
      <c r="O2327">
        <v>20942</v>
      </c>
      <c r="P2327">
        <v>23339</v>
      </c>
      <c r="Q2327" t="s">
        <v>95</v>
      </c>
      <c r="R2327">
        <v>211</v>
      </c>
      <c r="S2327" s="2">
        <v>45340</v>
      </c>
      <c r="T2327" s="2">
        <v>45360</v>
      </c>
      <c r="U2327">
        <v>0</v>
      </c>
      <c r="V2327" t="s">
        <v>106</v>
      </c>
      <c r="W2327">
        <v>532</v>
      </c>
      <c r="X2327" t="s">
        <v>60</v>
      </c>
      <c r="Y2327" t="s">
        <v>61</v>
      </c>
      <c r="Z2327">
        <v>0</v>
      </c>
      <c r="AA2327">
        <v>825</v>
      </c>
      <c r="AB2327">
        <v>21162</v>
      </c>
      <c r="AC2327" t="s">
        <v>73</v>
      </c>
    </row>
    <row r="2328" spans="1:29" x14ac:dyDescent="0.3">
      <c r="A2328" s="1" t="s">
        <v>47</v>
      </c>
      <c r="B2328" t="s">
        <v>145</v>
      </c>
      <c r="C2328" t="s">
        <v>270</v>
      </c>
      <c r="D2328" t="s">
        <v>387</v>
      </c>
      <c r="E2328">
        <v>3</v>
      </c>
      <c r="F2328" t="s">
        <v>120</v>
      </c>
      <c r="G2328" t="s">
        <v>329</v>
      </c>
      <c r="H2328" t="s">
        <v>35</v>
      </c>
      <c r="I2328" t="s">
        <v>1705</v>
      </c>
      <c r="J2328" t="s">
        <v>1647</v>
      </c>
      <c r="K2328" t="s">
        <v>6429</v>
      </c>
      <c r="L2328" t="s">
        <v>6430</v>
      </c>
      <c r="M2328" t="s">
        <v>499</v>
      </c>
      <c r="N2328" t="s">
        <v>40</v>
      </c>
      <c r="O2328">
        <v>10991</v>
      </c>
      <c r="P2328">
        <v>15635</v>
      </c>
      <c r="Q2328" t="s">
        <v>95</v>
      </c>
      <c r="R2328">
        <v>255</v>
      </c>
      <c r="S2328" s="2">
        <v>45028</v>
      </c>
      <c r="T2328" s="2">
        <v>45052</v>
      </c>
      <c r="U2328">
        <v>0</v>
      </c>
      <c r="V2328" t="s">
        <v>43</v>
      </c>
      <c r="W2328">
        <v>458</v>
      </c>
      <c r="X2328" t="s">
        <v>60</v>
      </c>
      <c r="Y2328" t="s">
        <v>61</v>
      </c>
      <c r="Z2328">
        <v>0</v>
      </c>
      <c r="AA2328">
        <v>520</v>
      </c>
      <c r="AB2328">
        <v>12850</v>
      </c>
      <c r="AC2328" t="s">
        <v>107</v>
      </c>
    </row>
    <row r="2329" spans="1:29" x14ac:dyDescent="0.3">
      <c r="A2329" s="1" t="s">
        <v>47</v>
      </c>
      <c r="B2329" t="s">
        <v>145</v>
      </c>
      <c r="C2329" t="s">
        <v>3466</v>
      </c>
      <c r="D2329" t="s">
        <v>257</v>
      </c>
      <c r="E2329">
        <v>3</v>
      </c>
      <c r="F2329" t="s">
        <v>186</v>
      </c>
      <c r="G2329" t="s">
        <v>650</v>
      </c>
      <c r="H2329" t="s">
        <v>35</v>
      </c>
      <c r="I2329" t="s">
        <v>1428</v>
      </c>
      <c r="J2329" t="s">
        <v>2470</v>
      </c>
      <c r="K2329" t="s">
        <v>6431</v>
      </c>
      <c r="L2329" t="s">
        <v>6432</v>
      </c>
      <c r="M2329" t="s">
        <v>2459</v>
      </c>
      <c r="N2329" t="s">
        <v>58</v>
      </c>
      <c r="O2329">
        <v>12576</v>
      </c>
      <c r="P2329">
        <v>14628</v>
      </c>
      <c r="Q2329" t="s">
        <v>95</v>
      </c>
      <c r="R2329">
        <v>784</v>
      </c>
      <c r="S2329" s="2">
        <v>44630</v>
      </c>
      <c r="T2329" t="s">
        <v>42</v>
      </c>
      <c r="U2329">
        <v>0</v>
      </c>
      <c r="V2329" t="s">
        <v>43</v>
      </c>
      <c r="W2329">
        <v>838</v>
      </c>
      <c r="X2329" t="s">
        <v>44</v>
      </c>
      <c r="Y2329" t="s">
        <v>45</v>
      </c>
      <c r="Z2329">
        <v>2579</v>
      </c>
      <c r="AA2329">
        <v>664</v>
      </c>
      <c r="AB2329">
        <v>13028</v>
      </c>
      <c r="AC2329" t="s">
        <v>107</v>
      </c>
    </row>
    <row r="2330" spans="1:29" x14ac:dyDescent="0.3">
      <c r="A2330" s="1" t="s">
        <v>47</v>
      </c>
      <c r="B2330" t="s">
        <v>117</v>
      </c>
      <c r="C2330" t="s">
        <v>1406</v>
      </c>
      <c r="D2330" t="s">
        <v>138</v>
      </c>
      <c r="E2330">
        <v>1</v>
      </c>
      <c r="F2330" t="s">
        <v>99</v>
      </c>
      <c r="G2330" t="s">
        <v>558</v>
      </c>
      <c r="H2330" t="s">
        <v>35</v>
      </c>
      <c r="I2330" t="s">
        <v>4365</v>
      </c>
      <c r="J2330" t="s">
        <v>354</v>
      </c>
      <c r="K2330" t="s">
        <v>6433</v>
      </c>
      <c r="L2330" t="s">
        <v>6434</v>
      </c>
      <c r="M2330" t="s">
        <v>1311</v>
      </c>
      <c r="N2330" t="s">
        <v>58</v>
      </c>
      <c r="O2330">
        <v>15683</v>
      </c>
      <c r="P2330">
        <v>17738</v>
      </c>
      <c r="Q2330" t="s">
        <v>95</v>
      </c>
      <c r="R2330">
        <v>987</v>
      </c>
      <c r="S2330" s="2">
        <v>44499</v>
      </c>
      <c r="T2330" t="s">
        <v>42</v>
      </c>
      <c r="U2330">
        <v>0</v>
      </c>
      <c r="V2330" t="s">
        <v>106</v>
      </c>
      <c r="W2330">
        <v>770</v>
      </c>
      <c r="X2330" t="s">
        <v>44</v>
      </c>
      <c r="Y2330" t="s">
        <v>72</v>
      </c>
      <c r="Z2330">
        <v>2223</v>
      </c>
      <c r="AA2330">
        <v>130</v>
      </c>
      <c r="AB2330">
        <v>16166</v>
      </c>
      <c r="AC2330" t="s">
        <v>73</v>
      </c>
    </row>
    <row r="2331" spans="1:29" x14ac:dyDescent="0.3">
      <c r="A2331" s="1" t="s">
        <v>47</v>
      </c>
      <c r="B2331" t="s">
        <v>176</v>
      </c>
      <c r="C2331" t="s">
        <v>4412</v>
      </c>
      <c r="D2331" t="s">
        <v>138</v>
      </c>
      <c r="E2331">
        <v>9</v>
      </c>
      <c r="F2331" t="s">
        <v>221</v>
      </c>
      <c r="G2331" t="s">
        <v>250</v>
      </c>
      <c r="H2331" t="s">
        <v>79</v>
      </c>
      <c r="I2331" t="s">
        <v>827</v>
      </c>
      <c r="J2331" t="s">
        <v>4671</v>
      </c>
      <c r="K2331" t="s">
        <v>6435</v>
      </c>
      <c r="L2331" t="s">
        <v>6436</v>
      </c>
      <c r="M2331" t="s">
        <v>426</v>
      </c>
      <c r="N2331" t="s">
        <v>58</v>
      </c>
      <c r="O2331">
        <v>17370</v>
      </c>
      <c r="P2331">
        <v>19852</v>
      </c>
      <c r="Q2331" t="s">
        <v>59</v>
      </c>
      <c r="R2331">
        <v>588</v>
      </c>
      <c r="S2331" s="2">
        <v>44314</v>
      </c>
      <c r="T2331" s="2">
        <v>44322</v>
      </c>
      <c r="U2331">
        <v>29202</v>
      </c>
      <c r="V2331" t="s">
        <v>71</v>
      </c>
      <c r="W2331">
        <v>461</v>
      </c>
      <c r="X2331" t="s">
        <v>60</v>
      </c>
      <c r="Y2331" t="s">
        <v>45</v>
      </c>
      <c r="Z2331">
        <v>4771</v>
      </c>
      <c r="AA2331">
        <v>545</v>
      </c>
      <c r="AB2331">
        <v>17395</v>
      </c>
      <c r="AC2331" t="s">
        <v>46</v>
      </c>
    </row>
    <row r="2332" spans="1:29" x14ac:dyDescent="0.3">
      <c r="A2332" s="1" t="s">
        <v>29</v>
      </c>
      <c r="B2332" t="s">
        <v>228</v>
      </c>
      <c r="C2332" t="s">
        <v>3751</v>
      </c>
      <c r="D2332" t="s">
        <v>110</v>
      </c>
      <c r="E2332">
        <v>1</v>
      </c>
      <c r="F2332" t="s">
        <v>77</v>
      </c>
      <c r="G2332" t="s">
        <v>78</v>
      </c>
      <c r="H2332" t="s">
        <v>35</v>
      </c>
      <c r="I2332" t="s">
        <v>1210</v>
      </c>
      <c r="J2332" t="s">
        <v>6437</v>
      </c>
      <c r="K2332" t="s">
        <v>6438</v>
      </c>
      <c r="L2332" t="s">
        <v>6439</v>
      </c>
      <c r="M2332" t="s">
        <v>1189</v>
      </c>
      <c r="N2332" t="s">
        <v>58</v>
      </c>
      <c r="O2332">
        <v>14083</v>
      </c>
      <c r="P2332">
        <v>17774</v>
      </c>
      <c r="Q2332" t="s">
        <v>59</v>
      </c>
      <c r="R2332">
        <v>453</v>
      </c>
      <c r="S2332" s="2">
        <v>44945</v>
      </c>
      <c r="T2332" s="2">
        <v>44951</v>
      </c>
      <c r="U2332">
        <v>4833</v>
      </c>
      <c r="V2332" t="s">
        <v>85</v>
      </c>
      <c r="W2332">
        <v>501</v>
      </c>
      <c r="X2332" t="s">
        <v>60</v>
      </c>
      <c r="Y2332" t="s">
        <v>45</v>
      </c>
      <c r="Z2332">
        <v>2059</v>
      </c>
      <c r="AA2332">
        <v>128</v>
      </c>
      <c r="AB2332">
        <v>16695</v>
      </c>
      <c r="AC2332" t="s">
        <v>46</v>
      </c>
    </row>
    <row r="2333" spans="1:29" x14ac:dyDescent="0.3">
      <c r="A2333" s="1" t="s">
        <v>47</v>
      </c>
      <c r="B2333" t="s">
        <v>48</v>
      </c>
      <c r="C2333" t="s">
        <v>1137</v>
      </c>
      <c r="D2333" t="s">
        <v>178</v>
      </c>
      <c r="E2333">
        <v>9</v>
      </c>
      <c r="F2333" t="s">
        <v>51</v>
      </c>
      <c r="G2333" t="s">
        <v>237</v>
      </c>
      <c r="H2333" t="s">
        <v>79</v>
      </c>
      <c r="I2333" t="s">
        <v>1267</v>
      </c>
      <c r="J2333" t="s">
        <v>5175</v>
      </c>
      <c r="K2333">
        <f>1-761-201-9866</f>
        <v>-10827</v>
      </c>
      <c r="L2333" t="s">
        <v>472</v>
      </c>
      <c r="M2333" t="s">
        <v>2261</v>
      </c>
      <c r="N2333" t="s">
        <v>58</v>
      </c>
      <c r="O2333">
        <v>24974</v>
      </c>
      <c r="P2333">
        <v>27712</v>
      </c>
      <c r="Q2333" t="s">
        <v>59</v>
      </c>
      <c r="R2333">
        <v>597</v>
      </c>
      <c r="S2333" s="2">
        <v>44273</v>
      </c>
      <c r="T2333" s="2">
        <v>44283</v>
      </c>
      <c r="U2333">
        <v>26304</v>
      </c>
      <c r="V2333" t="s">
        <v>43</v>
      </c>
      <c r="W2333">
        <v>475</v>
      </c>
      <c r="X2333" t="s">
        <v>60</v>
      </c>
      <c r="Y2333" t="s">
        <v>72</v>
      </c>
      <c r="Z2333">
        <v>4468</v>
      </c>
      <c r="AA2333">
        <v>881</v>
      </c>
      <c r="AB2333">
        <v>25377</v>
      </c>
      <c r="AC2333" t="s">
        <v>107</v>
      </c>
    </row>
    <row r="2334" spans="1:29" x14ac:dyDescent="0.3">
      <c r="A2334" s="1" t="s">
        <v>47</v>
      </c>
      <c r="B2334" t="s">
        <v>117</v>
      </c>
      <c r="C2334" t="s">
        <v>118</v>
      </c>
      <c r="D2334" t="s">
        <v>257</v>
      </c>
      <c r="E2334">
        <v>1</v>
      </c>
      <c r="F2334" t="s">
        <v>77</v>
      </c>
      <c r="G2334" t="s">
        <v>980</v>
      </c>
      <c r="H2334" t="s">
        <v>35</v>
      </c>
      <c r="I2334" t="s">
        <v>1303</v>
      </c>
      <c r="J2334" t="s">
        <v>3458</v>
      </c>
      <c r="K2334">
        <v>8931063349</v>
      </c>
      <c r="L2334" t="s">
        <v>6440</v>
      </c>
      <c r="M2334" t="s">
        <v>925</v>
      </c>
      <c r="N2334" t="s">
        <v>40</v>
      </c>
      <c r="O2334">
        <v>20451</v>
      </c>
      <c r="P2334">
        <v>24701</v>
      </c>
      <c r="Q2334" t="s">
        <v>95</v>
      </c>
      <c r="R2334">
        <v>271</v>
      </c>
      <c r="S2334" s="2">
        <v>45024</v>
      </c>
      <c r="T2334" t="s">
        <v>42</v>
      </c>
      <c r="U2334">
        <v>0</v>
      </c>
      <c r="V2334" t="s">
        <v>71</v>
      </c>
      <c r="W2334">
        <v>536</v>
      </c>
      <c r="X2334" t="s">
        <v>44</v>
      </c>
      <c r="Y2334" t="s">
        <v>61</v>
      </c>
      <c r="Z2334">
        <v>0</v>
      </c>
      <c r="AA2334">
        <v>268</v>
      </c>
      <c r="AB2334">
        <v>20575</v>
      </c>
      <c r="AC2334" t="s">
        <v>107</v>
      </c>
    </row>
    <row r="2335" spans="1:29" x14ac:dyDescent="0.3">
      <c r="A2335" s="1" t="s">
        <v>47</v>
      </c>
      <c r="B2335" t="s">
        <v>234</v>
      </c>
      <c r="C2335" t="s">
        <v>742</v>
      </c>
      <c r="D2335" t="s">
        <v>185</v>
      </c>
      <c r="E2335">
        <v>1</v>
      </c>
      <c r="F2335" t="s">
        <v>186</v>
      </c>
      <c r="G2335" t="s">
        <v>187</v>
      </c>
      <c r="H2335" t="s">
        <v>79</v>
      </c>
      <c r="I2335" t="s">
        <v>89</v>
      </c>
      <c r="J2335" t="s">
        <v>305</v>
      </c>
      <c r="K2335">
        <v>4295897180</v>
      </c>
      <c r="L2335" t="s">
        <v>6441</v>
      </c>
      <c r="M2335" t="s">
        <v>2192</v>
      </c>
      <c r="N2335" t="s">
        <v>58</v>
      </c>
      <c r="O2335">
        <v>24775</v>
      </c>
      <c r="P2335">
        <v>29380</v>
      </c>
      <c r="Q2335" t="s">
        <v>41</v>
      </c>
      <c r="R2335">
        <v>246</v>
      </c>
      <c r="S2335" s="2">
        <v>44317</v>
      </c>
      <c r="T2335" t="s">
        <v>42</v>
      </c>
      <c r="U2335">
        <v>0</v>
      </c>
      <c r="V2335" t="s">
        <v>43</v>
      </c>
      <c r="W2335">
        <v>723</v>
      </c>
      <c r="X2335" t="s">
        <v>44</v>
      </c>
      <c r="Y2335" t="s">
        <v>72</v>
      </c>
      <c r="Z2335">
        <v>2768</v>
      </c>
      <c r="AA2335">
        <v>540</v>
      </c>
      <c r="AB2335">
        <v>29006</v>
      </c>
      <c r="AC2335" t="s">
        <v>107</v>
      </c>
    </row>
    <row r="2336" spans="1:29" x14ac:dyDescent="0.3">
      <c r="A2336" s="1" t="s">
        <v>47</v>
      </c>
      <c r="B2336" t="s">
        <v>592</v>
      </c>
      <c r="C2336" t="s">
        <v>2124</v>
      </c>
      <c r="D2336" t="s">
        <v>236</v>
      </c>
      <c r="E2336">
        <v>4</v>
      </c>
      <c r="F2336" t="s">
        <v>51</v>
      </c>
      <c r="G2336" t="s">
        <v>710</v>
      </c>
      <c r="H2336" t="s">
        <v>79</v>
      </c>
      <c r="I2336" t="s">
        <v>1351</v>
      </c>
      <c r="J2336" t="s">
        <v>231</v>
      </c>
      <c r="K2336" t="s">
        <v>6442</v>
      </c>
      <c r="L2336" t="s">
        <v>6443</v>
      </c>
      <c r="M2336" t="s">
        <v>1151</v>
      </c>
      <c r="N2336" t="s">
        <v>40</v>
      </c>
      <c r="O2336">
        <v>22221</v>
      </c>
      <c r="P2336">
        <v>26558</v>
      </c>
      <c r="Q2336" t="s">
        <v>95</v>
      </c>
      <c r="R2336">
        <v>994</v>
      </c>
      <c r="S2336" s="2">
        <v>44690</v>
      </c>
      <c r="T2336" t="s">
        <v>42</v>
      </c>
      <c r="U2336">
        <v>0</v>
      </c>
      <c r="V2336" t="s">
        <v>106</v>
      </c>
      <c r="W2336">
        <v>727</v>
      </c>
      <c r="X2336" t="s">
        <v>44</v>
      </c>
      <c r="Y2336" t="s">
        <v>61</v>
      </c>
      <c r="Z2336">
        <v>0</v>
      </c>
      <c r="AA2336">
        <v>665</v>
      </c>
      <c r="AB2336">
        <v>24672</v>
      </c>
      <c r="AC2336" t="s">
        <v>107</v>
      </c>
    </row>
    <row r="2337" spans="1:29" x14ac:dyDescent="0.3">
      <c r="A2337" s="1" t="s">
        <v>47</v>
      </c>
      <c r="B2337" t="s">
        <v>234</v>
      </c>
      <c r="C2337" t="s">
        <v>853</v>
      </c>
      <c r="D2337" t="s">
        <v>98</v>
      </c>
      <c r="E2337">
        <v>7</v>
      </c>
      <c r="F2337" t="s">
        <v>120</v>
      </c>
      <c r="G2337" t="s">
        <v>489</v>
      </c>
      <c r="H2337" t="s">
        <v>79</v>
      </c>
      <c r="I2337" t="s">
        <v>238</v>
      </c>
      <c r="J2337" t="s">
        <v>1462</v>
      </c>
      <c r="K2337" t="s">
        <v>6444</v>
      </c>
      <c r="L2337" t="s">
        <v>6445</v>
      </c>
      <c r="M2337" t="s">
        <v>2944</v>
      </c>
      <c r="N2337" t="s">
        <v>84</v>
      </c>
      <c r="O2337">
        <v>5530</v>
      </c>
      <c r="P2337">
        <v>7721</v>
      </c>
      <c r="Q2337" t="s">
        <v>95</v>
      </c>
      <c r="R2337">
        <v>126</v>
      </c>
      <c r="S2337" s="2">
        <v>44359</v>
      </c>
      <c r="T2337" t="s">
        <v>42</v>
      </c>
      <c r="U2337">
        <v>0</v>
      </c>
      <c r="V2337" t="s">
        <v>106</v>
      </c>
      <c r="W2337">
        <v>706</v>
      </c>
      <c r="X2337" t="s">
        <v>44</v>
      </c>
      <c r="Y2337" t="s">
        <v>72</v>
      </c>
      <c r="Z2337">
        <v>0</v>
      </c>
      <c r="AA2337">
        <v>400</v>
      </c>
      <c r="AB2337">
        <v>5860</v>
      </c>
      <c r="AC2337" t="s">
        <v>107</v>
      </c>
    </row>
    <row r="2338" spans="1:29" x14ac:dyDescent="0.3">
      <c r="A2338" s="1" t="s">
        <v>29</v>
      </c>
      <c r="B2338" t="s">
        <v>30</v>
      </c>
      <c r="C2338" t="s">
        <v>819</v>
      </c>
      <c r="D2338" t="s">
        <v>352</v>
      </c>
      <c r="E2338">
        <v>5</v>
      </c>
      <c r="F2338" t="s">
        <v>64</v>
      </c>
      <c r="G2338" t="s">
        <v>258</v>
      </c>
      <c r="H2338" t="s">
        <v>35</v>
      </c>
      <c r="I2338" t="s">
        <v>1003</v>
      </c>
      <c r="J2338" t="s">
        <v>601</v>
      </c>
      <c r="K2338" t="s">
        <v>6446</v>
      </c>
      <c r="L2338" t="s">
        <v>6447</v>
      </c>
      <c r="M2338" t="s">
        <v>1039</v>
      </c>
      <c r="N2338" t="s">
        <v>58</v>
      </c>
      <c r="O2338">
        <v>29175</v>
      </c>
      <c r="P2338">
        <v>32550</v>
      </c>
      <c r="Q2338" t="s">
        <v>41</v>
      </c>
      <c r="R2338">
        <v>2</v>
      </c>
      <c r="S2338" s="2">
        <v>44993</v>
      </c>
      <c r="T2338" t="s">
        <v>42</v>
      </c>
      <c r="U2338">
        <v>0</v>
      </c>
      <c r="V2338" t="s">
        <v>43</v>
      </c>
      <c r="W2338">
        <v>761</v>
      </c>
      <c r="X2338" t="s">
        <v>44</v>
      </c>
      <c r="Y2338" t="s">
        <v>61</v>
      </c>
      <c r="Z2338">
        <v>3182</v>
      </c>
      <c r="AA2338">
        <v>590</v>
      </c>
      <c r="AB2338">
        <v>31844</v>
      </c>
      <c r="AC2338" t="s">
        <v>107</v>
      </c>
    </row>
    <row r="2339" spans="1:29" x14ac:dyDescent="0.3">
      <c r="A2339" s="1" t="s">
        <v>47</v>
      </c>
      <c r="B2339" t="s">
        <v>136</v>
      </c>
      <c r="C2339" t="s">
        <v>2546</v>
      </c>
      <c r="D2339" t="s">
        <v>155</v>
      </c>
      <c r="E2339">
        <v>9</v>
      </c>
      <c r="F2339" t="s">
        <v>186</v>
      </c>
      <c r="G2339" t="s">
        <v>650</v>
      </c>
      <c r="H2339" t="s">
        <v>79</v>
      </c>
      <c r="I2339" t="s">
        <v>1529</v>
      </c>
      <c r="J2339" t="s">
        <v>5366</v>
      </c>
      <c r="K2339">
        <v>5293473908</v>
      </c>
      <c r="L2339" t="s">
        <v>6448</v>
      </c>
      <c r="M2339" t="s">
        <v>1128</v>
      </c>
      <c r="N2339" t="s">
        <v>58</v>
      </c>
      <c r="O2339">
        <v>29157</v>
      </c>
      <c r="P2339">
        <v>33985</v>
      </c>
      <c r="Q2339" t="s">
        <v>41</v>
      </c>
      <c r="R2339">
        <v>809</v>
      </c>
      <c r="S2339" s="2">
        <v>45067</v>
      </c>
      <c r="T2339" s="2">
        <v>45088</v>
      </c>
      <c r="U2339">
        <v>0</v>
      </c>
      <c r="V2339" t="s">
        <v>85</v>
      </c>
      <c r="W2339">
        <v>699</v>
      </c>
      <c r="X2339" t="s">
        <v>60</v>
      </c>
      <c r="Y2339" t="s">
        <v>61</v>
      </c>
      <c r="Z2339">
        <v>4069</v>
      </c>
      <c r="AA2339">
        <v>925</v>
      </c>
      <c r="AB2339">
        <v>31839</v>
      </c>
      <c r="AC2339" t="s">
        <v>46</v>
      </c>
    </row>
    <row r="2340" spans="1:29" x14ac:dyDescent="0.3">
      <c r="A2340" s="1" t="s">
        <v>29</v>
      </c>
      <c r="B2340" t="s">
        <v>86</v>
      </c>
      <c r="C2340" t="s">
        <v>4762</v>
      </c>
      <c r="D2340" t="s">
        <v>185</v>
      </c>
      <c r="E2340">
        <v>6</v>
      </c>
      <c r="F2340" t="s">
        <v>120</v>
      </c>
      <c r="G2340" t="s">
        <v>1533</v>
      </c>
      <c r="H2340" t="s">
        <v>35</v>
      </c>
      <c r="I2340" t="s">
        <v>729</v>
      </c>
      <c r="J2340" t="s">
        <v>890</v>
      </c>
      <c r="K2340">
        <f>1-580-122-8917</f>
        <v>-9618</v>
      </c>
      <c r="L2340" t="s">
        <v>6449</v>
      </c>
      <c r="M2340" t="s">
        <v>1366</v>
      </c>
      <c r="N2340" t="s">
        <v>40</v>
      </c>
      <c r="O2340">
        <v>21769</v>
      </c>
      <c r="P2340">
        <v>25189</v>
      </c>
      <c r="Q2340" t="s">
        <v>95</v>
      </c>
      <c r="R2340">
        <v>531</v>
      </c>
      <c r="S2340" s="2">
        <v>44332</v>
      </c>
      <c r="T2340" s="2">
        <v>44359</v>
      </c>
      <c r="U2340">
        <v>0</v>
      </c>
      <c r="V2340" t="s">
        <v>43</v>
      </c>
      <c r="W2340">
        <v>526</v>
      </c>
      <c r="X2340" t="s">
        <v>60</v>
      </c>
      <c r="Y2340" t="s">
        <v>45</v>
      </c>
      <c r="Z2340">
        <v>0</v>
      </c>
      <c r="AA2340">
        <v>66</v>
      </c>
      <c r="AB2340">
        <v>25100</v>
      </c>
      <c r="AC2340" t="s">
        <v>107</v>
      </c>
    </row>
    <row r="2341" spans="1:29" x14ac:dyDescent="0.3">
      <c r="A2341" s="1" t="s">
        <v>29</v>
      </c>
      <c r="B2341" t="s">
        <v>30</v>
      </c>
      <c r="C2341" t="s">
        <v>2406</v>
      </c>
      <c r="D2341" t="s">
        <v>110</v>
      </c>
      <c r="E2341">
        <v>10</v>
      </c>
      <c r="F2341" t="s">
        <v>129</v>
      </c>
      <c r="G2341" t="s">
        <v>574</v>
      </c>
      <c r="H2341" t="s">
        <v>35</v>
      </c>
      <c r="I2341" t="s">
        <v>1726</v>
      </c>
      <c r="J2341" t="s">
        <v>204</v>
      </c>
      <c r="K2341" t="s">
        <v>6450</v>
      </c>
      <c r="L2341" t="s">
        <v>6451</v>
      </c>
      <c r="M2341" t="s">
        <v>39</v>
      </c>
      <c r="N2341" t="s">
        <v>84</v>
      </c>
      <c r="O2341">
        <v>18889</v>
      </c>
      <c r="P2341">
        <v>22241</v>
      </c>
      <c r="Q2341" t="s">
        <v>95</v>
      </c>
      <c r="R2341">
        <v>498</v>
      </c>
      <c r="S2341" s="2">
        <v>44390</v>
      </c>
      <c r="T2341" t="s">
        <v>42</v>
      </c>
      <c r="U2341">
        <v>0</v>
      </c>
      <c r="V2341" t="s">
        <v>106</v>
      </c>
      <c r="W2341">
        <v>532</v>
      </c>
      <c r="X2341" t="s">
        <v>44</v>
      </c>
      <c r="Y2341" t="s">
        <v>61</v>
      </c>
      <c r="Z2341">
        <v>0</v>
      </c>
      <c r="AA2341">
        <v>697</v>
      </c>
      <c r="AB2341">
        <v>19750</v>
      </c>
      <c r="AC2341" t="s">
        <v>107</v>
      </c>
    </row>
    <row r="2342" spans="1:29" x14ac:dyDescent="0.3">
      <c r="A2342" s="1" t="s">
        <v>47</v>
      </c>
      <c r="B2342" t="s">
        <v>176</v>
      </c>
      <c r="C2342" t="s">
        <v>3141</v>
      </c>
      <c r="D2342" t="s">
        <v>387</v>
      </c>
      <c r="E2342">
        <v>9</v>
      </c>
      <c r="F2342" t="s">
        <v>77</v>
      </c>
      <c r="G2342" t="s">
        <v>980</v>
      </c>
      <c r="H2342" t="s">
        <v>79</v>
      </c>
      <c r="I2342" t="s">
        <v>292</v>
      </c>
      <c r="J2342" t="s">
        <v>5063</v>
      </c>
      <c r="K2342" t="s">
        <v>6452</v>
      </c>
      <c r="L2342" t="s">
        <v>6453</v>
      </c>
      <c r="M2342" t="s">
        <v>887</v>
      </c>
      <c r="N2342" t="s">
        <v>84</v>
      </c>
      <c r="O2342">
        <v>3685</v>
      </c>
      <c r="P2342">
        <v>8146</v>
      </c>
      <c r="Q2342" t="s">
        <v>59</v>
      </c>
      <c r="R2342">
        <v>346</v>
      </c>
      <c r="S2342" s="2">
        <v>44957</v>
      </c>
      <c r="T2342" t="s">
        <v>42</v>
      </c>
      <c r="U2342">
        <v>38571</v>
      </c>
      <c r="V2342" t="s">
        <v>85</v>
      </c>
      <c r="W2342">
        <v>745</v>
      </c>
      <c r="X2342" t="s">
        <v>44</v>
      </c>
      <c r="Y2342" t="s">
        <v>61</v>
      </c>
      <c r="Z2342">
        <v>0</v>
      </c>
      <c r="AA2342">
        <v>211</v>
      </c>
      <c r="AB2342">
        <v>8076</v>
      </c>
      <c r="AC2342" t="s">
        <v>107</v>
      </c>
    </row>
    <row r="2343" spans="1:29" x14ac:dyDescent="0.3">
      <c r="A2343" s="1" t="s">
        <v>29</v>
      </c>
      <c r="B2343" t="s">
        <v>86</v>
      </c>
      <c r="C2343" t="s">
        <v>1042</v>
      </c>
      <c r="D2343" t="s">
        <v>178</v>
      </c>
      <c r="E2343">
        <v>10</v>
      </c>
      <c r="F2343" t="s">
        <v>64</v>
      </c>
      <c r="G2343" t="s">
        <v>376</v>
      </c>
      <c r="H2343" t="s">
        <v>79</v>
      </c>
      <c r="I2343" t="s">
        <v>265</v>
      </c>
      <c r="J2343" t="s">
        <v>878</v>
      </c>
      <c r="K2343">
        <f>1-197-246-7124</f>
        <v>-7566</v>
      </c>
      <c r="L2343" t="s">
        <v>6454</v>
      </c>
      <c r="M2343" t="s">
        <v>1691</v>
      </c>
      <c r="N2343" t="s">
        <v>84</v>
      </c>
      <c r="O2343">
        <v>14914</v>
      </c>
      <c r="P2343">
        <v>18168</v>
      </c>
      <c r="Q2343" t="s">
        <v>59</v>
      </c>
      <c r="R2343">
        <v>752</v>
      </c>
      <c r="S2343" s="2">
        <v>44792</v>
      </c>
      <c r="T2343" s="2">
        <v>44818</v>
      </c>
      <c r="U2343">
        <v>19093</v>
      </c>
      <c r="V2343" t="s">
        <v>106</v>
      </c>
      <c r="W2343">
        <v>751</v>
      </c>
      <c r="X2343" t="s">
        <v>60</v>
      </c>
      <c r="Y2343" t="s">
        <v>45</v>
      </c>
      <c r="Z2343">
        <v>0</v>
      </c>
      <c r="AA2343">
        <v>954</v>
      </c>
      <c r="AB2343">
        <v>17636</v>
      </c>
      <c r="AC2343" t="s">
        <v>73</v>
      </c>
    </row>
    <row r="2344" spans="1:29" x14ac:dyDescent="0.3">
      <c r="A2344" s="1" t="s">
        <v>29</v>
      </c>
      <c r="B2344" t="s">
        <v>86</v>
      </c>
      <c r="C2344" t="s">
        <v>1266</v>
      </c>
      <c r="D2344" t="s">
        <v>32</v>
      </c>
      <c r="E2344">
        <v>4</v>
      </c>
      <c r="F2344" t="s">
        <v>64</v>
      </c>
      <c r="G2344" t="s">
        <v>88</v>
      </c>
      <c r="H2344" t="s">
        <v>79</v>
      </c>
      <c r="I2344" t="s">
        <v>701</v>
      </c>
      <c r="J2344" t="s">
        <v>1554</v>
      </c>
      <c r="K2344" t="s">
        <v>6455</v>
      </c>
      <c r="L2344" t="s">
        <v>6456</v>
      </c>
      <c r="M2344" t="s">
        <v>1366</v>
      </c>
      <c r="N2344" t="s">
        <v>84</v>
      </c>
      <c r="O2344">
        <v>13407</v>
      </c>
      <c r="P2344">
        <v>15831</v>
      </c>
      <c r="Q2344" t="s">
        <v>59</v>
      </c>
      <c r="R2344">
        <v>762</v>
      </c>
      <c r="S2344" s="2">
        <v>44806</v>
      </c>
      <c r="T2344" t="s">
        <v>42</v>
      </c>
      <c r="U2344">
        <v>7312</v>
      </c>
      <c r="V2344" t="s">
        <v>43</v>
      </c>
      <c r="W2344">
        <v>686</v>
      </c>
      <c r="X2344" t="s">
        <v>44</v>
      </c>
      <c r="Y2344" t="s">
        <v>61</v>
      </c>
      <c r="Z2344">
        <v>0</v>
      </c>
      <c r="AA2344">
        <v>400</v>
      </c>
      <c r="AB2344">
        <v>14823</v>
      </c>
      <c r="AC2344" t="s">
        <v>107</v>
      </c>
    </row>
    <row r="2345" spans="1:29" x14ac:dyDescent="0.3">
      <c r="A2345" s="1" t="s">
        <v>29</v>
      </c>
      <c r="B2345" t="s">
        <v>74</v>
      </c>
      <c r="C2345" t="s">
        <v>861</v>
      </c>
      <c r="D2345" t="s">
        <v>236</v>
      </c>
      <c r="E2345">
        <v>9</v>
      </c>
      <c r="F2345" t="s">
        <v>99</v>
      </c>
      <c r="G2345" t="s">
        <v>579</v>
      </c>
      <c r="H2345" t="s">
        <v>35</v>
      </c>
      <c r="I2345" t="s">
        <v>4409</v>
      </c>
      <c r="J2345" t="s">
        <v>1259</v>
      </c>
      <c r="K2345" t="s">
        <v>6457</v>
      </c>
      <c r="L2345" t="s">
        <v>6458</v>
      </c>
      <c r="M2345" t="s">
        <v>2176</v>
      </c>
      <c r="N2345" t="s">
        <v>58</v>
      </c>
      <c r="O2345">
        <v>8694</v>
      </c>
      <c r="P2345">
        <v>12807</v>
      </c>
      <c r="Q2345" t="s">
        <v>95</v>
      </c>
      <c r="R2345">
        <v>662</v>
      </c>
      <c r="S2345" s="2">
        <v>44878</v>
      </c>
      <c r="T2345" t="s">
        <v>42</v>
      </c>
      <c r="U2345">
        <v>0</v>
      </c>
      <c r="V2345" t="s">
        <v>106</v>
      </c>
      <c r="W2345">
        <v>825</v>
      </c>
      <c r="X2345" t="s">
        <v>44</v>
      </c>
      <c r="Y2345" t="s">
        <v>72</v>
      </c>
      <c r="Z2345">
        <v>4868</v>
      </c>
      <c r="AA2345">
        <v>684</v>
      </c>
      <c r="AB2345">
        <v>9094</v>
      </c>
      <c r="AC2345" t="s">
        <v>73</v>
      </c>
    </row>
    <row r="2346" spans="1:29" x14ac:dyDescent="0.3">
      <c r="A2346" s="1" t="s">
        <v>29</v>
      </c>
      <c r="B2346" t="s">
        <v>228</v>
      </c>
      <c r="C2346" t="s">
        <v>3751</v>
      </c>
      <c r="D2346" t="s">
        <v>387</v>
      </c>
      <c r="E2346">
        <v>5</v>
      </c>
      <c r="F2346" t="s">
        <v>221</v>
      </c>
      <c r="G2346" t="s">
        <v>250</v>
      </c>
      <c r="H2346" t="s">
        <v>79</v>
      </c>
      <c r="I2346" t="s">
        <v>838</v>
      </c>
      <c r="J2346" t="s">
        <v>274</v>
      </c>
      <c r="K2346" t="s">
        <v>6459</v>
      </c>
      <c r="L2346" t="s">
        <v>6460</v>
      </c>
      <c r="M2346" t="s">
        <v>640</v>
      </c>
      <c r="N2346" t="s">
        <v>84</v>
      </c>
      <c r="O2346">
        <v>10244</v>
      </c>
      <c r="P2346">
        <v>13507</v>
      </c>
      <c r="Q2346" t="s">
        <v>41</v>
      </c>
      <c r="R2346">
        <v>407</v>
      </c>
      <c r="S2346" s="2">
        <v>44333</v>
      </c>
      <c r="T2346" s="2">
        <v>44349</v>
      </c>
      <c r="U2346">
        <v>0</v>
      </c>
      <c r="V2346" t="s">
        <v>43</v>
      </c>
      <c r="W2346">
        <v>501</v>
      </c>
      <c r="X2346" t="s">
        <v>60</v>
      </c>
      <c r="Y2346" t="s">
        <v>45</v>
      </c>
      <c r="Z2346">
        <v>0</v>
      </c>
      <c r="AA2346">
        <v>498</v>
      </c>
      <c r="AB2346">
        <v>10315</v>
      </c>
      <c r="AC2346" t="s">
        <v>46</v>
      </c>
    </row>
    <row r="2347" spans="1:29" x14ac:dyDescent="0.3">
      <c r="A2347" s="1" t="s">
        <v>29</v>
      </c>
      <c r="B2347" t="s">
        <v>327</v>
      </c>
      <c r="C2347" t="s">
        <v>1079</v>
      </c>
      <c r="D2347" t="s">
        <v>155</v>
      </c>
      <c r="E2347">
        <v>6</v>
      </c>
      <c r="F2347" t="s">
        <v>186</v>
      </c>
      <c r="G2347" t="s">
        <v>463</v>
      </c>
      <c r="H2347" t="s">
        <v>79</v>
      </c>
      <c r="I2347" t="s">
        <v>575</v>
      </c>
      <c r="J2347" t="s">
        <v>4851</v>
      </c>
      <c r="K2347" t="s">
        <v>6461</v>
      </c>
      <c r="L2347" t="s">
        <v>6462</v>
      </c>
      <c r="M2347" t="s">
        <v>1019</v>
      </c>
      <c r="N2347" t="s">
        <v>58</v>
      </c>
      <c r="O2347">
        <v>21437</v>
      </c>
      <c r="P2347">
        <v>25087</v>
      </c>
      <c r="Q2347" t="s">
        <v>41</v>
      </c>
      <c r="R2347">
        <v>448</v>
      </c>
      <c r="S2347" s="2">
        <v>44437</v>
      </c>
      <c r="T2347" t="s">
        <v>42</v>
      </c>
      <c r="U2347">
        <v>0</v>
      </c>
      <c r="V2347" t="s">
        <v>106</v>
      </c>
      <c r="W2347">
        <v>483</v>
      </c>
      <c r="X2347" t="s">
        <v>44</v>
      </c>
      <c r="Y2347" t="s">
        <v>45</v>
      </c>
      <c r="Z2347">
        <v>2942</v>
      </c>
      <c r="AA2347">
        <v>980</v>
      </c>
      <c r="AB2347">
        <v>21510</v>
      </c>
      <c r="AC2347" t="s">
        <v>73</v>
      </c>
    </row>
    <row r="2348" spans="1:29" x14ac:dyDescent="0.3">
      <c r="A2348" s="1" t="s">
        <v>47</v>
      </c>
      <c r="B2348" t="s">
        <v>136</v>
      </c>
      <c r="C2348" t="s">
        <v>1124</v>
      </c>
      <c r="D2348" t="s">
        <v>32</v>
      </c>
      <c r="E2348">
        <v>7</v>
      </c>
      <c r="F2348" t="s">
        <v>33</v>
      </c>
      <c r="G2348" t="s">
        <v>34</v>
      </c>
      <c r="H2348" t="s">
        <v>35</v>
      </c>
      <c r="I2348" t="s">
        <v>6463</v>
      </c>
      <c r="J2348" t="s">
        <v>1796</v>
      </c>
      <c r="K2348" t="s">
        <v>6464</v>
      </c>
      <c r="L2348" t="s">
        <v>6465</v>
      </c>
      <c r="M2348" t="s">
        <v>527</v>
      </c>
      <c r="N2348" t="s">
        <v>84</v>
      </c>
      <c r="O2348">
        <v>7704</v>
      </c>
      <c r="P2348">
        <v>10094</v>
      </c>
      <c r="Q2348" t="s">
        <v>41</v>
      </c>
      <c r="R2348">
        <v>266</v>
      </c>
      <c r="S2348" s="2">
        <v>44407</v>
      </c>
      <c r="T2348" t="s">
        <v>42</v>
      </c>
      <c r="U2348">
        <v>0</v>
      </c>
      <c r="V2348" t="s">
        <v>85</v>
      </c>
      <c r="W2348">
        <v>787</v>
      </c>
      <c r="X2348" t="s">
        <v>44</v>
      </c>
      <c r="Y2348" t="s">
        <v>45</v>
      </c>
      <c r="Z2348">
        <v>0</v>
      </c>
      <c r="AA2348">
        <v>247</v>
      </c>
      <c r="AB2348">
        <v>8354</v>
      </c>
      <c r="AC2348" t="s">
        <v>107</v>
      </c>
    </row>
    <row r="2349" spans="1:29" x14ac:dyDescent="0.3">
      <c r="A2349" s="1" t="s">
        <v>29</v>
      </c>
      <c r="B2349" t="s">
        <v>363</v>
      </c>
      <c r="C2349" t="s">
        <v>3792</v>
      </c>
      <c r="D2349" t="s">
        <v>50</v>
      </c>
      <c r="E2349">
        <v>5</v>
      </c>
      <c r="F2349" t="s">
        <v>99</v>
      </c>
      <c r="G2349" t="s">
        <v>950</v>
      </c>
      <c r="H2349" t="s">
        <v>79</v>
      </c>
      <c r="I2349" t="s">
        <v>4551</v>
      </c>
      <c r="J2349" t="s">
        <v>5698</v>
      </c>
      <c r="K2349" t="s">
        <v>6466</v>
      </c>
      <c r="L2349" t="s">
        <v>6467</v>
      </c>
      <c r="M2349" t="s">
        <v>1068</v>
      </c>
      <c r="N2349" t="s">
        <v>94</v>
      </c>
      <c r="O2349">
        <v>26304</v>
      </c>
      <c r="P2349">
        <v>30900</v>
      </c>
      <c r="Q2349" t="s">
        <v>59</v>
      </c>
      <c r="R2349">
        <v>724</v>
      </c>
      <c r="S2349" s="2">
        <v>44417</v>
      </c>
      <c r="T2349" s="2">
        <v>44439</v>
      </c>
      <c r="U2349">
        <v>24721</v>
      </c>
      <c r="V2349" t="s">
        <v>43</v>
      </c>
      <c r="W2349">
        <v>684</v>
      </c>
      <c r="X2349" t="s">
        <v>60</v>
      </c>
      <c r="Y2349" t="s">
        <v>61</v>
      </c>
      <c r="Z2349">
        <v>0</v>
      </c>
      <c r="AA2349">
        <v>687</v>
      </c>
      <c r="AB2349">
        <v>27066</v>
      </c>
      <c r="AC2349" t="s">
        <v>46</v>
      </c>
    </row>
    <row r="2350" spans="1:29" x14ac:dyDescent="0.3">
      <c r="A2350" s="1" t="s">
        <v>29</v>
      </c>
      <c r="B2350" t="s">
        <v>74</v>
      </c>
      <c r="C2350" t="s">
        <v>2107</v>
      </c>
      <c r="D2350" t="s">
        <v>387</v>
      </c>
      <c r="E2350">
        <v>4</v>
      </c>
      <c r="F2350" t="s">
        <v>129</v>
      </c>
      <c r="G2350" t="s">
        <v>298</v>
      </c>
      <c r="H2350" t="s">
        <v>79</v>
      </c>
      <c r="I2350" t="s">
        <v>292</v>
      </c>
      <c r="J2350" t="s">
        <v>553</v>
      </c>
      <c r="K2350" t="s">
        <v>6468</v>
      </c>
      <c r="L2350" t="s">
        <v>6469</v>
      </c>
      <c r="M2350" t="s">
        <v>795</v>
      </c>
      <c r="N2350" t="s">
        <v>94</v>
      </c>
      <c r="O2350">
        <v>8202</v>
      </c>
      <c r="P2350">
        <v>11661</v>
      </c>
      <c r="Q2350" t="s">
        <v>41</v>
      </c>
      <c r="R2350">
        <v>129</v>
      </c>
      <c r="S2350" s="2">
        <v>45167</v>
      </c>
      <c r="T2350" s="2">
        <v>45179</v>
      </c>
      <c r="U2350">
        <v>0</v>
      </c>
      <c r="V2350" t="s">
        <v>71</v>
      </c>
      <c r="W2350">
        <v>628</v>
      </c>
      <c r="X2350" t="s">
        <v>60</v>
      </c>
      <c r="Y2350" t="s">
        <v>72</v>
      </c>
      <c r="Z2350">
        <v>0</v>
      </c>
      <c r="AA2350">
        <v>464</v>
      </c>
      <c r="AB2350">
        <v>11509</v>
      </c>
      <c r="AC2350" t="s">
        <v>107</v>
      </c>
    </row>
    <row r="2351" spans="1:29" x14ac:dyDescent="0.3">
      <c r="A2351" s="1" t="s">
        <v>47</v>
      </c>
      <c r="B2351" t="s">
        <v>48</v>
      </c>
      <c r="C2351" t="s">
        <v>630</v>
      </c>
      <c r="D2351" t="s">
        <v>185</v>
      </c>
      <c r="E2351">
        <v>5</v>
      </c>
      <c r="F2351" t="s">
        <v>64</v>
      </c>
      <c r="G2351" t="s">
        <v>802</v>
      </c>
      <c r="H2351" t="s">
        <v>79</v>
      </c>
      <c r="I2351" t="s">
        <v>265</v>
      </c>
      <c r="J2351" t="s">
        <v>5281</v>
      </c>
      <c r="K2351" t="s">
        <v>6470</v>
      </c>
      <c r="L2351" t="s">
        <v>6471</v>
      </c>
      <c r="M2351" t="s">
        <v>385</v>
      </c>
      <c r="N2351" t="s">
        <v>40</v>
      </c>
      <c r="O2351">
        <v>24500</v>
      </c>
      <c r="P2351">
        <v>28354</v>
      </c>
      <c r="Q2351" t="s">
        <v>95</v>
      </c>
      <c r="R2351">
        <v>274</v>
      </c>
      <c r="S2351" s="2">
        <v>45132</v>
      </c>
      <c r="T2351" t="s">
        <v>42</v>
      </c>
      <c r="U2351">
        <v>0</v>
      </c>
      <c r="V2351" t="s">
        <v>85</v>
      </c>
      <c r="W2351">
        <v>408</v>
      </c>
      <c r="X2351" t="s">
        <v>44</v>
      </c>
      <c r="Y2351" t="s">
        <v>45</v>
      </c>
      <c r="Z2351">
        <v>0</v>
      </c>
      <c r="AA2351">
        <v>965</v>
      </c>
      <c r="AB2351">
        <v>26452</v>
      </c>
      <c r="AC2351" t="s">
        <v>46</v>
      </c>
    </row>
    <row r="2352" spans="1:29" x14ac:dyDescent="0.3">
      <c r="A2352" s="1" t="s">
        <v>29</v>
      </c>
      <c r="B2352" t="s">
        <v>74</v>
      </c>
      <c r="C2352" t="s">
        <v>2173</v>
      </c>
      <c r="D2352" t="s">
        <v>236</v>
      </c>
      <c r="E2352">
        <v>10</v>
      </c>
      <c r="F2352" t="s">
        <v>129</v>
      </c>
      <c r="G2352" t="s">
        <v>130</v>
      </c>
      <c r="H2352" t="s">
        <v>35</v>
      </c>
      <c r="I2352" t="s">
        <v>265</v>
      </c>
      <c r="J2352" t="s">
        <v>1652</v>
      </c>
      <c r="K2352" t="s">
        <v>6472</v>
      </c>
      <c r="L2352" t="s">
        <v>6473</v>
      </c>
      <c r="M2352" t="s">
        <v>842</v>
      </c>
      <c r="N2352" t="s">
        <v>58</v>
      </c>
      <c r="O2352">
        <v>3374</v>
      </c>
      <c r="P2352">
        <v>6870</v>
      </c>
      <c r="Q2352" t="s">
        <v>59</v>
      </c>
      <c r="R2352">
        <v>275</v>
      </c>
      <c r="S2352" s="2">
        <v>45301</v>
      </c>
      <c r="T2352" t="s">
        <v>42</v>
      </c>
      <c r="U2352">
        <v>1092</v>
      </c>
      <c r="V2352" t="s">
        <v>43</v>
      </c>
      <c r="W2352">
        <v>449</v>
      </c>
      <c r="X2352" t="s">
        <v>44</v>
      </c>
      <c r="Y2352" t="s">
        <v>72</v>
      </c>
      <c r="Z2352">
        <v>2213</v>
      </c>
      <c r="AA2352">
        <v>96</v>
      </c>
      <c r="AB2352">
        <v>6262</v>
      </c>
      <c r="AC2352" t="s">
        <v>107</v>
      </c>
    </row>
    <row r="2353" spans="1:29" x14ac:dyDescent="0.3">
      <c r="A2353" s="1" t="s">
        <v>29</v>
      </c>
      <c r="B2353" t="s">
        <v>363</v>
      </c>
      <c r="C2353" t="s">
        <v>450</v>
      </c>
      <c r="D2353" t="s">
        <v>178</v>
      </c>
      <c r="E2353">
        <v>3</v>
      </c>
      <c r="F2353" t="s">
        <v>77</v>
      </c>
      <c r="G2353" t="s">
        <v>1221</v>
      </c>
      <c r="H2353" t="s">
        <v>35</v>
      </c>
      <c r="I2353" t="s">
        <v>4274</v>
      </c>
      <c r="J2353" t="s">
        <v>2814</v>
      </c>
      <c r="K2353">
        <v>7710368338</v>
      </c>
      <c r="L2353" t="s">
        <v>6474</v>
      </c>
      <c r="M2353" t="s">
        <v>511</v>
      </c>
      <c r="N2353" t="s">
        <v>58</v>
      </c>
      <c r="O2353">
        <v>4125</v>
      </c>
      <c r="P2353">
        <v>8623</v>
      </c>
      <c r="Q2353" t="s">
        <v>59</v>
      </c>
      <c r="R2353">
        <v>788</v>
      </c>
      <c r="S2353" s="2">
        <v>45311</v>
      </c>
      <c r="T2353" t="s">
        <v>42</v>
      </c>
      <c r="U2353">
        <v>48229</v>
      </c>
      <c r="V2353" t="s">
        <v>43</v>
      </c>
      <c r="W2353">
        <v>549</v>
      </c>
      <c r="X2353" t="s">
        <v>44</v>
      </c>
      <c r="Y2353" t="s">
        <v>61</v>
      </c>
      <c r="Z2353">
        <v>2586</v>
      </c>
      <c r="AA2353">
        <v>106</v>
      </c>
      <c r="AB2353">
        <v>6876</v>
      </c>
      <c r="AC2353" t="s">
        <v>107</v>
      </c>
    </row>
    <row r="2354" spans="1:29" x14ac:dyDescent="0.3">
      <c r="A2354" s="1" t="s">
        <v>47</v>
      </c>
      <c r="B2354" t="s">
        <v>161</v>
      </c>
      <c r="C2354" t="s">
        <v>1692</v>
      </c>
      <c r="D2354" t="s">
        <v>257</v>
      </c>
      <c r="E2354">
        <v>4</v>
      </c>
      <c r="F2354" t="s">
        <v>99</v>
      </c>
      <c r="G2354" t="s">
        <v>1638</v>
      </c>
      <c r="H2354" t="s">
        <v>35</v>
      </c>
      <c r="I2354" t="s">
        <v>3936</v>
      </c>
      <c r="J2354" t="s">
        <v>6475</v>
      </c>
      <c r="K2354" t="s">
        <v>6476</v>
      </c>
      <c r="L2354" t="s">
        <v>6477</v>
      </c>
      <c r="M2354" t="s">
        <v>687</v>
      </c>
      <c r="N2354" t="s">
        <v>84</v>
      </c>
      <c r="O2354">
        <v>14178</v>
      </c>
      <c r="P2354">
        <v>16429</v>
      </c>
      <c r="Q2354" t="s">
        <v>41</v>
      </c>
      <c r="R2354">
        <v>823</v>
      </c>
      <c r="S2354" s="2">
        <v>44296</v>
      </c>
      <c r="T2354" t="s">
        <v>42</v>
      </c>
      <c r="U2354">
        <v>0</v>
      </c>
      <c r="V2354" t="s">
        <v>71</v>
      </c>
      <c r="W2354">
        <v>835</v>
      </c>
      <c r="X2354" t="s">
        <v>44</v>
      </c>
      <c r="Y2354" t="s">
        <v>61</v>
      </c>
      <c r="Z2354">
        <v>0</v>
      </c>
      <c r="AA2354">
        <v>664</v>
      </c>
      <c r="AB2354">
        <v>16142</v>
      </c>
      <c r="AC2354" t="s">
        <v>73</v>
      </c>
    </row>
    <row r="2355" spans="1:29" x14ac:dyDescent="0.3">
      <c r="A2355" s="1" t="s">
        <v>29</v>
      </c>
      <c r="B2355" t="s">
        <v>327</v>
      </c>
      <c r="C2355" t="s">
        <v>949</v>
      </c>
      <c r="D2355" t="s">
        <v>201</v>
      </c>
      <c r="E2355">
        <v>5</v>
      </c>
      <c r="F2355" t="s">
        <v>120</v>
      </c>
      <c r="G2355" t="s">
        <v>820</v>
      </c>
      <c r="H2355" t="s">
        <v>35</v>
      </c>
      <c r="I2355" t="s">
        <v>4846</v>
      </c>
      <c r="J2355" t="s">
        <v>4397</v>
      </c>
      <c r="K2355" t="s">
        <v>6478</v>
      </c>
      <c r="L2355" t="s">
        <v>6479</v>
      </c>
      <c r="M2355" t="s">
        <v>591</v>
      </c>
      <c r="N2355" t="s">
        <v>40</v>
      </c>
      <c r="O2355">
        <v>28153</v>
      </c>
      <c r="P2355">
        <v>30883</v>
      </c>
      <c r="Q2355" t="s">
        <v>59</v>
      </c>
      <c r="R2355">
        <v>107</v>
      </c>
      <c r="S2355" s="2">
        <v>45213</v>
      </c>
      <c r="T2355" t="s">
        <v>42</v>
      </c>
      <c r="U2355">
        <v>13272</v>
      </c>
      <c r="V2355" t="s">
        <v>43</v>
      </c>
      <c r="W2355">
        <v>665</v>
      </c>
      <c r="X2355" t="s">
        <v>44</v>
      </c>
      <c r="Y2355" t="s">
        <v>72</v>
      </c>
      <c r="Z2355">
        <v>0</v>
      </c>
      <c r="AA2355">
        <v>908</v>
      </c>
      <c r="AB2355">
        <v>28418</v>
      </c>
      <c r="AC2355" t="s">
        <v>46</v>
      </c>
    </row>
    <row r="2356" spans="1:29" x14ac:dyDescent="0.3">
      <c r="A2356" s="1" t="s">
        <v>47</v>
      </c>
      <c r="B2356" t="s">
        <v>136</v>
      </c>
      <c r="C2356" t="s">
        <v>1386</v>
      </c>
      <c r="D2356" t="s">
        <v>119</v>
      </c>
      <c r="E2356">
        <v>4</v>
      </c>
      <c r="F2356" t="s">
        <v>186</v>
      </c>
      <c r="G2356" t="s">
        <v>535</v>
      </c>
      <c r="H2356" t="s">
        <v>35</v>
      </c>
      <c r="I2356" t="s">
        <v>5016</v>
      </c>
      <c r="J2356" t="s">
        <v>1209</v>
      </c>
      <c r="K2356" t="s">
        <v>6480</v>
      </c>
      <c r="L2356" t="s">
        <v>6481</v>
      </c>
      <c r="M2356" t="s">
        <v>527</v>
      </c>
      <c r="N2356" t="s">
        <v>58</v>
      </c>
      <c r="O2356">
        <v>25667</v>
      </c>
      <c r="P2356">
        <v>28893</v>
      </c>
      <c r="Q2356" t="s">
        <v>59</v>
      </c>
      <c r="R2356">
        <v>58</v>
      </c>
      <c r="S2356" s="2">
        <v>44679</v>
      </c>
      <c r="T2356" s="2">
        <v>44699</v>
      </c>
      <c r="U2356">
        <v>37664</v>
      </c>
      <c r="V2356" t="s">
        <v>43</v>
      </c>
      <c r="W2356">
        <v>407</v>
      </c>
      <c r="X2356" t="s">
        <v>60</v>
      </c>
      <c r="Y2356" t="s">
        <v>72</v>
      </c>
      <c r="Z2356">
        <v>4281</v>
      </c>
      <c r="AA2356">
        <v>614</v>
      </c>
      <c r="AB2356">
        <v>26650</v>
      </c>
      <c r="AC2356" t="s">
        <v>46</v>
      </c>
    </row>
    <row r="2357" spans="1:29" x14ac:dyDescent="0.3">
      <c r="A2357" s="1" t="s">
        <v>47</v>
      </c>
      <c r="B2357" t="s">
        <v>161</v>
      </c>
      <c r="C2357" t="s">
        <v>2551</v>
      </c>
      <c r="D2357" t="s">
        <v>178</v>
      </c>
      <c r="E2357">
        <v>2</v>
      </c>
      <c r="F2357" t="s">
        <v>77</v>
      </c>
      <c r="G2357" t="s">
        <v>980</v>
      </c>
      <c r="H2357" t="s">
        <v>79</v>
      </c>
      <c r="I2357" t="s">
        <v>1267</v>
      </c>
      <c r="J2357" t="s">
        <v>123</v>
      </c>
      <c r="K2357" t="s">
        <v>6482</v>
      </c>
      <c r="L2357" t="s">
        <v>6483</v>
      </c>
      <c r="M2357" t="s">
        <v>1475</v>
      </c>
      <c r="N2357" t="s">
        <v>58</v>
      </c>
      <c r="O2357">
        <v>24990</v>
      </c>
      <c r="P2357">
        <v>27690</v>
      </c>
      <c r="Q2357" t="s">
        <v>95</v>
      </c>
      <c r="R2357">
        <v>815</v>
      </c>
      <c r="S2357" s="2">
        <v>44899</v>
      </c>
      <c r="T2357" t="s">
        <v>42</v>
      </c>
      <c r="U2357">
        <v>0</v>
      </c>
      <c r="V2357" t="s">
        <v>43</v>
      </c>
      <c r="W2357">
        <v>775</v>
      </c>
      <c r="X2357" t="s">
        <v>44</v>
      </c>
      <c r="Y2357" t="s">
        <v>72</v>
      </c>
      <c r="Z2357">
        <v>1339</v>
      </c>
      <c r="AA2357">
        <v>971</v>
      </c>
      <c r="AB2357">
        <v>26411</v>
      </c>
      <c r="AC2357" t="s">
        <v>46</v>
      </c>
    </row>
    <row r="2358" spans="1:29" x14ac:dyDescent="0.3">
      <c r="A2358" s="1" t="s">
        <v>47</v>
      </c>
      <c r="B2358" t="s">
        <v>592</v>
      </c>
      <c r="C2358" t="s">
        <v>1129</v>
      </c>
      <c r="D2358" t="s">
        <v>155</v>
      </c>
      <c r="E2358">
        <v>7</v>
      </c>
      <c r="F2358" t="s">
        <v>64</v>
      </c>
      <c r="G2358" t="s">
        <v>1152</v>
      </c>
      <c r="H2358" t="s">
        <v>79</v>
      </c>
      <c r="I2358" t="s">
        <v>1841</v>
      </c>
      <c r="J2358" t="s">
        <v>1661</v>
      </c>
      <c r="K2358" t="s">
        <v>6484</v>
      </c>
      <c r="L2358" t="s">
        <v>6485</v>
      </c>
      <c r="M2358" t="s">
        <v>598</v>
      </c>
      <c r="N2358" t="s">
        <v>94</v>
      </c>
      <c r="O2358">
        <v>17909</v>
      </c>
      <c r="P2358">
        <v>20383</v>
      </c>
      <c r="Q2358" t="s">
        <v>95</v>
      </c>
      <c r="R2358">
        <v>425</v>
      </c>
      <c r="S2358" s="2">
        <v>45344</v>
      </c>
      <c r="T2358" t="s">
        <v>42</v>
      </c>
      <c r="U2358">
        <v>0</v>
      </c>
      <c r="V2358" t="s">
        <v>71</v>
      </c>
      <c r="W2358">
        <v>578</v>
      </c>
      <c r="X2358" t="s">
        <v>44</v>
      </c>
      <c r="Y2358" t="s">
        <v>61</v>
      </c>
      <c r="Z2358">
        <v>0</v>
      </c>
      <c r="AA2358">
        <v>483</v>
      </c>
      <c r="AB2358">
        <v>20169</v>
      </c>
      <c r="AC2358" t="s">
        <v>73</v>
      </c>
    </row>
    <row r="2359" spans="1:29" x14ac:dyDescent="0.3">
      <c r="A2359" s="1" t="s">
        <v>47</v>
      </c>
      <c r="B2359" t="s">
        <v>48</v>
      </c>
      <c r="C2359" t="s">
        <v>1756</v>
      </c>
      <c r="D2359" t="s">
        <v>352</v>
      </c>
      <c r="E2359">
        <v>2</v>
      </c>
      <c r="F2359" t="s">
        <v>271</v>
      </c>
      <c r="G2359" t="s">
        <v>715</v>
      </c>
      <c r="H2359" t="s">
        <v>79</v>
      </c>
      <c r="I2359" t="s">
        <v>2300</v>
      </c>
      <c r="J2359" t="s">
        <v>3693</v>
      </c>
      <c r="K2359" t="s">
        <v>6486</v>
      </c>
      <c r="L2359" t="s">
        <v>6487</v>
      </c>
      <c r="M2359" t="s">
        <v>303</v>
      </c>
      <c r="N2359" t="s">
        <v>40</v>
      </c>
      <c r="O2359">
        <v>26578</v>
      </c>
      <c r="P2359">
        <v>31459</v>
      </c>
      <c r="Q2359" t="s">
        <v>59</v>
      </c>
      <c r="R2359">
        <v>866</v>
      </c>
      <c r="S2359" s="2">
        <v>44805</v>
      </c>
      <c r="T2359" t="s">
        <v>42</v>
      </c>
      <c r="U2359">
        <v>11961</v>
      </c>
      <c r="V2359" t="s">
        <v>71</v>
      </c>
      <c r="W2359">
        <v>845</v>
      </c>
      <c r="X2359" t="s">
        <v>44</v>
      </c>
      <c r="Y2359" t="s">
        <v>72</v>
      </c>
      <c r="Z2359">
        <v>0</v>
      </c>
      <c r="AA2359">
        <v>100</v>
      </c>
      <c r="AB2359">
        <v>27547</v>
      </c>
      <c r="AC2359" t="s">
        <v>107</v>
      </c>
    </row>
    <row r="2360" spans="1:29" x14ac:dyDescent="0.3">
      <c r="A2360" s="1" t="s">
        <v>29</v>
      </c>
      <c r="B2360" t="s">
        <v>30</v>
      </c>
      <c r="C2360" t="s">
        <v>1725</v>
      </c>
      <c r="D2360" t="s">
        <v>138</v>
      </c>
      <c r="E2360">
        <v>9</v>
      </c>
      <c r="F2360" t="s">
        <v>99</v>
      </c>
      <c r="G2360" t="s">
        <v>724</v>
      </c>
      <c r="H2360" t="s">
        <v>35</v>
      </c>
      <c r="I2360" t="s">
        <v>188</v>
      </c>
      <c r="J2360" t="s">
        <v>90</v>
      </c>
      <c r="K2360" t="s">
        <v>6488</v>
      </c>
      <c r="L2360" t="s">
        <v>6489</v>
      </c>
      <c r="M2360" t="s">
        <v>825</v>
      </c>
      <c r="N2360" t="s">
        <v>94</v>
      </c>
      <c r="O2360">
        <v>14288</v>
      </c>
      <c r="P2360">
        <v>18145</v>
      </c>
      <c r="Q2360" t="s">
        <v>95</v>
      </c>
      <c r="R2360">
        <v>778</v>
      </c>
      <c r="S2360" s="2">
        <v>45099</v>
      </c>
      <c r="T2360" t="s">
        <v>42</v>
      </c>
      <c r="U2360">
        <v>0</v>
      </c>
      <c r="V2360" t="s">
        <v>43</v>
      </c>
      <c r="W2360">
        <v>497</v>
      </c>
      <c r="X2360" t="s">
        <v>44</v>
      </c>
      <c r="Y2360" t="s">
        <v>72</v>
      </c>
      <c r="Z2360">
        <v>0</v>
      </c>
      <c r="AA2360">
        <v>963</v>
      </c>
      <c r="AB2360">
        <v>15006</v>
      </c>
      <c r="AC2360" t="s">
        <v>107</v>
      </c>
    </row>
    <row r="2361" spans="1:29" x14ac:dyDescent="0.3">
      <c r="A2361" s="1" t="s">
        <v>29</v>
      </c>
      <c r="B2361" t="s">
        <v>30</v>
      </c>
      <c r="C2361" t="s">
        <v>1034</v>
      </c>
      <c r="D2361" t="s">
        <v>201</v>
      </c>
      <c r="E2361">
        <v>9</v>
      </c>
      <c r="F2361" t="s">
        <v>64</v>
      </c>
      <c r="G2361" t="s">
        <v>433</v>
      </c>
      <c r="H2361" t="s">
        <v>79</v>
      </c>
      <c r="I2361" t="s">
        <v>299</v>
      </c>
      <c r="J2361" t="s">
        <v>936</v>
      </c>
      <c r="K2361" t="s">
        <v>6490</v>
      </c>
      <c r="L2361" t="s">
        <v>6491</v>
      </c>
      <c r="M2361" t="s">
        <v>825</v>
      </c>
      <c r="N2361" t="s">
        <v>94</v>
      </c>
      <c r="O2361">
        <v>9353</v>
      </c>
      <c r="P2361">
        <v>12521</v>
      </c>
      <c r="Q2361" t="s">
        <v>41</v>
      </c>
      <c r="R2361">
        <v>676</v>
      </c>
      <c r="S2361" s="2">
        <v>45331</v>
      </c>
      <c r="T2361" t="s">
        <v>42</v>
      </c>
      <c r="U2361">
        <v>0</v>
      </c>
      <c r="V2361" t="s">
        <v>43</v>
      </c>
      <c r="W2361">
        <v>442</v>
      </c>
      <c r="X2361" t="s">
        <v>44</v>
      </c>
      <c r="Y2361" t="s">
        <v>45</v>
      </c>
      <c r="Z2361">
        <v>0</v>
      </c>
      <c r="AA2361">
        <v>419</v>
      </c>
      <c r="AB2361">
        <v>9707</v>
      </c>
      <c r="AC2361" t="s">
        <v>73</v>
      </c>
    </row>
    <row r="2362" spans="1:29" x14ac:dyDescent="0.3">
      <c r="A2362" s="1" t="s">
        <v>47</v>
      </c>
      <c r="B2362" t="s">
        <v>117</v>
      </c>
      <c r="C2362" t="s">
        <v>976</v>
      </c>
      <c r="D2362" t="s">
        <v>387</v>
      </c>
      <c r="E2362">
        <v>9</v>
      </c>
      <c r="F2362" t="s">
        <v>77</v>
      </c>
      <c r="G2362" t="s">
        <v>147</v>
      </c>
      <c r="H2362" t="s">
        <v>35</v>
      </c>
      <c r="I2362" t="s">
        <v>3328</v>
      </c>
      <c r="J2362" t="s">
        <v>2624</v>
      </c>
      <c r="K2362" t="s">
        <v>6492</v>
      </c>
      <c r="L2362" t="s">
        <v>6493</v>
      </c>
      <c r="M2362" t="s">
        <v>517</v>
      </c>
      <c r="N2362" t="s">
        <v>94</v>
      </c>
      <c r="O2362">
        <v>17310</v>
      </c>
      <c r="P2362">
        <v>20422</v>
      </c>
      <c r="Q2362" t="s">
        <v>59</v>
      </c>
      <c r="R2362">
        <v>537</v>
      </c>
      <c r="S2362" s="2">
        <v>44611</v>
      </c>
      <c r="T2362" s="2">
        <v>44622</v>
      </c>
      <c r="U2362">
        <v>30038</v>
      </c>
      <c r="V2362" t="s">
        <v>71</v>
      </c>
      <c r="W2362">
        <v>509</v>
      </c>
      <c r="X2362" t="s">
        <v>60</v>
      </c>
      <c r="Y2362" t="s">
        <v>61</v>
      </c>
      <c r="Z2362">
        <v>0</v>
      </c>
      <c r="AA2362">
        <v>892</v>
      </c>
      <c r="AB2362">
        <v>19636</v>
      </c>
      <c r="AC2362" t="s">
        <v>107</v>
      </c>
    </row>
    <row r="2363" spans="1:29" x14ac:dyDescent="0.3">
      <c r="A2363" s="1" t="s">
        <v>29</v>
      </c>
      <c r="B2363" t="s">
        <v>393</v>
      </c>
      <c r="C2363" t="s">
        <v>1492</v>
      </c>
      <c r="D2363" t="s">
        <v>155</v>
      </c>
      <c r="E2363">
        <v>5</v>
      </c>
      <c r="F2363" t="s">
        <v>120</v>
      </c>
      <c r="G2363" t="s">
        <v>194</v>
      </c>
      <c r="H2363" t="s">
        <v>35</v>
      </c>
      <c r="I2363" t="s">
        <v>496</v>
      </c>
      <c r="J2363" t="s">
        <v>890</v>
      </c>
      <c r="K2363" t="s">
        <v>6494</v>
      </c>
      <c r="L2363" t="s">
        <v>6495</v>
      </c>
      <c r="M2363" t="s">
        <v>399</v>
      </c>
      <c r="N2363" t="s">
        <v>84</v>
      </c>
      <c r="O2363">
        <v>3036</v>
      </c>
      <c r="P2363">
        <v>5512</v>
      </c>
      <c r="Q2363" t="s">
        <v>41</v>
      </c>
      <c r="R2363">
        <v>332</v>
      </c>
      <c r="S2363" s="2">
        <v>44353</v>
      </c>
      <c r="T2363" t="s">
        <v>42</v>
      </c>
      <c r="U2363">
        <v>0</v>
      </c>
      <c r="V2363" t="s">
        <v>71</v>
      </c>
      <c r="W2363">
        <v>784</v>
      </c>
      <c r="X2363" t="s">
        <v>44</v>
      </c>
      <c r="Y2363" t="s">
        <v>61</v>
      </c>
      <c r="Z2363">
        <v>0</v>
      </c>
      <c r="AA2363">
        <v>559</v>
      </c>
      <c r="AB2363">
        <v>5288</v>
      </c>
      <c r="AC2363" t="s">
        <v>73</v>
      </c>
    </row>
    <row r="2364" spans="1:29" x14ac:dyDescent="0.3">
      <c r="A2364" s="1" t="s">
        <v>47</v>
      </c>
      <c r="B2364" t="s">
        <v>592</v>
      </c>
      <c r="C2364" t="s">
        <v>3858</v>
      </c>
      <c r="D2364" t="s">
        <v>138</v>
      </c>
      <c r="E2364">
        <v>9</v>
      </c>
      <c r="F2364" t="s">
        <v>64</v>
      </c>
      <c r="G2364" t="s">
        <v>1152</v>
      </c>
      <c r="H2364" t="s">
        <v>79</v>
      </c>
      <c r="I2364" t="s">
        <v>101</v>
      </c>
      <c r="J2364" t="s">
        <v>815</v>
      </c>
      <c r="K2364" t="s">
        <v>6496</v>
      </c>
      <c r="L2364" t="s">
        <v>6497</v>
      </c>
      <c r="M2364" t="s">
        <v>1449</v>
      </c>
      <c r="N2364" t="s">
        <v>58</v>
      </c>
      <c r="O2364">
        <v>7471</v>
      </c>
      <c r="P2364">
        <v>11820</v>
      </c>
      <c r="Q2364" t="s">
        <v>41</v>
      </c>
      <c r="R2364">
        <v>633</v>
      </c>
      <c r="S2364" s="2">
        <v>44750</v>
      </c>
      <c r="T2364" t="s">
        <v>42</v>
      </c>
      <c r="U2364">
        <v>0</v>
      </c>
      <c r="V2364" t="s">
        <v>106</v>
      </c>
      <c r="W2364">
        <v>723</v>
      </c>
      <c r="X2364" t="s">
        <v>44</v>
      </c>
      <c r="Y2364" t="s">
        <v>45</v>
      </c>
      <c r="Z2364">
        <v>4870</v>
      </c>
      <c r="AA2364">
        <v>693</v>
      </c>
      <c r="AB2364">
        <v>7680</v>
      </c>
      <c r="AC2364" t="s">
        <v>73</v>
      </c>
    </row>
    <row r="2365" spans="1:29" x14ac:dyDescent="0.3">
      <c r="A2365" s="1" t="s">
        <v>29</v>
      </c>
      <c r="B2365" t="s">
        <v>363</v>
      </c>
      <c r="C2365" t="s">
        <v>2724</v>
      </c>
      <c r="D2365" t="s">
        <v>98</v>
      </c>
      <c r="E2365">
        <v>4</v>
      </c>
      <c r="F2365" t="s">
        <v>51</v>
      </c>
      <c r="G2365" t="s">
        <v>237</v>
      </c>
      <c r="H2365" t="s">
        <v>35</v>
      </c>
      <c r="I2365" t="s">
        <v>6498</v>
      </c>
      <c r="J2365" t="s">
        <v>2513</v>
      </c>
      <c r="K2365" t="s">
        <v>6499</v>
      </c>
      <c r="L2365" t="s">
        <v>6500</v>
      </c>
      <c r="M2365" t="s">
        <v>705</v>
      </c>
      <c r="N2365" t="s">
        <v>40</v>
      </c>
      <c r="O2365">
        <v>23730</v>
      </c>
      <c r="P2365">
        <v>27336</v>
      </c>
      <c r="Q2365" t="s">
        <v>59</v>
      </c>
      <c r="R2365">
        <v>995</v>
      </c>
      <c r="S2365" s="2">
        <v>44289</v>
      </c>
      <c r="T2365" t="s">
        <v>42</v>
      </c>
      <c r="U2365">
        <v>6221</v>
      </c>
      <c r="V2365" t="s">
        <v>85</v>
      </c>
      <c r="W2365">
        <v>608</v>
      </c>
      <c r="X2365" t="s">
        <v>44</v>
      </c>
      <c r="Y2365" t="s">
        <v>45</v>
      </c>
      <c r="Z2365">
        <v>0</v>
      </c>
      <c r="AA2365">
        <v>370</v>
      </c>
      <c r="AB2365">
        <v>23891</v>
      </c>
      <c r="AC2365" t="s">
        <v>107</v>
      </c>
    </row>
    <row r="2366" spans="1:29" x14ac:dyDescent="0.3">
      <c r="A2366" s="1" t="s">
        <v>47</v>
      </c>
      <c r="B2366" t="s">
        <v>136</v>
      </c>
      <c r="C2366" t="s">
        <v>1124</v>
      </c>
      <c r="D2366" t="s">
        <v>257</v>
      </c>
      <c r="E2366">
        <v>2</v>
      </c>
      <c r="F2366" t="s">
        <v>120</v>
      </c>
      <c r="G2366" t="s">
        <v>468</v>
      </c>
      <c r="H2366" t="s">
        <v>35</v>
      </c>
      <c r="I2366" t="s">
        <v>140</v>
      </c>
      <c r="J2366" t="s">
        <v>3859</v>
      </c>
      <c r="K2366" t="s">
        <v>6501</v>
      </c>
      <c r="L2366" t="s">
        <v>6502</v>
      </c>
      <c r="M2366" t="s">
        <v>1128</v>
      </c>
      <c r="N2366" t="s">
        <v>40</v>
      </c>
      <c r="O2366">
        <v>20367</v>
      </c>
      <c r="P2366">
        <v>22625</v>
      </c>
      <c r="Q2366" t="s">
        <v>59</v>
      </c>
      <c r="R2366">
        <v>152</v>
      </c>
      <c r="S2366" s="2">
        <v>44625</v>
      </c>
      <c r="T2366" s="2">
        <v>44636</v>
      </c>
      <c r="U2366">
        <v>9549</v>
      </c>
      <c r="V2366" t="s">
        <v>106</v>
      </c>
      <c r="W2366">
        <v>825</v>
      </c>
      <c r="X2366" t="s">
        <v>60</v>
      </c>
      <c r="Y2366" t="s">
        <v>72</v>
      </c>
      <c r="Z2366">
        <v>0</v>
      </c>
      <c r="AA2366">
        <v>53</v>
      </c>
      <c r="AB2366">
        <v>22349</v>
      </c>
      <c r="AC2366" t="s">
        <v>107</v>
      </c>
    </row>
    <row r="2367" spans="1:29" x14ac:dyDescent="0.3">
      <c r="A2367" s="1" t="s">
        <v>47</v>
      </c>
      <c r="B2367" t="s">
        <v>136</v>
      </c>
      <c r="C2367" t="s">
        <v>1386</v>
      </c>
      <c r="D2367" t="s">
        <v>76</v>
      </c>
      <c r="E2367">
        <v>5</v>
      </c>
      <c r="F2367" t="s">
        <v>99</v>
      </c>
      <c r="G2367" t="s">
        <v>558</v>
      </c>
      <c r="H2367" t="s">
        <v>35</v>
      </c>
      <c r="I2367" t="s">
        <v>6503</v>
      </c>
      <c r="J2367" t="s">
        <v>6504</v>
      </c>
      <c r="K2367">
        <v>2404947276</v>
      </c>
      <c r="L2367" t="s">
        <v>6505</v>
      </c>
      <c r="M2367" t="s">
        <v>312</v>
      </c>
      <c r="N2367" t="s">
        <v>40</v>
      </c>
      <c r="O2367">
        <v>16553</v>
      </c>
      <c r="P2367">
        <v>20303</v>
      </c>
      <c r="Q2367" t="s">
        <v>95</v>
      </c>
      <c r="R2367">
        <v>100</v>
      </c>
      <c r="S2367" s="2">
        <v>44646</v>
      </c>
      <c r="T2367" t="s">
        <v>42</v>
      </c>
      <c r="U2367">
        <v>0</v>
      </c>
      <c r="V2367" t="s">
        <v>71</v>
      </c>
      <c r="W2367">
        <v>662</v>
      </c>
      <c r="X2367" t="s">
        <v>44</v>
      </c>
      <c r="Y2367" t="s">
        <v>61</v>
      </c>
      <c r="Z2367">
        <v>0</v>
      </c>
      <c r="AA2367">
        <v>931</v>
      </c>
      <c r="AB2367">
        <v>18311</v>
      </c>
      <c r="AC2367" t="s">
        <v>73</v>
      </c>
    </row>
    <row r="2368" spans="1:29" x14ac:dyDescent="0.3">
      <c r="A2368" s="1" t="s">
        <v>47</v>
      </c>
      <c r="B2368" t="s">
        <v>153</v>
      </c>
      <c r="C2368" t="s">
        <v>2901</v>
      </c>
      <c r="D2368" t="s">
        <v>76</v>
      </c>
      <c r="E2368">
        <v>4</v>
      </c>
      <c r="F2368" t="s">
        <v>129</v>
      </c>
      <c r="G2368" t="s">
        <v>944</v>
      </c>
      <c r="H2368" t="s">
        <v>35</v>
      </c>
      <c r="I2368" t="s">
        <v>66</v>
      </c>
      <c r="J2368" t="s">
        <v>1462</v>
      </c>
      <c r="K2368">
        <v>5773052843</v>
      </c>
      <c r="L2368" t="s">
        <v>6506</v>
      </c>
      <c r="M2368" t="s">
        <v>750</v>
      </c>
      <c r="N2368" t="s">
        <v>40</v>
      </c>
      <c r="O2368">
        <v>11748</v>
      </c>
      <c r="P2368">
        <v>15959</v>
      </c>
      <c r="Q2368" t="s">
        <v>59</v>
      </c>
      <c r="R2368">
        <v>175</v>
      </c>
      <c r="S2368" s="2">
        <v>44365</v>
      </c>
      <c r="T2368" t="s">
        <v>42</v>
      </c>
      <c r="U2368">
        <v>38588</v>
      </c>
      <c r="V2368" t="s">
        <v>43</v>
      </c>
      <c r="W2368">
        <v>554</v>
      </c>
      <c r="X2368" t="s">
        <v>44</v>
      </c>
      <c r="Y2368" t="s">
        <v>45</v>
      </c>
      <c r="Z2368">
        <v>0</v>
      </c>
      <c r="AA2368">
        <v>728</v>
      </c>
      <c r="AB2368">
        <v>13166</v>
      </c>
      <c r="AC2368" t="s">
        <v>107</v>
      </c>
    </row>
    <row r="2369" spans="1:29" x14ac:dyDescent="0.3">
      <c r="A2369" s="1" t="s">
        <v>29</v>
      </c>
      <c r="B2369" t="s">
        <v>228</v>
      </c>
      <c r="C2369" t="s">
        <v>1862</v>
      </c>
      <c r="D2369" t="s">
        <v>387</v>
      </c>
      <c r="E2369">
        <v>5</v>
      </c>
      <c r="F2369" t="s">
        <v>129</v>
      </c>
      <c r="G2369" t="s">
        <v>395</v>
      </c>
      <c r="H2369" t="s">
        <v>35</v>
      </c>
      <c r="I2369" t="s">
        <v>101</v>
      </c>
      <c r="J2369" t="s">
        <v>637</v>
      </c>
      <c r="K2369" t="s">
        <v>6507</v>
      </c>
      <c r="L2369" t="s">
        <v>6508</v>
      </c>
      <c r="M2369" t="s">
        <v>487</v>
      </c>
      <c r="N2369" t="s">
        <v>84</v>
      </c>
      <c r="O2369">
        <v>20138</v>
      </c>
      <c r="P2369">
        <v>23305</v>
      </c>
      <c r="Q2369" t="s">
        <v>59</v>
      </c>
      <c r="R2369">
        <v>583</v>
      </c>
      <c r="S2369" s="2">
        <v>44726</v>
      </c>
      <c r="T2369" s="2">
        <v>44750</v>
      </c>
      <c r="U2369">
        <v>48966</v>
      </c>
      <c r="V2369" t="s">
        <v>106</v>
      </c>
      <c r="W2369">
        <v>582</v>
      </c>
      <c r="X2369" t="s">
        <v>60</v>
      </c>
      <c r="Y2369" t="s">
        <v>61</v>
      </c>
      <c r="Z2369">
        <v>0</v>
      </c>
      <c r="AA2369">
        <v>709</v>
      </c>
      <c r="AB2369">
        <v>20171</v>
      </c>
      <c r="AC2369" t="s">
        <v>107</v>
      </c>
    </row>
    <row r="2370" spans="1:29" x14ac:dyDescent="0.3">
      <c r="A2370" s="1" t="s">
        <v>29</v>
      </c>
      <c r="B2370" t="s">
        <v>96</v>
      </c>
      <c r="C2370" t="s">
        <v>888</v>
      </c>
      <c r="D2370" t="s">
        <v>178</v>
      </c>
      <c r="E2370">
        <v>1</v>
      </c>
      <c r="F2370" t="s">
        <v>186</v>
      </c>
      <c r="G2370" t="s">
        <v>620</v>
      </c>
      <c r="H2370" t="s">
        <v>35</v>
      </c>
      <c r="I2370" t="s">
        <v>238</v>
      </c>
      <c r="J2370" t="s">
        <v>354</v>
      </c>
      <c r="K2370" t="s">
        <v>6509</v>
      </c>
      <c r="L2370" t="s">
        <v>6510</v>
      </c>
      <c r="M2370" t="s">
        <v>665</v>
      </c>
      <c r="N2370" t="s">
        <v>40</v>
      </c>
      <c r="O2370">
        <v>25193</v>
      </c>
      <c r="P2370">
        <v>28184</v>
      </c>
      <c r="Q2370" t="s">
        <v>41</v>
      </c>
      <c r="R2370">
        <v>36</v>
      </c>
      <c r="S2370" s="2">
        <v>44839</v>
      </c>
      <c r="T2370" s="2">
        <v>44866</v>
      </c>
      <c r="U2370">
        <v>0</v>
      </c>
      <c r="V2370" t="s">
        <v>85</v>
      </c>
      <c r="W2370">
        <v>515</v>
      </c>
      <c r="X2370" t="s">
        <v>60</v>
      </c>
      <c r="Y2370" t="s">
        <v>45</v>
      </c>
      <c r="Z2370">
        <v>0</v>
      </c>
      <c r="AA2370">
        <v>416</v>
      </c>
      <c r="AB2370">
        <v>25570</v>
      </c>
      <c r="AC2370" t="s">
        <v>107</v>
      </c>
    </row>
    <row r="2371" spans="1:29" x14ac:dyDescent="0.3">
      <c r="A2371" s="1" t="s">
        <v>47</v>
      </c>
      <c r="B2371" t="s">
        <v>136</v>
      </c>
      <c r="C2371" t="s">
        <v>2546</v>
      </c>
      <c r="D2371" t="s">
        <v>32</v>
      </c>
      <c r="E2371">
        <v>2</v>
      </c>
      <c r="F2371" t="s">
        <v>77</v>
      </c>
      <c r="G2371" t="s">
        <v>202</v>
      </c>
      <c r="H2371" t="s">
        <v>79</v>
      </c>
      <c r="I2371" t="s">
        <v>507</v>
      </c>
      <c r="J2371" t="s">
        <v>2315</v>
      </c>
      <c r="K2371" t="s">
        <v>6511</v>
      </c>
      <c r="L2371" t="s">
        <v>6512</v>
      </c>
      <c r="M2371" t="s">
        <v>207</v>
      </c>
      <c r="N2371" t="s">
        <v>40</v>
      </c>
      <c r="O2371">
        <v>15469</v>
      </c>
      <c r="P2371">
        <v>18819</v>
      </c>
      <c r="Q2371" t="s">
        <v>41</v>
      </c>
      <c r="R2371">
        <v>425</v>
      </c>
      <c r="S2371" s="2">
        <v>45174</v>
      </c>
      <c r="T2371" t="s">
        <v>42</v>
      </c>
      <c r="U2371">
        <v>0</v>
      </c>
      <c r="V2371" t="s">
        <v>43</v>
      </c>
      <c r="W2371">
        <v>455</v>
      </c>
      <c r="X2371" t="s">
        <v>44</v>
      </c>
      <c r="Y2371" t="s">
        <v>72</v>
      </c>
      <c r="Z2371">
        <v>0</v>
      </c>
      <c r="AA2371">
        <v>117</v>
      </c>
      <c r="AB2371">
        <v>16764</v>
      </c>
      <c r="AC2371" t="s">
        <v>73</v>
      </c>
    </row>
    <row r="2372" spans="1:29" x14ac:dyDescent="0.3">
      <c r="A2372" s="1" t="s">
        <v>29</v>
      </c>
      <c r="B2372" t="s">
        <v>228</v>
      </c>
      <c r="C2372" t="s">
        <v>484</v>
      </c>
      <c r="D2372" t="s">
        <v>201</v>
      </c>
      <c r="E2372">
        <v>8</v>
      </c>
      <c r="F2372" t="s">
        <v>99</v>
      </c>
      <c r="G2372" t="s">
        <v>558</v>
      </c>
      <c r="H2372" t="s">
        <v>35</v>
      </c>
      <c r="I2372" t="s">
        <v>377</v>
      </c>
      <c r="J2372" t="s">
        <v>1205</v>
      </c>
      <c r="K2372" t="s">
        <v>6513</v>
      </c>
      <c r="L2372" t="s">
        <v>6514</v>
      </c>
      <c r="M2372" t="s">
        <v>473</v>
      </c>
      <c r="N2372" t="s">
        <v>40</v>
      </c>
      <c r="O2372">
        <v>18969</v>
      </c>
      <c r="P2372">
        <v>22141</v>
      </c>
      <c r="Q2372" t="s">
        <v>59</v>
      </c>
      <c r="R2372">
        <v>561</v>
      </c>
      <c r="S2372" s="2">
        <v>44570</v>
      </c>
      <c r="T2372" s="2">
        <v>44575</v>
      </c>
      <c r="U2372">
        <v>45729</v>
      </c>
      <c r="V2372" t="s">
        <v>43</v>
      </c>
      <c r="W2372">
        <v>544</v>
      </c>
      <c r="X2372" t="s">
        <v>60</v>
      </c>
      <c r="Y2372" t="s">
        <v>72</v>
      </c>
      <c r="Z2372">
        <v>0</v>
      </c>
      <c r="AA2372">
        <v>281</v>
      </c>
      <c r="AB2372">
        <v>22074</v>
      </c>
      <c r="AC2372" t="s">
        <v>46</v>
      </c>
    </row>
    <row r="2373" spans="1:29" x14ac:dyDescent="0.3">
      <c r="A2373" s="1" t="s">
        <v>47</v>
      </c>
      <c r="B2373" t="s">
        <v>592</v>
      </c>
      <c r="C2373" t="s">
        <v>2164</v>
      </c>
      <c r="D2373" t="s">
        <v>169</v>
      </c>
      <c r="E2373">
        <v>3</v>
      </c>
      <c r="F2373" t="s">
        <v>129</v>
      </c>
      <c r="G2373" t="s">
        <v>163</v>
      </c>
      <c r="H2373" t="s">
        <v>35</v>
      </c>
      <c r="I2373" t="s">
        <v>36</v>
      </c>
      <c r="J2373" t="s">
        <v>669</v>
      </c>
      <c r="K2373" t="s">
        <v>6515</v>
      </c>
      <c r="L2373" t="s">
        <v>6516</v>
      </c>
      <c r="M2373" t="s">
        <v>2167</v>
      </c>
      <c r="N2373" t="s">
        <v>40</v>
      </c>
      <c r="O2373">
        <v>6219</v>
      </c>
      <c r="P2373">
        <v>9822</v>
      </c>
      <c r="Q2373" t="s">
        <v>59</v>
      </c>
      <c r="R2373">
        <v>411</v>
      </c>
      <c r="S2373" s="2">
        <v>45075</v>
      </c>
      <c r="T2373" t="s">
        <v>42</v>
      </c>
      <c r="U2373">
        <v>45068</v>
      </c>
      <c r="V2373" t="s">
        <v>85</v>
      </c>
      <c r="W2373">
        <v>536</v>
      </c>
      <c r="X2373" t="s">
        <v>44</v>
      </c>
      <c r="Y2373" t="s">
        <v>72</v>
      </c>
      <c r="Z2373">
        <v>0</v>
      </c>
      <c r="AA2373">
        <v>573</v>
      </c>
      <c r="AB2373">
        <v>8903</v>
      </c>
      <c r="AC2373" t="s">
        <v>107</v>
      </c>
    </row>
    <row r="2374" spans="1:29" x14ac:dyDescent="0.3">
      <c r="A2374" s="1" t="s">
        <v>47</v>
      </c>
      <c r="B2374" t="s">
        <v>592</v>
      </c>
      <c r="C2374" t="s">
        <v>3497</v>
      </c>
      <c r="D2374" t="s">
        <v>138</v>
      </c>
      <c r="E2374">
        <v>9</v>
      </c>
      <c r="F2374" t="s">
        <v>77</v>
      </c>
      <c r="G2374" t="s">
        <v>365</v>
      </c>
      <c r="H2374" t="s">
        <v>35</v>
      </c>
      <c r="I2374" t="s">
        <v>921</v>
      </c>
      <c r="J2374" t="s">
        <v>730</v>
      </c>
      <c r="K2374" t="s">
        <v>6517</v>
      </c>
      <c r="L2374" t="s">
        <v>6518</v>
      </c>
      <c r="M2374" t="s">
        <v>1151</v>
      </c>
      <c r="N2374" t="s">
        <v>40</v>
      </c>
      <c r="O2374">
        <v>12934</v>
      </c>
      <c r="P2374">
        <v>16843</v>
      </c>
      <c r="Q2374" t="s">
        <v>41</v>
      </c>
      <c r="R2374">
        <v>514</v>
      </c>
      <c r="S2374" s="2">
        <v>44912</v>
      </c>
      <c r="T2374" s="2">
        <v>44923</v>
      </c>
      <c r="U2374">
        <v>0</v>
      </c>
      <c r="V2374" t="s">
        <v>71</v>
      </c>
      <c r="W2374">
        <v>777</v>
      </c>
      <c r="X2374" t="s">
        <v>60</v>
      </c>
      <c r="Y2374" t="s">
        <v>45</v>
      </c>
      <c r="Z2374">
        <v>0</v>
      </c>
      <c r="AA2374">
        <v>658</v>
      </c>
      <c r="AB2374">
        <v>15189</v>
      </c>
      <c r="AC2374" t="s">
        <v>46</v>
      </c>
    </row>
    <row r="2375" spans="1:29" x14ac:dyDescent="0.3">
      <c r="A2375" s="1" t="s">
        <v>47</v>
      </c>
      <c r="B2375" t="s">
        <v>161</v>
      </c>
      <c r="C2375" t="s">
        <v>1051</v>
      </c>
      <c r="D2375" t="s">
        <v>50</v>
      </c>
      <c r="E2375">
        <v>6</v>
      </c>
      <c r="F2375" t="s">
        <v>186</v>
      </c>
      <c r="G2375" t="s">
        <v>710</v>
      </c>
      <c r="H2375" t="s">
        <v>35</v>
      </c>
      <c r="I2375" t="s">
        <v>299</v>
      </c>
      <c r="J2375" t="s">
        <v>314</v>
      </c>
      <c r="K2375" t="s">
        <v>6519</v>
      </c>
      <c r="L2375" t="s">
        <v>6520</v>
      </c>
      <c r="M2375" t="s">
        <v>192</v>
      </c>
      <c r="N2375" t="s">
        <v>40</v>
      </c>
      <c r="O2375">
        <v>12455</v>
      </c>
      <c r="P2375">
        <v>15319</v>
      </c>
      <c r="Q2375" t="s">
        <v>95</v>
      </c>
      <c r="R2375">
        <v>518</v>
      </c>
      <c r="S2375" s="2">
        <v>44533</v>
      </c>
      <c r="T2375" t="s">
        <v>42</v>
      </c>
      <c r="U2375">
        <v>0</v>
      </c>
      <c r="V2375" t="s">
        <v>85</v>
      </c>
      <c r="W2375">
        <v>626</v>
      </c>
      <c r="X2375" t="s">
        <v>44</v>
      </c>
      <c r="Y2375" t="s">
        <v>72</v>
      </c>
      <c r="Z2375">
        <v>0</v>
      </c>
      <c r="AA2375">
        <v>969</v>
      </c>
      <c r="AB2375">
        <v>13115</v>
      </c>
      <c r="AC2375" t="s">
        <v>73</v>
      </c>
    </row>
    <row r="2376" spans="1:29" x14ac:dyDescent="0.3">
      <c r="A2376" s="1" t="s">
        <v>29</v>
      </c>
      <c r="B2376" t="s">
        <v>363</v>
      </c>
      <c r="C2376" t="s">
        <v>2177</v>
      </c>
      <c r="D2376" t="s">
        <v>178</v>
      </c>
      <c r="E2376">
        <v>9</v>
      </c>
      <c r="F2376" t="s">
        <v>33</v>
      </c>
      <c r="G2376" t="s">
        <v>170</v>
      </c>
      <c r="H2376" t="s">
        <v>35</v>
      </c>
      <c r="I2376" t="s">
        <v>827</v>
      </c>
      <c r="J2376" t="s">
        <v>1887</v>
      </c>
      <c r="K2376">
        <f>1-757-389-7143</f>
        <v>-8288</v>
      </c>
      <c r="L2376" t="s">
        <v>6521</v>
      </c>
      <c r="M2376" t="s">
        <v>369</v>
      </c>
      <c r="N2376" t="s">
        <v>84</v>
      </c>
      <c r="O2376">
        <v>28202</v>
      </c>
      <c r="P2376">
        <v>31842</v>
      </c>
      <c r="Q2376" t="s">
        <v>41</v>
      </c>
      <c r="R2376">
        <v>267</v>
      </c>
      <c r="S2376" s="2">
        <v>44649</v>
      </c>
      <c r="T2376" t="s">
        <v>42</v>
      </c>
      <c r="U2376">
        <v>0</v>
      </c>
      <c r="V2376" t="s">
        <v>43</v>
      </c>
      <c r="W2376">
        <v>753</v>
      </c>
      <c r="X2376" t="s">
        <v>44</v>
      </c>
      <c r="Y2376" t="s">
        <v>61</v>
      </c>
      <c r="Z2376">
        <v>0</v>
      </c>
      <c r="AA2376">
        <v>940</v>
      </c>
      <c r="AB2376">
        <v>31005</v>
      </c>
      <c r="AC2376" t="s">
        <v>107</v>
      </c>
    </row>
    <row r="2377" spans="1:29" x14ac:dyDescent="0.3">
      <c r="A2377" s="1" t="s">
        <v>47</v>
      </c>
      <c r="B2377" t="s">
        <v>592</v>
      </c>
      <c r="C2377" t="s">
        <v>1147</v>
      </c>
      <c r="D2377" t="s">
        <v>119</v>
      </c>
      <c r="E2377">
        <v>1</v>
      </c>
      <c r="F2377" t="s">
        <v>129</v>
      </c>
      <c r="G2377" t="s">
        <v>944</v>
      </c>
      <c r="H2377" t="s">
        <v>79</v>
      </c>
      <c r="I2377" t="s">
        <v>210</v>
      </c>
      <c r="J2377" t="s">
        <v>610</v>
      </c>
      <c r="K2377" t="s">
        <v>6522</v>
      </c>
      <c r="L2377" t="s">
        <v>6523</v>
      </c>
      <c r="M2377" t="s">
        <v>2648</v>
      </c>
      <c r="N2377" t="s">
        <v>58</v>
      </c>
      <c r="O2377">
        <v>5368</v>
      </c>
      <c r="P2377">
        <v>9427</v>
      </c>
      <c r="Q2377" t="s">
        <v>95</v>
      </c>
      <c r="R2377">
        <v>913</v>
      </c>
      <c r="S2377" s="2">
        <v>44534</v>
      </c>
      <c r="T2377" t="s">
        <v>42</v>
      </c>
      <c r="U2377">
        <v>0</v>
      </c>
      <c r="V2377" t="s">
        <v>106</v>
      </c>
      <c r="W2377">
        <v>437</v>
      </c>
      <c r="X2377" t="s">
        <v>44</v>
      </c>
      <c r="Y2377" t="s">
        <v>45</v>
      </c>
      <c r="Z2377">
        <v>3509</v>
      </c>
      <c r="AA2377">
        <v>229</v>
      </c>
      <c r="AB2377">
        <v>6773</v>
      </c>
      <c r="AC2377" t="s">
        <v>73</v>
      </c>
    </row>
    <row r="2378" spans="1:29" x14ac:dyDescent="0.3">
      <c r="A2378" s="1" t="s">
        <v>47</v>
      </c>
      <c r="B2378" t="s">
        <v>108</v>
      </c>
      <c r="C2378" t="s">
        <v>109</v>
      </c>
      <c r="D2378" t="s">
        <v>178</v>
      </c>
      <c r="E2378">
        <v>3</v>
      </c>
      <c r="F2378" t="s">
        <v>64</v>
      </c>
      <c r="G2378" t="s">
        <v>802</v>
      </c>
      <c r="H2378" t="s">
        <v>35</v>
      </c>
      <c r="I2378" t="s">
        <v>6524</v>
      </c>
      <c r="J2378" t="s">
        <v>2460</v>
      </c>
      <c r="K2378" t="s">
        <v>6525</v>
      </c>
      <c r="L2378" t="s">
        <v>6526</v>
      </c>
      <c r="M2378" t="s">
        <v>277</v>
      </c>
      <c r="N2378" t="s">
        <v>58</v>
      </c>
      <c r="O2378">
        <v>10864</v>
      </c>
      <c r="P2378">
        <v>14976</v>
      </c>
      <c r="Q2378" t="s">
        <v>41</v>
      </c>
      <c r="R2378">
        <v>633</v>
      </c>
      <c r="S2378" s="2">
        <v>45234</v>
      </c>
      <c r="T2378" s="2">
        <v>45243</v>
      </c>
      <c r="U2378">
        <v>0</v>
      </c>
      <c r="V2378" t="s">
        <v>106</v>
      </c>
      <c r="W2378">
        <v>766</v>
      </c>
      <c r="X2378" t="s">
        <v>60</v>
      </c>
      <c r="Y2378" t="s">
        <v>72</v>
      </c>
      <c r="Z2378">
        <v>4844</v>
      </c>
      <c r="AA2378">
        <v>736</v>
      </c>
      <c r="AB2378">
        <v>13401</v>
      </c>
      <c r="AC2378" t="s">
        <v>46</v>
      </c>
    </row>
    <row r="2379" spans="1:29" x14ac:dyDescent="0.3">
      <c r="A2379" s="1" t="s">
        <v>47</v>
      </c>
      <c r="B2379" t="s">
        <v>145</v>
      </c>
      <c r="C2379" t="s">
        <v>2354</v>
      </c>
      <c r="D2379" t="s">
        <v>32</v>
      </c>
      <c r="E2379">
        <v>4</v>
      </c>
      <c r="F2379" t="s">
        <v>221</v>
      </c>
      <c r="G2379" t="s">
        <v>667</v>
      </c>
      <c r="H2379" t="s">
        <v>35</v>
      </c>
      <c r="I2379" t="s">
        <v>735</v>
      </c>
      <c r="J2379" t="s">
        <v>1213</v>
      </c>
      <c r="K2379" t="s">
        <v>6527</v>
      </c>
      <c r="L2379" t="s">
        <v>6528</v>
      </c>
      <c r="M2379" t="s">
        <v>708</v>
      </c>
      <c r="N2379" t="s">
        <v>94</v>
      </c>
      <c r="O2379">
        <v>20693</v>
      </c>
      <c r="P2379">
        <v>24827</v>
      </c>
      <c r="Q2379" t="s">
        <v>59</v>
      </c>
      <c r="R2379">
        <v>267</v>
      </c>
      <c r="S2379" s="2">
        <v>45131</v>
      </c>
      <c r="T2379" t="s">
        <v>42</v>
      </c>
      <c r="U2379">
        <v>29826</v>
      </c>
      <c r="V2379" t="s">
        <v>85</v>
      </c>
      <c r="W2379">
        <v>605</v>
      </c>
      <c r="X2379" t="s">
        <v>44</v>
      </c>
      <c r="Y2379" t="s">
        <v>45</v>
      </c>
      <c r="Z2379">
        <v>0</v>
      </c>
      <c r="AA2379">
        <v>382</v>
      </c>
      <c r="AB2379">
        <v>22437</v>
      </c>
      <c r="AC2379" t="s">
        <v>107</v>
      </c>
    </row>
    <row r="2380" spans="1:29" x14ac:dyDescent="0.3">
      <c r="A2380" s="1" t="s">
        <v>29</v>
      </c>
      <c r="B2380" t="s">
        <v>363</v>
      </c>
      <c r="C2380" t="s">
        <v>4659</v>
      </c>
      <c r="D2380" t="s">
        <v>257</v>
      </c>
      <c r="E2380">
        <v>10</v>
      </c>
      <c r="F2380" t="s">
        <v>129</v>
      </c>
      <c r="G2380" t="s">
        <v>1528</v>
      </c>
      <c r="H2380" t="s">
        <v>35</v>
      </c>
      <c r="I2380" t="s">
        <v>513</v>
      </c>
      <c r="J2380" t="s">
        <v>5125</v>
      </c>
      <c r="K2380" t="s">
        <v>6529</v>
      </c>
      <c r="L2380" t="s">
        <v>6530</v>
      </c>
      <c r="M2380" t="s">
        <v>494</v>
      </c>
      <c r="N2380" t="s">
        <v>58</v>
      </c>
      <c r="O2380">
        <v>29924</v>
      </c>
      <c r="P2380">
        <v>33044</v>
      </c>
      <c r="Q2380" t="s">
        <v>95</v>
      </c>
      <c r="R2380">
        <v>131</v>
      </c>
      <c r="S2380" s="2">
        <v>44888</v>
      </c>
      <c r="T2380" s="2">
        <v>44918</v>
      </c>
      <c r="U2380">
        <v>0</v>
      </c>
      <c r="V2380" t="s">
        <v>71</v>
      </c>
      <c r="W2380">
        <v>463</v>
      </c>
      <c r="X2380" t="s">
        <v>60</v>
      </c>
      <c r="Y2380" t="s">
        <v>61</v>
      </c>
      <c r="Z2380">
        <v>2835</v>
      </c>
      <c r="AA2380">
        <v>955</v>
      </c>
      <c r="AB2380">
        <v>32635</v>
      </c>
      <c r="AC2380" t="s">
        <v>107</v>
      </c>
    </row>
    <row r="2381" spans="1:29" x14ac:dyDescent="0.3">
      <c r="A2381" s="1" t="s">
        <v>47</v>
      </c>
      <c r="B2381" t="s">
        <v>161</v>
      </c>
      <c r="C2381" t="s">
        <v>317</v>
      </c>
      <c r="D2381" t="s">
        <v>257</v>
      </c>
      <c r="E2381">
        <v>5</v>
      </c>
      <c r="F2381" t="s">
        <v>51</v>
      </c>
      <c r="G2381" t="s">
        <v>710</v>
      </c>
      <c r="H2381" t="s">
        <v>35</v>
      </c>
      <c r="I2381" t="s">
        <v>292</v>
      </c>
      <c r="J2381" t="s">
        <v>890</v>
      </c>
      <c r="K2381" t="s">
        <v>6531</v>
      </c>
      <c r="L2381" t="s">
        <v>6532</v>
      </c>
      <c r="M2381" t="s">
        <v>618</v>
      </c>
      <c r="N2381" t="s">
        <v>58</v>
      </c>
      <c r="O2381">
        <v>21453</v>
      </c>
      <c r="P2381">
        <v>24200</v>
      </c>
      <c r="Q2381" t="s">
        <v>41</v>
      </c>
      <c r="R2381">
        <v>967</v>
      </c>
      <c r="S2381" s="2">
        <v>45304</v>
      </c>
      <c r="T2381" s="2">
        <v>45324</v>
      </c>
      <c r="U2381">
        <v>0</v>
      </c>
      <c r="V2381" t="s">
        <v>85</v>
      </c>
      <c r="W2381">
        <v>721</v>
      </c>
      <c r="X2381" t="s">
        <v>60</v>
      </c>
      <c r="Y2381" t="s">
        <v>45</v>
      </c>
      <c r="Z2381">
        <v>2794</v>
      </c>
      <c r="AA2381">
        <v>920</v>
      </c>
      <c r="AB2381">
        <v>22941</v>
      </c>
      <c r="AC2381" t="s">
        <v>107</v>
      </c>
    </row>
    <row r="2382" spans="1:29" x14ac:dyDescent="0.3">
      <c r="A2382" s="1" t="s">
        <v>47</v>
      </c>
      <c r="B2382" t="s">
        <v>145</v>
      </c>
      <c r="C2382" t="s">
        <v>445</v>
      </c>
      <c r="D2382" t="s">
        <v>352</v>
      </c>
      <c r="E2382">
        <v>3</v>
      </c>
      <c r="F2382" t="s">
        <v>120</v>
      </c>
      <c r="G2382" t="s">
        <v>543</v>
      </c>
      <c r="H2382" t="s">
        <v>79</v>
      </c>
      <c r="I2382" t="s">
        <v>921</v>
      </c>
      <c r="J2382" t="s">
        <v>2137</v>
      </c>
      <c r="K2382" t="s">
        <v>6533</v>
      </c>
      <c r="L2382" t="s">
        <v>6534</v>
      </c>
      <c r="M2382" t="s">
        <v>1762</v>
      </c>
      <c r="N2382" t="s">
        <v>84</v>
      </c>
      <c r="O2382">
        <v>10006</v>
      </c>
      <c r="P2382">
        <v>13205</v>
      </c>
      <c r="Q2382" t="s">
        <v>95</v>
      </c>
      <c r="R2382">
        <v>45</v>
      </c>
      <c r="S2382" s="2">
        <v>44455</v>
      </c>
      <c r="T2382" t="s">
        <v>42</v>
      </c>
      <c r="U2382">
        <v>0</v>
      </c>
      <c r="V2382" t="s">
        <v>106</v>
      </c>
      <c r="W2382">
        <v>798</v>
      </c>
      <c r="X2382" t="s">
        <v>44</v>
      </c>
      <c r="Y2382" t="s">
        <v>61</v>
      </c>
      <c r="Z2382">
        <v>0</v>
      </c>
      <c r="AA2382">
        <v>346</v>
      </c>
      <c r="AB2382">
        <v>10093</v>
      </c>
      <c r="AC2382" t="s">
        <v>46</v>
      </c>
    </row>
    <row r="2383" spans="1:29" x14ac:dyDescent="0.3">
      <c r="A2383" s="1" t="s">
        <v>47</v>
      </c>
      <c r="B2383" t="s">
        <v>234</v>
      </c>
      <c r="C2383" t="s">
        <v>235</v>
      </c>
      <c r="D2383" t="s">
        <v>76</v>
      </c>
      <c r="E2383">
        <v>9</v>
      </c>
      <c r="F2383" t="s">
        <v>64</v>
      </c>
      <c r="G2383" t="s">
        <v>1599</v>
      </c>
      <c r="H2383" t="s">
        <v>79</v>
      </c>
      <c r="I2383" t="s">
        <v>679</v>
      </c>
      <c r="J2383" t="s">
        <v>6535</v>
      </c>
      <c r="K2383" t="s">
        <v>6536</v>
      </c>
      <c r="L2383" t="s">
        <v>6537</v>
      </c>
      <c r="M2383" t="s">
        <v>810</v>
      </c>
      <c r="N2383" t="s">
        <v>40</v>
      </c>
      <c r="O2383">
        <v>11486</v>
      </c>
      <c r="P2383">
        <v>13525</v>
      </c>
      <c r="Q2383" t="s">
        <v>95</v>
      </c>
      <c r="R2383">
        <v>613</v>
      </c>
      <c r="S2383" s="2">
        <v>44364</v>
      </c>
      <c r="T2383" s="2">
        <v>44381</v>
      </c>
      <c r="U2383">
        <v>0</v>
      </c>
      <c r="V2383" t="s">
        <v>71</v>
      </c>
      <c r="W2383">
        <v>603</v>
      </c>
      <c r="X2383" t="s">
        <v>60</v>
      </c>
      <c r="Y2383" t="s">
        <v>45</v>
      </c>
      <c r="Z2383">
        <v>0</v>
      </c>
      <c r="AA2383">
        <v>723</v>
      </c>
      <c r="AB2383">
        <v>12015</v>
      </c>
      <c r="AC2383" t="s">
        <v>46</v>
      </c>
    </row>
    <row r="2384" spans="1:29" x14ac:dyDescent="0.3">
      <c r="A2384" s="1" t="s">
        <v>47</v>
      </c>
      <c r="B2384" t="s">
        <v>108</v>
      </c>
      <c r="C2384" t="s">
        <v>109</v>
      </c>
      <c r="D2384" t="s">
        <v>138</v>
      </c>
      <c r="E2384">
        <v>4</v>
      </c>
      <c r="F2384" t="s">
        <v>64</v>
      </c>
      <c r="G2384" t="s">
        <v>388</v>
      </c>
      <c r="H2384" t="s">
        <v>79</v>
      </c>
      <c r="I2384" t="s">
        <v>2250</v>
      </c>
      <c r="J2384" t="s">
        <v>4345</v>
      </c>
      <c r="K2384" t="s">
        <v>6538</v>
      </c>
      <c r="L2384" t="s">
        <v>6539</v>
      </c>
      <c r="M2384" t="s">
        <v>277</v>
      </c>
      <c r="N2384" t="s">
        <v>84</v>
      </c>
      <c r="O2384">
        <v>29625</v>
      </c>
      <c r="P2384">
        <v>32777</v>
      </c>
      <c r="Q2384" t="s">
        <v>95</v>
      </c>
      <c r="R2384">
        <v>904</v>
      </c>
      <c r="S2384" s="2">
        <v>45267</v>
      </c>
      <c r="T2384" t="s">
        <v>42</v>
      </c>
      <c r="U2384">
        <v>0</v>
      </c>
      <c r="V2384" t="s">
        <v>85</v>
      </c>
      <c r="W2384">
        <v>418</v>
      </c>
      <c r="X2384" t="s">
        <v>44</v>
      </c>
      <c r="Y2384" t="s">
        <v>72</v>
      </c>
      <c r="Z2384">
        <v>0</v>
      </c>
      <c r="AA2384">
        <v>876</v>
      </c>
      <c r="AB2384">
        <v>30702</v>
      </c>
      <c r="AC2384" t="s">
        <v>107</v>
      </c>
    </row>
    <row r="2385" spans="1:29" x14ac:dyDescent="0.3">
      <c r="A2385" s="1" t="s">
        <v>29</v>
      </c>
      <c r="B2385" t="s">
        <v>393</v>
      </c>
      <c r="C2385" t="s">
        <v>3127</v>
      </c>
      <c r="D2385" t="s">
        <v>257</v>
      </c>
      <c r="E2385">
        <v>1</v>
      </c>
      <c r="F2385" t="s">
        <v>99</v>
      </c>
      <c r="G2385" t="s">
        <v>529</v>
      </c>
      <c r="H2385" t="s">
        <v>79</v>
      </c>
      <c r="I2385" t="s">
        <v>1035</v>
      </c>
      <c r="J2385" t="s">
        <v>1600</v>
      </c>
      <c r="K2385" t="s">
        <v>6540</v>
      </c>
      <c r="L2385" t="s">
        <v>6541</v>
      </c>
      <c r="M2385" t="s">
        <v>876</v>
      </c>
      <c r="N2385" t="s">
        <v>84</v>
      </c>
      <c r="O2385">
        <v>9884</v>
      </c>
      <c r="P2385">
        <v>14494</v>
      </c>
      <c r="Q2385" t="s">
        <v>95</v>
      </c>
      <c r="R2385">
        <v>337</v>
      </c>
      <c r="S2385" s="2">
        <v>45108</v>
      </c>
      <c r="T2385" t="s">
        <v>42</v>
      </c>
      <c r="U2385">
        <v>0</v>
      </c>
      <c r="V2385" t="s">
        <v>71</v>
      </c>
      <c r="W2385">
        <v>785</v>
      </c>
      <c r="X2385" t="s">
        <v>44</v>
      </c>
      <c r="Y2385" t="s">
        <v>45</v>
      </c>
      <c r="Z2385">
        <v>0</v>
      </c>
      <c r="AA2385">
        <v>73</v>
      </c>
      <c r="AB2385">
        <v>11283</v>
      </c>
      <c r="AC2385" t="s">
        <v>73</v>
      </c>
    </row>
    <row r="2386" spans="1:29" x14ac:dyDescent="0.3">
      <c r="A2386" s="1" t="s">
        <v>47</v>
      </c>
      <c r="B2386" t="s">
        <v>161</v>
      </c>
      <c r="C2386" t="s">
        <v>317</v>
      </c>
      <c r="D2386" t="s">
        <v>178</v>
      </c>
      <c r="E2386">
        <v>2</v>
      </c>
      <c r="F2386" t="s">
        <v>33</v>
      </c>
      <c r="G2386" t="s">
        <v>848</v>
      </c>
      <c r="H2386" t="s">
        <v>35</v>
      </c>
      <c r="I2386" t="s">
        <v>1025</v>
      </c>
      <c r="J2386" t="s">
        <v>6542</v>
      </c>
      <c r="K2386" t="s">
        <v>6543</v>
      </c>
      <c r="L2386" t="s">
        <v>6544</v>
      </c>
      <c r="M2386" t="s">
        <v>392</v>
      </c>
      <c r="N2386" t="s">
        <v>84</v>
      </c>
      <c r="O2386">
        <v>20311</v>
      </c>
      <c r="P2386">
        <v>23003</v>
      </c>
      <c r="Q2386" t="s">
        <v>41</v>
      </c>
      <c r="R2386">
        <v>38</v>
      </c>
      <c r="S2386" s="2">
        <v>44839</v>
      </c>
      <c r="T2386" t="s">
        <v>42</v>
      </c>
      <c r="U2386">
        <v>0</v>
      </c>
      <c r="V2386" t="s">
        <v>106</v>
      </c>
      <c r="W2386">
        <v>583</v>
      </c>
      <c r="X2386" t="s">
        <v>44</v>
      </c>
      <c r="Y2386" t="s">
        <v>45</v>
      </c>
      <c r="Z2386">
        <v>0</v>
      </c>
      <c r="AA2386">
        <v>448</v>
      </c>
      <c r="AB2386">
        <v>20614</v>
      </c>
      <c r="AC2386" t="s">
        <v>46</v>
      </c>
    </row>
    <row r="2387" spans="1:29" x14ac:dyDescent="0.3">
      <c r="A2387" s="1" t="s">
        <v>29</v>
      </c>
      <c r="B2387" t="s">
        <v>363</v>
      </c>
      <c r="C2387" t="s">
        <v>3524</v>
      </c>
      <c r="D2387" t="s">
        <v>110</v>
      </c>
      <c r="E2387">
        <v>8</v>
      </c>
      <c r="F2387" t="s">
        <v>221</v>
      </c>
      <c r="G2387" t="s">
        <v>222</v>
      </c>
      <c r="H2387" t="s">
        <v>79</v>
      </c>
      <c r="I2387" t="s">
        <v>1445</v>
      </c>
      <c r="J2387" t="s">
        <v>748</v>
      </c>
      <c r="K2387" t="s">
        <v>6545</v>
      </c>
      <c r="L2387" t="s">
        <v>6546</v>
      </c>
      <c r="M2387" t="s">
        <v>431</v>
      </c>
      <c r="N2387" t="s">
        <v>58</v>
      </c>
      <c r="O2387">
        <v>3310</v>
      </c>
      <c r="P2387">
        <v>6802</v>
      </c>
      <c r="Q2387" t="s">
        <v>59</v>
      </c>
      <c r="R2387">
        <v>354</v>
      </c>
      <c r="S2387" s="2">
        <v>45202</v>
      </c>
      <c r="T2387" s="2">
        <v>45224</v>
      </c>
      <c r="U2387">
        <v>28546</v>
      </c>
      <c r="V2387" t="s">
        <v>71</v>
      </c>
      <c r="W2387">
        <v>431</v>
      </c>
      <c r="X2387" t="s">
        <v>60</v>
      </c>
      <c r="Y2387" t="s">
        <v>45</v>
      </c>
      <c r="Z2387">
        <v>2834</v>
      </c>
      <c r="AA2387">
        <v>501</v>
      </c>
      <c r="AB2387">
        <v>3538</v>
      </c>
      <c r="AC2387" t="s">
        <v>107</v>
      </c>
    </row>
    <row r="2388" spans="1:29" x14ac:dyDescent="0.3">
      <c r="A2388" s="1" t="s">
        <v>29</v>
      </c>
      <c r="B2388" t="s">
        <v>363</v>
      </c>
      <c r="C2388" t="s">
        <v>1258</v>
      </c>
      <c r="D2388" t="s">
        <v>50</v>
      </c>
      <c r="E2388">
        <v>10</v>
      </c>
      <c r="F2388" t="s">
        <v>129</v>
      </c>
      <c r="G2388" t="s">
        <v>298</v>
      </c>
      <c r="H2388" t="s">
        <v>35</v>
      </c>
      <c r="I2388" t="s">
        <v>156</v>
      </c>
      <c r="J2388" t="s">
        <v>3957</v>
      </c>
      <c r="K2388">
        <v>6726320735</v>
      </c>
      <c r="L2388" t="s">
        <v>6547</v>
      </c>
      <c r="M2388" t="s">
        <v>421</v>
      </c>
      <c r="N2388" t="s">
        <v>94</v>
      </c>
      <c r="O2388">
        <v>3531</v>
      </c>
      <c r="P2388">
        <v>6124</v>
      </c>
      <c r="Q2388" t="s">
        <v>95</v>
      </c>
      <c r="R2388">
        <v>499</v>
      </c>
      <c r="S2388" s="2">
        <v>44703</v>
      </c>
      <c r="T2388" t="s">
        <v>42</v>
      </c>
      <c r="U2388">
        <v>0</v>
      </c>
      <c r="V2388" t="s">
        <v>43</v>
      </c>
      <c r="W2388">
        <v>585</v>
      </c>
      <c r="X2388" t="s">
        <v>44</v>
      </c>
      <c r="Y2388" t="s">
        <v>45</v>
      </c>
      <c r="Z2388">
        <v>0</v>
      </c>
      <c r="AA2388">
        <v>579</v>
      </c>
      <c r="AB2388">
        <v>4055</v>
      </c>
      <c r="AC2388" t="s">
        <v>73</v>
      </c>
    </row>
    <row r="2389" spans="1:29" x14ac:dyDescent="0.3">
      <c r="A2389" s="1" t="s">
        <v>47</v>
      </c>
      <c r="B2389" t="s">
        <v>48</v>
      </c>
      <c r="C2389" t="s">
        <v>2015</v>
      </c>
      <c r="D2389" t="s">
        <v>178</v>
      </c>
      <c r="E2389">
        <v>8</v>
      </c>
      <c r="F2389" t="s">
        <v>129</v>
      </c>
      <c r="G2389" t="s">
        <v>574</v>
      </c>
      <c r="H2389" t="s">
        <v>79</v>
      </c>
      <c r="I2389" t="s">
        <v>4814</v>
      </c>
      <c r="J2389" t="s">
        <v>530</v>
      </c>
      <c r="K2389" t="s">
        <v>6548</v>
      </c>
      <c r="L2389" t="s">
        <v>6549</v>
      </c>
      <c r="M2389" t="s">
        <v>385</v>
      </c>
      <c r="N2389" t="s">
        <v>94</v>
      </c>
      <c r="O2389">
        <v>22169</v>
      </c>
      <c r="P2389">
        <v>24512</v>
      </c>
      <c r="Q2389" t="s">
        <v>41</v>
      </c>
      <c r="R2389">
        <v>467</v>
      </c>
      <c r="S2389" s="2">
        <v>44582</v>
      </c>
      <c r="T2389" t="s">
        <v>42</v>
      </c>
      <c r="U2389">
        <v>0</v>
      </c>
      <c r="V2389" t="s">
        <v>71</v>
      </c>
      <c r="W2389">
        <v>826</v>
      </c>
      <c r="X2389" t="s">
        <v>44</v>
      </c>
      <c r="Y2389" t="s">
        <v>72</v>
      </c>
      <c r="Z2389">
        <v>0</v>
      </c>
      <c r="AA2389">
        <v>967</v>
      </c>
      <c r="AB2389">
        <v>22306</v>
      </c>
      <c r="AC2389" t="s">
        <v>46</v>
      </c>
    </row>
    <row r="2390" spans="1:29" x14ac:dyDescent="0.3">
      <c r="A2390" s="1" t="s">
        <v>29</v>
      </c>
      <c r="B2390" t="s">
        <v>228</v>
      </c>
      <c r="C2390" t="s">
        <v>635</v>
      </c>
      <c r="D2390" t="s">
        <v>169</v>
      </c>
      <c r="E2390">
        <v>9</v>
      </c>
      <c r="F2390" t="s">
        <v>51</v>
      </c>
      <c r="G2390" t="s">
        <v>710</v>
      </c>
      <c r="H2390" t="s">
        <v>79</v>
      </c>
      <c r="I2390" t="s">
        <v>915</v>
      </c>
      <c r="J2390" t="s">
        <v>6550</v>
      </c>
      <c r="K2390">
        <f>1-881-707-7428</f>
        <v>-9015</v>
      </c>
      <c r="L2390" t="s">
        <v>6551</v>
      </c>
      <c r="M2390" t="s">
        <v>262</v>
      </c>
      <c r="N2390" t="s">
        <v>58</v>
      </c>
      <c r="O2390">
        <v>25969</v>
      </c>
      <c r="P2390">
        <v>29865</v>
      </c>
      <c r="Q2390" t="s">
        <v>59</v>
      </c>
      <c r="R2390">
        <v>81</v>
      </c>
      <c r="S2390" s="2">
        <v>44268</v>
      </c>
      <c r="T2390" t="s">
        <v>42</v>
      </c>
      <c r="U2390">
        <v>17909</v>
      </c>
      <c r="V2390" t="s">
        <v>106</v>
      </c>
      <c r="W2390">
        <v>536</v>
      </c>
      <c r="X2390" t="s">
        <v>44</v>
      </c>
      <c r="Y2390" t="s">
        <v>45</v>
      </c>
      <c r="Z2390">
        <v>3801</v>
      </c>
      <c r="AA2390">
        <v>636</v>
      </c>
      <c r="AB2390">
        <v>26258</v>
      </c>
      <c r="AC2390" t="s">
        <v>73</v>
      </c>
    </row>
    <row r="2391" spans="1:29" x14ac:dyDescent="0.3">
      <c r="A2391" s="1" t="s">
        <v>29</v>
      </c>
      <c r="B2391" t="s">
        <v>74</v>
      </c>
      <c r="C2391" t="s">
        <v>2140</v>
      </c>
      <c r="D2391" t="s">
        <v>178</v>
      </c>
      <c r="E2391">
        <v>1</v>
      </c>
      <c r="F2391" t="s">
        <v>33</v>
      </c>
      <c r="G2391" t="s">
        <v>139</v>
      </c>
      <c r="H2391" t="s">
        <v>79</v>
      </c>
      <c r="I2391" t="s">
        <v>216</v>
      </c>
      <c r="J2391" t="s">
        <v>1162</v>
      </c>
      <c r="K2391" t="s">
        <v>6552</v>
      </c>
      <c r="L2391" t="s">
        <v>6553</v>
      </c>
      <c r="M2391" t="s">
        <v>969</v>
      </c>
      <c r="N2391" t="s">
        <v>40</v>
      </c>
      <c r="O2391">
        <v>9879</v>
      </c>
      <c r="P2391">
        <v>12048</v>
      </c>
      <c r="Q2391" t="s">
        <v>41</v>
      </c>
      <c r="R2391">
        <v>264</v>
      </c>
      <c r="S2391" s="2">
        <v>44945</v>
      </c>
      <c r="T2391" s="2">
        <v>44950</v>
      </c>
      <c r="U2391">
        <v>0</v>
      </c>
      <c r="V2391" t="s">
        <v>71</v>
      </c>
      <c r="W2391">
        <v>786</v>
      </c>
      <c r="X2391" t="s">
        <v>60</v>
      </c>
      <c r="Y2391" t="s">
        <v>61</v>
      </c>
      <c r="Z2391">
        <v>0</v>
      </c>
      <c r="AA2391">
        <v>528</v>
      </c>
      <c r="AB2391">
        <v>10239</v>
      </c>
      <c r="AC2391" t="s">
        <v>73</v>
      </c>
    </row>
    <row r="2392" spans="1:29" x14ac:dyDescent="0.3">
      <c r="A2392" s="1" t="s">
        <v>29</v>
      </c>
      <c r="B2392" t="s">
        <v>327</v>
      </c>
      <c r="C2392" t="s">
        <v>1383</v>
      </c>
      <c r="D2392" t="s">
        <v>169</v>
      </c>
      <c r="E2392">
        <v>7</v>
      </c>
      <c r="F2392" t="s">
        <v>120</v>
      </c>
      <c r="G2392" t="s">
        <v>194</v>
      </c>
      <c r="H2392" t="s">
        <v>79</v>
      </c>
      <c r="I2392" t="s">
        <v>2994</v>
      </c>
      <c r="J2392" t="s">
        <v>1600</v>
      </c>
      <c r="K2392" t="s">
        <v>6554</v>
      </c>
      <c r="L2392" t="s">
        <v>6555</v>
      </c>
      <c r="M2392" t="s">
        <v>2080</v>
      </c>
      <c r="N2392" t="s">
        <v>84</v>
      </c>
      <c r="O2392">
        <v>22233</v>
      </c>
      <c r="P2392">
        <v>26396</v>
      </c>
      <c r="Q2392" t="s">
        <v>95</v>
      </c>
      <c r="R2392">
        <v>125</v>
      </c>
      <c r="S2392" s="2">
        <v>44599</v>
      </c>
      <c r="T2392" s="2">
        <v>44610</v>
      </c>
      <c r="U2392">
        <v>0</v>
      </c>
      <c r="V2392" t="s">
        <v>106</v>
      </c>
      <c r="W2392">
        <v>614</v>
      </c>
      <c r="X2392" t="s">
        <v>60</v>
      </c>
      <c r="Y2392" t="s">
        <v>45</v>
      </c>
      <c r="Z2392">
        <v>0</v>
      </c>
      <c r="AA2392">
        <v>155</v>
      </c>
      <c r="AB2392">
        <v>26181</v>
      </c>
      <c r="AC2392" t="s">
        <v>107</v>
      </c>
    </row>
    <row r="2393" spans="1:29" x14ac:dyDescent="0.3">
      <c r="A2393" s="1" t="s">
        <v>47</v>
      </c>
      <c r="B2393" t="s">
        <v>117</v>
      </c>
      <c r="C2393" t="s">
        <v>2487</v>
      </c>
      <c r="D2393" t="s">
        <v>32</v>
      </c>
      <c r="E2393">
        <v>2</v>
      </c>
      <c r="F2393" t="s">
        <v>129</v>
      </c>
      <c r="G2393" t="s">
        <v>944</v>
      </c>
      <c r="H2393" t="s">
        <v>79</v>
      </c>
      <c r="I2393" t="s">
        <v>906</v>
      </c>
      <c r="J2393" t="s">
        <v>6205</v>
      </c>
      <c r="K2393" t="s">
        <v>6556</v>
      </c>
      <c r="L2393" t="s">
        <v>6557</v>
      </c>
      <c r="M2393" t="s">
        <v>1311</v>
      </c>
      <c r="N2393" t="s">
        <v>40</v>
      </c>
      <c r="O2393">
        <v>10245</v>
      </c>
      <c r="P2393">
        <v>13542</v>
      </c>
      <c r="Q2393" t="s">
        <v>41</v>
      </c>
      <c r="R2393">
        <v>415</v>
      </c>
      <c r="S2393" s="2">
        <v>44425</v>
      </c>
      <c r="T2393" t="s">
        <v>42</v>
      </c>
      <c r="U2393">
        <v>0</v>
      </c>
      <c r="V2393" t="s">
        <v>85</v>
      </c>
      <c r="W2393">
        <v>723</v>
      </c>
      <c r="X2393" t="s">
        <v>44</v>
      </c>
      <c r="Y2393" t="s">
        <v>61</v>
      </c>
      <c r="Z2393">
        <v>0</v>
      </c>
      <c r="AA2393">
        <v>161</v>
      </c>
      <c r="AB2393">
        <v>10333</v>
      </c>
      <c r="AC2393" t="s">
        <v>46</v>
      </c>
    </row>
    <row r="2394" spans="1:29" x14ac:dyDescent="0.3">
      <c r="A2394" s="1" t="s">
        <v>29</v>
      </c>
      <c r="B2394" t="s">
        <v>228</v>
      </c>
      <c r="C2394" t="s">
        <v>1862</v>
      </c>
      <c r="D2394" t="s">
        <v>257</v>
      </c>
      <c r="E2394">
        <v>5</v>
      </c>
      <c r="F2394" t="s">
        <v>64</v>
      </c>
      <c r="G2394" t="s">
        <v>88</v>
      </c>
      <c r="H2394" t="s">
        <v>79</v>
      </c>
      <c r="I2394" t="s">
        <v>1589</v>
      </c>
      <c r="J2394" t="s">
        <v>90</v>
      </c>
      <c r="K2394" t="s">
        <v>6558</v>
      </c>
      <c r="L2394" t="s">
        <v>6559</v>
      </c>
      <c r="M2394" t="s">
        <v>479</v>
      </c>
      <c r="N2394" t="s">
        <v>58</v>
      </c>
      <c r="O2394">
        <v>13392</v>
      </c>
      <c r="P2394">
        <v>17753</v>
      </c>
      <c r="Q2394" t="s">
        <v>59</v>
      </c>
      <c r="R2394">
        <v>272</v>
      </c>
      <c r="S2394" s="2">
        <v>44612</v>
      </c>
      <c r="T2394" t="s">
        <v>42</v>
      </c>
      <c r="U2394">
        <v>22386</v>
      </c>
      <c r="V2394" t="s">
        <v>71</v>
      </c>
      <c r="W2394">
        <v>810</v>
      </c>
      <c r="X2394" t="s">
        <v>44</v>
      </c>
      <c r="Y2394" t="s">
        <v>72</v>
      </c>
      <c r="Z2394">
        <v>2865</v>
      </c>
      <c r="AA2394">
        <v>131</v>
      </c>
      <c r="AB2394">
        <v>14738</v>
      </c>
      <c r="AC2394" t="s">
        <v>73</v>
      </c>
    </row>
    <row r="2395" spans="1:29" x14ac:dyDescent="0.3">
      <c r="A2395" s="1" t="s">
        <v>47</v>
      </c>
      <c r="B2395" t="s">
        <v>592</v>
      </c>
      <c r="C2395" t="s">
        <v>1350</v>
      </c>
      <c r="D2395" t="s">
        <v>387</v>
      </c>
      <c r="E2395">
        <v>6</v>
      </c>
      <c r="F2395" t="s">
        <v>120</v>
      </c>
      <c r="G2395" t="s">
        <v>586</v>
      </c>
      <c r="H2395" t="s">
        <v>79</v>
      </c>
      <c r="I2395" t="s">
        <v>1352</v>
      </c>
      <c r="J2395" t="s">
        <v>3075</v>
      </c>
      <c r="K2395" t="s">
        <v>6560</v>
      </c>
      <c r="L2395" t="s">
        <v>6561</v>
      </c>
      <c r="M2395" t="s">
        <v>1512</v>
      </c>
      <c r="N2395" t="s">
        <v>94</v>
      </c>
      <c r="O2395">
        <v>17960</v>
      </c>
      <c r="P2395">
        <v>21168</v>
      </c>
      <c r="Q2395" t="s">
        <v>41</v>
      </c>
      <c r="R2395">
        <v>668</v>
      </c>
      <c r="S2395" s="2">
        <v>44921</v>
      </c>
      <c r="T2395" s="2">
        <v>44949</v>
      </c>
      <c r="U2395">
        <v>0</v>
      </c>
      <c r="V2395" t="s">
        <v>43</v>
      </c>
      <c r="W2395">
        <v>843</v>
      </c>
      <c r="X2395" t="s">
        <v>60</v>
      </c>
      <c r="Y2395" t="s">
        <v>72</v>
      </c>
      <c r="Z2395">
        <v>0</v>
      </c>
      <c r="AA2395">
        <v>338</v>
      </c>
      <c r="AB2395">
        <v>20613</v>
      </c>
      <c r="AC2395" t="s">
        <v>73</v>
      </c>
    </row>
    <row r="2396" spans="1:29" x14ac:dyDescent="0.3">
      <c r="A2396" s="1" t="s">
        <v>47</v>
      </c>
      <c r="B2396" t="s">
        <v>153</v>
      </c>
      <c r="C2396" t="s">
        <v>5863</v>
      </c>
      <c r="D2396" t="s">
        <v>98</v>
      </c>
      <c r="E2396">
        <v>7</v>
      </c>
      <c r="F2396" t="s">
        <v>64</v>
      </c>
      <c r="G2396" t="s">
        <v>258</v>
      </c>
      <c r="H2396" t="s">
        <v>35</v>
      </c>
      <c r="I2396" t="s">
        <v>1705</v>
      </c>
      <c r="J2396" t="s">
        <v>37</v>
      </c>
      <c r="K2396" t="s">
        <v>6562</v>
      </c>
      <c r="L2396" t="s">
        <v>6563</v>
      </c>
      <c r="M2396" t="s">
        <v>160</v>
      </c>
      <c r="N2396" t="s">
        <v>40</v>
      </c>
      <c r="O2396">
        <v>3251</v>
      </c>
      <c r="P2396">
        <v>7206</v>
      </c>
      <c r="Q2396" t="s">
        <v>95</v>
      </c>
      <c r="R2396">
        <v>739</v>
      </c>
      <c r="S2396" s="2">
        <v>44936</v>
      </c>
      <c r="T2396" t="s">
        <v>42</v>
      </c>
      <c r="U2396">
        <v>0</v>
      </c>
      <c r="V2396" t="s">
        <v>71</v>
      </c>
      <c r="W2396">
        <v>459</v>
      </c>
      <c r="X2396" t="s">
        <v>44</v>
      </c>
      <c r="Y2396" t="s">
        <v>72</v>
      </c>
      <c r="Z2396">
        <v>0</v>
      </c>
      <c r="AA2396">
        <v>795</v>
      </c>
      <c r="AB2396">
        <v>5374</v>
      </c>
      <c r="AC2396" t="s">
        <v>46</v>
      </c>
    </row>
    <row r="2397" spans="1:29" x14ac:dyDescent="0.3">
      <c r="A2397" s="1" t="s">
        <v>47</v>
      </c>
      <c r="B2397" t="s">
        <v>136</v>
      </c>
      <c r="C2397" t="s">
        <v>1124</v>
      </c>
      <c r="D2397" t="s">
        <v>169</v>
      </c>
      <c r="E2397">
        <v>10</v>
      </c>
      <c r="F2397" t="s">
        <v>129</v>
      </c>
      <c r="G2397" t="s">
        <v>298</v>
      </c>
      <c r="H2397" t="s">
        <v>35</v>
      </c>
      <c r="I2397" t="s">
        <v>2075</v>
      </c>
      <c r="J2397" t="s">
        <v>123</v>
      </c>
      <c r="K2397" t="s">
        <v>6564</v>
      </c>
      <c r="L2397" t="s">
        <v>6565</v>
      </c>
      <c r="M2397" t="s">
        <v>227</v>
      </c>
      <c r="N2397" t="s">
        <v>94</v>
      </c>
      <c r="O2397">
        <v>8842</v>
      </c>
      <c r="P2397">
        <v>11705</v>
      </c>
      <c r="Q2397" t="s">
        <v>59</v>
      </c>
      <c r="R2397">
        <v>402</v>
      </c>
      <c r="S2397" s="2">
        <v>44626</v>
      </c>
      <c r="T2397" t="s">
        <v>42</v>
      </c>
      <c r="U2397">
        <v>26789</v>
      </c>
      <c r="V2397" t="s">
        <v>43</v>
      </c>
      <c r="W2397">
        <v>547</v>
      </c>
      <c r="X2397" t="s">
        <v>44</v>
      </c>
      <c r="Y2397" t="s">
        <v>45</v>
      </c>
      <c r="Z2397">
        <v>0</v>
      </c>
      <c r="AA2397">
        <v>64</v>
      </c>
      <c r="AB2397">
        <v>10475</v>
      </c>
      <c r="AC2397" t="s">
        <v>107</v>
      </c>
    </row>
    <row r="2398" spans="1:29" x14ac:dyDescent="0.3">
      <c r="A2398" s="1" t="s">
        <v>29</v>
      </c>
      <c r="B2398" t="s">
        <v>327</v>
      </c>
      <c r="C2398" t="s">
        <v>1091</v>
      </c>
      <c r="D2398" t="s">
        <v>119</v>
      </c>
      <c r="E2398">
        <v>2</v>
      </c>
      <c r="F2398" t="s">
        <v>77</v>
      </c>
      <c r="G2398" t="s">
        <v>501</v>
      </c>
      <c r="H2398" t="s">
        <v>79</v>
      </c>
      <c r="I2398" t="s">
        <v>1210</v>
      </c>
      <c r="J2398" t="s">
        <v>280</v>
      </c>
      <c r="K2398" t="s">
        <v>6566</v>
      </c>
      <c r="L2398" t="s">
        <v>6567</v>
      </c>
      <c r="M2398" t="s">
        <v>769</v>
      </c>
      <c r="N2398" t="s">
        <v>58</v>
      </c>
      <c r="O2398">
        <v>25985</v>
      </c>
      <c r="P2398">
        <v>30782</v>
      </c>
      <c r="Q2398" t="s">
        <v>59</v>
      </c>
      <c r="R2398">
        <v>912</v>
      </c>
      <c r="S2398" s="2">
        <v>44625</v>
      </c>
      <c r="T2398" s="2">
        <v>44629</v>
      </c>
      <c r="U2398">
        <v>25454</v>
      </c>
      <c r="V2398" t="s">
        <v>43</v>
      </c>
      <c r="W2398">
        <v>845</v>
      </c>
      <c r="X2398" t="s">
        <v>60</v>
      </c>
      <c r="Y2398" t="s">
        <v>72</v>
      </c>
      <c r="Z2398">
        <v>3195</v>
      </c>
      <c r="AA2398">
        <v>131</v>
      </c>
      <c r="AB2398">
        <v>29841</v>
      </c>
      <c r="AC2398" t="s">
        <v>73</v>
      </c>
    </row>
    <row r="2399" spans="1:29" x14ac:dyDescent="0.3">
      <c r="A2399" s="1" t="s">
        <v>29</v>
      </c>
      <c r="B2399" t="s">
        <v>74</v>
      </c>
      <c r="C2399" t="s">
        <v>831</v>
      </c>
      <c r="D2399" t="s">
        <v>128</v>
      </c>
      <c r="E2399">
        <v>9</v>
      </c>
      <c r="F2399" t="s">
        <v>271</v>
      </c>
      <c r="G2399" t="s">
        <v>495</v>
      </c>
      <c r="H2399" t="s">
        <v>79</v>
      </c>
      <c r="I2399" t="s">
        <v>921</v>
      </c>
      <c r="J2399" t="s">
        <v>90</v>
      </c>
      <c r="K2399" t="s">
        <v>6568</v>
      </c>
      <c r="L2399" t="s">
        <v>6569</v>
      </c>
      <c r="M2399" t="s">
        <v>1146</v>
      </c>
      <c r="N2399" t="s">
        <v>84</v>
      </c>
      <c r="O2399">
        <v>22179</v>
      </c>
      <c r="P2399">
        <v>25127</v>
      </c>
      <c r="Q2399" t="s">
        <v>59</v>
      </c>
      <c r="R2399">
        <v>8</v>
      </c>
      <c r="S2399" s="2">
        <v>44437</v>
      </c>
      <c r="T2399" s="2">
        <v>44455</v>
      </c>
      <c r="U2399">
        <v>42644</v>
      </c>
      <c r="V2399" t="s">
        <v>106</v>
      </c>
      <c r="W2399">
        <v>473</v>
      </c>
      <c r="X2399" t="s">
        <v>60</v>
      </c>
      <c r="Y2399" t="s">
        <v>72</v>
      </c>
      <c r="Z2399">
        <v>0</v>
      </c>
      <c r="AA2399">
        <v>405</v>
      </c>
      <c r="AB2399">
        <v>23858</v>
      </c>
      <c r="AC2399" t="s">
        <v>107</v>
      </c>
    </row>
    <row r="2400" spans="1:29" x14ac:dyDescent="0.3">
      <c r="A2400" s="1" t="s">
        <v>47</v>
      </c>
      <c r="B2400" t="s">
        <v>234</v>
      </c>
      <c r="C2400" t="s">
        <v>2589</v>
      </c>
      <c r="D2400" t="s">
        <v>236</v>
      </c>
      <c r="E2400">
        <v>3</v>
      </c>
      <c r="F2400" t="s">
        <v>186</v>
      </c>
      <c r="G2400" t="s">
        <v>1504</v>
      </c>
      <c r="H2400" t="s">
        <v>79</v>
      </c>
      <c r="I2400" t="s">
        <v>3221</v>
      </c>
      <c r="J2400" t="s">
        <v>2602</v>
      </c>
      <c r="K2400" t="s">
        <v>6570</v>
      </c>
      <c r="L2400" t="s">
        <v>6571</v>
      </c>
      <c r="M2400" t="s">
        <v>242</v>
      </c>
      <c r="N2400" t="s">
        <v>58</v>
      </c>
      <c r="O2400">
        <v>9023</v>
      </c>
      <c r="P2400">
        <v>11172</v>
      </c>
      <c r="Q2400" t="s">
        <v>41</v>
      </c>
      <c r="R2400">
        <v>603</v>
      </c>
      <c r="S2400" s="2">
        <v>45100</v>
      </c>
      <c r="T2400" t="s">
        <v>42</v>
      </c>
      <c r="U2400">
        <v>0</v>
      </c>
      <c r="V2400" t="s">
        <v>85</v>
      </c>
      <c r="W2400">
        <v>678</v>
      </c>
      <c r="X2400" t="s">
        <v>44</v>
      </c>
      <c r="Y2400" t="s">
        <v>45</v>
      </c>
      <c r="Z2400">
        <v>1700</v>
      </c>
      <c r="AA2400">
        <v>155</v>
      </c>
      <c r="AB2400">
        <v>11078</v>
      </c>
      <c r="AC2400" t="s">
        <v>46</v>
      </c>
    </row>
    <row r="2401" spans="1:29" x14ac:dyDescent="0.3">
      <c r="A2401" s="1" t="s">
        <v>29</v>
      </c>
      <c r="B2401" t="s">
        <v>363</v>
      </c>
      <c r="C2401" t="s">
        <v>2177</v>
      </c>
      <c r="D2401" t="s">
        <v>50</v>
      </c>
      <c r="E2401">
        <v>6</v>
      </c>
      <c r="F2401" t="s">
        <v>221</v>
      </c>
      <c r="G2401" t="s">
        <v>1989</v>
      </c>
      <c r="H2401" t="s">
        <v>35</v>
      </c>
      <c r="I2401" t="s">
        <v>1524</v>
      </c>
      <c r="J2401" t="s">
        <v>2930</v>
      </c>
      <c r="K2401" t="s">
        <v>6572</v>
      </c>
      <c r="L2401" t="s">
        <v>6573</v>
      </c>
      <c r="M2401" t="s">
        <v>1603</v>
      </c>
      <c r="N2401" t="s">
        <v>40</v>
      </c>
      <c r="O2401">
        <v>5076</v>
      </c>
      <c r="P2401">
        <v>7945</v>
      </c>
      <c r="Q2401" t="s">
        <v>59</v>
      </c>
      <c r="R2401">
        <v>420</v>
      </c>
      <c r="S2401" s="2">
        <v>44735</v>
      </c>
      <c r="T2401" t="s">
        <v>42</v>
      </c>
      <c r="U2401">
        <v>49232</v>
      </c>
      <c r="V2401" t="s">
        <v>85</v>
      </c>
      <c r="W2401">
        <v>564</v>
      </c>
      <c r="X2401" t="s">
        <v>44</v>
      </c>
      <c r="Y2401" t="s">
        <v>45</v>
      </c>
      <c r="Z2401">
        <v>0</v>
      </c>
      <c r="AA2401">
        <v>413</v>
      </c>
      <c r="AB2401">
        <v>5719</v>
      </c>
      <c r="AC2401" t="s">
        <v>73</v>
      </c>
    </row>
    <row r="2402" spans="1:29" x14ac:dyDescent="0.3">
      <c r="A2402" s="1" t="s">
        <v>29</v>
      </c>
      <c r="B2402" t="s">
        <v>228</v>
      </c>
      <c r="C2402" t="s">
        <v>3751</v>
      </c>
      <c r="D2402" t="s">
        <v>128</v>
      </c>
      <c r="E2402">
        <v>1</v>
      </c>
      <c r="F2402" t="s">
        <v>51</v>
      </c>
      <c r="G2402" t="s">
        <v>1069</v>
      </c>
      <c r="H2402" t="s">
        <v>35</v>
      </c>
      <c r="I2402" t="s">
        <v>36</v>
      </c>
      <c r="J2402" t="s">
        <v>1600</v>
      </c>
      <c r="K2402" t="s">
        <v>6574</v>
      </c>
      <c r="L2402" t="s">
        <v>4071</v>
      </c>
      <c r="M2402" t="s">
        <v>487</v>
      </c>
      <c r="N2402" t="s">
        <v>94</v>
      </c>
      <c r="O2402">
        <v>24522</v>
      </c>
      <c r="P2402">
        <v>28408</v>
      </c>
      <c r="Q2402" t="s">
        <v>41</v>
      </c>
      <c r="R2402">
        <v>164</v>
      </c>
      <c r="S2402" s="2">
        <v>44876</v>
      </c>
      <c r="T2402" s="2">
        <v>44886</v>
      </c>
      <c r="U2402">
        <v>0</v>
      </c>
      <c r="V2402" t="s">
        <v>71</v>
      </c>
      <c r="W2402">
        <v>639</v>
      </c>
      <c r="X2402" t="s">
        <v>60</v>
      </c>
      <c r="Y2402" t="s">
        <v>45</v>
      </c>
      <c r="Z2402">
        <v>0</v>
      </c>
      <c r="AA2402">
        <v>572</v>
      </c>
      <c r="AB2402">
        <v>25514</v>
      </c>
      <c r="AC2402" t="s">
        <v>73</v>
      </c>
    </row>
    <row r="2403" spans="1:29" x14ac:dyDescent="0.3">
      <c r="A2403" s="1" t="s">
        <v>47</v>
      </c>
      <c r="B2403" t="s">
        <v>153</v>
      </c>
      <c r="C2403" t="s">
        <v>2765</v>
      </c>
      <c r="D2403" t="s">
        <v>178</v>
      </c>
      <c r="E2403">
        <v>1</v>
      </c>
      <c r="F2403" t="s">
        <v>271</v>
      </c>
      <c r="G2403" t="s">
        <v>495</v>
      </c>
      <c r="H2403" t="s">
        <v>35</v>
      </c>
      <c r="I2403" t="s">
        <v>1781</v>
      </c>
      <c r="J2403" t="s">
        <v>815</v>
      </c>
      <c r="K2403" t="s">
        <v>6575</v>
      </c>
      <c r="L2403" t="s">
        <v>6576</v>
      </c>
      <c r="M2403" t="s">
        <v>255</v>
      </c>
      <c r="N2403" t="s">
        <v>58</v>
      </c>
      <c r="O2403">
        <v>15623</v>
      </c>
      <c r="P2403">
        <v>19086</v>
      </c>
      <c r="Q2403" t="s">
        <v>59</v>
      </c>
      <c r="R2403">
        <v>748</v>
      </c>
      <c r="S2403" s="2">
        <v>44890</v>
      </c>
      <c r="T2403" s="2">
        <v>44895</v>
      </c>
      <c r="U2403">
        <v>7905</v>
      </c>
      <c r="V2403" t="s">
        <v>106</v>
      </c>
      <c r="W2403">
        <v>841</v>
      </c>
      <c r="X2403" t="s">
        <v>60</v>
      </c>
      <c r="Y2403" t="s">
        <v>45</v>
      </c>
      <c r="Z2403">
        <v>3550</v>
      </c>
      <c r="AA2403">
        <v>373</v>
      </c>
      <c r="AB2403">
        <v>18830</v>
      </c>
      <c r="AC2403" t="s">
        <v>107</v>
      </c>
    </row>
    <row r="2404" spans="1:29" x14ac:dyDescent="0.3">
      <c r="A2404" s="1" t="s">
        <v>29</v>
      </c>
      <c r="B2404" t="s">
        <v>393</v>
      </c>
      <c r="C2404" t="s">
        <v>2027</v>
      </c>
      <c r="D2404" t="s">
        <v>257</v>
      </c>
      <c r="E2404">
        <v>8</v>
      </c>
      <c r="F2404" t="s">
        <v>120</v>
      </c>
      <c r="G2404" t="s">
        <v>586</v>
      </c>
      <c r="H2404" t="s">
        <v>35</v>
      </c>
      <c r="I2404" t="s">
        <v>366</v>
      </c>
      <c r="J2404" t="s">
        <v>839</v>
      </c>
      <c r="K2404" t="s">
        <v>6577</v>
      </c>
      <c r="L2404" t="s">
        <v>6578</v>
      </c>
      <c r="M2404" t="s">
        <v>876</v>
      </c>
      <c r="N2404" t="s">
        <v>84</v>
      </c>
      <c r="O2404">
        <v>9990</v>
      </c>
      <c r="P2404">
        <v>13583</v>
      </c>
      <c r="Q2404" t="s">
        <v>95</v>
      </c>
      <c r="R2404">
        <v>945</v>
      </c>
      <c r="S2404" s="2">
        <v>44624</v>
      </c>
      <c r="T2404" t="s">
        <v>42</v>
      </c>
      <c r="U2404">
        <v>0</v>
      </c>
      <c r="V2404" t="s">
        <v>43</v>
      </c>
      <c r="W2404">
        <v>793</v>
      </c>
      <c r="X2404" t="s">
        <v>44</v>
      </c>
      <c r="Y2404" t="s">
        <v>72</v>
      </c>
      <c r="Z2404">
        <v>0</v>
      </c>
      <c r="AA2404">
        <v>116</v>
      </c>
      <c r="AB2404">
        <v>13314</v>
      </c>
      <c r="AC2404" t="s">
        <v>107</v>
      </c>
    </row>
    <row r="2405" spans="1:29" x14ac:dyDescent="0.3">
      <c r="A2405" s="1" t="s">
        <v>29</v>
      </c>
      <c r="B2405" t="s">
        <v>86</v>
      </c>
      <c r="C2405" t="s">
        <v>1095</v>
      </c>
      <c r="D2405" t="s">
        <v>50</v>
      </c>
      <c r="E2405">
        <v>10</v>
      </c>
      <c r="F2405" t="s">
        <v>129</v>
      </c>
      <c r="G2405" t="s">
        <v>395</v>
      </c>
      <c r="H2405" t="s">
        <v>79</v>
      </c>
      <c r="I2405" t="s">
        <v>6579</v>
      </c>
      <c r="J2405" t="s">
        <v>4771</v>
      </c>
      <c r="K2405" t="s">
        <v>6580</v>
      </c>
      <c r="L2405" t="s">
        <v>6581</v>
      </c>
      <c r="M2405" t="s">
        <v>677</v>
      </c>
      <c r="N2405" t="s">
        <v>94</v>
      </c>
      <c r="O2405">
        <v>8575</v>
      </c>
      <c r="P2405">
        <v>11316</v>
      </c>
      <c r="Q2405" t="s">
        <v>95</v>
      </c>
      <c r="R2405">
        <v>911</v>
      </c>
      <c r="S2405" s="2">
        <v>45043</v>
      </c>
      <c r="T2405" s="2">
        <v>45063</v>
      </c>
      <c r="U2405">
        <v>0</v>
      </c>
      <c r="V2405" t="s">
        <v>71</v>
      </c>
      <c r="W2405">
        <v>732</v>
      </c>
      <c r="X2405" t="s">
        <v>60</v>
      </c>
      <c r="Y2405" t="s">
        <v>45</v>
      </c>
      <c r="Z2405">
        <v>0</v>
      </c>
      <c r="AA2405">
        <v>152</v>
      </c>
      <c r="AB2405">
        <v>8789</v>
      </c>
      <c r="AC2405" t="s">
        <v>46</v>
      </c>
    </row>
    <row r="2406" spans="1:29" x14ac:dyDescent="0.3">
      <c r="A2406" s="1" t="s">
        <v>47</v>
      </c>
      <c r="B2406" t="s">
        <v>153</v>
      </c>
      <c r="C2406" t="s">
        <v>877</v>
      </c>
      <c r="D2406" t="s">
        <v>128</v>
      </c>
      <c r="E2406">
        <v>9</v>
      </c>
      <c r="F2406" t="s">
        <v>129</v>
      </c>
      <c r="G2406" t="s">
        <v>163</v>
      </c>
      <c r="H2406" t="s">
        <v>35</v>
      </c>
      <c r="I2406" t="s">
        <v>2300</v>
      </c>
      <c r="J2406" t="s">
        <v>3215</v>
      </c>
      <c r="K2406" t="s">
        <v>6582</v>
      </c>
      <c r="L2406" t="s">
        <v>6583</v>
      </c>
      <c r="M2406" t="s">
        <v>750</v>
      </c>
      <c r="N2406" t="s">
        <v>58</v>
      </c>
      <c r="O2406">
        <v>23256</v>
      </c>
      <c r="P2406">
        <v>26591</v>
      </c>
      <c r="Q2406" t="s">
        <v>95</v>
      </c>
      <c r="R2406">
        <v>436</v>
      </c>
      <c r="S2406" s="2">
        <v>44328</v>
      </c>
      <c r="T2406" s="2">
        <v>44333</v>
      </c>
      <c r="U2406">
        <v>0</v>
      </c>
      <c r="V2406" t="s">
        <v>71</v>
      </c>
      <c r="W2406">
        <v>711</v>
      </c>
      <c r="X2406" t="s">
        <v>60</v>
      </c>
      <c r="Y2406" t="s">
        <v>45</v>
      </c>
      <c r="Z2406">
        <v>3960</v>
      </c>
      <c r="AA2406">
        <v>725</v>
      </c>
      <c r="AB2406">
        <v>23943</v>
      </c>
      <c r="AC2406" t="s">
        <v>107</v>
      </c>
    </row>
    <row r="2407" spans="1:29" x14ac:dyDescent="0.3">
      <c r="A2407" s="1" t="s">
        <v>47</v>
      </c>
      <c r="B2407" t="s">
        <v>176</v>
      </c>
      <c r="C2407" t="s">
        <v>2512</v>
      </c>
      <c r="D2407" t="s">
        <v>110</v>
      </c>
      <c r="E2407">
        <v>5</v>
      </c>
      <c r="F2407" t="s">
        <v>33</v>
      </c>
      <c r="G2407" t="s">
        <v>209</v>
      </c>
      <c r="H2407" t="s">
        <v>35</v>
      </c>
      <c r="I2407" t="s">
        <v>1589</v>
      </c>
      <c r="J2407" t="s">
        <v>1497</v>
      </c>
      <c r="K2407">
        <v>9999189635</v>
      </c>
      <c r="L2407" t="s">
        <v>6584</v>
      </c>
      <c r="M2407" t="s">
        <v>1665</v>
      </c>
      <c r="N2407" t="s">
        <v>84</v>
      </c>
      <c r="O2407">
        <v>20874</v>
      </c>
      <c r="P2407">
        <v>23499</v>
      </c>
      <c r="Q2407" t="s">
        <v>95</v>
      </c>
      <c r="R2407">
        <v>646</v>
      </c>
      <c r="S2407" s="2">
        <v>45182</v>
      </c>
      <c r="T2407" t="s">
        <v>42</v>
      </c>
      <c r="U2407">
        <v>0</v>
      </c>
      <c r="V2407" t="s">
        <v>71</v>
      </c>
      <c r="W2407">
        <v>842</v>
      </c>
      <c r="X2407" t="s">
        <v>44</v>
      </c>
      <c r="Y2407" t="s">
        <v>45</v>
      </c>
      <c r="Z2407">
        <v>0</v>
      </c>
      <c r="AA2407">
        <v>990</v>
      </c>
      <c r="AB2407">
        <v>22961</v>
      </c>
      <c r="AC2407" t="s">
        <v>46</v>
      </c>
    </row>
    <row r="2408" spans="1:29" x14ac:dyDescent="0.3">
      <c r="A2408" s="1" t="s">
        <v>47</v>
      </c>
      <c r="B2408" t="s">
        <v>108</v>
      </c>
      <c r="C2408" t="s">
        <v>3655</v>
      </c>
      <c r="D2408" t="s">
        <v>119</v>
      </c>
      <c r="E2408">
        <v>6</v>
      </c>
      <c r="F2408" t="s">
        <v>51</v>
      </c>
      <c r="G2408" t="s">
        <v>345</v>
      </c>
      <c r="H2408" t="s">
        <v>79</v>
      </c>
      <c r="I2408" t="s">
        <v>1804</v>
      </c>
      <c r="J2408" t="s">
        <v>6585</v>
      </c>
      <c r="K2408" t="s">
        <v>6586</v>
      </c>
      <c r="L2408" t="s">
        <v>6587</v>
      </c>
      <c r="M2408" t="s">
        <v>1402</v>
      </c>
      <c r="N2408" t="s">
        <v>84</v>
      </c>
      <c r="O2408">
        <v>13833</v>
      </c>
      <c r="P2408">
        <v>18198</v>
      </c>
      <c r="Q2408" t="s">
        <v>95</v>
      </c>
      <c r="R2408">
        <v>955</v>
      </c>
      <c r="S2408" s="2">
        <v>45195</v>
      </c>
      <c r="T2408" s="2">
        <v>45219</v>
      </c>
      <c r="U2408">
        <v>0</v>
      </c>
      <c r="V2408" t="s">
        <v>106</v>
      </c>
      <c r="W2408">
        <v>635</v>
      </c>
      <c r="X2408" t="s">
        <v>60</v>
      </c>
      <c r="Y2408" t="s">
        <v>61</v>
      </c>
      <c r="Z2408">
        <v>0</v>
      </c>
      <c r="AA2408">
        <v>205</v>
      </c>
      <c r="AB2408">
        <v>17090</v>
      </c>
      <c r="AC2408" t="s">
        <v>73</v>
      </c>
    </row>
    <row r="2409" spans="1:29" x14ac:dyDescent="0.3">
      <c r="A2409" s="1" t="s">
        <v>47</v>
      </c>
      <c r="B2409" t="s">
        <v>145</v>
      </c>
      <c r="C2409" t="s">
        <v>1413</v>
      </c>
      <c r="D2409" t="s">
        <v>119</v>
      </c>
      <c r="E2409">
        <v>8</v>
      </c>
      <c r="F2409" t="s">
        <v>77</v>
      </c>
      <c r="G2409" t="s">
        <v>202</v>
      </c>
      <c r="H2409" t="s">
        <v>79</v>
      </c>
      <c r="I2409" t="s">
        <v>1295</v>
      </c>
      <c r="J2409" t="s">
        <v>1088</v>
      </c>
      <c r="K2409" t="s">
        <v>6588</v>
      </c>
      <c r="L2409" t="s">
        <v>6589</v>
      </c>
      <c r="M2409" t="s">
        <v>2965</v>
      </c>
      <c r="N2409" t="s">
        <v>94</v>
      </c>
      <c r="O2409">
        <v>2775</v>
      </c>
      <c r="P2409">
        <v>5475</v>
      </c>
      <c r="Q2409" t="s">
        <v>95</v>
      </c>
      <c r="R2409">
        <v>769</v>
      </c>
      <c r="S2409" s="2">
        <v>44287</v>
      </c>
      <c r="T2409" t="s">
        <v>42</v>
      </c>
      <c r="U2409">
        <v>0</v>
      </c>
      <c r="V2409" t="s">
        <v>85</v>
      </c>
      <c r="W2409">
        <v>627</v>
      </c>
      <c r="X2409" t="s">
        <v>44</v>
      </c>
      <c r="Y2409" t="s">
        <v>72</v>
      </c>
      <c r="Z2409">
        <v>0</v>
      </c>
      <c r="AA2409">
        <v>84</v>
      </c>
      <c r="AB2409">
        <v>4949</v>
      </c>
      <c r="AC2409" t="s">
        <v>46</v>
      </c>
    </row>
    <row r="2410" spans="1:29" x14ac:dyDescent="0.3">
      <c r="A2410" s="1" t="s">
        <v>47</v>
      </c>
      <c r="B2410" t="s">
        <v>145</v>
      </c>
      <c r="C2410" t="s">
        <v>2354</v>
      </c>
      <c r="D2410" t="s">
        <v>387</v>
      </c>
      <c r="E2410">
        <v>7</v>
      </c>
      <c r="F2410" t="s">
        <v>33</v>
      </c>
      <c r="G2410" t="s">
        <v>451</v>
      </c>
      <c r="H2410" t="s">
        <v>79</v>
      </c>
      <c r="I2410" t="s">
        <v>1008</v>
      </c>
      <c r="J2410" t="s">
        <v>5175</v>
      </c>
      <c r="K2410" t="s">
        <v>6590</v>
      </c>
      <c r="L2410" t="s">
        <v>6591</v>
      </c>
      <c r="M2410" t="s">
        <v>449</v>
      </c>
      <c r="N2410" t="s">
        <v>94</v>
      </c>
      <c r="O2410">
        <v>23313</v>
      </c>
      <c r="P2410">
        <v>26828</v>
      </c>
      <c r="Q2410" t="s">
        <v>95</v>
      </c>
      <c r="R2410">
        <v>731</v>
      </c>
      <c r="S2410" s="2">
        <v>44393</v>
      </c>
      <c r="T2410" t="s">
        <v>42</v>
      </c>
      <c r="U2410">
        <v>0</v>
      </c>
      <c r="V2410" t="s">
        <v>71</v>
      </c>
      <c r="W2410">
        <v>788</v>
      </c>
      <c r="X2410" t="s">
        <v>44</v>
      </c>
      <c r="Y2410" t="s">
        <v>61</v>
      </c>
      <c r="Z2410">
        <v>0</v>
      </c>
      <c r="AA2410">
        <v>823</v>
      </c>
      <c r="AB2410">
        <v>26067</v>
      </c>
      <c r="AC2410" t="s">
        <v>107</v>
      </c>
    </row>
    <row r="2411" spans="1:29" x14ac:dyDescent="0.3">
      <c r="A2411" s="1" t="s">
        <v>47</v>
      </c>
      <c r="B2411" t="s">
        <v>592</v>
      </c>
      <c r="C2411" t="s">
        <v>1566</v>
      </c>
      <c r="D2411" t="s">
        <v>110</v>
      </c>
      <c r="E2411">
        <v>3</v>
      </c>
      <c r="F2411" t="s">
        <v>99</v>
      </c>
      <c r="G2411" t="s">
        <v>529</v>
      </c>
      <c r="H2411" t="s">
        <v>79</v>
      </c>
      <c r="I2411" t="s">
        <v>3527</v>
      </c>
      <c r="J2411" t="s">
        <v>807</v>
      </c>
      <c r="K2411" t="s">
        <v>6592</v>
      </c>
      <c r="L2411" t="s">
        <v>6593</v>
      </c>
      <c r="M2411" t="s">
        <v>2167</v>
      </c>
      <c r="N2411" t="s">
        <v>58</v>
      </c>
      <c r="O2411">
        <v>12304</v>
      </c>
      <c r="P2411">
        <v>16893</v>
      </c>
      <c r="Q2411" t="s">
        <v>95</v>
      </c>
      <c r="R2411">
        <v>532</v>
      </c>
      <c r="S2411" s="2">
        <v>45268</v>
      </c>
      <c r="T2411" t="s">
        <v>42</v>
      </c>
      <c r="U2411">
        <v>0</v>
      </c>
      <c r="V2411" t="s">
        <v>43</v>
      </c>
      <c r="W2411">
        <v>639</v>
      </c>
      <c r="X2411" t="s">
        <v>44</v>
      </c>
      <c r="Y2411" t="s">
        <v>45</v>
      </c>
      <c r="Z2411">
        <v>1412</v>
      </c>
      <c r="AA2411">
        <v>846</v>
      </c>
      <c r="AB2411">
        <v>14643</v>
      </c>
      <c r="AC2411" t="s">
        <v>107</v>
      </c>
    </row>
    <row r="2412" spans="1:29" x14ac:dyDescent="0.3">
      <c r="A2412" s="1" t="s">
        <v>29</v>
      </c>
      <c r="B2412" t="s">
        <v>96</v>
      </c>
      <c r="C2412" t="s">
        <v>193</v>
      </c>
      <c r="D2412" t="s">
        <v>236</v>
      </c>
      <c r="E2412">
        <v>1</v>
      </c>
      <c r="F2412" t="s">
        <v>99</v>
      </c>
      <c r="G2412" t="s">
        <v>558</v>
      </c>
      <c r="H2412" t="s">
        <v>35</v>
      </c>
      <c r="I2412" t="s">
        <v>4288</v>
      </c>
      <c r="J2412" t="s">
        <v>4914</v>
      </c>
      <c r="K2412">
        <v>7311274411</v>
      </c>
      <c r="L2412" t="s">
        <v>6594</v>
      </c>
      <c r="M2412" t="s">
        <v>2382</v>
      </c>
      <c r="N2412" t="s">
        <v>40</v>
      </c>
      <c r="O2412">
        <v>29238</v>
      </c>
      <c r="P2412">
        <v>33508</v>
      </c>
      <c r="Q2412" t="s">
        <v>59</v>
      </c>
      <c r="R2412">
        <v>84</v>
      </c>
      <c r="S2412" s="2">
        <v>44859</v>
      </c>
      <c r="T2412" t="s">
        <v>42</v>
      </c>
      <c r="U2412">
        <v>12147</v>
      </c>
      <c r="V2412" t="s">
        <v>71</v>
      </c>
      <c r="W2412">
        <v>643</v>
      </c>
      <c r="X2412" t="s">
        <v>44</v>
      </c>
      <c r="Y2412" t="s">
        <v>61</v>
      </c>
      <c r="Z2412">
        <v>0</v>
      </c>
      <c r="AA2412">
        <v>764</v>
      </c>
      <c r="AB2412">
        <v>32114</v>
      </c>
      <c r="AC2412" t="s">
        <v>46</v>
      </c>
    </row>
    <row r="2413" spans="1:29" x14ac:dyDescent="0.3">
      <c r="A2413" s="1" t="s">
        <v>47</v>
      </c>
      <c r="B2413" t="s">
        <v>108</v>
      </c>
      <c r="C2413" t="s">
        <v>1275</v>
      </c>
      <c r="D2413" t="s">
        <v>178</v>
      </c>
      <c r="E2413">
        <v>6</v>
      </c>
      <c r="F2413" t="s">
        <v>51</v>
      </c>
      <c r="G2413" t="s">
        <v>285</v>
      </c>
      <c r="H2413" t="s">
        <v>35</v>
      </c>
      <c r="I2413" t="s">
        <v>464</v>
      </c>
      <c r="J2413" t="s">
        <v>514</v>
      </c>
      <c r="K2413" t="s">
        <v>6595</v>
      </c>
      <c r="L2413" t="s">
        <v>6596</v>
      </c>
      <c r="M2413" t="s">
        <v>444</v>
      </c>
      <c r="N2413" t="s">
        <v>94</v>
      </c>
      <c r="O2413">
        <v>7012</v>
      </c>
      <c r="P2413">
        <v>11518</v>
      </c>
      <c r="Q2413" t="s">
        <v>95</v>
      </c>
      <c r="R2413">
        <v>417</v>
      </c>
      <c r="S2413" s="2">
        <v>44665</v>
      </c>
      <c r="T2413" t="s">
        <v>42</v>
      </c>
      <c r="U2413">
        <v>0</v>
      </c>
      <c r="V2413" t="s">
        <v>106</v>
      </c>
      <c r="W2413">
        <v>446</v>
      </c>
      <c r="X2413" t="s">
        <v>44</v>
      </c>
      <c r="Y2413" t="s">
        <v>61</v>
      </c>
      <c r="Z2413">
        <v>0</v>
      </c>
      <c r="AA2413">
        <v>317</v>
      </c>
      <c r="AB2413">
        <v>11300</v>
      </c>
      <c r="AC2413" t="s">
        <v>46</v>
      </c>
    </row>
    <row r="2414" spans="1:29" x14ac:dyDescent="0.3">
      <c r="A2414" s="1" t="s">
        <v>47</v>
      </c>
      <c r="B2414" t="s">
        <v>153</v>
      </c>
      <c r="C2414" t="s">
        <v>3475</v>
      </c>
      <c r="D2414" t="s">
        <v>138</v>
      </c>
      <c r="E2414">
        <v>4</v>
      </c>
      <c r="F2414" t="s">
        <v>33</v>
      </c>
      <c r="G2414" t="s">
        <v>411</v>
      </c>
      <c r="H2414" t="s">
        <v>79</v>
      </c>
      <c r="I2414" t="s">
        <v>701</v>
      </c>
      <c r="J2414" t="s">
        <v>180</v>
      </c>
      <c r="K2414" t="s">
        <v>6597</v>
      </c>
      <c r="L2414" t="s">
        <v>6598</v>
      </c>
      <c r="M2414" t="s">
        <v>860</v>
      </c>
      <c r="N2414" t="s">
        <v>84</v>
      </c>
      <c r="O2414">
        <v>5084</v>
      </c>
      <c r="P2414">
        <v>7776</v>
      </c>
      <c r="Q2414" t="s">
        <v>41</v>
      </c>
      <c r="R2414">
        <v>591</v>
      </c>
      <c r="S2414" s="2">
        <v>45067</v>
      </c>
      <c r="T2414" t="s">
        <v>42</v>
      </c>
      <c r="U2414">
        <v>0</v>
      </c>
      <c r="V2414" t="s">
        <v>106</v>
      </c>
      <c r="W2414">
        <v>769</v>
      </c>
      <c r="X2414" t="s">
        <v>44</v>
      </c>
      <c r="Y2414" t="s">
        <v>61</v>
      </c>
      <c r="Z2414">
        <v>0</v>
      </c>
      <c r="AA2414">
        <v>805</v>
      </c>
      <c r="AB2414">
        <v>6311</v>
      </c>
      <c r="AC2414" t="s">
        <v>107</v>
      </c>
    </row>
    <row r="2415" spans="1:29" x14ac:dyDescent="0.3">
      <c r="A2415" s="1" t="s">
        <v>29</v>
      </c>
      <c r="B2415" t="s">
        <v>62</v>
      </c>
      <c r="C2415" t="s">
        <v>666</v>
      </c>
      <c r="D2415" t="s">
        <v>236</v>
      </c>
      <c r="E2415">
        <v>9</v>
      </c>
      <c r="F2415" t="s">
        <v>33</v>
      </c>
      <c r="G2415" t="s">
        <v>411</v>
      </c>
      <c r="H2415" t="s">
        <v>79</v>
      </c>
      <c r="I2415" t="s">
        <v>636</v>
      </c>
      <c r="J2415" t="s">
        <v>6088</v>
      </c>
      <c r="K2415" t="s">
        <v>6599</v>
      </c>
      <c r="L2415" t="s">
        <v>6600</v>
      </c>
      <c r="M2415" t="s">
        <v>362</v>
      </c>
      <c r="N2415" t="s">
        <v>84</v>
      </c>
      <c r="O2415">
        <v>24965</v>
      </c>
      <c r="P2415">
        <v>28102</v>
      </c>
      <c r="Q2415" t="s">
        <v>95</v>
      </c>
      <c r="R2415">
        <v>636</v>
      </c>
      <c r="S2415" s="2">
        <v>44461</v>
      </c>
      <c r="T2415" s="2">
        <v>44485</v>
      </c>
      <c r="U2415">
        <v>0</v>
      </c>
      <c r="V2415" t="s">
        <v>71</v>
      </c>
      <c r="W2415">
        <v>498</v>
      </c>
      <c r="X2415" t="s">
        <v>60</v>
      </c>
      <c r="Y2415" t="s">
        <v>61</v>
      </c>
      <c r="Z2415">
        <v>0</v>
      </c>
      <c r="AA2415">
        <v>438</v>
      </c>
      <c r="AB2415">
        <v>27563</v>
      </c>
      <c r="AC2415" t="s">
        <v>107</v>
      </c>
    </row>
    <row r="2416" spans="1:29" x14ac:dyDescent="0.3">
      <c r="A2416" s="1" t="s">
        <v>47</v>
      </c>
      <c r="B2416" t="s">
        <v>145</v>
      </c>
      <c r="C2416" t="s">
        <v>1413</v>
      </c>
      <c r="D2416" t="s">
        <v>387</v>
      </c>
      <c r="E2416">
        <v>4</v>
      </c>
      <c r="F2416" t="s">
        <v>129</v>
      </c>
      <c r="G2416" t="s">
        <v>130</v>
      </c>
      <c r="H2416" t="s">
        <v>79</v>
      </c>
      <c r="I2416" t="s">
        <v>238</v>
      </c>
      <c r="J2416" t="s">
        <v>1770</v>
      </c>
      <c r="K2416">
        <v>2413395562</v>
      </c>
      <c r="L2416" t="s">
        <v>6601</v>
      </c>
      <c r="M2416" t="s">
        <v>1762</v>
      </c>
      <c r="N2416" t="s">
        <v>40</v>
      </c>
      <c r="O2416">
        <v>13267</v>
      </c>
      <c r="P2416">
        <v>16043</v>
      </c>
      <c r="Q2416" t="s">
        <v>59</v>
      </c>
      <c r="R2416">
        <v>536</v>
      </c>
      <c r="S2416" s="2">
        <v>44487</v>
      </c>
      <c r="T2416" s="2">
        <v>44504</v>
      </c>
      <c r="U2416">
        <v>7496</v>
      </c>
      <c r="V2416" t="s">
        <v>106</v>
      </c>
      <c r="W2416">
        <v>689</v>
      </c>
      <c r="X2416" t="s">
        <v>60</v>
      </c>
      <c r="Y2416" t="s">
        <v>45</v>
      </c>
      <c r="Z2416">
        <v>0</v>
      </c>
      <c r="AA2416">
        <v>60</v>
      </c>
      <c r="AB2416">
        <v>15789</v>
      </c>
      <c r="AC2416" t="s">
        <v>107</v>
      </c>
    </row>
    <row r="2417" spans="1:29" x14ac:dyDescent="0.3">
      <c r="A2417" s="1" t="s">
        <v>47</v>
      </c>
      <c r="B2417" t="s">
        <v>153</v>
      </c>
      <c r="C2417" t="s">
        <v>3475</v>
      </c>
      <c r="D2417" t="s">
        <v>32</v>
      </c>
      <c r="E2417">
        <v>7</v>
      </c>
      <c r="F2417" t="s">
        <v>33</v>
      </c>
      <c r="G2417" t="s">
        <v>139</v>
      </c>
      <c r="H2417" t="s">
        <v>79</v>
      </c>
      <c r="I2417" t="s">
        <v>2250</v>
      </c>
      <c r="J2417" t="s">
        <v>2051</v>
      </c>
      <c r="K2417" t="s">
        <v>6602</v>
      </c>
      <c r="L2417" t="s">
        <v>6603</v>
      </c>
      <c r="M2417" t="s">
        <v>1202</v>
      </c>
      <c r="N2417" t="s">
        <v>84</v>
      </c>
      <c r="O2417">
        <v>15440</v>
      </c>
      <c r="P2417">
        <v>20135</v>
      </c>
      <c r="Q2417" t="s">
        <v>59</v>
      </c>
      <c r="R2417">
        <v>102</v>
      </c>
      <c r="S2417" s="2">
        <v>44675</v>
      </c>
      <c r="T2417" t="s">
        <v>42</v>
      </c>
      <c r="U2417">
        <v>22526</v>
      </c>
      <c r="V2417" t="s">
        <v>43</v>
      </c>
      <c r="W2417">
        <v>798</v>
      </c>
      <c r="X2417" t="s">
        <v>44</v>
      </c>
      <c r="Y2417" t="s">
        <v>72</v>
      </c>
      <c r="Z2417">
        <v>0</v>
      </c>
      <c r="AA2417">
        <v>31</v>
      </c>
      <c r="AB2417">
        <v>19920</v>
      </c>
      <c r="AC2417" t="s">
        <v>107</v>
      </c>
    </row>
    <row r="2418" spans="1:29" x14ac:dyDescent="0.3">
      <c r="A2418" s="1" t="s">
        <v>47</v>
      </c>
      <c r="B2418" t="s">
        <v>48</v>
      </c>
      <c r="C2418" t="s">
        <v>6604</v>
      </c>
      <c r="D2418" t="s">
        <v>236</v>
      </c>
      <c r="E2418">
        <v>4</v>
      </c>
      <c r="F2418" t="s">
        <v>271</v>
      </c>
      <c r="G2418" t="s">
        <v>1060</v>
      </c>
      <c r="H2418" t="s">
        <v>79</v>
      </c>
      <c r="I2418" t="s">
        <v>36</v>
      </c>
      <c r="J2418" t="s">
        <v>3575</v>
      </c>
      <c r="K2418" t="s">
        <v>6605</v>
      </c>
      <c r="L2418" t="s">
        <v>6606</v>
      </c>
      <c r="M2418" t="s">
        <v>220</v>
      </c>
      <c r="N2418" t="s">
        <v>40</v>
      </c>
      <c r="O2418">
        <v>10299</v>
      </c>
      <c r="P2418">
        <v>14212</v>
      </c>
      <c r="Q2418" t="s">
        <v>41</v>
      </c>
      <c r="R2418">
        <v>313</v>
      </c>
      <c r="S2418" s="2">
        <v>44927</v>
      </c>
      <c r="T2418" s="2">
        <v>44932</v>
      </c>
      <c r="U2418">
        <v>0</v>
      </c>
      <c r="V2418" t="s">
        <v>85</v>
      </c>
      <c r="W2418">
        <v>725</v>
      </c>
      <c r="X2418" t="s">
        <v>60</v>
      </c>
      <c r="Y2418" t="s">
        <v>72</v>
      </c>
      <c r="Z2418">
        <v>0</v>
      </c>
      <c r="AA2418">
        <v>770</v>
      </c>
      <c r="AB2418">
        <v>13884</v>
      </c>
      <c r="AC2418" t="s">
        <v>46</v>
      </c>
    </row>
    <row r="2419" spans="1:29" x14ac:dyDescent="0.3">
      <c r="A2419" s="1" t="s">
        <v>29</v>
      </c>
      <c r="B2419" t="s">
        <v>393</v>
      </c>
      <c r="C2419" t="s">
        <v>394</v>
      </c>
      <c r="D2419" t="s">
        <v>50</v>
      </c>
      <c r="E2419">
        <v>10</v>
      </c>
      <c r="F2419" t="s">
        <v>221</v>
      </c>
      <c r="G2419" t="s">
        <v>506</v>
      </c>
      <c r="H2419" t="s">
        <v>79</v>
      </c>
      <c r="I2419" t="s">
        <v>729</v>
      </c>
      <c r="J2419" t="s">
        <v>576</v>
      </c>
      <c r="K2419" t="s">
        <v>6607</v>
      </c>
      <c r="L2419" t="s">
        <v>6608</v>
      </c>
      <c r="M2419" t="s">
        <v>613</v>
      </c>
      <c r="N2419" t="s">
        <v>94</v>
      </c>
      <c r="O2419">
        <v>3975</v>
      </c>
      <c r="P2419">
        <v>6816</v>
      </c>
      <c r="Q2419" t="s">
        <v>95</v>
      </c>
      <c r="R2419">
        <v>851</v>
      </c>
      <c r="S2419" s="2">
        <v>45270</v>
      </c>
      <c r="T2419" s="2">
        <v>45300</v>
      </c>
      <c r="U2419">
        <v>0</v>
      </c>
      <c r="V2419" t="s">
        <v>85</v>
      </c>
      <c r="W2419">
        <v>792</v>
      </c>
      <c r="X2419" t="s">
        <v>60</v>
      </c>
      <c r="Y2419" t="s">
        <v>45</v>
      </c>
      <c r="Z2419">
        <v>0</v>
      </c>
      <c r="AA2419">
        <v>838</v>
      </c>
      <c r="AB2419">
        <v>6284</v>
      </c>
      <c r="AC2419" t="s">
        <v>107</v>
      </c>
    </row>
    <row r="2420" spans="1:29" x14ac:dyDescent="0.3">
      <c r="A2420" s="1" t="s">
        <v>29</v>
      </c>
      <c r="B2420" t="s">
        <v>327</v>
      </c>
      <c r="C2420" t="s">
        <v>1016</v>
      </c>
      <c r="D2420" t="s">
        <v>138</v>
      </c>
      <c r="E2420">
        <v>10</v>
      </c>
      <c r="F2420" t="s">
        <v>271</v>
      </c>
      <c r="G2420" t="s">
        <v>715</v>
      </c>
      <c r="H2420" t="s">
        <v>35</v>
      </c>
      <c r="I2420" t="s">
        <v>216</v>
      </c>
      <c r="J2420" t="s">
        <v>5850</v>
      </c>
      <c r="K2420" t="s">
        <v>6609</v>
      </c>
      <c r="L2420" t="s">
        <v>6610</v>
      </c>
      <c r="M2420" t="s">
        <v>769</v>
      </c>
      <c r="N2420" t="s">
        <v>94</v>
      </c>
      <c r="O2420">
        <v>22509</v>
      </c>
      <c r="P2420">
        <v>27383</v>
      </c>
      <c r="Q2420" t="s">
        <v>59</v>
      </c>
      <c r="R2420">
        <v>981</v>
      </c>
      <c r="S2420" s="2">
        <v>45235</v>
      </c>
      <c r="T2420" t="s">
        <v>42</v>
      </c>
      <c r="U2420">
        <v>9299</v>
      </c>
      <c r="V2420" t="s">
        <v>43</v>
      </c>
      <c r="W2420">
        <v>504</v>
      </c>
      <c r="X2420" t="s">
        <v>44</v>
      </c>
      <c r="Y2420" t="s">
        <v>45</v>
      </c>
      <c r="Z2420">
        <v>0</v>
      </c>
      <c r="AA2420">
        <v>367</v>
      </c>
      <c r="AB2420">
        <v>25388</v>
      </c>
      <c r="AC2420" t="s">
        <v>73</v>
      </c>
    </row>
    <row r="2421" spans="1:29" x14ac:dyDescent="0.3">
      <c r="A2421" s="1" t="s">
        <v>47</v>
      </c>
      <c r="B2421" t="s">
        <v>592</v>
      </c>
      <c r="C2421" t="s">
        <v>2872</v>
      </c>
      <c r="D2421" t="s">
        <v>138</v>
      </c>
      <c r="E2421">
        <v>5</v>
      </c>
      <c r="F2421" t="s">
        <v>77</v>
      </c>
      <c r="G2421" t="s">
        <v>202</v>
      </c>
      <c r="H2421" t="s">
        <v>35</v>
      </c>
      <c r="I2421" t="s">
        <v>1318</v>
      </c>
      <c r="J2421" t="s">
        <v>657</v>
      </c>
      <c r="K2421" t="s">
        <v>6611</v>
      </c>
      <c r="L2421" t="s">
        <v>6612</v>
      </c>
      <c r="M2421" t="s">
        <v>1512</v>
      </c>
      <c r="N2421" t="s">
        <v>84</v>
      </c>
      <c r="O2421">
        <v>4303</v>
      </c>
      <c r="P2421">
        <v>8691</v>
      </c>
      <c r="Q2421" t="s">
        <v>41</v>
      </c>
      <c r="R2421">
        <v>326</v>
      </c>
      <c r="S2421" s="2">
        <v>44390</v>
      </c>
      <c r="T2421" t="s">
        <v>42</v>
      </c>
      <c r="U2421">
        <v>0</v>
      </c>
      <c r="V2421" t="s">
        <v>106</v>
      </c>
      <c r="W2421">
        <v>817</v>
      </c>
      <c r="X2421" t="s">
        <v>44</v>
      </c>
      <c r="Y2421" t="s">
        <v>72</v>
      </c>
      <c r="Z2421">
        <v>0</v>
      </c>
      <c r="AA2421">
        <v>415</v>
      </c>
      <c r="AB2421">
        <v>4575</v>
      </c>
      <c r="AC2421" t="s">
        <v>46</v>
      </c>
    </row>
    <row r="2422" spans="1:29" x14ac:dyDescent="0.3">
      <c r="A2422" s="1" t="s">
        <v>47</v>
      </c>
      <c r="B2422" t="s">
        <v>234</v>
      </c>
      <c r="C2422" t="s">
        <v>304</v>
      </c>
      <c r="D2422" t="s">
        <v>236</v>
      </c>
      <c r="E2422">
        <v>6</v>
      </c>
      <c r="F2422" t="s">
        <v>77</v>
      </c>
      <c r="G2422" t="s">
        <v>980</v>
      </c>
      <c r="H2422" t="s">
        <v>79</v>
      </c>
      <c r="I2422" t="s">
        <v>265</v>
      </c>
      <c r="J2422" t="s">
        <v>1841</v>
      </c>
      <c r="K2422" t="s">
        <v>6613</v>
      </c>
      <c r="L2422" t="s">
        <v>6614</v>
      </c>
      <c r="M2422" t="s">
        <v>2192</v>
      </c>
      <c r="N2422" t="s">
        <v>40</v>
      </c>
      <c r="O2422">
        <v>14944</v>
      </c>
      <c r="P2422">
        <v>17459</v>
      </c>
      <c r="Q2422" t="s">
        <v>41</v>
      </c>
      <c r="R2422">
        <v>340</v>
      </c>
      <c r="S2422" s="2">
        <v>44715</v>
      </c>
      <c r="T2422" s="2">
        <v>44723</v>
      </c>
      <c r="U2422">
        <v>0</v>
      </c>
      <c r="V2422" t="s">
        <v>71</v>
      </c>
      <c r="W2422">
        <v>550</v>
      </c>
      <c r="X2422" t="s">
        <v>60</v>
      </c>
      <c r="Y2422" t="s">
        <v>45</v>
      </c>
      <c r="Z2422">
        <v>0</v>
      </c>
      <c r="AA2422">
        <v>396</v>
      </c>
      <c r="AB2422">
        <v>16311</v>
      </c>
      <c r="AC2422" t="s">
        <v>107</v>
      </c>
    </row>
    <row r="2423" spans="1:29" x14ac:dyDescent="0.3">
      <c r="A2423" s="1" t="s">
        <v>47</v>
      </c>
      <c r="B2423" t="s">
        <v>234</v>
      </c>
      <c r="C2423" t="s">
        <v>2565</v>
      </c>
      <c r="D2423" t="s">
        <v>155</v>
      </c>
      <c r="E2423">
        <v>5</v>
      </c>
      <c r="F2423" t="s">
        <v>64</v>
      </c>
      <c r="G2423" t="s">
        <v>258</v>
      </c>
      <c r="H2423" t="s">
        <v>35</v>
      </c>
      <c r="I2423" t="s">
        <v>765</v>
      </c>
      <c r="J2423" t="s">
        <v>5091</v>
      </c>
      <c r="K2423" t="s">
        <v>6615</v>
      </c>
      <c r="L2423" t="s">
        <v>6616</v>
      </c>
      <c r="M2423" t="s">
        <v>800</v>
      </c>
      <c r="N2423" t="s">
        <v>94</v>
      </c>
      <c r="O2423">
        <v>6044</v>
      </c>
      <c r="P2423">
        <v>8389</v>
      </c>
      <c r="Q2423" t="s">
        <v>95</v>
      </c>
      <c r="R2423">
        <v>194</v>
      </c>
      <c r="S2423" s="2">
        <v>44711</v>
      </c>
      <c r="T2423" s="2">
        <v>44715</v>
      </c>
      <c r="U2423">
        <v>0</v>
      </c>
      <c r="V2423" t="s">
        <v>71</v>
      </c>
      <c r="W2423">
        <v>475</v>
      </c>
      <c r="X2423" t="s">
        <v>60</v>
      </c>
      <c r="Y2423" t="s">
        <v>72</v>
      </c>
      <c r="Z2423">
        <v>0</v>
      </c>
      <c r="AA2423">
        <v>351</v>
      </c>
      <c r="AB2423">
        <v>6417</v>
      </c>
      <c r="AC2423" t="s">
        <v>46</v>
      </c>
    </row>
    <row r="2424" spans="1:29" x14ac:dyDescent="0.3">
      <c r="A2424" s="1" t="s">
        <v>47</v>
      </c>
      <c r="B2424" t="s">
        <v>145</v>
      </c>
      <c r="C2424" t="s">
        <v>270</v>
      </c>
      <c r="D2424" t="s">
        <v>110</v>
      </c>
      <c r="E2424">
        <v>7</v>
      </c>
      <c r="F2424" t="s">
        <v>77</v>
      </c>
      <c r="G2424" t="s">
        <v>440</v>
      </c>
      <c r="H2424" t="s">
        <v>79</v>
      </c>
      <c r="I2424" t="s">
        <v>417</v>
      </c>
      <c r="J2424" t="s">
        <v>2070</v>
      </c>
      <c r="K2424" t="s">
        <v>6617</v>
      </c>
      <c r="L2424" t="s">
        <v>6618</v>
      </c>
      <c r="M2424" t="s">
        <v>1294</v>
      </c>
      <c r="N2424" t="s">
        <v>40</v>
      </c>
      <c r="O2424">
        <v>7791</v>
      </c>
      <c r="P2424">
        <v>10251</v>
      </c>
      <c r="Q2424" t="s">
        <v>59</v>
      </c>
      <c r="R2424">
        <v>567</v>
      </c>
      <c r="S2424" s="2">
        <v>44883</v>
      </c>
      <c r="T2424" t="s">
        <v>42</v>
      </c>
      <c r="U2424">
        <v>38799</v>
      </c>
      <c r="V2424" t="s">
        <v>85</v>
      </c>
      <c r="W2424">
        <v>689</v>
      </c>
      <c r="X2424" t="s">
        <v>44</v>
      </c>
      <c r="Y2424" t="s">
        <v>72</v>
      </c>
      <c r="Z2424">
        <v>0</v>
      </c>
      <c r="AA2424">
        <v>22</v>
      </c>
      <c r="AB2424">
        <v>9786</v>
      </c>
      <c r="AC2424" t="s">
        <v>73</v>
      </c>
    </row>
    <row r="2425" spans="1:29" x14ac:dyDescent="0.3">
      <c r="A2425" s="1" t="s">
        <v>47</v>
      </c>
      <c r="B2425" t="s">
        <v>153</v>
      </c>
      <c r="C2425" t="s">
        <v>2690</v>
      </c>
      <c r="D2425" t="s">
        <v>32</v>
      </c>
      <c r="E2425">
        <v>4</v>
      </c>
      <c r="F2425" t="s">
        <v>51</v>
      </c>
      <c r="G2425" t="s">
        <v>1075</v>
      </c>
      <c r="H2425" t="s">
        <v>35</v>
      </c>
      <c r="I2425" t="s">
        <v>2684</v>
      </c>
      <c r="J2425" t="s">
        <v>2875</v>
      </c>
      <c r="K2425" t="s">
        <v>6619</v>
      </c>
      <c r="L2425" t="s">
        <v>6620</v>
      </c>
      <c r="M2425" t="s">
        <v>410</v>
      </c>
      <c r="N2425" t="s">
        <v>94</v>
      </c>
      <c r="O2425">
        <v>3709</v>
      </c>
      <c r="P2425">
        <v>5799</v>
      </c>
      <c r="Q2425" t="s">
        <v>41</v>
      </c>
      <c r="R2425">
        <v>494</v>
      </c>
      <c r="S2425" s="2">
        <v>45107</v>
      </c>
      <c r="T2425" t="s">
        <v>42</v>
      </c>
      <c r="U2425">
        <v>0</v>
      </c>
      <c r="V2425" t="s">
        <v>43</v>
      </c>
      <c r="W2425">
        <v>715</v>
      </c>
      <c r="X2425" t="s">
        <v>44</v>
      </c>
      <c r="Y2425" t="s">
        <v>45</v>
      </c>
      <c r="Z2425">
        <v>0</v>
      </c>
      <c r="AA2425">
        <v>188</v>
      </c>
      <c r="AB2425">
        <v>3976</v>
      </c>
      <c r="AC2425" t="s">
        <v>107</v>
      </c>
    </row>
    <row r="2426" spans="1:29" x14ac:dyDescent="0.3">
      <c r="A2426" s="1" t="s">
        <v>47</v>
      </c>
      <c r="B2426" t="s">
        <v>592</v>
      </c>
      <c r="C2426" t="s">
        <v>3858</v>
      </c>
      <c r="D2426" t="s">
        <v>236</v>
      </c>
      <c r="E2426">
        <v>6</v>
      </c>
      <c r="F2426" t="s">
        <v>186</v>
      </c>
      <c r="G2426" t="s">
        <v>463</v>
      </c>
      <c r="H2426" t="s">
        <v>35</v>
      </c>
      <c r="I2426" t="s">
        <v>803</v>
      </c>
      <c r="J2426" t="s">
        <v>674</v>
      </c>
      <c r="K2426" t="s">
        <v>6621</v>
      </c>
      <c r="L2426" t="s">
        <v>6622</v>
      </c>
      <c r="M2426" t="s">
        <v>1449</v>
      </c>
      <c r="N2426" t="s">
        <v>84</v>
      </c>
      <c r="O2426">
        <v>9954</v>
      </c>
      <c r="P2426">
        <v>14388</v>
      </c>
      <c r="Q2426" t="s">
        <v>59</v>
      </c>
      <c r="R2426">
        <v>937</v>
      </c>
      <c r="S2426" s="2">
        <v>45208</v>
      </c>
      <c r="T2426" t="s">
        <v>42</v>
      </c>
      <c r="U2426">
        <v>32494</v>
      </c>
      <c r="V2426" t="s">
        <v>106</v>
      </c>
      <c r="W2426">
        <v>698</v>
      </c>
      <c r="X2426" t="s">
        <v>44</v>
      </c>
      <c r="Y2426" t="s">
        <v>61</v>
      </c>
      <c r="Z2426">
        <v>0</v>
      </c>
      <c r="AA2426">
        <v>318</v>
      </c>
      <c r="AB2426">
        <v>13716</v>
      </c>
      <c r="AC2426" t="s">
        <v>73</v>
      </c>
    </row>
    <row r="2427" spans="1:29" x14ac:dyDescent="0.3">
      <c r="A2427" s="1" t="s">
        <v>47</v>
      </c>
      <c r="B2427" t="s">
        <v>145</v>
      </c>
      <c r="C2427" t="s">
        <v>270</v>
      </c>
      <c r="D2427" t="s">
        <v>387</v>
      </c>
      <c r="E2427">
        <v>7</v>
      </c>
      <c r="F2427" t="s">
        <v>221</v>
      </c>
      <c r="G2427" t="s">
        <v>882</v>
      </c>
      <c r="H2427" t="s">
        <v>79</v>
      </c>
      <c r="I2427" t="s">
        <v>1589</v>
      </c>
      <c r="J2427" t="s">
        <v>1148</v>
      </c>
      <c r="K2427" t="s">
        <v>6623</v>
      </c>
      <c r="L2427" t="s">
        <v>6624</v>
      </c>
      <c r="M2427" t="s">
        <v>708</v>
      </c>
      <c r="N2427" t="s">
        <v>40</v>
      </c>
      <c r="O2427">
        <v>4882</v>
      </c>
      <c r="P2427">
        <v>7830</v>
      </c>
      <c r="Q2427" t="s">
        <v>41</v>
      </c>
      <c r="R2427">
        <v>229</v>
      </c>
      <c r="S2427" s="2">
        <v>44568</v>
      </c>
      <c r="T2427" t="s">
        <v>42</v>
      </c>
      <c r="U2427">
        <v>0</v>
      </c>
      <c r="V2427" t="s">
        <v>71</v>
      </c>
      <c r="W2427">
        <v>837</v>
      </c>
      <c r="X2427" t="s">
        <v>44</v>
      </c>
      <c r="Y2427" t="s">
        <v>45</v>
      </c>
      <c r="Z2427">
        <v>0</v>
      </c>
      <c r="AA2427">
        <v>911</v>
      </c>
      <c r="AB2427">
        <v>6409</v>
      </c>
      <c r="AC2427" t="s">
        <v>46</v>
      </c>
    </row>
    <row r="2428" spans="1:29" x14ac:dyDescent="0.3">
      <c r="A2428" s="1" t="s">
        <v>47</v>
      </c>
      <c r="B2428" t="s">
        <v>161</v>
      </c>
      <c r="C2428" t="s">
        <v>2551</v>
      </c>
      <c r="D2428" t="s">
        <v>128</v>
      </c>
      <c r="E2428">
        <v>10</v>
      </c>
      <c r="F2428" t="s">
        <v>221</v>
      </c>
      <c r="G2428" t="s">
        <v>858</v>
      </c>
      <c r="H2428" t="s">
        <v>79</v>
      </c>
      <c r="I2428" t="s">
        <v>771</v>
      </c>
      <c r="J2428" t="s">
        <v>141</v>
      </c>
      <c r="K2428" t="s">
        <v>6625</v>
      </c>
      <c r="L2428" t="s">
        <v>6626</v>
      </c>
      <c r="M2428" t="s">
        <v>2373</v>
      </c>
      <c r="N2428" t="s">
        <v>58</v>
      </c>
      <c r="O2428">
        <v>28747</v>
      </c>
      <c r="P2428">
        <v>32762</v>
      </c>
      <c r="Q2428" t="s">
        <v>95</v>
      </c>
      <c r="R2428">
        <v>163</v>
      </c>
      <c r="S2428" s="2">
        <v>44989</v>
      </c>
      <c r="T2428" s="2">
        <v>45016</v>
      </c>
      <c r="U2428">
        <v>0</v>
      </c>
      <c r="V2428" t="s">
        <v>85</v>
      </c>
      <c r="W2428">
        <v>758</v>
      </c>
      <c r="X2428" t="s">
        <v>60</v>
      </c>
      <c r="Y2428" t="s">
        <v>72</v>
      </c>
      <c r="Z2428">
        <v>4310</v>
      </c>
      <c r="AA2428">
        <v>991</v>
      </c>
      <c r="AB2428">
        <v>32218</v>
      </c>
      <c r="AC2428" t="s">
        <v>73</v>
      </c>
    </row>
    <row r="2429" spans="1:29" x14ac:dyDescent="0.3">
      <c r="A2429" s="1" t="s">
        <v>29</v>
      </c>
      <c r="B2429" t="s">
        <v>74</v>
      </c>
      <c r="C2429" t="s">
        <v>965</v>
      </c>
      <c r="D2429" t="s">
        <v>387</v>
      </c>
      <c r="E2429">
        <v>1</v>
      </c>
      <c r="F2429" t="s">
        <v>120</v>
      </c>
      <c r="G2429" t="s">
        <v>489</v>
      </c>
      <c r="H2429" t="s">
        <v>35</v>
      </c>
      <c r="I2429" t="s">
        <v>673</v>
      </c>
      <c r="J2429" t="s">
        <v>6627</v>
      </c>
      <c r="K2429" t="s">
        <v>6628</v>
      </c>
      <c r="L2429" t="s">
        <v>6629</v>
      </c>
      <c r="M2429" t="s">
        <v>2176</v>
      </c>
      <c r="N2429" t="s">
        <v>58</v>
      </c>
      <c r="O2429">
        <v>14644</v>
      </c>
      <c r="P2429">
        <v>18105</v>
      </c>
      <c r="Q2429" t="s">
        <v>95</v>
      </c>
      <c r="R2429">
        <v>285</v>
      </c>
      <c r="S2429" s="2">
        <v>45327</v>
      </c>
      <c r="T2429" s="2">
        <v>45341</v>
      </c>
      <c r="U2429">
        <v>0</v>
      </c>
      <c r="V2429" t="s">
        <v>85</v>
      </c>
      <c r="W2429">
        <v>826</v>
      </c>
      <c r="X2429" t="s">
        <v>60</v>
      </c>
      <c r="Y2429" t="s">
        <v>72</v>
      </c>
      <c r="Z2429">
        <v>4423</v>
      </c>
      <c r="AA2429">
        <v>471</v>
      </c>
      <c r="AB2429">
        <v>14921</v>
      </c>
      <c r="AC2429" t="s">
        <v>107</v>
      </c>
    </row>
    <row r="2430" spans="1:29" x14ac:dyDescent="0.3">
      <c r="A2430" s="1" t="s">
        <v>29</v>
      </c>
      <c r="B2430" t="s">
        <v>393</v>
      </c>
      <c r="C2430" t="s">
        <v>2917</v>
      </c>
      <c r="D2430" t="s">
        <v>98</v>
      </c>
      <c r="E2430">
        <v>2</v>
      </c>
      <c r="F2430" t="s">
        <v>129</v>
      </c>
      <c r="G2430" t="s">
        <v>574</v>
      </c>
      <c r="H2430" t="s">
        <v>79</v>
      </c>
      <c r="I2430" t="s">
        <v>5612</v>
      </c>
      <c r="J2430" t="s">
        <v>5940</v>
      </c>
      <c r="K2430" t="s">
        <v>6630</v>
      </c>
      <c r="L2430" t="s">
        <v>6631</v>
      </c>
      <c r="M2430" t="s">
        <v>1244</v>
      </c>
      <c r="N2430" t="s">
        <v>58</v>
      </c>
      <c r="O2430">
        <v>20046</v>
      </c>
      <c r="P2430">
        <v>22778</v>
      </c>
      <c r="Q2430" t="s">
        <v>59</v>
      </c>
      <c r="R2430">
        <v>113</v>
      </c>
      <c r="S2430" s="2">
        <v>45181</v>
      </c>
      <c r="T2430" s="2">
        <v>45201</v>
      </c>
      <c r="U2430">
        <v>26407</v>
      </c>
      <c r="V2430" t="s">
        <v>85</v>
      </c>
      <c r="W2430">
        <v>402</v>
      </c>
      <c r="X2430" t="s">
        <v>60</v>
      </c>
      <c r="Y2430" t="s">
        <v>61</v>
      </c>
      <c r="Z2430">
        <v>1818</v>
      </c>
      <c r="AA2430">
        <v>702</v>
      </c>
      <c r="AB2430">
        <v>22764</v>
      </c>
      <c r="AC2430" t="s">
        <v>73</v>
      </c>
    </row>
    <row r="2431" spans="1:29" x14ac:dyDescent="0.3">
      <c r="A2431" s="1" t="s">
        <v>29</v>
      </c>
      <c r="B2431" t="s">
        <v>363</v>
      </c>
      <c r="C2431" t="s">
        <v>2177</v>
      </c>
      <c r="D2431" t="s">
        <v>32</v>
      </c>
      <c r="E2431">
        <v>2</v>
      </c>
      <c r="F2431" t="s">
        <v>99</v>
      </c>
      <c r="G2431" t="s">
        <v>950</v>
      </c>
      <c r="H2431" t="s">
        <v>79</v>
      </c>
      <c r="I2431" t="s">
        <v>3285</v>
      </c>
      <c r="J2431" t="s">
        <v>4815</v>
      </c>
      <c r="K2431" t="s">
        <v>6632</v>
      </c>
      <c r="L2431" t="s">
        <v>6633</v>
      </c>
      <c r="M2431" t="s">
        <v>705</v>
      </c>
      <c r="N2431" t="s">
        <v>84</v>
      </c>
      <c r="O2431">
        <v>3610</v>
      </c>
      <c r="P2431">
        <v>8412</v>
      </c>
      <c r="Q2431" t="s">
        <v>59</v>
      </c>
      <c r="R2431">
        <v>919</v>
      </c>
      <c r="S2431" s="2">
        <v>44756</v>
      </c>
      <c r="T2431" t="s">
        <v>42</v>
      </c>
      <c r="U2431">
        <v>5731</v>
      </c>
      <c r="V2431" t="s">
        <v>43</v>
      </c>
      <c r="W2431">
        <v>525</v>
      </c>
      <c r="X2431" t="s">
        <v>44</v>
      </c>
      <c r="Y2431" t="s">
        <v>45</v>
      </c>
      <c r="Z2431">
        <v>0</v>
      </c>
      <c r="AA2431">
        <v>200</v>
      </c>
      <c r="AB2431">
        <v>6955</v>
      </c>
      <c r="AC2431" t="s">
        <v>107</v>
      </c>
    </row>
    <row r="2432" spans="1:29" x14ac:dyDescent="0.3">
      <c r="A2432" s="1" t="s">
        <v>29</v>
      </c>
      <c r="B2432" t="s">
        <v>96</v>
      </c>
      <c r="C2432" t="s">
        <v>366</v>
      </c>
      <c r="D2432" t="s">
        <v>98</v>
      </c>
      <c r="E2432">
        <v>1</v>
      </c>
      <c r="F2432" t="s">
        <v>186</v>
      </c>
      <c r="G2432" t="s">
        <v>650</v>
      </c>
      <c r="H2432" t="s">
        <v>79</v>
      </c>
      <c r="I2432" t="s">
        <v>552</v>
      </c>
      <c r="J2432" t="s">
        <v>822</v>
      </c>
      <c r="K2432" t="s">
        <v>6634</v>
      </c>
      <c r="L2432" t="s">
        <v>6635</v>
      </c>
      <c r="M2432" t="s">
        <v>1500</v>
      </c>
      <c r="N2432" t="s">
        <v>84</v>
      </c>
      <c r="O2432">
        <v>5168</v>
      </c>
      <c r="P2432">
        <v>10019</v>
      </c>
      <c r="Q2432" t="s">
        <v>95</v>
      </c>
      <c r="R2432">
        <v>485</v>
      </c>
      <c r="S2432" s="2">
        <v>44473</v>
      </c>
      <c r="T2432" s="2">
        <v>44494</v>
      </c>
      <c r="U2432">
        <v>0</v>
      </c>
      <c r="V2432" t="s">
        <v>85</v>
      </c>
      <c r="W2432">
        <v>717</v>
      </c>
      <c r="X2432" t="s">
        <v>60</v>
      </c>
      <c r="Y2432" t="s">
        <v>45</v>
      </c>
      <c r="Z2432">
        <v>0</v>
      </c>
      <c r="AA2432">
        <v>486</v>
      </c>
      <c r="AB2432">
        <v>9316</v>
      </c>
      <c r="AC2432" t="s">
        <v>73</v>
      </c>
    </row>
    <row r="2433" spans="1:29" x14ac:dyDescent="0.3">
      <c r="A2433" s="1" t="s">
        <v>47</v>
      </c>
      <c r="B2433" t="s">
        <v>161</v>
      </c>
      <c r="C2433" t="s">
        <v>2933</v>
      </c>
      <c r="D2433" t="s">
        <v>387</v>
      </c>
      <c r="E2433">
        <v>8</v>
      </c>
      <c r="F2433" t="s">
        <v>221</v>
      </c>
      <c r="G2433" t="s">
        <v>506</v>
      </c>
      <c r="H2433" t="s">
        <v>79</v>
      </c>
      <c r="I2433" t="s">
        <v>1083</v>
      </c>
      <c r="J2433" t="s">
        <v>916</v>
      </c>
      <c r="K2433" t="s">
        <v>6636</v>
      </c>
      <c r="L2433" t="s">
        <v>6637</v>
      </c>
      <c r="M2433" t="s">
        <v>192</v>
      </c>
      <c r="N2433" t="s">
        <v>84</v>
      </c>
      <c r="O2433">
        <v>8874</v>
      </c>
      <c r="P2433">
        <v>12284</v>
      </c>
      <c r="Q2433" t="s">
        <v>41</v>
      </c>
      <c r="R2433">
        <v>518</v>
      </c>
      <c r="S2433" s="2">
        <v>45072</v>
      </c>
      <c r="T2433" t="s">
        <v>42</v>
      </c>
      <c r="U2433">
        <v>0</v>
      </c>
      <c r="V2433" t="s">
        <v>106</v>
      </c>
      <c r="W2433">
        <v>750</v>
      </c>
      <c r="X2433" t="s">
        <v>44</v>
      </c>
      <c r="Y2433" t="s">
        <v>61</v>
      </c>
      <c r="Z2433">
        <v>0</v>
      </c>
      <c r="AA2433">
        <v>614</v>
      </c>
      <c r="AB2433">
        <v>9863</v>
      </c>
      <c r="AC2433" t="s">
        <v>46</v>
      </c>
    </row>
    <row r="2434" spans="1:29" x14ac:dyDescent="0.3">
      <c r="A2434" s="1" t="s">
        <v>29</v>
      </c>
      <c r="B2434" t="s">
        <v>86</v>
      </c>
      <c r="C2434" t="s">
        <v>1680</v>
      </c>
      <c r="D2434" t="s">
        <v>387</v>
      </c>
      <c r="E2434">
        <v>6</v>
      </c>
      <c r="F2434" t="s">
        <v>221</v>
      </c>
      <c r="G2434" t="s">
        <v>250</v>
      </c>
      <c r="H2434" t="s">
        <v>79</v>
      </c>
      <c r="I2434" t="s">
        <v>4730</v>
      </c>
      <c r="J2434" t="s">
        <v>1674</v>
      </c>
      <c r="K2434" t="s">
        <v>6638</v>
      </c>
      <c r="L2434" t="s">
        <v>6639</v>
      </c>
      <c r="M2434" t="s">
        <v>1015</v>
      </c>
      <c r="N2434" t="s">
        <v>40</v>
      </c>
      <c r="O2434">
        <v>5391</v>
      </c>
      <c r="P2434">
        <v>9827</v>
      </c>
      <c r="Q2434" t="s">
        <v>95</v>
      </c>
      <c r="R2434">
        <v>856</v>
      </c>
      <c r="S2434" s="2">
        <v>44547</v>
      </c>
      <c r="T2434" s="2">
        <v>44559</v>
      </c>
      <c r="U2434">
        <v>0</v>
      </c>
      <c r="V2434" t="s">
        <v>71</v>
      </c>
      <c r="W2434">
        <v>714</v>
      </c>
      <c r="X2434" t="s">
        <v>60</v>
      </c>
      <c r="Y2434" t="s">
        <v>72</v>
      </c>
      <c r="Z2434">
        <v>0</v>
      </c>
      <c r="AA2434">
        <v>728</v>
      </c>
      <c r="AB2434">
        <v>5630</v>
      </c>
      <c r="AC2434" t="s">
        <v>73</v>
      </c>
    </row>
    <row r="2435" spans="1:29" x14ac:dyDescent="0.3">
      <c r="A2435" s="1" t="s">
        <v>47</v>
      </c>
      <c r="B2435" t="s">
        <v>176</v>
      </c>
      <c r="C2435" t="s">
        <v>422</v>
      </c>
      <c r="D2435" t="s">
        <v>387</v>
      </c>
      <c r="E2435">
        <v>7</v>
      </c>
      <c r="F2435" t="s">
        <v>33</v>
      </c>
      <c r="G2435" t="s">
        <v>170</v>
      </c>
      <c r="H2435" t="s">
        <v>35</v>
      </c>
      <c r="I2435" t="s">
        <v>417</v>
      </c>
      <c r="J2435" t="s">
        <v>1712</v>
      </c>
      <c r="K2435" t="s">
        <v>6640</v>
      </c>
      <c r="L2435" t="s">
        <v>6641</v>
      </c>
      <c r="M2435" t="s">
        <v>426</v>
      </c>
      <c r="N2435" t="s">
        <v>84</v>
      </c>
      <c r="O2435">
        <v>5530</v>
      </c>
      <c r="P2435">
        <v>8602</v>
      </c>
      <c r="Q2435" t="s">
        <v>95</v>
      </c>
      <c r="R2435">
        <v>915</v>
      </c>
      <c r="S2435" s="2">
        <v>45188</v>
      </c>
      <c r="T2435" t="s">
        <v>42</v>
      </c>
      <c r="U2435">
        <v>0</v>
      </c>
      <c r="V2435" t="s">
        <v>71</v>
      </c>
      <c r="W2435">
        <v>707</v>
      </c>
      <c r="X2435" t="s">
        <v>44</v>
      </c>
      <c r="Y2435" t="s">
        <v>45</v>
      </c>
      <c r="Z2435">
        <v>0</v>
      </c>
      <c r="AA2435">
        <v>479</v>
      </c>
      <c r="AB2435">
        <v>6418</v>
      </c>
      <c r="AC2435" t="s">
        <v>73</v>
      </c>
    </row>
    <row r="2436" spans="1:29" x14ac:dyDescent="0.3">
      <c r="A2436" s="1" t="s">
        <v>29</v>
      </c>
      <c r="B2436" t="s">
        <v>96</v>
      </c>
      <c r="C2436" t="s">
        <v>4402</v>
      </c>
      <c r="D2436" t="s">
        <v>98</v>
      </c>
      <c r="E2436">
        <v>4</v>
      </c>
      <c r="F2436" t="s">
        <v>51</v>
      </c>
      <c r="G2436" t="s">
        <v>291</v>
      </c>
      <c r="H2436" t="s">
        <v>79</v>
      </c>
      <c r="I2436" t="s">
        <v>636</v>
      </c>
      <c r="J2436" t="s">
        <v>3872</v>
      </c>
      <c r="K2436" t="s">
        <v>6642</v>
      </c>
      <c r="L2436" t="s">
        <v>6643</v>
      </c>
      <c r="M2436" t="s">
        <v>2382</v>
      </c>
      <c r="N2436" t="s">
        <v>58</v>
      </c>
      <c r="O2436">
        <v>9210</v>
      </c>
      <c r="P2436">
        <v>13886</v>
      </c>
      <c r="Q2436" t="s">
        <v>41</v>
      </c>
      <c r="R2436">
        <v>227</v>
      </c>
      <c r="S2436" s="2">
        <v>44386</v>
      </c>
      <c r="T2436" t="s">
        <v>42</v>
      </c>
      <c r="U2436">
        <v>0</v>
      </c>
      <c r="V2436" t="s">
        <v>71</v>
      </c>
      <c r="W2436">
        <v>751</v>
      </c>
      <c r="X2436" t="s">
        <v>44</v>
      </c>
      <c r="Y2436" t="s">
        <v>61</v>
      </c>
      <c r="Z2436">
        <v>2167</v>
      </c>
      <c r="AA2436">
        <v>810</v>
      </c>
      <c r="AB2436">
        <v>11875</v>
      </c>
      <c r="AC2436" t="s">
        <v>73</v>
      </c>
    </row>
    <row r="2437" spans="1:29" x14ac:dyDescent="0.3">
      <c r="A2437" s="1" t="s">
        <v>29</v>
      </c>
      <c r="B2437" t="s">
        <v>96</v>
      </c>
      <c r="C2437" t="s">
        <v>1160</v>
      </c>
      <c r="D2437" t="s">
        <v>110</v>
      </c>
      <c r="E2437">
        <v>7</v>
      </c>
      <c r="F2437" t="s">
        <v>77</v>
      </c>
      <c r="G2437" t="s">
        <v>147</v>
      </c>
      <c r="H2437" t="s">
        <v>79</v>
      </c>
      <c r="I2437" t="s">
        <v>632</v>
      </c>
      <c r="J2437" t="s">
        <v>90</v>
      </c>
      <c r="K2437" t="s">
        <v>6644</v>
      </c>
      <c r="L2437" t="s">
        <v>6645</v>
      </c>
      <c r="M2437" t="s">
        <v>1197</v>
      </c>
      <c r="N2437" t="s">
        <v>40</v>
      </c>
      <c r="O2437">
        <v>11851</v>
      </c>
      <c r="P2437">
        <v>14029</v>
      </c>
      <c r="Q2437" t="s">
        <v>59</v>
      </c>
      <c r="R2437">
        <v>345</v>
      </c>
      <c r="S2437" s="2">
        <v>44670</v>
      </c>
      <c r="T2437" t="s">
        <v>42</v>
      </c>
      <c r="U2437">
        <v>12365</v>
      </c>
      <c r="V2437" t="s">
        <v>43</v>
      </c>
      <c r="W2437">
        <v>724</v>
      </c>
      <c r="X2437" t="s">
        <v>44</v>
      </c>
      <c r="Y2437" t="s">
        <v>45</v>
      </c>
      <c r="Z2437">
        <v>0</v>
      </c>
      <c r="AA2437">
        <v>584</v>
      </c>
      <c r="AB2437">
        <v>13248</v>
      </c>
      <c r="AC2437" t="s">
        <v>107</v>
      </c>
    </row>
    <row r="2438" spans="1:29" x14ac:dyDescent="0.3">
      <c r="A2438" s="1" t="s">
        <v>29</v>
      </c>
      <c r="B2438" t="s">
        <v>327</v>
      </c>
      <c r="C2438" t="s">
        <v>328</v>
      </c>
      <c r="D2438" t="s">
        <v>352</v>
      </c>
      <c r="E2438">
        <v>5</v>
      </c>
      <c r="F2438" t="s">
        <v>33</v>
      </c>
      <c r="G2438" t="s">
        <v>728</v>
      </c>
      <c r="H2438" t="s">
        <v>79</v>
      </c>
      <c r="I2438" t="s">
        <v>5641</v>
      </c>
      <c r="J2438" t="s">
        <v>1873</v>
      </c>
      <c r="K2438" t="s">
        <v>6646</v>
      </c>
      <c r="L2438" t="s">
        <v>6647</v>
      </c>
      <c r="M2438" t="s">
        <v>1023</v>
      </c>
      <c r="N2438" t="s">
        <v>58</v>
      </c>
      <c r="O2438">
        <v>22537</v>
      </c>
      <c r="P2438">
        <v>24959</v>
      </c>
      <c r="Q2438" t="s">
        <v>95</v>
      </c>
      <c r="R2438">
        <v>795</v>
      </c>
      <c r="S2438" s="2">
        <v>45361</v>
      </c>
      <c r="T2438" t="s">
        <v>42</v>
      </c>
      <c r="U2438">
        <v>0</v>
      </c>
      <c r="V2438" t="s">
        <v>43</v>
      </c>
      <c r="W2438">
        <v>745</v>
      </c>
      <c r="X2438" t="s">
        <v>44</v>
      </c>
      <c r="Y2438" t="s">
        <v>72</v>
      </c>
      <c r="Z2438">
        <v>2144</v>
      </c>
      <c r="AA2438">
        <v>221</v>
      </c>
      <c r="AB2438">
        <v>23122</v>
      </c>
      <c r="AC2438" t="s">
        <v>73</v>
      </c>
    </row>
    <row r="2439" spans="1:29" x14ac:dyDescent="0.3">
      <c r="A2439" s="1" t="s">
        <v>47</v>
      </c>
      <c r="B2439" t="s">
        <v>145</v>
      </c>
      <c r="C2439" t="s">
        <v>547</v>
      </c>
      <c r="D2439" t="s">
        <v>178</v>
      </c>
      <c r="E2439">
        <v>4</v>
      </c>
      <c r="F2439" t="s">
        <v>99</v>
      </c>
      <c r="G2439" t="s">
        <v>950</v>
      </c>
      <c r="H2439" t="s">
        <v>35</v>
      </c>
      <c r="I2439" t="s">
        <v>910</v>
      </c>
      <c r="J2439" t="s">
        <v>6648</v>
      </c>
      <c r="K2439" t="s">
        <v>6649</v>
      </c>
      <c r="L2439" t="s">
        <v>6650</v>
      </c>
      <c r="M2439" t="s">
        <v>2965</v>
      </c>
      <c r="N2439" t="s">
        <v>40</v>
      </c>
      <c r="O2439">
        <v>7228</v>
      </c>
      <c r="P2439">
        <v>11257</v>
      </c>
      <c r="Q2439" t="s">
        <v>59</v>
      </c>
      <c r="R2439">
        <v>310</v>
      </c>
      <c r="S2439" s="2">
        <v>44356</v>
      </c>
      <c r="T2439" s="2">
        <v>44379</v>
      </c>
      <c r="U2439">
        <v>1263</v>
      </c>
      <c r="V2439" t="s">
        <v>106</v>
      </c>
      <c r="W2439">
        <v>467</v>
      </c>
      <c r="X2439" t="s">
        <v>60</v>
      </c>
      <c r="Y2439" t="s">
        <v>72</v>
      </c>
      <c r="Z2439">
        <v>0</v>
      </c>
      <c r="AA2439">
        <v>877</v>
      </c>
      <c r="AB2439">
        <v>8078</v>
      </c>
      <c r="AC2439" t="s">
        <v>46</v>
      </c>
    </row>
    <row r="2440" spans="1:29" x14ac:dyDescent="0.3">
      <c r="A2440" s="1" t="s">
        <v>29</v>
      </c>
      <c r="B2440" t="s">
        <v>363</v>
      </c>
      <c r="C2440" t="s">
        <v>1258</v>
      </c>
      <c r="D2440" t="s">
        <v>98</v>
      </c>
      <c r="E2440">
        <v>2</v>
      </c>
      <c r="F2440" t="s">
        <v>33</v>
      </c>
      <c r="G2440" t="s">
        <v>411</v>
      </c>
      <c r="H2440" t="s">
        <v>79</v>
      </c>
      <c r="I2440" t="s">
        <v>2251</v>
      </c>
      <c r="J2440" t="s">
        <v>2610</v>
      </c>
      <c r="K2440" t="s">
        <v>6651</v>
      </c>
      <c r="L2440" t="s">
        <v>6652</v>
      </c>
      <c r="M2440" t="s">
        <v>456</v>
      </c>
      <c r="N2440" t="s">
        <v>84</v>
      </c>
      <c r="O2440">
        <v>20901</v>
      </c>
      <c r="P2440">
        <v>23769</v>
      </c>
      <c r="Q2440" t="s">
        <v>59</v>
      </c>
      <c r="R2440">
        <v>982</v>
      </c>
      <c r="S2440" s="2">
        <v>45271</v>
      </c>
      <c r="T2440" s="2">
        <v>45293</v>
      </c>
      <c r="U2440">
        <v>15252</v>
      </c>
      <c r="V2440" t="s">
        <v>106</v>
      </c>
      <c r="W2440">
        <v>488</v>
      </c>
      <c r="X2440" t="s">
        <v>60</v>
      </c>
      <c r="Y2440" t="s">
        <v>45</v>
      </c>
      <c r="Z2440">
        <v>0</v>
      </c>
      <c r="AA2440">
        <v>282</v>
      </c>
      <c r="AB2440">
        <v>22703</v>
      </c>
      <c r="AC2440" t="s">
        <v>46</v>
      </c>
    </row>
    <row r="2441" spans="1:29" x14ac:dyDescent="0.3">
      <c r="A2441" s="1" t="s">
        <v>29</v>
      </c>
      <c r="B2441" t="s">
        <v>327</v>
      </c>
      <c r="C2441" t="s">
        <v>764</v>
      </c>
      <c r="D2441" t="s">
        <v>257</v>
      </c>
      <c r="E2441">
        <v>1</v>
      </c>
      <c r="F2441" t="s">
        <v>129</v>
      </c>
      <c r="G2441" t="s">
        <v>163</v>
      </c>
      <c r="H2441" t="s">
        <v>35</v>
      </c>
      <c r="I2441" t="s">
        <v>621</v>
      </c>
      <c r="J2441" t="s">
        <v>4823</v>
      </c>
      <c r="K2441" t="s">
        <v>6653</v>
      </c>
      <c r="L2441" t="s">
        <v>6654</v>
      </c>
      <c r="M2441" t="s">
        <v>333</v>
      </c>
      <c r="N2441" t="s">
        <v>40</v>
      </c>
      <c r="O2441">
        <v>25977</v>
      </c>
      <c r="P2441">
        <v>28815</v>
      </c>
      <c r="Q2441" t="s">
        <v>95</v>
      </c>
      <c r="R2441">
        <v>177</v>
      </c>
      <c r="S2441" s="2">
        <v>44436</v>
      </c>
      <c r="T2441" t="s">
        <v>42</v>
      </c>
      <c r="U2441">
        <v>0</v>
      </c>
      <c r="V2441" t="s">
        <v>85</v>
      </c>
      <c r="W2441">
        <v>516</v>
      </c>
      <c r="X2441" t="s">
        <v>44</v>
      </c>
      <c r="Y2441" t="s">
        <v>45</v>
      </c>
      <c r="Z2441">
        <v>0</v>
      </c>
      <c r="AA2441">
        <v>505</v>
      </c>
      <c r="AB2441">
        <v>27853</v>
      </c>
      <c r="AC2441" t="s">
        <v>46</v>
      </c>
    </row>
    <row r="2442" spans="1:29" x14ac:dyDescent="0.3">
      <c r="A2442" s="1" t="s">
        <v>47</v>
      </c>
      <c r="B2442" t="s">
        <v>234</v>
      </c>
      <c r="C2442" t="s">
        <v>853</v>
      </c>
      <c r="D2442" t="s">
        <v>352</v>
      </c>
      <c r="E2442">
        <v>10</v>
      </c>
      <c r="F2442" t="s">
        <v>129</v>
      </c>
      <c r="G2442" t="s">
        <v>1528</v>
      </c>
      <c r="H2442" t="s">
        <v>79</v>
      </c>
      <c r="I2442" t="s">
        <v>1563</v>
      </c>
      <c r="J2442" t="s">
        <v>4405</v>
      </c>
      <c r="K2442" t="s">
        <v>6655</v>
      </c>
      <c r="L2442" t="s">
        <v>6656</v>
      </c>
      <c r="M2442" t="s">
        <v>746</v>
      </c>
      <c r="N2442" t="s">
        <v>40</v>
      </c>
      <c r="O2442">
        <v>25000</v>
      </c>
      <c r="P2442">
        <v>29900</v>
      </c>
      <c r="Q2442" t="s">
        <v>59</v>
      </c>
      <c r="R2442">
        <v>134</v>
      </c>
      <c r="S2442" s="2">
        <v>44832</v>
      </c>
      <c r="T2442" s="2">
        <v>44838</v>
      </c>
      <c r="U2442">
        <v>36480</v>
      </c>
      <c r="V2442" t="s">
        <v>71</v>
      </c>
      <c r="W2442">
        <v>718</v>
      </c>
      <c r="X2442" t="s">
        <v>60</v>
      </c>
      <c r="Y2442" t="s">
        <v>45</v>
      </c>
      <c r="Z2442">
        <v>0</v>
      </c>
      <c r="AA2442">
        <v>882</v>
      </c>
      <c r="AB2442">
        <v>25489</v>
      </c>
      <c r="AC2442" t="s">
        <v>46</v>
      </c>
    </row>
    <row r="2443" spans="1:29" x14ac:dyDescent="0.3">
      <c r="A2443" s="1" t="s">
        <v>29</v>
      </c>
      <c r="B2443" t="s">
        <v>327</v>
      </c>
      <c r="C2443" t="s">
        <v>2681</v>
      </c>
      <c r="D2443" t="s">
        <v>50</v>
      </c>
      <c r="E2443">
        <v>5</v>
      </c>
      <c r="F2443" t="s">
        <v>120</v>
      </c>
      <c r="G2443" t="s">
        <v>1533</v>
      </c>
      <c r="H2443" t="s">
        <v>35</v>
      </c>
      <c r="I2443" t="s">
        <v>552</v>
      </c>
      <c r="J2443" t="s">
        <v>1380</v>
      </c>
      <c r="K2443" t="s">
        <v>6657</v>
      </c>
      <c r="L2443" t="s">
        <v>6658</v>
      </c>
      <c r="M2443" t="s">
        <v>2246</v>
      </c>
      <c r="N2443" t="s">
        <v>40</v>
      </c>
      <c r="O2443">
        <v>15252</v>
      </c>
      <c r="P2443">
        <v>18696</v>
      </c>
      <c r="Q2443" t="s">
        <v>59</v>
      </c>
      <c r="R2443">
        <v>565</v>
      </c>
      <c r="S2443" s="2">
        <v>45324</v>
      </c>
      <c r="T2443" s="2">
        <v>45345</v>
      </c>
      <c r="U2443">
        <v>22684</v>
      </c>
      <c r="V2443" t="s">
        <v>106</v>
      </c>
      <c r="W2443">
        <v>777</v>
      </c>
      <c r="X2443" t="s">
        <v>60</v>
      </c>
      <c r="Y2443" t="s">
        <v>45</v>
      </c>
      <c r="Z2443">
        <v>0</v>
      </c>
      <c r="AA2443">
        <v>559</v>
      </c>
      <c r="AB2443">
        <v>16127</v>
      </c>
      <c r="AC2443" t="s">
        <v>46</v>
      </c>
    </row>
    <row r="2444" spans="1:29" x14ac:dyDescent="0.3">
      <c r="A2444" s="1" t="s">
        <v>29</v>
      </c>
      <c r="B2444" t="s">
        <v>363</v>
      </c>
      <c r="C2444" t="s">
        <v>4932</v>
      </c>
      <c r="D2444" t="s">
        <v>138</v>
      </c>
      <c r="E2444">
        <v>4</v>
      </c>
      <c r="F2444" t="s">
        <v>271</v>
      </c>
      <c r="G2444" t="s">
        <v>400</v>
      </c>
      <c r="H2444" t="s">
        <v>79</v>
      </c>
      <c r="I2444" t="s">
        <v>265</v>
      </c>
      <c r="J2444" t="s">
        <v>122</v>
      </c>
      <c r="K2444">
        <v>1999377250</v>
      </c>
      <c r="L2444" t="s">
        <v>6659</v>
      </c>
      <c r="M2444" t="s">
        <v>1603</v>
      </c>
      <c r="N2444" t="s">
        <v>94</v>
      </c>
      <c r="O2444">
        <v>16411</v>
      </c>
      <c r="P2444">
        <v>18423</v>
      </c>
      <c r="Q2444" t="s">
        <v>95</v>
      </c>
      <c r="R2444">
        <v>215</v>
      </c>
      <c r="S2444" s="2">
        <v>45126</v>
      </c>
      <c r="T2444" t="s">
        <v>42</v>
      </c>
      <c r="U2444">
        <v>0</v>
      </c>
      <c r="V2444" t="s">
        <v>106</v>
      </c>
      <c r="W2444">
        <v>528</v>
      </c>
      <c r="X2444" t="s">
        <v>44</v>
      </c>
      <c r="Y2444" t="s">
        <v>61</v>
      </c>
      <c r="Z2444">
        <v>0</v>
      </c>
      <c r="AA2444">
        <v>774</v>
      </c>
      <c r="AB2444">
        <v>17235</v>
      </c>
      <c r="AC2444" t="s">
        <v>107</v>
      </c>
    </row>
    <row r="2445" spans="1:29" x14ac:dyDescent="0.3">
      <c r="A2445" s="1" t="s">
        <v>47</v>
      </c>
      <c r="B2445" t="s">
        <v>592</v>
      </c>
      <c r="C2445" t="s">
        <v>2536</v>
      </c>
      <c r="D2445" t="s">
        <v>32</v>
      </c>
      <c r="E2445">
        <v>8</v>
      </c>
      <c r="F2445" t="s">
        <v>221</v>
      </c>
      <c r="G2445" t="s">
        <v>548</v>
      </c>
      <c r="H2445" t="s">
        <v>35</v>
      </c>
      <c r="I2445" t="s">
        <v>417</v>
      </c>
      <c r="J2445" t="s">
        <v>6660</v>
      </c>
      <c r="K2445" t="s">
        <v>6661</v>
      </c>
      <c r="L2445" t="s">
        <v>6662</v>
      </c>
      <c r="M2445" t="s">
        <v>2150</v>
      </c>
      <c r="N2445" t="s">
        <v>58</v>
      </c>
      <c r="O2445">
        <v>28958</v>
      </c>
      <c r="P2445">
        <v>32115</v>
      </c>
      <c r="Q2445" t="s">
        <v>95</v>
      </c>
      <c r="R2445">
        <v>377</v>
      </c>
      <c r="S2445" s="2">
        <v>44764</v>
      </c>
      <c r="T2445" t="s">
        <v>42</v>
      </c>
      <c r="U2445">
        <v>0</v>
      </c>
      <c r="V2445" t="s">
        <v>85</v>
      </c>
      <c r="W2445">
        <v>689</v>
      </c>
      <c r="X2445" t="s">
        <v>44</v>
      </c>
      <c r="Y2445" t="s">
        <v>61</v>
      </c>
      <c r="Z2445">
        <v>1758</v>
      </c>
      <c r="AA2445">
        <v>396</v>
      </c>
      <c r="AB2445">
        <v>29790</v>
      </c>
      <c r="AC2445" t="s">
        <v>46</v>
      </c>
    </row>
    <row r="2446" spans="1:29" x14ac:dyDescent="0.3">
      <c r="A2446" s="1" t="s">
        <v>47</v>
      </c>
      <c r="B2446" t="s">
        <v>161</v>
      </c>
      <c r="C2446" t="s">
        <v>386</v>
      </c>
      <c r="D2446" t="s">
        <v>155</v>
      </c>
      <c r="E2446">
        <v>7</v>
      </c>
      <c r="F2446" t="s">
        <v>33</v>
      </c>
      <c r="G2446" t="s">
        <v>170</v>
      </c>
      <c r="H2446" t="s">
        <v>79</v>
      </c>
      <c r="I2446" t="s">
        <v>3473</v>
      </c>
      <c r="J2446" t="s">
        <v>524</v>
      </c>
      <c r="K2446" t="s">
        <v>6663</v>
      </c>
      <c r="L2446" t="s">
        <v>6664</v>
      </c>
      <c r="M2446" t="s">
        <v>2373</v>
      </c>
      <c r="N2446" t="s">
        <v>40</v>
      </c>
      <c r="O2446">
        <v>13789</v>
      </c>
      <c r="P2446">
        <v>18780</v>
      </c>
      <c r="Q2446" t="s">
        <v>95</v>
      </c>
      <c r="R2446">
        <v>560</v>
      </c>
      <c r="S2446" s="2">
        <v>44921</v>
      </c>
      <c r="T2446" t="s">
        <v>42</v>
      </c>
      <c r="U2446">
        <v>0</v>
      </c>
      <c r="V2446" t="s">
        <v>43</v>
      </c>
      <c r="W2446">
        <v>737</v>
      </c>
      <c r="X2446" t="s">
        <v>44</v>
      </c>
      <c r="Y2446" t="s">
        <v>61</v>
      </c>
      <c r="Z2446">
        <v>0</v>
      </c>
      <c r="AA2446">
        <v>273</v>
      </c>
      <c r="AB2446">
        <v>16391</v>
      </c>
      <c r="AC2446" t="s">
        <v>107</v>
      </c>
    </row>
    <row r="2447" spans="1:29" x14ac:dyDescent="0.3">
      <c r="A2447" s="1" t="s">
        <v>29</v>
      </c>
      <c r="B2447" t="s">
        <v>86</v>
      </c>
      <c r="C2447" t="s">
        <v>4560</v>
      </c>
      <c r="D2447" t="s">
        <v>50</v>
      </c>
      <c r="E2447">
        <v>1</v>
      </c>
      <c r="F2447" t="s">
        <v>271</v>
      </c>
      <c r="G2447" t="s">
        <v>400</v>
      </c>
      <c r="H2447" t="s">
        <v>35</v>
      </c>
      <c r="I2447" t="s">
        <v>238</v>
      </c>
      <c r="J2447" t="s">
        <v>5125</v>
      </c>
      <c r="K2447" t="s">
        <v>6665</v>
      </c>
      <c r="L2447" t="s">
        <v>6666</v>
      </c>
      <c r="M2447" t="s">
        <v>677</v>
      </c>
      <c r="N2447" t="s">
        <v>84</v>
      </c>
      <c r="O2447">
        <v>25139</v>
      </c>
      <c r="P2447">
        <v>28672</v>
      </c>
      <c r="Q2447" t="s">
        <v>41</v>
      </c>
      <c r="R2447">
        <v>63</v>
      </c>
      <c r="S2447" s="2">
        <v>44421</v>
      </c>
      <c r="T2447" s="2">
        <v>44429</v>
      </c>
      <c r="U2447">
        <v>0</v>
      </c>
      <c r="V2447" t="s">
        <v>43</v>
      </c>
      <c r="W2447">
        <v>790</v>
      </c>
      <c r="X2447" t="s">
        <v>60</v>
      </c>
      <c r="Y2447" t="s">
        <v>72</v>
      </c>
      <c r="Z2447">
        <v>0</v>
      </c>
      <c r="AA2447">
        <v>16</v>
      </c>
      <c r="AB2447">
        <v>28668</v>
      </c>
      <c r="AC2447" t="s">
        <v>46</v>
      </c>
    </row>
    <row r="2448" spans="1:29" x14ac:dyDescent="0.3">
      <c r="A2448" s="1" t="s">
        <v>29</v>
      </c>
      <c r="B2448" t="s">
        <v>74</v>
      </c>
      <c r="C2448" t="s">
        <v>1007</v>
      </c>
      <c r="D2448" t="s">
        <v>352</v>
      </c>
      <c r="E2448">
        <v>7</v>
      </c>
      <c r="F2448" t="s">
        <v>271</v>
      </c>
      <c r="G2448" t="s">
        <v>689</v>
      </c>
      <c r="H2448" t="s">
        <v>35</v>
      </c>
      <c r="I2448" t="s">
        <v>464</v>
      </c>
      <c r="J2448" t="s">
        <v>6667</v>
      </c>
      <c r="K2448" t="s">
        <v>6668</v>
      </c>
      <c r="L2448" t="s">
        <v>6669</v>
      </c>
      <c r="M2448" t="s">
        <v>2176</v>
      </c>
      <c r="N2448" t="s">
        <v>84</v>
      </c>
      <c r="O2448">
        <v>13437</v>
      </c>
      <c r="P2448">
        <v>18024</v>
      </c>
      <c r="Q2448" t="s">
        <v>95</v>
      </c>
      <c r="R2448">
        <v>199</v>
      </c>
      <c r="S2448" s="2">
        <v>44279</v>
      </c>
      <c r="T2448" s="2">
        <v>44288</v>
      </c>
      <c r="U2448">
        <v>0</v>
      </c>
      <c r="V2448" t="s">
        <v>85</v>
      </c>
      <c r="W2448">
        <v>670</v>
      </c>
      <c r="X2448" t="s">
        <v>60</v>
      </c>
      <c r="Y2448" t="s">
        <v>61</v>
      </c>
      <c r="Z2448">
        <v>0</v>
      </c>
      <c r="AA2448">
        <v>131</v>
      </c>
      <c r="AB2448">
        <v>14338</v>
      </c>
      <c r="AC2448" t="s">
        <v>46</v>
      </c>
    </row>
    <row r="2449" spans="1:29" x14ac:dyDescent="0.3">
      <c r="A2449" s="1" t="s">
        <v>29</v>
      </c>
      <c r="B2449" t="s">
        <v>74</v>
      </c>
      <c r="C2449" t="s">
        <v>1644</v>
      </c>
      <c r="D2449" t="s">
        <v>178</v>
      </c>
      <c r="E2449">
        <v>3</v>
      </c>
      <c r="F2449" t="s">
        <v>99</v>
      </c>
      <c r="G2449" t="s">
        <v>529</v>
      </c>
      <c r="H2449" t="s">
        <v>79</v>
      </c>
      <c r="I2449" t="s">
        <v>4007</v>
      </c>
      <c r="J2449" t="s">
        <v>2875</v>
      </c>
      <c r="K2449" t="s">
        <v>6670</v>
      </c>
      <c r="L2449" t="s">
        <v>6671</v>
      </c>
      <c r="M2449" t="s">
        <v>2176</v>
      </c>
      <c r="N2449" t="s">
        <v>40</v>
      </c>
      <c r="O2449">
        <v>17420</v>
      </c>
      <c r="P2449">
        <v>21257</v>
      </c>
      <c r="Q2449" t="s">
        <v>95</v>
      </c>
      <c r="R2449">
        <v>936</v>
      </c>
      <c r="S2449" s="2">
        <v>44684</v>
      </c>
      <c r="T2449" s="2">
        <v>44689</v>
      </c>
      <c r="U2449">
        <v>0</v>
      </c>
      <c r="V2449" t="s">
        <v>85</v>
      </c>
      <c r="W2449">
        <v>530</v>
      </c>
      <c r="X2449" t="s">
        <v>60</v>
      </c>
      <c r="Y2449" t="s">
        <v>45</v>
      </c>
      <c r="Z2449">
        <v>0</v>
      </c>
      <c r="AA2449">
        <v>230</v>
      </c>
      <c r="AB2449">
        <v>18253</v>
      </c>
      <c r="AC2449" t="s">
        <v>46</v>
      </c>
    </row>
    <row r="2450" spans="1:29" x14ac:dyDescent="0.3">
      <c r="A2450" s="1" t="s">
        <v>29</v>
      </c>
      <c r="B2450" t="s">
        <v>541</v>
      </c>
      <c r="C2450" t="s">
        <v>1114</v>
      </c>
      <c r="D2450" t="s">
        <v>236</v>
      </c>
      <c r="E2450">
        <v>6</v>
      </c>
      <c r="F2450" t="s">
        <v>271</v>
      </c>
      <c r="G2450" t="s">
        <v>272</v>
      </c>
      <c r="H2450" t="s">
        <v>79</v>
      </c>
      <c r="I2450" t="s">
        <v>195</v>
      </c>
      <c r="J2450" t="s">
        <v>6672</v>
      </c>
      <c r="K2450" t="s">
        <v>6673</v>
      </c>
      <c r="L2450" t="s">
        <v>6674</v>
      </c>
      <c r="M2450" t="s">
        <v>1632</v>
      </c>
      <c r="N2450" t="s">
        <v>58</v>
      </c>
      <c r="O2450">
        <v>3990</v>
      </c>
      <c r="P2450">
        <v>7062</v>
      </c>
      <c r="Q2450" t="s">
        <v>41</v>
      </c>
      <c r="R2450">
        <v>638</v>
      </c>
      <c r="S2450" s="2">
        <v>44937</v>
      </c>
      <c r="T2450" t="s">
        <v>42</v>
      </c>
      <c r="U2450">
        <v>0</v>
      </c>
      <c r="V2450" t="s">
        <v>106</v>
      </c>
      <c r="W2450">
        <v>645</v>
      </c>
      <c r="X2450" t="s">
        <v>44</v>
      </c>
      <c r="Y2450" t="s">
        <v>72</v>
      </c>
      <c r="Z2450">
        <v>1116</v>
      </c>
      <c r="AA2450">
        <v>198</v>
      </c>
      <c r="AB2450">
        <v>5742</v>
      </c>
      <c r="AC2450" t="s">
        <v>107</v>
      </c>
    </row>
    <row r="2451" spans="1:29" x14ac:dyDescent="0.3">
      <c r="A2451" s="1" t="s">
        <v>47</v>
      </c>
      <c r="B2451" t="s">
        <v>48</v>
      </c>
      <c r="C2451" t="s">
        <v>1453</v>
      </c>
      <c r="D2451" t="s">
        <v>352</v>
      </c>
      <c r="E2451">
        <v>6</v>
      </c>
      <c r="F2451" t="s">
        <v>99</v>
      </c>
      <c r="G2451" t="s">
        <v>631</v>
      </c>
      <c r="H2451" t="s">
        <v>35</v>
      </c>
      <c r="I2451" t="s">
        <v>188</v>
      </c>
      <c r="J2451" t="s">
        <v>581</v>
      </c>
      <c r="K2451" t="s">
        <v>6675</v>
      </c>
      <c r="L2451" t="s">
        <v>6676</v>
      </c>
      <c r="M2451" t="s">
        <v>1479</v>
      </c>
      <c r="N2451" t="s">
        <v>58</v>
      </c>
      <c r="O2451">
        <v>27866</v>
      </c>
      <c r="P2451">
        <v>30017</v>
      </c>
      <c r="Q2451" t="s">
        <v>59</v>
      </c>
      <c r="R2451">
        <v>40</v>
      </c>
      <c r="S2451" s="2">
        <v>44656</v>
      </c>
      <c r="T2451" s="2">
        <v>44661</v>
      </c>
      <c r="U2451">
        <v>4432</v>
      </c>
      <c r="V2451" t="s">
        <v>85</v>
      </c>
      <c r="W2451">
        <v>825</v>
      </c>
      <c r="X2451" t="s">
        <v>60</v>
      </c>
      <c r="Y2451" t="s">
        <v>61</v>
      </c>
      <c r="Z2451">
        <v>2907</v>
      </c>
      <c r="AA2451">
        <v>448</v>
      </c>
      <c r="AB2451">
        <v>28937</v>
      </c>
      <c r="AC2451" t="s">
        <v>107</v>
      </c>
    </row>
    <row r="2452" spans="1:29" x14ac:dyDescent="0.3">
      <c r="A2452" s="1" t="s">
        <v>47</v>
      </c>
      <c r="B2452" t="s">
        <v>234</v>
      </c>
      <c r="C2452" t="s">
        <v>2970</v>
      </c>
      <c r="D2452" t="s">
        <v>178</v>
      </c>
      <c r="E2452">
        <v>6</v>
      </c>
      <c r="F2452" t="s">
        <v>64</v>
      </c>
      <c r="G2452" t="s">
        <v>258</v>
      </c>
      <c r="H2452" t="s">
        <v>35</v>
      </c>
      <c r="I2452" t="s">
        <v>286</v>
      </c>
      <c r="J2452" t="s">
        <v>4289</v>
      </c>
      <c r="K2452">
        <v>5838780487</v>
      </c>
      <c r="L2452" t="s">
        <v>6677</v>
      </c>
      <c r="M2452" t="s">
        <v>1972</v>
      </c>
      <c r="N2452" t="s">
        <v>58</v>
      </c>
      <c r="O2452">
        <v>6259</v>
      </c>
      <c r="P2452">
        <v>8410</v>
      </c>
      <c r="Q2452" t="s">
        <v>95</v>
      </c>
      <c r="R2452">
        <v>706</v>
      </c>
      <c r="S2452" s="2">
        <v>45287</v>
      </c>
      <c r="T2452" s="2">
        <v>45311</v>
      </c>
      <c r="U2452">
        <v>0</v>
      </c>
      <c r="V2452" t="s">
        <v>106</v>
      </c>
      <c r="W2452">
        <v>706</v>
      </c>
      <c r="X2452" t="s">
        <v>60</v>
      </c>
      <c r="Y2452" t="s">
        <v>72</v>
      </c>
      <c r="Z2452">
        <v>1880</v>
      </c>
      <c r="AA2452">
        <v>74</v>
      </c>
      <c r="AB2452">
        <v>8114</v>
      </c>
      <c r="AC2452" t="s">
        <v>107</v>
      </c>
    </row>
    <row r="2453" spans="1:29" x14ac:dyDescent="0.3">
      <c r="A2453" s="1" t="s">
        <v>29</v>
      </c>
      <c r="B2453" t="s">
        <v>74</v>
      </c>
      <c r="C2453" t="s">
        <v>970</v>
      </c>
      <c r="D2453" t="s">
        <v>257</v>
      </c>
      <c r="E2453">
        <v>5</v>
      </c>
      <c r="F2453" t="s">
        <v>129</v>
      </c>
      <c r="G2453" t="s">
        <v>395</v>
      </c>
      <c r="H2453" t="s">
        <v>35</v>
      </c>
      <c r="I2453" t="s">
        <v>265</v>
      </c>
      <c r="J2453" t="s">
        <v>3355</v>
      </c>
      <c r="K2453" t="s">
        <v>6678</v>
      </c>
      <c r="L2453" t="s">
        <v>6679</v>
      </c>
      <c r="M2453" t="s">
        <v>836</v>
      </c>
      <c r="N2453" t="s">
        <v>40</v>
      </c>
      <c r="O2453">
        <v>25271</v>
      </c>
      <c r="P2453">
        <v>28966</v>
      </c>
      <c r="Q2453" t="s">
        <v>95</v>
      </c>
      <c r="R2453">
        <v>51</v>
      </c>
      <c r="S2453" s="2">
        <v>44559</v>
      </c>
      <c r="T2453" s="2">
        <v>44589</v>
      </c>
      <c r="U2453">
        <v>0</v>
      </c>
      <c r="V2453" t="s">
        <v>85</v>
      </c>
      <c r="W2453">
        <v>751</v>
      </c>
      <c r="X2453" t="s">
        <v>60</v>
      </c>
      <c r="Y2453" t="s">
        <v>45</v>
      </c>
      <c r="Z2453">
        <v>0</v>
      </c>
      <c r="AA2453">
        <v>341</v>
      </c>
      <c r="AB2453">
        <v>28055</v>
      </c>
      <c r="AC2453" t="s">
        <v>46</v>
      </c>
    </row>
    <row r="2454" spans="1:29" x14ac:dyDescent="0.3">
      <c r="A2454" s="1" t="s">
        <v>47</v>
      </c>
      <c r="B2454" t="s">
        <v>153</v>
      </c>
      <c r="C2454" t="s">
        <v>5042</v>
      </c>
      <c r="D2454" t="s">
        <v>76</v>
      </c>
      <c r="E2454">
        <v>4</v>
      </c>
      <c r="F2454" t="s">
        <v>221</v>
      </c>
      <c r="G2454" t="s">
        <v>1096</v>
      </c>
      <c r="H2454" t="s">
        <v>35</v>
      </c>
      <c r="I2454" t="s">
        <v>412</v>
      </c>
      <c r="J2454" t="s">
        <v>657</v>
      </c>
      <c r="K2454" t="s">
        <v>6680</v>
      </c>
      <c r="L2454" t="s">
        <v>6681</v>
      </c>
      <c r="M2454" t="s">
        <v>943</v>
      </c>
      <c r="N2454" t="s">
        <v>40</v>
      </c>
      <c r="O2454">
        <v>5991</v>
      </c>
      <c r="P2454">
        <v>8484</v>
      </c>
      <c r="Q2454" t="s">
        <v>95</v>
      </c>
      <c r="R2454">
        <v>34</v>
      </c>
      <c r="S2454" s="2">
        <v>45151</v>
      </c>
      <c r="T2454" s="2">
        <v>45181</v>
      </c>
      <c r="U2454">
        <v>0</v>
      </c>
      <c r="V2454" t="s">
        <v>43</v>
      </c>
      <c r="W2454">
        <v>462</v>
      </c>
      <c r="X2454" t="s">
        <v>60</v>
      </c>
      <c r="Y2454" t="s">
        <v>45</v>
      </c>
      <c r="Z2454">
        <v>0</v>
      </c>
      <c r="AA2454">
        <v>589</v>
      </c>
      <c r="AB2454">
        <v>6140</v>
      </c>
      <c r="AC2454" t="s">
        <v>46</v>
      </c>
    </row>
    <row r="2455" spans="1:29" x14ac:dyDescent="0.3">
      <c r="A2455" s="1" t="s">
        <v>29</v>
      </c>
      <c r="B2455" t="s">
        <v>74</v>
      </c>
      <c r="C2455" t="s">
        <v>1174</v>
      </c>
      <c r="D2455" t="s">
        <v>169</v>
      </c>
      <c r="E2455">
        <v>5</v>
      </c>
      <c r="F2455" t="s">
        <v>221</v>
      </c>
      <c r="G2455" t="s">
        <v>335</v>
      </c>
      <c r="H2455" t="s">
        <v>35</v>
      </c>
      <c r="I2455" t="s">
        <v>662</v>
      </c>
      <c r="J2455" t="s">
        <v>6682</v>
      </c>
      <c r="K2455" t="s">
        <v>6683</v>
      </c>
      <c r="L2455" t="s">
        <v>6684</v>
      </c>
      <c r="M2455" t="s">
        <v>175</v>
      </c>
      <c r="N2455" t="s">
        <v>40</v>
      </c>
      <c r="O2455">
        <v>10616</v>
      </c>
      <c r="P2455">
        <v>13612</v>
      </c>
      <c r="Q2455" t="s">
        <v>41</v>
      </c>
      <c r="R2455">
        <v>233</v>
      </c>
      <c r="S2455" s="2">
        <v>45231</v>
      </c>
      <c r="T2455" t="s">
        <v>42</v>
      </c>
      <c r="U2455">
        <v>0</v>
      </c>
      <c r="V2455" t="s">
        <v>85</v>
      </c>
      <c r="W2455">
        <v>682</v>
      </c>
      <c r="X2455" t="s">
        <v>44</v>
      </c>
      <c r="Y2455" t="s">
        <v>72</v>
      </c>
      <c r="Z2455">
        <v>0</v>
      </c>
      <c r="AA2455">
        <v>270</v>
      </c>
      <c r="AB2455">
        <v>11788</v>
      </c>
      <c r="AC2455" t="s">
        <v>73</v>
      </c>
    </row>
    <row r="2456" spans="1:29" x14ac:dyDescent="0.3">
      <c r="A2456" s="1" t="s">
        <v>29</v>
      </c>
      <c r="B2456" t="s">
        <v>228</v>
      </c>
      <c r="C2456" t="s">
        <v>1862</v>
      </c>
      <c r="D2456" t="s">
        <v>119</v>
      </c>
      <c r="E2456">
        <v>5</v>
      </c>
      <c r="F2456" t="s">
        <v>99</v>
      </c>
      <c r="G2456" t="s">
        <v>710</v>
      </c>
      <c r="H2456" t="s">
        <v>35</v>
      </c>
      <c r="I2456" t="s">
        <v>459</v>
      </c>
      <c r="J2456" t="s">
        <v>3259</v>
      </c>
      <c r="K2456" t="s">
        <v>6685</v>
      </c>
      <c r="L2456" t="s">
        <v>6686</v>
      </c>
      <c r="M2456" t="s">
        <v>852</v>
      </c>
      <c r="N2456" t="s">
        <v>40</v>
      </c>
      <c r="O2456">
        <v>4083</v>
      </c>
      <c r="P2456">
        <v>8404</v>
      </c>
      <c r="Q2456" t="s">
        <v>41</v>
      </c>
      <c r="R2456">
        <v>161</v>
      </c>
      <c r="S2456" s="2">
        <v>44547</v>
      </c>
      <c r="T2456" s="2">
        <v>44558</v>
      </c>
      <c r="U2456">
        <v>0</v>
      </c>
      <c r="V2456" t="s">
        <v>43</v>
      </c>
      <c r="W2456">
        <v>629</v>
      </c>
      <c r="X2456" t="s">
        <v>60</v>
      </c>
      <c r="Y2456" t="s">
        <v>61</v>
      </c>
      <c r="Z2456">
        <v>0</v>
      </c>
      <c r="AA2456">
        <v>890</v>
      </c>
      <c r="AB2456">
        <v>5381</v>
      </c>
      <c r="AC2456" t="s">
        <v>46</v>
      </c>
    </row>
    <row r="2457" spans="1:29" x14ac:dyDescent="0.3">
      <c r="A2457" s="1" t="s">
        <v>47</v>
      </c>
      <c r="B2457" t="s">
        <v>592</v>
      </c>
      <c r="C2457" t="s">
        <v>2701</v>
      </c>
      <c r="D2457" t="s">
        <v>352</v>
      </c>
      <c r="E2457">
        <v>10</v>
      </c>
      <c r="F2457" t="s">
        <v>271</v>
      </c>
      <c r="G2457" t="s">
        <v>495</v>
      </c>
      <c r="H2457" t="s">
        <v>79</v>
      </c>
      <c r="I2457" t="s">
        <v>1302</v>
      </c>
      <c r="J2457" t="s">
        <v>323</v>
      </c>
      <c r="K2457" t="s">
        <v>6687</v>
      </c>
      <c r="L2457" t="s">
        <v>6688</v>
      </c>
      <c r="M2457" t="s">
        <v>1151</v>
      </c>
      <c r="N2457" t="s">
        <v>58</v>
      </c>
      <c r="O2457">
        <v>4528</v>
      </c>
      <c r="P2457">
        <v>9332</v>
      </c>
      <c r="Q2457" t="s">
        <v>95</v>
      </c>
      <c r="R2457">
        <v>29</v>
      </c>
      <c r="S2457" s="2">
        <v>45310</v>
      </c>
      <c r="T2457" s="2">
        <v>45322</v>
      </c>
      <c r="U2457">
        <v>0</v>
      </c>
      <c r="V2457" t="s">
        <v>43</v>
      </c>
      <c r="W2457">
        <v>754</v>
      </c>
      <c r="X2457" t="s">
        <v>60</v>
      </c>
      <c r="Y2457" t="s">
        <v>61</v>
      </c>
      <c r="Z2457">
        <v>3785</v>
      </c>
      <c r="AA2457">
        <v>944</v>
      </c>
      <c r="AB2457">
        <v>6665</v>
      </c>
      <c r="AC2457" t="s">
        <v>73</v>
      </c>
    </row>
    <row r="2458" spans="1:29" x14ac:dyDescent="0.3">
      <c r="A2458" s="1" t="s">
        <v>29</v>
      </c>
      <c r="B2458" t="s">
        <v>541</v>
      </c>
      <c r="C2458" t="s">
        <v>3205</v>
      </c>
      <c r="D2458" t="s">
        <v>201</v>
      </c>
      <c r="E2458">
        <v>4</v>
      </c>
      <c r="F2458" t="s">
        <v>129</v>
      </c>
      <c r="G2458" t="s">
        <v>298</v>
      </c>
      <c r="H2458" t="s">
        <v>35</v>
      </c>
      <c r="I2458" t="s">
        <v>774</v>
      </c>
      <c r="J2458" t="s">
        <v>6689</v>
      </c>
      <c r="K2458" t="s">
        <v>6690</v>
      </c>
      <c r="L2458" t="s">
        <v>6691</v>
      </c>
      <c r="M2458" t="s">
        <v>1117</v>
      </c>
      <c r="N2458" t="s">
        <v>58</v>
      </c>
      <c r="O2458">
        <v>5908</v>
      </c>
      <c r="P2458">
        <v>9633</v>
      </c>
      <c r="Q2458" t="s">
        <v>95</v>
      </c>
      <c r="R2458">
        <v>255</v>
      </c>
      <c r="S2458" s="2">
        <v>44304</v>
      </c>
      <c r="T2458" s="2">
        <v>44331</v>
      </c>
      <c r="U2458">
        <v>0</v>
      </c>
      <c r="V2458" t="s">
        <v>43</v>
      </c>
      <c r="W2458">
        <v>599</v>
      </c>
      <c r="X2458" t="s">
        <v>60</v>
      </c>
      <c r="Y2458" t="s">
        <v>61</v>
      </c>
      <c r="Z2458">
        <v>3470</v>
      </c>
      <c r="AA2458">
        <v>51</v>
      </c>
      <c r="AB2458">
        <v>9326</v>
      </c>
      <c r="AC2458" t="s">
        <v>46</v>
      </c>
    </row>
    <row r="2459" spans="1:29" x14ac:dyDescent="0.3">
      <c r="A2459" s="1" t="s">
        <v>29</v>
      </c>
      <c r="B2459" t="s">
        <v>327</v>
      </c>
      <c r="C2459" t="s">
        <v>2027</v>
      </c>
      <c r="D2459" t="s">
        <v>98</v>
      </c>
      <c r="E2459">
        <v>4</v>
      </c>
      <c r="F2459" t="s">
        <v>77</v>
      </c>
      <c r="G2459" t="s">
        <v>365</v>
      </c>
      <c r="H2459" t="s">
        <v>79</v>
      </c>
      <c r="I2459" t="s">
        <v>1589</v>
      </c>
      <c r="J2459" t="s">
        <v>3749</v>
      </c>
      <c r="K2459" t="s">
        <v>6692</v>
      </c>
      <c r="L2459" t="s">
        <v>6693</v>
      </c>
      <c r="M2459" t="s">
        <v>2080</v>
      </c>
      <c r="N2459" t="s">
        <v>84</v>
      </c>
      <c r="O2459">
        <v>22001</v>
      </c>
      <c r="P2459">
        <v>24173</v>
      </c>
      <c r="Q2459" t="s">
        <v>95</v>
      </c>
      <c r="R2459">
        <v>604</v>
      </c>
      <c r="S2459" s="2">
        <v>44563</v>
      </c>
      <c r="T2459" t="s">
        <v>42</v>
      </c>
      <c r="U2459">
        <v>0</v>
      </c>
      <c r="V2459" t="s">
        <v>85</v>
      </c>
      <c r="W2459">
        <v>573</v>
      </c>
      <c r="X2459" t="s">
        <v>44</v>
      </c>
      <c r="Y2459" t="s">
        <v>72</v>
      </c>
      <c r="Z2459">
        <v>0</v>
      </c>
      <c r="AA2459">
        <v>673</v>
      </c>
      <c r="AB2459">
        <v>23912</v>
      </c>
      <c r="AC2459" t="s">
        <v>107</v>
      </c>
    </row>
    <row r="2460" spans="1:29" x14ac:dyDescent="0.3">
      <c r="A2460" s="1" t="s">
        <v>47</v>
      </c>
      <c r="B2460" t="s">
        <v>145</v>
      </c>
      <c r="C2460" t="s">
        <v>547</v>
      </c>
      <c r="D2460" t="s">
        <v>98</v>
      </c>
      <c r="E2460">
        <v>7</v>
      </c>
      <c r="F2460" t="s">
        <v>64</v>
      </c>
      <c r="G2460" t="s">
        <v>376</v>
      </c>
      <c r="H2460" t="s">
        <v>35</v>
      </c>
      <c r="I2460" t="s">
        <v>1695</v>
      </c>
      <c r="J2460" t="s">
        <v>6694</v>
      </c>
      <c r="K2460" t="s">
        <v>6695</v>
      </c>
      <c r="L2460" t="s">
        <v>6696</v>
      </c>
      <c r="M2460" t="s">
        <v>2965</v>
      </c>
      <c r="N2460" t="s">
        <v>84</v>
      </c>
      <c r="O2460">
        <v>15613</v>
      </c>
      <c r="P2460">
        <v>20408</v>
      </c>
      <c r="Q2460" t="s">
        <v>59</v>
      </c>
      <c r="R2460">
        <v>689</v>
      </c>
      <c r="S2460" s="2">
        <v>45319</v>
      </c>
      <c r="T2460" t="s">
        <v>42</v>
      </c>
      <c r="U2460">
        <v>5004</v>
      </c>
      <c r="V2460" t="s">
        <v>85</v>
      </c>
      <c r="W2460">
        <v>537</v>
      </c>
      <c r="X2460" t="s">
        <v>44</v>
      </c>
      <c r="Y2460" t="s">
        <v>72</v>
      </c>
      <c r="Z2460">
        <v>0</v>
      </c>
      <c r="AA2460">
        <v>491</v>
      </c>
      <c r="AB2460">
        <v>17209</v>
      </c>
      <c r="AC2460" t="s">
        <v>107</v>
      </c>
    </row>
    <row r="2461" spans="1:29" x14ac:dyDescent="0.3">
      <c r="A2461" s="1" t="s">
        <v>29</v>
      </c>
      <c r="B2461" t="s">
        <v>541</v>
      </c>
      <c r="C2461" t="s">
        <v>1165</v>
      </c>
      <c r="D2461" t="s">
        <v>257</v>
      </c>
      <c r="E2461">
        <v>8</v>
      </c>
      <c r="F2461" t="s">
        <v>51</v>
      </c>
      <c r="G2461" t="s">
        <v>52</v>
      </c>
      <c r="H2461" t="s">
        <v>79</v>
      </c>
      <c r="I2461" t="s">
        <v>279</v>
      </c>
      <c r="J2461" t="s">
        <v>2188</v>
      </c>
      <c r="K2461" t="s">
        <v>6697</v>
      </c>
      <c r="L2461" t="s">
        <v>6698</v>
      </c>
      <c r="M2461" t="s">
        <v>1340</v>
      </c>
      <c r="N2461" t="s">
        <v>94</v>
      </c>
      <c r="O2461">
        <v>16833</v>
      </c>
      <c r="P2461">
        <v>20279</v>
      </c>
      <c r="Q2461" t="s">
        <v>59</v>
      </c>
      <c r="R2461">
        <v>373</v>
      </c>
      <c r="S2461" s="2">
        <v>45027</v>
      </c>
      <c r="T2461" s="2">
        <v>45056</v>
      </c>
      <c r="U2461">
        <v>29063</v>
      </c>
      <c r="V2461" t="s">
        <v>85</v>
      </c>
      <c r="W2461">
        <v>660</v>
      </c>
      <c r="X2461" t="s">
        <v>60</v>
      </c>
      <c r="Y2461" t="s">
        <v>61</v>
      </c>
      <c r="Z2461">
        <v>0</v>
      </c>
      <c r="AA2461">
        <v>548</v>
      </c>
      <c r="AB2461">
        <v>17566</v>
      </c>
      <c r="AC2461" t="s">
        <v>46</v>
      </c>
    </row>
    <row r="2462" spans="1:29" x14ac:dyDescent="0.3">
      <c r="A2462" s="1" t="s">
        <v>29</v>
      </c>
      <c r="B2462" t="s">
        <v>86</v>
      </c>
      <c r="C2462" t="s">
        <v>87</v>
      </c>
      <c r="D2462" t="s">
        <v>169</v>
      </c>
      <c r="E2462">
        <v>9</v>
      </c>
      <c r="F2462" t="s">
        <v>186</v>
      </c>
      <c r="G2462" t="s">
        <v>463</v>
      </c>
      <c r="H2462" t="s">
        <v>79</v>
      </c>
      <c r="I2462" t="s">
        <v>656</v>
      </c>
      <c r="J2462" t="s">
        <v>822</v>
      </c>
      <c r="K2462" t="s">
        <v>6699</v>
      </c>
      <c r="L2462" t="s">
        <v>6700</v>
      </c>
      <c r="M2462" t="s">
        <v>1691</v>
      </c>
      <c r="N2462" t="s">
        <v>94</v>
      </c>
      <c r="O2462">
        <v>29627</v>
      </c>
      <c r="P2462">
        <v>34267</v>
      </c>
      <c r="Q2462" t="s">
        <v>59</v>
      </c>
      <c r="R2462">
        <v>246</v>
      </c>
      <c r="S2462" s="2">
        <v>44752</v>
      </c>
      <c r="T2462" t="s">
        <v>42</v>
      </c>
      <c r="U2462">
        <v>38085</v>
      </c>
      <c r="V2462" t="s">
        <v>43</v>
      </c>
      <c r="W2462">
        <v>674</v>
      </c>
      <c r="X2462" t="s">
        <v>44</v>
      </c>
      <c r="Y2462" t="s">
        <v>72</v>
      </c>
      <c r="Z2462">
        <v>0</v>
      </c>
      <c r="AA2462">
        <v>293</v>
      </c>
      <c r="AB2462">
        <v>32192</v>
      </c>
      <c r="AC2462" t="s">
        <v>107</v>
      </c>
    </row>
    <row r="2463" spans="1:29" x14ac:dyDescent="0.3">
      <c r="A2463" s="1" t="s">
        <v>29</v>
      </c>
      <c r="B2463" t="s">
        <v>363</v>
      </c>
      <c r="C2463" t="s">
        <v>2724</v>
      </c>
      <c r="D2463" t="s">
        <v>178</v>
      </c>
      <c r="E2463">
        <v>8</v>
      </c>
      <c r="F2463" t="s">
        <v>99</v>
      </c>
      <c r="G2463" t="s">
        <v>529</v>
      </c>
      <c r="H2463" t="s">
        <v>79</v>
      </c>
      <c r="I2463" t="s">
        <v>4814</v>
      </c>
      <c r="J2463" t="s">
        <v>2495</v>
      </c>
      <c r="K2463">
        <v>8491735840</v>
      </c>
      <c r="L2463" t="s">
        <v>6701</v>
      </c>
      <c r="M2463" t="s">
        <v>1068</v>
      </c>
      <c r="N2463" t="s">
        <v>84</v>
      </c>
      <c r="O2463">
        <v>25624</v>
      </c>
      <c r="P2463">
        <v>28628</v>
      </c>
      <c r="Q2463" t="s">
        <v>95</v>
      </c>
      <c r="R2463">
        <v>281</v>
      </c>
      <c r="S2463" s="2">
        <v>45050</v>
      </c>
      <c r="T2463" s="2">
        <v>45080</v>
      </c>
      <c r="U2463">
        <v>0</v>
      </c>
      <c r="V2463" t="s">
        <v>85</v>
      </c>
      <c r="W2463">
        <v>707</v>
      </c>
      <c r="X2463" t="s">
        <v>60</v>
      </c>
      <c r="Y2463" t="s">
        <v>45</v>
      </c>
      <c r="Z2463">
        <v>0</v>
      </c>
      <c r="AA2463">
        <v>891</v>
      </c>
      <c r="AB2463">
        <v>28174</v>
      </c>
      <c r="AC2463" t="s">
        <v>46</v>
      </c>
    </row>
    <row r="2464" spans="1:29" x14ac:dyDescent="0.3">
      <c r="A2464" s="1" t="s">
        <v>29</v>
      </c>
      <c r="B2464" t="s">
        <v>96</v>
      </c>
      <c r="C2464" t="s">
        <v>323</v>
      </c>
      <c r="D2464" t="s">
        <v>236</v>
      </c>
      <c r="E2464">
        <v>5</v>
      </c>
      <c r="F2464" t="s">
        <v>51</v>
      </c>
      <c r="G2464" t="s">
        <v>52</v>
      </c>
      <c r="H2464" t="s">
        <v>79</v>
      </c>
      <c r="I2464" t="s">
        <v>1287</v>
      </c>
      <c r="J2464" t="s">
        <v>1143</v>
      </c>
      <c r="K2464" t="s">
        <v>6702</v>
      </c>
      <c r="L2464" t="s">
        <v>6703</v>
      </c>
      <c r="M2464" t="s">
        <v>777</v>
      </c>
      <c r="N2464" t="s">
        <v>84</v>
      </c>
      <c r="O2464">
        <v>6263</v>
      </c>
      <c r="P2464">
        <v>10639</v>
      </c>
      <c r="Q2464" t="s">
        <v>41</v>
      </c>
      <c r="R2464">
        <v>642</v>
      </c>
      <c r="S2464" s="2">
        <v>45154</v>
      </c>
      <c r="T2464" t="s">
        <v>42</v>
      </c>
      <c r="U2464">
        <v>0</v>
      </c>
      <c r="V2464" t="s">
        <v>85</v>
      </c>
      <c r="W2464">
        <v>809</v>
      </c>
      <c r="X2464" t="s">
        <v>44</v>
      </c>
      <c r="Y2464" t="s">
        <v>45</v>
      </c>
      <c r="Z2464">
        <v>0</v>
      </c>
      <c r="AA2464">
        <v>636</v>
      </c>
      <c r="AB2464">
        <v>6966</v>
      </c>
      <c r="AC2464" t="s">
        <v>46</v>
      </c>
    </row>
    <row r="2465" spans="1:29" x14ac:dyDescent="0.3">
      <c r="A2465" s="1" t="s">
        <v>29</v>
      </c>
      <c r="B2465" t="s">
        <v>30</v>
      </c>
      <c r="C2465" t="s">
        <v>2396</v>
      </c>
      <c r="D2465" t="s">
        <v>32</v>
      </c>
      <c r="E2465">
        <v>3</v>
      </c>
      <c r="F2465" t="s">
        <v>33</v>
      </c>
      <c r="G2465" t="s">
        <v>111</v>
      </c>
      <c r="H2465" t="s">
        <v>35</v>
      </c>
      <c r="I2465" t="s">
        <v>2513</v>
      </c>
      <c r="J2465" t="s">
        <v>90</v>
      </c>
      <c r="K2465" t="s">
        <v>6704</v>
      </c>
      <c r="L2465" t="s">
        <v>6705</v>
      </c>
      <c r="M2465" t="s">
        <v>3066</v>
      </c>
      <c r="N2465" t="s">
        <v>40</v>
      </c>
      <c r="O2465">
        <v>12769</v>
      </c>
      <c r="P2465">
        <v>14914</v>
      </c>
      <c r="Q2465" t="s">
        <v>95</v>
      </c>
      <c r="R2465">
        <v>441</v>
      </c>
      <c r="S2465" s="2">
        <v>44907</v>
      </c>
      <c r="T2465" s="2">
        <v>44909</v>
      </c>
      <c r="U2465">
        <v>0</v>
      </c>
      <c r="V2465" t="s">
        <v>106</v>
      </c>
      <c r="W2465">
        <v>529</v>
      </c>
      <c r="X2465" t="s">
        <v>60</v>
      </c>
      <c r="Y2465" t="s">
        <v>61</v>
      </c>
      <c r="Z2465">
        <v>0</v>
      </c>
      <c r="AA2465">
        <v>766</v>
      </c>
      <c r="AB2465">
        <v>13607</v>
      </c>
      <c r="AC2465" t="s">
        <v>73</v>
      </c>
    </row>
    <row r="2466" spans="1:29" x14ac:dyDescent="0.3">
      <c r="A2466" s="1" t="s">
        <v>29</v>
      </c>
      <c r="B2466" t="s">
        <v>30</v>
      </c>
      <c r="C2466" t="s">
        <v>1954</v>
      </c>
      <c r="D2466" t="s">
        <v>155</v>
      </c>
      <c r="E2466">
        <v>6</v>
      </c>
      <c r="F2466" t="s">
        <v>186</v>
      </c>
      <c r="G2466" t="s">
        <v>620</v>
      </c>
      <c r="H2466" t="s">
        <v>35</v>
      </c>
      <c r="I2466" t="s">
        <v>1944</v>
      </c>
      <c r="J2466" t="s">
        <v>822</v>
      </c>
      <c r="K2466" t="s">
        <v>6706</v>
      </c>
      <c r="L2466" t="s">
        <v>6707</v>
      </c>
      <c r="M2466" t="s">
        <v>1395</v>
      </c>
      <c r="N2466" t="s">
        <v>40</v>
      </c>
      <c r="O2466">
        <v>20512</v>
      </c>
      <c r="P2466">
        <v>23925</v>
      </c>
      <c r="Q2466" t="s">
        <v>95</v>
      </c>
      <c r="R2466">
        <v>207</v>
      </c>
      <c r="S2466" s="2">
        <v>45104</v>
      </c>
      <c r="T2466" s="2">
        <v>45109</v>
      </c>
      <c r="U2466">
        <v>0</v>
      </c>
      <c r="V2466" t="s">
        <v>43</v>
      </c>
      <c r="W2466">
        <v>634</v>
      </c>
      <c r="X2466" t="s">
        <v>60</v>
      </c>
      <c r="Y2466" t="s">
        <v>61</v>
      </c>
      <c r="Z2466">
        <v>0</v>
      </c>
      <c r="AA2466">
        <v>620</v>
      </c>
      <c r="AB2466">
        <v>21115</v>
      </c>
      <c r="AC2466" t="s">
        <v>46</v>
      </c>
    </row>
    <row r="2467" spans="1:29" x14ac:dyDescent="0.3">
      <c r="A2467" s="1" t="s">
        <v>47</v>
      </c>
      <c r="B2467" t="s">
        <v>176</v>
      </c>
      <c r="C2467" t="s">
        <v>1660</v>
      </c>
      <c r="D2467" t="s">
        <v>185</v>
      </c>
      <c r="E2467">
        <v>3</v>
      </c>
      <c r="F2467" t="s">
        <v>51</v>
      </c>
      <c r="G2467" t="s">
        <v>237</v>
      </c>
      <c r="H2467" t="s">
        <v>79</v>
      </c>
      <c r="I2467" t="s">
        <v>1501</v>
      </c>
      <c r="J2467" t="s">
        <v>1143</v>
      </c>
      <c r="K2467" t="s">
        <v>6708</v>
      </c>
      <c r="L2467" t="s">
        <v>6709</v>
      </c>
      <c r="M2467" t="s">
        <v>214</v>
      </c>
      <c r="N2467" t="s">
        <v>58</v>
      </c>
      <c r="O2467">
        <v>15101</v>
      </c>
      <c r="P2467">
        <v>17403</v>
      </c>
      <c r="Q2467" t="s">
        <v>41</v>
      </c>
      <c r="R2467">
        <v>896</v>
      </c>
      <c r="S2467" s="2">
        <v>44375</v>
      </c>
      <c r="T2467" t="s">
        <v>42</v>
      </c>
      <c r="U2467">
        <v>0</v>
      </c>
      <c r="V2467" t="s">
        <v>85</v>
      </c>
      <c r="W2467">
        <v>668</v>
      </c>
      <c r="X2467" t="s">
        <v>44</v>
      </c>
      <c r="Y2467" t="s">
        <v>61</v>
      </c>
      <c r="Z2467">
        <v>1985</v>
      </c>
      <c r="AA2467">
        <v>764</v>
      </c>
      <c r="AB2467">
        <v>15685</v>
      </c>
      <c r="AC2467" t="s">
        <v>46</v>
      </c>
    </row>
    <row r="2468" spans="1:29" x14ac:dyDescent="0.3">
      <c r="A2468" s="1" t="s">
        <v>29</v>
      </c>
      <c r="B2468" t="s">
        <v>96</v>
      </c>
      <c r="C2468" t="s">
        <v>2575</v>
      </c>
      <c r="D2468" t="s">
        <v>138</v>
      </c>
      <c r="E2468">
        <v>8</v>
      </c>
      <c r="F2468" t="s">
        <v>129</v>
      </c>
      <c r="G2468" t="s">
        <v>574</v>
      </c>
      <c r="H2468" t="s">
        <v>35</v>
      </c>
      <c r="I2468" t="s">
        <v>1608</v>
      </c>
      <c r="J2468" t="s">
        <v>6710</v>
      </c>
      <c r="K2468" t="s">
        <v>6711</v>
      </c>
      <c r="L2468" t="s">
        <v>6712</v>
      </c>
      <c r="M2468" t="s">
        <v>818</v>
      </c>
      <c r="N2468" t="s">
        <v>58</v>
      </c>
      <c r="O2468">
        <v>17417</v>
      </c>
      <c r="P2468">
        <v>21380</v>
      </c>
      <c r="Q2468" t="s">
        <v>95</v>
      </c>
      <c r="R2468">
        <v>577</v>
      </c>
      <c r="S2468" s="2">
        <v>44940</v>
      </c>
      <c r="T2468" s="2">
        <v>44963</v>
      </c>
      <c r="U2468">
        <v>0</v>
      </c>
      <c r="V2468" t="s">
        <v>43</v>
      </c>
      <c r="W2468">
        <v>525</v>
      </c>
      <c r="X2468" t="s">
        <v>60</v>
      </c>
      <c r="Y2468" t="s">
        <v>61</v>
      </c>
      <c r="Z2468">
        <v>1017</v>
      </c>
      <c r="AA2468">
        <v>304</v>
      </c>
      <c r="AB2468">
        <v>17857</v>
      </c>
      <c r="AC2468" t="s">
        <v>73</v>
      </c>
    </row>
    <row r="2469" spans="1:29" x14ac:dyDescent="0.3">
      <c r="A2469" s="1" t="s">
        <v>47</v>
      </c>
      <c r="B2469" t="s">
        <v>136</v>
      </c>
      <c r="C2469" t="s">
        <v>137</v>
      </c>
      <c r="D2469" t="s">
        <v>257</v>
      </c>
      <c r="E2469">
        <v>5</v>
      </c>
      <c r="F2469" t="s">
        <v>77</v>
      </c>
      <c r="G2469" t="s">
        <v>202</v>
      </c>
      <c r="H2469" t="s">
        <v>35</v>
      </c>
      <c r="I2469" t="s">
        <v>244</v>
      </c>
      <c r="J2469" t="s">
        <v>123</v>
      </c>
      <c r="K2469" t="s">
        <v>6713</v>
      </c>
      <c r="L2469" t="s">
        <v>6714</v>
      </c>
      <c r="M2469" t="s">
        <v>1847</v>
      </c>
      <c r="N2469" t="s">
        <v>94</v>
      </c>
      <c r="O2469">
        <v>20744</v>
      </c>
      <c r="P2469">
        <v>23052</v>
      </c>
      <c r="Q2469" t="s">
        <v>59</v>
      </c>
      <c r="R2469">
        <v>395</v>
      </c>
      <c r="S2469" s="2">
        <v>45033</v>
      </c>
      <c r="T2469" t="s">
        <v>42</v>
      </c>
      <c r="U2469">
        <v>11351</v>
      </c>
      <c r="V2469" t="s">
        <v>43</v>
      </c>
      <c r="W2469">
        <v>469</v>
      </c>
      <c r="X2469" t="s">
        <v>44</v>
      </c>
      <c r="Y2469" t="s">
        <v>45</v>
      </c>
      <c r="Z2469">
        <v>0</v>
      </c>
      <c r="AA2469">
        <v>156</v>
      </c>
      <c r="AB2469">
        <v>21678</v>
      </c>
      <c r="AC2469" t="s">
        <v>107</v>
      </c>
    </row>
    <row r="2470" spans="1:29" x14ac:dyDescent="0.3">
      <c r="A2470" s="1" t="s">
        <v>29</v>
      </c>
      <c r="B2470" t="s">
        <v>62</v>
      </c>
      <c r="C2470" t="s">
        <v>1821</v>
      </c>
      <c r="D2470" t="s">
        <v>201</v>
      </c>
      <c r="E2470">
        <v>8</v>
      </c>
      <c r="F2470" t="s">
        <v>129</v>
      </c>
      <c r="G2470" t="s">
        <v>163</v>
      </c>
      <c r="H2470" t="s">
        <v>35</v>
      </c>
      <c r="I2470" t="s">
        <v>1480</v>
      </c>
      <c r="J2470" t="s">
        <v>530</v>
      </c>
      <c r="K2470" t="s">
        <v>6715</v>
      </c>
      <c r="L2470" t="s">
        <v>6716</v>
      </c>
      <c r="M2470" t="s">
        <v>505</v>
      </c>
      <c r="N2470" t="s">
        <v>58</v>
      </c>
      <c r="O2470">
        <v>24093</v>
      </c>
      <c r="P2470">
        <v>27348</v>
      </c>
      <c r="Q2470" t="s">
        <v>59</v>
      </c>
      <c r="R2470">
        <v>70</v>
      </c>
      <c r="S2470" s="2">
        <v>44336</v>
      </c>
      <c r="T2470" t="s">
        <v>42</v>
      </c>
      <c r="U2470">
        <v>45367</v>
      </c>
      <c r="V2470" t="s">
        <v>43</v>
      </c>
      <c r="W2470">
        <v>828</v>
      </c>
      <c r="X2470" t="s">
        <v>44</v>
      </c>
      <c r="Y2470" t="s">
        <v>45</v>
      </c>
      <c r="Z2470">
        <v>3558</v>
      </c>
      <c r="AA2470">
        <v>359</v>
      </c>
      <c r="AB2470">
        <v>25265</v>
      </c>
      <c r="AC2470" t="s">
        <v>46</v>
      </c>
    </row>
    <row r="2471" spans="1:29" x14ac:dyDescent="0.3">
      <c r="A2471" s="1" t="s">
        <v>29</v>
      </c>
      <c r="B2471" t="s">
        <v>96</v>
      </c>
      <c r="C2471" t="s">
        <v>1523</v>
      </c>
      <c r="D2471" t="s">
        <v>201</v>
      </c>
      <c r="E2471">
        <v>1</v>
      </c>
      <c r="F2471" t="s">
        <v>51</v>
      </c>
      <c r="G2471" t="s">
        <v>1069</v>
      </c>
      <c r="H2471" t="s">
        <v>35</v>
      </c>
      <c r="I2471" t="s">
        <v>490</v>
      </c>
      <c r="J2471" t="s">
        <v>1892</v>
      </c>
      <c r="K2471" t="s">
        <v>6717</v>
      </c>
      <c r="L2471" t="s">
        <v>5453</v>
      </c>
      <c r="M2471" t="s">
        <v>777</v>
      </c>
      <c r="N2471" t="s">
        <v>84</v>
      </c>
      <c r="O2471">
        <v>19060</v>
      </c>
      <c r="P2471">
        <v>21125</v>
      </c>
      <c r="Q2471" t="s">
        <v>59</v>
      </c>
      <c r="R2471">
        <v>140</v>
      </c>
      <c r="S2471" s="2">
        <v>45047</v>
      </c>
      <c r="T2471" s="2">
        <v>45067</v>
      </c>
      <c r="U2471">
        <v>42303</v>
      </c>
      <c r="V2471" t="s">
        <v>106</v>
      </c>
      <c r="W2471">
        <v>466</v>
      </c>
      <c r="X2471" t="s">
        <v>60</v>
      </c>
      <c r="Y2471" t="s">
        <v>61</v>
      </c>
      <c r="Z2471">
        <v>0</v>
      </c>
      <c r="AA2471">
        <v>768</v>
      </c>
      <c r="AB2471">
        <v>20720</v>
      </c>
      <c r="AC2471" t="s">
        <v>73</v>
      </c>
    </row>
    <row r="2472" spans="1:29" x14ac:dyDescent="0.3">
      <c r="A2472" s="1" t="s">
        <v>47</v>
      </c>
      <c r="B2472" t="s">
        <v>48</v>
      </c>
      <c r="C2472" t="s">
        <v>551</v>
      </c>
      <c r="D2472" t="s">
        <v>178</v>
      </c>
      <c r="E2472">
        <v>5</v>
      </c>
      <c r="F2472" t="s">
        <v>120</v>
      </c>
      <c r="G2472" t="s">
        <v>820</v>
      </c>
      <c r="H2472" t="s">
        <v>35</v>
      </c>
      <c r="I2472" t="s">
        <v>2250</v>
      </c>
      <c r="J2472" t="s">
        <v>1390</v>
      </c>
      <c r="K2472">
        <v>7547721972</v>
      </c>
      <c r="L2472" t="s">
        <v>6718</v>
      </c>
      <c r="M2472" t="s">
        <v>385</v>
      </c>
      <c r="N2472" t="s">
        <v>40</v>
      </c>
      <c r="O2472">
        <v>10808</v>
      </c>
      <c r="P2472">
        <v>14532</v>
      </c>
      <c r="Q2472" t="s">
        <v>41</v>
      </c>
      <c r="R2472">
        <v>251</v>
      </c>
      <c r="S2472" s="2">
        <v>44527</v>
      </c>
      <c r="T2472" s="2">
        <v>44544</v>
      </c>
      <c r="U2472">
        <v>0</v>
      </c>
      <c r="V2472" t="s">
        <v>71</v>
      </c>
      <c r="W2472">
        <v>822</v>
      </c>
      <c r="X2472" t="s">
        <v>60</v>
      </c>
      <c r="Y2472" t="s">
        <v>61</v>
      </c>
      <c r="Z2472">
        <v>0</v>
      </c>
      <c r="AA2472">
        <v>270</v>
      </c>
      <c r="AB2472">
        <v>14408</v>
      </c>
      <c r="AC2472" t="s">
        <v>107</v>
      </c>
    </row>
    <row r="2473" spans="1:29" x14ac:dyDescent="0.3">
      <c r="A2473" s="1" t="s">
        <v>47</v>
      </c>
      <c r="B2473" t="s">
        <v>161</v>
      </c>
      <c r="C2473" t="s">
        <v>317</v>
      </c>
      <c r="D2473" t="s">
        <v>387</v>
      </c>
      <c r="E2473">
        <v>9</v>
      </c>
      <c r="F2473" t="s">
        <v>33</v>
      </c>
      <c r="G2473" t="s">
        <v>111</v>
      </c>
      <c r="H2473" t="s">
        <v>35</v>
      </c>
      <c r="I2473" t="s">
        <v>6719</v>
      </c>
      <c r="J2473" t="s">
        <v>878</v>
      </c>
      <c r="K2473" t="s">
        <v>6720</v>
      </c>
      <c r="L2473" t="s">
        <v>6721</v>
      </c>
      <c r="M2473" t="s">
        <v>192</v>
      </c>
      <c r="N2473" t="s">
        <v>84</v>
      </c>
      <c r="O2473">
        <v>14151</v>
      </c>
      <c r="P2473">
        <v>17721</v>
      </c>
      <c r="Q2473" t="s">
        <v>59</v>
      </c>
      <c r="R2473">
        <v>944</v>
      </c>
      <c r="S2473" s="2">
        <v>44601</v>
      </c>
      <c r="T2473" s="2">
        <v>44609</v>
      </c>
      <c r="U2473">
        <v>40747</v>
      </c>
      <c r="V2473" t="s">
        <v>43</v>
      </c>
      <c r="W2473">
        <v>638</v>
      </c>
      <c r="X2473" t="s">
        <v>60</v>
      </c>
      <c r="Y2473" t="s">
        <v>61</v>
      </c>
      <c r="Z2473">
        <v>0</v>
      </c>
      <c r="AA2473">
        <v>683</v>
      </c>
      <c r="AB2473">
        <v>16691</v>
      </c>
      <c r="AC2473" t="s">
        <v>107</v>
      </c>
    </row>
    <row r="2474" spans="1:29" x14ac:dyDescent="0.3">
      <c r="A2474" s="1" t="s">
        <v>29</v>
      </c>
      <c r="B2474" t="s">
        <v>30</v>
      </c>
      <c r="C2474" t="s">
        <v>1047</v>
      </c>
      <c r="D2474" t="s">
        <v>32</v>
      </c>
      <c r="E2474">
        <v>8</v>
      </c>
      <c r="F2474" t="s">
        <v>77</v>
      </c>
      <c r="G2474" t="s">
        <v>501</v>
      </c>
      <c r="H2474" t="s">
        <v>79</v>
      </c>
      <c r="I2474" t="s">
        <v>1210</v>
      </c>
      <c r="J2474" t="s">
        <v>706</v>
      </c>
      <c r="K2474" t="s">
        <v>6722</v>
      </c>
      <c r="L2474" t="s">
        <v>6723</v>
      </c>
      <c r="M2474" t="s">
        <v>1039</v>
      </c>
      <c r="N2474" t="s">
        <v>94</v>
      </c>
      <c r="O2474">
        <v>25030</v>
      </c>
      <c r="P2474">
        <v>27384</v>
      </c>
      <c r="Q2474" t="s">
        <v>95</v>
      </c>
      <c r="R2474">
        <v>262</v>
      </c>
      <c r="S2474" s="2">
        <v>45030</v>
      </c>
      <c r="T2474" s="2">
        <v>45059</v>
      </c>
      <c r="U2474">
        <v>0</v>
      </c>
      <c r="V2474" t="s">
        <v>106</v>
      </c>
      <c r="W2474">
        <v>673</v>
      </c>
      <c r="X2474" t="s">
        <v>60</v>
      </c>
      <c r="Y2474" t="s">
        <v>72</v>
      </c>
      <c r="Z2474">
        <v>0</v>
      </c>
      <c r="AA2474">
        <v>47</v>
      </c>
      <c r="AB2474">
        <v>26440</v>
      </c>
      <c r="AC2474" t="s">
        <v>107</v>
      </c>
    </row>
    <row r="2475" spans="1:29" x14ac:dyDescent="0.3">
      <c r="A2475" s="1" t="s">
        <v>29</v>
      </c>
      <c r="B2475" t="s">
        <v>96</v>
      </c>
      <c r="C2475" t="s">
        <v>1194</v>
      </c>
      <c r="D2475" t="s">
        <v>155</v>
      </c>
      <c r="E2475">
        <v>3</v>
      </c>
      <c r="F2475" t="s">
        <v>271</v>
      </c>
      <c r="G2475" t="s">
        <v>689</v>
      </c>
      <c r="H2475" t="s">
        <v>79</v>
      </c>
      <c r="I2475" t="s">
        <v>1541</v>
      </c>
      <c r="J2475" t="s">
        <v>3401</v>
      </c>
      <c r="K2475" t="s">
        <v>6724</v>
      </c>
      <c r="L2475" t="s">
        <v>6725</v>
      </c>
      <c r="M2475" t="s">
        <v>199</v>
      </c>
      <c r="N2475" t="s">
        <v>40</v>
      </c>
      <c r="O2475">
        <v>17205</v>
      </c>
      <c r="P2475">
        <v>20963</v>
      </c>
      <c r="Q2475" t="s">
        <v>95</v>
      </c>
      <c r="R2475">
        <v>463</v>
      </c>
      <c r="S2475" s="2">
        <v>45177</v>
      </c>
      <c r="T2475" t="s">
        <v>42</v>
      </c>
      <c r="U2475">
        <v>0</v>
      </c>
      <c r="V2475" t="s">
        <v>71</v>
      </c>
      <c r="W2475">
        <v>801</v>
      </c>
      <c r="X2475" t="s">
        <v>44</v>
      </c>
      <c r="Y2475" t="s">
        <v>61</v>
      </c>
      <c r="Z2475">
        <v>0</v>
      </c>
      <c r="AA2475">
        <v>660</v>
      </c>
      <c r="AB2475">
        <v>20584</v>
      </c>
      <c r="AC2475" t="s">
        <v>73</v>
      </c>
    </row>
    <row r="2476" spans="1:29" x14ac:dyDescent="0.3">
      <c r="A2476" s="1" t="s">
        <v>47</v>
      </c>
      <c r="B2476" t="s">
        <v>161</v>
      </c>
      <c r="C2476" t="s">
        <v>782</v>
      </c>
      <c r="D2476" t="s">
        <v>98</v>
      </c>
      <c r="E2476">
        <v>1</v>
      </c>
      <c r="F2476" t="s">
        <v>64</v>
      </c>
      <c r="G2476" t="s">
        <v>65</v>
      </c>
      <c r="H2476" t="s">
        <v>35</v>
      </c>
      <c r="I2476" t="s">
        <v>1656</v>
      </c>
      <c r="J2476" t="s">
        <v>3049</v>
      </c>
      <c r="K2476" t="s">
        <v>6726</v>
      </c>
      <c r="L2476" t="s">
        <v>6727</v>
      </c>
      <c r="M2476" t="s">
        <v>192</v>
      </c>
      <c r="N2476" t="s">
        <v>58</v>
      </c>
      <c r="O2476">
        <v>11244</v>
      </c>
      <c r="P2476">
        <v>16045</v>
      </c>
      <c r="Q2476" t="s">
        <v>59</v>
      </c>
      <c r="R2476">
        <v>633</v>
      </c>
      <c r="S2476" s="2">
        <v>44362</v>
      </c>
      <c r="T2476" t="s">
        <v>42</v>
      </c>
      <c r="U2476">
        <v>9962</v>
      </c>
      <c r="V2476" t="s">
        <v>106</v>
      </c>
      <c r="W2476">
        <v>402</v>
      </c>
      <c r="X2476" t="s">
        <v>44</v>
      </c>
      <c r="Y2476" t="s">
        <v>72</v>
      </c>
      <c r="Z2476">
        <v>3541</v>
      </c>
      <c r="AA2476">
        <v>808</v>
      </c>
      <c r="AB2476">
        <v>11259</v>
      </c>
      <c r="AC2476" t="s">
        <v>46</v>
      </c>
    </row>
    <row r="2477" spans="1:29" x14ac:dyDescent="0.3">
      <c r="A2477" s="1" t="s">
        <v>29</v>
      </c>
      <c r="B2477" t="s">
        <v>74</v>
      </c>
      <c r="C2477" t="s">
        <v>903</v>
      </c>
      <c r="D2477" t="s">
        <v>185</v>
      </c>
      <c r="E2477">
        <v>5</v>
      </c>
      <c r="F2477" t="s">
        <v>51</v>
      </c>
      <c r="G2477" t="s">
        <v>52</v>
      </c>
      <c r="H2477" t="s">
        <v>79</v>
      </c>
      <c r="I2477" t="s">
        <v>668</v>
      </c>
      <c r="J2477" t="s">
        <v>1143</v>
      </c>
      <c r="K2477" t="s">
        <v>6728</v>
      </c>
      <c r="L2477" t="s">
        <v>6729</v>
      </c>
      <c r="M2477" t="s">
        <v>2176</v>
      </c>
      <c r="N2477" t="s">
        <v>40</v>
      </c>
      <c r="O2477">
        <v>3754</v>
      </c>
      <c r="P2477">
        <v>8651</v>
      </c>
      <c r="Q2477" t="s">
        <v>59</v>
      </c>
      <c r="R2477">
        <v>180</v>
      </c>
      <c r="S2477" s="2">
        <v>44671</v>
      </c>
      <c r="T2477" t="s">
        <v>42</v>
      </c>
      <c r="U2477">
        <v>47913</v>
      </c>
      <c r="V2477" t="s">
        <v>71</v>
      </c>
      <c r="W2477">
        <v>464</v>
      </c>
      <c r="X2477" t="s">
        <v>44</v>
      </c>
      <c r="Y2477" t="s">
        <v>72</v>
      </c>
      <c r="Z2477">
        <v>0</v>
      </c>
      <c r="AA2477">
        <v>221</v>
      </c>
      <c r="AB2477">
        <v>5022</v>
      </c>
      <c r="AC2477" t="s">
        <v>46</v>
      </c>
    </row>
    <row r="2478" spans="1:29" x14ac:dyDescent="0.3">
      <c r="A2478" s="1" t="s">
        <v>47</v>
      </c>
      <c r="B2478" t="s">
        <v>234</v>
      </c>
      <c r="C2478" t="s">
        <v>480</v>
      </c>
      <c r="D2478" t="s">
        <v>138</v>
      </c>
      <c r="E2478">
        <v>8</v>
      </c>
      <c r="F2478" t="s">
        <v>33</v>
      </c>
      <c r="G2478" t="s">
        <v>179</v>
      </c>
      <c r="H2478" t="s">
        <v>35</v>
      </c>
      <c r="I2478" t="s">
        <v>565</v>
      </c>
      <c r="J2478" t="s">
        <v>2383</v>
      </c>
      <c r="K2478" t="s">
        <v>6730</v>
      </c>
      <c r="L2478" t="s">
        <v>6731</v>
      </c>
      <c r="M2478" t="s">
        <v>2756</v>
      </c>
      <c r="N2478" t="s">
        <v>58</v>
      </c>
      <c r="O2478">
        <v>9143</v>
      </c>
      <c r="P2478">
        <v>11336</v>
      </c>
      <c r="Q2478" t="s">
        <v>41</v>
      </c>
      <c r="R2478">
        <v>322</v>
      </c>
      <c r="S2478" s="2">
        <v>44958</v>
      </c>
      <c r="T2478" s="2">
        <v>44974</v>
      </c>
      <c r="U2478">
        <v>0</v>
      </c>
      <c r="V2478" t="s">
        <v>43</v>
      </c>
      <c r="W2478">
        <v>490</v>
      </c>
      <c r="X2478" t="s">
        <v>60</v>
      </c>
      <c r="Y2478" t="s">
        <v>61</v>
      </c>
      <c r="Z2478">
        <v>4882</v>
      </c>
      <c r="AA2478">
        <v>19</v>
      </c>
      <c r="AB2478">
        <v>9691</v>
      </c>
      <c r="AC2478" t="s">
        <v>107</v>
      </c>
    </row>
    <row r="2479" spans="1:29" x14ac:dyDescent="0.3">
      <c r="A2479" s="1" t="s">
        <v>47</v>
      </c>
      <c r="B2479" t="s">
        <v>136</v>
      </c>
      <c r="C2479" t="s">
        <v>200</v>
      </c>
      <c r="D2479" t="s">
        <v>236</v>
      </c>
      <c r="E2479">
        <v>8</v>
      </c>
      <c r="F2479" t="s">
        <v>99</v>
      </c>
      <c r="G2479" t="s">
        <v>950</v>
      </c>
      <c r="H2479" t="s">
        <v>35</v>
      </c>
      <c r="I2479" t="s">
        <v>1210</v>
      </c>
      <c r="J2479" t="s">
        <v>784</v>
      </c>
      <c r="K2479" t="s">
        <v>6732</v>
      </c>
      <c r="L2479" t="s">
        <v>6733</v>
      </c>
      <c r="M2479" t="s">
        <v>527</v>
      </c>
      <c r="N2479" t="s">
        <v>40</v>
      </c>
      <c r="O2479">
        <v>29553</v>
      </c>
      <c r="P2479">
        <v>31557</v>
      </c>
      <c r="Q2479" t="s">
        <v>41</v>
      </c>
      <c r="R2479">
        <v>375</v>
      </c>
      <c r="S2479" s="2">
        <v>45030</v>
      </c>
      <c r="T2479" t="s">
        <v>42</v>
      </c>
      <c r="U2479">
        <v>0</v>
      </c>
      <c r="V2479" t="s">
        <v>106</v>
      </c>
      <c r="W2479">
        <v>836</v>
      </c>
      <c r="X2479" t="s">
        <v>44</v>
      </c>
      <c r="Y2479" t="s">
        <v>45</v>
      </c>
      <c r="Z2479">
        <v>0</v>
      </c>
      <c r="AA2479">
        <v>74</v>
      </c>
      <c r="AB2479">
        <v>31097</v>
      </c>
      <c r="AC2479" t="s">
        <v>73</v>
      </c>
    </row>
    <row r="2480" spans="1:29" x14ac:dyDescent="0.3">
      <c r="A2480" s="1" t="s">
        <v>29</v>
      </c>
      <c r="B2480" t="s">
        <v>393</v>
      </c>
      <c r="C2480" t="s">
        <v>609</v>
      </c>
      <c r="D2480" t="s">
        <v>98</v>
      </c>
      <c r="E2480">
        <v>7</v>
      </c>
      <c r="F2480" t="s">
        <v>221</v>
      </c>
      <c r="G2480" t="s">
        <v>222</v>
      </c>
      <c r="H2480" t="s">
        <v>79</v>
      </c>
      <c r="I2480" t="s">
        <v>434</v>
      </c>
      <c r="J2480" t="s">
        <v>5710</v>
      </c>
      <c r="K2480">
        <v>6969478271</v>
      </c>
      <c r="L2480" t="s">
        <v>6734</v>
      </c>
      <c r="M2480" t="s">
        <v>876</v>
      </c>
      <c r="N2480" t="s">
        <v>94</v>
      </c>
      <c r="O2480">
        <v>20357</v>
      </c>
      <c r="P2480">
        <v>22766</v>
      </c>
      <c r="Q2480" t="s">
        <v>95</v>
      </c>
      <c r="R2480">
        <v>759</v>
      </c>
      <c r="S2480" s="2">
        <v>44469</v>
      </c>
      <c r="T2480" t="s">
        <v>42</v>
      </c>
      <c r="U2480">
        <v>0</v>
      </c>
      <c r="V2480" t="s">
        <v>85</v>
      </c>
      <c r="W2480">
        <v>692</v>
      </c>
      <c r="X2480" t="s">
        <v>44</v>
      </c>
      <c r="Y2480" t="s">
        <v>72</v>
      </c>
      <c r="Z2480">
        <v>0</v>
      </c>
      <c r="AA2480">
        <v>105</v>
      </c>
      <c r="AB2480">
        <v>20988</v>
      </c>
      <c r="AC2480" t="s">
        <v>46</v>
      </c>
    </row>
    <row r="2481" spans="1:29" x14ac:dyDescent="0.3">
      <c r="A2481" s="1" t="s">
        <v>29</v>
      </c>
      <c r="B2481" t="s">
        <v>86</v>
      </c>
      <c r="C2481" t="s">
        <v>672</v>
      </c>
      <c r="D2481" t="s">
        <v>185</v>
      </c>
      <c r="E2481">
        <v>7</v>
      </c>
      <c r="F2481" t="s">
        <v>33</v>
      </c>
      <c r="G2481" t="s">
        <v>170</v>
      </c>
      <c r="H2481" t="s">
        <v>79</v>
      </c>
      <c r="I2481" t="s">
        <v>122</v>
      </c>
      <c r="J2481" t="s">
        <v>2581</v>
      </c>
      <c r="K2481" t="s">
        <v>6735</v>
      </c>
      <c r="L2481" t="s">
        <v>6736</v>
      </c>
      <c r="M2481" t="s">
        <v>1113</v>
      </c>
      <c r="N2481" t="s">
        <v>94</v>
      </c>
      <c r="O2481">
        <v>5402</v>
      </c>
      <c r="P2481">
        <v>8141</v>
      </c>
      <c r="Q2481" t="s">
        <v>41</v>
      </c>
      <c r="R2481">
        <v>513</v>
      </c>
      <c r="S2481" s="2">
        <v>44990</v>
      </c>
      <c r="T2481" s="2">
        <v>45018</v>
      </c>
      <c r="U2481">
        <v>0</v>
      </c>
      <c r="V2481" t="s">
        <v>106</v>
      </c>
      <c r="W2481">
        <v>601</v>
      </c>
      <c r="X2481" t="s">
        <v>60</v>
      </c>
      <c r="Y2481" t="s">
        <v>61</v>
      </c>
      <c r="Z2481">
        <v>0</v>
      </c>
      <c r="AA2481">
        <v>595</v>
      </c>
      <c r="AB2481">
        <v>7042</v>
      </c>
      <c r="AC2481" t="s">
        <v>107</v>
      </c>
    </row>
    <row r="2482" spans="1:29" x14ac:dyDescent="0.3">
      <c r="A2482" s="1" t="s">
        <v>29</v>
      </c>
      <c r="B2482" t="s">
        <v>96</v>
      </c>
      <c r="C2482" t="s">
        <v>2037</v>
      </c>
      <c r="D2482" t="s">
        <v>119</v>
      </c>
      <c r="E2482">
        <v>9</v>
      </c>
      <c r="F2482" t="s">
        <v>64</v>
      </c>
      <c r="G2482" t="s">
        <v>433</v>
      </c>
      <c r="H2482" t="s">
        <v>79</v>
      </c>
      <c r="I2482" t="s">
        <v>587</v>
      </c>
      <c r="J2482" t="s">
        <v>2383</v>
      </c>
      <c r="K2482" t="s">
        <v>6737</v>
      </c>
      <c r="L2482" t="s">
        <v>6738</v>
      </c>
      <c r="M2482" t="s">
        <v>199</v>
      </c>
      <c r="N2482" t="s">
        <v>58</v>
      </c>
      <c r="O2482">
        <v>8656</v>
      </c>
      <c r="P2482">
        <v>13163</v>
      </c>
      <c r="Q2482" t="s">
        <v>59</v>
      </c>
      <c r="R2482">
        <v>816</v>
      </c>
      <c r="S2482" s="2">
        <v>45147</v>
      </c>
      <c r="T2482" s="2">
        <v>45162</v>
      </c>
      <c r="U2482">
        <v>49761</v>
      </c>
      <c r="V2482" t="s">
        <v>85</v>
      </c>
      <c r="W2482">
        <v>667</v>
      </c>
      <c r="X2482" t="s">
        <v>60</v>
      </c>
      <c r="Y2482" t="s">
        <v>61</v>
      </c>
      <c r="Z2482">
        <v>2041</v>
      </c>
      <c r="AA2482">
        <v>721</v>
      </c>
      <c r="AB2482">
        <v>10979</v>
      </c>
      <c r="AC2482" t="s">
        <v>73</v>
      </c>
    </row>
    <row r="2483" spans="1:29" x14ac:dyDescent="0.3">
      <c r="A2483" s="1" t="s">
        <v>47</v>
      </c>
      <c r="B2483" t="s">
        <v>153</v>
      </c>
      <c r="C2483" t="s">
        <v>2678</v>
      </c>
      <c r="D2483" t="s">
        <v>387</v>
      </c>
      <c r="E2483">
        <v>1</v>
      </c>
      <c r="F2483" t="s">
        <v>271</v>
      </c>
      <c r="G2483" t="s">
        <v>272</v>
      </c>
      <c r="H2483" t="s">
        <v>79</v>
      </c>
      <c r="I2483" t="s">
        <v>1210</v>
      </c>
      <c r="J2483" t="s">
        <v>3017</v>
      </c>
      <c r="K2483">
        <v>8931773952</v>
      </c>
      <c r="L2483" t="s">
        <v>6739</v>
      </c>
      <c r="M2483" t="s">
        <v>540</v>
      </c>
      <c r="N2483" t="s">
        <v>84</v>
      </c>
      <c r="O2483">
        <v>5388</v>
      </c>
      <c r="P2483">
        <v>8041</v>
      </c>
      <c r="Q2483" t="s">
        <v>41</v>
      </c>
      <c r="R2483">
        <v>345</v>
      </c>
      <c r="S2483" s="2">
        <v>44791</v>
      </c>
      <c r="T2483" s="2">
        <v>44816</v>
      </c>
      <c r="U2483">
        <v>0</v>
      </c>
      <c r="V2483" t="s">
        <v>106</v>
      </c>
      <c r="W2483">
        <v>634</v>
      </c>
      <c r="X2483" t="s">
        <v>60</v>
      </c>
      <c r="Y2483" t="s">
        <v>72</v>
      </c>
      <c r="Z2483">
        <v>0</v>
      </c>
      <c r="AA2483">
        <v>839</v>
      </c>
      <c r="AB2483">
        <v>7292</v>
      </c>
      <c r="AC2483" t="s">
        <v>73</v>
      </c>
    </row>
    <row r="2484" spans="1:29" x14ac:dyDescent="0.3">
      <c r="A2484" s="1" t="s">
        <v>47</v>
      </c>
      <c r="B2484" t="s">
        <v>136</v>
      </c>
      <c r="C2484" t="s">
        <v>137</v>
      </c>
      <c r="D2484" t="s">
        <v>32</v>
      </c>
      <c r="E2484">
        <v>7</v>
      </c>
      <c r="F2484" t="s">
        <v>129</v>
      </c>
      <c r="G2484" t="s">
        <v>1528</v>
      </c>
      <c r="H2484" t="s">
        <v>79</v>
      </c>
      <c r="I2484" t="s">
        <v>6105</v>
      </c>
      <c r="J2484" t="s">
        <v>797</v>
      </c>
      <c r="K2484" t="s">
        <v>6740</v>
      </c>
      <c r="L2484" t="s">
        <v>6741</v>
      </c>
      <c r="M2484" t="s">
        <v>988</v>
      </c>
      <c r="N2484" t="s">
        <v>58</v>
      </c>
      <c r="O2484">
        <v>16096</v>
      </c>
      <c r="P2484">
        <v>20511</v>
      </c>
      <c r="Q2484" t="s">
        <v>41</v>
      </c>
      <c r="R2484">
        <v>625</v>
      </c>
      <c r="S2484" s="2">
        <v>44547</v>
      </c>
      <c r="T2484" t="s">
        <v>42</v>
      </c>
      <c r="U2484">
        <v>0</v>
      </c>
      <c r="V2484" t="s">
        <v>85</v>
      </c>
      <c r="W2484">
        <v>728</v>
      </c>
      <c r="X2484" t="s">
        <v>44</v>
      </c>
      <c r="Y2484" t="s">
        <v>72</v>
      </c>
      <c r="Z2484">
        <v>3768</v>
      </c>
      <c r="AA2484">
        <v>492</v>
      </c>
      <c r="AB2484">
        <v>17183</v>
      </c>
      <c r="AC2484" t="s">
        <v>73</v>
      </c>
    </row>
    <row r="2485" spans="1:29" x14ac:dyDescent="0.3">
      <c r="A2485" s="1" t="s">
        <v>47</v>
      </c>
      <c r="B2485" t="s">
        <v>161</v>
      </c>
      <c r="C2485" t="s">
        <v>734</v>
      </c>
      <c r="D2485" t="s">
        <v>128</v>
      </c>
      <c r="E2485">
        <v>3</v>
      </c>
      <c r="F2485" t="s">
        <v>51</v>
      </c>
      <c r="G2485" t="s">
        <v>291</v>
      </c>
      <c r="H2485" t="s">
        <v>35</v>
      </c>
      <c r="I2485" t="s">
        <v>906</v>
      </c>
      <c r="J2485" t="s">
        <v>2059</v>
      </c>
      <c r="K2485" t="s">
        <v>6742</v>
      </c>
      <c r="L2485" t="s">
        <v>6743</v>
      </c>
      <c r="M2485" t="s">
        <v>2032</v>
      </c>
      <c r="N2485" t="s">
        <v>58</v>
      </c>
      <c r="O2485">
        <v>13321</v>
      </c>
      <c r="P2485">
        <v>17821</v>
      </c>
      <c r="Q2485" t="s">
        <v>59</v>
      </c>
      <c r="R2485">
        <v>646</v>
      </c>
      <c r="S2485" s="2">
        <v>44564</v>
      </c>
      <c r="T2485" t="s">
        <v>42</v>
      </c>
      <c r="U2485">
        <v>36563</v>
      </c>
      <c r="V2485" t="s">
        <v>106</v>
      </c>
      <c r="W2485">
        <v>613</v>
      </c>
      <c r="X2485" t="s">
        <v>44</v>
      </c>
      <c r="Y2485" t="s">
        <v>45</v>
      </c>
      <c r="Z2485">
        <v>4898</v>
      </c>
      <c r="AA2485">
        <v>133</v>
      </c>
      <c r="AB2485">
        <v>16148</v>
      </c>
      <c r="AC2485" t="s">
        <v>46</v>
      </c>
    </row>
    <row r="2486" spans="1:29" x14ac:dyDescent="0.3">
      <c r="A2486" s="1" t="s">
        <v>47</v>
      </c>
      <c r="B2486" t="s">
        <v>592</v>
      </c>
      <c r="C2486" t="s">
        <v>3279</v>
      </c>
      <c r="D2486" t="s">
        <v>119</v>
      </c>
      <c r="E2486">
        <v>6</v>
      </c>
      <c r="F2486" t="s">
        <v>99</v>
      </c>
      <c r="G2486" t="s">
        <v>1638</v>
      </c>
      <c r="H2486" t="s">
        <v>79</v>
      </c>
      <c r="I2486" t="s">
        <v>2702</v>
      </c>
      <c r="J2486" t="s">
        <v>6165</v>
      </c>
      <c r="K2486" t="s">
        <v>6744</v>
      </c>
      <c r="L2486" t="s">
        <v>6745</v>
      </c>
      <c r="M2486" t="s">
        <v>3019</v>
      </c>
      <c r="N2486" t="s">
        <v>40</v>
      </c>
      <c r="O2486">
        <v>12889</v>
      </c>
      <c r="P2486">
        <v>15730</v>
      </c>
      <c r="Q2486" t="s">
        <v>95</v>
      </c>
      <c r="R2486">
        <v>480</v>
      </c>
      <c r="S2486" s="2">
        <v>45330</v>
      </c>
      <c r="T2486" t="s">
        <v>42</v>
      </c>
      <c r="U2486">
        <v>0</v>
      </c>
      <c r="V2486" t="s">
        <v>71</v>
      </c>
      <c r="W2486">
        <v>517</v>
      </c>
      <c r="X2486" t="s">
        <v>44</v>
      </c>
      <c r="Y2486" t="s">
        <v>72</v>
      </c>
      <c r="Z2486">
        <v>0</v>
      </c>
      <c r="AA2486">
        <v>409</v>
      </c>
      <c r="AB2486">
        <v>13309</v>
      </c>
      <c r="AC2486" t="s">
        <v>73</v>
      </c>
    </row>
    <row r="2487" spans="1:29" x14ac:dyDescent="0.3">
      <c r="A2487" s="1" t="s">
        <v>47</v>
      </c>
      <c r="B2487" t="s">
        <v>592</v>
      </c>
      <c r="C2487" t="s">
        <v>1129</v>
      </c>
      <c r="D2487" t="s">
        <v>110</v>
      </c>
      <c r="E2487">
        <v>2</v>
      </c>
      <c r="F2487" t="s">
        <v>271</v>
      </c>
      <c r="G2487" t="s">
        <v>689</v>
      </c>
      <c r="H2487" t="s">
        <v>79</v>
      </c>
      <c r="I2487" t="s">
        <v>1418</v>
      </c>
      <c r="J2487" t="s">
        <v>508</v>
      </c>
      <c r="K2487" t="s">
        <v>6746</v>
      </c>
      <c r="L2487" t="s">
        <v>6747</v>
      </c>
      <c r="M2487" t="s">
        <v>1151</v>
      </c>
      <c r="N2487" t="s">
        <v>84</v>
      </c>
      <c r="O2487">
        <v>16568</v>
      </c>
      <c r="P2487">
        <v>21465</v>
      </c>
      <c r="Q2487" t="s">
        <v>59</v>
      </c>
      <c r="R2487">
        <v>210</v>
      </c>
      <c r="S2487" s="2">
        <v>44534</v>
      </c>
      <c r="T2487" s="2">
        <v>44563</v>
      </c>
      <c r="U2487">
        <v>24411</v>
      </c>
      <c r="V2487" t="s">
        <v>71</v>
      </c>
      <c r="W2487">
        <v>425</v>
      </c>
      <c r="X2487" t="s">
        <v>60</v>
      </c>
      <c r="Y2487" t="s">
        <v>45</v>
      </c>
      <c r="Z2487">
        <v>0</v>
      </c>
      <c r="AA2487">
        <v>448</v>
      </c>
      <c r="AB2487">
        <v>17812</v>
      </c>
      <c r="AC2487" t="s">
        <v>73</v>
      </c>
    </row>
    <row r="2488" spans="1:29" x14ac:dyDescent="0.3">
      <c r="A2488" s="1" t="s">
        <v>47</v>
      </c>
      <c r="B2488" t="s">
        <v>176</v>
      </c>
      <c r="C2488" t="s">
        <v>2265</v>
      </c>
      <c r="D2488" t="s">
        <v>119</v>
      </c>
      <c r="E2488">
        <v>5</v>
      </c>
      <c r="F2488" t="s">
        <v>51</v>
      </c>
      <c r="G2488" t="s">
        <v>710</v>
      </c>
      <c r="H2488" t="s">
        <v>79</v>
      </c>
      <c r="I2488" t="s">
        <v>5537</v>
      </c>
      <c r="J2488" t="s">
        <v>1143</v>
      </c>
      <c r="K2488" t="s">
        <v>6748</v>
      </c>
      <c r="L2488" t="s">
        <v>6749</v>
      </c>
      <c r="M2488" t="s">
        <v>296</v>
      </c>
      <c r="N2488" t="s">
        <v>40</v>
      </c>
      <c r="O2488">
        <v>20995</v>
      </c>
      <c r="P2488">
        <v>23750</v>
      </c>
      <c r="Q2488" t="s">
        <v>95</v>
      </c>
      <c r="R2488">
        <v>182</v>
      </c>
      <c r="S2488" s="2">
        <v>44823</v>
      </c>
      <c r="T2488" s="2">
        <v>44825</v>
      </c>
      <c r="U2488">
        <v>0</v>
      </c>
      <c r="V2488" t="s">
        <v>106</v>
      </c>
      <c r="W2488">
        <v>404</v>
      </c>
      <c r="X2488" t="s">
        <v>60</v>
      </c>
      <c r="Y2488" t="s">
        <v>45</v>
      </c>
      <c r="Z2488">
        <v>0</v>
      </c>
      <c r="AA2488">
        <v>160</v>
      </c>
      <c r="AB2488">
        <v>22091</v>
      </c>
      <c r="AC2488" t="s">
        <v>73</v>
      </c>
    </row>
    <row r="2489" spans="1:29" x14ac:dyDescent="0.3">
      <c r="A2489" s="1" t="s">
        <v>29</v>
      </c>
      <c r="B2489" t="s">
        <v>393</v>
      </c>
      <c r="C2489" t="s">
        <v>1949</v>
      </c>
      <c r="D2489" t="s">
        <v>119</v>
      </c>
      <c r="E2489">
        <v>2</v>
      </c>
      <c r="F2489" t="s">
        <v>33</v>
      </c>
      <c r="G2489" t="s">
        <v>848</v>
      </c>
      <c r="H2489" t="s">
        <v>79</v>
      </c>
      <c r="I2489" t="s">
        <v>36</v>
      </c>
      <c r="J2489" t="s">
        <v>6750</v>
      </c>
      <c r="K2489" t="s">
        <v>6751</v>
      </c>
      <c r="L2489" t="s">
        <v>6752</v>
      </c>
      <c r="M2489" t="s">
        <v>603</v>
      </c>
      <c r="N2489" t="s">
        <v>58</v>
      </c>
      <c r="O2489">
        <v>20058</v>
      </c>
      <c r="P2489">
        <v>22826</v>
      </c>
      <c r="Q2489" t="s">
        <v>41</v>
      </c>
      <c r="R2489">
        <v>752</v>
      </c>
      <c r="S2489" s="2">
        <v>44451</v>
      </c>
      <c r="T2489" t="s">
        <v>42</v>
      </c>
      <c r="U2489">
        <v>0</v>
      </c>
      <c r="V2489" t="s">
        <v>85</v>
      </c>
      <c r="W2489">
        <v>657</v>
      </c>
      <c r="X2489" t="s">
        <v>44</v>
      </c>
      <c r="Y2489" t="s">
        <v>72</v>
      </c>
      <c r="Z2489">
        <v>3228</v>
      </c>
      <c r="AA2489">
        <v>110</v>
      </c>
      <c r="AB2489">
        <v>21784</v>
      </c>
      <c r="AC2489" t="s">
        <v>107</v>
      </c>
    </row>
    <row r="2490" spans="1:29" x14ac:dyDescent="0.3">
      <c r="A2490" s="1" t="s">
        <v>47</v>
      </c>
      <c r="B2490" t="s">
        <v>176</v>
      </c>
      <c r="C2490" t="s">
        <v>1666</v>
      </c>
      <c r="D2490" t="s">
        <v>201</v>
      </c>
      <c r="E2490">
        <v>1</v>
      </c>
      <c r="F2490" t="s">
        <v>129</v>
      </c>
      <c r="G2490" t="s">
        <v>944</v>
      </c>
      <c r="H2490" t="s">
        <v>35</v>
      </c>
      <c r="I2490" t="s">
        <v>621</v>
      </c>
      <c r="J2490" t="s">
        <v>3948</v>
      </c>
      <c r="K2490" t="s">
        <v>6753</v>
      </c>
      <c r="L2490" t="s">
        <v>6754</v>
      </c>
      <c r="M2490" t="s">
        <v>1637</v>
      </c>
      <c r="N2490" t="s">
        <v>84</v>
      </c>
      <c r="O2490">
        <v>3521</v>
      </c>
      <c r="P2490">
        <v>7788</v>
      </c>
      <c r="Q2490" t="s">
        <v>95</v>
      </c>
      <c r="R2490">
        <v>722</v>
      </c>
      <c r="S2490" s="2">
        <v>44401</v>
      </c>
      <c r="T2490" t="s">
        <v>42</v>
      </c>
      <c r="U2490">
        <v>0</v>
      </c>
      <c r="V2490" t="s">
        <v>71</v>
      </c>
      <c r="W2490">
        <v>573</v>
      </c>
      <c r="X2490" t="s">
        <v>44</v>
      </c>
      <c r="Y2490" t="s">
        <v>45</v>
      </c>
      <c r="Z2490">
        <v>0</v>
      </c>
      <c r="AA2490">
        <v>292</v>
      </c>
      <c r="AB2490">
        <v>4153</v>
      </c>
      <c r="AC2490" t="s">
        <v>107</v>
      </c>
    </row>
    <row r="2491" spans="1:29" x14ac:dyDescent="0.3">
      <c r="A2491" s="1" t="s">
        <v>47</v>
      </c>
      <c r="B2491" t="s">
        <v>108</v>
      </c>
      <c r="C2491" t="s">
        <v>270</v>
      </c>
      <c r="D2491" t="s">
        <v>178</v>
      </c>
      <c r="E2491">
        <v>6</v>
      </c>
      <c r="F2491" t="s">
        <v>64</v>
      </c>
      <c r="G2491" t="s">
        <v>802</v>
      </c>
      <c r="H2491" t="s">
        <v>79</v>
      </c>
      <c r="I2491" t="s">
        <v>921</v>
      </c>
      <c r="J2491" t="s">
        <v>3898</v>
      </c>
      <c r="K2491" t="s">
        <v>6755</v>
      </c>
      <c r="L2491" t="s">
        <v>6756</v>
      </c>
      <c r="M2491" t="s">
        <v>444</v>
      </c>
      <c r="N2491" t="s">
        <v>84</v>
      </c>
      <c r="O2491">
        <v>25874</v>
      </c>
      <c r="P2491">
        <v>29229</v>
      </c>
      <c r="Q2491" t="s">
        <v>59</v>
      </c>
      <c r="R2491">
        <v>844</v>
      </c>
      <c r="S2491" s="2">
        <v>44563</v>
      </c>
      <c r="T2491" s="2">
        <v>44572</v>
      </c>
      <c r="U2491">
        <v>33609</v>
      </c>
      <c r="V2491" t="s">
        <v>85</v>
      </c>
      <c r="W2491">
        <v>781</v>
      </c>
      <c r="X2491" t="s">
        <v>60</v>
      </c>
      <c r="Y2491" t="s">
        <v>61</v>
      </c>
      <c r="Z2491">
        <v>0</v>
      </c>
      <c r="AA2491">
        <v>869</v>
      </c>
      <c r="AB2491">
        <v>27899</v>
      </c>
      <c r="AC2491" t="s">
        <v>107</v>
      </c>
    </row>
    <row r="2492" spans="1:29" x14ac:dyDescent="0.3">
      <c r="A2492" s="1" t="s">
        <v>47</v>
      </c>
      <c r="B2492" t="s">
        <v>145</v>
      </c>
      <c r="C2492" t="s">
        <v>2354</v>
      </c>
      <c r="D2492" t="s">
        <v>257</v>
      </c>
      <c r="E2492">
        <v>2</v>
      </c>
      <c r="F2492" t="s">
        <v>64</v>
      </c>
      <c r="G2492" t="s">
        <v>802</v>
      </c>
      <c r="H2492" t="s">
        <v>35</v>
      </c>
      <c r="I2492" t="s">
        <v>188</v>
      </c>
      <c r="J2492" t="s">
        <v>6757</v>
      </c>
      <c r="K2492">
        <v>6313792493</v>
      </c>
      <c r="L2492" t="s">
        <v>6758</v>
      </c>
      <c r="M2492" t="s">
        <v>499</v>
      </c>
      <c r="N2492" t="s">
        <v>84</v>
      </c>
      <c r="O2492">
        <v>26219</v>
      </c>
      <c r="P2492">
        <v>30566</v>
      </c>
      <c r="Q2492" t="s">
        <v>95</v>
      </c>
      <c r="R2492">
        <v>791</v>
      </c>
      <c r="S2492" s="2">
        <v>44838</v>
      </c>
      <c r="T2492" t="s">
        <v>42</v>
      </c>
      <c r="U2492">
        <v>0</v>
      </c>
      <c r="V2492" t="s">
        <v>71</v>
      </c>
      <c r="W2492">
        <v>588</v>
      </c>
      <c r="X2492" t="s">
        <v>44</v>
      </c>
      <c r="Y2492" t="s">
        <v>61</v>
      </c>
      <c r="Z2492">
        <v>0</v>
      </c>
      <c r="AA2492">
        <v>66</v>
      </c>
      <c r="AB2492">
        <v>27788</v>
      </c>
      <c r="AC2492" t="s">
        <v>46</v>
      </c>
    </row>
    <row r="2493" spans="1:29" x14ac:dyDescent="0.3">
      <c r="A2493" s="1" t="s">
        <v>47</v>
      </c>
      <c r="B2493" t="s">
        <v>176</v>
      </c>
      <c r="C2493" t="s">
        <v>422</v>
      </c>
      <c r="D2493" t="s">
        <v>110</v>
      </c>
      <c r="E2493">
        <v>5</v>
      </c>
      <c r="F2493" t="s">
        <v>51</v>
      </c>
      <c r="G2493" t="s">
        <v>1069</v>
      </c>
      <c r="H2493" t="s">
        <v>35</v>
      </c>
      <c r="I2493" t="s">
        <v>1480</v>
      </c>
      <c r="J2493" t="s">
        <v>2513</v>
      </c>
      <c r="K2493" t="s">
        <v>6759</v>
      </c>
      <c r="L2493" t="s">
        <v>6760</v>
      </c>
      <c r="M2493" t="s">
        <v>887</v>
      </c>
      <c r="N2493" t="s">
        <v>84</v>
      </c>
      <c r="O2493">
        <v>23580</v>
      </c>
      <c r="P2493">
        <v>28369</v>
      </c>
      <c r="Q2493" t="s">
        <v>41</v>
      </c>
      <c r="R2493">
        <v>747</v>
      </c>
      <c r="S2493" s="2">
        <v>45184</v>
      </c>
      <c r="T2493" s="2">
        <v>45197</v>
      </c>
      <c r="U2493">
        <v>0</v>
      </c>
      <c r="V2493" t="s">
        <v>85</v>
      </c>
      <c r="W2493">
        <v>730</v>
      </c>
      <c r="X2493" t="s">
        <v>60</v>
      </c>
      <c r="Y2493" t="s">
        <v>61</v>
      </c>
      <c r="Z2493">
        <v>0</v>
      </c>
      <c r="AA2493">
        <v>755</v>
      </c>
      <c r="AB2493">
        <v>25275</v>
      </c>
      <c r="AC2493" t="s">
        <v>73</v>
      </c>
    </row>
    <row r="2494" spans="1:29" x14ac:dyDescent="0.3">
      <c r="A2494" s="1" t="s">
        <v>47</v>
      </c>
      <c r="B2494" t="s">
        <v>234</v>
      </c>
      <c r="C2494" t="s">
        <v>235</v>
      </c>
      <c r="D2494" t="s">
        <v>201</v>
      </c>
      <c r="E2494">
        <v>6</v>
      </c>
      <c r="F2494" t="s">
        <v>64</v>
      </c>
      <c r="G2494" t="s">
        <v>433</v>
      </c>
      <c r="H2494" t="s">
        <v>35</v>
      </c>
      <c r="I2494" t="s">
        <v>838</v>
      </c>
      <c r="J2494" t="s">
        <v>2341</v>
      </c>
      <c r="K2494" t="s">
        <v>6761</v>
      </c>
      <c r="L2494" t="s">
        <v>6762</v>
      </c>
      <c r="M2494" t="s">
        <v>2944</v>
      </c>
      <c r="N2494" t="s">
        <v>84</v>
      </c>
      <c r="O2494">
        <v>21962</v>
      </c>
      <c r="P2494">
        <v>24625</v>
      </c>
      <c r="Q2494" t="s">
        <v>59</v>
      </c>
      <c r="R2494">
        <v>579</v>
      </c>
      <c r="S2494" s="2">
        <v>44988</v>
      </c>
      <c r="T2494" s="2">
        <v>45017</v>
      </c>
      <c r="U2494">
        <v>38355</v>
      </c>
      <c r="V2494" t="s">
        <v>71</v>
      </c>
      <c r="W2494">
        <v>685</v>
      </c>
      <c r="X2494" t="s">
        <v>60</v>
      </c>
      <c r="Y2494" t="s">
        <v>61</v>
      </c>
      <c r="Z2494">
        <v>0</v>
      </c>
      <c r="AA2494">
        <v>133</v>
      </c>
      <c r="AB2494">
        <v>22841</v>
      </c>
      <c r="AC2494" t="s">
        <v>46</v>
      </c>
    </row>
    <row r="2495" spans="1:29" x14ac:dyDescent="0.3">
      <c r="A2495" s="1" t="s">
        <v>47</v>
      </c>
      <c r="B2495" t="s">
        <v>234</v>
      </c>
      <c r="C2495" t="s">
        <v>564</v>
      </c>
      <c r="D2495" t="s">
        <v>110</v>
      </c>
      <c r="E2495">
        <v>2</v>
      </c>
      <c r="F2495" t="s">
        <v>120</v>
      </c>
      <c r="G2495" t="s">
        <v>194</v>
      </c>
      <c r="H2495" t="s">
        <v>79</v>
      </c>
      <c r="I2495" t="s">
        <v>238</v>
      </c>
      <c r="J2495" t="s">
        <v>2204</v>
      </c>
      <c r="K2495" t="s">
        <v>6763</v>
      </c>
      <c r="L2495" t="s">
        <v>6764</v>
      </c>
      <c r="M2495" t="s">
        <v>2756</v>
      </c>
      <c r="N2495" t="s">
        <v>94</v>
      </c>
      <c r="O2495">
        <v>21531</v>
      </c>
      <c r="P2495">
        <v>23662</v>
      </c>
      <c r="Q2495" t="s">
        <v>41</v>
      </c>
      <c r="R2495">
        <v>574</v>
      </c>
      <c r="S2495" s="2">
        <v>44314</v>
      </c>
      <c r="T2495" s="2">
        <v>44320</v>
      </c>
      <c r="U2495">
        <v>0</v>
      </c>
      <c r="V2495" t="s">
        <v>43</v>
      </c>
      <c r="W2495">
        <v>590</v>
      </c>
      <c r="X2495" t="s">
        <v>60</v>
      </c>
      <c r="Y2495" t="s">
        <v>45</v>
      </c>
      <c r="Z2495">
        <v>0</v>
      </c>
      <c r="AA2495">
        <v>671</v>
      </c>
      <c r="AB2495">
        <v>21617</v>
      </c>
      <c r="AC2495" t="s">
        <v>107</v>
      </c>
    </row>
    <row r="2496" spans="1:29" x14ac:dyDescent="0.3">
      <c r="A2496" s="1" t="s">
        <v>47</v>
      </c>
      <c r="B2496" t="s">
        <v>48</v>
      </c>
      <c r="C2496" t="s">
        <v>2717</v>
      </c>
      <c r="D2496" t="s">
        <v>76</v>
      </c>
      <c r="E2496">
        <v>6</v>
      </c>
      <c r="F2496" t="s">
        <v>64</v>
      </c>
      <c r="G2496" t="s">
        <v>802</v>
      </c>
      <c r="H2496" t="s">
        <v>35</v>
      </c>
      <c r="I2496" t="s">
        <v>921</v>
      </c>
      <c r="J2496" t="s">
        <v>224</v>
      </c>
      <c r="K2496">
        <v>8511957009</v>
      </c>
      <c r="L2496" t="s">
        <v>6765</v>
      </c>
      <c r="M2496" t="s">
        <v>303</v>
      </c>
      <c r="N2496" t="s">
        <v>58</v>
      </c>
      <c r="O2496">
        <v>6957</v>
      </c>
      <c r="P2496">
        <v>9572</v>
      </c>
      <c r="Q2496" t="s">
        <v>95</v>
      </c>
      <c r="R2496">
        <v>259</v>
      </c>
      <c r="S2496" s="2">
        <v>44561</v>
      </c>
      <c r="T2496" t="s">
        <v>42</v>
      </c>
      <c r="U2496">
        <v>0</v>
      </c>
      <c r="V2496" t="s">
        <v>43</v>
      </c>
      <c r="W2496">
        <v>645</v>
      </c>
      <c r="X2496" t="s">
        <v>44</v>
      </c>
      <c r="Y2496" t="s">
        <v>45</v>
      </c>
      <c r="Z2496">
        <v>4187</v>
      </c>
      <c r="AA2496">
        <v>68</v>
      </c>
      <c r="AB2496">
        <v>8940</v>
      </c>
      <c r="AC2496" t="s">
        <v>46</v>
      </c>
    </row>
    <row r="2497" spans="1:29" x14ac:dyDescent="0.3">
      <c r="A2497" s="1" t="s">
        <v>47</v>
      </c>
      <c r="B2497" t="s">
        <v>153</v>
      </c>
      <c r="C2497" t="s">
        <v>4265</v>
      </c>
      <c r="D2497" t="s">
        <v>169</v>
      </c>
      <c r="E2497">
        <v>10</v>
      </c>
      <c r="F2497" t="s">
        <v>33</v>
      </c>
      <c r="G2497" t="s">
        <v>179</v>
      </c>
      <c r="H2497" t="s">
        <v>79</v>
      </c>
      <c r="I2497" t="s">
        <v>36</v>
      </c>
      <c r="J2497" t="s">
        <v>224</v>
      </c>
      <c r="K2497" t="s">
        <v>6766</v>
      </c>
      <c r="L2497" t="s">
        <v>6767</v>
      </c>
      <c r="M2497" t="s">
        <v>943</v>
      </c>
      <c r="N2497" t="s">
        <v>94</v>
      </c>
      <c r="O2497">
        <v>14601</v>
      </c>
      <c r="P2497">
        <v>16821</v>
      </c>
      <c r="Q2497" t="s">
        <v>95</v>
      </c>
      <c r="R2497">
        <v>700</v>
      </c>
      <c r="S2497" s="2">
        <v>45081</v>
      </c>
      <c r="T2497" t="s">
        <v>42</v>
      </c>
      <c r="U2497">
        <v>0</v>
      </c>
      <c r="V2497" t="s">
        <v>85</v>
      </c>
      <c r="W2497">
        <v>846</v>
      </c>
      <c r="X2497" t="s">
        <v>44</v>
      </c>
      <c r="Y2497" t="s">
        <v>45</v>
      </c>
      <c r="Z2497">
        <v>0</v>
      </c>
      <c r="AA2497">
        <v>75</v>
      </c>
      <c r="AB2497">
        <v>15827</v>
      </c>
      <c r="AC2497" t="s">
        <v>73</v>
      </c>
    </row>
    <row r="2498" spans="1:29" x14ac:dyDescent="0.3">
      <c r="A2498" s="1" t="s">
        <v>47</v>
      </c>
      <c r="B2498" t="s">
        <v>145</v>
      </c>
      <c r="C2498" t="s">
        <v>528</v>
      </c>
      <c r="D2498" t="s">
        <v>257</v>
      </c>
      <c r="E2498">
        <v>1</v>
      </c>
      <c r="F2498" t="s">
        <v>186</v>
      </c>
      <c r="G2498" t="s">
        <v>1504</v>
      </c>
      <c r="H2498" t="s">
        <v>79</v>
      </c>
      <c r="I2498" t="s">
        <v>2628</v>
      </c>
      <c r="J2498" t="s">
        <v>6768</v>
      </c>
      <c r="K2498" t="s">
        <v>6769</v>
      </c>
      <c r="L2498" t="s">
        <v>6770</v>
      </c>
      <c r="M2498" t="s">
        <v>152</v>
      </c>
      <c r="N2498" t="s">
        <v>84</v>
      </c>
      <c r="O2498">
        <v>28996</v>
      </c>
      <c r="P2498">
        <v>32801</v>
      </c>
      <c r="Q2498" t="s">
        <v>95</v>
      </c>
      <c r="R2498">
        <v>625</v>
      </c>
      <c r="S2498" s="2">
        <v>45218</v>
      </c>
      <c r="T2498" t="s">
        <v>42</v>
      </c>
      <c r="U2498">
        <v>0</v>
      </c>
      <c r="V2498" t="s">
        <v>85</v>
      </c>
      <c r="W2498">
        <v>806</v>
      </c>
      <c r="X2498" t="s">
        <v>44</v>
      </c>
      <c r="Y2498" t="s">
        <v>45</v>
      </c>
      <c r="Z2498">
        <v>0</v>
      </c>
      <c r="AA2498">
        <v>620</v>
      </c>
      <c r="AB2498">
        <v>29532</v>
      </c>
      <c r="AC2498" t="s">
        <v>73</v>
      </c>
    </row>
    <row r="2499" spans="1:29" x14ac:dyDescent="0.3">
      <c r="A2499" s="1" t="s">
        <v>29</v>
      </c>
      <c r="B2499" t="s">
        <v>363</v>
      </c>
      <c r="C2499" t="s">
        <v>364</v>
      </c>
      <c r="D2499" t="s">
        <v>32</v>
      </c>
      <c r="E2499">
        <v>2</v>
      </c>
      <c r="F2499" t="s">
        <v>120</v>
      </c>
      <c r="G2499" t="s">
        <v>586</v>
      </c>
      <c r="H2499" t="s">
        <v>35</v>
      </c>
      <c r="I2499" t="s">
        <v>803</v>
      </c>
      <c r="J2499" t="s">
        <v>5979</v>
      </c>
      <c r="K2499" t="s">
        <v>6771</v>
      </c>
      <c r="L2499" t="s">
        <v>6772</v>
      </c>
      <c r="M2499" t="s">
        <v>2729</v>
      </c>
      <c r="N2499" t="s">
        <v>40</v>
      </c>
      <c r="O2499">
        <v>3626</v>
      </c>
      <c r="P2499">
        <v>7048</v>
      </c>
      <c r="Q2499" t="s">
        <v>59</v>
      </c>
      <c r="R2499">
        <v>203</v>
      </c>
      <c r="S2499" s="2">
        <v>44367</v>
      </c>
      <c r="T2499" s="2">
        <v>44375</v>
      </c>
      <c r="U2499">
        <v>39536</v>
      </c>
      <c r="V2499" t="s">
        <v>43</v>
      </c>
      <c r="W2499">
        <v>565</v>
      </c>
      <c r="X2499" t="s">
        <v>60</v>
      </c>
      <c r="Y2499" t="s">
        <v>61</v>
      </c>
      <c r="Z2499">
        <v>0</v>
      </c>
      <c r="AA2499">
        <v>538</v>
      </c>
      <c r="AB2499">
        <v>4180</v>
      </c>
      <c r="AC2499" t="s">
        <v>107</v>
      </c>
    </row>
    <row r="2500" spans="1:29" x14ac:dyDescent="0.3">
      <c r="A2500" s="1" t="s">
        <v>47</v>
      </c>
      <c r="B2500" t="s">
        <v>108</v>
      </c>
      <c r="C2500" t="s">
        <v>439</v>
      </c>
      <c r="D2500" t="s">
        <v>201</v>
      </c>
      <c r="E2500">
        <v>1</v>
      </c>
      <c r="F2500" t="s">
        <v>120</v>
      </c>
      <c r="G2500" t="s">
        <v>820</v>
      </c>
      <c r="H2500" t="s">
        <v>79</v>
      </c>
      <c r="I2500" t="s">
        <v>53</v>
      </c>
      <c r="J2500" t="s">
        <v>524</v>
      </c>
      <c r="K2500" t="s">
        <v>6773</v>
      </c>
      <c r="L2500" t="s">
        <v>6774</v>
      </c>
      <c r="M2500" t="s">
        <v>1422</v>
      </c>
      <c r="N2500" t="s">
        <v>40</v>
      </c>
      <c r="O2500">
        <v>9595</v>
      </c>
      <c r="P2500">
        <v>13875</v>
      </c>
      <c r="Q2500" t="s">
        <v>95</v>
      </c>
      <c r="R2500">
        <v>976</v>
      </c>
      <c r="S2500" s="2">
        <v>45348</v>
      </c>
      <c r="T2500" s="2">
        <v>45368</v>
      </c>
      <c r="U2500">
        <v>0</v>
      </c>
      <c r="V2500" t="s">
        <v>43</v>
      </c>
      <c r="W2500">
        <v>611</v>
      </c>
      <c r="X2500" t="s">
        <v>60</v>
      </c>
      <c r="Y2500" t="s">
        <v>72</v>
      </c>
      <c r="Z2500">
        <v>0</v>
      </c>
      <c r="AA2500">
        <v>287</v>
      </c>
      <c r="AB2500">
        <v>10838</v>
      </c>
      <c r="AC2500" t="s">
        <v>46</v>
      </c>
    </row>
    <row r="2501" spans="1:29" x14ac:dyDescent="0.3">
      <c r="A2501" s="1" t="s">
        <v>47</v>
      </c>
      <c r="B2501" t="s">
        <v>176</v>
      </c>
      <c r="C2501" t="s">
        <v>4412</v>
      </c>
      <c r="D2501" t="s">
        <v>185</v>
      </c>
      <c r="E2501">
        <v>9</v>
      </c>
      <c r="F2501" t="s">
        <v>99</v>
      </c>
      <c r="G2501" t="s">
        <v>950</v>
      </c>
      <c r="H2501" t="s">
        <v>79</v>
      </c>
      <c r="I2501" t="s">
        <v>729</v>
      </c>
      <c r="J2501" t="s">
        <v>1462</v>
      </c>
      <c r="K2501" t="s">
        <v>6775</v>
      </c>
      <c r="L2501" t="s">
        <v>6776</v>
      </c>
      <c r="M2501" t="s">
        <v>296</v>
      </c>
      <c r="N2501" t="s">
        <v>84</v>
      </c>
      <c r="O2501">
        <v>8835</v>
      </c>
      <c r="P2501">
        <v>13345</v>
      </c>
      <c r="Q2501" t="s">
        <v>41</v>
      </c>
      <c r="R2501">
        <v>700</v>
      </c>
      <c r="S2501" s="2">
        <v>45230</v>
      </c>
      <c r="T2501" t="s">
        <v>42</v>
      </c>
      <c r="U2501">
        <v>0</v>
      </c>
      <c r="V2501" t="s">
        <v>71</v>
      </c>
      <c r="W2501">
        <v>487</v>
      </c>
      <c r="X2501" t="s">
        <v>44</v>
      </c>
      <c r="Y2501" t="s">
        <v>61</v>
      </c>
      <c r="Z2501">
        <v>0</v>
      </c>
      <c r="AA2501">
        <v>200</v>
      </c>
      <c r="AB2501">
        <v>10679</v>
      </c>
      <c r="AC2501" t="s">
        <v>73</v>
      </c>
    </row>
    <row r="2502" spans="1:29" x14ac:dyDescent="0.3">
      <c r="A2502" s="1" t="s">
        <v>47</v>
      </c>
      <c r="B2502" t="s">
        <v>234</v>
      </c>
      <c r="C2502" t="s">
        <v>2565</v>
      </c>
      <c r="D2502" t="s">
        <v>257</v>
      </c>
      <c r="E2502">
        <v>9</v>
      </c>
      <c r="F2502" t="s">
        <v>51</v>
      </c>
      <c r="G2502" t="s">
        <v>710</v>
      </c>
      <c r="H2502" t="s">
        <v>79</v>
      </c>
      <c r="I2502" t="s">
        <v>1156</v>
      </c>
      <c r="J2502" t="s">
        <v>2348</v>
      </c>
      <c r="K2502" t="s">
        <v>6777</v>
      </c>
      <c r="L2502" t="s">
        <v>6778</v>
      </c>
      <c r="M2502" t="s">
        <v>242</v>
      </c>
      <c r="N2502" t="s">
        <v>84</v>
      </c>
      <c r="O2502">
        <v>29855</v>
      </c>
      <c r="P2502">
        <v>33928</v>
      </c>
      <c r="Q2502" t="s">
        <v>59</v>
      </c>
      <c r="R2502">
        <v>96</v>
      </c>
      <c r="S2502" s="2">
        <v>44868</v>
      </c>
      <c r="T2502" s="2">
        <v>44896</v>
      </c>
      <c r="U2502">
        <v>28361</v>
      </c>
      <c r="V2502" t="s">
        <v>71</v>
      </c>
      <c r="W2502">
        <v>422</v>
      </c>
      <c r="X2502" t="s">
        <v>60</v>
      </c>
      <c r="Y2502" t="s">
        <v>72</v>
      </c>
      <c r="Z2502">
        <v>0</v>
      </c>
      <c r="AA2502">
        <v>277</v>
      </c>
      <c r="AB2502">
        <v>31587</v>
      </c>
      <c r="AC2502" t="s">
        <v>46</v>
      </c>
    </row>
    <row r="2503" spans="1:29" x14ac:dyDescent="0.3">
      <c r="A2503" s="1" t="s">
        <v>47</v>
      </c>
      <c r="B2503" t="s">
        <v>153</v>
      </c>
      <c r="C2503" t="s">
        <v>1936</v>
      </c>
      <c r="D2503" t="s">
        <v>178</v>
      </c>
      <c r="E2503">
        <v>5</v>
      </c>
      <c r="F2503" t="s">
        <v>221</v>
      </c>
      <c r="G2503" t="s">
        <v>222</v>
      </c>
      <c r="H2503" t="s">
        <v>79</v>
      </c>
      <c r="I2503" t="s">
        <v>2929</v>
      </c>
      <c r="J2503" t="s">
        <v>428</v>
      </c>
      <c r="K2503">
        <f>1-468-222-6219</f>
        <v>-6908</v>
      </c>
      <c r="L2503" t="s">
        <v>6779</v>
      </c>
      <c r="M2503" t="s">
        <v>160</v>
      </c>
      <c r="N2503" t="s">
        <v>84</v>
      </c>
      <c r="O2503">
        <v>7714</v>
      </c>
      <c r="P2503">
        <v>10899</v>
      </c>
      <c r="Q2503" t="s">
        <v>59</v>
      </c>
      <c r="R2503">
        <v>811</v>
      </c>
      <c r="S2503" s="2">
        <v>44425</v>
      </c>
      <c r="T2503" s="2">
        <v>44447</v>
      </c>
      <c r="U2503">
        <v>17696</v>
      </c>
      <c r="V2503" t="s">
        <v>106</v>
      </c>
      <c r="W2503">
        <v>751</v>
      </c>
      <c r="X2503" t="s">
        <v>60</v>
      </c>
      <c r="Y2503" t="s">
        <v>72</v>
      </c>
      <c r="Z2503">
        <v>0</v>
      </c>
      <c r="AA2503">
        <v>222</v>
      </c>
      <c r="AB2503">
        <v>10859</v>
      </c>
      <c r="AC2503" t="s">
        <v>107</v>
      </c>
    </row>
    <row r="2504" spans="1:29" x14ac:dyDescent="0.3">
      <c r="A2504" s="1" t="s">
        <v>47</v>
      </c>
      <c r="B2504" t="s">
        <v>145</v>
      </c>
      <c r="C2504" t="s">
        <v>3466</v>
      </c>
      <c r="D2504" t="s">
        <v>169</v>
      </c>
      <c r="E2504">
        <v>3</v>
      </c>
      <c r="F2504" t="s">
        <v>33</v>
      </c>
      <c r="G2504" t="s">
        <v>728</v>
      </c>
      <c r="H2504" t="s">
        <v>79</v>
      </c>
      <c r="I2504" t="s">
        <v>36</v>
      </c>
      <c r="J2504" t="s">
        <v>2001</v>
      </c>
      <c r="K2504" t="s">
        <v>6780</v>
      </c>
      <c r="L2504" t="s">
        <v>6781</v>
      </c>
      <c r="M2504" t="s">
        <v>533</v>
      </c>
      <c r="N2504" t="s">
        <v>40</v>
      </c>
      <c r="O2504">
        <v>17553</v>
      </c>
      <c r="P2504">
        <v>21124</v>
      </c>
      <c r="Q2504" t="s">
        <v>95</v>
      </c>
      <c r="R2504">
        <v>117</v>
      </c>
      <c r="S2504" s="2">
        <v>44564</v>
      </c>
      <c r="T2504" t="s">
        <v>42</v>
      </c>
      <c r="U2504">
        <v>0</v>
      </c>
      <c r="V2504" t="s">
        <v>43</v>
      </c>
      <c r="W2504">
        <v>456</v>
      </c>
      <c r="X2504" t="s">
        <v>44</v>
      </c>
      <c r="Y2504" t="s">
        <v>72</v>
      </c>
      <c r="Z2504">
        <v>0</v>
      </c>
      <c r="AA2504">
        <v>560</v>
      </c>
      <c r="AB2504">
        <v>18555</v>
      </c>
      <c r="AC2504" t="s">
        <v>73</v>
      </c>
    </row>
    <row r="2505" spans="1:29" x14ac:dyDescent="0.3">
      <c r="A2505" s="1" t="s">
        <v>47</v>
      </c>
      <c r="B2505" t="s">
        <v>234</v>
      </c>
      <c r="C2505" t="s">
        <v>3327</v>
      </c>
      <c r="D2505" t="s">
        <v>32</v>
      </c>
      <c r="E2505">
        <v>9</v>
      </c>
      <c r="F2505" t="s">
        <v>33</v>
      </c>
      <c r="G2505" t="s">
        <v>728</v>
      </c>
      <c r="H2505" t="s">
        <v>79</v>
      </c>
      <c r="I2505" t="s">
        <v>668</v>
      </c>
      <c r="J2505" t="s">
        <v>319</v>
      </c>
      <c r="K2505" t="s">
        <v>6782</v>
      </c>
      <c r="L2505" t="s">
        <v>6783</v>
      </c>
      <c r="M2505" t="s">
        <v>2192</v>
      </c>
      <c r="N2505" t="s">
        <v>58</v>
      </c>
      <c r="O2505">
        <v>23928</v>
      </c>
      <c r="P2505">
        <v>28486</v>
      </c>
      <c r="Q2505" t="s">
        <v>59</v>
      </c>
      <c r="R2505">
        <v>336</v>
      </c>
      <c r="S2505" s="2">
        <v>44392</v>
      </c>
      <c r="T2505" t="s">
        <v>42</v>
      </c>
      <c r="U2505">
        <v>13336</v>
      </c>
      <c r="V2505" t="s">
        <v>71</v>
      </c>
      <c r="W2505">
        <v>639</v>
      </c>
      <c r="X2505" t="s">
        <v>44</v>
      </c>
      <c r="Y2505" t="s">
        <v>45</v>
      </c>
      <c r="Z2505">
        <v>2163</v>
      </c>
      <c r="AA2505">
        <v>545</v>
      </c>
      <c r="AB2505">
        <v>26103</v>
      </c>
      <c r="AC2505" t="s">
        <v>73</v>
      </c>
    </row>
    <row r="2506" spans="1:29" x14ac:dyDescent="0.3">
      <c r="A2506" s="1" t="s">
        <v>47</v>
      </c>
      <c r="B2506" t="s">
        <v>48</v>
      </c>
      <c r="C2506" t="s">
        <v>3971</v>
      </c>
      <c r="D2506" t="s">
        <v>169</v>
      </c>
      <c r="E2506">
        <v>10</v>
      </c>
      <c r="F2506" t="s">
        <v>186</v>
      </c>
      <c r="G2506" t="s">
        <v>650</v>
      </c>
      <c r="H2506" t="s">
        <v>79</v>
      </c>
      <c r="I2506" t="s">
        <v>2620</v>
      </c>
      <c r="J2506" t="s">
        <v>1497</v>
      </c>
      <c r="K2506" t="s">
        <v>6784</v>
      </c>
      <c r="L2506" t="s">
        <v>6785</v>
      </c>
      <c r="M2506" t="s">
        <v>303</v>
      </c>
      <c r="N2506" t="s">
        <v>40</v>
      </c>
      <c r="O2506">
        <v>17990</v>
      </c>
      <c r="P2506">
        <v>20389</v>
      </c>
      <c r="Q2506" t="s">
        <v>41</v>
      </c>
      <c r="R2506">
        <v>344</v>
      </c>
      <c r="S2506" s="2">
        <v>44966</v>
      </c>
      <c r="T2506" s="2">
        <v>44982</v>
      </c>
      <c r="U2506">
        <v>0</v>
      </c>
      <c r="V2506" t="s">
        <v>106</v>
      </c>
      <c r="W2506">
        <v>700</v>
      </c>
      <c r="X2506" t="s">
        <v>60</v>
      </c>
      <c r="Y2506" t="s">
        <v>72</v>
      </c>
      <c r="Z2506">
        <v>0</v>
      </c>
      <c r="AA2506">
        <v>329</v>
      </c>
      <c r="AB2506">
        <v>18715</v>
      </c>
      <c r="AC2506" t="s">
        <v>73</v>
      </c>
    </row>
    <row r="2507" spans="1:29" x14ac:dyDescent="0.3">
      <c r="A2507" s="1" t="s">
        <v>29</v>
      </c>
      <c r="B2507" t="s">
        <v>74</v>
      </c>
      <c r="C2507" t="s">
        <v>573</v>
      </c>
      <c r="D2507" t="s">
        <v>119</v>
      </c>
      <c r="E2507">
        <v>9</v>
      </c>
      <c r="F2507" t="s">
        <v>51</v>
      </c>
      <c r="G2507" t="s">
        <v>285</v>
      </c>
      <c r="H2507" t="s">
        <v>35</v>
      </c>
      <c r="I2507" t="s">
        <v>1035</v>
      </c>
      <c r="J2507" t="s">
        <v>553</v>
      </c>
      <c r="K2507" t="s">
        <v>6786</v>
      </c>
      <c r="L2507" t="s">
        <v>6787</v>
      </c>
      <c r="M2507" t="s">
        <v>83</v>
      </c>
      <c r="N2507" t="s">
        <v>40</v>
      </c>
      <c r="O2507">
        <v>15359</v>
      </c>
      <c r="P2507">
        <v>19517</v>
      </c>
      <c r="Q2507" t="s">
        <v>95</v>
      </c>
      <c r="R2507">
        <v>761</v>
      </c>
      <c r="S2507" s="2">
        <v>44712</v>
      </c>
      <c r="T2507" s="2">
        <v>44725</v>
      </c>
      <c r="U2507">
        <v>0</v>
      </c>
      <c r="V2507" t="s">
        <v>106</v>
      </c>
      <c r="W2507">
        <v>462</v>
      </c>
      <c r="X2507" t="s">
        <v>60</v>
      </c>
      <c r="Y2507" t="s">
        <v>45</v>
      </c>
      <c r="Z2507">
        <v>0</v>
      </c>
      <c r="AA2507">
        <v>431</v>
      </c>
      <c r="AB2507">
        <v>19455</v>
      </c>
      <c r="AC2507" t="s">
        <v>46</v>
      </c>
    </row>
    <row r="2508" spans="1:29" x14ac:dyDescent="0.3">
      <c r="A2508" s="1" t="s">
        <v>47</v>
      </c>
      <c r="B2508" t="s">
        <v>48</v>
      </c>
      <c r="C2508" t="s">
        <v>551</v>
      </c>
      <c r="D2508" t="s">
        <v>98</v>
      </c>
      <c r="E2508">
        <v>10</v>
      </c>
      <c r="F2508" t="s">
        <v>129</v>
      </c>
      <c r="G2508" t="s">
        <v>395</v>
      </c>
      <c r="H2508" t="s">
        <v>35</v>
      </c>
      <c r="I2508" t="s">
        <v>1012</v>
      </c>
      <c r="J2508" t="s">
        <v>6788</v>
      </c>
      <c r="K2508" t="s">
        <v>6789</v>
      </c>
      <c r="L2508" t="s">
        <v>6790</v>
      </c>
      <c r="M2508" t="s">
        <v>303</v>
      </c>
      <c r="N2508" t="s">
        <v>94</v>
      </c>
      <c r="O2508">
        <v>7663</v>
      </c>
      <c r="P2508">
        <v>11940</v>
      </c>
      <c r="Q2508" t="s">
        <v>41</v>
      </c>
      <c r="R2508">
        <v>842</v>
      </c>
      <c r="S2508" s="2">
        <v>44638</v>
      </c>
      <c r="T2508" s="2">
        <v>44662</v>
      </c>
      <c r="U2508">
        <v>0</v>
      </c>
      <c r="V2508" t="s">
        <v>71</v>
      </c>
      <c r="W2508">
        <v>572</v>
      </c>
      <c r="X2508" t="s">
        <v>60</v>
      </c>
      <c r="Y2508" t="s">
        <v>72</v>
      </c>
      <c r="Z2508">
        <v>0</v>
      </c>
      <c r="AA2508">
        <v>910</v>
      </c>
      <c r="AB2508">
        <v>8369</v>
      </c>
      <c r="AC2508" t="s">
        <v>107</v>
      </c>
    </row>
    <row r="2509" spans="1:29" x14ac:dyDescent="0.3">
      <c r="A2509" s="1" t="s">
        <v>47</v>
      </c>
      <c r="B2509" t="s">
        <v>176</v>
      </c>
      <c r="C2509" t="s">
        <v>2730</v>
      </c>
      <c r="D2509" t="s">
        <v>236</v>
      </c>
      <c r="E2509">
        <v>3</v>
      </c>
      <c r="F2509" t="s">
        <v>51</v>
      </c>
      <c r="G2509" t="s">
        <v>1075</v>
      </c>
      <c r="H2509" t="s">
        <v>35</v>
      </c>
      <c r="I2509" t="s">
        <v>5873</v>
      </c>
      <c r="J2509" t="s">
        <v>1062</v>
      </c>
      <c r="K2509" t="s">
        <v>6791</v>
      </c>
      <c r="L2509" t="s">
        <v>6792</v>
      </c>
      <c r="M2509" t="s">
        <v>957</v>
      </c>
      <c r="N2509" t="s">
        <v>40</v>
      </c>
      <c r="O2509">
        <v>18993</v>
      </c>
      <c r="P2509">
        <v>21981</v>
      </c>
      <c r="Q2509" t="s">
        <v>59</v>
      </c>
      <c r="R2509">
        <v>812</v>
      </c>
      <c r="S2509" s="2">
        <v>45069</v>
      </c>
      <c r="T2509" t="s">
        <v>42</v>
      </c>
      <c r="U2509">
        <v>43831</v>
      </c>
      <c r="V2509" t="s">
        <v>85</v>
      </c>
      <c r="W2509">
        <v>515</v>
      </c>
      <c r="X2509" t="s">
        <v>44</v>
      </c>
      <c r="Y2509" t="s">
        <v>72</v>
      </c>
      <c r="Z2509">
        <v>0</v>
      </c>
      <c r="AA2509">
        <v>723</v>
      </c>
      <c r="AB2509">
        <v>19856</v>
      </c>
      <c r="AC2509" t="s">
        <v>46</v>
      </c>
    </row>
    <row r="2510" spans="1:29" x14ac:dyDescent="0.3">
      <c r="A2510" s="1" t="s">
        <v>47</v>
      </c>
      <c r="B2510" t="s">
        <v>108</v>
      </c>
      <c r="C2510" t="s">
        <v>655</v>
      </c>
      <c r="D2510" t="s">
        <v>50</v>
      </c>
      <c r="E2510">
        <v>8</v>
      </c>
      <c r="F2510" t="s">
        <v>129</v>
      </c>
      <c r="G2510" t="s">
        <v>944</v>
      </c>
      <c r="H2510" t="s">
        <v>35</v>
      </c>
      <c r="I2510" t="s">
        <v>1985</v>
      </c>
      <c r="J2510" t="s">
        <v>3653</v>
      </c>
      <c r="K2510" t="s">
        <v>6793</v>
      </c>
      <c r="L2510" t="s">
        <v>6794</v>
      </c>
      <c r="M2510" t="s">
        <v>1402</v>
      </c>
      <c r="N2510" t="s">
        <v>40</v>
      </c>
      <c r="O2510">
        <v>26134</v>
      </c>
      <c r="P2510">
        <v>30629</v>
      </c>
      <c r="Q2510" t="s">
        <v>41</v>
      </c>
      <c r="R2510">
        <v>872</v>
      </c>
      <c r="S2510" s="2">
        <v>44495</v>
      </c>
      <c r="T2510" t="s">
        <v>42</v>
      </c>
      <c r="U2510">
        <v>0</v>
      </c>
      <c r="V2510" t="s">
        <v>43</v>
      </c>
      <c r="W2510">
        <v>687</v>
      </c>
      <c r="X2510" t="s">
        <v>44</v>
      </c>
      <c r="Y2510" t="s">
        <v>61</v>
      </c>
      <c r="Z2510">
        <v>0</v>
      </c>
      <c r="AA2510">
        <v>422</v>
      </c>
      <c r="AB2510">
        <v>28116</v>
      </c>
      <c r="AC2510" t="s">
        <v>73</v>
      </c>
    </row>
    <row r="2511" spans="1:29" x14ac:dyDescent="0.3">
      <c r="A2511" s="1" t="s">
        <v>47</v>
      </c>
      <c r="B2511" t="s">
        <v>176</v>
      </c>
      <c r="C2511" t="s">
        <v>4337</v>
      </c>
      <c r="D2511" t="s">
        <v>128</v>
      </c>
      <c r="E2511">
        <v>3</v>
      </c>
      <c r="F2511" t="s">
        <v>186</v>
      </c>
      <c r="G2511" t="s">
        <v>710</v>
      </c>
      <c r="H2511" t="s">
        <v>35</v>
      </c>
      <c r="I2511" t="s">
        <v>1303</v>
      </c>
      <c r="J2511" t="s">
        <v>1148</v>
      </c>
      <c r="K2511" t="s">
        <v>6795</v>
      </c>
      <c r="L2511" t="s">
        <v>6796</v>
      </c>
      <c r="M2511" t="s">
        <v>1665</v>
      </c>
      <c r="N2511" t="s">
        <v>84</v>
      </c>
      <c r="O2511">
        <v>9940</v>
      </c>
      <c r="P2511">
        <v>12320</v>
      </c>
      <c r="Q2511" t="s">
        <v>95</v>
      </c>
      <c r="R2511">
        <v>306</v>
      </c>
      <c r="S2511" s="2">
        <v>44988</v>
      </c>
      <c r="T2511" s="2">
        <v>44989</v>
      </c>
      <c r="U2511">
        <v>0</v>
      </c>
      <c r="V2511" t="s">
        <v>43</v>
      </c>
      <c r="W2511">
        <v>556</v>
      </c>
      <c r="X2511" t="s">
        <v>60</v>
      </c>
      <c r="Y2511" t="s">
        <v>45</v>
      </c>
      <c r="Z2511">
        <v>0</v>
      </c>
      <c r="AA2511">
        <v>401</v>
      </c>
      <c r="AB2511">
        <v>10745</v>
      </c>
      <c r="AC2511" t="s">
        <v>107</v>
      </c>
    </row>
    <row r="2512" spans="1:29" x14ac:dyDescent="0.3">
      <c r="A2512" s="1" t="s">
        <v>47</v>
      </c>
      <c r="B2512" t="s">
        <v>234</v>
      </c>
      <c r="C2512" t="s">
        <v>304</v>
      </c>
      <c r="D2512" t="s">
        <v>155</v>
      </c>
      <c r="E2512">
        <v>2</v>
      </c>
      <c r="F2512" t="s">
        <v>51</v>
      </c>
      <c r="G2512" t="s">
        <v>1427</v>
      </c>
      <c r="H2512" t="s">
        <v>79</v>
      </c>
      <c r="I2512" t="s">
        <v>53</v>
      </c>
      <c r="J2512" t="s">
        <v>3786</v>
      </c>
      <c r="K2512" t="s">
        <v>6797</v>
      </c>
      <c r="L2512" t="s">
        <v>6798</v>
      </c>
      <c r="M2512" t="s">
        <v>2192</v>
      </c>
      <c r="N2512" t="s">
        <v>40</v>
      </c>
      <c r="O2512">
        <v>3897</v>
      </c>
      <c r="P2512">
        <v>7398</v>
      </c>
      <c r="Q2512" t="s">
        <v>95</v>
      </c>
      <c r="R2512">
        <v>105</v>
      </c>
      <c r="S2512" s="2">
        <v>45284</v>
      </c>
      <c r="T2512" t="s">
        <v>42</v>
      </c>
      <c r="U2512">
        <v>0</v>
      </c>
      <c r="V2512" t="s">
        <v>106</v>
      </c>
      <c r="W2512">
        <v>745</v>
      </c>
      <c r="X2512" t="s">
        <v>44</v>
      </c>
      <c r="Y2512" t="s">
        <v>72</v>
      </c>
      <c r="Z2512">
        <v>0</v>
      </c>
      <c r="AA2512">
        <v>43</v>
      </c>
      <c r="AB2512">
        <v>6044</v>
      </c>
      <c r="AC2512" t="s">
        <v>107</v>
      </c>
    </row>
    <row r="2513" spans="1:29" x14ac:dyDescent="0.3">
      <c r="A2513" s="1" t="s">
        <v>47</v>
      </c>
      <c r="B2513" t="s">
        <v>145</v>
      </c>
      <c r="C2513" t="s">
        <v>1413</v>
      </c>
      <c r="D2513" t="s">
        <v>169</v>
      </c>
      <c r="E2513">
        <v>6</v>
      </c>
      <c r="F2513" t="s">
        <v>33</v>
      </c>
      <c r="G2513" t="s">
        <v>179</v>
      </c>
      <c r="H2513" t="s">
        <v>79</v>
      </c>
      <c r="I2513" t="s">
        <v>188</v>
      </c>
      <c r="J2513" t="s">
        <v>4405</v>
      </c>
      <c r="K2513" t="s">
        <v>6799</v>
      </c>
      <c r="L2513" t="s">
        <v>6800</v>
      </c>
      <c r="M2513" t="s">
        <v>2965</v>
      </c>
      <c r="N2513" t="s">
        <v>58</v>
      </c>
      <c r="O2513">
        <v>9335</v>
      </c>
      <c r="P2513">
        <v>12676</v>
      </c>
      <c r="Q2513" t="s">
        <v>41</v>
      </c>
      <c r="R2513">
        <v>160</v>
      </c>
      <c r="S2513" s="2">
        <v>44302</v>
      </c>
      <c r="T2513" t="s">
        <v>42</v>
      </c>
      <c r="U2513">
        <v>0</v>
      </c>
      <c r="V2513" t="s">
        <v>71</v>
      </c>
      <c r="W2513">
        <v>716</v>
      </c>
      <c r="X2513" t="s">
        <v>44</v>
      </c>
      <c r="Y2513" t="s">
        <v>45</v>
      </c>
      <c r="Z2513">
        <v>1077</v>
      </c>
      <c r="AA2513">
        <v>521</v>
      </c>
      <c r="AB2513">
        <v>9981</v>
      </c>
      <c r="AC2513" t="s">
        <v>46</v>
      </c>
    </row>
    <row r="2514" spans="1:29" x14ac:dyDescent="0.3">
      <c r="A2514" s="1" t="s">
        <v>47</v>
      </c>
      <c r="B2514" t="s">
        <v>117</v>
      </c>
      <c r="C2514" t="s">
        <v>865</v>
      </c>
      <c r="D2514" t="s">
        <v>119</v>
      </c>
      <c r="E2514">
        <v>5</v>
      </c>
      <c r="F2514" t="s">
        <v>64</v>
      </c>
      <c r="G2514" t="s">
        <v>388</v>
      </c>
      <c r="H2514" t="s">
        <v>79</v>
      </c>
      <c r="I2514" t="s">
        <v>3074</v>
      </c>
      <c r="J2514" t="s">
        <v>890</v>
      </c>
      <c r="K2514" t="s">
        <v>6801</v>
      </c>
      <c r="L2514" t="s">
        <v>6802</v>
      </c>
      <c r="M2514" t="s">
        <v>1852</v>
      </c>
      <c r="N2514" t="s">
        <v>40</v>
      </c>
      <c r="O2514">
        <v>13860</v>
      </c>
      <c r="P2514">
        <v>16455</v>
      </c>
      <c r="Q2514" t="s">
        <v>59</v>
      </c>
      <c r="R2514">
        <v>170</v>
      </c>
      <c r="S2514" s="2">
        <v>44964</v>
      </c>
      <c r="T2514" t="s">
        <v>42</v>
      </c>
      <c r="U2514">
        <v>35432</v>
      </c>
      <c r="V2514" t="s">
        <v>71</v>
      </c>
      <c r="W2514">
        <v>712</v>
      </c>
      <c r="X2514" t="s">
        <v>44</v>
      </c>
      <c r="Y2514" t="s">
        <v>61</v>
      </c>
      <c r="Z2514">
        <v>0</v>
      </c>
      <c r="AA2514">
        <v>183</v>
      </c>
      <c r="AB2514">
        <v>15249</v>
      </c>
      <c r="AC2514" t="s">
        <v>46</v>
      </c>
    </row>
    <row r="2515" spans="1:29" x14ac:dyDescent="0.3">
      <c r="A2515" s="1" t="s">
        <v>29</v>
      </c>
      <c r="B2515" t="s">
        <v>228</v>
      </c>
      <c r="C2515" t="s">
        <v>2333</v>
      </c>
      <c r="D2515" t="s">
        <v>169</v>
      </c>
      <c r="E2515">
        <v>2</v>
      </c>
      <c r="F2515" t="s">
        <v>33</v>
      </c>
      <c r="G2515" t="s">
        <v>411</v>
      </c>
      <c r="H2515" t="s">
        <v>79</v>
      </c>
      <c r="I2515" t="s">
        <v>4348</v>
      </c>
      <c r="J2515" t="s">
        <v>2941</v>
      </c>
      <c r="K2515" t="s">
        <v>6803</v>
      </c>
      <c r="L2515" t="s">
        <v>6804</v>
      </c>
      <c r="M2515" t="s">
        <v>852</v>
      </c>
      <c r="N2515" t="s">
        <v>40</v>
      </c>
      <c r="O2515">
        <v>5141</v>
      </c>
      <c r="P2515">
        <v>8873</v>
      </c>
      <c r="Q2515" t="s">
        <v>95</v>
      </c>
      <c r="R2515">
        <v>450</v>
      </c>
      <c r="S2515" s="2">
        <v>44753</v>
      </c>
      <c r="T2515" s="2">
        <v>44783</v>
      </c>
      <c r="U2515">
        <v>0</v>
      </c>
      <c r="V2515" t="s">
        <v>43</v>
      </c>
      <c r="W2515">
        <v>547</v>
      </c>
      <c r="X2515" t="s">
        <v>60</v>
      </c>
      <c r="Y2515" t="s">
        <v>45</v>
      </c>
      <c r="Z2515">
        <v>0</v>
      </c>
      <c r="AA2515">
        <v>252</v>
      </c>
      <c r="AB2515">
        <v>7174</v>
      </c>
      <c r="AC2515" t="s">
        <v>46</v>
      </c>
    </row>
    <row r="2516" spans="1:29" x14ac:dyDescent="0.3">
      <c r="A2516" s="1" t="s">
        <v>29</v>
      </c>
      <c r="B2516" t="s">
        <v>393</v>
      </c>
      <c r="C2516" t="s">
        <v>1241</v>
      </c>
      <c r="D2516" t="s">
        <v>98</v>
      </c>
      <c r="E2516">
        <v>5</v>
      </c>
      <c r="F2516" t="s">
        <v>99</v>
      </c>
      <c r="G2516" t="s">
        <v>631</v>
      </c>
      <c r="H2516" t="s">
        <v>35</v>
      </c>
      <c r="I2516" t="s">
        <v>238</v>
      </c>
      <c r="J2516" t="s">
        <v>1818</v>
      </c>
      <c r="K2516" t="s">
        <v>6805</v>
      </c>
      <c r="L2516" t="s">
        <v>6806</v>
      </c>
      <c r="M2516" t="s">
        <v>613</v>
      </c>
      <c r="N2516" t="s">
        <v>40</v>
      </c>
      <c r="O2516">
        <v>26404</v>
      </c>
      <c r="P2516">
        <v>29160</v>
      </c>
      <c r="Q2516" t="s">
        <v>59</v>
      </c>
      <c r="R2516">
        <v>480</v>
      </c>
      <c r="S2516" s="2">
        <v>44806</v>
      </c>
      <c r="T2516" t="s">
        <v>42</v>
      </c>
      <c r="U2516">
        <v>19071</v>
      </c>
      <c r="V2516" t="s">
        <v>85</v>
      </c>
      <c r="W2516">
        <v>791</v>
      </c>
      <c r="X2516" t="s">
        <v>44</v>
      </c>
      <c r="Y2516" t="s">
        <v>45</v>
      </c>
      <c r="Z2516">
        <v>0</v>
      </c>
      <c r="AA2516">
        <v>499</v>
      </c>
      <c r="AB2516">
        <v>26627</v>
      </c>
      <c r="AC2516" t="s">
        <v>73</v>
      </c>
    </row>
    <row r="2517" spans="1:29" x14ac:dyDescent="0.3">
      <c r="A2517" s="1" t="s">
        <v>29</v>
      </c>
      <c r="B2517" t="s">
        <v>541</v>
      </c>
      <c r="C2517" t="s">
        <v>4780</v>
      </c>
      <c r="D2517" t="s">
        <v>178</v>
      </c>
      <c r="E2517">
        <v>4</v>
      </c>
      <c r="F2517" t="s">
        <v>186</v>
      </c>
      <c r="G2517" t="s">
        <v>710</v>
      </c>
      <c r="H2517" t="s">
        <v>35</v>
      </c>
      <c r="I2517" t="s">
        <v>1130</v>
      </c>
      <c r="J2517" t="s">
        <v>890</v>
      </c>
      <c r="K2517" t="s">
        <v>6807</v>
      </c>
      <c r="L2517" t="s">
        <v>6808</v>
      </c>
      <c r="M2517" t="s">
        <v>3258</v>
      </c>
      <c r="N2517" t="s">
        <v>94</v>
      </c>
      <c r="O2517">
        <v>23645</v>
      </c>
      <c r="P2517">
        <v>27299</v>
      </c>
      <c r="Q2517" t="s">
        <v>95</v>
      </c>
      <c r="R2517">
        <v>764</v>
      </c>
      <c r="S2517" s="2">
        <v>44614</v>
      </c>
      <c r="T2517" t="s">
        <v>42</v>
      </c>
      <c r="U2517">
        <v>0</v>
      </c>
      <c r="V2517" t="s">
        <v>106</v>
      </c>
      <c r="W2517">
        <v>773</v>
      </c>
      <c r="X2517" t="s">
        <v>44</v>
      </c>
      <c r="Y2517" t="s">
        <v>72</v>
      </c>
      <c r="Z2517">
        <v>0</v>
      </c>
      <c r="AA2517">
        <v>716</v>
      </c>
      <c r="AB2517">
        <v>26005</v>
      </c>
      <c r="AC2517" t="s">
        <v>46</v>
      </c>
    </row>
    <row r="2518" spans="1:29" x14ac:dyDescent="0.3">
      <c r="A2518" s="1" t="s">
        <v>47</v>
      </c>
      <c r="B2518" t="s">
        <v>145</v>
      </c>
      <c r="C2518" t="s">
        <v>445</v>
      </c>
      <c r="D2518" t="s">
        <v>76</v>
      </c>
      <c r="E2518">
        <v>5</v>
      </c>
      <c r="F2518" t="s">
        <v>221</v>
      </c>
      <c r="G2518" t="s">
        <v>548</v>
      </c>
      <c r="H2518" t="s">
        <v>35</v>
      </c>
      <c r="I2518" t="s">
        <v>6809</v>
      </c>
      <c r="J2518" t="s">
        <v>1399</v>
      </c>
      <c r="K2518" t="s">
        <v>6810</v>
      </c>
      <c r="L2518" t="s">
        <v>6811</v>
      </c>
      <c r="M2518" t="s">
        <v>1762</v>
      </c>
      <c r="N2518" t="s">
        <v>58</v>
      </c>
      <c r="O2518">
        <v>26572</v>
      </c>
      <c r="P2518">
        <v>31310</v>
      </c>
      <c r="Q2518" t="s">
        <v>95</v>
      </c>
      <c r="R2518">
        <v>439</v>
      </c>
      <c r="S2518" s="2">
        <v>44482</v>
      </c>
      <c r="T2518" t="s">
        <v>42</v>
      </c>
      <c r="U2518">
        <v>0</v>
      </c>
      <c r="V2518" t="s">
        <v>106</v>
      </c>
      <c r="W2518">
        <v>660</v>
      </c>
      <c r="X2518" t="s">
        <v>44</v>
      </c>
      <c r="Y2518" t="s">
        <v>72</v>
      </c>
      <c r="Z2518">
        <v>3175</v>
      </c>
      <c r="AA2518">
        <v>14</v>
      </c>
      <c r="AB2518">
        <v>31179</v>
      </c>
      <c r="AC2518" t="s">
        <v>73</v>
      </c>
    </row>
    <row r="2519" spans="1:29" x14ac:dyDescent="0.3">
      <c r="A2519" s="1" t="s">
        <v>47</v>
      </c>
      <c r="B2519" t="s">
        <v>161</v>
      </c>
      <c r="C2519" t="s">
        <v>683</v>
      </c>
      <c r="D2519" t="s">
        <v>169</v>
      </c>
      <c r="E2519">
        <v>9</v>
      </c>
      <c r="F2519" t="s">
        <v>64</v>
      </c>
      <c r="G2519" t="s">
        <v>433</v>
      </c>
      <c r="H2519" t="s">
        <v>79</v>
      </c>
      <c r="I2519" t="s">
        <v>621</v>
      </c>
      <c r="J2519" t="s">
        <v>553</v>
      </c>
      <c r="K2519" t="s">
        <v>6812</v>
      </c>
      <c r="L2519" t="s">
        <v>6813</v>
      </c>
      <c r="M2519" t="s">
        <v>283</v>
      </c>
      <c r="N2519" t="s">
        <v>84</v>
      </c>
      <c r="O2519">
        <v>29412</v>
      </c>
      <c r="P2519">
        <v>32031</v>
      </c>
      <c r="Q2519" t="s">
        <v>59</v>
      </c>
      <c r="R2519">
        <v>566</v>
      </c>
      <c r="S2519" s="2">
        <v>44384</v>
      </c>
      <c r="T2519" t="s">
        <v>42</v>
      </c>
      <c r="U2519">
        <v>4011</v>
      </c>
      <c r="V2519" t="s">
        <v>71</v>
      </c>
      <c r="W2519">
        <v>549</v>
      </c>
      <c r="X2519" t="s">
        <v>44</v>
      </c>
      <c r="Y2519" t="s">
        <v>72</v>
      </c>
      <c r="Z2519">
        <v>0</v>
      </c>
      <c r="AA2519">
        <v>872</v>
      </c>
      <c r="AB2519">
        <v>31034</v>
      </c>
      <c r="AC2519" t="s">
        <v>73</v>
      </c>
    </row>
    <row r="2520" spans="1:29" x14ac:dyDescent="0.3">
      <c r="A2520" s="1" t="s">
        <v>47</v>
      </c>
      <c r="B2520" t="s">
        <v>48</v>
      </c>
      <c r="C2520" t="s">
        <v>215</v>
      </c>
      <c r="D2520" t="s">
        <v>119</v>
      </c>
      <c r="E2520">
        <v>6</v>
      </c>
      <c r="F2520" t="s">
        <v>33</v>
      </c>
      <c r="G2520" t="s">
        <v>139</v>
      </c>
      <c r="H2520" t="s">
        <v>79</v>
      </c>
      <c r="I2520" t="s">
        <v>2613</v>
      </c>
      <c r="J2520" t="s">
        <v>822</v>
      </c>
      <c r="K2520" t="s">
        <v>6814</v>
      </c>
      <c r="L2520" t="s">
        <v>6815</v>
      </c>
      <c r="M2520" t="s">
        <v>1240</v>
      </c>
      <c r="N2520" t="s">
        <v>40</v>
      </c>
      <c r="O2520">
        <v>28316</v>
      </c>
      <c r="P2520">
        <v>32740</v>
      </c>
      <c r="Q2520" t="s">
        <v>95</v>
      </c>
      <c r="R2520">
        <v>22</v>
      </c>
      <c r="S2520" s="2">
        <v>44990</v>
      </c>
      <c r="T2520" t="s">
        <v>42</v>
      </c>
      <c r="U2520">
        <v>0</v>
      </c>
      <c r="V2520" t="s">
        <v>71</v>
      </c>
      <c r="W2520">
        <v>609</v>
      </c>
      <c r="X2520" t="s">
        <v>44</v>
      </c>
      <c r="Y2520" t="s">
        <v>61</v>
      </c>
      <c r="Z2520">
        <v>0</v>
      </c>
      <c r="AA2520">
        <v>461</v>
      </c>
      <c r="AB2520">
        <v>28543</v>
      </c>
      <c r="AC2520" t="s">
        <v>46</v>
      </c>
    </row>
    <row r="2521" spans="1:29" x14ac:dyDescent="0.3">
      <c r="A2521" s="1" t="s">
        <v>29</v>
      </c>
      <c r="B2521" t="s">
        <v>327</v>
      </c>
      <c r="C2521" t="s">
        <v>3828</v>
      </c>
      <c r="D2521" t="s">
        <v>178</v>
      </c>
      <c r="E2521">
        <v>9</v>
      </c>
      <c r="F2521" t="s">
        <v>99</v>
      </c>
      <c r="G2521" t="s">
        <v>710</v>
      </c>
      <c r="H2521" t="s">
        <v>79</v>
      </c>
      <c r="I2521" t="s">
        <v>1804</v>
      </c>
      <c r="J2521" t="s">
        <v>2947</v>
      </c>
      <c r="K2521" t="s">
        <v>6816</v>
      </c>
      <c r="L2521" t="s">
        <v>6817</v>
      </c>
      <c r="M2521" t="s">
        <v>2350</v>
      </c>
      <c r="N2521" t="s">
        <v>84</v>
      </c>
      <c r="O2521">
        <v>21494</v>
      </c>
      <c r="P2521">
        <v>25960</v>
      </c>
      <c r="Q2521" t="s">
        <v>95</v>
      </c>
      <c r="R2521">
        <v>30</v>
      </c>
      <c r="S2521" s="2">
        <v>45358</v>
      </c>
      <c r="T2521" t="s">
        <v>42</v>
      </c>
      <c r="U2521">
        <v>0</v>
      </c>
      <c r="V2521" t="s">
        <v>106</v>
      </c>
      <c r="W2521">
        <v>549</v>
      </c>
      <c r="X2521" t="s">
        <v>44</v>
      </c>
      <c r="Y2521" t="s">
        <v>61</v>
      </c>
      <c r="Z2521">
        <v>0</v>
      </c>
      <c r="AA2521">
        <v>80</v>
      </c>
      <c r="AB2521">
        <v>21793</v>
      </c>
      <c r="AC2521" t="s">
        <v>107</v>
      </c>
    </row>
    <row r="2522" spans="1:29" x14ac:dyDescent="0.3">
      <c r="A2522" s="1" t="s">
        <v>47</v>
      </c>
      <c r="B2522" t="s">
        <v>592</v>
      </c>
      <c r="C2522" t="s">
        <v>3497</v>
      </c>
      <c r="D2522" t="s">
        <v>32</v>
      </c>
      <c r="E2522">
        <v>3</v>
      </c>
      <c r="F2522" t="s">
        <v>186</v>
      </c>
      <c r="G2522" t="s">
        <v>620</v>
      </c>
      <c r="H2522" t="s">
        <v>79</v>
      </c>
      <c r="I2522" t="s">
        <v>292</v>
      </c>
      <c r="J2522" t="s">
        <v>354</v>
      </c>
      <c r="K2522" t="s">
        <v>6818</v>
      </c>
      <c r="L2522" t="s">
        <v>6819</v>
      </c>
      <c r="M2522" t="s">
        <v>1449</v>
      </c>
      <c r="N2522" t="s">
        <v>40</v>
      </c>
      <c r="O2522">
        <v>8231</v>
      </c>
      <c r="P2522">
        <v>12262</v>
      </c>
      <c r="Q2522" t="s">
        <v>59</v>
      </c>
      <c r="R2522">
        <v>241</v>
      </c>
      <c r="S2522" s="2">
        <v>45136</v>
      </c>
      <c r="T2522" s="2">
        <v>45138</v>
      </c>
      <c r="U2522">
        <v>24451</v>
      </c>
      <c r="V2522" t="s">
        <v>85</v>
      </c>
      <c r="W2522">
        <v>814</v>
      </c>
      <c r="X2522" t="s">
        <v>60</v>
      </c>
      <c r="Y2522" t="s">
        <v>61</v>
      </c>
      <c r="Z2522">
        <v>0</v>
      </c>
      <c r="AA2522">
        <v>613</v>
      </c>
      <c r="AB2522">
        <v>11086</v>
      </c>
      <c r="AC2522" t="s">
        <v>73</v>
      </c>
    </row>
    <row r="2523" spans="1:29" x14ac:dyDescent="0.3">
      <c r="A2523" s="1" t="s">
        <v>47</v>
      </c>
      <c r="B2523" t="s">
        <v>161</v>
      </c>
      <c r="C2523" t="s">
        <v>317</v>
      </c>
      <c r="D2523" t="s">
        <v>32</v>
      </c>
      <c r="E2523">
        <v>10</v>
      </c>
      <c r="F2523" t="s">
        <v>33</v>
      </c>
      <c r="G2523" t="s">
        <v>179</v>
      </c>
      <c r="H2523" t="s">
        <v>79</v>
      </c>
      <c r="I2523" t="s">
        <v>195</v>
      </c>
      <c r="J2523" t="s">
        <v>90</v>
      </c>
      <c r="K2523" t="s">
        <v>6820</v>
      </c>
      <c r="L2523" t="s">
        <v>6821</v>
      </c>
      <c r="M2523" t="s">
        <v>392</v>
      </c>
      <c r="N2523" t="s">
        <v>84</v>
      </c>
      <c r="O2523">
        <v>19927</v>
      </c>
      <c r="P2523">
        <v>22447</v>
      </c>
      <c r="Q2523" t="s">
        <v>95</v>
      </c>
      <c r="R2523">
        <v>897</v>
      </c>
      <c r="S2523" s="2">
        <v>44485</v>
      </c>
      <c r="T2523" s="2">
        <v>44503</v>
      </c>
      <c r="U2523">
        <v>0</v>
      </c>
      <c r="V2523" t="s">
        <v>85</v>
      </c>
      <c r="W2523">
        <v>556</v>
      </c>
      <c r="X2523" t="s">
        <v>60</v>
      </c>
      <c r="Y2523" t="s">
        <v>61</v>
      </c>
      <c r="Z2523">
        <v>0</v>
      </c>
      <c r="AA2523">
        <v>789</v>
      </c>
      <c r="AB2523">
        <v>20181</v>
      </c>
      <c r="AC2523" t="s">
        <v>107</v>
      </c>
    </row>
    <row r="2524" spans="1:29" x14ac:dyDescent="0.3">
      <c r="A2524" s="1" t="s">
        <v>47</v>
      </c>
      <c r="B2524" t="s">
        <v>592</v>
      </c>
      <c r="C2524" t="s">
        <v>3279</v>
      </c>
      <c r="D2524" t="s">
        <v>387</v>
      </c>
      <c r="E2524">
        <v>3</v>
      </c>
      <c r="F2524" t="s">
        <v>99</v>
      </c>
      <c r="G2524" t="s">
        <v>558</v>
      </c>
      <c r="H2524" t="s">
        <v>35</v>
      </c>
      <c r="I2524" t="s">
        <v>2620</v>
      </c>
      <c r="J2524" t="s">
        <v>4851</v>
      </c>
      <c r="K2524">
        <v>4245773442</v>
      </c>
      <c r="L2524" t="s">
        <v>6822</v>
      </c>
      <c r="M2524" t="s">
        <v>1449</v>
      </c>
      <c r="N2524" t="s">
        <v>84</v>
      </c>
      <c r="O2524">
        <v>15185</v>
      </c>
      <c r="P2524">
        <v>18564</v>
      </c>
      <c r="Q2524" t="s">
        <v>95</v>
      </c>
      <c r="R2524">
        <v>337</v>
      </c>
      <c r="S2524" s="2">
        <v>44718</v>
      </c>
      <c r="T2524" s="2">
        <v>44730</v>
      </c>
      <c r="U2524">
        <v>0</v>
      </c>
      <c r="V2524" t="s">
        <v>43</v>
      </c>
      <c r="W2524">
        <v>574</v>
      </c>
      <c r="X2524" t="s">
        <v>60</v>
      </c>
      <c r="Y2524" t="s">
        <v>61</v>
      </c>
      <c r="Z2524">
        <v>0</v>
      </c>
      <c r="AA2524">
        <v>88</v>
      </c>
      <c r="AB2524">
        <v>17858</v>
      </c>
      <c r="AC2524" t="s">
        <v>107</v>
      </c>
    </row>
    <row r="2525" spans="1:29" x14ac:dyDescent="0.3">
      <c r="A2525" s="1" t="s">
        <v>47</v>
      </c>
      <c r="B2525" t="s">
        <v>592</v>
      </c>
      <c r="C2525" t="s">
        <v>2761</v>
      </c>
      <c r="D2525" t="s">
        <v>98</v>
      </c>
      <c r="E2525">
        <v>3</v>
      </c>
      <c r="F2525" t="s">
        <v>33</v>
      </c>
      <c r="G2525" t="s">
        <v>34</v>
      </c>
      <c r="H2525" t="s">
        <v>35</v>
      </c>
      <c r="I2525" t="s">
        <v>1454</v>
      </c>
      <c r="J2525" t="s">
        <v>895</v>
      </c>
      <c r="K2525" t="s">
        <v>6823</v>
      </c>
      <c r="L2525" t="s">
        <v>6824</v>
      </c>
      <c r="M2525" t="s">
        <v>2648</v>
      </c>
      <c r="N2525" t="s">
        <v>58</v>
      </c>
      <c r="O2525">
        <v>22079</v>
      </c>
      <c r="P2525">
        <v>26457</v>
      </c>
      <c r="Q2525" t="s">
        <v>41</v>
      </c>
      <c r="R2525">
        <v>358</v>
      </c>
      <c r="S2525" s="2">
        <v>45056</v>
      </c>
      <c r="T2525" s="2">
        <v>45059</v>
      </c>
      <c r="U2525">
        <v>0</v>
      </c>
      <c r="V2525" t="s">
        <v>85</v>
      </c>
      <c r="W2525">
        <v>703</v>
      </c>
      <c r="X2525" t="s">
        <v>60</v>
      </c>
      <c r="Y2525" t="s">
        <v>61</v>
      </c>
      <c r="Z2525">
        <v>1199</v>
      </c>
      <c r="AA2525">
        <v>998</v>
      </c>
      <c r="AB2525">
        <v>25002</v>
      </c>
      <c r="AC2525" t="s">
        <v>73</v>
      </c>
    </row>
    <row r="2526" spans="1:29" x14ac:dyDescent="0.3">
      <c r="A2526" s="1" t="s">
        <v>29</v>
      </c>
      <c r="B2526" t="s">
        <v>96</v>
      </c>
      <c r="C2526" t="s">
        <v>97</v>
      </c>
      <c r="D2526" t="s">
        <v>138</v>
      </c>
      <c r="E2526">
        <v>2</v>
      </c>
      <c r="F2526" t="s">
        <v>77</v>
      </c>
      <c r="G2526" t="s">
        <v>980</v>
      </c>
      <c r="H2526" t="s">
        <v>35</v>
      </c>
      <c r="I2526" t="s">
        <v>1246</v>
      </c>
      <c r="J2526" t="s">
        <v>5267</v>
      </c>
      <c r="K2526" t="s">
        <v>6825</v>
      </c>
      <c r="L2526" t="s">
        <v>6826</v>
      </c>
      <c r="M2526" t="s">
        <v>1197</v>
      </c>
      <c r="N2526" t="s">
        <v>40</v>
      </c>
      <c r="O2526">
        <v>20980</v>
      </c>
      <c r="P2526">
        <v>23877</v>
      </c>
      <c r="Q2526" t="s">
        <v>59</v>
      </c>
      <c r="R2526">
        <v>260</v>
      </c>
      <c r="S2526" s="2">
        <v>44993</v>
      </c>
      <c r="T2526" s="2">
        <v>45020</v>
      </c>
      <c r="U2526">
        <v>35758</v>
      </c>
      <c r="V2526" t="s">
        <v>106</v>
      </c>
      <c r="W2526">
        <v>827</v>
      </c>
      <c r="X2526" t="s">
        <v>60</v>
      </c>
      <c r="Y2526" t="s">
        <v>72</v>
      </c>
      <c r="Z2526">
        <v>0</v>
      </c>
      <c r="AA2526">
        <v>966</v>
      </c>
      <c r="AB2526">
        <v>23661</v>
      </c>
      <c r="AC2526" t="s">
        <v>46</v>
      </c>
    </row>
    <row r="2527" spans="1:29" x14ac:dyDescent="0.3">
      <c r="A2527" s="1" t="s">
        <v>29</v>
      </c>
      <c r="B2527" t="s">
        <v>228</v>
      </c>
      <c r="C2527" t="s">
        <v>989</v>
      </c>
      <c r="D2527" t="s">
        <v>178</v>
      </c>
      <c r="E2527">
        <v>7</v>
      </c>
      <c r="F2527" t="s">
        <v>33</v>
      </c>
      <c r="G2527" t="s">
        <v>111</v>
      </c>
      <c r="H2527" t="s">
        <v>35</v>
      </c>
      <c r="I2527" t="s">
        <v>2533</v>
      </c>
      <c r="J2527" t="s">
        <v>140</v>
      </c>
      <c r="K2527" t="s">
        <v>6827</v>
      </c>
      <c r="L2527" t="s">
        <v>6828</v>
      </c>
      <c r="M2527" t="s">
        <v>473</v>
      </c>
      <c r="N2527" t="s">
        <v>94</v>
      </c>
      <c r="O2527">
        <v>12722</v>
      </c>
      <c r="P2527">
        <v>16024</v>
      </c>
      <c r="Q2527" t="s">
        <v>41</v>
      </c>
      <c r="R2527">
        <v>132</v>
      </c>
      <c r="S2527" s="2">
        <v>44860</v>
      </c>
      <c r="T2527" t="s">
        <v>42</v>
      </c>
      <c r="U2527">
        <v>0</v>
      </c>
      <c r="V2527" t="s">
        <v>106</v>
      </c>
      <c r="W2527">
        <v>686</v>
      </c>
      <c r="X2527" t="s">
        <v>44</v>
      </c>
      <c r="Y2527" t="s">
        <v>72</v>
      </c>
      <c r="Z2527">
        <v>0</v>
      </c>
      <c r="AA2527">
        <v>961</v>
      </c>
      <c r="AB2527">
        <v>12777</v>
      </c>
      <c r="AC2527" t="s">
        <v>46</v>
      </c>
    </row>
    <row r="2528" spans="1:29" x14ac:dyDescent="0.3">
      <c r="A2528" s="1" t="s">
        <v>47</v>
      </c>
      <c r="B2528" t="s">
        <v>117</v>
      </c>
      <c r="C2528" t="s">
        <v>2114</v>
      </c>
      <c r="D2528" t="s">
        <v>352</v>
      </c>
      <c r="E2528">
        <v>3</v>
      </c>
      <c r="F2528" t="s">
        <v>221</v>
      </c>
      <c r="G2528" t="s">
        <v>548</v>
      </c>
      <c r="H2528" t="s">
        <v>79</v>
      </c>
      <c r="I2528" t="s">
        <v>1872</v>
      </c>
      <c r="J2528" t="s">
        <v>610</v>
      </c>
      <c r="K2528" t="s">
        <v>6829</v>
      </c>
      <c r="L2528" t="s">
        <v>6830</v>
      </c>
      <c r="M2528" t="s">
        <v>1311</v>
      </c>
      <c r="N2528" t="s">
        <v>40</v>
      </c>
      <c r="O2528">
        <v>25719</v>
      </c>
      <c r="P2528">
        <v>28248</v>
      </c>
      <c r="Q2528" t="s">
        <v>59</v>
      </c>
      <c r="R2528">
        <v>521</v>
      </c>
      <c r="S2528" s="2">
        <v>44955</v>
      </c>
      <c r="T2528" t="s">
        <v>42</v>
      </c>
      <c r="U2528">
        <v>46861</v>
      </c>
      <c r="V2528" t="s">
        <v>106</v>
      </c>
      <c r="W2528">
        <v>833</v>
      </c>
      <c r="X2528" t="s">
        <v>44</v>
      </c>
      <c r="Y2528" t="s">
        <v>72</v>
      </c>
      <c r="Z2528">
        <v>0</v>
      </c>
      <c r="AA2528">
        <v>725</v>
      </c>
      <c r="AB2528">
        <v>26407</v>
      </c>
      <c r="AC2528" t="s">
        <v>73</v>
      </c>
    </row>
    <row r="2529" spans="1:29" x14ac:dyDescent="0.3">
      <c r="A2529" s="1" t="s">
        <v>29</v>
      </c>
      <c r="B2529" t="s">
        <v>228</v>
      </c>
      <c r="C2529" t="s">
        <v>4703</v>
      </c>
      <c r="D2529" t="s">
        <v>50</v>
      </c>
      <c r="E2529">
        <v>10</v>
      </c>
      <c r="F2529" t="s">
        <v>271</v>
      </c>
      <c r="G2529" t="s">
        <v>340</v>
      </c>
      <c r="H2529" t="s">
        <v>35</v>
      </c>
      <c r="I2529" t="s">
        <v>6831</v>
      </c>
      <c r="J2529" t="s">
        <v>5304</v>
      </c>
      <c r="K2529" t="s">
        <v>6832</v>
      </c>
      <c r="L2529" t="s">
        <v>6833</v>
      </c>
      <c r="M2529" t="s">
        <v>262</v>
      </c>
      <c r="N2529" t="s">
        <v>94</v>
      </c>
      <c r="O2529">
        <v>15193</v>
      </c>
      <c r="P2529">
        <v>19085</v>
      </c>
      <c r="Q2529" t="s">
        <v>41</v>
      </c>
      <c r="R2529">
        <v>522</v>
      </c>
      <c r="S2529" s="2">
        <v>44595</v>
      </c>
      <c r="T2529" t="s">
        <v>42</v>
      </c>
      <c r="U2529">
        <v>0</v>
      </c>
      <c r="V2529" t="s">
        <v>106</v>
      </c>
      <c r="W2529">
        <v>426</v>
      </c>
      <c r="X2529" t="s">
        <v>44</v>
      </c>
      <c r="Y2529" t="s">
        <v>45</v>
      </c>
      <c r="Z2529">
        <v>0</v>
      </c>
      <c r="AA2529">
        <v>767</v>
      </c>
      <c r="AB2529">
        <v>15756</v>
      </c>
      <c r="AC2529" t="s">
        <v>73</v>
      </c>
    </row>
    <row r="2530" spans="1:29" x14ac:dyDescent="0.3">
      <c r="A2530" s="1" t="s">
        <v>47</v>
      </c>
      <c r="B2530" t="s">
        <v>48</v>
      </c>
      <c r="C2530" t="s">
        <v>5849</v>
      </c>
      <c r="D2530" t="s">
        <v>76</v>
      </c>
      <c r="E2530">
        <v>8</v>
      </c>
      <c r="F2530" t="s">
        <v>99</v>
      </c>
      <c r="G2530" t="s">
        <v>579</v>
      </c>
      <c r="H2530" t="s">
        <v>79</v>
      </c>
      <c r="I2530" t="s">
        <v>1622</v>
      </c>
      <c r="J2530" t="s">
        <v>6834</v>
      </c>
      <c r="K2530" t="s">
        <v>6835</v>
      </c>
      <c r="L2530" t="s">
        <v>6836</v>
      </c>
      <c r="M2530" t="s">
        <v>220</v>
      </c>
      <c r="N2530" t="s">
        <v>84</v>
      </c>
      <c r="O2530">
        <v>5609</v>
      </c>
      <c r="P2530">
        <v>9775</v>
      </c>
      <c r="Q2530" t="s">
        <v>59</v>
      </c>
      <c r="R2530">
        <v>456</v>
      </c>
      <c r="S2530" s="2">
        <v>44498</v>
      </c>
      <c r="T2530" t="s">
        <v>42</v>
      </c>
      <c r="U2530">
        <v>30638</v>
      </c>
      <c r="V2530" t="s">
        <v>106</v>
      </c>
      <c r="W2530">
        <v>567</v>
      </c>
      <c r="X2530" t="s">
        <v>44</v>
      </c>
      <c r="Y2530" t="s">
        <v>72</v>
      </c>
      <c r="Z2530">
        <v>0</v>
      </c>
      <c r="AA2530">
        <v>309</v>
      </c>
      <c r="AB2530">
        <v>6674</v>
      </c>
      <c r="AC2530" t="s">
        <v>107</v>
      </c>
    </row>
    <row r="2531" spans="1:29" x14ac:dyDescent="0.3">
      <c r="A2531" s="1" t="s">
        <v>29</v>
      </c>
      <c r="B2531" t="s">
        <v>541</v>
      </c>
      <c r="C2531" t="s">
        <v>4780</v>
      </c>
      <c r="D2531" t="s">
        <v>387</v>
      </c>
      <c r="E2531">
        <v>2</v>
      </c>
      <c r="F2531" t="s">
        <v>129</v>
      </c>
      <c r="G2531" t="s">
        <v>700</v>
      </c>
      <c r="H2531" t="s">
        <v>79</v>
      </c>
      <c r="I2531" t="s">
        <v>89</v>
      </c>
      <c r="J2531" t="s">
        <v>141</v>
      </c>
      <c r="K2531" t="s">
        <v>6837</v>
      </c>
      <c r="L2531" t="s">
        <v>6838</v>
      </c>
      <c r="M2531" t="s">
        <v>733</v>
      </c>
      <c r="N2531" t="s">
        <v>40</v>
      </c>
      <c r="O2531">
        <v>6604</v>
      </c>
      <c r="P2531">
        <v>9896</v>
      </c>
      <c r="Q2531" t="s">
        <v>59</v>
      </c>
      <c r="R2531">
        <v>243</v>
      </c>
      <c r="S2531" s="2">
        <v>44368</v>
      </c>
      <c r="T2531" s="2">
        <v>44382</v>
      </c>
      <c r="U2531">
        <v>13505</v>
      </c>
      <c r="V2531" t="s">
        <v>85</v>
      </c>
      <c r="W2531">
        <v>560</v>
      </c>
      <c r="X2531" t="s">
        <v>60</v>
      </c>
      <c r="Y2531" t="s">
        <v>72</v>
      </c>
      <c r="Z2531">
        <v>0</v>
      </c>
      <c r="AA2531">
        <v>625</v>
      </c>
      <c r="AB2531">
        <v>7882</v>
      </c>
      <c r="AC2531" t="s">
        <v>46</v>
      </c>
    </row>
    <row r="2532" spans="1:29" x14ac:dyDescent="0.3">
      <c r="A2532" s="1" t="s">
        <v>29</v>
      </c>
      <c r="B2532" t="s">
        <v>62</v>
      </c>
      <c r="C2532" t="s">
        <v>1165</v>
      </c>
      <c r="D2532" t="s">
        <v>138</v>
      </c>
      <c r="E2532">
        <v>8</v>
      </c>
      <c r="F2532" t="s">
        <v>129</v>
      </c>
      <c r="G2532" t="s">
        <v>1528</v>
      </c>
      <c r="H2532" t="s">
        <v>79</v>
      </c>
      <c r="I2532" t="s">
        <v>1529</v>
      </c>
      <c r="J2532" t="s">
        <v>1052</v>
      </c>
      <c r="K2532" t="s">
        <v>6839</v>
      </c>
      <c r="L2532" t="s">
        <v>6840</v>
      </c>
      <c r="M2532" t="s">
        <v>505</v>
      </c>
      <c r="N2532" t="s">
        <v>58</v>
      </c>
      <c r="O2532">
        <v>4565</v>
      </c>
      <c r="P2532">
        <v>8809</v>
      </c>
      <c r="Q2532" t="s">
        <v>41</v>
      </c>
      <c r="R2532">
        <v>232</v>
      </c>
      <c r="S2532" s="2">
        <v>44415</v>
      </c>
      <c r="T2532" s="2">
        <v>44444</v>
      </c>
      <c r="U2532">
        <v>0</v>
      </c>
      <c r="V2532" t="s">
        <v>106</v>
      </c>
      <c r="W2532">
        <v>719</v>
      </c>
      <c r="X2532" t="s">
        <v>60</v>
      </c>
      <c r="Y2532" t="s">
        <v>72</v>
      </c>
      <c r="Z2532">
        <v>2981</v>
      </c>
      <c r="AA2532">
        <v>644</v>
      </c>
      <c r="AB2532">
        <v>6392</v>
      </c>
      <c r="AC2532" t="s">
        <v>46</v>
      </c>
    </row>
    <row r="2533" spans="1:29" x14ac:dyDescent="0.3">
      <c r="A2533" s="1" t="s">
        <v>29</v>
      </c>
      <c r="B2533" t="s">
        <v>228</v>
      </c>
      <c r="C2533" t="s">
        <v>2413</v>
      </c>
      <c r="D2533" t="s">
        <v>110</v>
      </c>
      <c r="E2533">
        <v>9</v>
      </c>
      <c r="F2533" t="s">
        <v>33</v>
      </c>
      <c r="G2533" t="s">
        <v>34</v>
      </c>
      <c r="H2533" t="s">
        <v>35</v>
      </c>
      <c r="I2533" t="s">
        <v>1501</v>
      </c>
      <c r="J2533" t="s">
        <v>900</v>
      </c>
      <c r="K2533" t="s">
        <v>6841</v>
      </c>
      <c r="L2533" t="s">
        <v>6842</v>
      </c>
      <c r="M2533" t="s">
        <v>233</v>
      </c>
      <c r="N2533" t="s">
        <v>84</v>
      </c>
      <c r="O2533">
        <v>7112</v>
      </c>
      <c r="P2533">
        <v>10019</v>
      </c>
      <c r="Q2533" t="s">
        <v>95</v>
      </c>
      <c r="R2533">
        <v>559</v>
      </c>
      <c r="S2533" s="2">
        <v>44600</v>
      </c>
      <c r="T2533" t="s">
        <v>42</v>
      </c>
      <c r="U2533">
        <v>0</v>
      </c>
      <c r="V2533" t="s">
        <v>106</v>
      </c>
      <c r="W2533">
        <v>783</v>
      </c>
      <c r="X2533" t="s">
        <v>44</v>
      </c>
      <c r="Y2533" t="s">
        <v>45</v>
      </c>
      <c r="Z2533">
        <v>0</v>
      </c>
      <c r="AA2533">
        <v>939</v>
      </c>
      <c r="AB2533">
        <v>8875</v>
      </c>
      <c r="AC2533" t="s">
        <v>73</v>
      </c>
    </row>
    <row r="2534" spans="1:29" x14ac:dyDescent="0.3">
      <c r="A2534" s="1" t="s">
        <v>29</v>
      </c>
      <c r="B2534" t="s">
        <v>363</v>
      </c>
      <c r="C2534" t="s">
        <v>692</v>
      </c>
      <c r="D2534" t="s">
        <v>50</v>
      </c>
      <c r="E2534">
        <v>2</v>
      </c>
      <c r="F2534" t="s">
        <v>186</v>
      </c>
      <c r="G2534" t="s">
        <v>650</v>
      </c>
      <c r="H2534" t="s">
        <v>79</v>
      </c>
      <c r="I2534" t="s">
        <v>6843</v>
      </c>
      <c r="J2534" t="s">
        <v>828</v>
      </c>
      <c r="K2534" t="s">
        <v>6844</v>
      </c>
      <c r="L2534" t="s">
        <v>6845</v>
      </c>
      <c r="M2534" t="s">
        <v>456</v>
      </c>
      <c r="N2534" t="s">
        <v>58</v>
      </c>
      <c r="O2534">
        <v>27719</v>
      </c>
      <c r="P2534">
        <v>31752</v>
      </c>
      <c r="Q2534" t="s">
        <v>95</v>
      </c>
      <c r="R2534">
        <v>533</v>
      </c>
      <c r="S2534" s="2">
        <v>44713</v>
      </c>
      <c r="T2534" t="s">
        <v>42</v>
      </c>
      <c r="U2534">
        <v>0</v>
      </c>
      <c r="V2534" t="s">
        <v>71</v>
      </c>
      <c r="W2534">
        <v>819</v>
      </c>
      <c r="X2534" t="s">
        <v>44</v>
      </c>
      <c r="Y2534" t="s">
        <v>72</v>
      </c>
      <c r="Z2534">
        <v>1225</v>
      </c>
      <c r="AA2534">
        <v>908</v>
      </c>
      <c r="AB2534">
        <v>27757</v>
      </c>
      <c r="AC2534" t="s">
        <v>107</v>
      </c>
    </row>
    <row r="2535" spans="1:29" x14ac:dyDescent="0.3">
      <c r="A2535" s="1" t="s">
        <v>47</v>
      </c>
      <c r="B2535" t="s">
        <v>153</v>
      </c>
      <c r="C2535" t="s">
        <v>3956</v>
      </c>
      <c r="D2535" t="s">
        <v>98</v>
      </c>
      <c r="E2535">
        <v>8</v>
      </c>
      <c r="F2535" t="s">
        <v>271</v>
      </c>
      <c r="G2535" t="s">
        <v>353</v>
      </c>
      <c r="H2535" t="s">
        <v>79</v>
      </c>
      <c r="I2535" t="s">
        <v>1992</v>
      </c>
      <c r="J2535" t="s">
        <v>530</v>
      </c>
      <c r="K2535">
        <v>4470174011</v>
      </c>
      <c r="L2535" t="s">
        <v>6846</v>
      </c>
      <c r="M2535" t="s">
        <v>540</v>
      </c>
      <c r="N2535" t="s">
        <v>94</v>
      </c>
      <c r="O2535">
        <v>19212</v>
      </c>
      <c r="P2535">
        <v>22834</v>
      </c>
      <c r="Q2535" t="s">
        <v>95</v>
      </c>
      <c r="R2535">
        <v>316</v>
      </c>
      <c r="S2535" s="2">
        <v>44366</v>
      </c>
      <c r="T2535" s="2">
        <v>44390</v>
      </c>
      <c r="U2535">
        <v>0</v>
      </c>
      <c r="V2535" t="s">
        <v>85</v>
      </c>
      <c r="W2535">
        <v>551</v>
      </c>
      <c r="X2535" t="s">
        <v>60</v>
      </c>
      <c r="Y2535" t="s">
        <v>72</v>
      </c>
      <c r="Z2535">
        <v>0</v>
      </c>
      <c r="AA2535">
        <v>711</v>
      </c>
      <c r="AB2535">
        <v>22280</v>
      </c>
      <c r="AC2535" t="s">
        <v>46</v>
      </c>
    </row>
    <row r="2536" spans="1:29" x14ac:dyDescent="0.3">
      <c r="A2536" s="1" t="s">
        <v>29</v>
      </c>
      <c r="B2536" t="s">
        <v>86</v>
      </c>
      <c r="C2536" t="s">
        <v>344</v>
      </c>
      <c r="D2536" t="s">
        <v>110</v>
      </c>
      <c r="E2536">
        <v>1</v>
      </c>
      <c r="F2536" t="s">
        <v>64</v>
      </c>
      <c r="G2536" t="s">
        <v>376</v>
      </c>
      <c r="H2536" t="s">
        <v>79</v>
      </c>
      <c r="I2536" t="s">
        <v>1055</v>
      </c>
      <c r="J2536" t="s">
        <v>553</v>
      </c>
      <c r="K2536">
        <v>5137829274</v>
      </c>
      <c r="L2536" t="s">
        <v>6847</v>
      </c>
      <c r="M2536" t="s">
        <v>1691</v>
      </c>
      <c r="N2536" t="s">
        <v>58</v>
      </c>
      <c r="O2536">
        <v>7116</v>
      </c>
      <c r="P2536">
        <v>10035</v>
      </c>
      <c r="Q2536" t="s">
        <v>59</v>
      </c>
      <c r="R2536">
        <v>514</v>
      </c>
      <c r="S2536" s="2">
        <v>45257</v>
      </c>
      <c r="T2536" s="2">
        <v>45281</v>
      </c>
      <c r="U2536">
        <v>32052</v>
      </c>
      <c r="V2536" t="s">
        <v>71</v>
      </c>
      <c r="W2536">
        <v>403</v>
      </c>
      <c r="X2536" t="s">
        <v>60</v>
      </c>
      <c r="Y2536" t="s">
        <v>72</v>
      </c>
      <c r="Z2536">
        <v>4599</v>
      </c>
      <c r="AA2536">
        <v>106</v>
      </c>
      <c r="AB2536">
        <v>7335</v>
      </c>
      <c r="AC2536" t="s">
        <v>46</v>
      </c>
    </row>
    <row r="2537" spans="1:29" x14ac:dyDescent="0.3">
      <c r="A2537" s="1" t="s">
        <v>47</v>
      </c>
      <c r="B2537" t="s">
        <v>161</v>
      </c>
      <c r="C2537" t="s">
        <v>1434</v>
      </c>
      <c r="D2537" t="s">
        <v>178</v>
      </c>
      <c r="E2537">
        <v>10</v>
      </c>
      <c r="F2537" t="s">
        <v>64</v>
      </c>
      <c r="G2537" t="s">
        <v>65</v>
      </c>
      <c r="H2537" t="s">
        <v>35</v>
      </c>
      <c r="I2537" t="s">
        <v>412</v>
      </c>
      <c r="J2537" t="s">
        <v>6168</v>
      </c>
      <c r="K2537" t="s">
        <v>6848</v>
      </c>
      <c r="L2537" t="s">
        <v>6849</v>
      </c>
      <c r="M2537" t="s">
        <v>1578</v>
      </c>
      <c r="N2537" t="s">
        <v>40</v>
      </c>
      <c r="O2537">
        <v>23995</v>
      </c>
      <c r="P2537">
        <v>26477</v>
      </c>
      <c r="Q2537" t="s">
        <v>95</v>
      </c>
      <c r="R2537">
        <v>244</v>
      </c>
      <c r="S2537" s="2">
        <v>44813</v>
      </c>
      <c r="T2537" s="2">
        <v>44835</v>
      </c>
      <c r="U2537">
        <v>0</v>
      </c>
      <c r="V2537" t="s">
        <v>85</v>
      </c>
      <c r="W2537">
        <v>744</v>
      </c>
      <c r="X2537" t="s">
        <v>60</v>
      </c>
      <c r="Y2537" t="s">
        <v>61</v>
      </c>
      <c r="Z2537">
        <v>0</v>
      </c>
      <c r="AA2537">
        <v>163</v>
      </c>
      <c r="AB2537">
        <v>25659</v>
      </c>
      <c r="AC2537" t="s">
        <v>73</v>
      </c>
    </row>
    <row r="2538" spans="1:29" x14ac:dyDescent="0.3">
      <c r="A2538" s="1" t="s">
        <v>47</v>
      </c>
      <c r="B2538" t="s">
        <v>176</v>
      </c>
      <c r="C2538" t="s">
        <v>2730</v>
      </c>
      <c r="D2538" t="s">
        <v>76</v>
      </c>
      <c r="E2538">
        <v>3</v>
      </c>
      <c r="F2538" t="s">
        <v>77</v>
      </c>
      <c r="G2538" t="s">
        <v>78</v>
      </c>
      <c r="H2538" t="s">
        <v>35</v>
      </c>
      <c r="I2538" t="s">
        <v>910</v>
      </c>
      <c r="J2538" t="s">
        <v>123</v>
      </c>
      <c r="K2538" t="s">
        <v>6850</v>
      </c>
      <c r="L2538" t="s">
        <v>6851</v>
      </c>
      <c r="M2538" t="s">
        <v>1637</v>
      </c>
      <c r="N2538" t="s">
        <v>58</v>
      </c>
      <c r="O2538">
        <v>3831</v>
      </c>
      <c r="P2538">
        <v>8571</v>
      </c>
      <c r="Q2538" t="s">
        <v>59</v>
      </c>
      <c r="R2538">
        <v>13</v>
      </c>
      <c r="S2538" s="2">
        <v>45162</v>
      </c>
      <c r="T2538" t="s">
        <v>42</v>
      </c>
      <c r="U2538">
        <v>5279</v>
      </c>
      <c r="V2538" t="s">
        <v>71</v>
      </c>
      <c r="W2538">
        <v>592</v>
      </c>
      <c r="X2538" t="s">
        <v>44</v>
      </c>
      <c r="Y2538" t="s">
        <v>45</v>
      </c>
      <c r="Z2538">
        <v>3957</v>
      </c>
      <c r="AA2538">
        <v>30</v>
      </c>
      <c r="AB2538">
        <v>7005</v>
      </c>
      <c r="AC2538" t="s">
        <v>107</v>
      </c>
    </row>
    <row r="2539" spans="1:29" x14ac:dyDescent="0.3">
      <c r="A2539" s="1" t="s">
        <v>29</v>
      </c>
      <c r="B2539" t="s">
        <v>62</v>
      </c>
      <c r="C2539" t="s">
        <v>3874</v>
      </c>
      <c r="D2539" t="s">
        <v>155</v>
      </c>
      <c r="E2539">
        <v>4</v>
      </c>
      <c r="F2539" t="s">
        <v>33</v>
      </c>
      <c r="G2539" t="s">
        <v>411</v>
      </c>
      <c r="H2539" t="s">
        <v>35</v>
      </c>
      <c r="I2539" t="s">
        <v>1764</v>
      </c>
      <c r="J2539" t="s">
        <v>2341</v>
      </c>
      <c r="K2539" t="s">
        <v>6852</v>
      </c>
      <c r="L2539" t="s">
        <v>6853</v>
      </c>
      <c r="M2539" t="s">
        <v>466</v>
      </c>
      <c r="N2539" t="s">
        <v>40</v>
      </c>
      <c r="O2539">
        <v>15638</v>
      </c>
      <c r="P2539">
        <v>18898</v>
      </c>
      <c r="Q2539" t="s">
        <v>95</v>
      </c>
      <c r="R2539">
        <v>926</v>
      </c>
      <c r="S2539" s="2">
        <v>45030</v>
      </c>
      <c r="T2539" t="s">
        <v>42</v>
      </c>
      <c r="U2539">
        <v>0</v>
      </c>
      <c r="V2539" t="s">
        <v>71</v>
      </c>
      <c r="W2539">
        <v>623</v>
      </c>
      <c r="X2539" t="s">
        <v>44</v>
      </c>
      <c r="Y2539" t="s">
        <v>45</v>
      </c>
      <c r="Z2539">
        <v>0</v>
      </c>
      <c r="AA2539">
        <v>429</v>
      </c>
      <c r="AB2539">
        <v>15750</v>
      </c>
      <c r="AC2539" t="s">
        <v>46</v>
      </c>
    </row>
    <row r="2540" spans="1:29" x14ac:dyDescent="0.3">
      <c r="A2540" s="1" t="s">
        <v>47</v>
      </c>
      <c r="B2540" t="s">
        <v>145</v>
      </c>
      <c r="C2540" t="s">
        <v>528</v>
      </c>
      <c r="D2540" t="s">
        <v>50</v>
      </c>
      <c r="E2540">
        <v>3</v>
      </c>
      <c r="F2540" t="s">
        <v>221</v>
      </c>
      <c r="G2540" t="s">
        <v>506</v>
      </c>
      <c r="H2540" t="s">
        <v>35</v>
      </c>
      <c r="I2540" t="s">
        <v>502</v>
      </c>
      <c r="J2540" t="s">
        <v>1914</v>
      </c>
      <c r="K2540" t="s">
        <v>6854</v>
      </c>
      <c r="L2540" t="s">
        <v>6855</v>
      </c>
      <c r="M2540" t="s">
        <v>152</v>
      </c>
      <c r="N2540" t="s">
        <v>94</v>
      </c>
      <c r="O2540">
        <v>5362</v>
      </c>
      <c r="P2540">
        <v>7476</v>
      </c>
      <c r="Q2540" t="s">
        <v>59</v>
      </c>
      <c r="R2540">
        <v>826</v>
      </c>
      <c r="S2540" s="2">
        <v>44348</v>
      </c>
      <c r="T2540" s="2">
        <v>44370</v>
      </c>
      <c r="U2540">
        <v>31751</v>
      </c>
      <c r="V2540" t="s">
        <v>85</v>
      </c>
      <c r="W2540">
        <v>826</v>
      </c>
      <c r="X2540" t="s">
        <v>60</v>
      </c>
      <c r="Y2540" t="s">
        <v>45</v>
      </c>
      <c r="Z2540">
        <v>0</v>
      </c>
      <c r="AA2540">
        <v>227</v>
      </c>
      <c r="AB2540">
        <v>5980</v>
      </c>
      <c r="AC2540" t="s">
        <v>73</v>
      </c>
    </row>
    <row r="2541" spans="1:29" x14ac:dyDescent="0.3">
      <c r="A2541" s="1" t="s">
        <v>29</v>
      </c>
      <c r="B2541" t="s">
        <v>62</v>
      </c>
      <c r="C2541" t="s">
        <v>2097</v>
      </c>
      <c r="D2541" t="s">
        <v>32</v>
      </c>
      <c r="E2541">
        <v>5</v>
      </c>
      <c r="F2541" t="s">
        <v>186</v>
      </c>
      <c r="G2541" t="s">
        <v>463</v>
      </c>
      <c r="H2541" t="s">
        <v>79</v>
      </c>
      <c r="I2541" t="s">
        <v>673</v>
      </c>
      <c r="J2541" t="s">
        <v>4529</v>
      </c>
      <c r="K2541" t="s">
        <v>6856</v>
      </c>
      <c r="L2541" t="s">
        <v>6857</v>
      </c>
      <c r="M2541" t="s">
        <v>505</v>
      </c>
      <c r="N2541" t="s">
        <v>94</v>
      </c>
      <c r="O2541">
        <v>19602</v>
      </c>
      <c r="P2541">
        <v>23483</v>
      </c>
      <c r="Q2541" t="s">
        <v>95</v>
      </c>
      <c r="R2541">
        <v>840</v>
      </c>
      <c r="S2541" s="2">
        <v>44346</v>
      </c>
      <c r="T2541" s="2">
        <v>44347</v>
      </c>
      <c r="U2541">
        <v>0</v>
      </c>
      <c r="V2541" t="s">
        <v>43</v>
      </c>
      <c r="W2541">
        <v>790</v>
      </c>
      <c r="X2541" t="s">
        <v>60</v>
      </c>
      <c r="Y2541" t="s">
        <v>61</v>
      </c>
      <c r="Z2541">
        <v>0</v>
      </c>
      <c r="AA2541">
        <v>630</v>
      </c>
      <c r="AB2541">
        <v>21905</v>
      </c>
      <c r="AC2541" t="s">
        <v>73</v>
      </c>
    </row>
    <row r="2542" spans="1:29" x14ac:dyDescent="0.3">
      <c r="A2542" s="1" t="s">
        <v>29</v>
      </c>
      <c r="B2542" t="s">
        <v>363</v>
      </c>
      <c r="C2542" t="s">
        <v>661</v>
      </c>
      <c r="D2542" t="s">
        <v>110</v>
      </c>
      <c r="E2542">
        <v>6</v>
      </c>
      <c r="F2542" t="s">
        <v>120</v>
      </c>
      <c r="G2542" t="s">
        <v>489</v>
      </c>
      <c r="H2542" t="s">
        <v>35</v>
      </c>
      <c r="I2542" t="s">
        <v>3135</v>
      </c>
      <c r="J2542" t="s">
        <v>3232</v>
      </c>
      <c r="K2542" t="s">
        <v>6858</v>
      </c>
      <c r="L2542" t="s">
        <v>6859</v>
      </c>
      <c r="M2542" t="s">
        <v>421</v>
      </c>
      <c r="N2542" t="s">
        <v>58</v>
      </c>
      <c r="O2542">
        <v>23763</v>
      </c>
      <c r="P2542">
        <v>28246</v>
      </c>
      <c r="Q2542" t="s">
        <v>59</v>
      </c>
      <c r="R2542">
        <v>399</v>
      </c>
      <c r="S2542" s="2">
        <v>44914</v>
      </c>
      <c r="T2542" t="s">
        <v>42</v>
      </c>
      <c r="U2542">
        <v>44394</v>
      </c>
      <c r="V2542" t="s">
        <v>43</v>
      </c>
      <c r="W2542">
        <v>598</v>
      </c>
      <c r="X2542" t="s">
        <v>44</v>
      </c>
      <c r="Y2542" t="s">
        <v>61</v>
      </c>
      <c r="Z2542">
        <v>4498</v>
      </c>
      <c r="AA2542">
        <v>548</v>
      </c>
      <c r="AB2542">
        <v>24619</v>
      </c>
      <c r="AC2542" t="s">
        <v>73</v>
      </c>
    </row>
    <row r="2543" spans="1:29" x14ac:dyDescent="0.3">
      <c r="A2543" s="1" t="s">
        <v>47</v>
      </c>
      <c r="B2543" t="s">
        <v>234</v>
      </c>
      <c r="C2543" t="s">
        <v>480</v>
      </c>
      <c r="D2543" t="s">
        <v>387</v>
      </c>
      <c r="E2543">
        <v>3</v>
      </c>
      <c r="F2543" t="s">
        <v>77</v>
      </c>
      <c r="G2543" t="s">
        <v>1221</v>
      </c>
      <c r="H2543" t="s">
        <v>35</v>
      </c>
      <c r="I2543" t="s">
        <v>490</v>
      </c>
      <c r="J2543" t="s">
        <v>3255</v>
      </c>
      <c r="K2543" t="s">
        <v>6860</v>
      </c>
      <c r="L2543" t="s">
        <v>6861</v>
      </c>
      <c r="M2543" t="s">
        <v>2944</v>
      </c>
      <c r="N2543" t="s">
        <v>40</v>
      </c>
      <c r="O2543">
        <v>14192</v>
      </c>
      <c r="P2543">
        <v>19174</v>
      </c>
      <c r="Q2543" t="s">
        <v>41</v>
      </c>
      <c r="R2543">
        <v>473</v>
      </c>
      <c r="S2543" s="2">
        <v>45137</v>
      </c>
      <c r="T2543" s="2">
        <v>45151</v>
      </c>
      <c r="U2543">
        <v>0</v>
      </c>
      <c r="V2543" t="s">
        <v>43</v>
      </c>
      <c r="W2543">
        <v>611</v>
      </c>
      <c r="X2543" t="s">
        <v>60</v>
      </c>
      <c r="Y2543" t="s">
        <v>45</v>
      </c>
      <c r="Z2543">
        <v>0</v>
      </c>
      <c r="AA2543">
        <v>28</v>
      </c>
      <c r="AB2543">
        <v>18432</v>
      </c>
      <c r="AC2543" t="s">
        <v>107</v>
      </c>
    </row>
    <row r="2544" spans="1:29" x14ac:dyDescent="0.3">
      <c r="A2544" s="1" t="s">
        <v>47</v>
      </c>
      <c r="B2544" t="s">
        <v>136</v>
      </c>
      <c r="C2544" t="s">
        <v>137</v>
      </c>
      <c r="D2544" t="s">
        <v>76</v>
      </c>
      <c r="E2544">
        <v>10</v>
      </c>
      <c r="F2544" t="s">
        <v>186</v>
      </c>
      <c r="G2544" t="s">
        <v>535</v>
      </c>
      <c r="H2544" t="s">
        <v>79</v>
      </c>
      <c r="I2544" t="s">
        <v>5743</v>
      </c>
      <c r="J2544" t="s">
        <v>2522</v>
      </c>
      <c r="K2544" t="s">
        <v>6862</v>
      </c>
      <c r="L2544" t="s">
        <v>6863</v>
      </c>
      <c r="M2544" t="s">
        <v>1128</v>
      </c>
      <c r="N2544" t="s">
        <v>40</v>
      </c>
      <c r="O2544">
        <v>9073</v>
      </c>
      <c r="P2544">
        <v>14060</v>
      </c>
      <c r="Q2544" t="s">
        <v>41</v>
      </c>
      <c r="R2544">
        <v>395</v>
      </c>
      <c r="S2544" s="2">
        <v>44653</v>
      </c>
      <c r="T2544" t="s">
        <v>42</v>
      </c>
      <c r="U2544">
        <v>0</v>
      </c>
      <c r="V2544" t="s">
        <v>85</v>
      </c>
      <c r="W2544">
        <v>474</v>
      </c>
      <c r="X2544" t="s">
        <v>44</v>
      </c>
      <c r="Y2544" t="s">
        <v>45</v>
      </c>
      <c r="Z2544">
        <v>0</v>
      </c>
      <c r="AA2544">
        <v>575</v>
      </c>
      <c r="AB2544">
        <v>10798</v>
      </c>
      <c r="AC2544" t="s">
        <v>107</v>
      </c>
    </row>
    <row r="2545" spans="1:29" x14ac:dyDescent="0.3">
      <c r="A2545" s="1" t="s">
        <v>47</v>
      </c>
      <c r="B2545" t="s">
        <v>234</v>
      </c>
      <c r="C2545" t="s">
        <v>3327</v>
      </c>
      <c r="D2545" t="s">
        <v>178</v>
      </c>
      <c r="E2545">
        <v>6</v>
      </c>
      <c r="F2545" t="s">
        <v>77</v>
      </c>
      <c r="G2545" t="s">
        <v>78</v>
      </c>
      <c r="H2545" t="s">
        <v>79</v>
      </c>
      <c r="I2545" t="s">
        <v>1611</v>
      </c>
      <c r="J2545" t="s">
        <v>2198</v>
      </c>
      <c r="K2545" t="s">
        <v>6864</v>
      </c>
      <c r="L2545" t="s">
        <v>6865</v>
      </c>
      <c r="M2545" t="s">
        <v>483</v>
      </c>
      <c r="N2545" t="s">
        <v>84</v>
      </c>
      <c r="O2545">
        <v>26851</v>
      </c>
      <c r="P2545">
        <v>29457</v>
      </c>
      <c r="Q2545" t="s">
        <v>59</v>
      </c>
      <c r="R2545">
        <v>179</v>
      </c>
      <c r="S2545" s="2">
        <v>44587</v>
      </c>
      <c r="T2545" s="2">
        <v>44588</v>
      </c>
      <c r="U2545">
        <v>10431</v>
      </c>
      <c r="V2545" t="s">
        <v>43</v>
      </c>
      <c r="W2545">
        <v>664</v>
      </c>
      <c r="X2545" t="s">
        <v>60</v>
      </c>
      <c r="Y2545" t="s">
        <v>45</v>
      </c>
      <c r="Z2545">
        <v>0</v>
      </c>
      <c r="AA2545">
        <v>883</v>
      </c>
      <c r="AB2545">
        <v>28417</v>
      </c>
      <c r="AC2545" t="s">
        <v>46</v>
      </c>
    </row>
    <row r="2546" spans="1:29" x14ac:dyDescent="0.3">
      <c r="A2546" s="1" t="s">
        <v>29</v>
      </c>
      <c r="B2546" t="s">
        <v>86</v>
      </c>
      <c r="C2546" t="s">
        <v>2143</v>
      </c>
      <c r="D2546" t="s">
        <v>185</v>
      </c>
      <c r="E2546">
        <v>10</v>
      </c>
      <c r="F2546" t="s">
        <v>77</v>
      </c>
      <c r="G2546" t="s">
        <v>202</v>
      </c>
      <c r="H2546" t="s">
        <v>35</v>
      </c>
      <c r="I2546" t="s">
        <v>636</v>
      </c>
      <c r="J2546" t="s">
        <v>211</v>
      </c>
      <c r="K2546" t="s">
        <v>6866</v>
      </c>
      <c r="L2546" t="s">
        <v>6867</v>
      </c>
      <c r="M2546" t="s">
        <v>93</v>
      </c>
      <c r="N2546" t="s">
        <v>58</v>
      </c>
      <c r="O2546">
        <v>22088</v>
      </c>
      <c r="P2546">
        <v>25926</v>
      </c>
      <c r="Q2546" t="s">
        <v>59</v>
      </c>
      <c r="R2546">
        <v>682</v>
      </c>
      <c r="S2546" s="2">
        <v>44802</v>
      </c>
      <c r="T2546" s="2">
        <v>44827</v>
      </c>
      <c r="U2546">
        <v>20582</v>
      </c>
      <c r="V2546" t="s">
        <v>106</v>
      </c>
      <c r="W2546">
        <v>492</v>
      </c>
      <c r="X2546" t="s">
        <v>60</v>
      </c>
      <c r="Y2546" t="s">
        <v>72</v>
      </c>
      <c r="Z2546">
        <v>2197</v>
      </c>
      <c r="AA2546">
        <v>719</v>
      </c>
      <c r="AB2546">
        <v>24752</v>
      </c>
      <c r="AC2546" t="s">
        <v>46</v>
      </c>
    </row>
    <row r="2547" spans="1:29" x14ac:dyDescent="0.3">
      <c r="A2547" s="1" t="s">
        <v>47</v>
      </c>
      <c r="B2547" t="s">
        <v>48</v>
      </c>
      <c r="C2547" t="s">
        <v>801</v>
      </c>
      <c r="D2547" t="s">
        <v>178</v>
      </c>
      <c r="E2547">
        <v>10</v>
      </c>
      <c r="F2547" t="s">
        <v>64</v>
      </c>
      <c r="G2547" t="s">
        <v>1152</v>
      </c>
      <c r="H2547" t="s">
        <v>35</v>
      </c>
      <c r="I2547" t="s">
        <v>341</v>
      </c>
      <c r="J2547" t="s">
        <v>2010</v>
      </c>
      <c r="K2547" t="s">
        <v>6868</v>
      </c>
      <c r="L2547" t="s">
        <v>6869</v>
      </c>
      <c r="M2547" t="s">
        <v>556</v>
      </c>
      <c r="N2547" t="s">
        <v>58</v>
      </c>
      <c r="O2547">
        <v>9845</v>
      </c>
      <c r="P2547">
        <v>13423</v>
      </c>
      <c r="Q2547" t="s">
        <v>95</v>
      </c>
      <c r="R2547">
        <v>656</v>
      </c>
      <c r="S2547" s="2">
        <v>44622</v>
      </c>
      <c r="T2547" s="2">
        <v>44629</v>
      </c>
      <c r="U2547">
        <v>0</v>
      </c>
      <c r="V2547" t="s">
        <v>106</v>
      </c>
      <c r="W2547">
        <v>442</v>
      </c>
      <c r="X2547" t="s">
        <v>60</v>
      </c>
      <c r="Y2547" t="s">
        <v>61</v>
      </c>
      <c r="Z2547">
        <v>2625</v>
      </c>
      <c r="AA2547">
        <v>754</v>
      </c>
      <c r="AB2547">
        <v>12525</v>
      </c>
      <c r="AC2547" t="s">
        <v>107</v>
      </c>
    </row>
    <row r="2548" spans="1:29" x14ac:dyDescent="0.3">
      <c r="A2548" s="1" t="s">
        <v>29</v>
      </c>
      <c r="B2548" t="s">
        <v>30</v>
      </c>
      <c r="C2548" t="s">
        <v>1302</v>
      </c>
      <c r="D2548" t="s">
        <v>110</v>
      </c>
      <c r="E2548">
        <v>8</v>
      </c>
      <c r="F2548" t="s">
        <v>64</v>
      </c>
      <c r="G2548" t="s">
        <v>1152</v>
      </c>
      <c r="H2548" t="s">
        <v>79</v>
      </c>
      <c r="I2548" t="s">
        <v>910</v>
      </c>
      <c r="J2548" t="s">
        <v>1604</v>
      </c>
      <c r="K2548" t="s">
        <v>6870</v>
      </c>
      <c r="L2548" t="s">
        <v>6871</v>
      </c>
      <c r="M2548" t="s">
        <v>1395</v>
      </c>
      <c r="N2548" t="s">
        <v>58</v>
      </c>
      <c r="O2548">
        <v>11600</v>
      </c>
      <c r="P2548">
        <v>16204</v>
      </c>
      <c r="Q2548" t="s">
        <v>95</v>
      </c>
      <c r="R2548">
        <v>103</v>
      </c>
      <c r="S2548" s="2">
        <v>44876</v>
      </c>
      <c r="T2548" s="2">
        <v>44879</v>
      </c>
      <c r="U2548">
        <v>0</v>
      </c>
      <c r="V2548" t="s">
        <v>106</v>
      </c>
      <c r="W2548">
        <v>497</v>
      </c>
      <c r="X2548" t="s">
        <v>60</v>
      </c>
      <c r="Y2548" t="s">
        <v>61</v>
      </c>
      <c r="Z2548">
        <v>2521</v>
      </c>
      <c r="AA2548">
        <v>444</v>
      </c>
      <c r="AB2548">
        <v>15478</v>
      </c>
      <c r="AC2548" t="s">
        <v>46</v>
      </c>
    </row>
    <row r="2549" spans="1:29" x14ac:dyDescent="0.3">
      <c r="A2549" s="1" t="s">
        <v>47</v>
      </c>
      <c r="B2549" t="s">
        <v>161</v>
      </c>
      <c r="C2549" t="s">
        <v>683</v>
      </c>
      <c r="D2549" t="s">
        <v>138</v>
      </c>
      <c r="E2549">
        <v>4</v>
      </c>
      <c r="F2549" t="s">
        <v>33</v>
      </c>
      <c r="G2549" t="s">
        <v>139</v>
      </c>
      <c r="H2549" t="s">
        <v>35</v>
      </c>
      <c r="I2549" t="s">
        <v>89</v>
      </c>
      <c r="J2549" t="s">
        <v>372</v>
      </c>
      <c r="K2549">
        <f>1-263-124-1998</f>
        <v>-2384</v>
      </c>
      <c r="L2549" t="s">
        <v>6872</v>
      </c>
      <c r="M2549" t="s">
        <v>283</v>
      </c>
      <c r="N2549" t="s">
        <v>84</v>
      </c>
      <c r="O2549">
        <v>29627</v>
      </c>
      <c r="P2549">
        <v>31903</v>
      </c>
      <c r="Q2549" t="s">
        <v>95</v>
      </c>
      <c r="R2549">
        <v>633</v>
      </c>
      <c r="S2549" s="2">
        <v>44936</v>
      </c>
      <c r="T2549" s="2">
        <v>44951</v>
      </c>
      <c r="U2549">
        <v>0</v>
      </c>
      <c r="V2549" t="s">
        <v>85</v>
      </c>
      <c r="W2549">
        <v>611</v>
      </c>
      <c r="X2549" t="s">
        <v>60</v>
      </c>
      <c r="Y2549" t="s">
        <v>61</v>
      </c>
      <c r="Z2549">
        <v>0</v>
      </c>
      <c r="AA2549">
        <v>554</v>
      </c>
      <c r="AB2549">
        <v>31380</v>
      </c>
      <c r="AC2549" t="s">
        <v>73</v>
      </c>
    </row>
    <row r="2550" spans="1:29" x14ac:dyDescent="0.3">
      <c r="A2550" s="1" t="s">
        <v>47</v>
      </c>
      <c r="B2550" t="s">
        <v>136</v>
      </c>
      <c r="C2550" t="s">
        <v>200</v>
      </c>
      <c r="D2550" t="s">
        <v>110</v>
      </c>
      <c r="E2550">
        <v>6</v>
      </c>
      <c r="F2550" t="s">
        <v>271</v>
      </c>
      <c r="G2550" t="s">
        <v>400</v>
      </c>
      <c r="H2550" t="s">
        <v>79</v>
      </c>
      <c r="I2550" t="s">
        <v>223</v>
      </c>
      <c r="J2550" t="s">
        <v>6873</v>
      </c>
      <c r="K2550" t="s">
        <v>6874</v>
      </c>
      <c r="L2550" t="s">
        <v>6875</v>
      </c>
      <c r="M2550" t="s">
        <v>2086</v>
      </c>
      <c r="N2550" t="s">
        <v>58</v>
      </c>
      <c r="O2550">
        <v>9064</v>
      </c>
      <c r="P2550">
        <v>12898</v>
      </c>
      <c r="Q2550" t="s">
        <v>41</v>
      </c>
      <c r="R2550">
        <v>854</v>
      </c>
      <c r="S2550" s="2">
        <v>44834</v>
      </c>
      <c r="T2550" s="2">
        <v>44853</v>
      </c>
      <c r="U2550">
        <v>0</v>
      </c>
      <c r="V2550" t="s">
        <v>43</v>
      </c>
      <c r="W2550">
        <v>438</v>
      </c>
      <c r="X2550" t="s">
        <v>60</v>
      </c>
      <c r="Y2550" t="s">
        <v>61</v>
      </c>
      <c r="Z2550">
        <v>3544</v>
      </c>
      <c r="AA2550">
        <v>576</v>
      </c>
      <c r="AB2550">
        <v>10168</v>
      </c>
      <c r="AC2550" t="s">
        <v>107</v>
      </c>
    </row>
    <row r="2551" spans="1:29" x14ac:dyDescent="0.3">
      <c r="A2551" s="1" t="s">
        <v>29</v>
      </c>
      <c r="B2551" t="s">
        <v>74</v>
      </c>
      <c r="C2551" t="s">
        <v>1460</v>
      </c>
      <c r="D2551" t="s">
        <v>110</v>
      </c>
      <c r="E2551">
        <v>3</v>
      </c>
      <c r="F2551" t="s">
        <v>120</v>
      </c>
      <c r="G2551" t="s">
        <v>1180</v>
      </c>
      <c r="H2551" t="s">
        <v>35</v>
      </c>
      <c r="I2551" t="s">
        <v>1379</v>
      </c>
      <c r="J2551" t="s">
        <v>6876</v>
      </c>
      <c r="K2551">
        <v>6215127280</v>
      </c>
      <c r="L2551" t="s">
        <v>6877</v>
      </c>
      <c r="M2551" t="s">
        <v>973</v>
      </c>
      <c r="N2551" t="s">
        <v>40</v>
      </c>
      <c r="O2551">
        <v>9037</v>
      </c>
      <c r="P2551">
        <v>13323</v>
      </c>
      <c r="Q2551" t="s">
        <v>41</v>
      </c>
      <c r="R2551">
        <v>230</v>
      </c>
      <c r="S2551" s="2">
        <v>44495</v>
      </c>
      <c r="T2551" t="s">
        <v>42</v>
      </c>
      <c r="U2551">
        <v>0</v>
      </c>
      <c r="V2551" t="s">
        <v>71</v>
      </c>
      <c r="W2551">
        <v>783</v>
      </c>
      <c r="X2551" t="s">
        <v>44</v>
      </c>
      <c r="Y2551" t="s">
        <v>45</v>
      </c>
      <c r="Z2551">
        <v>0</v>
      </c>
      <c r="AA2551">
        <v>36</v>
      </c>
      <c r="AB2551">
        <v>10346</v>
      </c>
      <c r="AC2551" t="s">
        <v>46</v>
      </c>
    </row>
    <row r="2552" spans="1:29" x14ac:dyDescent="0.3">
      <c r="A2552" s="1" t="s">
        <v>47</v>
      </c>
      <c r="B2552" t="s">
        <v>136</v>
      </c>
      <c r="C2552" t="s">
        <v>641</v>
      </c>
      <c r="D2552" t="s">
        <v>352</v>
      </c>
      <c r="E2552">
        <v>7</v>
      </c>
      <c r="F2552" t="s">
        <v>51</v>
      </c>
      <c r="G2552" t="s">
        <v>291</v>
      </c>
      <c r="H2552" t="s">
        <v>79</v>
      </c>
      <c r="I2552" t="s">
        <v>507</v>
      </c>
      <c r="J2552" t="s">
        <v>3859</v>
      </c>
      <c r="K2552" t="s">
        <v>6878</v>
      </c>
      <c r="L2552" t="s">
        <v>6879</v>
      </c>
      <c r="M2552" t="s">
        <v>1847</v>
      </c>
      <c r="N2552" t="s">
        <v>58</v>
      </c>
      <c r="O2552">
        <v>22106</v>
      </c>
      <c r="P2552">
        <v>24613</v>
      </c>
      <c r="Q2552" t="s">
        <v>41</v>
      </c>
      <c r="R2552">
        <v>24</v>
      </c>
      <c r="S2552" s="2">
        <v>45019</v>
      </c>
      <c r="T2552" s="2">
        <v>45037</v>
      </c>
      <c r="U2552">
        <v>0</v>
      </c>
      <c r="V2552" t="s">
        <v>71</v>
      </c>
      <c r="W2552">
        <v>797</v>
      </c>
      <c r="X2552" t="s">
        <v>60</v>
      </c>
      <c r="Y2552" t="s">
        <v>45</v>
      </c>
      <c r="Z2552">
        <v>2625</v>
      </c>
      <c r="AA2552">
        <v>259</v>
      </c>
      <c r="AB2552">
        <v>24007</v>
      </c>
      <c r="AC2552" t="s">
        <v>46</v>
      </c>
    </row>
    <row r="2553" spans="1:29" x14ac:dyDescent="0.3">
      <c r="A2553" s="1" t="s">
        <v>47</v>
      </c>
      <c r="B2553" t="s">
        <v>161</v>
      </c>
      <c r="C2553" t="s">
        <v>683</v>
      </c>
      <c r="D2553" t="s">
        <v>257</v>
      </c>
      <c r="E2553">
        <v>3</v>
      </c>
      <c r="F2553" t="s">
        <v>271</v>
      </c>
      <c r="G2553" t="s">
        <v>1298</v>
      </c>
      <c r="H2553" t="s">
        <v>79</v>
      </c>
      <c r="I2553" t="s">
        <v>441</v>
      </c>
      <c r="J2553" t="s">
        <v>5515</v>
      </c>
      <c r="K2553" t="s">
        <v>6880</v>
      </c>
      <c r="L2553" t="s">
        <v>6881</v>
      </c>
      <c r="M2553" t="s">
        <v>618</v>
      </c>
      <c r="N2553" t="s">
        <v>58</v>
      </c>
      <c r="O2553">
        <v>23627</v>
      </c>
      <c r="P2553">
        <v>27939</v>
      </c>
      <c r="Q2553" t="s">
        <v>95</v>
      </c>
      <c r="R2553">
        <v>404</v>
      </c>
      <c r="S2553" s="2">
        <v>44356</v>
      </c>
      <c r="T2553" s="2">
        <v>44374</v>
      </c>
      <c r="U2553">
        <v>0</v>
      </c>
      <c r="V2553" t="s">
        <v>85</v>
      </c>
      <c r="W2553">
        <v>756</v>
      </c>
      <c r="X2553" t="s">
        <v>60</v>
      </c>
      <c r="Y2553" t="s">
        <v>72</v>
      </c>
      <c r="Z2553">
        <v>2002</v>
      </c>
      <c r="AA2553">
        <v>91</v>
      </c>
      <c r="AB2553">
        <v>26548</v>
      </c>
      <c r="AC2553" t="s">
        <v>73</v>
      </c>
    </row>
    <row r="2554" spans="1:29" x14ac:dyDescent="0.3">
      <c r="A2554" s="1" t="s">
        <v>29</v>
      </c>
      <c r="B2554" t="s">
        <v>327</v>
      </c>
      <c r="C2554" t="s">
        <v>1074</v>
      </c>
      <c r="D2554" t="s">
        <v>76</v>
      </c>
      <c r="E2554">
        <v>1</v>
      </c>
      <c r="F2554" t="s">
        <v>99</v>
      </c>
      <c r="G2554" t="s">
        <v>100</v>
      </c>
      <c r="H2554" t="s">
        <v>35</v>
      </c>
      <c r="I2554" t="s">
        <v>464</v>
      </c>
      <c r="J2554" t="s">
        <v>485</v>
      </c>
      <c r="K2554" t="s">
        <v>6882</v>
      </c>
      <c r="L2554" t="s">
        <v>6883</v>
      </c>
      <c r="M2554" t="s">
        <v>1023</v>
      </c>
      <c r="N2554" t="s">
        <v>94</v>
      </c>
      <c r="O2554">
        <v>8914</v>
      </c>
      <c r="P2554">
        <v>13257</v>
      </c>
      <c r="Q2554" t="s">
        <v>95</v>
      </c>
      <c r="R2554">
        <v>344</v>
      </c>
      <c r="S2554" s="2">
        <v>44813</v>
      </c>
      <c r="T2554" t="s">
        <v>42</v>
      </c>
      <c r="U2554">
        <v>0</v>
      </c>
      <c r="V2554" t="s">
        <v>43</v>
      </c>
      <c r="W2554">
        <v>742</v>
      </c>
      <c r="X2554" t="s">
        <v>44</v>
      </c>
      <c r="Y2554" t="s">
        <v>45</v>
      </c>
      <c r="Z2554">
        <v>0</v>
      </c>
      <c r="AA2554">
        <v>710</v>
      </c>
      <c r="AB2554">
        <v>12969</v>
      </c>
      <c r="AC2554" t="s">
        <v>73</v>
      </c>
    </row>
    <row r="2555" spans="1:29" x14ac:dyDescent="0.3">
      <c r="A2555" s="1" t="s">
        <v>47</v>
      </c>
      <c r="B2555" t="s">
        <v>145</v>
      </c>
      <c r="C2555" t="s">
        <v>547</v>
      </c>
      <c r="D2555" t="s">
        <v>119</v>
      </c>
      <c r="E2555">
        <v>3</v>
      </c>
      <c r="F2555" t="s">
        <v>64</v>
      </c>
      <c r="G2555" t="s">
        <v>783</v>
      </c>
      <c r="H2555" t="s">
        <v>79</v>
      </c>
      <c r="I2555" t="s">
        <v>6884</v>
      </c>
      <c r="J2555" t="s">
        <v>1337</v>
      </c>
      <c r="K2555" t="s">
        <v>6885</v>
      </c>
      <c r="L2555" t="s">
        <v>6886</v>
      </c>
      <c r="M2555" t="s">
        <v>449</v>
      </c>
      <c r="N2555" t="s">
        <v>58</v>
      </c>
      <c r="O2555">
        <v>22604</v>
      </c>
      <c r="P2555">
        <v>24646</v>
      </c>
      <c r="Q2555" t="s">
        <v>59</v>
      </c>
      <c r="R2555">
        <v>121</v>
      </c>
      <c r="S2555" s="2">
        <v>44749</v>
      </c>
      <c r="T2555" t="s">
        <v>42</v>
      </c>
      <c r="U2555">
        <v>31737</v>
      </c>
      <c r="V2555" t="s">
        <v>106</v>
      </c>
      <c r="W2555">
        <v>841</v>
      </c>
      <c r="X2555" t="s">
        <v>44</v>
      </c>
      <c r="Y2555" t="s">
        <v>72</v>
      </c>
      <c r="Z2555">
        <v>1668</v>
      </c>
      <c r="AA2555">
        <v>398</v>
      </c>
      <c r="AB2555">
        <v>23907</v>
      </c>
      <c r="AC2555" t="s">
        <v>46</v>
      </c>
    </row>
    <row r="2556" spans="1:29" x14ac:dyDescent="0.3">
      <c r="A2556" s="1" t="s">
        <v>29</v>
      </c>
      <c r="B2556" t="s">
        <v>541</v>
      </c>
      <c r="C2556" t="s">
        <v>1114</v>
      </c>
      <c r="D2556" t="s">
        <v>257</v>
      </c>
      <c r="E2556">
        <v>7</v>
      </c>
      <c r="F2556" t="s">
        <v>221</v>
      </c>
      <c r="G2556" t="s">
        <v>667</v>
      </c>
      <c r="H2556" t="s">
        <v>79</v>
      </c>
      <c r="I2556" t="s">
        <v>2300</v>
      </c>
      <c r="J2556" t="s">
        <v>4457</v>
      </c>
      <c r="K2556" t="s">
        <v>6887</v>
      </c>
      <c r="L2556" t="s">
        <v>6888</v>
      </c>
      <c r="M2556" t="s">
        <v>733</v>
      </c>
      <c r="N2556" t="s">
        <v>58</v>
      </c>
      <c r="O2556">
        <v>22094</v>
      </c>
      <c r="P2556">
        <v>26328</v>
      </c>
      <c r="Q2556" t="s">
        <v>59</v>
      </c>
      <c r="R2556">
        <v>570</v>
      </c>
      <c r="S2556" s="2">
        <v>44610</v>
      </c>
      <c r="T2556" s="2">
        <v>44623</v>
      </c>
      <c r="U2556">
        <v>19488</v>
      </c>
      <c r="V2556" t="s">
        <v>85</v>
      </c>
      <c r="W2556">
        <v>421</v>
      </c>
      <c r="X2556" t="s">
        <v>60</v>
      </c>
      <c r="Y2556" t="s">
        <v>61</v>
      </c>
      <c r="Z2556">
        <v>2521</v>
      </c>
      <c r="AA2556">
        <v>420</v>
      </c>
      <c r="AB2556">
        <v>26044</v>
      </c>
      <c r="AC2556" t="s">
        <v>107</v>
      </c>
    </row>
    <row r="2557" spans="1:29" x14ac:dyDescent="0.3">
      <c r="A2557" s="1" t="s">
        <v>47</v>
      </c>
      <c r="B2557" t="s">
        <v>48</v>
      </c>
      <c r="C2557" t="s">
        <v>1137</v>
      </c>
      <c r="D2557" t="s">
        <v>98</v>
      </c>
      <c r="E2557">
        <v>1</v>
      </c>
      <c r="F2557" t="s">
        <v>221</v>
      </c>
      <c r="G2557" t="s">
        <v>882</v>
      </c>
      <c r="H2557" t="s">
        <v>35</v>
      </c>
      <c r="I2557" t="s">
        <v>1711</v>
      </c>
      <c r="J2557" t="s">
        <v>576</v>
      </c>
      <c r="K2557">
        <v>8029324355</v>
      </c>
      <c r="L2557" t="s">
        <v>6889</v>
      </c>
      <c r="M2557" t="s">
        <v>438</v>
      </c>
      <c r="N2557" t="s">
        <v>40</v>
      </c>
      <c r="O2557">
        <v>2744</v>
      </c>
      <c r="P2557">
        <v>4777</v>
      </c>
      <c r="Q2557" t="s">
        <v>95</v>
      </c>
      <c r="R2557">
        <v>552</v>
      </c>
      <c r="S2557" s="2">
        <v>44696</v>
      </c>
      <c r="T2557" t="s">
        <v>42</v>
      </c>
      <c r="U2557">
        <v>0</v>
      </c>
      <c r="V2557" t="s">
        <v>71</v>
      </c>
      <c r="W2557">
        <v>711</v>
      </c>
      <c r="X2557" t="s">
        <v>44</v>
      </c>
      <c r="Y2557" t="s">
        <v>72</v>
      </c>
      <c r="Z2557">
        <v>0</v>
      </c>
      <c r="AA2557">
        <v>277</v>
      </c>
      <c r="AB2557">
        <v>3085</v>
      </c>
      <c r="AC2557" t="s">
        <v>107</v>
      </c>
    </row>
    <row r="2558" spans="1:29" x14ac:dyDescent="0.3">
      <c r="A2558" s="1" t="s">
        <v>29</v>
      </c>
      <c r="B2558" t="s">
        <v>30</v>
      </c>
      <c r="C2558" t="s">
        <v>751</v>
      </c>
      <c r="D2558" t="s">
        <v>138</v>
      </c>
      <c r="E2558">
        <v>10</v>
      </c>
      <c r="F2558" t="s">
        <v>99</v>
      </c>
      <c r="G2558" t="s">
        <v>529</v>
      </c>
      <c r="H2558" t="s">
        <v>79</v>
      </c>
      <c r="I2558" t="s">
        <v>636</v>
      </c>
      <c r="J2558" t="s">
        <v>2836</v>
      </c>
      <c r="K2558">
        <f>1-521-103-3394</f>
        <v>-4017</v>
      </c>
      <c r="L2558" t="s">
        <v>6890</v>
      </c>
      <c r="M2558" t="s">
        <v>269</v>
      </c>
      <c r="N2558" t="s">
        <v>84</v>
      </c>
      <c r="O2558">
        <v>14860</v>
      </c>
      <c r="P2558">
        <v>18113</v>
      </c>
      <c r="Q2558" t="s">
        <v>59</v>
      </c>
      <c r="R2558">
        <v>255</v>
      </c>
      <c r="S2558" s="2">
        <v>45113</v>
      </c>
      <c r="T2558" t="s">
        <v>42</v>
      </c>
      <c r="U2558">
        <v>42269</v>
      </c>
      <c r="V2558" t="s">
        <v>43</v>
      </c>
      <c r="W2558">
        <v>716</v>
      </c>
      <c r="X2558" t="s">
        <v>44</v>
      </c>
      <c r="Y2558" t="s">
        <v>72</v>
      </c>
      <c r="Z2558">
        <v>0</v>
      </c>
      <c r="AA2558">
        <v>538</v>
      </c>
      <c r="AB2558">
        <v>16684</v>
      </c>
      <c r="AC2558" t="s">
        <v>46</v>
      </c>
    </row>
    <row r="2559" spans="1:29" x14ac:dyDescent="0.3">
      <c r="A2559" s="1" t="s">
        <v>47</v>
      </c>
      <c r="B2559" t="s">
        <v>108</v>
      </c>
      <c r="C2559" t="s">
        <v>270</v>
      </c>
      <c r="D2559" t="s">
        <v>352</v>
      </c>
      <c r="E2559">
        <v>5</v>
      </c>
      <c r="F2559" t="s">
        <v>129</v>
      </c>
      <c r="G2559" t="s">
        <v>395</v>
      </c>
      <c r="H2559" t="s">
        <v>35</v>
      </c>
      <c r="I2559" t="s">
        <v>2601</v>
      </c>
      <c r="J2559" t="s">
        <v>936</v>
      </c>
      <c r="K2559" t="s">
        <v>6891</v>
      </c>
      <c r="L2559" t="s">
        <v>6892</v>
      </c>
      <c r="M2559" t="s">
        <v>1422</v>
      </c>
      <c r="N2559" t="s">
        <v>58</v>
      </c>
      <c r="O2559">
        <v>26486</v>
      </c>
      <c r="P2559">
        <v>28884</v>
      </c>
      <c r="Q2559" t="s">
        <v>95</v>
      </c>
      <c r="R2559">
        <v>532</v>
      </c>
      <c r="S2559" s="2">
        <v>44348</v>
      </c>
      <c r="T2559" s="2">
        <v>44358</v>
      </c>
      <c r="U2559">
        <v>0</v>
      </c>
      <c r="V2559" t="s">
        <v>43</v>
      </c>
      <c r="W2559">
        <v>709</v>
      </c>
      <c r="X2559" t="s">
        <v>60</v>
      </c>
      <c r="Y2559" t="s">
        <v>61</v>
      </c>
      <c r="Z2559">
        <v>4309</v>
      </c>
      <c r="AA2559">
        <v>186</v>
      </c>
      <c r="AB2559">
        <v>27745</v>
      </c>
      <c r="AC2559" t="s">
        <v>73</v>
      </c>
    </row>
    <row r="2560" spans="1:29" x14ac:dyDescent="0.3">
      <c r="A2560" s="1" t="s">
        <v>47</v>
      </c>
      <c r="B2560" t="s">
        <v>145</v>
      </c>
      <c r="C2560" t="s">
        <v>1527</v>
      </c>
      <c r="D2560" t="s">
        <v>76</v>
      </c>
      <c r="E2560">
        <v>8</v>
      </c>
      <c r="F2560" t="s">
        <v>120</v>
      </c>
      <c r="G2560" t="s">
        <v>468</v>
      </c>
      <c r="H2560" t="s">
        <v>79</v>
      </c>
      <c r="I2560" t="s">
        <v>1517</v>
      </c>
      <c r="J2560" t="s">
        <v>1626</v>
      </c>
      <c r="K2560">
        <v>8669783587</v>
      </c>
      <c r="L2560" t="s">
        <v>6893</v>
      </c>
      <c r="M2560" t="s">
        <v>2965</v>
      </c>
      <c r="N2560" t="s">
        <v>94</v>
      </c>
      <c r="O2560">
        <v>19430</v>
      </c>
      <c r="P2560">
        <v>22534</v>
      </c>
      <c r="Q2560" t="s">
        <v>41</v>
      </c>
      <c r="R2560">
        <v>973</v>
      </c>
      <c r="S2560" s="2">
        <v>45155</v>
      </c>
      <c r="T2560" t="s">
        <v>42</v>
      </c>
      <c r="U2560">
        <v>0</v>
      </c>
      <c r="V2560" t="s">
        <v>106</v>
      </c>
      <c r="W2560">
        <v>404</v>
      </c>
      <c r="X2560" t="s">
        <v>44</v>
      </c>
      <c r="Y2560" t="s">
        <v>61</v>
      </c>
      <c r="Z2560">
        <v>0</v>
      </c>
      <c r="AA2560">
        <v>613</v>
      </c>
      <c r="AB2560">
        <v>20109</v>
      </c>
      <c r="AC2560" t="s">
        <v>46</v>
      </c>
    </row>
    <row r="2561" spans="1:29" x14ac:dyDescent="0.3">
      <c r="A2561" s="1" t="s">
        <v>47</v>
      </c>
      <c r="B2561" t="s">
        <v>145</v>
      </c>
      <c r="C2561" t="s">
        <v>2354</v>
      </c>
      <c r="D2561" t="s">
        <v>110</v>
      </c>
      <c r="E2561">
        <v>9</v>
      </c>
      <c r="F2561" t="s">
        <v>120</v>
      </c>
      <c r="G2561" t="s">
        <v>489</v>
      </c>
      <c r="H2561" t="s">
        <v>79</v>
      </c>
      <c r="I2561" t="s">
        <v>2839</v>
      </c>
      <c r="J2561" t="s">
        <v>1199</v>
      </c>
      <c r="K2561" t="s">
        <v>6894</v>
      </c>
      <c r="L2561" t="s">
        <v>6895</v>
      </c>
      <c r="M2561" t="s">
        <v>449</v>
      </c>
      <c r="N2561" t="s">
        <v>84</v>
      </c>
      <c r="O2561">
        <v>17752</v>
      </c>
      <c r="P2561">
        <v>21617</v>
      </c>
      <c r="Q2561" t="s">
        <v>59</v>
      </c>
      <c r="R2561">
        <v>426</v>
      </c>
      <c r="S2561" s="2">
        <v>45235</v>
      </c>
      <c r="T2561" t="s">
        <v>42</v>
      </c>
      <c r="U2561">
        <v>2537</v>
      </c>
      <c r="V2561" t="s">
        <v>106</v>
      </c>
      <c r="W2561">
        <v>747</v>
      </c>
      <c r="X2561" t="s">
        <v>44</v>
      </c>
      <c r="Y2561" t="s">
        <v>72</v>
      </c>
      <c r="Z2561">
        <v>0</v>
      </c>
      <c r="AA2561">
        <v>353</v>
      </c>
      <c r="AB2561">
        <v>18557</v>
      </c>
      <c r="AC2561" t="s">
        <v>46</v>
      </c>
    </row>
    <row r="2562" spans="1:29" x14ac:dyDescent="0.3">
      <c r="A2562" s="1" t="s">
        <v>29</v>
      </c>
      <c r="B2562" t="s">
        <v>363</v>
      </c>
      <c r="C2562" t="s">
        <v>4573</v>
      </c>
      <c r="D2562" t="s">
        <v>119</v>
      </c>
      <c r="E2562">
        <v>9</v>
      </c>
      <c r="F2562" t="s">
        <v>129</v>
      </c>
      <c r="G2562" t="s">
        <v>130</v>
      </c>
      <c r="H2562" t="s">
        <v>79</v>
      </c>
      <c r="I2562" t="s">
        <v>4442</v>
      </c>
      <c r="J2562" t="s">
        <v>890</v>
      </c>
      <c r="K2562" t="s">
        <v>6896</v>
      </c>
      <c r="L2562" t="s">
        <v>6897</v>
      </c>
      <c r="M2562" t="s">
        <v>431</v>
      </c>
      <c r="N2562" t="s">
        <v>94</v>
      </c>
      <c r="O2562">
        <v>24614</v>
      </c>
      <c r="P2562">
        <v>28120</v>
      </c>
      <c r="Q2562" t="s">
        <v>41</v>
      </c>
      <c r="R2562">
        <v>519</v>
      </c>
      <c r="S2562" s="2">
        <v>44806</v>
      </c>
      <c r="T2562" s="2">
        <v>44823</v>
      </c>
      <c r="U2562">
        <v>0</v>
      </c>
      <c r="V2562" t="s">
        <v>43</v>
      </c>
      <c r="W2562">
        <v>687</v>
      </c>
      <c r="X2562" t="s">
        <v>60</v>
      </c>
      <c r="Y2562" t="s">
        <v>61</v>
      </c>
      <c r="Z2562">
        <v>0</v>
      </c>
      <c r="AA2562">
        <v>96</v>
      </c>
      <c r="AB2562">
        <v>25365</v>
      </c>
      <c r="AC2562" t="s">
        <v>73</v>
      </c>
    </row>
    <row r="2563" spans="1:29" x14ac:dyDescent="0.3">
      <c r="A2563" s="1" t="s">
        <v>47</v>
      </c>
      <c r="B2563" t="s">
        <v>136</v>
      </c>
      <c r="C2563" t="s">
        <v>2546</v>
      </c>
      <c r="D2563" t="s">
        <v>110</v>
      </c>
      <c r="E2563">
        <v>1</v>
      </c>
      <c r="F2563" t="s">
        <v>77</v>
      </c>
      <c r="G2563" t="s">
        <v>501</v>
      </c>
      <c r="H2563" t="s">
        <v>79</v>
      </c>
      <c r="I2563" t="s">
        <v>2961</v>
      </c>
      <c r="J2563" t="s">
        <v>1166</v>
      </c>
      <c r="K2563">
        <f>1-628-804-3115</f>
        <v>-4546</v>
      </c>
      <c r="L2563" t="s">
        <v>6898</v>
      </c>
      <c r="M2563" t="s">
        <v>227</v>
      </c>
      <c r="N2563" t="s">
        <v>40</v>
      </c>
      <c r="O2563">
        <v>18917</v>
      </c>
      <c r="P2563">
        <v>21104</v>
      </c>
      <c r="Q2563" t="s">
        <v>41</v>
      </c>
      <c r="R2563">
        <v>139</v>
      </c>
      <c r="S2563" s="2">
        <v>45160</v>
      </c>
      <c r="T2563" s="2">
        <v>45180</v>
      </c>
      <c r="U2563">
        <v>0</v>
      </c>
      <c r="V2563" t="s">
        <v>71</v>
      </c>
      <c r="W2563">
        <v>531</v>
      </c>
      <c r="X2563" t="s">
        <v>60</v>
      </c>
      <c r="Y2563" t="s">
        <v>61</v>
      </c>
      <c r="Z2563">
        <v>0</v>
      </c>
      <c r="AA2563">
        <v>605</v>
      </c>
      <c r="AB2563">
        <v>20276</v>
      </c>
      <c r="AC2563" t="s">
        <v>46</v>
      </c>
    </row>
    <row r="2564" spans="1:29" x14ac:dyDescent="0.3">
      <c r="A2564" s="1" t="s">
        <v>29</v>
      </c>
      <c r="B2564" t="s">
        <v>363</v>
      </c>
      <c r="C2564" t="s">
        <v>1281</v>
      </c>
      <c r="D2564" t="s">
        <v>138</v>
      </c>
      <c r="E2564">
        <v>6</v>
      </c>
      <c r="F2564" t="s">
        <v>120</v>
      </c>
      <c r="G2564" t="s">
        <v>1533</v>
      </c>
      <c r="H2564" t="s">
        <v>79</v>
      </c>
      <c r="I2564" t="s">
        <v>441</v>
      </c>
      <c r="J2564" t="s">
        <v>1647</v>
      </c>
      <c r="K2564" t="s">
        <v>6899</v>
      </c>
      <c r="L2564" t="s">
        <v>6900</v>
      </c>
      <c r="M2564" t="s">
        <v>421</v>
      </c>
      <c r="N2564" t="s">
        <v>40</v>
      </c>
      <c r="O2564">
        <v>3880</v>
      </c>
      <c r="P2564">
        <v>8045</v>
      </c>
      <c r="Q2564" t="s">
        <v>59</v>
      </c>
      <c r="R2564">
        <v>657</v>
      </c>
      <c r="S2564" s="2">
        <v>45080</v>
      </c>
      <c r="T2564" s="2">
        <v>45087</v>
      </c>
      <c r="U2564">
        <v>10227</v>
      </c>
      <c r="V2564" t="s">
        <v>71</v>
      </c>
      <c r="W2564">
        <v>816</v>
      </c>
      <c r="X2564" t="s">
        <v>60</v>
      </c>
      <c r="Y2564" t="s">
        <v>45</v>
      </c>
      <c r="Z2564">
        <v>0</v>
      </c>
      <c r="AA2564">
        <v>382</v>
      </c>
      <c r="AB2564">
        <v>7183</v>
      </c>
      <c r="AC2564" t="s">
        <v>107</v>
      </c>
    </row>
    <row r="2565" spans="1:29" x14ac:dyDescent="0.3">
      <c r="A2565" s="1" t="s">
        <v>47</v>
      </c>
      <c r="B2565" t="s">
        <v>145</v>
      </c>
      <c r="C2565" t="s">
        <v>3466</v>
      </c>
      <c r="D2565" t="s">
        <v>236</v>
      </c>
      <c r="E2565">
        <v>2</v>
      </c>
      <c r="F2565" t="s">
        <v>129</v>
      </c>
      <c r="G2565" t="s">
        <v>298</v>
      </c>
      <c r="H2565" t="s">
        <v>35</v>
      </c>
      <c r="I2565" t="s">
        <v>6901</v>
      </c>
      <c r="J2565" t="s">
        <v>1652</v>
      </c>
      <c r="K2565" t="s">
        <v>6902</v>
      </c>
      <c r="L2565" t="s">
        <v>6903</v>
      </c>
      <c r="M2565" t="s">
        <v>152</v>
      </c>
      <c r="N2565" t="s">
        <v>84</v>
      </c>
      <c r="O2565">
        <v>21833</v>
      </c>
      <c r="P2565">
        <v>25909</v>
      </c>
      <c r="Q2565" t="s">
        <v>41</v>
      </c>
      <c r="R2565">
        <v>263</v>
      </c>
      <c r="S2565" s="2">
        <v>44839</v>
      </c>
      <c r="T2565" t="s">
        <v>42</v>
      </c>
      <c r="U2565">
        <v>0</v>
      </c>
      <c r="V2565" t="s">
        <v>71</v>
      </c>
      <c r="W2565">
        <v>407</v>
      </c>
      <c r="X2565" t="s">
        <v>44</v>
      </c>
      <c r="Y2565" t="s">
        <v>61</v>
      </c>
      <c r="Z2565">
        <v>0</v>
      </c>
      <c r="AA2565">
        <v>834</v>
      </c>
      <c r="AB2565">
        <v>22965</v>
      </c>
      <c r="AC2565" t="s">
        <v>107</v>
      </c>
    </row>
    <row r="2566" spans="1:29" x14ac:dyDescent="0.3">
      <c r="A2566" s="1" t="s">
        <v>47</v>
      </c>
      <c r="B2566" t="s">
        <v>234</v>
      </c>
      <c r="C2566" t="s">
        <v>2309</v>
      </c>
      <c r="D2566" t="s">
        <v>178</v>
      </c>
      <c r="E2566">
        <v>3</v>
      </c>
      <c r="F2566" t="s">
        <v>186</v>
      </c>
      <c r="G2566" t="s">
        <v>710</v>
      </c>
      <c r="H2566" t="s">
        <v>35</v>
      </c>
      <c r="I2566" t="s">
        <v>1529</v>
      </c>
      <c r="J2566" t="s">
        <v>2947</v>
      </c>
      <c r="K2566">
        <v>2645743297</v>
      </c>
      <c r="L2566" t="s">
        <v>6904</v>
      </c>
      <c r="M2566" t="s">
        <v>483</v>
      </c>
      <c r="N2566" t="s">
        <v>58</v>
      </c>
      <c r="O2566">
        <v>13662</v>
      </c>
      <c r="P2566">
        <v>16860</v>
      </c>
      <c r="Q2566" t="s">
        <v>41</v>
      </c>
      <c r="R2566">
        <v>491</v>
      </c>
      <c r="S2566" s="2">
        <v>44878</v>
      </c>
      <c r="T2566" t="s">
        <v>42</v>
      </c>
      <c r="U2566">
        <v>0</v>
      </c>
      <c r="V2566" t="s">
        <v>106</v>
      </c>
      <c r="W2566">
        <v>811</v>
      </c>
      <c r="X2566" t="s">
        <v>44</v>
      </c>
      <c r="Y2566" t="s">
        <v>72</v>
      </c>
      <c r="Z2566">
        <v>1472</v>
      </c>
      <c r="AA2566">
        <v>260</v>
      </c>
      <c r="AB2566">
        <v>15173</v>
      </c>
      <c r="AC2566" t="s">
        <v>46</v>
      </c>
    </row>
    <row r="2567" spans="1:29" x14ac:dyDescent="0.3">
      <c r="A2567" s="1" t="s">
        <v>47</v>
      </c>
      <c r="B2567" t="s">
        <v>592</v>
      </c>
      <c r="C2567" t="s">
        <v>2147</v>
      </c>
      <c r="D2567" t="s">
        <v>185</v>
      </c>
      <c r="E2567">
        <v>1</v>
      </c>
      <c r="F2567" t="s">
        <v>120</v>
      </c>
      <c r="G2567" t="s">
        <v>586</v>
      </c>
      <c r="H2567" t="s">
        <v>35</v>
      </c>
      <c r="I2567" t="s">
        <v>600</v>
      </c>
      <c r="J2567" t="s">
        <v>3919</v>
      </c>
      <c r="K2567" t="s">
        <v>6905</v>
      </c>
      <c r="L2567" t="s">
        <v>6906</v>
      </c>
      <c r="M2567" t="s">
        <v>2167</v>
      </c>
      <c r="N2567" t="s">
        <v>94</v>
      </c>
      <c r="O2567">
        <v>21410</v>
      </c>
      <c r="P2567">
        <v>25608</v>
      </c>
      <c r="Q2567" t="s">
        <v>59</v>
      </c>
      <c r="R2567">
        <v>928</v>
      </c>
      <c r="S2567" s="2">
        <v>44852</v>
      </c>
      <c r="T2567" t="s">
        <v>42</v>
      </c>
      <c r="U2567">
        <v>49690</v>
      </c>
      <c r="V2567" t="s">
        <v>85</v>
      </c>
      <c r="W2567">
        <v>571</v>
      </c>
      <c r="X2567" t="s">
        <v>44</v>
      </c>
      <c r="Y2567" t="s">
        <v>45</v>
      </c>
      <c r="Z2567">
        <v>0</v>
      </c>
      <c r="AA2567">
        <v>984</v>
      </c>
      <c r="AB2567">
        <v>25402</v>
      </c>
      <c r="AC2567" t="s">
        <v>73</v>
      </c>
    </row>
    <row r="2568" spans="1:29" x14ac:dyDescent="0.3">
      <c r="A2568" s="1" t="s">
        <v>29</v>
      </c>
      <c r="B2568" t="s">
        <v>96</v>
      </c>
      <c r="C2568" t="s">
        <v>2065</v>
      </c>
      <c r="D2568" t="s">
        <v>155</v>
      </c>
      <c r="E2568">
        <v>1</v>
      </c>
      <c r="F2568" t="s">
        <v>129</v>
      </c>
      <c r="G2568" t="s">
        <v>298</v>
      </c>
      <c r="H2568" t="s">
        <v>35</v>
      </c>
      <c r="I2568" t="s">
        <v>371</v>
      </c>
      <c r="J2568" t="s">
        <v>2081</v>
      </c>
      <c r="K2568" t="s">
        <v>6907</v>
      </c>
      <c r="L2568" t="s">
        <v>6908</v>
      </c>
      <c r="M2568" t="s">
        <v>2382</v>
      </c>
      <c r="N2568" t="s">
        <v>84</v>
      </c>
      <c r="O2568">
        <v>26090</v>
      </c>
      <c r="P2568">
        <v>30725</v>
      </c>
      <c r="Q2568" t="s">
        <v>95</v>
      </c>
      <c r="R2568">
        <v>636</v>
      </c>
      <c r="S2568" s="2">
        <v>45084</v>
      </c>
      <c r="T2568" t="s">
        <v>42</v>
      </c>
      <c r="U2568">
        <v>0</v>
      </c>
      <c r="V2568" t="s">
        <v>85</v>
      </c>
      <c r="W2568">
        <v>487</v>
      </c>
      <c r="X2568" t="s">
        <v>44</v>
      </c>
      <c r="Y2568" t="s">
        <v>61</v>
      </c>
      <c r="Z2568">
        <v>0</v>
      </c>
      <c r="AA2568">
        <v>498</v>
      </c>
      <c r="AB2568">
        <v>27158</v>
      </c>
      <c r="AC2568" t="s">
        <v>73</v>
      </c>
    </row>
    <row r="2569" spans="1:29" x14ac:dyDescent="0.3">
      <c r="A2569" s="1" t="s">
        <v>29</v>
      </c>
      <c r="B2569" t="s">
        <v>363</v>
      </c>
      <c r="C2569" t="s">
        <v>450</v>
      </c>
      <c r="D2569" t="s">
        <v>236</v>
      </c>
      <c r="E2569">
        <v>4</v>
      </c>
      <c r="F2569" t="s">
        <v>221</v>
      </c>
      <c r="G2569" t="s">
        <v>1096</v>
      </c>
      <c r="H2569" t="s">
        <v>35</v>
      </c>
      <c r="I2569" t="s">
        <v>292</v>
      </c>
      <c r="J2569" t="s">
        <v>2470</v>
      </c>
      <c r="K2569" t="s">
        <v>6909</v>
      </c>
      <c r="L2569" t="s">
        <v>6910</v>
      </c>
      <c r="M2569" t="s">
        <v>431</v>
      </c>
      <c r="N2569" t="s">
        <v>40</v>
      </c>
      <c r="O2569">
        <v>4226</v>
      </c>
      <c r="P2569">
        <v>8615</v>
      </c>
      <c r="Q2569" t="s">
        <v>59</v>
      </c>
      <c r="R2569">
        <v>522</v>
      </c>
      <c r="S2569" s="2">
        <v>44598</v>
      </c>
      <c r="T2569" t="s">
        <v>42</v>
      </c>
      <c r="U2569">
        <v>44243</v>
      </c>
      <c r="V2569" t="s">
        <v>71</v>
      </c>
      <c r="W2569">
        <v>443</v>
      </c>
      <c r="X2569" t="s">
        <v>44</v>
      </c>
      <c r="Y2569" t="s">
        <v>45</v>
      </c>
      <c r="Z2569">
        <v>0</v>
      </c>
      <c r="AA2569">
        <v>810</v>
      </c>
      <c r="AB2569">
        <v>8273</v>
      </c>
      <c r="AC2569" t="s">
        <v>73</v>
      </c>
    </row>
    <row r="2570" spans="1:29" x14ac:dyDescent="0.3">
      <c r="A2570" s="1" t="s">
        <v>47</v>
      </c>
      <c r="B2570" t="s">
        <v>153</v>
      </c>
      <c r="C2570" t="s">
        <v>1198</v>
      </c>
      <c r="D2570" t="s">
        <v>155</v>
      </c>
      <c r="E2570">
        <v>1</v>
      </c>
      <c r="F2570" t="s">
        <v>271</v>
      </c>
      <c r="G2570" t="s">
        <v>400</v>
      </c>
      <c r="H2570" t="s">
        <v>79</v>
      </c>
      <c r="I2570" t="s">
        <v>336</v>
      </c>
      <c r="J2570" t="s">
        <v>1652</v>
      </c>
      <c r="K2570" t="s">
        <v>6911</v>
      </c>
      <c r="L2570" t="s">
        <v>6912</v>
      </c>
      <c r="M2570" t="s">
        <v>860</v>
      </c>
      <c r="N2570" t="s">
        <v>94</v>
      </c>
      <c r="O2570">
        <v>6371</v>
      </c>
      <c r="P2570">
        <v>10721</v>
      </c>
      <c r="Q2570" t="s">
        <v>95</v>
      </c>
      <c r="R2570">
        <v>360</v>
      </c>
      <c r="S2570" s="2">
        <v>44730</v>
      </c>
      <c r="T2570" s="2">
        <v>44740</v>
      </c>
      <c r="U2570">
        <v>0</v>
      </c>
      <c r="V2570" t="s">
        <v>106</v>
      </c>
      <c r="W2570">
        <v>707</v>
      </c>
      <c r="X2570" t="s">
        <v>60</v>
      </c>
      <c r="Y2570" t="s">
        <v>72</v>
      </c>
      <c r="Z2570">
        <v>0</v>
      </c>
      <c r="AA2570">
        <v>360</v>
      </c>
      <c r="AB2570">
        <v>8692</v>
      </c>
      <c r="AC2570" t="s">
        <v>107</v>
      </c>
    </row>
    <row r="2571" spans="1:29" x14ac:dyDescent="0.3">
      <c r="A2571" s="1" t="s">
        <v>29</v>
      </c>
      <c r="B2571" t="s">
        <v>86</v>
      </c>
      <c r="C2571" t="s">
        <v>87</v>
      </c>
      <c r="D2571" t="s">
        <v>201</v>
      </c>
      <c r="E2571">
        <v>2</v>
      </c>
      <c r="F2571" t="s">
        <v>33</v>
      </c>
      <c r="G2571" t="s">
        <v>179</v>
      </c>
      <c r="H2571" t="s">
        <v>35</v>
      </c>
      <c r="I2571" t="s">
        <v>894</v>
      </c>
      <c r="J2571" t="s">
        <v>1898</v>
      </c>
      <c r="K2571" t="s">
        <v>6913</v>
      </c>
      <c r="L2571" t="s">
        <v>6914</v>
      </c>
      <c r="M2571" t="s">
        <v>1113</v>
      </c>
      <c r="N2571" t="s">
        <v>40</v>
      </c>
      <c r="O2571">
        <v>15875</v>
      </c>
      <c r="P2571">
        <v>19424</v>
      </c>
      <c r="Q2571" t="s">
        <v>59</v>
      </c>
      <c r="R2571">
        <v>594</v>
      </c>
      <c r="S2571" s="2">
        <v>44409</v>
      </c>
      <c r="T2571" s="2">
        <v>44415</v>
      </c>
      <c r="U2571">
        <v>853</v>
      </c>
      <c r="V2571" t="s">
        <v>71</v>
      </c>
      <c r="W2571">
        <v>805</v>
      </c>
      <c r="X2571" t="s">
        <v>60</v>
      </c>
      <c r="Y2571" t="s">
        <v>61</v>
      </c>
      <c r="Z2571">
        <v>0</v>
      </c>
      <c r="AA2571">
        <v>563</v>
      </c>
      <c r="AB2571">
        <v>18161</v>
      </c>
      <c r="AC2571" t="s">
        <v>73</v>
      </c>
    </row>
    <row r="2572" spans="1:29" x14ac:dyDescent="0.3">
      <c r="A2572" s="1" t="s">
        <v>47</v>
      </c>
      <c r="B2572" t="s">
        <v>234</v>
      </c>
      <c r="C2572" t="s">
        <v>3327</v>
      </c>
      <c r="D2572" t="s">
        <v>169</v>
      </c>
      <c r="E2572">
        <v>6</v>
      </c>
      <c r="F2572" t="s">
        <v>64</v>
      </c>
      <c r="G2572" t="s">
        <v>783</v>
      </c>
      <c r="H2572" t="s">
        <v>35</v>
      </c>
      <c r="I2572" t="s">
        <v>496</v>
      </c>
      <c r="J2572" t="s">
        <v>1419</v>
      </c>
      <c r="K2572">
        <v>5868211277</v>
      </c>
      <c r="L2572" t="s">
        <v>6915</v>
      </c>
      <c r="M2572" t="s">
        <v>800</v>
      </c>
      <c r="N2572" t="s">
        <v>84</v>
      </c>
      <c r="O2572">
        <v>29034</v>
      </c>
      <c r="P2572">
        <v>33448</v>
      </c>
      <c r="Q2572" t="s">
        <v>41</v>
      </c>
      <c r="R2572">
        <v>804</v>
      </c>
      <c r="S2572" s="2">
        <v>44364</v>
      </c>
      <c r="T2572" t="s">
        <v>42</v>
      </c>
      <c r="U2572">
        <v>0</v>
      </c>
      <c r="V2572" t="s">
        <v>85</v>
      </c>
      <c r="W2572">
        <v>794</v>
      </c>
      <c r="X2572" t="s">
        <v>44</v>
      </c>
      <c r="Y2572" t="s">
        <v>61</v>
      </c>
      <c r="Z2572">
        <v>0</v>
      </c>
      <c r="AA2572">
        <v>573</v>
      </c>
      <c r="AB2572">
        <v>31254</v>
      </c>
      <c r="AC2572" t="s">
        <v>107</v>
      </c>
    </row>
    <row r="2573" spans="1:29" x14ac:dyDescent="0.3">
      <c r="A2573" s="1" t="s">
        <v>29</v>
      </c>
      <c r="B2573" t="s">
        <v>327</v>
      </c>
      <c r="C2573" t="s">
        <v>2508</v>
      </c>
      <c r="D2573" t="s">
        <v>185</v>
      </c>
      <c r="E2573">
        <v>2</v>
      </c>
      <c r="F2573" t="s">
        <v>33</v>
      </c>
      <c r="G2573" t="s">
        <v>411</v>
      </c>
      <c r="H2573" t="s">
        <v>35</v>
      </c>
      <c r="I2573" t="s">
        <v>6916</v>
      </c>
      <c r="J2573" t="s">
        <v>6917</v>
      </c>
      <c r="K2573" t="s">
        <v>6918</v>
      </c>
      <c r="L2573" t="s">
        <v>6919</v>
      </c>
      <c r="M2573" t="s">
        <v>999</v>
      </c>
      <c r="N2573" t="s">
        <v>84</v>
      </c>
      <c r="O2573">
        <v>18974</v>
      </c>
      <c r="P2573">
        <v>21230</v>
      </c>
      <c r="Q2573" t="s">
        <v>95</v>
      </c>
      <c r="R2573">
        <v>87</v>
      </c>
      <c r="S2573" s="2">
        <v>44652</v>
      </c>
      <c r="T2573" s="2">
        <v>44675</v>
      </c>
      <c r="U2573">
        <v>0</v>
      </c>
      <c r="V2573" t="s">
        <v>85</v>
      </c>
      <c r="W2573">
        <v>726</v>
      </c>
      <c r="X2573" t="s">
        <v>60</v>
      </c>
      <c r="Y2573" t="s">
        <v>45</v>
      </c>
      <c r="Z2573">
        <v>0</v>
      </c>
      <c r="AA2573">
        <v>637</v>
      </c>
      <c r="AB2573">
        <v>20735</v>
      </c>
      <c r="AC2573" t="s">
        <v>107</v>
      </c>
    </row>
    <row r="2574" spans="1:29" x14ac:dyDescent="0.3">
      <c r="A2574" s="1" t="s">
        <v>47</v>
      </c>
      <c r="B2574" t="s">
        <v>161</v>
      </c>
      <c r="C2574" t="s">
        <v>1692</v>
      </c>
      <c r="D2574" t="s">
        <v>50</v>
      </c>
      <c r="E2574">
        <v>6</v>
      </c>
      <c r="F2574" t="s">
        <v>271</v>
      </c>
      <c r="G2574" t="s">
        <v>1060</v>
      </c>
      <c r="H2574" t="s">
        <v>79</v>
      </c>
      <c r="I2574" t="s">
        <v>1817</v>
      </c>
      <c r="J2574" t="s">
        <v>524</v>
      </c>
      <c r="K2574" t="s">
        <v>6920</v>
      </c>
      <c r="L2574" t="s">
        <v>6921</v>
      </c>
      <c r="M2574" t="s">
        <v>192</v>
      </c>
      <c r="N2574" t="s">
        <v>58</v>
      </c>
      <c r="O2574">
        <v>11019</v>
      </c>
      <c r="P2574">
        <v>13204</v>
      </c>
      <c r="Q2574" t="s">
        <v>59</v>
      </c>
      <c r="R2574">
        <v>380</v>
      </c>
      <c r="S2574" s="2">
        <v>44749</v>
      </c>
      <c r="T2574" s="2">
        <v>44760</v>
      </c>
      <c r="U2574">
        <v>33147</v>
      </c>
      <c r="V2574" t="s">
        <v>106</v>
      </c>
      <c r="W2574">
        <v>606</v>
      </c>
      <c r="X2574" t="s">
        <v>60</v>
      </c>
      <c r="Y2574" t="s">
        <v>61</v>
      </c>
      <c r="Z2574">
        <v>3216</v>
      </c>
      <c r="AA2574">
        <v>892</v>
      </c>
      <c r="AB2574">
        <v>12339</v>
      </c>
      <c r="AC2574" t="s">
        <v>73</v>
      </c>
    </row>
    <row r="2575" spans="1:29" x14ac:dyDescent="0.3">
      <c r="A2575" s="1" t="s">
        <v>29</v>
      </c>
      <c r="B2575" t="s">
        <v>96</v>
      </c>
      <c r="C2575" t="s">
        <v>1389</v>
      </c>
      <c r="D2575" t="s">
        <v>155</v>
      </c>
      <c r="E2575">
        <v>4</v>
      </c>
      <c r="F2575" t="s">
        <v>120</v>
      </c>
      <c r="G2575" t="s">
        <v>489</v>
      </c>
      <c r="H2575" t="s">
        <v>79</v>
      </c>
      <c r="I2575" t="s">
        <v>1210</v>
      </c>
      <c r="J2575" t="s">
        <v>739</v>
      </c>
      <c r="K2575" t="s">
        <v>6922</v>
      </c>
      <c r="L2575" t="s">
        <v>6923</v>
      </c>
      <c r="M2575" t="s">
        <v>665</v>
      </c>
      <c r="N2575" t="s">
        <v>58</v>
      </c>
      <c r="O2575">
        <v>3471</v>
      </c>
      <c r="P2575">
        <v>6690</v>
      </c>
      <c r="Q2575" t="s">
        <v>95</v>
      </c>
      <c r="R2575">
        <v>907</v>
      </c>
      <c r="S2575" s="2">
        <v>44679</v>
      </c>
      <c r="T2575" t="s">
        <v>42</v>
      </c>
      <c r="U2575">
        <v>0</v>
      </c>
      <c r="V2575" t="s">
        <v>71</v>
      </c>
      <c r="W2575">
        <v>698</v>
      </c>
      <c r="X2575" t="s">
        <v>44</v>
      </c>
      <c r="Y2575" t="s">
        <v>61</v>
      </c>
      <c r="Z2575">
        <v>1448</v>
      </c>
      <c r="AA2575">
        <v>402</v>
      </c>
      <c r="AB2575">
        <v>4958</v>
      </c>
      <c r="AC2575" t="s">
        <v>73</v>
      </c>
    </row>
    <row r="2576" spans="1:29" x14ac:dyDescent="0.3">
      <c r="A2576" s="1" t="s">
        <v>29</v>
      </c>
      <c r="B2576" t="s">
        <v>96</v>
      </c>
      <c r="C2576" t="s">
        <v>2065</v>
      </c>
      <c r="D2576" t="s">
        <v>155</v>
      </c>
      <c r="E2576">
        <v>2</v>
      </c>
      <c r="F2576" t="s">
        <v>221</v>
      </c>
      <c r="G2576" t="s">
        <v>222</v>
      </c>
      <c r="H2576" t="s">
        <v>35</v>
      </c>
      <c r="I2576" t="s">
        <v>1418</v>
      </c>
      <c r="J2576" t="s">
        <v>1092</v>
      </c>
      <c r="K2576">
        <v>8811635266</v>
      </c>
      <c r="L2576" t="s">
        <v>6924</v>
      </c>
      <c r="M2576" t="s">
        <v>1784</v>
      </c>
      <c r="N2576" t="s">
        <v>40</v>
      </c>
      <c r="O2576">
        <v>14071</v>
      </c>
      <c r="P2576">
        <v>16249</v>
      </c>
      <c r="Q2576" t="s">
        <v>95</v>
      </c>
      <c r="R2576">
        <v>978</v>
      </c>
      <c r="S2576" s="2">
        <v>44607</v>
      </c>
      <c r="T2576" t="s">
        <v>42</v>
      </c>
      <c r="U2576">
        <v>0</v>
      </c>
      <c r="V2576" t="s">
        <v>106</v>
      </c>
      <c r="W2576">
        <v>638</v>
      </c>
      <c r="X2576" t="s">
        <v>44</v>
      </c>
      <c r="Y2576" t="s">
        <v>61</v>
      </c>
      <c r="Z2576">
        <v>0</v>
      </c>
      <c r="AA2576">
        <v>590</v>
      </c>
      <c r="AB2576">
        <v>14967</v>
      </c>
      <c r="AC2576" t="s">
        <v>107</v>
      </c>
    </row>
    <row r="2577" spans="1:29" x14ac:dyDescent="0.3">
      <c r="A2577" s="1" t="s">
        <v>29</v>
      </c>
      <c r="B2577" t="s">
        <v>30</v>
      </c>
      <c r="C2577" t="s">
        <v>2490</v>
      </c>
      <c r="D2577" t="s">
        <v>119</v>
      </c>
      <c r="E2577">
        <v>2</v>
      </c>
      <c r="F2577" t="s">
        <v>186</v>
      </c>
      <c r="G2577" t="s">
        <v>710</v>
      </c>
      <c r="H2577" t="s">
        <v>35</v>
      </c>
      <c r="I2577" t="s">
        <v>921</v>
      </c>
      <c r="J2577" t="s">
        <v>822</v>
      </c>
      <c r="K2577" t="s">
        <v>6925</v>
      </c>
      <c r="L2577" t="s">
        <v>6926</v>
      </c>
      <c r="M2577" t="s">
        <v>1121</v>
      </c>
      <c r="N2577" t="s">
        <v>58</v>
      </c>
      <c r="O2577">
        <v>3250</v>
      </c>
      <c r="P2577">
        <v>6794</v>
      </c>
      <c r="Q2577" t="s">
        <v>41</v>
      </c>
      <c r="R2577">
        <v>950</v>
      </c>
      <c r="S2577" s="2">
        <v>44297</v>
      </c>
      <c r="T2577" s="2">
        <v>44307</v>
      </c>
      <c r="U2577">
        <v>0</v>
      </c>
      <c r="V2577" t="s">
        <v>43</v>
      </c>
      <c r="W2577">
        <v>510</v>
      </c>
      <c r="X2577" t="s">
        <v>60</v>
      </c>
      <c r="Y2577" t="s">
        <v>61</v>
      </c>
      <c r="Z2577">
        <v>3912</v>
      </c>
      <c r="AA2577">
        <v>639</v>
      </c>
      <c r="AB2577">
        <v>4293</v>
      </c>
      <c r="AC2577" t="s">
        <v>107</v>
      </c>
    </row>
    <row r="2578" spans="1:29" x14ac:dyDescent="0.3">
      <c r="A2578" s="1" t="s">
        <v>29</v>
      </c>
      <c r="B2578" t="s">
        <v>86</v>
      </c>
      <c r="C2578" t="s">
        <v>1621</v>
      </c>
      <c r="D2578" t="s">
        <v>32</v>
      </c>
      <c r="E2578">
        <v>7</v>
      </c>
      <c r="F2578" t="s">
        <v>221</v>
      </c>
      <c r="G2578" t="s">
        <v>858</v>
      </c>
      <c r="H2578" t="s">
        <v>79</v>
      </c>
      <c r="I2578" t="s">
        <v>112</v>
      </c>
      <c r="J2578" t="s">
        <v>2315</v>
      </c>
      <c r="K2578" t="s">
        <v>6927</v>
      </c>
      <c r="L2578" t="s">
        <v>6928</v>
      </c>
      <c r="M2578" t="s">
        <v>1100</v>
      </c>
      <c r="N2578" t="s">
        <v>58</v>
      </c>
      <c r="O2578">
        <v>3513</v>
      </c>
      <c r="P2578">
        <v>8213</v>
      </c>
      <c r="Q2578" t="s">
        <v>95</v>
      </c>
      <c r="R2578">
        <v>312</v>
      </c>
      <c r="S2578" s="2">
        <v>44919</v>
      </c>
      <c r="T2578" s="2">
        <v>44933</v>
      </c>
      <c r="U2578">
        <v>0</v>
      </c>
      <c r="V2578" t="s">
        <v>106</v>
      </c>
      <c r="W2578">
        <v>739</v>
      </c>
      <c r="X2578" t="s">
        <v>60</v>
      </c>
      <c r="Y2578" t="s">
        <v>72</v>
      </c>
      <c r="Z2578">
        <v>2652</v>
      </c>
      <c r="AA2578">
        <v>334</v>
      </c>
      <c r="AB2578">
        <v>5047</v>
      </c>
      <c r="AC2578" t="s">
        <v>107</v>
      </c>
    </row>
    <row r="2579" spans="1:29" x14ac:dyDescent="0.3">
      <c r="A2579" s="1" t="s">
        <v>29</v>
      </c>
      <c r="B2579" t="s">
        <v>228</v>
      </c>
      <c r="C2579" t="s">
        <v>4757</v>
      </c>
      <c r="D2579" t="s">
        <v>155</v>
      </c>
      <c r="E2579">
        <v>8</v>
      </c>
      <c r="F2579" t="s">
        <v>271</v>
      </c>
      <c r="G2579" t="s">
        <v>340</v>
      </c>
      <c r="H2579" t="s">
        <v>35</v>
      </c>
      <c r="I2579" t="s">
        <v>2513</v>
      </c>
      <c r="J2579" t="s">
        <v>1509</v>
      </c>
      <c r="K2579" t="s">
        <v>6929</v>
      </c>
      <c r="L2579" t="s">
        <v>6930</v>
      </c>
      <c r="M2579" t="s">
        <v>487</v>
      </c>
      <c r="N2579" t="s">
        <v>58</v>
      </c>
      <c r="O2579">
        <v>7001</v>
      </c>
      <c r="P2579">
        <v>11883</v>
      </c>
      <c r="Q2579" t="s">
        <v>95</v>
      </c>
      <c r="R2579">
        <v>517</v>
      </c>
      <c r="S2579" s="2">
        <v>44859</v>
      </c>
      <c r="T2579" s="2">
        <v>44878</v>
      </c>
      <c r="U2579">
        <v>0</v>
      </c>
      <c r="V2579" t="s">
        <v>85</v>
      </c>
      <c r="W2579">
        <v>417</v>
      </c>
      <c r="X2579" t="s">
        <v>60</v>
      </c>
      <c r="Y2579" t="s">
        <v>45</v>
      </c>
      <c r="Z2579">
        <v>3639</v>
      </c>
      <c r="AA2579">
        <v>436</v>
      </c>
      <c r="AB2579">
        <v>8525</v>
      </c>
      <c r="AC2579" t="s">
        <v>107</v>
      </c>
    </row>
    <row r="2580" spans="1:29" x14ac:dyDescent="0.3">
      <c r="A2580" s="1" t="s">
        <v>47</v>
      </c>
      <c r="B2580" t="s">
        <v>117</v>
      </c>
      <c r="C2580" t="s">
        <v>920</v>
      </c>
      <c r="D2580" t="s">
        <v>76</v>
      </c>
      <c r="E2580">
        <v>5</v>
      </c>
      <c r="F2580" t="s">
        <v>271</v>
      </c>
      <c r="G2580" t="s">
        <v>400</v>
      </c>
      <c r="H2580" t="s">
        <v>35</v>
      </c>
      <c r="I2580" t="s">
        <v>292</v>
      </c>
      <c r="J2580" t="s">
        <v>157</v>
      </c>
      <c r="K2580">
        <v>9404332319</v>
      </c>
      <c r="L2580" t="s">
        <v>6931</v>
      </c>
      <c r="M2580" t="s">
        <v>868</v>
      </c>
      <c r="N2580" t="s">
        <v>40</v>
      </c>
      <c r="O2580">
        <v>17759</v>
      </c>
      <c r="P2580">
        <v>20527</v>
      </c>
      <c r="Q2580" t="s">
        <v>59</v>
      </c>
      <c r="R2580">
        <v>445</v>
      </c>
      <c r="S2580" s="2">
        <v>44750</v>
      </c>
      <c r="T2580" t="s">
        <v>42</v>
      </c>
      <c r="U2580">
        <v>46468</v>
      </c>
      <c r="V2580" t="s">
        <v>106</v>
      </c>
      <c r="W2580">
        <v>490</v>
      </c>
      <c r="X2580" t="s">
        <v>44</v>
      </c>
      <c r="Y2580" t="s">
        <v>72</v>
      </c>
      <c r="Z2580">
        <v>0</v>
      </c>
      <c r="AA2580">
        <v>973</v>
      </c>
      <c r="AB2580">
        <v>17940</v>
      </c>
      <c r="AC2580" t="s">
        <v>73</v>
      </c>
    </row>
    <row r="2581" spans="1:29" x14ac:dyDescent="0.3">
      <c r="A2581" s="1" t="s">
        <v>29</v>
      </c>
      <c r="B2581" t="s">
        <v>327</v>
      </c>
      <c r="C2581" t="s">
        <v>2243</v>
      </c>
      <c r="D2581" t="s">
        <v>387</v>
      </c>
      <c r="E2581">
        <v>7</v>
      </c>
      <c r="F2581" t="s">
        <v>51</v>
      </c>
      <c r="G2581" t="s">
        <v>710</v>
      </c>
      <c r="H2581" t="s">
        <v>35</v>
      </c>
      <c r="I2581" t="s">
        <v>1170</v>
      </c>
      <c r="J2581" t="s">
        <v>645</v>
      </c>
      <c r="K2581" t="s">
        <v>6932</v>
      </c>
      <c r="L2581" t="s">
        <v>6933</v>
      </c>
      <c r="M2581" t="s">
        <v>1023</v>
      </c>
      <c r="N2581" t="s">
        <v>84</v>
      </c>
      <c r="O2581">
        <v>8867</v>
      </c>
      <c r="P2581">
        <v>13310</v>
      </c>
      <c r="Q2581" t="s">
        <v>95</v>
      </c>
      <c r="R2581">
        <v>546</v>
      </c>
      <c r="S2581" s="2">
        <v>44629</v>
      </c>
      <c r="T2581" s="2">
        <v>44650</v>
      </c>
      <c r="U2581">
        <v>0</v>
      </c>
      <c r="V2581" t="s">
        <v>106</v>
      </c>
      <c r="W2581">
        <v>805</v>
      </c>
      <c r="X2581" t="s">
        <v>60</v>
      </c>
      <c r="Y2581" t="s">
        <v>61</v>
      </c>
      <c r="Z2581">
        <v>0</v>
      </c>
      <c r="AA2581">
        <v>739</v>
      </c>
      <c r="AB2581">
        <v>12948</v>
      </c>
      <c r="AC2581" t="s">
        <v>46</v>
      </c>
    </row>
    <row r="2582" spans="1:29" x14ac:dyDescent="0.3">
      <c r="A2582" s="1" t="s">
        <v>47</v>
      </c>
      <c r="B2582" t="s">
        <v>176</v>
      </c>
      <c r="C2582" t="s">
        <v>177</v>
      </c>
      <c r="D2582" t="s">
        <v>110</v>
      </c>
      <c r="E2582">
        <v>5</v>
      </c>
      <c r="F2582" t="s">
        <v>77</v>
      </c>
      <c r="G2582" t="s">
        <v>932</v>
      </c>
      <c r="H2582" t="s">
        <v>79</v>
      </c>
      <c r="I2582" t="s">
        <v>3897</v>
      </c>
      <c r="J2582" t="s">
        <v>1554</v>
      </c>
      <c r="K2582" t="s">
        <v>6934</v>
      </c>
      <c r="L2582" t="s">
        <v>6935</v>
      </c>
      <c r="M2582" t="s">
        <v>1507</v>
      </c>
      <c r="N2582" t="s">
        <v>58</v>
      </c>
      <c r="O2582">
        <v>6392</v>
      </c>
      <c r="P2582">
        <v>9003</v>
      </c>
      <c r="Q2582" t="s">
        <v>41</v>
      </c>
      <c r="R2582">
        <v>394</v>
      </c>
      <c r="S2582" s="2">
        <v>44963</v>
      </c>
      <c r="T2582" t="s">
        <v>42</v>
      </c>
      <c r="U2582">
        <v>0</v>
      </c>
      <c r="V2582" t="s">
        <v>106</v>
      </c>
      <c r="W2582">
        <v>457</v>
      </c>
      <c r="X2582" t="s">
        <v>44</v>
      </c>
      <c r="Y2582" t="s">
        <v>72</v>
      </c>
      <c r="Z2582">
        <v>3543</v>
      </c>
      <c r="AA2582">
        <v>202</v>
      </c>
      <c r="AB2582">
        <v>7707</v>
      </c>
      <c r="AC2582" t="s">
        <v>46</v>
      </c>
    </row>
    <row r="2583" spans="1:29" x14ac:dyDescent="0.3">
      <c r="A2583" s="1" t="s">
        <v>47</v>
      </c>
      <c r="B2583" t="s">
        <v>153</v>
      </c>
      <c r="C2583" t="s">
        <v>3475</v>
      </c>
      <c r="D2583" t="s">
        <v>236</v>
      </c>
      <c r="E2583">
        <v>8</v>
      </c>
      <c r="F2583" t="s">
        <v>77</v>
      </c>
      <c r="G2583" t="s">
        <v>78</v>
      </c>
      <c r="H2583" t="s">
        <v>35</v>
      </c>
      <c r="I2583" t="s">
        <v>990</v>
      </c>
      <c r="J2583" t="s">
        <v>5806</v>
      </c>
      <c r="K2583" t="s">
        <v>6936</v>
      </c>
      <c r="L2583" t="s">
        <v>6937</v>
      </c>
      <c r="M2583" t="s">
        <v>1707</v>
      </c>
      <c r="N2583" t="s">
        <v>58</v>
      </c>
      <c r="O2583">
        <v>27582</v>
      </c>
      <c r="P2583">
        <v>31141</v>
      </c>
      <c r="Q2583" t="s">
        <v>59</v>
      </c>
      <c r="R2583">
        <v>34</v>
      </c>
      <c r="S2583" s="2">
        <v>45274</v>
      </c>
      <c r="T2583" t="s">
        <v>42</v>
      </c>
      <c r="U2583">
        <v>6866</v>
      </c>
      <c r="V2583" t="s">
        <v>43</v>
      </c>
      <c r="W2583">
        <v>771</v>
      </c>
      <c r="X2583" t="s">
        <v>44</v>
      </c>
      <c r="Y2583" t="s">
        <v>45</v>
      </c>
      <c r="Z2583">
        <v>2882</v>
      </c>
      <c r="AA2583">
        <v>287</v>
      </c>
      <c r="AB2583">
        <v>30141</v>
      </c>
      <c r="AC2583" t="s">
        <v>46</v>
      </c>
    </row>
    <row r="2584" spans="1:29" x14ac:dyDescent="0.3">
      <c r="A2584" s="1" t="s">
        <v>47</v>
      </c>
      <c r="B2584" t="s">
        <v>136</v>
      </c>
      <c r="C2584" t="s">
        <v>641</v>
      </c>
      <c r="D2584" t="s">
        <v>138</v>
      </c>
      <c r="E2584">
        <v>7</v>
      </c>
      <c r="F2584" t="s">
        <v>221</v>
      </c>
      <c r="G2584" t="s">
        <v>506</v>
      </c>
      <c r="H2584" t="s">
        <v>79</v>
      </c>
      <c r="I2584" t="s">
        <v>2645</v>
      </c>
      <c r="J2584" t="s">
        <v>936</v>
      </c>
      <c r="K2584">
        <f>1-619-473-6655</f>
        <v>-7746</v>
      </c>
      <c r="L2584" t="s">
        <v>6938</v>
      </c>
      <c r="M2584" t="s">
        <v>1374</v>
      </c>
      <c r="N2584" t="s">
        <v>94</v>
      </c>
      <c r="O2584">
        <v>20582</v>
      </c>
      <c r="P2584">
        <v>24300</v>
      </c>
      <c r="Q2584" t="s">
        <v>59</v>
      </c>
      <c r="R2584">
        <v>257</v>
      </c>
      <c r="S2584" s="2">
        <v>45063</v>
      </c>
      <c r="T2584" t="s">
        <v>42</v>
      </c>
      <c r="U2584">
        <v>25393</v>
      </c>
      <c r="V2584" t="s">
        <v>71</v>
      </c>
      <c r="W2584">
        <v>715</v>
      </c>
      <c r="X2584" t="s">
        <v>44</v>
      </c>
      <c r="Y2584" t="s">
        <v>61</v>
      </c>
      <c r="Z2584">
        <v>0</v>
      </c>
      <c r="AA2584">
        <v>315</v>
      </c>
      <c r="AB2584">
        <v>22247</v>
      </c>
      <c r="AC2584" t="s">
        <v>107</v>
      </c>
    </row>
    <row r="2585" spans="1:29" x14ac:dyDescent="0.3">
      <c r="A2585" s="1" t="s">
        <v>47</v>
      </c>
      <c r="B2585" t="s">
        <v>145</v>
      </c>
      <c r="C2585" t="s">
        <v>688</v>
      </c>
      <c r="D2585" t="s">
        <v>185</v>
      </c>
      <c r="E2585">
        <v>10</v>
      </c>
      <c r="F2585" t="s">
        <v>186</v>
      </c>
      <c r="G2585" t="s">
        <v>620</v>
      </c>
      <c r="H2585" t="s">
        <v>79</v>
      </c>
      <c r="I2585" t="s">
        <v>668</v>
      </c>
      <c r="J2585" t="s">
        <v>224</v>
      </c>
      <c r="K2585" t="s">
        <v>6939</v>
      </c>
      <c r="L2585" t="s">
        <v>6940</v>
      </c>
      <c r="M2585" t="s">
        <v>1762</v>
      </c>
      <c r="N2585" t="s">
        <v>94</v>
      </c>
      <c r="O2585">
        <v>29452</v>
      </c>
      <c r="P2585">
        <v>32008</v>
      </c>
      <c r="Q2585" t="s">
        <v>95</v>
      </c>
      <c r="R2585">
        <v>691</v>
      </c>
      <c r="S2585" s="2">
        <v>44956</v>
      </c>
      <c r="T2585" s="2">
        <v>44985</v>
      </c>
      <c r="U2585">
        <v>0</v>
      </c>
      <c r="V2585" t="s">
        <v>85</v>
      </c>
      <c r="W2585">
        <v>701</v>
      </c>
      <c r="X2585" t="s">
        <v>60</v>
      </c>
      <c r="Y2585" t="s">
        <v>45</v>
      </c>
      <c r="Z2585">
        <v>0</v>
      </c>
      <c r="AA2585">
        <v>543</v>
      </c>
      <c r="AB2585">
        <v>31249</v>
      </c>
      <c r="AC2585" t="s">
        <v>107</v>
      </c>
    </row>
    <row r="2586" spans="1:29" x14ac:dyDescent="0.3">
      <c r="A2586" s="1" t="s">
        <v>47</v>
      </c>
      <c r="B2586" t="s">
        <v>117</v>
      </c>
      <c r="C2586" t="s">
        <v>118</v>
      </c>
      <c r="D2586" t="s">
        <v>110</v>
      </c>
      <c r="E2586">
        <v>7</v>
      </c>
      <c r="F2586" t="s">
        <v>120</v>
      </c>
      <c r="G2586" t="s">
        <v>543</v>
      </c>
      <c r="H2586" t="s">
        <v>35</v>
      </c>
      <c r="I2586" t="s">
        <v>4846</v>
      </c>
      <c r="J2586" t="s">
        <v>530</v>
      </c>
      <c r="K2586" t="s">
        <v>6941</v>
      </c>
      <c r="L2586" t="s">
        <v>6942</v>
      </c>
      <c r="M2586" t="s">
        <v>925</v>
      </c>
      <c r="N2586" t="s">
        <v>40</v>
      </c>
      <c r="O2586">
        <v>11342</v>
      </c>
      <c r="P2586">
        <v>15023</v>
      </c>
      <c r="Q2586" t="s">
        <v>59</v>
      </c>
      <c r="R2586">
        <v>446</v>
      </c>
      <c r="S2586" s="2">
        <v>44695</v>
      </c>
      <c r="T2586" s="2">
        <v>44718</v>
      </c>
      <c r="U2586">
        <v>31426</v>
      </c>
      <c r="V2586" t="s">
        <v>85</v>
      </c>
      <c r="W2586">
        <v>549</v>
      </c>
      <c r="X2586" t="s">
        <v>60</v>
      </c>
      <c r="Y2586" t="s">
        <v>72</v>
      </c>
      <c r="Z2586">
        <v>0</v>
      </c>
      <c r="AA2586">
        <v>704</v>
      </c>
      <c r="AB2586">
        <v>14459</v>
      </c>
      <c r="AC2586" t="s">
        <v>46</v>
      </c>
    </row>
    <row r="2587" spans="1:29" x14ac:dyDescent="0.3">
      <c r="A2587" s="1" t="s">
        <v>29</v>
      </c>
      <c r="B2587" t="s">
        <v>74</v>
      </c>
      <c r="C2587" t="s">
        <v>1101</v>
      </c>
      <c r="D2587" t="s">
        <v>201</v>
      </c>
      <c r="E2587">
        <v>6</v>
      </c>
      <c r="F2587" t="s">
        <v>120</v>
      </c>
      <c r="G2587" t="s">
        <v>489</v>
      </c>
      <c r="H2587" t="s">
        <v>79</v>
      </c>
      <c r="I2587" t="s">
        <v>3385</v>
      </c>
      <c r="J2587" t="s">
        <v>1080</v>
      </c>
      <c r="K2587" t="s">
        <v>6943</v>
      </c>
      <c r="L2587" t="s">
        <v>6944</v>
      </c>
      <c r="M2587" t="s">
        <v>969</v>
      </c>
      <c r="N2587" t="s">
        <v>94</v>
      </c>
      <c r="O2587">
        <v>10350</v>
      </c>
      <c r="P2587">
        <v>15310</v>
      </c>
      <c r="Q2587" t="s">
        <v>59</v>
      </c>
      <c r="R2587">
        <v>438</v>
      </c>
      <c r="S2587" s="2">
        <v>44672</v>
      </c>
      <c r="T2587" t="s">
        <v>42</v>
      </c>
      <c r="U2587">
        <v>27941</v>
      </c>
      <c r="V2587" t="s">
        <v>71</v>
      </c>
      <c r="W2587">
        <v>591</v>
      </c>
      <c r="X2587" t="s">
        <v>44</v>
      </c>
      <c r="Y2587" t="s">
        <v>45</v>
      </c>
      <c r="Z2587">
        <v>0</v>
      </c>
      <c r="AA2587">
        <v>838</v>
      </c>
      <c r="AB2587">
        <v>11840</v>
      </c>
      <c r="AC2587" t="s">
        <v>46</v>
      </c>
    </row>
    <row r="2588" spans="1:29" x14ac:dyDescent="0.3">
      <c r="A2588" s="1" t="s">
        <v>29</v>
      </c>
      <c r="B2588" t="s">
        <v>96</v>
      </c>
      <c r="C2588" t="s">
        <v>4402</v>
      </c>
      <c r="D2588" t="s">
        <v>387</v>
      </c>
      <c r="E2588">
        <v>1</v>
      </c>
      <c r="F2588" t="s">
        <v>271</v>
      </c>
      <c r="G2588" t="s">
        <v>400</v>
      </c>
      <c r="H2588" t="s">
        <v>79</v>
      </c>
      <c r="I2588" t="s">
        <v>1379</v>
      </c>
      <c r="J2588" t="s">
        <v>1841</v>
      </c>
      <c r="K2588" t="s">
        <v>6945</v>
      </c>
      <c r="L2588" t="s">
        <v>6946</v>
      </c>
      <c r="M2588" t="s">
        <v>818</v>
      </c>
      <c r="N2588" t="s">
        <v>84</v>
      </c>
      <c r="O2588">
        <v>19846</v>
      </c>
      <c r="P2588">
        <v>22423</v>
      </c>
      <c r="Q2588" t="s">
        <v>59</v>
      </c>
      <c r="R2588">
        <v>877</v>
      </c>
      <c r="S2588" s="2">
        <v>44572</v>
      </c>
      <c r="T2588" s="2">
        <v>44581</v>
      </c>
      <c r="U2588">
        <v>28458</v>
      </c>
      <c r="V2588" t="s">
        <v>43</v>
      </c>
      <c r="W2588">
        <v>671</v>
      </c>
      <c r="X2588" t="s">
        <v>60</v>
      </c>
      <c r="Y2588" t="s">
        <v>72</v>
      </c>
      <c r="Z2588">
        <v>0</v>
      </c>
      <c r="AA2588">
        <v>473</v>
      </c>
      <c r="AB2588">
        <v>20043</v>
      </c>
      <c r="AC2588" t="s">
        <v>73</v>
      </c>
    </row>
    <row r="2589" spans="1:29" x14ac:dyDescent="0.3">
      <c r="A2589" s="1" t="s">
        <v>47</v>
      </c>
      <c r="B2589" t="s">
        <v>161</v>
      </c>
      <c r="C2589" t="s">
        <v>2091</v>
      </c>
      <c r="D2589" t="s">
        <v>169</v>
      </c>
      <c r="E2589">
        <v>2</v>
      </c>
      <c r="F2589" t="s">
        <v>64</v>
      </c>
      <c r="G2589" t="s">
        <v>1599</v>
      </c>
      <c r="H2589" t="s">
        <v>79</v>
      </c>
      <c r="I2589" t="s">
        <v>273</v>
      </c>
      <c r="J2589" t="s">
        <v>1314</v>
      </c>
      <c r="K2589" t="s">
        <v>6947</v>
      </c>
      <c r="L2589" t="s">
        <v>6948</v>
      </c>
      <c r="M2589" t="s">
        <v>283</v>
      </c>
      <c r="N2589" t="s">
        <v>84</v>
      </c>
      <c r="O2589">
        <v>28272</v>
      </c>
      <c r="P2589">
        <v>30708</v>
      </c>
      <c r="Q2589" t="s">
        <v>41</v>
      </c>
      <c r="R2589">
        <v>504</v>
      </c>
      <c r="S2589" s="2">
        <v>44410</v>
      </c>
      <c r="T2589" s="2">
        <v>44431</v>
      </c>
      <c r="U2589">
        <v>0</v>
      </c>
      <c r="V2589" t="s">
        <v>85</v>
      </c>
      <c r="W2589">
        <v>766</v>
      </c>
      <c r="X2589" t="s">
        <v>60</v>
      </c>
      <c r="Y2589" t="s">
        <v>72</v>
      </c>
      <c r="Z2589">
        <v>0</v>
      </c>
      <c r="AA2589">
        <v>124</v>
      </c>
      <c r="AB2589">
        <v>29537</v>
      </c>
      <c r="AC2589" t="s">
        <v>46</v>
      </c>
    </row>
    <row r="2590" spans="1:29" x14ac:dyDescent="0.3">
      <c r="A2590" s="1" t="s">
        <v>47</v>
      </c>
      <c r="B2590" t="s">
        <v>48</v>
      </c>
      <c r="C2590" t="s">
        <v>931</v>
      </c>
      <c r="D2590" t="s">
        <v>76</v>
      </c>
      <c r="E2590">
        <v>3</v>
      </c>
      <c r="F2590" t="s">
        <v>64</v>
      </c>
      <c r="G2590" t="s">
        <v>1152</v>
      </c>
      <c r="H2590" t="s">
        <v>79</v>
      </c>
      <c r="I2590" t="s">
        <v>459</v>
      </c>
      <c r="J2590" t="s">
        <v>674</v>
      </c>
      <c r="K2590" t="s">
        <v>6949</v>
      </c>
      <c r="L2590" t="s">
        <v>6950</v>
      </c>
      <c r="M2590" t="s">
        <v>1240</v>
      </c>
      <c r="N2590" t="s">
        <v>58</v>
      </c>
      <c r="O2590">
        <v>2607</v>
      </c>
      <c r="P2590">
        <v>7196</v>
      </c>
      <c r="Q2590" t="s">
        <v>59</v>
      </c>
      <c r="R2590">
        <v>130</v>
      </c>
      <c r="S2590" s="2">
        <v>44685</v>
      </c>
      <c r="T2590" t="s">
        <v>42</v>
      </c>
      <c r="U2590">
        <v>23780</v>
      </c>
      <c r="V2590" t="s">
        <v>85</v>
      </c>
      <c r="W2590">
        <v>582</v>
      </c>
      <c r="X2590" t="s">
        <v>44</v>
      </c>
      <c r="Y2590" t="s">
        <v>61</v>
      </c>
      <c r="Z2590">
        <v>3945</v>
      </c>
      <c r="AA2590">
        <v>673</v>
      </c>
      <c r="AB2590">
        <v>6210</v>
      </c>
      <c r="AC2590" t="s">
        <v>73</v>
      </c>
    </row>
    <row r="2591" spans="1:29" x14ac:dyDescent="0.3">
      <c r="A2591" s="1" t="s">
        <v>47</v>
      </c>
      <c r="B2591" t="s">
        <v>161</v>
      </c>
      <c r="C2591" t="s">
        <v>1471</v>
      </c>
      <c r="D2591" t="s">
        <v>178</v>
      </c>
      <c r="E2591">
        <v>8</v>
      </c>
      <c r="F2591" t="s">
        <v>120</v>
      </c>
      <c r="G2591" t="s">
        <v>329</v>
      </c>
      <c r="H2591" t="s">
        <v>79</v>
      </c>
      <c r="I2591" t="s">
        <v>6951</v>
      </c>
      <c r="J2591" t="s">
        <v>632</v>
      </c>
      <c r="K2591" t="s">
        <v>6952</v>
      </c>
      <c r="L2591" t="s">
        <v>6953</v>
      </c>
      <c r="M2591" t="s">
        <v>167</v>
      </c>
      <c r="N2591" t="s">
        <v>40</v>
      </c>
      <c r="O2591">
        <v>10732</v>
      </c>
      <c r="P2591">
        <v>15497</v>
      </c>
      <c r="Q2591" t="s">
        <v>95</v>
      </c>
      <c r="R2591">
        <v>137</v>
      </c>
      <c r="S2591" s="2">
        <v>44482</v>
      </c>
      <c r="T2591" s="2">
        <v>44491</v>
      </c>
      <c r="U2591">
        <v>0</v>
      </c>
      <c r="V2591" t="s">
        <v>106</v>
      </c>
      <c r="W2591">
        <v>811</v>
      </c>
      <c r="X2591" t="s">
        <v>60</v>
      </c>
      <c r="Y2591" t="s">
        <v>72</v>
      </c>
      <c r="Z2591">
        <v>0</v>
      </c>
      <c r="AA2591">
        <v>838</v>
      </c>
      <c r="AB2591">
        <v>11033</v>
      </c>
      <c r="AC2591" t="s">
        <v>107</v>
      </c>
    </row>
    <row r="2592" spans="1:29" x14ac:dyDescent="0.3">
      <c r="A2592" s="1" t="s">
        <v>47</v>
      </c>
      <c r="B2592" t="s">
        <v>234</v>
      </c>
      <c r="C2592" t="s">
        <v>2309</v>
      </c>
      <c r="D2592" t="s">
        <v>178</v>
      </c>
      <c r="E2592">
        <v>6</v>
      </c>
      <c r="F2592" t="s">
        <v>129</v>
      </c>
      <c r="G2592" t="s">
        <v>574</v>
      </c>
      <c r="H2592" t="s">
        <v>35</v>
      </c>
      <c r="I2592" t="s">
        <v>336</v>
      </c>
      <c r="J2592" t="s">
        <v>3458</v>
      </c>
      <c r="K2592" t="s">
        <v>6954</v>
      </c>
      <c r="L2592" t="s">
        <v>6955</v>
      </c>
      <c r="M2592" t="s">
        <v>2756</v>
      </c>
      <c r="N2592" t="s">
        <v>40</v>
      </c>
      <c r="O2592">
        <v>2660</v>
      </c>
      <c r="P2592">
        <v>5674</v>
      </c>
      <c r="Q2592" t="s">
        <v>41</v>
      </c>
      <c r="R2592">
        <v>200</v>
      </c>
      <c r="S2592" s="2">
        <v>44341</v>
      </c>
      <c r="T2592" s="2">
        <v>44362</v>
      </c>
      <c r="U2592">
        <v>0</v>
      </c>
      <c r="V2592" t="s">
        <v>106</v>
      </c>
      <c r="W2592">
        <v>441</v>
      </c>
      <c r="X2592" t="s">
        <v>60</v>
      </c>
      <c r="Y2592" t="s">
        <v>45</v>
      </c>
      <c r="Z2592">
        <v>0</v>
      </c>
      <c r="AA2592">
        <v>578</v>
      </c>
      <c r="AB2592">
        <v>4677</v>
      </c>
      <c r="AC2592" t="s">
        <v>107</v>
      </c>
    </row>
    <row r="2593" spans="1:29" x14ac:dyDescent="0.3">
      <c r="A2593" s="1" t="s">
        <v>29</v>
      </c>
      <c r="B2593" t="s">
        <v>541</v>
      </c>
      <c r="C2593" t="s">
        <v>1803</v>
      </c>
      <c r="D2593" t="s">
        <v>138</v>
      </c>
      <c r="E2593">
        <v>1</v>
      </c>
      <c r="F2593" t="s">
        <v>33</v>
      </c>
      <c r="G2593" t="s">
        <v>209</v>
      </c>
      <c r="H2593" t="s">
        <v>79</v>
      </c>
      <c r="I2593" t="s">
        <v>1589</v>
      </c>
      <c r="J2593" t="s">
        <v>900</v>
      </c>
      <c r="K2593" t="s">
        <v>6956</v>
      </c>
      <c r="L2593" t="s">
        <v>6957</v>
      </c>
      <c r="M2593" t="s">
        <v>1715</v>
      </c>
      <c r="N2593" t="s">
        <v>84</v>
      </c>
      <c r="O2593">
        <v>20224</v>
      </c>
      <c r="P2593">
        <v>23480</v>
      </c>
      <c r="Q2593" t="s">
        <v>41</v>
      </c>
      <c r="R2593">
        <v>30</v>
      </c>
      <c r="S2593" s="2">
        <v>45015</v>
      </c>
      <c r="T2593" t="s">
        <v>42</v>
      </c>
      <c r="U2593">
        <v>0</v>
      </c>
      <c r="V2593" t="s">
        <v>71</v>
      </c>
      <c r="W2593">
        <v>453</v>
      </c>
      <c r="X2593" t="s">
        <v>44</v>
      </c>
      <c r="Y2593" t="s">
        <v>61</v>
      </c>
      <c r="Z2593">
        <v>0</v>
      </c>
      <c r="AA2593">
        <v>326</v>
      </c>
      <c r="AB2593">
        <v>21501</v>
      </c>
      <c r="AC2593" t="s">
        <v>107</v>
      </c>
    </row>
    <row r="2594" spans="1:29" x14ac:dyDescent="0.3">
      <c r="A2594" s="1" t="s">
        <v>47</v>
      </c>
      <c r="B2594" t="s">
        <v>153</v>
      </c>
      <c r="C2594" t="s">
        <v>1932</v>
      </c>
      <c r="D2594" t="s">
        <v>201</v>
      </c>
      <c r="E2594">
        <v>3</v>
      </c>
      <c r="F2594" t="s">
        <v>120</v>
      </c>
      <c r="G2594" t="s">
        <v>489</v>
      </c>
      <c r="H2594" t="s">
        <v>35</v>
      </c>
      <c r="I2594" t="s">
        <v>434</v>
      </c>
      <c r="J2594" t="s">
        <v>1080</v>
      </c>
      <c r="K2594" t="s">
        <v>6958</v>
      </c>
      <c r="L2594" t="s">
        <v>6959</v>
      </c>
      <c r="M2594" t="s">
        <v>160</v>
      </c>
      <c r="N2594" t="s">
        <v>94</v>
      </c>
      <c r="O2594">
        <v>13977</v>
      </c>
      <c r="P2594">
        <v>16890</v>
      </c>
      <c r="Q2594" t="s">
        <v>59</v>
      </c>
      <c r="R2594">
        <v>901</v>
      </c>
      <c r="S2594" s="2">
        <v>45188</v>
      </c>
      <c r="T2594" s="2">
        <v>45191</v>
      </c>
      <c r="U2594">
        <v>431</v>
      </c>
      <c r="V2594" t="s">
        <v>71</v>
      </c>
      <c r="W2594">
        <v>672</v>
      </c>
      <c r="X2594" t="s">
        <v>60</v>
      </c>
      <c r="Y2594" t="s">
        <v>72</v>
      </c>
      <c r="Z2594">
        <v>0</v>
      </c>
      <c r="AA2594">
        <v>280</v>
      </c>
      <c r="AB2594">
        <v>15024</v>
      </c>
      <c r="AC2594" t="s">
        <v>107</v>
      </c>
    </row>
    <row r="2595" spans="1:29" x14ac:dyDescent="0.3">
      <c r="A2595" s="1" t="s">
        <v>29</v>
      </c>
      <c r="B2595" t="s">
        <v>541</v>
      </c>
      <c r="C2595" t="s">
        <v>2224</v>
      </c>
      <c r="D2595" t="s">
        <v>138</v>
      </c>
      <c r="E2595">
        <v>7</v>
      </c>
      <c r="F2595" t="s">
        <v>64</v>
      </c>
      <c r="G2595" t="s">
        <v>802</v>
      </c>
      <c r="H2595" t="s">
        <v>35</v>
      </c>
      <c r="I2595" t="s">
        <v>2684</v>
      </c>
      <c r="J2595" t="s">
        <v>287</v>
      </c>
      <c r="K2595" t="s">
        <v>6960</v>
      </c>
      <c r="L2595" t="s">
        <v>6961</v>
      </c>
      <c r="M2595" t="s">
        <v>1715</v>
      </c>
      <c r="N2595" t="s">
        <v>94</v>
      </c>
      <c r="O2595">
        <v>18168</v>
      </c>
      <c r="P2595">
        <v>20885</v>
      </c>
      <c r="Q2595" t="s">
        <v>59</v>
      </c>
      <c r="R2595">
        <v>463</v>
      </c>
      <c r="S2595" s="2">
        <v>44945</v>
      </c>
      <c r="T2595" s="2">
        <v>44958</v>
      </c>
      <c r="U2595">
        <v>31088</v>
      </c>
      <c r="V2595" t="s">
        <v>85</v>
      </c>
      <c r="W2595">
        <v>669</v>
      </c>
      <c r="X2595" t="s">
        <v>60</v>
      </c>
      <c r="Y2595" t="s">
        <v>61</v>
      </c>
      <c r="Z2595">
        <v>0</v>
      </c>
      <c r="AA2595">
        <v>850</v>
      </c>
      <c r="AB2595">
        <v>20601</v>
      </c>
      <c r="AC2595" t="s">
        <v>73</v>
      </c>
    </row>
    <row r="2596" spans="1:29" x14ac:dyDescent="0.3">
      <c r="A2596" s="1" t="s">
        <v>29</v>
      </c>
      <c r="B2596" t="s">
        <v>86</v>
      </c>
      <c r="C2596" t="s">
        <v>2490</v>
      </c>
      <c r="D2596" t="s">
        <v>257</v>
      </c>
      <c r="E2596">
        <v>9</v>
      </c>
      <c r="F2596" t="s">
        <v>99</v>
      </c>
      <c r="G2596" t="s">
        <v>631</v>
      </c>
      <c r="H2596" t="s">
        <v>35</v>
      </c>
      <c r="I2596" t="s">
        <v>906</v>
      </c>
      <c r="J2596" t="s">
        <v>4840</v>
      </c>
      <c r="K2596" t="s">
        <v>6962</v>
      </c>
      <c r="L2596" t="s">
        <v>6963</v>
      </c>
      <c r="M2596" t="s">
        <v>1015</v>
      </c>
      <c r="N2596" t="s">
        <v>58</v>
      </c>
      <c r="O2596">
        <v>11436</v>
      </c>
      <c r="P2596">
        <v>14893</v>
      </c>
      <c r="Q2596" t="s">
        <v>95</v>
      </c>
      <c r="R2596">
        <v>85</v>
      </c>
      <c r="S2596" s="2">
        <v>44392</v>
      </c>
      <c r="T2596" s="2">
        <v>44405</v>
      </c>
      <c r="U2596">
        <v>0</v>
      </c>
      <c r="V2596" t="s">
        <v>85</v>
      </c>
      <c r="W2596">
        <v>780</v>
      </c>
      <c r="X2596" t="s">
        <v>60</v>
      </c>
      <c r="Y2596" t="s">
        <v>45</v>
      </c>
      <c r="Z2596">
        <v>1726</v>
      </c>
      <c r="AA2596">
        <v>828</v>
      </c>
      <c r="AB2596">
        <v>12173</v>
      </c>
      <c r="AC2596" t="s">
        <v>73</v>
      </c>
    </row>
    <row r="2597" spans="1:29" x14ac:dyDescent="0.3">
      <c r="A2597" s="1" t="s">
        <v>47</v>
      </c>
      <c r="B2597" t="s">
        <v>108</v>
      </c>
      <c r="C2597" t="s">
        <v>109</v>
      </c>
      <c r="D2597" t="s">
        <v>110</v>
      </c>
      <c r="E2597">
        <v>10</v>
      </c>
      <c r="F2597" t="s">
        <v>129</v>
      </c>
      <c r="G2597" t="s">
        <v>163</v>
      </c>
      <c r="H2597" t="s">
        <v>79</v>
      </c>
      <c r="I2597" t="s">
        <v>156</v>
      </c>
      <c r="J2597" t="s">
        <v>3151</v>
      </c>
      <c r="K2597">
        <f>1-789-890-1860</f>
        <v>-3538</v>
      </c>
      <c r="L2597" t="s">
        <v>6964</v>
      </c>
      <c r="M2597" t="s">
        <v>522</v>
      </c>
      <c r="N2597" t="s">
        <v>40</v>
      </c>
      <c r="O2597">
        <v>3781</v>
      </c>
      <c r="P2597">
        <v>7564</v>
      </c>
      <c r="Q2597" t="s">
        <v>95</v>
      </c>
      <c r="R2597">
        <v>3</v>
      </c>
      <c r="S2597" s="2">
        <v>44511</v>
      </c>
      <c r="T2597" s="2">
        <v>44513</v>
      </c>
      <c r="U2597">
        <v>0</v>
      </c>
      <c r="V2597" t="s">
        <v>85</v>
      </c>
      <c r="W2597">
        <v>619</v>
      </c>
      <c r="X2597" t="s">
        <v>60</v>
      </c>
      <c r="Y2597" t="s">
        <v>45</v>
      </c>
      <c r="Z2597">
        <v>0</v>
      </c>
      <c r="AA2597">
        <v>582</v>
      </c>
      <c r="AB2597">
        <v>6877</v>
      </c>
      <c r="AC2597" t="s">
        <v>107</v>
      </c>
    </row>
    <row r="2598" spans="1:29" x14ac:dyDescent="0.3">
      <c r="A2598" s="1" t="s">
        <v>29</v>
      </c>
      <c r="B2598" t="s">
        <v>74</v>
      </c>
      <c r="C2598" t="s">
        <v>2107</v>
      </c>
      <c r="D2598" t="s">
        <v>201</v>
      </c>
      <c r="E2598">
        <v>7</v>
      </c>
      <c r="F2598" t="s">
        <v>33</v>
      </c>
      <c r="G2598" t="s">
        <v>411</v>
      </c>
      <c r="H2598" t="s">
        <v>79</v>
      </c>
      <c r="I2598" t="s">
        <v>4279</v>
      </c>
      <c r="J2598" t="s">
        <v>3487</v>
      </c>
      <c r="K2598" t="s">
        <v>6965</v>
      </c>
      <c r="L2598" t="s">
        <v>6966</v>
      </c>
      <c r="M2598" t="s">
        <v>1146</v>
      </c>
      <c r="N2598" t="s">
        <v>84</v>
      </c>
      <c r="O2598">
        <v>23375</v>
      </c>
      <c r="P2598">
        <v>25777</v>
      </c>
      <c r="Q2598" t="s">
        <v>59</v>
      </c>
      <c r="R2598">
        <v>165</v>
      </c>
      <c r="S2598" s="2">
        <v>44999</v>
      </c>
      <c r="T2598" t="s">
        <v>42</v>
      </c>
      <c r="U2598">
        <v>18952</v>
      </c>
      <c r="V2598" t="s">
        <v>71</v>
      </c>
      <c r="W2598">
        <v>655</v>
      </c>
      <c r="X2598" t="s">
        <v>44</v>
      </c>
      <c r="Y2598" t="s">
        <v>72</v>
      </c>
      <c r="Z2598">
        <v>0</v>
      </c>
      <c r="AA2598">
        <v>376</v>
      </c>
      <c r="AB2598">
        <v>23671</v>
      </c>
      <c r="AC2598" t="s">
        <v>73</v>
      </c>
    </row>
    <row r="2599" spans="1:29" x14ac:dyDescent="0.3">
      <c r="A2599" s="1" t="s">
        <v>47</v>
      </c>
      <c r="B2599" t="s">
        <v>117</v>
      </c>
      <c r="C2599" t="s">
        <v>1406</v>
      </c>
      <c r="D2599" t="s">
        <v>236</v>
      </c>
      <c r="E2599">
        <v>2</v>
      </c>
      <c r="F2599" t="s">
        <v>271</v>
      </c>
      <c r="G2599" t="s">
        <v>1298</v>
      </c>
      <c r="H2599" t="s">
        <v>79</v>
      </c>
      <c r="I2599" t="s">
        <v>1593</v>
      </c>
      <c r="J2599" t="s">
        <v>6967</v>
      </c>
      <c r="K2599" t="s">
        <v>6968</v>
      </c>
      <c r="L2599" t="s">
        <v>6969</v>
      </c>
      <c r="M2599" t="s">
        <v>868</v>
      </c>
      <c r="N2599" t="s">
        <v>84</v>
      </c>
      <c r="O2599">
        <v>16377</v>
      </c>
      <c r="P2599">
        <v>21020</v>
      </c>
      <c r="Q2599" t="s">
        <v>59</v>
      </c>
      <c r="R2599">
        <v>214</v>
      </c>
      <c r="S2599" s="2">
        <v>45037</v>
      </c>
      <c r="T2599" s="2">
        <v>45038</v>
      </c>
      <c r="U2599">
        <v>5405</v>
      </c>
      <c r="V2599" t="s">
        <v>43</v>
      </c>
      <c r="W2599">
        <v>848</v>
      </c>
      <c r="X2599" t="s">
        <v>60</v>
      </c>
      <c r="Y2599" t="s">
        <v>61</v>
      </c>
      <c r="Z2599">
        <v>0</v>
      </c>
      <c r="AA2599">
        <v>124</v>
      </c>
      <c r="AB2599">
        <v>19916</v>
      </c>
      <c r="AC2599" t="s">
        <v>46</v>
      </c>
    </row>
    <row r="2600" spans="1:29" x14ac:dyDescent="0.3">
      <c r="A2600" s="1" t="s">
        <v>47</v>
      </c>
      <c r="B2600" t="s">
        <v>176</v>
      </c>
      <c r="C2600" t="s">
        <v>334</v>
      </c>
      <c r="D2600" t="s">
        <v>98</v>
      </c>
      <c r="E2600">
        <v>9</v>
      </c>
      <c r="F2600" t="s">
        <v>64</v>
      </c>
      <c r="G2600" t="s">
        <v>388</v>
      </c>
      <c r="H2600" t="s">
        <v>79</v>
      </c>
      <c r="I2600" t="s">
        <v>1267</v>
      </c>
      <c r="J2600" t="s">
        <v>553</v>
      </c>
      <c r="K2600" t="s">
        <v>6970</v>
      </c>
      <c r="L2600" t="s">
        <v>6971</v>
      </c>
      <c r="M2600" t="s">
        <v>887</v>
      </c>
      <c r="N2600" t="s">
        <v>84</v>
      </c>
      <c r="O2600">
        <v>15241</v>
      </c>
      <c r="P2600">
        <v>19250</v>
      </c>
      <c r="Q2600" t="s">
        <v>41</v>
      </c>
      <c r="R2600">
        <v>40</v>
      </c>
      <c r="S2600" s="2">
        <v>44283</v>
      </c>
      <c r="T2600" t="s">
        <v>42</v>
      </c>
      <c r="U2600">
        <v>0</v>
      </c>
      <c r="V2600" t="s">
        <v>85</v>
      </c>
      <c r="W2600">
        <v>460</v>
      </c>
      <c r="X2600" t="s">
        <v>44</v>
      </c>
      <c r="Y2600" t="s">
        <v>61</v>
      </c>
      <c r="Z2600">
        <v>0</v>
      </c>
      <c r="AA2600">
        <v>609</v>
      </c>
      <c r="AB2600">
        <v>16138</v>
      </c>
      <c r="AC2600" t="s">
        <v>46</v>
      </c>
    </row>
    <row r="2601" spans="1:29" x14ac:dyDescent="0.3">
      <c r="A2601" s="1" t="s">
        <v>29</v>
      </c>
      <c r="B2601" t="s">
        <v>30</v>
      </c>
      <c r="C2601" t="s">
        <v>2490</v>
      </c>
      <c r="D2601" t="s">
        <v>119</v>
      </c>
      <c r="E2601">
        <v>10</v>
      </c>
      <c r="F2601" t="s">
        <v>120</v>
      </c>
      <c r="G2601" t="s">
        <v>820</v>
      </c>
      <c r="H2601" t="s">
        <v>79</v>
      </c>
      <c r="I2601" t="s">
        <v>626</v>
      </c>
      <c r="J2601" t="s">
        <v>1722</v>
      </c>
      <c r="K2601" t="s">
        <v>6972</v>
      </c>
      <c r="L2601" t="s">
        <v>6973</v>
      </c>
      <c r="M2601" t="s">
        <v>1395</v>
      </c>
      <c r="N2601" t="s">
        <v>94</v>
      </c>
      <c r="O2601">
        <v>29117</v>
      </c>
      <c r="P2601">
        <v>32287</v>
      </c>
      <c r="Q2601" t="s">
        <v>59</v>
      </c>
      <c r="R2601">
        <v>155</v>
      </c>
      <c r="S2601" s="2">
        <v>44704</v>
      </c>
      <c r="T2601" s="2">
        <v>44711</v>
      </c>
      <c r="U2601">
        <v>21590</v>
      </c>
      <c r="V2601" t="s">
        <v>43</v>
      </c>
      <c r="W2601">
        <v>570</v>
      </c>
      <c r="X2601" t="s">
        <v>60</v>
      </c>
      <c r="Y2601" t="s">
        <v>45</v>
      </c>
      <c r="Z2601">
        <v>0</v>
      </c>
      <c r="AA2601">
        <v>140</v>
      </c>
      <c r="AB2601">
        <v>32250</v>
      </c>
      <c r="AC2601" t="s">
        <v>107</v>
      </c>
    </row>
    <row r="2602" spans="1:29" x14ac:dyDescent="0.3">
      <c r="A2602" s="1" t="s">
        <v>47</v>
      </c>
      <c r="B2602" t="s">
        <v>153</v>
      </c>
      <c r="C2602" t="s">
        <v>755</v>
      </c>
      <c r="D2602" t="s">
        <v>119</v>
      </c>
      <c r="E2602">
        <v>5</v>
      </c>
      <c r="F2602" t="s">
        <v>33</v>
      </c>
      <c r="G2602" t="s">
        <v>34</v>
      </c>
      <c r="H2602" t="s">
        <v>35</v>
      </c>
      <c r="I2602" t="s">
        <v>935</v>
      </c>
      <c r="J2602" t="s">
        <v>252</v>
      </c>
      <c r="K2602" t="s">
        <v>6974</v>
      </c>
      <c r="L2602" t="s">
        <v>6975</v>
      </c>
      <c r="M2602" t="s">
        <v>860</v>
      </c>
      <c r="N2602" t="s">
        <v>58</v>
      </c>
      <c r="O2602">
        <v>15745</v>
      </c>
      <c r="P2602">
        <v>20625</v>
      </c>
      <c r="Q2602" t="s">
        <v>95</v>
      </c>
      <c r="R2602">
        <v>445</v>
      </c>
      <c r="S2602" s="2">
        <v>44899</v>
      </c>
      <c r="T2602" t="s">
        <v>42</v>
      </c>
      <c r="U2602">
        <v>0</v>
      </c>
      <c r="V2602" t="s">
        <v>43</v>
      </c>
      <c r="W2602">
        <v>528</v>
      </c>
      <c r="X2602" t="s">
        <v>44</v>
      </c>
      <c r="Y2602" t="s">
        <v>72</v>
      </c>
      <c r="Z2602">
        <v>1772</v>
      </c>
      <c r="AA2602">
        <v>401</v>
      </c>
      <c r="AB2602">
        <v>18011</v>
      </c>
      <c r="AC2602" t="s">
        <v>73</v>
      </c>
    </row>
    <row r="2603" spans="1:29" x14ac:dyDescent="0.3">
      <c r="A2603" s="1" t="s">
        <v>29</v>
      </c>
      <c r="B2603" t="s">
        <v>30</v>
      </c>
      <c r="C2603" t="s">
        <v>1034</v>
      </c>
      <c r="D2603" t="s">
        <v>352</v>
      </c>
      <c r="E2603">
        <v>5</v>
      </c>
      <c r="F2603" t="s">
        <v>99</v>
      </c>
      <c r="G2603" t="s">
        <v>529</v>
      </c>
      <c r="H2603" t="s">
        <v>79</v>
      </c>
      <c r="I2603" t="s">
        <v>305</v>
      </c>
      <c r="J2603" t="s">
        <v>287</v>
      </c>
      <c r="K2603" t="s">
        <v>6976</v>
      </c>
      <c r="L2603" t="s">
        <v>6977</v>
      </c>
      <c r="M2603" t="s">
        <v>1029</v>
      </c>
      <c r="N2603" t="s">
        <v>40</v>
      </c>
      <c r="O2603">
        <v>20167</v>
      </c>
      <c r="P2603">
        <v>24205</v>
      </c>
      <c r="Q2603" t="s">
        <v>41</v>
      </c>
      <c r="R2603">
        <v>927</v>
      </c>
      <c r="S2603" s="2">
        <v>45133</v>
      </c>
      <c r="T2603" t="s">
        <v>42</v>
      </c>
      <c r="U2603">
        <v>0</v>
      </c>
      <c r="V2603" t="s">
        <v>43</v>
      </c>
      <c r="W2603">
        <v>843</v>
      </c>
      <c r="X2603" t="s">
        <v>44</v>
      </c>
      <c r="Y2603" t="s">
        <v>61</v>
      </c>
      <c r="Z2603">
        <v>0</v>
      </c>
      <c r="AA2603">
        <v>90</v>
      </c>
      <c r="AB2603">
        <v>22285</v>
      </c>
      <c r="AC2603" t="s">
        <v>46</v>
      </c>
    </row>
    <row r="2604" spans="1:29" x14ac:dyDescent="0.3">
      <c r="A2604" s="1" t="s">
        <v>47</v>
      </c>
      <c r="B2604" t="s">
        <v>145</v>
      </c>
      <c r="C2604" t="s">
        <v>1527</v>
      </c>
      <c r="D2604" t="s">
        <v>236</v>
      </c>
      <c r="E2604">
        <v>3</v>
      </c>
      <c r="F2604" t="s">
        <v>99</v>
      </c>
      <c r="G2604" t="s">
        <v>1638</v>
      </c>
      <c r="H2604" t="s">
        <v>79</v>
      </c>
      <c r="I2604" t="s">
        <v>3404</v>
      </c>
      <c r="J2604" t="s">
        <v>3174</v>
      </c>
      <c r="K2604" t="s">
        <v>6978</v>
      </c>
      <c r="L2604" t="s">
        <v>6979</v>
      </c>
      <c r="M2604" t="s">
        <v>1294</v>
      </c>
      <c r="N2604" t="s">
        <v>40</v>
      </c>
      <c r="O2604">
        <v>18455</v>
      </c>
      <c r="P2604">
        <v>20738</v>
      </c>
      <c r="Q2604" t="s">
        <v>59</v>
      </c>
      <c r="R2604">
        <v>539</v>
      </c>
      <c r="S2604" s="2">
        <v>45100</v>
      </c>
      <c r="T2604" t="s">
        <v>42</v>
      </c>
      <c r="U2604">
        <v>10232</v>
      </c>
      <c r="V2604" t="s">
        <v>106</v>
      </c>
      <c r="W2604">
        <v>645</v>
      </c>
      <c r="X2604" t="s">
        <v>44</v>
      </c>
      <c r="Y2604" t="s">
        <v>72</v>
      </c>
      <c r="Z2604">
        <v>0</v>
      </c>
      <c r="AA2604">
        <v>575</v>
      </c>
      <c r="AB2604">
        <v>19898</v>
      </c>
      <c r="AC2604" t="s">
        <v>73</v>
      </c>
    </row>
    <row r="2605" spans="1:29" x14ac:dyDescent="0.3">
      <c r="A2605" s="1" t="s">
        <v>29</v>
      </c>
      <c r="B2605" t="s">
        <v>228</v>
      </c>
      <c r="C2605" t="s">
        <v>1185</v>
      </c>
      <c r="D2605" t="s">
        <v>128</v>
      </c>
      <c r="E2605">
        <v>1</v>
      </c>
      <c r="F2605" t="s">
        <v>33</v>
      </c>
      <c r="G2605" t="s">
        <v>848</v>
      </c>
      <c r="H2605" t="s">
        <v>35</v>
      </c>
      <c r="I2605" t="s">
        <v>446</v>
      </c>
      <c r="J2605" t="s">
        <v>1647</v>
      </c>
      <c r="K2605" t="s">
        <v>6980</v>
      </c>
      <c r="L2605" t="s">
        <v>6981</v>
      </c>
      <c r="M2605" t="s">
        <v>1189</v>
      </c>
      <c r="N2605" t="s">
        <v>84</v>
      </c>
      <c r="O2605">
        <v>20681</v>
      </c>
      <c r="P2605">
        <v>24850</v>
      </c>
      <c r="Q2605" t="s">
        <v>59</v>
      </c>
      <c r="R2605">
        <v>576</v>
      </c>
      <c r="S2605" s="2">
        <v>44434</v>
      </c>
      <c r="T2605" s="2">
        <v>44460</v>
      </c>
      <c r="U2605">
        <v>26917</v>
      </c>
      <c r="V2605" t="s">
        <v>85</v>
      </c>
      <c r="W2605">
        <v>559</v>
      </c>
      <c r="X2605" t="s">
        <v>60</v>
      </c>
      <c r="Y2605" t="s">
        <v>72</v>
      </c>
      <c r="Z2605">
        <v>0</v>
      </c>
      <c r="AA2605">
        <v>510</v>
      </c>
      <c r="AB2605">
        <v>20827</v>
      </c>
      <c r="AC2605" t="s">
        <v>107</v>
      </c>
    </row>
    <row r="2606" spans="1:29" x14ac:dyDescent="0.3">
      <c r="A2606" s="1" t="s">
        <v>29</v>
      </c>
      <c r="B2606" t="s">
        <v>541</v>
      </c>
      <c r="C2606" t="s">
        <v>2018</v>
      </c>
      <c r="D2606" t="s">
        <v>128</v>
      </c>
      <c r="E2606">
        <v>9</v>
      </c>
      <c r="F2606" t="s">
        <v>77</v>
      </c>
      <c r="G2606" t="s">
        <v>1221</v>
      </c>
      <c r="H2606" t="s">
        <v>79</v>
      </c>
      <c r="I2606" t="s">
        <v>1025</v>
      </c>
      <c r="J2606" t="s">
        <v>224</v>
      </c>
      <c r="K2606">
        <v>8707864859</v>
      </c>
      <c r="L2606" t="s">
        <v>6982</v>
      </c>
      <c r="M2606" t="s">
        <v>1193</v>
      </c>
      <c r="N2606" t="s">
        <v>58</v>
      </c>
      <c r="O2606">
        <v>21732</v>
      </c>
      <c r="P2606">
        <v>24736</v>
      </c>
      <c r="Q2606" t="s">
        <v>95</v>
      </c>
      <c r="R2606">
        <v>406</v>
      </c>
      <c r="S2606" s="2">
        <v>44686</v>
      </c>
      <c r="T2606" s="2">
        <v>44711</v>
      </c>
      <c r="U2606">
        <v>0</v>
      </c>
      <c r="V2606" t="s">
        <v>43</v>
      </c>
      <c r="W2606">
        <v>837</v>
      </c>
      <c r="X2606" t="s">
        <v>60</v>
      </c>
      <c r="Y2606" t="s">
        <v>45</v>
      </c>
      <c r="Z2606">
        <v>4852</v>
      </c>
      <c r="AA2606">
        <v>652</v>
      </c>
      <c r="AB2606">
        <v>23679</v>
      </c>
      <c r="AC2606" t="s">
        <v>46</v>
      </c>
    </row>
    <row r="2607" spans="1:29" x14ac:dyDescent="0.3">
      <c r="A2607" s="1" t="s">
        <v>29</v>
      </c>
      <c r="B2607" t="s">
        <v>30</v>
      </c>
      <c r="C2607" t="s">
        <v>2338</v>
      </c>
      <c r="D2607" t="s">
        <v>32</v>
      </c>
      <c r="E2607">
        <v>3</v>
      </c>
      <c r="F2607" t="s">
        <v>33</v>
      </c>
      <c r="G2607" t="s">
        <v>139</v>
      </c>
      <c r="H2607" t="s">
        <v>79</v>
      </c>
      <c r="I2607" t="s">
        <v>156</v>
      </c>
      <c r="J2607" t="s">
        <v>1914</v>
      </c>
      <c r="K2607" t="s">
        <v>6983</v>
      </c>
      <c r="L2607" t="s">
        <v>6984</v>
      </c>
      <c r="M2607" t="s">
        <v>1039</v>
      </c>
      <c r="N2607" t="s">
        <v>84</v>
      </c>
      <c r="O2607">
        <v>3207</v>
      </c>
      <c r="P2607">
        <v>7292</v>
      </c>
      <c r="Q2607" t="s">
        <v>59</v>
      </c>
      <c r="R2607">
        <v>627</v>
      </c>
      <c r="S2607" s="2">
        <v>44503</v>
      </c>
      <c r="T2607" s="2">
        <v>44530</v>
      </c>
      <c r="U2607">
        <v>24938</v>
      </c>
      <c r="V2607" t="s">
        <v>106</v>
      </c>
      <c r="W2607">
        <v>418</v>
      </c>
      <c r="X2607" t="s">
        <v>60</v>
      </c>
      <c r="Y2607" t="s">
        <v>72</v>
      </c>
      <c r="Z2607">
        <v>0</v>
      </c>
      <c r="AA2607">
        <v>104</v>
      </c>
      <c r="AB2607">
        <v>5069</v>
      </c>
      <c r="AC2607" t="s">
        <v>107</v>
      </c>
    </row>
    <row r="2608" spans="1:29" x14ac:dyDescent="0.3">
      <c r="A2608" s="1" t="s">
        <v>47</v>
      </c>
      <c r="B2608" t="s">
        <v>161</v>
      </c>
      <c r="C2608" t="s">
        <v>1618</v>
      </c>
      <c r="D2608" t="s">
        <v>169</v>
      </c>
      <c r="E2608">
        <v>5</v>
      </c>
      <c r="F2608" t="s">
        <v>64</v>
      </c>
      <c r="G2608" t="s">
        <v>433</v>
      </c>
      <c r="H2608" t="s">
        <v>79</v>
      </c>
      <c r="I2608" t="s">
        <v>36</v>
      </c>
      <c r="J2608" t="s">
        <v>1831</v>
      </c>
      <c r="K2608" t="s">
        <v>6985</v>
      </c>
      <c r="L2608" t="s">
        <v>6986</v>
      </c>
      <c r="M2608" t="s">
        <v>687</v>
      </c>
      <c r="N2608" t="s">
        <v>40</v>
      </c>
      <c r="O2608">
        <v>21580</v>
      </c>
      <c r="P2608">
        <v>24963</v>
      </c>
      <c r="Q2608" t="s">
        <v>41</v>
      </c>
      <c r="R2608">
        <v>22</v>
      </c>
      <c r="S2608" s="2">
        <v>45059</v>
      </c>
      <c r="T2608" s="2">
        <v>45071</v>
      </c>
      <c r="U2608">
        <v>0</v>
      </c>
      <c r="V2608" t="s">
        <v>71</v>
      </c>
      <c r="W2608">
        <v>569</v>
      </c>
      <c r="X2608" t="s">
        <v>60</v>
      </c>
      <c r="Y2608" t="s">
        <v>61</v>
      </c>
      <c r="Z2608">
        <v>0</v>
      </c>
      <c r="AA2608">
        <v>730</v>
      </c>
      <c r="AB2608">
        <v>23132</v>
      </c>
      <c r="AC2608" t="s">
        <v>46</v>
      </c>
    </row>
    <row r="2609" spans="1:29" x14ac:dyDescent="0.3">
      <c r="A2609" s="1" t="s">
        <v>29</v>
      </c>
      <c r="B2609" t="s">
        <v>96</v>
      </c>
      <c r="C2609" t="s">
        <v>2973</v>
      </c>
      <c r="D2609" t="s">
        <v>50</v>
      </c>
      <c r="E2609">
        <v>7</v>
      </c>
      <c r="F2609" t="s">
        <v>77</v>
      </c>
      <c r="G2609" t="s">
        <v>440</v>
      </c>
      <c r="H2609" t="s">
        <v>79</v>
      </c>
      <c r="I2609" t="s">
        <v>5482</v>
      </c>
      <c r="J2609" t="s">
        <v>2158</v>
      </c>
      <c r="K2609" t="s">
        <v>6987</v>
      </c>
      <c r="L2609" t="s">
        <v>6988</v>
      </c>
      <c r="M2609" t="s">
        <v>1136</v>
      </c>
      <c r="N2609" t="s">
        <v>40</v>
      </c>
      <c r="O2609">
        <v>26604</v>
      </c>
      <c r="P2609">
        <v>29392</v>
      </c>
      <c r="Q2609" t="s">
        <v>95</v>
      </c>
      <c r="R2609">
        <v>52</v>
      </c>
      <c r="S2609" s="2">
        <v>45307</v>
      </c>
      <c r="T2609" t="s">
        <v>42</v>
      </c>
      <c r="U2609">
        <v>0</v>
      </c>
      <c r="V2609" t="s">
        <v>106</v>
      </c>
      <c r="W2609">
        <v>615</v>
      </c>
      <c r="X2609" t="s">
        <v>44</v>
      </c>
      <c r="Y2609" t="s">
        <v>72</v>
      </c>
      <c r="Z2609">
        <v>0</v>
      </c>
      <c r="AA2609">
        <v>944</v>
      </c>
      <c r="AB2609">
        <v>27500</v>
      </c>
      <c r="AC2609" t="s">
        <v>107</v>
      </c>
    </row>
    <row r="2610" spans="1:29" x14ac:dyDescent="0.3">
      <c r="A2610" s="1" t="s">
        <v>47</v>
      </c>
      <c r="B2610" t="s">
        <v>108</v>
      </c>
      <c r="C2610" t="s">
        <v>655</v>
      </c>
      <c r="D2610" t="s">
        <v>178</v>
      </c>
      <c r="E2610">
        <v>7</v>
      </c>
      <c r="F2610" t="s">
        <v>129</v>
      </c>
      <c r="G2610" t="s">
        <v>298</v>
      </c>
      <c r="H2610" t="s">
        <v>79</v>
      </c>
      <c r="I2610" t="s">
        <v>1501</v>
      </c>
      <c r="J2610" t="s">
        <v>485</v>
      </c>
      <c r="K2610" t="s">
        <v>6989</v>
      </c>
      <c r="L2610" t="s">
        <v>6990</v>
      </c>
      <c r="M2610" t="s">
        <v>1422</v>
      </c>
      <c r="N2610" t="s">
        <v>58</v>
      </c>
      <c r="O2610">
        <v>16800</v>
      </c>
      <c r="P2610">
        <v>20944</v>
      </c>
      <c r="Q2610" t="s">
        <v>59</v>
      </c>
      <c r="R2610">
        <v>258</v>
      </c>
      <c r="S2610" s="2">
        <v>44361</v>
      </c>
      <c r="T2610" s="2">
        <v>44373</v>
      </c>
      <c r="U2610">
        <v>40076</v>
      </c>
      <c r="V2610" t="s">
        <v>85</v>
      </c>
      <c r="W2610">
        <v>538</v>
      </c>
      <c r="X2610" t="s">
        <v>60</v>
      </c>
      <c r="Y2610" t="s">
        <v>61</v>
      </c>
      <c r="Z2610">
        <v>4661</v>
      </c>
      <c r="AA2610">
        <v>414</v>
      </c>
      <c r="AB2610">
        <v>18962</v>
      </c>
      <c r="AC2610" t="s">
        <v>73</v>
      </c>
    </row>
    <row r="2611" spans="1:29" x14ac:dyDescent="0.3">
      <c r="A2611" s="1" t="s">
        <v>29</v>
      </c>
      <c r="B2611" t="s">
        <v>363</v>
      </c>
      <c r="C2611" t="s">
        <v>2724</v>
      </c>
      <c r="D2611" t="s">
        <v>128</v>
      </c>
      <c r="E2611">
        <v>3</v>
      </c>
      <c r="F2611" t="s">
        <v>221</v>
      </c>
      <c r="G2611" t="s">
        <v>250</v>
      </c>
      <c r="H2611" t="s">
        <v>79</v>
      </c>
      <c r="I2611" t="s">
        <v>458</v>
      </c>
      <c r="J2611" t="s">
        <v>211</v>
      </c>
      <c r="K2611" t="s">
        <v>6991</v>
      </c>
      <c r="L2611" t="s">
        <v>6992</v>
      </c>
      <c r="M2611" t="s">
        <v>1068</v>
      </c>
      <c r="N2611" t="s">
        <v>94</v>
      </c>
      <c r="O2611">
        <v>24885</v>
      </c>
      <c r="P2611">
        <v>29134</v>
      </c>
      <c r="Q2611" t="s">
        <v>59</v>
      </c>
      <c r="R2611">
        <v>231</v>
      </c>
      <c r="S2611" s="2">
        <v>45291</v>
      </c>
      <c r="T2611" s="2">
        <v>45298</v>
      </c>
      <c r="U2611">
        <v>42291</v>
      </c>
      <c r="V2611" t="s">
        <v>106</v>
      </c>
      <c r="W2611">
        <v>684</v>
      </c>
      <c r="X2611" t="s">
        <v>60</v>
      </c>
      <c r="Y2611" t="s">
        <v>61</v>
      </c>
      <c r="Z2611">
        <v>0</v>
      </c>
      <c r="AA2611">
        <v>200</v>
      </c>
      <c r="AB2611">
        <v>25783</v>
      </c>
      <c r="AC2611" t="s">
        <v>107</v>
      </c>
    </row>
    <row r="2612" spans="1:29" x14ac:dyDescent="0.3">
      <c r="A2612" s="1" t="s">
        <v>29</v>
      </c>
      <c r="B2612" t="s">
        <v>541</v>
      </c>
      <c r="C2612" t="s">
        <v>3530</v>
      </c>
      <c r="D2612" t="s">
        <v>76</v>
      </c>
      <c r="E2612">
        <v>1</v>
      </c>
      <c r="F2612" t="s">
        <v>271</v>
      </c>
      <c r="G2612" t="s">
        <v>400</v>
      </c>
      <c r="H2612" t="s">
        <v>35</v>
      </c>
      <c r="I2612" t="s">
        <v>2645</v>
      </c>
      <c r="J2612" t="s">
        <v>2629</v>
      </c>
      <c r="K2612" t="s">
        <v>6993</v>
      </c>
      <c r="L2612" t="s">
        <v>6994</v>
      </c>
      <c r="M2612" t="s">
        <v>1274</v>
      </c>
      <c r="N2612" t="s">
        <v>40</v>
      </c>
      <c r="O2612">
        <v>9242</v>
      </c>
      <c r="P2612">
        <v>13894</v>
      </c>
      <c r="Q2612" t="s">
        <v>95</v>
      </c>
      <c r="R2612">
        <v>891</v>
      </c>
      <c r="S2612" s="2">
        <v>44574</v>
      </c>
      <c r="T2612" t="s">
        <v>42</v>
      </c>
      <c r="U2612">
        <v>0</v>
      </c>
      <c r="V2612" t="s">
        <v>106</v>
      </c>
      <c r="W2612">
        <v>734</v>
      </c>
      <c r="X2612" t="s">
        <v>44</v>
      </c>
      <c r="Y2612" t="s">
        <v>72</v>
      </c>
      <c r="Z2612">
        <v>0</v>
      </c>
      <c r="AA2612">
        <v>63</v>
      </c>
      <c r="AB2612">
        <v>10484</v>
      </c>
      <c r="AC2612" t="s">
        <v>46</v>
      </c>
    </row>
    <row r="2613" spans="1:29" x14ac:dyDescent="0.3">
      <c r="A2613" s="1" t="s">
        <v>47</v>
      </c>
      <c r="B2613" t="s">
        <v>153</v>
      </c>
      <c r="C2613" t="s">
        <v>5863</v>
      </c>
      <c r="D2613" t="s">
        <v>201</v>
      </c>
      <c r="E2613">
        <v>8</v>
      </c>
      <c r="F2613" t="s">
        <v>99</v>
      </c>
      <c r="G2613" t="s">
        <v>529</v>
      </c>
      <c r="H2613" t="s">
        <v>35</v>
      </c>
      <c r="I2613" t="s">
        <v>464</v>
      </c>
      <c r="J2613" t="s">
        <v>5326</v>
      </c>
      <c r="K2613" t="s">
        <v>6995</v>
      </c>
      <c r="L2613" t="s">
        <v>6996</v>
      </c>
      <c r="M2613" t="s">
        <v>410</v>
      </c>
      <c r="N2613" t="s">
        <v>40</v>
      </c>
      <c r="O2613">
        <v>6053</v>
      </c>
      <c r="P2613">
        <v>9292</v>
      </c>
      <c r="Q2613" t="s">
        <v>95</v>
      </c>
      <c r="R2613">
        <v>900</v>
      </c>
      <c r="S2613" s="2">
        <v>44446</v>
      </c>
      <c r="T2613" t="s">
        <v>42</v>
      </c>
      <c r="U2613">
        <v>0</v>
      </c>
      <c r="V2613" t="s">
        <v>71</v>
      </c>
      <c r="W2613">
        <v>707</v>
      </c>
      <c r="X2613" t="s">
        <v>44</v>
      </c>
      <c r="Y2613" t="s">
        <v>61</v>
      </c>
      <c r="Z2613">
        <v>0</v>
      </c>
      <c r="AA2613">
        <v>264</v>
      </c>
      <c r="AB2613">
        <v>7882</v>
      </c>
      <c r="AC2613" t="s">
        <v>73</v>
      </c>
    </row>
    <row r="2614" spans="1:29" x14ac:dyDescent="0.3">
      <c r="A2614" s="1" t="s">
        <v>29</v>
      </c>
      <c r="B2614" t="s">
        <v>541</v>
      </c>
      <c r="C2614" t="s">
        <v>1336</v>
      </c>
      <c r="D2614" t="s">
        <v>98</v>
      </c>
      <c r="E2614">
        <v>3</v>
      </c>
      <c r="F2614" t="s">
        <v>120</v>
      </c>
      <c r="G2614" t="s">
        <v>121</v>
      </c>
      <c r="H2614" t="s">
        <v>35</v>
      </c>
      <c r="I2614" t="s">
        <v>1726</v>
      </c>
      <c r="J2614" t="s">
        <v>581</v>
      </c>
      <c r="K2614" t="s">
        <v>6997</v>
      </c>
      <c r="L2614" t="s">
        <v>6998</v>
      </c>
      <c r="M2614" t="s">
        <v>1274</v>
      </c>
      <c r="N2614" t="s">
        <v>84</v>
      </c>
      <c r="O2614">
        <v>24917</v>
      </c>
      <c r="P2614">
        <v>26976</v>
      </c>
      <c r="Q2614" t="s">
        <v>59</v>
      </c>
      <c r="R2614">
        <v>971</v>
      </c>
      <c r="S2614" s="2">
        <v>44448</v>
      </c>
      <c r="T2614" s="2">
        <v>44464</v>
      </c>
      <c r="U2614">
        <v>699</v>
      </c>
      <c r="V2614" t="s">
        <v>85</v>
      </c>
      <c r="W2614">
        <v>575</v>
      </c>
      <c r="X2614" t="s">
        <v>60</v>
      </c>
      <c r="Y2614" t="s">
        <v>61</v>
      </c>
      <c r="Z2614">
        <v>0</v>
      </c>
      <c r="AA2614">
        <v>650</v>
      </c>
      <c r="AB2614">
        <v>26186</v>
      </c>
      <c r="AC2614" t="s">
        <v>107</v>
      </c>
    </row>
    <row r="2615" spans="1:29" x14ac:dyDescent="0.3">
      <c r="A2615" s="1" t="s">
        <v>47</v>
      </c>
      <c r="B2615" t="s">
        <v>145</v>
      </c>
      <c r="C2615" t="s">
        <v>528</v>
      </c>
      <c r="D2615" t="s">
        <v>76</v>
      </c>
      <c r="E2615">
        <v>5</v>
      </c>
      <c r="F2615" t="s">
        <v>33</v>
      </c>
      <c r="G2615" t="s">
        <v>170</v>
      </c>
      <c r="H2615" t="s">
        <v>35</v>
      </c>
      <c r="I2615" t="s">
        <v>2592</v>
      </c>
      <c r="J2615" t="s">
        <v>726</v>
      </c>
      <c r="K2615" t="s">
        <v>6999</v>
      </c>
      <c r="L2615" t="s">
        <v>7000</v>
      </c>
      <c r="M2615" t="s">
        <v>1294</v>
      </c>
      <c r="N2615" t="s">
        <v>58</v>
      </c>
      <c r="O2615">
        <v>22208</v>
      </c>
      <c r="P2615">
        <v>24578</v>
      </c>
      <c r="Q2615" t="s">
        <v>41</v>
      </c>
      <c r="R2615">
        <v>146</v>
      </c>
      <c r="S2615" s="2">
        <v>45008</v>
      </c>
      <c r="T2615" s="2">
        <v>45027</v>
      </c>
      <c r="U2615">
        <v>0</v>
      </c>
      <c r="V2615" t="s">
        <v>85</v>
      </c>
      <c r="W2615">
        <v>420</v>
      </c>
      <c r="X2615" t="s">
        <v>60</v>
      </c>
      <c r="Y2615" t="s">
        <v>72</v>
      </c>
      <c r="Z2615">
        <v>1268</v>
      </c>
      <c r="AA2615">
        <v>247</v>
      </c>
      <c r="AB2615">
        <v>22673</v>
      </c>
      <c r="AC2615" t="s">
        <v>73</v>
      </c>
    </row>
    <row r="2616" spans="1:29" x14ac:dyDescent="0.3">
      <c r="A2616" s="1" t="s">
        <v>47</v>
      </c>
      <c r="B2616" t="s">
        <v>117</v>
      </c>
      <c r="C2616" t="s">
        <v>920</v>
      </c>
      <c r="D2616" t="s">
        <v>169</v>
      </c>
      <c r="E2616">
        <v>4</v>
      </c>
      <c r="F2616" t="s">
        <v>186</v>
      </c>
      <c r="G2616" t="s">
        <v>1504</v>
      </c>
      <c r="H2616" t="s">
        <v>79</v>
      </c>
      <c r="I2616" t="s">
        <v>36</v>
      </c>
      <c r="J2616" t="s">
        <v>6151</v>
      </c>
      <c r="K2616" t="s">
        <v>7001</v>
      </c>
      <c r="L2616" t="s">
        <v>7002</v>
      </c>
      <c r="M2616" t="s">
        <v>1852</v>
      </c>
      <c r="N2616" t="s">
        <v>94</v>
      </c>
      <c r="O2616">
        <v>15259</v>
      </c>
      <c r="P2616">
        <v>18841</v>
      </c>
      <c r="Q2616" t="s">
        <v>41</v>
      </c>
      <c r="R2616">
        <v>509</v>
      </c>
      <c r="S2616" s="2">
        <v>44569</v>
      </c>
      <c r="T2616" s="2">
        <v>44596</v>
      </c>
      <c r="U2616">
        <v>0</v>
      </c>
      <c r="V2616" t="s">
        <v>43</v>
      </c>
      <c r="W2616">
        <v>681</v>
      </c>
      <c r="X2616" t="s">
        <v>60</v>
      </c>
      <c r="Y2616" t="s">
        <v>45</v>
      </c>
      <c r="Z2616">
        <v>0</v>
      </c>
      <c r="AA2616">
        <v>883</v>
      </c>
      <c r="AB2616">
        <v>18150</v>
      </c>
      <c r="AC2616" t="s">
        <v>46</v>
      </c>
    </row>
    <row r="2617" spans="1:29" x14ac:dyDescent="0.3">
      <c r="A2617" s="1" t="s">
        <v>47</v>
      </c>
      <c r="B2617" t="s">
        <v>117</v>
      </c>
      <c r="C2617" t="s">
        <v>976</v>
      </c>
      <c r="D2617" t="s">
        <v>185</v>
      </c>
      <c r="E2617">
        <v>7</v>
      </c>
      <c r="F2617" t="s">
        <v>271</v>
      </c>
      <c r="G2617" t="s">
        <v>1110</v>
      </c>
      <c r="H2617" t="s">
        <v>79</v>
      </c>
      <c r="I2617" t="s">
        <v>7003</v>
      </c>
      <c r="J2617" t="s">
        <v>759</v>
      </c>
      <c r="K2617" t="s">
        <v>7004</v>
      </c>
      <c r="L2617" t="s">
        <v>7005</v>
      </c>
      <c r="M2617" t="s">
        <v>1852</v>
      </c>
      <c r="N2617" t="s">
        <v>40</v>
      </c>
      <c r="O2617">
        <v>12575</v>
      </c>
      <c r="P2617">
        <v>14619</v>
      </c>
      <c r="Q2617" t="s">
        <v>41</v>
      </c>
      <c r="R2617">
        <v>59</v>
      </c>
      <c r="S2617" s="2">
        <v>44668</v>
      </c>
      <c r="T2617" s="2">
        <v>44688</v>
      </c>
      <c r="U2617">
        <v>0</v>
      </c>
      <c r="V2617" t="s">
        <v>71</v>
      </c>
      <c r="W2617">
        <v>747</v>
      </c>
      <c r="X2617" t="s">
        <v>60</v>
      </c>
      <c r="Y2617" t="s">
        <v>72</v>
      </c>
      <c r="Z2617">
        <v>0</v>
      </c>
      <c r="AA2617">
        <v>33</v>
      </c>
      <c r="AB2617">
        <v>14311</v>
      </c>
      <c r="AC2617" t="s">
        <v>46</v>
      </c>
    </row>
    <row r="2618" spans="1:29" x14ac:dyDescent="0.3">
      <c r="A2618" s="1" t="s">
        <v>29</v>
      </c>
      <c r="B2618" t="s">
        <v>363</v>
      </c>
      <c r="C2618" t="s">
        <v>692</v>
      </c>
      <c r="D2618" t="s">
        <v>387</v>
      </c>
      <c r="E2618">
        <v>7</v>
      </c>
      <c r="F2618" t="s">
        <v>186</v>
      </c>
      <c r="G2618" t="s">
        <v>1504</v>
      </c>
      <c r="H2618" t="s">
        <v>79</v>
      </c>
      <c r="I2618" t="s">
        <v>216</v>
      </c>
      <c r="J2618" t="s">
        <v>4823</v>
      </c>
      <c r="K2618" t="s">
        <v>7006</v>
      </c>
      <c r="L2618" t="s">
        <v>7007</v>
      </c>
      <c r="M2618" t="s">
        <v>494</v>
      </c>
      <c r="N2618" t="s">
        <v>84</v>
      </c>
      <c r="O2618">
        <v>29166</v>
      </c>
      <c r="P2618">
        <v>32230</v>
      </c>
      <c r="Q2618" t="s">
        <v>95</v>
      </c>
      <c r="R2618">
        <v>321</v>
      </c>
      <c r="S2618" s="2">
        <v>45052</v>
      </c>
      <c r="T2618" t="s">
        <v>42</v>
      </c>
      <c r="U2618">
        <v>0</v>
      </c>
      <c r="V2618" t="s">
        <v>106</v>
      </c>
      <c r="W2618">
        <v>724</v>
      </c>
      <c r="X2618" t="s">
        <v>44</v>
      </c>
      <c r="Y2618" t="s">
        <v>61</v>
      </c>
      <c r="Z2618">
        <v>0</v>
      </c>
      <c r="AA2618">
        <v>393</v>
      </c>
      <c r="AB2618">
        <v>29379</v>
      </c>
      <c r="AC2618" t="s">
        <v>46</v>
      </c>
    </row>
    <row r="2619" spans="1:29" x14ac:dyDescent="0.3">
      <c r="A2619" s="1" t="s">
        <v>29</v>
      </c>
      <c r="B2619" t="s">
        <v>96</v>
      </c>
      <c r="C2619" t="s">
        <v>2802</v>
      </c>
      <c r="D2619" t="s">
        <v>50</v>
      </c>
      <c r="E2619">
        <v>2</v>
      </c>
      <c r="F2619" t="s">
        <v>120</v>
      </c>
      <c r="G2619" t="s">
        <v>586</v>
      </c>
      <c r="H2619" t="s">
        <v>79</v>
      </c>
      <c r="I2619" t="s">
        <v>832</v>
      </c>
      <c r="J2619" t="s">
        <v>1657</v>
      </c>
      <c r="K2619" t="s">
        <v>7008</v>
      </c>
      <c r="L2619" t="s">
        <v>7009</v>
      </c>
      <c r="M2619" t="s">
        <v>777</v>
      </c>
      <c r="N2619" t="s">
        <v>84</v>
      </c>
      <c r="O2619">
        <v>25882</v>
      </c>
      <c r="P2619">
        <v>28309</v>
      </c>
      <c r="Q2619" t="s">
        <v>95</v>
      </c>
      <c r="R2619">
        <v>808</v>
      </c>
      <c r="S2619" s="2">
        <v>44713</v>
      </c>
      <c r="T2619" t="s">
        <v>42</v>
      </c>
      <c r="U2619">
        <v>0</v>
      </c>
      <c r="V2619" t="s">
        <v>106</v>
      </c>
      <c r="W2619">
        <v>401</v>
      </c>
      <c r="X2619" t="s">
        <v>44</v>
      </c>
      <c r="Y2619" t="s">
        <v>72</v>
      </c>
      <c r="Z2619">
        <v>0</v>
      </c>
      <c r="AA2619">
        <v>770</v>
      </c>
      <c r="AB2619">
        <v>27658</v>
      </c>
      <c r="AC2619" t="s">
        <v>46</v>
      </c>
    </row>
    <row r="2620" spans="1:29" x14ac:dyDescent="0.3">
      <c r="A2620" s="1" t="s">
        <v>47</v>
      </c>
      <c r="B2620" t="s">
        <v>153</v>
      </c>
      <c r="C2620" t="s">
        <v>7010</v>
      </c>
      <c r="D2620" t="s">
        <v>32</v>
      </c>
      <c r="E2620">
        <v>9</v>
      </c>
      <c r="F2620" t="s">
        <v>51</v>
      </c>
      <c r="G2620" t="s">
        <v>237</v>
      </c>
      <c r="H2620" t="s">
        <v>79</v>
      </c>
      <c r="I2620" t="s">
        <v>66</v>
      </c>
      <c r="J2620" t="s">
        <v>6158</v>
      </c>
      <c r="K2620" t="s">
        <v>7011</v>
      </c>
      <c r="L2620" t="s">
        <v>7012</v>
      </c>
      <c r="M2620" t="s">
        <v>1208</v>
      </c>
      <c r="N2620" t="s">
        <v>94</v>
      </c>
      <c r="O2620">
        <v>25150</v>
      </c>
      <c r="P2620">
        <v>27969</v>
      </c>
      <c r="Q2620" t="s">
        <v>95</v>
      </c>
      <c r="R2620">
        <v>648</v>
      </c>
      <c r="S2620" s="2">
        <v>44338</v>
      </c>
      <c r="T2620" s="2">
        <v>44352</v>
      </c>
      <c r="U2620">
        <v>0</v>
      </c>
      <c r="V2620" t="s">
        <v>85</v>
      </c>
      <c r="W2620">
        <v>573</v>
      </c>
      <c r="X2620" t="s">
        <v>60</v>
      </c>
      <c r="Y2620" t="s">
        <v>61</v>
      </c>
      <c r="Z2620">
        <v>0</v>
      </c>
      <c r="AA2620">
        <v>312</v>
      </c>
      <c r="AB2620">
        <v>25851</v>
      </c>
      <c r="AC2620" t="s">
        <v>46</v>
      </c>
    </row>
    <row r="2621" spans="1:29" x14ac:dyDescent="0.3">
      <c r="A2621" s="1" t="s">
        <v>47</v>
      </c>
      <c r="B2621" t="s">
        <v>153</v>
      </c>
      <c r="C2621" t="s">
        <v>1232</v>
      </c>
      <c r="D2621" t="s">
        <v>50</v>
      </c>
      <c r="E2621">
        <v>3</v>
      </c>
      <c r="F2621" t="s">
        <v>129</v>
      </c>
      <c r="G2621" t="s">
        <v>574</v>
      </c>
      <c r="H2621" t="s">
        <v>79</v>
      </c>
      <c r="I2621" t="s">
        <v>292</v>
      </c>
      <c r="J2621" t="s">
        <v>1549</v>
      </c>
      <c r="K2621" t="s">
        <v>7013</v>
      </c>
      <c r="L2621" t="s">
        <v>7014</v>
      </c>
      <c r="M2621" t="s">
        <v>750</v>
      </c>
      <c r="N2621" t="s">
        <v>40</v>
      </c>
      <c r="O2621">
        <v>15290</v>
      </c>
      <c r="P2621">
        <v>18141</v>
      </c>
      <c r="Q2621" t="s">
        <v>95</v>
      </c>
      <c r="R2621">
        <v>343</v>
      </c>
      <c r="S2621" s="2">
        <v>45284</v>
      </c>
      <c r="T2621" t="s">
        <v>42</v>
      </c>
      <c r="U2621">
        <v>0</v>
      </c>
      <c r="V2621" t="s">
        <v>106</v>
      </c>
      <c r="W2621">
        <v>738</v>
      </c>
      <c r="X2621" t="s">
        <v>44</v>
      </c>
      <c r="Y2621" t="s">
        <v>45</v>
      </c>
      <c r="Z2621">
        <v>0</v>
      </c>
      <c r="AA2621">
        <v>631</v>
      </c>
      <c r="AB2621">
        <v>17837</v>
      </c>
      <c r="AC2621" t="s">
        <v>107</v>
      </c>
    </row>
    <row r="2622" spans="1:29" x14ac:dyDescent="0.3">
      <c r="A2622" s="1" t="s">
        <v>29</v>
      </c>
      <c r="B2622" t="s">
        <v>363</v>
      </c>
      <c r="C2622" t="s">
        <v>1598</v>
      </c>
      <c r="D2622" t="s">
        <v>178</v>
      </c>
      <c r="E2622">
        <v>3</v>
      </c>
      <c r="F2622" t="s">
        <v>77</v>
      </c>
      <c r="G2622" t="s">
        <v>264</v>
      </c>
      <c r="H2622" t="s">
        <v>79</v>
      </c>
      <c r="I2622" t="s">
        <v>299</v>
      </c>
      <c r="J2622" t="s">
        <v>7015</v>
      </c>
      <c r="K2622" t="s">
        <v>7016</v>
      </c>
      <c r="L2622" t="s">
        <v>7017</v>
      </c>
      <c r="M2622" t="s">
        <v>421</v>
      </c>
      <c r="N2622" t="s">
        <v>40</v>
      </c>
      <c r="O2622">
        <v>28752</v>
      </c>
      <c r="P2622">
        <v>33738</v>
      </c>
      <c r="Q2622" t="s">
        <v>95</v>
      </c>
      <c r="R2622">
        <v>696</v>
      </c>
      <c r="S2622" s="2">
        <v>44520</v>
      </c>
      <c r="T2622" s="2">
        <v>44537</v>
      </c>
      <c r="U2622">
        <v>0</v>
      </c>
      <c r="V2622" t="s">
        <v>43</v>
      </c>
      <c r="W2622">
        <v>624</v>
      </c>
      <c r="X2622" t="s">
        <v>60</v>
      </c>
      <c r="Y2622" t="s">
        <v>72</v>
      </c>
      <c r="Z2622">
        <v>0</v>
      </c>
      <c r="AA2622">
        <v>560</v>
      </c>
      <c r="AB2622">
        <v>33390</v>
      </c>
      <c r="AC2622" t="s">
        <v>46</v>
      </c>
    </row>
    <row r="2623" spans="1:29" x14ac:dyDescent="0.3">
      <c r="A2623" s="1" t="s">
        <v>29</v>
      </c>
      <c r="B2623" t="s">
        <v>30</v>
      </c>
      <c r="C2623" t="s">
        <v>819</v>
      </c>
      <c r="D2623" t="s">
        <v>236</v>
      </c>
      <c r="E2623">
        <v>2</v>
      </c>
      <c r="F2623" t="s">
        <v>51</v>
      </c>
      <c r="G2623" t="s">
        <v>52</v>
      </c>
      <c r="H2623" t="s">
        <v>79</v>
      </c>
      <c r="I2623" t="s">
        <v>265</v>
      </c>
      <c r="J2623" t="s">
        <v>911</v>
      </c>
      <c r="K2623" t="s">
        <v>7018</v>
      </c>
      <c r="L2623" t="s">
        <v>7019</v>
      </c>
      <c r="M2623" t="s">
        <v>1121</v>
      </c>
      <c r="N2623" t="s">
        <v>84</v>
      </c>
      <c r="O2623">
        <v>3859</v>
      </c>
      <c r="P2623">
        <v>6038</v>
      </c>
      <c r="Q2623" t="s">
        <v>59</v>
      </c>
      <c r="R2623">
        <v>258</v>
      </c>
      <c r="S2623" s="2">
        <v>44336</v>
      </c>
      <c r="T2623" t="s">
        <v>42</v>
      </c>
      <c r="U2623">
        <v>26953</v>
      </c>
      <c r="V2623" t="s">
        <v>85</v>
      </c>
      <c r="W2623">
        <v>716</v>
      </c>
      <c r="X2623" t="s">
        <v>44</v>
      </c>
      <c r="Y2623" t="s">
        <v>72</v>
      </c>
      <c r="Z2623">
        <v>0</v>
      </c>
      <c r="AA2623">
        <v>17</v>
      </c>
      <c r="AB2623">
        <v>4786</v>
      </c>
      <c r="AC2623" t="s">
        <v>73</v>
      </c>
    </row>
    <row r="2624" spans="1:29" x14ac:dyDescent="0.3">
      <c r="A2624" s="1" t="s">
        <v>47</v>
      </c>
      <c r="B2624" t="s">
        <v>48</v>
      </c>
      <c r="C2624" t="s">
        <v>1756</v>
      </c>
      <c r="D2624" t="s">
        <v>169</v>
      </c>
      <c r="E2624">
        <v>6</v>
      </c>
      <c r="F2624" t="s">
        <v>120</v>
      </c>
      <c r="G2624" t="s">
        <v>121</v>
      </c>
      <c r="H2624" t="s">
        <v>35</v>
      </c>
      <c r="I2624" t="s">
        <v>1441</v>
      </c>
      <c r="J2624" t="s">
        <v>2844</v>
      </c>
      <c r="K2624" t="s">
        <v>7020</v>
      </c>
      <c r="L2624" t="s">
        <v>7021</v>
      </c>
      <c r="M2624" t="s">
        <v>648</v>
      </c>
      <c r="N2624" t="s">
        <v>94</v>
      </c>
      <c r="O2624">
        <v>21626</v>
      </c>
      <c r="P2624">
        <v>26591</v>
      </c>
      <c r="Q2624" t="s">
        <v>95</v>
      </c>
      <c r="R2624">
        <v>332</v>
      </c>
      <c r="S2624" s="2">
        <v>44410</v>
      </c>
      <c r="T2624" t="s">
        <v>42</v>
      </c>
      <c r="U2624">
        <v>0</v>
      </c>
      <c r="V2624" t="s">
        <v>106</v>
      </c>
      <c r="W2624">
        <v>644</v>
      </c>
      <c r="X2624" t="s">
        <v>44</v>
      </c>
      <c r="Y2624" t="s">
        <v>45</v>
      </c>
      <c r="Z2624">
        <v>0</v>
      </c>
      <c r="AA2624">
        <v>690</v>
      </c>
      <c r="AB2624">
        <v>21828</v>
      </c>
      <c r="AC2624" t="s">
        <v>107</v>
      </c>
    </row>
    <row r="2625" spans="1:29" x14ac:dyDescent="0.3">
      <c r="A2625" s="1" t="s">
        <v>47</v>
      </c>
      <c r="B2625" t="s">
        <v>176</v>
      </c>
      <c r="C2625" t="s">
        <v>2730</v>
      </c>
      <c r="D2625" t="s">
        <v>32</v>
      </c>
      <c r="E2625">
        <v>3</v>
      </c>
      <c r="F2625" t="s">
        <v>99</v>
      </c>
      <c r="G2625" t="s">
        <v>1138</v>
      </c>
      <c r="H2625" t="s">
        <v>35</v>
      </c>
      <c r="I2625" t="s">
        <v>921</v>
      </c>
      <c r="J2625" t="s">
        <v>1450</v>
      </c>
      <c r="K2625" t="s">
        <v>7022</v>
      </c>
      <c r="L2625" t="s">
        <v>7023</v>
      </c>
      <c r="M2625" t="s">
        <v>1665</v>
      </c>
      <c r="N2625" t="s">
        <v>84</v>
      </c>
      <c r="O2625">
        <v>18364</v>
      </c>
      <c r="P2625">
        <v>22349</v>
      </c>
      <c r="Q2625" t="s">
        <v>41</v>
      </c>
      <c r="R2625">
        <v>10</v>
      </c>
      <c r="S2625" s="2">
        <v>45085</v>
      </c>
      <c r="T2625" t="s">
        <v>42</v>
      </c>
      <c r="U2625">
        <v>0</v>
      </c>
      <c r="V2625" t="s">
        <v>71</v>
      </c>
      <c r="W2625">
        <v>721</v>
      </c>
      <c r="X2625" t="s">
        <v>44</v>
      </c>
      <c r="Y2625" t="s">
        <v>72</v>
      </c>
      <c r="Z2625">
        <v>0</v>
      </c>
      <c r="AA2625">
        <v>282</v>
      </c>
      <c r="AB2625">
        <v>21920</v>
      </c>
      <c r="AC2625" t="s">
        <v>73</v>
      </c>
    </row>
    <row r="2626" spans="1:29" x14ac:dyDescent="0.3">
      <c r="A2626" s="1" t="s">
        <v>29</v>
      </c>
      <c r="B2626" t="s">
        <v>541</v>
      </c>
      <c r="C2626" t="s">
        <v>672</v>
      </c>
      <c r="D2626" t="s">
        <v>387</v>
      </c>
      <c r="E2626">
        <v>4</v>
      </c>
      <c r="F2626" t="s">
        <v>77</v>
      </c>
      <c r="G2626" t="s">
        <v>980</v>
      </c>
      <c r="H2626" t="s">
        <v>79</v>
      </c>
      <c r="I2626" t="s">
        <v>1589</v>
      </c>
      <c r="J2626" t="s">
        <v>519</v>
      </c>
      <c r="K2626" t="s">
        <v>7024</v>
      </c>
      <c r="L2626" t="s">
        <v>7025</v>
      </c>
      <c r="M2626" t="s">
        <v>1193</v>
      </c>
      <c r="N2626" t="s">
        <v>94</v>
      </c>
      <c r="O2626">
        <v>25610</v>
      </c>
      <c r="P2626">
        <v>27945</v>
      </c>
      <c r="Q2626" t="s">
        <v>95</v>
      </c>
      <c r="R2626">
        <v>553</v>
      </c>
      <c r="S2626" s="2">
        <v>45331</v>
      </c>
      <c r="T2626" s="2">
        <v>45349</v>
      </c>
      <c r="U2626">
        <v>0</v>
      </c>
      <c r="V2626" t="s">
        <v>85</v>
      </c>
      <c r="W2626">
        <v>544</v>
      </c>
      <c r="X2626" t="s">
        <v>60</v>
      </c>
      <c r="Y2626" t="s">
        <v>45</v>
      </c>
      <c r="Z2626">
        <v>0</v>
      </c>
      <c r="AA2626">
        <v>634</v>
      </c>
      <c r="AB2626">
        <v>25711</v>
      </c>
      <c r="AC2626" t="s">
        <v>73</v>
      </c>
    </row>
    <row r="2627" spans="1:29" x14ac:dyDescent="0.3">
      <c r="A2627" s="1" t="s">
        <v>47</v>
      </c>
      <c r="B2627" t="s">
        <v>176</v>
      </c>
      <c r="C2627" t="s">
        <v>3141</v>
      </c>
      <c r="D2627" t="s">
        <v>169</v>
      </c>
      <c r="E2627">
        <v>10</v>
      </c>
      <c r="F2627" t="s">
        <v>129</v>
      </c>
      <c r="G2627" t="s">
        <v>298</v>
      </c>
      <c r="H2627" t="s">
        <v>79</v>
      </c>
      <c r="I2627" t="s">
        <v>377</v>
      </c>
      <c r="J2627" t="s">
        <v>4596</v>
      </c>
      <c r="K2627" t="s">
        <v>7026</v>
      </c>
      <c r="L2627" t="s">
        <v>7027</v>
      </c>
      <c r="M2627" t="s">
        <v>296</v>
      </c>
      <c r="N2627" t="s">
        <v>84</v>
      </c>
      <c r="O2627">
        <v>5840</v>
      </c>
      <c r="P2627">
        <v>10154</v>
      </c>
      <c r="Q2627" t="s">
        <v>59</v>
      </c>
      <c r="R2627">
        <v>608</v>
      </c>
      <c r="S2627" s="2">
        <v>44520</v>
      </c>
      <c r="T2627" t="s">
        <v>42</v>
      </c>
      <c r="U2627">
        <v>9815</v>
      </c>
      <c r="V2627" t="s">
        <v>106</v>
      </c>
      <c r="W2627">
        <v>526</v>
      </c>
      <c r="X2627" t="s">
        <v>44</v>
      </c>
      <c r="Y2627" t="s">
        <v>61</v>
      </c>
      <c r="Z2627">
        <v>0</v>
      </c>
      <c r="AA2627">
        <v>69</v>
      </c>
      <c r="AB2627">
        <v>5891</v>
      </c>
      <c r="AC2627" t="s">
        <v>73</v>
      </c>
    </row>
    <row r="2628" spans="1:29" x14ac:dyDescent="0.3">
      <c r="A2628" s="1" t="s">
        <v>47</v>
      </c>
      <c r="B2628" t="s">
        <v>176</v>
      </c>
      <c r="C2628" t="s">
        <v>2730</v>
      </c>
      <c r="D2628" t="s">
        <v>50</v>
      </c>
      <c r="E2628">
        <v>9</v>
      </c>
      <c r="F2628" t="s">
        <v>33</v>
      </c>
      <c r="G2628" t="s">
        <v>170</v>
      </c>
      <c r="H2628" t="s">
        <v>79</v>
      </c>
      <c r="I2628" t="s">
        <v>5030</v>
      </c>
      <c r="J2628" t="s">
        <v>1914</v>
      </c>
      <c r="K2628" t="s">
        <v>7028</v>
      </c>
      <c r="L2628" t="s">
        <v>7029</v>
      </c>
      <c r="M2628" t="s">
        <v>902</v>
      </c>
      <c r="N2628" t="s">
        <v>94</v>
      </c>
      <c r="O2628">
        <v>29673</v>
      </c>
      <c r="P2628">
        <v>33398</v>
      </c>
      <c r="Q2628" t="s">
        <v>59</v>
      </c>
      <c r="R2628">
        <v>801</v>
      </c>
      <c r="S2628" s="2">
        <v>44526</v>
      </c>
      <c r="T2628" s="2">
        <v>44527</v>
      </c>
      <c r="U2628">
        <v>28423</v>
      </c>
      <c r="V2628" t="s">
        <v>106</v>
      </c>
      <c r="W2628">
        <v>659</v>
      </c>
      <c r="X2628" t="s">
        <v>60</v>
      </c>
      <c r="Y2628" t="s">
        <v>45</v>
      </c>
      <c r="Z2628">
        <v>0</v>
      </c>
      <c r="AA2628">
        <v>524</v>
      </c>
      <c r="AB2628">
        <v>29807</v>
      </c>
      <c r="AC2628" t="s">
        <v>73</v>
      </c>
    </row>
    <row r="2629" spans="1:29" x14ac:dyDescent="0.3">
      <c r="A2629" s="1" t="s">
        <v>29</v>
      </c>
      <c r="B2629" t="s">
        <v>74</v>
      </c>
      <c r="C2629" t="s">
        <v>903</v>
      </c>
      <c r="D2629" t="s">
        <v>178</v>
      </c>
      <c r="E2629">
        <v>2</v>
      </c>
      <c r="F2629" t="s">
        <v>271</v>
      </c>
      <c r="G2629" t="s">
        <v>1060</v>
      </c>
      <c r="H2629" t="s">
        <v>79</v>
      </c>
      <c r="I2629" t="s">
        <v>377</v>
      </c>
      <c r="J2629" t="s">
        <v>1567</v>
      </c>
      <c r="K2629" t="s">
        <v>7030</v>
      </c>
      <c r="L2629" t="s">
        <v>7031</v>
      </c>
      <c r="M2629" t="s">
        <v>2176</v>
      </c>
      <c r="N2629" t="s">
        <v>58</v>
      </c>
      <c r="O2629">
        <v>29643</v>
      </c>
      <c r="P2629">
        <v>33952</v>
      </c>
      <c r="Q2629" t="s">
        <v>59</v>
      </c>
      <c r="R2629">
        <v>714</v>
      </c>
      <c r="S2629" s="2">
        <v>44844</v>
      </c>
      <c r="T2629" s="2">
        <v>44865</v>
      </c>
      <c r="U2629">
        <v>43522</v>
      </c>
      <c r="V2629" t="s">
        <v>71</v>
      </c>
      <c r="W2629">
        <v>674</v>
      </c>
      <c r="X2629" t="s">
        <v>60</v>
      </c>
      <c r="Y2629" t="s">
        <v>72</v>
      </c>
      <c r="Z2629">
        <v>4902</v>
      </c>
      <c r="AA2629">
        <v>651</v>
      </c>
      <c r="AB2629">
        <v>33127</v>
      </c>
      <c r="AC2629" t="s">
        <v>73</v>
      </c>
    </row>
    <row r="2630" spans="1:29" x14ac:dyDescent="0.3">
      <c r="A2630" s="1" t="s">
        <v>29</v>
      </c>
      <c r="B2630" t="s">
        <v>86</v>
      </c>
      <c r="C2630" t="s">
        <v>759</v>
      </c>
      <c r="D2630" t="s">
        <v>128</v>
      </c>
      <c r="E2630">
        <v>8</v>
      </c>
      <c r="F2630" t="s">
        <v>51</v>
      </c>
      <c r="G2630" t="s">
        <v>1069</v>
      </c>
      <c r="H2630" t="s">
        <v>35</v>
      </c>
      <c r="I2630" t="s">
        <v>5030</v>
      </c>
      <c r="J2630" t="s">
        <v>2875</v>
      </c>
      <c r="K2630" t="s">
        <v>7032</v>
      </c>
      <c r="L2630" t="s">
        <v>7033</v>
      </c>
      <c r="M2630" t="s">
        <v>1113</v>
      </c>
      <c r="N2630" t="s">
        <v>58</v>
      </c>
      <c r="O2630">
        <v>29890</v>
      </c>
      <c r="P2630">
        <v>32203</v>
      </c>
      <c r="Q2630" t="s">
        <v>59</v>
      </c>
      <c r="R2630">
        <v>913</v>
      </c>
      <c r="S2630" s="2">
        <v>44509</v>
      </c>
      <c r="T2630" s="2">
        <v>44535</v>
      </c>
      <c r="U2630">
        <v>36366</v>
      </c>
      <c r="V2630" t="s">
        <v>85</v>
      </c>
      <c r="W2630">
        <v>414</v>
      </c>
      <c r="X2630" t="s">
        <v>60</v>
      </c>
      <c r="Y2630" t="s">
        <v>61</v>
      </c>
      <c r="Z2630">
        <v>1556</v>
      </c>
      <c r="AA2630">
        <v>181</v>
      </c>
      <c r="AB2630">
        <v>30454</v>
      </c>
      <c r="AC2630" t="s">
        <v>73</v>
      </c>
    </row>
    <row r="2631" spans="1:29" x14ac:dyDescent="0.3">
      <c r="A2631" s="1" t="s">
        <v>29</v>
      </c>
      <c r="B2631" t="s">
        <v>327</v>
      </c>
      <c r="C2631" t="s">
        <v>2681</v>
      </c>
      <c r="D2631" t="s">
        <v>352</v>
      </c>
      <c r="E2631">
        <v>5</v>
      </c>
      <c r="F2631" t="s">
        <v>51</v>
      </c>
      <c r="G2631" t="s">
        <v>710</v>
      </c>
      <c r="H2631" t="s">
        <v>79</v>
      </c>
      <c r="I2631" t="s">
        <v>292</v>
      </c>
      <c r="J2631" t="s">
        <v>3232</v>
      </c>
      <c r="K2631" t="s">
        <v>7034</v>
      </c>
      <c r="L2631" t="s">
        <v>7035</v>
      </c>
      <c r="M2631" t="s">
        <v>1019</v>
      </c>
      <c r="N2631" t="s">
        <v>94</v>
      </c>
      <c r="O2631">
        <v>15610</v>
      </c>
      <c r="P2631">
        <v>20375</v>
      </c>
      <c r="Q2631" t="s">
        <v>95</v>
      </c>
      <c r="R2631">
        <v>511</v>
      </c>
      <c r="S2631" s="2">
        <v>44765</v>
      </c>
      <c r="T2631" s="2">
        <v>44787</v>
      </c>
      <c r="U2631">
        <v>0</v>
      </c>
      <c r="V2631" t="s">
        <v>106</v>
      </c>
      <c r="W2631">
        <v>660</v>
      </c>
      <c r="X2631" t="s">
        <v>60</v>
      </c>
      <c r="Y2631" t="s">
        <v>45</v>
      </c>
      <c r="Z2631">
        <v>0</v>
      </c>
      <c r="AA2631">
        <v>901</v>
      </c>
      <c r="AB2631">
        <v>17725</v>
      </c>
      <c r="AC2631" t="s">
        <v>46</v>
      </c>
    </row>
    <row r="2632" spans="1:29" x14ac:dyDescent="0.3">
      <c r="A2632" s="1" t="s">
        <v>29</v>
      </c>
      <c r="B2632" t="s">
        <v>363</v>
      </c>
      <c r="C2632" t="s">
        <v>3486</v>
      </c>
      <c r="D2632" t="s">
        <v>169</v>
      </c>
      <c r="E2632">
        <v>1</v>
      </c>
      <c r="F2632" t="s">
        <v>120</v>
      </c>
      <c r="G2632" t="s">
        <v>194</v>
      </c>
      <c r="H2632" t="s">
        <v>35</v>
      </c>
      <c r="I2632" t="s">
        <v>502</v>
      </c>
      <c r="J2632" t="s">
        <v>1199</v>
      </c>
      <c r="K2632" t="s">
        <v>7036</v>
      </c>
      <c r="L2632" t="s">
        <v>7037</v>
      </c>
      <c r="M2632" t="s">
        <v>456</v>
      </c>
      <c r="N2632" t="s">
        <v>84</v>
      </c>
      <c r="O2632">
        <v>6930</v>
      </c>
      <c r="P2632">
        <v>10724</v>
      </c>
      <c r="Q2632" t="s">
        <v>59</v>
      </c>
      <c r="R2632">
        <v>828</v>
      </c>
      <c r="S2632" s="2">
        <v>44551</v>
      </c>
      <c r="T2632" s="2">
        <v>44571</v>
      </c>
      <c r="U2632">
        <v>45279</v>
      </c>
      <c r="V2632" t="s">
        <v>85</v>
      </c>
      <c r="W2632">
        <v>628</v>
      </c>
      <c r="X2632" t="s">
        <v>60</v>
      </c>
      <c r="Y2632" t="s">
        <v>45</v>
      </c>
      <c r="Z2632">
        <v>0</v>
      </c>
      <c r="AA2632">
        <v>934</v>
      </c>
      <c r="AB2632">
        <v>10009</v>
      </c>
      <c r="AC2632" t="s">
        <v>46</v>
      </c>
    </row>
    <row r="2633" spans="1:29" x14ac:dyDescent="0.3">
      <c r="A2633" s="1" t="s">
        <v>47</v>
      </c>
      <c r="B2633" t="s">
        <v>234</v>
      </c>
      <c r="C2633" t="s">
        <v>2309</v>
      </c>
      <c r="D2633" t="s">
        <v>257</v>
      </c>
      <c r="E2633">
        <v>10</v>
      </c>
      <c r="F2633" t="s">
        <v>33</v>
      </c>
      <c r="G2633" t="s">
        <v>451</v>
      </c>
      <c r="H2633" t="s">
        <v>79</v>
      </c>
      <c r="I2633" t="s">
        <v>2539</v>
      </c>
      <c r="J2633" t="s">
        <v>530</v>
      </c>
      <c r="K2633" t="s">
        <v>7038</v>
      </c>
      <c r="L2633" t="s">
        <v>7039</v>
      </c>
      <c r="M2633" t="s">
        <v>483</v>
      </c>
      <c r="N2633" t="s">
        <v>84</v>
      </c>
      <c r="O2633">
        <v>23104</v>
      </c>
      <c r="P2633">
        <v>25267</v>
      </c>
      <c r="Q2633" t="s">
        <v>41</v>
      </c>
      <c r="R2633">
        <v>848</v>
      </c>
      <c r="S2633" s="2">
        <v>45299</v>
      </c>
      <c r="T2633" t="s">
        <v>42</v>
      </c>
      <c r="U2633">
        <v>0</v>
      </c>
      <c r="V2633" t="s">
        <v>85</v>
      </c>
      <c r="W2633">
        <v>763</v>
      </c>
      <c r="X2633" t="s">
        <v>44</v>
      </c>
      <c r="Y2633" t="s">
        <v>45</v>
      </c>
      <c r="Z2633">
        <v>0</v>
      </c>
      <c r="AA2633">
        <v>359</v>
      </c>
      <c r="AB2633">
        <v>25184</v>
      </c>
      <c r="AC2633" t="s">
        <v>73</v>
      </c>
    </row>
    <row r="2634" spans="1:29" x14ac:dyDescent="0.3">
      <c r="A2634" s="1" t="s">
        <v>29</v>
      </c>
      <c r="B2634" t="s">
        <v>228</v>
      </c>
      <c r="C2634" t="s">
        <v>2981</v>
      </c>
      <c r="D2634" t="s">
        <v>352</v>
      </c>
      <c r="E2634">
        <v>9</v>
      </c>
      <c r="F2634" t="s">
        <v>120</v>
      </c>
      <c r="G2634" t="s">
        <v>329</v>
      </c>
      <c r="H2634" t="s">
        <v>79</v>
      </c>
      <c r="I2634" t="s">
        <v>513</v>
      </c>
      <c r="J2634" t="s">
        <v>553</v>
      </c>
      <c r="K2634">
        <v>3406139308</v>
      </c>
      <c r="L2634" t="s">
        <v>7040</v>
      </c>
      <c r="M2634" t="s">
        <v>964</v>
      </c>
      <c r="N2634" t="s">
        <v>40</v>
      </c>
      <c r="O2634">
        <v>7385</v>
      </c>
      <c r="P2634">
        <v>11506</v>
      </c>
      <c r="Q2634" t="s">
        <v>59</v>
      </c>
      <c r="R2634">
        <v>922</v>
      </c>
      <c r="S2634" s="2">
        <v>44764</v>
      </c>
      <c r="T2634" s="2">
        <v>44775</v>
      </c>
      <c r="U2634">
        <v>11183</v>
      </c>
      <c r="V2634" t="s">
        <v>85</v>
      </c>
      <c r="W2634">
        <v>685</v>
      </c>
      <c r="X2634" t="s">
        <v>60</v>
      </c>
      <c r="Y2634" t="s">
        <v>45</v>
      </c>
      <c r="Z2634">
        <v>0</v>
      </c>
      <c r="AA2634">
        <v>345</v>
      </c>
      <c r="AB2634">
        <v>9369</v>
      </c>
      <c r="AC2634" t="s">
        <v>46</v>
      </c>
    </row>
    <row r="2635" spans="1:29" x14ac:dyDescent="0.3">
      <c r="A2635" s="1" t="s">
        <v>47</v>
      </c>
      <c r="B2635" t="s">
        <v>176</v>
      </c>
      <c r="C2635" t="s">
        <v>1000</v>
      </c>
      <c r="D2635" t="s">
        <v>76</v>
      </c>
      <c r="E2635">
        <v>2</v>
      </c>
      <c r="F2635" t="s">
        <v>64</v>
      </c>
      <c r="G2635" t="s">
        <v>802</v>
      </c>
      <c r="H2635" t="s">
        <v>79</v>
      </c>
      <c r="I2635" t="s">
        <v>507</v>
      </c>
      <c r="J2635" t="s">
        <v>1892</v>
      </c>
      <c r="K2635" t="s">
        <v>7041</v>
      </c>
      <c r="L2635" t="s">
        <v>7042</v>
      </c>
      <c r="M2635" t="s">
        <v>1665</v>
      </c>
      <c r="N2635" t="s">
        <v>40</v>
      </c>
      <c r="O2635">
        <v>15596</v>
      </c>
      <c r="P2635">
        <v>20164</v>
      </c>
      <c r="Q2635" t="s">
        <v>41</v>
      </c>
      <c r="R2635">
        <v>337</v>
      </c>
      <c r="S2635" s="2">
        <v>44942</v>
      </c>
      <c r="T2635" t="s">
        <v>42</v>
      </c>
      <c r="U2635">
        <v>0</v>
      </c>
      <c r="V2635" t="s">
        <v>85</v>
      </c>
      <c r="W2635">
        <v>765</v>
      </c>
      <c r="X2635" t="s">
        <v>44</v>
      </c>
      <c r="Y2635" t="s">
        <v>61</v>
      </c>
      <c r="Z2635">
        <v>0</v>
      </c>
      <c r="AA2635">
        <v>811</v>
      </c>
      <c r="AB2635">
        <v>17968</v>
      </c>
      <c r="AC2635" t="s">
        <v>107</v>
      </c>
    </row>
    <row r="2636" spans="1:29" x14ac:dyDescent="0.3">
      <c r="A2636" s="1" t="s">
        <v>29</v>
      </c>
      <c r="B2636" t="s">
        <v>327</v>
      </c>
      <c r="C2636" t="s">
        <v>2058</v>
      </c>
      <c r="D2636" t="s">
        <v>128</v>
      </c>
      <c r="E2636">
        <v>5</v>
      </c>
      <c r="F2636" t="s">
        <v>64</v>
      </c>
      <c r="G2636" t="s">
        <v>433</v>
      </c>
      <c r="H2636" t="s">
        <v>79</v>
      </c>
      <c r="I2636" t="s">
        <v>1611</v>
      </c>
      <c r="J2636" t="s">
        <v>4457</v>
      </c>
      <c r="K2636" t="s">
        <v>7043</v>
      </c>
      <c r="L2636" t="s">
        <v>7044</v>
      </c>
      <c r="M2636" t="s">
        <v>1023</v>
      </c>
      <c r="N2636" t="s">
        <v>84</v>
      </c>
      <c r="O2636">
        <v>7508</v>
      </c>
      <c r="P2636">
        <v>10076</v>
      </c>
      <c r="Q2636" t="s">
        <v>95</v>
      </c>
      <c r="R2636">
        <v>140</v>
      </c>
      <c r="S2636" s="2">
        <v>44366</v>
      </c>
      <c r="T2636" s="2">
        <v>44390</v>
      </c>
      <c r="U2636">
        <v>0</v>
      </c>
      <c r="V2636" t="s">
        <v>106</v>
      </c>
      <c r="W2636">
        <v>624</v>
      </c>
      <c r="X2636" t="s">
        <v>60</v>
      </c>
      <c r="Y2636" t="s">
        <v>61</v>
      </c>
      <c r="Z2636">
        <v>0</v>
      </c>
      <c r="AA2636">
        <v>589</v>
      </c>
      <c r="AB2636">
        <v>8539</v>
      </c>
      <c r="AC2636" t="s">
        <v>46</v>
      </c>
    </row>
    <row r="2637" spans="1:29" x14ac:dyDescent="0.3">
      <c r="A2637" s="1" t="s">
        <v>47</v>
      </c>
      <c r="B2637" t="s">
        <v>136</v>
      </c>
      <c r="C2637" t="s">
        <v>200</v>
      </c>
      <c r="D2637" t="s">
        <v>352</v>
      </c>
      <c r="E2637">
        <v>8</v>
      </c>
      <c r="F2637" t="s">
        <v>221</v>
      </c>
      <c r="G2637" t="s">
        <v>548</v>
      </c>
      <c r="H2637" t="s">
        <v>35</v>
      </c>
      <c r="I2637" t="s">
        <v>995</v>
      </c>
      <c r="J2637" t="s">
        <v>2387</v>
      </c>
      <c r="K2637">
        <v>1946939343</v>
      </c>
      <c r="L2637" t="s">
        <v>7045</v>
      </c>
      <c r="M2637" t="s">
        <v>312</v>
      </c>
      <c r="N2637" t="s">
        <v>84</v>
      </c>
      <c r="O2637">
        <v>21906</v>
      </c>
      <c r="P2637">
        <v>24048</v>
      </c>
      <c r="Q2637" t="s">
        <v>41</v>
      </c>
      <c r="R2637">
        <v>877</v>
      </c>
      <c r="S2637" s="2">
        <v>44674</v>
      </c>
      <c r="T2637" s="2">
        <v>44696</v>
      </c>
      <c r="U2637">
        <v>0</v>
      </c>
      <c r="V2637" t="s">
        <v>85</v>
      </c>
      <c r="W2637">
        <v>675</v>
      </c>
      <c r="X2637" t="s">
        <v>60</v>
      </c>
      <c r="Y2637" t="s">
        <v>61</v>
      </c>
      <c r="Z2637">
        <v>0</v>
      </c>
      <c r="AA2637">
        <v>140</v>
      </c>
      <c r="AB2637">
        <v>23714</v>
      </c>
      <c r="AC2637" t="s">
        <v>73</v>
      </c>
    </row>
    <row r="2638" spans="1:29" x14ac:dyDescent="0.3">
      <c r="A2638" s="1" t="s">
        <v>47</v>
      </c>
      <c r="B2638" t="s">
        <v>153</v>
      </c>
      <c r="C2638" t="s">
        <v>826</v>
      </c>
      <c r="D2638" t="s">
        <v>257</v>
      </c>
      <c r="E2638">
        <v>4</v>
      </c>
      <c r="F2638" t="s">
        <v>99</v>
      </c>
      <c r="G2638" t="s">
        <v>950</v>
      </c>
      <c r="H2638" t="s">
        <v>35</v>
      </c>
      <c r="I2638" t="s">
        <v>1622</v>
      </c>
      <c r="J2638" t="s">
        <v>7046</v>
      </c>
      <c r="K2638" t="s">
        <v>7047</v>
      </c>
      <c r="L2638" t="s">
        <v>7048</v>
      </c>
      <c r="M2638" t="s">
        <v>1202</v>
      </c>
      <c r="N2638" t="s">
        <v>40</v>
      </c>
      <c r="O2638">
        <v>8077</v>
      </c>
      <c r="P2638">
        <v>10166</v>
      </c>
      <c r="Q2638" t="s">
        <v>95</v>
      </c>
      <c r="R2638">
        <v>108</v>
      </c>
      <c r="S2638" s="2">
        <v>44463</v>
      </c>
      <c r="T2638" s="2">
        <v>44480</v>
      </c>
      <c r="U2638">
        <v>0</v>
      </c>
      <c r="V2638" t="s">
        <v>43</v>
      </c>
      <c r="W2638">
        <v>542</v>
      </c>
      <c r="X2638" t="s">
        <v>60</v>
      </c>
      <c r="Y2638" t="s">
        <v>45</v>
      </c>
      <c r="Z2638">
        <v>0</v>
      </c>
      <c r="AA2638">
        <v>729</v>
      </c>
      <c r="AB2638">
        <v>8281</v>
      </c>
      <c r="AC2638" t="s">
        <v>73</v>
      </c>
    </row>
    <row r="2639" spans="1:29" x14ac:dyDescent="0.3">
      <c r="A2639" s="1" t="s">
        <v>29</v>
      </c>
      <c r="B2639" t="s">
        <v>541</v>
      </c>
      <c r="C2639" t="s">
        <v>542</v>
      </c>
      <c r="D2639" t="s">
        <v>178</v>
      </c>
      <c r="E2639">
        <v>8</v>
      </c>
      <c r="F2639" t="s">
        <v>186</v>
      </c>
      <c r="G2639" t="s">
        <v>620</v>
      </c>
      <c r="H2639" t="s">
        <v>79</v>
      </c>
      <c r="I2639" t="s">
        <v>883</v>
      </c>
      <c r="J2639" t="s">
        <v>524</v>
      </c>
      <c r="K2639" t="s">
        <v>7049</v>
      </c>
      <c r="L2639" t="s">
        <v>7050</v>
      </c>
      <c r="M2639" t="s">
        <v>733</v>
      </c>
      <c r="N2639" t="s">
        <v>84</v>
      </c>
      <c r="O2639">
        <v>14201</v>
      </c>
      <c r="P2639">
        <v>18448</v>
      </c>
      <c r="Q2639" t="s">
        <v>41</v>
      </c>
      <c r="R2639">
        <v>639</v>
      </c>
      <c r="S2639" s="2">
        <v>44324</v>
      </c>
      <c r="T2639" s="2">
        <v>44347</v>
      </c>
      <c r="U2639">
        <v>0</v>
      </c>
      <c r="V2639" t="s">
        <v>71</v>
      </c>
      <c r="W2639">
        <v>664</v>
      </c>
      <c r="X2639" t="s">
        <v>60</v>
      </c>
      <c r="Y2639" t="s">
        <v>72</v>
      </c>
      <c r="Z2639">
        <v>0</v>
      </c>
      <c r="AA2639">
        <v>904</v>
      </c>
      <c r="AB2639">
        <v>14850</v>
      </c>
      <c r="AC2639" t="s">
        <v>73</v>
      </c>
    </row>
    <row r="2640" spans="1:29" x14ac:dyDescent="0.3">
      <c r="A2640" s="1" t="s">
        <v>29</v>
      </c>
      <c r="B2640" t="s">
        <v>327</v>
      </c>
      <c r="C2640" t="s">
        <v>2508</v>
      </c>
      <c r="D2640" t="s">
        <v>138</v>
      </c>
      <c r="E2640">
        <v>2</v>
      </c>
      <c r="F2640" t="s">
        <v>99</v>
      </c>
      <c r="G2640" t="s">
        <v>950</v>
      </c>
      <c r="H2640" t="s">
        <v>79</v>
      </c>
      <c r="I2640" t="s">
        <v>832</v>
      </c>
      <c r="J2640" t="s">
        <v>2062</v>
      </c>
      <c r="K2640" s="3" t="s">
        <v>7051</v>
      </c>
      <c r="L2640" t="s">
        <v>7052</v>
      </c>
      <c r="M2640" t="s">
        <v>2350</v>
      </c>
      <c r="N2640" t="s">
        <v>40</v>
      </c>
      <c r="O2640">
        <v>20444</v>
      </c>
      <c r="P2640">
        <v>23760</v>
      </c>
      <c r="Q2640" t="s">
        <v>95</v>
      </c>
      <c r="R2640">
        <v>99</v>
      </c>
      <c r="S2640" s="2">
        <v>45148</v>
      </c>
      <c r="T2640" t="s">
        <v>42</v>
      </c>
      <c r="U2640">
        <v>0</v>
      </c>
      <c r="V2640" t="s">
        <v>106</v>
      </c>
      <c r="W2640">
        <v>757</v>
      </c>
      <c r="X2640" t="s">
        <v>44</v>
      </c>
      <c r="Y2640" t="s">
        <v>61</v>
      </c>
      <c r="Z2640">
        <v>0</v>
      </c>
      <c r="AA2640">
        <v>862</v>
      </c>
      <c r="AB2640">
        <v>20485</v>
      </c>
      <c r="AC2640" t="s">
        <v>73</v>
      </c>
    </row>
    <row r="2641" spans="1:29" x14ac:dyDescent="0.3">
      <c r="A2641" s="1" t="s">
        <v>29</v>
      </c>
      <c r="B2641" t="s">
        <v>74</v>
      </c>
      <c r="C2641" t="s">
        <v>2140</v>
      </c>
      <c r="D2641" t="s">
        <v>178</v>
      </c>
      <c r="E2641">
        <v>9</v>
      </c>
      <c r="F2641" t="s">
        <v>33</v>
      </c>
      <c r="G2641" t="s">
        <v>728</v>
      </c>
      <c r="H2641" t="s">
        <v>79</v>
      </c>
      <c r="I2641" t="s">
        <v>238</v>
      </c>
      <c r="J2641" t="s">
        <v>7053</v>
      </c>
      <c r="K2641" t="s">
        <v>7054</v>
      </c>
      <c r="L2641" t="s">
        <v>7055</v>
      </c>
      <c r="M2641" t="s">
        <v>2176</v>
      </c>
      <c r="N2641" t="s">
        <v>40</v>
      </c>
      <c r="O2641">
        <v>7515</v>
      </c>
      <c r="P2641">
        <v>10961</v>
      </c>
      <c r="Q2641" t="s">
        <v>59</v>
      </c>
      <c r="R2641">
        <v>748</v>
      </c>
      <c r="S2641" s="2">
        <v>45169</v>
      </c>
      <c r="T2641" t="s">
        <v>42</v>
      </c>
      <c r="U2641">
        <v>15977</v>
      </c>
      <c r="V2641" t="s">
        <v>106</v>
      </c>
      <c r="W2641">
        <v>723</v>
      </c>
      <c r="X2641" t="s">
        <v>44</v>
      </c>
      <c r="Y2641" t="s">
        <v>45</v>
      </c>
      <c r="Z2641">
        <v>0</v>
      </c>
      <c r="AA2641">
        <v>691</v>
      </c>
      <c r="AB2641">
        <v>10239</v>
      </c>
      <c r="AC2641" t="s">
        <v>73</v>
      </c>
    </row>
    <row r="2642" spans="1:29" x14ac:dyDescent="0.3">
      <c r="A2642" s="1" t="s">
        <v>29</v>
      </c>
      <c r="B2642" t="s">
        <v>393</v>
      </c>
      <c r="C2642" t="s">
        <v>2917</v>
      </c>
      <c r="D2642" t="s">
        <v>185</v>
      </c>
      <c r="E2642">
        <v>10</v>
      </c>
      <c r="F2642" t="s">
        <v>186</v>
      </c>
      <c r="G2642" t="s">
        <v>620</v>
      </c>
      <c r="H2642" t="s">
        <v>79</v>
      </c>
      <c r="I2642" t="s">
        <v>701</v>
      </c>
      <c r="J2642" t="s">
        <v>354</v>
      </c>
      <c r="K2642" t="s">
        <v>7056</v>
      </c>
      <c r="L2642" t="s">
        <v>7057</v>
      </c>
      <c r="M2642" t="s">
        <v>948</v>
      </c>
      <c r="N2642" t="s">
        <v>84</v>
      </c>
      <c r="O2642">
        <v>20753</v>
      </c>
      <c r="P2642">
        <v>24142</v>
      </c>
      <c r="Q2642" t="s">
        <v>95</v>
      </c>
      <c r="R2642">
        <v>281</v>
      </c>
      <c r="S2642" s="2">
        <v>44771</v>
      </c>
      <c r="T2642" s="2">
        <v>44774</v>
      </c>
      <c r="U2642">
        <v>0</v>
      </c>
      <c r="V2642" t="s">
        <v>43</v>
      </c>
      <c r="W2642">
        <v>486</v>
      </c>
      <c r="X2642" t="s">
        <v>60</v>
      </c>
      <c r="Y2642" t="s">
        <v>61</v>
      </c>
      <c r="Z2642">
        <v>0</v>
      </c>
      <c r="AA2642">
        <v>608</v>
      </c>
      <c r="AB2642">
        <v>21228</v>
      </c>
      <c r="AC2642" t="s">
        <v>73</v>
      </c>
    </row>
    <row r="2643" spans="1:29" x14ac:dyDescent="0.3">
      <c r="A2643" s="1" t="s">
        <v>47</v>
      </c>
      <c r="B2643" t="s">
        <v>234</v>
      </c>
      <c r="C2643" t="s">
        <v>2309</v>
      </c>
      <c r="D2643" t="s">
        <v>110</v>
      </c>
      <c r="E2643">
        <v>9</v>
      </c>
      <c r="F2643" t="s">
        <v>51</v>
      </c>
      <c r="G2643" t="s">
        <v>345</v>
      </c>
      <c r="H2643" t="s">
        <v>79</v>
      </c>
      <c r="I2643" t="s">
        <v>2504</v>
      </c>
      <c r="J2643" t="s">
        <v>5326</v>
      </c>
      <c r="K2643" t="s">
        <v>7058</v>
      </c>
      <c r="L2643" t="s">
        <v>7059</v>
      </c>
      <c r="M2643" t="s">
        <v>242</v>
      </c>
      <c r="N2643" t="s">
        <v>84</v>
      </c>
      <c r="O2643">
        <v>28315</v>
      </c>
      <c r="P2643">
        <v>32241</v>
      </c>
      <c r="Q2643" t="s">
        <v>95</v>
      </c>
      <c r="R2643">
        <v>762</v>
      </c>
      <c r="S2643" s="2">
        <v>44581</v>
      </c>
      <c r="T2643" s="2">
        <v>44607</v>
      </c>
      <c r="U2643">
        <v>0</v>
      </c>
      <c r="V2643" t="s">
        <v>85</v>
      </c>
      <c r="W2643">
        <v>496</v>
      </c>
      <c r="X2643" t="s">
        <v>60</v>
      </c>
      <c r="Y2643" t="s">
        <v>45</v>
      </c>
      <c r="Z2643">
        <v>0</v>
      </c>
      <c r="AA2643">
        <v>12</v>
      </c>
      <c r="AB2643">
        <v>32047</v>
      </c>
      <c r="AC2643" t="s">
        <v>46</v>
      </c>
    </row>
    <row r="2644" spans="1:29" x14ac:dyDescent="0.3">
      <c r="A2644" s="1" t="s">
        <v>29</v>
      </c>
      <c r="B2644" t="s">
        <v>30</v>
      </c>
      <c r="C2644" t="s">
        <v>2396</v>
      </c>
      <c r="D2644" t="s">
        <v>32</v>
      </c>
      <c r="E2644">
        <v>5</v>
      </c>
      <c r="F2644" t="s">
        <v>99</v>
      </c>
      <c r="G2644" t="s">
        <v>1638</v>
      </c>
      <c r="H2644" t="s">
        <v>35</v>
      </c>
      <c r="I2644" t="s">
        <v>265</v>
      </c>
      <c r="J2644" t="s">
        <v>2280</v>
      </c>
      <c r="K2644" t="s">
        <v>7060</v>
      </c>
      <c r="L2644" t="s">
        <v>7061</v>
      </c>
      <c r="M2644" t="s">
        <v>1395</v>
      </c>
      <c r="N2644" t="s">
        <v>58</v>
      </c>
      <c r="O2644">
        <v>11374</v>
      </c>
      <c r="P2644">
        <v>14361</v>
      </c>
      <c r="Q2644" t="s">
        <v>41</v>
      </c>
      <c r="R2644">
        <v>506</v>
      </c>
      <c r="S2644" s="2">
        <v>44811</v>
      </c>
      <c r="T2644" t="s">
        <v>42</v>
      </c>
      <c r="U2644">
        <v>0</v>
      </c>
      <c r="V2644" t="s">
        <v>106</v>
      </c>
      <c r="W2644">
        <v>731</v>
      </c>
      <c r="X2644" t="s">
        <v>44</v>
      </c>
      <c r="Y2644" t="s">
        <v>72</v>
      </c>
      <c r="Z2644">
        <v>3216</v>
      </c>
      <c r="AA2644">
        <v>912</v>
      </c>
      <c r="AB2644">
        <v>11405</v>
      </c>
      <c r="AC2644" t="s">
        <v>73</v>
      </c>
    </row>
    <row r="2645" spans="1:29" x14ac:dyDescent="0.3">
      <c r="A2645" s="1" t="s">
        <v>29</v>
      </c>
      <c r="B2645" t="s">
        <v>96</v>
      </c>
      <c r="C2645" t="s">
        <v>1160</v>
      </c>
      <c r="D2645" t="s">
        <v>201</v>
      </c>
      <c r="E2645">
        <v>5</v>
      </c>
      <c r="F2645" t="s">
        <v>99</v>
      </c>
      <c r="G2645" t="s">
        <v>558</v>
      </c>
      <c r="H2645" t="s">
        <v>79</v>
      </c>
      <c r="I2645" t="s">
        <v>3473</v>
      </c>
      <c r="J2645" t="s">
        <v>2059</v>
      </c>
      <c r="K2645" t="s">
        <v>7062</v>
      </c>
      <c r="L2645" t="s">
        <v>7063</v>
      </c>
      <c r="M2645" t="s">
        <v>1136</v>
      </c>
      <c r="N2645" t="s">
        <v>84</v>
      </c>
      <c r="O2645">
        <v>13010</v>
      </c>
      <c r="P2645">
        <v>15850</v>
      </c>
      <c r="Q2645" t="s">
        <v>95</v>
      </c>
      <c r="R2645">
        <v>664</v>
      </c>
      <c r="S2645" s="2">
        <v>45041</v>
      </c>
      <c r="T2645" t="s">
        <v>42</v>
      </c>
      <c r="U2645">
        <v>0</v>
      </c>
      <c r="V2645" t="s">
        <v>85</v>
      </c>
      <c r="W2645">
        <v>492</v>
      </c>
      <c r="X2645" t="s">
        <v>44</v>
      </c>
      <c r="Y2645" t="s">
        <v>61</v>
      </c>
      <c r="Z2645">
        <v>0</v>
      </c>
      <c r="AA2645">
        <v>200</v>
      </c>
      <c r="AB2645">
        <v>15231</v>
      </c>
      <c r="AC2645" t="s">
        <v>73</v>
      </c>
    </row>
    <row r="2646" spans="1:29" x14ac:dyDescent="0.3">
      <c r="A2646" s="1" t="s">
        <v>47</v>
      </c>
      <c r="B2646" t="s">
        <v>117</v>
      </c>
      <c r="C2646" t="s">
        <v>920</v>
      </c>
      <c r="D2646" t="s">
        <v>110</v>
      </c>
      <c r="E2646">
        <v>1</v>
      </c>
      <c r="F2646" t="s">
        <v>64</v>
      </c>
      <c r="G2646" t="s">
        <v>388</v>
      </c>
      <c r="H2646" t="s">
        <v>35</v>
      </c>
      <c r="I2646" t="s">
        <v>7064</v>
      </c>
      <c r="J2646" t="s">
        <v>2479</v>
      </c>
      <c r="K2646" t="s">
        <v>7065</v>
      </c>
      <c r="L2646" t="s">
        <v>7066</v>
      </c>
      <c r="M2646" t="s">
        <v>1301</v>
      </c>
      <c r="N2646" t="s">
        <v>94</v>
      </c>
      <c r="O2646">
        <v>17614</v>
      </c>
      <c r="P2646">
        <v>20924</v>
      </c>
      <c r="Q2646" t="s">
        <v>59</v>
      </c>
      <c r="R2646">
        <v>613</v>
      </c>
      <c r="S2646" s="2">
        <v>44357</v>
      </c>
      <c r="T2646" s="2">
        <v>44362</v>
      </c>
      <c r="U2646">
        <v>26384</v>
      </c>
      <c r="V2646" t="s">
        <v>43</v>
      </c>
      <c r="W2646">
        <v>737</v>
      </c>
      <c r="X2646" t="s">
        <v>60</v>
      </c>
      <c r="Y2646" t="s">
        <v>61</v>
      </c>
      <c r="Z2646">
        <v>0</v>
      </c>
      <c r="AA2646">
        <v>797</v>
      </c>
      <c r="AB2646">
        <v>19052</v>
      </c>
      <c r="AC2646" t="s">
        <v>73</v>
      </c>
    </row>
    <row r="2647" spans="1:29" x14ac:dyDescent="0.3">
      <c r="A2647" s="1" t="s">
        <v>47</v>
      </c>
      <c r="B2647" t="s">
        <v>176</v>
      </c>
      <c r="C2647" t="s">
        <v>2827</v>
      </c>
      <c r="D2647" t="s">
        <v>201</v>
      </c>
      <c r="E2647">
        <v>2</v>
      </c>
      <c r="F2647" t="s">
        <v>77</v>
      </c>
      <c r="G2647" t="s">
        <v>501</v>
      </c>
      <c r="H2647" t="s">
        <v>35</v>
      </c>
      <c r="I2647" t="s">
        <v>251</v>
      </c>
      <c r="J2647" t="s">
        <v>1892</v>
      </c>
      <c r="K2647" t="s">
        <v>7067</v>
      </c>
      <c r="L2647" t="s">
        <v>7068</v>
      </c>
      <c r="M2647" t="s">
        <v>957</v>
      </c>
      <c r="N2647" t="s">
        <v>84</v>
      </c>
      <c r="O2647">
        <v>13705</v>
      </c>
      <c r="P2647">
        <v>15973</v>
      </c>
      <c r="Q2647" t="s">
        <v>95</v>
      </c>
      <c r="R2647">
        <v>866</v>
      </c>
      <c r="S2647" s="2">
        <v>44643</v>
      </c>
      <c r="T2647" t="s">
        <v>42</v>
      </c>
      <c r="U2647">
        <v>0</v>
      </c>
      <c r="V2647" t="s">
        <v>106</v>
      </c>
      <c r="W2647">
        <v>836</v>
      </c>
      <c r="X2647" t="s">
        <v>44</v>
      </c>
      <c r="Y2647" t="s">
        <v>72</v>
      </c>
      <c r="Z2647">
        <v>0</v>
      </c>
      <c r="AA2647">
        <v>474</v>
      </c>
      <c r="AB2647">
        <v>13720</v>
      </c>
      <c r="AC2647" t="s">
        <v>46</v>
      </c>
    </row>
    <row r="2648" spans="1:29" x14ac:dyDescent="0.3">
      <c r="A2648" s="1" t="s">
        <v>47</v>
      </c>
      <c r="B2648" t="s">
        <v>234</v>
      </c>
      <c r="C2648" t="s">
        <v>1375</v>
      </c>
      <c r="D2648" t="s">
        <v>352</v>
      </c>
      <c r="E2648">
        <v>8</v>
      </c>
      <c r="F2648" t="s">
        <v>186</v>
      </c>
      <c r="G2648" t="s">
        <v>710</v>
      </c>
      <c r="H2648" t="s">
        <v>79</v>
      </c>
      <c r="I2648" t="s">
        <v>4046</v>
      </c>
      <c r="J2648" t="s">
        <v>530</v>
      </c>
      <c r="K2648" t="s">
        <v>7069</v>
      </c>
      <c r="L2648" t="s">
        <v>7070</v>
      </c>
      <c r="M2648" t="s">
        <v>2192</v>
      </c>
      <c r="N2648" t="s">
        <v>94</v>
      </c>
      <c r="O2648">
        <v>13167</v>
      </c>
      <c r="P2648">
        <v>17641</v>
      </c>
      <c r="Q2648" t="s">
        <v>95</v>
      </c>
      <c r="R2648">
        <v>750</v>
      </c>
      <c r="S2648" s="2">
        <v>44846</v>
      </c>
      <c r="T2648" t="s">
        <v>42</v>
      </c>
      <c r="U2648">
        <v>0</v>
      </c>
      <c r="V2648" t="s">
        <v>43</v>
      </c>
      <c r="W2648">
        <v>559</v>
      </c>
      <c r="X2648" t="s">
        <v>44</v>
      </c>
      <c r="Y2648" t="s">
        <v>61</v>
      </c>
      <c r="Z2648">
        <v>0</v>
      </c>
      <c r="AA2648">
        <v>923</v>
      </c>
      <c r="AB2648">
        <v>15654</v>
      </c>
      <c r="AC2648" t="s">
        <v>73</v>
      </c>
    </row>
    <row r="2649" spans="1:29" x14ac:dyDescent="0.3">
      <c r="A2649" s="1" t="s">
        <v>29</v>
      </c>
      <c r="B2649" t="s">
        <v>74</v>
      </c>
      <c r="C2649" t="s">
        <v>1460</v>
      </c>
      <c r="D2649" t="s">
        <v>98</v>
      </c>
      <c r="E2649">
        <v>3</v>
      </c>
      <c r="F2649" t="s">
        <v>221</v>
      </c>
      <c r="G2649" t="s">
        <v>1989</v>
      </c>
      <c r="H2649" t="s">
        <v>35</v>
      </c>
      <c r="I2649" t="s">
        <v>849</v>
      </c>
      <c r="J2649" t="s">
        <v>7071</v>
      </c>
      <c r="K2649" t="s">
        <v>7072</v>
      </c>
      <c r="L2649" t="s">
        <v>7073</v>
      </c>
      <c r="M2649" t="s">
        <v>836</v>
      </c>
      <c r="N2649" t="s">
        <v>40</v>
      </c>
      <c r="O2649">
        <v>15177</v>
      </c>
      <c r="P2649">
        <v>19797</v>
      </c>
      <c r="Q2649" t="s">
        <v>95</v>
      </c>
      <c r="R2649">
        <v>507</v>
      </c>
      <c r="S2649" s="2">
        <v>45192</v>
      </c>
      <c r="T2649" s="2">
        <v>45200</v>
      </c>
      <c r="U2649">
        <v>0</v>
      </c>
      <c r="V2649" t="s">
        <v>71</v>
      </c>
      <c r="W2649">
        <v>583</v>
      </c>
      <c r="X2649" t="s">
        <v>60</v>
      </c>
      <c r="Y2649" t="s">
        <v>45</v>
      </c>
      <c r="Z2649">
        <v>0</v>
      </c>
      <c r="AA2649">
        <v>621</v>
      </c>
      <c r="AB2649">
        <v>16355</v>
      </c>
      <c r="AC2649" t="s">
        <v>107</v>
      </c>
    </row>
    <row r="2650" spans="1:29" x14ac:dyDescent="0.3">
      <c r="A2650" s="1" t="s">
        <v>47</v>
      </c>
      <c r="B2650" t="s">
        <v>161</v>
      </c>
      <c r="C2650" t="s">
        <v>734</v>
      </c>
      <c r="D2650" t="s">
        <v>50</v>
      </c>
      <c r="E2650">
        <v>1</v>
      </c>
      <c r="F2650" t="s">
        <v>33</v>
      </c>
      <c r="G2650" t="s">
        <v>179</v>
      </c>
      <c r="H2650" t="s">
        <v>35</v>
      </c>
      <c r="I2650" t="s">
        <v>434</v>
      </c>
      <c r="J2650" t="s">
        <v>2470</v>
      </c>
      <c r="K2650" t="s">
        <v>7074</v>
      </c>
      <c r="L2650" t="s">
        <v>7075</v>
      </c>
      <c r="M2650" t="s">
        <v>392</v>
      </c>
      <c r="N2650" t="s">
        <v>40</v>
      </c>
      <c r="O2650">
        <v>6565</v>
      </c>
      <c r="P2650">
        <v>11439</v>
      </c>
      <c r="Q2650" t="s">
        <v>59</v>
      </c>
      <c r="R2650">
        <v>143</v>
      </c>
      <c r="S2650" s="2">
        <v>45113</v>
      </c>
      <c r="T2650" t="s">
        <v>42</v>
      </c>
      <c r="U2650">
        <v>8600</v>
      </c>
      <c r="V2650" t="s">
        <v>106</v>
      </c>
      <c r="W2650">
        <v>459</v>
      </c>
      <c r="X2650" t="s">
        <v>44</v>
      </c>
      <c r="Y2650" t="s">
        <v>72</v>
      </c>
      <c r="Z2650">
        <v>0</v>
      </c>
      <c r="AA2650">
        <v>95</v>
      </c>
      <c r="AB2650">
        <v>9427</v>
      </c>
      <c r="AC2650" t="s">
        <v>73</v>
      </c>
    </row>
    <row r="2651" spans="1:29" x14ac:dyDescent="0.3">
      <c r="A2651" s="1" t="s">
        <v>29</v>
      </c>
      <c r="B2651" t="s">
        <v>74</v>
      </c>
      <c r="C2651" t="s">
        <v>2173</v>
      </c>
      <c r="D2651" t="s">
        <v>50</v>
      </c>
      <c r="E2651">
        <v>9</v>
      </c>
      <c r="F2651" t="s">
        <v>221</v>
      </c>
      <c r="G2651" t="s">
        <v>506</v>
      </c>
      <c r="H2651" t="s">
        <v>79</v>
      </c>
      <c r="I2651" t="s">
        <v>513</v>
      </c>
      <c r="J2651" t="s">
        <v>2081</v>
      </c>
      <c r="K2651" t="s">
        <v>7076</v>
      </c>
      <c r="L2651" t="s">
        <v>7077</v>
      </c>
      <c r="M2651" t="s">
        <v>1146</v>
      </c>
      <c r="N2651" t="s">
        <v>84</v>
      </c>
      <c r="O2651">
        <v>6370</v>
      </c>
      <c r="P2651">
        <v>9488</v>
      </c>
      <c r="Q2651" t="s">
        <v>59</v>
      </c>
      <c r="R2651">
        <v>558</v>
      </c>
      <c r="S2651" s="2">
        <v>44553</v>
      </c>
      <c r="T2651" s="2">
        <v>44567</v>
      </c>
      <c r="U2651">
        <v>11705</v>
      </c>
      <c r="V2651" t="s">
        <v>71</v>
      </c>
      <c r="W2651">
        <v>478</v>
      </c>
      <c r="X2651" t="s">
        <v>60</v>
      </c>
      <c r="Y2651" t="s">
        <v>72</v>
      </c>
      <c r="Z2651">
        <v>0</v>
      </c>
      <c r="AA2651">
        <v>831</v>
      </c>
      <c r="AB2651">
        <v>9007</v>
      </c>
      <c r="AC2651" t="s">
        <v>46</v>
      </c>
    </row>
    <row r="2652" spans="1:29" x14ac:dyDescent="0.3">
      <c r="A2652" s="1" t="s">
        <v>47</v>
      </c>
      <c r="B2652" t="s">
        <v>153</v>
      </c>
      <c r="C2652" t="s">
        <v>3521</v>
      </c>
      <c r="D2652" t="s">
        <v>352</v>
      </c>
      <c r="E2652">
        <v>9</v>
      </c>
      <c r="F2652" t="s">
        <v>120</v>
      </c>
      <c r="G2652" t="s">
        <v>489</v>
      </c>
      <c r="H2652" t="s">
        <v>79</v>
      </c>
      <c r="I2652" t="s">
        <v>1156</v>
      </c>
      <c r="J2652" t="s">
        <v>300</v>
      </c>
      <c r="K2652" t="s">
        <v>7078</v>
      </c>
      <c r="L2652" t="s">
        <v>7079</v>
      </c>
      <c r="M2652" t="s">
        <v>410</v>
      </c>
      <c r="N2652" t="s">
        <v>58</v>
      </c>
      <c r="O2652">
        <v>14232</v>
      </c>
      <c r="P2652">
        <v>17872</v>
      </c>
      <c r="Q2652" t="s">
        <v>59</v>
      </c>
      <c r="R2652">
        <v>299</v>
      </c>
      <c r="S2652" s="2">
        <v>44289</v>
      </c>
      <c r="T2652" t="s">
        <v>42</v>
      </c>
      <c r="U2652">
        <v>23566</v>
      </c>
      <c r="V2652" t="s">
        <v>85</v>
      </c>
      <c r="W2652">
        <v>811</v>
      </c>
      <c r="X2652" t="s">
        <v>44</v>
      </c>
      <c r="Y2652" t="s">
        <v>61</v>
      </c>
      <c r="Z2652">
        <v>3053</v>
      </c>
      <c r="AA2652">
        <v>819</v>
      </c>
      <c r="AB2652">
        <v>14726</v>
      </c>
      <c r="AC2652" t="s">
        <v>107</v>
      </c>
    </row>
    <row r="2653" spans="1:29" x14ac:dyDescent="0.3">
      <c r="A2653" s="1" t="s">
        <v>29</v>
      </c>
      <c r="B2653" t="s">
        <v>30</v>
      </c>
      <c r="C2653" t="s">
        <v>2338</v>
      </c>
      <c r="D2653" t="s">
        <v>76</v>
      </c>
      <c r="E2653">
        <v>2</v>
      </c>
      <c r="F2653" t="s">
        <v>33</v>
      </c>
      <c r="G2653" t="s">
        <v>848</v>
      </c>
      <c r="H2653" t="s">
        <v>35</v>
      </c>
      <c r="I2653" t="s">
        <v>827</v>
      </c>
      <c r="J2653" t="s">
        <v>3107</v>
      </c>
      <c r="K2653" t="s">
        <v>7080</v>
      </c>
      <c r="L2653" t="s">
        <v>7081</v>
      </c>
      <c r="M2653" t="s">
        <v>1395</v>
      </c>
      <c r="N2653" t="s">
        <v>94</v>
      </c>
      <c r="O2653">
        <v>21798</v>
      </c>
      <c r="P2653">
        <v>24127</v>
      </c>
      <c r="Q2653" t="s">
        <v>59</v>
      </c>
      <c r="R2653">
        <v>305</v>
      </c>
      <c r="S2653" s="2">
        <v>45053</v>
      </c>
      <c r="T2653" t="s">
        <v>42</v>
      </c>
      <c r="U2653">
        <v>25496</v>
      </c>
      <c r="V2653" t="s">
        <v>43</v>
      </c>
      <c r="W2653">
        <v>572</v>
      </c>
      <c r="X2653" t="s">
        <v>44</v>
      </c>
      <c r="Y2653" t="s">
        <v>45</v>
      </c>
      <c r="Z2653">
        <v>0</v>
      </c>
      <c r="AA2653">
        <v>283</v>
      </c>
      <c r="AB2653">
        <v>21959</v>
      </c>
      <c r="AC2653" t="s">
        <v>73</v>
      </c>
    </row>
    <row r="2654" spans="1:29" x14ac:dyDescent="0.3">
      <c r="A2654" s="1" t="s">
        <v>47</v>
      </c>
      <c r="B2654" t="s">
        <v>592</v>
      </c>
      <c r="C2654" t="s">
        <v>2872</v>
      </c>
      <c r="D2654" t="s">
        <v>128</v>
      </c>
      <c r="E2654">
        <v>9</v>
      </c>
      <c r="F2654" t="s">
        <v>33</v>
      </c>
      <c r="G2654" t="s">
        <v>848</v>
      </c>
      <c r="H2654" t="s">
        <v>79</v>
      </c>
      <c r="I2654" t="s">
        <v>1379</v>
      </c>
      <c r="J2654" t="s">
        <v>1497</v>
      </c>
      <c r="K2654" t="s">
        <v>7082</v>
      </c>
      <c r="L2654" t="s">
        <v>7083</v>
      </c>
      <c r="M2654" t="s">
        <v>1512</v>
      </c>
      <c r="N2654" t="s">
        <v>84</v>
      </c>
      <c r="O2654">
        <v>5642</v>
      </c>
      <c r="P2654">
        <v>8473</v>
      </c>
      <c r="Q2654" t="s">
        <v>59</v>
      </c>
      <c r="R2654">
        <v>480</v>
      </c>
      <c r="S2654" s="2">
        <v>44512</v>
      </c>
      <c r="T2654" s="2">
        <v>44521</v>
      </c>
      <c r="U2654">
        <v>28109</v>
      </c>
      <c r="V2654" t="s">
        <v>106</v>
      </c>
      <c r="W2654">
        <v>830</v>
      </c>
      <c r="X2654" t="s">
        <v>60</v>
      </c>
      <c r="Y2654" t="s">
        <v>72</v>
      </c>
      <c r="Z2654">
        <v>0</v>
      </c>
      <c r="AA2654">
        <v>300</v>
      </c>
      <c r="AB2654">
        <v>5645</v>
      </c>
      <c r="AC2654" t="s">
        <v>46</v>
      </c>
    </row>
    <row r="2655" spans="1:29" x14ac:dyDescent="0.3">
      <c r="A2655" s="1" t="s">
        <v>47</v>
      </c>
      <c r="B2655" t="s">
        <v>108</v>
      </c>
      <c r="C2655" t="s">
        <v>439</v>
      </c>
      <c r="D2655" t="s">
        <v>128</v>
      </c>
      <c r="E2655">
        <v>1</v>
      </c>
      <c r="F2655" t="s">
        <v>64</v>
      </c>
      <c r="G2655" t="s">
        <v>783</v>
      </c>
      <c r="H2655" t="s">
        <v>79</v>
      </c>
      <c r="I2655" t="s">
        <v>3369</v>
      </c>
      <c r="J2655" t="s">
        <v>7084</v>
      </c>
      <c r="K2655" t="s">
        <v>7085</v>
      </c>
      <c r="L2655" t="s">
        <v>7086</v>
      </c>
      <c r="M2655" t="s">
        <v>1422</v>
      </c>
      <c r="N2655" t="s">
        <v>58</v>
      </c>
      <c r="O2655">
        <v>12723</v>
      </c>
      <c r="P2655">
        <v>17572</v>
      </c>
      <c r="Q2655" t="s">
        <v>41</v>
      </c>
      <c r="R2655">
        <v>107</v>
      </c>
      <c r="S2655" s="2">
        <v>45035</v>
      </c>
      <c r="T2655" s="2">
        <v>45051</v>
      </c>
      <c r="U2655">
        <v>0</v>
      </c>
      <c r="V2655" t="s">
        <v>71</v>
      </c>
      <c r="W2655">
        <v>575</v>
      </c>
      <c r="X2655" t="s">
        <v>60</v>
      </c>
      <c r="Y2655" t="s">
        <v>61</v>
      </c>
      <c r="Z2655">
        <v>4870</v>
      </c>
      <c r="AA2655">
        <v>344</v>
      </c>
      <c r="AB2655">
        <v>15547</v>
      </c>
      <c r="AC2655" t="s">
        <v>46</v>
      </c>
    </row>
    <row r="2656" spans="1:29" x14ac:dyDescent="0.3">
      <c r="A2656" s="1" t="s">
        <v>47</v>
      </c>
      <c r="B2656" t="s">
        <v>117</v>
      </c>
      <c r="C2656" t="s">
        <v>2487</v>
      </c>
      <c r="D2656" t="s">
        <v>98</v>
      </c>
      <c r="E2656">
        <v>2</v>
      </c>
      <c r="F2656" t="s">
        <v>51</v>
      </c>
      <c r="G2656" t="s">
        <v>291</v>
      </c>
      <c r="H2656" t="s">
        <v>79</v>
      </c>
      <c r="I2656" t="s">
        <v>778</v>
      </c>
      <c r="J2656" t="s">
        <v>3055</v>
      </c>
      <c r="K2656" t="s">
        <v>7087</v>
      </c>
      <c r="L2656" t="s">
        <v>7088</v>
      </c>
      <c r="M2656" t="s">
        <v>126</v>
      </c>
      <c r="N2656" t="s">
        <v>40</v>
      </c>
      <c r="O2656">
        <v>24193</v>
      </c>
      <c r="P2656">
        <v>27826</v>
      </c>
      <c r="Q2656" t="s">
        <v>59</v>
      </c>
      <c r="R2656">
        <v>15</v>
      </c>
      <c r="S2656" s="2">
        <v>44792</v>
      </c>
      <c r="T2656" t="s">
        <v>42</v>
      </c>
      <c r="U2656">
        <v>30466</v>
      </c>
      <c r="V2656" t="s">
        <v>71</v>
      </c>
      <c r="W2656">
        <v>622</v>
      </c>
      <c r="X2656" t="s">
        <v>44</v>
      </c>
      <c r="Y2656" t="s">
        <v>72</v>
      </c>
      <c r="Z2656">
        <v>0</v>
      </c>
      <c r="AA2656">
        <v>639</v>
      </c>
      <c r="AB2656">
        <v>26155</v>
      </c>
      <c r="AC2656" t="s">
        <v>46</v>
      </c>
    </row>
    <row r="2657" spans="1:29" x14ac:dyDescent="0.3">
      <c r="A2657" s="1" t="s">
        <v>47</v>
      </c>
      <c r="B2657" t="s">
        <v>108</v>
      </c>
      <c r="C2657" t="s">
        <v>709</v>
      </c>
      <c r="D2657" t="s">
        <v>169</v>
      </c>
      <c r="E2657">
        <v>3</v>
      </c>
      <c r="F2657" t="s">
        <v>77</v>
      </c>
      <c r="G2657" t="s">
        <v>440</v>
      </c>
      <c r="H2657" t="s">
        <v>79</v>
      </c>
      <c r="I2657" t="s">
        <v>2300</v>
      </c>
      <c r="J2657" t="s">
        <v>2326</v>
      </c>
      <c r="K2657" t="s">
        <v>7089</v>
      </c>
      <c r="L2657" t="s">
        <v>7090</v>
      </c>
      <c r="M2657" t="s">
        <v>660</v>
      </c>
      <c r="N2657" t="s">
        <v>58</v>
      </c>
      <c r="O2657">
        <v>18372</v>
      </c>
      <c r="P2657">
        <v>20372</v>
      </c>
      <c r="Q2657" t="s">
        <v>95</v>
      </c>
      <c r="R2657">
        <v>379</v>
      </c>
      <c r="S2657" s="2">
        <v>44576</v>
      </c>
      <c r="T2657" s="2">
        <v>44598</v>
      </c>
      <c r="U2657">
        <v>0</v>
      </c>
      <c r="V2657" t="s">
        <v>106</v>
      </c>
      <c r="W2657">
        <v>678</v>
      </c>
      <c r="X2657" t="s">
        <v>60</v>
      </c>
      <c r="Y2657" t="s">
        <v>61</v>
      </c>
      <c r="Z2657">
        <v>1476</v>
      </c>
      <c r="AA2657">
        <v>668</v>
      </c>
      <c r="AB2657">
        <v>19572</v>
      </c>
      <c r="AC2657" t="s">
        <v>73</v>
      </c>
    </row>
    <row r="2658" spans="1:29" x14ac:dyDescent="0.3">
      <c r="A2658" s="1" t="s">
        <v>47</v>
      </c>
      <c r="B2658" t="s">
        <v>592</v>
      </c>
      <c r="C2658" t="s">
        <v>2164</v>
      </c>
      <c r="D2658" t="s">
        <v>32</v>
      </c>
      <c r="E2658">
        <v>4</v>
      </c>
      <c r="F2658" t="s">
        <v>99</v>
      </c>
      <c r="G2658" t="s">
        <v>724</v>
      </c>
      <c r="H2658" t="s">
        <v>35</v>
      </c>
      <c r="I2658" t="s">
        <v>141</v>
      </c>
      <c r="J2658" t="s">
        <v>1509</v>
      </c>
      <c r="K2658" t="s">
        <v>7091</v>
      </c>
      <c r="L2658" t="s">
        <v>7092</v>
      </c>
      <c r="M2658" t="s">
        <v>1512</v>
      </c>
      <c r="N2658" t="s">
        <v>40</v>
      </c>
      <c r="O2658">
        <v>28045</v>
      </c>
      <c r="P2658">
        <v>31548</v>
      </c>
      <c r="Q2658" t="s">
        <v>59</v>
      </c>
      <c r="R2658">
        <v>189</v>
      </c>
      <c r="S2658" s="2">
        <v>45028</v>
      </c>
      <c r="T2658" s="2">
        <v>45039</v>
      </c>
      <c r="U2658">
        <v>36679</v>
      </c>
      <c r="V2658" t="s">
        <v>85</v>
      </c>
      <c r="W2658">
        <v>633</v>
      </c>
      <c r="X2658" t="s">
        <v>60</v>
      </c>
      <c r="Y2658" t="s">
        <v>72</v>
      </c>
      <c r="Z2658">
        <v>0</v>
      </c>
      <c r="AA2658">
        <v>456</v>
      </c>
      <c r="AB2658">
        <v>30590</v>
      </c>
      <c r="AC2658" t="s">
        <v>46</v>
      </c>
    </row>
    <row r="2659" spans="1:29" x14ac:dyDescent="0.3">
      <c r="A2659" s="1" t="s">
        <v>47</v>
      </c>
      <c r="B2659" t="s">
        <v>592</v>
      </c>
      <c r="C2659" t="s">
        <v>5094</v>
      </c>
      <c r="D2659" t="s">
        <v>128</v>
      </c>
      <c r="E2659">
        <v>5</v>
      </c>
      <c r="F2659" t="s">
        <v>51</v>
      </c>
      <c r="G2659" t="s">
        <v>285</v>
      </c>
      <c r="H2659" t="s">
        <v>79</v>
      </c>
      <c r="I2659" t="s">
        <v>894</v>
      </c>
      <c r="J2659" t="s">
        <v>1052</v>
      </c>
      <c r="K2659" t="s">
        <v>7093</v>
      </c>
      <c r="L2659" t="s">
        <v>7094</v>
      </c>
      <c r="M2659" t="s">
        <v>2167</v>
      </c>
      <c r="N2659" t="s">
        <v>94</v>
      </c>
      <c r="O2659">
        <v>19568</v>
      </c>
      <c r="P2659">
        <v>22039</v>
      </c>
      <c r="Q2659" t="s">
        <v>41</v>
      </c>
      <c r="R2659">
        <v>610</v>
      </c>
      <c r="S2659" s="2">
        <v>45110</v>
      </c>
      <c r="T2659" s="2">
        <v>45113</v>
      </c>
      <c r="U2659">
        <v>0</v>
      </c>
      <c r="V2659" t="s">
        <v>71</v>
      </c>
      <c r="W2659">
        <v>736</v>
      </c>
      <c r="X2659" t="s">
        <v>60</v>
      </c>
      <c r="Y2659" t="s">
        <v>61</v>
      </c>
      <c r="Z2659">
        <v>0</v>
      </c>
      <c r="AA2659">
        <v>476</v>
      </c>
      <c r="AB2659">
        <v>20881</v>
      </c>
      <c r="AC2659" t="s">
        <v>73</v>
      </c>
    </row>
    <row r="2660" spans="1:29" x14ac:dyDescent="0.3">
      <c r="A2660" s="1" t="s">
        <v>47</v>
      </c>
      <c r="B2660" t="s">
        <v>117</v>
      </c>
      <c r="C2660" t="s">
        <v>2487</v>
      </c>
      <c r="D2660" t="s">
        <v>119</v>
      </c>
      <c r="E2660">
        <v>7</v>
      </c>
      <c r="F2660" t="s">
        <v>99</v>
      </c>
      <c r="G2660" t="s">
        <v>1638</v>
      </c>
      <c r="H2660" t="s">
        <v>79</v>
      </c>
      <c r="I2660" t="s">
        <v>210</v>
      </c>
      <c r="J2660" t="s">
        <v>3406</v>
      </c>
      <c r="K2660" t="s">
        <v>7095</v>
      </c>
      <c r="L2660" t="s">
        <v>7096</v>
      </c>
      <c r="M2660" t="s">
        <v>1484</v>
      </c>
      <c r="N2660" t="s">
        <v>84</v>
      </c>
      <c r="O2660">
        <v>27055</v>
      </c>
      <c r="P2660">
        <v>29726</v>
      </c>
      <c r="Q2660" t="s">
        <v>41</v>
      </c>
      <c r="R2660">
        <v>509</v>
      </c>
      <c r="S2660" s="2">
        <v>44842</v>
      </c>
      <c r="T2660" s="2">
        <v>44863</v>
      </c>
      <c r="U2660">
        <v>0</v>
      </c>
      <c r="V2660" t="s">
        <v>43</v>
      </c>
      <c r="W2660">
        <v>663</v>
      </c>
      <c r="X2660" t="s">
        <v>60</v>
      </c>
      <c r="Y2660" t="s">
        <v>61</v>
      </c>
      <c r="Z2660">
        <v>0</v>
      </c>
      <c r="AA2660">
        <v>355</v>
      </c>
      <c r="AB2660">
        <v>27157</v>
      </c>
      <c r="AC2660" t="s">
        <v>107</v>
      </c>
    </row>
    <row r="2661" spans="1:29" x14ac:dyDescent="0.3">
      <c r="A2661" s="1" t="s">
        <v>29</v>
      </c>
      <c r="B2661" t="s">
        <v>363</v>
      </c>
      <c r="C2661" t="s">
        <v>416</v>
      </c>
      <c r="D2661" t="s">
        <v>110</v>
      </c>
      <c r="E2661">
        <v>4</v>
      </c>
      <c r="F2661" t="s">
        <v>64</v>
      </c>
      <c r="G2661" t="s">
        <v>388</v>
      </c>
      <c r="H2661" t="s">
        <v>79</v>
      </c>
      <c r="I2661" t="s">
        <v>1461</v>
      </c>
      <c r="J2661" t="s">
        <v>7097</v>
      </c>
      <c r="K2661" t="s">
        <v>7098</v>
      </c>
      <c r="L2661" t="s">
        <v>7099</v>
      </c>
      <c r="M2661" t="s">
        <v>511</v>
      </c>
      <c r="N2661" t="s">
        <v>84</v>
      </c>
      <c r="O2661">
        <v>11917</v>
      </c>
      <c r="P2661">
        <v>16676</v>
      </c>
      <c r="Q2661" t="s">
        <v>95</v>
      </c>
      <c r="R2661">
        <v>281</v>
      </c>
      <c r="S2661" s="2">
        <v>44798</v>
      </c>
      <c r="T2661" t="s">
        <v>42</v>
      </c>
      <c r="U2661">
        <v>0</v>
      </c>
      <c r="V2661" t="s">
        <v>106</v>
      </c>
      <c r="W2661">
        <v>493</v>
      </c>
      <c r="X2661" t="s">
        <v>44</v>
      </c>
      <c r="Y2661" t="s">
        <v>45</v>
      </c>
      <c r="Z2661">
        <v>0</v>
      </c>
      <c r="AA2661">
        <v>825</v>
      </c>
      <c r="AB2661">
        <v>12995</v>
      </c>
      <c r="AC2661" t="s">
        <v>46</v>
      </c>
    </row>
    <row r="2662" spans="1:29" x14ac:dyDescent="0.3">
      <c r="A2662" s="1" t="s">
        <v>29</v>
      </c>
      <c r="B2662" t="s">
        <v>96</v>
      </c>
      <c r="C2662" t="s">
        <v>2802</v>
      </c>
      <c r="D2662" t="s">
        <v>98</v>
      </c>
      <c r="E2662">
        <v>10</v>
      </c>
      <c r="F2662" t="s">
        <v>77</v>
      </c>
      <c r="G2662" t="s">
        <v>932</v>
      </c>
      <c r="H2662" t="s">
        <v>79</v>
      </c>
      <c r="I2662" t="s">
        <v>1940</v>
      </c>
      <c r="J2662" t="s">
        <v>1062</v>
      </c>
      <c r="K2662" t="s">
        <v>7100</v>
      </c>
      <c r="L2662" t="s">
        <v>7101</v>
      </c>
      <c r="M2662" t="s">
        <v>777</v>
      </c>
      <c r="N2662" t="s">
        <v>58</v>
      </c>
      <c r="O2662">
        <v>7223</v>
      </c>
      <c r="P2662">
        <v>9620</v>
      </c>
      <c r="Q2662" t="s">
        <v>59</v>
      </c>
      <c r="R2662">
        <v>882</v>
      </c>
      <c r="S2662" s="2">
        <v>44523</v>
      </c>
      <c r="T2662" t="s">
        <v>42</v>
      </c>
      <c r="U2662">
        <v>18950</v>
      </c>
      <c r="V2662" t="s">
        <v>71</v>
      </c>
      <c r="W2662">
        <v>745</v>
      </c>
      <c r="X2662" t="s">
        <v>44</v>
      </c>
      <c r="Y2662" t="s">
        <v>45</v>
      </c>
      <c r="Z2662">
        <v>1602</v>
      </c>
      <c r="AA2662">
        <v>611</v>
      </c>
      <c r="AB2662">
        <v>8047</v>
      </c>
      <c r="AC2662" t="s">
        <v>107</v>
      </c>
    </row>
    <row r="2663" spans="1:29" x14ac:dyDescent="0.3">
      <c r="A2663" s="1" t="s">
        <v>47</v>
      </c>
      <c r="B2663" t="s">
        <v>161</v>
      </c>
      <c r="C2663" t="s">
        <v>184</v>
      </c>
      <c r="D2663" t="s">
        <v>387</v>
      </c>
      <c r="E2663">
        <v>6</v>
      </c>
      <c r="F2663" t="s">
        <v>271</v>
      </c>
      <c r="G2663" t="s">
        <v>1060</v>
      </c>
      <c r="H2663" t="s">
        <v>35</v>
      </c>
      <c r="I2663" t="s">
        <v>910</v>
      </c>
      <c r="J2663" t="s">
        <v>7102</v>
      </c>
      <c r="K2663" t="s">
        <v>7103</v>
      </c>
      <c r="L2663" t="s">
        <v>7104</v>
      </c>
      <c r="M2663" t="s">
        <v>167</v>
      </c>
      <c r="N2663" t="s">
        <v>84</v>
      </c>
      <c r="O2663">
        <v>22097</v>
      </c>
      <c r="P2663">
        <v>25378</v>
      </c>
      <c r="Q2663" t="s">
        <v>41</v>
      </c>
      <c r="R2663">
        <v>739</v>
      </c>
      <c r="S2663" s="2">
        <v>44630</v>
      </c>
      <c r="T2663" s="2">
        <v>44633</v>
      </c>
      <c r="U2663">
        <v>0</v>
      </c>
      <c r="V2663" t="s">
        <v>106</v>
      </c>
      <c r="W2663">
        <v>810</v>
      </c>
      <c r="X2663" t="s">
        <v>60</v>
      </c>
      <c r="Y2663" t="s">
        <v>72</v>
      </c>
      <c r="Z2663">
        <v>0</v>
      </c>
      <c r="AA2663">
        <v>544</v>
      </c>
      <c r="AB2663">
        <v>24129</v>
      </c>
      <c r="AC2663" t="s">
        <v>73</v>
      </c>
    </row>
    <row r="2664" spans="1:29" x14ac:dyDescent="0.3">
      <c r="A2664" s="1" t="s">
        <v>47</v>
      </c>
      <c r="B2664" t="s">
        <v>136</v>
      </c>
      <c r="C2664" t="s">
        <v>1386</v>
      </c>
      <c r="D2664" t="s">
        <v>119</v>
      </c>
      <c r="E2664">
        <v>4</v>
      </c>
      <c r="F2664" t="s">
        <v>33</v>
      </c>
      <c r="G2664" t="s">
        <v>170</v>
      </c>
      <c r="H2664" t="s">
        <v>79</v>
      </c>
      <c r="I2664" t="s">
        <v>2513</v>
      </c>
      <c r="J2664" t="s">
        <v>1814</v>
      </c>
      <c r="K2664" t="s">
        <v>7105</v>
      </c>
      <c r="L2664" t="s">
        <v>7106</v>
      </c>
      <c r="M2664" t="s">
        <v>1374</v>
      </c>
      <c r="N2664" t="s">
        <v>40</v>
      </c>
      <c r="O2664">
        <v>26282</v>
      </c>
      <c r="P2664">
        <v>28682</v>
      </c>
      <c r="Q2664" t="s">
        <v>41</v>
      </c>
      <c r="R2664">
        <v>239</v>
      </c>
      <c r="S2664" s="2">
        <v>45171</v>
      </c>
      <c r="T2664" t="s">
        <v>42</v>
      </c>
      <c r="U2664">
        <v>0</v>
      </c>
      <c r="V2664" t="s">
        <v>43</v>
      </c>
      <c r="W2664">
        <v>481</v>
      </c>
      <c r="X2664" t="s">
        <v>44</v>
      </c>
      <c r="Y2664" t="s">
        <v>72</v>
      </c>
      <c r="Z2664">
        <v>0</v>
      </c>
      <c r="AA2664">
        <v>34</v>
      </c>
      <c r="AB2664">
        <v>26773</v>
      </c>
      <c r="AC2664" t="s">
        <v>73</v>
      </c>
    </row>
    <row r="2665" spans="1:29" x14ac:dyDescent="0.3">
      <c r="A2665" s="1" t="s">
        <v>29</v>
      </c>
      <c r="B2665" t="s">
        <v>228</v>
      </c>
      <c r="C2665" t="s">
        <v>229</v>
      </c>
      <c r="D2665" t="s">
        <v>119</v>
      </c>
      <c r="E2665">
        <v>1</v>
      </c>
      <c r="F2665" t="s">
        <v>186</v>
      </c>
      <c r="G2665" t="s">
        <v>187</v>
      </c>
      <c r="H2665" t="s">
        <v>79</v>
      </c>
      <c r="I2665" t="s">
        <v>1480</v>
      </c>
      <c r="J2665" t="s">
        <v>90</v>
      </c>
      <c r="K2665" t="s">
        <v>7107</v>
      </c>
      <c r="L2665" t="s">
        <v>7108</v>
      </c>
      <c r="M2665" t="s">
        <v>233</v>
      </c>
      <c r="N2665" t="s">
        <v>40</v>
      </c>
      <c r="O2665">
        <v>12571</v>
      </c>
      <c r="P2665">
        <v>16727</v>
      </c>
      <c r="Q2665" t="s">
        <v>59</v>
      </c>
      <c r="R2665">
        <v>586</v>
      </c>
      <c r="S2665" s="2">
        <v>45310</v>
      </c>
      <c r="T2665" t="s">
        <v>42</v>
      </c>
      <c r="U2665">
        <v>28850</v>
      </c>
      <c r="V2665" t="s">
        <v>71</v>
      </c>
      <c r="W2665">
        <v>812</v>
      </c>
      <c r="X2665" t="s">
        <v>44</v>
      </c>
      <c r="Y2665" t="s">
        <v>45</v>
      </c>
      <c r="Z2665">
        <v>0</v>
      </c>
      <c r="AA2665">
        <v>898</v>
      </c>
      <c r="AB2665">
        <v>16509</v>
      </c>
      <c r="AC2665" t="s">
        <v>107</v>
      </c>
    </row>
    <row r="2666" spans="1:29" x14ac:dyDescent="0.3">
      <c r="A2666" s="1" t="s">
        <v>47</v>
      </c>
      <c r="B2666" t="s">
        <v>592</v>
      </c>
      <c r="C2666" t="s">
        <v>3279</v>
      </c>
      <c r="D2666" t="s">
        <v>169</v>
      </c>
      <c r="E2666">
        <v>1</v>
      </c>
      <c r="F2666" t="s">
        <v>129</v>
      </c>
      <c r="G2666" t="s">
        <v>130</v>
      </c>
      <c r="H2666" t="s">
        <v>35</v>
      </c>
      <c r="I2666" t="s">
        <v>299</v>
      </c>
      <c r="J2666" t="s">
        <v>4529</v>
      </c>
      <c r="K2666" t="s">
        <v>7109</v>
      </c>
      <c r="L2666" t="s">
        <v>7110</v>
      </c>
      <c r="M2666" t="s">
        <v>1948</v>
      </c>
      <c r="N2666" t="s">
        <v>94</v>
      </c>
      <c r="O2666">
        <v>23077</v>
      </c>
      <c r="P2666">
        <v>27835</v>
      </c>
      <c r="Q2666" t="s">
        <v>95</v>
      </c>
      <c r="R2666">
        <v>383</v>
      </c>
      <c r="S2666" s="2">
        <v>44503</v>
      </c>
      <c r="T2666" t="s">
        <v>42</v>
      </c>
      <c r="U2666">
        <v>0</v>
      </c>
      <c r="V2666" t="s">
        <v>71</v>
      </c>
      <c r="W2666">
        <v>599</v>
      </c>
      <c r="X2666" t="s">
        <v>44</v>
      </c>
      <c r="Y2666" t="s">
        <v>72</v>
      </c>
      <c r="Z2666">
        <v>0</v>
      </c>
      <c r="AA2666">
        <v>268</v>
      </c>
      <c r="AB2666">
        <v>27805</v>
      </c>
      <c r="AC2666" t="s">
        <v>107</v>
      </c>
    </row>
    <row r="2667" spans="1:29" x14ac:dyDescent="0.3">
      <c r="A2667" s="1" t="s">
        <v>47</v>
      </c>
      <c r="B2667" t="s">
        <v>161</v>
      </c>
      <c r="C2667" t="s">
        <v>5514</v>
      </c>
      <c r="D2667" t="s">
        <v>387</v>
      </c>
      <c r="E2667">
        <v>5</v>
      </c>
      <c r="F2667" t="s">
        <v>271</v>
      </c>
      <c r="G2667" t="s">
        <v>340</v>
      </c>
      <c r="H2667" t="s">
        <v>35</v>
      </c>
      <c r="I2667" t="s">
        <v>1835</v>
      </c>
      <c r="J2667" t="s">
        <v>224</v>
      </c>
      <c r="K2667" t="s">
        <v>7111</v>
      </c>
      <c r="L2667" t="s">
        <v>7112</v>
      </c>
      <c r="M2667" t="s">
        <v>392</v>
      </c>
      <c r="N2667" t="s">
        <v>84</v>
      </c>
      <c r="O2667">
        <v>12802</v>
      </c>
      <c r="P2667">
        <v>16189</v>
      </c>
      <c r="Q2667" t="s">
        <v>95</v>
      </c>
      <c r="R2667">
        <v>41</v>
      </c>
      <c r="S2667" s="2">
        <v>45132</v>
      </c>
      <c r="T2667" s="2">
        <v>45141</v>
      </c>
      <c r="U2667">
        <v>0</v>
      </c>
      <c r="V2667" t="s">
        <v>43</v>
      </c>
      <c r="W2667">
        <v>527</v>
      </c>
      <c r="X2667" t="s">
        <v>60</v>
      </c>
      <c r="Y2667" t="s">
        <v>72</v>
      </c>
      <c r="Z2667">
        <v>0</v>
      </c>
      <c r="AA2667">
        <v>646</v>
      </c>
      <c r="AB2667">
        <v>14131</v>
      </c>
      <c r="AC2667" t="s">
        <v>107</v>
      </c>
    </row>
    <row r="2668" spans="1:29" x14ac:dyDescent="0.3">
      <c r="A2668" s="1" t="s">
        <v>47</v>
      </c>
      <c r="B2668" t="s">
        <v>176</v>
      </c>
      <c r="C2668" t="s">
        <v>1347</v>
      </c>
      <c r="D2668" t="s">
        <v>201</v>
      </c>
      <c r="E2668">
        <v>5</v>
      </c>
      <c r="F2668" t="s">
        <v>221</v>
      </c>
      <c r="G2668" t="s">
        <v>548</v>
      </c>
      <c r="H2668" t="s">
        <v>79</v>
      </c>
      <c r="I2668" t="s">
        <v>1461</v>
      </c>
      <c r="J2668" t="s">
        <v>245</v>
      </c>
      <c r="K2668" t="s">
        <v>7113</v>
      </c>
      <c r="L2668" t="s">
        <v>7114</v>
      </c>
      <c r="M2668" t="s">
        <v>1637</v>
      </c>
      <c r="N2668" t="s">
        <v>40</v>
      </c>
      <c r="O2668">
        <v>10323</v>
      </c>
      <c r="P2668">
        <v>13510</v>
      </c>
      <c r="Q2668" t="s">
        <v>59</v>
      </c>
      <c r="R2668">
        <v>314</v>
      </c>
      <c r="S2668" s="2">
        <v>45286</v>
      </c>
      <c r="T2668" s="2">
        <v>45312</v>
      </c>
      <c r="U2668">
        <v>21755</v>
      </c>
      <c r="V2668" t="s">
        <v>106</v>
      </c>
      <c r="W2668">
        <v>585</v>
      </c>
      <c r="X2668" t="s">
        <v>60</v>
      </c>
      <c r="Y2668" t="s">
        <v>61</v>
      </c>
      <c r="Z2668">
        <v>0</v>
      </c>
      <c r="AA2668">
        <v>504</v>
      </c>
      <c r="AB2668">
        <v>12220</v>
      </c>
      <c r="AC2668" t="s">
        <v>46</v>
      </c>
    </row>
    <row r="2669" spans="1:29" x14ac:dyDescent="0.3">
      <c r="A2669" s="1" t="s">
        <v>29</v>
      </c>
      <c r="B2669" t="s">
        <v>541</v>
      </c>
      <c r="C2669" t="s">
        <v>3530</v>
      </c>
      <c r="D2669" t="s">
        <v>76</v>
      </c>
      <c r="E2669">
        <v>7</v>
      </c>
      <c r="F2669" t="s">
        <v>33</v>
      </c>
      <c r="G2669" t="s">
        <v>34</v>
      </c>
      <c r="H2669" t="s">
        <v>35</v>
      </c>
      <c r="I2669" t="s">
        <v>1769</v>
      </c>
      <c r="J2669" t="s">
        <v>2513</v>
      </c>
      <c r="K2669" t="s">
        <v>7115</v>
      </c>
      <c r="L2669" t="s">
        <v>7116</v>
      </c>
      <c r="M2669" t="s">
        <v>733</v>
      </c>
      <c r="N2669" t="s">
        <v>84</v>
      </c>
      <c r="O2669">
        <v>18237</v>
      </c>
      <c r="P2669">
        <v>21890</v>
      </c>
      <c r="Q2669" t="s">
        <v>95</v>
      </c>
      <c r="R2669">
        <v>236</v>
      </c>
      <c r="S2669" s="2">
        <v>45080</v>
      </c>
      <c r="T2669" t="s">
        <v>42</v>
      </c>
      <c r="U2669">
        <v>0</v>
      </c>
      <c r="V2669" t="s">
        <v>43</v>
      </c>
      <c r="W2669">
        <v>621</v>
      </c>
      <c r="X2669" t="s">
        <v>44</v>
      </c>
      <c r="Y2669" t="s">
        <v>45</v>
      </c>
      <c r="Z2669">
        <v>0</v>
      </c>
      <c r="AA2669">
        <v>525</v>
      </c>
      <c r="AB2669">
        <v>21873</v>
      </c>
      <c r="AC2669" t="s">
        <v>73</v>
      </c>
    </row>
    <row r="2670" spans="1:29" x14ac:dyDescent="0.3">
      <c r="A2670" s="1" t="s">
        <v>47</v>
      </c>
      <c r="B2670" t="s">
        <v>136</v>
      </c>
      <c r="C2670" t="s">
        <v>1386</v>
      </c>
      <c r="D2670" t="s">
        <v>32</v>
      </c>
      <c r="E2670">
        <v>7</v>
      </c>
      <c r="F2670" t="s">
        <v>221</v>
      </c>
      <c r="G2670" t="s">
        <v>250</v>
      </c>
      <c r="H2670" t="s">
        <v>35</v>
      </c>
      <c r="I2670" t="s">
        <v>53</v>
      </c>
      <c r="J2670" t="s">
        <v>372</v>
      </c>
      <c r="K2670" t="s">
        <v>7117</v>
      </c>
      <c r="L2670" t="s">
        <v>7118</v>
      </c>
      <c r="M2670" t="s">
        <v>144</v>
      </c>
      <c r="N2670" t="s">
        <v>84</v>
      </c>
      <c r="O2670">
        <v>27254</v>
      </c>
      <c r="P2670">
        <v>29407</v>
      </c>
      <c r="Q2670" t="s">
        <v>41</v>
      </c>
      <c r="R2670">
        <v>786</v>
      </c>
      <c r="S2670" s="2">
        <v>45108</v>
      </c>
      <c r="T2670" s="2">
        <v>45137</v>
      </c>
      <c r="U2670">
        <v>0</v>
      </c>
      <c r="V2670" t="s">
        <v>106</v>
      </c>
      <c r="W2670">
        <v>840</v>
      </c>
      <c r="X2670" t="s">
        <v>60</v>
      </c>
      <c r="Y2670" t="s">
        <v>72</v>
      </c>
      <c r="Z2670">
        <v>0</v>
      </c>
      <c r="AA2670">
        <v>832</v>
      </c>
      <c r="AB2670">
        <v>27609</v>
      </c>
      <c r="AC2670" t="s">
        <v>107</v>
      </c>
    </row>
    <row r="2671" spans="1:29" x14ac:dyDescent="0.3">
      <c r="A2671" s="1" t="s">
        <v>47</v>
      </c>
      <c r="B2671" t="s">
        <v>145</v>
      </c>
      <c r="C2671" t="s">
        <v>528</v>
      </c>
      <c r="D2671" t="s">
        <v>201</v>
      </c>
      <c r="E2671">
        <v>4</v>
      </c>
      <c r="F2671" t="s">
        <v>99</v>
      </c>
      <c r="G2671" t="s">
        <v>631</v>
      </c>
      <c r="H2671" t="s">
        <v>79</v>
      </c>
      <c r="I2671" t="s">
        <v>1589</v>
      </c>
      <c r="J2671" t="s">
        <v>637</v>
      </c>
      <c r="K2671">
        <v>5592864260</v>
      </c>
      <c r="L2671" t="s">
        <v>7119</v>
      </c>
      <c r="M2671" t="s">
        <v>533</v>
      </c>
      <c r="N2671" t="s">
        <v>84</v>
      </c>
      <c r="O2671">
        <v>5608</v>
      </c>
      <c r="P2671">
        <v>7695</v>
      </c>
      <c r="Q2671" t="s">
        <v>95</v>
      </c>
      <c r="R2671">
        <v>765</v>
      </c>
      <c r="S2671" s="2">
        <v>44931</v>
      </c>
      <c r="T2671" t="s">
        <v>42</v>
      </c>
      <c r="U2671">
        <v>0</v>
      </c>
      <c r="V2671" t="s">
        <v>71</v>
      </c>
      <c r="W2671">
        <v>709</v>
      </c>
      <c r="X2671" t="s">
        <v>44</v>
      </c>
      <c r="Y2671" t="s">
        <v>61</v>
      </c>
      <c r="Z2671">
        <v>0</v>
      </c>
      <c r="AA2671">
        <v>576</v>
      </c>
      <c r="AB2671">
        <v>7546</v>
      </c>
      <c r="AC2671" t="s">
        <v>73</v>
      </c>
    </row>
    <row r="2672" spans="1:29" x14ac:dyDescent="0.3">
      <c r="A2672" s="1" t="s">
        <v>29</v>
      </c>
      <c r="B2672" t="s">
        <v>327</v>
      </c>
      <c r="C2672" t="s">
        <v>994</v>
      </c>
      <c r="D2672" t="s">
        <v>352</v>
      </c>
      <c r="E2672">
        <v>4</v>
      </c>
      <c r="F2672" t="s">
        <v>64</v>
      </c>
      <c r="G2672" t="s">
        <v>783</v>
      </c>
      <c r="H2672" t="s">
        <v>35</v>
      </c>
      <c r="I2672" t="s">
        <v>66</v>
      </c>
      <c r="J2672" t="s">
        <v>1497</v>
      </c>
      <c r="K2672" t="s">
        <v>7120</v>
      </c>
      <c r="L2672" t="s">
        <v>7121</v>
      </c>
      <c r="M2672" t="s">
        <v>1019</v>
      </c>
      <c r="N2672" t="s">
        <v>58</v>
      </c>
      <c r="O2672">
        <v>13635</v>
      </c>
      <c r="P2672">
        <v>17353</v>
      </c>
      <c r="Q2672" t="s">
        <v>95</v>
      </c>
      <c r="R2672">
        <v>67</v>
      </c>
      <c r="S2672" s="2">
        <v>44708</v>
      </c>
      <c r="T2672" s="2">
        <v>44720</v>
      </c>
      <c r="U2672">
        <v>0</v>
      </c>
      <c r="V2672" t="s">
        <v>106</v>
      </c>
      <c r="W2672">
        <v>830</v>
      </c>
      <c r="X2672" t="s">
        <v>60</v>
      </c>
      <c r="Y2672" t="s">
        <v>61</v>
      </c>
      <c r="Z2672">
        <v>4006</v>
      </c>
      <c r="AA2672">
        <v>191</v>
      </c>
      <c r="AB2672">
        <v>14783</v>
      </c>
      <c r="AC2672" t="s">
        <v>46</v>
      </c>
    </row>
    <row r="2673" spans="1:29" x14ac:dyDescent="0.3">
      <c r="A2673" s="1" t="s">
        <v>29</v>
      </c>
      <c r="B2673" t="s">
        <v>30</v>
      </c>
      <c r="C2673" t="s">
        <v>1725</v>
      </c>
      <c r="D2673" t="s">
        <v>110</v>
      </c>
      <c r="E2673">
        <v>4</v>
      </c>
      <c r="F2673" t="s">
        <v>99</v>
      </c>
      <c r="G2673" t="s">
        <v>1138</v>
      </c>
      <c r="H2673" t="s">
        <v>79</v>
      </c>
      <c r="I2673" t="s">
        <v>36</v>
      </c>
      <c r="J2673" t="s">
        <v>5870</v>
      </c>
      <c r="K2673" t="s">
        <v>7122</v>
      </c>
      <c r="L2673" t="s">
        <v>7123</v>
      </c>
      <c r="M2673" t="s">
        <v>1039</v>
      </c>
      <c r="N2673" t="s">
        <v>58</v>
      </c>
      <c r="O2673">
        <v>15691</v>
      </c>
      <c r="P2673">
        <v>17767</v>
      </c>
      <c r="Q2673" t="s">
        <v>59</v>
      </c>
      <c r="R2673">
        <v>964</v>
      </c>
      <c r="S2673" s="2">
        <v>44619</v>
      </c>
      <c r="T2673" s="2">
        <v>44631</v>
      </c>
      <c r="U2673">
        <v>6742</v>
      </c>
      <c r="V2673" t="s">
        <v>85</v>
      </c>
      <c r="W2673">
        <v>644</v>
      </c>
      <c r="X2673" t="s">
        <v>60</v>
      </c>
      <c r="Y2673" t="s">
        <v>61</v>
      </c>
      <c r="Z2673">
        <v>2854</v>
      </c>
      <c r="AA2673">
        <v>43</v>
      </c>
      <c r="AB2673">
        <v>16221</v>
      </c>
      <c r="AC2673" t="s">
        <v>107</v>
      </c>
    </row>
    <row r="2674" spans="1:29" x14ac:dyDescent="0.3">
      <c r="A2674" s="1" t="s">
        <v>47</v>
      </c>
      <c r="B2674" t="s">
        <v>145</v>
      </c>
      <c r="C2674" t="s">
        <v>270</v>
      </c>
      <c r="D2674" t="s">
        <v>119</v>
      </c>
      <c r="E2674">
        <v>4</v>
      </c>
      <c r="F2674" t="s">
        <v>77</v>
      </c>
      <c r="G2674" t="s">
        <v>440</v>
      </c>
      <c r="H2674" t="s">
        <v>79</v>
      </c>
      <c r="I2674" t="s">
        <v>1465</v>
      </c>
      <c r="J2674" t="s">
        <v>951</v>
      </c>
      <c r="K2674" t="s">
        <v>7124</v>
      </c>
      <c r="L2674" t="s">
        <v>7125</v>
      </c>
      <c r="M2674" t="s">
        <v>2358</v>
      </c>
      <c r="N2674" t="s">
        <v>84</v>
      </c>
      <c r="O2674">
        <v>19430</v>
      </c>
      <c r="P2674">
        <v>21503</v>
      </c>
      <c r="Q2674" t="s">
        <v>41</v>
      </c>
      <c r="R2674">
        <v>760</v>
      </c>
      <c r="S2674" s="2">
        <v>44457</v>
      </c>
      <c r="T2674" t="s">
        <v>42</v>
      </c>
      <c r="U2674">
        <v>0</v>
      </c>
      <c r="V2674" t="s">
        <v>85</v>
      </c>
      <c r="W2674">
        <v>608</v>
      </c>
      <c r="X2674" t="s">
        <v>44</v>
      </c>
      <c r="Y2674" t="s">
        <v>61</v>
      </c>
      <c r="Z2674">
        <v>0</v>
      </c>
      <c r="AA2674">
        <v>93</v>
      </c>
      <c r="AB2674">
        <v>20010</v>
      </c>
      <c r="AC2674" t="s">
        <v>73</v>
      </c>
    </row>
    <row r="2675" spans="1:29" x14ac:dyDescent="0.3">
      <c r="A2675" s="1" t="s">
        <v>29</v>
      </c>
      <c r="B2675" t="s">
        <v>541</v>
      </c>
      <c r="C2675" t="s">
        <v>2224</v>
      </c>
      <c r="D2675" t="s">
        <v>32</v>
      </c>
      <c r="E2675">
        <v>6</v>
      </c>
      <c r="F2675" t="s">
        <v>51</v>
      </c>
      <c r="G2675" t="s">
        <v>52</v>
      </c>
      <c r="H2675" t="s">
        <v>79</v>
      </c>
      <c r="I2675" t="s">
        <v>1480</v>
      </c>
      <c r="J2675" t="s">
        <v>1792</v>
      </c>
      <c r="K2675">
        <v>9275821711</v>
      </c>
      <c r="L2675" t="s">
        <v>7126</v>
      </c>
      <c r="M2675" t="s">
        <v>733</v>
      </c>
      <c r="N2675" t="s">
        <v>40</v>
      </c>
      <c r="O2675">
        <v>22195</v>
      </c>
      <c r="P2675">
        <v>24924</v>
      </c>
      <c r="Q2675" t="s">
        <v>95</v>
      </c>
      <c r="R2675">
        <v>10</v>
      </c>
      <c r="S2675" s="2">
        <v>44850</v>
      </c>
      <c r="T2675" t="s">
        <v>42</v>
      </c>
      <c r="U2675">
        <v>0</v>
      </c>
      <c r="V2675" t="s">
        <v>71</v>
      </c>
      <c r="W2675">
        <v>446</v>
      </c>
      <c r="X2675" t="s">
        <v>44</v>
      </c>
      <c r="Y2675" t="s">
        <v>61</v>
      </c>
      <c r="Z2675">
        <v>0</v>
      </c>
      <c r="AA2675">
        <v>987</v>
      </c>
      <c r="AB2675">
        <v>24025</v>
      </c>
      <c r="AC2675" t="s">
        <v>107</v>
      </c>
    </row>
    <row r="2676" spans="1:29" x14ac:dyDescent="0.3">
      <c r="A2676" s="1" t="s">
        <v>29</v>
      </c>
      <c r="B2676" t="s">
        <v>541</v>
      </c>
      <c r="C2676" t="s">
        <v>1271</v>
      </c>
      <c r="D2676" t="s">
        <v>178</v>
      </c>
      <c r="E2676">
        <v>3</v>
      </c>
      <c r="F2676" t="s">
        <v>51</v>
      </c>
      <c r="G2676" t="s">
        <v>1075</v>
      </c>
      <c r="H2676" t="s">
        <v>35</v>
      </c>
      <c r="I2676" t="s">
        <v>4127</v>
      </c>
      <c r="J2676" t="s">
        <v>3132</v>
      </c>
      <c r="K2676" t="s">
        <v>7127</v>
      </c>
      <c r="L2676" t="s">
        <v>7128</v>
      </c>
      <c r="M2676" t="s">
        <v>1117</v>
      </c>
      <c r="N2676" t="s">
        <v>40</v>
      </c>
      <c r="O2676">
        <v>15877</v>
      </c>
      <c r="P2676">
        <v>18994</v>
      </c>
      <c r="Q2676" t="s">
        <v>95</v>
      </c>
      <c r="R2676">
        <v>774</v>
      </c>
      <c r="S2676" s="2">
        <v>44856</v>
      </c>
      <c r="T2676" s="2">
        <v>44860</v>
      </c>
      <c r="U2676">
        <v>0</v>
      </c>
      <c r="V2676" t="s">
        <v>43</v>
      </c>
      <c r="W2676">
        <v>669</v>
      </c>
      <c r="X2676" t="s">
        <v>60</v>
      </c>
      <c r="Y2676" t="s">
        <v>72</v>
      </c>
      <c r="Z2676">
        <v>0</v>
      </c>
      <c r="AA2676">
        <v>945</v>
      </c>
      <c r="AB2676">
        <v>17535</v>
      </c>
      <c r="AC2676" t="s">
        <v>107</v>
      </c>
    </row>
    <row r="2677" spans="1:29" x14ac:dyDescent="0.3">
      <c r="A2677" s="1" t="s">
        <v>47</v>
      </c>
      <c r="B2677" t="s">
        <v>145</v>
      </c>
      <c r="C2677" t="s">
        <v>528</v>
      </c>
      <c r="D2677" t="s">
        <v>257</v>
      </c>
      <c r="E2677">
        <v>8</v>
      </c>
      <c r="F2677" t="s">
        <v>99</v>
      </c>
      <c r="G2677" t="s">
        <v>631</v>
      </c>
      <c r="H2677" t="s">
        <v>35</v>
      </c>
      <c r="I2677" t="s">
        <v>1501</v>
      </c>
      <c r="J2677" t="s">
        <v>730</v>
      </c>
      <c r="K2677" t="s">
        <v>7129</v>
      </c>
      <c r="L2677" t="s">
        <v>7130</v>
      </c>
      <c r="M2677" t="s">
        <v>1294</v>
      </c>
      <c r="N2677" t="s">
        <v>84</v>
      </c>
      <c r="O2677">
        <v>15965</v>
      </c>
      <c r="P2677">
        <v>18418</v>
      </c>
      <c r="Q2677" t="s">
        <v>41</v>
      </c>
      <c r="R2677">
        <v>739</v>
      </c>
      <c r="S2677" s="2">
        <v>45084</v>
      </c>
      <c r="T2677" t="s">
        <v>42</v>
      </c>
      <c r="U2677">
        <v>0</v>
      </c>
      <c r="V2677" t="s">
        <v>71</v>
      </c>
      <c r="W2677">
        <v>776</v>
      </c>
      <c r="X2677" t="s">
        <v>44</v>
      </c>
      <c r="Y2677" t="s">
        <v>45</v>
      </c>
      <c r="Z2677">
        <v>0</v>
      </c>
      <c r="AA2677">
        <v>175</v>
      </c>
      <c r="AB2677">
        <v>18268</v>
      </c>
      <c r="AC2677" t="s">
        <v>46</v>
      </c>
    </row>
    <row r="2678" spans="1:29" x14ac:dyDescent="0.3">
      <c r="A2678" s="1" t="s">
        <v>29</v>
      </c>
      <c r="B2678" t="s">
        <v>228</v>
      </c>
      <c r="C2678" t="s">
        <v>1225</v>
      </c>
      <c r="D2678" t="s">
        <v>185</v>
      </c>
      <c r="E2678">
        <v>5</v>
      </c>
      <c r="F2678" t="s">
        <v>51</v>
      </c>
      <c r="G2678" t="s">
        <v>345</v>
      </c>
      <c r="H2678" t="s">
        <v>35</v>
      </c>
      <c r="I2678" t="s">
        <v>2906</v>
      </c>
      <c r="J2678" t="s">
        <v>936</v>
      </c>
      <c r="K2678" t="s">
        <v>7131</v>
      </c>
      <c r="L2678" t="s">
        <v>7132</v>
      </c>
      <c r="M2678" t="s">
        <v>993</v>
      </c>
      <c r="N2678" t="s">
        <v>58</v>
      </c>
      <c r="O2678">
        <v>8008</v>
      </c>
      <c r="P2678">
        <v>10314</v>
      </c>
      <c r="Q2678" t="s">
        <v>41</v>
      </c>
      <c r="R2678">
        <v>713</v>
      </c>
      <c r="S2678" s="2">
        <v>44918</v>
      </c>
      <c r="T2678" t="s">
        <v>42</v>
      </c>
      <c r="U2678">
        <v>0</v>
      </c>
      <c r="V2678" t="s">
        <v>71</v>
      </c>
      <c r="W2678">
        <v>839</v>
      </c>
      <c r="X2678" t="s">
        <v>44</v>
      </c>
      <c r="Y2678" t="s">
        <v>45</v>
      </c>
      <c r="Z2678">
        <v>1331</v>
      </c>
      <c r="AA2678">
        <v>207</v>
      </c>
      <c r="AB2678">
        <v>9801</v>
      </c>
      <c r="AC2678" t="s">
        <v>73</v>
      </c>
    </row>
    <row r="2679" spans="1:29" x14ac:dyDescent="0.3">
      <c r="A2679" s="1" t="s">
        <v>29</v>
      </c>
      <c r="B2679" t="s">
        <v>74</v>
      </c>
      <c r="C2679" t="s">
        <v>1644</v>
      </c>
      <c r="D2679" t="s">
        <v>98</v>
      </c>
      <c r="E2679">
        <v>6</v>
      </c>
      <c r="F2679" t="s">
        <v>186</v>
      </c>
      <c r="G2679" t="s">
        <v>187</v>
      </c>
      <c r="H2679" t="s">
        <v>35</v>
      </c>
      <c r="I2679" t="s">
        <v>883</v>
      </c>
      <c r="J2679" t="s">
        <v>485</v>
      </c>
      <c r="K2679" t="s">
        <v>7133</v>
      </c>
      <c r="L2679" t="s">
        <v>7134</v>
      </c>
      <c r="M2679" t="s">
        <v>969</v>
      </c>
      <c r="N2679" t="s">
        <v>84</v>
      </c>
      <c r="O2679">
        <v>8178</v>
      </c>
      <c r="P2679">
        <v>11520</v>
      </c>
      <c r="Q2679" t="s">
        <v>41</v>
      </c>
      <c r="R2679">
        <v>750</v>
      </c>
      <c r="S2679" s="2">
        <v>44527</v>
      </c>
      <c r="T2679" t="s">
        <v>42</v>
      </c>
      <c r="U2679">
        <v>0</v>
      </c>
      <c r="V2679" t="s">
        <v>106</v>
      </c>
      <c r="W2679">
        <v>556</v>
      </c>
      <c r="X2679" t="s">
        <v>44</v>
      </c>
      <c r="Y2679" t="s">
        <v>61</v>
      </c>
      <c r="Z2679">
        <v>0</v>
      </c>
      <c r="AA2679">
        <v>204</v>
      </c>
      <c r="AB2679">
        <v>10090</v>
      </c>
      <c r="AC2679" t="s">
        <v>46</v>
      </c>
    </row>
    <row r="2680" spans="1:29" x14ac:dyDescent="0.3">
      <c r="A2680" s="1" t="s">
        <v>47</v>
      </c>
      <c r="B2680" t="s">
        <v>48</v>
      </c>
      <c r="C2680" t="s">
        <v>2860</v>
      </c>
      <c r="D2680" t="s">
        <v>236</v>
      </c>
      <c r="E2680">
        <v>7</v>
      </c>
      <c r="F2680" t="s">
        <v>99</v>
      </c>
      <c r="G2680" t="s">
        <v>100</v>
      </c>
      <c r="H2680" t="s">
        <v>35</v>
      </c>
      <c r="I2680" t="s">
        <v>251</v>
      </c>
      <c r="J2680" t="s">
        <v>2446</v>
      </c>
      <c r="K2680" t="s">
        <v>7135</v>
      </c>
      <c r="L2680" t="s">
        <v>7136</v>
      </c>
      <c r="M2680" t="s">
        <v>385</v>
      </c>
      <c r="N2680" t="s">
        <v>94</v>
      </c>
      <c r="O2680">
        <v>18390</v>
      </c>
      <c r="P2680">
        <v>21567</v>
      </c>
      <c r="Q2680" t="s">
        <v>59</v>
      </c>
      <c r="R2680">
        <v>53</v>
      </c>
      <c r="S2680" s="2">
        <v>45098</v>
      </c>
      <c r="T2680" s="2">
        <v>45111</v>
      </c>
      <c r="U2680">
        <v>14268</v>
      </c>
      <c r="V2680" t="s">
        <v>71</v>
      </c>
      <c r="W2680">
        <v>481</v>
      </c>
      <c r="X2680" t="s">
        <v>60</v>
      </c>
      <c r="Y2680" t="s">
        <v>45</v>
      </c>
      <c r="Z2680">
        <v>0</v>
      </c>
      <c r="AA2680">
        <v>166</v>
      </c>
      <c r="AB2680">
        <v>19402</v>
      </c>
      <c r="AC2680" t="s">
        <v>46</v>
      </c>
    </row>
    <row r="2681" spans="1:29" x14ac:dyDescent="0.3">
      <c r="A2681" s="1" t="s">
        <v>29</v>
      </c>
      <c r="B2681" t="s">
        <v>327</v>
      </c>
      <c r="C2681" t="s">
        <v>2508</v>
      </c>
      <c r="D2681" t="s">
        <v>352</v>
      </c>
      <c r="E2681">
        <v>2</v>
      </c>
      <c r="F2681" t="s">
        <v>271</v>
      </c>
      <c r="G2681" t="s">
        <v>1298</v>
      </c>
      <c r="H2681" t="s">
        <v>79</v>
      </c>
      <c r="I2681" t="s">
        <v>131</v>
      </c>
      <c r="J2681" t="s">
        <v>2258</v>
      </c>
      <c r="K2681" t="s">
        <v>7137</v>
      </c>
      <c r="L2681" t="s">
        <v>7138</v>
      </c>
      <c r="M2681" t="s">
        <v>769</v>
      </c>
      <c r="N2681" t="s">
        <v>84</v>
      </c>
      <c r="O2681">
        <v>17741</v>
      </c>
      <c r="P2681">
        <v>21281</v>
      </c>
      <c r="Q2681" t="s">
        <v>41</v>
      </c>
      <c r="R2681">
        <v>266</v>
      </c>
      <c r="S2681" s="2">
        <v>44366</v>
      </c>
      <c r="T2681" s="2">
        <v>44388</v>
      </c>
      <c r="U2681">
        <v>0</v>
      </c>
      <c r="V2681" t="s">
        <v>71</v>
      </c>
      <c r="W2681">
        <v>753</v>
      </c>
      <c r="X2681" t="s">
        <v>60</v>
      </c>
      <c r="Y2681" t="s">
        <v>45</v>
      </c>
      <c r="Z2681">
        <v>0</v>
      </c>
      <c r="AA2681">
        <v>313</v>
      </c>
      <c r="AB2681">
        <v>21256</v>
      </c>
      <c r="AC2681" t="s">
        <v>73</v>
      </c>
    </row>
    <row r="2682" spans="1:29" x14ac:dyDescent="0.3">
      <c r="A2682" s="1" t="s">
        <v>29</v>
      </c>
      <c r="B2682" t="s">
        <v>327</v>
      </c>
      <c r="C2682" t="s">
        <v>328</v>
      </c>
      <c r="D2682" t="s">
        <v>185</v>
      </c>
      <c r="E2682">
        <v>3</v>
      </c>
      <c r="F2682" t="s">
        <v>186</v>
      </c>
      <c r="G2682" t="s">
        <v>620</v>
      </c>
      <c r="H2682" t="s">
        <v>35</v>
      </c>
      <c r="I2682" t="s">
        <v>4192</v>
      </c>
      <c r="J2682" t="s">
        <v>4153</v>
      </c>
      <c r="K2682">
        <v>7698465650</v>
      </c>
      <c r="L2682" t="s">
        <v>7139</v>
      </c>
      <c r="M2682" t="s">
        <v>1159</v>
      </c>
      <c r="N2682" t="s">
        <v>58</v>
      </c>
      <c r="O2682">
        <v>5742</v>
      </c>
      <c r="P2682">
        <v>9998</v>
      </c>
      <c r="Q2682" t="s">
        <v>95</v>
      </c>
      <c r="R2682">
        <v>499</v>
      </c>
      <c r="S2682" s="2">
        <v>44348</v>
      </c>
      <c r="T2682" s="2">
        <v>44360</v>
      </c>
      <c r="U2682">
        <v>0</v>
      </c>
      <c r="V2682" t="s">
        <v>85</v>
      </c>
      <c r="W2682">
        <v>575</v>
      </c>
      <c r="X2682" t="s">
        <v>60</v>
      </c>
      <c r="Y2682" t="s">
        <v>45</v>
      </c>
      <c r="Z2682">
        <v>1628</v>
      </c>
      <c r="AA2682">
        <v>272</v>
      </c>
      <c r="AB2682">
        <v>8632</v>
      </c>
      <c r="AC2682" t="s">
        <v>107</v>
      </c>
    </row>
    <row r="2683" spans="1:29" x14ac:dyDescent="0.3">
      <c r="A2683" s="1" t="s">
        <v>47</v>
      </c>
      <c r="B2683" t="s">
        <v>108</v>
      </c>
      <c r="C2683" t="s">
        <v>1763</v>
      </c>
      <c r="D2683" t="s">
        <v>201</v>
      </c>
      <c r="E2683">
        <v>2</v>
      </c>
      <c r="F2683" t="s">
        <v>221</v>
      </c>
      <c r="G2683" t="s">
        <v>882</v>
      </c>
      <c r="H2683" t="s">
        <v>35</v>
      </c>
      <c r="I2683" t="s">
        <v>1379</v>
      </c>
      <c r="J2683" t="s">
        <v>2890</v>
      </c>
      <c r="K2683" t="s">
        <v>7140</v>
      </c>
      <c r="L2683" t="s">
        <v>7141</v>
      </c>
      <c r="M2683" t="s">
        <v>660</v>
      </c>
      <c r="N2683" t="s">
        <v>58</v>
      </c>
      <c r="O2683">
        <v>13876</v>
      </c>
      <c r="P2683">
        <v>16264</v>
      </c>
      <c r="Q2683" t="s">
        <v>59</v>
      </c>
      <c r="R2683">
        <v>217</v>
      </c>
      <c r="S2683" s="2">
        <v>44825</v>
      </c>
      <c r="T2683" t="s">
        <v>42</v>
      </c>
      <c r="U2683">
        <v>22881</v>
      </c>
      <c r="V2683" t="s">
        <v>85</v>
      </c>
      <c r="W2683">
        <v>726</v>
      </c>
      <c r="X2683" t="s">
        <v>44</v>
      </c>
      <c r="Y2683" t="s">
        <v>72</v>
      </c>
      <c r="Z2683">
        <v>3474</v>
      </c>
      <c r="AA2683">
        <v>27</v>
      </c>
      <c r="AB2683">
        <v>15165</v>
      </c>
      <c r="AC2683" t="s">
        <v>46</v>
      </c>
    </row>
    <row r="2684" spans="1:29" x14ac:dyDescent="0.3">
      <c r="A2684" s="1" t="s">
        <v>47</v>
      </c>
      <c r="B2684" t="s">
        <v>136</v>
      </c>
      <c r="C2684" t="s">
        <v>1386</v>
      </c>
      <c r="D2684" t="s">
        <v>50</v>
      </c>
      <c r="E2684">
        <v>9</v>
      </c>
      <c r="F2684" t="s">
        <v>129</v>
      </c>
      <c r="G2684" t="s">
        <v>1528</v>
      </c>
      <c r="H2684" t="s">
        <v>35</v>
      </c>
      <c r="I2684" t="s">
        <v>507</v>
      </c>
      <c r="J2684" t="s">
        <v>5918</v>
      </c>
      <c r="K2684" t="s">
        <v>7142</v>
      </c>
      <c r="L2684" t="s">
        <v>7143</v>
      </c>
      <c r="M2684" t="s">
        <v>227</v>
      </c>
      <c r="N2684" t="s">
        <v>40</v>
      </c>
      <c r="O2684">
        <v>28390</v>
      </c>
      <c r="P2684">
        <v>31933</v>
      </c>
      <c r="Q2684" t="s">
        <v>59</v>
      </c>
      <c r="R2684">
        <v>409</v>
      </c>
      <c r="S2684" s="2">
        <v>44585</v>
      </c>
      <c r="T2684" t="s">
        <v>42</v>
      </c>
      <c r="U2684">
        <v>28959</v>
      </c>
      <c r="V2684" t="s">
        <v>106</v>
      </c>
      <c r="W2684">
        <v>803</v>
      </c>
      <c r="X2684" t="s">
        <v>44</v>
      </c>
      <c r="Y2684" t="s">
        <v>61</v>
      </c>
      <c r="Z2684">
        <v>0</v>
      </c>
      <c r="AA2684">
        <v>803</v>
      </c>
      <c r="AB2684">
        <v>29654</v>
      </c>
      <c r="AC2684" t="s">
        <v>46</v>
      </c>
    </row>
    <row r="2685" spans="1:29" x14ac:dyDescent="0.3">
      <c r="A2685" s="1" t="s">
        <v>29</v>
      </c>
      <c r="B2685" t="s">
        <v>30</v>
      </c>
      <c r="C2685" t="s">
        <v>263</v>
      </c>
      <c r="D2685" t="s">
        <v>387</v>
      </c>
      <c r="E2685">
        <v>2</v>
      </c>
      <c r="F2685" t="s">
        <v>51</v>
      </c>
      <c r="G2685" t="s">
        <v>1069</v>
      </c>
      <c r="H2685" t="s">
        <v>35</v>
      </c>
      <c r="I2685" t="s">
        <v>7144</v>
      </c>
      <c r="J2685" t="s">
        <v>7145</v>
      </c>
      <c r="K2685" t="s">
        <v>7146</v>
      </c>
      <c r="L2685" t="s">
        <v>7147</v>
      </c>
      <c r="M2685" t="s">
        <v>269</v>
      </c>
      <c r="N2685" t="s">
        <v>84</v>
      </c>
      <c r="O2685">
        <v>3620</v>
      </c>
      <c r="P2685">
        <v>7485</v>
      </c>
      <c r="Q2685" t="s">
        <v>41</v>
      </c>
      <c r="R2685">
        <v>505</v>
      </c>
      <c r="S2685" s="2">
        <v>44690</v>
      </c>
      <c r="T2685" s="2">
        <v>44692</v>
      </c>
      <c r="U2685">
        <v>0</v>
      </c>
      <c r="V2685" t="s">
        <v>43</v>
      </c>
      <c r="W2685">
        <v>437</v>
      </c>
      <c r="X2685" t="s">
        <v>60</v>
      </c>
      <c r="Y2685" t="s">
        <v>72</v>
      </c>
      <c r="Z2685">
        <v>0</v>
      </c>
      <c r="AA2685">
        <v>856</v>
      </c>
      <c r="AB2685">
        <v>6619</v>
      </c>
      <c r="AC2685" t="s">
        <v>46</v>
      </c>
    </row>
    <row r="2686" spans="1:29" x14ac:dyDescent="0.3">
      <c r="A2686" s="1" t="s">
        <v>29</v>
      </c>
      <c r="B2686" t="s">
        <v>74</v>
      </c>
      <c r="C2686" t="s">
        <v>1644</v>
      </c>
      <c r="D2686" t="s">
        <v>32</v>
      </c>
      <c r="E2686">
        <v>9</v>
      </c>
      <c r="F2686" t="s">
        <v>120</v>
      </c>
      <c r="G2686" t="s">
        <v>468</v>
      </c>
      <c r="H2686" t="s">
        <v>35</v>
      </c>
      <c r="I2686" t="s">
        <v>921</v>
      </c>
      <c r="J2686" t="s">
        <v>890</v>
      </c>
      <c r="K2686" t="s">
        <v>7148</v>
      </c>
      <c r="L2686" t="s">
        <v>7149</v>
      </c>
      <c r="M2686" t="s">
        <v>836</v>
      </c>
      <c r="N2686" t="s">
        <v>58</v>
      </c>
      <c r="O2686">
        <v>14498</v>
      </c>
      <c r="P2686">
        <v>18719</v>
      </c>
      <c r="Q2686" t="s">
        <v>59</v>
      </c>
      <c r="R2686">
        <v>323</v>
      </c>
      <c r="S2686" s="2">
        <v>45056</v>
      </c>
      <c r="T2686" s="2">
        <v>45068</v>
      </c>
      <c r="U2686">
        <v>32852</v>
      </c>
      <c r="V2686" t="s">
        <v>106</v>
      </c>
      <c r="W2686">
        <v>846</v>
      </c>
      <c r="X2686" t="s">
        <v>60</v>
      </c>
      <c r="Y2686" t="s">
        <v>61</v>
      </c>
      <c r="Z2686">
        <v>4905</v>
      </c>
      <c r="AA2686">
        <v>114</v>
      </c>
      <c r="AB2686">
        <v>15236</v>
      </c>
      <c r="AC2686" t="s">
        <v>107</v>
      </c>
    </row>
    <row r="2687" spans="1:29" x14ac:dyDescent="0.3">
      <c r="A2687" s="1" t="s">
        <v>29</v>
      </c>
      <c r="B2687" t="s">
        <v>363</v>
      </c>
      <c r="C2687" t="s">
        <v>4932</v>
      </c>
      <c r="D2687" t="s">
        <v>50</v>
      </c>
      <c r="E2687">
        <v>10</v>
      </c>
      <c r="F2687" t="s">
        <v>186</v>
      </c>
      <c r="G2687" t="s">
        <v>187</v>
      </c>
      <c r="H2687" t="s">
        <v>35</v>
      </c>
      <c r="I2687" t="s">
        <v>5056</v>
      </c>
      <c r="J2687" t="s">
        <v>1738</v>
      </c>
      <c r="K2687" t="s">
        <v>7150</v>
      </c>
      <c r="L2687" t="s">
        <v>7151</v>
      </c>
      <c r="M2687" t="s">
        <v>1603</v>
      </c>
      <c r="N2687" t="s">
        <v>84</v>
      </c>
      <c r="O2687">
        <v>19568</v>
      </c>
      <c r="P2687">
        <v>23994</v>
      </c>
      <c r="Q2687" t="s">
        <v>41</v>
      </c>
      <c r="R2687">
        <v>83</v>
      </c>
      <c r="S2687" s="2">
        <v>44795</v>
      </c>
      <c r="T2687" t="s">
        <v>42</v>
      </c>
      <c r="U2687">
        <v>0</v>
      </c>
      <c r="V2687" t="s">
        <v>106</v>
      </c>
      <c r="W2687">
        <v>423</v>
      </c>
      <c r="X2687" t="s">
        <v>44</v>
      </c>
      <c r="Y2687" t="s">
        <v>72</v>
      </c>
      <c r="Z2687">
        <v>0</v>
      </c>
      <c r="AA2687">
        <v>992</v>
      </c>
      <c r="AB2687">
        <v>22617</v>
      </c>
      <c r="AC2687" t="s">
        <v>107</v>
      </c>
    </row>
    <row r="2688" spans="1:29" x14ac:dyDescent="0.3">
      <c r="A2688" s="1" t="s">
        <v>47</v>
      </c>
      <c r="B2688" t="s">
        <v>136</v>
      </c>
      <c r="C2688" t="s">
        <v>137</v>
      </c>
      <c r="D2688" t="s">
        <v>128</v>
      </c>
      <c r="E2688">
        <v>9</v>
      </c>
      <c r="F2688" t="s">
        <v>271</v>
      </c>
      <c r="G2688" t="s">
        <v>353</v>
      </c>
      <c r="H2688" t="s">
        <v>79</v>
      </c>
      <c r="I2688" t="s">
        <v>621</v>
      </c>
      <c r="J2688" t="s">
        <v>3306</v>
      </c>
      <c r="K2688" t="s">
        <v>7152</v>
      </c>
      <c r="L2688" t="s">
        <v>7153</v>
      </c>
      <c r="M2688" t="s">
        <v>227</v>
      </c>
      <c r="N2688" t="s">
        <v>58</v>
      </c>
      <c r="O2688">
        <v>19767</v>
      </c>
      <c r="P2688">
        <v>22502</v>
      </c>
      <c r="Q2688" t="s">
        <v>59</v>
      </c>
      <c r="R2688">
        <v>366</v>
      </c>
      <c r="S2688" s="2">
        <v>45098</v>
      </c>
      <c r="T2688" s="2">
        <v>45108</v>
      </c>
      <c r="U2688">
        <v>35877</v>
      </c>
      <c r="V2688" t="s">
        <v>85</v>
      </c>
      <c r="W2688">
        <v>495</v>
      </c>
      <c r="X2688" t="s">
        <v>60</v>
      </c>
      <c r="Y2688" t="s">
        <v>45</v>
      </c>
      <c r="Z2688">
        <v>4049</v>
      </c>
      <c r="AA2688">
        <v>421</v>
      </c>
      <c r="AB2688">
        <v>21985</v>
      </c>
      <c r="AC2688" t="s">
        <v>46</v>
      </c>
    </row>
    <row r="2689" spans="1:29" x14ac:dyDescent="0.3">
      <c r="A2689" s="1" t="s">
        <v>29</v>
      </c>
      <c r="B2689" t="s">
        <v>74</v>
      </c>
      <c r="C2689" t="s">
        <v>2173</v>
      </c>
      <c r="D2689" t="s">
        <v>178</v>
      </c>
      <c r="E2689">
        <v>10</v>
      </c>
      <c r="F2689" t="s">
        <v>186</v>
      </c>
      <c r="G2689" t="s">
        <v>650</v>
      </c>
      <c r="H2689" t="s">
        <v>79</v>
      </c>
      <c r="I2689" t="s">
        <v>4835</v>
      </c>
      <c r="J2689" t="s">
        <v>730</v>
      </c>
      <c r="K2689" t="s">
        <v>7154</v>
      </c>
      <c r="L2689" t="s">
        <v>7155</v>
      </c>
      <c r="M2689" t="s">
        <v>973</v>
      </c>
      <c r="N2689" t="s">
        <v>58</v>
      </c>
      <c r="O2689">
        <v>15520</v>
      </c>
      <c r="P2689">
        <v>20206</v>
      </c>
      <c r="Q2689" t="s">
        <v>59</v>
      </c>
      <c r="R2689">
        <v>543</v>
      </c>
      <c r="S2689" s="2">
        <v>45077</v>
      </c>
      <c r="T2689" s="2">
        <v>45095</v>
      </c>
      <c r="U2689">
        <v>26742</v>
      </c>
      <c r="V2689" t="s">
        <v>85</v>
      </c>
      <c r="W2689">
        <v>537</v>
      </c>
      <c r="X2689" t="s">
        <v>60</v>
      </c>
      <c r="Y2689" t="s">
        <v>72</v>
      </c>
      <c r="Z2689">
        <v>1623</v>
      </c>
      <c r="AA2689">
        <v>262</v>
      </c>
      <c r="AB2689">
        <v>18142</v>
      </c>
      <c r="AC2689" t="s">
        <v>73</v>
      </c>
    </row>
    <row r="2690" spans="1:29" x14ac:dyDescent="0.3">
      <c r="A2690" s="1" t="s">
        <v>29</v>
      </c>
      <c r="B2690" t="s">
        <v>74</v>
      </c>
      <c r="C2690" t="s">
        <v>2140</v>
      </c>
      <c r="D2690" t="s">
        <v>178</v>
      </c>
      <c r="E2690">
        <v>5</v>
      </c>
      <c r="F2690" t="s">
        <v>129</v>
      </c>
      <c r="G2690" t="s">
        <v>395</v>
      </c>
      <c r="H2690" t="s">
        <v>79</v>
      </c>
      <c r="I2690" t="s">
        <v>1043</v>
      </c>
      <c r="J2690" t="s">
        <v>1226</v>
      </c>
      <c r="K2690" t="s">
        <v>7156</v>
      </c>
      <c r="L2690" t="s">
        <v>7157</v>
      </c>
      <c r="M2690" t="s">
        <v>83</v>
      </c>
      <c r="N2690" t="s">
        <v>40</v>
      </c>
      <c r="O2690">
        <v>19758</v>
      </c>
      <c r="P2690">
        <v>24057</v>
      </c>
      <c r="Q2690" t="s">
        <v>41</v>
      </c>
      <c r="R2690">
        <v>925</v>
      </c>
      <c r="S2690" s="2">
        <v>44752</v>
      </c>
      <c r="T2690" t="s">
        <v>42</v>
      </c>
      <c r="U2690">
        <v>0</v>
      </c>
      <c r="V2690" t="s">
        <v>71</v>
      </c>
      <c r="W2690">
        <v>507</v>
      </c>
      <c r="X2690" t="s">
        <v>44</v>
      </c>
      <c r="Y2690" t="s">
        <v>72</v>
      </c>
      <c r="Z2690">
        <v>0</v>
      </c>
      <c r="AA2690">
        <v>501</v>
      </c>
      <c r="AB2690">
        <v>22061</v>
      </c>
      <c r="AC2690" t="s">
        <v>46</v>
      </c>
    </row>
    <row r="2691" spans="1:29" x14ac:dyDescent="0.3">
      <c r="A2691" s="1" t="s">
        <v>29</v>
      </c>
      <c r="B2691" t="s">
        <v>228</v>
      </c>
      <c r="C2691" t="s">
        <v>2889</v>
      </c>
      <c r="D2691" t="s">
        <v>257</v>
      </c>
      <c r="E2691">
        <v>2</v>
      </c>
      <c r="F2691" t="s">
        <v>51</v>
      </c>
      <c r="G2691" t="s">
        <v>345</v>
      </c>
      <c r="H2691" t="s">
        <v>35</v>
      </c>
      <c r="I2691" t="s">
        <v>2725</v>
      </c>
      <c r="J2691" t="s">
        <v>1542</v>
      </c>
      <c r="K2691" t="s">
        <v>7158</v>
      </c>
      <c r="L2691" t="s">
        <v>7159</v>
      </c>
      <c r="M2691" t="s">
        <v>640</v>
      </c>
      <c r="N2691" t="s">
        <v>94</v>
      </c>
      <c r="O2691">
        <v>25521</v>
      </c>
      <c r="P2691">
        <v>29610</v>
      </c>
      <c r="Q2691" t="s">
        <v>59</v>
      </c>
      <c r="R2691">
        <v>863</v>
      </c>
      <c r="S2691" s="2">
        <v>44911</v>
      </c>
      <c r="T2691" t="s">
        <v>42</v>
      </c>
      <c r="U2691">
        <v>21322</v>
      </c>
      <c r="V2691" t="s">
        <v>85</v>
      </c>
      <c r="W2691">
        <v>589</v>
      </c>
      <c r="X2691" t="s">
        <v>44</v>
      </c>
      <c r="Y2691" t="s">
        <v>61</v>
      </c>
      <c r="Z2691">
        <v>0</v>
      </c>
      <c r="AA2691">
        <v>976</v>
      </c>
      <c r="AB2691">
        <v>28171</v>
      </c>
      <c r="AC2691" t="s">
        <v>46</v>
      </c>
    </row>
    <row r="2692" spans="1:29" x14ac:dyDescent="0.3">
      <c r="A2692" s="1" t="s">
        <v>47</v>
      </c>
      <c r="B2692" t="s">
        <v>153</v>
      </c>
      <c r="C2692" t="s">
        <v>2120</v>
      </c>
      <c r="D2692" t="s">
        <v>178</v>
      </c>
      <c r="E2692">
        <v>9</v>
      </c>
      <c r="F2692" t="s">
        <v>64</v>
      </c>
      <c r="G2692" t="s">
        <v>376</v>
      </c>
      <c r="H2692" t="s">
        <v>35</v>
      </c>
      <c r="I2692" t="s">
        <v>1055</v>
      </c>
      <c r="J2692" t="s">
        <v>3625</v>
      </c>
      <c r="K2692" s="3" t="s">
        <v>7160</v>
      </c>
      <c r="L2692" t="s">
        <v>7161</v>
      </c>
      <c r="M2692" t="s">
        <v>255</v>
      </c>
      <c r="N2692" t="s">
        <v>40</v>
      </c>
      <c r="O2692">
        <v>28297</v>
      </c>
      <c r="P2692">
        <v>32435</v>
      </c>
      <c r="Q2692" t="s">
        <v>59</v>
      </c>
      <c r="R2692">
        <v>310</v>
      </c>
      <c r="S2692" s="2">
        <v>44286</v>
      </c>
      <c r="T2692" t="s">
        <v>42</v>
      </c>
      <c r="U2692">
        <v>26713</v>
      </c>
      <c r="V2692" t="s">
        <v>85</v>
      </c>
      <c r="W2692">
        <v>454</v>
      </c>
      <c r="X2692" t="s">
        <v>44</v>
      </c>
      <c r="Y2692" t="s">
        <v>61</v>
      </c>
      <c r="Z2692">
        <v>0</v>
      </c>
      <c r="AA2692">
        <v>416</v>
      </c>
      <c r="AB2692">
        <v>29686</v>
      </c>
      <c r="AC2692" t="s">
        <v>107</v>
      </c>
    </row>
    <row r="2693" spans="1:29" x14ac:dyDescent="0.3">
      <c r="A2693" s="1" t="s">
        <v>47</v>
      </c>
      <c r="B2693" t="s">
        <v>145</v>
      </c>
      <c r="C2693" t="s">
        <v>688</v>
      </c>
      <c r="D2693" t="s">
        <v>138</v>
      </c>
      <c r="E2693">
        <v>8</v>
      </c>
      <c r="F2693" t="s">
        <v>129</v>
      </c>
      <c r="G2693" t="s">
        <v>574</v>
      </c>
      <c r="H2693" t="s">
        <v>79</v>
      </c>
      <c r="I2693" t="s">
        <v>889</v>
      </c>
      <c r="J2693" t="s">
        <v>524</v>
      </c>
      <c r="K2693" t="s">
        <v>7162</v>
      </c>
      <c r="L2693" t="s">
        <v>7163</v>
      </c>
      <c r="M2693" t="s">
        <v>1294</v>
      </c>
      <c r="N2693" t="s">
        <v>94</v>
      </c>
      <c r="O2693">
        <v>3467</v>
      </c>
      <c r="P2693">
        <v>5903</v>
      </c>
      <c r="Q2693" t="s">
        <v>59</v>
      </c>
      <c r="R2693">
        <v>577</v>
      </c>
      <c r="S2693" s="2">
        <v>44326</v>
      </c>
      <c r="T2693" t="s">
        <v>42</v>
      </c>
      <c r="U2693">
        <v>28056</v>
      </c>
      <c r="V2693" t="s">
        <v>71</v>
      </c>
      <c r="W2693">
        <v>568</v>
      </c>
      <c r="X2693" t="s">
        <v>44</v>
      </c>
      <c r="Y2693" t="s">
        <v>72</v>
      </c>
      <c r="Z2693">
        <v>0</v>
      </c>
      <c r="AA2693">
        <v>325</v>
      </c>
      <c r="AB2693">
        <v>4505</v>
      </c>
      <c r="AC2693" t="s">
        <v>107</v>
      </c>
    </row>
    <row r="2694" spans="1:29" x14ac:dyDescent="0.3">
      <c r="A2694" s="1" t="s">
        <v>29</v>
      </c>
      <c r="B2694" t="s">
        <v>74</v>
      </c>
      <c r="C2694" t="s">
        <v>168</v>
      </c>
      <c r="D2694" t="s">
        <v>110</v>
      </c>
      <c r="E2694">
        <v>8</v>
      </c>
      <c r="F2694" t="s">
        <v>186</v>
      </c>
      <c r="G2694" t="s">
        <v>187</v>
      </c>
      <c r="H2694" t="s">
        <v>35</v>
      </c>
      <c r="I2694" t="s">
        <v>2400</v>
      </c>
      <c r="J2694" t="s">
        <v>354</v>
      </c>
      <c r="K2694" t="s">
        <v>7164</v>
      </c>
      <c r="L2694" t="s">
        <v>7165</v>
      </c>
      <c r="M2694" t="s">
        <v>842</v>
      </c>
      <c r="N2694" t="s">
        <v>40</v>
      </c>
      <c r="O2694">
        <v>6988</v>
      </c>
      <c r="P2694">
        <v>11166</v>
      </c>
      <c r="Q2694" t="s">
        <v>59</v>
      </c>
      <c r="R2694">
        <v>286</v>
      </c>
      <c r="S2694" s="2">
        <v>44650</v>
      </c>
      <c r="T2694" t="s">
        <v>42</v>
      </c>
      <c r="U2694">
        <v>20590</v>
      </c>
      <c r="V2694" t="s">
        <v>71</v>
      </c>
      <c r="W2694">
        <v>648</v>
      </c>
      <c r="X2694" t="s">
        <v>44</v>
      </c>
      <c r="Y2694" t="s">
        <v>61</v>
      </c>
      <c r="Z2694">
        <v>0</v>
      </c>
      <c r="AA2694">
        <v>884</v>
      </c>
      <c r="AB2694">
        <v>9606</v>
      </c>
      <c r="AC2694" t="s">
        <v>46</v>
      </c>
    </row>
    <row r="2695" spans="1:29" x14ac:dyDescent="0.3">
      <c r="A2695" s="1" t="s">
        <v>29</v>
      </c>
      <c r="B2695" t="s">
        <v>393</v>
      </c>
      <c r="C2695" t="s">
        <v>5713</v>
      </c>
      <c r="D2695" t="s">
        <v>169</v>
      </c>
      <c r="E2695">
        <v>4</v>
      </c>
      <c r="F2695" t="s">
        <v>271</v>
      </c>
      <c r="G2695" t="s">
        <v>1060</v>
      </c>
      <c r="H2695" t="s">
        <v>35</v>
      </c>
      <c r="I2695" t="s">
        <v>1890</v>
      </c>
      <c r="J2695" t="s">
        <v>4509</v>
      </c>
      <c r="K2695" t="s">
        <v>7166</v>
      </c>
      <c r="L2695" t="s">
        <v>7167</v>
      </c>
      <c r="M2695" t="s">
        <v>1244</v>
      </c>
      <c r="N2695" t="s">
        <v>84</v>
      </c>
      <c r="O2695">
        <v>22069</v>
      </c>
      <c r="P2695">
        <v>26773</v>
      </c>
      <c r="Q2695" t="s">
        <v>59</v>
      </c>
      <c r="R2695">
        <v>708</v>
      </c>
      <c r="S2695" s="2">
        <v>45229</v>
      </c>
      <c r="T2695" t="s">
        <v>42</v>
      </c>
      <c r="U2695">
        <v>44882</v>
      </c>
      <c r="V2695" t="s">
        <v>106</v>
      </c>
      <c r="W2695">
        <v>624</v>
      </c>
      <c r="X2695" t="s">
        <v>44</v>
      </c>
      <c r="Y2695" t="s">
        <v>61</v>
      </c>
      <c r="Z2695">
        <v>0</v>
      </c>
      <c r="AA2695">
        <v>981</v>
      </c>
      <c r="AB2695">
        <v>24814</v>
      </c>
      <c r="AC2695" t="s">
        <v>46</v>
      </c>
    </row>
    <row r="2696" spans="1:29" x14ac:dyDescent="0.3">
      <c r="A2696" s="1" t="s">
        <v>47</v>
      </c>
      <c r="B2696" t="s">
        <v>136</v>
      </c>
      <c r="C2696" t="s">
        <v>1426</v>
      </c>
      <c r="D2696" t="s">
        <v>98</v>
      </c>
      <c r="E2696">
        <v>9</v>
      </c>
      <c r="F2696" t="s">
        <v>64</v>
      </c>
      <c r="G2696" t="s">
        <v>388</v>
      </c>
      <c r="H2696" t="s">
        <v>35</v>
      </c>
      <c r="I2696" t="s">
        <v>530</v>
      </c>
      <c r="J2696" t="s">
        <v>319</v>
      </c>
      <c r="K2696" t="s">
        <v>7168</v>
      </c>
      <c r="L2696" t="s">
        <v>7169</v>
      </c>
      <c r="M2696" t="s">
        <v>312</v>
      </c>
      <c r="N2696" t="s">
        <v>94</v>
      </c>
      <c r="O2696">
        <v>25368</v>
      </c>
      <c r="P2696">
        <v>27948</v>
      </c>
      <c r="Q2696" t="s">
        <v>59</v>
      </c>
      <c r="R2696">
        <v>254</v>
      </c>
      <c r="S2696" s="2">
        <v>44528</v>
      </c>
      <c r="T2696" s="2">
        <v>44533</v>
      </c>
      <c r="U2696">
        <v>3541</v>
      </c>
      <c r="V2696" t="s">
        <v>71</v>
      </c>
      <c r="W2696">
        <v>807</v>
      </c>
      <c r="X2696" t="s">
        <v>60</v>
      </c>
      <c r="Y2696" t="s">
        <v>61</v>
      </c>
      <c r="Z2696">
        <v>0</v>
      </c>
      <c r="AA2696">
        <v>78</v>
      </c>
      <c r="AB2696">
        <v>27439</v>
      </c>
      <c r="AC2696" t="s">
        <v>73</v>
      </c>
    </row>
    <row r="2697" spans="1:29" x14ac:dyDescent="0.3">
      <c r="A2697" s="1" t="s">
        <v>29</v>
      </c>
      <c r="B2697" t="s">
        <v>228</v>
      </c>
      <c r="C2697" t="s">
        <v>2889</v>
      </c>
      <c r="D2697" t="s">
        <v>201</v>
      </c>
      <c r="E2697">
        <v>1</v>
      </c>
      <c r="F2697" t="s">
        <v>99</v>
      </c>
      <c r="G2697" t="s">
        <v>724</v>
      </c>
      <c r="H2697" t="s">
        <v>35</v>
      </c>
      <c r="I2697" t="s">
        <v>122</v>
      </c>
      <c r="J2697" t="s">
        <v>7170</v>
      </c>
      <c r="K2697" t="s">
        <v>7171</v>
      </c>
      <c r="L2697" t="s">
        <v>7172</v>
      </c>
      <c r="M2697" t="s">
        <v>487</v>
      </c>
      <c r="N2697" t="s">
        <v>58</v>
      </c>
      <c r="O2697">
        <v>10155</v>
      </c>
      <c r="P2697">
        <v>12707</v>
      </c>
      <c r="Q2697" t="s">
        <v>41</v>
      </c>
      <c r="R2697">
        <v>262</v>
      </c>
      <c r="S2697" s="2">
        <v>44894</v>
      </c>
      <c r="T2697" t="s">
        <v>42</v>
      </c>
      <c r="U2697">
        <v>0</v>
      </c>
      <c r="V2697" t="s">
        <v>85</v>
      </c>
      <c r="W2697">
        <v>670</v>
      </c>
      <c r="X2697" t="s">
        <v>44</v>
      </c>
      <c r="Y2697" t="s">
        <v>45</v>
      </c>
      <c r="Z2697">
        <v>1466</v>
      </c>
      <c r="AA2697">
        <v>254</v>
      </c>
      <c r="AB2697">
        <v>11911</v>
      </c>
      <c r="AC2697" t="s">
        <v>46</v>
      </c>
    </row>
    <row r="2698" spans="1:29" x14ac:dyDescent="0.3">
      <c r="A2698" s="1" t="s">
        <v>29</v>
      </c>
      <c r="B2698" t="s">
        <v>86</v>
      </c>
      <c r="C2698" t="s">
        <v>1919</v>
      </c>
      <c r="D2698" t="s">
        <v>201</v>
      </c>
      <c r="E2698">
        <v>10</v>
      </c>
      <c r="F2698" t="s">
        <v>271</v>
      </c>
      <c r="G2698" t="s">
        <v>715</v>
      </c>
      <c r="H2698" t="s">
        <v>35</v>
      </c>
      <c r="I2698" t="s">
        <v>821</v>
      </c>
      <c r="J2698" t="s">
        <v>7173</v>
      </c>
      <c r="K2698" t="s">
        <v>7174</v>
      </c>
      <c r="L2698" t="s">
        <v>7175</v>
      </c>
      <c r="M2698" t="s">
        <v>1015</v>
      </c>
      <c r="N2698" t="s">
        <v>58</v>
      </c>
      <c r="O2698">
        <v>8947</v>
      </c>
      <c r="P2698">
        <v>11520</v>
      </c>
      <c r="Q2698" t="s">
        <v>59</v>
      </c>
      <c r="R2698">
        <v>917</v>
      </c>
      <c r="S2698" s="2">
        <v>44803</v>
      </c>
      <c r="T2698" s="2">
        <v>44819</v>
      </c>
      <c r="U2698">
        <v>11733</v>
      </c>
      <c r="V2698" t="s">
        <v>71</v>
      </c>
      <c r="W2698">
        <v>593</v>
      </c>
      <c r="X2698" t="s">
        <v>60</v>
      </c>
      <c r="Y2698" t="s">
        <v>61</v>
      </c>
      <c r="Z2698">
        <v>3283</v>
      </c>
      <c r="AA2698">
        <v>930</v>
      </c>
      <c r="AB2698">
        <v>10444</v>
      </c>
      <c r="AC2698" t="s">
        <v>73</v>
      </c>
    </row>
    <row r="2699" spans="1:29" x14ac:dyDescent="0.3">
      <c r="A2699" s="1" t="s">
        <v>29</v>
      </c>
      <c r="B2699" t="s">
        <v>541</v>
      </c>
      <c r="C2699" t="s">
        <v>557</v>
      </c>
      <c r="D2699" t="s">
        <v>387</v>
      </c>
      <c r="E2699">
        <v>10</v>
      </c>
      <c r="F2699" t="s">
        <v>129</v>
      </c>
      <c r="G2699" t="s">
        <v>574</v>
      </c>
      <c r="H2699" t="s">
        <v>35</v>
      </c>
      <c r="I2699" t="s">
        <v>668</v>
      </c>
      <c r="J2699" t="s">
        <v>1052</v>
      </c>
      <c r="K2699" t="s">
        <v>7176</v>
      </c>
      <c r="L2699" t="s">
        <v>7177</v>
      </c>
      <c r="M2699" t="s">
        <v>1274</v>
      </c>
      <c r="N2699" t="s">
        <v>94</v>
      </c>
      <c r="O2699">
        <v>24873</v>
      </c>
      <c r="P2699">
        <v>28047</v>
      </c>
      <c r="Q2699" t="s">
        <v>41</v>
      </c>
      <c r="R2699">
        <v>75</v>
      </c>
      <c r="S2699" s="2">
        <v>44892</v>
      </c>
      <c r="T2699" t="s">
        <v>42</v>
      </c>
      <c r="U2699">
        <v>0</v>
      </c>
      <c r="V2699" t="s">
        <v>85</v>
      </c>
      <c r="W2699">
        <v>465</v>
      </c>
      <c r="X2699" t="s">
        <v>44</v>
      </c>
      <c r="Y2699" t="s">
        <v>61</v>
      </c>
      <c r="Z2699">
        <v>0</v>
      </c>
      <c r="AA2699">
        <v>162</v>
      </c>
      <c r="AB2699">
        <v>25235</v>
      </c>
      <c r="AC2699" t="s">
        <v>46</v>
      </c>
    </row>
    <row r="2700" spans="1:29" x14ac:dyDescent="0.3">
      <c r="A2700" s="1" t="s">
        <v>29</v>
      </c>
      <c r="B2700" t="s">
        <v>327</v>
      </c>
      <c r="C2700" t="s">
        <v>1336</v>
      </c>
      <c r="D2700" t="s">
        <v>138</v>
      </c>
      <c r="E2700">
        <v>6</v>
      </c>
      <c r="F2700" t="s">
        <v>99</v>
      </c>
      <c r="G2700" t="s">
        <v>631</v>
      </c>
      <c r="H2700" t="s">
        <v>35</v>
      </c>
      <c r="I2700" t="s">
        <v>2028</v>
      </c>
      <c r="J2700" t="s">
        <v>916</v>
      </c>
      <c r="K2700" t="s">
        <v>7178</v>
      </c>
      <c r="L2700" t="s">
        <v>7179</v>
      </c>
      <c r="M2700" t="s">
        <v>769</v>
      </c>
      <c r="N2700" t="s">
        <v>94</v>
      </c>
      <c r="O2700">
        <v>24919</v>
      </c>
      <c r="P2700">
        <v>27195</v>
      </c>
      <c r="Q2700" t="s">
        <v>95</v>
      </c>
      <c r="R2700">
        <v>648</v>
      </c>
      <c r="S2700" s="2">
        <v>44297</v>
      </c>
      <c r="T2700" s="2">
        <v>44308</v>
      </c>
      <c r="U2700">
        <v>0</v>
      </c>
      <c r="V2700" t="s">
        <v>71</v>
      </c>
      <c r="W2700">
        <v>820</v>
      </c>
      <c r="X2700" t="s">
        <v>60</v>
      </c>
      <c r="Y2700" t="s">
        <v>61</v>
      </c>
      <c r="Z2700">
        <v>0</v>
      </c>
      <c r="AA2700">
        <v>876</v>
      </c>
      <c r="AB2700">
        <v>27132</v>
      </c>
      <c r="AC2700" t="s">
        <v>73</v>
      </c>
    </row>
    <row r="2701" spans="1:29" x14ac:dyDescent="0.3">
      <c r="A2701" s="1" t="s">
        <v>29</v>
      </c>
      <c r="B2701" t="s">
        <v>228</v>
      </c>
      <c r="C2701" t="s">
        <v>256</v>
      </c>
      <c r="D2701" t="s">
        <v>110</v>
      </c>
      <c r="E2701">
        <v>10</v>
      </c>
      <c r="F2701" t="s">
        <v>64</v>
      </c>
      <c r="G2701" t="s">
        <v>1152</v>
      </c>
      <c r="H2701" t="s">
        <v>79</v>
      </c>
      <c r="I2701" t="s">
        <v>4035</v>
      </c>
      <c r="J2701" t="s">
        <v>90</v>
      </c>
      <c r="K2701">
        <v>1432748146</v>
      </c>
      <c r="L2701" t="s">
        <v>7180</v>
      </c>
      <c r="M2701" t="s">
        <v>473</v>
      </c>
      <c r="N2701" t="s">
        <v>94</v>
      </c>
      <c r="O2701">
        <v>8582</v>
      </c>
      <c r="P2701">
        <v>12177</v>
      </c>
      <c r="Q2701" t="s">
        <v>95</v>
      </c>
      <c r="R2701">
        <v>596</v>
      </c>
      <c r="S2701" s="2">
        <v>44382</v>
      </c>
      <c r="T2701" t="s">
        <v>42</v>
      </c>
      <c r="U2701">
        <v>0</v>
      </c>
      <c r="V2701" t="s">
        <v>106</v>
      </c>
      <c r="W2701">
        <v>690</v>
      </c>
      <c r="X2701" t="s">
        <v>44</v>
      </c>
      <c r="Y2701" t="s">
        <v>45</v>
      </c>
      <c r="Z2701">
        <v>0</v>
      </c>
      <c r="AA2701">
        <v>901</v>
      </c>
      <c r="AB2701">
        <v>11502</v>
      </c>
      <c r="AC2701" t="s">
        <v>107</v>
      </c>
    </row>
    <row r="2702" spans="1:29" x14ac:dyDescent="0.3">
      <c r="A2702" s="1" t="s">
        <v>29</v>
      </c>
      <c r="B2702" t="s">
        <v>96</v>
      </c>
      <c r="C2702" t="s">
        <v>893</v>
      </c>
      <c r="D2702" t="s">
        <v>119</v>
      </c>
      <c r="E2702">
        <v>2</v>
      </c>
      <c r="F2702" t="s">
        <v>51</v>
      </c>
      <c r="G2702" t="s">
        <v>52</v>
      </c>
      <c r="H2702" t="s">
        <v>35</v>
      </c>
      <c r="I2702" t="s">
        <v>6042</v>
      </c>
      <c r="J2702" t="s">
        <v>878</v>
      </c>
      <c r="K2702" t="s">
        <v>7181</v>
      </c>
      <c r="L2702" t="s">
        <v>7182</v>
      </c>
      <c r="M2702" t="s">
        <v>105</v>
      </c>
      <c r="N2702" t="s">
        <v>40</v>
      </c>
      <c r="O2702">
        <v>13062</v>
      </c>
      <c r="P2702">
        <v>15725</v>
      </c>
      <c r="Q2702" t="s">
        <v>41</v>
      </c>
      <c r="R2702">
        <v>23</v>
      </c>
      <c r="S2702" s="2">
        <v>44613</v>
      </c>
      <c r="T2702" s="2">
        <v>44632</v>
      </c>
      <c r="U2702">
        <v>0</v>
      </c>
      <c r="V2702" t="s">
        <v>43</v>
      </c>
      <c r="W2702">
        <v>604</v>
      </c>
      <c r="X2702" t="s">
        <v>60</v>
      </c>
      <c r="Y2702" t="s">
        <v>72</v>
      </c>
      <c r="Z2702">
        <v>0</v>
      </c>
      <c r="AA2702">
        <v>421</v>
      </c>
      <c r="AB2702">
        <v>15004</v>
      </c>
      <c r="AC2702" t="s">
        <v>73</v>
      </c>
    </row>
    <row r="2703" spans="1:29" x14ac:dyDescent="0.3">
      <c r="A2703" s="1" t="s">
        <v>47</v>
      </c>
      <c r="B2703" t="s">
        <v>108</v>
      </c>
      <c r="C2703" t="s">
        <v>1220</v>
      </c>
      <c r="D2703" t="s">
        <v>387</v>
      </c>
      <c r="E2703">
        <v>6</v>
      </c>
      <c r="F2703" t="s">
        <v>271</v>
      </c>
      <c r="G2703" t="s">
        <v>689</v>
      </c>
      <c r="H2703" t="s">
        <v>79</v>
      </c>
      <c r="I2703" t="s">
        <v>417</v>
      </c>
      <c r="J2703" t="s">
        <v>916</v>
      </c>
      <c r="K2703" t="s">
        <v>7183</v>
      </c>
      <c r="L2703" t="s">
        <v>7184</v>
      </c>
      <c r="M2703" t="s">
        <v>522</v>
      </c>
      <c r="N2703" t="s">
        <v>40</v>
      </c>
      <c r="O2703">
        <v>13169</v>
      </c>
      <c r="P2703">
        <v>16732</v>
      </c>
      <c r="Q2703" t="s">
        <v>95</v>
      </c>
      <c r="R2703">
        <v>454</v>
      </c>
      <c r="S2703" s="2">
        <v>44564</v>
      </c>
      <c r="T2703" t="s">
        <v>42</v>
      </c>
      <c r="U2703">
        <v>0</v>
      </c>
      <c r="V2703" t="s">
        <v>85</v>
      </c>
      <c r="W2703">
        <v>713</v>
      </c>
      <c r="X2703" t="s">
        <v>44</v>
      </c>
      <c r="Y2703" t="s">
        <v>72</v>
      </c>
      <c r="Z2703">
        <v>0</v>
      </c>
      <c r="AA2703">
        <v>142</v>
      </c>
      <c r="AB2703">
        <v>14357</v>
      </c>
      <c r="AC2703" t="s">
        <v>73</v>
      </c>
    </row>
    <row r="2704" spans="1:29" x14ac:dyDescent="0.3">
      <c r="A2704" s="1" t="s">
        <v>29</v>
      </c>
      <c r="B2704" t="s">
        <v>74</v>
      </c>
      <c r="C2704" t="s">
        <v>1317</v>
      </c>
      <c r="D2704" t="s">
        <v>98</v>
      </c>
      <c r="E2704">
        <v>4</v>
      </c>
      <c r="F2704" t="s">
        <v>221</v>
      </c>
      <c r="G2704" t="s">
        <v>882</v>
      </c>
      <c r="H2704" t="s">
        <v>35</v>
      </c>
      <c r="I2704" t="s">
        <v>621</v>
      </c>
      <c r="J2704" t="s">
        <v>1125</v>
      </c>
      <c r="K2704" t="s">
        <v>7185</v>
      </c>
      <c r="L2704" t="s">
        <v>7186</v>
      </c>
      <c r="M2704" t="s">
        <v>175</v>
      </c>
      <c r="N2704" t="s">
        <v>40</v>
      </c>
      <c r="O2704">
        <v>13275</v>
      </c>
      <c r="P2704">
        <v>17483</v>
      </c>
      <c r="Q2704" t="s">
        <v>59</v>
      </c>
      <c r="R2704">
        <v>644</v>
      </c>
      <c r="S2704" s="2">
        <v>44642</v>
      </c>
      <c r="T2704" s="2">
        <v>44671</v>
      </c>
      <c r="U2704">
        <v>47073</v>
      </c>
      <c r="V2704" t="s">
        <v>71</v>
      </c>
      <c r="W2704">
        <v>665</v>
      </c>
      <c r="X2704" t="s">
        <v>60</v>
      </c>
      <c r="Y2704" t="s">
        <v>45</v>
      </c>
      <c r="Z2704">
        <v>0</v>
      </c>
      <c r="AA2704">
        <v>28</v>
      </c>
      <c r="AB2704">
        <v>15185</v>
      </c>
      <c r="AC2704" t="s">
        <v>46</v>
      </c>
    </row>
    <row r="2705" spans="1:29" x14ac:dyDescent="0.3">
      <c r="A2705" s="1" t="s">
        <v>47</v>
      </c>
      <c r="B2705" t="s">
        <v>117</v>
      </c>
      <c r="C2705" t="s">
        <v>2114</v>
      </c>
      <c r="D2705" t="s">
        <v>128</v>
      </c>
      <c r="E2705">
        <v>3</v>
      </c>
      <c r="F2705" t="s">
        <v>221</v>
      </c>
      <c r="G2705" t="s">
        <v>667</v>
      </c>
      <c r="H2705" t="s">
        <v>35</v>
      </c>
      <c r="I2705" t="s">
        <v>2100</v>
      </c>
      <c r="J2705" t="s">
        <v>7187</v>
      </c>
      <c r="K2705">
        <v>7337661783</v>
      </c>
      <c r="L2705" t="s">
        <v>7188</v>
      </c>
      <c r="M2705" t="s">
        <v>517</v>
      </c>
      <c r="N2705" t="s">
        <v>58</v>
      </c>
      <c r="O2705">
        <v>27578</v>
      </c>
      <c r="P2705">
        <v>30152</v>
      </c>
      <c r="Q2705" t="s">
        <v>41</v>
      </c>
      <c r="R2705">
        <v>790</v>
      </c>
      <c r="S2705" s="2">
        <v>44951</v>
      </c>
      <c r="T2705" s="2">
        <v>44961</v>
      </c>
      <c r="U2705">
        <v>0</v>
      </c>
      <c r="V2705" t="s">
        <v>43</v>
      </c>
      <c r="W2705">
        <v>458</v>
      </c>
      <c r="X2705" t="s">
        <v>60</v>
      </c>
      <c r="Y2705" t="s">
        <v>61</v>
      </c>
      <c r="Z2705">
        <v>1721</v>
      </c>
      <c r="AA2705">
        <v>198</v>
      </c>
      <c r="AB2705">
        <v>29345</v>
      </c>
      <c r="AC2705" t="s">
        <v>107</v>
      </c>
    </row>
    <row r="2706" spans="1:29" x14ac:dyDescent="0.3">
      <c r="A2706" s="1" t="s">
        <v>47</v>
      </c>
      <c r="B2706" t="s">
        <v>592</v>
      </c>
      <c r="C2706" t="s">
        <v>1350</v>
      </c>
      <c r="D2706" t="s">
        <v>236</v>
      </c>
      <c r="E2706">
        <v>1</v>
      </c>
      <c r="F2706" t="s">
        <v>271</v>
      </c>
      <c r="G2706" t="s">
        <v>689</v>
      </c>
      <c r="H2706" t="s">
        <v>35</v>
      </c>
      <c r="I2706" t="s">
        <v>636</v>
      </c>
      <c r="J2706" t="s">
        <v>80</v>
      </c>
      <c r="K2706" t="s">
        <v>7189</v>
      </c>
      <c r="L2706" t="s">
        <v>7190</v>
      </c>
      <c r="M2706" t="s">
        <v>2167</v>
      </c>
      <c r="N2706" t="s">
        <v>58</v>
      </c>
      <c r="O2706">
        <v>22951</v>
      </c>
      <c r="P2706">
        <v>25928</v>
      </c>
      <c r="Q2706" t="s">
        <v>95</v>
      </c>
      <c r="R2706">
        <v>990</v>
      </c>
      <c r="S2706" s="2">
        <v>44375</v>
      </c>
      <c r="T2706" t="s">
        <v>42</v>
      </c>
      <c r="U2706">
        <v>0</v>
      </c>
      <c r="V2706" t="s">
        <v>85</v>
      </c>
      <c r="W2706">
        <v>632</v>
      </c>
      <c r="X2706" t="s">
        <v>44</v>
      </c>
      <c r="Y2706" t="s">
        <v>61</v>
      </c>
      <c r="Z2706">
        <v>2721</v>
      </c>
      <c r="AA2706">
        <v>201</v>
      </c>
      <c r="AB2706">
        <v>24310</v>
      </c>
      <c r="AC2706" t="s">
        <v>46</v>
      </c>
    </row>
    <row r="2707" spans="1:29" x14ac:dyDescent="0.3">
      <c r="A2707" s="1" t="s">
        <v>47</v>
      </c>
      <c r="B2707" t="s">
        <v>153</v>
      </c>
      <c r="C2707" t="s">
        <v>1871</v>
      </c>
      <c r="D2707" t="s">
        <v>387</v>
      </c>
      <c r="E2707">
        <v>6</v>
      </c>
      <c r="F2707" t="s">
        <v>221</v>
      </c>
      <c r="G2707" t="s">
        <v>250</v>
      </c>
      <c r="H2707" t="s">
        <v>35</v>
      </c>
      <c r="I2707" t="s">
        <v>756</v>
      </c>
      <c r="J2707" t="s">
        <v>1143</v>
      </c>
      <c r="K2707" t="s">
        <v>7191</v>
      </c>
      <c r="L2707" t="s">
        <v>7192</v>
      </c>
      <c r="M2707" t="s">
        <v>860</v>
      </c>
      <c r="N2707" t="s">
        <v>94</v>
      </c>
      <c r="O2707">
        <v>28012</v>
      </c>
      <c r="P2707">
        <v>32236</v>
      </c>
      <c r="Q2707" t="s">
        <v>59</v>
      </c>
      <c r="R2707">
        <v>643</v>
      </c>
      <c r="S2707" s="2">
        <v>44560</v>
      </c>
      <c r="T2707" s="2">
        <v>44583</v>
      </c>
      <c r="U2707">
        <v>1419</v>
      </c>
      <c r="V2707" t="s">
        <v>106</v>
      </c>
      <c r="W2707">
        <v>644</v>
      </c>
      <c r="X2707" t="s">
        <v>60</v>
      </c>
      <c r="Y2707" t="s">
        <v>72</v>
      </c>
      <c r="Z2707">
        <v>0</v>
      </c>
      <c r="AA2707">
        <v>593</v>
      </c>
      <c r="AB2707">
        <v>31823</v>
      </c>
      <c r="AC2707" t="s">
        <v>46</v>
      </c>
    </row>
    <row r="2708" spans="1:29" x14ac:dyDescent="0.3">
      <c r="A2708" s="1" t="s">
        <v>47</v>
      </c>
      <c r="B2708" t="s">
        <v>176</v>
      </c>
      <c r="C2708" t="s">
        <v>1666</v>
      </c>
      <c r="D2708" t="s">
        <v>155</v>
      </c>
      <c r="E2708">
        <v>5</v>
      </c>
      <c r="F2708" t="s">
        <v>129</v>
      </c>
      <c r="G2708" t="s">
        <v>395</v>
      </c>
      <c r="H2708" t="s">
        <v>79</v>
      </c>
      <c r="I2708" t="s">
        <v>1575</v>
      </c>
      <c r="J2708" t="s">
        <v>123</v>
      </c>
      <c r="K2708">
        <f>1-12-785-5962</f>
        <v>-6758</v>
      </c>
      <c r="L2708" t="s">
        <v>7193</v>
      </c>
      <c r="M2708" t="s">
        <v>1507</v>
      </c>
      <c r="N2708" t="s">
        <v>40</v>
      </c>
      <c r="O2708">
        <v>13521</v>
      </c>
      <c r="P2708">
        <v>18196</v>
      </c>
      <c r="Q2708" t="s">
        <v>59</v>
      </c>
      <c r="R2708">
        <v>440</v>
      </c>
      <c r="S2708" s="2">
        <v>44750</v>
      </c>
      <c r="T2708" s="2">
        <v>44773</v>
      </c>
      <c r="U2708">
        <v>47547</v>
      </c>
      <c r="V2708" t="s">
        <v>43</v>
      </c>
      <c r="W2708">
        <v>530</v>
      </c>
      <c r="X2708" t="s">
        <v>60</v>
      </c>
      <c r="Y2708" t="s">
        <v>61</v>
      </c>
      <c r="Z2708">
        <v>0</v>
      </c>
      <c r="AA2708">
        <v>770</v>
      </c>
      <c r="AB2708">
        <v>15863</v>
      </c>
      <c r="AC2708" t="s">
        <v>107</v>
      </c>
    </row>
    <row r="2709" spans="1:29" x14ac:dyDescent="0.3">
      <c r="A2709" s="1" t="s">
        <v>47</v>
      </c>
      <c r="B2709" t="s">
        <v>161</v>
      </c>
      <c r="C2709" t="s">
        <v>1471</v>
      </c>
      <c r="D2709" t="s">
        <v>178</v>
      </c>
      <c r="E2709">
        <v>3</v>
      </c>
      <c r="F2709" t="s">
        <v>221</v>
      </c>
      <c r="G2709" t="s">
        <v>1989</v>
      </c>
      <c r="H2709" t="s">
        <v>79</v>
      </c>
      <c r="I2709" t="s">
        <v>7194</v>
      </c>
      <c r="J2709" t="s">
        <v>141</v>
      </c>
      <c r="K2709" t="s">
        <v>7195</v>
      </c>
      <c r="L2709" t="s">
        <v>7196</v>
      </c>
      <c r="M2709" t="s">
        <v>1475</v>
      </c>
      <c r="N2709" t="s">
        <v>84</v>
      </c>
      <c r="O2709">
        <v>15645</v>
      </c>
      <c r="P2709">
        <v>19601</v>
      </c>
      <c r="Q2709" t="s">
        <v>41</v>
      </c>
      <c r="R2709">
        <v>512</v>
      </c>
      <c r="S2709" s="2">
        <v>44839</v>
      </c>
      <c r="T2709" t="s">
        <v>42</v>
      </c>
      <c r="U2709">
        <v>0</v>
      </c>
      <c r="V2709" t="s">
        <v>71</v>
      </c>
      <c r="W2709">
        <v>637</v>
      </c>
      <c r="X2709" t="s">
        <v>44</v>
      </c>
      <c r="Y2709" t="s">
        <v>72</v>
      </c>
      <c r="Z2709">
        <v>0</v>
      </c>
      <c r="AA2709">
        <v>458</v>
      </c>
      <c r="AB2709">
        <v>18514</v>
      </c>
      <c r="AC2709" t="s">
        <v>46</v>
      </c>
    </row>
    <row r="2710" spans="1:29" x14ac:dyDescent="0.3">
      <c r="A2710" s="1" t="s">
        <v>29</v>
      </c>
      <c r="B2710" t="s">
        <v>86</v>
      </c>
      <c r="C2710" t="s">
        <v>4560</v>
      </c>
      <c r="D2710" t="s">
        <v>387</v>
      </c>
      <c r="E2710">
        <v>2</v>
      </c>
      <c r="F2710" t="s">
        <v>221</v>
      </c>
      <c r="G2710" t="s">
        <v>222</v>
      </c>
      <c r="H2710" t="s">
        <v>35</v>
      </c>
      <c r="I2710" t="s">
        <v>803</v>
      </c>
      <c r="J2710" t="s">
        <v>7197</v>
      </c>
      <c r="K2710" t="s">
        <v>7198</v>
      </c>
      <c r="L2710" t="s">
        <v>7199</v>
      </c>
      <c r="M2710" t="s">
        <v>93</v>
      </c>
      <c r="N2710" t="s">
        <v>58</v>
      </c>
      <c r="O2710">
        <v>27858</v>
      </c>
      <c r="P2710">
        <v>31178</v>
      </c>
      <c r="Q2710" t="s">
        <v>95</v>
      </c>
      <c r="R2710">
        <v>615</v>
      </c>
      <c r="S2710" s="2">
        <v>44556</v>
      </c>
      <c r="T2710" t="s">
        <v>42</v>
      </c>
      <c r="U2710">
        <v>0</v>
      </c>
      <c r="V2710" t="s">
        <v>106</v>
      </c>
      <c r="W2710">
        <v>551</v>
      </c>
      <c r="X2710" t="s">
        <v>44</v>
      </c>
      <c r="Y2710" t="s">
        <v>61</v>
      </c>
      <c r="Z2710">
        <v>3160</v>
      </c>
      <c r="AA2710">
        <v>455</v>
      </c>
      <c r="AB2710">
        <v>29509</v>
      </c>
      <c r="AC2710" t="s">
        <v>73</v>
      </c>
    </row>
    <row r="2711" spans="1:29" x14ac:dyDescent="0.3">
      <c r="A2711" s="1" t="s">
        <v>29</v>
      </c>
      <c r="B2711" t="s">
        <v>541</v>
      </c>
      <c r="C2711" t="s">
        <v>541</v>
      </c>
      <c r="D2711" t="s">
        <v>138</v>
      </c>
      <c r="E2711">
        <v>10</v>
      </c>
      <c r="F2711" t="s">
        <v>221</v>
      </c>
      <c r="G2711" t="s">
        <v>1096</v>
      </c>
      <c r="H2711" t="s">
        <v>79</v>
      </c>
      <c r="I2711" t="s">
        <v>849</v>
      </c>
      <c r="J2711" t="s">
        <v>6004</v>
      </c>
      <c r="K2711" t="s">
        <v>7200</v>
      </c>
      <c r="L2711" t="s">
        <v>7201</v>
      </c>
      <c r="M2711" t="s">
        <v>546</v>
      </c>
      <c r="N2711" t="s">
        <v>94</v>
      </c>
      <c r="O2711">
        <v>2897</v>
      </c>
      <c r="P2711">
        <v>7807</v>
      </c>
      <c r="Q2711" t="s">
        <v>41</v>
      </c>
      <c r="R2711">
        <v>524</v>
      </c>
      <c r="S2711" s="2">
        <v>44677</v>
      </c>
      <c r="T2711" s="2">
        <v>44698</v>
      </c>
      <c r="U2711">
        <v>0</v>
      </c>
      <c r="V2711" t="s">
        <v>106</v>
      </c>
      <c r="W2711">
        <v>544</v>
      </c>
      <c r="X2711" t="s">
        <v>60</v>
      </c>
      <c r="Y2711" t="s">
        <v>61</v>
      </c>
      <c r="Z2711">
        <v>0</v>
      </c>
      <c r="AA2711">
        <v>720</v>
      </c>
      <c r="AB2711">
        <v>3569</v>
      </c>
      <c r="AC2711" t="s">
        <v>107</v>
      </c>
    </row>
    <row r="2712" spans="1:29" x14ac:dyDescent="0.3">
      <c r="A2712" s="1" t="s">
        <v>47</v>
      </c>
      <c r="B2712" t="s">
        <v>145</v>
      </c>
      <c r="C2712" t="s">
        <v>528</v>
      </c>
      <c r="D2712" t="s">
        <v>119</v>
      </c>
      <c r="E2712">
        <v>5</v>
      </c>
      <c r="F2712" t="s">
        <v>64</v>
      </c>
      <c r="G2712" t="s">
        <v>1152</v>
      </c>
      <c r="H2712" t="s">
        <v>79</v>
      </c>
      <c r="I2712" t="s">
        <v>1008</v>
      </c>
      <c r="J2712" t="s">
        <v>224</v>
      </c>
      <c r="K2712">
        <v>3785664136</v>
      </c>
      <c r="L2712" t="s">
        <v>7202</v>
      </c>
      <c r="M2712" t="s">
        <v>2358</v>
      </c>
      <c r="N2712" t="s">
        <v>84</v>
      </c>
      <c r="O2712">
        <v>25856</v>
      </c>
      <c r="P2712">
        <v>30724</v>
      </c>
      <c r="Q2712" t="s">
        <v>95</v>
      </c>
      <c r="R2712">
        <v>125</v>
      </c>
      <c r="S2712" s="2">
        <v>44596</v>
      </c>
      <c r="T2712" s="2">
        <v>44613</v>
      </c>
      <c r="U2712">
        <v>0</v>
      </c>
      <c r="V2712" t="s">
        <v>85</v>
      </c>
      <c r="W2712">
        <v>805</v>
      </c>
      <c r="X2712" t="s">
        <v>60</v>
      </c>
      <c r="Y2712" t="s">
        <v>61</v>
      </c>
      <c r="Z2712">
        <v>0</v>
      </c>
      <c r="AA2712">
        <v>376</v>
      </c>
      <c r="AB2712">
        <v>26742</v>
      </c>
      <c r="AC2712" t="s">
        <v>73</v>
      </c>
    </row>
    <row r="2713" spans="1:29" x14ac:dyDescent="0.3">
      <c r="A2713" s="1" t="s">
        <v>29</v>
      </c>
      <c r="B2713" t="s">
        <v>541</v>
      </c>
      <c r="C2713" t="s">
        <v>1570</v>
      </c>
      <c r="D2713" t="s">
        <v>387</v>
      </c>
      <c r="E2713">
        <v>2</v>
      </c>
      <c r="F2713" t="s">
        <v>129</v>
      </c>
      <c r="G2713" t="s">
        <v>700</v>
      </c>
      <c r="H2713" t="s">
        <v>79</v>
      </c>
      <c r="I2713" t="s">
        <v>3080</v>
      </c>
      <c r="J2713" t="s">
        <v>560</v>
      </c>
      <c r="K2713" t="s">
        <v>7203</v>
      </c>
      <c r="L2713" t="s">
        <v>7204</v>
      </c>
      <c r="M2713" t="s">
        <v>1274</v>
      </c>
      <c r="N2713" t="s">
        <v>94</v>
      </c>
      <c r="O2713">
        <v>5077</v>
      </c>
      <c r="P2713">
        <v>7257</v>
      </c>
      <c r="Q2713" t="s">
        <v>59</v>
      </c>
      <c r="R2713">
        <v>508</v>
      </c>
      <c r="S2713" s="2">
        <v>44707</v>
      </c>
      <c r="T2713" s="2">
        <v>44724</v>
      </c>
      <c r="U2713">
        <v>9026</v>
      </c>
      <c r="V2713" t="s">
        <v>43</v>
      </c>
      <c r="W2713">
        <v>476</v>
      </c>
      <c r="X2713" t="s">
        <v>60</v>
      </c>
      <c r="Y2713" t="s">
        <v>72</v>
      </c>
      <c r="Z2713">
        <v>0</v>
      </c>
      <c r="AA2713">
        <v>951</v>
      </c>
      <c r="AB2713">
        <v>5198</v>
      </c>
      <c r="AC2713" t="s">
        <v>107</v>
      </c>
    </row>
    <row r="2714" spans="1:29" x14ac:dyDescent="0.3">
      <c r="A2714" s="1" t="s">
        <v>29</v>
      </c>
      <c r="B2714" t="s">
        <v>327</v>
      </c>
      <c r="C2714" t="s">
        <v>2058</v>
      </c>
      <c r="D2714" t="s">
        <v>352</v>
      </c>
      <c r="E2714">
        <v>1</v>
      </c>
      <c r="F2714" t="s">
        <v>271</v>
      </c>
      <c r="G2714" t="s">
        <v>689</v>
      </c>
      <c r="H2714" t="s">
        <v>35</v>
      </c>
      <c r="I2714" t="s">
        <v>238</v>
      </c>
      <c r="J2714" t="s">
        <v>413</v>
      </c>
      <c r="K2714" t="s">
        <v>7205</v>
      </c>
      <c r="L2714" t="s">
        <v>7206</v>
      </c>
      <c r="M2714" t="s">
        <v>1159</v>
      </c>
      <c r="N2714" t="s">
        <v>40</v>
      </c>
      <c r="O2714">
        <v>3883</v>
      </c>
      <c r="P2714">
        <v>6053</v>
      </c>
      <c r="Q2714" t="s">
        <v>41</v>
      </c>
      <c r="R2714">
        <v>336</v>
      </c>
      <c r="S2714" s="2">
        <v>45342</v>
      </c>
      <c r="T2714" t="s">
        <v>42</v>
      </c>
      <c r="U2714">
        <v>0</v>
      </c>
      <c r="V2714" t="s">
        <v>71</v>
      </c>
      <c r="W2714">
        <v>474</v>
      </c>
      <c r="X2714" t="s">
        <v>44</v>
      </c>
      <c r="Y2714" t="s">
        <v>61</v>
      </c>
      <c r="Z2714">
        <v>0</v>
      </c>
      <c r="AA2714">
        <v>527</v>
      </c>
      <c r="AB2714">
        <v>4367</v>
      </c>
      <c r="AC2714" t="s">
        <v>107</v>
      </c>
    </row>
    <row r="2715" spans="1:29" x14ac:dyDescent="0.3">
      <c r="A2715" s="1" t="s">
        <v>47</v>
      </c>
      <c r="B2715" t="s">
        <v>161</v>
      </c>
      <c r="C2715" t="s">
        <v>317</v>
      </c>
      <c r="D2715" t="s">
        <v>201</v>
      </c>
      <c r="E2715">
        <v>9</v>
      </c>
      <c r="F2715" t="s">
        <v>77</v>
      </c>
      <c r="G2715" t="s">
        <v>78</v>
      </c>
      <c r="H2715" t="s">
        <v>35</v>
      </c>
      <c r="I2715" t="s">
        <v>305</v>
      </c>
      <c r="J2715" t="s">
        <v>637</v>
      </c>
      <c r="K2715" t="s">
        <v>7207</v>
      </c>
      <c r="L2715" t="s">
        <v>7208</v>
      </c>
      <c r="M2715" t="s">
        <v>167</v>
      </c>
      <c r="N2715" t="s">
        <v>94</v>
      </c>
      <c r="O2715">
        <v>29928</v>
      </c>
      <c r="P2715">
        <v>33851</v>
      </c>
      <c r="Q2715" t="s">
        <v>41</v>
      </c>
      <c r="R2715">
        <v>20</v>
      </c>
      <c r="S2715" s="2">
        <v>44283</v>
      </c>
      <c r="T2715" t="s">
        <v>42</v>
      </c>
      <c r="U2715">
        <v>0</v>
      </c>
      <c r="V2715" t="s">
        <v>85</v>
      </c>
      <c r="W2715">
        <v>405</v>
      </c>
      <c r="X2715" t="s">
        <v>44</v>
      </c>
      <c r="Y2715" t="s">
        <v>61</v>
      </c>
      <c r="Z2715">
        <v>0</v>
      </c>
      <c r="AA2715">
        <v>118</v>
      </c>
      <c r="AB2715">
        <v>31413</v>
      </c>
      <c r="AC2715" t="s">
        <v>46</v>
      </c>
    </row>
    <row r="2716" spans="1:29" x14ac:dyDescent="0.3">
      <c r="A2716" s="1" t="s">
        <v>47</v>
      </c>
      <c r="B2716" t="s">
        <v>161</v>
      </c>
      <c r="C2716" t="s">
        <v>2627</v>
      </c>
      <c r="D2716" t="s">
        <v>32</v>
      </c>
      <c r="E2716">
        <v>2</v>
      </c>
      <c r="F2716" t="s">
        <v>221</v>
      </c>
      <c r="G2716" t="s">
        <v>335</v>
      </c>
      <c r="H2716" t="s">
        <v>35</v>
      </c>
      <c r="I2716" t="s">
        <v>894</v>
      </c>
      <c r="J2716" t="s">
        <v>1769</v>
      </c>
      <c r="K2716" t="s">
        <v>7209</v>
      </c>
      <c r="L2716" t="s">
        <v>7210</v>
      </c>
      <c r="M2716" t="s">
        <v>1578</v>
      </c>
      <c r="N2716" t="s">
        <v>40</v>
      </c>
      <c r="O2716">
        <v>22366</v>
      </c>
      <c r="P2716">
        <v>26103</v>
      </c>
      <c r="Q2716" t="s">
        <v>95</v>
      </c>
      <c r="R2716">
        <v>841</v>
      </c>
      <c r="S2716" s="2">
        <v>44884</v>
      </c>
      <c r="T2716" t="s">
        <v>42</v>
      </c>
      <c r="U2716">
        <v>0</v>
      </c>
      <c r="V2716" t="s">
        <v>85</v>
      </c>
      <c r="W2716">
        <v>445</v>
      </c>
      <c r="X2716" t="s">
        <v>44</v>
      </c>
      <c r="Y2716" t="s">
        <v>45</v>
      </c>
      <c r="Z2716">
        <v>0</v>
      </c>
      <c r="AA2716">
        <v>922</v>
      </c>
      <c r="AB2716">
        <v>24784</v>
      </c>
      <c r="AC2716" t="s">
        <v>73</v>
      </c>
    </row>
    <row r="2717" spans="1:29" x14ac:dyDescent="0.3">
      <c r="A2717" s="1" t="s">
        <v>47</v>
      </c>
      <c r="B2717" t="s">
        <v>234</v>
      </c>
      <c r="C2717" t="s">
        <v>2618</v>
      </c>
      <c r="D2717" t="s">
        <v>236</v>
      </c>
      <c r="E2717">
        <v>6</v>
      </c>
      <c r="F2717" t="s">
        <v>129</v>
      </c>
      <c r="G2717" t="s">
        <v>163</v>
      </c>
      <c r="H2717" t="s">
        <v>79</v>
      </c>
      <c r="I2717" t="s">
        <v>36</v>
      </c>
      <c r="J2717" t="s">
        <v>7211</v>
      </c>
      <c r="K2717" t="s">
        <v>7212</v>
      </c>
      <c r="L2717" t="s">
        <v>7213</v>
      </c>
      <c r="M2717" t="s">
        <v>242</v>
      </c>
      <c r="N2717" t="s">
        <v>40</v>
      </c>
      <c r="O2717">
        <v>7289</v>
      </c>
      <c r="P2717">
        <v>9971</v>
      </c>
      <c r="Q2717" t="s">
        <v>95</v>
      </c>
      <c r="R2717">
        <v>582</v>
      </c>
      <c r="S2717" s="2">
        <v>44274</v>
      </c>
      <c r="T2717" t="s">
        <v>42</v>
      </c>
      <c r="U2717">
        <v>0</v>
      </c>
      <c r="V2717" t="s">
        <v>85</v>
      </c>
      <c r="W2717">
        <v>440</v>
      </c>
      <c r="X2717" t="s">
        <v>44</v>
      </c>
      <c r="Y2717" t="s">
        <v>45</v>
      </c>
      <c r="Z2717">
        <v>0</v>
      </c>
      <c r="AA2717">
        <v>737</v>
      </c>
      <c r="AB2717">
        <v>8626</v>
      </c>
      <c r="AC2717" t="s">
        <v>73</v>
      </c>
    </row>
    <row r="2718" spans="1:29" x14ac:dyDescent="0.3">
      <c r="A2718" s="1" t="s">
        <v>29</v>
      </c>
      <c r="B2718" t="s">
        <v>62</v>
      </c>
      <c r="C2718" t="s">
        <v>1165</v>
      </c>
      <c r="D2718" t="s">
        <v>352</v>
      </c>
      <c r="E2718">
        <v>8</v>
      </c>
      <c r="F2718" t="s">
        <v>186</v>
      </c>
      <c r="G2718" t="s">
        <v>620</v>
      </c>
      <c r="H2718" t="s">
        <v>35</v>
      </c>
      <c r="I2718" t="s">
        <v>2776</v>
      </c>
      <c r="J2718" t="s">
        <v>7214</v>
      </c>
      <c r="K2718" t="s">
        <v>7215</v>
      </c>
      <c r="L2718" t="s">
        <v>7216</v>
      </c>
      <c r="M2718" t="s">
        <v>326</v>
      </c>
      <c r="N2718" t="s">
        <v>40</v>
      </c>
      <c r="O2718">
        <v>24093</v>
      </c>
      <c r="P2718">
        <v>27737</v>
      </c>
      <c r="Q2718" t="s">
        <v>59</v>
      </c>
      <c r="R2718">
        <v>214</v>
      </c>
      <c r="S2718" s="2">
        <v>44648</v>
      </c>
      <c r="T2718" s="2">
        <v>44652</v>
      </c>
      <c r="U2718">
        <v>28198</v>
      </c>
      <c r="V2718" t="s">
        <v>85</v>
      </c>
      <c r="W2718">
        <v>566</v>
      </c>
      <c r="X2718" t="s">
        <v>60</v>
      </c>
      <c r="Y2718" t="s">
        <v>72</v>
      </c>
      <c r="Z2718">
        <v>0</v>
      </c>
      <c r="AA2718">
        <v>423</v>
      </c>
      <c r="AB2718">
        <v>25783</v>
      </c>
      <c r="AC2718" t="s">
        <v>46</v>
      </c>
    </row>
    <row r="2719" spans="1:29" x14ac:dyDescent="0.3">
      <c r="A2719" s="1" t="s">
        <v>47</v>
      </c>
      <c r="B2719" t="s">
        <v>145</v>
      </c>
      <c r="C2719" t="s">
        <v>528</v>
      </c>
      <c r="D2719" t="s">
        <v>169</v>
      </c>
      <c r="E2719">
        <v>1</v>
      </c>
      <c r="F2719" t="s">
        <v>221</v>
      </c>
      <c r="G2719" t="s">
        <v>858</v>
      </c>
      <c r="H2719" t="s">
        <v>35</v>
      </c>
      <c r="I2719" t="s">
        <v>2212</v>
      </c>
      <c r="J2719" t="s">
        <v>7217</v>
      </c>
      <c r="K2719" t="s">
        <v>7218</v>
      </c>
      <c r="L2719" t="s">
        <v>7219</v>
      </c>
      <c r="M2719" t="s">
        <v>2965</v>
      </c>
      <c r="N2719" t="s">
        <v>40</v>
      </c>
      <c r="O2719">
        <v>28211</v>
      </c>
      <c r="P2719">
        <v>30901</v>
      </c>
      <c r="Q2719" t="s">
        <v>95</v>
      </c>
      <c r="R2719">
        <v>182</v>
      </c>
      <c r="S2719" s="2">
        <v>44829</v>
      </c>
      <c r="T2719" t="s">
        <v>42</v>
      </c>
      <c r="U2719">
        <v>0</v>
      </c>
      <c r="V2719" t="s">
        <v>85</v>
      </c>
      <c r="W2719">
        <v>609</v>
      </c>
      <c r="X2719" t="s">
        <v>44</v>
      </c>
      <c r="Y2719" t="s">
        <v>72</v>
      </c>
      <c r="Z2719">
        <v>0</v>
      </c>
      <c r="AA2719">
        <v>849</v>
      </c>
      <c r="AB2719">
        <v>29173</v>
      </c>
      <c r="AC2719" t="s">
        <v>107</v>
      </c>
    </row>
    <row r="2720" spans="1:29" x14ac:dyDescent="0.3">
      <c r="A2720" s="1" t="s">
        <v>29</v>
      </c>
      <c r="B2720" t="s">
        <v>74</v>
      </c>
      <c r="C2720" t="s">
        <v>1644</v>
      </c>
      <c r="D2720" t="s">
        <v>128</v>
      </c>
      <c r="E2720">
        <v>5</v>
      </c>
      <c r="F2720" t="s">
        <v>221</v>
      </c>
      <c r="G2720" t="s">
        <v>335</v>
      </c>
      <c r="H2720" t="s">
        <v>35</v>
      </c>
      <c r="I2720" t="s">
        <v>6042</v>
      </c>
      <c r="J2720" t="s">
        <v>224</v>
      </c>
      <c r="K2720" t="s">
        <v>7220</v>
      </c>
      <c r="L2720" t="s">
        <v>7221</v>
      </c>
      <c r="M2720" t="s">
        <v>969</v>
      </c>
      <c r="N2720" t="s">
        <v>84</v>
      </c>
      <c r="O2720">
        <v>24853</v>
      </c>
      <c r="P2720">
        <v>27583</v>
      </c>
      <c r="Q2720" t="s">
        <v>41</v>
      </c>
      <c r="R2720">
        <v>595</v>
      </c>
      <c r="S2720" s="2">
        <v>44564</v>
      </c>
      <c r="T2720" s="2">
        <v>44574</v>
      </c>
      <c r="U2720">
        <v>0</v>
      </c>
      <c r="V2720" t="s">
        <v>71</v>
      </c>
      <c r="W2720">
        <v>580</v>
      </c>
      <c r="X2720" t="s">
        <v>60</v>
      </c>
      <c r="Y2720" t="s">
        <v>45</v>
      </c>
      <c r="Z2720">
        <v>0</v>
      </c>
      <c r="AA2720">
        <v>528</v>
      </c>
      <c r="AB2720">
        <v>25202</v>
      </c>
      <c r="AC2720" t="s">
        <v>46</v>
      </c>
    </row>
    <row r="2721" spans="1:29" x14ac:dyDescent="0.3">
      <c r="A2721" s="1" t="s">
        <v>29</v>
      </c>
      <c r="B2721" t="s">
        <v>30</v>
      </c>
      <c r="C2721" t="s">
        <v>1769</v>
      </c>
      <c r="D2721" t="s">
        <v>128</v>
      </c>
      <c r="E2721">
        <v>3</v>
      </c>
      <c r="F2721" t="s">
        <v>51</v>
      </c>
      <c r="G2721" t="s">
        <v>1069</v>
      </c>
      <c r="H2721" t="s">
        <v>79</v>
      </c>
      <c r="I2721" t="s">
        <v>1656</v>
      </c>
      <c r="J2721" t="s">
        <v>3514</v>
      </c>
      <c r="K2721">
        <v>6170648845</v>
      </c>
      <c r="L2721" t="s">
        <v>7222</v>
      </c>
      <c r="M2721" t="s">
        <v>269</v>
      </c>
      <c r="N2721" t="s">
        <v>84</v>
      </c>
      <c r="O2721">
        <v>8813</v>
      </c>
      <c r="P2721">
        <v>13648</v>
      </c>
      <c r="Q2721" t="s">
        <v>59</v>
      </c>
      <c r="R2721">
        <v>745</v>
      </c>
      <c r="S2721" s="2">
        <v>44936</v>
      </c>
      <c r="T2721" t="s">
        <v>42</v>
      </c>
      <c r="U2721">
        <v>35655</v>
      </c>
      <c r="V2721" t="s">
        <v>43</v>
      </c>
      <c r="W2721">
        <v>700</v>
      </c>
      <c r="X2721" t="s">
        <v>44</v>
      </c>
      <c r="Y2721" t="s">
        <v>61</v>
      </c>
      <c r="Z2721">
        <v>0</v>
      </c>
      <c r="AA2721">
        <v>342</v>
      </c>
      <c r="AB2721">
        <v>12515</v>
      </c>
      <c r="AC2721" t="s">
        <v>46</v>
      </c>
    </row>
    <row r="2722" spans="1:29" x14ac:dyDescent="0.3">
      <c r="A2722" s="1" t="s">
        <v>29</v>
      </c>
      <c r="B2722" t="s">
        <v>327</v>
      </c>
      <c r="C2722" t="s">
        <v>2681</v>
      </c>
      <c r="D2722" t="s">
        <v>138</v>
      </c>
      <c r="E2722">
        <v>3</v>
      </c>
      <c r="F2722" t="s">
        <v>120</v>
      </c>
      <c r="G2722" t="s">
        <v>543</v>
      </c>
      <c r="H2722" t="s">
        <v>35</v>
      </c>
      <c r="I2722" t="s">
        <v>2994</v>
      </c>
      <c r="J2722" t="s">
        <v>1674</v>
      </c>
      <c r="K2722" t="s">
        <v>7223</v>
      </c>
      <c r="L2722" t="s">
        <v>7224</v>
      </c>
      <c r="M2722" t="s">
        <v>999</v>
      </c>
      <c r="N2722" t="s">
        <v>94</v>
      </c>
      <c r="O2722">
        <v>21391</v>
      </c>
      <c r="P2722">
        <v>23670</v>
      </c>
      <c r="Q2722" t="s">
        <v>41</v>
      </c>
      <c r="R2722">
        <v>623</v>
      </c>
      <c r="S2722" s="2">
        <v>44789</v>
      </c>
      <c r="T2722" t="s">
        <v>42</v>
      </c>
      <c r="U2722">
        <v>0</v>
      </c>
      <c r="V2722" t="s">
        <v>43</v>
      </c>
      <c r="W2722">
        <v>540</v>
      </c>
      <c r="X2722" t="s">
        <v>44</v>
      </c>
      <c r="Y2722" t="s">
        <v>61</v>
      </c>
      <c r="Z2722">
        <v>0</v>
      </c>
      <c r="AA2722">
        <v>487</v>
      </c>
      <c r="AB2722">
        <v>23381</v>
      </c>
      <c r="AC2722" t="s">
        <v>73</v>
      </c>
    </row>
    <row r="2723" spans="1:29" x14ac:dyDescent="0.3">
      <c r="A2723" s="1" t="s">
        <v>47</v>
      </c>
      <c r="B2723" t="s">
        <v>153</v>
      </c>
      <c r="C2723" t="s">
        <v>405</v>
      </c>
      <c r="D2723" t="s">
        <v>236</v>
      </c>
      <c r="E2723">
        <v>1</v>
      </c>
      <c r="F2723" t="s">
        <v>271</v>
      </c>
      <c r="G2723" t="s">
        <v>340</v>
      </c>
      <c r="H2723" t="s">
        <v>35</v>
      </c>
      <c r="I2723" t="s">
        <v>299</v>
      </c>
      <c r="J2723" t="s">
        <v>1937</v>
      </c>
      <c r="K2723" t="s">
        <v>7225</v>
      </c>
      <c r="L2723" t="s">
        <v>7226</v>
      </c>
      <c r="M2723" t="s">
        <v>860</v>
      </c>
      <c r="N2723" t="s">
        <v>84</v>
      </c>
      <c r="O2723">
        <v>9201</v>
      </c>
      <c r="P2723">
        <v>11789</v>
      </c>
      <c r="Q2723" t="s">
        <v>59</v>
      </c>
      <c r="R2723">
        <v>441</v>
      </c>
      <c r="S2723" s="2">
        <v>44842</v>
      </c>
      <c r="T2723" s="2">
        <v>44855</v>
      </c>
      <c r="U2723">
        <v>26492</v>
      </c>
      <c r="V2723" t="s">
        <v>71</v>
      </c>
      <c r="W2723">
        <v>426</v>
      </c>
      <c r="X2723" t="s">
        <v>60</v>
      </c>
      <c r="Y2723" t="s">
        <v>72</v>
      </c>
      <c r="Z2723">
        <v>0</v>
      </c>
      <c r="AA2723">
        <v>739</v>
      </c>
      <c r="AB2723">
        <v>11390</v>
      </c>
      <c r="AC2723" t="s">
        <v>73</v>
      </c>
    </row>
    <row r="2724" spans="1:29" x14ac:dyDescent="0.3">
      <c r="A2724" s="1" t="s">
        <v>29</v>
      </c>
      <c r="B2724" t="s">
        <v>62</v>
      </c>
      <c r="C2724" t="s">
        <v>2469</v>
      </c>
      <c r="D2724" t="s">
        <v>50</v>
      </c>
      <c r="E2724">
        <v>4</v>
      </c>
      <c r="F2724" t="s">
        <v>77</v>
      </c>
      <c r="G2724" t="s">
        <v>980</v>
      </c>
      <c r="H2724" t="s">
        <v>79</v>
      </c>
      <c r="I2724" t="s">
        <v>36</v>
      </c>
      <c r="J2724" t="s">
        <v>293</v>
      </c>
      <c r="K2724" t="s">
        <v>7227</v>
      </c>
      <c r="L2724" t="s">
        <v>7228</v>
      </c>
      <c r="M2724" t="s">
        <v>135</v>
      </c>
      <c r="N2724" t="s">
        <v>58</v>
      </c>
      <c r="O2724">
        <v>29804</v>
      </c>
      <c r="P2724">
        <v>33077</v>
      </c>
      <c r="Q2724" t="s">
        <v>95</v>
      </c>
      <c r="R2724">
        <v>466</v>
      </c>
      <c r="S2724" s="2">
        <v>44650</v>
      </c>
      <c r="T2724" t="s">
        <v>42</v>
      </c>
      <c r="U2724">
        <v>0</v>
      </c>
      <c r="V2724" t="s">
        <v>85</v>
      </c>
      <c r="W2724">
        <v>795</v>
      </c>
      <c r="X2724" t="s">
        <v>44</v>
      </c>
      <c r="Y2724" t="s">
        <v>61</v>
      </c>
      <c r="Z2724">
        <v>4780</v>
      </c>
      <c r="AA2724">
        <v>55</v>
      </c>
      <c r="AB2724">
        <v>32424</v>
      </c>
      <c r="AC2724" t="s">
        <v>107</v>
      </c>
    </row>
    <row r="2725" spans="1:29" x14ac:dyDescent="0.3">
      <c r="A2725" s="1" t="s">
        <v>29</v>
      </c>
      <c r="B2725" t="s">
        <v>393</v>
      </c>
      <c r="C2725" t="s">
        <v>609</v>
      </c>
      <c r="D2725" t="s">
        <v>98</v>
      </c>
      <c r="E2725">
        <v>3</v>
      </c>
      <c r="F2725" t="s">
        <v>186</v>
      </c>
      <c r="G2725" t="s">
        <v>1504</v>
      </c>
      <c r="H2725" t="s">
        <v>35</v>
      </c>
      <c r="I2725" t="s">
        <v>4595</v>
      </c>
      <c r="J2725" t="s">
        <v>1898</v>
      </c>
      <c r="K2725" t="s">
        <v>7229</v>
      </c>
      <c r="L2725" t="s">
        <v>7230</v>
      </c>
      <c r="M2725" t="s">
        <v>876</v>
      </c>
      <c r="N2725" t="s">
        <v>40</v>
      </c>
      <c r="O2725">
        <v>17821</v>
      </c>
      <c r="P2725">
        <v>20579</v>
      </c>
      <c r="Q2725" t="s">
        <v>41</v>
      </c>
      <c r="R2725">
        <v>748</v>
      </c>
      <c r="S2725" s="2">
        <v>44620</v>
      </c>
      <c r="T2725" t="s">
        <v>42</v>
      </c>
      <c r="U2725">
        <v>0</v>
      </c>
      <c r="V2725" t="s">
        <v>71</v>
      </c>
      <c r="W2725">
        <v>441</v>
      </c>
      <c r="X2725" t="s">
        <v>44</v>
      </c>
      <c r="Y2725" t="s">
        <v>72</v>
      </c>
      <c r="Z2725">
        <v>0</v>
      </c>
      <c r="AA2725">
        <v>680</v>
      </c>
      <c r="AB2725">
        <v>18401</v>
      </c>
      <c r="AC2725" t="s">
        <v>46</v>
      </c>
    </row>
    <row r="2726" spans="1:29" x14ac:dyDescent="0.3">
      <c r="A2726" s="1" t="s">
        <v>47</v>
      </c>
      <c r="B2726" t="s">
        <v>176</v>
      </c>
      <c r="C2726" t="s">
        <v>334</v>
      </c>
      <c r="D2726" t="s">
        <v>128</v>
      </c>
      <c r="E2726">
        <v>1</v>
      </c>
      <c r="F2726" t="s">
        <v>33</v>
      </c>
      <c r="G2726" t="s">
        <v>209</v>
      </c>
      <c r="H2726" t="s">
        <v>79</v>
      </c>
      <c r="I2726" t="s">
        <v>756</v>
      </c>
      <c r="J2726" t="s">
        <v>5761</v>
      </c>
      <c r="K2726" t="s">
        <v>7231</v>
      </c>
      <c r="L2726" t="s">
        <v>7232</v>
      </c>
      <c r="M2726" t="s">
        <v>887</v>
      </c>
      <c r="N2726" t="s">
        <v>40</v>
      </c>
      <c r="O2726">
        <v>20291</v>
      </c>
      <c r="P2726">
        <v>24662</v>
      </c>
      <c r="Q2726" t="s">
        <v>59</v>
      </c>
      <c r="R2726">
        <v>566</v>
      </c>
      <c r="S2726" s="2">
        <v>44857</v>
      </c>
      <c r="T2726" s="2">
        <v>44877</v>
      </c>
      <c r="U2726">
        <v>47886</v>
      </c>
      <c r="V2726" t="s">
        <v>43</v>
      </c>
      <c r="W2726">
        <v>656</v>
      </c>
      <c r="X2726" t="s">
        <v>60</v>
      </c>
      <c r="Y2726" t="s">
        <v>61</v>
      </c>
      <c r="Z2726">
        <v>0</v>
      </c>
      <c r="AA2726">
        <v>778</v>
      </c>
      <c r="AB2726">
        <v>21280</v>
      </c>
      <c r="AC2726" t="s">
        <v>46</v>
      </c>
    </row>
    <row r="2727" spans="1:29" x14ac:dyDescent="0.3">
      <c r="A2727" s="1" t="s">
        <v>47</v>
      </c>
      <c r="B2727" t="s">
        <v>176</v>
      </c>
      <c r="C2727" t="s">
        <v>2306</v>
      </c>
      <c r="D2727" t="s">
        <v>387</v>
      </c>
      <c r="E2727">
        <v>3</v>
      </c>
      <c r="F2727" t="s">
        <v>129</v>
      </c>
      <c r="G2727" t="s">
        <v>700</v>
      </c>
      <c r="H2727" t="s">
        <v>79</v>
      </c>
      <c r="I2727" t="s">
        <v>7233</v>
      </c>
      <c r="J2727" t="s">
        <v>1825</v>
      </c>
      <c r="K2727" t="s">
        <v>7234</v>
      </c>
      <c r="L2727" t="s">
        <v>7235</v>
      </c>
      <c r="M2727" t="s">
        <v>426</v>
      </c>
      <c r="N2727" t="s">
        <v>94</v>
      </c>
      <c r="O2727">
        <v>10162</v>
      </c>
      <c r="P2727">
        <v>13940</v>
      </c>
      <c r="Q2727" t="s">
        <v>41</v>
      </c>
      <c r="R2727">
        <v>350</v>
      </c>
      <c r="S2727" s="2">
        <v>45182</v>
      </c>
      <c r="T2727" s="2">
        <v>45205</v>
      </c>
      <c r="U2727">
        <v>0</v>
      </c>
      <c r="V2727" t="s">
        <v>106</v>
      </c>
      <c r="W2727">
        <v>772</v>
      </c>
      <c r="X2727" t="s">
        <v>60</v>
      </c>
      <c r="Y2727" t="s">
        <v>72</v>
      </c>
      <c r="Z2727">
        <v>0</v>
      </c>
      <c r="AA2727">
        <v>21</v>
      </c>
      <c r="AB2727">
        <v>10509</v>
      </c>
      <c r="AC2727" t="s">
        <v>46</v>
      </c>
    </row>
    <row r="2728" spans="1:29" x14ac:dyDescent="0.3">
      <c r="A2728" s="1" t="s">
        <v>29</v>
      </c>
      <c r="B2728" t="s">
        <v>327</v>
      </c>
      <c r="C2728" t="s">
        <v>1216</v>
      </c>
      <c r="D2728" t="s">
        <v>178</v>
      </c>
      <c r="E2728">
        <v>6</v>
      </c>
      <c r="F2728" t="s">
        <v>64</v>
      </c>
      <c r="G2728" t="s">
        <v>388</v>
      </c>
      <c r="H2728" t="s">
        <v>79</v>
      </c>
      <c r="I2728" t="s">
        <v>1181</v>
      </c>
      <c r="J2728" t="s">
        <v>5623</v>
      </c>
      <c r="K2728" t="s">
        <v>7236</v>
      </c>
      <c r="L2728" t="s">
        <v>7237</v>
      </c>
      <c r="M2728" t="s">
        <v>1019</v>
      </c>
      <c r="N2728" t="s">
        <v>58</v>
      </c>
      <c r="O2728">
        <v>18810</v>
      </c>
      <c r="P2728">
        <v>23014</v>
      </c>
      <c r="Q2728" t="s">
        <v>95</v>
      </c>
      <c r="R2728">
        <v>800</v>
      </c>
      <c r="S2728" s="2">
        <v>44744</v>
      </c>
      <c r="T2728" t="s">
        <v>42</v>
      </c>
      <c r="U2728">
        <v>0</v>
      </c>
      <c r="V2728" t="s">
        <v>106</v>
      </c>
      <c r="W2728">
        <v>690</v>
      </c>
      <c r="X2728" t="s">
        <v>44</v>
      </c>
      <c r="Y2728" t="s">
        <v>45</v>
      </c>
      <c r="Z2728">
        <v>3950</v>
      </c>
      <c r="AA2728">
        <v>736</v>
      </c>
      <c r="AB2728">
        <v>22049</v>
      </c>
      <c r="AC2728" t="s">
        <v>107</v>
      </c>
    </row>
    <row r="2729" spans="1:29" x14ac:dyDescent="0.3">
      <c r="A2729" s="1" t="s">
        <v>29</v>
      </c>
      <c r="B2729" t="s">
        <v>96</v>
      </c>
      <c r="C2729" t="s">
        <v>97</v>
      </c>
      <c r="D2729" t="s">
        <v>178</v>
      </c>
      <c r="E2729">
        <v>7</v>
      </c>
      <c r="F2729" t="s">
        <v>64</v>
      </c>
      <c r="G2729" t="s">
        <v>88</v>
      </c>
      <c r="H2729" t="s">
        <v>35</v>
      </c>
      <c r="I2729" t="s">
        <v>1092</v>
      </c>
      <c r="J2729" t="s">
        <v>1450</v>
      </c>
      <c r="K2729" t="s">
        <v>7238</v>
      </c>
      <c r="L2729" t="s">
        <v>7239</v>
      </c>
      <c r="M2729" t="s">
        <v>105</v>
      </c>
      <c r="N2729" t="s">
        <v>58</v>
      </c>
      <c r="O2729">
        <v>5944</v>
      </c>
      <c r="P2729">
        <v>9548</v>
      </c>
      <c r="Q2729" t="s">
        <v>59</v>
      </c>
      <c r="R2729">
        <v>345</v>
      </c>
      <c r="S2729" s="2">
        <v>44363</v>
      </c>
      <c r="T2729" s="2">
        <v>44383</v>
      </c>
      <c r="U2729">
        <v>41115</v>
      </c>
      <c r="V2729" t="s">
        <v>43</v>
      </c>
      <c r="W2729">
        <v>551</v>
      </c>
      <c r="X2729" t="s">
        <v>60</v>
      </c>
      <c r="Y2729" t="s">
        <v>72</v>
      </c>
      <c r="Z2729">
        <v>2781</v>
      </c>
      <c r="AA2729">
        <v>632</v>
      </c>
      <c r="AB2729">
        <v>8506</v>
      </c>
      <c r="AC2729" t="s">
        <v>73</v>
      </c>
    </row>
    <row r="2730" spans="1:29" x14ac:dyDescent="0.3">
      <c r="A2730" s="1" t="s">
        <v>29</v>
      </c>
      <c r="B2730" t="s">
        <v>62</v>
      </c>
      <c r="C2730" t="s">
        <v>370</v>
      </c>
      <c r="D2730" t="s">
        <v>236</v>
      </c>
      <c r="E2730">
        <v>1</v>
      </c>
      <c r="F2730" t="s">
        <v>186</v>
      </c>
      <c r="G2730" t="s">
        <v>187</v>
      </c>
      <c r="H2730" t="s">
        <v>35</v>
      </c>
      <c r="I2730" t="s">
        <v>7240</v>
      </c>
      <c r="J2730" t="s">
        <v>5240</v>
      </c>
      <c r="K2730" t="s">
        <v>7241</v>
      </c>
      <c r="L2730" t="s">
        <v>7242</v>
      </c>
      <c r="M2730" t="s">
        <v>505</v>
      </c>
      <c r="N2730" t="s">
        <v>58</v>
      </c>
      <c r="O2730">
        <v>13797</v>
      </c>
      <c r="P2730">
        <v>15825</v>
      </c>
      <c r="Q2730" t="s">
        <v>59</v>
      </c>
      <c r="R2730">
        <v>98</v>
      </c>
      <c r="S2730" s="2">
        <v>44875</v>
      </c>
      <c r="T2730" s="2">
        <v>44901</v>
      </c>
      <c r="U2730">
        <v>8868</v>
      </c>
      <c r="V2730" t="s">
        <v>71</v>
      </c>
      <c r="W2730">
        <v>404</v>
      </c>
      <c r="X2730" t="s">
        <v>60</v>
      </c>
      <c r="Y2730" t="s">
        <v>61</v>
      </c>
      <c r="Z2730">
        <v>1409</v>
      </c>
      <c r="AA2730">
        <v>124</v>
      </c>
      <c r="AB2730">
        <v>14950</v>
      </c>
      <c r="AC2730" t="s">
        <v>107</v>
      </c>
    </row>
    <row r="2731" spans="1:29" x14ac:dyDescent="0.3">
      <c r="A2731" s="1" t="s">
        <v>29</v>
      </c>
      <c r="B2731" t="s">
        <v>86</v>
      </c>
      <c r="C2731" t="s">
        <v>87</v>
      </c>
      <c r="D2731" t="s">
        <v>32</v>
      </c>
      <c r="E2731">
        <v>1</v>
      </c>
      <c r="F2731" t="s">
        <v>221</v>
      </c>
      <c r="G2731" t="s">
        <v>1989</v>
      </c>
      <c r="H2731" t="s">
        <v>35</v>
      </c>
      <c r="I2731" t="s">
        <v>427</v>
      </c>
      <c r="J2731" t="s">
        <v>693</v>
      </c>
      <c r="K2731" t="s">
        <v>7243</v>
      </c>
      <c r="L2731" t="s">
        <v>7244</v>
      </c>
      <c r="M2731" t="s">
        <v>1366</v>
      </c>
      <c r="N2731" t="s">
        <v>40</v>
      </c>
      <c r="O2731">
        <v>9982</v>
      </c>
      <c r="P2731">
        <v>14130</v>
      </c>
      <c r="Q2731" t="s">
        <v>95</v>
      </c>
      <c r="R2731">
        <v>316</v>
      </c>
      <c r="S2731" s="2">
        <v>44821</v>
      </c>
      <c r="T2731" t="s">
        <v>42</v>
      </c>
      <c r="U2731">
        <v>0</v>
      </c>
      <c r="V2731" t="s">
        <v>106</v>
      </c>
      <c r="W2731">
        <v>568</v>
      </c>
      <c r="X2731" t="s">
        <v>44</v>
      </c>
      <c r="Y2731" t="s">
        <v>72</v>
      </c>
      <c r="Z2731">
        <v>0</v>
      </c>
      <c r="AA2731">
        <v>466</v>
      </c>
      <c r="AB2731">
        <v>13885</v>
      </c>
      <c r="AC2731" t="s">
        <v>73</v>
      </c>
    </row>
    <row r="2732" spans="1:29" x14ac:dyDescent="0.3">
      <c r="A2732" s="1" t="s">
        <v>47</v>
      </c>
      <c r="B2732" t="s">
        <v>117</v>
      </c>
      <c r="C2732" t="s">
        <v>243</v>
      </c>
      <c r="D2732" t="s">
        <v>352</v>
      </c>
      <c r="E2732">
        <v>9</v>
      </c>
      <c r="F2732" t="s">
        <v>99</v>
      </c>
      <c r="G2732" t="s">
        <v>558</v>
      </c>
      <c r="H2732" t="s">
        <v>35</v>
      </c>
      <c r="I2732" t="s">
        <v>156</v>
      </c>
      <c r="J2732" t="s">
        <v>6550</v>
      </c>
      <c r="K2732" t="s">
        <v>7245</v>
      </c>
      <c r="L2732" t="s">
        <v>7246</v>
      </c>
      <c r="M2732" t="s">
        <v>868</v>
      </c>
      <c r="N2732" t="s">
        <v>94</v>
      </c>
      <c r="O2732">
        <v>13294</v>
      </c>
      <c r="P2732">
        <v>16793</v>
      </c>
      <c r="Q2732" t="s">
        <v>95</v>
      </c>
      <c r="R2732">
        <v>465</v>
      </c>
      <c r="S2732" s="2">
        <v>45044</v>
      </c>
      <c r="T2732" s="2">
        <v>45066</v>
      </c>
      <c r="U2732">
        <v>0</v>
      </c>
      <c r="V2732" t="s">
        <v>106</v>
      </c>
      <c r="W2732">
        <v>760</v>
      </c>
      <c r="X2732" t="s">
        <v>60</v>
      </c>
      <c r="Y2732" t="s">
        <v>45</v>
      </c>
      <c r="Z2732">
        <v>0</v>
      </c>
      <c r="AA2732">
        <v>884</v>
      </c>
      <c r="AB2732">
        <v>15520</v>
      </c>
      <c r="AC2732" t="s">
        <v>46</v>
      </c>
    </row>
    <row r="2733" spans="1:29" x14ac:dyDescent="0.3">
      <c r="A2733" s="1" t="s">
        <v>47</v>
      </c>
      <c r="B2733" t="s">
        <v>234</v>
      </c>
      <c r="C2733" t="s">
        <v>304</v>
      </c>
      <c r="D2733" t="s">
        <v>178</v>
      </c>
      <c r="E2733">
        <v>4</v>
      </c>
      <c r="F2733" t="s">
        <v>120</v>
      </c>
      <c r="G2733" t="s">
        <v>468</v>
      </c>
      <c r="H2733" t="s">
        <v>79</v>
      </c>
      <c r="I2733" t="s">
        <v>2684</v>
      </c>
      <c r="J2733" t="s">
        <v>1450</v>
      </c>
      <c r="K2733" s="3" t="s">
        <v>7247</v>
      </c>
      <c r="L2733" t="s">
        <v>7248</v>
      </c>
      <c r="M2733" t="s">
        <v>800</v>
      </c>
      <c r="N2733" t="s">
        <v>94</v>
      </c>
      <c r="O2733">
        <v>11765</v>
      </c>
      <c r="P2733">
        <v>14619</v>
      </c>
      <c r="Q2733" t="s">
        <v>95</v>
      </c>
      <c r="R2733">
        <v>78</v>
      </c>
      <c r="S2733" s="2">
        <v>44622</v>
      </c>
      <c r="T2733" t="s">
        <v>42</v>
      </c>
      <c r="U2733">
        <v>0</v>
      </c>
      <c r="V2733" t="s">
        <v>71</v>
      </c>
      <c r="W2733">
        <v>610</v>
      </c>
      <c r="X2733" t="s">
        <v>44</v>
      </c>
      <c r="Y2733" t="s">
        <v>45</v>
      </c>
      <c r="Z2733">
        <v>0</v>
      </c>
      <c r="AA2733">
        <v>493</v>
      </c>
      <c r="AB2733">
        <v>14414</v>
      </c>
      <c r="AC2733" t="s">
        <v>73</v>
      </c>
    </row>
    <row r="2734" spans="1:29" x14ac:dyDescent="0.3">
      <c r="A2734" s="1" t="s">
        <v>47</v>
      </c>
      <c r="B2734" t="s">
        <v>176</v>
      </c>
      <c r="C2734" t="s">
        <v>2007</v>
      </c>
      <c r="D2734" t="s">
        <v>155</v>
      </c>
      <c r="E2734">
        <v>2</v>
      </c>
      <c r="F2734" t="s">
        <v>51</v>
      </c>
      <c r="G2734" t="s">
        <v>710</v>
      </c>
      <c r="H2734" t="s">
        <v>35</v>
      </c>
      <c r="I2734" t="s">
        <v>1170</v>
      </c>
      <c r="J2734" t="s">
        <v>1789</v>
      </c>
      <c r="K2734" t="s">
        <v>7249</v>
      </c>
      <c r="L2734" t="s">
        <v>7250</v>
      </c>
      <c r="M2734" t="s">
        <v>1665</v>
      </c>
      <c r="N2734" t="s">
        <v>94</v>
      </c>
      <c r="O2734">
        <v>28804</v>
      </c>
      <c r="P2734">
        <v>32425</v>
      </c>
      <c r="Q2734" t="s">
        <v>41</v>
      </c>
      <c r="R2734">
        <v>484</v>
      </c>
      <c r="S2734" s="2">
        <v>44877</v>
      </c>
      <c r="T2734" t="s">
        <v>42</v>
      </c>
      <c r="U2734">
        <v>0</v>
      </c>
      <c r="V2734" t="s">
        <v>71</v>
      </c>
      <c r="W2734">
        <v>847</v>
      </c>
      <c r="X2734" t="s">
        <v>44</v>
      </c>
      <c r="Y2734" t="s">
        <v>45</v>
      </c>
      <c r="Z2734">
        <v>0</v>
      </c>
      <c r="AA2734">
        <v>227</v>
      </c>
      <c r="AB2734">
        <v>29501</v>
      </c>
      <c r="AC2734" t="s">
        <v>46</v>
      </c>
    </row>
    <row r="2735" spans="1:29" x14ac:dyDescent="0.3">
      <c r="A2735" s="1" t="s">
        <v>29</v>
      </c>
      <c r="B2735" t="s">
        <v>327</v>
      </c>
      <c r="C2735" t="s">
        <v>1889</v>
      </c>
      <c r="D2735" t="s">
        <v>201</v>
      </c>
      <c r="E2735">
        <v>5</v>
      </c>
      <c r="F2735" t="s">
        <v>64</v>
      </c>
      <c r="G2735" t="s">
        <v>388</v>
      </c>
      <c r="H2735" t="s">
        <v>35</v>
      </c>
      <c r="I2735" t="s">
        <v>626</v>
      </c>
      <c r="J2735" t="s">
        <v>936</v>
      </c>
      <c r="K2735" t="s">
        <v>7251</v>
      </c>
      <c r="L2735" t="s">
        <v>7252</v>
      </c>
      <c r="M2735" t="s">
        <v>333</v>
      </c>
      <c r="N2735" t="s">
        <v>40</v>
      </c>
      <c r="O2735">
        <v>6186</v>
      </c>
      <c r="P2735">
        <v>10243</v>
      </c>
      <c r="Q2735" t="s">
        <v>95</v>
      </c>
      <c r="R2735">
        <v>660</v>
      </c>
      <c r="S2735" s="2">
        <v>45225</v>
      </c>
      <c r="T2735" t="s">
        <v>42</v>
      </c>
      <c r="U2735">
        <v>0</v>
      </c>
      <c r="V2735" t="s">
        <v>106</v>
      </c>
      <c r="W2735">
        <v>760</v>
      </c>
      <c r="X2735" t="s">
        <v>44</v>
      </c>
      <c r="Y2735" t="s">
        <v>61</v>
      </c>
      <c r="Z2735">
        <v>0</v>
      </c>
      <c r="AA2735">
        <v>779</v>
      </c>
      <c r="AB2735">
        <v>8043</v>
      </c>
      <c r="AC2735" t="s">
        <v>73</v>
      </c>
    </row>
    <row r="2736" spans="1:29" x14ac:dyDescent="0.3">
      <c r="A2736" s="1" t="s">
        <v>47</v>
      </c>
      <c r="B2736" t="s">
        <v>153</v>
      </c>
      <c r="C2736" t="s">
        <v>7253</v>
      </c>
      <c r="D2736" t="s">
        <v>178</v>
      </c>
      <c r="E2736">
        <v>2</v>
      </c>
      <c r="F2736" t="s">
        <v>33</v>
      </c>
      <c r="G2736" t="s">
        <v>34</v>
      </c>
      <c r="H2736" t="s">
        <v>79</v>
      </c>
      <c r="I2736" t="s">
        <v>2547</v>
      </c>
      <c r="J2736" t="s">
        <v>566</v>
      </c>
      <c r="K2736" t="s">
        <v>7254</v>
      </c>
      <c r="L2736" t="s">
        <v>7255</v>
      </c>
      <c r="M2736" t="s">
        <v>540</v>
      </c>
      <c r="N2736" t="s">
        <v>40</v>
      </c>
      <c r="O2736">
        <v>5444</v>
      </c>
      <c r="P2736">
        <v>8971</v>
      </c>
      <c r="Q2736" t="s">
        <v>59</v>
      </c>
      <c r="R2736">
        <v>669</v>
      </c>
      <c r="S2736" s="2">
        <v>44713</v>
      </c>
      <c r="T2736" s="2">
        <v>44729</v>
      </c>
      <c r="U2736">
        <v>28677</v>
      </c>
      <c r="V2736" t="s">
        <v>106</v>
      </c>
      <c r="W2736">
        <v>739</v>
      </c>
      <c r="X2736" t="s">
        <v>60</v>
      </c>
      <c r="Y2736" t="s">
        <v>61</v>
      </c>
      <c r="Z2736">
        <v>0</v>
      </c>
      <c r="AA2736">
        <v>337</v>
      </c>
      <c r="AB2736">
        <v>7062</v>
      </c>
      <c r="AC2736" t="s">
        <v>46</v>
      </c>
    </row>
    <row r="2737" spans="1:29" x14ac:dyDescent="0.3">
      <c r="A2737" s="1" t="s">
        <v>47</v>
      </c>
      <c r="B2737" t="s">
        <v>145</v>
      </c>
      <c r="C2737" t="s">
        <v>688</v>
      </c>
      <c r="D2737" t="s">
        <v>32</v>
      </c>
      <c r="E2737">
        <v>7</v>
      </c>
      <c r="F2737" t="s">
        <v>77</v>
      </c>
      <c r="G2737" t="s">
        <v>501</v>
      </c>
      <c r="H2737" t="s">
        <v>79</v>
      </c>
      <c r="I2737" t="s">
        <v>2233</v>
      </c>
      <c r="J2737" t="s">
        <v>4198</v>
      </c>
      <c r="K2737" t="s">
        <v>7256</v>
      </c>
      <c r="L2737" t="s">
        <v>7257</v>
      </c>
      <c r="M2737" t="s">
        <v>1762</v>
      </c>
      <c r="N2737" t="s">
        <v>84</v>
      </c>
      <c r="O2737">
        <v>23206</v>
      </c>
      <c r="P2737">
        <v>27908</v>
      </c>
      <c r="Q2737" t="s">
        <v>41</v>
      </c>
      <c r="R2737">
        <v>563</v>
      </c>
      <c r="S2737" s="2">
        <v>44287</v>
      </c>
      <c r="T2737" s="2">
        <v>44313</v>
      </c>
      <c r="U2737">
        <v>0</v>
      </c>
      <c r="V2737" t="s">
        <v>106</v>
      </c>
      <c r="W2737">
        <v>594</v>
      </c>
      <c r="X2737" t="s">
        <v>60</v>
      </c>
      <c r="Y2737" t="s">
        <v>45</v>
      </c>
      <c r="Z2737">
        <v>0</v>
      </c>
      <c r="AA2737">
        <v>703</v>
      </c>
      <c r="AB2737">
        <v>24901</v>
      </c>
      <c r="AC2737" t="s">
        <v>107</v>
      </c>
    </row>
    <row r="2738" spans="1:29" x14ac:dyDescent="0.3">
      <c r="A2738" s="1" t="s">
        <v>29</v>
      </c>
      <c r="B2738" t="s">
        <v>327</v>
      </c>
      <c r="C2738" t="s">
        <v>2681</v>
      </c>
      <c r="D2738" t="s">
        <v>257</v>
      </c>
      <c r="E2738">
        <v>6</v>
      </c>
      <c r="F2738" t="s">
        <v>77</v>
      </c>
      <c r="G2738" t="s">
        <v>264</v>
      </c>
      <c r="H2738" t="s">
        <v>79</v>
      </c>
      <c r="I2738" t="s">
        <v>3376</v>
      </c>
      <c r="J2738" t="s">
        <v>7217</v>
      </c>
      <c r="K2738" t="s">
        <v>7258</v>
      </c>
      <c r="L2738" t="s">
        <v>7259</v>
      </c>
      <c r="M2738" t="s">
        <v>2080</v>
      </c>
      <c r="N2738" t="s">
        <v>58</v>
      </c>
      <c r="O2738">
        <v>13900</v>
      </c>
      <c r="P2738">
        <v>17555</v>
      </c>
      <c r="Q2738" t="s">
        <v>59</v>
      </c>
      <c r="R2738">
        <v>813</v>
      </c>
      <c r="S2738" s="2">
        <v>44999</v>
      </c>
      <c r="T2738" s="2">
        <v>45009</v>
      </c>
      <c r="U2738">
        <v>8387</v>
      </c>
      <c r="V2738" t="s">
        <v>85</v>
      </c>
      <c r="W2738">
        <v>541</v>
      </c>
      <c r="X2738" t="s">
        <v>60</v>
      </c>
      <c r="Y2738" t="s">
        <v>61</v>
      </c>
      <c r="Z2738">
        <v>3344</v>
      </c>
      <c r="AA2738">
        <v>842</v>
      </c>
      <c r="AB2738">
        <v>16140</v>
      </c>
      <c r="AC2738" t="s">
        <v>107</v>
      </c>
    </row>
    <row r="2739" spans="1:29" x14ac:dyDescent="0.3">
      <c r="A2739" s="1" t="s">
        <v>29</v>
      </c>
      <c r="B2739" t="s">
        <v>228</v>
      </c>
      <c r="C2739" t="s">
        <v>989</v>
      </c>
      <c r="D2739" t="s">
        <v>138</v>
      </c>
      <c r="E2739">
        <v>9</v>
      </c>
      <c r="F2739" t="s">
        <v>129</v>
      </c>
      <c r="G2739" t="s">
        <v>1528</v>
      </c>
      <c r="H2739" t="s">
        <v>79</v>
      </c>
      <c r="I2739" t="s">
        <v>3953</v>
      </c>
      <c r="J2739" t="s">
        <v>2059</v>
      </c>
      <c r="K2739">
        <v>8291179438</v>
      </c>
      <c r="L2739" t="s">
        <v>7260</v>
      </c>
      <c r="M2739" t="s">
        <v>233</v>
      </c>
      <c r="N2739" t="s">
        <v>40</v>
      </c>
      <c r="O2739">
        <v>3858</v>
      </c>
      <c r="P2739">
        <v>6478</v>
      </c>
      <c r="Q2739" t="s">
        <v>59</v>
      </c>
      <c r="R2739">
        <v>41</v>
      </c>
      <c r="S2739" s="2">
        <v>44827</v>
      </c>
      <c r="T2739" t="s">
        <v>42</v>
      </c>
      <c r="U2739">
        <v>43651</v>
      </c>
      <c r="V2739" t="s">
        <v>85</v>
      </c>
      <c r="W2739">
        <v>517</v>
      </c>
      <c r="X2739" t="s">
        <v>44</v>
      </c>
      <c r="Y2739" t="s">
        <v>45</v>
      </c>
      <c r="Z2739">
        <v>0</v>
      </c>
      <c r="AA2739">
        <v>24</v>
      </c>
      <c r="AB2739">
        <v>6447</v>
      </c>
      <c r="AC2739" t="s">
        <v>73</v>
      </c>
    </row>
    <row r="2740" spans="1:29" x14ac:dyDescent="0.3">
      <c r="A2740" s="1" t="s">
        <v>29</v>
      </c>
      <c r="B2740" t="s">
        <v>86</v>
      </c>
      <c r="C2740" t="s">
        <v>344</v>
      </c>
      <c r="D2740" t="s">
        <v>128</v>
      </c>
      <c r="E2740">
        <v>4</v>
      </c>
      <c r="F2740" t="s">
        <v>120</v>
      </c>
      <c r="G2740" t="s">
        <v>1180</v>
      </c>
      <c r="H2740" t="s">
        <v>79</v>
      </c>
      <c r="I2740" t="s">
        <v>188</v>
      </c>
      <c r="J2740" t="s">
        <v>7261</v>
      </c>
      <c r="K2740" t="s">
        <v>7262</v>
      </c>
      <c r="L2740" t="s">
        <v>7263</v>
      </c>
      <c r="M2740" t="s">
        <v>1366</v>
      </c>
      <c r="N2740" t="s">
        <v>40</v>
      </c>
      <c r="O2740">
        <v>6879</v>
      </c>
      <c r="P2740">
        <v>10069</v>
      </c>
      <c r="Q2740" t="s">
        <v>59</v>
      </c>
      <c r="R2740">
        <v>636</v>
      </c>
      <c r="S2740" s="2">
        <v>44781</v>
      </c>
      <c r="T2740" t="s">
        <v>42</v>
      </c>
      <c r="U2740">
        <v>37047</v>
      </c>
      <c r="V2740" t="s">
        <v>106</v>
      </c>
      <c r="W2740">
        <v>792</v>
      </c>
      <c r="X2740" t="s">
        <v>44</v>
      </c>
      <c r="Y2740" t="s">
        <v>72</v>
      </c>
      <c r="Z2740">
        <v>0</v>
      </c>
      <c r="AA2740">
        <v>320</v>
      </c>
      <c r="AB2740">
        <v>7466</v>
      </c>
      <c r="AC2740" t="s">
        <v>107</v>
      </c>
    </row>
    <row r="2741" spans="1:29" x14ac:dyDescent="0.3">
      <c r="A2741" s="1" t="s">
        <v>29</v>
      </c>
      <c r="B2741" t="s">
        <v>228</v>
      </c>
      <c r="C2741" t="s">
        <v>3751</v>
      </c>
      <c r="D2741" t="s">
        <v>178</v>
      </c>
      <c r="E2741">
        <v>7</v>
      </c>
      <c r="F2741" t="s">
        <v>129</v>
      </c>
      <c r="G2741" t="s">
        <v>1528</v>
      </c>
      <c r="H2741" t="s">
        <v>35</v>
      </c>
      <c r="I2741" t="s">
        <v>1705</v>
      </c>
      <c r="J2741" t="s">
        <v>1814</v>
      </c>
      <c r="K2741" t="s">
        <v>7264</v>
      </c>
      <c r="L2741" t="s">
        <v>7265</v>
      </c>
      <c r="M2741" t="s">
        <v>993</v>
      </c>
      <c r="N2741" t="s">
        <v>40</v>
      </c>
      <c r="O2741">
        <v>4628</v>
      </c>
      <c r="P2741">
        <v>7653</v>
      </c>
      <c r="Q2741" t="s">
        <v>41</v>
      </c>
      <c r="R2741">
        <v>349</v>
      </c>
      <c r="S2741" s="2">
        <v>44786</v>
      </c>
      <c r="T2741" t="s">
        <v>42</v>
      </c>
      <c r="U2741">
        <v>0</v>
      </c>
      <c r="V2741" t="s">
        <v>43</v>
      </c>
      <c r="W2741">
        <v>543</v>
      </c>
      <c r="X2741" t="s">
        <v>44</v>
      </c>
      <c r="Y2741" t="s">
        <v>45</v>
      </c>
      <c r="Z2741">
        <v>0</v>
      </c>
      <c r="AA2741">
        <v>973</v>
      </c>
      <c r="AB2741">
        <v>7646</v>
      </c>
      <c r="AC2741" t="s">
        <v>107</v>
      </c>
    </row>
    <row r="2742" spans="1:29" x14ac:dyDescent="0.3">
      <c r="A2742" s="1" t="s">
        <v>29</v>
      </c>
      <c r="B2742" t="s">
        <v>541</v>
      </c>
      <c r="C2742" t="s">
        <v>542</v>
      </c>
      <c r="D2742" t="s">
        <v>352</v>
      </c>
      <c r="E2742">
        <v>4</v>
      </c>
      <c r="F2742" t="s">
        <v>33</v>
      </c>
      <c r="G2742" t="s">
        <v>848</v>
      </c>
      <c r="H2742" t="s">
        <v>35</v>
      </c>
      <c r="I2742" t="s">
        <v>1730</v>
      </c>
      <c r="J2742" t="s">
        <v>1567</v>
      </c>
      <c r="K2742" t="s">
        <v>7266</v>
      </c>
      <c r="L2742" t="s">
        <v>7267</v>
      </c>
      <c r="M2742" t="s">
        <v>1274</v>
      </c>
      <c r="N2742" t="s">
        <v>58</v>
      </c>
      <c r="O2742">
        <v>5569</v>
      </c>
      <c r="P2742">
        <v>8484</v>
      </c>
      <c r="Q2742" t="s">
        <v>59</v>
      </c>
      <c r="R2742">
        <v>814</v>
      </c>
      <c r="S2742" s="2">
        <v>44723</v>
      </c>
      <c r="T2742" s="2">
        <v>44736</v>
      </c>
      <c r="U2742">
        <v>43797</v>
      </c>
      <c r="V2742" t="s">
        <v>85</v>
      </c>
      <c r="W2742">
        <v>845</v>
      </c>
      <c r="X2742" t="s">
        <v>60</v>
      </c>
      <c r="Y2742" t="s">
        <v>61</v>
      </c>
      <c r="Z2742">
        <v>4358</v>
      </c>
      <c r="AA2742">
        <v>885</v>
      </c>
      <c r="AB2742">
        <v>7329</v>
      </c>
      <c r="AC2742" t="s">
        <v>107</v>
      </c>
    </row>
    <row r="2743" spans="1:29" x14ac:dyDescent="0.3">
      <c r="A2743" s="1" t="s">
        <v>47</v>
      </c>
      <c r="B2743" t="s">
        <v>48</v>
      </c>
      <c r="C2743" t="s">
        <v>4953</v>
      </c>
      <c r="D2743" t="s">
        <v>128</v>
      </c>
      <c r="E2743">
        <v>7</v>
      </c>
      <c r="F2743" t="s">
        <v>33</v>
      </c>
      <c r="G2743" t="s">
        <v>179</v>
      </c>
      <c r="H2743" t="s">
        <v>79</v>
      </c>
      <c r="I2743" t="s">
        <v>990</v>
      </c>
      <c r="J2743" t="s">
        <v>3212</v>
      </c>
      <c r="K2743" t="s">
        <v>7268</v>
      </c>
      <c r="L2743" t="s">
        <v>7269</v>
      </c>
      <c r="M2743" t="s">
        <v>648</v>
      </c>
      <c r="N2743" t="s">
        <v>94</v>
      </c>
      <c r="O2743">
        <v>3674</v>
      </c>
      <c r="P2743">
        <v>8404</v>
      </c>
      <c r="Q2743" t="s">
        <v>95</v>
      </c>
      <c r="R2743">
        <v>292</v>
      </c>
      <c r="S2743" s="2">
        <v>44777</v>
      </c>
      <c r="T2743" s="2">
        <v>44779</v>
      </c>
      <c r="U2743">
        <v>0</v>
      </c>
      <c r="V2743" t="s">
        <v>71</v>
      </c>
      <c r="W2743">
        <v>579</v>
      </c>
      <c r="X2743" t="s">
        <v>60</v>
      </c>
      <c r="Y2743" t="s">
        <v>45</v>
      </c>
      <c r="Z2743">
        <v>0</v>
      </c>
      <c r="AA2743">
        <v>241</v>
      </c>
      <c r="AB2743">
        <v>5809</v>
      </c>
      <c r="AC2743" t="s">
        <v>73</v>
      </c>
    </row>
    <row r="2744" spans="1:29" x14ac:dyDescent="0.3">
      <c r="A2744" s="1" t="s">
        <v>47</v>
      </c>
      <c r="B2744" t="s">
        <v>136</v>
      </c>
      <c r="C2744" t="s">
        <v>200</v>
      </c>
      <c r="D2744" t="s">
        <v>178</v>
      </c>
      <c r="E2744">
        <v>5</v>
      </c>
      <c r="F2744" t="s">
        <v>99</v>
      </c>
      <c r="G2744" t="s">
        <v>579</v>
      </c>
      <c r="H2744" t="s">
        <v>35</v>
      </c>
      <c r="I2744" t="s">
        <v>6719</v>
      </c>
      <c r="J2744" t="s">
        <v>581</v>
      </c>
      <c r="K2744" t="s">
        <v>7270</v>
      </c>
      <c r="L2744" t="s">
        <v>7271</v>
      </c>
      <c r="M2744" t="s">
        <v>1847</v>
      </c>
      <c r="N2744" t="s">
        <v>94</v>
      </c>
      <c r="O2744">
        <v>22699</v>
      </c>
      <c r="P2744">
        <v>25335</v>
      </c>
      <c r="Q2744" t="s">
        <v>59</v>
      </c>
      <c r="R2744">
        <v>331</v>
      </c>
      <c r="S2744" s="2">
        <v>45286</v>
      </c>
      <c r="T2744" s="2">
        <v>45305</v>
      </c>
      <c r="U2744">
        <v>19528</v>
      </c>
      <c r="V2744" t="s">
        <v>85</v>
      </c>
      <c r="W2744">
        <v>596</v>
      </c>
      <c r="X2744" t="s">
        <v>60</v>
      </c>
      <c r="Y2744" t="s">
        <v>45</v>
      </c>
      <c r="Z2744">
        <v>0</v>
      </c>
      <c r="AA2744">
        <v>78</v>
      </c>
      <c r="AB2744">
        <v>22717</v>
      </c>
      <c r="AC2744" t="s">
        <v>46</v>
      </c>
    </row>
    <row r="2745" spans="1:29" x14ac:dyDescent="0.3">
      <c r="A2745" s="1" t="s">
        <v>29</v>
      </c>
      <c r="B2745" t="s">
        <v>228</v>
      </c>
      <c r="C2745" t="s">
        <v>4703</v>
      </c>
      <c r="D2745" t="s">
        <v>128</v>
      </c>
      <c r="E2745">
        <v>1</v>
      </c>
      <c r="F2745" t="s">
        <v>99</v>
      </c>
      <c r="G2745" t="s">
        <v>710</v>
      </c>
      <c r="H2745" t="s">
        <v>79</v>
      </c>
      <c r="I2745" t="s">
        <v>2746</v>
      </c>
      <c r="J2745" t="s">
        <v>3948</v>
      </c>
      <c r="K2745" t="s">
        <v>7272</v>
      </c>
      <c r="L2745" t="s">
        <v>7273</v>
      </c>
      <c r="M2745" t="s">
        <v>479</v>
      </c>
      <c r="N2745" t="s">
        <v>84</v>
      </c>
      <c r="O2745">
        <v>23695</v>
      </c>
      <c r="P2745">
        <v>26640</v>
      </c>
      <c r="Q2745" t="s">
        <v>95</v>
      </c>
      <c r="R2745">
        <v>925</v>
      </c>
      <c r="S2745" s="2">
        <v>44890</v>
      </c>
      <c r="T2745" s="2">
        <v>44901</v>
      </c>
      <c r="U2745">
        <v>0</v>
      </c>
      <c r="V2745" t="s">
        <v>71</v>
      </c>
      <c r="W2745">
        <v>489</v>
      </c>
      <c r="X2745" t="s">
        <v>60</v>
      </c>
      <c r="Y2745" t="s">
        <v>45</v>
      </c>
      <c r="Z2745">
        <v>0</v>
      </c>
      <c r="AA2745">
        <v>466</v>
      </c>
      <c r="AB2745">
        <v>25730</v>
      </c>
      <c r="AC2745" t="s">
        <v>107</v>
      </c>
    </row>
    <row r="2746" spans="1:29" x14ac:dyDescent="0.3">
      <c r="A2746" s="1" t="s">
        <v>47</v>
      </c>
      <c r="B2746" t="s">
        <v>145</v>
      </c>
      <c r="C2746" t="s">
        <v>528</v>
      </c>
      <c r="D2746" t="s">
        <v>119</v>
      </c>
      <c r="E2746">
        <v>3</v>
      </c>
      <c r="F2746" t="s">
        <v>33</v>
      </c>
      <c r="G2746" t="s">
        <v>209</v>
      </c>
      <c r="H2746" t="s">
        <v>35</v>
      </c>
      <c r="I2746" t="s">
        <v>778</v>
      </c>
      <c r="J2746" t="s">
        <v>372</v>
      </c>
      <c r="K2746" t="s">
        <v>7274</v>
      </c>
      <c r="L2746" t="s">
        <v>7275</v>
      </c>
      <c r="M2746" t="s">
        <v>708</v>
      </c>
      <c r="N2746" t="s">
        <v>84</v>
      </c>
      <c r="O2746">
        <v>23242</v>
      </c>
      <c r="P2746">
        <v>25387</v>
      </c>
      <c r="Q2746" t="s">
        <v>95</v>
      </c>
      <c r="R2746">
        <v>251</v>
      </c>
      <c r="S2746" s="2">
        <v>44629</v>
      </c>
      <c r="T2746" s="2">
        <v>44637</v>
      </c>
      <c r="U2746">
        <v>0</v>
      </c>
      <c r="V2746" t="s">
        <v>106</v>
      </c>
      <c r="W2746">
        <v>679</v>
      </c>
      <c r="X2746" t="s">
        <v>60</v>
      </c>
      <c r="Y2746" t="s">
        <v>45</v>
      </c>
      <c r="Z2746">
        <v>0</v>
      </c>
      <c r="AA2746">
        <v>200</v>
      </c>
      <c r="AB2746">
        <v>25303</v>
      </c>
      <c r="AC2746" t="s">
        <v>73</v>
      </c>
    </row>
    <row r="2747" spans="1:29" x14ac:dyDescent="0.3">
      <c r="A2747" s="1" t="s">
        <v>47</v>
      </c>
      <c r="B2747" t="s">
        <v>176</v>
      </c>
      <c r="C2747" t="s">
        <v>208</v>
      </c>
      <c r="D2747" t="s">
        <v>201</v>
      </c>
      <c r="E2747">
        <v>8</v>
      </c>
      <c r="F2747" t="s">
        <v>77</v>
      </c>
      <c r="G2747" t="s">
        <v>501</v>
      </c>
      <c r="H2747" t="s">
        <v>35</v>
      </c>
      <c r="I2747" t="s">
        <v>2864</v>
      </c>
      <c r="J2747" t="s">
        <v>7276</v>
      </c>
      <c r="K2747" t="s">
        <v>7277</v>
      </c>
      <c r="L2747" t="s">
        <v>7278</v>
      </c>
      <c r="M2747" t="s">
        <v>1665</v>
      </c>
      <c r="N2747" t="s">
        <v>58</v>
      </c>
      <c r="O2747">
        <v>12498</v>
      </c>
      <c r="P2747">
        <v>15057</v>
      </c>
      <c r="Q2747" t="s">
        <v>59</v>
      </c>
      <c r="R2747">
        <v>528</v>
      </c>
      <c r="S2747" s="2">
        <v>44948</v>
      </c>
      <c r="T2747" s="2">
        <v>44966</v>
      </c>
      <c r="U2747">
        <v>11272</v>
      </c>
      <c r="V2747" t="s">
        <v>71</v>
      </c>
      <c r="W2747">
        <v>730</v>
      </c>
      <c r="X2747" t="s">
        <v>60</v>
      </c>
      <c r="Y2747" t="s">
        <v>45</v>
      </c>
      <c r="Z2747">
        <v>4479</v>
      </c>
      <c r="AA2747">
        <v>812</v>
      </c>
      <c r="AB2747">
        <v>12987</v>
      </c>
      <c r="AC2747" t="s">
        <v>73</v>
      </c>
    </row>
    <row r="2748" spans="1:29" x14ac:dyDescent="0.3">
      <c r="A2748" s="1" t="s">
        <v>29</v>
      </c>
      <c r="B2748" t="s">
        <v>74</v>
      </c>
      <c r="C2748" t="s">
        <v>1677</v>
      </c>
      <c r="D2748" t="s">
        <v>387</v>
      </c>
      <c r="E2748">
        <v>4</v>
      </c>
      <c r="F2748" t="s">
        <v>221</v>
      </c>
      <c r="G2748" t="s">
        <v>1096</v>
      </c>
      <c r="H2748" t="s">
        <v>79</v>
      </c>
      <c r="I2748" t="s">
        <v>2702</v>
      </c>
      <c r="J2748" t="s">
        <v>3618</v>
      </c>
      <c r="K2748" s="3" t="s">
        <v>7279</v>
      </c>
      <c r="L2748" t="s">
        <v>7280</v>
      </c>
      <c r="M2748" t="s">
        <v>175</v>
      </c>
      <c r="N2748" t="s">
        <v>94</v>
      </c>
      <c r="O2748">
        <v>5371</v>
      </c>
      <c r="P2748">
        <v>9044</v>
      </c>
      <c r="Q2748" t="s">
        <v>59</v>
      </c>
      <c r="R2748">
        <v>574</v>
      </c>
      <c r="S2748" s="2">
        <v>44374</v>
      </c>
      <c r="T2748" t="s">
        <v>42</v>
      </c>
      <c r="U2748">
        <v>19840</v>
      </c>
      <c r="V2748" t="s">
        <v>43</v>
      </c>
      <c r="W2748">
        <v>477</v>
      </c>
      <c r="X2748" t="s">
        <v>44</v>
      </c>
      <c r="Y2748" t="s">
        <v>61</v>
      </c>
      <c r="Z2748">
        <v>0</v>
      </c>
      <c r="AA2748">
        <v>10</v>
      </c>
      <c r="AB2748">
        <v>7903</v>
      </c>
      <c r="AC2748" t="s">
        <v>73</v>
      </c>
    </row>
    <row r="2749" spans="1:29" x14ac:dyDescent="0.3">
      <c r="A2749" s="1" t="s">
        <v>29</v>
      </c>
      <c r="B2749" t="s">
        <v>74</v>
      </c>
      <c r="C2749" t="s">
        <v>1286</v>
      </c>
      <c r="D2749" t="s">
        <v>98</v>
      </c>
      <c r="E2749">
        <v>5</v>
      </c>
      <c r="F2749" t="s">
        <v>120</v>
      </c>
      <c r="G2749" t="s">
        <v>489</v>
      </c>
      <c r="H2749" t="s">
        <v>79</v>
      </c>
      <c r="I2749" t="s">
        <v>849</v>
      </c>
      <c r="J2749" t="s">
        <v>3207</v>
      </c>
      <c r="K2749" t="s">
        <v>7281</v>
      </c>
      <c r="L2749" t="s">
        <v>7282</v>
      </c>
      <c r="M2749" t="s">
        <v>1718</v>
      </c>
      <c r="N2749" t="s">
        <v>94</v>
      </c>
      <c r="O2749">
        <v>29114</v>
      </c>
      <c r="P2749">
        <v>32845</v>
      </c>
      <c r="Q2749" t="s">
        <v>59</v>
      </c>
      <c r="R2749">
        <v>420</v>
      </c>
      <c r="S2749" s="2">
        <v>45118</v>
      </c>
      <c r="T2749" t="s">
        <v>42</v>
      </c>
      <c r="U2749">
        <v>37872</v>
      </c>
      <c r="V2749" t="s">
        <v>43</v>
      </c>
      <c r="W2749">
        <v>445</v>
      </c>
      <c r="X2749" t="s">
        <v>44</v>
      </c>
      <c r="Y2749" t="s">
        <v>45</v>
      </c>
      <c r="Z2749">
        <v>0</v>
      </c>
      <c r="AA2749">
        <v>493</v>
      </c>
      <c r="AB2749">
        <v>29951</v>
      </c>
      <c r="AC2749" t="s">
        <v>73</v>
      </c>
    </row>
    <row r="2750" spans="1:29" x14ac:dyDescent="0.3">
      <c r="A2750" s="1" t="s">
        <v>29</v>
      </c>
      <c r="B2750" t="s">
        <v>393</v>
      </c>
      <c r="C2750" t="s">
        <v>1949</v>
      </c>
      <c r="D2750" t="s">
        <v>110</v>
      </c>
      <c r="E2750">
        <v>10</v>
      </c>
      <c r="F2750" t="s">
        <v>120</v>
      </c>
      <c r="G2750" t="s">
        <v>1180</v>
      </c>
      <c r="H2750" t="s">
        <v>79</v>
      </c>
      <c r="I2750" t="s">
        <v>464</v>
      </c>
      <c r="J2750" t="s">
        <v>1026</v>
      </c>
      <c r="K2750" t="s">
        <v>7283</v>
      </c>
      <c r="L2750" t="s">
        <v>7284</v>
      </c>
      <c r="M2750" t="s">
        <v>603</v>
      </c>
      <c r="N2750" t="s">
        <v>58</v>
      </c>
      <c r="O2750">
        <v>3755</v>
      </c>
      <c r="P2750">
        <v>6145</v>
      </c>
      <c r="Q2750" t="s">
        <v>41</v>
      </c>
      <c r="R2750">
        <v>533</v>
      </c>
      <c r="S2750" s="2">
        <v>45236</v>
      </c>
      <c r="T2750" s="2">
        <v>45240</v>
      </c>
      <c r="U2750">
        <v>0</v>
      </c>
      <c r="V2750" t="s">
        <v>71</v>
      </c>
      <c r="W2750">
        <v>742</v>
      </c>
      <c r="X2750" t="s">
        <v>60</v>
      </c>
      <c r="Y2750" t="s">
        <v>45</v>
      </c>
      <c r="Z2750">
        <v>4602</v>
      </c>
      <c r="AA2750">
        <v>110</v>
      </c>
      <c r="AB2750">
        <v>5312</v>
      </c>
      <c r="AC2750" t="s">
        <v>46</v>
      </c>
    </row>
    <row r="2751" spans="1:29" x14ac:dyDescent="0.3">
      <c r="A2751" s="1" t="s">
        <v>29</v>
      </c>
      <c r="B2751" t="s">
        <v>62</v>
      </c>
      <c r="C2751" t="s">
        <v>2993</v>
      </c>
      <c r="D2751" t="s">
        <v>257</v>
      </c>
      <c r="E2751">
        <v>5</v>
      </c>
      <c r="F2751" t="s">
        <v>77</v>
      </c>
      <c r="G2751" t="s">
        <v>202</v>
      </c>
      <c r="H2751" t="s">
        <v>79</v>
      </c>
      <c r="I2751" t="s">
        <v>3007</v>
      </c>
      <c r="J2751" t="s">
        <v>878</v>
      </c>
      <c r="K2751" t="s">
        <v>7285</v>
      </c>
      <c r="L2751" t="s">
        <v>7286</v>
      </c>
      <c r="M2751" t="s">
        <v>404</v>
      </c>
      <c r="N2751" t="s">
        <v>40</v>
      </c>
      <c r="O2751">
        <v>15230</v>
      </c>
      <c r="P2751">
        <v>18927</v>
      </c>
      <c r="Q2751" t="s">
        <v>59</v>
      </c>
      <c r="R2751">
        <v>247</v>
      </c>
      <c r="S2751" s="2">
        <v>44334</v>
      </c>
      <c r="T2751" t="s">
        <v>42</v>
      </c>
      <c r="U2751">
        <v>11964</v>
      </c>
      <c r="V2751" t="s">
        <v>106</v>
      </c>
      <c r="W2751">
        <v>763</v>
      </c>
      <c r="X2751" t="s">
        <v>44</v>
      </c>
      <c r="Y2751" t="s">
        <v>72</v>
      </c>
      <c r="Z2751">
        <v>0</v>
      </c>
      <c r="AA2751">
        <v>84</v>
      </c>
      <c r="AB2751">
        <v>16235</v>
      </c>
      <c r="AC2751" t="s">
        <v>107</v>
      </c>
    </row>
    <row r="2752" spans="1:29" x14ac:dyDescent="0.3">
      <c r="A2752" s="1" t="s">
        <v>29</v>
      </c>
      <c r="B2752" t="s">
        <v>86</v>
      </c>
      <c r="C2752" t="s">
        <v>354</v>
      </c>
      <c r="D2752" t="s">
        <v>178</v>
      </c>
      <c r="E2752">
        <v>6</v>
      </c>
      <c r="F2752" t="s">
        <v>51</v>
      </c>
      <c r="G2752" t="s">
        <v>52</v>
      </c>
      <c r="H2752" t="s">
        <v>79</v>
      </c>
      <c r="I2752" t="s">
        <v>382</v>
      </c>
      <c r="J2752" t="s">
        <v>476</v>
      </c>
      <c r="K2752" t="s">
        <v>7287</v>
      </c>
      <c r="L2752" t="s">
        <v>7288</v>
      </c>
      <c r="M2752" t="s">
        <v>1366</v>
      </c>
      <c r="N2752" t="s">
        <v>58</v>
      </c>
      <c r="O2752">
        <v>23205</v>
      </c>
      <c r="P2752">
        <v>28039</v>
      </c>
      <c r="Q2752" t="s">
        <v>41</v>
      </c>
      <c r="R2752">
        <v>135</v>
      </c>
      <c r="S2752" s="2">
        <v>44421</v>
      </c>
      <c r="T2752" s="2">
        <v>44437</v>
      </c>
      <c r="U2752">
        <v>0</v>
      </c>
      <c r="V2752" t="s">
        <v>71</v>
      </c>
      <c r="W2752">
        <v>754</v>
      </c>
      <c r="X2752" t="s">
        <v>60</v>
      </c>
      <c r="Y2752" t="s">
        <v>61</v>
      </c>
      <c r="Z2752">
        <v>3018</v>
      </c>
      <c r="AA2752">
        <v>99</v>
      </c>
      <c r="AB2752">
        <v>27212</v>
      </c>
      <c r="AC2752" t="s">
        <v>107</v>
      </c>
    </row>
    <row r="2753" spans="1:29" x14ac:dyDescent="0.3">
      <c r="A2753" s="1" t="s">
        <v>29</v>
      </c>
      <c r="B2753" t="s">
        <v>393</v>
      </c>
      <c r="C2753" t="s">
        <v>1241</v>
      </c>
      <c r="D2753" t="s">
        <v>98</v>
      </c>
      <c r="E2753">
        <v>8</v>
      </c>
      <c r="F2753" t="s">
        <v>129</v>
      </c>
      <c r="G2753" t="s">
        <v>130</v>
      </c>
      <c r="H2753" t="s">
        <v>79</v>
      </c>
      <c r="I2753" t="s">
        <v>7289</v>
      </c>
      <c r="J2753" t="s">
        <v>204</v>
      </c>
      <c r="K2753" t="s">
        <v>7290</v>
      </c>
      <c r="L2753" t="s">
        <v>7291</v>
      </c>
      <c r="M2753" t="s">
        <v>948</v>
      </c>
      <c r="N2753" t="s">
        <v>84</v>
      </c>
      <c r="O2753">
        <v>5881</v>
      </c>
      <c r="P2753">
        <v>10415</v>
      </c>
      <c r="Q2753" t="s">
        <v>95</v>
      </c>
      <c r="R2753">
        <v>992</v>
      </c>
      <c r="S2753" s="2">
        <v>44885</v>
      </c>
      <c r="T2753" s="2">
        <v>44889</v>
      </c>
      <c r="U2753">
        <v>0</v>
      </c>
      <c r="V2753" t="s">
        <v>71</v>
      </c>
      <c r="W2753">
        <v>563</v>
      </c>
      <c r="X2753" t="s">
        <v>60</v>
      </c>
      <c r="Y2753" t="s">
        <v>72</v>
      </c>
      <c r="Z2753">
        <v>0</v>
      </c>
      <c r="AA2753">
        <v>528</v>
      </c>
      <c r="AB2753">
        <v>7140</v>
      </c>
      <c r="AC2753" t="s">
        <v>73</v>
      </c>
    </row>
    <row r="2754" spans="1:29" x14ac:dyDescent="0.3">
      <c r="A2754" s="1" t="s">
        <v>29</v>
      </c>
      <c r="B2754" t="s">
        <v>393</v>
      </c>
      <c r="C2754" t="s">
        <v>1245</v>
      </c>
      <c r="D2754" t="s">
        <v>128</v>
      </c>
      <c r="E2754">
        <v>10</v>
      </c>
      <c r="F2754" t="s">
        <v>129</v>
      </c>
      <c r="G2754" t="s">
        <v>574</v>
      </c>
      <c r="H2754" t="s">
        <v>79</v>
      </c>
      <c r="I2754" t="s">
        <v>1992</v>
      </c>
      <c r="J2754" t="s">
        <v>347</v>
      </c>
      <c r="K2754">
        <v>1433743549</v>
      </c>
      <c r="L2754" t="s">
        <v>7292</v>
      </c>
      <c r="M2754" t="s">
        <v>613</v>
      </c>
      <c r="N2754" t="s">
        <v>84</v>
      </c>
      <c r="O2754">
        <v>24580</v>
      </c>
      <c r="P2754">
        <v>27892</v>
      </c>
      <c r="Q2754" t="s">
        <v>59</v>
      </c>
      <c r="R2754">
        <v>916</v>
      </c>
      <c r="S2754" s="2">
        <v>44279</v>
      </c>
      <c r="T2754" s="2">
        <v>44300</v>
      </c>
      <c r="U2754">
        <v>20232</v>
      </c>
      <c r="V2754" t="s">
        <v>106</v>
      </c>
      <c r="W2754">
        <v>774</v>
      </c>
      <c r="X2754" t="s">
        <v>60</v>
      </c>
      <c r="Y2754" t="s">
        <v>72</v>
      </c>
      <c r="Z2754">
        <v>0</v>
      </c>
      <c r="AA2754">
        <v>484</v>
      </c>
      <c r="AB2754">
        <v>27596</v>
      </c>
      <c r="AC2754" t="s">
        <v>107</v>
      </c>
    </row>
    <row r="2755" spans="1:29" x14ac:dyDescent="0.3">
      <c r="A2755" s="1" t="s">
        <v>47</v>
      </c>
      <c r="B2755" t="s">
        <v>153</v>
      </c>
      <c r="C2755" t="s">
        <v>7293</v>
      </c>
      <c r="D2755" t="s">
        <v>257</v>
      </c>
      <c r="E2755">
        <v>4</v>
      </c>
      <c r="F2755" t="s">
        <v>77</v>
      </c>
      <c r="G2755" t="s">
        <v>147</v>
      </c>
      <c r="H2755" t="s">
        <v>35</v>
      </c>
      <c r="I2755" t="s">
        <v>7294</v>
      </c>
      <c r="J2755" t="s">
        <v>3633</v>
      </c>
      <c r="K2755" t="s">
        <v>7295</v>
      </c>
      <c r="L2755" t="s">
        <v>7296</v>
      </c>
      <c r="M2755" t="s">
        <v>750</v>
      </c>
      <c r="N2755" t="s">
        <v>58</v>
      </c>
      <c r="O2755">
        <v>19160</v>
      </c>
      <c r="P2755">
        <v>21656</v>
      </c>
      <c r="Q2755" t="s">
        <v>41</v>
      </c>
      <c r="R2755">
        <v>551</v>
      </c>
      <c r="S2755" s="2">
        <v>45088</v>
      </c>
      <c r="T2755" s="2">
        <v>45117</v>
      </c>
      <c r="U2755">
        <v>0</v>
      </c>
      <c r="V2755" t="s">
        <v>43</v>
      </c>
      <c r="W2755">
        <v>409</v>
      </c>
      <c r="X2755" t="s">
        <v>60</v>
      </c>
      <c r="Y2755" t="s">
        <v>72</v>
      </c>
      <c r="Z2755">
        <v>4734</v>
      </c>
      <c r="AA2755">
        <v>103</v>
      </c>
      <c r="AB2755">
        <v>19407</v>
      </c>
      <c r="AC2755" t="s">
        <v>107</v>
      </c>
    </row>
    <row r="2756" spans="1:29" x14ac:dyDescent="0.3">
      <c r="A2756" s="1" t="s">
        <v>29</v>
      </c>
      <c r="B2756" t="s">
        <v>541</v>
      </c>
      <c r="C2756" t="s">
        <v>2018</v>
      </c>
      <c r="D2756" t="s">
        <v>50</v>
      </c>
      <c r="E2756">
        <v>7</v>
      </c>
      <c r="F2756" t="s">
        <v>51</v>
      </c>
      <c r="G2756" t="s">
        <v>52</v>
      </c>
      <c r="H2756" t="s">
        <v>79</v>
      </c>
      <c r="I2756" t="s">
        <v>530</v>
      </c>
      <c r="J2756" t="s">
        <v>359</v>
      </c>
      <c r="K2756" t="s">
        <v>7297</v>
      </c>
      <c r="L2756" t="s">
        <v>7298</v>
      </c>
      <c r="M2756" t="s">
        <v>3258</v>
      </c>
      <c r="N2756" t="s">
        <v>58</v>
      </c>
      <c r="O2756">
        <v>27642</v>
      </c>
      <c r="P2756">
        <v>31187</v>
      </c>
      <c r="Q2756" t="s">
        <v>95</v>
      </c>
      <c r="R2756">
        <v>682</v>
      </c>
      <c r="S2756" s="2">
        <v>44294</v>
      </c>
      <c r="T2756" t="s">
        <v>42</v>
      </c>
      <c r="U2756">
        <v>0</v>
      </c>
      <c r="V2756" t="s">
        <v>71</v>
      </c>
      <c r="W2756">
        <v>632</v>
      </c>
      <c r="X2756" t="s">
        <v>44</v>
      </c>
      <c r="Y2756" t="s">
        <v>45</v>
      </c>
      <c r="Z2756">
        <v>2654</v>
      </c>
      <c r="AA2756">
        <v>900</v>
      </c>
      <c r="AB2756">
        <v>27751</v>
      </c>
      <c r="AC2756" t="s">
        <v>46</v>
      </c>
    </row>
    <row r="2757" spans="1:29" x14ac:dyDescent="0.3">
      <c r="A2757" s="1" t="s">
        <v>47</v>
      </c>
      <c r="B2757" t="s">
        <v>48</v>
      </c>
      <c r="C2757" t="s">
        <v>1440</v>
      </c>
      <c r="D2757" t="s">
        <v>138</v>
      </c>
      <c r="E2757">
        <v>10</v>
      </c>
      <c r="F2757" t="s">
        <v>51</v>
      </c>
      <c r="G2757" t="s">
        <v>237</v>
      </c>
      <c r="H2757" t="s">
        <v>79</v>
      </c>
      <c r="I2757" t="s">
        <v>2954</v>
      </c>
      <c r="J2757" t="s">
        <v>566</v>
      </c>
      <c r="K2757" t="s">
        <v>7299</v>
      </c>
      <c r="L2757" t="s">
        <v>7300</v>
      </c>
      <c r="M2757" t="s">
        <v>2261</v>
      </c>
      <c r="N2757" t="s">
        <v>94</v>
      </c>
      <c r="O2757">
        <v>10032</v>
      </c>
      <c r="P2757">
        <v>13917</v>
      </c>
      <c r="Q2757" t="s">
        <v>95</v>
      </c>
      <c r="R2757">
        <v>564</v>
      </c>
      <c r="S2757" s="2">
        <v>45156</v>
      </c>
      <c r="T2757" s="2">
        <v>45186</v>
      </c>
      <c r="U2757">
        <v>0</v>
      </c>
      <c r="V2757" t="s">
        <v>85</v>
      </c>
      <c r="W2757">
        <v>667</v>
      </c>
      <c r="X2757" t="s">
        <v>60</v>
      </c>
      <c r="Y2757" t="s">
        <v>61</v>
      </c>
      <c r="Z2757">
        <v>0</v>
      </c>
      <c r="AA2757">
        <v>20</v>
      </c>
      <c r="AB2757">
        <v>12936</v>
      </c>
      <c r="AC2757" t="s">
        <v>73</v>
      </c>
    </row>
    <row r="2758" spans="1:29" x14ac:dyDescent="0.3">
      <c r="A2758" s="1" t="s">
        <v>29</v>
      </c>
      <c r="B2758" t="s">
        <v>96</v>
      </c>
      <c r="C2758" t="s">
        <v>1709</v>
      </c>
      <c r="D2758" t="s">
        <v>236</v>
      </c>
      <c r="E2758">
        <v>6</v>
      </c>
      <c r="F2758" t="s">
        <v>186</v>
      </c>
      <c r="G2758" t="s">
        <v>620</v>
      </c>
      <c r="H2758" t="s">
        <v>35</v>
      </c>
      <c r="I2758" t="s">
        <v>2273</v>
      </c>
      <c r="J2758" t="s">
        <v>537</v>
      </c>
      <c r="K2758" t="s">
        <v>7301</v>
      </c>
      <c r="L2758" t="s">
        <v>7302</v>
      </c>
      <c r="M2758" t="s">
        <v>199</v>
      </c>
      <c r="N2758" t="s">
        <v>84</v>
      </c>
      <c r="O2758">
        <v>20764</v>
      </c>
      <c r="P2758">
        <v>24508</v>
      </c>
      <c r="Q2758" t="s">
        <v>95</v>
      </c>
      <c r="R2758">
        <v>112</v>
      </c>
      <c r="S2758" s="2">
        <v>44783</v>
      </c>
      <c r="T2758" s="2">
        <v>44808</v>
      </c>
      <c r="U2758">
        <v>0</v>
      </c>
      <c r="V2758" t="s">
        <v>106</v>
      </c>
      <c r="W2758">
        <v>566</v>
      </c>
      <c r="X2758" t="s">
        <v>60</v>
      </c>
      <c r="Y2758" t="s">
        <v>72</v>
      </c>
      <c r="Z2758">
        <v>0</v>
      </c>
      <c r="AA2758">
        <v>777</v>
      </c>
      <c r="AB2758">
        <v>22895</v>
      </c>
      <c r="AC2758" t="s">
        <v>73</v>
      </c>
    </row>
    <row r="2759" spans="1:29" x14ac:dyDescent="0.3">
      <c r="A2759" s="1" t="s">
        <v>29</v>
      </c>
      <c r="B2759" t="s">
        <v>96</v>
      </c>
      <c r="C2759" t="s">
        <v>1523</v>
      </c>
      <c r="D2759" t="s">
        <v>110</v>
      </c>
      <c r="E2759">
        <v>3</v>
      </c>
      <c r="F2759" t="s">
        <v>186</v>
      </c>
      <c r="G2759" t="s">
        <v>187</v>
      </c>
      <c r="H2759" t="s">
        <v>79</v>
      </c>
      <c r="I2759" t="s">
        <v>1043</v>
      </c>
      <c r="J2759" t="s">
        <v>2330</v>
      </c>
      <c r="K2759" t="s">
        <v>7303</v>
      </c>
      <c r="L2759" t="s">
        <v>7304</v>
      </c>
      <c r="M2759" t="s">
        <v>1136</v>
      </c>
      <c r="N2759" t="s">
        <v>40</v>
      </c>
      <c r="O2759">
        <v>25124</v>
      </c>
      <c r="P2759">
        <v>27709</v>
      </c>
      <c r="Q2759" t="s">
        <v>95</v>
      </c>
      <c r="R2759">
        <v>209</v>
      </c>
      <c r="S2759" s="2">
        <v>44804</v>
      </c>
      <c r="T2759" t="s">
        <v>42</v>
      </c>
      <c r="U2759">
        <v>0</v>
      </c>
      <c r="V2759" t="s">
        <v>43</v>
      </c>
      <c r="W2759">
        <v>679</v>
      </c>
      <c r="X2759" t="s">
        <v>44</v>
      </c>
      <c r="Y2759" t="s">
        <v>61</v>
      </c>
      <c r="Z2759">
        <v>0</v>
      </c>
      <c r="AA2759">
        <v>284</v>
      </c>
      <c r="AB2759">
        <v>26444</v>
      </c>
      <c r="AC2759" t="s">
        <v>46</v>
      </c>
    </row>
    <row r="2760" spans="1:29" x14ac:dyDescent="0.3">
      <c r="A2760" s="1" t="s">
        <v>47</v>
      </c>
      <c r="B2760" t="s">
        <v>161</v>
      </c>
      <c r="C2760" t="s">
        <v>2054</v>
      </c>
      <c r="D2760" t="s">
        <v>257</v>
      </c>
      <c r="E2760">
        <v>10</v>
      </c>
      <c r="F2760" t="s">
        <v>221</v>
      </c>
      <c r="G2760" t="s">
        <v>250</v>
      </c>
      <c r="H2760" t="s">
        <v>79</v>
      </c>
      <c r="I2760" t="s">
        <v>4365</v>
      </c>
      <c r="J2760" t="s">
        <v>1567</v>
      </c>
      <c r="K2760" t="s">
        <v>7305</v>
      </c>
      <c r="L2760" t="s">
        <v>7306</v>
      </c>
      <c r="M2760" t="s">
        <v>1475</v>
      </c>
      <c r="N2760" t="s">
        <v>58</v>
      </c>
      <c r="O2760">
        <v>25444</v>
      </c>
      <c r="P2760">
        <v>29961</v>
      </c>
      <c r="Q2760" t="s">
        <v>59</v>
      </c>
      <c r="R2760">
        <v>865</v>
      </c>
      <c r="S2760" s="2">
        <v>45010</v>
      </c>
      <c r="T2760" t="s">
        <v>42</v>
      </c>
      <c r="U2760">
        <v>27096</v>
      </c>
      <c r="V2760" t="s">
        <v>71</v>
      </c>
      <c r="W2760">
        <v>783</v>
      </c>
      <c r="X2760" t="s">
        <v>44</v>
      </c>
      <c r="Y2760" t="s">
        <v>72</v>
      </c>
      <c r="Z2760">
        <v>2297</v>
      </c>
      <c r="AA2760">
        <v>842</v>
      </c>
      <c r="AB2760">
        <v>27464</v>
      </c>
      <c r="AC2760" t="s">
        <v>107</v>
      </c>
    </row>
    <row r="2761" spans="1:29" x14ac:dyDescent="0.3">
      <c r="A2761" s="1" t="s">
        <v>29</v>
      </c>
      <c r="B2761" t="s">
        <v>327</v>
      </c>
      <c r="C2761" t="s">
        <v>1074</v>
      </c>
      <c r="D2761" t="s">
        <v>169</v>
      </c>
      <c r="E2761">
        <v>10</v>
      </c>
      <c r="F2761" t="s">
        <v>120</v>
      </c>
      <c r="G2761" t="s">
        <v>489</v>
      </c>
      <c r="H2761" t="s">
        <v>79</v>
      </c>
      <c r="I2761" t="s">
        <v>7307</v>
      </c>
      <c r="J2761" t="s">
        <v>3055</v>
      </c>
      <c r="K2761" t="s">
        <v>7308</v>
      </c>
      <c r="L2761" t="s">
        <v>7309</v>
      </c>
      <c r="M2761" t="s">
        <v>591</v>
      </c>
      <c r="N2761" t="s">
        <v>58</v>
      </c>
      <c r="O2761">
        <v>23536</v>
      </c>
      <c r="P2761">
        <v>26658</v>
      </c>
      <c r="Q2761" t="s">
        <v>59</v>
      </c>
      <c r="R2761">
        <v>466</v>
      </c>
      <c r="S2761" s="2">
        <v>44647</v>
      </c>
      <c r="T2761" t="s">
        <v>42</v>
      </c>
      <c r="U2761">
        <v>49848</v>
      </c>
      <c r="V2761" t="s">
        <v>106</v>
      </c>
      <c r="W2761">
        <v>578</v>
      </c>
      <c r="X2761" t="s">
        <v>44</v>
      </c>
      <c r="Y2761" t="s">
        <v>72</v>
      </c>
      <c r="Z2761">
        <v>1067</v>
      </c>
      <c r="AA2761">
        <v>482</v>
      </c>
      <c r="AB2761">
        <v>26073</v>
      </c>
      <c r="AC2761" t="s">
        <v>73</v>
      </c>
    </row>
    <row r="2762" spans="1:29" x14ac:dyDescent="0.3">
      <c r="A2762" s="1" t="s">
        <v>47</v>
      </c>
      <c r="B2762" t="s">
        <v>161</v>
      </c>
      <c r="C2762" t="s">
        <v>4191</v>
      </c>
      <c r="D2762" t="s">
        <v>98</v>
      </c>
      <c r="E2762">
        <v>8</v>
      </c>
      <c r="F2762" t="s">
        <v>186</v>
      </c>
      <c r="G2762" t="s">
        <v>535</v>
      </c>
      <c r="H2762" t="s">
        <v>79</v>
      </c>
      <c r="I2762" t="s">
        <v>1156</v>
      </c>
      <c r="J2762" t="s">
        <v>890</v>
      </c>
      <c r="K2762" t="s">
        <v>7310</v>
      </c>
      <c r="L2762" t="s">
        <v>7311</v>
      </c>
      <c r="M2762" t="s">
        <v>618</v>
      </c>
      <c r="N2762" t="s">
        <v>40</v>
      </c>
      <c r="O2762">
        <v>20322</v>
      </c>
      <c r="P2762">
        <v>24876</v>
      </c>
      <c r="Q2762" t="s">
        <v>59</v>
      </c>
      <c r="R2762">
        <v>900</v>
      </c>
      <c r="S2762" s="2">
        <v>44762</v>
      </c>
      <c r="T2762" s="2">
        <v>44786</v>
      </c>
      <c r="U2762">
        <v>23717</v>
      </c>
      <c r="V2762" t="s">
        <v>106</v>
      </c>
      <c r="W2762">
        <v>769</v>
      </c>
      <c r="X2762" t="s">
        <v>60</v>
      </c>
      <c r="Y2762" t="s">
        <v>72</v>
      </c>
      <c r="Z2762">
        <v>0</v>
      </c>
      <c r="AA2762">
        <v>638</v>
      </c>
      <c r="AB2762">
        <v>22271</v>
      </c>
      <c r="AC2762" t="s">
        <v>107</v>
      </c>
    </row>
    <row r="2763" spans="1:29" x14ac:dyDescent="0.3">
      <c r="A2763" s="1" t="s">
        <v>29</v>
      </c>
      <c r="B2763" t="s">
        <v>96</v>
      </c>
      <c r="C2763" t="s">
        <v>323</v>
      </c>
      <c r="D2763" t="s">
        <v>169</v>
      </c>
      <c r="E2763">
        <v>5</v>
      </c>
      <c r="F2763" t="s">
        <v>186</v>
      </c>
      <c r="G2763" t="s">
        <v>650</v>
      </c>
      <c r="H2763" t="s">
        <v>79</v>
      </c>
      <c r="I2763" t="s">
        <v>3936</v>
      </c>
      <c r="J2763" t="s">
        <v>1887</v>
      </c>
      <c r="K2763">
        <f>1-162-616-4244</f>
        <v>-5021</v>
      </c>
      <c r="L2763" t="s">
        <v>7312</v>
      </c>
      <c r="M2763" t="s">
        <v>818</v>
      </c>
      <c r="N2763" t="s">
        <v>40</v>
      </c>
      <c r="O2763">
        <v>16704</v>
      </c>
      <c r="P2763">
        <v>20345</v>
      </c>
      <c r="Q2763" t="s">
        <v>41</v>
      </c>
      <c r="R2763">
        <v>761</v>
      </c>
      <c r="S2763" s="2">
        <v>44807</v>
      </c>
      <c r="T2763" t="s">
        <v>42</v>
      </c>
      <c r="U2763">
        <v>0</v>
      </c>
      <c r="V2763" t="s">
        <v>43</v>
      </c>
      <c r="W2763">
        <v>733</v>
      </c>
      <c r="X2763" t="s">
        <v>44</v>
      </c>
      <c r="Y2763" t="s">
        <v>61</v>
      </c>
      <c r="Z2763">
        <v>0</v>
      </c>
      <c r="AA2763">
        <v>428</v>
      </c>
      <c r="AB2763">
        <v>18247</v>
      </c>
      <c r="AC2763" t="s">
        <v>46</v>
      </c>
    </row>
    <row r="2764" spans="1:29" x14ac:dyDescent="0.3">
      <c r="A2764" s="1" t="s">
        <v>29</v>
      </c>
      <c r="B2764" t="s">
        <v>363</v>
      </c>
      <c r="C2764" t="s">
        <v>450</v>
      </c>
      <c r="D2764" t="s">
        <v>185</v>
      </c>
      <c r="E2764">
        <v>10</v>
      </c>
      <c r="F2764" t="s">
        <v>64</v>
      </c>
      <c r="G2764" t="s">
        <v>65</v>
      </c>
      <c r="H2764" t="s">
        <v>35</v>
      </c>
      <c r="I2764" t="s">
        <v>4854</v>
      </c>
      <c r="J2764" t="s">
        <v>3786</v>
      </c>
      <c r="K2764">
        <f>1-665-827-1705</f>
        <v>-3196</v>
      </c>
      <c r="L2764" t="s">
        <v>7313</v>
      </c>
      <c r="M2764" t="s">
        <v>456</v>
      </c>
      <c r="N2764" t="s">
        <v>58</v>
      </c>
      <c r="O2764">
        <v>9860</v>
      </c>
      <c r="P2764">
        <v>12855</v>
      </c>
      <c r="Q2764" t="s">
        <v>41</v>
      </c>
      <c r="R2764">
        <v>1000</v>
      </c>
      <c r="S2764" s="2">
        <v>45154</v>
      </c>
      <c r="T2764" t="s">
        <v>42</v>
      </c>
      <c r="U2764">
        <v>0</v>
      </c>
      <c r="V2764" t="s">
        <v>85</v>
      </c>
      <c r="W2764">
        <v>596</v>
      </c>
      <c r="X2764" t="s">
        <v>44</v>
      </c>
      <c r="Y2764" t="s">
        <v>45</v>
      </c>
      <c r="Z2764">
        <v>4799</v>
      </c>
      <c r="AA2764">
        <v>985</v>
      </c>
      <c r="AB2764">
        <v>11315</v>
      </c>
      <c r="AC2764" t="s">
        <v>73</v>
      </c>
    </row>
    <row r="2765" spans="1:29" x14ac:dyDescent="0.3">
      <c r="A2765" s="1" t="s">
        <v>29</v>
      </c>
      <c r="B2765" t="s">
        <v>86</v>
      </c>
      <c r="C2765" t="s">
        <v>1363</v>
      </c>
      <c r="D2765" t="s">
        <v>236</v>
      </c>
      <c r="E2765">
        <v>5</v>
      </c>
      <c r="F2765" t="s">
        <v>33</v>
      </c>
      <c r="G2765" t="s">
        <v>179</v>
      </c>
      <c r="H2765" t="s">
        <v>79</v>
      </c>
      <c r="I2765" t="s">
        <v>7314</v>
      </c>
      <c r="J2765" t="s">
        <v>102</v>
      </c>
      <c r="K2765" t="s">
        <v>7315</v>
      </c>
      <c r="L2765" t="s">
        <v>7316</v>
      </c>
      <c r="M2765" t="s">
        <v>350</v>
      </c>
      <c r="N2765" t="s">
        <v>94</v>
      </c>
      <c r="O2765">
        <v>6901</v>
      </c>
      <c r="P2765">
        <v>9780</v>
      </c>
      <c r="Q2765" t="s">
        <v>59</v>
      </c>
      <c r="R2765">
        <v>3</v>
      </c>
      <c r="S2765" s="2">
        <v>45206</v>
      </c>
      <c r="T2765" t="s">
        <v>42</v>
      </c>
      <c r="U2765">
        <v>3898</v>
      </c>
      <c r="V2765" t="s">
        <v>106</v>
      </c>
      <c r="W2765">
        <v>685</v>
      </c>
      <c r="X2765" t="s">
        <v>44</v>
      </c>
      <c r="Y2765" t="s">
        <v>61</v>
      </c>
      <c r="Z2765">
        <v>0</v>
      </c>
      <c r="AA2765">
        <v>613</v>
      </c>
      <c r="AB2765">
        <v>7034</v>
      </c>
      <c r="AC2765" t="s">
        <v>46</v>
      </c>
    </row>
    <row r="2766" spans="1:29" x14ac:dyDescent="0.3">
      <c r="A2766" s="1" t="s">
        <v>29</v>
      </c>
      <c r="B2766" t="s">
        <v>62</v>
      </c>
      <c r="C2766" t="s">
        <v>666</v>
      </c>
      <c r="D2766" t="s">
        <v>178</v>
      </c>
      <c r="E2766">
        <v>2</v>
      </c>
      <c r="F2766" t="s">
        <v>271</v>
      </c>
      <c r="G2766" t="s">
        <v>1298</v>
      </c>
      <c r="H2766" t="s">
        <v>35</v>
      </c>
      <c r="I2766" t="s">
        <v>966</v>
      </c>
      <c r="J2766" t="s">
        <v>936</v>
      </c>
      <c r="K2766" t="s">
        <v>7317</v>
      </c>
      <c r="L2766" t="s">
        <v>7318</v>
      </c>
      <c r="M2766" t="s">
        <v>1330</v>
      </c>
      <c r="N2766" t="s">
        <v>58</v>
      </c>
      <c r="O2766">
        <v>11956</v>
      </c>
      <c r="P2766">
        <v>15088</v>
      </c>
      <c r="Q2766" t="s">
        <v>95</v>
      </c>
      <c r="R2766">
        <v>986</v>
      </c>
      <c r="S2766" s="2">
        <v>44758</v>
      </c>
      <c r="T2766" t="s">
        <v>42</v>
      </c>
      <c r="U2766">
        <v>0</v>
      </c>
      <c r="V2766" t="s">
        <v>43</v>
      </c>
      <c r="W2766">
        <v>751</v>
      </c>
      <c r="X2766" t="s">
        <v>44</v>
      </c>
      <c r="Y2766" t="s">
        <v>72</v>
      </c>
      <c r="Z2766">
        <v>4237</v>
      </c>
      <c r="AA2766">
        <v>202</v>
      </c>
      <c r="AB2766">
        <v>13724</v>
      </c>
      <c r="AC2766" t="s">
        <v>107</v>
      </c>
    </row>
    <row r="2767" spans="1:29" x14ac:dyDescent="0.3">
      <c r="A2767" s="1" t="s">
        <v>47</v>
      </c>
      <c r="B2767" t="s">
        <v>176</v>
      </c>
      <c r="C2767" t="s">
        <v>2827</v>
      </c>
      <c r="D2767" t="s">
        <v>138</v>
      </c>
      <c r="E2767">
        <v>4</v>
      </c>
      <c r="F2767" t="s">
        <v>129</v>
      </c>
      <c r="G2767" t="s">
        <v>130</v>
      </c>
      <c r="H2767" t="s">
        <v>79</v>
      </c>
      <c r="I2767" t="s">
        <v>7319</v>
      </c>
      <c r="J2767" t="s">
        <v>2882</v>
      </c>
      <c r="K2767">
        <f>1-209-166-8223</f>
        <v>-8597</v>
      </c>
      <c r="L2767" t="s">
        <v>7320</v>
      </c>
      <c r="M2767" t="s">
        <v>214</v>
      </c>
      <c r="N2767" t="s">
        <v>40</v>
      </c>
      <c r="O2767">
        <v>13718</v>
      </c>
      <c r="P2767">
        <v>16345</v>
      </c>
      <c r="Q2767" t="s">
        <v>59</v>
      </c>
      <c r="R2767">
        <v>879</v>
      </c>
      <c r="S2767" s="2">
        <v>45001</v>
      </c>
      <c r="T2767" t="s">
        <v>42</v>
      </c>
      <c r="U2767">
        <v>33873</v>
      </c>
      <c r="V2767" t="s">
        <v>71</v>
      </c>
      <c r="W2767">
        <v>844</v>
      </c>
      <c r="X2767" t="s">
        <v>44</v>
      </c>
      <c r="Y2767" t="s">
        <v>61</v>
      </c>
      <c r="Z2767">
        <v>0</v>
      </c>
      <c r="AA2767">
        <v>951</v>
      </c>
      <c r="AB2767">
        <v>15255</v>
      </c>
      <c r="AC2767" t="s">
        <v>73</v>
      </c>
    </row>
    <row r="2768" spans="1:29" x14ac:dyDescent="0.3">
      <c r="A2768" s="1" t="s">
        <v>29</v>
      </c>
      <c r="B2768" t="s">
        <v>541</v>
      </c>
      <c r="C2768" t="s">
        <v>557</v>
      </c>
      <c r="D2768" t="s">
        <v>178</v>
      </c>
      <c r="E2768">
        <v>6</v>
      </c>
      <c r="F2768" t="s">
        <v>120</v>
      </c>
      <c r="G2768" t="s">
        <v>489</v>
      </c>
      <c r="H2768" t="s">
        <v>35</v>
      </c>
      <c r="I2768" t="s">
        <v>5953</v>
      </c>
      <c r="J2768" t="s">
        <v>314</v>
      </c>
      <c r="K2768" t="s">
        <v>7321</v>
      </c>
      <c r="L2768" t="s">
        <v>7322</v>
      </c>
      <c r="M2768" t="s">
        <v>733</v>
      </c>
      <c r="N2768" t="s">
        <v>40</v>
      </c>
      <c r="O2768">
        <v>20868</v>
      </c>
      <c r="P2768">
        <v>25310</v>
      </c>
      <c r="Q2768" t="s">
        <v>95</v>
      </c>
      <c r="R2768">
        <v>106</v>
      </c>
      <c r="S2768" s="2">
        <v>44748</v>
      </c>
      <c r="T2768" t="s">
        <v>42</v>
      </c>
      <c r="U2768">
        <v>0</v>
      </c>
      <c r="V2768" t="s">
        <v>71</v>
      </c>
      <c r="W2768">
        <v>543</v>
      </c>
      <c r="X2768" t="s">
        <v>44</v>
      </c>
      <c r="Y2768" t="s">
        <v>72</v>
      </c>
      <c r="Z2768">
        <v>0</v>
      </c>
      <c r="AA2768">
        <v>706</v>
      </c>
      <c r="AB2768">
        <v>22412</v>
      </c>
      <c r="AC2768" t="s">
        <v>107</v>
      </c>
    </row>
    <row r="2769" spans="1:29" x14ac:dyDescent="0.3">
      <c r="A2769" s="1" t="s">
        <v>47</v>
      </c>
      <c r="B2769" t="s">
        <v>48</v>
      </c>
      <c r="C2769" t="s">
        <v>1440</v>
      </c>
      <c r="D2769" t="s">
        <v>50</v>
      </c>
      <c r="E2769">
        <v>2</v>
      </c>
      <c r="F2769" t="s">
        <v>33</v>
      </c>
      <c r="G2769" t="s">
        <v>411</v>
      </c>
      <c r="H2769" t="s">
        <v>35</v>
      </c>
      <c r="I2769" t="s">
        <v>3113</v>
      </c>
      <c r="J2769" t="s">
        <v>1892</v>
      </c>
      <c r="K2769" t="s">
        <v>7323</v>
      </c>
      <c r="L2769" t="s">
        <v>7324</v>
      </c>
      <c r="M2769" t="s">
        <v>303</v>
      </c>
      <c r="N2769" t="s">
        <v>58</v>
      </c>
      <c r="O2769">
        <v>15645</v>
      </c>
      <c r="P2769">
        <v>19748</v>
      </c>
      <c r="Q2769" t="s">
        <v>95</v>
      </c>
      <c r="R2769">
        <v>260</v>
      </c>
      <c r="S2769" s="2">
        <v>44584</v>
      </c>
      <c r="T2769" t="s">
        <v>42</v>
      </c>
      <c r="U2769">
        <v>0</v>
      </c>
      <c r="V2769" t="s">
        <v>71</v>
      </c>
      <c r="W2769">
        <v>597</v>
      </c>
      <c r="X2769" t="s">
        <v>44</v>
      </c>
      <c r="Y2769" t="s">
        <v>45</v>
      </c>
      <c r="Z2769">
        <v>3923</v>
      </c>
      <c r="AA2769">
        <v>230</v>
      </c>
      <c r="AB2769">
        <v>16268</v>
      </c>
      <c r="AC2769" t="s">
        <v>46</v>
      </c>
    </row>
    <row r="2770" spans="1:29" x14ac:dyDescent="0.3">
      <c r="A2770" s="1" t="s">
        <v>29</v>
      </c>
      <c r="B2770" t="s">
        <v>393</v>
      </c>
      <c r="C2770" t="s">
        <v>2027</v>
      </c>
      <c r="D2770" t="s">
        <v>32</v>
      </c>
      <c r="E2770">
        <v>2</v>
      </c>
      <c r="F2770" t="s">
        <v>99</v>
      </c>
      <c r="G2770" t="s">
        <v>100</v>
      </c>
      <c r="H2770" t="s">
        <v>79</v>
      </c>
      <c r="I2770" t="s">
        <v>1008</v>
      </c>
      <c r="J2770" t="s">
        <v>815</v>
      </c>
      <c r="K2770" t="s">
        <v>7325</v>
      </c>
      <c r="L2770" t="s">
        <v>7326</v>
      </c>
      <c r="M2770" t="s">
        <v>2103</v>
      </c>
      <c r="N2770" t="s">
        <v>84</v>
      </c>
      <c r="O2770">
        <v>4018</v>
      </c>
      <c r="P2770">
        <v>7120</v>
      </c>
      <c r="Q2770" t="s">
        <v>41</v>
      </c>
      <c r="R2770">
        <v>593</v>
      </c>
      <c r="S2770" s="2">
        <v>45159</v>
      </c>
      <c r="T2770" s="2">
        <v>45165</v>
      </c>
      <c r="U2770">
        <v>0</v>
      </c>
      <c r="V2770" t="s">
        <v>71</v>
      </c>
      <c r="W2770">
        <v>836</v>
      </c>
      <c r="X2770" t="s">
        <v>60</v>
      </c>
      <c r="Y2770" t="s">
        <v>61</v>
      </c>
      <c r="Z2770">
        <v>0</v>
      </c>
      <c r="AA2770">
        <v>580</v>
      </c>
      <c r="AB2770">
        <v>4043</v>
      </c>
      <c r="AC2770" t="s">
        <v>73</v>
      </c>
    </row>
    <row r="2771" spans="1:29" x14ac:dyDescent="0.3">
      <c r="A2771" s="1" t="s">
        <v>47</v>
      </c>
      <c r="B2771" t="s">
        <v>153</v>
      </c>
      <c r="C2771" t="s">
        <v>2351</v>
      </c>
      <c r="D2771" t="s">
        <v>138</v>
      </c>
      <c r="E2771">
        <v>9</v>
      </c>
      <c r="F2771" t="s">
        <v>186</v>
      </c>
      <c r="G2771" t="s">
        <v>1504</v>
      </c>
      <c r="H2771" t="s">
        <v>79</v>
      </c>
      <c r="I2771" t="s">
        <v>536</v>
      </c>
      <c r="J2771" t="s">
        <v>4018</v>
      </c>
      <c r="K2771" t="s">
        <v>7327</v>
      </c>
      <c r="L2771" t="s">
        <v>7328</v>
      </c>
      <c r="M2771" t="s">
        <v>943</v>
      </c>
      <c r="N2771" t="s">
        <v>40</v>
      </c>
      <c r="O2771">
        <v>24348</v>
      </c>
      <c r="P2771">
        <v>27166</v>
      </c>
      <c r="Q2771" t="s">
        <v>95</v>
      </c>
      <c r="R2771">
        <v>608</v>
      </c>
      <c r="S2771" s="2">
        <v>44837</v>
      </c>
      <c r="T2771" s="2">
        <v>44865</v>
      </c>
      <c r="U2771">
        <v>0</v>
      </c>
      <c r="V2771" t="s">
        <v>106</v>
      </c>
      <c r="W2771">
        <v>635</v>
      </c>
      <c r="X2771" t="s">
        <v>60</v>
      </c>
      <c r="Y2771" t="s">
        <v>72</v>
      </c>
      <c r="Z2771">
        <v>0</v>
      </c>
      <c r="AA2771">
        <v>234</v>
      </c>
      <c r="AB2771">
        <v>26607</v>
      </c>
      <c r="AC2771" t="s">
        <v>107</v>
      </c>
    </row>
    <row r="2772" spans="1:29" x14ac:dyDescent="0.3">
      <c r="A2772" s="1" t="s">
        <v>47</v>
      </c>
      <c r="B2772" t="s">
        <v>136</v>
      </c>
      <c r="C2772" t="s">
        <v>2546</v>
      </c>
      <c r="D2772" t="s">
        <v>185</v>
      </c>
      <c r="E2772">
        <v>8</v>
      </c>
      <c r="F2772" t="s">
        <v>64</v>
      </c>
      <c r="G2772" t="s">
        <v>388</v>
      </c>
      <c r="H2772" t="s">
        <v>79</v>
      </c>
      <c r="I2772" t="s">
        <v>156</v>
      </c>
      <c r="J2772" t="s">
        <v>1410</v>
      </c>
      <c r="K2772" t="s">
        <v>7329</v>
      </c>
      <c r="L2772" t="s">
        <v>7330</v>
      </c>
      <c r="M2772" t="s">
        <v>312</v>
      </c>
      <c r="N2772" t="s">
        <v>40</v>
      </c>
      <c r="O2772">
        <v>12407</v>
      </c>
      <c r="P2772">
        <v>16808</v>
      </c>
      <c r="Q2772" t="s">
        <v>95</v>
      </c>
      <c r="R2772">
        <v>97</v>
      </c>
      <c r="S2772" s="2">
        <v>44942</v>
      </c>
      <c r="T2772" s="2">
        <v>44950</v>
      </c>
      <c r="U2772">
        <v>0</v>
      </c>
      <c r="V2772" t="s">
        <v>43</v>
      </c>
      <c r="W2772">
        <v>763</v>
      </c>
      <c r="X2772" t="s">
        <v>60</v>
      </c>
      <c r="Y2772" t="s">
        <v>45</v>
      </c>
      <c r="Z2772">
        <v>0</v>
      </c>
      <c r="AA2772">
        <v>681</v>
      </c>
      <c r="AB2772">
        <v>15935</v>
      </c>
      <c r="AC2772" t="s">
        <v>73</v>
      </c>
    </row>
    <row r="2773" spans="1:29" x14ac:dyDescent="0.3">
      <c r="A2773" s="1" t="s">
        <v>29</v>
      </c>
      <c r="B2773" t="s">
        <v>228</v>
      </c>
      <c r="C2773" t="s">
        <v>2981</v>
      </c>
      <c r="D2773" t="s">
        <v>138</v>
      </c>
      <c r="E2773">
        <v>5</v>
      </c>
      <c r="F2773" t="s">
        <v>129</v>
      </c>
      <c r="G2773" t="s">
        <v>700</v>
      </c>
      <c r="H2773" t="s">
        <v>35</v>
      </c>
      <c r="I2773" t="s">
        <v>36</v>
      </c>
      <c r="J2773" t="s">
        <v>7331</v>
      </c>
      <c r="K2773" t="s">
        <v>7332</v>
      </c>
      <c r="L2773" t="s">
        <v>7333</v>
      </c>
      <c r="M2773" t="s">
        <v>233</v>
      </c>
      <c r="N2773" t="s">
        <v>94</v>
      </c>
      <c r="O2773">
        <v>14591</v>
      </c>
      <c r="P2773">
        <v>17202</v>
      </c>
      <c r="Q2773" t="s">
        <v>41</v>
      </c>
      <c r="R2773">
        <v>424</v>
      </c>
      <c r="S2773" s="2">
        <v>45272</v>
      </c>
      <c r="T2773" s="2">
        <v>45282</v>
      </c>
      <c r="U2773">
        <v>0</v>
      </c>
      <c r="V2773" t="s">
        <v>43</v>
      </c>
      <c r="W2773">
        <v>689</v>
      </c>
      <c r="X2773" t="s">
        <v>60</v>
      </c>
      <c r="Y2773" t="s">
        <v>72</v>
      </c>
      <c r="Z2773">
        <v>0</v>
      </c>
      <c r="AA2773">
        <v>660</v>
      </c>
      <c r="AB2773">
        <v>15414</v>
      </c>
      <c r="AC2773" t="s">
        <v>107</v>
      </c>
    </row>
    <row r="2774" spans="1:29" x14ac:dyDescent="0.3">
      <c r="A2774" s="1" t="s">
        <v>47</v>
      </c>
      <c r="B2774" t="s">
        <v>153</v>
      </c>
      <c r="C2774" t="s">
        <v>405</v>
      </c>
      <c r="D2774" t="s">
        <v>76</v>
      </c>
      <c r="E2774">
        <v>3</v>
      </c>
      <c r="F2774" t="s">
        <v>186</v>
      </c>
      <c r="G2774" t="s">
        <v>463</v>
      </c>
      <c r="H2774" t="s">
        <v>79</v>
      </c>
      <c r="I2774" t="s">
        <v>1322</v>
      </c>
      <c r="J2774" t="s">
        <v>2059</v>
      </c>
      <c r="K2774">
        <v>6016334077</v>
      </c>
      <c r="L2774" t="s">
        <v>7334</v>
      </c>
      <c r="M2774" t="s">
        <v>540</v>
      </c>
      <c r="N2774" t="s">
        <v>40</v>
      </c>
      <c r="O2774">
        <v>15558</v>
      </c>
      <c r="P2774">
        <v>19620</v>
      </c>
      <c r="Q2774" t="s">
        <v>59</v>
      </c>
      <c r="R2774">
        <v>829</v>
      </c>
      <c r="S2774" s="2">
        <v>44935</v>
      </c>
      <c r="T2774" s="2">
        <v>44956</v>
      </c>
      <c r="U2774">
        <v>14962</v>
      </c>
      <c r="V2774" t="s">
        <v>106</v>
      </c>
      <c r="W2774">
        <v>562</v>
      </c>
      <c r="X2774" t="s">
        <v>60</v>
      </c>
      <c r="Y2774" t="s">
        <v>72</v>
      </c>
      <c r="Z2774">
        <v>0</v>
      </c>
      <c r="AA2774">
        <v>291</v>
      </c>
      <c r="AB2774">
        <v>16849</v>
      </c>
      <c r="AC2774" t="s">
        <v>73</v>
      </c>
    </row>
    <row r="2775" spans="1:29" x14ac:dyDescent="0.3">
      <c r="A2775" s="1" t="s">
        <v>29</v>
      </c>
      <c r="B2775" t="s">
        <v>74</v>
      </c>
      <c r="C2775" t="s">
        <v>1460</v>
      </c>
      <c r="D2775" t="s">
        <v>155</v>
      </c>
      <c r="E2775">
        <v>3</v>
      </c>
      <c r="F2775" t="s">
        <v>51</v>
      </c>
      <c r="G2775" t="s">
        <v>52</v>
      </c>
      <c r="H2775" t="s">
        <v>35</v>
      </c>
      <c r="I2775" t="s">
        <v>216</v>
      </c>
      <c r="J2775" t="s">
        <v>407</v>
      </c>
      <c r="K2775" t="s">
        <v>7335</v>
      </c>
      <c r="L2775" t="s">
        <v>7336</v>
      </c>
      <c r="M2775" t="s">
        <v>836</v>
      </c>
      <c r="N2775" t="s">
        <v>58</v>
      </c>
      <c r="O2775">
        <v>17661</v>
      </c>
      <c r="P2775">
        <v>20724</v>
      </c>
      <c r="Q2775" t="s">
        <v>95</v>
      </c>
      <c r="R2775">
        <v>580</v>
      </c>
      <c r="S2775" s="2">
        <v>44307</v>
      </c>
      <c r="T2775" s="2">
        <v>44337</v>
      </c>
      <c r="U2775">
        <v>0</v>
      </c>
      <c r="V2775" t="s">
        <v>71</v>
      </c>
      <c r="W2775">
        <v>487</v>
      </c>
      <c r="X2775" t="s">
        <v>60</v>
      </c>
      <c r="Y2775" t="s">
        <v>72</v>
      </c>
      <c r="Z2775">
        <v>4135</v>
      </c>
      <c r="AA2775">
        <v>194</v>
      </c>
      <c r="AB2775">
        <v>19990</v>
      </c>
      <c r="AC2775" t="s">
        <v>107</v>
      </c>
    </row>
    <row r="2776" spans="1:29" x14ac:dyDescent="0.3">
      <c r="A2776" s="1" t="s">
        <v>47</v>
      </c>
      <c r="B2776" t="s">
        <v>176</v>
      </c>
      <c r="C2776" t="s">
        <v>7337</v>
      </c>
      <c r="D2776" t="s">
        <v>352</v>
      </c>
      <c r="E2776">
        <v>4</v>
      </c>
      <c r="F2776" t="s">
        <v>33</v>
      </c>
      <c r="G2776" t="s">
        <v>728</v>
      </c>
      <c r="H2776" t="s">
        <v>79</v>
      </c>
      <c r="I2776" t="s">
        <v>725</v>
      </c>
      <c r="J2776" t="s">
        <v>1818</v>
      </c>
      <c r="K2776" t="s">
        <v>7338</v>
      </c>
      <c r="L2776" t="s">
        <v>7339</v>
      </c>
      <c r="M2776" t="s">
        <v>887</v>
      </c>
      <c r="N2776" t="s">
        <v>40</v>
      </c>
      <c r="O2776">
        <v>6657</v>
      </c>
      <c r="P2776">
        <v>11518</v>
      </c>
      <c r="Q2776" t="s">
        <v>95</v>
      </c>
      <c r="R2776">
        <v>685</v>
      </c>
      <c r="S2776" s="2">
        <v>44845</v>
      </c>
      <c r="T2776" t="s">
        <v>42</v>
      </c>
      <c r="U2776">
        <v>0</v>
      </c>
      <c r="V2776" t="s">
        <v>106</v>
      </c>
      <c r="W2776">
        <v>412</v>
      </c>
      <c r="X2776" t="s">
        <v>44</v>
      </c>
      <c r="Y2776" t="s">
        <v>61</v>
      </c>
      <c r="Z2776">
        <v>0</v>
      </c>
      <c r="AA2776">
        <v>59</v>
      </c>
      <c r="AB2776">
        <v>9968</v>
      </c>
      <c r="AC2776" t="s">
        <v>73</v>
      </c>
    </row>
    <row r="2777" spans="1:29" x14ac:dyDescent="0.3">
      <c r="A2777" s="1" t="s">
        <v>29</v>
      </c>
      <c r="B2777" t="s">
        <v>393</v>
      </c>
      <c r="C2777" t="s">
        <v>1253</v>
      </c>
      <c r="D2777" t="s">
        <v>155</v>
      </c>
      <c r="E2777">
        <v>1</v>
      </c>
      <c r="F2777" t="s">
        <v>99</v>
      </c>
      <c r="G2777" t="s">
        <v>710</v>
      </c>
      <c r="H2777" t="s">
        <v>79</v>
      </c>
      <c r="I2777" t="s">
        <v>2069</v>
      </c>
      <c r="J2777" t="s">
        <v>4021</v>
      </c>
      <c r="K2777" t="s">
        <v>7340</v>
      </c>
      <c r="L2777" t="s">
        <v>7341</v>
      </c>
      <c r="M2777" t="s">
        <v>846</v>
      </c>
      <c r="N2777" t="s">
        <v>94</v>
      </c>
      <c r="O2777">
        <v>6507</v>
      </c>
      <c r="P2777">
        <v>10392</v>
      </c>
      <c r="Q2777" t="s">
        <v>59</v>
      </c>
      <c r="R2777">
        <v>640</v>
      </c>
      <c r="S2777" s="2">
        <v>45027</v>
      </c>
      <c r="T2777" s="2">
        <v>45044</v>
      </c>
      <c r="U2777">
        <v>5871</v>
      </c>
      <c r="V2777" t="s">
        <v>106</v>
      </c>
      <c r="W2777">
        <v>723</v>
      </c>
      <c r="X2777" t="s">
        <v>60</v>
      </c>
      <c r="Y2777" t="s">
        <v>45</v>
      </c>
      <c r="Z2777">
        <v>0</v>
      </c>
      <c r="AA2777">
        <v>811</v>
      </c>
      <c r="AB2777">
        <v>8980</v>
      </c>
      <c r="AC2777" t="s">
        <v>46</v>
      </c>
    </row>
    <row r="2778" spans="1:29" x14ac:dyDescent="0.3">
      <c r="A2778" s="1" t="s">
        <v>47</v>
      </c>
      <c r="B2778" t="s">
        <v>176</v>
      </c>
      <c r="C2778" t="s">
        <v>5427</v>
      </c>
      <c r="D2778" t="s">
        <v>169</v>
      </c>
      <c r="E2778">
        <v>3</v>
      </c>
      <c r="F2778" t="s">
        <v>64</v>
      </c>
      <c r="G2778" t="s">
        <v>376</v>
      </c>
      <c r="H2778" t="s">
        <v>35</v>
      </c>
      <c r="I2778" t="s">
        <v>3333</v>
      </c>
      <c r="J2778" t="s">
        <v>1652</v>
      </c>
      <c r="K2778">
        <v>9486266671</v>
      </c>
      <c r="L2778" t="s">
        <v>7342</v>
      </c>
      <c r="M2778" t="s">
        <v>426</v>
      </c>
      <c r="N2778" t="s">
        <v>84</v>
      </c>
      <c r="O2778">
        <v>22851</v>
      </c>
      <c r="P2778">
        <v>25535</v>
      </c>
      <c r="Q2778" t="s">
        <v>59</v>
      </c>
      <c r="R2778">
        <v>257</v>
      </c>
      <c r="S2778" s="2">
        <v>44989</v>
      </c>
      <c r="T2778" t="s">
        <v>42</v>
      </c>
      <c r="U2778">
        <v>26831</v>
      </c>
      <c r="V2778" t="s">
        <v>43</v>
      </c>
      <c r="W2778">
        <v>750</v>
      </c>
      <c r="X2778" t="s">
        <v>44</v>
      </c>
      <c r="Y2778" t="s">
        <v>72</v>
      </c>
      <c r="Z2778">
        <v>0</v>
      </c>
      <c r="AA2778">
        <v>198</v>
      </c>
      <c r="AB2778">
        <v>24525</v>
      </c>
      <c r="AC2778" t="s">
        <v>46</v>
      </c>
    </row>
    <row r="2779" spans="1:29" x14ac:dyDescent="0.3">
      <c r="A2779" s="1" t="s">
        <v>47</v>
      </c>
      <c r="B2779" t="s">
        <v>161</v>
      </c>
      <c r="C2779" t="s">
        <v>1487</v>
      </c>
      <c r="D2779" t="s">
        <v>169</v>
      </c>
      <c r="E2779">
        <v>4</v>
      </c>
      <c r="F2779" t="s">
        <v>186</v>
      </c>
      <c r="G2779" t="s">
        <v>463</v>
      </c>
      <c r="H2779" t="s">
        <v>79</v>
      </c>
      <c r="I2779" t="s">
        <v>2851</v>
      </c>
      <c r="J2779" t="s">
        <v>5902</v>
      </c>
      <c r="K2779" t="s">
        <v>7343</v>
      </c>
      <c r="L2779" t="s">
        <v>7344</v>
      </c>
      <c r="M2779" t="s">
        <v>1578</v>
      </c>
      <c r="N2779" t="s">
        <v>94</v>
      </c>
      <c r="O2779">
        <v>25214</v>
      </c>
      <c r="P2779">
        <v>29259</v>
      </c>
      <c r="Q2779" t="s">
        <v>59</v>
      </c>
      <c r="R2779">
        <v>322</v>
      </c>
      <c r="S2779" s="2">
        <v>45318</v>
      </c>
      <c r="T2779" s="2">
        <v>45348</v>
      </c>
      <c r="U2779">
        <v>7826</v>
      </c>
      <c r="V2779" t="s">
        <v>71</v>
      </c>
      <c r="W2779">
        <v>604</v>
      </c>
      <c r="X2779" t="s">
        <v>60</v>
      </c>
      <c r="Y2779" t="s">
        <v>61</v>
      </c>
      <c r="Z2779">
        <v>0</v>
      </c>
      <c r="AA2779">
        <v>386</v>
      </c>
      <c r="AB2779">
        <v>28562</v>
      </c>
      <c r="AC2779" t="s">
        <v>107</v>
      </c>
    </row>
    <row r="2780" spans="1:29" x14ac:dyDescent="0.3">
      <c r="A2780" s="1" t="s">
        <v>29</v>
      </c>
      <c r="B2780" t="s">
        <v>228</v>
      </c>
      <c r="C2780" t="s">
        <v>2850</v>
      </c>
      <c r="D2780" t="s">
        <v>98</v>
      </c>
      <c r="E2780">
        <v>2</v>
      </c>
      <c r="F2780" t="s">
        <v>33</v>
      </c>
      <c r="G2780" t="s">
        <v>179</v>
      </c>
      <c r="H2780" t="s">
        <v>79</v>
      </c>
      <c r="I2780" t="s">
        <v>238</v>
      </c>
      <c r="J2780" t="s">
        <v>123</v>
      </c>
      <c r="K2780" t="s">
        <v>7345</v>
      </c>
      <c r="L2780" t="s">
        <v>7346</v>
      </c>
      <c r="M2780" t="s">
        <v>479</v>
      </c>
      <c r="N2780" t="s">
        <v>84</v>
      </c>
      <c r="O2780">
        <v>22653</v>
      </c>
      <c r="P2780">
        <v>26769</v>
      </c>
      <c r="Q2780" t="s">
        <v>59</v>
      </c>
      <c r="R2780">
        <v>488</v>
      </c>
      <c r="S2780" s="2">
        <v>44789</v>
      </c>
      <c r="T2780" t="s">
        <v>42</v>
      </c>
      <c r="U2780">
        <v>39055</v>
      </c>
      <c r="V2780" t="s">
        <v>71</v>
      </c>
      <c r="W2780">
        <v>823</v>
      </c>
      <c r="X2780" t="s">
        <v>44</v>
      </c>
      <c r="Y2780" t="s">
        <v>72</v>
      </c>
      <c r="Z2780">
        <v>0</v>
      </c>
      <c r="AA2780">
        <v>255</v>
      </c>
      <c r="AB2780">
        <v>24923</v>
      </c>
      <c r="AC2780" t="s">
        <v>107</v>
      </c>
    </row>
    <row r="2781" spans="1:29" x14ac:dyDescent="0.3">
      <c r="A2781" s="1" t="s">
        <v>29</v>
      </c>
      <c r="B2781" t="s">
        <v>74</v>
      </c>
      <c r="C2781" t="s">
        <v>75</v>
      </c>
      <c r="D2781" t="s">
        <v>178</v>
      </c>
      <c r="E2781">
        <v>4</v>
      </c>
      <c r="F2781" t="s">
        <v>221</v>
      </c>
      <c r="G2781" t="s">
        <v>335</v>
      </c>
      <c r="H2781" t="s">
        <v>35</v>
      </c>
      <c r="I2781" t="s">
        <v>36</v>
      </c>
      <c r="J2781" t="s">
        <v>319</v>
      </c>
      <c r="K2781" t="s">
        <v>7347</v>
      </c>
      <c r="L2781" t="s">
        <v>7348</v>
      </c>
      <c r="M2781" t="s">
        <v>1718</v>
      </c>
      <c r="N2781" t="s">
        <v>84</v>
      </c>
      <c r="O2781">
        <v>21372</v>
      </c>
      <c r="P2781">
        <v>25805</v>
      </c>
      <c r="Q2781" t="s">
        <v>41</v>
      </c>
      <c r="R2781">
        <v>577</v>
      </c>
      <c r="S2781" s="2">
        <v>45333</v>
      </c>
      <c r="T2781" t="s">
        <v>42</v>
      </c>
      <c r="U2781">
        <v>0</v>
      </c>
      <c r="V2781" t="s">
        <v>106</v>
      </c>
      <c r="W2781">
        <v>574</v>
      </c>
      <c r="X2781" t="s">
        <v>44</v>
      </c>
      <c r="Y2781" t="s">
        <v>61</v>
      </c>
      <c r="Z2781">
        <v>0</v>
      </c>
      <c r="AA2781">
        <v>443</v>
      </c>
      <c r="AB2781">
        <v>24393</v>
      </c>
      <c r="AC2781" t="s">
        <v>107</v>
      </c>
    </row>
    <row r="2782" spans="1:29" x14ac:dyDescent="0.3">
      <c r="A2782" s="1" t="s">
        <v>47</v>
      </c>
      <c r="B2782" t="s">
        <v>145</v>
      </c>
      <c r="C2782" t="s">
        <v>3466</v>
      </c>
      <c r="D2782" t="s">
        <v>387</v>
      </c>
      <c r="E2782">
        <v>6</v>
      </c>
      <c r="F2782" t="s">
        <v>129</v>
      </c>
      <c r="G2782" t="s">
        <v>395</v>
      </c>
      <c r="H2782" t="s">
        <v>35</v>
      </c>
      <c r="I2782" t="s">
        <v>195</v>
      </c>
      <c r="J2782" t="s">
        <v>524</v>
      </c>
      <c r="K2782" t="s">
        <v>7349</v>
      </c>
      <c r="L2782" t="s">
        <v>7350</v>
      </c>
      <c r="M2782" t="s">
        <v>2965</v>
      </c>
      <c r="N2782" t="s">
        <v>84</v>
      </c>
      <c r="O2782">
        <v>7713</v>
      </c>
      <c r="P2782">
        <v>10335</v>
      </c>
      <c r="Q2782" t="s">
        <v>95</v>
      </c>
      <c r="R2782">
        <v>845</v>
      </c>
      <c r="S2782" s="2">
        <v>44633</v>
      </c>
      <c r="T2782" s="2">
        <v>44634</v>
      </c>
      <c r="U2782">
        <v>0</v>
      </c>
      <c r="V2782" t="s">
        <v>43</v>
      </c>
      <c r="W2782">
        <v>585</v>
      </c>
      <c r="X2782" t="s">
        <v>60</v>
      </c>
      <c r="Y2782" t="s">
        <v>72</v>
      </c>
      <c r="Z2782">
        <v>0</v>
      </c>
      <c r="AA2782">
        <v>588</v>
      </c>
      <c r="AB2782">
        <v>8293</v>
      </c>
      <c r="AC2782" t="s">
        <v>107</v>
      </c>
    </row>
    <row r="2783" spans="1:29" x14ac:dyDescent="0.3">
      <c r="A2783" s="1" t="s">
        <v>29</v>
      </c>
      <c r="B2783" t="s">
        <v>74</v>
      </c>
      <c r="C2783" t="s">
        <v>903</v>
      </c>
      <c r="D2783" t="s">
        <v>236</v>
      </c>
      <c r="E2783">
        <v>4</v>
      </c>
      <c r="F2783" t="s">
        <v>33</v>
      </c>
      <c r="G2783" t="s">
        <v>179</v>
      </c>
      <c r="H2783" t="s">
        <v>35</v>
      </c>
      <c r="I2783" t="s">
        <v>587</v>
      </c>
      <c r="J2783" t="s">
        <v>759</v>
      </c>
      <c r="K2783" t="s">
        <v>7351</v>
      </c>
      <c r="L2783" t="s">
        <v>7352</v>
      </c>
      <c r="M2783" t="s">
        <v>2176</v>
      </c>
      <c r="N2783" t="s">
        <v>40</v>
      </c>
      <c r="O2783">
        <v>14511</v>
      </c>
      <c r="P2783">
        <v>17133</v>
      </c>
      <c r="Q2783" t="s">
        <v>95</v>
      </c>
      <c r="R2783">
        <v>303</v>
      </c>
      <c r="S2783" s="2">
        <v>44894</v>
      </c>
      <c r="T2783" s="2">
        <v>44923</v>
      </c>
      <c r="U2783">
        <v>0</v>
      </c>
      <c r="V2783" t="s">
        <v>71</v>
      </c>
      <c r="W2783">
        <v>657</v>
      </c>
      <c r="X2783" t="s">
        <v>60</v>
      </c>
      <c r="Y2783" t="s">
        <v>45</v>
      </c>
      <c r="Z2783">
        <v>0</v>
      </c>
      <c r="AA2783">
        <v>899</v>
      </c>
      <c r="AB2783">
        <v>14917</v>
      </c>
      <c r="AC2783" t="s">
        <v>107</v>
      </c>
    </row>
    <row r="2784" spans="1:29" x14ac:dyDescent="0.3">
      <c r="A2784" s="1" t="s">
        <v>29</v>
      </c>
      <c r="B2784" t="s">
        <v>363</v>
      </c>
      <c r="C2784" t="s">
        <v>450</v>
      </c>
      <c r="D2784" t="s">
        <v>178</v>
      </c>
      <c r="E2784">
        <v>2</v>
      </c>
      <c r="F2784" t="s">
        <v>64</v>
      </c>
      <c r="G2784" t="s">
        <v>1599</v>
      </c>
      <c r="H2784" t="s">
        <v>79</v>
      </c>
      <c r="I2784" t="s">
        <v>935</v>
      </c>
      <c r="J2784" t="s">
        <v>1792</v>
      </c>
      <c r="K2784" t="s">
        <v>7353</v>
      </c>
      <c r="L2784" t="s">
        <v>7354</v>
      </c>
      <c r="M2784" t="s">
        <v>1068</v>
      </c>
      <c r="N2784" t="s">
        <v>58</v>
      </c>
      <c r="O2784">
        <v>27113</v>
      </c>
      <c r="P2784">
        <v>32089</v>
      </c>
      <c r="Q2784" t="s">
        <v>41</v>
      </c>
      <c r="R2784">
        <v>191</v>
      </c>
      <c r="S2784" s="2">
        <v>44275</v>
      </c>
      <c r="T2784" s="2">
        <v>44293</v>
      </c>
      <c r="U2784">
        <v>0</v>
      </c>
      <c r="V2784" t="s">
        <v>85</v>
      </c>
      <c r="W2784">
        <v>805</v>
      </c>
      <c r="X2784" t="s">
        <v>60</v>
      </c>
      <c r="Y2784" t="s">
        <v>72</v>
      </c>
      <c r="Z2784">
        <v>2182</v>
      </c>
      <c r="AA2784">
        <v>461</v>
      </c>
      <c r="AB2784">
        <v>28007</v>
      </c>
      <c r="AC2784" t="s">
        <v>107</v>
      </c>
    </row>
    <row r="2785" spans="1:29" x14ac:dyDescent="0.3">
      <c r="A2785" s="1" t="s">
        <v>47</v>
      </c>
      <c r="B2785" t="s">
        <v>117</v>
      </c>
      <c r="C2785" t="s">
        <v>243</v>
      </c>
      <c r="D2785" t="s">
        <v>98</v>
      </c>
      <c r="E2785">
        <v>5</v>
      </c>
      <c r="F2785" t="s">
        <v>120</v>
      </c>
      <c r="G2785" t="s">
        <v>586</v>
      </c>
      <c r="H2785" t="s">
        <v>79</v>
      </c>
      <c r="I2785" t="s">
        <v>417</v>
      </c>
      <c r="J2785" t="s">
        <v>354</v>
      </c>
      <c r="K2785" t="s">
        <v>7355</v>
      </c>
      <c r="L2785" t="s">
        <v>7356</v>
      </c>
      <c r="M2785" t="s">
        <v>248</v>
      </c>
      <c r="N2785" t="s">
        <v>58</v>
      </c>
      <c r="O2785">
        <v>25637</v>
      </c>
      <c r="P2785">
        <v>28335</v>
      </c>
      <c r="Q2785" t="s">
        <v>95</v>
      </c>
      <c r="R2785">
        <v>658</v>
      </c>
      <c r="S2785" s="2">
        <v>45129</v>
      </c>
      <c r="T2785" s="2">
        <v>45148</v>
      </c>
      <c r="U2785">
        <v>0</v>
      </c>
      <c r="V2785" t="s">
        <v>106</v>
      </c>
      <c r="W2785">
        <v>638</v>
      </c>
      <c r="X2785" t="s">
        <v>60</v>
      </c>
      <c r="Y2785" t="s">
        <v>45</v>
      </c>
      <c r="Z2785">
        <v>3649</v>
      </c>
      <c r="AA2785">
        <v>95</v>
      </c>
      <c r="AB2785">
        <v>27455</v>
      </c>
      <c r="AC2785" t="s">
        <v>107</v>
      </c>
    </row>
    <row r="2786" spans="1:29" x14ac:dyDescent="0.3">
      <c r="A2786" s="1" t="s">
        <v>47</v>
      </c>
      <c r="B2786" t="s">
        <v>117</v>
      </c>
      <c r="C2786" t="s">
        <v>1406</v>
      </c>
      <c r="D2786" t="s">
        <v>32</v>
      </c>
      <c r="E2786">
        <v>9</v>
      </c>
      <c r="F2786" t="s">
        <v>221</v>
      </c>
      <c r="G2786" t="s">
        <v>1096</v>
      </c>
      <c r="H2786" t="s">
        <v>35</v>
      </c>
      <c r="I2786" t="s">
        <v>4192</v>
      </c>
      <c r="J2786" t="s">
        <v>854</v>
      </c>
      <c r="K2786" t="s">
        <v>7357</v>
      </c>
      <c r="L2786" t="s">
        <v>7358</v>
      </c>
      <c r="M2786" t="s">
        <v>517</v>
      </c>
      <c r="N2786" t="s">
        <v>40</v>
      </c>
      <c r="O2786">
        <v>6251</v>
      </c>
      <c r="P2786">
        <v>10365</v>
      </c>
      <c r="Q2786" t="s">
        <v>41</v>
      </c>
      <c r="R2786">
        <v>202</v>
      </c>
      <c r="S2786" s="2">
        <v>45118</v>
      </c>
      <c r="T2786" s="2">
        <v>45124</v>
      </c>
      <c r="U2786">
        <v>0</v>
      </c>
      <c r="V2786" t="s">
        <v>71</v>
      </c>
      <c r="W2786">
        <v>714</v>
      </c>
      <c r="X2786" t="s">
        <v>60</v>
      </c>
      <c r="Y2786" t="s">
        <v>45</v>
      </c>
      <c r="Z2786">
        <v>0</v>
      </c>
      <c r="AA2786">
        <v>261</v>
      </c>
      <c r="AB2786">
        <v>10062</v>
      </c>
      <c r="AC2786" t="s">
        <v>107</v>
      </c>
    </row>
    <row r="2787" spans="1:29" x14ac:dyDescent="0.3">
      <c r="A2787" s="1" t="s">
        <v>29</v>
      </c>
      <c r="B2787" t="s">
        <v>541</v>
      </c>
      <c r="C2787" t="s">
        <v>2463</v>
      </c>
      <c r="D2787" t="s">
        <v>178</v>
      </c>
      <c r="E2787">
        <v>3</v>
      </c>
      <c r="F2787" t="s">
        <v>186</v>
      </c>
      <c r="G2787" t="s">
        <v>187</v>
      </c>
      <c r="H2787" t="s">
        <v>79</v>
      </c>
      <c r="I2787" t="s">
        <v>7359</v>
      </c>
      <c r="J2787" t="s">
        <v>4663</v>
      </c>
      <c r="K2787">
        <v>5406844464</v>
      </c>
      <c r="L2787" t="s">
        <v>7360</v>
      </c>
      <c r="M2787" t="s">
        <v>733</v>
      </c>
      <c r="N2787" t="s">
        <v>94</v>
      </c>
      <c r="O2787">
        <v>7646</v>
      </c>
      <c r="P2787">
        <v>12228</v>
      </c>
      <c r="Q2787" t="s">
        <v>59</v>
      </c>
      <c r="R2787">
        <v>915</v>
      </c>
      <c r="S2787" s="2">
        <v>45250</v>
      </c>
      <c r="T2787" s="2">
        <v>45270</v>
      </c>
      <c r="U2787">
        <v>28760</v>
      </c>
      <c r="V2787" t="s">
        <v>71</v>
      </c>
      <c r="W2787">
        <v>733</v>
      </c>
      <c r="X2787" t="s">
        <v>60</v>
      </c>
      <c r="Y2787" t="s">
        <v>72</v>
      </c>
      <c r="Z2787">
        <v>0</v>
      </c>
      <c r="AA2787">
        <v>169</v>
      </c>
      <c r="AB2787">
        <v>9591</v>
      </c>
      <c r="AC2787" t="s">
        <v>107</v>
      </c>
    </row>
    <row r="2788" spans="1:29" x14ac:dyDescent="0.3">
      <c r="A2788" s="1" t="s">
        <v>29</v>
      </c>
      <c r="B2788" t="s">
        <v>86</v>
      </c>
      <c r="C2788" t="s">
        <v>1312</v>
      </c>
      <c r="D2788" t="s">
        <v>110</v>
      </c>
      <c r="E2788">
        <v>7</v>
      </c>
      <c r="F2788" t="s">
        <v>77</v>
      </c>
      <c r="G2788" t="s">
        <v>147</v>
      </c>
      <c r="H2788" t="s">
        <v>79</v>
      </c>
      <c r="I2788" t="s">
        <v>2994</v>
      </c>
      <c r="J2788" t="s">
        <v>123</v>
      </c>
      <c r="K2788" t="s">
        <v>7361</v>
      </c>
      <c r="L2788" t="s">
        <v>7362</v>
      </c>
      <c r="M2788" t="s">
        <v>2131</v>
      </c>
      <c r="N2788" t="s">
        <v>40</v>
      </c>
      <c r="O2788">
        <v>10569</v>
      </c>
      <c r="P2788">
        <v>15087</v>
      </c>
      <c r="Q2788" t="s">
        <v>59</v>
      </c>
      <c r="R2788">
        <v>206</v>
      </c>
      <c r="S2788" s="2">
        <v>45155</v>
      </c>
      <c r="T2788" s="2">
        <v>45165</v>
      </c>
      <c r="U2788">
        <v>14411</v>
      </c>
      <c r="V2788" t="s">
        <v>85</v>
      </c>
      <c r="W2788">
        <v>550</v>
      </c>
      <c r="X2788" t="s">
        <v>60</v>
      </c>
      <c r="Y2788" t="s">
        <v>72</v>
      </c>
      <c r="Z2788">
        <v>0</v>
      </c>
      <c r="AA2788">
        <v>881</v>
      </c>
      <c r="AB2788">
        <v>12693</v>
      </c>
      <c r="AC2788" t="s">
        <v>107</v>
      </c>
    </row>
    <row r="2789" spans="1:29" x14ac:dyDescent="0.3">
      <c r="A2789" s="1" t="s">
        <v>29</v>
      </c>
      <c r="B2789" t="s">
        <v>86</v>
      </c>
      <c r="C2789" t="s">
        <v>344</v>
      </c>
      <c r="D2789" t="s">
        <v>236</v>
      </c>
      <c r="E2789">
        <v>5</v>
      </c>
      <c r="F2789" t="s">
        <v>33</v>
      </c>
      <c r="G2789" t="s">
        <v>34</v>
      </c>
      <c r="H2789" t="s">
        <v>79</v>
      </c>
      <c r="I2789" t="s">
        <v>1649</v>
      </c>
      <c r="J2789" t="s">
        <v>5267</v>
      </c>
      <c r="K2789" t="s">
        <v>7363</v>
      </c>
      <c r="L2789" t="s">
        <v>7364</v>
      </c>
      <c r="M2789" t="s">
        <v>350</v>
      </c>
      <c r="N2789" t="s">
        <v>58</v>
      </c>
      <c r="O2789">
        <v>20186</v>
      </c>
      <c r="P2789">
        <v>23819</v>
      </c>
      <c r="Q2789" t="s">
        <v>59</v>
      </c>
      <c r="R2789">
        <v>647</v>
      </c>
      <c r="S2789" s="2">
        <v>44960</v>
      </c>
      <c r="T2789" s="2">
        <v>44987</v>
      </c>
      <c r="U2789">
        <v>27939</v>
      </c>
      <c r="V2789" t="s">
        <v>43</v>
      </c>
      <c r="W2789">
        <v>483</v>
      </c>
      <c r="X2789" t="s">
        <v>60</v>
      </c>
      <c r="Y2789" t="s">
        <v>45</v>
      </c>
      <c r="Z2789">
        <v>4094</v>
      </c>
      <c r="AA2789">
        <v>334</v>
      </c>
      <c r="AB2789">
        <v>21534</v>
      </c>
      <c r="AC2789" t="s">
        <v>107</v>
      </c>
    </row>
    <row r="2790" spans="1:29" x14ac:dyDescent="0.3">
      <c r="A2790" s="1" t="s">
        <v>29</v>
      </c>
      <c r="B2790" t="s">
        <v>363</v>
      </c>
      <c r="C2790" t="s">
        <v>416</v>
      </c>
      <c r="D2790" t="s">
        <v>32</v>
      </c>
      <c r="E2790">
        <v>3</v>
      </c>
      <c r="F2790" t="s">
        <v>77</v>
      </c>
      <c r="G2790" t="s">
        <v>147</v>
      </c>
      <c r="H2790" t="s">
        <v>79</v>
      </c>
      <c r="I2790" t="s">
        <v>1376</v>
      </c>
      <c r="J2790" t="s">
        <v>1674</v>
      </c>
      <c r="K2790" t="s">
        <v>7365</v>
      </c>
      <c r="L2790" t="s">
        <v>7366</v>
      </c>
      <c r="M2790" t="s">
        <v>421</v>
      </c>
      <c r="N2790" t="s">
        <v>84</v>
      </c>
      <c r="O2790">
        <v>28255</v>
      </c>
      <c r="P2790">
        <v>31001</v>
      </c>
      <c r="Q2790" t="s">
        <v>59</v>
      </c>
      <c r="R2790">
        <v>303</v>
      </c>
      <c r="S2790" s="2">
        <v>44617</v>
      </c>
      <c r="T2790" t="s">
        <v>42</v>
      </c>
      <c r="U2790">
        <v>8812</v>
      </c>
      <c r="V2790" t="s">
        <v>85</v>
      </c>
      <c r="W2790">
        <v>583</v>
      </c>
      <c r="X2790" t="s">
        <v>44</v>
      </c>
      <c r="Y2790" t="s">
        <v>61</v>
      </c>
      <c r="Z2790">
        <v>0</v>
      </c>
      <c r="AA2790">
        <v>397</v>
      </c>
      <c r="AB2790">
        <v>29031</v>
      </c>
      <c r="AC2790" t="s">
        <v>46</v>
      </c>
    </row>
    <row r="2791" spans="1:29" x14ac:dyDescent="0.3">
      <c r="A2791" s="1" t="s">
        <v>47</v>
      </c>
      <c r="B2791" t="s">
        <v>136</v>
      </c>
      <c r="C2791" t="s">
        <v>1386</v>
      </c>
      <c r="D2791" t="s">
        <v>257</v>
      </c>
      <c r="E2791">
        <v>8</v>
      </c>
      <c r="F2791" t="s">
        <v>77</v>
      </c>
      <c r="G2791" t="s">
        <v>980</v>
      </c>
      <c r="H2791" t="s">
        <v>79</v>
      </c>
      <c r="I2791" t="s">
        <v>299</v>
      </c>
      <c r="J2791" t="s">
        <v>1887</v>
      </c>
      <c r="K2791" t="s">
        <v>7367</v>
      </c>
      <c r="L2791" t="s">
        <v>7368</v>
      </c>
      <c r="M2791" t="s">
        <v>1374</v>
      </c>
      <c r="N2791" t="s">
        <v>58</v>
      </c>
      <c r="O2791">
        <v>8311</v>
      </c>
      <c r="P2791">
        <v>11711</v>
      </c>
      <c r="Q2791" t="s">
        <v>95</v>
      </c>
      <c r="R2791">
        <v>376</v>
      </c>
      <c r="S2791" s="2">
        <v>44335</v>
      </c>
      <c r="T2791" s="2">
        <v>44344</v>
      </c>
      <c r="U2791">
        <v>0</v>
      </c>
      <c r="V2791" t="s">
        <v>85</v>
      </c>
      <c r="W2791">
        <v>574</v>
      </c>
      <c r="X2791" t="s">
        <v>60</v>
      </c>
      <c r="Y2791" t="s">
        <v>72</v>
      </c>
      <c r="Z2791">
        <v>1465</v>
      </c>
      <c r="AA2791">
        <v>178</v>
      </c>
      <c r="AB2791">
        <v>9880</v>
      </c>
      <c r="AC2791" t="s">
        <v>107</v>
      </c>
    </row>
    <row r="2792" spans="1:29" x14ac:dyDescent="0.3">
      <c r="A2792" s="1" t="s">
        <v>29</v>
      </c>
      <c r="B2792" t="s">
        <v>62</v>
      </c>
      <c r="C2792" t="s">
        <v>696</v>
      </c>
      <c r="D2792" t="s">
        <v>257</v>
      </c>
      <c r="E2792">
        <v>3</v>
      </c>
      <c r="F2792" t="s">
        <v>51</v>
      </c>
      <c r="G2792" t="s">
        <v>345</v>
      </c>
      <c r="H2792" t="s">
        <v>35</v>
      </c>
      <c r="I2792" t="s">
        <v>2601</v>
      </c>
      <c r="J2792" t="s">
        <v>245</v>
      </c>
      <c r="K2792" t="s">
        <v>7369</v>
      </c>
      <c r="L2792" t="s">
        <v>7370</v>
      </c>
      <c r="M2792" t="s">
        <v>1976</v>
      </c>
      <c r="N2792" t="s">
        <v>40</v>
      </c>
      <c r="O2792">
        <v>11144</v>
      </c>
      <c r="P2792">
        <v>15611</v>
      </c>
      <c r="Q2792" t="s">
        <v>95</v>
      </c>
      <c r="R2792">
        <v>948</v>
      </c>
      <c r="S2792" s="2">
        <v>44322</v>
      </c>
      <c r="T2792" s="2">
        <v>44350</v>
      </c>
      <c r="U2792">
        <v>0</v>
      </c>
      <c r="V2792" t="s">
        <v>106</v>
      </c>
      <c r="W2792">
        <v>642</v>
      </c>
      <c r="X2792" t="s">
        <v>60</v>
      </c>
      <c r="Y2792" t="s">
        <v>61</v>
      </c>
      <c r="Z2792">
        <v>0</v>
      </c>
      <c r="AA2792">
        <v>828</v>
      </c>
      <c r="AB2792">
        <v>11616</v>
      </c>
      <c r="AC2792" t="s">
        <v>73</v>
      </c>
    </row>
    <row r="2793" spans="1:29" x14ac:dyDescent="0.3">
      <c r="A2793" s="1" t="s">
        <v>47</v>
      </c>
      <c r="B2793" t="s">
        <v>108</v>
      </c>
      <c r="C2793" t="s">
        <v>655</v>
      </c>
      <c r="D2793" t="s">
        <v>169</v>
      </c>
      <c r="E2793">
        <v>8</v>
      </c>
      <c r="F2793" t="s">
        <v>129</v>
      </c>
      <c r="G2793" t="s">
        <v>574</v>
      </c>
      <c r="H2793" t="s">
        <v>35</v>
      </c>
      <c r="I2793" t="s">
        <v>1695</v>
      </c>
      <c r="J2793" t="s">
        <v>3055</v>
      </c>
      <c r="K2793" t="s">
        <v>7371</v>
      </c>
      <c r="L2793" t="s">
        <v>7372</v>
      </c>
      <c r="M2793" t="s">
        <v>116</v>
      </c>
      <c r="N2793" t="s">
        <v>84</v>
      </c>
      <c r="O2793">
        <v>19167</v>
      </c>
      <c r="P2793">
        <v>22198</v>
      </c>
      <c r="Q2793" t="s">
        <v>95</v>
      </c>
      <c r="R2793">
        <v>196</v>
      </c>
      <c r="S2793" s="2">
        <v>44328</v>
      </c>
      <c r="T2793" t="s">
        <v>42</v>
      </c>
      <c r="U2793">
        <v>0</v>
      </c>
      <c r="V2793" t="s">
        <v>43</v>
      </c>
      <c r="W2793">
        <v>703</v>
      </c>
      <c r="X2793" t="s">
        <v>44</v>
      </c>
      <c r="Y2793" t="s">
        <v>45</v>
      </c>
      <c r="Z2793">
        <v>0</v>
      </c>
      <c r="AA2793">
        <v>814</v>
      </c>
      <c r="AB2793">
        <v>21510</v>
      </c>
      <c r="AC2793" t="s">
        <v>73</v>
      </c>
    </row>
    <row r="2794" spans="1:29" x14ac:dyDescent="0.3">
      <c r="A2794" s="1" t="s">
        <v>47</v>
      </c>
      <c r="B2794" t="s">
        <v>161</v>
      </c>
      <c r="C2794" t="s">
        <v>1574</v>
      </c>
      <c r="D2794" t="s">
        <v>138</v>
      </c>
      <c r="E2794">
        <v>8</v>
      </c>
      <c r="F2794" t="s">
        <v>120</v>
      </c>
      <c r="G2794" t="s">
        <v>329</v>
      </c>
      <c r="H2794" t="s">
        <v>79</v>
      </c>
      <c r="I2794" t="s">
        <v>1480</v>
      </c>
      <c r="J2794" t="s">
        <v>149</v>
      </c>
      <c r="K2794" t="s">
        <v>7373</v>
      </c>
      <c r="L2794" t="s">
        <v>7374</v>
      </c>
      <c r="M2794" t="s">
        <v>283</v>
      </c>
      <c r="N2794" t="s">
        <v>58</v>
      </c>
      <c r="O2794">
        <v>28383</v>
      </c>
      <c r="P2794">
        <v>33309</v>
      </c>
      <c r="Q2794" t="s">
        <v>41</v>
      </c>
      <c r="R2794">
        <v>833</v>
      </c>
      <c r="S2794" s="2">
        <v>44466</v>
      </c>
      <c r="T2794" s="2">
        <v>44471</v>
      </c>
      <c r="U2794">
        <v>0</v>
      </c>
      <c r="V2794" t="s">
        <v>71</v>
      </c>
      <c r="W2794">
        <v>693</v>
      </c>
      <c r="X2794" t="s">
        <v>60</v>
      </c>
      <c r="Y2794" t="s">
        <v>45</v>
      </c>
      <c r="Z2794">
        <v>2895</v>
      </c>
      <c r="AA2794">
        <v>286</v>
      </c>
      <c r="AB2794">
        <v>32806</v>
      </c>
      <c r="AC2794" t="s">
        <v>46</v>
      </c>
    </row>
    <row r="2795" spans="1:29" x14ac:dyDescent="0.3">
      <c r="A2795" s="1" t="s">
        <v>29</v>
      </c>
      <c r="B2795" t="s">
        <v>393</v>
      </c>
      <c r="C2795" t="s">
        <v>2027</v>
      </c>
      <c r="D2795" t="s">
        <v>50</v>
      </c>
      <c r="E2795">
        <v>3</v>
      </c>
      <c r="F2795" t="s">
        <v>129</v>
      </c>
      <c r="G2795" t="s">
        <v>700</v>
      </c>
      <c r="H2795" t="s">
        <v>79</v>
      </c>
      <c r="I2795" t="s">
        <v>4727</v>
      </c>
      <c r="J2795" t="s">
        <v>2046</v>
      </c>
      <c r="K2795" t="s">
        <v>7375</v>
      </c>
      <c r="L2795" t="s">
        <v>7376</v>
      </c>
      <c r="M2795" t="s">
        <v>613</v>
      </c>
      <c r="N2795" t="s">
        <v>84</v>
      </c>
      <c r="O2795">
        <v>19467</v>
      </c>
      <c r="P2795">
        <v>22073</v>
      </c>
      <c r="Q2795" t="s">
        <v>59</v>
      </c>
      <c r="R2795">
        <v>471</v>
      </c>
      <c r="S2795" s="2">
        <v>44572</v>
      </c>
      <c r="T2795" s="2">
        <v>44598</v>
      </c>
      <c r="U2795">
        <v>4934</v>
      </c>
      <c r="V2795" t="s">
        <v>43</v>
      </c>
      <c r="W2795">
        <v>519</v>
      </c>
      <c r="X2795" t="s">
        <v>60</v>
      </c>
      <c r="Y2795" t="s">
        <v>61</v>
      </c>
      <c r="Z2795">
        <v>0</v>
      </c>
      <c r="AA2795">
        <v>38</v>
      </c>
      <c r="AB2795">
        <v>22023</v>
      </c>
      <c r="AC2795" t="s">
        <v>73</v>
      </c>
    </row>
    <row r="2796" spans="1:29" x14ac:dyDescent="0.3">
      <c r="A2796" s="1" t="s">
        <v>47</v>
      </c>
      <c r="B2796" t="s">
        <v>48</v>
      </c>
      <c r="C2796" t="s">
        <v>381</v>
      </c>
      <c r="D2796" t="s">
        <v>387</v>
      </c>
      <c r="E2796">
        <v>7</v>
      </c>
      <c r="F2796" t="s">
        <v>221</v>
      </c>
      <c r="G2796" t="s">
        <v>1096</v>
      </c>
      <c r="H2796" t="s">
        <v>35</v>
      </c>
      <c r="I2796" t="s">
        <v>66</v>
      </c>
      <c r="J2796" t="s">
        <v>4021</v>
      </c>
      <c r="K2796" t="s">
        <v>7377</v>
      </c>
      <c r="L2796" t="s">
        <v>7378</v>
      </c>
      <c r="M2796" t="s">
        <v>303</v>
      </c>
      <c r="N2796" t="s">
        <v>58</v>
      </c>
      <c r="O2796">
        <v>20991</v>
      </c>
      <c r="P2796">
        <v>23151</v>
      </c>
      <c r="Q2796" t="s">
        <v>41</v>
      </c>
      <c r="R2796">
        <v>977</v>
      </c>
      <c r="S2796" s="2">
        <v>45349</v>
      </c>
      <c r="T2796" s="2">
        <v>45369</v>
      </c>
      <c r="U2796">
        <v>0</v>
      </c>
      <c r="V2796" t="s">
        <v>43</v>
      </c>
      <c r="W2796">
        <v>729</v>
      </c>
      <c r="X2796" t="s">
        <v>60</v>
      </c>
      <c r="Y2796" t="s">
        <v>61</v>
      </c>
      <c r="Z2796">
        <v>3751</v>
      </c>
      <c r="AA2796">
        <v>334</v>
      </c>
      <c r="AB2796">
        <v>21006</v>
      </c>
      <c r="AC2796" t="s">
        <v>73</v>
      </c>
    </row>
    <row r="2797" spans="1:29" x14ac:dyDescent="0.3">
      <c r="A2797" s="1" t="s">
        <v>47</v>
      </c>
      <c r="B2797" t="s">
        <v>136</v>
      </c>
      <c r="C2797" t="s">
        <v>200</v>
      </c>
      <c r="D2797" t="s">
        <v>236</v>
      </c>
      <c r="E2797">
        <v>7</v>
      </c>
      <c r="F2797" t="s">
        <v>129</v>
      </c>
      <c r="G2797" t="s">
        <v>298</v>
      </c>
      <c r="H2797" t="s">
        <v>35</v>
      </c>
      <c r="I2797" t="s">
        <v>1418</v>
      </c>
      <c r="J2797" t="s">
        <v>6194</v>
      </c>
      <c r="K2797">
        <v>3900139073</v>
      </c>
      <c r="L2797" t="s">
        <v>7379</v>
      </c>
      <c r="M2797" t="s">
        <v>144</v>
      </c>
      <c r="N2797" t="s">
        <v>94</v>
      </c>
      <c r="O2797">
        <v>4552</v>
      </c>
      <c r="P2797">
        <v>8906</v>
      </c>
      <c r="Q2797" t="s">
        <v>59</v>
      </c>
      <c r="R2797">
        <v>446</v>
      </c>
      <c r="S2797" s="2">
        <v>45258</v>
      </c>
      <c r="T2797" s="2">
        <v>45274</v>
      </c>
      <c r="U2797">
        <v>5540</v>
      </c>
      <c r="V2797" t="s">
        <v>43</v>
      </c>
      <c r="W2797">
        <v>771</v>
      </c>
      <c r="X2797" t="s">
        <v>60</v>
      </c>
      <c r="Y2797" t="s">
        <v>61</v>
      </c>
      <c r="Z2797">
        <v>0</v>
      </c>
      <c r="AA2797">
        <v>59</v>
      </c>
      <c r="AB2797">
        <v>8113</v>
      </c>
      <c r="AC2797" t="s">
        <v>107</v>
      </c>
    </row>
    <row r="2798" spans="1:29" x14ac:dyDescent="0.3">
      <c r="A2798" s="1" t="s">
        <v>47</v>
      </c>
      <c r="B2798" t="s">
        <v>161</v>
      </c>
      <c r="C2798" t="s">
        <v>317</v>
      </c>
      <c r="D2798" t="s">
        <v>50</v>
      </c>
      <c r="E2798">
        <v>6</v>
      </c>
      <c r="F2798" t="s">
        <v>120</v>
      </c>
      <c r="G2798" t="s">
        <v>820</v>
      </c>
      <c r="H2798" t="s">
        <v>35</v>
      </c>
      <c r="I2798" t="s">
        <v>1287</v>
      </c>
      <c r="J2798" t="s">
        <v>2193</v>
      </c>
      <c r="K2798" t="s">
        <v>7380</v>
      </c>
      <c r="L2798" t="s">
        <v>7381</v>
      </c>
      <c r="M2798" t="s">
        <v>2032</v>
      </c>
      <c r="N2798" t="s">
        <v>58</v>
      </c>
      <c r="O2798">
        <v>11564</v>
      </c>
      <c r="P2798">
        <v>16464</v>
      </c>
      <c r="Q2798" t="s">
        <v>95</v>
      </c>
      <c r="R2798">
        <v>170</v>
      </c>
      <c r="S2798" s="2">
        <v>44659</v>
      </c>
      <c r="T2798" s="2">
        <v>44674</v>
      </c>
      <c r="U2798">
        <v>0</v>
      </c>
      <c r="V2798" t="s">
        <v>71</v>
      </c>
      <c r="W2798">
        <v>409</v>
      </c>
      <c r="X2798" t="s">
        <v>60</v>
      </c>
      <c r="Y2798" t="s">
        <v>45</v>
      </c>
      <c r="Z2798">
        <v>4090</v>
      </c>
      <c r="AA2798">
        <v>612</v>
      </c>
      <c r="AB2798">
        <v>16012</v>
      </c>
      <c r="AC2798" t="s">
        <v>46</v>
      </c>
    </row>
    <row r="2799" spans="1:29" x14ac:dyDescent="0.3">
      <c r="A2799" s="1" t="s">
        <v>47</v>
      </c>
      <c r="B2799" t="s">
        <v>592</v>
      </c>
      <c r="C2799" t="s">
        <v>2872</v>
      </c>
      <c r="D2799" t="s">
        <v>50</v>
      </c>
      <c r="E2799">
        <v>1</v>
      </c>
      <c r="F2799" t="s">
        <v>271</v>
      </c>
      <c r="G2799" t="s">
        <v>400</v>
      </c>
      <c r="H2799" t="s">
        <v>35</v>
      </c>
      <c r="I2799" t="s">
        <v>4279</v>
      </c>
      <c r="J2799" t="s">
        <v>524</v>
      </c>
      <c r="K2799" t="s">
        <v>7382</v>
      </c>
      <c r="L2799" t="s">
        <v>7383</v>
      </c>
      <c r="M2799" t="s">
        <v>2150</v>
      </c>
      <c r="N2799" t="s">
        <v>84</v>
      </c>
      <c r="O2799">
        <v>17801</v>
      </c>
      <c r="P2799">
        <v>21264</v>
      </c>
      <c r="Q2799" t="s">
        <v>95</v>
      </c>
      <c r="R2799">
        <v>4</v>
      </c>
      <c r="S2799" s="2">
        <v>44388</v>
      </c>
      <c r="T2799" s="2">
        <v>44404</v>
      </c>
      <c r="U2799">
        <v>0</v>
      </c>
      <c r="V2799" t="s">
        <v>85</v>
      </c>
      <c r="W2799">
        <v>458</v>
      </c>
      <c r="X2799" t="s">
        <v>60</v>
      </c>
      <c r="Y2799" t="s">
        <v>72</v>
      </c>
      <c r="Z2799">
        <v>0</v>
      </c>
      <c r="AA2799">
        <v>935</v>
      </c>
      <c r="AB2799">
        <v>20321</v>
      </c>
      <c r="AC2799" t="s">
        <v>46</v>
      </c>
    </row>
    <row r="2800" spans="1:29" x14ac:dyDescent="0.3">
      <c r="A2800" s="1" t="s">
        <v>47</v>
      </c>
      <c r="B2800" t="s">
        <v>176</v>
      </c>
      <c r="C2800" t="s">
        <v>3609</v>
      </c>
      <c r="D2800" t="s">
        <v>185</v>
      </c>
      <c r="E2800">
        <v>7</v>
      </c>
      <c r="F2800" t="s">
        <v>77</v>
      </c>
      <c r="G2800" t="s">
        <v>202</v>
      </c>
      <c r="H2800" t="s">
        <v>35</v>
      </c>
      <c r="I2800" t="s">
        <v>36</v>
      </c>
      <c r="J2800" t="s">
        <v>319</v>
      </c>
      <c r="K2800">
        <f>1-120-675-9714</f>
        <v>-10508</v>
      </c>
      <c r="L2800" t="s">
        <v>7384</v>
      </c>
      <c r="M2800" t="s">
        <v>214</v>
      </c>
      <c r="N2800" t="s">
        <v>94</v>
      </c>
      <c r="O2800">
        <v>12200</v>
      </c>
      <c r="P2800">
        <v>16903</v>
      </c>
      <c r="Q2800" t="s">
        <v>95</v>
      </c>
      <c r="R2800">
        <v>160</v>
      </c>
      <c r="S2800" s="2">
        <v>45172</v>
      </c>
      <c r="T2800" s="2">
        <v>45192</v>
      </c>
      <c r="U2800">
        <v>0</v>
      </c>
      <c r="V2800" t="s">
        <v>71</v>
      </c>
      <c r="W2800">
        <v>459</v>
      </c>
      <c r="X2800" t="s">
        <v>60</v>
      </c>
      <c r="Y2800" t="s">
        <v>61</v>
      </c>
      <c r="Z2800">
        <v>0</v>
      </c>
      <c r="AA2800">
        <v>915</v>
      </c>
      <c r="AB2800">
        <v>16055</v>
      </c>
      <c r="AC2800" t="s">
        <v>46</v>
      </c>
    </row>
    <row r="2801" spans="1:29" x14ac:dyDescent="0.3">
      <c r="A2801" s="1" t="s">
        <v>29</v>
      </c>
      <c r="B2801" t="s">
        <v>96</v>
      </c>
      <c r="C2801" t="s">
        <v>814</v>
      </c>
      <c r="D2801" t="s">
        <v>169</v>
      </c>
      <c r="E2801">
        <v>6</v>
      </c>
      <c r="F2801" t="s">
        <v>129</v>
      </c>
      <c r="G2801" t="s">
        <v>163</v>
      </c>
      <c r="H2801" t="s">
        <v>35</v>
      </c>
      <c r="I2801" t="s">
        <v>990</v>
      </c>
      <c r="J2801" t="s">
        <v>3132</v>
      </c>
      <c r="K2801" t="s">
        <v>7385</v>
      </c>
      <c r="L2801" t="s">
        <v>7386</v>
      </c>
      <c r="M2801" t="s">
        <v>1784</v>
      </c>
      <c r="N2801" t="s">
        <v>40</v>
      </c>
      <c r="O2801">
        <v>5847</v>
      </c>
      <c r="P2801">
        <v>8604</v>
      </c>
      <c r="Q2801" t="s">
        <v>41</v>
      </c>
      <c r="R2801">
        <v>692</v>
      </c>
      <c r="S2801" s="2">
        <v>45132</v>
      </c>
      <c r="T2801" s="2">
        <v>45154</v>
      </c>
      <c r="U2801">
        <v>0</v>
      </c>
      <c r="V2801" t="s">
        <v>85</v>
      </c>
      <c r="W2801">
        <v>682</v>
      </c>
      <c r="X2801" t="s">
        <v>60</v>
      </c>
      <c r="Y2801" t="s">
        <v>72</v>
      </c>
      <c r="Z2801">
        <v>0</v>
      </c>
      <c r="AA2801">
        <v>174</v>
      </c>
      <c r="AB2801">
        <v>7600</v>
      </c>
      <c r="AC2801" t="s">
        <v>107</v>
      </c>
    </row>
    <row r="2802" spans="1:29" x14ac:dyDescent="0.3">
      <c r="A2802" s="1" t="s">
        <v>29</v>
      </c>
      <c r="B2802" t="s">
        <v>327</v>
      </c>
      <c r="C2802" t="s">
        <v>2027</v>
      </c>
      <c r="D2802" t="s">
        <v>98</v>
      </c>
      <c r="E2802">
        <v>10</v>
      </c>
      <c r="F2802" t="s">
        <v>99</v>
      </c>
      <c r="G2802" t="s">
        <v>558</v>
      </c>
      <c r="H2802" t="s">
        <v>35</v>
      </c>
      <c r="I2802" t="s">
        <v>3809</v>
      </c>
      <c r="J2802" t="s">
        <v>7387</v>
      </c>
      <c r="K2802" t="s">
        <v>7388</v>
      </c>
      <c r="L2802" t="s">
        <v>7389</v>
      </c>
      <c r="M2802" t="s">
        <v>2246</v>
      </c>
      <c r="N2802" t="s">
        <v>58</v>
      </c>
      <c r="O2802">
        <v>16387</v>
      </c>
      <c r="P2802">
        <v>19971</v>
      </c>
      <c r="Q2802" t="s">
        <v>41</v>
      </c>
      <c r="R2802">
        <v>412</v>
      </c>
      <c r="S2802" s="2">
        <v>45160</v>
      </c>
      <c r="T2802" s="2">
        <v>45166</v>
      </c>
      <c r="U2802">
        <v>0</v>
      </c>
      <c r="V2802" t="s">
        <v>106</v>
      </c>
      <c r="W2802">
        <v>594</v>
      </c>
      <c r="X2802" t="s">
        <v>60</v>
      </c>
      <c r="Y2802" t="s">
        <v>45</v>
      </c>
      <c r="Z2802">
        <v>1959</v>
      </c>
      <c r="AA2802">
        <v>805</v>
      </c>
      <c r="AB2802">
        <v>18589</v>
      </c>
      <c r="AC2802" t="s">
        <v>73</v>
      </c>
    </row>
    <row r="2803" spans="1:29" x14ac:dyDescent="0.3">
      <c r="A2803" s="1" t="s">
        <v>29</v>
      </c>
      <c r="B2803" t="s">
        <v>62</v>
      </c>
      <c r="C2803" t="s">
        <v>127</v>
      </c>
      <c r="D2803" t="s">
        <v>236</v>
      </c>
      <c r="E2803">
        <v>8</v>
      </c>
      <c r="F2803" t="s">
        <v>51</v>
      </c>
      <c r="G2803" t="s">
        <v>710</v>
      </c>
      <c r="H2803" t="s">
        <v>35</v>
      </c>
      <c r="I2803" t="s">
        <v>7390</v>
      </c>
      <c r="J2803" t="s">
        <v>7391</v>
      </c>
      <c r="K2803" t="s">
        <v>7392</v>
      </c>
      <c r="L2803" t="s">
        <v>7393</v>
      </c>
      <c r="M2803" t="s">
        <v>505</v>
      </c>
      <c r="N2803" t="s">
        <v>84</v>
      </c>
      <c r="O2803">
        <v>3509</v>
      </c>
      <c r="P2803">
        <v>5690</v>
      </c>
      <c r="Q2803" t="s">
        <v>41</v>
      </c>
      <c r="R2803">
        <v>421</v>
      </c>
      <c r="S2803" s="2">
        <v>44933</v>
      </c>
      <c r="T2803" s="2">
        <v>44945</v>
      </c>
      <c r="U2803">
        <v>0</v>
      </c>
      <c r="V2803" t="s">
        <v>106</v>
      </c>
      <c r="W2803">
        <v>503</v>
      </c>
      <c r="X2803" t="s">
        <v>60</v>
      </c>
      <c r="Y2803" t="s">
        <v>72</v>
      </c>
      <c r="Z2803">
        <v>0</v>
      </c>
      <c r="AA2803">
        <v>459</v>
      </c>
      <c r="AB2803">
        <v>4449</v>
      </c>
      <c r="AC2803" t="s">
        <v>73</v>
      </c>
    </row>
    <row r="2804" spans="1:29" x14ac:dyDescent="0.3">
      <c r="A2804" s="1" t="s">
        <v>29</v>
      </c>
      <c r="B2804" t="s">
        <v>96</v>
      </c>
      <c r="C2804" t="s">
        <v>1523</v>
      </c>
      <c r="D2804" t="s">
        <v>138</v>
      </c>
      <c r="E2804">
        <v>1</v>
      </c>
      <c r="F2804" t="s">
        <v>221</v>
      </c>
      <c r="G2804" t="s">
        <v>506</v>
      </c>
      <c r="H2804" t="s">
        <v>35</v>
      </c>
      <c r="I2804" t="s">
        <v>1480</v>
      </c>
      <c r="J2804" t="s">
        <v>4256</v>
      </c>
      <c r="K2804" t="s">
        <v>7394</v>
      </c>
      <c r="L2804" t="s">
        <v>7395</v>
      </c>
      <c r="M2804" t="s">
        <v>665</v>
      </c>
      <c r="N2804" t="s">
        <v>40</v>
      </c>
      <c r="O2804">
        <v>3917</v>
      </c>
      <c r="P2804">
        <v>6068</v>
      </c>
      <c r="Q2804" t="s">
        <v>41</v>
      </c>
      <c r="R2804">
        <v>25</v>
      </c>
      <c r="S2804" s="2">
        <v>44515</v>
      </c>
      <c r="T2804" s="2">
        <v>44528</v>
      </c>
      <c r="U2804">
        <v>0</v>
      </c>
      <c r="V2804" t="s">
        <v>43</v>
      </c>
      <c r="W2804">
        <v>813</v>
      </c>
      <c r="X2804" t="s">
        <v>60</v>
      </c>
      <c r="Y2804" t="s">
        <v>61</v>
      </c>
      <c r="Z2804">
        <v>0</v>
      </c>
      <c r="AA2804">
        <v>645</v>
      </c>
      <c r="AB2804">
        <v>4017</v>
      </c>
      <c r="AC2804" t="s">
        <v>73</v>
      </c>
    </row>
    <row r="2805" spans="1:29" x14ac:dyDescent="0.3">
      <c r="A2805" s="1" t="s">
        <v>29</v>
      </c>
      <c r="B2805" t="s">
        <v>62</v>
      </c>
      <c r="C2805" t="s">
        <v>2040</v>
      </c>
      <c r="D2805" t="s">
        <v>169</v>
      </c>
      <c r="E2805">
        <v>5</v>
      </c>
      <c r="F2805" t="s">
        <v>64</v>
      </c>
      <c r="G2805" t="s">
        <v>1152</v>
      </c>
      <c r="H2805" t="s">
        <v>79</v>
      </c>
      <c r="I2805" t="s">
        <v>1705</v>
      </c>
      <c r="J2805" t="s">
        <v>337</v>
      </c>
      <c r="K2805" t="s">
        <v>7396</v>
      </c>
      <c r="L2805" t="s">
        <v>7397</v>
      </c>
      <c r="M2805" t="s">
        <v>1330</v>
      </c>
      <c r="N2805" t="s">
        <v>84</v>
      </c>
      <c r="O2805">
        <v>8165</v>
      </c>
      <c r="P2805">
        <v>10784</v>
      </c>
      <c r="Q2805" t="s">
        <v>95</v>
      </c>
      <c r="R2805">
        <v>229</v>
      </c>
      <c r="S2805" s="2">
        <v>45186</v>
      </c>
      <c r="T2805" t="s">
        <v>42</v>
      </c>
      <c r="U2805">
        <v>0</v>
      </c>
      <c r="V2805" t="s">
        <v>71</v>
      </c>
      <c r="W2805">
        <v>647</v>
      </c>
      <c r="X2805" t="s">
        <v>44</v>
      </c>
      <c r="Y2805" t="s">
        <v>61</v>
      </c>
      <c r="Z2805">
        <v>0</v>
      </c>
      <c r="AA2805">
        <v>437</v>
      </c>
      <c r="AB2805">
        <v>8865</v>
      </c>
      <c r="AC2805" t="s">
        <v>46</v>
      </c>
    </row>
    <row r="2806" spans="1:29" x14ac:dyDescent="0.3">
      <c r="A2806" s="1" t="s">
        <v>47</v>
      </c>
      <c r="B2806" t="s">
        <v>117</v>
      </c>
      <c r="C2806" t="s">
        <v>1406</v>
      </c>
      <c r="D2806" t="s">
        <v>257</v>
      </c>
      <c r="E2806">
        <v>7</v>
      </c>
      <c r="F2806" t="s">
        <v>99</v>
      </c>
      <c r="G2806" t="s">
        <v>100</v>
      </c>
      <c r="H2806" t="s">
        <v>79</v>
      </c>
      <c r="I2806" t="s">
        <v>188</v>
      </c>
      <c r="J2806" t="s">
        <v>890</v>
      </c>
      <c r="K2806" t="s">
        <v>7398</v>
      </c>
      <c r="L2806" t="s">
        <v>7399</v>
      </c>
      <c r="M2806" t="s">
        <v>248</v>
      </c>
      <c r="N2806" t="s">
        <v>94</v>
      </c>
      <c r="O2806">
        <v>3698</v>
      </c>
      <c r="P2806">
        <v>6708</v>
      </c>
      <c r="Q2806" t="s">
        <v>59</v>
      </c>
      <c r="R2806">
        <v>84</v>
      </c>
      <c r="S2806" s="2">
        <v>45050</v>
      </c>
      <c r="T2806" t="s">
        <v>42</v>
      </c>
      <c r="U2806">
        <v>35652</v>
      </c>
      <c r="V2806" t="s">
        <v>85</v>
      </c>
      <c r="W2806">
        <v>725</v>
      </c>
      <c r="X2806" t="s">
        <v>44</v>
      </c>
      <c r="Y2806" t="s">
        <v>61</v>
      </c>
      <c r="Z2806">
        <v>0</v>
      </c>
      <c r="AA2806">
        <v>149</v>
      </c>
      <c r="AB2806">
        <v>3731</v>
      </c>
      <c r="AC2806" t="s">
        <v>107</v>
      </c>
    </row>
    <row r="2807" spans="1:29" x14ac:dyDescent="0.3">
      <c r="A2807" s="1" t="s">
        <v>47</v>
      </c>
      <c r="B2807" t="s">
        <v>153</v>
      </c>
      <c r="C2807" t="s">
        <v>1901</v>
      </c>
      <c r="D2807" t="s">
        <v>119</v>
      </c>
      <c r="E2807">
        <v>2</v>
      </c>
      <c r="F2807" t="s">
        <v>271</v>
      </c>
      <c r="G2807" t="s">
        <v>353</v>
      </c>
      <c r="H2807" t="s">
        <v>35</v>
      </c>
      <c r="I2807" t="s">
        <v>238</v>
      </c>
      <c r="J2807" t="s">
        <v>3014</v>
      </c>
      <c r="K2807" t="s">
        <v>7400</v>
      </c>
      <c r="L2807" t="s">
        <v>7401</v>
      </c>
      <c r="M2807" t="s">
        <v>1707</v>
      </c>
      <c r="N2807" t="s">
        <v>84</v>
      </c>
      <c r="O2807">
        <v>27542</v>
      </c>
      <c r="P2807">
        <v>32191</v>
      </c>
      <c r="Q2807" t="s">
        <v>59</v>
      </c>
      <c r="R2807">
        <v>322</v>
      </c>
      <c r="S2807" s="2">
        <v>44714</v>
      </c>
      <c r="T2807" s="2">
        <v>44717</v>
      </c>
      <c r="U2807">
        <v>24401</v>
      </c>
      <c r="V2807" t="s">
        <v>85</v>
      </c>
      <c r="W2807">
        <v>733</v>
      </c>
      <c r="X2807" t="s">
        <v>60</v>
      </c>
      <c r="Y2807" t="s">
        <v>72</v>
      </c>
      <c r="Z2807">
        <v>0</v>
      </c>
      <c r="AA2807">
        <v>956</v>
      </c>
      <c r="AB2807">
        <v>32053</v>
      </c>
      <c r="AC2807" t="s">
        <v>107</v>
      </c>
    </row>
    <row r="2808" spans="1:29" x14ac:dyDescent="0.3">
      <c r="A2808" s="1" t="s">
        <v>47</v>
      </c>
      <c r="B2808" t="s">
        <v>145</v>
      </c>
      <c r="C2808" t="s">
        <v>270</v>
      </c>
      <c r="D2808" t="s">
        <v>185</v>
      </c>
      <c r="E2808">
        <v>7</v>
      </c>
      <c r="F2808" t="s">
        <v>129</v>
      </c>
      <c r="G2808" t="s">
        <v>298</v>
      </c>
      <c r="H2808" t="s">
        <v>79</v>
      </c>
      <c r="I2808" t="s">
        <v>1322</v>
      </c>
      <c r="J2808" t="s">
        <v>3017</v>
      </c>
      <c r="K2808" t="s">
        <v>7402</v>
      </c>
      <c r="L2808" t="s">
        <v>7403</v>
      </c>
      <c r="M2808" t="s">
        <v>2965</v>
      </c>
      <c r="N2808" t="s">
        <v>40</v>
      </c>
      <c r="O2808">
        <v>23802</v>
      </c>
      <c r="P2808">
        <v>26954</v>
      </c>
      <c r="Q2808" t="s">
        <v>41</v>
      </c>
      <c r="R2808">
        <v>573</v>
      </c>
      <c r="S2808" s="2">
        <v>44750</v>
      </c>
      <c r="T2808" s="2">
        <v>44763</v>
      </c>
      <c r="U2808">
        <v>0</v>
      </c>
      <c r="V2808" t="s">
        <v>43</v>
      </c>
      <c r="W2808">
        <v>636</v>
      </c>
      <c r="X2808" t="s">
        <v>60</v>
      </c>
      <c r="Y2808" t="s">
        <v>72</v>
      </c>
      <c r="Z2808">
        <v>0</v>
      </c>
      <c r="AA2808">
        <v>963</v>
      </c>
      <c r="AB2808">
        <v>26764</v>
      </c>
      <c r="AC2808" t="s">
        <v>73</v>
      </c>
    </row>
    <row r="2809" spans="1:29" x14ac:dyDescent="0.3">
      <c r="A2809" s="1" t="s">
        <v>29</v>
      </c>
      <c r="B2809" t="s">
        <v>228</v>
      </c>
      <c r="C2809" t="s">
        <v>1949</v>
      </c>
      <c r="D2809" t="s">
        <v>201</v>
      </c>
      <c r="E2809">
        <v>2</v>
      </c>
      <c r="F2809" t="s">
        <v>186</v>
      </c>
      <c r="G2809" t="s">
        <v>620</v>
      </c>
      <c r="H2809" t="s">
        <v>79</v>
      </c>
      <c r="I2809" t="s">
        <v>441</v>
      </c>
      <c r="J2809" t="s">
        <v>2624</v>
      </c>
      <c r="K2809" t="s">
        <v>7404</v>
      </c>
      <c r="L2809" t="s">
        <v>7405</v>
      </c>
      <c r="M2809" t="s">
        <v>640</v>
      </c>
      <c r="N2809" t="s">
        <v>58</v>
      </c>
      <c r="O2809">
        <v>28043</v>
      </c>
      <c r="P2809">
        <v>32632</v>
      </c>
      <c r="Q2809" t="s">
        <v>59</v>
      </c>
      <c r="R2809">
        <v>885</v>
      </c>
      <c r="S2809" s="2">
        <v>44614</v>
      </c>
      <c r="T2809" t="s">
        <v>42</v>
      </c>
      <c r="U2809">
        <v>1409</v>
      </c>
      <c r="V2809" t="s">
        <v>85</v>
      </c>
      <c r="W2809">
        <v>421</v>
      </c>
      <c r="X2809" t="s">
        <v>44</v>
      </c>
      <c r="Y2809" t="s">
        <v>72</v>
      </c>
      <c r="Z2809">
        <v>3587</v>
      </c>
      <c r="AA2809">
        <v>768</v>
      </c>
      <c r="AB2809">
        <v>29934</v>
      </c>
      <c r="AC2809" t="s">
        <v>46</v>
      </c>
    </row>
    <row r="2810" spans="1:29" x14ac:dyDescent="0.3">
      <c r="A2810" s="1" t="s">
        <v>29</v>
      </c>
      <c r="B2810" t="s">
        <v>86</v>
      </c>
      <c r="C2810" t="s">
        <v>1966</v>
      </c>
      <c r="D2810" t="s">
        <v>236</v>
      </c>
      <c r="E2810">
        <v>1</v>
      </c>
      <c r="F2810" t="s">
        <v>129</v>
      </c>
      <c r="G2810" t="s">
        <v>130</v>
      </c>
      <c r="H2810" t="s">
        <v>35</v>
      </c>
      <c r="I2810" t="s">
        <v>701</v>
      </c>
      <c r="J2810" t="s">
        <v>807</v>
      </c>
      <c r="K2810" t="s">
        <v>7406</v>
      </c>
      <c r="L2810" t="s">
        <v>7407</v>
      </c>
      <c r="M2810" t="s">
        <v>1691</v>
      </c>
      <c r="N2810" t="s">
        <v>40</v>
      </c>
      <c r="O2810">
        <v>8336</v>
      </c>
      <c r="P2810">
        <v>11037</v>
      </c>
      <c r="Q2810" t="s">
        <v>95</v>
      </c>
      <c r="R2810">
        <v>172</v>
      </c>
      <c r="S2810" s="2">
        <v>44957</v>
      </c>
      <c r="T2810" s="2">
        <v>44973</v>
      </c>
      <c r="U2810">
        <v>0</v>
      </c>
      <c r="V2810" t="s">
        <v>43</v>
      </c>
      <c r="W2810">
        <v>583</v>
      </c>
      <c r="X2810" t="s">
        <v>60</v>
      </c>
      <c r="Y2810" t="s">
        <v>45</v>
      </c>
      <c r="Z2810">
        <v>0</v>
      </c>
      <c r="AA2810">
        <v>883</v>
      </c>
      <c r="AB2810">
        <v>9087</v>
      </c>
      <c r="AC2810" t="s">
        <v>73</v>
      </c>
    </row>
    <row r="2811" spans="1:29" x14ac:dyDescent="0.3">
      <c r="A2811" s="1" t="s">
        <v>29</v>
      </c>
      <c r="B2811" t="s">
        <v>228</v>
      </c>
      <c r="C2811" t="s">
        <v>1087</v>
      </c>
      <c r="D2811" t="s">
        <v>128</v>
      </c>
      <c r="E2811">
        <v>5</v>
      </c>
      <c r="F2811" t="s">
        <v>129</v>
      </c>
      <c r="G2811" t="s">
        <v>395</v>
      </c>
      <c r="H2811" t="s">
        <v>79</v>
      </c>
      <c r="I2811" t="s">
        <v>1589</v>
      </c>
      <c r="J2811" t="s">
        <v>6694</v>
      </c>
      <c r="K2811" t="s">
        <v>7408</v>
      </c>
      <c r="L2811" t="s">
        <v>2012</v>
      </c>
      <c r="M2811" t="s">
        <v>852</v>
      </c>
      <c r="N2811" t="s">
        <v>40</v>
      </c>
      <c r="O2811">
        <v>5352</v>
      </c>
      <c r="P2811">
        <v>8223</v>
      </c>
      <c r="Q2811" t="s">
        <v>41</v>
      </c>
      <c r="R2811">
        <v>327</v>
      </c>
      <c r="S2811" s="2">
        <v>44586</v>
      </c>
      <c r="T2811" t="s">
        <v>42</v>
      </c>
      <c r="U2811">
        <v>0</v>
      </c>
      <c r="V2811" t="s">
        <v>106</v>
      </c>
      <c r="W2811">
        <v>706</v>
      </c>
      <c r="X2811" t="s">
        <v>44</v>
      </c>
      <c r="Y2811" t="s">
        <v>72</v>
      </c>
      <c r="Z2811">
        <v>0</v>
      </c>
      <c r="AA2811">
        <v>474</v>
      </c>
      <c r="AB2811">
        <v>6415</v>
      </c>
      <c r="AC2811" t="s">
        <v>46</v>
      </c>
    </row>
    <row r="2812" spans="1:29" x14ac:dyDescent="0.3">
      <c r="A2812" s="1" t="s">
        <v>29</v>
      </c>
      <c r="B2812" t="s">
        <v>96</v>
      </c>
      <c r="C2812" t="s">
        <v>2037</v>
      </c>
      <c r="D2812" t="s">
        <v>76</v>
      </c>
      <c r="E2812">
        <v>8</v>
      </c>
      <c r="F2812" t="s">
        <v>186</v>
      </c>
      <c r="G2812" t="s">
        <v>535</v>
      </c>
      <c r="H2812" t="s">
        <v>79</v>
      </c>
      <c r="I2812" t="s">
        <v>3953</v>
      </c>
      <c r="J2812" t="s">
        <v>706</v>
      </c>
      <c r="K2812" t="s">
        <v>7409</v>
      </c>
      <c r="L2812" t="s">
        <v>7410</v>
      </c>
      <c r="M2812" t="s">
        <v>665</v>
      </c>
      <c r="N2812" t="s">
        <v>40</v>
      </c>
      <c r="O2812">
        <v>5286</v>
      </c>
      <c r="P2812">
        <v>10250</v>
      </c>
      <c r="Q2812" t="s">
        <v>59</v>
      </c>
      <c r="R2812">
        <v>978</v>
      </c>
      <c r="S2812" s="2">
        <v>44325</v>
      </c>
      <c r="T2812" t="s">
        <v>42</v>
      </c>
      <c r="U2812">
        <v>46451</v>
      </c>
      <c r="V2812" t="s">
        <v>106</v>
      </c>
      <c r="W2812">
        <v>842</v>
      </c>
      <c r="X2812" t="s">
        <v>44</v>
      </c>
      <c r="Y2812" t="s">
        <v>45</v>
      </c>
      <c r="Z2812">
        <v>0</v>
      </c>
      <c r="AA2812">
        <v>265</v>
      </c>
      <c r="AB2812">
        <v>8065</v>
      </c>
      <c r="AC2812" t="s">
        <v>73</v>
      </c>
    </row>
    <row r="2813" spans="1:29" x14ac:dyDescent="0.3">
      <c r="A2813" s="1" t="s">
        <v>47</v>
      </c>
      <c r="B2813" t="s">
        <v>48</v>
      </c>
      <c r="C2813" t="s">
        <v>1169</v>
      </c>
      <c r="D2813" t="s">
        <v>128</v>
      </c>
      <c r="E2813">
        <v>10</v>
      </c>
      <c r="F2813" t="s">
        <v>64</v>
      </c>
      <c r="G2813" t="s">
        <v>376</v>
      </c>
      <c r="H2813" t="s">
        <v>79</v>
      </c>
      <c r="I2813" t="s">
        <v>581</v>
      </c>
      <c r="J2813" t="s">
        <v>553</v>
      </c>
      <c r="K2813" t="s">
        <v>7411</v>
      </c>
      <c r="L2813" t="s">
        <v>7412</v>
      </c>
      <c r="M2813" t="s">
        <v>438</v>
      </c>
      <c r="N2813" t="s">
        <v>40</v>
      </c>
      <c r="O2813">
        <v>9657</v>
      </c>
      <c r="P2813">
        <v>13632</v>
      </c>
      <c r="Q2813" t="s">
        <v>59</v>
      </c>
      <c r="R2813">
        <v>702</v>
      </c>
      <c r="S2813" s="2">
        <v>44938</v>
      </c>
      <c r="T2813" t="s">
        <v>42</v>
      </c>
      <c r="U2813">
        <v>3139</v>
      </c>
      <c r="V2813" t="s">
        <v>71</v>
      </c>
      <c r="W2813">
        <v>805</v>
      </c>
      <c r="X2813" t="s">
        <v>44</v>
      </c>
      <c r="Y2813" t="s">
        <v>45</v>
      </c>
      <c r="Z2813">
        <v>0</v>
      </c>
      <c r="AA2813">
        <v>958</v>
      </c>
      <c r="AB2813">
        <v>9854</v>
      </c>
      <c r="AC2813" t="s">
        <v>46</v>
      </c>
    </row>
    <row r="2814" spans="1:29" x14ac:dyDescent="0.3">
      <c r="A2814" s="1" t="s">
        <v>29</v>
      </c>
      <c r="B2814" t="s">
        <v>541</v>
      </c>
      <c r="C2814" t="s">
        <v>1271</v>
      </c>
      <c r="D2814" t="s">
        <v>185</v>
      </c>
      <c r="E2814">
        <v>8</v>
      </c>
      <c r="F2814" t="s">
        <v>221</v>
      </c>
      <c r="G2814" t="s">
        <v>250</v>
      </c>
      <c r="H2814" t="s">
        <v>35</v>
      </c>
      <c r="I2814" t="s">
        <v>458</v>
      </c>
      <c r="J2814" t="s">
        <v>1414</v>
      </c>
      <c r="K2814" t="s">
        <v>7413</v>
      </c>
      <c r="L2814" t="s">
        <v>7414</v>
      </c>
      <c r="M2814" t="s">
        <v>1274</v>
      </c>
      <c r="N2814" t="s">
        <v>94</v>
      </c>
      <c r="O2814">
        <v>20567</v>
      </c>
      <c r="P2814">
        <v>22988</v>
      </c>
      <c r="Q2814" t="s">
        <v>95</v>
      </c>
      <c r="R2814">
        <v>847</v>
      </c>
      <c r="S2814" s="2">
        <v>44310</v>
      </c>
      <c r="T2814" t="s">
        <v>42</v>
      </c>
      <c r="U2814">
        <v>0</v>
      </c>
      <c r="V2814" t="s">
        <v>106</v>
      </c>
      <c r="W2814">
        <v>784</v>
      </c>
      <c r="X2814" t="s">
        <v>44</v>
      </c>
      <c r="Y2814" t="s">
        <v>72</v>
      </c>
      <c r="Z2814">
        <v>0</v>
      </c>
      <c r="AA2814">
        <v>515</v>
      </c>
      <c r="AB2814">
        <v>22775</v>
      </c>
      <c r="AC2814" t="s">
        <v>107</v>
      </c>
    </row>
    <row r="2815" spans="1:29" x14ac:dyDescent="0.3">
      <c r="A2815" s="1" t="s">
        <v>47</v>
      </c>
      <c r="B2815" t="s">
        <v>117</v>
      </c>
      <c r="C2815" t="s">
        <v>976</v>
      </c>
      <c r="D2815" t="s">
        <v>76</v>
      </c>
      <c r="E2815">
        <v>9</v>
      </c>
      <c r="F2815" t="s">
        <v>77</v>
      </c>
      <c r="G2815" t="s">
        <v>147</v>
      </c>
      <c r="H2815" t="s">
        <v>35</v>
      </c>
      <c r="I2815" t="s">
        <v>1025</v>
      </c>
      <c r="J2815" t="s">
        <v>7187</v>
      </c>
      <c r="K2815" t="s">
        <v>7415</v>
      </c>
      <c r="L2815" t="s">
        <v>7416</v>
      </c>
      <c r="M2815" t="s">
        <v>1301</v>
      </c>
      <c r="N2815" t="s">
        <v>58</v>
      </c>
      <c r="O2815">
        <v>26771</v>
      </c>
      <c r="P2815">
        <v>29060</v>
      </c>
      <c r="Q2815" t="s">
        <v>95</v>
      </c>
      <c r="R2815">
        <v>827</v>
      </c>
      <c r="S2815" s="2">
        <v>45191</v>
      </c>
      <c r="T2815" t="s">
        <v>42</v>
      </c>
      <c r="U2815">
        <v>0</v>
      </c>
      <c r="V2815" t="s">
        <v>43</v>
      </c>
      <c r="W2815">
        <v>469</v>
      </c>
      <c r="X2815" t="s">
        <v>44</v>
      </c>
      <c r="Y2815" t="s">
        <v>45</v>
      </c>
      <c r="Z2815">
        <v>1942</v>
      </c>
      <c r="AA2815">
        <v>97</v>
      </c>
      <c r="AB2815">
        <v>27638</v>
      </c>
      <c r="AC2815" t="s">
        <v>107</v>
      </c>
    </row>
    <row r="2816" spans="1:29" x14ac:dyDescent="0.3">
      <c r="A2816" s="1" t="s">
        <v>47</v>
      </c>
      <c r="B2816" t="s">
        <v>145</v>
      </c>
      <c r="C2816" t="s">
        <v>146</v>
      </c>
      <c r="D2816" t="s">
        <v>32</v>
      </c>
      <c r="E2816">
        <v>8</v>
      </c>
      <c r="F2816" t="s">
        <v>33</v>
      </c>
      <c r="G2816" t="s">
        <v>179</v>
      </c>
      <c r="H2816" t="s">
        <v>79</v>
      </c>
      <c r="I2816" t="s">
        <v>889</v>
      </c>
      <c r="J2816" t="s">
        <v>3344</v>
      </c>
      <c r="K2816" t="s">
        <v>7417</v>
      </c>
      <c r="L2816" t="s">
        <v>7418</v>
      </c>
      <c r="M2816" t="s">
        <v>1762</v>
      </c>
      <c r="N2816" t="s">
        <v>94</v>
      </c>
      <c r="O2816">
        <v>29711</v>
      </c>
      <c r="P2816">
        <v>34010</v>
      </c>
      <c r="Q2816" t="s">
        <v>41</v>
      </c>
      <c r="R2816">
        <v>7</v>
      </c>
      <c r="S2816" s="2">
        <v>44801</v>
      </c>
      <c r="T2816" s="2">
        <v>44830</v>
      </c>
      <c r="U2816">
        <v>0</v>
      </c>
      <c r="V2816" t="s">
        <v>106</v>
      </c>
      <c r="W2816">
        <v>470</v>
      </c>
      <c r="X2816" t="s">
        <v>60</v>
      </c>
      <c r="Y2816" t="s">
        <v>61</v>
      </c>
      <c r="Z2816">
        <v>0</v>
      </c>
      <c r="AA2816">
        <v>917</v>
      </c>
      <c r="AB2816">
        <v>33828</v>
      </c>
      <c r="AC2816" t="s">
        <v>107</v>
      </c>
    </row>
    <row r="2817" spans="1:29" x14ac:dyDescent="0.3">
      <c r="A2817" s="1" t="s">
        <v>47</v>
      </c>
      <c r="B2817" t="s">
        <v>48</v>
      </c>
      <c r="C2817" t="s">
        <v>7419</v>
      </c>
      <c r="D2817" t="s">
        <v>352</v>
      </c>
      <c r="E2817">
        <v>9</v>
      </c>
      <c r="F2817" t="s">
        <v>51</v>
      </c>
      <c r="G2817" t="s">
        <v>285</v>
      </c>
      <c r="H2817" t="s">
        <v>35</v>
      </c>
      <c r="I2817" t="s">
        <v>417</v>
      </c>
      <c r="J2817" t="s">
        <v>977</v>
      </c>
      <c r="K2817" t="s">
        <v>7420</v>
      </c>
      <c r="L2817" t="s">
        <v>7421</v>
      </c>
      <c r="M2817" t="s">
        <v>648</v>
      </c>
      <c r="N2817" t="s">
        <v>40</v>
      </c>
      <c r="O2817">
        <v>9585</v>
      </c>
      <c r="P2817">
        <v>14151</v>
      </c>
      <c r="Q2817" t="s">
        <v>59</v>
      </c>
      <c r="R2817">
        <v>137</v>
      </c>
      <c r="S2817" s="2">
        <v>44463</v>
      </c>
      <c r="T2817" t="s">
        <v>42</v>
      </c>
      <c r="U2817">
        <v>326</v>
      </c>
      <c r="V2817" t="s">
        <v>43</v>
      </c>
      <c r="W2817">
        <v>781</v>
      </c>
      <c r="X2817" t="s">
        <v>44</v>
      </c>
      <c r="Y2817" t="s">
        <v>61</v>
      </c>
      <c r="Z2817">
        <v>0</v>
      </c>
      <c r="AA2817">
        <v>864</v>
      </c>
      <c r="AB2817">
        <v>13166</v>
      </c>
      <c r="AC2817" t="s">
        <v>46</v>
      </c>
    </row>
    <row r="2818" spans="1:29" x14ac:dyDescent="0.3">
      <c r="A2818" s="1" t="s">
        <v>29</v>
      </c>
      <c r="B2818" t="s">
        <v>393</v>
      </c>
      <c r="C2818" t="s">
        <v>1253</v>
      </c>
      <c r="D2818" t="s">
        <v>352</v>
      </c>
      <c r="E2818">
        <v>2</v>
      </c>
      <c r="F2818" t="s">
        <v>221</v>
      </c>
      <c r="G2818" t="s">
        <v>1989</v>
      </c>
      <c r="H2818" t="s">
        <v>35</v>
      </c>
      <c r="I2818" t="s">
        <v>464</v>
      </c>
      <c r="J2818" t="s">
        <v>224</v>
      </c>
      <c r="K2818" t="s">
        <v>7422</v>
      </c>
      <c r="L2818" t="s">
        <v>7423</v>
      </c>
      <c r="M2818" t="s">
        <v>399</v>
      </c>
      <c r="N2818" t="s">
        <v>58</v>
      </c>
      <c r="O2818">
        <v>10941</v>
      </c>
      <c r="P2818">
        <v>14015</v>
      </c>
      <c r="Q2818" t="s">
        <v>59</v>
      </c>
      <c r="R2818">
        <v>238</v>
      </c>
      <c r="S2818" s="2">
        <v>44777</v>
      </c>
      <c r="T2818" s="2">
        <v>44783</v>
      </c>
      <c r="U2818">
        <v>44324</v>
      </c>
      <c r="V2818" t="s">
        <v>71</v>
      </c>
      <c r="W2818">
        <v>526</v>
      </c>
      <c r="X2818" t="s">
        <v>60</v>
      </c>
      <c r="Y2818" t="s">
        <v>61</v>
      </c>
      <c r="Z2818">
        <v>2910</v>
      </c>
      <c r="AA2818">
        <v>924</v>
      </c>
      <c r="AB2818">
        <v>12586</v>
      </c>
      <c r="AC2818" t="s">
        <v>46</v>
      </c>
    </row>
    <row r="2819" spans="1:29" x14ac:dyDescent="0.3">
      <c r="A2819" s="1" t="s">
        <v>29</v>
      </c>
      <c r="B2819" t="s">
        <v>74</v>
      </c>
      <c r="C2819" t="s">
        <v>2140</v>
      </c>
      <c r="D2819" t="s">
        <v>201</v>
      </c>
      <c r="E2819">
        <v>8</v>
      </c>
      <c r="F2819" t="s">
        <v>99</v>
      </c>
      <c r="G2819" t="s">
        <v>1638</v>
      </c>
      <c r="H2819" t="s">
        <v>79</v>
      </c>
      <c r="I2819" t="s">
        <v>2601</v>
      </c>
      <c r="J2819" t="s">
        <v>2602</v>
      </c>
      <c r="K2819" t="s">
        <v>7424</v>
      </c>
      <c r="L2819" t="s">
        <v>7425</v>
      </c>
      <c r="M2819" t="s">
        <v>842</v>
      </c>
      <c r="N2819" t="s">
        <v>58</v>
      </c>
      <c r="O2819">
        <v>11019</v>
      </c>
      <c r="P2819">
        <v>13758</v>
      </c>
      <c r="Q2819" t="s">
        <v>95</v>
      </c>
      <c r="R2819">
        <v>431</v>
      </c>
      <c r="S2819" s="2">
        <v>44541</v>
      </c>
      <c r="T2819" t="s">
        <v>42</v>
      </c>
      <c r="U2819">
        <v>0</v>
      </c>
      <c r="V2819" t="s">
        <v>106</v>
      </c>
      <c r="W2819">
        <v>670</v>
      </c>
      <c r="X2819" t="s">
        <v>44</v>
      </c>
      <c r="Y2819" t="s">
        <v>61</v>
      </c>
      <c r="Z2819">
        <v>3082</v>
      </c>
      <c r="AA2819">
        <v>984</v>
      </c>
      <c r="AB2819">
        <v>12898</v>
      </c>
      <c r="AC2819" t="s">
        <v>46</v>
      </c>
    </row>
    <row r="2820" spans="1:29" x14ac:dyDescent="0.3">
      <c r="A2820" s="1" t="s">
        <v>29</v>
      </c>
      <c r="B2820" t="s">
        <v>30</v>
      </c>
      <c r="C2820" t="s">
        <v>3274</v>
      </c>
      <c r="D2820" t="s">
        <v>352</v>
      </c>
      <c r="E2820">
        <v>9</v>
      </c>
      <c r="F2820" t="s">
        <v>129</v>
      </c>
      <c r="G2820" t="s">
        <v>163</v>
      </c>
      <c r="H2820" t="s">
        <v>79</v>
      </c>
      <c r="I2820" t="s">
        <v>7426</v>
      </c>
      <c r="J2820" t="s">
        <v>1973</v>
      </c>
      <c r="K2820" t="s">
        <v>7427</v>
      </c>
      <c r="L2820" t="s">
        <v>7428</v>
      </c>
      <c r="M2820" t="s">
        <v>1307</v>
      </c>
      <c r="N2820" t="s">
        <v>94</v>
      </c>
      <c r="O2820">
        <v>8814</v>
      </c>
      <c r="P2820">
        <v>11069</v>
      </c>
      <c r="Q2820" t="s">
        <v>95</v>
      </c>
      <c r="R2820">
        <v>222</v>
      </c>
      <c r="S2820" s="2">
        <v>44402</v>
      </c>
      <c r="T2820" s="2">
        <v>44424</v>
      </c>
      <c r="U2820">
        <v>0</v>
      </c>
      <c r="V2820" t="s">
        <v>43</v>
      </c>
      <c r="W2820">
        <v>560</v>
      </c>
      <c r="X2820" t="s">
        <v>60</v>
      </c>
      <c r="Y2820" t="s">
        <v>45</v>
      </c>
      <c r="Z2820">
        <v>0</v>
      </c>
      <c r="AA2820">
        <v>420</v>
      </c>
      <c r="AB2820">
        <v>10193</v>
      </c>
      <c r="AC2820" t="s">
        <v>46</v>
      </c>
    </row>
    <row r="2821" spans="1:29" x14ac:dyDescent="0.3">
      <c r="A2821" s="1" t="s">
        <v>47</v>
      </c>
      <c r="B2821" t="s">
        <v>161</v>
      </c>
      <c r="C2821" t="s">
        <v>162</v>
      </c>
      <c r="D2821" t="s">
        <v>119</v>
      </c>
      <c r="E2821">
        <v>5</v>
      </c>
      <c r="F2821" t="s">
        <v>120</v>
      </c>
      <c r="G2821" t="s">
        <v>329</v>
      </c>
      <c r="H2821" t="s">
        <v>79</v>
      </c>
      <c r="I2821" t="s">
        <v>203</v>
      </c>
      <c r="J2821" t="s">
        <v>890</v>
      </c>
      <c r="K2821" t="s">
        <v>7429</v>
      </c>
      <c r="L2821" t="s">
        <v>7430</v>
      </c>
      <c r="M2821" t="s">
        <v>1475</v>
      </c>
      <c r="N2821" t="s">
        <v>84</v>
      </c>
      <c r="O2821">
        <v>12708</v>
      </c>
      <c r="P2821">
        <v>17641</v>
      </c>
      <c r="Q2821" t="s">
        <v>59</v>
      </c>
      <c r="R2821">
        <v>568</v>
      </c>
      <c r="S2821" s="2">
        <v>45052</v>
      </c>
      <c r="T2821" t="s">
        <v>42</v>
      </c>
      <c r="U2821">
        <v>15742</v>
      </c>
      <c r="V2821" t="s">
        <v>71</v>
      </c>
      <c r="W2821">
        <v>806</v>
      </c>
      <c r="X2821" t="s">
        <v>44</v>
      </c>
      <c r="Y2821" t="s">
        <v>72</v>
      </c>
      <c r="Z2821">
        <v>0</v>
      </c>
      <c r="AA2821">
        <v>339</v>
      </c>
      <c r="AB2821">
        <v>14507</v>
      </c>
      <c r="AC2821" t="s">
        <v>73</v>
      </c>
    </row>
    <row r="2822" spans="1:29" x14ac:dyDescent="0.3">
      <c r="A2822" s="1" t="s">
        <v>29</v>
      </c>
      <c r="B2822" t="s">
        <v>96</v>
      </c>
      <c r="C2822" t="s">
        <v>1496</v>
      </c>
      <c r="D2822" t="s">
        <v>352</v>
      </c>
      <c r="E2822">
        <v>7</v>
      </c>
      <c r="F2822" t="s">
        <v>186</v>
      </c>
      <c r="G2822" t="s">
        <v>710</v>
      </c>
      <c r="H2822" t="s">
        <v>35</v>
      </c>
      <c r="I2822" t="s">
        <v>735</v>
      </c>
      <c r="J2822" t="s">
        <v>921</v>
      </c>
      <c r="K2822" t="s">
        <v>7431</v>
      </c>
      <c r="L2822" t="s">
        <v>7432</v>
      </c>
      <c r="M2822" t="s">
        <v>665</v>
      </c>
      <c r="N2822" t="s">
        <v>40</v>
      </c>
      <c r="O2822">
        <v>3743</v>
      </c>
      <c r="P2822">
        <v>6448</v>
      </c>
      <c r="Q2822" t="s">
        <v>59</v>
      </c>
      <c r="R2822">
        <v>198</v>
      </c>
      <c r="S2822" s="2">
        <v>44721</v>
      </c>
      <c r="T2822" s="2">
        <v>44744</v>
      </c>
      <c r="U2822">
        <v>30066</v>
      </c>
      <c r="V2822" t="s">
        <v>85</v>
      </c>
      <c r="W2822">
        <v>813</v>
      </c>
      <c r="X2822" t="s">
        <v>60</v>
      </c>
      <c r="Y2822" t="s">
        <v>61</v>
      </c>
      <c r="Z2822">
        <v>0</v>
      </c>
      <c r="AA2822">
        <v>491</v>
      </c>
      <c r="AB2822">
        <v>4548</v>
      </c>
      <c r="AC2822" t="s">
        <v>46</v>
      </c>
    </row>
    <row r="2823" spans="1:29" x14ac:dyDescent="0.3">
      <c r="A2823" s="1" t="s">
        <v>29</v>
      </c>
      <c r="B2823" t="s">
        <v>327</v>
      </c>
      <c r="C2823" t="s">
        <v>1074</v>
      </c>
      <c r="D2823" t="s">
        <v>169</v>
      </c>
      <c r="E2823">
        <v>9</v>
      </c>
      <c r="F2823" t="s">
        <v>77</v>
      </c>
      <c r="G2823" t="s">
        <v>202</v>
      </c>
      <c r="H2823" t="s">
        <v>79</v>
      </c>
      <c r="I2823" t="s">
        <v>3288</v>
      </c>
      <c r="J2823" t="s">
        <v>3919</v>
      </c>
      <c r="K2823" t="s">
        <v>7433</v>
      </c>
      <c r="L2823" t="s">
        <v>7434</v>
      </c>
      <c r="M2823" t="s">
        <v>2350</v>
      </c>
      <c r="N2823" t="s">
        <v>40</v>
      </c>
      <c r="O2823">
        <v>18316</v>
      </c>
      <c r="P2823">
        <v>21605</v>
      </c>
      <c r="Q2823" t="s">
        <v>95</v>
      </c>
      <c r="R2823">
        <v>454</v>
      </c>
      <c r="S2823" s="2">
        <v>45332</v>
      </c>
      <c r="T2823" t="s">
        <v>42</v>
      </c>
      <c r="U2823">
        <v>0</v>
      </c>
      <c r="V2823" t="s">
        <v>85</v>
      </c>
      <c r="W2823">
        <v>620</v>
      </c>
      <c r="X2823" t="s">
        <v>44</v>
      </c>
      <c r="Y2823" t="s">
        <v>72</v>
      </c>
      <c r="Z2823">
        <v>0</v>
      </c>
      <c r="AA2823">
        <v>547</v>
      </c>
      <c r="AB2823">
        <v>20349</v>
      </c>
      <c r="AC2823" t="s">
        <v>46</v>
      </c>
    </row>
    <row r="2824" spans="1:29" x14ac:dyDescent="0.3">
      <c r="A2824" s="1" t="s">
        <v>47</v>
      </c>
      <c r="B2824" t="s">
        <v>145</v>
      </c>
      <c r="C2824" t="s">
        <v>528</v>
      </c>
      <c r="D2824" t="s">
        <v>138</v>
      </c>
      <c r="E2824">
        <v>9</v>
      </c>
      <c r="F2824" t="s">
        <v>99</v>
      </c>
      <c r="G2824" t="s">
        <v>1138</v>
      </c>
      <c r="H2824" t="s">
        <v>79</v>
      </c>
      <c r="I2824" t="s">
        <v>434</v>
      </c>
      <c r="J2824" t="s">
        <v>1967</v>
      </c>
      <c r="K2824" t="s">
        <v>7435</v>
      </c>
      <c r="L2824" t="s">
        <v>7436</v>
      </c>
      <c r="M2824" t="s">
        <v>1762</v>
      </c>
      <c r="N2824" t="s">
        <v>40</v>
      </c>
      <c r="O2824">
        <v>14998</v>
      </c>
      <c r="P2824">
        <v>17130</v>
      </c>
      <c r="Q2824" t="s">
        <v>59</v>
      </c>
      <c r="R2824">
        <v>483</v>
      </c>
      <c r="S2824" s="2">
        <v>44453</v>
      </c>
      <c r="T2824" t="s">
        <v>42</v>
      </c>
      <c r="U2824">
        <v>15433</v>
      </c>
      <c r="V2824" t="s">
        <v>106</v>
      </c>
      <c r="W2824">
        <v>625</v>
      </c>
      <c r="X2824" t="s">
        <v>44</v>
      </c>
      <c r="Y2824" t="s">
        <v>72</v>
      </c>
      <c r="Z2824">
        <v>0</v>
      </c>
      <c r="AA2824">
        <v>377</v>
      </c>
      <c r="AB2824">
        <v>16883</v>
      </c>
      <c r="AC2824" t="s">
        <v>46</v>
      </c>
    </row>
    <row r="2825" spans="1:29" x14ac:dyDescent="0.3">
      <c r="A2825" s="1" t="s">
        <v>47</v>
      </c>
      <c r="B2825" t="s">
        <v>48</v>
      </c>
      <c r="C2825" t="s">
        <v>1236</v>
      </c>
      <c r="D2825" t="s">
        <v>352</v>
      </c>
      <c r="E2825">
        <v>5</v>
      </c>
      <c r="F2825" t="s">
        <v>77</v>
      </c>
      <c r="G2825" t="s">
        <v>1221</v>
      </c>
      <c r="H2825" t="s">
        <v>35</v>
      </c>
      <c r="I2825" t="s">
        <v>1480</v>
      </c>
      <c r="J2825" t="s">
        <v>7437</v>
      </c>
      <c r="K2825" t="s">
        <v>7438</v>
      </c>
      <c r="L2825" t="s">
        <v>7439</v>
      </c>
      <c r="M2825" t="s">
        <v>648</v>
      </c>
      <c r="N2825" t="s">
        <v>58</v>
      </c>
      <c r="O2825">
        <v>2730</v>
      </c>
      <c r="P2825">
        <v>7036</v>
      </c>
      <c r="Q2825" t="s">
        <v>41</v>
      </c>
      <c r="R2825">
        <v>249</v>
      </c>
      <c r="S2825" s="2">
        <v>45268</v>
      </c>
      <c r="T2825" s="2">
        <v>45272</v>
      </c>
      <c r="U2825">
        <v>0</v>
      </c>
      <c r="V2825" t="s">
        <v>43</v>
      </c>
      <c r="W2825">
        <v>638</v>
      </c>
      <c r="X2825" t="s">
        <v>60</v>
      </c>
      <c r="Y2825" t="s">
        <v>45</v>
      </c>
      <c r="Z2825">
        <v>2474</v>
      </c>
      <c r="AA2825">
        <v>805</v>
      </c>
      <c r="AB2825">
        <v>3420</v>
      </c>
      <c r="AC2825" t="s">
        <v>46</v>
      </c>
    </row>
    <row r="2826" spans="1:29" x14ac:dyDescent="0.3">
      <c r="A2826" s="1" t="s">
        <v>47</v>
      </c>
      <c r="B2826" t="s">
        <v>153</v>
      </c>
      <c r="C2826" t="s">
        <v>826</v>
      </c>
      <c r="D2826" t="s">
        <v>201</v>
      </c>
      <c r="E2826">
        <v>3</v>
      </c>
      <c r="F2826" t="s">
        <v>77</v>
      </c>
      <c r="G2826" t="s">
        <v>440</v>
      </c>
      <c r="H2826" t="s">
        <v>79</v>
      </c>
      <c r="I2826" t="s">
        <v>821</v>
      </c>
      <c r="J2826" t="s">
        <v>4405</v>
      </c>
      <c r="K2826">
        <v>7489381271</v>
      </c>
      <c r="L2826" t="s">
        <v>7440</v>
      </c>
      <c r="M2826" t="s">
        <v>255</v>
      </c>
      <c r="N2826" t="s">
        <v>58</v>
      </c>
      <c r="O2826">
        <v>29783</v>
      </c>
      <c r="P2826">
        <v>32380</v>
      </c>
      <c r="Q2826" t="s">
        <v>59</v>
      </c>
      <c r="R2826">
        <v>248</v>
      </c>
      <c r="S2826" s="2">
        <v>44867</v>
      </c>
      <c r="T2826" s="2">
        <v>44868</v>
      </c>
      <c r="U2826">
        <v>29088</v>
      </c>
      <c r="V2826" t="s">
        <v>71</v>
      </c>
      <c r="W2826">
        <v>457</v>
      </c>
      <c r="X2826" t="s">
        <v>60</v>
      </c>
      <c r="Y2826" t="s">
        <v>61</v>
      </c>
      <c r="Z2826">
        <v>2110</v>
      </c>
      <c r="AA2826">
        <v>364</v>
      </c>
      <c r="AB2826">
        <v>30181</v>
      </c>
      <c r="AC2826" t="s">
        <v>107</v>
      </c>
    </row>
    <row r="2827" spans="1:29" x14ac:dyDescent="0.3">
      <c r="A2827" s="1" t="s">
        <v>29</v>
      </c>
      <c r="B2827" t="s">
        <v>30</v>
      </c>
      <c r="C2827" t="s">
        <v>2396</v>
      </c>
      <c r="D2827" t="s">
        <v>236</v>
      </c>
      <c r="E2827">
        <v>3</v>
      </c>
      <c r="F2827" t="s">
        <v>120</v>
      </c>
      <c r="G2827" t="s">
        <v>820</v>
      </c>
      <c r="H2827" t="s">
        <v>79</v>
      </c>
      <c r="I2827" t="s">
        <v>3473</v>
      </c>
      <c r="J2827" t="s">
        <v>372</v>
      </c>
      <c r="K2827">
        <f>1-804-305-5291</f>
        <v>-6399</v>
      </c>
      <c r="L2827" t="s">
        <v>7441</v>
      </c>
      <c r="M2827" t="s">
        <v>825</v>
      </c>
      <c r="N2827" t="s">
        <v>84</v>
      </c>
      <c r="O2827">
        <v>5888</v>
      </c>
      <c r="P2827">
        <v>9704</v>
      </c>
      <c r="Q2827" t="s">
        <v>59</v>
      </c>
      <c r="R2827">
        <v>827</v>
      </c>
      <c r="S2827" s="2">
        <v>44646</v>
      </c>
      <c r="T2827" s="2">
        <v>44648</v>
      </c>
      <c r="U2827">
        <v>26226</v>
      </c>
      <c r="V2827" t="s">
        <v>71</v>
      </c>
      <c r="W2827">
        <v>687</v>
      </c>
      <c r="X2827" t="s">
        <v>60</v>
      </c>
      <c r="Y2827" t="s">
        <v>61</v>
      </c>
      <c r="Z2827">
        <v>0</v>
      </c>
      <c r="AA2827">
        <v>753</v>
      </c>
      <c r="AB2827">
        <v>7021</v>
      </c>
      <c r="AC2827" t="s">
        <v>73</v>
      </c>
    </row>
    <row r="2828" spans="1:29" x14ac:dyDescent="0.3">
      <c r="A2828" s="1" t="s">
        <v>47</v>
      </c>
      <c r="B2828" t="s">
        <v>48</v>
      </c>
      <c r="C2828" t="s">
        <v>2717</v>
      </c>
      <c r="D2828" t="s">
        <v>110</v>
      </c>
      <c r="E2828">
        <v>8</v>
      </c>
      <c r="F2828" t="s">
        <v>51</v>
      </c>
      <c r="G2828" t="s">
        <v>285</v>
      </c>
      <c r="H2828" t="s">
        <v>79</v>
      </c>
      <c r="I2828" t="s">
        <v>2250</v>
      </c>
      <c r="J2828" t="s">
        <v>319</v>
      </c>
      <c r="K2828" t="s">
        <v>7442</v>
      </c>
      <c r="L2828" t="s">
        <v>7443</v>
      </c>
      <c r="M2828" t="s">
        <v>648</v>
      </c>
      <c r="N2828" t="s">
        <v>40</v>
      </c>
      <c r="O2828">
        <v>7975</v>
      </c>
      <c r="P2828">
        <v>12917</v>
      </c>
      <c r="Q2828" t="s">
        <v>41</v>
      </c>
      <c r="R2828">
        <v>557</v>
      </c>
      <c r="S2828" s="2">
        <v>44458</v>
      </c>
      <c r="T2828" s="2">
        <v>44479</v>
      </c>
      <c r="U2828">
        <v>0</v>
      </c>
      <c r="V2828" t="s">
        <v>106</v>
      </c>
      <c r="W2828">
        <v>469</v>
      </c>
      <c r="X2828" t="s">
        <v>60</v>
      </c>
      <c r="Y2828" t="s">
        <v>61</v>
      </c>
      <c r="Z2828">
        <v>0</v>
      </c>
      <c r="AA2828">
        <v>958</v>
      </c>
      <c r="AB2828">
        <v>9524</v>
      </c>
      <c r="AC2828" t="s">
        <v>46</v>
      </c>
    </row>
    <row r="2829" spans="1:29" x14ac:dyDescent="0.3">
      <c r="A2829" s="1" t="s">
        <v>29</v>
      </c>
      <c r="B2829" t="s">
        <v>393</v>
      </c>
      <c r="C2829" t="s">
        <v>1492</v>
      </c>
      <c r="D2829" t="s">
        <v>128</v>
      </c>
      <c r="E2829">
        <v>1</v>
      </c>
      <c r="F2829" t="s">
        <v>64</v>
      </c>
      <c r="G2829" t="s">
        <v>1599</v>
      </c>
      <c r="H2829" t="s">
        <v>35</v>
      </c>
      <c r="I2829" t="s">
        <v>1276</v>
      </c>
      <c r="J2829" t="s">
        <v>6504</v>
      </c>
      <c r="K2829" t="s">
        <v>7444</v>
      </c>
      <c r="L2829" t="s">
        <v>7445</v>
      </c>
      <c r="M2829" t="s">
        <v>613</v>
      </c>
      <c r="N2829" t="s">
        <v>84</v>
      </c>
      <c r="O2829">
        <v>4223</v>
      </c>
      <c r="P2829">
        <v>8158</v>
      </c>
      <c r="Q2829" t="s">
        <v>95</v>
      </c>
      <c r="R2829">
        <v>133</v>
      </c>
      <c r="S2829" s="2">
        <v>44546</v>
      </c>
      <c r="T2829" s="2">
        <v>44549</v>
      </c>
      <c r="U2829">
        <v>0</v>
      </c>
      <c r="V2829" t="s">
        <v>43</v>
      </c>
      <c r="W2829">
        <v>803</v>
      </c>
      <c r="X2829" t="s">
        <v>60</v>
      </c>
      <c r="Y2829" t="s">
        <v>45</v>
      </c>
      <c r="Z2829">
        <v>0</v>
      </c>
      <c r="AA2829">
        <v>563</v>
      </c>
      <c r="AB2829">
        <v>6491</v>
      </c>
      <c r="AC2829" t="s">
        <v>107</v>
      </c>
    </row>
    <row r="2830" spans="1:29" x14ac:dyDescent="0.3">
      <c r="A2830" s="1" t="s">
        <v>47</v>
      </c>
      <c r="B2830" t="s">
        <v>161</v>
      </c>
      <c r="C2830" t="s">
        <v>614</v>
      </c>
      <c r="D2830" t="s">
        <v>352</v>
      </c>
      <c r="E2830">
        <v>1</v>
      </c>
      <c r="F2830" t="s">
        <v>33</v>
      </c>
      <c r="G2830" t="s">
        <v>209</v>
      </c>
      <c r="H2830" t="s">
        <v>35</v>
      </c>
      <c r="I2830" t="s">
        <v>2530</v>
      </c>
      <c r="J2830" t="s">
        <v>293</v>
      </c>
      <c r="K2830" t="s">
        <v>7446</v>
      </c>
      <c r="L2830" t="s">
        <v>7447</v>
      </c>
      <c r="M2830" t="s">
        <v>167</v>
      </c>
      <c r="N2830" t="s">
        <v>84</v>
      </c>
      <c r="O2830">
        <v>6285</v>
      </c>
      <c r="P2830">
        <v>10370</v>
      </c>
      <c r="Q2830" t="s">
        <v>59</v>
      </c>
      <c r="R2830">
        <v>534</v>
      </c>
      <c r="S2830" s="2">
        <v>44508</v>
      </c>
      <c r="T2830" t="s">
        <v>42</v>
      </c>
      <c r="U2830">
        <v>35002</v>
      </c>
      <c r="V2830" t="s">
        <v>85</v>
      </c>
      <c r="W2830">
        <v>788</v>
      </c>
      <c r="X2830" t="s">
        <v>44</v>
      </c>
      <c r="Y2830" t="s">
        <v>45</v>
      </c>
      <c r="Z2830">
        <v>0</v>
      </c>
      <c r="AA2830">
        <v>191</v>
      </c>
      <c r="AB2830">
        <v>9448</v>
      </c>
      <c r="AC2830" t="s">
        <v>107</v>
      </c>
    </row>
    <row r="2831" spans="1:29" x14ac:dyDescent="0.3">
      <c r="A2831" s="1" t="s">
        <v>47</v>
      </c>
      <c r="B2831" t="s">
        <v>108</v>
      </c>
      <c r="C2831" t="s">
        <v>1220</v>
      </c>
      <c r="D2831" t="s">
        <v>178</v>
      </c>
      <c r="E2831">
        <v>7</v>
      </c>
      <c r="F2831" t="s">
        <v>77</v>
      </c>
      <c r="G2831" t="s">
        <v>440</v>
      </c>
      <c r="H2831" t="s">
        <v>35</v>
      </c>
      <c r="I2831" t="s">
        <v>216</v>
      </c>
      <c r="J2831" t="s">
        <v>1462</v>
      </c>
      <c r="K2831" t="s">
        <v>7448</v>
      </c>
      <c r="L2831" t="s">
        <v>7449</v>
      </c>
      <c r="M2831" t="s">
        <v>1252</v>
      </c>
      <c r="N2831" t="s">
        <v>40</v>
      </c>
      <c r="O2831">
        <v>18753</v>
      </c>
      <c r="P2831">
        <v>22189</v>
      </c>
      <c r="Q2831" t="s">
        <v>41</v>
      </c>
      <c r="R2831">
        <v>135</v>
      </c>
      <c r="S2831" s="2">
        <v>44429</v>
      </c>
      <c r="T2831" s="2">
        <v>44439</v>
      </c>
      <c r="U2831">
        <v>0</v>
      </c>
      <c r="V2831" t="s">
        <v>85</v>
      </c>
      <c r="W2831">
        <v>513</v>
      </c>
      <c r="X2831" t="s">
        <v>60</v>
      </c>
      <c r="Y2831" t="s">
        <v>45</v>
      </c>
      <c r="Z2831">
        <v>0</v>
      </c>
      <c r="AA2831">
        <v>746</v>
      </c>
      <c r="AB2831">
        <v>19061</v>
      </c>
      <c r="AC2831" t="s">
        <v>73</v>
      </c>
    </row>
    <row r="2832" spans="1:29" x14ac:dyDescent="0.3">
      <c r="A2832" s="1" t="s">
        <v>47</v>
      </c>
      <c r="B2832" t="s">
        <v>176</v>
      </c>
      <c r="C2832" t="s">
        <v>926</v>
      </c>
      <c r="D2832" t="s">
        <v>257</v>
      </c>
      <c r="E2832">
        <v>7</v>
      </c>
      <c r="F2832" t="s">
        <v>221</v>
      </c>
      <c r="G2832" t="s">
        <v>858</v>
      </c>
      <c r="H2832" t="s">
        <v>79</v>
      </c>
      <c r="I2832" t="s">
        <v>513</v>
      </c>
      <c r="J2832" t="s">
        <v>1450</v>
      </c>
      <c r="K2832" t="s">
        <v>7450</v>
      </c>
      <c r="L2832" t="s">
        <v>7451</v>
      </c>
      <c r="M2832" t="s">
        <v>183</v>
      </c>
      <c r="N2832" t="s">
        <v>94</v>
      </c>
      <c r="O2832">
        <v>20726</v>
      </c>
      <c r="P2832">
        <v>24814</v>
      </c>
      <c r="Q2832" t="s">
        <v>41</v>
      </c>
      <c r="R2832">
        <v>293</v>
      </c>
      <c r="S2832" s="2">
        <v>44460</v>
      </c>
      <c r="T2832" s="2">
        <v>44484</v>
      </c>
      <c r="U2832">
        <v>0</v>
      </c>
      <c r="V2832" t="s">
        <v>71</v>
      </c>
      <c r="W2832">
        <v>413</v>
      </c>
      <c r="X2832" t="s">
        <v>60</v>
      </c>
      <c r="Y2832" t="s">
        <v>61</v>
      </c>
      <c r="Z2832">
        <v>0</v>
      </c>
      <c r="AA2832">
        <v>250</v>
      </c>
      <c r="AB2832">
        <v>22072</v>
      </c>
      <c r="AC2832" t="s">
        <v>107</v>
      </c>
    </row>
    <row r="2833" spans="1:29" x14ac:dyDescent="0.3">
      <c r="A2833" s="1" t="s">
        <v>47</v>
      </c>
      <c r="B2833" t="s">
        <v>176</v>
      </c>
      <c r="C2833" t="s">
        <v>3141</v>
      </c>
      <c r="D2833" t="s">
        <v>50</v>
      </c>
      <c r="E2833">
        <v>4</v>
      </c>
      <c r="F2833" t="s">
        <v>129</v>
      </c>
      <c r="G2833" t="s">
        <v>700</v>
      </c>
      <c r="H2833" t="s">
        <v>35</v>
      </c>
      <c r="I2833" t="s">
        <v>251</v>
      </c>
      <c r="J2833" t="s">
        <v>645</v>
      </c>
      <c r="K2833" t="s">
        <v>7452</v>
      </c>
      <c r="L2833" t="s">
        <v>7453</v>
      </c>
      <c r="M2833" t="s">
        <v>1665</v>
      </c>
      <c r="N2833" t="s">
        <v>58</v>
      </c>
      <c r="O2833">
        <v>25665</v>
      </c>
      <c r="P2833">
        <v>30317</v>
      </c>
      <c r="Q2833" t="s">
        <v>41</v>
      </c>
      <c r="R2833">
        <v>699</v>
      </c>
      <c r="S2833" s="2">
        <v>44288</v>
      </c>
      <c r="T2833" s="2">
        <v>44293</v>
      </c>
      <c r="U2833">
        <v>0</v>
      </c>
      <c r="V2833" t="s">
        <v>85</v>
      </c>
      <c r="W2833">
        <v>447</v>
      </c>
      <c r="X2833" t="s">
        <v>60</v>
      </c>
      <c r="Y2833" t="s">
        <v>72</v>
      </c>
      <c r="Z2833">
        <v>3906</v>
      </c>
      <c r="AA2833">
        <v>381</v>
      </c>
      <c r="AB2833">
        <v>27617</v>
      </c>
      <c r="AC2833" t="s">
        <v>73</v>
      </c>
    </row>
    <row r="2834" spans="1:29" x14ac:dyDescent="0.3">
      <c r="A2834" s="1" t="s">
        <v>47</v>
      </c>
      <c r="B2834" t="s">
        <v>234</v>
      </c>
      <c r="C2834" t="s">
        <v>480</v>
      </c>
      <c r="D2834" t="s">
        <v>201</v>
      </c>
      <c r="E2834">
        <v>9</v>
      </c>
      <c r="F2834" t="s">
        <v>186</v>
      </c>
      <c r="G2834" t="s">
        <v>535</v>
      </c>
      <c r="H2834" t="s">
        <v>79</v>
      </c>
      <c r="I2834" t="s">
        <v>195</v>
      </c>
      <c r="J2834" t="s">
        <v>1031</v>
      </c>
      <c r="K2834">
        <v>6468632039</v>
      </c>
      <c r="L2834" t="s">
        <v>7454</v>
      </c>
      <c r="M2834" t="s">
        <v>483</v>
      </c>
      <c r="N2834" t="s">
        <v>40</v>
      </c>
      <c r="O2834">
        <v>8810</v>
      </c>
      <c r="P2834">
        <v>13652</v>
      </c>
      <c r="Q2834" t="s">
        <v>41</v>
      </c>
      <c r="R2834">
        <v>302</v>
      </c>
      <c r="S2834" s="2">
        <v>44594</v>
      </c>
      <c r="T2834" t="s">
        <v>42</v>
      </c>
      <c r="U2834">
        <v>0</v>
      </c>
      <c r="V2834" t="s">
        <v>43</v>
      </c>
      <c r="W2834">
        <v>522</v>
      </c>
      <c r="X2834" t="s">
        <v>44</v>
      </c>
      <c r="Y2834" t="s">
        <v>61</v>
      </c>
      <c r="Z2834">
        <v>0</v>
      </c>
      <c r="AA2834">
        <v>999</v>
      </c>
      <c r="AB2834">
        <v>11202</v>
      </c>
      <c r="AC2834" t="s">
        <v>73</v>
      </c>
    </row>
    <row r="2835" spans="1:29" x14ac:dyDescent="0.3">
      <c r="A2835" s="1" t="s">
        <v>47</v>
      </c>
      <c r="B2835" t="s">
        <v>153</v>
      </c>
      <c r="C2835" t="s">
        <v>4284</v>
      </c>
      <c r="D2835" t="s">
        <v>32</v>
      </c>
      <c r="E2835">
        <v>9</v>
      </c>
      <c r="F2835" t="s">
        <v>64</v>
      </c>
      <c r="G2835" t="s">
        <v>1599</v>
      </c>
      <c r="H2835" t="s">
        <v>79</v>
      </c>
      <c r="I2835" t="s">
        <v>729</v>
      </c>
      <c r="J2835" t="s">
        <v>2446</v>
      </c>
      <c r="K2835" t="s">
        <v>7455</v>
      </c>
      <c r="L2835" t="s">
        <v>7456</v>
      </c>
      <c r="M2835" t="s">
        <v>1208</v>
      </c>
      <c r="N2835" t="s">
        <v>58</v>
      </c>
      <c r="O2835">
        <v>11296</v>
      </c>
      <c r="P2835">
        <v>14749</v>
      </c>
      <c r="Q2835" t="s">
        <v>95</v>
      </c>
      <c r="R2835">
        <v>457</v>
      </c>
      <c r="S2835" s="2">
        <v>45054</v>
      </c>
      <c r="T2835" t="s">
        <v>42</v>
      </c>
      <c r="U2835">
        <v>0</v>
      </c>
      <c r="V2835" t="s">
        <v>106</v>
      </c>
      <c r="W2835">
        <v>626</v>
      </c>
      <c r="X2835" t="s">
        <v>44</v>
      </c>
      <c r="Y2835" t="s">
        <v>61</v>
      </c>
      <c r="Z2835">
        <v>1426</v>
      </c>
      <c r="AA2835">
        <v>472</v>
      </c>
      <c r="AB2835">
        <v>14699</v>
      </c>
      <c r="AC2835" t="s">
        <v>46</v>
      </c>
    </row>
    <row r="2836" spans="1:29" x14ac:dyDescent="0.3">
      <c r="A2836" s="1" t="s">
        <v>47</v>
      </c>
      <c r="B2836" t="s">
        <v>145</v>
      </c>
      <c r="C2836" t="s">
        <v>2354</v>
      </c>
      <c r="D2836" t="s">
        <v>201</v>
      </c>
      <c r="E2836">
        <v>6</v>
      </c>
      <c r="F2836" t="s">
        <v>64</v>
      </c>
      <c r="G2836" t="s">
        <v>65</v>
      </c>
      <c r="H2836" t="s">
        <v>35</v>
      </c>
      <c r="I2836" t="s">
        <v>490</v>
      </c>
      <c r="J2836" t="s">
        <v>1731</v>
      </c>
      <c r="K2836" t="s">
        <v>7457</v>
      </c>
      <c r="L2836" t="s">
        <v>7458</v>
      </c>
      <c r="M2836" t="s">
        <v>708</v>
      </c>
      <c r="N2836" t="s">
        <v>58</v>
      </c>
      <c r="O2836">
        <v>13016</v>
      </c>
      <c r="P2836">
        <v>16503</v>
      </c>
      <c r="Q2836" t="s">
        <v>41</v>
      </c>
      <c r="R2836">
        <v>431</v>
      </c>
      <c r="S2836" s="2">
        <v>44592</v>
      </c>
      <c r="T2836" s="2">
        <v>44618</v>
      </c>
      <c r="U2836">
        <v>0</v>
      </c>
      <c r="V2836" t="s">
        <v>43</v>
      </c>
      <c r="W2836">
        <v>470</v>
      </c>
      <c r="X2836" t="s">
        <v>60</v>
      </c>
      <c r="Y2836" t="s">
        <v>61</v>
      </c>
      <c r="Z2836">
        <v>3639</v>
      </c>
      <c r="AA2836">
        <v>432</v>
      </c>
      <c r="AB2836">
        <v>14645</v>
      </c>
      <c r="AC2836" t="s">
        <v>73</v>
      </c>
    </row>
    <row r="2837" spans="1:29" x14ac:dyDescent="0.3">
      <c r="A2837" s="1" t="s">
        <v>29</v>
      </c>
      <c r="B2837" t="s">
        <v>62</v>
      </c>
      <c r="C2837" t="s">
        <v>2469</v>
      </c>
      <c r="D2837" t="s">
        <v>98</v>
      </c>
      <c r="E2837">
        <v>4</v>
      </c>
      <c r="F2837" t="s">
        <v>221</v>
      </c>
      <c r="G2837" t="s">
        <v>506</v>
      </c>
      <c r="H2837" t="s">
        <v>79</v>
      </c>
      <c r="I2837" t="s">
        <v>434</v>
      </c>
      <c r="J2837" t="s">
        <v>2777</v>
      </c>
      <c r="K2837" t="s">
        <v>7459</v>
      </c>
      <c r="L2837" t="s">
        <v>7460</v>
      </c>
      <c r="M2837" t="s">
        <v>362</v>
      </c>
      <c r="N2837" t="s">
        <v>94</v>
      </c>
      <c r="O2837">
        <v>28092</v>
      </c>
      <c r="P2837">
        <v>31695</v>
      </c>
      <c r="Q2837" t="s">
        <v>41</v>
      </c>
      <c r="R2837">
        <v>805</v>
      </c>
      <c r="S2837" s="2">
        <v>44502</v>
      </c>
      <c r="T2837" t="s">
        <v>42</v>
      </c>
      <c r="U2837">
        <v>0</v>
      </c>
      <c r="V2837" t="s">
        <v>85</v>
      </c>
      <c r="W2837">
        <v>641</v>
      </c>
      <c r="X2837" t="s">
        <v>44</v>
      </c>
      <c r="Y2837" t="s">
        <v>72</v>
      </c>
      <c r="Z2837">
        <v>0</v>
      </c>
      <c r="AA2837">
        <v>508</v>
      </c>
      <c r="AB2837">
        <v>28747</v>
      </c>
      <c r="AC2837" t="s">
        <v>46</v>
      </c>
    </row>
    <row r="2838" spans="1:29" x14ac:dyDescent="0.3">
      <c r="A2838" s="1" t="s">
        <v>29</v>
      </c>
      <c r="B2838" t="s">
        <v>363</v>
      </c>
      <c r="C2838" t="s">
        <v>450</v>
      </c>
      <c r="D2838" t="s">
        <v>185</v>
      </c>
      <c r="E2838">
        <v>7</v>
      </c>
      <c r="F2838" t="s">
        <v>33</v>
      </c>
      <c r="G2838" t="s">
        <v>170</v>
      </c>
      <c r="H2838" t="s">
        <v>35</v>
      </c>
      <c r="I2838" t="s">
        <v>636</v>
      </c>
      <c r="J2838" t="s">
        <v>1143</v>
      </c>
      <c r="K2838" t="s">
        <v>7461</v>
      </c>
      <c r="L2838" t="s">
        <v>7462</v>
      </c>
      <c r="M2838" t="s">
        <v>456</v>
      </c>
      <c r="N2838" t="s">
        <v>58</v>
      </c>
      <c r="O2838">
        <v>11606</v>
      </c>
      <c r="P2838">
        <v>14162</v>
      </c>
      <c r="Q2838" t="s">
        <v>59</v>
      </c>
      <c r="R2838">
        <v>841</v>
      </c>
      <c r="S2838" s="2">
        <v>45213</v>
      </c>
      <c r="T2838" t="s">
        <v>42</v>
      </c>
      <c r="U2838">
        <v>11304</v>
      </c>
      <c r="V2838" t="s">
        <v>85</v>
      </c>
      <c r="W2838">
        <v>627</v>
      </c>
      <c r="X2838" t="s">
        <v>44</v>
      </c>
      <c r="Y2838" t="s">
        <v>72</v>
      </c>
      <c r="Z2838">
        <v>3071</v>
      </c>
      <c r="AA2838">
        <v>255</v>
      </c>
      <c r="AB2838">
        <v>12566</v>
      </c>
      <c r="AC2838" t="s">
        <v>107</v>
      </c>
    </row>
    <row r="2839" spans="1:29" x14ac:dyDescent="0.3">
      <c r="A2839" s="1" t="s">
        <v>29</v>
      </c>
      <c r="B2839" t="s">
        <v>74</v>
      </c>
      <c r="C2839" t="s">
        <v>1677</v>
      </c>
      <c r="D2839" t="s">
        <v>76</v>
      </c>
      <c r="E2839">
        <v>3</v>
      </c>
      <c r="F2839" t="s">
        <v>120</v>
      </c>
      <c r="G2839" t="s">
        <v>820</v>
      </c>
      <c r="H2839" t="s">
        <v>79</v>
      </c>
      <c r="I2839" t="s">
        <v>1441</v>
      </c>
      <c r="J2839" t="s">
        <v>4740</v>
      </c>
      <c r="K2839" t="s">
        <v>7463</v>
      </c>
      <c r="L2839" t="s">
        <v>7464</v>
      </c>
      <c r="M2839" t="s">
        <v>1718</v>
      </c>
      <c r="N2839" t="s">
        <v>84</v>
      </c>
      <c r="O2839">
        <v>16458</v>
      </c>
      <c r="P2839">
        <v>19814</v>
      </c>
      <c r="Q2839" t="s">
        <v>41</v>
      </c>
      <c r="R2839">
        <v>622</v>
      </c>
      <c r="S2839" s="2">
        <v>44458</v>
      </c>
      <c r="T2839" s="2">
        <v>44460</v>
      </c>
      <c r="U2839">
        <v>0</v>
      </c>
      <c r="V2839" t="s">
        <v>106</v>
      </c>
      <c r="W2839">
        <v>568</v>
      </c>
      <c r="X2839" t="s">
        <v>60</v>
      </c>
      <c r="Y2839" t="s">
        <v>72</v>
      </c>
      <c r="Z2839">
        <v>0</v>
      </c>
      <c r="AA2839">
        <v>918</v>
      </c>
      <c r="AB2839">
        <v>18616</v>
      </c>
      <c r="AC2839" t="s">
        <v>73</v>
      </c>
    </row>
    <row r="2840" spans="1:29" x14ac:dyDescent="0.3">
      <c r="A2840" s="1" t="s">
        <v>29</v>
      </c>
      <c r="B2840" t="s">
        <v>74</v>
      </c>
      <c r="C2840" t="s">
        <v>4344</v>
      </c>
      <c r="D2840" t="s">
        <v>178</v>
      </c>
      <c r="E2840">
        <v>10</v>
      </c>
      <c r="F2840" t="s">
        <v>51</v>
      </c>
      <c r="G2840" t="s">
        <v>285</v>
      </c>
      <c r="H2840" t="s">
        <v>35</v>
      </c>
      <c r="I2840" t="s">
        <v>412</v>
      </c>
      <c r="J2840" t="s">
        <v>1314</v>
      </c>
      <c r="K2840" t="s">
        <v>7465</v>
      </c>
      <c r="L2840" t="s">
        <v>7466</v>
      </c>
      <c r="M2840" t="s">
        <v>2176</v>
      </c>
      <c r="N2840" t="s">
        <v>84</v>
      </c>
      <c r="O2840">
        <v>4831</v>
      </c>
      <c r="P2840">
        <v>8133</v>
      </c>
      <c r="Q2840" t="s">
        <v>95</v>
      </c>
      <c r="R2840">
        <v>603</v>
      </c>
      <c r="S2840" s="2">
        <v>45291</v>
      </c>
      <c r="T2840" s="2">
        <v>45304</v>
      </c>
      <c r="U2840">
        <v>0</v>
      </c>
      <c r="V2840" t="s">
        <v>85</v>
      </c>
      <c r="W2840">
        <v>785</v>
      </c>
      <c r="X2840" t="s">
        <v>60</v>
      </c>
      <c r="Y2840" t="s">
        <v>61</v>
      </c>
      <c r="Z2840">
        <v>0</v>
      </c>
      <c r="AA2840">
        <v>712</v>
      </c>
      <c r="AB2840">
        <v>6712</v>
      </c>
      <c r="AC2840" t="s">
        <v>73</v>
      </c>
    </row>
    <row r="2841" spans="1:29" x14ac:dyDescent="0.3">
      <c r="A2841" s="1" t="s">
        <v>29</v>
      </c>
      <c r="B2841" t="s">
        <v>62</v>
      </c>
      <c r="C2841" t="s">
        <v>462</v>
      </c>
      <c r="D2841" t="s">
        <v>178</v>
      </c>
      <c r="E2841">
        <v>1</v>
      </c>
      <c r="F2841" t="s">
        <v>33</v>
      </c>
      <c r="G2841" t="s">
        <v>728</v>
      </c>
      <c r="H2841" t="s">
        <v>79</v>
      </c>
      <c r="I2841" t="s">
        <v>36</v>
      </c>
      <c r="J2841" t="s">
        <v>693</v>
      </c>
      <c r="K2841" t="s">
        <v>7467</v>
      </c>
      <c r="L2841" t="s">
        <v>7468</v>
      </c>
      <c r="M2841" t="s">
        <v>1330</v>
      </c>
      <c r="N2841" t="s">
        <v>84</v>
      </c>
      <c r="O2841">
        <v>7203</v>
      </c>
      <c r="P2841">
        <v>10778</v>
      </c>
      <c r="Q2841" t="s">
        <v>41</v>
      </c>
      <c r="R2841">
        <v>511</v>
      </c>
      <c r="S2841" s="2">
        <v>45115</v>
      </c>
      <c r="T2841" s="2">
        <v>45125</v>
      </c>
      <c r="U2841">
        <v>0</v>
      </c>
      <c r="V2841" t="s">
        <v>85</v>
      </c>
      <c r="W2841">
        <v>628</v>
      </c>
      <c r="X2841" t="s">
        <v>60</v>
      </c>
      <c r="Y2841" t="s">
        <v>61</v>
      </c>
      <c r="Z2841">
        <v>0</v>
      </c>
      <c r="AA2841">
        <v>536</v>
      </c>
      <c r="AB2841">
        <v>9990</v>
      </c>
      <c r="AC2841" t="s">
        <v>46</v>
      </c>
    </row>
    <row r="2842" spans="1:29" x14ac:dyDescent="0.3">
      <c r="A2842" s="1" t="s">
        <v>29</v>
      </c>
      <c r="B2842" t="s">
        <v>62</v>
      </c>
      <c r="C2842" t="s">
        <v>5704</v>
      </c>
      <c r="D2842" t="s">
        <v>178</v>
      </c>
      <c r="E2842">
        <v>6</v>
      </c>
      <c r="F2842" t="s">
        <v>221</v>
      </c>
      <c r="G2842" t="s">
        <v>548</v>
      </c>
      <c r="H2842" t="s">
        <v>79</v>
      </c>
      <c r="I2842" t="s">
        <v>210</v>
      </c>
      <c r="J2842" t="s">
        <v>2133</v>
      </c>
      <c r="K2842" t="s">
        <v>7469</v>
      </c>
      <c r="L2842" t="s">
        <v>7470</v>
      </c>
      <c r="M2842" t="s">
        <v>326</v>
      </c>
      <c r="N2842" t="s">
        <v>40</v>
      </c>
      <c r="O2842">
        <v>3823</v>
      </c>
      <c r="P2842">
        <v>7009</v>
      </c>
      <c r="Q2842" t="s">
        <v>41</v>
      </c>
      <c r="R2842">
        <v>387</v>
      </c>
      <c r="S2842" s="2">
        <v>45029</v>
      </c>
      <c r="T2842" t="s">
        <v>42</v>
      </c>
      <c r="U2842">
        <v>0</v>
      </c>
      <c r="V2842" t="s">
        <v>85</v>
      </c>
      <c r="W2842">
        <v>527</v>
      </c>
      <c r="X2842" t="s">
        <v>44</v>
      </c>
      <c r="Y2842" t="s">
        <v>72</v>
      </c>
      <c r="Z2842">
        <v>0</v>
      </c>
      <c r="AA2842">
        <v>291</v>
      </c>
      <c r="AB2842">
        <v>5667</v>
      </c>
      <c r="AC2842" t="s">
        <v>107</v>
      </c>
    </row>
    <row r="2843" spans="1:29" x14ac:dyDescent="0.3">
      <c r="A2843" s="1" t="s">
        <v>47</v>
      </c>
      <c r="B2843" t="s">
        <v>592</v>
      </c>
      <c r="C2843" t="s">
        <v>2303</v>
      </c>
      <c r="D2843" t="s">
        <v>185</v>
      </c>
      <c r="E2843">
        <v>1</v>
      </c>
      <c r="F2843" t="s">
        <v>64</v>
      </c>
      <c r="G2843" t="s">
        <v>433</v>
      </c>
      <c r="H2843" t="s">
        <v>79</v>
      </c>
      <c r="I2843" t="s">
        <v>4971</v>
      </c>
      <c r="J2843" t="s">
        <v>5710</v>
      </c>
      <c r="K2843" t="s">
        <v>7471</v>
      </c>
      <c r="L2843" t="s">
        <v>7472</v>
      </c>
      <c r="M2843" t="s">
        <v>1948</v>
      </c>
      <c r="N2843" t="s">
        <v>40</v>
      </c>
      <c r="O2843">
        <v>22115</v>
      </c>
      <c r="P2843">
        <v>25026</v>
      </c>
      <c r="Q2843" t="s">
        <v>95</v>
      </c>
      <c r="R2843">
        <v>251</v>
      </c>
      <c r="S2843" s="2">
        <v>45007</v>
      </c>
      <c r="T2843" s="2">
        <v>45020</v>
      </c>
      <c r="U2843">
        <v>0</v>
      </c>
      <c r="V2843" t="s">
        <v>43</v>
      </c>
      <c r="W2843">
        <v>524</v>
      </c>
      <c r="X2843" t="s">
        <v>60</v>
      </c>
      <c r="Y2843" t="s">
        <v>61</v>
      </c>
      <c r="Z2843">
        <v>0</v>
      </c>
      <c r="AA2843">
        <v>803</v>
      </c>
      <c r="AB2843">
        <v>24293</v>
      </c>
      <c r="AC2843" t="s">
        <v>73</v>
      </c>
    </row>
    <row r="2844" spans="1:29" x14ac:dyDescent="0.3">
      <c r="A2844" s="1" t="s">
        <v>47</v>
      </c>
      <c r="B2844" t="s">
        <v>161</v>
      </c>
      <c r="C2844" t="s">
        <v>1487</v>
      </c>
      <c r="D2844" t="s">
        <v>119</v>
      </c>
      <c r="E2844">
        <v>1</v>
      </c>
      <c r="F2844" t="s">
        <v>77</v>
      </c>
      <c r="G2844" t="s">
        <v>440</v>
      </c>
      <c r="H2844" t="s">
        <v>79</v>
      </c>
      <c r="I2844" t="s">
        <v>1441</v>
      </c>
      <c r="J2844" t="s">
        <v>1450</v>
      </c>
      <c r="K2844" t="s">
        <v>7473</v>
      </c>
      <c r="L2844" t="s">
        <v>7474</v>
      </c>
      <c r="M2844" t="s">
        <v>1578</v>
      </c>
      <c r="N2844" t="s">
        <v>58</v>
      </c>
      <c r="O2844">
        <v>28742</v>
      </c>
      <c r="P2844">
        <v>33672</v>
      </c>
      <c r="Q2844" t="s">
        <v>95</v>
      </c>
      <c r="R2844">
        <v>301</v>
      </c>
      <c r="S2844" s="2">
        <v>45276</v>
      </c>
      <c r="T2844" s="2">
        <v>45284</v>
      </c>
      <c r="U2844">
        <v>0</v>
      </c>
      <c r="V2844" t="s">
        <v>71</v>
      </c>
      <c r="W2844">
        <v>633</v>
      </c>
      <c r="X2844" t="s">
        <v>60</v>
      </c>
      <c r="Y2844" t="s">
        <v>72</v>
      </c>
      <c r="Z2844">
        <v>2399</v>
      </c>
      <c r="AA2844">
        <v>656</v>
      </c>
      <c r="AB2844">
        <v>32898</v>
      </c>
      <c r="AC2844" t="s">
        <v>73</v>
      </c>
    </row>
    <row r="2845" spans="1:29" x14ac:dyDescent="0.3">
      <c r="A2845" s="1" t="s">
        <v>47</v>
      </c>
      <c r="B2845" t="s">
        <v>234</v>
      </c>
      <c r="C2845" t="s">
        <v>235</v>
      </c>
      <c r="D2845" t="s">
        <v>352</v>
      </c>
      <c r="E2845">
        <v>8</v>
      </c>
      <c r="F2845" t="s">
        <v>271</v>
      </c>
      <c r="G2845" t="s">
        <v>1060</v>
      </c>
      <c r="H2845" t="s">
        <v>35</v>
      </c>
      <c r="I2845" t="s">
        <v>2110</v>
      </c>
      <c r="J2845" t="s">
        <v>1222</v>
      </c>
      <c r="K2845" t="s">
        <v>7475</v>
      </c>
      <c r="L2845" t="s">
        <v>7476</v>
      </c>
      <c r="M2845" t="s">
        <v>1972</v>
      </c>
      <c r="N2845" t="s">
        <v>40</v>
      </c>
      <c r="O2845">
        <v>3176</v>
      </c>
      <c r="P2845">
        <v>6804</v>
      </c>
      <c r="Q2845" t="s">
        <v>41</v>
      </c>
      <c r="R2845">
        <v>99</v>
      </c>
      <c r="S2845" s="2">
        <v>44490</v>
      </c>
      <c r="T2845" t="s">
        <v>42</v>
      </c>
      <c r="U2845">
        <v>0</v>
      </c>
      <c r="V2845" t="s">
        <v>71</v>
      </c>
      <c r="W2845">
        <v>616</v>
      </c>
      <c r="X2845" t="s">
        <v>44</v>
      </c>
      <c r="Y2845" t="s">
        <v>72</v>
      </c>
      <c r="Z2845">
        <v>0</v>
      </c>
      <c r="AA2845">
        <v>720</v>
      </c>
      <c r="AB2845">
        <v>5167</v>
      </c>
      <c r="AC2845" t="s">
        <v>107</v>
      </c>
    </row>
    <row r="2846" spans="1:29" x14ac:dyDescent="0.3">
      <c r="A2846" s="1" t="s">
        <v>47</v>
      </c>
      <c r="B2846" t="s">
        <v>592</v>
      </c>
      <c r="C2846" t="s">
        <v>1508</v>
      </c>
      <c r="D2846" t="s">
        <v>201</v>
      </c>
      <c r="E2846">
        <v>7</v>
      </c>
      <c r="F2846" t="s">
        <v>120</v>
      </c>
      <c r="G2846" t="s">
        <v>820</v>
      </c>
      <c r="H2846" t="s">
        <v>79</v>
      </c>
      <c r="I2846" t="s">
        <v>36</v>
      </c>
      <c r="J2846" t="s">
        <v>1048</v>
      </c>
      <c r="K2846" t="s">
        <v>7477</v>
      </c>
      <c r="L2846" t="s">
        <v>7478</v>
      </c>
      <c r="M2846" t="s">
        <v>598</v>
      </c>
      <c r="N2846" t="s">
        <v>40</v>
      </c>
      <c r="O2846">
        <v>24364</v>
      </c>
      <c r="P2846">
        <v>28460</v>
      </c>
      <c r="Q2846" t="s">
        <v>59</v>
      </c>
      <c r="R2846">
        <v>572</v>
      </c>
      <c r="S2846" s="2">
        <v>45166</v>
      </c>
      <c r="T2846" t="s">
        <v>42</v>
      </c>
      <c r="U2846">
        <v>1533</v>
      </c>
      <c r="V2846" t="s">
        <v>43</v>
      </c>
      <c r="W2846">
        <v>772</v>
      </c>
      <c r="X2846" t="s">
        <v>44</v>
      </c>
      <c r="Y2846" t="s">
        <v>61</v>
      </c>
      <c r="Z2846">
        <v>0</v>
      </c>
      <c r="AA2846">
        <v>907</v>
      </c>
      <c r="AB2846">
        <v>26905</v>
      </c>
      <c r="AC2846" t="s">
        <v>73</v>
      </c>
    </row>
    <row r="2847" spans="1:29" x14ac:dyDescent="0.3">
      <c r="A2847" s="1" t="s">
        <v>47</v>
      </c>
      <c r="B2847" t="s">
        <v>176</v>
      </c>
      <c r="C2847" t="s">
        <v>1633</v>
      </c>
      <c r="D2847" t="s">
        <v>169</v>
      </c>
      <c r="E2847">
        <v>7</v>
      </c>
      <c r="F2847" t="s">
        <v>120</v>
      </c>
      <c r="G2847" t="s">
        <v>468</v>
      </c>
      <c r="H2847" t="s">
        <v>79</v>
      </c>
      <c r="I2847" t="s">
        <v>89</v>
      </c>
      <c r="J2847" t="s">
        <v>1937</v>
      </c>
      <c r="K2847" t="s">
        <v>7479</v>
      </c>
      <c r="L2847" t="s">
        <v>7480</v>
      </c>
      <c r="M2847" t="s">
        <v>426</v>
      </c>
      <c r="N2847" t="s">
        <v>84</v>
      </c>
      <c r="O2847">
        <v>7776</v>
      </c>
      <c r="P2847">
        <v>10228</v>
      </c>
      <c r="Q2847" t="s">
        <v>41</v>
      </c>
      <c r="R2847">
        <v>162</v>
      </c>
      <c r="S2847" s="2">
        <v>44855</v>
      </c>
      <c r="T2847" t="s">
        <v>42</v>
      </c>
      <c r="U2847">
        <v>0</v>
      </c>
      <c r="V2847" t="s">
        <v>71</v>
      </c>
      <c r="W2847">
        <v>636</v>
      </c>
      <c r="X2847" t="s">
        <v>44</v>
      </c>
      <c r="Y2847" t="s">
        <v>45</v>
      </c>
      <c r="Z2847">
        <v>0</v>
      </c>
      <c r="AA2847">
        <v>685</v>
      </c>
      <c r="AB2847">
        <v>8005</v>
      </c>
      <c r="AC2847" t="s">
        <v>107</v>
      </c>
    </row>
    <row r="2848" spans="1:29" x14ac:dyDescent="0.3">
      <c r="A2848" s="1" t="s">
        <v>47</v>
      </c>
      <c r="B2848" t="s">
        <v>117</v>
      </c>
      <c r="C2848" t="s">
        <v>2487</v>
      </c>
      <c r="D2848" t="s">
        <v>201</v>
      </c>
      <c r="E2848">
        <v>8</v>
      </c>
      <c r="F2848" t="s">
        <v>33</v>
      </c>
      <c r="G2848" t="s">
        <v>209</v>
      </c>
      <c r="H2848" t="s">
        <v>35</v>
      </c>
      <c r="I2848" t="s">
        <v>636</v>
      </c>
      <c r="J2848" t="s">
        <v>1757</v>
      </c>
      <c r="K2848" t="s">
        <v>7481</v>
      </c>
      <c r="L2848" t="s">
        <v>7482</v>
      </c>
      <c r="M2848" t="s">
        <v>1311</v>
      </c>
      <c r="N2848" t="s">
        <v>58</v>
      </c>
      <c r="O2848">
        <v>27606</v>
      </c>
      <c r="P2848">
        <v>31650</v>
      </c>
      <c r="Q2848" t="s">
        <v>95</v>
      </c>
      <c r="R2848">
        <v>620</v>
      </c>
      <c r="S2848" s="2">
        <v>44278</v>
      </c>
      <c r="T2848" t="s">
        <v>42</v>
      </c>
      <c r="U2848">
        <v>0</v>
      </c>
      <c r="V2848" t="s">
        <v>71</v>
      </c>
      <c r="W2848">
        <v>747</v>
      </c>
      <c r="X2848" t="s">
        <v>44</v>
      </c>
      <c r="Y2848" t="s">
        <v>72</v>
      </c>
      <c r="Z2848">
        <v>3200</v>
      </c>
      <c r="AA2848">
        <v>718</v>
      </c>
      <c r="AB2848">
        <v>28333</v>
      </c>
      <c r="AC2848" t="s">
        <v>107</v>
      </c>
    </row>
    <row r="2849" spans="1:29" x14ac:dyDescent="0.3">
      <c r="A2849" s="1" t="s">
        <v>47</v>
      </c>
      <c r="B2849" t="s">
        <v>153</v>
      </c>
      <c r="C2849" t="s">
        <v>2901</v>
      </c>
      <c r="D2849" t="s">
        <v>169</v>
      </c>
      <c r="E2849">
        <v>10</v>
      </c>
      <c r="F2849" t="s">
        <v>64</v>
      </c>
      <c r="G2849" t="s">
        <v>88</v>
      </c>
      <c r="H2849" t="s">
        <v>79</v>
      </c>
      <c r="I2849" t="s">
        <v>756</v>
      </c>
      <c r="J2849" t="s">
        <v>372</v>
      </c>
      <c r="K2849" t="s">
        <v>7483</v>
      </c>
      <c r="L2849" t="s">
        <v>7484</v>
      </c>
      <c r="M2849" t="s">
        <v>860</v>
      </c>
      <c r="N2849" t="s">
        <v>58</v>
      </c>
      <c r="O2849">
        <v>26315</v>
      </c>
      <c r="P2849">
        <v>28345</v>
      </c>
      <c r="Q2849" t="s">
        <v>41</v>
      </c>
      <c r="R2849">
        <v>433</v>
      </c>
      <c r="S2849" s="2">
        <v>44816</v>
      </c>
      <c r="T2849" s="2">
        <v>44826</v>
      </c>
      <c r="U2849">
        <v>0</v>
      </c>
      <c r="V2849" t="s">
        <v>106</v>
      </c>
      <c r="W2849">
        <v>512</v>
      </c>
      <c r="X2849" t="s">
        <v>60</v>
      </c>
      <c r="Y2849" t="s">
        <v>72</v>
      </c>
      <c r="Z2849">
        <v>1134</v>
      </c>
      <c r="AA2849">
        <v>943</v>
      </c>
      <c r="AB2849">
        <v>27979</v>
      </c>
      <c r="AC2849" t="s">
        <v>107</v>
      </c>
    </row>
    <row r="2850" spans="1:29" x14ac:dyDescent="0.3">
      <c r="A2850" s="1" t="s">
        <v>47</v>
      </c>
      <c r="B2850" t="s">
        <v>161</v>
      </c>
      <c r="C2850" t="s">
        <v>2551</v>
      </c>
      <c r="D2850" t="s">
        <v>76</v>
      </c>
      <c r="E2850">
        <v>2</v>
      </c>
      <c r="F2850" t="s">
        <v>77</v>
      </c>
      <c r="G2850" t="s">
        <v>501</v>
      </c>
      <c r="H2850" t="s">
        <v>35</v>
      </c>
      <c r="I2850" t="s">
        <v>6053</v>
      </c>
      <c r="J2850" t="s">
        <v>928</v>
      </c>
      <c r="K2850" t="s">
        <v>7485</v>
      </c>
      <c r="L2850" t="s">
        <v>7486</v>
      </c>
      <c r="M2850" t="s">
        <v>618</v>
      </c>
      <c r="N2850" t="s">
        <v>84</v>
      </c>
      <c r="O2850">
        <v>20829</v>
      </c>
      <c r="P2850">
        <v>25048</v>
      </c>
      <c r="Q2850" t="s">
        <v>59</v>
      </c>
      <c r="R2850">
        <v>237</v>
      </c>
      <c r="S2850" s="2">
        <v>44629</v>
      </c>
      <c r="T2850" t="s">
        <v>42</v>
      </c>
      <c r="U2850">
        <v>48376</v>
      </c>
      <c r="V2850" t="s">
        <v>71</v>
      </c>
      <c r="W2850">
        <v>618</v>
      </c>
      <c r="X2850" t="s">
        <v>44</v>
      </c>
      <c r="Y2850" t="s">
        <v>72</v>
      </c>
      <c r="Z2850">
        <v>0</v>
      </c>
      <c r="AA2850">
        <v>640</v>
      </c>
      <c r="AB2850">
        <v>21124</v>
      </c>
      <c r="AC2850" t="s">
        <v>73</v>
      </c>
    </row>
    <row r="2851" spans="1:29" x14ac:dyDescent="0.3">
      <c r="A2851" s="1" t="s">
        <v>47</v>
      </c>
      <c r="B2851" t="s">
        <v>153</v>
      </c>
      <c r="C2851" t="s">
        <v>3475</v>
      </c>
      <c r="D2851" t="s">
        <v>352</v>
      </c>
      <c r="E2851">
        <v>3</v>
      </c>
      <c r="F2851" t="s">
        <v>99</v>
      </c>
      <c r="G2851" t="s">
        <v>558</v>
      </c>
      <c r="H2851" t="s">
        <v>35</v>
      </c>
      <c r="I2851" t="s">
        <v>735</v>
      </c>
      <c r="J2851" t="s">
        <v>1304</v>
      </c>
      <c r="K2851" t="s">
        <v>7487</v>
      </c>
      <c r="L2851" t="s">
        <v>7488</v>
      </c>
      <c r="M2851" t="s">
        <v>1202</v>
      </c>
      <c r="N2851" t="s">
        <v>84</v>
      </c>
      <c r="O2851">
        <v>13280</v>
      </c>
      <c r="P2851">
        <v>18273</v>
      </c>
      <c r="Q2851" t="s">
        <v>59</v>
      </c>
      <c r="R2851">
        <v>831</v>
      </c>
      <c r="S2851" s="2">
        <v>44566</v>
      </c>
      <c r="T2851" t="s">
        <v>42</v>
      </c>
      <c r="U2851">
        <v>12500</v>
      </c>
      <c r="V2851" t="s">
        <v>85</v>
      </c>
      <c r="W2851">
        <v>679</v>
      </c>
      <c r="X2851" t="s">
        <v>44</v>
      </c>
      <c r="Y2851" t="s">
        <v>72</v>
      </c>
      <c r="Z2851">
        <v>0</v>
      </c>
      <c r="AA2851">
        <v>689</v>
      </c>
      <c r="AB2851">
        <v>17907</v>
      </c>
      <c r="AC2851" t="s">
        <v>46</v>
      </c>
    </row>
    <row r="2852" spans="1:29" x14ac:dyDescent="0.3">
      <c r="A2852" s="1" t="s">
        <v>29</v>
      </c>
      <c r="B2852" t="s">
        <v>327</v>
      </c>
      <c r="C2852" t="s">
        <v>2027</v>
      </c>
      <c r="D2852" t="s">
        <v>98</v>
      </c>
      <c r="E2852">
        <v>3</v>
      </c>
      <c r="F2852" t="s">
        <v>33</v>
      </c>
      <c r="G2852" t="s">
        <v>34</v>
      </c>
      <c r="H2852" t="s">
        <v>35</v>
      </c>
      <c r="I2852" t="s">
        <v>66</v>
      </c>
      <c r="J2852" t="s">
        <v>1323</v>
      </c>
      <c r="K2852" t="s">
        <v>7489</v>
      </c>
      <c r="L2852" t="s">
        <v>7490</v>
      </c>
      <c r="M2852" t="s">
        <v>1019</v>
      </c>
      <c r="N2852" t="s">
        <v>94</v>
      </c>
      <c r="O2852">
        <v>24509</v>
      </c>
      <c r="P2852">
        <v>26628</v>
      </c>
      <c r="Q2852" t="s">
        <v>95</v>
      </c>
      <c r="R2852">
        <v>643</v>
      </c>
      <c r="S2852" s="2">
        <v>44273</v>
      </c>
      <c r="T2852" s="2">
        <v>44297</v>
      </c>
      <c r="U2852">
        <v>0</v>
      </c>
      <c r="V2852" t="s">
        <v>43</v>
      </c>
      <c r="W2852">
        <v>565</v>
      </c>
      <c r="X2852" t="s">
        <v>60</v>
      </c>
      <c r="Y2852" t="s">
        <v>45</v>
      </c>
      <c r="Z2852">
        <v>0</v>
      </c>
      <c r="AA2852">
        <v>312</v>
      </c>
      <c r="AB2852">
        <v>26607</v>
      </c>
      <c r="AC2852" t="s">
        <v>107</v>
      </c>
    </row>
    <row r="2853" spans="1:29" x14ac:dyDescent="0.3">
      <c r="A2853" s="1" t="s">
        <v>47</v>
      </c>
      <c r="B2853" t="s">
        <v>117</v>
      </c>
      <c r="C2853" t="s">
        <v>118</v>
      </c>
      <c r="D2853" t="s">
        <v>110</v>
      </c>
      <c r="E2853">
        <v>1</v>
      </c>
      <c r="F2853" t="s">
        <v>33</v>
      </c>
      <c r="G2853" t="s">
        <v>170</v>
      </c>
      <c r="H2853" t="s">
        <v>79</v>
      </c>
      <c r="I2853" t="s">
        <v>1857</v>
      </c>
      <c r="J2853" t="s">
        <v>5125</v>
      </c>
      <c r="K2853" t="s">
        <v>7491</v>
      </c>
      <c r="L2853" t="s">
        <v>7492</v>
      </c>
      <c r="M2853" t="s">
        <v>1301</v>
      </c>
      <c r="N2853" t="s">
        <v>58</v>
      </c>
      <c r="O2853">
        <v>11652</v>
      </c>
      <c r="P2853">
        <v>14305</v>
      </c>
      <c r="Q2853" t="s">
        <v>95</v>
      </c>
      <c r="R2853">
        <v>1</v>
      </c>
      <c r="S2853" s="2">
        <v>44694</v>
      </c>
      <c r="T2853" t="s">
        <v>42</v>
      </c>
      <c r="U2853">
        <v>0</v>
      </c>
      <c r="V2853" t="s">
        <v>106</v>
      </c>
      <c r="W2853">
        <v>654</v>
      </c>
      <c r="X2853" t="s">
        <v>44</v>
      </c>
      <c r="Y2853" t="s">
        <v>72</v>
      </c>
      <c r="Z2853">
        <v>3674</v>
      </c>
      <c r="AA2853">
        <v>390</v>
      </c>
      <c r="AB2853">
        <v>12598</v>
      </c>
      <c r="AC2853" t="s">
        <v>107</v>
      </c>
    </row>
    <row r="2854" spans="1:29" x14ac:dyDescent="0.3">
      <c r="A2854" s="1" t="s">
        <v>29</v>
      </c>
      <c r="B2854" t="s">
        <v>393</v>
      </c>
      <c r="C2854" t="s">
        <v>2027</v>
      </c>
      <c r="D2854" t="s">
        <v>110</v>
      </c>
      <c r="E2854">
        <v>6</v>
      </c>
      <c r="F2854" t="s">
        <v>120</v>
      </c>
      <c r="G2854" t="s">
        <v>543</v>
      </c>
      <c r="H2854" t="s">
        <v>79</v>
      </c>
      <c r="I2854" t="s">
        <v>1287</v>
      </c>
      <c r="J2854" t="s">
        <v>3925</v>
      </c>
      <c r="K2854" t="s">
        <v>7493</v>
      </c>
      <c r="L2854" t="s">
        <v>7494</v>
      </c>
      <c r="M2854" t="s">
        <v>1244</v>
      </c>
      <c r="N2854" t="s">
        <v>40</v>
      </c>
      <c r="O2854">
        <v>4104</v>
      </c>
      <c r="P2854">
        <v>7895</v>
      </c>
      <c r="Q2854" t="s">
        <v>59</v>
      </c>
      <c r="R2854">
        <v>558</v>
      </c>
      <c r="S2854" s="2">
        <v>44514</v>
      </c>
      <c r="T2854" t="s">
        <v>42</v>
      </c>
      <c r="U2854">
        <v>45404</v>
      </c>
      <c r="V2854" t="s">
        <v>43</v>
      </c>
      <c r="W2854">
        <v>523</v>
      </c>
      <c r="X2854" t="s">
        <v>44</v>
      </c>
      <c r="Y2854" t="s">
        <v>61</v>
      </c>
      <c r="Z2854">
        <v>0</v>
      </c>
      <c r="AA2854">
        <v>559</v>
      </c>
      <c r="AB2854">
        <v>4616</v>
      </c>
      <c r="AC2854" t="s">
        <v>73</v>
      </c>
    </row>
    <row r="2855" spans="1:29" x14ac:dyDescent="0.3">
      <c r="A2855" s="1" t="s">
        <v>47</v>
      </c>
      <c r="B2855" t="s">
        <v>48</v>
      </c>
      <c r="C2855" t="s">
        <v>381</v>
      </c>
      <c r="D2855" t="s">
        <v>201</v>
      </c>
      <c r="E2855">
        <v>8</v>
      </c>
      <c r="F2855" t="s">
        <v>186</v>
      </c>
      <c r="G2855" t="s">
        <v>620</v>
      </c>
      <c r="H2855" t="s">
        <v>79</v>
      </c>
      <c r="I2855" t="s">
        <v>36</v>
      </c>
      <c r="J2855" t="s">
        <v>2326</v>
      </c>
      <c r="K2855" t="s">
        <v>7495</v>
      </c>
      <c r="L2855" t="s">
        <v>7496</v>
      </c>
      <c r="M2855" t="s">
        <v>1240</v>
      </c>
      <c r="N2855" t="s">
        <v>94</v>
      </c>
      <c r="O2855">
        <v>22925</v>
      </c>
      <c r="P2855">
        <v>26541</v>
      </c>
      <c r="Q2855" t="s">
        <v>59</v>
      </c>
      <c r="R2855">
        <v>509</v>
      </c>
      <c r="S2855" s="2">
        <v>44963</v>
      </c>
      <c r="T2855" t="s">
        <v>42</v>
      </c>
      <c r="U2855">
        <v>30824</v>
      </c>
      <c r="V2855" t="s">
        <v>85</v>
      </c>
      <c r="W2855">
        <v>536</v>
      </c>
      <c r="X2855" t="s">
        <v>44</v>
      </c>
      <c r="Y2855" t="s">
        <v>45</v>
      </c>
      <c r="Z2855">
        <v>0</v>
      </c>
      <c r="AA2855">
        <v>518</v>
      </c>
      <c r="AB2855">
        <v>23320</v>
      </c>
      <c r="AC2855" t="s">
        <v>107</v>
      </c>
    </row>
    <row r="2856" spans="1:29" x14ac:dyDescent="0.3">
      <c r="A2856" s="1" t="s">
        <v>47</v>
      </c>
      <c r="B2856" t="s">
        <v>161</v>
      </c>
      <c r="C2856" t="s">
        <v>5514</v>
      </c>
      <c r="D2856" t="s">
        <v>257</v>
      </c>
      <c r="E2856">
        <v>1</v>
      </c>
      <c r="F2856" t="s">
        <v>120</v>
      </c>
      <c r="G2856" t="s">
        <v>468</v>
      </c>
      <c r="H2856" t="s">
        <v>35</v>
      </c>
      <c r="I2856" t="s">
        <v>251</v>
      </c>
      <c r="J2856" t="s">
        <v>1914</v>
      </c>
      <c r="K2856" t="s">
        <v>7497</v>
      </c>
      <c r="L2856" t="s">
        <v>7498</v>
      </c>
      <c r="M2856" t="s">
        <v>2032</v>
      </c>
      <c r="N2856" t="s">
        <v>94</v>
      </c>
      <c r="O2856">
        <v>28305</v>
      </c>
      <c r="P2856">
        <v>30488</v>
      </c>
      <c r="Q2856" t="s">
        <v>59</v>
      </c>
      <c r="R2856">
        <v>439</v>
      </c>
      <c r="S2856" s="2">
        <v>45343</v>
      </c>
      <c r="T2856" s="2">
        <v>45362</v>
      </c>
      <c r="U2856">
        <v>847</v>
      </c>
      <c r="V2856" t="s">
        <v>106</v>
      </c>
      <c r="W2856">
        <v>488</v>
      </c>
      <c r="X2856" t="s">
        <v>60</v>
      </c>
      <c r="Y2856" t="s">
        <v>45</v>
      </c>
      <c r="Z2856">
        <v>0</v>
      </c>
      <c r="AA2856">
        <v>289</v>
      </c>
      <c r="AB2856">
        <v>28653</v>
      </c>
      <c r="AC2856" t="s">
        <v>73</v>
      </c>
    </row>
    <row r="2857" spans="1:29" x14ac:dyDescent="0.3">
      <c r="A2857" s="1" t="s">
        <v>47</v>
      </c>
      <c r="B2857" t="s">
        <v>117</v>
      </c>
      <c r="C2857" t="s">
        <v>2487</v>
      </c>
      <c r="D2857" t="s">
        <v>185</v>
      </c>
      <c r="E2857">
        <v>4</v>
      </c>
      <c r="F2857" t="s">
        <v>77</v>
      </c>
      <c r="G2857" t="s">
        <v>264</v>
      </c>
      <c r="H2857" t="s">
        <v>79</v>
      </c>
      <c r="I2857" t="s">
        <v>1575</v>
      </c>
      <c r="J2857" t="s">
        <v>6967</v>
      </c>
      <c r="K2857" t="s">
        <v>7499</v>
      </c>
      <c r="L2857" t="s">
        <v>7500</v>
      </c>
      <c r="M2857" t="s">
        <v>517</v>
      </c>
      <c r="N2857" t="s">
        <v>40</v>
      </c>
      <c r="O2857">
        <v>15484</v>
      </c>
      <c r="P2857">
        <v>18991</v>
      </c>
      <c r="Q2857" t="s">
        <v>59</v>
      </c>
      <c r="R2857">
        <v>894</v>
      </c>
      <c r="S2857" s="2">
        <v>44917</v>
      </c>
      <c r="T2857" t="s">
        <v>42</v>
      </c>
      <c r="U2857">
        <v>19449</v>
      </c>
      <c r="V2857" t="s">
        <v>71</v>
      </c>
      <c r="W2857">
        <v>724</v>
      </c>
      <c r="X2857" t="s">
        <v>44</v>
      </c>
      <c r="Y2857" t="s">
        <v>72</v>
      </c>
      <c r="Z2857">
        <v>0</v>
      </c>
      <c r="AA2857">
        <v>349</v>
      </c>
      <c r="AB2857">
        <v>18861</v>
      </c>
      <c r="AC2857" t="s">
        <v>73</v>
      </c>
    </row>
    <row r="2858" spans="1:29" x14ac:dyDescent="0.3">
      <c r="A2858" s="1" t="s">
        <v>47</v>
      </c>
      <c r="B2858" t="s">
        <v>108</v>
      </c>
      <c r="C2858" t="s">
        <v>655</v>
      </c>
      <c r="D2858" t="s">
        <v>50</v>
      </c>
      <c r="E2858">
        <v>4</v>
      </c>
      <c r="F2858" t="s">
        <v>129</v>
      </c>
      <c r="G2858" t="s">
        <v>574</v>
      </c>
      <c r="H2858" t="s">
        <v>79</v>
      </c>
      <c r="I2858" t="s">
        <v>2693</v>
      </c>
      <c r="J2858" t="s">
        <v>2427</v>
      </c>
      <c r="K2858" t="s">
        <v>7501</v>
      </c>
      <c r="L2858" t="s">
        <v>7502</v>
      </c>
      <c r="M2858" t="s">
        <v>1402</v>
      </c>
      <c r="N2858" t="s">
        <v>40</v>
      </c>
      <c r="O2858">
        <v>4883</v>
      </c>
      <c r="P2858">
        <v>9503</v>
      </c>
      <c r="Q2858" t="s">
        <v>41</v>
      </c>
      <c r="R2858">
        <v>750</v>
      </c>
      <c r="S2858" s="2">
        <v>44638</v>
      </c>
      <c r="T2858" t="s">
        <v>42</v>
      </c>
      <c r="U2858">
        <v>0</v>
      </c>
      <c r="V2858" t="s">
        <v>106</v>
      </c>
      <c r="W2858">
        <v>813</v>
      </c>
      <c r="X2858" t="s">
        <v>44</v>
      </c>
      <c r="Y2858" t="s">
        <v>72</v>
      </c>
      <c r="Z2858">
        <v>0</v>
      </c>
      <c r="AA2858">
        <v>362</v>
      </c>
      <c r="AB2858">
        <v>5068</v>
      </c>
      <c r="AC2858" t="s">
        <v>107</v>
      </c>
    </row>
    <row r="2859" spans="1:29" x14ac:dyDescent="0.3">
      <c r="A2859" s="1" t="s">
        <v>47</v>
      </c>
      <c r="B2859" t="s">
        <v>117</v>
      </c>
      <c r="C2859" t="s">
        <v>2487</v>
      </c>
      <c r="D2859" t="s">
        <v>138</v>
      </c>
      <c r="E2859">
        <v>9</v>
      </c>
      <c r="F2859" t="s">
        <v>186</v>
      </c>
      <c r="G2859" t="s">
        <v>1504</v>
      </c>
      <c r="H2859" t="s">
        <v>79</v>
      </c>
      <c r="I2859" t="s">
        <v>738</v>
      </c>
      <c r="J2859" t="s">
        <v>921</v>
      </c>
      <c r="K2859" t="s">
        <v>7503</v>
      </c>
      <c r="L2859" t="s">
        <v>7504</v>
      </c>
      <c r="M2859" t="s">
        <v>517</v>
      </c>
      <c r="N2859" t="s">
        <v>94</v>
      </c>
      <c r="O2859">
        <v>10799</v>
      </c>
      <c r="P2859">
        <v>15475</v>
      </c>
      <c r="Q2859" t="s">
        <v>41</v>
      </c>
      <c r="R2859">
        <v>900</v>
      </c>
      <c r="S2859" s="2">
        <v>44866</v>
      </c>
      <c r="T2859" s="2">
        <v>44869</v>
      </c>
      <c r="U2859">
        <v>0</v>
      </c>
      <c r="V2859" t="s">
        <v>106</v>
      </c>
      <c r="W2859">
        <v>524</v>
      </c>
      <c r="X2859" t="s">
        <v>60</v>
      </c>
      <c r="Y2859" t="s">
        <v>45</v>
      </c>
      <c r="Z2859">
        <v>0</v>
      </c>
      <c r="AA2859">
        <v>851</v>
      </c>
      <c r="AB2859">
        <v>13300</v>
      </c>
      <c r="AC2859" t="s">
        <v>46</v>
      </c>
    </row>
    <row r="2860" spans="1:29" x14ac:dyDescent="0.3">
      <c r="A2860" s="1" t="s">
        <v>47</v>
      </c>
      <c r="B2860" t="s">
        <v>145</v>
      </c>
      <c r="C2860" t="s">
        <v>3466</v>
      </c>
      <c r="D2860" t="s">
        <v>352</v>
      </c>
      <c r="E2860">
        <v>3</v>
      </c>
      <c r="F2860" t="s">
        <v>33</v>
      </c>
      <c r="G2860" t="s">
        <v>411</v>
      </c>
      <c r="H2860" t="s">
        <v>79</v>
      </c>
      <c r="I2860" t="s">
        <v>1480</v>
      </c>
      <c r="J2860" t="s">
        <v>372</v>
      </c>
      <c r="K2860" t="s">
        <v>7505</v>
      </c>
      <c r="L2860" t="s">
        <v>7506</v>
      </c>
      <c r="M2860" t="s">
        <v>2965</v>
      </c>
      <c r="N2860" t="s">
        <v>84</v>
      </c>
      <c r="O2860">
        <v>23262</v>
      </c>
      <c r="P2860">
        <v>26797</v>
      </c>
      <c r="Q2860" t="s">
        <v>59</v>
      </c>
      <c r="R2860">
        <v>676</v>
      </c>
      <c r="S2860" s="2">
        <v>44555</v>
      </c>
      <c r="T2860" t="s">
        <v>42</v>
      </c>
      <c r="U2860">
        <v>20386</v>
      </c>
      <c r="V2860" t="s">
        <v>85</v>
      </c>
      <c r="W2860">
        <v>636</v>
      </c>
      <c r="X2860" t="s">
        <v>44</v>
      </c>
      <c r="Y2860" t="s">
        <v>72</v>
      </c>
      <c r="Z2860">
        <v>0</v>
      </c>
      <c r="AA2860">
        <v>563</v>
      </c>
      <c r="AB2860">
        <v>25490</v>
      </c>
      <c r="AC2860" t="s">
        <v>107</v>
      </c>
    </row>
    <row r="2861" spans="1:29" x14ac:dyDescent="0.3">
      <c r="A2861" s="1" t="s">
        <v>47</v>
      </c>
      <c r="B2861" t="s">
        <v>153</v>
      </c>
      <c r="C2861" t="s">
        <v>3711</v>
      </c>
      <c r="D2861" t="s">
        <v>236</v>
      </c>
      <c r="E2861">
        <v>8</v>
      </c>
      <c r="F2861" t="s">
        <v>64</v>
      </c>
      <c r="G2861" t="s">
        <v>433</v>
      </c>
      <c r="H2861" t="s">
        <v>35</v>
      </c>
      <c r="I2861" t="s">
        <v>7390</v>
      </c>
      <c r="J2861" t="s">
        <v>2111</v>
      </c>
      <c r="K2861" t="s">
        <v>7507</v>
      </c>
      <c r="L2861" t="s">
        <v>5389</v>
      </c>
      <c r="M2861" t="s">
        <v>410</v>
      </c>
      <c r="N2861" t="s">
        <v>58</v>
      </c>
      <c r="O2861">
        <v>2804</v>
      </c>
      <c r="P2861">
        <v>7271</v>
      </c>
      <c r="Q2861" t="s">
        <v>59</v>
      </c>
      <c r="R2861">
        <v>804</v>
      </c>
      <c r="S2861" s="2">
        <v>45056</v>
      </c>
      <c r="T2861" t="s">
        <v>42</v>
      </c>
      <c r="U2861">
        <v>25036</v>
      </c>
      <c r="V2861" t="s">
        <v>43</v>
      </c>
      <c r="W2861">
        <v>453</v>
      </c>
      <c r="X2861" t="s">
        <v>44</v>
      </c>
      <c r="Y2861" t="s">
        <v>72</v>
      </c>
      <c r="Z2861">
        <v>1900</v>
      </c>
      <c r="AA2861">
        <v>930</v>
      </c>
      <c r="AB2861">
        <v>6739</v>
      </c>
      <c r="AC2861" t="s">
        <v>73</v>
      </c>
    </row>
    <row r="2862" spans="1:29" x14ac:dyDescent="0.3">
      <c r="A2862" s="1" t="s">
        <v>29</v>
      </c>
      <c r="B2862" t="s">
        <v>228</v>
      </c>
      <c r="C2862" t="s">
        <v>847</v>
      </c>
      <c r="D2862" t="s">
        <v>128</v>
      </c>
      <c r="E2862">
        <v>6</v>
      </c>
      <c r="F2862" t="s">
        <v>129</v>
      </c>
      <c r="G2862" t="s">
        <v>395</v>
      </c>
      <c r="H2862" t="s">
        <v>79</v>
      </c>
      <c r="I2862" t="s">
        <v>936</v>
      </c>
      <c r="J2862" t="s">
        <v>407</v>
      </c>
      <c r="K2862">
        <v>3303855170</v>
      </c>
      <c r="L2862" t="s">
        <v>7508</v>
      </c>
      <c r="M2862" t="s">
        <v>262</v>
      </c>
      <c r="N2862" t="s">
        <v>84</v>
      </c>
      <c r="O2862">
        <v>6995</v>
      </c>
      <c r="P2862">
        <v>9327</v>
      </c>
      <c r="Q2862" t="s">
        <v>95</v>
      </c>
      <c r="R2862">
        <v>591</v>
      </c>
      <c r="S2862" s="2">
        <v>44695</v>
      </c>
      <c r="T2862" s="2">
        <v>44716</v>
      </c>
      <c r="U2862">
        <v>0</v>
      </c>
      <c r="V2862" t="s">
        <v>43</v>
      </c>
      <c r="W2862">
        <v>469</v>
      </c>
      <c r="X2862" t="s">
        <v>60</v>
      </c>
      <c r="Y2862" t="s">
        <v>72</v>
      </c>
      <c r="Z2862">
        <v>0</v>
      </c>
      <c r="AA2862">
        <v>209</v>
      </c>
      <c r="AB2862">
        <v>8119</v>
      </c>
      <c r="AC2862" t="s">
        <v>107</v>
      </c>
    </row>
    <row r="2863" spans="1:29" x14ac:dyDescent="0.3">
      <c r="A2863" s="1" t="s">
        <v>47</v>
      </c>
      <c r="B2863" t="s">
        <v>136</v>
      </c>
      <c r="C2863" t="s">
        <v>1124</v>
      </c>
      <c r="D2863" t="s">
        <v>155</v>
      </c>
      <c r="E2863">
        <v>7</v>
      </c>
      <c r="F2863" t="s">
        <v>64</v>
      </c>
      <c r="G2863" t="s">
        <v>376</v>
      </c>
      <c r="H2863" t="s">
        <v>35</v>
      </c>
      <c r="I2863" t="s">
        <v>156</v>
      </c>
      <c r="J2863" t="s">
        <v>1226</v>
      </c>
      <c r="K2863" t="s">
        <v>7509</v>
      </c>
      <c r="L2863" t="s">
        <v>7510</v>
      </c>
      <c r="M2863" t="s">
        <v>1128</v>
      </c>
      <c r="N2863" t="s">
        <v>58</v>
      </c>
      <c r="O2863">
        <v>19236</v>
      </c>
      <c r="P2863">
        <v>23041</v>
      </c>
      <c r="Q2863" t="s">
        <v>41</v>
      </c>
      <c r="R2863">
        <v>721</v>
      </c>
      <c r="S2863" s="2">
        <v>45325</v>
      </c>
      <c r="T2863" t="s">
        <v>42</v>
      </c>
      <c r="U2863">
        <v>0</v>
      </c>
      <c r="V2863" t="s">
        <v>43</v>
      </c>
      <c r="W2863">
        <v>673</v>
      </c>
      <c r="X2863" t="s">
        <v>44</v>
      </c>
      <c r="Y2863" t="s">
        <v>72</v>
      </c>
      <c r="Z2863">
        <v>1332</v>
      </c>
      <c r="AA2863">
        <v>590</v>
      </c>
      <c r="AB2863">
        <v>20486</v>
      </c>
      <c r="AC2863" t="s">
        <v>73</v>
      </c>
    </row>
    <row r="2864" spans="1:29" x14ac:dyDescent="0.3">
      <c r="A2864" s="1" t="s">
        <v>29</v>
      </c>
      <c r="B2864" t="s">
        <v>96</v>
      </c>
      <c r="C2864" t="s">
        <v>814</v>
      </c>
      <c r="D2864" t="s">
        <v>387</v>
      </c>
      <c r="E2864">
        <v>5</v>
      </c>
      <c r="F2864" t="s">
        <v>64</v>
      </c>
      <c r="G2864" t="s">
        <v>376</v>
      </c>
      <c r="H2864" t="s">
        <v>79</v>
      </c>
      <c r="I2864" t="s">
        <v>1541</v>
      </c>
      <c r="J2864" t="s">
        <v>2513</v>
      </c>
      <c r="K2864" t="s">
        <v>7511</v>
      </c>
      <c r="L2864" t="s">
        <v>7512</v>
      </c>
      <c r="M2864" t="s">
        <v>199</v>
      </c>
      <c r="N2864" t="s">
        <v>84</v>
      </c>
      <c r="O2864">
        <v>22680</v>
      </c>
      <c r="P2864">
        <v>26228</v>
      </c>
      <c r="Q2864" t="s">
        <v>59</v>
      </c>
      <c r="R2864">
        <v>618</v>
      </c>
      <c r="S2864" s="2">
        <v>44819</v>
      </c>
      <c r="T2864" t="s">
        <v>42</v>
      </c>
      <c r="U2864">
        <v>47619</v>
      </c>
      <c r="V2864" t="s">
        <v>106</v>
      </c>
      <c r="W2864">
        <v>765</v>
      </c>
      <c r="X2864" t="s">
        <v>44</v>
      </c>
      <c r="Y2864" t="s">
        <v>45</v>
      </c>
      <c r="Z2864">
        <v>0</v>
      </c>
      <c r="AA2864">
        <v>745</v>
      </c>
      <c r="AB2864">
        <v>24529</v>
      </c>
      <c r="AC2864" t="s">
        <v>107</v>
      </c>
    </row>
    <row r="2865" spans="1:29" x14ac:dyDescent="0.3">
      <c r="A2865" s="1" t="s">
        <v>47</v>
      </c>
      <c r="B2865" t="s">
        <v>145</v>
      </c>
      <c r="C2865" t="s">
        <v>2354</v>
      </c>
      <c r="D2865" t="s">
        <v>178</v>
      </c>
      <c r="E2865">
        <v>7</v>
      </c>
      <c r="F2865" t="s">
        <v>51</v>
      </c>
      <c r="G2865" t="s">
        <v>710</v>
      </c>
      <c r="H2865" t="s">
        <v>79</v>
      </c>
      <c r="I2865" t="s">
        <v>5124</v>
      </c>
      <c r="J2865" t="s">
        <v>123</v>
      </c>
      <c r="K2865" t="s">
        <v>7513</v>
      </c>
      <c r="L2865" t="s">
        <v>7514</v>
      </c>
      <c r="M2865" t="s">
        <v>2965</v>
      </c>
      <c r="N2865" t="s">
        <v>84</v>
      </c>
      <c r="O2865">
        <v>28277</v>
      </c>
      <c r="P2865">
        <v>30471</v>
      </c>
      <c r="Q2865" t="s">
        <v>59</v>
      </c>
      <c r="R2865">
        <v>218</v>
      </c>
      <c r="S2865" s="2">
        <v>44396</v>
      </c>
      <c r="T2865" s="2">
        <v>44410</v>
      </c>
      <c r="U2865">
        <v>14253</v>
      </c>
      <c r="V2865" t="s">
        <v>43</v>
      </c>
      <c r="W2865">
        <v>736</v>
      </c>
      <c r="X2865" t="s">
        <v>60</v>
      </c>
      <c r="Y2865" t="s">
        <v>45</v>
      </c>
      <c r="Z2865">
        <v>0</v>
      </c>
      <c r="AA2865">
        <v>717</v>
      </c>
      <c r="AB2865">
        <v>28535</v>
      </c>
      <c r="AC2865" t="s">
        <v>46</v>
      </c>
    </row>
    <row r="2866" spans="1:29" x14ac:dyDescent="0.3">
      <c r="A2866" s="1" t="s">
        <v>29</v>
      </c>
      <c r="B2866" t="s">
        <v>327</v>
      </c>
      <c r="C2866" t="s">
        <v>585</v>
      </c>
      <c r="D2866" t="s">
        <v>110</v>
      </c>
      <c r="E2866">
        <v>4</v>
      </c>
      <c r="F2866" t="s">
        <v>33</v>
      </c>
      <c r="G2866" t="s">
        <v>139</v>
      </c>
      <c r="H2866" t="s">
        <v>35</v>
      </c>
      <c r="I2866" t="s">
        <v>1204</v>
      </c>
      <c r="J2866" t="s">
        <v>553</v>
      </c>
      <c r="K2866" t="s">
        <v>7515</v>
      </c>
      <c r="L2866" t="s">
        <v>7516</v>
      </c>
      <c r="M2866" t="s">
        <v>1023</v>
      </c>
      <c r="N2866" t="s">
        <v>58</v>
      </c>
      <c r="O2866">
        <v>15012</v>
      </c>
      <c r="P2866">
        <v>19321</v>
      </c>
      <c r="Q2866" t="s">
        <v>41</v>
      </c>
      <c r="R2866">
        <v>173</v>
      </c>
      <c r="S2866" s="2">
        <v>44921</v>
      </c>
      <c r="T2866" t="s">
        <v>42</v>
      </c>
      <c r="U2866">
        <v>0</v>
      </c>
      <c r="V2866" t="s">
        <v>71</v>
      </c>
      <c r="W2866">
        <v>416</v>
      </c>
      <c r="X2866" t="s">
        <v>44</v>
      </c>
      <c r="Y2866" t="s">
        <v>72</v>
      </c>
      <c r="Z2866">
        <v>2333</v>
      </c>
      <c r="AA2866">
        <v>328</v>
      </c>
      <c r="AB2866">
        <v>19320</v>
      </c>
      <c r="AC2866" t="s">
        <v>73</v>
      </c>
    </row>
    <row r="2867" spans="1:29" x14ac:dyDescent="0.3">
      <c r="A2867" s="1" t="s">
        <v>47</v>
      </c>
      <c r="B2867" t="s">
        <v>108</v>
      </c>
      <c r="C2867" t="s">
        <v>655</v>
      </c>
      <c r="D2867" t="s">
        <v>257</v>
      </c>
      <c r="E2867">
        <v>2</v>
      </c>
      <c r="F2867" t="s">
        <v>186</v>
      </c>
      <c r="G2867" t="s">
        <v>187</v>
      </c>
      <c r="H2867" t="s">
        <v>35</v>
      </c>
      <c r="I2867" t="s">
        <v>496</v>
      </c>
      <c r="J2867" t="s">
        <v>3527</v>
      </c>
      <c r="K2867" t="s">
        <v>7517</v>
      </c>
      <c r="L2867" t="s">
        <v>7518</v>
      </c>
      <c r="M2867" t="s">
        <v>1768</v>
      </c>
      <c r="N2867" t="s">
        <v>40</v>
      </c>
      <c r="O2867">
        <v>24817</v>
      </c>
      <c r="P2867">
        <v>28550</v>
      </c>
      <c r="Q2867" t="s">
        <v>59</v>
      </c>
      <c r="R2867">
        <v>870</v>
      </c>
      <c r="S2867" s="2">
        <v>44750</v>
      </c>
      <c r="T2867" s="2">
        <v>44771</v>
      </c>
      <c r="U2867">
        <v>22915</v>
      </c>
      <c r="V2867" t="s">
        <v>43</v>
      </c>
      <c r="W2867">
        <v>704</v>
      </c>
      <c r="X2867" t="s">
        <v>60</v>
      </c>
      <c r="Y2867" t="s">
        <v>61</v>
      </c>
      <c r="Z2867">
        <v>0</v>
      </c>
      <c r="AA2867">
        <v>954</v>
      </c>
      <c r="AB2867">
        <v>27075</v>
      </c>
      <c r="AC2867" t="s">
        <v>46</v>
      </c>
    </row>
    <row r="2868" spans="1:29" x14ac:dyDescent="0.3">
      <c r="A2868" s="1" t="s">
        <v>47</v>
      </c>
      <c r="B2868" t="s">
        <v>136</v>
      </c>
      <c r="C2868" t="s">
        <v>2546</v>
      </c>
      <c r="D2868" t="s">
        <v>185</v>
      </c>
      <c r="E2868">
        <v>6</v>
      </c>
      <c r="F2868" t="s">
        <v>99</v>
      </c>
      <c r="G2868" t="s">
        <v>950</v>
      </c>
      <c r="H2868" t="s">
        <v>79</v>
      </c>
      <c r="I2868" t="s">
        <v>1804</v>
      </c>
      <c r="J2868" t="s">
        <v>1213</v>
      </c>
      <c r="K2868" t="s">
        <v>7519</v>
      </c>
      <c r="L2868" t="s">
        <v>7520</v>
      </c>
      <c r="M2868" t="s">
        <v>144</v>
      </c>
      <c r="N2868" t="s">
        <v>40</v>
      </c>
      <c r="O2868">
        <v>17864</v>
      </c>
      <c r="P2868">
        <v>21932</v>
      </c>
      <c r="Q2868" t="s">
        <v>95</v>
      </c>
      <c r="R2868">
        <v>350</v>
      </c>
      <c r="S2868" s="2">
        <v>44524</v>
      </c>
      <c r="T2868" t="s">
        <v>42</v>
      </c>
      <c r="U2868">
        <v>0</v>
      </c>
      <c r="V2868" t="s">
        <v>71</v>
      </c>
      <c r="W2868">
        <v>623</v>
      </c>
      <c r="X2868" t="s">
        <v>44</v>
      </c>
      <c r="Y2868" t="s">
        <v>61</v>
      </c>
      <c r="Z2868">
        <v>0</v>
      </c>
      <c r="AA2868">
        <v>817</v>
      </c>
      <c r="AB2868">
        <v>20982</v>
      </c>
      <c r="AC2868" t="s">
        <v>46</v>
      </c>
    </row>
    <row r="2869" spans="1:29" x14ac:dyDescent="0.3">
      <c r="A2869" s="1" t="s">
        <v>29</v>
      </c>
      <c r="B2869" t="s">
        <v>62</v>
      </c>
      <c r="C2869" t="s">
        <v>696</v>
      </c>
      <c r="D2869" t="s">
        <v>138</v>
      </c>
      <c r="E2869">
        <v>10</v>
      </c>
      <c r="F2869" t="s">
        <v>51</v>
      </c>
      <c r="G2869" t="s">
        <v>291</v>
      </c>
      <c r="H2869" t="s">
        <v>35</v>
      </c>
      <c r="I2869" t="s">
        <v>502</v>
      </c>
      <c r="J2869" t="s">
        <v>2258</v>
      </c>
      <c r="K2869" t="s">
        <v>7521</v>
      </c>
      <c r="L2869" t="s">
        <v>7522</v>
      </c>
      <c r="M2869" t="s">
        <v>362</v>
      </c>
      <c r="N2869" t="s">
        <v>58</v>
      </c>
      <c r="O2869">
        <v>22834</v>
      </c>
      <c r="P2869">
        <v>26430</v>
      </c>
      <c r="Q2869" t="s">
        <v>41</v>
      </c>
      <c r="R2869">
        <v>386</v>
      </c>
      <c r="S2869" s="2">
        <v>45269</v>
      </c>
      <c r="T2869" t="s">
        <v>42</v>
      </c>
      <c r="U2869">
        <v>0</v>
      </c>
      <c r="V2869" t="s">
        <v>85</v>
      </c>
      <c r="W2869">
        <v>463</v>
      </c>
      <c r="X2869" t="s">
        <v>44</v>
      </c>
      <c r="Y2869" t="s">
        <v>72</v>
      </c>
      <c r="Z2869">
        <v>3492</v>
      </c>
      <c r="AA2869">
        <v>550</v>
      </c>
      <c r="AB2869">
        <v>24221</v>
      </c>
      <c r="AC2869" t="s">
        <v>107</v>
      </c>
    </row>
    <row r="2870" spans="1:29" x14ac:dyDescent="0.3">
      <c r="A2870" s="1" t="s">
        <v>47</v>
      </c>
      <c r="B2870" t="s">
        <v>153</v>
      </c>
      <c r="C2870" t="s">
        <v>405</v>
      </c>
      <c r="D2870" t="s">
        <v>98</v>
      </c>
      <c r="E2870">
        <v>10</v>
      </c>
      <c r="F2870" t="s">
        <v>271</v>
      </c>
      <c r="G2870" t="s">
        <v>1110</v>
      </c>
      <c r="H2870" t="s">
        <v>35</v>
      </c>
      <c r="I2870" t="s">
        <v>910</v>
      </c>
      <c r="J2870" t="s">
        <v>319</v>
      </c>
      <c r="K2870" t="s">
        <v>7523</v>
      </c>
      <c r="L2870" t="s">
        <v>7524</v>
      </c>
      <c r="M2870" t="s">
        <v>410</v>
      </c>
      <c r="N2870" t="s">
        <v>84</v>
      </c>
      <c r="O2870">
        <v>11485</v>
      </c>
      <c r="P2870">
        <v>14346</v>
      </c>
      <c r="Q2870" t="s">
        <v>41</v>
      </c>
      <c r="R2870">
        <v>985</v>
      </c>
      <c r="S2870" s="2">
        <v>44605</v>
      </c>
      <c r="T2870" t="s">
        <v>42</v>
      </c>
      <c r="U2870">
        <v>0</v>
      </c>
      <c r="V2870" t="s">
        <v>43</v>
      </c>
      <c r="W2870">
        <v>554</v>
      </c>
      <c r="X2870" t="s">
        <v>44</v>
      </c>
      <c r="Y2870" t="s">
        <v>72</v>
      </c>
      <c r="Z2870">
        <v>0</v>
      </c>
      <c r="AA2870">
        <v>134</v>
      </c>
      <c r="AB2870">
        <v>13113</v>
      </c>
      <c r="AC2870" t="s">
        <v>107</v>
      </c>
    </row>
    <row r="2871" spans="1:29" x14ac:dyDescent="0.3">
      <c r="A2871" s="1" t="s">
        <v>29</v>
      </c>
      <c r="B2871" t="s">
        <v>30</v>
      </c>
      <c r="C2871" t="s">
        <v>1047</v>
      </c>
      <c r="D2871" t="s">
        <v>201</v>
      </c>
      <c r="E2871">
        <v>1</v>
      </c>
      <c r="F2871" t="s">
        <v>51</v>
      </c>
      <c r="G2871" t="s">
        <v>1069</v>
      </c>
      <c r="H2871" t="s">
        <v>79</v>
      </c>
      <c r="I2871" t="s">
        <v>605</v>
      </c>
      <c r="J2871" t="s">
        <v>2747</v>
      </c>
      <c r="K2871" t="s">
        <v>7525</v>
      </c>
      <c r="L2871" t="s">
        <v>7526</v>
      </c>
      <c r="M2871" t="s">
        <v>39</v>
      </c>
      <c r="N2871" t="s">
        <v>40</v>
      </c>
      <c r="O2871">
        <v>22215</v>
      </c>
      <c r="P2871">
        <v>25974</v>
      </c>
      <c r="Q2871" t="s">
        <v>41</v>
      </c>
      <c r="R2871">
        <v>753</v>
      </c>
      <c r="S2871" s="2">
        <v>45321</v>
      </c>
      <c r="T2871" t="s">
        <v>42</v>
      </c>
      <c r="U2871">
        <v>0</v>
      </c>
      <c r="V2871" t="s">
        <v>106</v>
      </c>
      <c r="W2871">
        <v>450</v>
      </c>
      <c r="X2871" t="s">
        <v>44</v>
      </c>
      <c r="Y2871" t="s">
        <v>72</v>
      </c>
      <c r="Z2871">
        <v>0</v>
      </c>
      <c r="AA2871">
        <v>271</v>
      </c>
      <c r="AB2871">
        <v>25943</v>
      </c>
      <c r="AC2871" t="s">
        <v>46</v>
      </c>
    </row>
    <row r="2872" spans="1:29" x14ac:dyDescent="0.3">
      <c r="A2872" s="1" t="s">
        <v>47</v>
      </c>
      <c r="B2872" t="s">
        <v>145</v>
      </c>
      <c r="C2872" t="s">
        <v>2354</v>
      </c>
      <c r="D2872" t="s">
        <v>178</v>
      </c>
      <c r="E2872">
        <v>8</v>
      </c>
      <c r="F2872" t="s">
        <v>129</v>
      </c>
      <c r="G2872" t="s">
        <v>1528</v>
      </c>
      <c r="H2872" t="s">
        <v>35</v>
      </c>
      <c r="I2872" t="s">
        <v>2684</v>
      </c>
      <c r="J2872" t="s">
        <v>1797</v>
      </c>
      <c r="K2872" t="s">
        <v>7527</v>
      </c>
      <c r="L2872" t="s">
        <v>7528</v>
      </c>
      <c r="M2872" t="s">
        <v>2965</v>
      </c>
      <c r="N2872" t="s">
        <v>84</v>
      </c>
      <c r="O2872">
        <v>29968</v>
      </c>
      <c r="P2872">
        <v>32445</v>
      </c>
      <c r="Q2872" t="s">
        <v>59</v>
      </c>
      <c r="R2872">
        <v>466</v>
      </c>
      <c r="S2872" s="2">
        <v>44347</v>
      </c>
      <c r="T2872" t="s">
        <v>42</v>
      </c>
      <c r="U2872">
        <v>15074</v>
      </c>
      <c r="V2872" t="s">
        <v>106</v>
      </c>
      <c r="W2872">
        <v>819</v>
      </c>
      <c r="X2872" t="s">
        <v>44</v>
      </c>
      <c r="Y2872" t="s">
        <v>45</v>
      </c>
      <c r="Z2872">
        <v>0</v>
      </c>
      <c r="AA2872">
        <v>74</v>
      </c>
      <c r="AB2872">
        <v>31130</v>
      </c>
      <c r="AC2872" t="s">
        <v>73</v>
      </c>
    </row>
    <row r="2873" spans="1:29" x14ac:dyDescent="0.3">
      <c r="A2873" s="1" t="s">
        <v>29</v>
      </c>
      <c r="B2873" t="s">
        <v>541</v>
      </c>
      <c r="C2873" t="s">
        <v>2224</v>
      </c>
      <c r="D2873" t="s">
        <v>178</v>
      </c>
      <c r="E2873">
        <v>7</v>
      </c>
      <c r="F2873" t="s">
        <v>64</v>
      </c>
      <c r="G2873" t="s">
        <v>258</v>
      </c>
      <c r="H2873" t="s">
        <v>79</v>
      </c>
      <c r="I2873" t="s">
        <v>3074</v>
      </c>
      <c r="J2873" t="s">
        <v>3146</v>
      </c>
      <c r="K2873" t="s">
        <v>7529</v>
      </c>
      <c r="L2873" t="s">
        <v>7530</v>
      </c>
      <c r="M2873" t="s">
        <v>1715</v>
      </c>
      <c r="N2873" t="s">
        <v>58</v>
      </c>
      <c r="O2873">
        <v>25817</v>
      </c>
      <c r="P2873">
        <v>28652</v>
      </c>
      <c r="Q2873" t="s">
        <v>59</v>
      </c>
      <c r="R2873">
        <v>557</v>
      </c>
      <c r="S2873" s="2">
        <v>44910</v>
      </c>
      <c r="T2873" t="s">
        <v>42</v>
      </c>
      <c r="U2873">
        <v>44400</v>
      </c>
      <c r="V2873" t="s">
        <v>43</v>
      </c>
      <c r="W2873">
        <v>623</v>
      </c>
      <c r="X2873" t="s">
        <v>44</v>
      </c>
      <c r="Y2873" t="s">
        <v>45</v>
      </c>
      <c r="Z2873">
        <v>4652</v>
      </c>
      <c r="AA2873">
        <v>317</v>
      </c>
      <c r="AB2873">
        <v>28050</v>
      </c>
      <c r="AC2873" t="s">
        <v>46</v>
      </c>
    </row>
    <row r="2874" spans="1:29" x14ac:dyDescent="0.3">
      <c r="A2874" s="1" t="s">
        <v>47</v>
      </c>
      <c r="B2874" t="s">
        <v>161</v>
      </c>
      <c r="C2874" t="s">
        <v>1051</v>
      </c>
      <c r="D2874" t="s">
        <v>178</v>
      </c>
      <c r="E2874">
        <v>6</v>
      </c>
      <c r="F2874" t="s">
        <v>221</v>
      </c>
      <c r="G2874" t="s">
        <v>222</v>
      </c>
      <c r="H2874" t="s">
        <v>35</v>
      </c>
      <c r="I2874" t="s">
        <v>1804</v>
      </c>
      <c r="J2874" t="s">
        <v>7531</v>
      </c>
      <c r="K2874" t="s">
        <v>7532</v>
      </c>
      <c r="L2874" t="s">
        <v>7533</v>
      </c>
      <c r="M2874" t="s">
        <v>2032</v>
      </c>
      <c r="N2874" t="s">
        <v>94</v>
      </c>
      <c r="O2874">
        <v>14060</v>
      </c>
      <c r="P2874">
        <v>17342</v>
      </c>
      <c r="Q2874" t="s">
        <v>59</v>
      </c>
      <c r="R2874">
        <v>524</v>
      </c>
      <c r="S2874" s="2">
        <v>44474</v>
      </c>
      <c r="T2874" t="s">
        <v>42</v>
      </c>
      <c r="U2874">
        <v>13741</v>
      </c>
      <c r="V2874" t="s">
        <v>43</v>
      </c>
      <c r="W2874">
        <v>833</v>
      </c>
      <c r="X2874" t="s">
        <v>44</v>
      </c>
      <c r="Y2874" t="s">
        <v>61</v>
      </c>
      <c r="Z2874">
        <v>0</v>
      </c>
      <c r="AA2874">
        <v>906</v>
      </c>
      <c r="AB2874">
        <v>15516</v>
      </c>
      <c r="AC2874" t="s">
        <v>46</v>
      </c>
    </row>
    <row r="2875" spans="1:29" x14ac:dyDescent="0.3">
      <c r="A2875" s="1" t="s">
        <v>47</v>
      </c>
      <c r="B2875" t="s">
        <v>161</v>
      </c>
      <c r="C2875" t="s">
        <v>2054</v>
      </c>
      <c r="D2875" t="s">
        <v>185</v>
      </c>
      <c r="E2875">
        <v>1</v>
      </c>
      <c r="F2875" t="s">
        <v>221</v>
      </c>
      <c r="G2875" t="s">
        <v>506</v>
      </c>
      <c r="H2875" t="s">
        <v>35</v>
      </c>
      <c r="I2875" t="s">
        <v>2513</v>
      </c>
      <c r="J2875" t="s">
        <v>3055</v>
      </c>
      <c r="K2875" t="s">
        <v>7534</v>
      </c>
      <c r="L2875" t="s">
        <v>7535</v>
      </c>
      <c r="M2875" t="s">
        <v>192</v>
      </c>
      <c r="N2875" t="s">
        <v>58</v>
      </c>
      <c r="O2875">
        <v>29652</v>
      </c>
      <c r="P2875">
        <v>33443</v>
      </c>
      <c r="Q2875" t="s">
        <v>59</v>
      </c>
      <c r="R2875">
        <v>706</v>
      </c>
      <c r="S2875" s="2">
        <v>44668</v>
      </c>
      <c r="T2875" s="2">
        <v>44688</v>
      </c>
      <c r="U2875">
        <v>38737</v>
      </c>
      <c r="V2875" t="s">
        <v>43</v>
      </c>
      <c r="W2875">
        <v>536</v>
      </c>
      <c r="X2875" t="s">
        <v>60</v>
      </c>
      <c r="Y2875" t="s">
        <v>61</v>
      </c>
      <c r="Z2875">
        <v>2952</v>
      </c>
      <c r="AA2875">
        <v>343</v>
      </c>
      <c r="AB2875">
        <v>33059</v>
      </c>
      <c r="AC2875" t="s">
        <v>107</v>
      </c>
    </row>
    <row r="2876" spans="1:29" x14ac:dyDescent="0.3">
      <c r="A2876" s="1" t="s">
        <v>29</v>
      </c>
      <c r="B2876" t="s">
        <v>62</v>
      </c>
      <c r="C2876" t="s">
        <v>2021</v>
      </c>
      <c r="D2876" t="s">
        <v>110</v>
      </c>
      <c r="E2876">
        <v>5</v>
      </c>
      <c r="F2876" t="s">
        <v>64</v>
      </c>
      <c r="G2876" t="s">
        <v>388</v>
      </c>
      <c r="H2876" t="s">
        <v>79</v>
      </c>
      <c r="I2876" t="s">
        <v>1186</v>
      </c>
      <c r="J2876" t="s">
        <v>706</v>
      </c>
      <c r="K2876" t="s">
        <v>7536</v>
      </c>
      <c r="L2876" t="s">
        <v>7537</v>
      </c>
      <c r="M2876" t="s">
        <v>404</v>
      </c>
      <c r="N2876" t="s">
        <v>84</v>
      </c>
      <c r="O2876">
        <v>14009</v>
      </c>
      <c r="P2876">
        <v>17743</v>
      </c>
      <c r="Q2876" t="s">
        <v>59</v>
      </c>
      <c r="R2876">
        <v>830</v>
      </c>
      <c r="S2876" s="2">
        <v>44625</v>
      </c>
      <c r="T2876" t="s">
        <v>42</v>
      </c>
      <c r="U2876">
        <v>24598</v>
      </c>
      <c r="V2876" t="s">
        <v>85</v>
      </c>
      <c r="W2876">
        <v>782</v>
      </c>
      <c r="X2876" t="s">
        <v>44</v>
      </c>
      <c r="Y2876" t="s">
        <v>45</v>
      </c>
      <c r="Z2876">
        <v>0</v>
      </c>
      <c r="AA2876">
        <v>489</v>
      </c>
      <c r="AB2876">
        <v>16952</v>
      </c>
      <c r="AC2876" t="s">
        <v>107</v>
      </c>
    </row>
    <row r="2877" spans="1:29" x14ac:dyDescent="0.3">
      <c r="A2877" s="1" t="s">
        <v>47</v>
      </c>
      <c r="B2877" t="s">
        <v>153</v>
      </c>
      <c r="C2877" t="s">
        <v>5504</v>
      </c>
      <c r="D2877" t="s">
        <v>155</v>
      </c>
      <c r="E2877">
        <v>4</v>
      </c>
      <c r="F2877" t="s">
        <v>120</v>
      </c>
      <c r="G2877" t="s">
        <v>489</v>
      </c>
      <c r="H2877" t="s">
        <v>79</v>
      </c>
      <c r="I2877" t="s">
        <v>336</v>
      </c>
      <c r="J2877" t="s">
        <v>245</v>
      </c>
      <c r="K2877" t="s">
        <v>7538</v>
      </c>
      <c r="L2877" t="s">
        <v>7539</v>
      </c>
      <c r="M2877" t="s">
        <v>943</v>
      </c>
      <c r="N2877" t="s">
        <v>94</v>
      </c>
      <c r="O2877">
        <v>21004</v>
      </c>
      <c r="P2877">
        <v>24041</v>
      </c>
      <c r="Q2877" t="s">
        <v>41</v>
      </c>
      <c r="R2877">
        <v>276</v>
      </c>
      <c r="S2877" s="2">
        <v>44532</v>
      </c>
      <c r="T2877" t="s">
        <v>42</v>
      </c>
      <c r="U2877">
        <v>0</v>
      </c>
      <c r="V2877" t="s">
        <v>106</v>
      </c>
      <c r="W2877">
        <v>821</v>
      </c>
      <c r="X2877" t="s">
        <v>44</v>
      </c>
      <c r="Y2877" t="s">
        <v>61</v>
      </c>
      <c r="Z2877">
        <v>0</v>
      </c>
      <c r="AA2877">
        <v>95</v>
      </c>
      <c r="AB2877">
        <v>21710</v>
      </c>
      <c r="AC2877" t="s">
        <v>46</v>
      </c>
    </row>
    <row r="2878" spans="1:29" x14ac:dyDescent="0.3">
      <c r="A2878" s="1" t="s">
        <v>29</v>
      </c>
      <c r="B2878" t="s">
        <v>30</v>
      </c>
      <c r="C2878" t="s">
        <v>2187</v>
      </c>
      <c r="D2878" t="s">
        <v>32</v>
      </c>
      <c r="E2878">
        <v>5</v>
      </c>
      <c r="F2878" t="s">
        <v>99</v>
      </c>
      <c r="G2878" t="s">
        <v>724</v>
      </c>
      <c r="H2878" t="s">
        <v>79</v>
      </c>
      <c r="I2878" t="s">
        <v>1705</v>
      </c>
      <c r="J2878" t="s">
        <v>2540</v>
      </c>
      <c r="K2878" t="s">
        <v>7540</v>
      </c>
      <c r="L2878" t="s">
        <v>7541</v>
      </c>
      <c r="M2878" t="s">
        <v>3066</v>
      </c>
      <c r="N2878" t="s">
        <v>94</v>
      </c>
      <c r="O2878">
        <v>24971</v>
      </c>
      <c r="P2878">
        <v>27908</v>
      </c>
      <c r="Q2878" t="s">
        <v>59</v>
      </c>
      <c r="R2878">
        <v>519</v>
      </c>
      <c r="S2878" s="2">
        <v>45303</v>
      </c>
      <c r="T2878" t="s">
        <v>42</v>
      </c>
      <c r="U2878">
        <v>39733</v>
      </c>
      <c r="V2878" t="s">
        <v>106</v>
      </c>
      <c r="W2878">
        <v>698</v>
      </c>
      <c r="X2878" t="s">
        <v>44</v>
      </c>
      <c r="Y2878" t="s">
        <v>45</v>
      </c>
      <c r="Z2878">
        <v>0</v>
      </c>
      <c r="AA2878">
        <v>443</v>
      </c>
      <c r="AB2878">
        <v>27015</v>
      </c>
      <c r="AC2878" t="s">
        <v>73</v>
      </c>
    </row>
    <row r="2879" spans="1:29" x14ac:dyDescent="0.3">
      <c r="A2879" s="1" t="s">
        <v>47</v>
      </c>
      <c r="B2879" t="s">
        <v>176</v>
      </c>
      <c r="C2879" t="s">
        <v>2390</v>
      </c>
      <c r="D2879" t="s">
        <v>236</v>
      </c>
      <c r="E2879">
        <v>9</v>
      </c>
      <c r="F2879" t="s">
        <v>33</v>
      </c>
      <c r="G2879" t="s">
        <v>209</v>
      </c>
      <c r="H2879" t="s">
        <v>79</v>
      </c>
      <c r="I2879" t="s">
        <v>2075</v>
      </c>
      <c r="J2879" t="s">
        <v>5432</v>
      </c>
      <c r="K2879" t="s">
        <v>7542</v>
      </c>
      <c r="L2879" t="s">
        <v>7543</v>
      </c>
      <c r="M2879" t="s">
        <v>296</v>
      </c>
      <c r="N2879" t="s">
        <v>84</v>
      </c>
      <c r="O2879">
        <v>9984</v>
      </c>
      <c r="P2879">
        <v>13152</v>
      </c>
      <c r="Q2879" t="s">
        <v>59</v>
      </c>
      <c r="R2879">
        <v>664</v>
      </c>
      <c r="S2879" s="2">
        <v>45175</v>
      </c>
      <c r="T2879" s="2">
        <v>45189</v>
      </c>
      <c r="U2879">
        <v>9397</v>
      </c>
      <c r="V2879" t="s">
        <v>106</v>
      </c>
      <c r="W2879">
        <v>726</v>
      </c>
      <c r="X2879" t="s">
        <v>60</v>
      </c>
      <c r="Y2879" t="s">
        <v>61</v>
      </c>
      <c r="Z2879">
        <v>0</v>
      </c>
      <c r="AA2879">
        <v>512</v>
      </c>
      <c r="AB2879">
        <v>12038</v>
      </c>
      <c r="AC2879" t="s">
        <v>73</v>
      </c>
    </row>
    <row r="2880" spans="1:29" x14ac:dyDescent="0.3">
      <c r="A2880" s="1" t="s">
        <v>47</v>
      </c>
      <c r="B2880" t="s">
        <v>153</v>
      </c>
      <c r="C2880" t="s">
        <v>5042</v>
      </c>
      <c r="D2880" t="s">
        <v>236</v>
      </c>
      <c r="E2880">
        <v>10</v>
      </c>
      <c r="F2880" t="s">
        <v>99</v>
      </c>
      <c r="G2880" t="s">
        <v>579</v>
      </c>
      <c r="H2880" t="s">
        <v>35</v>
      </c>
      <c r="I2880" t="s">
        <v>3272</v>
      </c>
      <c r="J2880" t="s">
        <v>622</v>
      </c>
      <c r="K2880" t="s">
        <v>7544</v>
      </c>
      <c r="L2880" t="s">
        <v>7545</v>
      </c>
      <c r="M2880" t="s">
        <v>943</v>
      </c>
      <c r="N2880" t="s">
        <v>94</v>
      </c>
      <c r="O2880">
        <v>14277</v>
      </c>
      <c r="P2880">
        <v>17500</v>
      </c>
      <c r="Q2880" t="s">
        <v>41</v>
      </c>
      <c r="R2880">
        <v>994</v>
      </c>
      <c r="S2880" s="2">
        <v>45132</v>
      </c>
      <c r="T2880" t="s">
        <v>42</v>
      </c>
      <c r="U2880">
        <v>0</v>
      </c>
      <c r="V2880" t="s">
        <v>85</v>
      </c>
      <c r="W2880">
        <v>794</v>
      </c>
      <c r="X2880" t="s">
        <v>44</v>
      </c>
      <c r="Y2880" t="s">
        <v>45</v>
      </c>
      <c r="Z2880">
        <v>0</v>
      </c>
      <c r="AA2880">
        <v>814</v>
      </c>
      <c r="AB2880">
        <v>17244</v>
      </c>
      <c r="AC2880" t="s">
        <v>73</v>
      </c>
    </row>
    <row r="2881" spans="1:29" x14ac:dyDescent="0.3">
      <c r="A2881" s="1" t="s">
        <v>47</v>
      </c>
      <c r="B2881" t="s">
        <v>176</v>
      </c>
      <c r="C2881" t="s">
        <v>2265</v>
      </c>
      <c r="D2881" t="s">
        <v>155</v>
      </c>
      <c r="E2881">
        <v>4</v>
      </c>
      <c r="F2881" t="s">
        <v>221</v>
      </c>
      <c r="G2881" t="s">
        <v>222</v>
      </c>
      <c r="H2881" t="s">
        <v>79</v>
      </c>
      <c r="I2881" t="s">
        <v>1070</v>
      </c>
      <c r="J2881" t="s">
        <v>319</v>
      </c>
      <c r="K2881" t="s">
        <v>7546</v>
      </c>
      <c r="L2881" t="s">
        <v>7547</v>
      </c>
      <c r="M2881" t="s">
        <v>887</v>
      </c>
      <c r="N2881" t="s">
        <v>84</v>
      </c>
      <c r="O2881">
        <v>5544</v>
      </c>
      <c r="P2881">
        <v>8434</v>
      </c>
      <c r="Q2881" t="s">
        <v>95</v>
      </c>
      <c r="R2881">
        <v>60</v>
      </c>
      <c r="S2881" s="2">
        <v>45306</v>
      </c>
      <c r="T2881" s="2">
        <v>45313</v>
      </c>
      <c r="U2881">
        <v>0</v>
      </c>
      <c r="V2881" t="s">
        <v>85</v>
      </c>
      <c r="W2881">
        <v>456</v>
      </c>
      <c r="X2881" t="s">
        <v>60</v>
      </c>
      <c r="Y2881" t="s">
        <v>72</v>
      </c>
      <c r="Z2881">
        <v>0</v>
      </c>
      <c r="AA2881">
        <v>83</v>
      </c>
      <c r="AB2881">
        <v>5838</v>
      </c>
      <c r="AC2881" t="s">
        <v>73</v>
      </c>
    </row>
    <row r="2882" spans="1:29" x14ac:dyDescent="0.3">
      <c r="A2882" s="1" t="s">
        <v>47</v>
      </c>
      <c r="B2882" t="s">
        <v>108</v>
      </c>
      <c r="C2882" t="s">
        <v>3655</v>
      </c>
      <c r="D2882" t="s">
        <v>128</v>
      </c>
      <c r="E2882">
        <v>9</v>
      </c>
      <c r="F2882" t="s">
        <v>271</v>
      </c>
      <c r="G2882" t="s">
        <v>1110</v>
      </c>
      <c r="H2882" t="s">
        <v>79</v>
      </c>
      <c r="I2882" t="s">
        <v>1030</v>
      </c>
      <c r="J2882" t="s">
        <v>900</v>
      </c>
      <c r="K2882">
        <v>1381201541</v>
      </c>
      <c r="L2882" t="s">
        <v>7548</v>
      </c>
      <c r="M2882" t="s">
        <v>1768</v>
      </c>
      <c r="N2882" t="s">
        <v>58</v>
      </c>
      <c r="O2882">
        <v>20755</v>
      </c>
      <c r="P2882">
        <v>23461</v>
      </c>
      <c r="Q2882" t="s">
        <v>95</v>
      </c>
      <c r="R2882">
        <v>524</v>
      </c>
      <c r="S2882" s="2">
        <v>44648</v>
      </c>
      <c r="T2882" t="s">
        <v>42</v>
      </c>
      <c r="U2882">
        <v>0</v>
      </c>
      <c r="V2882" t="s">
        <v>43</v>
      </c>
      <c r="W2882">
        <v>762</v>
      </c>
      <c r="X2882" t="s">
        <v>44</v>
      </c>
      <c r="Y2882" t="s">
        <v>72</v>
      </c>
      <c r="Z2882">
        <v>2233</v>
      </c>
      <c r="AA2882">
        <v>876</v>
      </c>
      <c r="AB2882">
        <v>23270</v>
      </c>
      <c r="AC2882" t="s">
        <v>107</v>
      </c>
    </row>
    <row r="2883" spans="1:29" x14ac:dyDescent="0.3">
      <c r="A2883" s="1" t="s">
        <v>29</v>
      </c>
      <c r="B2883" t="s">
        <v>363</v>
      </c>
      <c r="C2883" t="s">
        <v>1258</v>
      </c>
      <c r="D2883" t="s">
        <v>110</v>
      </c>
      <c r="E2883">
        <v>7</v>
      </c>
      <c r="F2883" t="s">
        <v>33</v>
      </c>
      <c r="G2883" t="s">
        <v>111</v>
      </c>
      <c r="H2883" t="s">
        <v>35</v>
      </c>
      <c r="I2883" t="s">
        <v>6042</v>
      </c>
      <c r="J2883" t="s">
        <v>726</v>
      </c>
      <c r="K2883" t="s">
        <v>7549</v>
      </c>
      <c r="L2883" t="s">
        <v>7550</v>
      </c>
      <c r="M2883" t="s">
        <v>2729</v>
      </c>
      <c r="N2883" t="s">
        <v>94</v>
      </c>
      <c r="O2883">
        <v>13871</v>
      </c>
      <c r="P2883">
        <v>16770</v>
      </c>
      <c r="Q2883" t="s">
        <v>41</v>
      </c>
      <c r="R2883">
        <v>314</v>
      </c>
      <c r="S2883" s="2">
        <v>44747</v>
      </c>
      <c r="T2883" s="2">
        <v>44772</v>
      </c>
      <c r="U2883">
        <v>0</v>
      </c>
      <c r="V2883" t="s">
        <v>71</v>
      </c>
      <c r="W2883">
        <v>498</v>
      </c>
      <c r="X2883" t="s">
        <v>60</v>
      </c>
      <c r="Y2883" t="s">
        <v>61</v>
      </c>
      <c r="Z2883">
        <v>0</v>
      </c>
      <c r="AA2883">
        <v>611</v>
      </c>
      <c r="AB2883">
        <v>16598</v>
      </c>
      <c r="AC2883" t="s">
        <v>73</v>
      </c>
    </row>
    <row r="2884" spans="1:29" x14ac:dyDescent="0.3">
      <c r="A2884" s="1" t="s">
        <v>29</v>
      </c>
      <c r="B2884" t="s">
        <v>228</v>
      </c>
      <c r="C2884" t="s">
        <v>4703</v>
      </c>
      <c r="D2884" t="s">
        <v>76</v>
      </c>
      <c r="E2884">
        <v>8</v>
      </c>
      <c r="F2884" t="s">
        <v>221</v>
      </c>
      <c r="G2884" t="s">
        <v>250</v>
      </c>
      <c r="H2884" t="s">
        <v>35</v>
      </c>
      <c r="I2884" t="s">
        <v>5124</v>
      </c>
      <c r="J2884" t="s">
        <v>900</v>
      </c>
      <c r="K2884" t="s">
        <v>7551</v>
      </c>
      <c r="L2884" t="s">
        <v>7552</v>
      </c>
      <c r="M2884" t="s">
        <v>487</v>
      </c>
      <c r="N2884" t="s">
        <v>84</v>
      </c>
      <c r="O2884">
        <v>4578</v>
      </c>
      <c r="P2884">
        <v>8169</v>
      </c>
      <c r="Q2884" t="s">
        <v>59</v>
      </c>
      <c r="R2884">
        <v>730</v>
      </c>
      <c r="S2884" s="2">
        <v>44367</v>
      </c>
      <c r="T2884" t="s">
        <v>42</v>
      </c>
      <c r="U2884">
        <v>44997</v>
      </c>
      <c r="V2884" t="s">
        <v>106</v>
      </c>
      <c r="W2884">
        <v>525</v>
      </c>
      <c r="X2884" t="s">
        <v>44</v>
      </c>
      <c r="Y2884" t="s">
        <v>72</v>
      </c>
      <c r="Z2884">
        <v>0</v>
      </c>
      <c r="AA2884">
        <v>60</v>
      </c>
      <c r="AB2884">
        <v>6756</v>
      </c>
      <c r="AC2884" t="s">
        <v>107</v>
      </c>
    </row>
    <row r="2885" spans="1:29" x14ac:dyDescent="0.3">
      <c r="A2885" s="1" t="s">
        <v>29</v>
      </c>
      <c r="B2885" t="s">
        <v>30</v>
      </c>
      <c r="C2885" t="s">
        <v>1769</v>
      </c>
      <c r="D2885" t="s">
        <v>257</v>
      </c>
      <c r="E2885">
        <v>7</v>
      </c>
      <c r="F2885" t="s">
        <v>120</v>
      </c>
      <c r="G2885" t="s">
        <v>468</v>
      </c>
      <c r="H2885" t="s">
        <v>35</v>
      </c>
      <c r="I2885" t="s">
        <v>1302</v>
      </c>
      <c r="J2885" t="s">
        <v>80</v>
      </c>
      <c r="K2885" t="s">
        <v>7553</v>
      </c>
      <c r="L2885" t="s">
        <v>7554</v>
      </c>
      <c r="M2885" t="s">
        <v>825</v>
      </c>
      <c r="N2885" t="s">
        <v>40</v>
      </c>
      <c r="O2885">
        <v>6950</v>
      </c>
      <c r="P2885">
        <v>9856</v>
      </c>
      <c r="Q2885" t="s">
        <v>59</v>
      </c>
      <c r="R2885">
        <v>997</v>
      </c>
      <c r="S2885" s="2">
        <v>44954</v>
      </c>
      <c r="T2885" s="2">
        <v>44969</v>
      </c>
      <c r="U2885">
        <v>45891</v>
      </c>
      <c r="V2885" t="s">
        <v>106</v>
      </c>
      <c r="W2885">
        <v>845</v>
      </c>
      <c r="X2885" t="s">
        <v>60</v>
      </c>
      <c r="Y2885" t="s">
        <v>45</v>
      </c>
      <c r="Z2885">
        <v>0</v>
      </c>
      <c r="AA2885">
        <v>608</v>
      </c>
      <c r="AB2885">
        <v>8538</v>
      </c>
      <c r="AC2885" t="s">
        <v>107</v>
      </c>
    </row>
    <row r="2886" spans="1:29" x14ac:dyDescent="0.3">
      <c r="A2886" s="1" t="s">
        <v>29</v>
      </c>
      <c r="B2886" t="s">
        <v>96</v>
      </c>
      <c r="C2886" t="s">
        <v>1133</v>
      </c>
      <c r="D2886" t="s">
        <v>98</v>
      </c>
      <c r="E2886">
        <v>1</v>
      </c>
      <c r="F2886" t="s">
        <v>129</v>
      </c>
      <c r="G2886" t="s">
        <v>130</v>
      </c>
      <c r="H2886" t="s">
        <v>79</v>
      </c>
      <c r="I2886" t="s">
        <v>1944</v>
      </c>
      <c r="J2886" t="s">
        <v>6088</v>
      </c>
      <c r="K2886" t="s">
        <v>7555</v>
      </c>
      <c r="L2886" t="s">
        <v>7556</v>
      </c>
      <c r="M2886" t="s">
        <v>2382</v>
      </c>
      <c r="N2886" t="s">
        <v>94</v>
      </c>
      <c r="O2886">
        <v>24434</v>
      </c>
      <c r="P2886">
        <v>26973</v>
      </c>
      <c r="Q2886" t="s">
        <v>95</v>
      </c>
      <c r="R2886">
        <v>624</v>
      </c>
      <c r="S2886" s="2">
        <v>44759</v>
      </c>
      <c r="T2886" s="2">
        <v>44788</v>
      </c>
      <c r="U2886">
        <v>0</v>
      </c>
      <c r="V2886" t="s">
        <v>43</v>
      </c>
      <c r="W2886">
        <v>542</v>
      </c>
      <c r="X2886" t="s">
        <v>60</v>
      </c>
      <c r="Y2886" t="s">
        <v>45</v>
      </c>
      <c r="Z2886">
        <v>0</v>
      </c>
      <c r="AA2886">
        <v>194</v>
      </c>
      <c r="AB2886">
        <v>26530</v>
      </c>
      <c r="AC2886" t="s">
        <v>107</v>
      </c>
    </row>
    <row r="2887" spans="1:29" x14ac:dyDescent="0.3">
      <c r="A2887" s="1" t="s">
        <v>47</v>
      </c>
      <c r="B2887" t="s">
        <v>117</v>
      </c>
      <c r="C2887" t="s">
        <v>2487</v>
      </c>
      <c r="D2887" t="s">
        <v>119</v>
      </c>
      <c r="E2887">
        <v>1</v>
      </c>
      <c r="F2887" t="s">
        <v>271</v>
      </c>
      <c r="G2887" t="s">
        <v>1298</v>
      </c>
      <c r="H2887" t="s">
        <v>79</v>
      </c>
      <c r="I2887" t="s">
        <v>662</v>
      </c>
      <c r="J2887" t="s">
        <v>172</v>
      </c>
      <c r="K2887" t="s">
        <v>7557</v>
      </c>
      <c r="L2887" t="s">
        <v>7558</v>
      </c>
      <c r="M2887" t="s">
        <v>1852</v>
      </c>
      <c r="N2887" t="s">
        <v>40</v>
      </c>
      <c r="O2887">
        <v>8243</v>
      </c>
      <c r="P2887">
        <v>10671</v>
      </c>
      <c r="Q2887" t="s">
        <v>59</v>
      </c>
      <c r="R2887">
        <v>118</v>
      </c>
      <c r="S2887" s="2">
        <v>44763</v>
      </c>
      <c r="T2887" s="2">
        <v>44765</v>
      </c>
      <c r="U2887">
        <v>15783</v>
      </c>
      <c r="V2887" t="s">
        <v>106</v>
      </c>
      <c r="W2887">
        <v>833</v>
      </c>
      <c r="X2887" t="s">
        <v>60</v>
      </c>
      <c r="Y2887" t="s">
        <v>45</v>
      </c>
      <c r="Z2887">
        <v>0</v>
      </c>
      <c r="AA2887">
        <v>859</v>
      </c>
      <c r="AB2887">
        <v>8726</v>
      </c>
      <c r="AC2887" t="s">
        <v>107</v>
      </c>
    </row>
    <row r="2888" spans="1:29" x14ac:dyDescent="0.3">
      <c r="A2888" s="1" t="s">
        <v>47</v>
      </c>
      <c r="B2888" t="s">
        <v>176</v>
      </c>
      <c r="C2888" t="s">
        <v>2730</v>
      </c>
      <c r="D2888" t="s">
        <v>110</v>
      </c>
      <c r="E2888">
        <v>6</v>
      </c>
      <c r="F2888" t="s">
        <v>271</v>
      </c>
      <c r="G2888" t="s">
        <v>1110</v>
      </c>
      <c r="H2888" t="s">
        <v>79</v>
      </c>
      <c r="I2888" t="s">
        <v>4602</v>
      </c>
      <c r="J2888" t="s">
        <v>1267</v>
      </c>
      <c r="K2888" t="s">
        <v>7559</v>
      </c>
      <c r="L2888" t="s">
        <v>7560</v>
      </c>
      <c r="M2888" t="s">
        <v>214</v>
      </c>
      <c r="N2888" t="s">
        <v>40</v>
      </c>
      <c r="O2888">
        <v>7552</v>
      </c>
      <c r="P2888">
        <v>10033</v>
      </c>
      <c r="Q2888" t="s">
        <v>59</v>
      </c>
      <c r="R2888">
        <v>316</v>
      </c>
      <c r="S2888" s="2">
        <v>44651</v>
      </c>
      <c r="T2888" s="2">
        <v>44680</v>
      </c>
      <c r="U2888">
        <v>37944</v>
      </c>
      <c r="V2888" t="s">
        <v>71</v>
      </c>
      <c r="W2888">
        <v>849</v>
      </c>
      <c r="X2888" t="s">
        <v>60</v>
      </c>
      <c r="Y2888" t="s">
        <v>61</v>
      </c>
      <c r="Z2888">
        <v>0</v>
      </c>
      <c r="AA2888">
        <v>276</v>
      </c>
      <c r="AB2888">
        <v>8237</v>
      </c>
      <c r="AC2888" t="s">
        <v>46</v>
      </c>
    </row>
    <row r="2889" spans="1:29" x14ac:dyDescent="0.3">
      <c r="A2889" s="1" t="s">
        <v>47</v>
      </c>
      <c r="B2889" t="s">
        <v>234</v>
      </c>
      <c r="C2889" t="s">
        <v>2589</v>
      </c>
      <c r="D2889" t="s">
        <v>128</v>
      </c>
      <c r="E2889">
        <v>7</v>
      </c>
      <c r="F2889" t="s">
        <v>129</v>
      </c>
      <c r="G2889" t="s">
        <v>298</v>
      </c>
      <c r="H2889" t="s">
        <v>35</v>
      </c>
      <c r="I2889" t="s">
        <v>3473</v>
      </c>
      <c r="J2889" t="s">
        <v>245</v>
      </c>
      <c r="K2889" t="s">
        <v>7561</v>
      </c>
      <c r="L2889" t="s">
        <v>7562</v>
      </c>
      <c r="M2889" t="s">
        <v>2756</v>
      </c>
      <c r="N2889" t="s">
        <v>94</v>
      </c>
      <c r="O2889">
        <v>3795</v>
      </c>
      <c r="P2889">
        <v>6007</v>
      </c>
      <c r="Q2889" t="s">
        <v>59</v>
      </c>
      <c r="R2889">
        <v>591</v>
      </c>
      <c r="S2889" s="2">
        <v>45094</v>
      </c>
      <c r="T2889" s="2">
        <v>45121</v>
      </c>
      <c r="U2889">
        <v>3186</v>
      </c>
      <c r="V2889" t="s">
        <v>85</v>
      </c>
      <c r="W2889">
        <v>563</v>
      </c>
      <c r="X2889" t="s">
        <v>60</v>
      </c>
      <c r="Y2889" t="s">
        <v>72</v>
      </c>
      <c r="Z2889">
        <v>0</v>
      </c>
      <c r="AA2889">
        <v>731</v>
      </c>
      <c r="AB2889">
        <v>4795</v>
      </c>
      <c r="AC2889" t="s">
        <v>107</v>
      </c>
    </row>
    <row r="2890" spans="1:29" x14ac:dyDescent="0.3">
      <c r="A2890" s="1" t="s">
        <v>47</v>
      </c>
      <c r="B2890" t="s">
        <v>108</v>
      </c>
      <c r="C2890" t="s">
        <v>1763</v>
      </c>
      <c r="D2890" t="s">
        <v>201</v>
      </c>
      <c r="E2890">
        <v>10</v>
      </c>
      <c r="F2890" t="s">
        <v>120</v>
      </c>
      <c r="G2890" t="s">
        <v>121</v>
      </c>
      <c r="H2890" t="s">
        <v>79</v>
      </c>
      <c r="I2890" t="s">
        <v>2513</v>
      </c>
      <c r="J2890" t="s">
        <v>6361</v>
      </c>
      <c r="K2890" t="s">
        <v>7563</v>
      </c>
      <c r="L2890" t="s">
        <v>7564</v>
      </c>
      <c r="M2890" t="s">
        <v>1278</v>
      </c>
      <c r="N2890" t="s">
        <v>40</v>
      </c>
      <c r="O2890">
        <v>27245</v>
      </c>
      <c r="P2890">
        <v>31746</v>
      </c>
      <c r="Q2890" t="s">
        <v>41</v>
      </c>
      <c r="R2890">
        <v>463</v>
      </c>
      <c r="S2890" s="2">
        <v>44844</v>
      </c>
      <c r="T2890" s="2">
        <v>44859</v>
      </c>
      <c r="U2890">
        <v>0</v>
      </c>
      <c r="V2890" t="s">
        <v>106</v>
      </c>
      <c r="W2890">
        <v>446</v>
      </c>
      <c r="X2890" t="s">
        <v>60</v>
      </c>
      <c r="Y2890" t="s">
        <v>45</v>
      </c>
      <c r="Z2890">
        <v>0</v>
      </c>
      <c r="AA2890">
        <v>171</v>
      </c>
      <c r="AB2890">
        <v>29140</v>
      </c>
      <c r="AC2890" t="s">
        <v>73</v>
      </c>
    </row>
    <row r="2891" spans="1:29" x14ac:dyDescent="0.3">
      <c r="A2891" s="1" t="s">
        <v>29</v>
      </c>
      <c r="B2891" t="s">
        <v>30</v>
      </c>
      <c r="C2891" t="s">
        <v>31</v>
      </c>
      <c r="D2891" t="s">
        <v>387</v>
      </c>
      <c r="E2891">
        <v>7</v>
      </c>
      <c r="F2891" t="s">
        <v>186</v>
      </c>
      <c r="G2891" t="s">
        <v>463</v>
      </c>
      <c r="H2891" t="s">
        <v>35</v>
      </c>
      <c r="I2891" t="s">
        <v>1398</v>
      </c>
      <c r="J2891" t="s">
        <v>6306</v>
      </c>
      <c r="K2891" t="s">
        <v>7565</v>
      </c>
      <c r="L2891" t="s">
        <v>7566</v>
      </c>
      <c r="M2891" t="s">
        <v>269</v>
      </c>
      <c r="N2891" t="s">
        <v>40</v>
      </c>
      <c r="O2891">
        <v>7605</v>
      </c>
      <c r="P2891">
        <v>10812</v>
      </c>
      <c r="Q2891" t="s">
        <v>95</v>
      </c>
      <c r="R2891">
        <v>705</v>
      </c>
      <c r="S2891" s="2">
        <v>44407</v>
      </c>
      <c r="T2891" s="2">
        <v>44429</v>
      </c>
      <c r="U2891">
        <v>0</v>
      </c>
      <c r="V2891" t="s">
        <v>85</v>
      </c>
      <c r="W2891">
        <v>674</v>
      </c>
      <c r="X2891" t="s">
        <v>60</v>
      </c>
      <c r="Y2891" t="s">
        <v>45</v>
      </c>
      <c r="Z2891">
        <v>0</v>
      </c>
      <c r="AA2891">
        <v>431</v>
      </c>
      <c r="AB2891">
        <v>7673</v>
      </c>
      <c r="AC2891" t="s">
        <v>46</v>
      </c>
    </row>
    <row r="2892" spans="1:29" x14ac:dyDescent="0.3">
      <c r="A2892" s="1" t="s">
        <v>47</v>
      </c>
      <c r="B2892" t="s">
        <v>153</v>
      </c>
      <c r="C2892" t="s">
        <v>7567</v>
      </c>
      <c r="D2892" t="s">
        <v>201</v>
      </c>
      <c r="E2892">
        <v>1</v>
      </c>
      <c r="F2892" t="s">
        <v>64</v>
      </c>
      <c r="G2892" t="s">
        <v>258</v>
      </c>
      <c r="H2892" t="s">
        <v>79</v>
      </c>
      <c r="I2892" t="s">
        <v>7568</v>
      </c>
      <c r="J2892" t="s">
        <v>822</v>
      </c>
      <c r="K2892" t="s">
        <v>7569</v>
      </c>
      <c r="L2892" t="s">
        <v>7570</v>
      </c>
      <c r="M2892" t="s">
        <v>540</v>
      </c>
      <c r="N2892" t="s">
        <v>58</v>
      </c>
      <c r="O2892">
        <v>4653</v>
      </c>
      <c r="P2892">
        <v>6695</v>
      </c>
      <c r="Q2892" t="s">
        <v>41</v>
      </c>
      <c r="R2892">
        <v>37</v>
      </c>
      <c r="S2892" s="2">
        <v>45146</v>
      </c>
      <c r="T2892" s="2">
        <v>45170</v>
      </c>
      <c r="U2892">
        <v>0</v>
      </c>
      <c r="V2892" t="s">
        <v>106</v>
      </c>
      <c r="W2892">
        <v>443</v>
      </c>
      <c r="X2892" t="s">
        <v>60</v>
      </c>
      <c r="Y2892" t="s">
        <v>72</v>
      </c>
      <c r="Z2892">
        <v>3255</v>
      </c>
      <c r="AA2892">
        <v>839</v>
      </c>
      <c r="AB2892">
        <v>6226</v>
      </c>
      <c r="AC2892" t="s">
        <v>73</v>
      </c>
    </row>
    <row r="2893" spans="1:29" x14ac:dyDescent="0.3">
      <c r="A2893" s="1" t="s">
        <v>29</v>
      </c>
      <c r="B2893" t="s">
        <v>96</v>
      </c>
      <c r="C2893" t="s">
        <v>2802</v>
      </c>
      <c r="D2893" t="s">
        <v>128</v>
      </c>
      <c r="E2893">
        <v>5</v>
      </c>
      <c r="F2893" t="s">
        <v>186</v>
      </c>
      <c r="G2893" t="s">
        <v>187</v>
      </c>
      <c r="H2893" t="s">
        <v>35</v>
      </c>
      <c r="I2893" t="s">
        <v>2257</v>
      </c>
      <c r="J2893" t="s">
        <v>2326</v>
      </c>
      <c r="K2893" t="s">
        <v>7571</v>
      </c>
      <c r="L2893" t="s">
        <v>7572</v>
      </c>
      <c r="M2893" t="s">
        <v>1784</v>
      </c>
      <c r="N2893" t="s">
        <v>94</v>
      </c>
      <c r="O2893">
        <v>3046</v>
      </c>
      <c r="P2893">
        <v>7672</v>
      </c>
      <c r="Q2893" t="s">
        <v>59</v>
      </c>
      <c r="R2893">
        <v>291</v>
      </c>
      <c r="S2893" s="2">
        <v>45254</v>
      </c>
      <c r="T2893" t="s">
        <v>42</v>
      </c>
      <c r="U2893">
        <v>14862</v>
      </c>
      <c r="V2893" t="s">
        <v>106</v>
      </c>
      <c r="W2893">
        <v>806</v>
      </c>
      <c r="X2893" t="s">
        <v>44</v>
      </c>
      <c r="Y2893" t="s">
        <v>72</v>
      </c>
      <c r="Z2893">
        <v>0</v>
      </c>
      <c r="AA2893">
        <v>207</v>
      </c>
      <c r="AB2893">
        <v>4357</v>
      </c>
      <c r="AC2893" t="s">
        <v>46</v>
      </c>
    </row>
    <row r="2894" spans="1:29" x14ac:dyDescent="0.3">
      <c r="A2894" s="1" t="s">
        <v>47</v>
      </c>
      <c r="B2894" t="s">
        <v>176</v>
      </c>
      <c r="C2894" t="s">
        <v>3034</v>
      </c>
      <c r="D2894" t="s">
        <v>236</v>
      </c>
      <c r="E2894">
        <v>9</v>
      </c>
      <c r="F2894" t="s">
        <v>129</v>
      </c>
      <c r="G2894" t="s">
        <v>1528</v>
      </c>
      <c r="H2894" t="s">
        <v>79</v>
      </c>
      <c r="I2894" t="s">
        <v>2954</v>
      </c>
      <c r="J2894" t="s">
        <v>4177</v>
      </c>
      <c r="K2894" t="s">
        <v>7573</v>
      </c>
      <c r="L2894" t="s">
        <v>7574</v>
      </c>
      <c r="M2894" t="s">
        <v>214</v>
      </c>
      <c r="N2894" t="s">
        <v>40</v>
      </c>
      <c r="O2894">
        <v>3576</v>
      </c>
      <c r="P2894">
        <v>7374</v>
      </c>
      <c r="Q2894" t="s">
        <v>59</v>
      </c>
      <c r="R2894">
        <v>271</v>
      </c>
      <c r="S2894" s="2">
        <v>44839</v>
      </c>
      <c r="T2894" s="2">
        <v>44860</v>
      </c>
      <c r="U2894">
        <v>16646</v>
      </c>
      <c r="V2894" t="s">
        <v>106</v>
      </c>
      <c r="W2894">
        <v>833</v>
      </c>
      <c r="X2894" t="s">
        <v>60</v>
      </c>
      <c r="Y2894" t="s">
        <v>72</v>
      </c>
      <c r="Z2894">
        <v>0</v>
      </c>
      <c r="AA2894">
        <v>506</v>
      </c>
      <c r="AB2894">
        <v>3759</v>
      </c>
      <c r="AC2894" t="s">
        <v>107</v>
      </c>
    </row>
    <row r="2895" spans="1:29" x14ac:dyDescent="0.3">
      <c r="A2895" s="1" t="s">
        <v>47</v>
      </c>
      <c r="B2895" t="s">
        <v>48</v>
      </c>
      <c r="C2895" t="s">
        <v>7419</v>
      </c>
      <c r="D2895" t="s">
        <v>76</v>
      </c>
      <c r="E2895">
        <v>5</v>
      </c>
      <c r="F2895" t="s">
        <v>271</v>
      </c>
      <c r="G2895" t="s">
        <v>495</v>
      </c>
      <c r="H2895" t="s">
        <v>35</v>
      </c>
      <c r="I2895" t="s">
        <v>1593</v>
      </c>
      <c r="J2895" t="s">
        <v>2298</v>
      </c>
      <c r="K2895" t="s">
        <v>7575</v>
      </c>
      <c r="L2895" t="s">
        <v>7576</v>
      </c>
      <c r="M2895" t="s">
        <v>2261</v>
      </c>
      <c r="N2895" t="s">
        <v>40</v>
      </c>
      <c r="O2895">
        <v>2623</v>
      </c>
      <c r="P2895">
        <v>5860</v>
      </c>
      <c r="Q2895" t="s">
        <v>59</v>
      </c>
      <c r="R2895">
        <v>456</v>
      </c>
      <c r="S2895" s="2">
        <v>44695</v>
      </c>
      <c r="T2895" t="s">
        <v>42</v>
      </c>
      <c r="U2895">
        <v>36369</v>
      </c>
      <c r="V2895" t="s">
        <v>85</v>
      </c>
      <c r="W2895">
        <v>497</v>
      </c>
      <c r="X2895" t="s">
        <v>44</v>
      </c>
      <c r="Y2895" t="s">
        <v>61</v>
      </c>
      <c r="Z2895">
        <v>0</v>
      </c>
      <c r="AA2895">
        <v>158</v>
      </c>
      <c r="AB2895">
        <v>3343</v>
      </c>
      <c r="AC2895" t="s">
        <v>46</v>
      </c>
    </row>
    <row r="2896" spans="1:29" x14ac:dyDescent="0.3">
      <c r="A2896" s="1" t="s">
        <v>47</v>
      </c>
      <c r="B2896" t="s">
        <v>161</v>
      </c>
      <c r="C2896" t="s">
        <v>614</v>
      </c>
      <c r="D2896" t="s">
        <v>110</v>
      </c>
      <c r="E2896">
        <v>9</v>
      </c>
      <c r="F2896" t="s">
        <v>99</v>
      </c>
      <c r="G2896" t="s">
        <v>710</v>
      </c>
      <c r="H2896" t="s">
        <v>35</v>
      </c>
      <c r="I2896" t="s">
        <v>1480</v>
      </c>
      <c r="J2896" t="s">
        <v>113</v>
      </c>
      <c r="K2896" t="s">
        <v>7577</v>
      </c>
      <c r="L2896" t="s">
        <v>7578</v>
      </c>
      <c r="M2896" t="s">
        <v>1578</v>
      </c>
      <c r="N2896" t="s">
        <v>58</v>
      </c>
      <c r="O2896">
        <v>9669</v>
      </c>
      <c r="P2896">
        <v>12734</v>
      </c>
      <c r="Q2896" t="s">
        <v>59</v>
      </c>
      <c r="R2896">
        <v>120</v>
      </c>
      <c r="S2896" s="2">
        <v>45040</v>
      </c>
      <c r="T2896" t="s">
        <v>42</v>
      </c>
      <c r="U2896">
        <v>9730</v>
      </c>
      <c r="V2896" t="s">
        <v>71</v>
      </c>
      <c r="W2896">
        <v>658</v>
      </c>
      <c r="X2896" t="s">
        <v>44</v>
      </c>
      <c r="Y2896" t="s">
        <v>61</v>
      </c>
      <c r="Z2896">
        <v>2665</v>
      </c>
      <c r="AA2896">
        <v>415</v>
      </c>
      <c r="AB2896">
        <v>10246</v>
      </c>
      <c r="AC2896" t="s">
        <v>73</v>
      </c>
    </row>
    <row r="2897" spans="1:29" x14ac:dyDescent="0.3">
      <c r="A2897" s="1" t="s">
        <v>29</v>
      </c>
      <c r="B2897" t="s">
        <v>393</v>
      </c>
      <c r="C2897" t="s">
        <v>609</v>
      </c>
      <c r="D2897" t="s">
        <v>110</v>
      </c>
      <c r="E2897">
        <v>1</v>
      </c>
      <c r="F2897" t="s">
        <v>77</v>
      </c>
      <c r="G2897" t="s">
        <v>980</v>
      </c>
      <c r="H2897" t="s">
        <v>79</v>
      </c>
      <c r="I2897" t="s">
        <v>434</v>
      </c>
      <c r="J2897" t="s">
        <v>1450</v>
      </c>
      <c r="K2897" t="s">
        <v>7579</v>
      </c>
      <c r="L2897" t="s">
        <v>7496</v>
      </c>
      <c r="M2897" t="s">
        <v>876</v>
      </c>
      <c r="N2897" t="s">
        <v>84</v>
      </c>
      <c r="O2897">
        <v>29540</v>
      </c>
      <c r="P2897">
        <v>32194</v>
      </c>
      <c r="Q2897" t="s">
        <v>95</v>
      </c>
      <c r="R2897">
        <v>746</v>
      </c>
      <c r="S2897" s="2">
        <v>44842</v>
      </c>
      <c r="T2897" s="2">
        <v>44872</v>
      </c>
      <c r="U2897">
        <v>0</v>
      </c>
      <c r="V2897" t="s">
        <v>43</v>
      </c>
      <c r="W2897">
        <v>598</v>
      </c>
      <c r="X2897" t="s">
        <v>60</v>
      </c>
      <c r="Y2897" t="s">
        <v>72</v>
      </c>
      <c r="Z2897">
        <v>0</v>
      </c>
      <c r="AA2897">
        <v>385</v>
      </c>
      <c r="AB2897">
        <v>29819</v>
      </c>
      <c r="AC2897" t="s">
        <v>46</v>
      </c>
    </row>
    <row r="2898" spans="1:29" x14ac:dyDescent="0.3">
      <c r="A2898" s="1" t="s">
        <v>47</v>
      </c>
      <c r="B2898" t="s">
        <v>153</v>
      </c>
      <c r="C2898" t="s">
        <v>5863</v>
      </c>
      <c r="D2898" t="s">
        <v>50</v>
      </c>
      <c r="E2898">
        <v>3</v>
      </c>
      <c r="F2898" t="s">
        <v>77</v>
      </c>
      <c r="G2898" t="s">
        <v>147</v>
      </c>
      <c r="H2898" t="s">
        <v>79</v>
      </c>
      <c r="I2898" t="s">
        <v>458</v>
      </c>
      <c r="J2898" t="s">
        <v>5623</v>
      </c>
      <c r="K2898" t="s">
        <v>7580</v>
      </c>
      <c r="L2898" t="s">
        <v>7581</v>
      </c>
      <c r="M2898" t="s">
        <v>1707</v>
      </c>
      <c r="N2898" t="s">
        <v>40</v>
      </c>
      <c r="O2898">
        <v>23008</v>
      </c>
      <c r="P2898">
        <v>27288</v>
      </c>
      <c r="Q2898" t="s">
        <v>41</v>
      </c>
      <c r="R2898">
        <v>997</v>
      </c>
      <c r="S2898" s="2">
        <v>45313</v>
      </c>
      <c r="T2898" t="s">
        <v>42</v>
      </c>
      <c r="U2898">
        <v>0</v>
      </c>
      <c r="V2898" t="s">
        <v>43</v>
      </c>
      <c r="W2898">
        <v>582</v>
      </c>
      <c r="X2898" t="s">
        <v>44</v>
      </c>
      <c r="Y2898" t="s">
        <v>61</v>
      </c>
      <c r="Z2898">
        <v>0</v>
      </c>
      <c r="AA2898">
        <v>494</v>
      </c>
      <c r="AB2898">
        <v>24266</v>
      </c>
      <c r="AC2898" t="s">
        <v>107</v>
      </c>
    </row>
    <row r="2899" spans="1:29" x14ac:dyDescent="0.3">
      <c r="A2899" s="1" t="s">
        <v>29</v>
      </c>
      <c r="B2899" t="s">
        <v>74</v>
      </c>
      <c r="C2899" t="s">
        <v>573</v>
      </c>
      <c r="D2899" t="s">
        <v>76</v>
      </c>
      <c r="E2899">
        <v>4</v>
      </c>
      <c r="F2899" t="s">
        <v>221</v>
      </c>
      <c r="G2899" t="s">
        <v>250</v>
      </c>
      <c r="H2899" t="s">
        <v>79</v>
      </c>
      <c r="I2899" t="s">
        <v>621</v>
      </c>
      <c r="J2899" t="s">
        <v>2894</v>
      </c>
      <c r="K2899" t="s">
        <v>7582</v>
      </c>
      <c r="L2899" t="s">
        <v>7583</v>
      </c>
      <c r="M2899" t="s">
        <v>2176</v>
      </c>
      <c r="N2899" t="s">
        <v>40</v>
      </c>
      <c r="O2899">
        <v>8270</v>
      </c>
      <c r="P2899">
        <v>12405</v>
      </c>
      <c r="Q2899" t="s">
        <v>41</v>
      </c>
      <c r="R2899">
        <v>547</v>
      </c>
      <c r="S2899" s="2">
        <v>44403</v>
      </c>
      <c r="T2899" s="2">
        <v>44424</v>
      </c>
      <c r="U2899">
        <v>0</v>
      </c>
      <c r="V2899" t="s">
        <v>106</v>
      </c>
      <c r="W2899">
        <v>587</v>
      </c>
      <c r="X2899" t="s">
        <v>60</v>
      </c>
      <c r="Y2899" t="s">
        <v>61</v>
      </c>
      <c r="Z2899">
        <v>0</v>
      </c>
      <c r="AA2899">
        <v>298</v>
      </c>
      <c r="AB2899">
        <v>12312</v>
      </c>
      <c r="AC2899" t="s">
        <v>46</v>
      </c>
    </row>
    <row r="2900" spans="1:29" x14ac:dyDescent="0.3">
      <c r="A2900" s="1" t="s">
        <v>29</v>
      </c>
      <c r="B2900" t="s">
        <v>327</v>
      </c>
      <c r="C2900" t="s">
        <v>1432</v>
      </c>
      <c r="D2900" t="s">
        <v>169</v>
      </c>
      <c r="E2900">
        <v>7</v>
      </c>
      <c r="F2900" t="s">
        <v>77</v>
      </c>
      <c r="G2900" t="s">
        <v>932</v>
      </c>
      <c r="H2900" t="s">
        <v>79</v>
      </c>
      <c r="I2900" t="s">
        <v>1055</v>
      </c>
      <c r="J2900" t="s">
        <v>7584</v>
      </c>
      <c r="K2900" t="s">
        <v>7585</v>
      </c>
      <c r="L2900" t="s">
        <v>7586</v>
      </c>
      <c r="M2900" t="s">
        <v>1019</v>
      </c>
      <c r="N2900" t="s">
        <v>84</v>
      </c>
      <c r="O2900">
        <v>12709</v>
      </c>
      <c r="P2900">
        <v>15570</v>
      </c>
      <c r="Q2900" t="s">
        <v>95</v>
      </c>
      <c r="R2900">
        <v>112</v>
      </c>
      <c r="S2900" s="2">
        <v>44715</v>
      </c>
      <c r="T2900" s="2">
        <v>44729</v>
      </c>
      <c r="U2900">
        <v>0</v>
      </c>
      <c r="V2900" t="s">
        <v>106</v>
      </c>
      <c r="W2900">
        <v>400</v>
      </c>
      <c r="X2900" t="s">
        <v>60</v>
      </c>
      <c r="Y2900" t="s">
        <v>61</v>
      </c>
      <c r="Z2900">
        <v>0</v>
      </c>
      <c r="AA2900">
        <v>118</v>
      </c>
      <c r="AB2900">
        <v>13276</v>
      </c>
      <c r="AC2900" t="s">
        <v>73</v>
      </c>
    </row>
    <row r="2901" spans="1:29" x14ac:dyDescent="0.3">
      <c r="A2901" s="1" t="s">
        <v>29</v>
      </c>
      <c r="B2901" t="s">
        <v>96</v>
      </c>
      <c r="C2901" t="s">
        <v>814</v>
      </c>
      <c r="D2901" t="s">
        <v>178</v>
      </c>
      <c r="E2901">
        <v>5</v>
      </c>
      <c r="F2901" t="s">
        <v>120</v>
      </c>
      <c r="G2901" t="s">
        <v>543</v>
      </c>
      <c r="H2901" t="s">
        <v>79</v>
      </c>
      <c r="I2901" t="s">
        <v>7587</v>
      </c>
      <c r="J2901" t="s">
        <v>485</v>
      </c>
      <c r="K2901">
        <f>1-668-405-7954</f>
        <v>-9026</v>
      </c>
      <c r="L2901" t="s">
        <v>7588</v>
      </c>
      <c r="M2901" t="s">
        <v>1136</v>
      </c>
      <c r="N2901" t="s">
        <v>94</v>
      </c>
      <c r="O2901">
        <v>9039</v>
      </c>
      <c r="P2901">
        <v>11749</v>
      </c>
      <c r="Q2901" t="s">
        <v>41</v>
      </c>
      <c r="R2901">
        <v>883</v>
      </c>
      <c r="S2901" s="2">
        <v>44722</v>
      </c>
      <c r="T2901" s="2">
        <v>44728</v>
      </c>
      <c r="U2901">
        <v>0</v>
      </c>
      <c r="V2901" t="s">
        <v>106</v>
      </c>
      <c r="W2901">
        <v>603</v>
      </c>
      <c r="X2901" t="s">
        <v>60</v>
      </c>
      <c r="Y2901" t="s">
        <v>61</v>
      </c>
      <c r="Z2901">
        <v>0</v>
      </c>
      <c r="AA2901">
        <v>287</v>
      </c>
      <c r="AB2901">
        <v>9255</v>
      </c>
      <c r="AC2901" t="s">
        <v>107</v>
      </c>
    </row>
    <row r="2902" spans="1:29" x14ac:dyDescent="0.3">
      <c r="A2902" s="1" t="s">
        <v>47</v>
      </c>
      <c r="B2902" t="s">
        <v>145</v>
      </c>
      <c r="C2902" t="s">
        <v>1413</v>
      </c>
      <c r="D2902" t="s">
        <v>185</v>
      </c>
      <c r="E2902">
        <v>1</v>
      </c>
      <c r="F2902" t="s">
        <v>64</v>
      </c>
      <c r="G2902" t="s">
        <v>376</v>
      </c>
      <c r="H2902" t="s">
        <v>79</v>
      </c>
      <c r="I2902" t="s">
        <v>417</v>
      </c>
      <c r="J2902" t="s">
        <v>743</v>
      </c>
      <c r="K2902" t="s">
        <v>7589</v>
      </c>
      <c r="L2902" t="s">
        <v>7590</v>
      </c>
      <c r="M2902" t="s">
        <v>2459</v>
      </c>
      <c r="N2902" t="s">
        <v>58</v>
      </c>
      <c r="O2902">
        <v>3950</v>
      </c>
      <c r="P2902">
        <v>7504</v>
      </c>
      <c r="Q2902" t="s">
        <v>41</v>
      </c>
      <c r="R2902">
        <v>294</v>
      </c>
      <c r="S2902" s="2">
        <v>45163</v>
      </c>
      <c r="T2902" t="s">
        <v>42</v>
      </c>
      <c r="U2902">
        <v>0</v>
      </c>
      <c r="V2902" t="s">
        <v>85</v>
      </c>
      <c r="W2902">
        <v>577</v>
      </c>
      <c r="X2902" t="s">
        <v>44</v>
      </c>
      <c r="Y2902" t="s">
        <v>45</v>
      </c>
      <c r="Z2902">
        <v>4450</v>
      </c>
      <c r="AA2902">
        <v>181</v>
      </c>
      <c r="AB2902">
        <v>7304</v>
      </c>
      <c r="AC2902" t="s">
        <v>46</v>
      </c>
    </row>
    <row r="2903" spans="1:29" x14ac:dyDescent="0.3">
      <c r="A2903" s="1" t="s">
        <v>29</v>
      </c>
      <c r="B2903" t="s">
        <v>228</v>
      </c>
      <c r="C2903" t="s">
        <v>3751</v>
      </c>
      <c r="D2903" t="s">
        <v>128</v>
      </c>
      <c r="E2903">
        <v>8</v>
      </c>
      <c r="F2903" t="s">
        <v>64</v>
      </c>
      <c r="G2903" t="s">
        <v>376</v>
      </c>
      <c r="H2903" t="s">
        <v>79</v>
      </c>
      <c r="I2903" t="s">
        <v>1318</v>
      </c>
      <c r="J2903" t="s">
        <v>1509</v>
      </c>
      <c r="K2903" t="s">
        <v>7591</v>
      </c>
      <c r="L2903" t="s">
        <v>7592</v>
      </c>
      <c r="M2903" t="s">
        <v>487</v>
      </c>
      <c r="N2903" t="s">
        <v>40</v>
      </c>
      <c r="O2903">
        <v>8559</v>
      </c>
      <c r="P2903">
        <v>11183</v>
      </c>
      <c r="Q2903" t="s">
        <v>95</v>
      </c>
      <c r="R2903">
        <v>122</v>
      </c>
      <c r="S2903" s="2">
        <v>45150</v>
      </c>
      <c r="T2903" t="s">
        <v>42</v>
      </c>
      <c r="U2903">
        <v>0</v>
      </c>
      <c r="V2903" t="s">
        <v>71</v>
      </c>
      <c r="W2903">
        <v>776</v>
      </c>
      <c r="X2903" t="s">
        <v>44</v>
      </c>
      <c r="Y2903" t="s">
        <v>61</v>
      </c>
      <c r="Z2903">
        <v>0</v>
      </c>
      <c r="AA2903">
        <v>761</v>
      </c>
      <c r="AB2903">
        <v>9180</v>
      </c>
      <c r="AC2903" t="s">
        <v>46</v>
      </c>
    </row>
    <row r="2904" spans="1:29" x14ac:dyDescent="0.3">
      <c r="A2904" s="1" t="s">
        <v>47</v>
      </c>
      <c r="B2904" t="s">
        <v>117</v>
      </c>
      <c r="C2904" t="s">
        <v>865</v>
      </c>
      <c r="D2904" t="s">
        <v>155</v>
      </c>
      <c r="E2904">
        <v>2</v>
      </c>
      <c r="F2904" t="s">
        <v>120</v>
      </c>
      <c r="G2904" t="s">
        <v>1533</v>
      </c>
      <c r="H2904" t="s">
        <v>79</v>
      </c>
      <c r="I2904" t="s">
        <v>621</v>
      </c>
      <c r="J2904" t="s">
        <v>921</v>
      </c>
      <c r="K2904">
        <f>1-505-304-2422</f>
        <v>-3230</v>
      </c>
      <c r="L2904" t="s">
        <v>7593</v>
      </c>
      <c r="M2904" t="s">
        <v>248</v>
      </c>
      <c r="N2904" t="s">
        <v>40</v>
      </c>
      <c r="O2904">
        <v>22316</v>
      </c>
      <c r="P2904">
        <v>27005</v>
      </c>
      <c r="Q2904" t="s">
        <v>59</v>
      </c>
      <c r="R2904">
        <v>954</v>
      </c>
      <c r="S2904" s="2">
        <v>44963</v>
      </c>
      <c r="T2904" s="2">
        <v>44993</v>
      </c>
      <c r="U2904">
        <v>11449</v>
      </c>
      <c r="V2904" t="s">
        <v>106</v>
      </c>
      <c r="W2904">
        <v>642</v>
      </c>
      <c r="X2904" t="s">
        <v>60</v>
      </c>
      <c r="Y2904" t="s">
        <v>45</v>
      </c>
      <c r="Z2904">
        <v>0</v>
      </c>
      <c r="AA2904">
        <v>949</v>
      </c>
      <c r="AB2904">
        <v>26503</v>
      </c>
      <c r="AC2904" t="s">
        <v>73</v>
      </c>
    </row>
    <row r="2905" spans="1:29" x14ac:dyDescent="0.3">
      <c r="A2905" s="1" t="s">
        <v>47</v>
      </c>
      <c r="B2905" t="s">
        <v>176</v>
      </c>
      <c r="C2905" t="s">
        <v>2740</v>
      </c>
      <c r="D2905" t="s">
        <v>236</v>
      </c>
      <c r="E2905">
        <v>10</v>
      </c>
      <c r="F2905" t="s">
        <v>77</v>
      </c>
      <c r="G2905" t="s">
        <v>980</v>
      </c>
      <c r="H2905" t="s">
        <v>79</v>
      </c>
      <c r="I2905" t="s">
        <v>1593</v>
      </c>
      <c r="J2905" t="s">
        <v>6148</v>
      </c>
      <c r="K2905" t="s">
        <v>7594</v>
      </c>
      <c r="L2905" t="s">
        <v>7595</v>
      </c>
      <c r="M2905" t="s">
        <v>1637</v>
      </c>
      <c r="N2905" t="s">
        <v>94</v>
      </c>
      <c r="O2905">
        <v>5991</v>
      </c>
      <c r="P2905">
        <v>8337</v>
      </c>
      <c r="Q2905" t="s">
        <v>95</v>
      </c>
      <c r="R2905">
        <v>802</v>
      </c>
      <c r="S2905" s="2">
        <v>44537</v>
      </c>
      <c r="T2905" t="s">
        <v>42</v>
      </c>
      <c r="U2905">
        <v>0</v>
      </c>
      <c r="V2905" t="s">
        <v>106</v>
      </c>
      <c r="W2905">
        <v>785</v>
      </c>
      <c r="X2905" t="s">
        <v>44</v>
      </c>
      <c r="Y2905" t="s">
        <v>61</v>
      </c>
      <c r="Z2905">
        <v>0</v>
      </c>
      <c r="AA2905">
        <v>323</v>
      </c>
      <c r="AB2905">
        <v>7942</v>
      </c>
      <c r="AC2905" t="s">
        <v>107</v>
      </c>
    </row>
    <row r="2906" spans="1:29" x14ac:dyDescent="0.3">
      <c r="A2906" s="1" t="s">
        <v>47</v>
      </c>
      <c r="B2906" t="s">
        <v>153</v>
      </c>
      <c r="C2906" t="s">
        <v>7596</v>
      </c>
      <c r="D2906" t="s">
        <v>352</v>
      </c>
      <c r="E2906">
        <v>10</v>
      </c>
      <c r="F2906" t="s">
        <v>77</v>
      </c>
      <c r="G2906" t="s">
        <v>980</v>
      </c>
      <c r="H2906" t="s">
        <v>79</v>
      </c>
      <c r="I2906" t="s">
        <v>990</v>
      </c>
      <c r="J2906" t="s">
        <v>524</v>
      </c>
      <c r="K2906" t="s">
        <v>7597</v>
      </c>
      <c r="L2906" t="s">
        <v>7598</v>
      </c>
      <c r="M2906" t="s">
        <v>1707</v>
      </c>
      <c r="N2906" t="s">
        <v>58</v>
      </c>
      <c r="O2906">
        <v>15412</v>
      </c>
      <c r="P2906">
        <v>19791</v>
      </c>
      <c r="Q2906" t="s">
        <v>59</v>
      </c>
      <c r="R2906">
        <v>414</v>
      </c>
      <c r="S2906" s="2">
        <v>45123</v>
      </c>
      <c r="T2906" t="s">
        <v>42</v>
      </c>
      <c r="U2906">
        <v>19578</v>
      </c>
      <c r="V2906" t="s">
        <v>106</v>
      </c>
      <c r="W2906">
        <v>843</v>
      </c>
      <c r="X2906" t="s">
        <v>44</v>
      </c>
      <c r="Y2906" t="s">
        <v>72</v>
      </c>
      <c r="Z2906">
        <v>2788</v>
      </c>
      <c r="AA2906">
        <v>779</v>
      </c>
      <c r="AB2906">
        <v>16531</v>
      </c>
      <c r="AC2906" t="s">
        <v>107</v>
      </c>
    </row>
    <row r="2907" spans="1:29" x14ac:dyDescent="0.3">
      <c r="A2907" s="1" t="s">
        <v>29</v>
      </c>
      <c r="B2907" t="s">
        <v>62</v>
      </c>
      <c r="C2907" t="s">
        <v>1165</v>
      </c>
      <c r="D2907" t="s">
        <v>387</v>
      </c>
      <c r="E2907">
        <v>9</v>
      </c>
      <c r="F2907" t="s">
        <v>221</v>
      </c>
      <c r="G2907" t="s">
        <v>335</v>
      </c>
      <c r="H2907" t="s">
        <v>35</v>
      </c>
      <c r="I2907" t="s">
        <v>756</v>
      </c>
      <c r="J2907" t="s">
        <v>7599</v>
      </c>
      <c r="K2907" t="s">
        <v>7600</v>
      </c>
      <c r="L2907" t="s">
        <v>7601</v>
      </c>
      <c r="M2907" t="s">
        <v>362</v>
      </c>
      <c r="N2907" t="s">
        <v>40</v>
      </c>
      <c r="O2907">
        <v>22230</v>
      </c>
      <c r="P2907">
        <v>24829</v>
      </c>
      <c r="Q2907" t="s">
        <v>59</v>
      </c>
      <c r="R2907">
        <v>659</v>
      </c>
      <c r="S2907" s="2">
        <v>44550</v>
      </c>
      <c r="T2907" t="s">
        <v>42</v>
      </c>
      <c r="U2907">
        <v>49439</v>
      </c>
      <c r="V2907" t="s">
        <v>106</v>
      </c>
      <c r="W2907">
        <v>848</v>
      </c>
      <c r="X2907" t="s">
        <v>44</v>
      </c>
      <c r="Y2907" t="s">
        <v>72</v>
      </c>
      <c r="Z2907">
        <v>0</v>
      </c>
      <c r="AA2907">
        <v>813</v>
      </c>
      <c r="AB2907">
        <v>22460</v>
      </c>
      <c r="AC2907" t="s">
        <v>73</v>
      </c>
    </row>
    <row r="2908" spans="1:29" x14ac:dyDescent="0.3">
      <c r="A2908" s="1" t="s">
        <v>29</v>
      </c>
      <c r="B2908" t="s">
        <v>363</v>
      </c>
      <c r="C2908" t="s">
        <v>4573</v>
      </c>
      <c r="D2908" t="s">
        <v>128</v>
      </c>
      <c r="E2908">
        <v>4</v>
      </c>
      <c r="F2908" t="s">
        <v>129</v>
      </c>
      <c r="G2908" t="s">
        <v>395</v>
      </c>
      <c r="H2908" t="s">
        <v>35</v>
      </c>
      <c r="I2908" t="s">
        <v>4551</v>
      </c>
      <c r="J2908" t="s">
        <v>314</v>
      </c>
      <c r="K2908" t="s">
        <v>7602</v>
      </c>
      <c r="L2908" t="s">
        <v>7603</v>
      </c>
      <c r="M2908" t="s">
        <v>369</v>
      </c>
      <c r="N2908" t="s">
        <v>58</v>
      </c>
      <c r="O2908">
        <v>10113</v>
      </c>
      <c r="P2908">
        <v>12946</v>
      </c>
      <c r="Q2908" t="s">
        <v>41</v>
      </c>
      <c r="R2908">
        <v>977</v>
      </c>
      <c r="S2908" s="2">
        <v>44953</v>
      </c>
      <c r="T2908" s="2">
        <v>44955</v>
      </c>
      <c r="U2908">
        <v>0</v>
      </c>
      <c r="V2908" t="s">
        <v>71</v>
      </c>
      <c r="W2908">
        <v>442</v>
      </c>
      <c r="X2908" t="s">
        <v>60</v>
      </c>
      <c r="Y2908" t="s">
        <v>61</v>
      </c>
      <c r="Z2908">
        <v>4734</v>
      </c>
      <c r="AA2908">
        <v>822</v>
      </c>
      <c r="AB2908">
        <v>11321</v>
      </c>
      <c r="AC2908" t="s">
        <v>46</v>
      </c>
    </row>
    <row r="2909" spans="1:29" x14ac:dyDescent="0.3">
      <c r="A2909" s="1" t="s">
        <v>29</v>
      </c>
      <c r="B2909" t="s">
        <v>541</v>
      </c>
      <c r="C2909" t="s">
        <v>557</v>
      </c>
      <c r="D2909" t="s">
        <v>169</v>
      </c>
      <c r="E2909">
        <v>4</v>
      </c>
      <c r="F2909" t="s">
        <v>271</v>
      </c>
      <c r="G2909" t="s">
        <v>353</v>
      </c>
      <c r="H2909" t="s">
        <v>79</v>
      </c>
      <c r="I2909" t="s">
        <v>427</v>
      </c>
      <c r="J2909" t="s">
        <v>123</v>
      </c>
      <c r="K2909" t="s">
        <v>7604</v>
      </c>
      <c r="L2909" t="s">
        <v>7605</v>
      </c>
      <c r="M2909" t="s">
        <v>546</v>
      </c>
      <c r="N2909" t="s">
        <v>40</v>
      </c>
      <c r="O2909">
        <v>21977</v>
      </c>
      <c r="P2909">
        <v>24504</v>
      </c>
      <c r="Q2909" t="s">
        <v>59</v>
      </c>
      <c r="R2909">
        <v>142</v>
      </c>
      <c r="S2909" s="2">
        <v>44887</v>
      </c>
      <c r="T2909" s="2">
        <v>44907</v>
      </c>
      <c r="U2909">
        <v>30259</v>
      </c>
      <c r="V2909" t="s">
        <v>71</v>
      </c>
      <c r="W2909">
        <v>765</v>
      </c>
      <c r="X2909" t="s">
        <v>60</v>
      </c>
      <c r="Y2909" t="s">
        <v>45</v>
      </c>
      <c r="Z2909">
        <v>0</v>
      </c>
      <c r="AA2909">
        <v>111</v>
      </c>
      <c r="AB2909">
        <v>24021</v>
      </c>
      <c r="AC2909" t="s">
        <v>46</v>
      </c>
    </row>
    <row r="2910" spans="1:29" x14ac:dyDescent="0.3">
      <c r="A2910" s="1" t="s">
        <v>29</v>
      </c>
      <c r="B2910" t="s">
        <v>363</v>
      </c>
      <c r="C2910" t="s">
        <v>6193</v>
      </c>
      <c r="D2910" t="s">
        <v>178</v>
      </c>
      <c r="E2910">
        <v>4</v>
      </c>
      <c r="F2910" t="s">
        <v>77</v>
      </c>
      <c r="G2910" t="s">
        <v>980</v>
      </c>
      <c r="H2910" t="s">
        <v>35</v>
      </c>
      <c r="I2910" t="s">
        <v>4533</v>
      </c>
      <c r="J2910" t="s">
        <v>3907</v>
      </c>
      <c r="K2910" t="s">
        <v>7606</v>
      </c>
      <c r="L2910" t="s">
        <v>7607</v>
      </c>
      <c r="M2910" t="s">
        <v>705</v>
      </c>
      <c r="N2910" t="s">
        <v>94</v>
      </c>
      <c r="O2910">
        <v>21176</v>
      </c>
      <c r="P2910">
        <v>25486</v>
      </c>
      <c r="Q2910" t="s">
        <v>95</v>
      </c>
      <c r="R2910">
        <v>67</v>
      </c>
      <c r="S2910" s="2">
        <v>45320</v>
      </c>
      <c r="T2910" t="s">
        <v>42</v>
      </c>
      <c r="U2910">
        <v>0</v>
      </c>
      <c r="V2910" t="s">
        <v>106</v>
      </c>
      <c r="W2910">
        <v>618</v>
      </c>
      <c r="X2910" t="s">
        <v>44</v>
      </c>
      <c r="Y2910" t="s">
        <v>45</v>
      </c>
      <c r="Z2910">
        <v>0</v>
      </c>
      <c r="AA2910">
        <v>827</v>
      </c>
      <c r="AB2910">
        <v>24673</v>
      </c>
      <c r="AC2910" t="s">
        <v>46</v>
      </c>
    </row>
    <row r="2911" spans="1:29" x14ac:dyDescent="0.3">
      <c r="A2911" s="1" t="s">
        <v>29</v>
      </c>
      <c r="B2911" t="s">
        <v>30</v>
      </c>
      <c r="C2911" t="s">
        <v>3052</v>
      </c>
      <c r="D2911" t="s">
        <v>119</v>
      </c>
      <c r="E2911">
        <v>7</v>
      </c>
      <c r="F2911" t="s">
        <v>33</v>
      </c>
      <c r="G2911" t="s">
        <v>179</v>
      </c>
      <c r="H2911" t="s">
        <v>79</v>
      </c>
      <c r="I2911" t="s">
        <v>756</v>
      </c>
      <c r="J2911" t="s">
        <v>1036</v>
      </c>
      <c r="K2911" t="s">
        <v>7608</v>
      </c>
      <c r="L2911" t="s">
        <v>7609</v>
      </c>
      <c r="M2911" t="s">
        <v>1395</v>
      </c>
      <c r="N2911" t="s">
        <v>84</v>
      </c>
      <c r="O2911">
        <v>7693</v>
      </c>
      <c r="P2911">
        <v>10446</v>
      </c>
      <c r="Q2911" t="s">
        <v>59</v>
      </c>
      <c r="R2911">
        <v>280</v>
      </c>
      <c r="S2911" s="2">
        <v>44370</v>
      </c>
      <c r="T2911" t="s">
        <v>42</v>
      </c>
      <c r="U2911">
        <v>45775</v>
      </c>
      <c r="V2911" t="s">
        <v>43</v>
      </c>
      <c r="W2911">
        <v>768</v>
      </c>
      <c r="X2911" t="s">
        <v>44</v>
      </c>
      <c r="Y2911" t="s">
        <v>45</v>
      </c>
      <c r="Z2911">
        <v>0</v>
      </c>
      <c r="AA2911">
        <v>528</v>
      </c>
      <c r="AB2911">
        <v>7770</v>
      </c>
      <c r="AC2911" t="s">
        <v>46</v>
      </c>
    </row>
    <row r="2912" spans="1:29" x14ac:dyDescent="0.3">
      <c r="A2912" s="1" t="s">
        <v>47</v>
      </c>
      <c r="B2912" t="s">
        <v>161</v>
      </c>
      <c r="C2912" t="s">
        <v>614</v>
      </c>
      <c r="D2912" t="s">
        <v>185</v>
      </c>
      <c r="E2912">
        <v>10</v>
      </c>
      <c r="F2912" t="s">
        <v>129</v>
      </c>
      <c r="G2912" t="s">
        <v>1528</v>
      </c>
      <c r="H2912" t="s">
        <v>79</v>
      </c>
      <c r="I2912" t="s">
        <v>216</v>
      </c>
      <c r="J2912" t="s">
        <v>570</v>
      </c>
      <c r="K2912" t="s">
        <v>7610</v>
      </c>
      <c r="L2912" t="s">
        <v>7611</v>
      </c>
      <c r="M2912" t="s">
        <v>167</v>
      </c>
      <c r="N2912" t="s">
        <v>58</v>
      </c>
      <c r="O2912">
        <v>25902</v>
      </c>
      <c r="P2912">
        <v>30070</v>
      </c>
      <c r="Q2912" t="s">
        <v>95</v>
      </c>
      <c r="R2912">
        <v>697</v>
      </c>
      <c r="S2912" s="2">
        <v>44896</v>
      </c>
      <c r="T2912" t="s">
        <v>42</v>
      </c>
      <c r="U2912">
        <v>0</v>
      </c>
      <c r="V2912" t="s">
        <v>106</v>
      </c>
      <c r="W2912">
        <v>679</v>
      </c>
      <c r="X2912" t="s">
        <v>44</v>
      </c>
      <c r="Y2912" t="s">
        <v>72</v>
      </c>
      <c r="Z2912">
        <v>4127</v>
      </c>
      <c r="AA2912">
        <v>409</v>
      </c>
      <c r="AB2912">
        <v>26755</v>
      </c>
      <c r="AC2912" t="s">
        <v>107</v>
      </c>
    </row>
    <row r="2913" spans="1:29" x14ac:dyDescent="0.3">
      <c r="A2913" s="1" t="s">
        <v>47</v>
      </c>
      <c r="B2913" t="s">
        <v>108</v>
      </c>
      <c r="C2913" t="s">
        <v>109</v>
      </c>
      <c r="D2913" t="s">
        <v>128</v>
      </c>
      <c r="E2913">
        <v>2</v>
      </c>
      <c r="F2913" t="s">
        <v>120</v>
      </c>
      <c r="G2913" t="s">
        <v>468</v>
      </c>
      <c r="H2913" t="s">
        <v>35</v>
      </c>
      <c r="I2913" t="s">
        <v>66</v>
      </c>
      <c r="J2913" t="s">
        <v>1462</v>
      </c>
      <c r="K2913" t="s">
        <v>7612</v>
      </c>
      <c r="L2913" t="s">
        <v>7613</v>
      </c>
      <c r="M2913" t="s">
        <v>1768</v>
      </c>
      <c r="N2913" t="s">
        <v>58</v>
      </c>
      <c r="O2913">
        <v>10868</v>
      </c>
      <c r="P2913">
        <v>14663</v>
      </c>
      <c r="Q2913" t="s">
        <v>95</v>
      </c>
      <c r="R2913">
        <v>999</v>
      </c>
      <c r="S2913" s="2">
        <v>44908</v>
      </c>
      <c r="T2913" s="2">
        <v>44913</v>
      </c>
      <c r="U2913">
        <v>0</v>
      </c>
      <c r="V2913" t="s">
        <v>43</v>
      </c>
      <c r="W2913">
        <v>814</v>
      </c>
      <c r="X2913" t="s">
        <v>60</v>
      </c>
      <c r="Y2913" t="s">
        <v>61</v>
      </c>
      <c r="Z2913">
        <v>1171</v>
      </c>
      <c r="AA2913">
        <v>891</v>
      </c>
      <c r="AB2913">
        <v>11330</v>
      </c>
      <c r="AC2913" t="s">
        <v>73</v>
      </c>
    </row>
    <row r="2914" spans="1:29" x14ac:dyDescent="0.3">
      <c r="A2914" s="1" t="s">
        <v>47</v>
      </c>
      <c r="B2914" t="s">
        <v>153</v>
      </c>
      <c r="C2914" t="s">
        <v>1198</v>
      </c>
      <c r="D2914" t="s">
        <v>128</v>
      </c>
      <c r="E2914">
        <v>2</v>
      </c>
      <c r="F2914" t="s">
        <v>221</v>
      </c>
      <c r="G2914" t="s">
        <v>1096</v>
      </c>
      <c r="H2914" t="s">
        <v>35</v>
      </c>
      <c r="I2914" t="s">
        <v>7614</v>
      </c>
      <c r="J2914" t="s">
        <v>514</v>
      </c>
      <c r="K2914">
        <v>1009855121</v>
      </c>
      <c r="L2914" t="s">
        <v>7615</v>
      </c>
      <c r="M2914" t="s">
        <v>750</v>
      </c>
      <c r="N2914" t="s">
        <v>94</v>
      </c>
      <c r="O2914">
        <v>24481</v>
      </c>
      <c r="P2914">
        <v>28242</v>
      </c>
      <c r="Q2914" t="s">
        <v>95</v>
      </c>
      <c r="R2914">
        <v>958</v>
      </c>
      <c r="S2914" s="2">
        <v>45302</v>
      </c>
      <c r="T2914" s="2">
        <v>45328</v>
      </c>
      <c r="U2914">
        <v>0</v>
      </c>
      <c r="V2914" t="s">
        <v>85</v>
      </c>
      <c r="W2914">
        <v>743</v>
      </c>
      <c r="X2914" t="s">
        <v>60</v>
      </c>
      <c r="Y2914" t="s">
        <v>61</v>
      </c>
      <c r="Z2914">
        <v>0</v>
      </c>
      <c r="AA2914">
        <v>768</v>
      </c>
      <c r="AB2914">
        <v>26337</v>
      </c>
      <c r="AC2914" t="s">
        <v>107</v>
      </c>
    </row>
    <row r="2915" spans="1:29" x14ac:dyDescent="0.3">
      <c r="A2915" s="1" t="s">
        <v>47</v>
      </c>
      <c r="B2915" t="s">
        <v>176</v>
      </c>
      <c r="C2915" t="s">
        <v>5427</v>
      </c>
      <c r="D2915" t="s">
        <v>178</v>
      </c>
      <c r="E2915">
        <v>2</v>
      </c>
      <c r="F2915" t="s">
        <v>221</v>
      </c>
      <c r="G2915" t="s">
        <v>882</v>
      </c>
      <c r="H2915" t="s">
        <v>79</v>
      </c>
      <c r="I2915" t="s">
        <v>101</v>
      </c>
      <c r="J2915" t="s">
        <v>637</v>
      </c>
      <c r="K2915">
        <f>1-645-903-4862</f>
        <v>-6409</v>
      </c>
      <c r="L2915" t="s">
        <v>7616</v>
      </c>
      <c r="M2915" t="s">
        <v>1507</v>
      </c>
      <c r="N2915" t="s">
        <v>58</v>
      </c>
      <c r="O2915">
        <v>22810</v>
      </c>
      <c r="P2915">
        <v>26201</v>
      </c>
      <c r="Q2915" t="s">
        <v>41</v>
      </c>
      <c r="R2915">
        <v>854</v>
      </c>
      <c r="S2915" s="2">
        <v>45189</v>
      </c>
      <c r="T2915" s="2">
        <v>45211</v>
      </c>
      <c r="U2915">
        <v>0</v>
      </c>
      <c r="V2915" t="s">
        <v>85</v>
      </c>
      <c r="W2915">
        <v>418</v>
      </c>
      <c r="X2915" t="s">
        <v>60</v>
      </c>
      <c r="Y2915" t="s">
        <v>72</v>
      </c>
      <c r="Z2915">
        <v>4121</v>
      </c>
      <c r="AA2915">
        <v>445</v>
      </c>
      <c r="AB2915">
        <v>23754</v>
      </c>
      <c r="AC2915" t="s">
        <v>107</v>
      </c>
    </row>
    <row r="2916" spans="1:29" x14ac:dyDescent="0.3">
      <c r="A2916" s="1" t="s">
        <v>47</v>
      </c>
      <c r="B2916" t="s">
        <v>176</v>
      </c>
      <c r="C2916" t="s">
        <v>2827</v>
      </c>
      <c r="D2916" t="s">
        <v>169</v>
      </c>
      <c r="E2916">
        <v>8</v>
      </c>
      <c r="F2916" t="s">
        <v>77</v>
      </c>
      <c r="G2916" t="s">
        <v>501</v>
      </c>
      <c r="H2916" t="s">
        <v>35</v>
      </c>
      <c r="I2916" t="s">
        <v>1622</v>
      </c>
      <c r="J2916" t="s">
        <v>1106</v>
      </c>
      <c r="K2916" t="s">
        <v>7617</v>
      </c>
      <c r="L2916" t="s">
        <v>7618</v>
      </c>
      <c r="M2916" t="s">
        <v>1665</v>
      </c>
      <c r="N2916" t="s">
        <v>40</v>
      </c>
      <c r="O2916">
        <v>5869</v>
      </c>
      <c r="P2916">
        <v>10172</v>
      </c>
      <c r="Q2916" t="s">
        <v>41</v>
      </c>
      <c r="R2916">
        <v>152</v>
      </c>
      <c r="S2916" s="2">
        <v>44343</v>
      </c>
      <c r="T2916" s="2">
        <v>44352</v>
      </c>
      <c r="U2916">
        <v>0</v>
      </c>
      <c r="V2916" t="s">
        <v>85</v>
      </c>
      <c r="W2916">
        <v>590</v>
      </c>
      <c r="X2916" t="s">
        <v>60</v>
      </c>
      <c r="Y2916" t="s">
        <v>72</v>
      </c>
      <c r="Z2916">
        <v>0</v>
      </c>
      <c r="AA2916">
        <v>23</v>
      </c>
      <c r="AB2916">
        <v>9473</v>
      </c>
      <c r="AC2916" t="s">
        <v>107</v>
      </c>
    </row>
    <row r="2917" spans="1:29" x14ac:dyDescent="0.3">
      <c r="A2917" s="1" t="s">
        <v>47</v>
      </c>
      <c r="B2917" t="s">
        <v>145</v>
      </c>
      <c r="C2917" t="s">
        <v>3466</v>
      </c>
      <c r="D2917" t="s">
        <v>257</v>
      </c>
      <c r="E2917">
        <v>6</v>
      </c>
      <c r="F2917" t="s">
        <v>120</v>
      </c>
      <c r="G2917" t="s">
        <v>586</v>
      </c>
      <c r="H2917" t="s">
        <v>79</v>
      </c>
      <c r="I2917" t="s">
        <v>195</v>
      </c>
      <c r="J2917" t="s">
        <v>372</v>
      </c>
      <c r="K2917" t="s">
        <v>7619</v>
      </c>
      <c r="L2917" t="s">
        <v>7620</v>
      </c>
      <c r="M2917" t="s">
        <v>2965</v>
      </c>
      <c r="N2917" t="s">
        <v>40</v>
      </c>
      <c r="O2917">
        <v>10454</v>
      </c>
      <c r="P2917">
        <v>13604</v>
      </c>
      <c r="Q2917" t="s">
        <v>95</v>
      </c>
      <c r="R2917">
        <v>209</v>
      </c>
      <c r="S2917" s="2">
        <v>44318</v>
      </c>
      <c r="T2917" s="2">
        <v>44345</v>
      </c>
      <c r="U2917">
        <v>0</v>
      </c>
      <c r="V2917" t="s">
        <v>85</v>
      </c>
      <c r="W2917">
        <v>696</v>
      </c>
      <c r="X2917" t="s">
        <v>60</v>
      </c>
      <c r="Y2917" t="s">
        <v>72</v>
      </c>
      <c r="Z2917">
        <v>0</v>
      </c>
      <c r="AA2917">
        <v>925</v>
      </c>
      <c r="AB2917">
        <v>10496</v>
      </c>
      <c r="AC2917" t="s">
        <v>46</v>
      </c>
    </row>
    <row r="2918" spans="1:29" x14ac:dyDescent="0.3">
      <c r="A2918" s="1" t="s">
        <v>29</v>
      </c>
      <c r="B2918" t="s">
        <v>228</v>
      </c>
      <c r="C2918" t="s">
        <v>2981</v>
      </c>
      <c r="D2918" t="s">
        <v>138</v>
      </c>
      <c r="E2918">
        <v>4</v>
      </c>
      <c r="F2918" t="s">
        <v>186</v>
      </c>
      <c r="G2918" t="s">
        <v>1504</v>
      </c>
      <c r="H2918" t="s">
        <v>79</v>
      </c>
      <c r="I2918" t="s">
        <v>1302</v>
      </c>
      <c r="J2918" t="s">
        <v>3132</v>
      </c>
      <c r="K2918" t="s">
        <v>7621</v>
      </c>
      <c r="L2918" t="s">
        <v>7622</v>
      </c>
      <c r="M2918" t="s">
        <v>479</v>
      </c>
      <c r="N2918" t="s">
        <v>94</v>
      </c>
      <c r="O2918">
        <v>25323</v>
      </c>
      <c r="P2918">
        <v>28630</v>
      </c>
      <c r="Q2918" t="s">
        <v>95</v>
      </c>
      <c r="R2918">
        <v>898</v>
      </c>
      <c r="S2918" s="2">
        <v>44782</v>
      </c>
      <c r="T2918" t="s">
        <v>42</v>
      </c>
      <c r="U2918">
        <v>0</v>
      </c>
      <c r="V2918" t="s">
        <v>43</v>
      </c>
      <c r="W2918">
        <v>836</v>
      </c>
      <c r="X2918" t="s">
        <v>44</v>
      </c>
      <c r="Y2918" t="s">
        <v>61</v>
      </c>
      <c r="Z2918">
        <v>0</v>
      </c>
      <c r="AA2918">
        <v>190</v>
      </c>
      <c r="AB2918">
        <v>26377</v>
      </c>
      <c r="AC2918" t="s">
        <v>73</v>
      </c>
    </row>
    <row r="2919" spans="1:29" x14ac:dyDescent="0.3">
      <c r="A2919" s="1" t="s">
        <v>47</v>
      </c>
      <c r="B2919" t="s">
        <v>592</v>
      </c>
      <c r="C2919" t="s">
        <v>1350</v>
      </c>
      <c r="D2919" t="s">
        <v>110</v>
      </c>
      <c r="E2919">
        <v>4</v>
      </c>
      <c r="F2919" t="s">
        <v>271</v>
      </c>
      <c r="G2919" t="s">
        <v>353</v>
      </c>
      <c r="H2919" t="s">
        <v>35</v>
      </c>
      <c r="I2919" t="s">
        <v>1835</v>
      </c>
      <c r="J2919" t="s">
        <v>1092</v>
      </c>
      <c r="K2919" t="s">
        <v>7623</v>
      </c>
      <c r="L2919" t="s">
        <v>7624</v>
      </c>
      <c r="M2919" t="s">
        <v>2648</v>
      </c>
      <c r="N2919" t="s">
        <v>40</v>
      </c>
      <c r="O2919">
        <v>15964</v>
      </c>
      <c r="P2919">
        <v>18055</v>
      </c>
      <c r="Q2919" t="s">
        <v>95</v>
      </c>
      <c r="R2919">
        <v>830</v>
      </c>
      <c r="S2919" s="2">
        <v>44806</v>
      </c>
      <c r="T2919" t="s">
        <v>42</v>
      </c>
      <c r="U2919">
        <v>0</v>
      </c>
      <c r="V2919" t="s">
        <v>106</v>
      </c>
      <c r="W2919">
        <v>419</v>
      </c>
      <c r="X2919" t="s">
        <v>44</v>
      </c>
      <c r="Y2919" t="s">
        <v>72</v>
      </c>
      <c r="Z2919">
        <v>0</v>
      </c>
      <c r="AA2919">
        <v>699</v>
      </c>
      <c r="AB2919">
        <v>17867</v>
      </c>
      <c r="AC2919" t="s">
        <v>73</v>
      </c>
    </row>
    <row r="2920" spans="1:29" x14ac:dyDescent="0.3">
      <c r="A2920" s="1" t="s">
        <v>47</v>
      </c>
      <c r="B2920" t="s">
        <v>136</v>
      </c>
      <c r="C2920" t="s">
        <v>2181</v>
      </c>
      <c r="D2920" t="s">
        <v>169</v>
      </c>
      <c r="E2920">
        <v>10</v>
      </c>
      <c r="F2920" t="s">
        <v>33</v>
      </c>
      <c r="G2920" t="s">
        <v>179</v>
      </c>
      <c r="H2920" t="s">
        <v>35</v>
      </c>
      <c r="I2920" t="s">
        <v>2906</v>
      </c>
      <c r="J2920" t="s">
        <v>54</v>
      </c>
      <c r="K2920" t="s">
        <v>7625</v>
      </c>
      <c r="L2920" t="s">
        <v>7626</v>
      </c>
      <c r="M2920" t="s">
        <v>2086</v>
      </c>
      <c r="N2920" t="s">
        <v>58</v>
      </c>
      <c r="O2920">
        <v>9908</v>
      </c>
      <c r="P2920">
        <v>14822</v>
      </c>
      <c r="Q2920" t="s">
        <v>95</v>
      </c>
      <c r="R2920">
        <v>307</v>
      </c>
      <c r="S2920" s="2">
        <v>45319</v>
      </c>
      <c r="T2920" t="s">
        <v>42</v>
      </c>
      <c r="U2920">
        <v>0</v>
      </c>
      <c r="V2920" t="s">
        <v>85</v>
      </c>
      <c r="W2920">
        <v>519</v>
      </c>
      <c r="X2920" t="s">
        <v>44</v>
      </c>
      <c r="Y2920" t="s">
        <v>45</v>
      </c>
      <c r="Z2920">
        <v>1040</v>
      </c>
      <c r="AA2920">
        <v>466</v>
      </c>
      <c r="AB2920">
        <v>10155</v>
      </c>
      <c r="AC2920" t="s">
        <v>107</v>
      </c>
    </row>
    <row r="2921" spans="1:29" x14ac:dyDescent="0.3">
      <c r="A2921" s="1" t="s">
        <v>29</v>
      </c>
      <c r="B2921" t="s">
        <v>393</v>
      </c>
      <c r="C2921" t="s">
        <v>5713</v>
      </c>
      <c r="D2921" t="s">
        <v>119</v>
      </c>
      <c r="E2921">
        <v>2</v>
      </c>
      <c r="F2921" t="s">
        <v>33</v>
      </c>
      <c r="G2921" t="s">
        <v>179</v>
      </c>
      <c r="H2921" t="s">
        <v>35</v>
      </c>
      <c r="I2921" t="s">
        <v>1156</v>
      </c>
      <c r="J2921" t="s">
        <v>3252</v>
      </c>
      <c r="K2921">
        <v>4508059507</v>
      </c>
      <c r="L2921" t="s">
        <v>7627</v>
      </c>
      <c r="M2921" t="s">
        <v>1265</v>
      </c>
      <c r="N2921" t="s">
        <v>84</v>
      </c>
      <c r="O2921">
        <v>24649</v>
      </c>
      <c r="P2921">
        <v>28278</v>
      </c>
      <c r="Q2921" t="s">
        <v>59</v>
      </c>
      <c r="R2921">
        <v>863</v>
      </c>
      <c r="S2921" s="2">
        <v>45090</v>
      </c>
      <c r="T2921" t="s">
        <v>42</v>
      </c>
      <c r="U2921">
        <v>49646</v>
      </c>
      <c r="V2921" t="s">
        <v>43</v>
      </c>
      <c r="W2921">
        <v>620</v>
      </c>
      <c r="X2921" t="s">
        <v>44</v>
      </c>
      <c r="Y2921" t="s">
        <v>45</v>
      </c>
      <c r="Z2921">
        <v>0</v>
      </c>
      <c r="AA2921">
        <v>567</v>
      </c>
      <c r="AB2921">
        <v>27716</v>
      </c>
      <c r="AC2921" t="s">
        <v>73</v>
      </c>
    </row>
    <row r="2922" spans="1:29" x14ac:dyDescent="0.3">
      <c r="A2922" s="1" t="s">
        <v>29</v>
      </c>
      <c r="B2922" t="s">
        <v>96</v>
      </c>
      <c r="C2922" t="s">
        <v>1496</v>
      </c>
      <c r="D2922" t="s">
        <v>185</v>
      </c>
      <c r="E2922">
        <v>8</v>
      </c>
      <c r="F2922" t="s">
        <v>186</v>
      </c>
      <c r="G2922" t="s">
        <v>535</v>
      </c>
      <c r="H2922" t="s">
        <v>79</v>
      </c>
      <c r="I2922" t="s">
        <v>140</v>
      </c>
      <c r="J2922" t="s">
        <v>1143</v>
      </c>
      <c r="K2922" t="s">
        <v>7628</v>
      </c>
      <c r="L2922" t="s">
        <v>7629</v>
      </c>
      <c r="M2922" t="s">
        <v>2382</v>
      </c>
      <c r="N2922" t="s">
        <v>84</v>
      </c>
      <c r="O2922">
        <v>4835</v>
      </c>
      <c r="P2922">
        <v>8227</v>
      </c>
      <c r="Q2922" t="s">
        <v>59</v>
      </c>
      <c r="R2922">
        <v>761</v>
      </c>
      <c r="S2922" s="2">
        <v>44652</v>
      </c>
      <c r="T2922" s="2">
        <v>44670</v>
      </c>
      <c r="U2922">
        <v>31036</v>
      </c>
      <c r="V2922" t="s">
        <v>106</v>
      </c>
      <c r="W2922">
        <v>543</v>
      </c>
      <c r="X2922" t="s">
        <v>60</v>
      </c>
      <c r="Y2922" t="s">
        <v>61</v>
      </c>
      <c r="Z2922">
        <v>0</v>
      </c>
      <c r="AA2922">
        <v>140</v>
      </c>
      <c r="AB2922">
        <v>6836</v>
      </c>
      <c r="AC2922" t="s">
        <v>107</v>
      </c>
    </row>
    <row r="2923" spans="1:29" x14ac:dyDescent="0.3">
      <c r="A2923" s="1" t="s">
        <v>47</v>
      </c>
      <c r="B2923" t="s">
        <v>136</v>
      </c>
      <c r="C2923" t="s">
        <v>2546</v>
      </c>
      <c r="D2923" t="s">
        <v>169</v>
      </c>
      <c r="E2923">
        <v>1</v>
      </c>
      <c r="F2923" t="s">
        <v>271</v>
      </c>
      <c r="G2923" t="s">
        <v>340</v>
      </c>
      <c r="H2923" t="s">
        <v>35</v>
      </c>
      <c r="I2923" t="s">
        <v>3473</v>
      </c>
      <c r="J2923" t="s">
        <v>921</v>
      </c>
      <c r="K2923" t="s">
        <v>7630</v>
      </c>
      <c r="L2923" t="s">
        <v>7631</v>
      </c>
      <c r="M2923" t="s">
        <v>227</v>
      </c>
      <c r="N2923" t="s">
        <v>58</v>
      </c>
      <c r="O2923">
        <v>3602</v>
      </c>
      <c r="P2923">
        <v>6017</v>
      </c>
      <c r="Q2923" t="s">
        <v>59</v>
      </c>
      <c r="R2923">
        <v>109</v>
      </c>
      <c r="S2923" s="2">
        <v>45082</v>
      </c>
      <c r="T2923" s="2">
        <v>45095</v>
      </c>
      <c r="U2923">
        <v>16940</v>
      </c>
      <c r="V2923" t="s">
        <v>85</v>
      </c>
      <c r="W2923">
        <v>671</v>
      </c>
      <c r="X2923" t="s">
        <v>60</v>
      </c>
      <c r="Y2923" t="s">
        <v>72</v>
      </c>
      <c r="Z2923">
        <v>3720</v>
      </c>
      <c r="AA2923">
        <v>290</v>
      </c>
      <c r="AB2923">
        <v>4594</v>
      </c>
      <c r="AC2923" t="s">
        <v>107</v>
      </c>
    </row>
    <row r="2924" spans="1:29" x14ac:dyDescent="0.3">
      <c r="A2924" s="1" t="s">
        <v>47</v>
      </c>
      <c r="B2924" t="s">
        <v>234</v>
      </c>
      <c r="C2924" t="s">
        <v>2618</v>
      </c>
      <c r="D2924" t="s">
        <v>50</v>
      </c>
      <c r="E2924">
        <v>5</v>
      </c>
      <c r="F2924" t="s">
        <v>99</v>
      </c>
      <c r="G2924" t="s">
        <v>1138</v>
      </c>
      <c r="H2924" t="s">
        <v>79</v>
      </c>
      <c r="I2924" t="s">
        <v>7632</v>
      </c>
      <c r="J2924" t="s">
        <v>2790</v>
      </c>
      <c r="K2924" t="s">
        <v>7633</v>
      </c>
      <c r="L2924" t="s">
        <v>7634</v>
      </c>
      <c r="M2924" t="s">
        <v>483</v>
      </c>
      <c r="N2924" t="s">
        <v>94</v>
      </c>
      <c r="O2924">
        <v>8371</v>
      </c>
      <c r="P2924">
        <v>12357</v>
      </c>
      <c r="Q2924" t="s">
        <v>95</v>
      </c>
      <c r="R2924">
        <v>42</v>
      </c>
      <c r="S2924" s="2">
        <v>45082</v>
      </c>
      <c r="T2924" s="2">
        <v>45107</v>
      </c>
      <c r="U2924">
        <v>0</v>
      </c>
      <c r="V2924" t="s">
        <v>71</v>
      </c>
      <c r="W2924">
        <v>547</v>
      </c>
      <c r="X2924" t="s">
        <v>60</v>
      </c>
      <c r="Y2924" t="s">
        <v>61</v>
      </c>
      <c r="Z2924">
        <v>0</v>
      </c>
      <c r="AA2924">
        <v>114</v>
      </c>
      <c r="AB2924">
        <v>9865</v>
      </c>
      <c r="AC2924" t="s">
        <v>107</v>
      </c>
    </row>
    <row r="2925" spans="1:29" x14ac:dyDescent="0.3">
      <c r="A2925" s="1" t="s">
        <v>29</v>
      </c>
      <c r="B2925" t="s">
        <v>86</v>
      </c>
      <c r="C2925" t="s">
        <v>1363</v>
      </c>
      <c r="D2925" t="s">
        <v>76</v>
      </c>
      <c r="E2925">
        <v>4</v>
      </c>
      <c r="F2925" t="s">
        <v>129</v>
      </c>
      <c r="G2925" t="s">
        <v>574</v>
      </c>
      <c r="H2925" t="s">
        <v>79</v>
      </c>
      <c r="I2925" t="s">
        <v>1656</v>
      </c>
      <c r="J2925" t="s">
        <v>878</v>
      </c>
      <c r="K2925" t="s">
        <v>7635</v>
      </c>
      <c r="L2925" t="s">
        <v>7636</v>
      </c>
      <c r="M2925" t="s">
        <v>1113</v>
      </c>
      <c r="N2925" t="s">
        <v>94</v>
      </c>
      <c r="O2925">
        <v>4213</v>
      </c>
      <c r="P2925">
        <v>7725</v>
      </c>
      <c r="Q2925" t="s">
        <v>41</v>
      </c>
      <c r="R2925">
        <v>721</v>
      </c>
      <c r="S2925" s="2">
        <v>45077</v>
      </c>
      <c r="T2925" t="s">
        <v>42</v>
      </c>
      <c r="U2925">
        <v>0</v>
      </c>
      <c r="V2925" t="s">
        <v>85</v>
      </c>
      <c r="W2925">
        <v>544</v>
      </c>
      <c r="X2925" t="s">
        <v>44</v>
      </c>
      <c r="Y2925" t="s">
        <v>72</v>
      </c>
      <c r="Z2925">
        <v>0</v>
      </c>
      <c r="AA2925">
        <v>634</v>
      </c>
      <c r="AB2925">
        <v>6036</v>
      </c>
      <c r="AC2925" t="s">
        <v>107</v>
      </c>
    </row>
    <row r="2926" spans="1:29" x14ac:dyDescent="0.3">
      <c r="A2926" s="1" t="s">
        <v>29</v>
      </c>
      <c r="B2926" t="s">
        <v>30</v>
      </c>
      <c r="C2926" t="s">
        <v>1024</v>
      </c>
      <c r="D2926" t="s">
        <v>155</v>
      </c>
      <c r="E2926">
        <v>4</v>
      </c>
      <c r="F2926" t="s">
        <v>271</v>
      </c>
      <c r="G2926" t="s">
        <v>1110</v>
      </c>
      <c r="H2926" t="s">
        <v>35</v>
      </c>
      <c r="I2926" t="s">
        <v>4378</v>
      </c>
      <c r="J2926" t="s">
        <v>36</v>
      </c>
      <c r="K2926" t="s">
        <v>7637</v>
      </c>
      <c r="L2926" t="s">
        <v>7638</v>
      </c>
      <c r="M2926" t="s">
        <v>1491</v>
      </c>
      <c r="N2926" t="s">
        <v>40</v>
      </c>
      <c r="O2926">
        <v>6066</v>
      </c>
      <c r="P2926">
        <v>8206</v>
      </c>
      <c r="Q2926" t="s">
        <v>41</v>
      </c>
      <c r="R2926">
        <v>941</v>
      </c>
      <c r="S2926" s="2">
        <v>45094</v>
      </c>
      <c r="T2926" s="2">
        <v>45119</v>
      </c>
      <c r="U2926">
        <v>0</v>
      </c>
      <c r="V2926" t="s">
        <v>85</v>
      </c>
      <c r="W2926">
        <v>460</v>
      </c>
      <c r="X2926" t="s">
        <v>60</v>
      </c>
      <c r="Y2926" t="s">
        <v>45</v>
      </c>
      <c r="Z2926">
        <v>0</v>
      </c>
      <c r="AA2926">
        <v>972</v>
      </c>
      <c r="AB2926">
        <v>8165</v>
      </c>
      <c r="AC2926" t="s">
        <v>73</v>
      </c>
    </row>
    <row r="2927" spans="1:29" x14ac:dyDescent="0.3">
      <c r="A2927" s="1" t="s">
        <v>29</v>
      </c>
      <c r="B2927" t="s">
        <v>541</v>
      </c>
      <c r="C2927" t="s">
        <v>672</v>
      </c>
      <c r="D2927" t="s">
        <v>110</v>
      </c>
      <c r="E2927">
        <v>1</v>
      </c>
      <c r="F2927" t="s">
        <v>51</v>
      </c>
      <c r="G2927" t="s">
        <v>52</v>
      </c>
      <c r="H2927" t="s">
        <v>79</v>
      </c>
      <c r="I2927" t="s">
        <v>995</v>
      </c>
      <c r="J2927" t="s">
        <v>645</v>
      </c>
      <c r="K2927" t="s">
        <v>7639</v>
      </c>
      <c r="L2927" t="s">
        <v>7640</v>
      </c>
      <c r="M2927" t="s">
        <v>1193</v>
      </c>
      <c r="N2927" t="s">
        <v>40</v>
      </c>
      <c r="O2927">
        <v>4855</v>
      </c>
      <c r="P2927">
        <v>9494</v>
      </c>
      <c r="Q2927" t="s">
        <v>41</v>
      </c>
      <c r="R2927">
        <v>929</v>
      </c>
      <c r="S2927" s="2">
        <v>45204</v>
      </c>
      <c r="T2927" t="s">
        <v>42</v>
      </c>
      <c r="U2927">
        <v>0</v>
      </c>
      <c r="V2927" t="s">
        <v>71</v>
      </c>
      <c r="W2927">
        <v>555</v>
      </c>
      <c r="X2927" t="s">
        <v>44</v>
      </c>
      <c r="Y2927" t="s">
        <v>72</v>
      </c>
      <c r="Z2927">
        <v>0</v>
      </c>
      <c r="AA2927">
        <v>966</v>
      </c>
      <c r="AB2927">
        <v>6872</v>
      </c>
      <c r="AC2927" t="s">
        <v>107</v>
      </c>
    </row>
    <row r="2928" spans="1:29" x14ac:dyDescent="0.3">
      <c r="A2928" s="1" t="s">
        <v>47</v>
      </c>
      <c r="B2928" t="s">
        <v>153</v>
      </c>
      <c r="C2928" t="s">
        <v>3956</v>
      </c>
      <c r="D2928" t="s">
        <v>178</v>
      </c>
      <c r="E2928">
        <v>3</v>
      </c>
      <c r="F2928" t="s">
        <v>129</v>
      </c>
      <c r="G2928" t="s">
        <v>163</v>
      </c>
      <c r="H2928" t="s">
        <v>79</v>
      </c>
      <c r="I2928" t="s">
        <v>1276</v>
      </c>
      <c r="J2928" t="s">
        <v>1088</v>
      </c>
      <c r="K2928" t="s">
        <v>7641</v>
      </c>
      <c r="L2928" t="s">
        <v>7642</v>
      </c>
      <c r="M2928" t="s">
        <v>1208</v>
      </c>
      <c r="N2928" t="s">
        <v>94</v>
      </c>
      <c r="O2928">
        <v>15598</v>
      </c>
      <c r="P2928">
        <v>19343</v>
      </c>
      <c r="Q2928" t="s">
        <v>41</v>
      </c>
      <c r="R2928">
        <v>485</v>
      </c>
      <c r="S2928" s="2">
        <v>44352</v>
      </c>
      <c r="T2928" t="s">
        <v>42</v>
      </c>
      <c r="U2928">
        <v>0</v>
      </c>
      <c r="V2928" t="s">
        <v>106</v>
      </c>
      <c r="W2928">
        <v>549</v>
      </c>
      <c r="X2928" t="s">
        <v>44</v>
      </c>
      <c r="Y2928" t="s">
        <v>45</v>
      </c>
      <c r="Z2928">
        <v>0</v>
      </c>
      <c r="AA2928">
        <v>311</v>
      </c>
      <c r="AB2928">
        <v>16472</v>
      </c>
      <c r="AC2928" t="s">
        <v>73</v>
      </c>
    </row>
    <row r="2929" spans="1:29" x14ac:dyDescent="0.3">
      <c r="A2929" s="1" t="s">
        <v>47</v>
      </c>
      <c r="B2929" t="s">
        <v>145</v>
      </c>
      <c r="C2929" t="s">
        <v>445</v>
      </c>
      <c r="D2929" t="s">
        <v>169</v>
      </c>
      <c r="E2929">
        <v>4</v>
      </c>
      <c r="F2929" t="s">
        <v>129</v>
      </c>
      <c r="G2929" t="s">
        <v>574</v>
      </c>
      <c r="H2929" t="s">
        <v>35</v>
      </c>
      <c r="I2929" t="s">
        <v>869</v>
      </c>
      <c r="J2929" t="s">
        <v>610</v>
      </c>
      <c r="K2929" t="s">
        <v>7643</v>
      </c>
      <c r="L2929" t="s">
        <v>7644</v>
      </c>
      <c r="M2929" t="s">
        <v>1762</v>
      </c>
      <c r="N2929" t="s">
        <v>40</v>
      </c>
      <c r="O2929">
        <v>7736</v>
      </c>
      <c r="P2929">
        <v>11683</v>
      </c>
      <c r="Q2929" t="s">
        <v>59</v>
      </c>
      <c r="R2929">
        <v>6</v>
      </c>
      <c r="S2929" s="2">
        <v>45156</v>
      </c>
      <c r="T2929" t="s">
        <v>42</v>
      </c>
      <c r="U2929">
        <v>11546</v>
      </c>
      <c r="V2929" t="s">
        <v>71</v>
      </c>
      <c r="W2929">
        <v>724</v>
      </c>
      <c r="X2929" t="s">
        <v>44</v>
      </c>
      <c r="Y2929" t="s">
        <v>72</v>
      </c>
      <c r="Z2929">
        <v>0</v>
      </c>
      <c r="AA2929">
        <v>543</v>
      </c>
      <c r="AB2929">
        <v>7912</v>
      </c>
      <c r="AC2929" t="s">
        <v>73</v>
      </c>
    </row>
    <row r="2930" spans="1:29" x14ac:dyDescent="0.3">
      <c r="A2930" s="1" t="s">
        <v>29</v>
      </c>
      <c r="B2930" t="s">
        <v>363</v>
      </c>
      <c r="C2930" t="s">
        <v>4573</v>
      </c>
      <c r="D2930" t="s">
        <v>110</v>
      </c>
      <c r="E2930">
        <v>6</v>
      </c>
      <c r="F2930" t="s">
        <v>33</v>
      </c>
      <c r="G2930" t="s">
        <v>411</v>
      </c>
      <c r="H2930" t="s">
        <v>35</v>
      </c>
      <c r="I2930" t="s">
        <v>1210</v>
      </c>
      <c r="J2930" t="s">
        <v>2899</v>
      </c>
      <c r="K2930" t="s">
        <v>7645</v>
      </c>
      <c r="L2930" t="s">
        <v>7646</v>
      </c>
      <c r="M2930" t="s">
        <v>1068</v>
      </c>
      <c r="N2930" t="s">
        <v>94</v>
      </c>
      <c r="O2930">
        <v>20510</v>
      </c>
      <c r="P2930">
        <v>24237</v>
      </c>
      <c r="Q2930" t="s">
        <v>41</v>
      </c>
      <c r="R2930">
        <v>67</v>
      </c>
      <c r="S2930" s="2">
        <v>44303</v>
      </c>
      <c r="T2930" t="s">
        <v>42</v>
      </c>
      <c r="U2930">
        <v>0</v>
      </c>
      <c r="V2930" t="s">
        <v>71</v>
      </c>
      <c r="W2930">
        <v>818</v>
      </c>
      <c r="X2930" t="s">
        <v>44</v>
      </c>
      <c r="Y2930" t="s">
        <v>61</v>
      </c>
      <c r="Z2930">
        <v>0</v>
      </c>
      <c r="AA2930">
        <v>224</v>
      </c>
      <c r="AB2930">
        <v>20901</v>
      </c>
      <c r="AC2930" t="s">
        <v>73</v>
      </c>
    </row>
    <row r="2931" spans="1:29" x14ac:dyDescent="0.3">
      <c r="A2931" s="1" t="s">
        <v>29</v>
      </c>
      <c r="B2931" t="s">
        <v>541</v>
      </c>
      <c r="C2931" t="s">
        <v>3324</v>
      </c>
      <c r="D2931" t="s">
        <v>76</v>
      </c>
      <c r="E2931">
        <v>10</v>
      </c>
      <c r="F2931" t="s">
        <v>77</v>
      </c>
      <c r="G2931" t="s">
        <v>932</v>
      </c>
      <c r="H2931" t="s">
        <v>79</v>
      </c>
      <c r="I2931" t="s">
        <v>66</v>
      </c>
      <c r="J2931" t="s">
        <v>854</v>
      </c>
      <c r="K2931">
        <v>4591261819</v>
      </c>
      <c r="L2931" t="s">
        <v>7647</v>
      </c>
      <c r="M2931" t="s">
        <v>1117</v>
      </c>
      <c r="N2931" t="s">
        <v>84</v>
      </c>
      <c r="O2931">
        <v>6172</v>
      </c>
      <c r="P2931">
        <v>10994</v>
      </c>
      <c r="Q2931" t="s">
        <v>41</v>
      </c>
      <c r="R2931">
        <v>167</v>
      </c>
      <c r="S2931" s="2">
        <v>45253</v>
      </c>
      <c r="T2931" s="2">
        <v>45281</v>
      </c>
      <c r="U2931">
        <v>0</v>
      </c>
      <c r="V2931" t="s">
        <v>43</v>
      </c>
      <c r="W2931">
        <v>764</v>
      </c>
      <c r="X2931" t="s">
        <v>60</v>
      </c>
      <c r="Y2931" t="s">
        <v>45</v>
      </c>
      <c r="Z2931">
        <v>0</v>
      </c>
      <c r="AA2931">
        <v>402</v>
      </c>
      <c r="AB2931">
        <v>6451</v>
      </c>
      <c r="AC2931" t="s">
        <v>46</v>
      </c>
    </row>
    <row r="2932" spans="1:29" x14ac:dyDescent="0.3">
      <c r="A2932" s="1" t="s">
        <v>29</v>
      </c>
      <c r="B2932" t="s">
        <v>327</v>
      </c>
      <c r="C2932" t="s">
        <v>2776</v>
      </c>
      <c r="D2932" t="s">
        <v>155</v>
      </c>
      <c r="E2932">
        <v>9</v>
      </c>
      <c r="F2932" t="s">
        <v>99</v>
      </c>
      <c r="G2932" t="s">
        <v>558</v>
      </c>
      <c r="H2932" t="s">
        <v>35</v>
      </c>
      <c r="I2932" t="s">
        <v>3376</v>
      </c>
      <c r="J2932" t="s">
        <v>7648</v>
      </c>
      <c r="K2932" t="s">
        <v>7649</v>
      </c>
      <c r="L2932" t="s">
        <v>7650</v>
      </c>
      <c r="M2932" t="s">
        <v>333</v>
      </c>
      <c r="N2932" t="s">
        <v>40</v>
      </c>
      <c r="O2932">
        <v>26843</v>
      </c>
      <c r="P2932">
        <v>30289</v>
      </c>
      <c r="Q2932" t="s">
        <v>41</v>
      </c>
      <c r="R2932">
        <v>556</v>
      </c>
      <c r="S2932" s="2">
        <v>44666</v>
      </c>
      <c r="T2932" t="s">
        <v>42</v>
      </c>
      <c r="U2932">
        <v>0</v>
      </c>
      <c r="V2932" t="s">
        <v>71</v>
      </c>
      <c r="W2932">
        <v>780</v>
      </c>
      <c r="X2932" t="s">
        <v>44</v>
      </c>
      <c r="Y2932" t="s">
        <v>72</v>
      </c>
      <c r="Z2932">
        <v>0</v>
      </c>
      <c r="AA2932">
        <v>950</v>
      </c>
      <c r="AB2932">
        <v>27795</v>
      </c>
      <c r="AC2932" t="s">
        <v>73</v>
      </c>
    </row>
    <row r="2933" spans="1:29" x14ac:dyDescent="0.3">
      <c r="A2933" s="1" t="s">
        <v>47</v>
      </c>
      <c r="B2933" t="s">
        <v>592</v>
      </c>
      <c r="C2933" t="s">
        <v>1508</v>
      </c>
      <c r="D2933" t="s">
        <v>257</v>
      </c>
      <c r="E2933">
        <v>5</v>
      </c>
      <c r="F2933" t="s">
        <v>129</v>
      </c>
      <c r="G2933" t="s">
        <v>163</v>
      </c>
      <c r="H2933" t="s">
        <v>79</v>
      </c>
      <c r="I2933" t="s">
        <v>507</v>
      </c>
      <c r="J2933" t="s">
        <v>1604</v>
      </c>
      <c r="K2933">
        <f>1-495-234-3028</f>
        <v>-3756</v>
      </c>
      <c r="L2933" t="s">
        <v>7651</v>
      </c>
      <c r="M2933" t="s">
        <v>1449</v>
      </c>
      <c r="N2933" t="s">
        <v>58</v>
      </c>
      <c r="O2933">
        <v>16776</v>
      </c>
      <c r="P2933">
        <v>19047</v>
      </c>
      <c r="Q2933" t="s">
        <v>95</v>
      </c>
      <c r="R2933">
        <v>637</v>
      </c>
      <c r="S2933" s="2">
        <v>44906</v>
      </c>
      <c r="T2933" t="s">
        <v>42</v>
      </c>
      <c r="U2933">
        <v>0</v>
      </c>
      <c r="V2933" t="s">
        <v>71</v>
      </c>
      <c r="W2933">
        <v>684</v>
      </c>
      <c r="X2933" t="s">
        <v>44</v>
      </c>
      <c r="Y2933" t="s">
        <v>61</v>
      </c>
      <c r="Z2933">
        <v>1559</v>
      </c>
      <c r="AA2933">
        <v>54</v>
      </c>
      <c r="AB2933">
        <v>18819</v>
      </c>
      <c r="AC2933" t="s">
        <v>73</v>
      </c>
    </row>
    <row r="2934" spans="1:29" x14ac:dyDescent="0.3">
      <c r="A2934" s="1" t="s">
        <v>29</v>
      </c>
      <c r="B2934" t="s">
        <v>62</v>
      </c>
      <c r="C2934" t="s">
        <v>1165</v>
      </c>
      <c r="D2934" t="s">
        <v>128</v>
      </c>
      <c r="E2934">
        <v>10</v>
      </c>
      <c r="F2934" t="s">
        <v>51</v>
      </c>
      <c r="G2934" t="s">
        <v>52</v>
      </c>
      <c r="H2934" t="s">
        <v>79</v>
      </c>
      <c r="I2934" t="s">
        <v>2161</v>
      </c>
      <c r="J2934" t="s">
        <v>726</v>
      </c>
      <c r="K2934" t="s">
        <v>7652</v>
      </c>
      <c r="L2934" t="s">
        <v>7653</v>
      </c>
      <c r="M2934" t="s">
        <v>1976</v>
      </c>
      <c r="N2934" t="s">
        <v>58</v>
      </c>
      <c r="O2934">
        <v>17016</v>
      </c>
      <c r="P2934">
        <v>20338</v>
      </c>
      <c r="Q2934" t="s">
        <v>41</v>
      </c>
      <c r="R2934">
        <v>522</v>
      </c>
      <c r="S2934" s="2">
        <v>45105</v>
      </c>
      <c r="T2934" s="2">
        <v>45112</v>
      </c>
      <c r="U2934">
        <v>0</v>
      </c>
      <c r="V2934" t="s">
        <v>71</v>
      </c>
      <c r="W2934">
        <v>504</v>
      </c>
      <c r="X2934" t="s">
        <v>60</v>
      </c>
      <c r="Y2934" t="s">
        <v>61</v>
      </c>
      <c r="Z2934">
        <v>2279</v>
      </c>
      <c r="AA2934">
        <v>536</v>
      </c>
      <c r="AB2934">
        <v>20158</v>
      </c>
      <c r="AC2934" t="s">
        <v>107</v>
      </c>
    </row>
    <row r="2935" spans="1:29" x14ac:dyDescent="0.3">
      <c r="A2935" s="1" t="s">
        <v>47</v>
      </c>
      <c r="B2935" t="s">
        <v>48</v>
      </c>
      <c r="C2935" t="s">
        <v>551</v>
      </c>
      <c r="D2935" t="s">
        <v>169</v>
      </c>
      <c r="E2935">
        <v>6</v>
      </c>
      <c r="F2935" t="s">
        <v>77</v>
      </c>
      <c r="G2935" t="s">
        <v>264</v>
      </c>
      <c r="H2935" t="s">
        <v>35</v>
      </c>
      <c r="I2935" t="s">
        <v>1229</v>
      </c>
      <c r="J2935" t="s">
        <v>524</v>
      </c>
      <c r="K2935" t="s">
        <v>7654</v>
      </c>
      <c r="L2935" t="s">
        <v>7655</v>
      </c>
      <c r="M2935" t="s">
        <v>648</v>
      </c>
      <c r="N2935" t="s">
        <v>84</v>
      </c>
      <c r="O2935">
        <v>2804</v>
      </c>
      <c r="P2935">
        <v>5184</v>
      </c>
      <c r="Q2935" t="s">
        <v>95</v>
      </c>
      <c r="R2935">
        <v>322</v>
      </c>
      <c r="S2935" s="2">
        <v>44448</v>
      </c>
      <c r="T2935" t="s">
        <v>42</v>
      </c>
      <c r="U2935">
        <v>0</v>
      </c>
      <c r="V2935" t="s">
        <v>71</v>
      </c>
      <c r="W2935">
        <v>826</v>
      </c>
      <c r="X2935" t="s">
        <v>44</v>
      </c>
      <c r="Y2935" t="s">
        <v>45</v>
      </c>
      <c r="Z2935">
        <v>0</v>
      </c>
      <c r="AA2935">
        <v>820</v>
      </c>
      <c r="AB2935">
        <v>4232</v>
      </c>
      <c r="AC2935" t="s">
        <v>46</v>
      </c>
    </row>
    <row r="2936" spans="1:29" x14ac:dyDescent="0.3">
      <c r="A2936" s="1" t="s">
        <v>29</v>
      </c>
      <c r="B2936" t="s">
        <v>541</v>
      </c>
      <c r="C2936" t="s">
        <v>3324</v>
      </c>
      <c r="D2936" t="s">
        <v>155</v>
      </c>
      <c r="E2936">
        <v>1</v>
      </c>
      <c r="F2936" t="s">
        <v>99</v>
      </c>
      <c r="G2936" t="s">
        <v>724</v>
      </c>
      <c r="H2936" t="s">
        <v>35</v>
      </c>
      <c r="I2936" t="s">
        <v>1553</v>
      </c>
      <c r="J2936" t="s">
        <v>372</v>
      </c>
      <c r="K2936" t="s">
        <v>7656</v>
      </c>
      <c r="L2936" t="s">
        <v>7657</v>
      </c>
      <c r="M2936" t="s">
        <v>3258</v>
      </c>
      <c r="N2936" t="s">
        <v>84</v>
      </c>
      <c r="O2936">
        <v>21431</v>
      </c>
      <c r="P2936">
        <v>23530</v>
      </c>
      <c r="Q2936" t="s">
        <v>41</v>
      </c>
      <c r="R2936">
        <v>972</v>
      </c>
      <c r="S2936" s="2">
        <v>44633</v>
      </c>
      <c r="T2936" t="s">
        <v>42</v>
      </c>
      <c r="U2936">
        <v>0</v>
      </c>
      <c r="V2936" t="s">
        <v>85</v>
      </c>
      <c r="W2936">
        <v>667</v>
      </c>
      <c r="X2936" t="s">
        <v>44</v>
      </c>
      <c r="Y2936" t="s">
        <v>72</v>
      </c>
      <c r="Z2936">
        <v>0</v>
      </c>
      <c r="AA2936">
        <v>76</v>
      </c>
      <c r="AB2936">
        <v>23383</v>
      </c>
      <c r="AC2936" t="s">
        <v>73</v>
      </c>
    </row>
    <row r="2937" spans="1:29" x14ac:dyDescent="0.3">
      <c r="A2937" s="1" t="s">
        <v>29</v>
      </c>
      <c r="B2937" t="s">
        <v>228</v>
      </c>
      <c r="C2937" t="s">
        <v>1185</v>
      </c>
      <c r="D2937" t="s">
        <v>178</v>
      </c>
      <c r="E2937">
        <v>2</v>
      </c>
      <c r="F2937" t="s">
        <v>221</v>
      </c>
      <c r="G2937" t="s">
        <v>506</v>
      </c>
      <c r="H2937" t="s">
        <v>79</v>
      </c>
      <c r="I2937" t="s">
        <v>843</v>
      </c>
      <c r="J2937" t="s">
        <v>7658</v>
      </c>
      <c r="K2937">
        <v>9633601760</v>
      </c>
      <c r="L2937" t="s">
        <v>7659</v>
      </c>
      <c r="M2937" t="s">
        <v>964</v>
      </c>
      <c r="N2937" t="s">
        <v>94</v>
      </c>
      <c r="O2937">
        <v>23881</v>
      </c>
      <c r="P2937">
        <v>27509</v>
      </c>
      <c r="Q2937" t="s">
        <v>59</v>
      </c>
      <c r="R2937">
        <v>525</v>
      </c>
      <c r="S2937" s="2">
        <v>45355</v>
      </c>
      <c r="T2937" t="s">
        <v>42</v>
      </c>
      <c r="U2937">
        <v>20836</v>
      </c>
      <c r="V2937" t="s">
        <v>71</v>
      </c>
      <c r="W2937">
        <v>619</v>
      </c>
      <c r="X2937" t="s">
        <v>44</v>
      </c>
      <c r="Y2937" t="s">
        <v>61</v>
      </c>
      <c r="Z2937">
        <v>0</v>
      </c>
      <c r="AA2937">
        <v>628</v>
      </c>
      <c r="AB2937">
        <v>25194</v>
      </c>
      <c r="AC2937" t="s">
        <v>107</v>
      </c>
    </row>
    <row r="2938" spans="1:29" x14ac:dyDescent="0.3">
      <c r="A2938" s="1" t="s">
        <v>29</v>
      </c>
      <c r="B2938" t="s">
        <v>363</v>
      </c>
      <c r="C2938" t="s">
        <v>4573</v>
      </c>
      <c r="D2938" t="s">
        <v>32</v>
      </c>
      <c r="E2938">
        <v>2</v>
      </c>
      <c r="F2938" t="s">
        <v>186</v>
      </c>
      <c r="G2938" t="s">
        <v>463</v>
      </c>
      <c r="H2938" t="s">
        <v>35</v>
      </c>
      <c r="I2938" t="s">
        <v>299</v>
      </c>
      <c r="J2938" t="s">
        <v>1600</v>
      </c>
      <c r="K2938" t="s">
        <v>7660</v>
      </c>
      <c r="L2938" t="s">
        <v>7661</v>
      </c>
      <c r="M2938" t="s">
        <v>494</v>
      </c>
      <c r="N2938" t="s">
        <v>58</v>
      </c>
      <c r="O2938">
        <v>14233</v>
      </c>
      <c r="P2938">
        <v>18327</v>
      </c>
      <c r="Q2938" t="s">
        <v>59</v>
      </c>
      <c r="R2938">
        <v>677</v>
      </c>
      <c r="S2938" s="2">
        <v>45137</v>
      </c>
      <c r="T2938" t="s">
        <v>42</v>
      </c>
      <c r="U2938">
        <v>6019</v>
      </c>
      <c r="V2938" t="s">
        <v>85</v>
      </c>
      <c r="W2938">
        <v>528</v>
      </c>
      <c r="X2938" t="s">
        <v>44</v>
      </c>
      <c r="Y2938" t="s">
        <v>45</v>
      </c>
      <c r="Z2938">
        <v>3441</v>
      </c>
      <c r="AA2938">
        <v>531</v>
      </c>
      <c r="AB2938">
        <v>16763</v>
      </c>
      <c r="AC2938" t="s">
        <v>107</v>
      </c>
    </row>
    <row r="2939" spans="1:29" x14ac:dyDescent="0.3">
      <c r="A2939" s="1" t="s">
        <v>47</v>
      </c>
      <c r="B2939" t="s">
        <v>136</v>
      </c>
      <c r="C2939" t="s">
        <v>1540</v>
      </c>
      <c r="D2939" t="s">
        <v>352</v>
      </c>
      <c r="E2939">
        <v>7</v>
      </c>
      <c r="F2939" t="s">
        <v>64</v>
      </c>
      <c r="G2939" t="s">
        <v>88</v>
      </c>
      <c r="H2939" t="s">
        <v>35</v>
      </c>
      <c r="I2939" t="s">
        <v>156</v>
      </c>
      <c r="J2939" t="s">
        <v>7145</v>
      </c>
      <c r="K2939" t="s">
        <v>7662</v>
      </c>
      <c r="L2939" t="s">
        <v>7663</v>
      </c>
      <c r="M2939" t="s">
        <v>207</v>
      </c>
      <c r="N2939" t="s">
        <v>58</v>
      </c>
      <c r="O2939">
        <v>12632</v>
      </c>
      <c r="P2939">
        <v>14906</v>
      </c>
      <c r="Q2939" t="s">
        <v>95</v>
      </c>
      <c r="R2939">
        <v>476</v>
      </c>
      <c r="S2939" s="2">
        <v>45055</v>
      </c>
      <c r="T2939" t="s">
        <v>42</v>
      </c>
      <c r="U2939">
        <v>0</v>
      </c>
      <c r="V2939" t="s">
        <v>43</v>
      </c>
      <c r="W2939">
        <v>524</v>
      </c>
      <c r="X2939" t="s">
        <v>44</v>
      </c>
      <c r="Y2939" t="s">
        <v>72</v>
      </c>
      <c r="Z2939">
        <v>2874</v>
      </c>
      <c r="AA2939">
        <v>537</v>
      </c>
      <c r="AB2939">
        <v>13475</v>
      </c>
      <c r="AC2939" t="s">
        <v>46</v>
      </c>
    </row>
    <row r="2940" spans="1:29" x14ac:dyDescent="0.3">
      <c r="A2940" s="1" t="s">
        <v>47</v>
      </c>
      <c r="B2940" t="s">
        <v>176</v>
      </c>
      <c r="C2940" t="s">
        <v>7337</v>
      </c>
      <c r="D2940" t="s">
        <v>352</v>
      </c>
      <c r="E2940">
        <v>2</v>
      </c>
      <c r="F2940" t="s">
        <v>271</v>
      </c>
      <c r="G2940" t="s">
        <v>340</v>
      </c>
      <c r="H2940" t="s">
        <v>35</v>
      </c>
      <c r="I2940" t="s">
        <v>434</v>
      </c>
      <c r="J2940" t="s">
        <v>1600</v>
      </c>
      <c r="K2940" t="s">
        <v>7664</v>
      </c>
      <c r="L2940" t="s">
        <v>7665</v>
      </c>
      <c r="M2940" t="s">
        <v>1665</v>
      </c>
      <c r="N2940" t="s">
        <v>40</v>
      </c>
      <c r="O2940">
        <v>16768</v>
      </c>
      <c r="P2940">
        <v>21136</v>
      </c>
      <c r="Q2940" t="s">
        <v>95</v>
      </c>
      <c r="R2940">
        <v>53</v>
      </c>
      <c r="S2940" s="2">
        <v>45220</v>
      </c>
      <c r="T2940" s="2">
        <v>45249</v>
      </c>
      <c r="U2940">
        <v>0</v>
      </c>
      <c r="V2940" t="s">
        <v>106</v>
      </c>
      <c r="W2940">
        <v>481</v>
      </c>
      <c r="X2940" t="s">
        <v>60</v>
      </c>
      <c r="Y2940" t="s">
        <v>72</v>
      </c>
      <c r="Z2940">
        <v>0</v>
      </c>
      <c r="AA2940">
        <v>500</v>
      </c>
      <c r="AB2940">
        <v>19915</v>
      </c>
      <c r="AC2940" t="s">
        <v>73</v>
      </c>
    </row>
    <row r="2941" spans="1:29" x14ac:dyDescent="0.3">
      <c r="A2941" s="1" t="s">
        <v>29</v>
      </c>
      <c r="B2941" t="s">
        <v>74</v>
      </c>
      <c r="C2941" t="s">
        <v>2004</v>
      </c>
      <c r="D2941" t="s">
        <v>155</v>
      </c>
      <c r="E2941">
        <v>1</v>
      </c>
      <c r="F2941" t="s">
        <v>64</v>
      </c>
      <c r="G2941" t="s">
        <v>433</v>
      </c>
      <c r="H2941" t="s">
        <v>79</v>
      </c>
      <c r="I2941" t="s">
        <v>490</v>
      </c>
      <c r="J2941" t="s">
        <v>807</v>
      </c>
      <c r="K2941" t="s">
        <v>7666</v>
      </c>
      <c r="L2941" t="s">
        <v>7667</v>
      </c>
      <c r="M2941" t="s">
        <v>1146</v>
      </c>
      <c r="N2941" t="s">
        <v>40</v>
      </c>
      <c r="O2941">
        <v>26881</v>
      </c>
      <c r="P2941">
        <v>29186</v>
      </c>
      <c r="Q2941" t="s">
        <v>59</v>
      </c>
      <c r="R2941">
        <v>224</v>
      </c>
      <c r="S2941" s="2">
        <v>45292</v>
      </c>
      <c r="T2941" s="2">
        <v>45313</v>
      </c>
      <c r="U2941">
        <v>41258</v>
      </c>
      <c r="V2941" t="s">
        <v>106</v>
      </c>
      <c r="W2941">
        <v>749</v>
      </c>
      <c r="X2941" t="s">
        <v>60</v>
      </c>
      <c r="Y2941" t="s">
        <v>61</v>
      </c>
      <c r="Z2941">
        <v>0</v>
      </c>
      <c r="AA2941">
        <v>279</v>
      </c>
      <c r="AB2941">
        <v>28479</v>
      </c>
      <c r="AC2941" t="s">
        <v>46</v>
      </c>
    </row>
    <row r="2942" spans="1:29" x14ac:dyDescent="0.3">
      <c r="A2942" s="1" t="s">
        <v>29</v>
      </c>
      <c r="B2942" t="s">
        <v>363</v>
      </c>
      <c r="C2942" t="s">
        <v>661</v>
      </c>
      <c r="D2942" t="s">
        <v>236</v>
      </c>
      <c r="E2942">
        <v>4</v>
      </c>
      <c r="F2942" t="s">
        <v>120</v>
      </c>
      <c r="G2942" t="s">
        <v>489</v>
      </c>
      <c r="H2942" t="s">
        <v>79</v>
      </c>
      <c r="I2942" t="s">
        <v>1781</v>
      </c>
      <c r="J2942" t="s">
        <v>5815</v>
      </c>
      <c r="K2942" t="s">
        <v>7668</v>
      </c>
      <c r="L2942" t="s">
        <v>7669</v>
      </c>
      <c r="M2942" t="s">
        <v>1603</v>
      </c>
      <c r="N2942" t="s">
        <v>40</v>
      </c>
      <c r="O2942">
        <v>13768</v>
      </c>
      <c r="P2942">
        <v>16947</v>
      </c>
      <c r="Q2942" t="s">
        <v>59</v>
      </c>
      <c r="R2942">
        <v>987</v>
      </c>
      <c r="S2942" s="2">
        <v>44413</v>
      </c>
      <c r="T2942" s="2">
        <v>44436</v>
      </c>
      <c r="U2942">
        <v>17841</v>
      </c>
      <c r="V2942" t="s">
        <v>85</v>
      </c>
      <c r="W2942">
        <v>564</v>
      </c>
      <c r="X2942" t="s">
        <v>60</v>
      </c>
      <c r="Y2942" t="s">
        <v>61</v>
      </c>
      <c r="Z2942">
        <v>0</v>
      </c>
      <c r="AA2942">
        <v>198</v>
      </c>
      <c r="AB2942">
        <v>14499</v>
      </c>
      <c r="AC2942" t="s">
        <v>107</v>
      </c>
    </row>
    <row r="2943" spans="1:29" x14ac:dyDescent="0.3">
      <c r="A2943" s="1" t="s">
        <v>29</v>
      </c>
      <c r="B2943" t="s">
        <v>228</v>
      </c>
      <c r="C2943" t="s">
        <v>1652</v>
      </c>
      <c r="D2943" t="s">
        <v>98</v>
      </c>
      <c r="E2943">
        <v>6</v>
      </c>
      <c r="F2943" t="s">
        <v>271</v>
      </c>
      <c r="G2943" t="s">
        <v>400</v>
      </c>
      <c r="H2943" t="s">
        <v>79</v>
      </c>
      <c r="I2943" t="s">
        <v>565</v>
      </c>
      <c r="J2943" t="s">
        <v>1727</v>
      </c>
      <c r="K2943">
        <v>2505089339</v>
      </c>
      <c r="L2943" t="s">
        <v>7670</v>
      </c>
      <c r="M2943" t="s">
        <v>1189</v>
      </c>
      <c r="N2943" t="s">
        <v>94</v>
      </c>
      <c r="O2943">
        <v>25914</v>
      </c>
      <c r="P2943">
        <v>30507</v>
      </c>
      <c r="Q2943" t="s">
        <v>59</v>
      </c>
      <c r="R2943">
        <v>132</v>
      </c>
      <c r="S2943" s="2">
        <v>44305</v>
      </c>
      <c r="T2943" s="2">
        <v>44335</v>
      </c>
      <c r="U2943">
        <v>39445</v>
      </c>
      <c r="V2943" t="s">
        <v>71</v>
      </c>
      <c r="W2943">
        <v>697</v>
      </c>
      <c r="X2943" t="s">
        <v>60</v>
      </c>
      <c r="Y2943" t="s">
        <v>61</v>
      </c>
      <c r="Z2943">
        <v>0</v>
      </c>
      <c r="AA2943">
        <v>205</v>
      </c>
      <c r="AB2943">
        <v>27824</v>
      </c>
      <c r="AC2943" t="s">
        <v>46</v>
      </c>
    </row>
    <row r="2944" spans="1:29" x14ac:dyDescent="0.3">
      <c r="A2944" s="1" t="s">
        <v>47</v>
      </c>
      <c r="B2944" t="s">
        <v>153</v>
      </c>
      <c r="C2944" t="s">
        <v>857</v>
      </c>
      <c r="D2944" t="s">
        <v>387</v>
      </c>
      <c r="E2944">
        <v>5</v>
      </c>
      <c r="F2944" t="s">
        <v>221</v>
      </c>
      <c r="G2944" t="s">
        <v>506</v>
      </c>
      <c r="H2944" t="s">
        <v>79</v>
      </c>
      <c r="I2944" t="s">
        <v>906</v>
      </c>
      <c r="J2944" t="s">
        <v>1567</v>
      </c>
      <c r="K2944" t="s">
        <v>7671</v>
      </c>
      <c r="L2944" t="s">
        <v>7672</v>
      </c>
      <c r="M2944" t="s">
        <v>410</v>
      </c>
      <c r="N2944" t="s">
        <v>40</v>
      </c>
      <c r="O2944">
        <v>26175</v>
      </c>
      <c r="P2944">
        <v>30604</v>
      </c>
      <c r="Q2944" t="s">
        <v>41</v>
      </c>
      <c r="R2944">
        <v>797</v>
      </c>
      <c r="S2944" s="2">
        <v>44751</v>
      </c>
      <c r="T2944" s="2">
        <v>44760</v>
      </c>
      <c r="U2944">
        <v>0</v>
      </c>
      <c r="V2944" t="s">
        <v>71</v>
      </c>
      <c r="W2944">
        <v>500</v>
      </c>
      <c r="X2944" t="s">
        <v>60</v>
      </c>
      <c r="Y2944" t="s">
        <v>72</v>
      </c>
      <c r="Z2944">
        <v>0</v>
      </c>
      <c r="AA2944">
        <v>549</v>
      </c>
      <c r="AB2944">
        <v>30554</v>
      </c>
      <c r="AC2944" t="s">
        <v>73</v>
      </c>
    </row>
    <row r="2945" spans="1:29" x14ac:dyDescent="0.3">
      <c r="A2945" s="1" t="s">
        <v>47</v>
      </c>
      <c r="B2945" t="s">
        <v>234</v>
      </c>
      <c r="C2945" t="s">
        <v>2970</v>
      </c>
      <c r="D2945" t="s">
        <v>178</v>
      </c>
      <c r="E2945">
        <v>5</v>
      </c>
      <c r="F2945" t="s">
        <v>271</v>
      </c>
      <c r="G2945" t="s">
        <v>1298</v>
      </c>
      <c r="H2945" t="s">
        <v>79</v>
      </c>
      <c r="I2945" t="s">
        <v>921</v>
      </c>
      <c r="J2945" t="s">
        <v>123</v>
      </c>
      <c r="K2945" t="s">
        <v>7673</v>
      </c>
      <c r="L2945" t="s">
        <v>7674</v>
      </c>
      <c r="M2945" t="s">
        <v>483</v>
      </c>
      <c r="N2945" t="s">
        <v>58</v>
      </c>
      <c r="O2945">
        <v>27919</v>
      </c>
      <c r="P2945">
        <v>31340</v>
      </c>
      <c r="Q2945" t="s">
        <v>95</v>
      </c>
      <c r="R2945">
        <v>850</v>
      </c>
      <c r="S2945" s="2">
        <v>45226</v>
      </c>
      <c r="T2945" t="s">
        <v>42</v>
      </c>
      <c r="U2945">
        <v>0</v>
      </c>
      <c r="V2945" t="s">
        <v>85</v>
      </c>
      <c r="W2945">
        <v>484</v>
      </c>
      <c r="X2945" t="s">
        <v>44</v>
      </c>
      <c r="Y2945" t="s">
        <v>72</v>
      </c>
      <c r="Z2945">
        <v>3422</v>
      </c>
      <c r="AA2945">
        <v>383</v>
      </c>
      <c r="AB2945">
        <v>31248</v>
      </c>
      <c r="AC2945" t="s">
        <v>73</v>
      </c>
    </row>
    <row r="2946" spans="1:29" x14ac:dyDescent="0.3">
      <c r="A2946" s="1" t="s">
        <v>29</v>
      </c>
      <c r="B2946" t="s">
        <v>30</v>
      </c>
      <c r="C2946" t="s">
        <v>1034</v>
      </c>
      <c r="D2946" t="s">
        <v>50</v>
      </c>
      <c r="E2946">
        <v>8</v>
      </c>
      <c r="F2946" t="s">
        <v>129</v>
      </c>
      <c r="G2946" t="s">
        <v>298</v>
      </c>
      <c r="H2946" t="s">
        <v>79</v>
      </c>
      <c r="I2946" t="s">
        <v>6579</v>
      </c>
      <c r="J2946" t="s">
        <v>293</v>
      </c>
      <c r="K2946" t="s">
        <v>7675</v>
      </c>
      <c r="L2946" t="s">
        <v>7676</v>
      </c>
      <c r="M2946" t="s">
        <v>1029</v>
      </c>
      <c r="N2946" t="s">
        <v>40</v>
      </c>
      <c r="O2946">
        <v>7011</v>
      </c>
      <c r="P2946">
        <v>11517</v>
      </c>
      <c r="Q2946" t="s">
        <v>41</v>
      </c>
      <c r="R2946">
        <v>542</v>
      </c>
      <c r="S2946" s="2">
        <v>45185</v>
      </c>
      <c r="T2946" s="2">
        <v>45193</v>
      </c>
      <c r="U2946">
        <v>0</v>
      </c>
      <c r="V2946" t="s">
        <v>71</v>
      </c>
      <c r="W2946">
        <v>778</v>
      </c>
      <c r="X2946" t="s">
        <v>60</v>
      </c>
      <c r="Y2946" t="s">
        <v>61</v>
      </c>
      <c r="Z2946">
        <v>0</v>
      </c>
      <c r="AA2946">
        <v>607</v>
      </c>
      <c r="AB2946">
        <v>8538</v>
      </c>
      <c r="AC2946" t="s">
        <v>46</v>
      </c>
    </row>
    <row r="2947" spans="1:29" x14ac:dyDescent="0.3">
      <c r="A2947" s="1" t="s">
        <v>29</v>
      </c>
      <c r="B2947" t="s">
        <v>30</v>
      </c>
      <c r="C2947" t="s">
        <v>1047</v>
      </c>
      <c r="D2947" t="s">
        <v>76</v>
      </c>
      <c r="E2947">
        <v>7</v>
      </c>
      <c r="F2947" t="s">
        <v>120</v>
      </c>
      <c r="G2947" t="s">
        <v>329</v>
      </c>
      <c r="H2947" t="s">
        <v>35</v>
      </c>
      <c r="I2947" t="s">
        <v>4244</v>
      </c>
      <c r="J2947" t="s">
        <v>1031</v>
      </c>
      <c r="K2947">
        <v>5491464314</v>
      </c>
      <c r="L2947" t="s">
        <v>7677</v>
      </c>
      <c r="M2947" t="s">
        <v>3066</v>
      </c>
      <c r="N2947" t="s">
        <v>58</v>
      </c>
      <c r="O2947">
        <v>10174</v>
      </c>
      <c r="P2947">
        <v>15038</v>
      </c>
      <c r="Q2947" t="s">
        <v>95</v>
      </c>
      <c r="R2947">
        <v>841</v>
      </c>
      <c r="S2947" s="2">
        <v>45003</v>
      </c>
      <c r="T2947" t="s">
        <v>42</v>
      </c>
      <c r="U2947">
        <v>0</v>
      </c>
      <c r="V2947" t="s">
        <v>43</v>
      </c>
      <c r="W2947">
        <v>440</v>
      </c>
      <c r="X2947" t="s">
        <v>44</v>
      </c>
      <c r="Y2947" t="s">
        <v>61</v>
      </c>
      <c r="Z2947">
        <v>2634</v>
      </c>
      <c r="AA2947">
        <v>226</v>
      </c>
      <c r="AB2947">
        <v>10283</v>
      </c>
      <c r="AC2947" t="s">
        <v>107</v>
      </c>
    </row>
    <row r="2948" spans="1:29" x14ac:dyDescent="0.3">
      <c r="A2948" s="1" t="s">
        <v>29</v>
      </c>
      <c r="B2948" t="s">
        <v>228</v>
      </c>
      <c r="C2948" t="s">
        <v>229</v>
      </c>
      <c r="D2948" t="s">
        <v>76</v>
      </c>
      <c r="E2948">
        <v>8</v>
      </c>
      <c r="F2948" t="s">
        <v>51</v>
      </c>
      <c r="G2948" t="s">
        <v>1069</v>
      </c>
      <c r="H2948" t="s">
        <v>35</v>
      </c>
      <c r="I2948" t="s">
        <v>906</v>
      </c>
      <c r="J2948" t="s">
        <v>224</v>
      </c>
      <c r="K2948" t="s">
        <v>7678</v>
      </c>
      <c r="L2948" t="s">
        <v>7679</v>
      </c>
      <c r="M2948" t="s">
        <v>640</v>
      </c>
      <c r="N2948" t="s">
        <v>58</v>
      </c>
      <c r="O2948">
        <v>19394</v>
      </c>
      <c r="P2948">
        <v>21737</v>
      </c>
      <c r="Q2948" t="s">
        <v>41</v>
      </c>
      <c r="R2948">
        <v>52</v>
      </c>
      <c r="S2948" s="2">
        <v>44286</v>
      </c>
      <c r="T2948" t="s">
        <v>42</v>
      </c>
      <c r="U2948">
        <v>0</v>
      </c>
      <c r="V2948" t="s">
        <v>43</v>
      </c>
      <c r="W2948">
        <v>781</v>
      </c>
      <c r="X2948" t="s">
        <v>44</v>
      </c>
      <c r="Y2948" t="s">
        <v>61</v>
      </c>
      <c r="Z2948">
        <v>4548</v>
      </c>
      <c r="AA2948">
        <v>695</v>
      </c>
      <c r="AB2948">
        <v>20190</v>
      </c>
      <c r="AC2948" t="s">
        <v>46</v>
      </c>
    </row>
    <row r="2949" spans="1:29" x14ac:dyDescent="0.3">
      <c r="A2949" s="1" t="s">
        <v>47</v>
      </c>
      <c r="B2949" t="s">
        <v>136</v>
      </c>
      <c r="C2949" t="s">
        <v>137</v>
      </c>
      <c r="D2949" t="s">
        <v>76</v>
      </c>
      <c r="E2949">
        <v>4</v>
      </c>
      <c r="F2949" t="s">
        <v>33</v>
      </c>
      <c r="G2949" t="s">
        <v>111</v>
      </c>
      <c r="H2949" t="s">
        <v>79</v>
      </c>
      <c r="I2949" t="s">
        <v>7680</v>
      </c>
      <c r="J2949" t="s">
        <v>6165</v>
      </c>
      <c r="K2949" t="s">
        <v>7681</v>
      </c>
      <c r="L2949" t="s">
        <v>7682</v>
      </c>
      <c r="M2949" t="s">
        <v>312</v>
      </c>
      <c r="N2949" t="s">
        <v>40</v>
      </c>
      <c r="O2949">
        <v>23315</v>
      </c>
      <c r="P2949">
        <v>27051</v>
      </c>
      <c r="Q2949" t="s">
        <v>41</v>
      </c>
      <c r="R2949">
        <v>630</v>
      </c>
      <c r="S2949" s="2">
        <v>44329</v>
      </c>
      <c r="T2949" t="s">
        <v>42</v>
      </c>
      <c r="U2949">
        <v>0</v>
      </c>
      <c r="V2949" t="s">
        <v>43</v>
      </c>
      <c r="W2949">
        <v>617</v>
      </c>
      <c r="X2949" t="s">
        <v>44</v>
      </c>
      <c r="Y2949" t="s">
        <v>61</v>
      </c>
      <c r="Z2949">
        <v>0</v>
      </c>
      <c r="AA2949">
        <v>697</v>
      </c>
      <c r="AB2949">
        <v>24663</v>
      </c>
      <c r="AC2949" t="s">
        <v>46</v>
      </c>
    </row>
    <row r="2950" spans="1:29" x14ac:dyDescent="0.3">
      <c r="A2950" s="1" t="s">
        <v>47</v>
      </c>
      <c r="B2950" t="s">
        <v>161</v>
      </c>
      <c r="C2950" t="s">
        <v>184</v>
      </c>
      <c r="D2950" t="s">
        <v>32</v>
      </c>
      <c r="E2950">
        <v>10</v>
      </c>
      <c r="F2950" t="s">
        <v>33</v>
      </c>
      <c r="G2950" t="s">
        <v>728</v>
      </c>
      <c r="H2950" t="s">
        <v>79</v>
      </c>
      <c r="I2950" t="s">
        <v>2613</v>
      </c>
      <c r="J2950" t="s">
        <v>459</v>
      </c>
      <c r="K2950">
        <f>1-225-326-9395</f>
        <v>-9945</v>
      </c>
      <c r="L2950" t="s">
        <v>7683</v>
      </c>
      <c r="M2950" t="s">
        <v>2032</v>
      </c>
      <c r="N2950" t="s">
        <v>58</v>
      </c>
      <c r="O2950">
        <v>27094</v>
      </c>
      <c r="P2950">
        <v>30791</v>
      </c>
      <c r="Q2950" t="s">
        <v>41</v>
      </c>
      <c r="R2950">
        <v>386</v>
      </c>
      <c r="S2950" s="2">
        <v>44825</v>
      </c>
      <c r="T2950" s="2">
        <v>44830</v>
      </c>
      <c r="U2950">
        <v>0</v>
      </c>
      <c r="V2950" t="s">
        <v>85</v>
      </c>
      <c r="W2950">
        <v>524</v>
      </c>
      <c r="X2950" t="s">
        <v>60</v>
      </c>
      <c r="Y2950" t="s">
        <v>61</v>
      </c>
      <c r="Z2950">
        <v>2587</v>
      </c>
      <c r="AA2950">
        <v>683</v>
      </c>
      <c r="AB2950">
        <v>29115</v>
      </c>
      <c r="AC2950" t="s">
        <v>73</v>
      </c>
    </row>
    <row r="2951" spans="1:29" x14ac:dyDescent="0.3">
      <c r="A2951" s="1" t="s">
        <v>47</v>
      </c>
      <c r="B2951" t="s">
        <v>234</v>
      </c>
      <c r="C2951" t="s">
        <v>742</v>
      </c>
      <c r="D2951" t="s">
        <v>110</v>
      </c>
      <c r="E2951">
        <v>1</v>
      </c>
      <c r="F2951" t="s">
        <v>120</v>
      </c>
      <c r="G2951" t="s">
        <v>586</v>
      </c>
      <c r="H2951" t="s">
        <v>79</v>
      </c>
      <c r="I2951" t="s">
        <v>101</v>
      </c>
      <c r="J2951" t="s">
        <v>89</v>
      </c>
      <c r="K2951" t="s">
        <v>7684</v>
      </c>
      <c r="L2951" t="s">
        <v>7685</v>
      </c>
      <c r="M2951" t="s">
        <v>746</v>
      </c>
      <c r="N2951" t="s">
        <v>84</v>
      </c>
      <c r="O2951">
        <v>5968</v>
      </c>
      <c r="P2951">
        <v>10750</v>
      </c>
      <c r="Q2951" t="s">
        <v>59</v>
      </c>
      <c r="R2951">
        <v>920</v>
      </c>
      <c r="S2951" s="2">
        <v>44988</v>
      </c>
      <c r="T2951" t="s">
        <v>42</v>
      </c>
      <c r="U2951">
        <v>47422</v>
      </c>
      <c r="V2951" t="s">
        <v>43</v>
      </c>
      <c r="W2951">
        <v>668</v>
      </c>
      <c r="X2951" t="s">
        <v>44</v>
      </c>
      <c r="Y2951" t="s">
        <v>72</v>
      </c>
      <c r="Z2951">
        <v>0</v>
      </c>
      <c r="AA2951">
        <v>135</v>
      </c>
      <c r="AB2951">
        <v>6827</v>
      </c>
      <c r="AC2951" t="s">
        <v>73</v>
      </c>
    </row>
    <row r="2952" spans="1:29" x14ac:dyDescent="0.3">
      <c r="A2952" s="1" t="s">
        <v>29</v>
      </c>
      <c r="B2952" t="s">
        <v>393</v>
      </c>
      <c r="C2952" t="s">
        <v>394</v>
      </c>
      <c r="D2952" t="s">
        <v>119</v>
      </c>
      <c r="E2952">
        <v>2</v>
      </c>
      <c r="F2952" t="s">
        <v>77</v>
      </c>
      <c r="G2952" t="s">
        <v>501</v>
      </c>
      <c r="H2952" t="s">
        <v>79</v>
      </c>
      <c r="I2952" t="s">
        <v>7686</v>
      </c>
      <c r="J2952" t="s">
        <v>5750</v>
      </c>
      <c r="K2952" t="s">
        <v>7687</v>
      </c>
      <c r="L2952" t="s">
        <v>7688</v>
      </c>
      <c r="M2952" t="s">
        <v>2103</v>
      </c>
      <c r="N2952" t="s">
        <v>40</v>
      </c>
      <c r="O2952">
        <v>17628</v>
      </c>
      <c r="P2952">
        <v>21828</v>
      </c>
      <c r="Q2952" t="s">
        <v>95</v>
      </c>
      <c r="R2952">
        <v>9</v>
      </c>
      <c r="S2952" s="2">
        <v>44734</v>
      </c>
      <c r="T2952" t="s">
        <v>42</v>
      </c>
      <c r="U2952">
        <v>0</v>
      </c>
      <c r="V2952" t="s">
        <v>43</v>
      </c>
      <c r="W2952">
        <v>743</v>
      </c>
      <c r="X2952" t="s">
        <v>44</v>
      </c>
      <c r="Y2952" t="s">
        <v>72</v>
      </c>
      <c r="Z2952">
        <v>0</v>
      </c>
      <c r="AA2952">
        <v>82</v>
      </c>
      <c r="AB2952">
        <v>19860</v>
      </c>
      <c r="AC2952" t="s">
        <v>107</v>
      </c>
    </row>
    <row r="2953" spans="1:29" x14ac:dyDescent="0.3">
      <c r="A2953" s="1" t="s">
        <v>29</v>
      </c>
      <c r="B2953" t="s">
        <v>541</v>
      </c>
      <c r="C2953" t="s">
        <v>557</v>
      </c>
      <c r="D2953" t="s">
        <v>76</v>
      </c>
      <c r="E2953">
        <v>2</v>
      </c>
      <c r="F2953" t="s">
        <v>64</v>
      </c>
      <c r="G2953" t="s">
        <v>388</v>
      </c>
      <c r="H2953" t="s">
        <v>79</v>
      </c>
      <c r="I2953" t="s">
        <v>668</v>
      </c>
      <c r="J2953" t="s">
        <v>2078</v>
      </c>
      <c r="K2953">
        <v>8024924904</v>
      </c>
      <c r="L2953" t="s">
        <v>7689</v>
      </c>
      <c r="M2953" t="s">
        <v>1274</v>
      </c>
      <c r="N2953" t="s">
        <v>40</v>
      </c>
      <c r="O2953">
        <v>29037</v>
      </c>
      <c r="P2953">
        <v>32489</v>
      </c>
      <c r="Q2953" t="s">
        <v>41</v>
      </c>
      <c r="R2953">
        <v>345</v>
      </c>
      <c r="S2953" s="2">
        <v>45275</v>
      </c>
      <c r="T2953" t="s">
        <v>42</v>
      </c>
      <c r="U2953">
        <v>0</v>
      </c>
      <c r="V2953" t="s">
        <v>43</v>
      </c>
      <c r="W2953">
        <v>510</v>
      </c>
      <c r="X2953" t="s">
        <v>44</v>
      </c>
      <c r="Y2953" t="s">
        <v>45</v>
      </c>
      <c r="Z2953">
        <v>0</v>
      </c>
      <c r="AA2953">
        <v>384</v>
      </c>
      <c r="AB2953">
        <v>31005</v>
      </c>
      <c r="AC2953" t="s">
        <v>73</v>
      </c>
    </row>
    <row r="2954" spans="1:29" x14ac:dyDescent="0.3">
      <c r="A2954" s="1" t="s">
        <v>29</v>
      </c>
      <c r="B2954" t="s">
        <v>96</v>
      </c>
      <c r="C2954" t="s">
        <v>366</v>
      </c>
      <c r="D2954" t="s">
        <v>98</v>
      </c>
      <c r="E2954">
        <v>2</v>
      </c>
      <c r="F2954" t="s">
        <v>33</v>
      </c>
      <c r="G2954" t="s">
        <v>111</v>
      </c>
      <c r="H2954" t="s">
        <v>35</v>
      </c>
      <c r="I2954" t="s">
        <v>1541</v>
      </c>
      <c r="J2954" t="s">
        <v>716</v>
      </c>
      <c r="K2954">
        <v>5993164898</v>
      </c>
      <c r="L2954" t="s">
        <v>7690</v>
      </c>
      <c r="M2954" t="s">
        <v>1784</v>
      </c>
      <c r="N2954" t="s">
        <v>40</v>
      </c>
      <c r="O2954">
        <v>25118</v>
      </c>
      <c r="P2954">
        <v>29535</v>
      </c>
      <c r="Q2954" t="s">
        <v>95</v>
      </c>
      <c r="R2954">
        <v>552</v>
      </c>
      <c r="S2954" s="2">
        <v>44595</v>
      </c>
      <c r="T2954" s="2">
        <v>44624</v>
      </c>
      <c r="U2954">
        <v>0</v>
      </c>
      <c r="V2954" t="s">
        <v>106</v>
      </c>
      <c r="W2954">
        <v>848</v>
      </c>
      <c r="X2954" t="s">
        <v>60</v>
      </c>
      <c r="Y2954" t="s">
        <v>45</v>
      </c>
      <c r="Z2954">
        <v>0</v>
      </c>
      <c r="AA2954">
        <v>715</v>
      </c>
      <c r="AB2954">
        <v>26162</v>
      </c>
      <c r="AC2954" t="s">
        <v>107</v>
      </c>
    </row>
    <row r="2955" spans="1:29" x14ac:dyDescent="0.3">
      <c r="A2955" s="1" t="s">
        <v>47</v>
      </c>
      <c r="B2955" t="s">
        <v>145</v>
      </c>
      <c r="C2955" t="s">
        <v>528</v>
      </c>
      <c r="D2955" t="s">
        <v>32</v>
      </c>
      <c r="E2955">
        <v>3</v>
      </c>
      <c r="F2955" t="s">
        <v>51</v>
      </c>
      <c r="G2955" t="s">
        <v>1427</v>
      </c>
      <c r="H2955" t="s">
        <v>35</v>
      </c>
      <c r="I2955" t="s">
        <v>1210</v>
      </c>
      <c r="J2955" t="s">
        <v>5125</v>
      </c>
      <c r="K2955" t="s">
        <v>7691</v>
      </c>
      <c r="L2955" t="s">
        <v>7692</v>
      </c>
      <c r="M2955" t="s">
        <v>2965</v>
      </c>
      <c r="N2955" t="s">
        <v>94</v>
      </c>
      <c r="O2955">
        <v>16867</v>
      </c>
      <c r="P2955">
        <v>19239</v>
      </c>
      <c r="Q2955" t="s">
        <v>59</v>
      </c>
      <c r="R2955">
        <v>610</v>
      </c>
      <c r="S2955" s="2">
        <v>44687</v>
      </c>
      <c r="T2955" s="2">
        <v>44716</v>
      </c>
      <c r="U2955">
        <v>3635</v>
      </c>
      <c r="V2955" t="s">
        <v>43</v>
      </c>
      <c r="W2955">
        <v>593</v>
      </c>
      <c r="X2955" t="s">
        <v>60</v>
      </c>
      <c r="Y2955" t="s">
        <v>61</v>
      </c>
      <c r="Z2955">
        <v>0</v>
      </c>
      <c r="AA2955">
        <v>377</v>
      </c>
      <c r="AB2955">
        <v>18350</v>
      </c>
      <c r="AC2955" t="s">
        <v>73</v>
      </c>
    </row>
    <row r="2956" spans="1:29" x14ac:dyDescent="0.3">
      <c r="A2956" s="1" t="s">
        <v>29</v>
      </c>
      <c r="B2956" t="s">
        <v>228</v>
      </c>
      <c r="C2956" t="s">
        <v>1949</v>
      </c>
      <c r="D2956" t="s">
        <v>236</v>
      </c>
      <c r="E2956">
        <v>9</v>
      </c>
      <c r="F2956" t="s">
        <v>99</v>
      </c>
      <c r="G2956" t="s">
        <v>724</v>
      </c>
      <c r="H2956" t="s">
        <v>79</v>
      </c>
      <c r="I2956" t="s">
        <v>3333</v>
      </c>
      <c r="J2956" t="s">
        <v>231</v>
      </c>
      <c r="K2956" t="s">
        <v>7693</v>
      </c>
      <c r="L2956" t="s">
        <v>7694</v>
      </c>
      <c r="M2956" t="s">
        <v>1189</v>
      </c>
      <c r="N2956" t="s">
        <v>84</v>
      </c>
      <c r="O2956">
        <v>20527</v>
      </c>
      <c r="P2956">
        <v>22876</v>
      </c>
      <c r="Q2956" t="s">
        <v>59</v>
      </c>
      <c r="R2956">
        <v>744</v>
      </c>
      <c r="S2956" s="2">
        <v>45356</v>
      </c>
      <c r="T2956" s="2">
        <v>45382</v>
      </c>
      <c r="U2956">
        <v>783</v>
      </c>
      <c r="V2956" t="s">
        <v>43</v>
      </c>
      <c r="W2956">
        <v>657</v>
      </c>
      <c r="X2956" t="s">
        <v>60</v>
      </c>
      <c r="Y2956" t="s">
        <v>72</v>
      </c>
      <c r="Z2956">
        <v>0</v>
      </c>
      <c r="AA2956">
        <v>509</v>
      </c>
      <c r="AB2956">
        <v>22568</v>
      </c>
      <c r="AC2956" t="s">
        <v>46</v>
      </c>
    </row>
    <row r="2957" spans="1:29" x14ac:dyDescent="0.3">
      <c r="A2957" s="1" t="s">
        <v>29</v>
      </c>
      <c r="B2957" t="s">
        <v>393</v>
      </c>
      <c r="C2957" t="s">
        <v>873</v>
      </c>
      <c r="D2957" t="s">
        <v>201</v>
      </c>
      <c r="E2957">
        <v>1</v>
      </c>
      <c r="F2957" t="s">
        <v>129</v>
      </c>
      <c r="G2957" t="s">
        <v>298</v>
      </c>
      <c r="H2957" t="s">
        <v>79</v>
      </c>
      <c r="I2957" t="s">
        <v>1661</v>
      </c>
      <c r="J2957" t="s">
        <v>123</v>
      </c>
      <c r="K2957" t="s">
        <v>7695</v>
      </c>
      <c r="L2957" t="s">
        <v>7696</v>
      </c>
      <c r="M2957" t="s">
        <v>603</v>
      </c>
      <c r="N2957" t="s">
        <v>84</v>
      </c>
      <c r="O2957">
        <v>24185</v>
      </c>
      <c r="P2957">
        <v>27573</v>
      </c>
      <c r="Q2957" t="s">
        <v>95</v>
      </c>
      <c r="R2957">
        <v>553</v>
      </c>
      <c r="S2957" s="2">
        <v>44775</v>
      </c>
      <c r="T2957" t="s">
        <v>42</v>
      </c>
      <c r="U2957">
        <v>0</v>
      </c>
      <c r="V2957" t="s">
        <v>43</v>
      </c>
      <c r="W2957">
        <v>776</v>
      </c>
      <c r="X2957" t="s">
        <v>44</v>
      </c>
      <c r="Y2957" t="s">
        <v>61</v>
      </c>
      <c r="Z2957">
        <v>0</v>
      </c>
      <c r="AA2957">
        <v>411</v>
      </c>
      <c r="AB2957">
        <v>26561</v>
      </c>
      <c r="AC2957" t="s">
        <v>46</v>
      </c>
    </row>
    <row r="2958" spans="1:29" x14ac:dyDescent="0.3">
      <c r="A2958" s="1" t="s">
        <v>47</v>
      </c>
      <c r="B2958" t="s">
        <v>145</v>
      </c>
      <c r="C2958" t="s">
        <v>528</v>
      </c>
      <c r="D2958" t="s">
        <v>110</v>
      </c>
      <c r="E2958">
        <v>3</v>
      </c>
      <c r="F2958" t="s">
        <v>99</v>
      </c>
      <c r="G2958" t="s">
        <v>558</v>
      </c>
      <c r="H2958" t="s">
        <v>35</v>
      </c>
      <c r="I2958" t="s">
        <v>7697</v>
      </c>
      <c r="J2958" t="s">
        <v>2899</v>
      </c>
      <c r="K2958" t="s">
        <v>7698</v>
      </c>
      <c r="L2958" t="s">
        <v>7699</v>
      </c>
      <c r="M2958" t="s">
        <v>152</v>
      </c>
      <c r="N2958" t="s">
        <v>84</v>
      </c>
      <c r="O2958">
        <v>2768</v>
      </c>
      <c r="P2958">
        <v>7073</v>
      </c>
      <c r="Q2958" t="s">
        <v>41</v>
      </c>
      <c r="R2958">
        <v>766</v>
      </c>
      <c r="S2958" s="2">
        <v>45032</v>
      </c>
      <c r="T2958" t="s">
        <v>42</v>
      </c>
      <c r="U2958">
        <v>0</v>
      </c>
      <c r="V2958" t="s">
        <v>85</v>
      </c>
      <c r="W2958">
        <v>560</v>
      </c>
      <c r="X2958" t="s">
        <v>44</v>
      </c>
      <c r="Y2958" t="s">
        <v>45</v>
      </c>
      <c r="Z2958">
        <v>0</v>
      </c>
      <c r="AA2958">
        <v>111</v>
      </c>
      <c r="AB2958">
        <v>6886</v>
      </c>
      <c r="AC2958" t="s">
        <v>46</v>
      </c>
    </row>
    <row r="2959" spans="1:29" x14ac:dyDescent="0.3">
      <c r="A2959" s="1" t="s">
        <v>47</v>
      </c>
      <c r="B2959" t="s">
        <v>234</v>
      </c>
      <c r="C2959" t="s">
        <v>2618</v>
      </c>
      <c r="D2959" t="s">
        <v>178</v>
      </c>
      <c r="E2959">
        <v>5</v>
      </c>
      <c r="F2959" t="s">
        <v>120</v>
      </c>
      <c r="G2959" t="s">
        <v>468</v>
      </c>
      <c r="H2959" t="s">
        <v>35</v>
      </c>
      <c r="I2959" t="s">
        <v>210</v>
      </c>
      <c r="J2959" t="s">
        <v>3957</v>
      </c>
      <c r="K2959" t="s">
        <v>7700</v>
      </c>
      <c r="L2959" t="s">
        <v>7701</v>
      </c>
      <c r="M2959" t="s">
        <v>746</v>
      </c>
      <c r="N2959" t="s">
        <v>58</v>
      </c>
      <c r="O2959">
        <v>3280</v>
      </c>
      <c r="P2959">
        <v>7754</v>
      </c>
      <c r="Q2959" t="s">
        <v>59</v>
      </c>
      <c r="R2959">
        <v>95</v>
      </c>
      <c r="S2959" s="2">
        <v>44597</v>
      </c>
      <c r="T2959" s="2">
        <v>44599</v>
      </c>
      <c r="U2959">
        <v>6907</v>
      </c>
      <c r="V2959" t="s">
        <v>106</v>
      </c>
      <c r="W2959">
        <v>758</v>
      </c>
      <c r="X2959" t="s">
        <v>60</v>
      </c>
      <c r="Y2959" t="s">
        <v>45</v>
      </c>
      <c r="Z2959">
        <v>3331</v>
      </c>
      <c r="AA2959">
        <v>843</v>
      </c>
      <c r="AB2959">
        <v>4520</v>
      </c>
      <c r="AC2959" t="s">
        <v>73</v>
      </c>
    </row>
    <row r="2960" spans="1:29" x14ac:dyDescent="0.3">
      <c r="A2960" s="1" t="s">
        <v>47</v>
      </c>
      <c r="B2960" t="s">
        <v>117</v>
      </c>
      <c r="C2960" t="s">
        <v>976</v>
      </c>
      <c r="D2960" t="s">
        <v>128</v>
      </c>
      <c r="E2960">
        <v>6</v>
      </c>
      <c r="F2960" t="s">
        <v>51</v>
      </c>
      <c r="G2960" t="s">
        <v>291</v>
      </c>
      <c r="H2960" t="s">
        <v>35</v>
      </c>
      <c r="I2960" t="s">
        <v>2566</v>
      </c>
      <c r="J2960" t="s">
        <v>5673</v>
      </c>
      <c r="K2960">
        <v>5357077546</v>
      </c>
      <c r="L2960" t="s">
        <v>7702</v>
      </c>
      <c r="M2960" t="s">
        <v>1484</v>
      </c>
      <c r="N2960" t="s">
        <v>84</v>
      </c>
      <c r="O2960">
        <v>25597</v>
      </c>
      <c r="P2960">
        <v>29624</v>
      </c>
      <c r="Q2960" t="s">
        <v>59</v>
      </c>
      <c r="R2960">
        <v>253</v>
      </c>
      <c r="S2960" s="2">
        <v>44289</v>
      </c>
      <c r="T2960" t="s">
        <v>42</v>
      </c>
      <c r="U2960">
        <v>30847</v>
      </c>
      <c r="V2960" t="s">
        <v>71</v>
      </c>
      <c r="W2960">
        <v>550</v>
      </c>
      <c r="X2960" t="s">
        <v>44</v>
      </c>
      <c r="Y2960" t="s">
        <v>61</v>
      </c>
      <c r="Z2960">
        <v>0</v>
      </c>
      <c r="AA2960">
        <v>812</v>
      </c>
      <c r="AB2960">
        <v>26806</v>
      </c>
      <c r="AC2960" t="s">
        <v>73</v>
      </c>
    </row>
    <row r="2961" spans="1:29" x14ac:dyDescent="0.3">
      <c r="A2961" s="1" t="s">
        <v>29</v>
      </c>
      <c r="B2961" t="s">
        <v>30</v>
      </c>
      <c r="C2961" t="s">
        <v>1047</v>
      </c>
      <c r="D2961" t="s">
        <v>178</v>
      </c>
      <c r="E2961">
        <v>6</v>
      </c>
      <c r="F2961" t="s">
        <v>120</v>
      </c>
      <c r="G2961" t="s">
        <v>1533</v>
      </c>
      <c r="H2961" t="s">
        <v>79</v>
      </c>
      <c r="I2961" t="s">
        <v>771</v>
      </c>
      <c r="J2961" t="s">
        <v>1674</v>
      </c>
      <c r="K2961" t="s">
        <v>7703</v>
      </c>
      <c r="L2961" t="s">
        <v>7704</v>
      </c>
      <c r="M2961" t="s">
        <v>825</v>
      </c>
      <c r="N2961" t="s">
        <v>40</v>
      </c>
      <c r="O2961">
        <v>29331</v>
      </c>
      <c r="P2961">
        <v>34135</v>
      </c>
      <c r="Q2961" t="s">
        <v>59</v>
      </c>
      <c r="R2961">
        <v>595</v>
      </c>
      <c r="S2961" s="2">
        <v>45226</v>
      </c>
      <c r="T2961" t="s">
        <v>42</v>
      </c>
      <c r="U2961">
        <v>40592</v>
      </c>
      <c r="V2961" t="s">
        <v>106</v>
      </c>
      <c r="W2961">
        <v>790</v>
      </c>
      <c r="X2961" t="s">
        <v>44</v>
      </c>
      <c r="Y2961" t="s">
        <v>61</v>
      </c>
      <c r="Z2961">
        <v>0</v>
      </c>
      <c r="AA2961">
        <v>241</v>
      </c>
      <c r="AB2961">
        <v>31567</v>
      </c>
      <c r="AC2961" t="s">
        <v>73</v>
      </c>
    </row>
    <row r="2962" spans="1:29" x14ac:dyDescent="0.3">
      <c r="A2962" s="1" t="s">
        <v>29</v>
      </c>
      <c r="B2962" t="s">
        <v>74</v>
      </c>
      <c r="C2962" t="s">
        <v>2832</v>
      </c>
      <c r="D2962" t="s">
        <v>98</v>
      </c>
      <c r="E2962">
        <v>7</v>
      </c>
      <c r="F2962" t="s">
        <v>64</v>
      </c>
      <c r="G2962" t="s">
        <v>388</v>
      </c>
      <c r="H2962" t="s">
        <v>79</v>
      </c>
      <c r="I2962" t="s">
        <v>417</v>
      </c>
      <c r="J2962" t="s">
        <v>259</v>
      </c>
      <c r="K2962" t="s">
        <v>7705</v>
      </c>
      <c r="L2962" t="s">
        <v>7706</v>
      </c>
      <c r="M2962" t="s">
        <v>969</v>
      </c>
      <c r="N2962" t="s">
        <v>94</v>
      </c>
      <c r="O2962">
        <v>6030</v>
      </c>
      <c r="P2962">
        <v>10724</v>
      </c>
      <c r="Q2962" t="s">
        <v>41</v>
      </c>
      <c r="R2962">
        <v>596</v>
      </c>
      <c r="S2962" s="2">
        <v>44798</v>
      </c>
      <c r="T2962" t="s">
        <v>42</v>
      </c>
      <c r="U2962">
        <v>0</v>
      </c>
      <c r="V2962" t="s">
        <v>85</v>
      </c>
      <c r="W2962">
        <v>544</v>
      </c>
      <c r="X2962" t="s">
        <v>44</v>
      </c>
      <c r="Y2962" t="s">
        <v>61</v>
      </c>
      <c r="Z2962">
        <v>0</v>
      </c>
      <c r="AA2962">
        <v>854</v>
      </c>
      <c r="AB2962">
        <v>10666</v>
      </c>
      <c r="AC2962" t="s">
        <v>73</v>
      </c>
    </row>
    <row r="2963" spans="1:29" x14ac:dyDescent="0.3">
      <c r="A2963" s="1" t="s">
        <v>29</v>
      </c>
      <c r="B2963" t="s">
        <v>62</v>
      </c>
      <c r="C2963" t="s">
        <v>1795</v>
      </c>
      <c r="D2963" t="s">
        <v>169</v>
      </c>
      <c r="E2963">
        <v>7</v>
      </c>
      <c r="F2963" t="s">
        <v>271</v>
      </c>
      <c r="G2963" t="s">
        <v>715</v>
      </c>
      <c r="H2963" t="s">
        <v>79</v>
      </c>
      <c r="I2963" t="s">
        <v>7707</v>
      </c>
      <c r="J2963" t="s">
        <v>1600</v>
      </c>
      <c r="K2963" t="s">
        <v>7708</v>
      </c>
      <c r="L2963" t="s">
        <v>7709</v>
      </c>
      <c r="M2963" t="s">
        <v>1976</v>
      </c>
      <c r="N2963" t="s">
        <v>84</v>
      </c>
      <c r="O2963">
        <v>23863</v>
      </c>
      <c r="P2963">
        <v>28246</v>
      </c>
      <c r="Q2963" t="s">
        <v>95</v>
      </c>
      <c r="R2963">
        <v>294</v>
      </c>
      <c r="S2963" s="2">
        <v>45350</v>
      </c>
      <c r="T2963" t="s">
        <v>42</v>
      </c>
      <c r="U2963">
        <v>0</v>
      </c>
      <c r="V2963" t="s">
        <v>106</v>
      </c>
      <c r="W2963">
        <v>633</v>
      </c>
      <c r="X2963" t="s">
        <v>44</v>
      </c>
      <c r="Y2963" t="s">
        <v>45</v>
      </c>
      <c r="Z2963">
        <v>0</v>
      </c>
      <c r="AA2963">
        <v>496</v>
      </c>
      <c r="AB2963">
        <v>24934</v>
      </c>
      <c r="AC2963" t="s">
        <v>46</v>
      </c>
    </row>
    <row r="2964" spans="1:29" x14ac:dyDescent="0.3">
      <c r="A2964" s="1" t="s">
        <v>29</v>
      </c>
      <c r="B2964" t="s">
        <v>393</v>
      </c>
      <c r="C2964" t="s">
        <v>394</v>
      </c>
      <c r="D2964" t="s">
        <v>155</v>
      </c>
      <c r="E2964">
        <v>5</v>
      </c>
      <c r="F2964" t="s">
        <v>221</v>
      </c>
      <c r="G2964" t="s">
        <v>1096</v>
      </c>
      <c r="H2964" t="s">
        <v>79</v>
      </c>
      <c r="I2964" t="s">
        <v>490</v>
      </c>
      <c r="J2964" t="s">
        <v>2330</v>
      </c>
      <c r="K2964" t="s">
        <v>7710</v>
      </c>
      <c r="L2964" t="s">
        <v>7711</v>
      </c>
      <c r="M2964" t="s">
        <v>603</v>
      </c>
      <c r="N2964" t="s">
        <v>58</v>
      </c>
      <c r="O2964">
        <v>25246</v>
      </c>
      <c r="P2964">
        <v>27956</v>
      </c>
      <c r="Q2964" t="s">
        <v>41</v>
      </c>
      <c r="R2964">
        <v>671</v>
      </c>
      <c r="S2964" s="2">
        <v>44439</v>
      </c>
      <c r="T2964" t="s">
        <v>42</v>
      </c>
      <c r="U2964">
        <v>0</v>
      </c>
      <c r="V2964" t="s">
        <v>71</v>
      </c>
      <c r="W2964">
        <v>766</v>
      </c>
      <c r="X2964" t="s">
        <v>44</v>
      </c>
      <c r="Y2964" t="s">
        <v>45</v>
      </c>
      <c r="Z2964">
        <v>1140</v>
      </c>
      <c r="AA2964">
        <v>809</v>
      </c>
      <c r="AB2964">
        <v>25754</v>
      </c>
      <c r="AC2964" t="s">
        <v>46</v>
      </c>
    </row>
    <row r="2965" spans="1:29" x14ac:dyDescent="0.3">
      <c r="A2965" s="1" t="s">
        <v>47</v>
      </c>
      <c r="B2965" t="s">
        <v>145</v>
      </c>
      <c r="C2965" t="s">
        <v>1527</v>
      </c>
      <c r="D2965" t="s">
        <v>387</v>
      </c>
      <c r="E2965">
        <v>7</v>
      </c>
      <c r="F2965" t="s">
        <v>186</v>
      </c>
      <c r="G2965" t="s">
        <v>1504</v>
      </c>
      <c r="H2965" t="s">
        <v>79</v>
      </c>
      <c r="I2965" t="s">
        <v>265</v>
      </c>
      <c r="J2965" t="s">
        <v>576</v>
      </c>
      <c r="K2965" t="s">
        <v>7712</v>
      </c>
      <c r="L2965" t="s">
        <v>7713</v>
      </c>
      <c r="M2965" t="s">
        <v>499</v>
      </c>
      <c r="N2965" t="s">
        <v>94</v>
      </c>
      <c r="O2965">
        <v>23953</v>
      </c>
      <c r="P2965">
        <v>26171</v>
      </c>
      <c r="Q2965" t="s">
        <v>95</v>
      </c>
      <c r="R2965">
        <v>769</v>
      </c>
      <c r="S2965" s="2">
        <v>45140</v>
      </c>
      <c r="T2965" t="s">
        <v>42</v>
      </c>
      <c r="U2965">
        <v>0</v>
      </c>
      <c r="V2965" t="s">
        <v>85</v>
      </c>
      <c r="W2965">
        <v>813</v>
      </c>
      <c r="X2965" t="s">
        <v>44</v>
      </c>
      <c r="Y2965" t="s">
        <v>72</v>
      </c>
      <c r="Z2965">
        <v>0</v>
      </c>
      <c r="AA2965">
        <v>985</v>
      </c>
      <c r="AB2965">
        <v>25441</v>
      </c>
      <c r="AC2965" t="s">
        <v>73</v>
      </c>
    </row>
    <row r="2966" spans="1:29" x14ac:dyDescent="0.3">
      <c r="A2966" s="1" t="s">
        <v>47</v>
      </c>
      <c r="B2966" t="s">
        <v>136</v>
      </c>
      <c r="C2966" t="s">
        <v>137</v>
      </c>
      <c r="D2966" t="s">
        <v>169</v>
      </c>
      <c r="E2966">
        <v>1</v>
      </c>
      <c r="F2966" t="s">
        <v>51</v>
      </c>
      <c r="G2966" t="s">
        <v>710</v>
      </c>
      <c r="H2966" t="s">
        <v>79</v>
      </c>
      <c r="I2966" t="s">
        <v>7714</v>
      </c>
      <c r="J2966" t="s">
        <v>90</v>
      </c>
      <c r="K2966" t="s">
        <v>7715</v>
      </c>
      <c r="L2966" t="s">
        <v>7716</v>
      </c>
      <c r="M2966" t="s">
        <v>2086</v>
      </c>
      <c r="N2966" t="s">
        <v>94</v>
      </c>
      <c r="O2966">
        <v>24354</v>
      </c>
      <c r="P2966">
        <v>26622</v>
      </c>
      <c r="Q2966" t="s">
        <v>95</v>
      </c>
      <c r="R2966">
        <v>170</v>
      </c>
      <c r="S2966" s="2">
        <v>45179</v>
      </c>
      <c r="T2966" s="2">
        <v>45207</v>
      </c>
      <c r="U2966">
        <v>0</v>
      </c>
      <c r="V2966" t="s">
        <v>85</v>
      </c>
      <c r="W2966">
        <v>527</v>
      </c>
      <c r="X2966" t="s">
        <v>60</v>
      </c>
      <c r="Y2966" t="s">
        <v>45</v>
      </c>
      <c r="Z2966">
        <v>0</v>
      </c>
      <c r="AA2966">
        <v>579</v>
      </c>
      <c r="AB2966">
        <v>25341</v>
      </c>
      <c r="AC2966" t="s">
        <v>107</v>
      </c>
    </row>
    <row r="2967" spans="1:29" x14ac:dyDescent="0.3">
      <c r="A2967" s="1" t="s">
        <v>29</v>
      </c>
      <c r="B2967" t="s">
        <v>363</v>
      </c>
      <c r="C2967" t="s">
        <v>2177</v>
      </c>
      <c r="D2967" t="s">
        <v>178</v>
      </c>
      <c r="E2967">
        <v>5</v>
      </c>
      <c r="F2967" t="s">
        <v>120</v>
      </c>
      <c r="G2967" t="s">
        <v>468</v>
      </c>
      <c r="H2967" t="s">
        <v>79</v>
      </c>
      <c r="I2967" t="s">
        <v>36</v>
      </c>
      <c r="J2967" t="s">
        <v>3633</v>
      </c>
      <c r="K2967" t="s">
        <v>7717</v>
      </c>
      <c r="L2967" t="s">
        <v>7718</v>
      </c>
      <c r="M2967" t="s">
        <v>421</v>
      </c>
      <c r="N2967" t="s">
        <v>94</v>
      </c>
      <c r="O2967">
        <v>9503</v>
      </c>
      <c r="P2967">
        <v>12823</v>
      </c>
      <c r="Q2967" t="s">
        <v>95</v>
      </c>
      <c r="R2967">
        <v>142</v>
      </c>
      <c r="S2967" s="2">
        <v>45316</v>
      </c>
      <c r="T2967" t="s">
        <v>42</v>
      </c>
      <c r="U2967">
        <v>0</v>
      </c>
      <c r="V2967" t="s">
        <v>43</v>
      </c>
      <c r="W2967">
        <v>839</v>
      </c>
      <c r="X2967" t="s">
        <v>44</v>
      </c>
      <c r="Y2967" t="s">
        <v>72</v>
      </c>
      <c r="Z2967">
        <v>0</v>
      </c>
      <c r="AA2967">
        <v>983</v>
      </c>
      <c r="AB2967">
        <v>12116</v>
      </c>
      <c r="AC2967" t="s">
        <v>46</v>
      </c>
    </row>
    <row r="2968" spans="1:29" x14ac:dyDescent="0.3">
      <c r="A2968" s="1" t="s">
        <v>29</v>
      </c>
      <c r="B2968" t="s">
        <v>74</v>
      </c>
      <c r="C2968" t="s">
        <v>573</v>
      </c>
      <c r="D2968" t="s">
        <v>138</v>
      </c>
      <c r="E2968">
        <v>4</v>
      </c>
      <c r="F2968" t="s">
        <v>99</v>
      </c>
      <c r="G2968" t="s">
        <v>1638</v>
      </c>
      <c r="H2968" t="s">
        <v>79</v>
      </c>
      <c r="I2968" t="s">
        <v>2666</v>
      </c>
      <c r="J2968" t="s">
        <v>524</v>
      </c>
      <c r="K2968" t="s">
        <v>7719</v>
      </c>
      <c r="L2968" t="s">
        <v>7720</v>
      </c>
      <c r="M2968" t="s">
        <v>1718</v>
      </c>
      <c r="N2968" t="s">
        <v>40</v>
      </c>
      <c r="O2968">
        <v>20145</v>
      </c>
      <c r="P2968">
        <v>23743</v>
      </c>
      <c r="Q2968" t="s">
        <v>95</v>
      </c>
      <c r="R2968">
        <v>284</v>
      </c>
      <c r="S2968" s="2">
        <v>44662</v>
      </c>
      <c r="T2968" t="s">
        <v>42</v>
      </c>
      <c r="U2968">
        <v>0</v>
      </c>
      <c r="V2968" t="s">
        <v>85</v>
      </c>
      <c r="W2968">
        <v>833</v>
      </c>
      <c r="X2968" t="s">
        <v>44</v>
      </c>
      <c r="Y2968" t="s">
        <v>45</v>
      </c>
      <c r="Z2968">
        <v>0</v>
      </c>
      <c r="AA2968">
        <v>663</v>
      </c>
      <c r="AB2968">
        <v>20866</v>
      </c>
      <c r="AC2968" t="s">
        <v>46</v>
      </c>
    </row>
    <row r="2969" spans="1:29" x14ac:dyDescent="0.3">
      <c r="A2969" s="1" t="s">
        <v>29</v>
      </c>
      <c r="B2969" t="s">
        <v>62</v>
      </c>
      <c r="C2969" t="s">
        <v>500</v>
      </c>
      <c r="D2969" t="s">
        <v>178</v>
      </c>
      <c r="E2969">
        <v>1</v>
      </c>
      <c r="F2969" t="s">
        <v>186</v>
      </c>
      <c r="G2969" t="s">
        <v>710</v>
      </c>
      <c r="H2969" t="s">
        <v>35</v>
      </c>
      <c r="I2969" t="s">
        <v>6378</v>
      </c>
      <c r="J2969" t="s">
        <v>2605</v>
      </c>
      <c r="K2969" t="s">
        <v>7721</v>
      </c>
      <c r="L2969" t="s">
        <v>7722</v>
      </c>
      <c r="M2969" t="s">
        <v>505</v>
      </c>
      <c r="N2969" t="s">
        <v>40</v>
      </c>
      <c r="O2969">
        <v>6910</v>
      </c>
      <c r="P2969">
        <v>9257</v>
      </c>
      <c r="Q2969" t="s">
        <v>59</v>
      </c>
      <c r="R2969">
        <v>580</v>
      </c>
      <c r="S2969" s="2">
        <v>44474</v>
      </c>
      <c r="T2969" t="s">
        <v>42</v>
      </c>
      <c r="U2969">
        <v>13312</v>
      </c>
      <c r="V2969" t="s">
        <v>71</v>
      </c>
      <c r="W2969">
        <v>622</v>
      </c>
      <c r="X2969" t="s">
        <v>44</v>
      </c>
      <c r="Y2969" t="s">
        <v>61</v>
      </c>
      <c r="Z2969">
        <v>0</v>
      </c>
      <c r="AA2969">
        <v>481</v>
      </c>
      <c r="AB2969">
        <v>7698</v>
      </c>
      <c r="AC2969" t="s">
        <v>46</v>
      </c>
    </row>
    <row r="2970" spans="1:29" x14ac:dyDescent="0.3">
      <c r="A2970" s="1" t="s">
        <v>29</v>
      </c>
      <c r="B2970" t="s">
        <v>393</v>
      </c>
      <c r="C2970" t="s">
        <v>1253</v>
      </c>
      <c r="D2970" t="s">
        <v>352</v>
      </c>
      <c r="E2970">
        <v>1</v>
      </c>
      <c r="F2970" t="s">
        <v>77</v>
      </c>
      <c r="G2970" t="s">
        <v>440</v>
      </c>
      <c r="H2970" t="s">
        <v>35</v>
      </c>
      <c r="I2970" t="s">
        <v>1608</v>
      </c>
      <c r="J2970" t="s">
        <v>807</v>
      </c>
      <c r="K2970" t="s">
        <v>7723</v>
      </c>
      <c r="L2970" t="s">
        <v>7724</v>
      </c>
      <c r="M2970" t="s">
        <v>948</v>
      </c>
      <c r="N2970" t="s">
        <v>40</v>
      </c>
      <c r="O2970">
        <v>29841</v>
      </c>
      <c r="P2970">
        <v>32790</v>
      </c>
      <c r="Q2970" t="s">
        <v>95</v>
      </c>
      <c r="R2970">
        <v>401</v>
      </c>
      <c r="S2970" s="2">
        <v>45132</v>
      </c>
      <c r="T2970" t="s">
        <v>42</v>
      </c>
      <c r="U2970">
        <v>0</v>
      </c>
      <c r="V2970" t="s">
        <v>43</v>
      </c>
      <c r="W2970">
        <v>741</v>
      </c>
      <c r="X2970" t="s">
        <v>44</v>
      </c>
      <c r="Y2970" t="s">
        <v>45</v>
      </c>
      <c r="Z2970">
        <v>0</v>
      </c>
      <c r="AA2970">
        <v>771</v>
      </c>
      <c r="AB2970">
        <v>31343</v>
      </c>
      <c r="AC2970" t="s">
        <v>73</v>
      </c>
    </row>
    <row r="2971" spans="1:29" x14ac:dyDescent="0.3">
      <c r="A2971" s="1" t="s">
        <v>47</v>
      </c>
      <c r="B2971" t="s">
        <v>108</v>
      </c>
      <c r="C2971" t="s">
        <v>709</v>
      </c>
      <c r="D2971" t="s">
        <v>352</v>
      </c>
      <c r="E2971">
        <v>9</v>
      </c>
      <c r="F2971" t="s">
        <v>120</v>
      </c>
      <c r="G2971" t="s">
        <v>820</v>
      </c>
      <c r="H2971" t="s">
        <v>79</v>
      </c>
      <c r="I2971" t="s">
        <v>3473</v>
      </c>
      <c r="J2971" t="s">
        <v>3086</v>
      </c>
      <c r="K2971" t="s">
        <v>7725</v>
      </c>
      <c r="L2971" t="s">
        <v>7726</v>
      </c>
      <c r="M2971" t="s">
        <v>1278</v>
      </c>
      <c r="N2971" t="s">
        <v>84</v>
      </c>
      <c r="O2971">
        <v>5535</v>
      </c>
      <c r="P2971">
        <v>8571</v>
      </c>
      <c r="Q2971" t="s">
        <v>41</v>
      </c>
      <c r="R2971">
        <v>732</v>
      </c>
      <c r="S2971" s="2">
        <v>45193</v>
      </c>
      <c r="T2971" t="s">
        <v>42</v>
      </c>
      <c r="U2971">
        <v>0</v>
      </c>
      <c r="V2971" t="s">
        <v>71</v>
      </c>
      <c r="W2971">
        <v>571</v>
      </c>
      <c r="X2971" t="s">
        <v>44</v>
      </c>
      <c r="Y2971" t="s">
        <v>72</v>
      </c>
      <c r="Z2971">
        <v>0</v>
      </c>
      <c r="AA2971">
        <v>219</v>
      </c>
      <c r="AB2971">
        <v>5626</v>
      </c>
      <c r="AC2971" t="s">
        <v>46</v>
      </c>
    </row>
    <row r="2972" spans="1:29" x14ac:dyDescent="0.3">
      <c r="A2972" s="1" t="s">
        <v>29</v>
      </c>
      <c r="B2972" t="s">
        <v>86</v>
      </c>
      <c r="C2972" t="s">
        <v>1109</v>
      </c>
      <c r="D2972" t="s">
        <v>50</v>
      </c>
      <c r="E2972">
        <v>1</v>
      </c>
      <c r="F2972" t="s">
        <v>77</v>
      </c>
      <c r="G2972" t="s">
        <v>365</v>
      </c>
      <c r="H2972" t="s">
        <v>79</v>
      </c>
      <c r="I2972" t="s">
        <v>2693</v>
      </c>
      <c r="J2972" t="s">
        <v>80</v>
      </c>
      <c r="K2972" t="s">
        <v>7727</v>
      </c>
      <c r="L2972" t="s">
        <v>7728</v>
      </c>
      <c r="M2972" t="s">
        <v>2131</v>
      </c>
      <c r="N2972" t="s">
        <v>94</v>
      </c>
      <c r="O2972">
        <v>21299</v>
      </c>
      <c r="P2972">
        <v>24629</v>
      </c>
      <c r="Q2972" t="s">
        <v>59</v>
      </c>
      <c r="R2972">
        <v>610</v>
      </c>
      <c r="S2972" s="2">
        <v>44298</v>
      </c>
      <c r="T2972" t="s">
        <v>42</v>
      </c>
      <c r="U2972">
        <v>15144</v>
      </c>
      <c r="V2972" t="s">
        <v>106</v>
      </c>
      <c r="W2972">
        <v>775</v>
      </c>
      <c r="X2972" t="s">
        <v>44</v>
      </c>
      <c r="Y2972" t="s">
        <v>45</v>
      </c>
      <c r="Z2972">
        <v>0</v>
      </c>
      <c r="AA2972">
        <v>428</v>
      </c>
      <c r="AB2972">
        <v>22656</v>
      </c>
      <c r="AC2972" t="s">
        <v>46</v>
      </c>
    </row>
    <row r="2973" spans="1:29" x14ac:dyDescent="0.3">
      <c r="A2973" s="1" t="s">
        <v>47</v>
      </c>
      <c r="B2973" t="s">
        <v>176</v>
      </c>
      <c r="C2973" t="s">
        <v>3235</v>
      </c>
      <c r="D2973" t="s">
        <v>169</v>
      </c>
      <c r="E2973">
        <v>4</v>
      </c>
      <c r="F2973" t="s">
        <v>271</v>
      </c>
      <c r="G2973" t="s">
        <v>1110</v>
      </c>
      <c r="H2973" t="s">
        <v>79</v>
      </c>
      <c r="I2973" t="s">
        <v>210</v>
      </c>
      <c r="J2973" t="s">
        <v>1898</v>
      </c>
      <c r="K2973" t="s">
        <v>7729</v>
      </c>
      <c r="L2973" t="s">
        <v>7730</v>
      </c>
      <c r="M2973" t="s">
        <v>902</v>
      </c>
      <c r="N2973" t="s">
        <v>84</v>
      </c>
      <c r="O2973">
        <v>21474</v>
      </c>
      <c r="P2973">
        <v>24896</v>
      </c>
      <c r="Q2973" t="s">
        <v>41</v>
      </c>
      <c r="R2973">
        <v>736</v>
      </c>
      <c r="S2973" s="2">
        <v>44808</v>
      </c>
      <c r="T2973" t="s">
        <v>42</v>
      </c>
      <c r="U2973">
        <v>0</v>
      </c>
      <c r="V2973" t="s">
        <v>106</v>
      </c>
      <c r="W2973">
        <v>460</v>
      </c>
      <c r="X2973" t="s">
        <v>44</v>
      </c>
      <c r="Y2973" t="s">
        <v>72</v>
      </c>
      <c r="Z2973">
        <v>0</v>
      </c>
      <c r="AA2973">
        <v>708</v>
      </c>
      <c r="AB2973">
        <v>24740</v>
      </c>
      <c r="AC2973" t="s">
        <v>73</v>
      </c>
    </row>
    <row r="2974" spans="1:29" x14ac:dyDescent="0.3">
      <c r="A2974" s="1" t="s">
        <v>29</v>
      </c>
      <c r="B2974" t="s">
        <v>327</v>
      </c>
      <c r="C2974" t="s">
        <v>764</v>
      </c>
      <c r="D2974" t="s">
        <v>387</v>
      </c>
      <c r="E2974">
        <v>8</v>
      </c>
      <c r="F2974" t="s">
        <v>120</v>
      </c>
      <c r="G2974" t="s">
        <v>489</v>
      </c>
      <c r="H2974" t="s">
        <v>35</v>
      </c>
      <c r="I2974" t="s">
        <v>195</v>
      </c>
      <c r="J2974" t="s">
        <v>7731</v>
      </c>
      <c r="K2974" t="s">
        <v>7732</v>
      </c>
      <c r="L2974" t="s">
        <v>7733</v>
      </c>
      <c r="M2974" t="s">
        <v>333</v>
      </c>
      <c r="N2974" t="s">
        <v>84</v>
      </c>
      <c r="O2974">
        <v>9468</v>
      </c>
      <c r="P2974">
        <v>13325</v>
      </c>
      <c r="Q2974" t="s">
        <v>95</v>
      </c>
      <c r="R2974">
        <v>560</v>
      </c>
      <c r="S2974" s="2">
        <v>44513</v>
      </c>
      <c r="T2974" s="2">
        <v>44530</v>
      </c>
      <c r="U2974">
        <v>0</v>
      </c>
      <c r="V2974" t="s">
        <v>43</v>
      </c>
      <c r="W2974">
        <v>562</v>
      </c>
      <c r="X2974" t="s">
        <v>60</v>
      </c>
      <c r="Y2974" t="s">
        <v>45</v>
      </c>
      <c r="Z2974">
        <v>0</v>
      </c>
      <c r="AA2974">
        <v>682</v>
      </c>
      <c r="AB2974">
        <v>10704</v>
      </c>
      <c r="AC2974" t="s">
        <v>73</v>
      </c>
    </row>
    <row r="2975" spans="1:29" x14ac:dyDescent="0.3">
      <c r="A2975" s="1" t="s">
        <v>47</v>
      </c>
      <c r="B2975" t="s">
        <v>153</v>
      </c>
      <c r="C2975" t="s">
        <v>2901</v>
      </c>
      <c r="D2975" t="s">
        <v>387</v>
      </c>
      <c r="E2975">
        <v>4</v>
      </c>
      <c r="F2975" t="s">
        <v>33</v>
      </c>
      <c r="G2975" t="s">
        <v>209</v>
      </c>
      <c r="H2975" t="s">
        <v>79</v>
      </c>
      <c r="I2975" t="s">
        <v>1322</v>
      </c>
      <c r="J2975" t="s">
        <v>1210</v>
      </c>
      <c r="K2975" t="s">
        <v>7734</v>
      </c>
      <c r="L2975" t="s">
        <v>7735</v>
      </c>
      <c r="M2975" t="s">
        <v>1202</v>
      </c>
      <c r="N2975" t="s">
        <v>84</v>
      </c>
      <c r="O2975">
        <v>12089</v>
      </c>
      <c r="P2975">
        <v>16512</v>
      </c>
      <c r="Q2975" t="s">
        <v>41</v>
      </c>
      <c r="R2975">
        <v>999</v>
      </c>
      <c r="S2975" s="2">
        <v>44858</v>
      </c>
      <c r="T2975" t="s">
        <v>42</v>
      </c>
      <c r="U2975">
        <v>0</v>
      </c>
      <c r="V2975" t="s">
        <v>71</v>
      </c>
      <c r="W2975">
        <v>481</v>
      </c>
      <c r="X2975" t="s">
        <v>44</v>
      </c>
      <c r="Y2975" t="s">
        <v>45</v>
      </c>
      <c r="Z2975">
        <v>0</v>
      </c>
      <c r="AA2975">
        <v>645</v>
      </c>
      <c r="AB2975">
        <v>16350</v>
      </c>
      <c r="AC2975" t="s">
        <v>73</v>
      </c>
    </row>
    <row r="2976" spans="1:29" x14ac:dyDescent="0.3">
      <c r="A2976" s="1" t="s">
        <v>47</v>
      </c>
      <c r="B2976" t="s">
        <v>176</v>
      </c>
      <c r="C2976" t="s">
        <v>4337</v>
      </c>
      <c r="D2976" t="s">
        <v>201</v>
      </c>
      <c r="E2976">
        <v>7</v>
      </c>
      <c r="F2976" t="s">
        <v>221</v>
      </c>
      <c r="G2976" t="s">
        <v>667</v>
      </c>
      <c r="H2976" t="s">
        <v>35</v>
      </c>
      <c r="I2976" t="s">
        <v>513</v>
      </c>
      <c r="J2976" t="s">
        <v>907</v>
      </c>
      <c r="K2976" t="s">
        <v>7736</v>
      </c>
      <c r="L2976" t="s">
        <v>7737</v>
      </c>
      <c r="M2976" t="s">
        <v>887</v>
      </c>
      <c r="N2976" t="s">
        <v>58</v>
      </c>
      <c r="O2976">
        <v>7031</v>
      </c>
      <c r="P2976">
        <v>10249</v>
      </c>
      <c r="Q2976" t="s">
        <v>41</v>
      </c>
      <c r="R2976">
        <v>372</v>
      </c>
      <c r="S2976" s="2">
        <v>45055</v>
      </c>
      <c r="T2976" t="s">
        <v>42</v>
      </c>
      <c r="U2976">
        <v>0</v>
      </c>
      <c r="V2976" t="s">
        <v>71</v>
      </c>
      <c r="W2976">
        <v>822</v>
      </c>
      <c r="X2976" t="s">
        <v>44</v>
      </c>
      <c r="Y2976" t="s">
        <v>61</v>
      </c>
      <c r="Z2976">
        <v>1086</v>
      </c>
      <c r="AA2976">
        <v>810</v>
      </c>
      <c r="AB2976">
        <v>10214</v>
      </c>
      <c r="AC2976" t="s">
        <v>107</v>
      </c>
    </row>
    <row r="2977" spans="1:29" x14ac:dyDescent="0.3">
      <c r="A2977" s="1" t="s">
        <v>47</v>
      </c>
      <c r="B2977" t="s">
        <v>136</v>
      </c>
      <c r="C2977" t="s">
        <v>1124</v>
      </c>
      <c r="D2977" t="s">
        <v>178</v>
      </c>
      <c r="E2977">
        <v>5</v>
      </c>
      <c r="F2977" t="s">
        <v>271</v>
      </c>
      <c r="G2977" t="s">
        <v>1060</v>
      </c>
      <c r="H2977" t="s">
        <v>79</v>
      </c>
      <c r="I2977" t="s">
        <v>990</v>
      </c>
      <c r="J2977" t="s">
        <v>1652</v>
      </c>
      <c r="K2977" t="s">
        <v>7738</v>
      </c>
      <c r="L2977" t="s">
        <v>7739</v>
      </c>
      <c r="M2977" t="s">
        <v>312</v>
      </c>
      <c r="N2977" t="s">
        <v>94</v>
      </c>
      <c r="O2977">
        <v>28728</v>
      </c>
      <c r="P2977">
        <v>33139</v>
      </c>
      <c r="Q2977" t="s">
        <v>41</v>
      </c>
      <c r="R2977">
        <v>743</v>
      </c>
      <c r="S2977" s="2">
        <v>45106</v>
      </c>
      <c r="T2977" s="2">
        <v>45124</v>
      </c>
      <c r="U2977">
        <v>0</v>
      </c>
      <c r="V2977" t="s">
        <v>71</v>
      </c>
      <c r="W2977">
        <v>598</v>
      </c>
      <c r="X2977" t="s">
        <v>60</v>
      </c>
      <c r="Y2977" t="s">
        <v>72</v>
      </c>
      <c r="Z2977">
        <v>0</v>
      </c>
      <c r="AA2977">
        <v>233</v>
      </c>
      <c r="AB2977">
        <v>33001</v>
      </c>
      <c r="AC2977" t="s">
        <v>46</v>
      </c>
    </row>
    <row r="2978" spans="1:29" x14ac:dyDescent="0.3">
      <c r="A2978" s="1" t="s">
        <v>29</v>
      </c>
      <c r="B2978" t="s">
        <v>363</v>
      </c>
      <c r="C2978" t="s">
        <v>1598</v>
      </c>
      <c r="D2978" t="s">
        <v>236</v>
      </c>
      <c r="E2978">
        <v>3</v>
      </c>
      <c r="F2978" t="s">
        <v>99</v>
      </c>
      <c r="G2978" t="s">
        <v>710</v>
      </c>
      <c r="H2978" t="s">
        <v>79</v>
      </c>
      <c r="I2978" t="s">
        <v>417</v>
      </c>
      <c r="J2978" t="s">
        <v>3212</v>
      </c>
      <c r="K2978" t="s">
        <v>7740</v>
      </c>
      <c r="L2978" t="s">
        <v>7741</v>
      </c>
      <c r="M2978" t="s">
        <v>421</v>
      </c>
      <c r="N2978" t="s">
        <v>94</v>
      </c>
      <c r="O2978">
        <v>21762</v>
      </c>
      <c r="P2978">
        <v>25319</v>
      </c>
      <c r="Q2978" t="s">
        <v>59</v>
      </c>
      <c r="R2978">
        <v>116</v>
      </c>
      <c r="S2978" s="2">
        <v>44350</v>
      </c>
      <c r="T2978" t="s">
        <v>42</v>
      </c>
      <c r="U2978">
        <v>9943</v>
      </c>
      <c r="V2978" t="s">
        <v>85</v>
      </c>
      <c r="W2978">
        <v>591</v>
      </c>
      <c r="X2978" t="s">
        <v>44</v>
      </c>
      <c r="Y2978" t="s">
        <v>61</v>
      </c>
      <c r="Z2978">
        <v>0</v>
      </c>
      <c r="AA2978">
        <v>767</v>
      </c>
      <c r="AB2978">
        <v>22196</v>
      </c>
      <c r="AC2978" t="s">
        <v>46</v>
      </c>
    </row>
    <row r="2979" spans="1:29" x14ac:dyDescent="0.3">
      <c r="A2979" s="1" t="s">
        <v>47</v>
      </c>
      <c r="B2979" t="s">
        <v>117</v>
      </c>
      <c r="C2979" t="s">
        <v>243</v>
      </c>
      <c r="D2979" t="s">
        <v>178</v>
      </c>
      <c r="E2979">
        <v>9</v>
      </c>
      <c r="F2979" t="s">
        <v>33</v>
      </c>
      <c r="G2979" t="s">
        <v>170</v>
      </c>
      <c r="H2979" t="s">
        <v>35</v>
      </c>
      <c r="I2979" t="s">
        <v>496</v>
      </c>
      <c r="J2979" t="s">
        <v>211</v>
      </c>
      <c r="K2979">
        <f>1-869-233-4019</f>
        <v>-5120</v>
      </c>
      <c r="L2979" t="s">
        <v>7742</v>
      </c>
      <c r="M2979" t="s">
        <v>925</v>
      </c>
      <c r="N2979" t="s">
        <v>94</v>
      </c>
      <c r="O2979">
        <v>24186</v>
      </c>
      <c r="P2979">
        <v>26254</v>
      </c>
      <c r="Q2979" t="s">
        <v>95</v>
      </c>
      <c r="R2979">
        <v>965</v>
      </c>
      <c r="S2979" s="2">
        <v>45206</v>
      </c>
      <c r="T2979" s="2">
        <v>45210</v>
      </c>
      <c r="U2979">
        <v>0</v>
      </c>
      <c r="V2979" t="s">
        <v>71</v>
      </c>
      <c r="W2979">
        <v>768</v>
      </c>
      <c r="X2979" t="s">
        <v>60</v>
      </c>
      <c r="Y2979" t="s">
        <v>72</v>
      </c>
      <c r="Z2979">
        <v>0</v>
      </c>
      <c r="AA2979">
        <v>204</v>
      </c>
      <c r="AB2979">
        <v>26117</v>
      </c>
      <c r="AC2979" t="s">
        <v>46</v>
      </c>
    </row>
    <row r="2980" spans="1:29" x14ac:dyDescent="0.3">
      <c r="A2980" s="1" t="s">
        <v>29</v>
      </c>
      <c r="B2980" t="s">
        <v>541</v>
      </c>
      <c r="C2980" t="s">
        <v>2224</v>
      </c>
      <c r="D2980" t="s">
        <v>119</v>
      </c>
      <c r="E2980">
        <v>1</v>
      </c>
      <c r="F2980" t="s">
        <v>99</v>
      </c>
      <c r="G2980" t="s">
        <v>631</v>
      </c>
      <c r="H2980" t="s">
        <v>79</v>
      </c>
      <c r="I2980" t="s">
        <v>4533</v>
      </c>
      <c r="J2980" t="s">
        <v>1462</v>
      </c>
      <c r="K2980" t="s">
        <v>7743</v>
      </c>
      <c r="L2980" t="s">
        <v>7744</v>
      </c>
      <c r="M2980" t="s">
        <v>1117</v>
      </c>
      <c r="N2980" t="s">
        <v>84</v>
      </c>
      <c r="O2980">
        <v>14738</v>
      </c>
      <c r="P2980">
        <v>17352</v>
      </c>
      <c r="Q2980" t="s">
        <v>59</v>
      </c>
      <c r="R2980">
        <v>319</v>
      </c>
      <c r="S2980" s="2">
        <v>45104</v>
      </c>
      <c r="T2980" t="s">
        <v>42</v>
      </c>
      <c r="U2980">
        <v>23262</v>
      </c>
      <c r="V2980" t="s">
        <v>71</v>
      </c>
      <c r="W2980">
        <v>522</v>
      </c>
      <c r="X2980" t="s">
        <v>44</v>
      </c>
      <c r="Y2980" t="s">
        <v>45</v>
      </c>
      <c r="Z2980">
        <v>0</v>
      </c>
      <c r="AA2980">
        <v>300</v>
      </c>
      <c r="AB2980">
        <v>16316</v>
      </c>
      <c r="AC2980" t="s">
        <v>46</v>
      </c>
    </row>
    <row r="2981" spans="1:29" x14ac:dyDescent="0.3">
      <c r="A2981" s="1" t="s">
        <v>29</v>
      </c>
      <c r="B2981" t="s">
        <v>62</v>
      </c>
      <c r="C2981" t="s">
        <v>666</v>
      </c>
      <c r="D2981" t="s">
        <v>178</v>
      </c>
      <c r="E2981">
        <v>8</v>
      </c>
      <c r="F2981" t="s">
        <v>221</v>
      </c>
      <c r="G2981" t="s">
        <v>222</v>
      </c>
      <c r="H2981" t="s">
        <v>35</v>
      </c>
      <c r="I2981" t="s">
        <v>210</v>
      </c>
      <c r="J2981" t="s">
        <v>2522</v>
      </c>
      <c r="K2981" t="s">
        <v>7745</v>
      </c>
      <c r="L2981" t="s">
        <v>7746</v>
      </c>
      <c r="M2981" t="s">
        <v>362</v>
      </c>
      <c r="N2981" t="s">
        <v>94</v>
      </c>
      <c r="O2981">
        <v>8628</v>
      </c>
      <c r="P2981">
        <v>11178</v>
      </c>
      <c r="Q2981" t="s">
        <v>41</v>
      </c>
      <c r="R2981">
        <v>837</v>
      </c>
      <c r="S2981" s="2">
        <v>44770</v>
      </c>
      <c r="T2981" s="2">
        <v>44800</v>
      </c>
      <c r="U2981">
        <v>0</v>
      </c>
      <c r="V2981" t="s">
        <v>43</v>
      </c>
      <c r="W2981">
        <v>619</v>
      </c>
      <c r="X2981" t="s">
        <v>60</v>
      </c>
      <c r="Y2981" t="s">
        <v>45</v>
      </c>
      <c r="Z2981">
        <v>0</v>
      </c>
      <c r="AA2981">
        <v>294</v>
      </c>
      <c r="AB2981">
        <v>11021</v>
      </c>
      <c r="AC2981" t="s">
        <v>73</v>
      </c>
    </row>
    <row r="2982" spans="1:29" x14ac:dyDescent="0.3">
      <c r="A2982" s="1" t="s">
        <v>47</v>
      </c>
      <c r="B2982" t="s">
        <v>136</v>
      </c>
      <c r="C2982" t="s">
        <v>1426</v>
      </c>
      <c r="D2982" t="s">
        <v>178</v>
      </c>
      <c r="E2982">
        <v>6</v>
      </c>
      <c r="F2982" t="s">
        <v>33</v>
      </c>
      <c r="G2982" t="s">
        <v>728</v>
      </c>
      <c r="H2982" t="s">
        <v>35</v>
      </c>
      <c r="I2982" t="s">
        <v>838</v>
      </c>
      <c r="J2982" t="s">
        <v>7211</v>
      </c>
      <c r="K2982" t="s">
        <v>7747</v>
      </c>
      <c r="L2982" t="s">
        <v>7748</v>
      </c>
      <c r="M2982" t="s">
        <v>1847</v>
      </c>
      <c r="N2982" t="s">
        <v>94</v>
      </c>
      <c r="O2982">
        <v>21022</v>
      </c>
      <c r="P2982">
        <v>23434</v>
      </c>
      <c r="Q2982" t="s">
        <v>41</v>
      </c>
      <c r="R2982">
        <v>339</v>
      </c>
      <c r="S2982" s="2">
        <v>45111</v>
      </c>
      <c r="T2982" s="2">
        <v>45125</v>
      </c>
      <c r="U2982">
        <v>0</v>
      </c>
      <c r="V2982" t="s">
        <v>43</v>
      </c>
      <c r="W2982">
        <v>485</v>
      </c>
      <c r="X2982" t="s">
        <v>60</v>
      </c>
      <c r="Y2982" t="s">
        <v>61</v>
      </c>
      <c r="Z2982">
        <v>0</v>
      </c>
      <c r="AA2982">
        <v>627</v>
      </c>
      <c r="AB2982">
        <v>21162</v>
      </c>
      <c r="AC2982" t="s">
        <v>107</v>
      </c>
    </row>
    <row r="2983" spans="1:29" x14ac:dyDescent="0.3">
      <c r="A2983" s="1" t="s">
        <v>47</v>
      </c>
      <c r="B2983" t="s">
        <v>108</v>
      </c>
      <c r="C2983" t="s">
        <v>709</v>
      </c>
      <c r="D2983" t="s">
        <v>138</v>
      </c>
      <c r="E2983">
        <v>10</v>
      </c>
      <c r="F2983" t="s">
        <v>129</v>
      </c>
      <c r="G2983" t="s">
        <v>1528</v>
      </c>
      <c r="H2983" t="s">
        <v>79</v>
      </c>
      <c r="I2983" t="s">
        <v>530</v>
      </c>
      <c r="J2983" t="s">
        <v>140</v>
      </c>
      <c r="K2983">
        <v>1726476155</v>
      </c>
      <c r="L2983" t="s">
        <v>7749</v>
      </c>
      <c r="M2983" t="s">
        <v>1252</v>
      </c>
      <c r="N2983" t="s">
        <v>58</v>
      </c>
      <c r="O2983">
        <v>18174</v>
      </c>
      <c r="P2983">
        <v>21384</v>
      </c>
      <c r="Q2983" t="s">
        <v>59</v>
      </c>
      <c r="R2983">
        <v>265</v>
      </c>
      <c r="S2983" s="2">
        <v>45354</v>
      </c>
      <c r="T2983" s="2">
        <v>45375</v>
      </c>
      <c r="U2983">
        <v>15725</v>
      </c>
      <c r="V2983" t="s">
        <v>71</v>
      </c>
      <c r="W2983">
        <v>763</v>
      </c>
      <c r="X2983" t="s">
        <v>60</v>
      </c>
      <c r="Y2983" t="s">
        <v>61</v>
      </c>
      <c r="Z2983">
        <v>2785</v>
      </c>
      <c r="AA2983">
        <v>37</v>
      </c>
      <c r="AB2983">
        <v>19401</v>
      </c>
      <c r="AC2983" t="s">
        <v>46</v>
      </c>
    </row>
    <row r="2984" spans="1:29" x14ac:dyDescent="0.3">
      <c r="A2984" s="1" t="s">
        <v>47</v>
      </c>
      <c r="B2984" t="s">
        <v>176</v>
      </c>
      <c r="C2984" t="s">
        <v>3614</v>
      </c>
      <c r="D2984" t="s">
        <v>387</v>
      </c>
      <c r="E2984">
        <v>6</v>
      </c>
      <c r="F2984" t="s">
        <v>64</v>
      </c>
      <c r="G2984" t="s">
        <v>65</v>
      </c>
      <c r="H2984" t="s">
        <v>79</v>
      </c>
      <c r="I2984" t="s">
        <v>536</v>
      </c>
      <c r="J2984" t="s">
        <v>123</v>
      </c>
      <c r="K2984" t="s">
        <v>7750</v>
      </c>
      <c r="L2984" t="s">
        <v>7751</v>
      </c>
      <c r="M2984" t="s">
        <v>1665</v>
      </c>
      <c r="N2984" t="s">
        <v>40</v>
      </c>
      <c r="O2984">
        <v>16038</v>
      </c>
      <c r="P2984">
        <v>18858</v>
      </c>
      <c r="Q2984" t="s">
        <v>95</v>
      </c>
      <c r="R2984">
        <v>516</v>
      </c>
      <c r="S2984" s="2">
        <v>44934</v>
      </c>
      <c r="T2984" s="2">
        <v>44936</v>
      </c>
      <c r="U2984">
        <v>0</v>
      </c>
      <c r="V2984" t="s">
        <v>71</v>
      </c>
      <c r="W2984">
        <v>555</v>
      </c>
      <c r="X2984" t="s">
        <v>60</v>
      </c>
      <c r="Y2984" t="s">
        <v>72</v>
      </c>
      <c r="Z2984">
        <v>0</v>
      </c>
      <c r="AA2984">
        <v>148</v>
      </c>
      <c r="AB2984">
        <v>17779</v>
      </c>
      <c r="AC2984" t="s">
        <v>73</v>
      </c>
    </row>
    <row r="2985" spans="1:29" x14ac:dyDescent="0.3">
      <c r="A2985" s="1" t="s">
        <v>29</v>
      </c>
      <c r="B2985" t="s">
        <v>74</v>
      </c>
      <c r="C2985" t="s">
        <v>168</v>
      </c>
      <c r="D2985" t="s">
        <v>201</v>
      </c>
      <c r="E2985">
        <v>2</v>
      </c>
      <c r="F2985" t="s">
        <v>99</v>
      </c>
      <c r="G2985" t="s">
        <v>1138</v>
      </c>
      <c r="H2985" t="s">
        <v>35</v>
      </c>
      <c r="I2985" t="s">
        <v>216</v>
      </c>
      <c r="J2985" t="s">
        <v>530</v>
      </c>
      <c r="K2985" t="s">
        <v>7752</v>
      </c>
      <c r="L2985" t="s">
        <v>7753</v>
      </c>
      <c r="M2985" t="s">
        <v>1718</v>
      </c>
      <c r="N2985" t="s">
        <v>84</v>
      </c>
      <c r="O2985">
        <v>27454</v>
      </c>
      <c r="P2985">
        <v>29847</v>
      </c>
      <c r="Q2985" t="s">
        <v>95</v>
      </c>
      <c r="R2985">
        <v>509</v>
      </c>
      <c r="S2985" s="2">
        <v>44436</v>
      </c>
      <c r="T2985" s="2">
        <v>44455</v>
      </c>
      <c r="U2985">
        <v>0</v>
      </c>
      <c r="V2985" t="s">
        <v>43</v>
      </c>
      <c r="W2985">
        <v>483</v>
      </c>
      <c r="X2985" t="s">
        <v>60</v>
      </c>
      <c r="Y2985" t="s">
        <v>72</v>
      </c>
      <c r="Z2985">
        <v>0</v>
      </c>
      <c r="AA2985">
        <v>391</v>
      </c>
      <c r="AB2985">
        <v>29127</v>
      </c>
      <c r="AC2985" t="s">
        <v>73</v>
      </c>
    </row>
    <row r="2986" spans="1:29" x14ac:dyDescent="0.3">
      <c r="A2986" s="1" t="s">
        <v>47</v>
      </c>
      <c r="B2986" t="s">
        <v>592</v>
      </c>
      <c r="C2986" t="s">
        <v>1147</v>
      </c>
      <c r="D2986" t="s">
        <v>98</v>
      </c>
      <c r="E2986">
        <v>7</v>
      </c>
      <c r="F2986" t="s">
        <v>129</v>
      </c>
      <c r="G2986" t="s">
        <v>574</v>
      </c>
      <c r="H2986" t="s">
        <v>35</v>
      </c>
      <c r="I2986" t="s">
        <v>313</v>
      </c>
      <c r="J2986" t="s">
        <v>822</v>
      </c>
      <c r="K2986" t="s">
        <v>7754</v>
      </c>
      <c r="L2986" t="s">
        <v>7755</v>
      </c>
      <c r="M2986" t="s">
        <v>2648</v>
      </c>
      <c r="N2986" t="s">
        <v>94</v>
      </c>
      <c r="O2986">
        <v>18289</v>
      </c>
      <c r="P2986">
        <v>22746</v>
      </c>
      <c r="Q2986" t="s">
        <v>41</v>
      </c>
      <c r="R2986">
        <v>255</v>
      </c>
      <c r="S2986" s="2">
        <v>45319</v>
      </c>
      <c r="T2986" s="2">
        <v>45323</v>
      </c>
      <c r="U2986">
        <v>0</v>
      </c>
      <c r="V2986" t="s">
        <v>85</v>
      </c>
      <c r="W2986">
        <v>655</v>
      </c>
      <c r="X2986" t="s">
        <v>60</v>
      </c>
      <c r="Y2986" t="s">
        <v>61</v>
      </c>
      <c r="Z2986">
        <v>0</v>
      </c>
      <c r="AA2986">
        <v>640</v>
      </c>
      <c r="AB2986">
        <v>18385</v>
      </c>
      <c r="AC2986" t="s">
        <v>46</v>
      </c>
    </row>
    <row r="2987" spans="1:29" x14ac:dyDescent="0.3">
      <c r="A2987" s="1" t="s">
        <v>29</v>
      </c>
      <c r="B2987" t="s">
        <v>541</v>
      </c>
      <c r="C2987" t="s">
        <v>3530</v>
      </c>
      <c r="D2987" t="s">
        <v>387</v>
      </c>
      <c r="E2987">
        <v>10</v>
      </c>
      <c r="F2987" t="s">
        <v>77</v>
      </c>
      <c r="G2987" t="s">
        <v>78</v>
      </c>
      <c r="H2987" t="s">
        <v>35</v>
      </c>
      <c r="I2987" t="s">
        <v>3135</v>
      </c>
      <c r="J2987" t="s">
        <v>7187</v>
      </c>
      <c r="K2987" t="s">
        <v>7756</v>
      </c>
      <c r="L2987" t="s">
        <v>7757</v>
      </c>
      <c r="M2987" t="s">
        <v>546</v>
      </c>
      <c r="N2987" t="s">
        <v>84</v>
      </c>
      <c r="O2987">
        <v>3251</v>
      </c>
      <c r="P2987">
        <v>6128</v>
      </c>
      <c r="Q2987" t="s">
        <v>59</v>
      </c>
      <c r="R2987">
        <v>256</v>
      </c>
      <c r="S2987" s="2">
        <v>44576</v>
      </c>
      <c r="T2987" s="2">
        <v>44581</v>
      </c>
      <c r="U2987">
        <v>32054</v>
      </c>
      <c r="V2987" t="s">
        <v>71</v>
      </c>
      <c r="W2987">
        <v>477</v>
      </c>
      <c r="X2987" t="s">
        <v>60</v>
      </c>
      <c r="Y2987" t="s">
        <v>61</v>
      </c>
      <c r="Z2987">
        <v>0</v>
      </c>
      <c r="AA2987">
        <v>91</v>
      </c>
      <c r="AB2987">
        <v>4137</v>
      </c>
      <c r="AC2987" t="s">
        <v>73</v>
      </c>
    </row>
    <row r="2988" spans="1:29" x14ac:dyDescent="0.3">
      <c r="A2988" s="1" t="s">
        <v>29</v>
      </c>
      <c r="B2988" t="s">
        <v>541</v>
      </c>
      <c r="C2988" t="s">
        <v>1336</v>
      </c>
      <c r="D2988" t="s">
        <v>50</v>
      </c>
      <c r="E2988">
        <v>5</v>
      </c>
      <c r="F2988" t="s">
        <v>51</v>
      </c>
      <c r="G2988" t="s">
        <v>52</v>
      </c>
      <c r="H2988" t="s">
        <v>79</v>
      </c>
      <c r="I2988" t="s">
        <v>849</v>
      </c>
      <c r="J2988" t="s">
        <v>759</v>
      </c>
      <c r="K2988" t="s">
        <v>7758</v>
      </c>
      <c r="L2988" t="s">
        <v>7759</v>
      </c>
      <c r="M2988" t="s">
        <v>563</v>
      </c>
      <c r="N2988" t="s">
        <v>58</v>
      </c>
      <c r="O2988">
        <v>19853</v>
      </c>
      <c r="P2988">
        <v>23342</v>
      </c>
      <c r="Q2988" t="s">
        <v>95</v>
      </c>
      <c r="R2988">
        <v>477</v>
      </c>
      <c r="S2988" s="2">
        <v>44687</v>
      </c>
      <c r="T2988" s="2">
        <v>44712</v>
      </c>
      <c r="U2988">
        <v>0</v>
      </c>
      <c r="V2988" t="s">
        <v>106</v>
      </c>
      <c r="W2988">
        <v>771</v>
      </c>
      <c r="X2988" t="s">
        <v>60</v>
      </c>
      <c r="Y2988" t="s">
        <v>45</v>
      </c>
      <c r="Z2988">
        <v>4447</v>
      </c>
      <c r="AA2988">
        <v>551</v>
      </c>
      <c r="AB2988">
        <v>20169</v>
      </c>
      <c r="AC2988" t="s">
        <v>107</v>
      </c>
    </row>
    <row r="2989" spans="1:29" x14ac:dyDescent="0.3">
      <c r="A2989" s="1" t="s">
        <v>29</v>
      </c>
      <c r="B2989" t="s">
        <v>541</v>
      </c>
      <c r="C2989" t="s">
        <v>1336</v>
      </c>
      <c r="D2989" t="s">
        <v>76</v>
      </c>
      <c r="E2989">
        <v>5</v>
      </c>
      <c r="F2989" t="s">
        <v>120</v>
      </c>
      <c r="G2989" t="s">
        <v>329</v>
      </c>
      <c r="H2989" t="s">
        <v>79</v>
      </c>
      <c r="I2989" t="s">
        <v>4255</v>
      </c>
      <c r="J2989" t="s">
        <v>1497</v>
      </c>
      <c r="K2989">
        <v>3689183298</v>
      </c>
      <c r="L2989" t="s">
        <v>7760</v>
      </c>
      <c r="M2989" t="s">
        <v>1715</v>
      </c>
      <c r="N2989" t="s">
        <v>40</v>
      </c>
      <c r="O2989">
        <v>22199</v>
      </c>
      <c r="P2989">
        <v>25504</v>
      </c>
      <c r="Q2989" t="s">
        <v>95</v>
      </c>
      <c r="R2989">
        <v>921</v>
      </c>
      <c r="S2989" s="2">
        <v>44453</v>
      </c>
      <c r="T2989" s="2">
        <v>44474</v>
      </c>
      <c r="U2989">
        <v>0</v>
      </c>
      <c r="V2989" t="s">
        <v>85</v>
      </c>
      <c r="W2989">
        <v>492</v>
      </c>
      <c r="X2989" t="s">
        <v>60</v>
      </c>
      <c r="Y2989" t="s">
        <v>72</v>
      </c>
      <c r="Z2989">
        <v>0</v>
      </c>
      <c r="AA2989">
        <v>756</v>
      </c>
      <c r="AB2989">
        <v>23100</v>
      </c>
      <c r="AC2989" t="s">
        <v>46</v>
      </c>
    </row>
    <row r="2990" spans="1:29" x14ac:dyDescent="0.3">
      <c r="A2990" s="1" t="s">
        <v>47</v>
      </c>
      <c r="B2990" t="s">
        <v>234</v>
      </c>
      <c r="C2990" t="s">
        <v>2589</v>
      </c>
      <c r="D2990" t="s">
        <v>201</v>
      </c>
      <c r="E2990">
        <v>2</v>
      </c>
      <c r="F2990" t="s">
        <v>129</v>
      </c>
      <c r="G2990" t="s">
        <v>130</v>
      </c>
      <c r="H2990" t="s">
        <v>79</v>
      </c>
      <c r="I2990" t="s">
        <v>2789</v>
      </c>
      <c r="J2990" t="s">
        <v>122</v>
      </c>
      <c r="K2990" t="s">
        <v>7761</v>
      </c>
      <c r="L2990" t="s">
        <v>7762</v>
      </c>
      <c r="M2990" t="s">
        <v>800</v>
      </c>
      <c r="N2990" t="s">
        <v>40</v>
      </c>
      <c r="O2990">
        <v>7172</v>
      </c>
      <c r="P2990">
        <v>11143</v>
      </c>
      <c r="Q2990" t="s">
        <v>95</v>
      </c>
      <c r="R2990">
        <v>542</v>
      </c>
      <c r="S2990" s="2">
        <v>45029</v>
      </c>
      <c r="T2990" s="2">
        <v>45049</v>
      </c>
      <c r="U2990">
        <v>0</v>
      </c>
      <c r="V2990" t="s">
        <v>71</v>
      </c>
      <c r="W2990">
        <v>823</v>
      </c>
      <c r="X2990" t="s">
        <v>60</v>
      </c>
      <c r="Y2990" t="s">
        <v>72</v>
      </c>
      <c r="Z2990">
        <v>0</v>
      </c>
      <c r="AA2990">
        <v>759</v>
      </c>
      <c r="AB2990">
        <v>7197</v>
      </c>
      <c r="AC2990" t="s">
        <v>46</v>
      </c>
    </row>
    <row r="2991" spans="1:29" x14ac:dyDescent="0.3">
      <c r="A2991" s="1" t="s">
        <v>47</v>
      </c>
      <c r="B2991" t="s">
        <v>161</v>
      </c>
      <c r="C2991" t="s">
        <v>1487</v>
      </c>
      <c r="D2991" t="s">
        <v>32</v>
      </c>
      <c r="E2991">
        <v>10</v>
      </c>
      <c r="F2991" t="s">
        <v>51</v>
      </c>
      <c r="G2991" t="s">
        <v>1427</v>
      </c>
      <c r="H2991" t="s">
        <v>35</v>
      </c>
      <c r="I2991" t="s">
        <v>3369</v>
      </c>
      <c r="J2991" t="s">
        <v>6550</v>
      </c>
      <c r="K2991" t="s">
        <v>7763</v>
      </c>
      <c r="L2991" t="s">
        <v>7764</v>
      </c>
      <c r="M2991" t="s">
        <v>2032</v>
      </c>
      <c r="N2991" t="s">
        <v>40</v>
      </c>
      <c r="O2991">
        <v>2914</v>
      </c>
      <c r="P2991">
        <v>6829</v>
      </c>
      <c r="Q2991" t="s">
        <v>41</v>
      </c>
      <c r="R2991">
        <v>183</v>
      </c>
      <c r="S2991" s="2">
        <v>45134</v>
      </c>
      <c r="T2991" t="s">
        <v>42</v>
      </c>
      <c r="U2991">
        <v>0</v>
      </c>
      <c r="V2991" t="s">
        <v>85</v>
      </c>
      <c r="W2991">
        <v>563</v>
      </c>
      <c r="X2991" t="s">
        <v>44</v>
      </c>
      <c r="Y2991" t="s">
        <v>72</v>
      </c>
      <c r="Z2991">
        <v>0</v>
      </c>
      <c r="AA2991">
        <v>785</v>
      </c>
      <c r="AB2991">
        <v>4126</v>
      </c>
      <c r="AC2991" t="s">
        <v>46</v>
      </c>
    </row>
    <row r="2992" spans="1:29" x14ac:dyDescent="0.3">
      <c r="A2992" s="1" t="s">
        <v>47</v>
      </c>
      <c r="B2992" t="s">
        <v>234</v>
      </c>
      <c r="C2992" t="s">
        <v>3602</v>
      </c>
      <c r="D2992" t="s">
        <v>178</v>
      </c>
      <c r="E2992">
        <v>1</v>
      </c>
      <c r="F2992" t="s">
        <v>51</v>
      </c>
      <c r="G2992" t="s">
        <v>1075</v>
      </c>
      <c r="H2992" t="s">
        <v>35</v>
      </c>
      <c r="I2992" t="s">
        <v>838</v>
      </c>
      <c r="J2992" t="s">
        <v>900</v>
      </c>
      <c r="K2992" t="s">
        <v>7765</v>
      </c>
      <c r="L2992" t="s">
        <v>7766</v>
      </c>
      <c r="M2992" t="s">
        <v>746</v>
      </c>
      <c r="N2992" t="s">
        <v>94</v>
      </c>
      <c r="O2992">
        <v>27677</v>
      </c>
      <c r="P2992">
        <v>31101</v>
      </c>
      <c r="Q2992" t="s">
        <v>95</v>
      </c>
      <c r="R2992">
        <v>655</v>
      </c>
      <c r="S2992" s="2">
        <v>45209</v>
      </c>
      <c r="T2992" s="2">
        <v>45212</v>
      </c>
      <c r="U2992">
        <v>0</v>
      </c>
      <c r="V2992" t="s">
        <v>43</v>
      </c>
      <c r="W2992">
        <v>651</v>
      </c>
      <c r="X2992" t="s">
        <v>60</v>
      </c>
      <c r="Y2992" t="s">
        <v>61</v>
      </c>
      <c r="Z2992">
        <v>0</v>
      </c>
      <c r="AA2992">
        <v>815</v>
      </c>
      <c r="AB2992">
        <v>30839</v>
      </c>
      <c r="AC2992" t="s">
        <v>107</v>
      </c>
    </row>
    <row r="2993" spans="1:29" x14ac:dyDescent="0.3">
      <c r="A2993" s="1" t="s">
        <v>29</v>
      </c>
      <c r="B2993" t="s">
        <v>363</v>
      </c>
      <c r="C2993" t="s">
        <v>770</v>
      </c>
      <c r="D2993" t="s">
        <v>185</v>
      </c>
      <c r="E2993">
        <v>4</v>
      </c>
      <c r="F2993" t="s">
        <v>221</v>
      </c>
      <c r="G2993" t="s">
        <v>882</v>
      </c>
      <c r="H2993" t="s">
        <v>35</v>
      </c>
      <c r="I2993" t="s">
        <v>729</v>
      </c>
      <c r="J2993" t="s">
        <v>928</v>
      </c>
      <c r="K2993" t="s">
        <v>7767</v>
      </c>
      <c r="L2993" t="s">
        <v>7768</v>
      </c>
      <c r="M2993" t="s">
        <v>431</v>
      </c>
      <c r="N2993" t="s">
        <v>94</v>
      </c>
      <c r="O2993">
        <v>19117</v>
      </c>
      <c r="P2993">
        <v>23874</v>
      </c>
      <c r="Q2993" t="s">
        <v>59</v>
      </c>
      <c r="R2993">
        <v>965</v>
      </c>
      <c r="S2993" s="2">
        <v>44341</v>
      </c>
      <c r="T2993" t="s">
        <v>42</v>
      </c>
      <c r="U2993">
        <v>7234</v>
      </c>
      <c r="V2993" t="s">
        <v>106</v>
      </c>
      <c r="W2993">
        <v>417</v>
      </c>
      <c r="X2993" t="s">
        <v>44</v>
      </c>
      <c r="Y2993" t="s">
        <v>45</v>
      </c>
      <c r="Z2993">
        <v>0</v>
      </c>
      <c r="AA2993">
        <v>372</v>
      </c>
      <c r="AB2993">
        <v>21694</v>
      </c>
      <c r="AC2993" t="s">
        <v>107</v>
      </c>
    </row>
    <row r="2994" spans="1:29" x14ac:dyDescent="0.3">
      <c r="A2994" s="1" t="s">
        <v>47</v>
      </c>
      <c r="B2994" t="s">
        <v>592</v>
      </c>
      <c r="C2994" t="s">
        <v>593</v>
      </c>
      <c r="D2994" t="s">
        <v>138</v>
      </c>
      <c r="E2994">
        <v>5</v>
      </c>
      <c r="F2994" t="s">
        <v>99</v>
      </c>
      <c r="G2994" t="s">
        <v>529</v>
      </c>
      <c r="H2994" t="s">
        <v>35</v>
      </c>
      <c r="I2994" t="s">
        <v>2069</v>
      </c>
      <c r="J2994" t="s">
        <v>7769</v>
      </c>
      <c r="K2994" t="s">
        <v>7770</v>
      </c>
      <c r="L2994" t="s">
        <v>7771</v>
      </c>
      <c r="M2994" t="s">
        <v>919</v>
      </c>
      <c r="N2994" t="s">
        <v>58</v>
      </c>
      <c r="O2994">
        <v>19649</v>
      </c>
      <c r="P2994">
        <v>23442</v>
      </c>
      <c r="Q2994" t="s">
        <v>41</v>
      </c>
      <c r="R2994">
        <v>222</v>
      </c>
      <c r="S2994" s="2">
        <v>45059</v>
      </c>
      <c r="T2994" t="s">
        <v>42</v>
      </c>
      <c r="U2994">
        <v>0</v>
      </c>
      <c r="V2994" t="s">
        <v>106</v>
      </c>
      <c r="W2994">
        <v>754</v>
      </c>
      <c r="X2994" t="s">
        <v>44</v>
      </c>
      <c r="Y2994" t="s">
        <v>72</v>
      </c>
      <c r="Z2994">
        <v>4578</v>
      </c>
      <c r="AA2994">
        <v>885</v>
      </c>
      <c r="AB2994">
        <v>23354</v>
      </c>
      <c r="AC2994" t="s">
        <v>107</v>
      </c>
    </row>
    <row r="2995" spans="1:29" x14ac:dyDescent="0.3">
      <c r="A2995" s="1" t="s">
        <v>47</v>
      </c>
      <c r="B2995" t="s">
        <v>176</v>
      </c>
      <c r="C2995" t="s">
        <v>4337</v>
      </c>
      <c r="D2995" t="s">
        <v>76</v>
      </c>
      <c r="E2995">
        <v>5</v>
      </c>
      <c r="F2995" t="s">
        <v>77</v>
      </c>
      <c r="G2995" t="s">
        <v>980</v>
      </c>
      <c r="H2995" t="s">
        <v>79</v>
      </c>
      <c r="I2995" t="s">
        <v>621</v>
      </c>
      <c r="J2995" t="s">
        <v>4851</v>
      </c>
      <c r="K2995">
        <v>5873766777</v>
      </c>
      <c r="L2995" t="s">
        <v>7772</v>
      </c>
      <c r="M2995" t="s">
        <v>1507</v>
      </c>
      <c r="N2995" t="s">
        <v>58</v>
      </c>
      <c r="O2995">
        <v>29283</v>
      </c>
      <c r="P2995">
        <v>31509</v>
      </c>
      <c r="Q2995" t="s">
        <v>95</v>
      </c>
      <c r="R2995">
        <v>642</v>
      </c>
      <c r="S2995" s="2">
        <v>44486</v>
      </c>
      <c r="T2995" s="2">
        <v>44487</v>
      </c>
      <c r="U2995">
        <v>0</v>
      </c>
      <c r="V2995" t="s">
        <v>43</v>
      </c>
      <c r="W2995">
        <v>749</v>
      </c>
      <c r="X2995" t="s">
        <v>60</v>
      </c>
      <c r="Y2995" t="s">
        <v>61</v>
      </c>
      <c r="Z2995">
        <v>4010</v>
      </c>
      <c r="AA2995">
        <v>659</v>
      </c>
      <c r="AB2995">
        <v>29967</v>
      </c>
      <c r="AC2995" t="s">
        <v>107</v>
      </c>
    </row>
    <row r="2996" spans="1:29" x14ac:dyDescent="0.3">
      <c r="A2996" s="1" t="s">
        <v>47</v>
      </c>
      <c r="B2996" t="s">
        <v>48</v>
      </c>
      <c r="C2996" t="s">
        <v>1453</v>
      </c>
      <c r="D2996" t="s">
        <v>155</v>
      </c>
      <c r="E2996">
        <v>4</v>
      </c>
      <c r="F2996" t="s">
        <v>51</v>
      </c>
      <c r="G2996" t="s">
        <v>237</v>
      </c>
      <c r="H2996" t="s">
        <v>35</v>
      </c>
      <c r="I2996" t="s">
        <v>1191</v>
      </c>
      <c r="J2996" t="s">
        <v>141</v>
      </c>
      <c r="K2996" s="3" t="s">
        <v>7773</v>
      </c>
      <c r="L2996" t="s">
        <v>7774</v>
      </c>
      <c r="M2996" t="s">
        <v>1479</v>
      </c>
      <c r="N2996" t="s">
        <v>58</v>
      </c>
      <c r="O2996">
        <v>28442</v>
      </c>
      <c r="P2996">
        <v>32271</v>
      </c>
      <c r="Q2996" t="s">
        <v>95</v>
      </c>
      <c r="R2996">
        <v>310</v>
      </c>
      <c r="S2996" s="2">
        <v>45022</v>
      </c>
      <c r="T2996" s="2">
        <v>45032</v>
      </c>
      <c r="U2996">
        <v>0</v>
      </c>
      <c r="V2996" t="s">
        <v>71</v>
      </c>
      <c r="W2996">
        <v>568</v>
      </c>
      <c r="X2996" t="s">
        <v>60</v>
      </c>
      <c r="Y2996" t="s">
        <v>72</v>
      </c>
      <c r="Z2996">
        <v>3510</v>
      </c>
      <c r="AA2996">
        <v>260</v>
      </c>
      <c r="AB2996">
        <v>31689</v>
      </c>
      <c r="AC2996" t="s">
        <v>73</v>
      </c>
    </row>
    <row r="2997" spans="1:29" x14ac:dyDescent="0.3">
      <c r="A2997" s="1" t="s">
        <v>29</v>
      </c>
      <c r="B2997" t="s">
        <v>363</v>
      </c>
      <c r="C2997" t="s">
        <v>2033</v>
      </c>
      <c r="D2997" t="s">
        <v>119</v>
      </c>
      <c r="E2997">
        <v>6</v>
      </c>
      <c r="F2997" t="s">
        <v>64</v>
      </c>
      <c r="G2997" t="s">
        <v>376</v>
      </c>
      <c r="H2997" t="s">
        <v>35</v>
      </c>
      <c r="I2997" t="s">
        <v>427</v>
      </c>
      <c r="J2997" t="s">
        <v>1698</v>
      </c>
      <c r="K2997">
        <f>1-785-49-2679</f>
        <v>-3512</v>
      </c>
      <c r="L2997" t="s">
        <v>7775</v>
      </c>
      <c r="M2997" t="s">
        <v>705</v>
      </c>
      <c r="N2997" t="s">
        <v>84</v>
      </c>
      <c r="O2997">
        <v>19757</v>
      </c>
      <c r="P2997">
        <v>21936</v>
      </c>
      <c r="Q2997" t="s">
        <v>41</v>
      </c>
      <c r="R2997">
        <v>899</v>
      </c>
      <c r="S2997" s="2">
        <v>44997</v>
      </c>
      <c r="T2997" s="2">
        <v>45018</v>
      </c>
      <c r="U2997">
        <v>0</v>
      </c>
      <c r="V2997" t="s">
        <v>43</v>
      </c>
      <c r="W2997">
        <v>601</v>
      </c>
      <c r="X2997" t="s">
        <v>60</v>
      </c>
      <c r="Y2997" t="s">
        <v>45</v>
      </c>
      <c r="Z2997">
        <v>0</v>
      </c>
      <c r="AA2997">
        <v>722</v>
      </c>
      <c r="AB2997">
        <v>20622</v>
      </c>
      <c r="AC2997" t="s">
        <v>46</v>
      </c>
    </row>
    <row r="2998" spans="1:29" x14ac:dyDescent="0.3">
      <c r="A2998" s="1" t="s">
        <v>29</v>
      </c>
      <c r="B2998" t="s">
        <v>62</v>
      </c>
      <c r="C2998" t="s">
        <v>5704</v>
      </c>
      <c r="D2998" t="s">
        <v>76</v>
      </c>
      <c r="E2998">
        <v>7</v>
      </c>
      <c r="F2998" t="s">
        <v>221</v>
      </c>
      <c r="G2998" t="s">
        <v>858</v>
      </c>
      <c r="H2998" t="s">
        <v>35</v>
      </c>
      <c r="I2998" t="s">
        <v>148</v>
      </c>
      <c r="J2998" t="s">
        <v>418</v>
      </c>
      <c r="K2998" t="s">
        <v>7776</v>
      </c>
      <c r="L2998" t="s">
        <v>7777</v>
      </c>
      <c r="M2998" t="s">
        <v>1330</v>
      </c>
      <c r="N2998" t="s">
        <v>84</v>
      </c>
      <c r="O2998">
        <v>17107</v>
      </c>
      <c r="P2998">
        <v>19283</v>
      </c>
      <c r="Q2998" t="s">
        <v>59</v>
      </c>
      <c r="R2998">
        <v>949</v>
      </c>
      <c r="S2998" s="2">
        <v>45179</v>
      </c>
      <c r="T2998" t="s">
        <v>42</v>
      </c>
      <c r="U2998">
        <v>6445</v>
      </c>
      <c r="V2998" t="s">
        <v>106</v>
      </c>
      <c r="W2998">
        <v>515</v>
      </c>
      <c r="X2998" t="s">
        <v>44</v>
      </c>
      <c r="Y2998" t="s">
        <v>72</v>
      </c>
      <c r="Z2998">
        <v>0</v>
      </c>
      <c r="AA2998">
        <v>666</v>
      </c>
      <c r="AB2998">
        <v>18247</v>
      </c>
      <c r="AC2998" t="s">
        <v>46</v>
      </c>
    </row>
    <row r="2999" spans="1:29" x14ac:dyDescent="0.3">
      <c r="A2999" s="1" t="s">
        <v>29</v>
      </c>
      <c r="B2999" t="s">
        <v>86</v>
      </c>
      <c r="C2999" t="s">
        <v>1925</v>
      </c>
      <c r="D2999" t="s">
        <v>178</v>
      </c>
      <c r="E2999">
        <v>8</v>
      </c>
      <c r="F2999" t="s">
        <v>51</v>
      </c>
      <c r="G2999" t="s">
        <v>1427</v>
      </c>
      <c r="H2999" t="s">
        <v>35</v>
      </c>
      <c r="I2999" t="s">
        <v>2170</v>
      </c>
      <c r="J2999" t="s">
        <v>7053</v>
      </c>
      <c r="K2999" t="s">
        <v>7778</v>
      </c>
      <c r="L2999" t="s">
        <v>7779</v>
      </c>
      <c r="M2999" t="s">
        <v>1113</v>
      </c>
      <c r="N2999" t="s">
        <v>84</v>
      </c>
      <c r="O2999">
        <v>28187</v>
      </c>
      <c r="P2999">
        <v>32220</v>
      </c>
      <c r="Q2999" t="s">
        <v>41</v>
      </c>
      <c r="R2999">
        <v>287</v>
      </c>
      <c r="S2999" s="2">
        <v>44937</v>
      </c>
      <c r="T2999" t="s">
        <v>42</v>
      </c>
      <c r="U2999">
        <v>0</v>
      </c>
      <c r="V2999" t="s">
        <v>106</v>
      </c>
      <c r="W2999">
        <v>608</v>
      </c>
      <c r="X2999" t="s">
        <v>44</v>
      </c>
      <c r="Y2999" t="s">
        <v>45</v>
      </c>
      <c r="Z2999">
        <v>0</v>
      </c>
      <c r="AA2999">
        <v>894</v>
      </c>
      <c r="AB2999">
        <v>32013</v>
      </c>
      <c r="AC2999" t="s">
        <v>46</v>
      </c>
    </row>
    <row r="3000" spans="1:29" x14ac:dyDescent="0.3">
      <c r="A3000" s="1" t="s">
        <v>29</v>
      </c>
      <c r="B3000" t="s">
        <v>393</v>
      </c>
      <c r="C3000" t="s">
        <v>3127</v>
      </c>
      <c r="D3000" t="s">
        <v>110</v>
      </c>
      <c r="E3000">
        <v>8</v>
      </c>
      <c r="F3000" t="s">
        <v>120</v>
      </c>
      <c r="G3000" t="s">
        <v>489</v>
      </c>
      <c r="H3000" t="s">
        <v>35</v>
      </c>
      <c r="I3000" t="s">
        <v>7780</v>
      </c>
      <c r="J3000" t="s">
        <v>828</v>
      </c>
      <c r="K3000" t="s">
        <v>7781</v>
      </c>
      <c r="L3000" t="s">
        <v>7782</v>
      </c>
      <c r="M3000" t="s">
        <v>1265</v>
      </c>
      <c r="N3000" t="s">
        <v>58</v>
      </c>
      <c r="O3000">
        <v>7527</v>
      </c>
      <c r="P3000">
        <v>9944</v>
      </c>
      <c r="Q3000" t="s">
        <v>41</v>
      </c>
      <c r="R3000">
        <v>472</v>
      </c>
      <c r="S3000" s="2">
        <v>45264</v>
      </c>
      <c r="T3000" s="2">
        <v>45273</v>
      </c>
      <c r="U3000">
        <v>0</v>
      </c>
      <c r="V3000" t="s">
        <v>43</v>
      </c>
      <c r="W3000">
        <v>811</v>
      </c>
      <c r="X3000" t="s">
        <v>60</v>
      </c>
      <c r="Y3000" t="s">
        <v>61</v>
      </c>
      <c r="Z3000">
        <v>1289</v>
      </c>
      <c r="AA3000">
        <v>72</v>
      </c>
      <c r="AB3000">
        <v>7608</v>
      </c>
      <c r="AC3000" t="s">
        <v>46</v>
      </c>
    </row>
    <row r="3001" spans="1:29" x14ac:dyDescent="0.3">
      <c r="A3001" s="1" t="s">
        <v>47</v>
      </c>
      <c r="B3001" t="s">
        <v>145</v>
      </c>
      <c r="C3001" t="s">
        <v>3466</v>
      </c>
      <c r="D3001" t="s">
        <v>32</v>
      </c>
      <c r="E3001">
        <v>3</v>
      </c>
      <c r="F3001" t="s">
        <v>64</v>
      </c>
      <c r="G3001" t="s">
        <v>802</v>
      </c>
      <c r="H3001" t="s">
        <v>35</v>
      </c>
      <c r="I3001" t="s">
        <v>1156</v>
      </c>
      <c r="J3001" t="s">
        <v>3910</v>
      </c>
      <c r="K3001" t="s">
        <v>7783</v>
      </c>
      <c r="L3001" t="s">
        <v>7784</v>
      </c>
      <c r="M3001" t="s">
        <v>708</v>
      </c>
      <c r="N3001" t="s">
        <v>40</v>
      </c>
      <c r="O3001">
        <v>21544</v>
      </c>
      <c r="P3001">
        <v>26395</v>
      </c>
      <c r="Q3001" t="s">
        <v>95</v>
      </c>
      <c r="R3001">
        <v>353</v>
      </c>
      <c r="S3001" s="2">
        <v>44607</v>
      </c>
      <c r="T3001" s="2">
        <v>44624</v>
      </c>
      <c r="U3001">
        <v>0</v>
      </c>
      <c r="V3001" t="s">
        <v>106</v>
      </c>
      <c r="W3001">
        <v>450</v>
      </c>
      <c r="X3001" t="s">
        <v>60</v>
      </c>
      <c r="Y3001" t="s">
        <v>72</v>
      </c>
      <c r="Z3001">
        <v>0</v>
      </c>
      <c r="AA3001">
        <v>142</v>
      </c>
      <c r="AB3001">
        <v>21972</v>
      </c>
      <c r="AC3001" t="s">
        <v>107</v>
      </c>
    </row>
    <row r="3002" spans="1:29" x14ac:dyDescent="0.3">
      <c r="A3002" s="1" t="s">
        <v>47</v>
      </c>
      <c r="B3002" t="s">
        <v>136</v>
      </c>
      <c r="C3002" t="s">
        <v>1540</v>
      </c>
      <c r="D3002" t="s">
        <v>128</v>
      </c>
      <c r="E3002">
        <v>3</v>
      </c>
      <c r="F3002" t="s">
        <v>221</v>
      </c>
      <c r="G3002" t="s">
        <v>882</v>
      </c>
      <c r="H3002" t="s">
        <v>35</v>
      </c>
      <c r="I3002" t="s">
        <v>156</v>
      </c>
      <c r="J3002" t="s">
        <v>1600</v>
      </c>
      <c r="K3002" t="s">
        <v>7785</v>
      </c>
      <c r="L3002" t="s">
        <v>7786</v>
      </c>
      <c r="M3002" t="s">
        <v>227</v>
      </c>
      <c r="N3002" t="s">
        <v>94</v>
      </c>
      <c r="O3002">
        <v>19955</v>
      </c>
      <c r="P3002">
        <v>24247</v>
      </c>
      <c r="Q3002" t="s">
        <v>41</v>
      </c>
      <c r="R3002">
        <v>234</v>
      </c>
      <c r="S3002" s="2">
        <v>44837</v>
      </c>
      <c r="T3002" t="s">
        <v>42</v>
      </c>
      <c r="U3002">
        <v>0</v>
      </c>
      <c r="V3002" t="s">
        <v>85</v>
      </c>
      <c r="W3002">
        <v>431</v>
      </c>
      <c r="X3002" t="s">
        <v>44</v>
      </c>
      <c r="Y3002" t="s">
        <v>45</v>
      </c>
      <c r="Z3002">
        <v>0</v>
      </c>
      <c r="AA3002">
        <v>497</v>
      </c>
      <c r="AB3002">
        <v>24230</v>
      </c>
      <c r="AC3002" t="s">
        <v>73</v>
      </c>
    </row>
    <row r="3003" spans="1:29" x14ac:dyDescent="0.3">
      <c r="A3003" s="1" t="s">
        <v>29</v>
      </c>
      <c r="B3003" t="s">
        <v>541</v>
      </c>
      <c r="C3003" t="s">
        <v>4106</v>
      </c>
      <c r="D3003" t="s">
        <v>50</v>
      </c>
      <c r="E3003">
        <v>4</v>
      </c>
      <c r="F3003" t="s">
        <v>186</v>
      </c>
      <c r="G3003" t="s">
        <v>1504</v>
      </c>
      <c r="H3003" t="s">
        <v>35</v>
      </c>
      <c r="I3003" t="s">
        <v>4879</v>
      </c>
      <c r="J3003" t="s">
        <v>6148</v>
      </c>
      <c r="K3003" t="s">
        <v>7787</v>
      </c>
      <c r="L3003" t="s">
        <v>7788</v>
      </c>
      <c r="M3003" t="s">
        <v>1632</v>
      </c>
      <c r="N3003" t="s">
        <v>58</v>
      </c>
      <c r="O3003">
        <v>11131</v>
      </c>
      <c r="P3003">
        <v>14679</v>
      </c>
      <c r="Q3003" t="s">
        <v>41</v>
      </c>
      <c r="R3003">
        <v>475</v>
      </c>
      <c r="S3003" s="2">
        <v>45183</v>
      </c>
      <c r="T3003" t="s">
        <v>42</v>
      </c>
      <c r="U3003">
        <v>0</v>
      </c>
      <c r="V3003" t="s">
        <v>85</v>
      </c>
      <c r="W3003">
        <v>788</v>
      </c>
      <c r="X3003" t="s">
        <v>44</v>
      </c>
      <c r="Y3003" t="s">
        <v>72</v>
      </c>
      <c r="Z3003">
        <v>2604</v>
      </c>
      <c r="AA3003">
        <v>154</v>
      </c>
      <c r="AB3003">
        <v>11352</v>
      </c>
      <c r="AC3003" t="s">
        <v>46</v>
      </c>
    </row>
    <row r="3004" spans="1:29" x14ac:dyDescent="0.3">
      <c r="A3004" s="1" t="s">
        <v>29</v>
      </c>
      <c r="B3004" t="s">
        <v>62</v>
      </c>
      <c r="C3004" t="s">
        <v>2097</v>
      </c>
      <c r="D3004" t="s">
        <v>138</v>
      </c>
      <c r="E3004">
        <v>6</v>
      </c>
      <c r="F3004" t="s">
        <v>120</v>
      </c>
      <c r="G3004" t="s">
        <v>1180</v>
      </c>
      <c r="H3004" t="s">
        <v>79</v>
      </c>
      <c r="I3004" t="s">
        <v>4007</v>
      </c>
      <c r="J3004" t="s">
        <v>2513</v>
      </c>
      <c r="K3004">
        <f>1-862-63-5170</f>
        <v>-6094</v>
      </c>
      <c r="L3004" t="s">
        <v>7789</v>
      </c>
      <c r="M3004" t="s">
        <v>1976</v>
      </c>
      <c r="N3004" t="s">
        <v>84</v>
      </c>
      <c r="O3004">
        <v>25670</v>
      </c>
      <c r="P3004">
        <v>30086</v>
      </c>
      <c r="Q3004" t="s">
        <v>59</v>
      </c>
      <c r="R3004">
        <v>231</v>
      </c>
      <c r="S3004" s="2">
        <v>44419</v>
      </c>
      <c r="T3004" t="s">
        <v>42</v>
      </c>
      <c r="U3004">
        <v>49049</v>
      </c>
      <c r="V3004" t="s">
        <v>106</v>
      </c>
      <c r="W3004">
        <v>553</v>
      </c>
      <c r="X3004" t="s">
        <v>44</v>
      </c>
      <c r="Y3004" t="s">
        <v>61</v>
      </c>
      <c r="Z3004">
        <v>0</v>
      </c>
      <c r="AA3004">
        <v>644</v>
      </c>
      <c r="AB3004">
        <v>28045</v>
      </c>
      <c r="AC3004" t="s">
        <v>46</v>
      </c>
    </row>
    <row r="3005" spans="1:29" x14ac:dyDescent="0.3">
      <c r="A3005" s="1" t="s">
        <v>29</v>
      </c>
      <c r="B3005" t="s">
        <v>86</v>
      </c>
      <c r="C3005" t="s">
        <v>87</v>
      </c>
      <c r="D3005" t="s">
        <v>169</v>
      </c>
      <c r="E3005">
        <v>5</v>
      </c>
      <c r="F3005" t="s">
        <v>64</v>
      </c>
      <c r="G3005" t="s">
        <v>433</v>
      </c>
      <c r="H3005" t="s">
        <v>79</v>
      </c>
      <c r="I3005" t="s">
        <v>156</v>
      </c>
      <c r="J3005" t="s">
        <v>485</v>
      </c>
      <c r="K3005" t="s">
        <v>7790</v>
      </c>
      <c r="L3005" t="s">
        <v>7791</v>
      </c>
      <c r="M3005" t="s">
        <v>2131</v>
      </c>
      <c r="N3005" t="s">
        <v>58</v>
      </c>
      <c r="O3005">
        <v>19053</v>
      </c>
      <c r="P3005">
        <v>23243</v>
      </c>
      <c r="Q3005" t="s">
        <v>59</v>
      </c>
      <c r="R3005">
        <v>177</v>
      </c>
      <c r="S3005" s="2">
        <v>44914</v>
      </c>
      <c r="T3005" s="2">
        <v>44939</v>
      </c>
      <c r="U3005">
        <v>9160</v>
      </c>
      <c r="V3005" t="s">
        <v>106</v>
      </c>
      <c r="W3005">
        <v>629</v>
      </c>
      <c r="X3005" t="s">
        <v>60</v>
      </c>
      <c r="Y3005" t="s">
        <v>72</v>
      </c>
      <c r="Z3005">
        <v>4165</v>
      </c>
      <c r="AA3005">
        <v>993</v>
      </c>
      <c r="AB3005">
        <v>20156</v>
      </c>
      <c r="AC3005" t="s">
        <v>73</v>
      </c>
    </row>
    <row r="3006" spans="1:29" x14ac:dyDescent="0.3">
      <c r="A3006" s="1" t="s">
        <v>29</v>
      </c>
      <c r="B3006" t="s">
        <v>74</v>
      </c>
      <c r="C3006" t="s">
        <v>168</v>
      </c>
      <c r="D3006" t="s">
        <v>138</v>
      </c>
      <c r="E3006">
        <v>8</v>
      </c>
      <c r="F3006" t="s">
        <v>77</v>
      </c>
      <c r="G3006" t="s">
        <v>980</v>
      </c>
      <c r="H3006" t="s">
        <v>79</v>
      </c>
      <c r="I3006" t="s">
        <v>412</v>
      </c>
      <c r="J3006" t="s">
        <v>1314</v>
      </c>
      <c r="K3006">
        <v>2654776536</v>
      </c>
      <c r="L3006" t="s">
        <v>7792</v>
      </c>
      <c r="M3006" t="s">
        <v>836</v>
      </c>
      <c r="N3006" t="s">
        <v>84</v>
      </c>
      <c r="O3006">
        <v>7647</v>
      </c>
      <c r="P3006">
        <v>10567</v>
      </c>
      <c r="Q3006" t="s">
        <v>41</v>
      </c>
      <c r="R3006">
        <v>564</v>
      </c>
      <c r="S3006" s="2">
        <v>44893</v>
      </c>
      <c r="T3006" t="s">
        <v>42</v>
      </c>
      <c r="U3006">
        <v>0</v>
      </c>
      <c r="V3006" t="s">
        <v>43</v>
      </c>
      <c r="W3006">
        <v>404</v>
      </c>
      <c r="X3006" t="s">
        <v>44</v>
      </c>
      <c r="Y3006" t="s">
        <v>61</v>
      </c>
      <c r="Z3006">
        <v>0</v>
      </c>
      <c r="AA3006">
        <v>973</v>
      </c>
      <c r="AB3006">
        <v>8491</v>
      </c>
      <c r="AC3006" t="s">
        <v>73</v>
      </c>
    </row>
    <row r="3007" spans="1:29" x14ac:dyDescent="0.3">
      <c r="A3007" s="1" t="s">
        <v>47</v>
      </c>
      <c r="B3007" t="s">
        <v>176</v>
      </c>
      <c r="C3007" t="s">
        <v>2730</v>
      </c>
      <c r="D3007" t="s">
        <v>155</v>
      </c>
      <c r="E3007">
        <v>10</v>
      </c>
      <c r="F3007" t="s">
        <v>129</v>
      </c>
      <c r="G3007" t="s">
        <v>574</v>
      </c>
      <c r="H3007" t="s">
        <v>35</v>
      </c>
      <c r="I3007" t="s">
        <v>238</v>
      </c>
      <c r="J3007" t="s">
        <v>319</v>
      </c>
      <c r="K3007" t="s">
        <v>7793</v>
      </c>
      <c r="L3007" t="s">
        <v>7794</v>
      </c>
      <c r="M3007" t="s">
        <v>902</v>
      </c>
      <c r="N3007" t="s">
        <v>40</v>
      </c>
      <c r="O3007">
        <v>11581</v>
      </c>
      <c r="P3007">
        <v>16287</v>
      </c>
      <c r="Q3007" t="s">
        <v>41</v>
      </c>
      <c r="R3007">
        <v>353</v>
      </c>
      <c r="S3007" s="2">
        <v>44584</v>
      </c>
      <c r="T3007" t="s">
        <v>42</v>
      </c>
      <c r="U3007">
        <v>0</v>
      </c>
      <c r="V3007" t="s">
        <v>43</v>
      </c>
      <c r="W3007">
        <v>659</v>
      </c>
      <c r="X3007" t="s">
        <v>44</v>
      </c>
      <c r="Y3007" t="s">
        <v>72</v>
      </c>
      <c r="Z3007">
        <v>0</v>
      </c>
      <c r="AA3007">
        <v>576</v>
      </c>
      <c r="AB3007">
        <v>14832</v>
      </c>
      <c r="AC3007" t="s">
        <v>46</v>
      </c>
    </row>
    <row r="3008" spans="1:29" x14ac:dyDescent="0.3">
      <c r="A3008" s="1" t="s">
        <v>29</v>
      </c>
      <c r="B3008" t="s">
        <v>363</v>
      </c>
      <c r="C3008" t="s">
        <v>488</v>
      </c>
      <c r="D3008" t="s">
        <v>138</v>
      </c>
      <c r="E3008">
        <v>10</v>
      </c>
      <c r="F3008" t="s">
        <v>221</v>
      </c>
      <c r="G3008" t="s">
        <v>222</v>
      </c>
      <c r="H3008" t="s">
        <v>35</v>
      </c>
      <c r="I3008" t="s">
        <v>621</v>
      </c>
      <c r="J3008" t="s">
        <v>3447</v>
      </c>
      <c r="K3008" t="s">
        <v>7795</v>
      </c>
      <c r="L3008" t="s">
        <v>7796</v>
      </c>
      <c r="M3008" t="s">
        <v>369</v>
      </c>
      <c r="N3008" t="s">
        <v>94</v>
      </c>
      <c r="O3008">
        <v>3064</v>
      </c>
      <c r="P3008">
        <v>7788</v>
      </c>
      <c r="Q3008" t="s">
        <v>59</v>
      </c>
      <c r="R3008">
        <v>37</v>
      </c>
      <c r="S3008" s="2">
        <v>44482</v>
      </c>
      <c r="T3008" s="2">
        <v>44507</v>
      </c>
      <c r="U3008">
        <v>37420</v>
      </c>
      <c r="V3008" t="s">
        <v>106</v>
      </c>
      <c r="W3008">
        <v>539</v>
      </c>
      <c r="X3008" t="s">
        <v>60</v>
      </c>
      <c r="Y3008" t="s">
        <v>45</v>
      </c>
      <c r="Z3008">
        <v>0</v>
      </c>
      <c r="AA3008">
        <v>460</v>
      </c>
      <c r="AB3008">
        <v>5576</v>
      </c>
      <c r="AC3008" t="s">
        <v>107</v>
      </c>
    </row>
    <row r="3009" spans="1:29" x14ac:dyDescent="0.3">
      <c r="A3009" s="1" t="s">
        <v>29</v>
      </c>
      <c r="B3009" t="s">
        <v>541</v>
      </c>
      <c r="C3009" t="s">
        <v>2018</v>
      </c>
      <c r="D3009" t="s">
        <v>178</v>
      </c>
      <c r="E3009">
        <v>2</v>
      </c>
      <c r="F3009" t="s">
        <v>186</v>
      </c>
      <c r="G3009" t="s">
        <v>535</v>
      </c>
      <c r="H3009" t="s">
        <v>35</v>
      </c>
      <c r="I3009" t="s">
        <v>7797</v>
      </c>
      <c r="J3009" t="s">
        <v>354</v>
      </c>
      <c r="K3009" t="s">
        <v>7798</v>
      </c>
      <c r="L3009" t="s">
        <v>7799</v>
      </c>
      <c r="M3009" t="s">
        <v>546</v>
      </c>
      <c r="N3009" t="s">
        <v>84</v>
      </c>
      <c r="O3009">
        <v>27649</v>
      </c>
      <c r="P3009">
        <v>31568</v>
      </c>
      <c r="Q3009" t="s">
        <v>41</v>
      </c>
      <c r="R3009">
        <v>916</v>
      </c>
      <c r="S3009" s="2">
        <v>45087</v>
      </c>
      <c r="T3009" s="2">
        <v>45110</v>
      </c>
      <c r="U3009">
        <v>0</v>
      </c>
      <c r="V3009" t="s">
        <v>43</v>
      </c>
      <c r="W3009">
        <v>593</v>
      </c>
      <c r="X3009" t="s">
        <v>60</v>
      </c>
      <c r="Y3009" t="s">
        <v>45</v>
      </c>
      <c r="Z3009">
        <v>0</v>
      </c>
      <c r="AA3009">
        <v>402</v>
      </c>
      <c r="AB3009">
        <v>28046</v>
      </c>
      <c r="AC3009" t="s">
        <v>107</v>
      </c>
    </row>
    <row r="3010" spans="1:29" x14ac:dyDescent="0.3">
      <c r="A3010" s="1" t="s">
        <v>29</v>
      </c>
      <c r="B3010" t="s">
        <v>74</v>
      </c>
      <c r="C3010" t="s">
        <v>573</v>
      </c>
      <c r="D3010" t="s">
        <v>119</v>
      </c>
      <c r="E3010">
        <v>10</v>
      </c>
      <c r="F3010" t="s">
        <v>77</v>
      </c>
      <c r="G3010" t="s">
        <v>932</v>
      </c>
      <c r="H3010" t="s">
        <v>79</v>
      </c>
      <c r="I3010" t="s">
        <v>5030</v>
      </c>
      <c r="J3010" t="s">
        <v>211</v>
      </c>
      <c r="K3010" t="s">
        <v>7800</v>
      </c>
      <c r="L3010" t="s">
        <v>7801</v>
      </c>
      <c r="M3010" t="s">
        <v>2176</v>
      </c>
      <c r="N3010" t="s">
        <v>58</v>
      </c>
      <c r="O3010">
        <v>16108</v>
      </c>
      <c r="P3010">
        <v>20460</v>
      </c>
      <c r="Q3010" t="s">
        <v>95</v>
      </c>
      <c r="R3010">
        <v>906</v>
      </c>
      <c r="S3010" s="2">
        <v>45209</v>
      </c>
      <c r="T3010" t="s">
        <v>42</v>
      </c>
      <c r="U3010">
        <v>0</v>
      </c>
      <c r="V3010" t="s">
        <v>71</v>
      </c>
      <c r="W3010">
        <v>527</v>
      </c>
      <c r="X3010" t="s">
        <v>44</v>
      </c>
      <c r="Y3010" t="s">
        <v>72</v>
      </c>
      <c r="Z3010">
        <v>1843</v>
      </c>
      <c r="AA3010">
        <v>733</v>
      </c>
      <c r="AB3010">
        <v>19309</v>
      </c>
      <c r="AC3010" t="s">
        <v>107</v>
      </c>
    </row>
    <row r="3011" spans="1:29" x14ac:dyDescent="0.3">
      <c r="A3011" s="1" t="s">
        <v>29</v>
      </c>
      <c r="B3011" t="s">
        <v>74</v>
      </c>
      <c r="C3011" t="s">
        <v>1174</v>
      </c>
      <c r="D3011" t="s">
        <v>236</v>
      </c>
      <c r="E3011">
        <v>6</v>
      </c>
      <c r="F3011" t="s">
        <v>271</v>
      </c>
      <c r="G3011" t="s">
        <v>1298</v>
      </c>
      <c r="H3011" t="s">
        <v>35</v>
      </c>
      <c r="I3011" t="s">
        <v>7802</v>
      </c>
      <c r="J3011" t="s">
        <v>3653</v>
      </c>
      <c r="K3011" t="s">
        <v>7803</v>
      </c>
      <c r="L3011" t="s">
        <v>7804</v>
      </c>
      <c r="M3011" t="s">
        <v>1146</v>
      </c>
      <c r="N3011" t="s">
        <v>94</v>
      </c>
      <c r="O3011">
        <v>21578</v>
      </c>
      <c r="P3011">
        <v>26510</v>
      </c>
      <c r="Q3011" t="s">
        <v>41</v>
      </c>
      <c r="R3011">
        <v>0</v>
      </c>
      <c r="S3011" s="2">
        <v>45232</v>
      </c>
      <c r="T3011" s="2">
        <v>45245</v>
      </c>
      <c r="U3011">
        <v>0</v>
      </c>
      <c r="V3011" t="s">
        <v>85</v>
      </c>
      <c r="W3011">
        <v>460</v>
      </c>
      <c r="X3011" t="s">
        <v>60</v>
      </c>
      <c r="Y3011" t="s">
        <v>45</v>
      </c>
      <c r="Z3011">
        <v>0</v>
      </c>
      <c r="AA3011">
        <v>352</v>
      </c>
      <c r="AB3011">
        <v>22272</v>
      </c>
      <c r="AC3011" t="s">
        <v>73</v>
      </c>
    </row>
    <row r="3012" spans="1:29" x14ac:dyDescent="0.3">
      <c r="A3012" s="1" t="s">
        <v>47</v>
      </c>
      <c r="B3012" t="s">
        <v>153</v>
      </c>
      <c r="C3012" t="s">
        <v>811</v>
      </c>
      <c r="D3012" t="s">
        <v>352</v>
      </c>
      <c r="E3012">
        <v>8</v>
      </c>
      <c r="F3012" t="s">
        <v>99</v>
      </c>
      <c r="G3012" t="s">
        <v>529</v>
      </c>
      <c r="H3012" t="s">
        <v>35</v>
      </c>
      <c r="I3012" t="s">
        <v>417</v>
      </c>
      <c r="J3012" t="s">
        <v>1497</v>
      </c>
      <c r="K3012" t="s">
        <v>7805</v>
      </c>
      <c r="L3012" t="s">
        <v>7806</v>
      </c>
      <c r="M3012" t="s">
        <v>943</v>
      </c>
      <c r="N3012" t="s">
        <v>40</v>
      </c>
      <c r="O3012">
        <v>13604</v>
      </c>
      <c r="P3012">
        <v>17440</v>
      </c>
      <c r="Q3012" t="s">
        <v>95</v>
      </c>
      <c r="R3012">
        <v>294</v>
      </c>
      <c r="S3012" s="2">
        <v>44845</v>
      </c>
      <c r="T3012" s="2">
        <v>44863</v>
      </c>
      <c r="U3012">
        <v>0</v>
      </c>
      <c r="V3012" t="s">
        <v>43</v>
      </c>
      <c r="W3012">
        <v>511</v>
      </c>
      <c r="X3012" t="s">
        <v>60</v>
      </c>
      <c r="Y3012" t="s">
        <v>45</v>
      </c>
      <c r="Z3012">
        <v>0</v>
      </c>
      <c r="AA3012">
        <v>64</v>
      </c>
      <c r="AB3012">
        <v>14371</v>
      </c>
      <c r="AC3012" t="s">
        <v>73</v>
      </c>
    </row>
    <row r="3013" spans="1:29" x14ac:dyDescent="0.3">
      <c r="A3013" s="1" t="s">
        <v>47</v>
      </c>
      <c r="B3013" t="s">
        <v>48</v>
      </c>
      <c r="C3013" t="s">
        <v>1440</v>
      </c>
      <c r="D3013" t="s">
        <v>169</v>
      </c>
      <c r="E3013">
        <v>8</v>
      </c>
      <c r="F3013" t="s">
        <v>51</v>
      </c>
      <c r="G3013" t="s">
        <v>1069</v>
      </c>
      <c r="H3013" t="s">
        <v>35</v>
      </c>
      <c r="I3013" t="s">
        <v>1025</v>
      </c>
      <c r="J3013" t="s">
        <v>4843</v>
      </c>
      <c r="K3013" t="s">
        <v>7807</v>
      </c>
      <c r="L3013" t="s">
        <v>7808</v>
      </c>
      <c r="M3013" t="s">
        <v>1479</v>
      </c>
      <c r="N3013" t="s">
        <v>40</v>
      </c>
      <c r="O3013">
        <v>6843</v>
      </c>
      <c r="P3013">
        <v>8864</v>
      </c>
      <c r="Q3013" t="s">
        <v>95</v>
      </c>
      <c r="R3013">
        <v>726</v>
      </c>
      <c r="S3013" s="2">
        <v>44558</v>
      </c>
      <c r="T3013" s="2">
        <v>44579</v>
      </c>
      <c r="U3013">
        <v>0</v>
      </c>
      <c r="V3013" t="s">
        <v>106</v>
      </c>
      <c r="W3013">
        <v>479</v>
      </c>
      <c r="X3013" t="s">
        <v>60</v>
      </c>
      <c r="Y3013" t="s">
        <v>45</v>
      </c>
      <c r="Z3013">
        <v>0</v>
      </c>
      <c r="AA3013">
        <v>106</v>
      </c>
      <c r="AB3013">
        <v>7309</v>
      </c>
      <c r="AC3013" t="s">
        <v>73</v>
      </c>
    </row>
    <row r="3014" spans="1:29" x14ac:dyDescent="0.3">
      <c r="A3014" s="1" t="s">
        <v>29</v>
      </c>
      <c r="B3014" t="s">
        <v>363</v>
      </c>
      <c r="C3014" t="s">
        <v>1598</v>
      </c>
      <c r="D3014" t="s">
        <v>236</v>
      </c>
      <c r="E3014">
        <v>1</v>
      </c>
      <c r="F3014" t="s">
        <v>33</v>
      </c>
      <c r="G3014" t="s">
        <v>848</v>
      </c>
      <c r="H3014" t="s">
        <v>35</v>
      </c>
      <c r="I3014" t="s">
        <v>838</v>
      </c>
      <c r="J3014" t="s">
        <v>717</v>
      </c>
      <c r="K3014" t="s">
        <v>7809</v>
      </c>
      <c r="L3014" t="s">
        <v>7810</v>
      </c>
      <c r="M3014" t="s">
        <v>494</v>
      </c>
      <c r="N3014" t="s">
        <v>94</v>
      </c>
      <c r="O3014">
        <v>29123</v>
      </c>
      <c r="P3014">
        <v>31419</v>
      </c>
      <c r="Q3014" t="s">
        <v>59</v>
      </c>
      <c r="R3014">
        <v>677</v>
      </c>
      <c r="S3014" s="2">
        <v>44691</v>
      </c>
      <c r="T3014" t="s">
        <v>42</v>
      </c>
      <c r="U3014">
        <v>31875</v>
      </c>
      <c r="V3014" t="s">
        <v>106</v>
      </c>
      <c r="W3014">
        <v>481</v>
      </c>
      <c r="X3014" t="s">
        <v>44</v>
      </c>
      <c r="Y3014" t="s">
        <v>45</v>
      </c>
      <c r="Z3014">
        <v>0</v>
      </c>
      <c r="AA3014">
        <v>759</v>
      </c>
      <c r="AB3014">
        <v>29735</v>
      </c>
      <c r="AC3014" t="s">
        <v>46</v>
      </c>
    </row>
    <row r="3015" spans="1:29" x14ac:dyDescent="0.3">
      <c r="A3015" s="1" t="s">
        <v>47</v>
      </c>
      <c r="B3015" t="s">
        <v>234</v>
      </c>
      <c r="C3015" t="s">
        <v>742</v>
      </c>
      <c r="D3015" t="s">
        <v>50</v>
      </c>
      <c r="E3015">
        <v>5</v>
      </c>
      <c r="F3015" t="s">
        <v>77</v>
      </c>
      <c r="G3015" t="s">
        <v>147</v>
      </c>
      <c r="H3015" t="s">
        <v>35</v>
      </c>
      <c r="I3015" t="s">
        <v>4602</v>
      </c>
      <c r="J3015" t="s">
        <v>36</v>
      </c>
      <c r="K3015" t="s">
        <v>7811</v>
      </c>
      <c r="L3015" t="s">
        <v>7812</v>
      </c>
      <c r="M3015" t="s">
        <v>2756</v>
      </c>
      <c r="N3015" t="s">
        <v>58</v>
      </c>
      <c r="O3015">
        <v>2589</v>
      </c>
      <c r="P3015">
        <v>6240</v>
      </c>
      <c r="Q3015" t="s">
        <v>95</v>
      </c>
      <c r="R3015">
        <v>287</v>
      </c>
      <c r="S3015" s="2">
        <v>45098</v>
      </c>
      <c r="T3015" t="s">
        <v>42</v>
      </c>
      <c r="U3015">
        <v>0</v>
      </c>
      <c r="V3015" t="s">
        <v>85</v>
      </c>
      <c r="W3015">
        <v>519</v>
      </c>
      <c r="X3015" t="s">
        <v>44</v>
      </c>
      <c r="Y3015" t="s">
        <v>72</v>
      </c>
      <c r="Z3015">
        <v>3348</v>
      </c>
      <c r="AA3015">
        <v>113</v>
      </c>
      <c r="AB3015">
        <v>6225</v>
      </c>
      <c r="AC3015" t="s">
        <v>46</v>
      </c>
    </row>
    <row r="3016" spans="1:29" x14ac:dyDescent="0.3">
      <c r="A3016" s="1" t="s">
        <v>47</v>
      </c>
      <c r="B3016" t="s">
        <v>161</v>
      </c>
      <c r="C3016" t="s">
        <v>683</v>
      </c>
      <c r="D3016" t="s">
        <v>155</v>
      </c>
      <c r="E3016">
        <v>3</v>
      </c>
      <c r="F3016" t="s">
        <v>77</v>
      </c>
      <c r="G3016" t="s">
        <v>147</v>
      </c>
      <c r="H3016" t="s">
        <v>79</v>
      </c>
      <c r="I3016" t="s">
        <v>519</v>
      </c>
      <c r="J3016" t="s">
        <v>4405</v>
      </c>
      <c r="K3016" t="s">
        <v>7813</v>
      </c>
      <c r="L3016" t="s">
        <v>7814</v>
      </c>
      <c r="M3016" t="s">
        <v>167</v>
      </c>
      <c r="N3016" t="s">
        <v>84</v>
      </c>
      <c r="O3016">
        <v>5041</v>
      </c>
      <c r="P3016">
        <v>8245</v>
      </c>
      <c r="Q3016" t="s">
        <v>95</v>
      </c>
      <c r="R3016">
        <v>784</v>
      </c>
      <c r="S3016" s="2">
        <v>44387</v>
      </c>
      <c r="T3016" s="2">
        <v>44416</v>
      </c>
      <c r="U3016">
        <v>0</v>
      </c>
      <c r="V3016" t="s">
        <v>85</v>
      </c>
      <c r="W3016">
        <v>713</v>
      </c>
      <c r="X3016" t="s">
        <v>60</v>
      </c>
      <c r="Y3016" t="s">
        <v>61</v>
      </c>
      <c r="Z3016">
        <v>0</v>
      </c>
      <c r="AA3016">
        <v>876</v>
      </c>
      <c r="AB3016">
        <v>6389</v>
      </c>
      <c r="AC3016" t="s">
        <v>46</v>
      </c>
    </row>
    <row r="3017" spans="1:29" x14ac:dyDescent="0.3">
      <c r="A3017" s="1" t="s">
        <v>47</v>
      </c>
      <c r="B3017" t="s">
        <v>153</v>
      </c>
      <c r="C3017" t="s">
        <v>339</v>
      </c>
      <c r="D3017" t="s">
        <v>178</v>
      </c>
      <c r="E3017">
        <v>6</v>
      </c>
      <c r="F3017" t="s">
        <v>120</v>
      </c>
      <c r="G3017" t="s">
        <v>489</v>
      </c>
      <c r="H3017" t="s">
        <v>79</v>
      </c>
      <c r="I3017" t="s">
        <v>990</v>
      </c>
      <c r="J3017" t="s">
        <v>6235</v>
      </c>
      <c r="K3017" t="s">
        <v>7815</v>
      </c>
      <c r="L3017" t="s">
        <v>7816</v>
      </c>
      <c r="M3017" t="s">
        <v>943</v>
      </c>
      <c r="N3017" t="s">
        <v>84</v>
      </c>
      <c r="O3017">
        <v>2711</v>
      </c>
      <c r="P3017">
        <v>6717</v>
      </c>
      <c r="Q3017" t="s">
        <v>95</v>
      </c>
      <c r="R3017">
        <v>649</v>
      </c>
      <c r="S3017" s="2">
        <v>44512</v>
      </c>
      <c r="T3017" t="s">
        <v>42</v>
      </c>
      <c r="U3017">
        <v>0</v>
      </c>
      <c r="V3017" t="s">
        <v>106</v>
      </c>
      <c r="W3017">
        <v>694</v>
      </c>
      <c r="X3017" t="s">
        <v>44</v>
      </c>
      <c r="Y3017" t="s">
        <v>61</v>
      </c>
      <c r="Z3017">
        <v>0</v>
      </c>
      <c r="AA3017">
        <v>385</v>
      </c>
      <c r="AB3017">
        <v>3154</v>
      </c>
      <c r="AC3017" t="s">
        <v>107</v>
      </c>
    </row>
    <row r="3018" spans="1:29" x14ac:dyDescent="0.3">
      <c r="A3018" s="1" t="s">
        <v>47</v>
      </c>
      <c r="B3018" t="s">
        <v>48</v>
      </c>
      <c r="C3018" t="s">
        <v>1579</v>
      </c>
      <c r="D3018" t="s">
        <v>387</v>
      </c>
      <c r="E3018">
        <v>10</v>
      </c>
      <c r="F3018" t="s">
        <v>64</v>
      </c>
      <c r="G3018" t="s">
        <v>376</v>
      </c>
      <c r="H3018" t="s">
        <v>79</v>
      </c>
      <c r="I3018" t="s">
        <v>894</v>
      </c>
      <c r="J3018" t="s">
        <v>706</v>
      </c>
      <c r="K3018" t="s">
        <v>7817</v>
      </c>
      <c r="L3018" t="s">
        <v>7818</v>
      </c>
      <c r="M3018" t="s">
        <v>2261</v>
      </c>
      <c r="N3018" t="s">
        <v>58</v>
      </c>
      <c r="O3018">
        <v>6612</v>
      </c>
      <c r="P3018">
        <v>9224</v>
      </c>
      <c r="Q3018" t="s">
        <v>59</v>
      </c>
      <c r="R3018">
        <v>787</v>
      </c>
      <c r="S3018" s="2">
        <v>44527</v>
      </c>
      <c r="T3018" t="s">
        <v>42</v>
      </c>
      <c r="U3018">
        <v>8040</v>
      </c>
      <c r="V3018" t="s">
        <v>71</v>
      </c>
      <c r="W3018">
        <v>787</v>
      </c>
      <c r="X3018" t="s">
        <v>44</v>
      </c>
      <c r="Y3018" t="s">
        <v>45</v>
      </c>
      <c r="Z3018">
        <v>2293</v>
      </c>
      <c r="AA3018">
        <v>804</v>
      </c>
      <c r="AB3018">
        <v>9021</v>
      </c>
      <c r="AC3018" t="s">
        <v>73</v>
      </c>
    </row>
    <row r="3019" spans="1:29" x14ac:dyDescent="0.3">
      <c r="A3019" s="1" t="s">
        <v>29</v>
      </c>
      <c r="B3019" t="s">
        <v>86</v>
      </c>
      <c r="C3019" t="s">
        <v>1363</v>
      </c>
      <c r="D3019" t="s">
        <v>201</v>
      </c>
      <c r="E3019">
        <v>9</v>
      </c>
      <c r="F3019" t="s">
        <v>129</v>
      </c>
      <c r="G3019" t="s">
        <v>1528</v>
      </c>
      <c r="H3019" t="s">
        <v>35</v>
      </c>
      <c r="I3019" t="s">
        <v>1351</v>
      </c>
      <c r="J3019" t="s">
        <v>372</v>
      </c>
      <c r="K3019">
        <v>8715995403</v>
      </c>
      <c r="L3019" t="s">
        <v>7819</v>
      </c>
      <c r="M3019" t="s">
        <v>2131</v>
      </c>
      <c r="N3019" t="s">
        <v>84</v>
      </c>
      <c r="O3019">
        <v>9712</v>
      </c>
      <c r="P3019">
        <v>12659</v>
      </c>
      <c r="Q3019" t="s">
        <v>41</v>
      </c>
      <c r="R3019">
        <v>290</v>
      </c>
      <c r="S3019" s="2">
        <v>44472</v>
      </c>
      <c r="T3019" t="s">
        <v>42</v>
      </c>
      <c r="U3019">
        <v>0</v>
      </c>
      <c r="V3019" t="s">
        <v>85</v>
      </c>
      <c r="W3019">
        <v>523</v>
      </c>
      <c r="X3019" t="s">
        <v>44</v>
      </c>
      <c r="Y3019" t="s">
        <v>61</v>
      </c>
      <c r="Z3019">
        <v>0</v>
      </c>
      <c r="AA3019">
        <v>348</v>
      </c>
      <c r="AB3019">
        <v>12427</v>
      </c>
      <c r="AC3019" t="s">
        <v>107</v>
      </c>
    </row>
    <row r="3020" spans="1:29" x14ac:dyDescent="0.3">
      <c r="A3020" s="1" t="s">
        <v>47</v>
      </c>
      <c r="B3020" t="s">
        <v>176</v>
      </c>
      <c r="C3020" t="s">
        <v>2007</v>
      </c>
      <c r="D3020" t="s">
        <v>128</v>
      </c>
      <c r="E3020">
        <v>1</v>
      </c>
      <c r="F3020" t="s">
        <v>186</v>
      </c>
      <c r="G3020" t="s">
        <v>650</v>
      </c>
      <c r="H3020" t="s">
        <v>35</v>
      </c>
      <c r="I3020" t="s">
        <v>265</v>
      </c>
      <c r="J3020" t="s">
        <v>524</v>
      </c>
      <c r="K3020" t="s">
        <v>7820</v>
      </c>
      <c r="L3020" t="s">
        <v>7821</v>
      </c>
      <c r="M3020" t="s">
        <v>887</v>
      </c>
      <c r="N3020" t="s">
        <v>84</v>
      </c>
      <c r="O3020">
        <v>18268</v>
      </c>
      <c r="P3020">
        <v>20760</v>
      </c>
      <c r="Q3020" t="s">
        <v>59</v>
      </c>
      <c r="R3020">
        <v>662</v>
      </c>
      <c r="S3020" s="2">
        <v>44591</v>
      </c>
      <c r="T3020" s="2">
        <v>44613</v>
      </c>
      <c r="U3020">
        <v>15838</v>
      </c>
      <c r="V3020" t="s">
        <v>106</v>
      </c>
      <c r="W3020">
        <v>457</v>
      </c>
      <c r="X3020" t="s">
        <v>60</v>
      </c>
      <c r="Y3020" t="s">
        <v>72</v>
      </c>
      <c r="Z3020">
        <v>0</v>
      </c>
      <c r="AA3020">
        <v>981</v>
      </c>
      <c r="AB3020">
        <v>19527</v>
      </c>
      <c r="AC3020" t="s">
        <v>73</v>
      </c>
    </row>
    <row r="3021" spans="1:29" x14ac:dyDescent="0.3">
      <c r="A3021" s="1" t="s">
        <v>47</v>
      </c>
      <c r="B3021" t="s">
        <v>136</v>
      </c>
      <c r="C3021" t="s">
        <v>2181</v>
      </c>
      <c r="D3021" t="s">
        <v>178</v>
      </c>
      <c r="E3021">
        <v>6</v>
      </c>
      <c r="F3021" t="s">
        <v>33</v>
      </c>
      <c r="G3021" t="s">
        <v>34</v>
      </c>
      <c r="H3021" t="s">
        <v>79</v>
      </c>
      <c r="I3021" t="s">
        <v>475</v>
      </c>
      <c r="J3021" t="s">
        <v>2348</v>
      </c>
      <c r="K3021" t="s">
        <v>7822</v>
      </c>
      <c r="L3021" t="s">
        <v>7823</v>
      </c>
      <c r="M3021" t="s">
        <v>1374</v>
      </c>
      <c r="N3021" t="s">
        <v>84</v>
      </c>
      <c r="O3021">
        <v>6352</v>
      </c>
      <c r="P3021">
        <v>11131</v>
      </c>
      <c r="Q3021" t="s">
        <v>59</v>
      </c>
      <c r="R3021">
        <v>557</v>
      </c>
      <c r="S3021" s="2">
        <v>44576</v>
      </c>
      <c r="T3021" s="2">
        <v>44592</v>
      </c>
      <c r="U3021">
        <v>1810</v>
      </c>
      <c r="V3021" t="s">
        <v>85</v>
      </c>
      <c r="W3021">
        <v>590</v>
      </c>
      <c r="X3021" t="s">
        <v>60</v>
      </c>
      <c r="Y3021" t="s">
        <v>61</v>
      </c>
      <c r="Z3021">
        <v>0</v>
      </c>
      <c r="AA3021">
        <v>210</v>
      </c>
      <c r="AB3021">
        <v>10834</v>
      </c>
      <c r="AC3021" t="s">
        <v>73</v>
      </c>
    </row>
    <row r="3022" spans="1:29" x14ac:dyDescent="0.3">
      <c r="A3022" s="1" t="s">
        <v>29</v>
      </c>
      <c r="B3022" t="s">
        <v>74</v>
      </c>
      <c r="C3022" t="s">
        <v>1101</v>
      </c>
      <c r="D3022" t="s">
        <v>236</v>
      </c>
      <c r="E3022">
        <v>10</v>
      </c>
      <c r="F3022" t="s">
        <v>129</v>
      </c>
      <c r="G3022" t="s">
        <v>395</v>
      </c>
      <c r="H3022" t="s">
        <v>79</v>
      </c>
      <c r="I3022" t="s">
        <v>1817</v>
      </c>
      <c r="J3022" t="s">
        <v>476</v>
      </c>
      <c r="K3022" t="s">
        <v>7824</v>
      </c>
      <c r="L3022" t="s">
        <v>7825</v>
      </c>
      <c r="M3022" t="s">
        <v>836</v>
      </c>
      <c r="N3022" t="s">
        <v>84</v>
      </c>
      <c r="O3022">
        <v>16843</v>
      </c>
      <c r="P3022">
        <v>20387</v>
      </c>
      <c r="Q3022" t="s">
        <v>41</v>
      </c>
      <c r="R3022">
        <v>180</v>
      </c>
      <c r="S3022" s="2">
        <v>44766</v>
      </c>
      <c r="T3022" s="2">
        <v>44796</v>
      </c>
      <c r="U3022">
        <v>0</v>
      </c>
      <c r="V3022" t="s">
        <v>43</v>
      </c>
      <c r="W3022">
        <v>701</v>
      </c>
      <c r="X3022" t="s">
        <v>60</v>
      </c>
      <c r="Y3022" t="s">
        <v>45</v>
      </c>
      <c r="Z3022">
        <v>0</v>
      </c>
      <c r="AA3022">
        <v>932</v>
      </c>
      <c r="AB3022">
        <v>19494</v>
      </c>
      <c r="AC3022" t="s">
        <v>107</v>
      </c>
    </row>
    <row r="3023" spans="1:29" x14ac:dyDescent="0.3">
      <c r="A3023" s="1" t="s">
        <v>29</v>
      </c>
      <c r="B3023" t="s">
        <v>62</v>
      </c>
      <c r="C3023" t="s">
        <v>1821</v>
      </c>
      <c r="D3023" t="s">
        <v>352</v>
      </c>
      <c r="E3023">
        <v>2</v>
      </c>
      <c r="F3023" t="s">
        <v>271</v>
      </c>
      <c r="G3023" t="s">
        <v>272</v>
      </c>
      <c r="H3023" t="s">
        <v>35</v>
      </c>
      <c r="I3023" t="s">
        <v>2157</v>
      </c>
      <c r="J3023" t="s">
        <v>7826</v>
      </c>
      <c r="K3023">
        <v>3386143779</v>
      </c>
      <c r="L3023" t="s">
        <v>7827</v>
      </c>
      <c r="M3023" t="s">
        <v>1976</v>
      </c>
      <c r="N3023" t="s">
        <v>94</v>
      </c>
      <c r="O3023">
        <v>5472</v>
      </c>
      <c r="P3023">
        <v>10229</v>
      </c>
      <c r="Q3023" t="s">
        <v>95</v>
      </c>
      <c r="R3023">
        <v>97</v>
      </c>
      <c r="S3023" s="2">
        <v>44320</v>
      </c>
      <c r="T3023" t="s">
        <v>42</v>
      </c>
      <c r="U3023">
        <v>0</v>
      </c>
      <c r="V3023" t="s">
        <v>85</v>
      </c>
      <c r="W3023">
        <v>736</v>
      </c>
      <c r="X3023" t="s">
        <v>44</v>
      </c>
      <c r="Y3023" t="s">
        <v>45</v>
      </c>
      <c r="Z3023">
        <v>0</v>
      </c>
      <c r="AA3023">
        <v>505</v>
      </c>
      <c r="AB3023">
        <v>5757</v>
      </c>
      <c r="AC3023" t="s">
        <v>73</v>
      </c>
    </row>
    <row r="3024" spans="1:29" x14ac:dyDescent="0.3">
      <c r="A3024" s="1" t="s">
        <v>47</v>
      </c>
      <c r="B3024" t="s">
        <v>108</v>
      </c>
      <c r="C3024" t="s">
        <v>709</v>
      </c>
      <c r="D3024" t="s">
        <v>32</v>
      </c>
      <c r="E3024">
        <v>3</v>
      </c>
      <c r="F3024" t="s">
        <v>129</v>
      </c>
      <c r="G3024" t="s">
        <v>574</v>
      </c>
      <c r="H3024" t="s">
        <v>79</v>
      </c>
      <c r="I3024" t="s">
        <v>2300</v>
      </c>
      <c r="J3024" t="s">
        <v>123</v>
      </c>
      <c r="K3024" t="s">
        <v>7828</v>
      </c>
      <c r="L3024" t="s">
        <v>7829</v>
      </c>
      <c r="M3024" t="s">
        <v>277</v>
      </c>
      <c r="N3024" t="s">
        <v>94</v>
      </c>
      <c r="O3024">
        <v>4465</v>
      </c>
      <c r="P3024">
        <v>7259</v>
      </c>
      <c r="Q3024" t="s">
        <v>41</v>
      </c>
      <c r="R3024">
        <v>929</v>
      </c>
      <c r="S3024" s="2">
        <v>44684</v>
      </c>
      <c r="T3024" t="s">
        <v>42</v>
      </c>
      <c r="U3024">
        <v>0</v>
      </c>
      <c r="V3024" t="s">
        <v>43</v>
      </c>
      <c r="W3024">
        <v>491</v>
      </c>
      <c r="X3024" t="s">
        <v>44</v>
      </c>
      <c r="Y3024" t="s">
        <v>45</v>
      </c>
      <c r="Z3024">
        <v>0</v>
      </c>
      <c r="AA3024">
        <v>300</v>
      </c>
      <c r="AB3024">
        <v>7110</v>
      </c>
      <c r="AC3024" t="s">
        <v>46</v>
      </c>
    </row>
    <row r="3025" spans="1:29" x14ac:dyDescent="0.3">
      <c r="A3025" s="1" t="s">
        <v>29</v>
      </c>
      <c r="B3025" t="s">
        <v>30</v>
      </c>
      <c r="C3025" t="s">
        <v>2396</v>
      </c>
      <c r="D3025" t="s">
        <v>138</v>
      </c>
      <c r="E3025">
        <v>2</v>
      </c>
      <c r="F3025" t="s">
        <v>33</v>
      </c>
      <c r="G3025" t="s">
        <v>411</v>
      </c>
      <c r="H3025" t="s">
        <v>35</v>
      </c>
      <c r="I3025" t="s">
        <v>1403</v>
      </c>
      <c r="J3025" t="s">
        <v>2001</v>
      </c>
      <c r="K3025">
        <v>1122041887</v>
      </c>
      <c r="L3025" t="s">
        <v>7830</v>
      </c>
      <c r="M3025" t="s">
        <v>1029</v>
      </c>
      <c r="N3025" t="s">
        <v>40</v>
      </c>
      <c r="O3025">
        <v>19889</v>
      </c>
      <c r="P3025">
        <v>22563</v>
      </c>
      <c r="Q3025" t="s">
        <v>41</v>
      </c>
      <c r="R3025">
        <v>556</v>
      </c>
      <c r="S3025" s="2">
        <v>45126</v>
      </c>
      <c r="T3025" s="2">
        <v>45130</v>
      </c>
      <c r="U3025">
        <v>0</v>
      </c>
      <c r="V3025" t="s">
        <v>71</v>
      </c>
      <c r="W3025">
        <v>616</v>
      </c>
      <c r="X3025" t="s">
        <v>60</v>
      </c>
      <c r="Y3025" t="s">
        <v>72</v>
      </c>
      <c r="Z3025">
        <v>0</v>
      </c>
      <c r="AA3025">
        <v>250</v>
      </c>
      <c r="AB3025">
        <v>20446</v>
      </c>
      <c r="AC3025" t="s">
        <v>107</v>
      </c>
    </row>
    <row r="3026" spans="1:29" x14ac:dyDescent="0.3">
      <c r="A3026" s="1" t="s">
        <v>47</v>
      </c>
      <c r="B3026" t="s">
        <v>161</v>
      </c>
      <c r="C3026" t="s">
        <v>734</v>
      </c>
      <c r="D3026" t="s">
        <v>138</v>
      </c>
      <c r="E3026">
        <v>4</v>
      </c>
      <c r="F3026" t="s">
        <v>51</v>
      </c>
      <c r="G3026" t="s">
        <v>1069</v>
      </c>
      <c r="H3026" t="s">
        <v>35</v>
      </c>
      <c r="I3026" t="s">
        <v>513</v>
      </c>
      <c r="J3026" t="s">
        <v>287</v>
      </c>
      <c r="K3026" t="s">
        <v>7831</v>
      </c>
      <c r="L3026" t="s">
        <v>7832</v>
      </c>
      <c r="M3026" t="s">
        <v>283</v>
      </c>
      <c r="N3026" t="s">
        <v>84</v>
      </c>
      <c r="O3026">
        <v>8072</v>
      </c>
      <c r="P3026">
        <v>10848</v>
      </c>
      <c r="Q3026" t="s">
        <v>41</v>
      </c>
      <c r="R3026">
        <v>187</v>
      </c>
      <c r="S3026" s="2">
        <v>44985</v>
      </c>
      <c r="T3026" t="s">
        <v>42</v>
      </c>
      <c r="U3026">
        <v>0</v>
      </c>
      <c r="V3026" t="s">
        <v>71</v>
      </c>
      <c r="W3026">
        <v>734</v>
      </c>
      <c r="X3026" t="s">
        <v>44</v>
      </c>
      <c r="Y3026" t="s">
        <v>72</v>
      </c>
      <c r="Z3026">
        <v>0</v>
      </c>
      <c r="AA3026">
        <v>509</v>
      </c>
      <c r="AB3026">
        <v>9336</v>
      </c>
      <c r="AC3026" t="s">
        <v>46</v>
      </c>
    </row>
    <row r="3027" spans="1:29" x14ac:dyDescent="0.3">
      <c r="A3027" s="1" t="s">
        <v>47</v>
      </c>
      <c r="B3027" t="s">
        <v>176</v>
      </c>
      <c r="C3027" t="s">
        <v>2827</v>
      </c>
      <c r="D3027" t="s">
        <v>178</v>
      </c>
      <c r="E3027">
        <v>8</v>
      </c>
      <c r="F3027" t="s">
        <v>33</v>
      </c>
      <c r="G3027" t="s">
        <v>111</v>
      </c>
      <c r="H3027" t="s">
        <v>35</v>
      </c>
      <c r="I3027" t="s">
        <v>2803</v>
      </c>
      <c r="J3027" t="s">
        <v>610</v>
      </c>
      <c r="K3027" t="s">
        <v>7833</v>
      </c>
      <c r="L3027" t="s">
        <v>7834</v>
      </c>
      <c r="M3027" t="s">
        <v>426</v>
      </c>
      <c r="N3027" t="s">
        <v>40</v>
      </c>
      <c r="O3027">
        <v>9890</v>
      </c>
      <c r="P3027">
        <v>13459</v>
      </c>
      <c r="Q3027" t="s">
        <v>41</v>
      </c>
      <c r="R3027">
        <v>282</v>
      </c>
      <c r="S3027" s="2">
        <v>44999</v>
      </c>
      <c r="T3027" t="s">
        <v>42</v>
      </c>
      <c r="U3027">
        <v>0</v>
      </c>
      <c r="V3027" t="s">
        <v>43</v>
      </c>
      <c r="W3027">
        <v>721</v>
      </c>
      <c r="X3027" t="s">
        <v>44</v>
      </c>
      <c r="Y3027" t="s">
        <v>61</v>
      </c>
      <c r="Z3027">
        <v>0</v>
      </c>
      <c r="AA3027">
        <v>983</v>
      </c>
      <c r="AB3027">
        <v>12837</v>
      </c>
      <c r="AC3027" t="s">
        <v>73</v>
      </c>
    </row>
    <row r="3028" spans="1:29" x14ac:dyDescent="0.3">
      <c r="A3028" s="1" t="s">
        <v>47</v>
      </c>
      <c r="B3028" t="s">
        <v>48</v>
      </c>
      <c r="C3028" t="s">
        <v>3795</v>
      </c>
      <c r="D3028" t="s">
        <v>138</v>
      </c>
      <c r="E3028">
        <v>2</v>
      </c>
      <c r="F3028" t="s">
        <v>120</v>
      </c>
      <c r="G3028" t="s">
        <v>489</v>
      </c>
      <c r="H3028" t="s">
        <v>79</v>
      </c>
      <c r="I3028" t="s">
        <v>238</v>
      </c>
      <c r="J3028" t="s">
        <v>4623</v>
      </c>
      <c r="K3028" s="3" t="s">
        <v>7835</v>
      </c>
      <c r="L3028" t="s">
        <v>7836</v>
      </c>
      <c r="M3028" t="s">
        <v>1240</v>
      </c>
      <c r="N3028" t="s">
        <v>94</v>
      </c>
      <c r="O3028">
        <v>8140</v>
      </c>
      <c r="P3028">
        <v>12038</v>
      </c>
      <c r="Q3028" t="s">
        <v>95</v>
      </c>
      <c r="R3028">
        <v>113</v>
      </c>
      <c r="S3028" s="2">
        <v>44913</v>
      </c>
      <c r="T3028" t="s">
        <v>42</v>
      </c>
      <c r="U3028">
        <v>0</v>
      </c>
      <c r="V3028" t="s">
        <v>85</v>
      </c>
      <c r="W3028">
        <v>805</v>
      </c>
      <c r="X3028" t="s">
        <v>44</v>
      </c>
      <c r="Y3028" t="s">
        <v>72</v>
      </c>
      <c r="Z3028">
        <v>0</v>
      </c>
      <c r="AA3028">
        <v>621</v>
      </c>
      <c r="AB3028">
        <v>11460</v>
      </c>
      <c r="AC3028" t="s">
        <v>107</v>
      </c>
    </row>
    <row r="3029" spans="1:29" x14ac:dyDescent="0.3">
      <c r="A3029" s="1" t="s">
        <v>29</v>
      </c>
      <c r="B3029" t="s">
        <v>74</v>
      </c>
      <c r="C3029" t="s">
        <v>1460</v>
      </c>
      <c r="D3029" t="s">
        <v>128</v>
      </c>
      <c r="E3029">
        <v>6</v>
      </c>
      <c r="F3029" t="s">
        <v>271</v>
      </c>
      <c r="G3029" t="s">
        <v>1298</v>
      </c>
      <c r="H3029" t="s">
        <v>79</v>
      </c>
      <c r="I3029" t="s">
        <v>1553</v>
      </c>
      <c r="J3029" t="s">
        <v>7837</v>
      </c>
      <c r="K3029" t="s">
        <v>7838</v>
      </c>
      <c r="L3029" t="s">
        <v>7839</v>
      </c>
      <c r="M3029" t="s">
        <v>842</v>
      </c>
      <c r="N3029" t="s">
        <v>58</v>
      </c>
      <c r="O3029">
        <v>7851</v>
      </c>
      <c r="P3029">
        <v>10514</v>
      </c>
      <c r="Q3029" t="s">
        <v>41</v>
      </c>
      <c r="R3029">
        <v>519</v>
      </c>
      <c r="S3029" s="2">
        <v>44401</v>
      </c>
      <c r="T3029" t="s">
        <v>42</v>
      </c>
      <c r="U3029">
        <v>0</v>
      </c>
      <c r="V3029" t="s">
        <v>43</v>
      </c>
      <c r="W3029">
        <v>756</v>
      </c>
      <c r="X3029" t="s">
        <v>44</v>
      </c>
      <c r="Y3029" t="s">
        <v>61</v>
      </c>
      <c r="Z3029">
        <v>1334</v>
      </c>
      <c r="AA3029">
        <v>965</v>
      </c>
      <c r="AB3029">
        <v>8735</v>
      </c>
      <c r="AC3029" t="s">
        <v>73</v>
      </c>
    </row>
    <row r="3030" spans="1:29" x14ac:dyDescent="0.3">
      <c r="A3030" s="1" t="s">
        <v>29</v>
      </c>
      <c r="B3030" t="s">
        <v>30</v>
      </c>
      <c r="C3030" t="s">
        <v>1954</v>
      </c>
      <c r="D3030" t="s">
        <v>169</v>
      </c>
      <c r="E3030">
        <v>8</v>
      </c>
      <c r="F3030" t="s">
        <v>64</v>
      </c>
      <c r="G3030" t="s">
        <v>258</v>
      </c>
      <c r="H3030" t="s">
        <v>79</v>
      </c>
      <c r="I3030" t="s">
        <v>292</v>
      </c>
      <c r="J3030" t="s">
        <v>1880</v>
      </c>
      <c r="K3030" t="s">
        <v>7840</v>
      </c>
      <c r="L3030" t="s">
        <v>7841</v>
      </c>
      <c r="M3030" t="s">
        <v>3066</v>
      </c>
      <c r="N3030" t="s">
        <v>84</v>
      </c>
      <c r="O3030">
        <v>3678</v>
      </c>
      <c r="P3030">
        <v>8232</v>
      </c>
      <c r="Q3030" t="s">
        <v>95</v>
      </c>
      <c r="R3030">
        <v>853</v>
      </c>
      <c r="S3030" s="2">
        <v>45107</v>
      </c>
      <c r="T3030" t="s">
        <v>42</v>
      </c>
      <c r="U3030">
        <v>0</v>
      </c>
      <c r="V3030" t="s">
        <v>43</v>
      </c>
      <c r="W3030">
        <v>415</v>
      </c>
      <c r="X3030" t="s">
        <v>44</v>
      </c>
      <c r="Y3030" t="s">
        <v>61</v>
      </c>
      <c r="Z3030">
        <v>0</v>
      </c>
      <c r="AA3030">
        <v>186</v>
      </c>
      <c r="AB3030">
        <v>7981</v>
      </c>
      <c r="AC3030" t="s">
        <v>107</v>
      </c>
    </row>
    <row r="3031" spans="1:29" x14ac:dyDescent="0.3">
      <c r="A3031" s="1" t="s">
        <v>47</v>
      </c>
      <c r="B3031" t="s">
        <v>108</v>
      </c>
      <c r="C3031" t="s">
        <v>655</v>
      </c>
      <c r="D3031" t="s">
        <v>32</v>
      </c>
      <c r="E3031">
        <v>9</v>
      </c>
      <c r="F3031" t="s">
        <v>271</v>
      </c>
      <c r="G3031" t="s">
        <v>1110</v>
      </c>
      <c r="H3031" t="s">
        <v>79</v>
      </c>
      <c r="I3031" t="s">
        <v>7842</v>
      </c>
      <c r="J3031" t="s">
        <v>610</v>
      </c>
      <c r="K3031" t="s">
        <v>7843</v>
      </c>
      <c r="L3031" t="s">
        <v>7844</v>
      </c>
      <c r="M3031" t="s">
        <v>660</v>
      </c>
      <c r="N3031" t="s">
        <v>40</v>
      </c>
      <c r="O3031">
        <v>17740</v>
      </c>
      <c r="P3031">
        <v>22564</v>
      </c>
      <c r="Q3031" t="s">
        <v>59</v>
      </c>
      <c r="R3031">
        <v>384</v>
      </c>
      <c r="S3031" s="2">
        <v>45037</v>
      </c>
      <c r="T3031" s="2">
        <v>45044</v>
      </c>
      <c r="U3031">
        <v>16797</v>
      </c>
      <c r="V3031" t="s">
        <v>71</v>
      </c>
      <c r="W3031">
        <v>611</v>
      </c>
      <c r="X3031" t="s">
        <v>60</v>
      </c>
      <c r="Y3031" t="s">
        <v>72</v>
      </c>
      <c r="Z3031">
        <v>0</v>
      </c>
      <c r="AA3031">
        <v>511</v>
      </c>
      <c r="AB3031">
        <v>20707</v>
      </c>
      <c r="AC3031" t="s">
        <v>107</v>
      </c>
    </row>
    <row r="3032" spans="1:29" x14ac:dyDescent="0.3">
      <c r="A3032" s="1" t="s">
        <v>29</v>
      </c>
      <c r="B3032" t="s">
        <v>62</v>
      </c>
      <c r="C3032" t="s">
        <v>2469</v>
      </c>
      <c r="D3032" t="s">
        <v>138</v>
      </c>
      <c r="E3032">
        <v>6</v>
      </c>
      <c r="F3032" t="s">
        <v>129</v>
      </c>
      <c r="G3032" t="s">
        <v>1528</v>
      </c>
      <c r="H3032" t="s">
        <v>35</v>
      </c>
      <c r="I3032" t="s">
        <v>5746</v>
      </c>
      <c r="J3032" t="s">
        <v>3023</v>
      </c>
      <c r="K3032" t="s">
        <v>7845</v>
      </c>
      <c r="L3032" t="s">
        <v>7846</v>
      </c>
      <c r="M3032" t="s">
        <v>70</v>
      </c>
      <c r="N3032" t="s">
        <v>84</v>
      </c>
      <c r="O3032">
        <v>13703</v>
      </c>
      <c r="P3032">
        <v>15950</v>
      </c>
      <c r="Q3032" t="s">
        <v>95</v>
      </c>
      <c r="R3032">
        <v>936</v>
      </c>
      <c r="S3032" s="2">
        <v>45005</v>
      </c>
      <c r="T3032" t="s">
        <v>42</v>
      </c>
      <c r="U3032">
        <v>0</v>
      </c>
      <c r="V3032" t="s">
        <v>106</v>
      </c>
      <c r="W3032">
        <v>549</v>
      </c>
      <c r="X3032" t="s">
        <v>44</v>
      </c>
      <c r="Y3032" t="s">
        <v>45</v>
      </c>
      <c r="Z3032">
        <v>0</v>
      </c>
      <c r="AA3032">
        <v>742</v>
      </c>
      <c r="AB3032">
        <v>14700</v>
      </c>
      <c r="AC3032" t="s">
        <v>107</v>
      </c>
    </row>
    <row r="3033" spans="1:29" x14ac:dyDescent="0.3">
      <c r="A3033" s="1" t="s">
        <v>47</v>
      </c>
      <c r="B3033" t="s">
        <v>108</v>
      </c>
      <c r="C3033" t="s">
        <v>709</v>
      </c>
      <c r="D3033" t="s">
        <v>352</v>
      </c>
      <c r="E3033">
        <v>8</v>
      </c>
      <c r="F3033" t="s">
        <v>221</v>
      </c>
      <c r="G3033" t="s">
        <v>222</v>
      </c>
      <c r="H3033" t="s">
        <v>79</v>
      </c>
      <c r="I3033" t="s">
        <v>1156</v>
      </c>
      <c r="J3033" t="s">
        <v>4914</v>
      </c>
      <c r="K3033" t="s">
        <v>7847</v>
      </c>
      <c r="L3033" t="s">
        <v>7848</v>
      </c>
      <c r="M3033" t="s">
        <v>277</v>
      </c>
      <c r="N3033" t="s">
        <v>58</v>
      </c>
      <c r="O3033">
        <v>11306</v>
      </c>
      <c r="P3033">
        <v>13331</v>
      </c>
      <c r="Q3033" t="s">
        <v>59</v>
      </c>
      <c r="R3033">
        <v>719</v>
      </c>
      <c r="S3033" s="2">
        <v>44517</v>
      </c>
      <c r="T3033" s="2">
        <v>44544</v>
      </c>
      <c r="U3033">
        <v>10208</v>
      </c>
      <c r="V3033" t="s">
        <v>43</v>
      </c>
      <c r="W3033">
        <v>801</v>
      </c>
      <c r="X3033" t="s">
        <v>60</v>
      </c>
      <c r="Y3033" t="s">
        <v>72</v>
      </c>
      <c r="Z3033">
        <v>4667</v>
      </c>
      <c r="AA3033">
        <v>455</v>
      </c>
      <c r="AB3033">
        <v>11503</v>
      </c>
      <c r="AC3033" t="s">
        <v>107</v>
      </c>
    </row>
    <row r="3034" spans="1:29" x14ac:dyDescent="0.3">
      <c r="A3034" s="1" t="s">
        <v>47</v>
      </c>
      <c r="B3034" t="s">
        <v>234</v>
      </c>
      <c r="C3034" t="s">
        <v>1588</v>
      </c>
      <c r="D3034" t="s">
        <v>352</v>
      </c>
      <c r="E3034">
        <v>5</v>
      </c>
      <c r="F3034" t="s">
        <v>99</v>
      </c>
      <c r="G3034" t="s">
        <v>950</v>
      </c>
      <c r="H3034" t="s">
        <v>79</v>
      </c>
      <c r="I3034" t="s">
        <v>1379</v>
      </c>
      <c r="J3034" t="s">
        <v>5761</v>
      </c>
      <c r="K3034" t="s">
        <v>7849</v>
      </c>
      <c r="L3034" t="s">
        <v>7850</v>
      </c>
      <c r="M3034" t="s">
        <v>810</v>
      </c>
      <c r="N3034" t="s">
        <v>94</v>
      </c>
      <c r="O3034">
        <v>6625</v>
      </c>
      <c r="P3034">
        <v>10777</v>
      </c>
      <c r="Q3034" t="s">
        <v>95</v>
      </c>
      <c r="R3034">
        <v>406</v>
      </c>
      <c r="S3034" s="2">
        <v>44785</v>
      </c>
      <c r="T3034" s="2">
        <v>44811</v>
      </c>
      <c r="U3034">
        <v>0</v>
      </c>
      <c r="V3034" t="s">
        <v>85</v>
      </c>
      <c r="W3034">
        <v>496</v>
      </c>
      <c r="X3034" t="s">
        <v>60</v>
      </c>
      <c r="Y3034" t="s">
        <v>61</v>
      </c>
      <c r="Z3034">
        <v>0</v>
      </c>
      <c r="AA3034">
        <v>938</v>
      </c>
      <c r="AB3034">
        <v>10047</v>
      </c>
      <c r="AC3034" t="s">
        <v>107</v>
      </c>
    </row>
    <row r="3035" spans="1:29" x14ac:dyDescent="0.3">
      <c r="A3035" s="1" t="s">
        <v>47</v>
      </c>
      <c r="B3035" t="s">
        <v>592</v>
      </c>
      <c r="C3035" t="s">
        <v>2536</v>
      </c>
      <c r="D3035" t="s">
        <v>169</v>
      </c>
      <c r="E3035">
        <v>9</v>
      </c>
      <c r="F3035" t="s">
        <v>77</v>
      </c>
      <c r="G3035" t="s">
        <v>202</v>
      </c>
      <c r="H3035" t="s">
        <v>79</v>
      </c>
      <c r="I3035" t="s">
        <v>565</v>
      </c>
      <c r="J3035" t="s">
        <v>4322</v>
      </c>
      <c r="K3035">
        <v>7039319253</v>
      </c>
      <c r="L3035" t="s">
        <v>7851</v>
      </c>
      <c r="M3035" t="s">
        <v>2150</v>
      </c>
      <c r="N3035" t="s">
        <v>94</v>
      </c>
      <c r="O3035">
        <v>8009</v>
      </c>
      <c r="P3035">
        <v>11537</v>
      </c>
      <c r="Q3035" t="s">
        <v>95</v>
      </c>
      <c r="R3035">
        <v>118</v>
      </c>
      <c r="S3035" s="2">
        <v>44361</v>
      </c>
      <c r="T3035" t="s">
        <v>42</v>
      </c>
      <c r="U3035">
        <v>0</v>
      </c>
      <c r="V3035" t="s">
        <v>85</v>
      </c>
      <c r="W3035">
        <v>850</v>
      </c>
      <c r="X3035" t="s">
        <v>44</v>
      </c>
      <c r="Y3035" t="s">
        <v>61</v>
      </c>
      <c r="Z3035">
        <v>0</v>
      </c>
      <c r="AA3035">
        <v>812</v>
      </c>
      <c r="AB3035">
        <v>11073</v>
      </c>
      <c r="AC3035" t="s">
        <v>73</v>
      </c>
    </row>
    <row r="3036" spans="1:29" x14ac:dyDescent="0.3">
      <c r="A3036" s="1" t="s">
        <v>47</v>
      </c>
      <c r="B3036" t="s">
        <v>117</v>
      </c>
      <c r="C3036" t="s">
        <v>865</v>
      </c>
      <c r="D3036" t="s">
        <v>128</v>
      </c>
      <c r="E3036">
        <v>9</v>
      </c>
      <c r="F3036" t="s">
        <v>120</v>
      </c>
      <c r="G3036" t="s">
        <v>194</v>
      </c>
      <c r="H3036" t="s">
        <v>35</v>
      </c>
      <c r="I3036" t="s">
        <v>299</v>
      </c>
      <c r="J3036" t="s">
        <v>1153</v>
      </c>
      <c r="K3036">
        <v>6143834081</v>
      </c>
      <c r="L3036" t="s">
        <v>7852</v>
      </c>
      <c r="M3036" t="s">
        <v>1484</v>
      </c>
      <c r="N3036" t="s">
        <v>40</v>
      </c>
      <c r="O3036">
        <v>22320</v>
      </c>
      <c r="P3036">
        <v>27058</v>
      </c>
      <c r="Q3036" t="s">
        <v>59</v>
      </c>
      <c r="R3036">
        <v>779</v>
      </c>
      <c r="S3036" s="2">
        <v>45290</v>
      </c>
      <c r="T3036" t="s">
        <v>42</v>
      </c>
      <c r="U3036">
        <v>43930</v>
      </c>
      <c r="V3036" t="s">
        <v>106</v>
      </c>
      <c r="W3036">
        <v>839</v>
      </c>
      <c r="X3036" t="s">
        <v>44</v>
      </c>
      <c r="Y3036" t="s">
        <v>72</v>
      </c>
      <c r="Z3036">
        <v>0</v>
      </c>
      <c r="AA3036">
        <v>589</v>
      </c>
      <c r="AB3036">
        <v>23198</v>
      </c>
      <c r="AC3036" t="s">
        <v>73</v>
      </c>
    </row>
    <row r="3037" spans="1:29" x14ac:dyDescent="0.3">
      <c r="A3037" s="1" t="s">
        <v>47</v>
      </c>
      <c r="B3037" t="s">
        <v>153</v>
      </c>
      <c r="C3037" t="s">
        <v>5365</v>
      </c>
      <c r="D3037" t="s">
        <v>110</v>
      </c>
      <c r="E3037">
        <v>3</v>
      </c>
      <c r="F3037" t="s">
        <v>33</v>
      </c>
      <c r="G3037" t="s">
        <v>34</v>
      </c>
      <c r="H3037" t="s">
        <v>35</v>
      </c>
      <c r="I3037" t="s">
        <v>2257</v>
      </c>
      <c r="J3037" t="s">
        <v>748</v>
      </c>
      <c r="K3037" t="s">
        <v>7853</v>
      </c>
      <c r="L3037" t="s">
        <v>7854</v>
      </c>
      <c r="M3037" t="s">
        <v>1707</v>
      </c>
      <c r="N3037" t="s">
        <v>84</v>
      </c>
      <c r="O3037">
        <v>11077</v>
      </c>
      <c r="P3037">
        <v>14878</v>
      </c>
      <c r="Q3037" t="s">
        <v>95</v>
      </c>
      <c r="R3037">
        <v>599</v>
      </c>
      <c r="S3037" s="2">
        <v>44836</v>
      </c>
      <c r="T3037" s="2">
        <v>44842</v>
      </c>
      <c r="U3037">
        <v>0</v>
      </c>
      <c r="V3037" t="s">
        <v>43</v>
      </c>
      <c r="W3037">
        <v>405</v>
      </c>
      <c r="X3037" t="s">
        <v>60</v>
      </c>
      <c r="Y3037" t="s">
        <v>72</v>
      </c>
      <c r="Z3037">
        <v>0</v>
      </c>
      <c r="AA3037">
        <v>899</v>
      </c>
      <c r="AB3037">
        <v>14833</v>
      </c>
      <c r="AC3037" t="s">
        <v>46</v>
      </c>
    </row>
    <row r="3038" spans="1:29" x14ac:dyDescent="0.3">
      <c r="A3038" s="1" t="s">
        <v>47</v>
      </c>
      <c r="B3038" t="s">
        <v>153</v>
      </c>
      <c r="C3038" t="s">
        <v>1936</v>
      </c>
      <c r="D3038" t="s">
        <v>110</v>
      </c>
      <c r="E3038">
        <v>7</v>
      </c>
      <c r="F3038" t="s">
        <v>271</v>
      </c>
      <c r="G3038" t="s">
        <v>1298</v>
      </c>
      <c r="H3038" t="s">
        <v>35</v>
      </c>
      <c r="I3038" t="s">
        <v>5027</v>
      </c>
      <c r="J3038" t="s">
        <v>1647</v>
      </c>
      <c r="K3038" t="s">
        <v>7855</v>
      </c>
      <c r="L3038" t="s">
        <v>7856</v>
      </c>
      <c r="M3038" t="s">
        <v>540</v>
      </c>
      <c r="N3038" t="s">
        <v>40</v>
      </c>
      <c r="O3038">
        <v>24800</v>
      </c>
      <c r="P3038">
        <v>29193</v>
      </c>
      <c r="Q3038" t="s">
        <v>95</v>
      </c>
      <c r="R3038">
        <v>674</v>
      </c>
      <c r="S3038" s="2">
        <v>44455</v>
      </c>
      <c r="T3038" s="2">
        <v>44472</v>
      </c>
      <c r="U3038">
        <v>0</v>
      </c>
      <c r="V3038" t="s">
        <v>71</v>
      </c>
      <c r="W3038">
        <v>648</v>
      </c>
      <c r="X3038" t="s">
        <v>60</v>
      </c>
      <c r="Y3038" t="s">
        <v>45</v>
      </c>
      <c r="Z3038">
        <v>0</v>
      </c>
      <c r="AA3038">
        <v>229</v>
      </c>
      <c r="AB3038">
        <v>25590</v>
      </c>
      <c r="AC3038" t="s">
        <v>73</v>
      </c>
    </row>
    <row r="3039" spans="1:29" x14ac:dyDescent="0.3">
      <c r="A3039" s="1" t="s">
        <v>47</v>
      </c>
      <c r="B3039" t="s">
        <v>592</v>
      </c>
      <c r="C3039" t="s">
        <v>3858</v>
      </c>
      <c r="D3039" t="s">
        <v>178</v>
      </c>
      <c r="E3039">
        <v>9</v>
      </c>
      <c r="F3039" t="s">
        <v>120</v>
      </c>
      <c r="G3039" t="s">
        <v>586</v>
      </c>
      <c r="H3039" t="s">
        <v>79</v>
      </c>
      <c r="I3039" t="s">
        <v>3953</v>
      </c>
      <c r="J3039" t="s">
        <v>2094</v>
      </c>
      <c r="K3039" t="s">
        <v>7857</v>
      </c>
      <c r="L3039" t="s">
        <v>7858</v>
      </c>
      <c r="M3039" t="s">
        <v>1512</v>
      </c>
      <c r="N3039" t="s">
        <v>58</v>
      </c>
      <c r="O3039">
        <v>13179</v>
      </c>
      <c r="P3039">
        <v>15305</v>
      </c>
      <c r="Q3039" t="s">
        <v>41</v>
      </c>
      <c r="R3039">
        <v>204</v>
      </c>
      <c r="S3039" s="2">
        <v>44629</v>
      </c>
      <c r="T3039" s="2">
        <v>44651</v>
      </c>
      <c r="U3039">
        <v>0</v>
      </c>
      <c r="V3039" t="s">
        <v>43</v>
      </c>
      <c r="W3039">
        <v>750</v>
      </c>
      <c r="X3039" t="s">
        <v>60</v>
      </c>
      <c r="Y3039" t="s">
        <v>45</v>
      </c>
      <c r="Z3039">
        <v>3938</v>
      </c>
      <c r="AA3039">
        <v>343</v>
      </c>
      <c r="AB3039">
        <v>14113</v>
      </c>
      <c r="AC3039" t="s">
        <v>73</v>
      </c>
    </row>
    <row r="3040" spans="1:29" x14ac:dyDescent="0.3">
      <c r="A3040" s="1" t="s">
        <v>47</v>
      </c>
      <c r="B3040" t="s">
        <v>234</v>
      </c>
      <c r="C3040" t="s">
        <v>235</v>
      </c>
      <c r="D3040" t="s">
        <v>76</v>
      </c>
      <c r="E3040">
        <v>2</v>
      </c>
      <c r="F3040" t="s">
        <v>271</v>
      </c>
      <c r="G3040" t="s">
        <v>353</v>
      </c>
      <c r="H3040" t="s">
        <v>79</v>
      </c>
      <c r="I3040" t="s">
        <v>4743</v>
      </c>
      <c r="J3040" t="s">
        <v>1080</v>
      </c>
      <c r="K3040" t="s">
        <v>7859</v>
      </c>
      <c r="L3040" t="s">
        <v>7860</v>
      </c>
      <c r="M3040" t="s">
        <v>2944</v>
      </c>
      <c r="N3040" t="s">
        <v>94</v>
      </c>
      <c r="O3040">
        <v>28004</v>
      </c>
      <c r="P3040">
        <v>31332</v>
      </c>
      <c r="Q3040" t="s">
        <v>95</v>
      </c>
      <c r="R3040">
        <v>290</v>
      </c>
      <c r="S3040" s="2">
        <v>45300</v>
      </c>
      <c r="T3040" t="s">
        <v>42</v>
      </c>
      <c r="U3040">
        <v>0</v>
      </c>
      <c r="V3040" t="s">
        <v>71</v>
      </c>
      <c r="W3040">
        <v>675</v>
      </c>
      <c r="X3040" t="s">
        <v>44</v>
      </c>
      <c r="Y3040" t="s">
        <v>61</v>
      </c>
      <c r="Z3040">
        <v>0</v>
      </c>
      <c r="AA3040">
        <v>921</v>
      </c>
      <c r="AB3040">
        <v>30075</v>
      </c>
      <c r="AC3040" t="s">
        <v>46</v>
      </c>
    </row>
    <row r="3041" spans="1:29" x14ac:dyDescent="0.3">
      <c r="A3041" s="1" t="s">
        <v>29</v>
      </c>
      <c r="B3041" t="s">
        <v>96</v>
      </c>
      <c r="C3041" t="s">
        <v>1906</v>
      </c>
      <c r="D3041" t="s">
        <v>32</v>
      </c>
      <c r="E3041">
        <v>6</v>
      </c>
      <c r="F3041" t="s">
        <v>129</v>
      </c>
      <c r="G3041" t="s">
        <v>163</v>
      </c>
      <c r="H3041" t="s">
        <v>35</v>
      </c>
      <c r="I3041" t="s">
        <v>1841</v>
      </c>
      <c r="J3041" t="s">
        <v>3747</v>
      </c>
      <c r="K3041" t="s">
        <v>7861</v>
      </c>
      <c r="L3041" t="s">
        <v>7862</v>
      </c>
      <c r="M3041" t="s">
        <v>105</v>
      </c>
      <c r="N3041" t="s">
        <v>84</v>
      </c>
      <c r="O3041">
        <v>17235</v>
      </c>
      <c r="P3041">
        <v>21220</v>
      </c>
      <c r="Q3041" t="s">
        <v>59</v>
      </c>
      <c r="R3041">
        <v>529</v>
      </c>
      <c r="S3041" s="2">
        <v>44674</v>
      </c>
      <c r="T3041" s="2">
        <v>44689</v>
      </c>
      <c r="U3041">
        <v>10949</v>
      </c>
      <c r="V3041" t="s">
        <v>71</v>
      </c>
      <c r="W3041">
        <v>681</v>
      </c>
      <c r="X3041" t="s">
        <v>60</v>
      </c>
      <c r="Y3041" t="s">
        <v>72</v>
      </c>
      <c r="Z3041">
        <v>0</v>
      </c>
      <c r="AA3041">
        <v>128</v>
      </c>
      <c r="AB3041">
        <v>19881</v>
      </c>
      <c r="AC3041" t="s">
        <v>107</v>
      </c>
    </row>
    <row r="3042" spans="1:29" x14ac:dyDescent="0.3">
      <c r="A3042" s="1" t="s">
        <v>47</v>
      </c>
      <c r="B3042" t="s">
        <v>234</v>
      </c>
      <c r="C3042" t="s">
        <v>480</v>
      </c>
      <c r="D3042" t="s">
        <v>119</v>
      </c>
      <c r="E3042">
        <v>4</v>
      </c>
      <c r="F3042" t="s">
        <v>186</v>
      </c>
      <c r="G3042" t="s">
        <v>650</v>
      </c>
      <c r="H3042" t="s">
        <v>79</v>
      </c>
      <c r="I3042" t="s">
        <v>921</v>
      </c>
      <c r="J3042" t="s">
        <v>359</v>
      </c>
      <c r="K3042" t="s">
        <v>7863</v>
      </c>
      <c r="L3042" t="s">
        <v>7864</v>
      </c>
      <c r="M3042" t="s">
        <v>810</v>
      </c>
      <c r="N3042" t="s">
        <v>94</v>
      </c>
      <c r="O3042">
        <v>4377</v>
      </c>
      <c r="P3042">
        <v>6961</v>
      </c>
      <c r="Q3042" t="s">
        <v>41</v>
      </c>
      <c r="R3042">
        <v>728</v>
      </c>
      <c r="S3042" s="2">
        <v>44393</v>
      </c>
      <c r="T3042" s="2">
        <v>44419</v>
      </c>
      <c r="U3042">
        <v>0</v>
      </c>
      <c r="V3042" t="s">
        <v>85</v>
      </c>
      <c r="W3042">
        <v>675</v>
      </c>
      <c r="X3042" t="s">
        <v>60</v>
      </c>
      <c r="Y3042" t="s">
        <v>72</v>
      </c>
      <c r="Z3042">
        <v>0</v>
      </c>
      <c r="AA3042">
        <v>389</v>
      </c>
      <c r="AB3042">
        <v>5314</v>
      </c>
      <c r="AC3042" t="s">
        <v>46</v>
      </c>
    </row>
    <row r="3043" spans="1:29" x14ac:dyDescent="0.3">
      <c r="A3043" s="1" t="s">
        <v>47</v>
      </c>
      <c r="B3043" t="s">
        <v>136</v>
      </c>
      <c r="C3043" t="s">
        <v>1426</v>
      </c>
      <c r="D3043" t="s">
        <v>352</v>
      </c>
      <c r="E3043">
        <v>8</v>
      </c>
      <c r="F3043" t="s">
        <v>99</v>
      </c>
      <c r="G3043" t="s">
        <v>529</v>
      </c>
      <c r="H3043" t="s">
        <v>35</v>
      </c>
      <c r="I3043" t="s">
        <v>7686</v>
      </c>
      <c r="J3043" t="s">
        <v>1052</v>
      </c>
      <c r="K3043" t="s">
        <v>7865</v>
      </c>
      <c r="L3043" t="s">
        <v>7866</v>
      </c>
      <c r="M3043" t="s">
        <v>227</v>
      </c>
      <c r="N3043" t="s">
        <v>84</v>
      </c>
      <c r="O3043">
        <v>27270</v>
      </c>
      <c r="P3043">
        <v>29297</v>
      </c>
      <c r="Q3043" t="s">
        <v>59</v>
      </c>
      <c r="R3043">
        <v>755</v>
      </c>
      <c r="S3043" s="2">
        <v>44355</v>
      </c>
      <c r="T3043" t="s">
        <v>42</v>
      </c>
      <c r="U3043">
        <v>14760</v>
      </c>
      <c r="V3043" t="s">
        <v>43</v>
      </c>
      <c r="W3043">
        <v>413</v>
      </c>
      <c r="X3043" t="s">
        <v>44</v>
      </c>
      <c r="Y3043" t="s">
        <v>72</v>
      </c>
      <c r="Z3043">
        <v>0</v>
      </c>
      <c r="AA3043">
        <v>468</v>
      </c>
      <c r="AB3043">
        <v>28443</v>
      </c>
      <c r="AC3043" t="s">
        <v>46</v>
      </c>
    </row>
    <row r="3044" spans="1:29" x14ac:dyDescent="0.3">
      <c r="A3044" s="1" t="s">
        <v>47</v>
      </c>
      <c r="B3044" t="s">
        <v>48</v>
      </c>
      <c r="C3044" t="s">
        <v>457</v>
      </c>
      <c r="D3044" t="s">
        <v>76</v>
      </c>
      <c r="E3044">
        <v>9</v>
      </c>
      <c r="F3044" t="s">
        <v>221</v>
      </c>
      <c r="G3044" t="s">
        <v>667</v>
      </c>
      <c r="H3044" t="s">
        <v>35</v>
      </c>
      <c r="I3044" t="s">
        <v>412</v>
      </c>
      <c r="J3044" t="s">
        <v>7307</v>
      </c>
      <c r="K3044" t="s">
        <v>7867</v>
      </c>
      <c r="L3044" t="s">
        <v>7868</v>
      </c>
      <c r="M3044" t="s">
        <v>220</v>
      </c>
      <c r="N3044" t="s">
        <v>58</v>
      </c>
      <c r="O3044">
        <v>15055</v>
      </c>
      <c r="P3044">
        <v>18027</v>
      </c>
      <c r="Q3044" t="s">
        <v>59</v>
      </c>
      <c r="R3044">
        <v>874</v>
      </c>
      <c r="S3044" s="2">
        <v>44411</v>
      </c>
      <c r="T3044" s="2">
        <v>44427</v>
      </c>
      <c r="U3044">
        <v>42825</v>
      </c>
      <c r="V3044" t="s">
        <v>71</v>
      </c>
      <c r="W3044">
        <v>631</v>
      </c>
      <c r="X3044" t="s">
        <v>60</v>
      </c>
      <c r="Y3044" t="s">
        <v>45</v>
      </c>
      <c r="Z3044">
        <v>1268</v>
      </c>
      <c r="AA3044">
        <v>541</v>
      </c>
      <c r="AB3044">
        <v>15934</v>
      </c>
      <c r="AC3044" t="s">
        <v>107</v>
      </c>
    </row>
    <row r="3045" spans="1:29" x14ac:dyDescent="0.3">
      <c r="A3045" s="1" t="s">
        <v>29</v>
      </c>
      <c r="B3045" t="s">
        <v>74</v>
      </c>
      <c r="C3045" t="s">
        <v>75</v>
      </c>
      <c r="D3045" t="s">
        <v>155</v>
      </c>
      <c r="E3045">
        <v>2</v>
      </c>
      <c r="F3045" t="s">
        <v>33</v>
      </c>
      <c r="G3045" t="s">
        <v>179</v>
      </c>
      <c r="H3045" t="s">
        <v>35</v>
      </c>
      <c r="I3045" t="s">
        <v>679</v>
      </c>
      <c r="J3045" t="s">
        <v>7869</v>
      </c>
      <c r="K3045">
        <v>4150109207</v>
      </c>
      <c r="L3045" t="s">
        <v>7870</v>
      </c>
      <c r="M3045" t="s">
        <v>842</v>
      </c>
      <c r="N3045" t="s">
        <v>58</v>
      </c>
      <c r="O3045">
        <v>26517</v>
      </c>
      <c r="P3045">
        <v>31456</v>
      </c>
      <c r="Q3045" t="s">
        <v>95</v>
      </c>
      <c r="R3045">
        <v>346</v>
      </c>
      <c r="S3045" s="2">
        <v>44792</v>
      </c>
      <c r="T3045" s="2">
        <v>44797</v>
      </c>
      <c r="U3045">
        <v>0</v>
      </c>
      <c r="V3045" t="s">
        <v>71</v>
      </c>
      <c r="W3045">
        <v>764</v>
      </c>
      <c r="X3045" t="s">
        <v>60</v>
      </c>
      <c r="Y3045" t="s">
        <v>72</v>
      </c>
      <c r="Z3045">
        <v>2061</v>
      </c>
      <c r="AA3045">
        <v>544</v>
      </c>
      <c r="AB3045">
        <v>28224</v>
      </c>
      <c r="AC3045" t="s">
        <v>73</v>
      </c>
    </row>
    <row r="3046" spans="1:29" x14ac:dyDescent="0.3">
      <c r="A3046" s="1" t="s">
        <v>47</v>
      </c>
      <c r="B3046" t="s">
        <v>234</v>
      </c>
      <c r="C3046" t="s">
        <v>564</v>
      </c>
      <c r="D3046" t="s">
        <v>98</v>
      </c>
      <c r="E3046">
        <v>3</v>
      </c>
      <c r="F3046" t="s">
        <v>120</v>
      </c>
      <c r="G3046" t="s">
        <v>1533</v>
      </c>
      <c r="H3046" t="s">
        <v>79</v>
      </c>
      <c r="I3046" t="s">
        <v>7871</v>
      </c>
      <c r="J3046" t="s">
        <v>7872</v>
      </c>
      <c r="K3046" t="s">
        <v>7873</v>
      </c>
      <c r="L3046" t="s">
        <v>7874</v>
      </c>
      <c r="M3046" t="s">
        <v>1972</v>
      </c>
      <c r="N3046" t="s">
        <v>40</v>
      </c>
      <c r="O3046">
        <v>14726</v>
      </c>
      <c r="P3046">
        <v>16995</v>
      </c>
      <c r="Q3046" t="s">
        <v>41</v>
      </c>
      <c r="R3046">
        <v>529</v>
      </c>
      <c r="S3046" s="2">
        <v>44789</v>
      </c>
      <c r="T3046" s="2">
        <v>44802</v>
      </c>
      <c r="U3046">
        <v>0</v>
      </c>
      <c r="V3046" t="s">
        <v>71</v>
      </c>
      <c r="W3046">
        <v>472</v>
      </c>
      <c r="X3046" t="s">
        <v>60</v>
      </c>
      <c r="Y3046" t="s">
        <v>72</v>
      </c>
      <c r="Z3046">
        <v>0</v>
      </c>
      <c r="AA3046">
        <v>709</v>
      </c>
      <c r="AB3046">
        <v>16246</v>
      </c>
      <c r="AC3046" t="s">
        <v>46</v>
      </c>
    </row>
    <row r="3047" spans="1:29" x14ac:dyDescent="0.3">
      <c r="A3047" s="1" t="s">
        <v>29</v>
      </c>
      <c r="B3047" t="s">
        <v>96</v>
      </c>
      <c r="C3047" t="s">
        <v>1523</v>
      </c>
      <c r="D3047" t="s">
        <v>236</v>
      </c>
      <c r="E3047">
        <v>1</v>
      </c>
      <c r="F3047" t="s">
        <v>77</v>
      </c>
      <c r="G3047" t="s">
        <v>202</v>
      </c>
      <c r="H3047" t="s">
        <v>35</v>
      </c>
      <c r="I3047" t="s">
        <v>1210</v>
      </c>
      <c r="J3047" t="s">
        <v>6682</v>
      </c>
      <c r="K3047">
        <v>4774977498</v>
      </c>
      <c r="L3047" t="s">
        <v>7875</v>
      </c>
      <c r="M3047" t="s">
        <v>777</v>
      </c>
      <c r="N3047" t="s">
        <v>94</v>
      </c>
      <c r="O3047">
        <v>25227</v>
      </c>
      <c r="P3047">
        <v>29994</v>
      </c>
      <c r="Q3047" t="s">
        <v>59</v>
      </c>
      <c r="R3047">
        <v>4</v>
      </c>
      <c r="S3047" s="2">
        <v>44405</v>
      </c>
      <c r="T3047" t="s">
        <v>42</v>
      </c>
      <c r="U3047">
        <v>35423</v>
      </c>
      <c r="V3047" t="s">
        <v>85</v>
      </c>
      <c r="W3047">
        <v>792</v>
      </c>
      <c r="X3047" t="s">
        <v>44</v>
      </c>
      <c r="Y3047" t="s">
        <v>61</v>
      </c>
      <c r="Z3047">
        <v>0</v>
      </c>
      <c r="AA3047">
        <v>328</v>
      </c>
      <c r="AB3047">
        <v>26991</v>
      </c>
      <c r="AC3047" t="s">
        <v>107</v>
      </c>
    </row>
    <row r="3048" spans="1:29" x14ac:dyDescent="0.3">
      <c r="A3048" s="1" t="s">
        <v>47</v>
      </c>
      <c r="B3048" t="s">
        <v>234</v>
      </c>
      <c r="C3048" t="s">
        <v>480</v>
      </c>
      <c r="D3048" t="s">
        <v>32</v>
      </c>
      <c r="E3048">
        <v>6</v>
      </c>
      <c r="F3048" t="s">
        <v>99</v>
      </c>
      <c r="G3048" t="s">
        <v>558</v>
      </c>
      <c r="H3048" t="s">
        <v>35</v>
      </c>
      <c r="I3048" t="s">
        <v>1480</v>
      </c>
      <c r="J3048" t="s">
        <v>936</v>
      </c>
      <c r="K3048" t="s">
        <v>7876</v>
      </c>
      <c r="L3048" t="s">
        <v>7877</v>
      </c>
      <c r="M3048" t="s">
        <v>242</v>
      </c>
      <c r="N3048" t="s">
        <v>58</v>
      </c>
      <c r="O3048">
        <v>15033</v>
      </c>
      <c r="P3048">
        <v>17053</v>
      </c>
      <c r="Q3048" t="s">
        <v>95</v>
      </c>
      <c r="R3048">
        <v>358</v>
      </c>
      <c r="S3048" s="2">
        <v>45345</v>
      </c>
      <c r="T3048" s="2">
        <v>45356</v>
      </c>
      <c r="U3048">
        <v>0</v>
      </c>
      <c r="V3048" t="s">
        <v>43</v>
      </c>
      <c r="W3048">
        <v>587</v>
      </c>
      <c r="X3048" t="s">
        <v>60</v>
      </c>
      <c r="Y3048" t="s">
        <v>61</v>
      </c>
      <c r="Z3048">
        <v>3568</v>
      </c>
      <c r="AA3048">
        <v>361</v>
      </c>
      <c r="AB3048">
        <v>15759</v>
      </c>
      <c r="AC3048" t="s">
        <v>46</v>
      </c>
    </row>
    <row r="3049" spans="1:29" x14ac:dyDescent="0.3">
      <c r="A3049" s="1" t="s">
        <v>29</v>
      </c>
      <c r="B3049" t="s">
        <v>86</v>
      </c>
      <c r="C3049" t="s">
        <v>1919</v>
      </c>
      <c r="D3049" t="s">
        <v>155</v>
      </c>
      <c r="E3049">
        <v>7</v>
      </c>
      <c r="F3049" t="s">
        <v>221</v>
      </c>
      <c r="G3049" t="s">
        <v>858</v>
      </c>
      <c r="H3049" t="s">
        <v>79</v>
      </c>
      <c r="I3049" t="s">
        <v>427</v>
      </c>
      <c r="J3049" t="s">
        <v>1509</v>
      </c>
      <c r="K3049" t="s">
        <v>7878</v>
      </c>
      <c r="L3049" t="s">
        <v>7879</v>
      </c>
      <c r="M3049" t="s">
        <v>1691</v>
      </c>
      <c r="N3049" t="s">
        <v>94</v>
      </c>
      <c r="O3049">
        <v>18746</v>
      </c>
      <c r="P3049">
        <v>23682</v>
      </c>
      <c r="Q3049" t="s">
        <v>41</v>
      </c>
      <c r="R3049">
        <v>915</v>
      </c>
      <c r="S3049" s="2">
        <v>44673</v>
      </c>
      <c r="T3049" t="s">
        <v>42</v>
      </c>
      <c r="U3049">
        <v>0</v>
      </c>
      <c r="V3049" t="s">
        <v>85</v>
      </c>
      <c r="W3049">
        <v>833</v>
      </c>
      <c r="X3049" t="s">
        <v>44</v>
      </c>
      <c r="Y3049" t="s">
        <v>72</v>
      </c>
      <c r="Z3049">
        <v>0</v>
      </c>
      <c r="AA3049">
        <v>226</v>
      </c>
      <c r="AB3049">
        <v>21355</v>
      </c>
      <c r="AC3049" t="s">
        <v>46</v>
      </c>
    </row>
    <row r="3050" spans="1:29" x14ac:dyDescent="0.3">
      <c r="A3050" s="1" t="s">
        <v>47</v>
      </c>
      <c r="B3050" t="s">
        <v>592</v>
      </c>
      <c r="C3050" t="s">
        <v>2147</v>
      </c>
      <c r="D3050" t="s">
        <v>76</v>
      </c>
      <c r="E3050">
        <v>6</v>
      </c>
      <c r="F3050" t="s">
        <v>186</v>
      </c>
      <c r="G3050" t="s">
        <v>650</v>
      </c>
      <c r="H3050" t="s">
        <v>35</v>
      </c>
      <c r="I3050" t="s">
        <v>53</v>
      </c>
      <c r="J3050" t="s">
        <v>5125</v>
      </c>
      <c r="K3050" t="s">
        <v>7880</v>
      </c>
      <c r="L3050" t="s">
        <v>7881</v>
      </c>
      <c r="M3050" t="s">
        <v>1151</v>
      </c>
      <c r="N3050" t="s">
        <v>94</v>
      </c>
      <c r="O3050">
        <v>12138</v>
      </c>
      <c r="P3050">
        <v>16204</v>
      </c>
      <c r="Q3050" t="s">
        <v>41</v>
      </c>
      <c r="R3050">
        <v>820</v>
      </c>
      <c r="S3050" s="2">
        <v>44644</v>
      </c>
      <c r="T3050" t="s">
        <v>42</v>
      </c>
      <c r="U3050">
        <v>0</v>
      </c>
      <c r="V3050" t="s">
        <v>106</v>
      </c>
      <c r="W3050">
        <v>725</v>
      </c>
      <c r="X3050" t="s">
        <v>44</v>
      </c>
      <c r="Y3050" t="s">
        <v>61</v>
      </c>
      <c r="Z3050">
        <v>0</v>
      </c>
      <c r="AA3050">
        <v>877</v>
      </c>
      <c r="AB3050">
        <v>15080</v>
      </c>
      <c r="AC3050" t="s">
        <v>107</v>
      </c>
    </row>
    <row r="3051" spans="1:29" x14ac:dyDescent="0.3">
      <c r="A3051" s="1" t="s">
        <v>29</v>
      </c>
      <c r="B3051" t="s">
        <v>393</v>
      </c>
      <c r="C3051" t="s">
        <v>3578</v>
      </c>
      <c r="D3051" t="s">
        <v>110</v>
      </c>
      <c r="E3051">
        <v>1</v>
      </c>
      <c r="F3051" t="s">
        <v>64</v>
      </c>
      <c r="G3051" t="s">
        <v>1599</v>
      </c>
      <c r="H3051" t="s">
        <v>79</v>
      </c>
      <c r="I3051" t="s">
        <v>53</v>
      </c>
      <c r="J3051" t="s">
        <v>553</v>
      </c>
      <c r="K3051" t="s">
        <v>7882</v>
      </c>
      <c r="L3051" t="s">
        <v>7883</v>
      </c>
      <c r="M3051" t="s">
        <v>876</v>
      </c>
      <c r="N3051" t="s">
        <v>40</v>
      </c>
      <c r="O3051">
        <v>3602</v>
      </c>
      <c r="P3051">
        <v>6548</v>
      </c>
      <c r="Q3051" t="s">
        <v>41</v>
      </c>
      <c r="R3051">
        <v>374</v>
      </c>
      <c r="S3051" s="2">
        <v>44961</v>
      </c>
      <c r="T3051" t="s">
        <v>42</v>
      </c>
      <c r="U3051">
        <v>0</v>
      </c>
      <c r="V3051" t="s">
        <v>43</v>
      </c>
      <c r="W3051">
        <v>801</v>
      </c>
      <c r="X3051" t="s">
        <v>44</v>
      </c>
      <c r="Y3051" t="s">
        <v>72</v>
      </c>
      <c r="Z3051">
        <v>0</v>
      </c>
      <c r="AA3051">
        <v>897</v>
      </c>
      <c r="AB3051">
        <v>5104</v>
      </c>
      <c r="AC3051" t="s">
        <v>46</v>
      </c>
    </row>
    <row r="3052" spans="1:29" x14ac:dyDescent="0.3">
      <c r="A3052" s="1" t="s">
        <v>47</v>
      </c>
      <c r="B3052" t="s">
        <v>108</v>
      </c>
      <c r="C3052" t="s">
        <v>655</v>
      </c>
      <c r="D3052" t="s">
        <v>178</v>
      </c>
      <c r="E3052">
        <v>8</v>
      </c>
      <c r="F3052" t="s">
        <v>221</v>
      </c>
      <c r="G3052" t="s">
        <v>1989</v>
      </c>
      <c r="H3052" t="s">
        <v>79</v>
      </c>
      <c r="I3052" t="s">
        <v>2725</v>
      </c>
      <c r="J3052" t="s">
        <v>4544</v>
      </c>
      <c r="K3052">
        <f>1-974-317-2454</f>
        <v>-3744</v>
      </c>
      <c r="L3052" t="s">
        <v>7884</v>
      </c>
      <c r="M3052" t="s">
        <v>277</v>
      </c>
      <c r="N3052" t="s">
        <v>94</v>
      </c>
      <c r="O3052">
        <v>29733</v>
      </c>
      <c r="P3052">
        <v>32841</v>
      </c>
      <c r="Q3052" t="s">
        <v>59</v>
      </c>
      <c r="R3052">
        <v>290</v>
      </c>
      <c r="S3052" s="2">
        <v>44719</v>
      </c>
      <c r="T3052" s="2">
        <v>44735</v>
      </c>
      <c r="U3052">
        <v>32795</v>
      </c>
      <c r="V3052" t="s">
        <v>106</v>
      </c>
      <c r="W3052">
        <v>745</v>
      </c>
      <c r="X3052" t="s">
        <v>60</v>
      </c>
      <c r="Y3052" t="s">
        <v>45</v>
      </c>
      <c r="Z3052">
        <v>0</v>
      </c>
      <c r="AA3052">
        <v>102</v>
      </c>
      <c r="AB3052">
        <v>31664</v>
      </c>
      <c r="AC3052" t="s">
        <v>46</v>
      </c>
    </row>
    <row r="3053" spans="1:29" x14ac:dyDescent="0.3">
      <c r="A3053" s="1" t="s">
        <v>47</v>
      </c>
      <c r="B3053" t="s">
        <v>48</v>
      </c>
      <c r="C3053" t="s">
        <v>1787</v>
      </c>
      <c r="D3053" t="s">
        <v>178</v>
      </c>
      <c r="E3053">
        <v>3</v>
      </c>
      <c r="F3053" t="s">
        <v>64</v>
      </c>
      <c r="G3053" t="s">
        <v>1599</v>
      </c>
      <c r="H3053" t="s">
        <v>79</v>
      </c>
      <c r="I3053" t="s">
        <v>906</v>
      </c>
      <c r="J3053" t="s">
        <v>7885</v>
      </c>
      <c r="K3053" t="s">
        <v>7886</v>
      </c>
      <c r="L3053" t="s">
        <v>7887</v>
      </c>
      <c r="M3053" t="s">
        <v>438</v>
      </c>
      <c r="N3053" t="s">
        <v>40</v>
      </c>
      <c r="O3053">
        <v>27818</v>
      </c>
      <c r="P3053">
        <v>32737</v>
      </c>
      <c r="Q3053" t="s">
        <v>59</v>
      </c>
      <c r="R3053">
        <v>253</v>
      </c>
      <c r="S3053" s="2">
        <v>45086</v>
      </c>
      <c r="T3053" s="2">
        <v>45113</v>
      </c>
      <c r="U3053">
        <v>21083</v>
      </c>
      <c r="V3053" t="s">
        <v>85</v>
      </c>
      <c r="W3053">
        <v>412</v>
      </c>
      <c r="X3053" t="s">
        <v>60</v>
      </c>
      <c r="Y3053" t="s">
        <v>61</v>
      </c>
      <c r="Z3053">
        <v>0</v>
      </c>
      <c r="AA3053">
        <v>130</v>
      </c>
      <c r="AB3053">
        <v>30378</v>
      </c>
      <c r="AC3053" t="s">
        <v>46</v>
      </c>
    </row>
    <row r="3054" spans="1:29" x14ac:dyDescent="0.3">
      <c r="A3054" s="1" t="s">
        <v>47</v>
      </c>
      <c r="B3054" t="s">
        <v>117</v>
      </c>
      <c r="C3054" t="s">
        <v>976</v>
      </c>
      <c r="D3054" t="s">
        <v>185</v>
      </c>
      <c r="E3054">
        <v>9</v>
      </c>
      <c r="F3054" t="s">
        <v>51</v>
      </c>
      <c r="G3054" t="s">
        <v>710</v>
      </c>
      <c r="H3054" t="s">
        <v>79</v>
      </c>
      <c r="I3054" t="s">
        <v>3347</v>
      </c>
      <c r="J3054" t="s">
        <v>224</v>
      </c>
      <c r="K3054" t="s">
        <v>7888</v>
      </c>
      <c r="L3054" t="s">
        <v>7889</v>
      </c>
      <c r="M3054" t="s">
        <v>1326</v>
      </c>
      <c r="N3054" t="s">
        <v>40</v>
      </c>
      <c r="O3054">
        <v>5773</v>
      </c>
      <c r="P3054">
        <v>8653</v>
      </c>
      <c r="Q3054" t="s">
        <v>41</v>
      </c>
      <c r="R3054">
        <v>748</v>
      </c>
      <c r="S3054" s="2">
        <v>45067</v>
      </c>
      <c r="T3054" t="s">
        <v>42</v>
      </c>
      <c r="U3054">
        <v>0</v>
      </c>
      <c r="V3054" t="s">
        <v>43</v>
      </c>
      <c r="W3054">
        <v>501</v>
      </c>
      <c r="X3054" t="s">
        <v>44</v>
      </c>
      <c r="Y3054" t="s">
        <v>72</v>
      </c>
      <c r="Z3054">
        <v>0</v>
      </c>
      <c r="AA3054">
        <v>758</v>
      </c>
      <c r="AB3054">
        <v>7007</v>
      </c>
      <c r="AC3054" t="s">
        <v>73</v>
      </c>
    </row>
    <row r="3055" spans="1:29" x14ac:dyDescent="0.3">
      <c r="A3055" s="1" t="s">
        <v>47</v>
      </c>
      <c r="B3055" t="s">
        <v>108</v>
      </c>
      <c r="C3055" t="s">
        <v>709</v>
      </c>
      <c r="D3055" t="s">
        <v>50</v>
      </c>
      <c r="E3055">
        <v>8</v>
      </c>
      <c r="F3055" t="s">
        <v>99</v>
      </c>
      <c r="G3055" t="s">
        <v>724</v>
      </c>
      <c r="H3055" t="s">
        <v>35</v>
      </c>
      <c r="I3055" t="s">
        <v>3135</v>
      </c>
      <c r="J3055" t="s">
        <v>610</v>
      </c>
      <c r="K3055" t="s">
        <v>7890</v>
      </c>
      <c r="L3055" t="s">
        <v>7891</v>
      </c>
      <c r="M3055" t="s">
        <v>1768</v>
      </c>
      <c r="N3055" t="s">
        <v>58</v>
      </c>
      <c r="O3055">
        <v>29193</v>
      </c>
      <c r="P3055">
        <v>33069</v>
      </c>
      <c r="Q3055" t="s">
        <v>95</v>
      </c>
      <c r="R3055">
        <v>191</v>
      </c>
      <c r="S3055" s="2">
        <v>45214</v>
      </c>
      <c r="T3055" t="s">
        <v>42</v>
      </c>
      <c r="U3055">
        <v>0</v>
      </c>
      <c r="V3055" t="s">
        <v>106</v>
      </c>
      <c r="W3055">
        <v>720</v>
      </c>
      <c r="X3055" t="s">
        <v>44</v>
      </c>
      <c r="Y3055" t="s">
        <v>72</v>
      </c>
      <c r="Z3055">
        <v>4795</v>
      </c>
      <c r="AA3055">
        <v>389</v>
      </c>
      <c r="AB3055">
        <v>30433</v>
      </c>
      <c r="AC3055" t="s">
        <v>107</v>
      </c>
    </row>
    <row r="3056" spans="1:29" x14ac:dyDescent="0.3">
      <c r="A3056" s="1" t="s">
        <v>47</v>
      </c>
      <c r="B3056" t="s">
        <v>117</v>
      </c>
      <c r="C3056" t="s">
        <v>1344</v>
      </c>
      <c r="D3056" t="s">
        <v>119</v>
      </c>
      <c r="E3056">
        <v>10</v>
      </c>
      <c r="F3056" t="s">
        <v>99</v>
      </c>
      <c r="G3056" t="s">
        <v>724</v>
      </c>
      <c r="H3056" t="s">
        <v>79</v>
      </c>
      <c r="I3056" t="s">
        <v>279</v>
      </c>
      <c r="J3056" t="s">
        <v>693</v>
      </c>
      <c r="K3056" t="s">
        <v>7892</v>
      </c>
      <c r="L3056" t="s">
        <v>7893</v>
      </c>
      <c r="M3056" t="s">
        <v>1311</v>
      </c>
      <c r="N3056" t="s">
        <v>94</v>
      </c>
      <c r="O3056">
        <v>8657</v>
      </c>
      <c r="P3056">
        <v>12320</v>
      </c>
      <c r="Q3056" t="s">
        <v>95</v>
      </c>
      <c r="R3056">
        <v>311</v>
      </c>
      <c r="S3056" s="2">
        <v>45153</v>
      </c>
      <c r="T3056" s="2">
        <v>45154</v>
      </c>
      <c r="U3056">
        <v>0</v>
      </c>
      <c r="V3056" t="s">
        <v>71</v>
      </c>
      <c r="W3056">
        <v>507</v>
      </c>
      <c r="X3056" t="s">
        <v>60</v>
      </c>
      <c r="Y3056" t="s">
        <v>61</v>
      </c>
      <c r="Z3056">
        <v>0</v>
      </c>
      <c r="AA3056">
        <v>650</v>
      </c>
      <c r="AB3056">
        <v>10581</v>
      </c>
      <c r="AC3056" t="s">
        <v>46</v>
      </c>
    </row>
    <row r="3057" spans="1:29" x14ac:dyDescent="0.3">
      <c r="A3057" s="1" t="s">
        <v>47</v>
      </c>
      <c r="B3057" t="s">
        <v>136</v>
      </c>
      <c r="C3057" t="s">
        <v>641</v>
      </c>
      <c r="D3057" t="s">
        <v>110</v>
      </c>
      <c r="E3057">
        <v>8</v>
      </c>
      <c r="F3057" t="s">
        <v>120</v>
      </c>
      <c r="G3057" t="s">
        <v>121</v>
      </c>
      <c r="H3057" t="s">
        <v>79</v>
      </c>
      <c r="I3057" t="s">
        <v>1501</v>
      </c>
      <c r="J3057" t="s">
        <v>102</v>
      </c>
      <c r="K3057" t="s">
        <v>7894</v>
      </c>
      <c r="L3057" t="s">
        <v>7895</v>
      </c>
      <c r="M3057" t="s">
        <v>527</v>
      </c>
      <c r="N3057" t="s">
        <v>40</v>
      </c>
      <c r="O3057">
        <v>4071</v>
      </c>
      <c r="P3057">
        <v>6549</v>
      </c>
      <c r="Q3057" t="s">
        <v>95</v>
      </c>
      <c r="R3057">
        <v>882</v>
      </c>
      <c r="S3057" s="2">
        <v>44887</v>
      </c>
      <c r="T3057" t="s">
        <v>42</v>
      </c>
      <c r="U3057">
        <v>0</v>
      </c>
      <c r="V3057" t="s">
        <v>71</v>
      </c>
      <c r="W3057">
        <v>471</v>
      </c>
      <c r="X3057" t="s">
        <v>44</v>
      </c>
      <c r="Y3057" t="s">
        <v>72</v>
      </c>
      <c r="Z3057">
        <v>0</v>
      </c>
      <c r="AA3057">
        <v>188</v>
      </c>
      <c r="AB3057">
        <v>6256</v>
      </c>
      <c r="AC3057" t="s">
        <v>73</v>
      </c>
    </row>
    <row r="3058" spans="1:29" x14ac:dyDescent="0.3">
      <c r="A3058" s="1" t="s">
        <v>29</v>
      </c>
      <c r="B3058" t="s">
        <v>363</v>
      </c>
      <c r="C3058" t="s">
        <v>4659</v>
      </c>
      <c r="D3058" t="s">
        <v>119</v>
      </c>
      <c r="E3058">
        <v>7</v>
      </c>
      <c r="F3058" t="s">
        <v>33</v>
      </c>
      <c r="G3058" t="s">
        <v>848</v>
      </c>
      <c r="H3058" t="s">
        <v>79</v>
      </c>
      <c r="I3058" t="s">
        <v>292</v>
      </c>
      <c r="J3058" t="s">
        <v>5761</v>
      </c>
      <c r="K3058" t="s">
        <v>7896</v>
      </c>
      <c r="L3058" t="s">
        <v>7897</v>
      </c>
      <c r="M3058" t="s">
        <v>431</v>
      </c>
      <c r="N3058" t="s">
        <v>94</v>
      </c>
      <c r="O3058">
        <v>5205</v>
      </c>
      <c r="P3058">
        <v>8086</v>
      </c>
      <c r="Q3058" t="s">
        <v>59</v>
      </c>
      <c r="R3058">
        <v>220</v>
      </c>
      <c r="S3058" s="2">
        <v>44343</v>
      </c>
      <c r="T3058" s="2">
        <v>44370</v>
      </c>
      <c r="U3058">
        <v>48380</v>
      </c>
      <c r="V3058" t="s">
        <v>71</v>
      </c>
      <c r="W3058">
        <v>845</v>
      </c>
      <c r="X3058" t="s">
        <v>60</v>
      </c>
      <c r="Y3058" t="s">
        <v>61</v>
      </c>
      <c r="Z3058">
        <v>0</v>
      </c>
      <c r="AA3058">
        <v>65</v>
      </c>
      <c r="AB3058">
        <v>6745</v>
      </c>
      <c r="AC3058" t="s">
        <v>107</v>
      </c>
    </row>
    <row r="3059" spans="1:29" x14ac:dyDescent="0.3">
      <c r="A3059" s="1" t="s">
        <v>29</v>
      </c>
      <c r="B3059" t="s">
        <v>86</v>
      </c>
      <c r="C3059" t="s">
        <v>344</v>
      </c>
      <c r="D3059" t="s">
        <v>236</v>
      </c>
      <c r="E3059">
        <v>8</v>
      </c>
      <c r="F3059" t="s">
        <v>64</v>
      </c>
      <c r="G3059" t="s">
        <v>1599</v>
      </c>
      <c r="H3059" t="s">
        <v>79</v>
      </c>
      <c r="I3059" t="s">
        <v>1705</v>
      </c>
      <c r="J3059" t="s">
        <v>748</v>
      </c>
      <c r="K3059">
        <v>6967907948</v>
      </c>
      <c r="L3059" t="s">
        <v>7898</v>
      </c>
      <c r="M3059" t="s">
        <v>350</v>
      </c>
      <c r="N3059" t="s">
        <v>58</v>
      </c>
      <c r="O3059">
        <v>4732</v>
      </c>
      <c r="P3059">
        <v>9686</v>
      </c>
      <c r="Q3059" t="s">
        <v>95</v>
      </c>
      <c r="R3059">
        <v>747</v>
      </c>
      <c r="S3059" s="2">
        <v>44969</v>
      </c>
      <c r="T3059" s="2">
        <v>44980</v>
      </c>
      <c r="U3059">
        <v>0</v>
      </c>
      <c r="V3059" t="s">
        <v>85</v>
      </c>
      <c r="W3059">
        <v>596</v>
      </c>
      <c r="X3059" t="s">
        <v>60</v>
      </c>
      <c r="Y3059" t="s">
        <v>72</v>
      </c>
      <c r="Z3059">
        <v>2245</v>
      </c>
      <c r="AA3059">
        <v>860</v>
      </c>
      <c r="AB3059">
        <v>9395</v>
      </c>
      <c r="AC3059" t="s">
        <v>107</v>
      </c>
    </row>
    <row r="3060" spans="1:29" x14ac:dyDescent="0.3">
      <c r="A3060" s="1" t="s">
        <v>47</v>
      </c>
      <c r="B3060" t="s">
        <v>136</v>
      </c>
      <c r="C3060" t="s">
        <v>1426</v>
      </c>
      <c r="D3060" t="s">
        <v>138</v>
      </c>
      <c r="E3060">
        <v>6</v>
      </c>
      <c r="F3060" t="s">
        <v>77</v>
      </c>
      <c r="G3060" t="s">
        <v>147</v>
      </c>
      <c r="H3060" t="s">
        <v>79</v>
      </c>
      <c r="I3060" t="s">
        <v>803</v>
      </c>
      <c r="J3060" t="s">
        <v>1979</v>
      </c>
      <c r="K3060" t="s">
        <v>7899</v>
      </c>
      <c r="L3060" t="s">
        <v>7900</v>
      </c>
      <c r="M3060" t="s">
        <v>144</v>
      </c>
      <c r="N3060" t="s">
        <v>58</v>
      </c>
      <c r="O3060">
        <v>7522</v>
      </c>
      <c r="P3060">
        <v>11755</v>
      </c>
      <c r="Q3060" t="s">
        <v>95</v>
      </c>
      <c r="R3060">
        <v>47</v>
      </c>
      <c r="S3060" s="2">
        <v>44761</v>
      </c>
      <c r="T3060" s="2">
        <v>44787</v>
      </c>
      <c r="U3060">
        <v>0</v>
      </c>
      <c r="V3060" t="s">
        <v>106</v>
      </c>
      <c r="W3060">
        <v>501</v>
      </c>
      <c r="X3060" t="s">
        <v>60</v>
      </c>
      <c r="Y3060" t="s">
        <v>45</v>
      </c>
      <c r="Z3060">
        <v>1415</v>
      </c>
      <c r="AA3060">
        <v>527</v>
      </c>
      <c r="AB3060">
        <v>9813</v>
      </c>
      <c r="AC3060" t="s">
        <v>107</v>
      </c>
    </row>
    <row r="3061" spans="1:29" x14ac:dyDescent="0.3">
      <c r="A3061" s="1" t="s">
        <v>29</v>
      </c>
      <c r="B3061" t="s">
        <v>393</v>
      </c>
      <c r="C3061" t="s">
        <v>1949</v>
      </c>
      <c r="D3061" t="s">
        <v>178</v>
      </c>
      <c r="E3061">
        <v>10</v>
      </c>
      <c r="F3061" t="s">
        <v>99</v>
      </c>
      <c r="G3061" t="s">
        <v>631</v>
      </c>
      <c r="H3061" t="s">
        <v>79</v>
      </c>
      <c r="I3061" t="s">
        <v>1465</v>
      </c>
      <c r="J3061" t="s">
        <v>1323</v>
      </c>
      <c r="K3061" t="s">
        <v>7901</v>
      </c>
      <c r="L3061" t="s">
        <v>7902</v>
      </c>
      <c r="M3061" t="s">
        <v>654</v>
      </c>
      <c r="N3061" t="s">
        <v>58</v>
      </c>
      <c r="O3061">
        <v>19980</v>
      </c>
      <c r="P3061">
        <v>22316</v>
      </c>
      <c r="Q3061" t="s">
        <v>95</v>
      </c>
      <c r="R3061">
        <v>579</v>
      </c>
      <c r="S3061" s="2">
        <v>45349</v>
      </c>
      <c r="T3061" s="2">
        <v>45364</v>
      </c>
      <c r="U3061">
        <v>0</v>
      </c>
      <c r="V3061" t="s">
        <v>106</v>
      </c>
      <c r="W3061">
        <v>575</v>
      </c>
      <c r="X3061" t="s">
        <v>60</v>
      </c>
      <c r="Y3061" t="s">
        <v>72</v>
      </c>
      <c r="Z3061">
        <v>2081</v>
      </c>
      <c r="AA3061">
        <v>695</v>
      </c>
      <c r="AB3061">
        <v>22241</v>
      </c>
      <c r="AC3061" t="s">
        <v>73</v>
      </c>
    </row>
    <row r="3062" spans="1:29" x14ac:dyDescent="0.3">
      <c r="A3062" s="1" t="s">
        <v>47</v>
      </c>
      <c r="B3062" t="s">
        <v>108</v>
      </c>
      <c r="C3062" t="s">
        <v>109</v>
      </c>
      <c r="D3062" t="s">
        <v>138</v>
      </c>
      <c r="E3062">
        <v>9</v>
      </c>
      <c r="F3062" t="s">
        <v>51</v>
      </c>
      <c r="G3062" t="s">
        <v>237</v>
      </c>
      <c r="H3062" t="s">
        <v>35</v>
      </c>
      <c r="I3062" t="s">
        <v>1661</v>
      </c>
      <c r="J3062" t="s">
        <v>204</v>
      </c>
      <c r="K3062" t="s">
        <v>7903</v>
      </c>
      <c r="L3062" t="s">
        <v>7904</v>
      </c>
      <c r="M3062" t="s">
        <v>1252</v>
      </c>
      <c r="N3062" t="s">
        <v>58</v>
      </c>
      <c r="O3062">
        <v>14558</v>
      </c>
      <c r="P3062">
        <v>18001</v>
      </c>
      <c r="Q3062" t="s">
        <v>59</v>
      </c>
      <c r="R3062">
        <v>481</v>
      </c>
      <c r="S3062" s="2">
        <v>44575</v>
      </c>
      <c r="T3062" s="2">
        <v>44577</v>
      </c>
      <c r="U3062">
        <v>43266</v>
      </c>
      <c r="V3062" t="s">
        <v>43</v>
      </c>
      <c r="W3062">
        <v>821</v>
      </c>
      <c r="X3062" t="s">
        <v>60</v>
      </c>
      <c r="Y3062" t="s">
        <v>45</v>
      </c>
      <c r="Z3062">
        <v>4713</v>
      </c>
      <c r="AA3062">
        <v>979</v>
      </c>
      <c r="AB3062">
        <v>17900</v>
      </c>
      <c r="AC3062" t="s">
        <v>107</v>
      </c>
    </row>
    <row r="3063" spans="1:29" x14ac:dyDescent="0.3">
      <c r="A3063" s="1" t="s">
        <v>29</v>
      </c>
      <c r="B3063" t="s">
        <v>363</v>
      </c>
      <c r="C3063" t="s">
        <v>4573</v>
      </c>
      <c r="D3063" t="s">
        <v>98</v>
      </c>
      <c r="E3063">
        <v>9</v>
      </c>
      <c r="F3063" t="s">
        <v>271</v>
      </c>
      <c r="G3063" t="s">
        <v>1110</v>
      </c>
      <c r="H3063" t="s">
        <v>79</v>
      </c>
      <c r="I3063" t="s">
        <v>2360</v>
      </c>
      <c r="J3063" t="s">
        <v>637</v>
      </c>
      <c r="K3063" t="s">
        <v>7905</v>
      </c>
      <c r="L3063" t="s">
        <v>7906</v>
      </c>
      <c r="M3063" t="s">
        <v>456</v>
      </c>
      <c r="N3063" t="s">
        <v>40</v>
      </c>
      <c r="O3063">
        <v>9686</v>
      </c>
      <c r="P3063">
        <v>12560</v>
      </c>
      <c r="Q3063" t="s">
        <v>59</v>
      </c>
      <c r="R3063">
        <v>824</v>
      </c>
      <c r="S3063" s="2">
        <v>44394</v>
      </c>
      <c r="T3063" t="s">
        <v>42</v>
      </c>
      <c r="U3063">
        <v>33703</v>
      </c>
      <c r="V3063" t="s">
        <v>43</v>
      </c>
      <c r="W3063">
        <v>690</v>
      </c>
      <c r="X3063" t="s">
        <v>44</v>
      </c>
      <c r="Y3063" t="s">
        <v>45</v>
      </c>
      <c r="Z3063">
        <v>0</v>
      </c>
      <c r="AA3063">
        <v>989</v>
      </c>
      <c r="AB3063">
        <v>10334</v>
      </c>
      <c r="AC3063" t="s">
        <v>46</v>
      </c>
    </row>
    <row r="3064" spans="1:29" x14ac:dyDescent="0.3">
      <c r="A3064" s="1" t="s">
        <v>29</v>
      </c>
      <c r="B3064" t="s">
        <v>30</v>
      </c>
      <c r="C3064" t="s">
        <v>819</v>
      </c>
      <c r="D3064" t="s">
        <v>138</v>
      </c>
      <c r="E3064">
        <v>3</v>
      </c>
      <c r="F3064" t="s">
        <v>186</v>
      </c>
      <c r="G3064" t="s">
        <v>535</v>
      </c>
      <c r="H3064" t="s">
        <v>35</v>
      </c>
      <c r="I3064" t="s">
        <v>668</v>
      </c>
      <c r="J3064" t="s">
        <v>958</v>
      </c>
      <c r="K3064" t="s">
        <v>7907</v>
      </c>
      <c r="L3064" t="s">
        <v>7908</v>
      </c>
      <c r="M3064" t="s">
        <v>1307</v>
      </c>
      <c r="N3064" t="s">
        <v>84</v>
      </c>
      <c r="O3064">
        <v>13380</v>
      </c>
      <c r="P3064">
        <v>16869</v>
      </c>
      <c r="Q3064" t="s">
        <v>41</v>
      </c>
      <c r="R3064">
        <v>405</v>
      </c>
      <c r="S3064" s="2">
        <v>45305</v>
      </c>
      <c r="T3064" t="s">
        <v>42</v>
      </c>
      <c r="U3064">
        <v>0</v>
      </c>
      <c r="V3064" t="s">
        <v>71</v>
      </c>
      <c r="W3064">
        <v>471</v>
      </c>
      <c r="X3064" t="s">
        <v>44</v>
      </c>
      <c r="Y3064" t="s">
        <v>72</v>
      </c>
      <c r="Z3064">
        <v>0</v>
      </c>
      <c r="AA3064">
        <v>276</v>
      </c>
      <c r="AB3064">
        <v>16658</v>
      </c>
      <c r="AC3064" t="s">
        <v>73</v>
      </c>
    </row>
    <row r="3065" spans="1:29" x14ac:dyDescent="0.3">
      <c r="A3065" s="1" t="s">
        <v>47</v>
      </c>
      <c r="B3065" t="s">
        <v>48</v>
      </c>
      <c r="C3065" t="s">
        <v>1559</v>
      </c>
      <c r="D3065" t="s">
        <v>138</v>
      </c>
      <c r="E3065">
        <v>10</v>
      </c>
      <c r="F3065" t="s">
        <v>33</v>
      </c>
      <c r="G3065" t="s">
        <v>139</v>
      </c>
      <c r="H3065" t="s">
        <v>35</v>
      </c>
      <c r="I3065" t="s">
        <v>36</v>
      </c>
      <c r="J3065" t="s">
        <v>211</v>
      </c>
      <c r="K3065">
        <f>1-498-806-9732</f>
        <v>-11035</v>
      </c>
      <c r="L3065" t="s">
        <v>7909</v>
      </c>
      <c r="M3065" t="s">
        <v>57</v>
      </c>
      <c r="N3065" t="s">
        <v>94</v>
      </c>
      <c r="O3065">
        <v>18243</v>
      </c>
      <c r="P3065">
        <v>22924</v>
      </c>
      <c r="Q3065" t="s">
        <v>41</v>
      </c>
      <c r="R3065">
        <v>930</v>
      </c>
      <c r="S3065" s="2">
        <v>44883</v>
      </c>
      <c r="T3065" s="2">
        <v>44893</v>
      </c>
      <c r="U3065">
        <v>0</v>
      </c>
      <c r="V3065" t="s">
        <v>43</v>
      </c>
      <c r="W3065">
        <v>702</v>
      </c>
      <c r="X3065" t="s">
        <v>60</v>
      </c>
      <c r="Y3065" t="s">
        <v>61</v>
      </c>
      <c r="Z3065">
        <v>0</v>
      </c>
      <c r="AA3065">
        <v>441</v>
      </c>
      <c r="AB3065">
        <v>22226</v>
      </c>
      <c r="AC3065" t="s">
        <v>73</v>
      </c>
    </row>
    <row r="3066" spans="1:29" x14ac:dyDescent="0.3">
      <c r="A3066" s="1" t="s">
        <v>47</v>
      </c>
      <c r="B3066" t="s">
        <v>161</v>
      </c>
      <c r="C3066" t="s">
        <v>386</v>
      </c>
      <c r="D3066" t="s">
        <v>110</v>
      </c>
      <c r="E3066">
        <v>9</v>
      </c>
      <c r="F3066" t="s">
        <v>77</v>
      </c>
      <c r="G3066" t="s">
        <v>202</v>
      </c>
      <c r="H3066" t="s">
        <v>79</v>
      </c>
      <c r="I3066" t="s">
        <v>341</v>
      </c>
      <c r="J3066" t="s">
        <v>1652</v>
      </c>
      <c r="K3066" t="s">
        <v>7910</v>
      </c>
      <c r="L3066" t="s">
        <v>7911</v>
      </c>
      <c r="M3066" t="s">
        <v>192</v>
      </c>
      <c r="N3066" t="s">
        <v>58</v>
      </c>
      <c r="O3066">
        <v>9906</v>
      </c>
      <c r="P3066">
        <v>11973</v>
      </c>
      <c r="Q3066" t="s">
        <v>41</v>
      </c>
      <c r="R3066">
        <v>661</v>
      </c>
      <c r="S3066" s="2">
        <v>45136</v>
      </c>
      <c r="T3066" t="s">
        <v>42</v>
      </c>
      <c r="U3066">
        <v>0</v>
      </c>
      <c r="V3066" t="s">
        <v>43</v>
      </c>
      <c r="W3066">
        <v>779</v>
      </c>
      <c r="X3066" t="s">
        <v>44</v>
      </c>
      <c r="Y3066" t="s">
        <v>72</v>
      </c>
      <c r="Z3066">
        <v>1500</v>
      </c>
      <c r="AA3066">
        <v>665</v>
      </c>
      <c r="AB3066">
        <v>11099</v>
      </c>
      <c r="AC3066" t="s">
        <v>107</v>
      </c>
    </row>
    <row r="3067" spans="1:29" x14ac:dyDescent="0.3">
      <c r="A3067" s="1" t="s">
        <v>47</v>
      </c>
      <c r="B3067" t="s">
        <v>48</v>
      </c>
      <c r="C3067" t="s">
        <v>1169</v>
      </c>
      <c r="D3067" t="s">
        <v>387</v>
      </c>
      <c r="E3067">
        <v>5</v>
      </c>
      <c r="F3067" t="s">
        <v>221</v>
      </c>
      <c r="G3067" t="s">
        <v>858</v>
      </c>
      <c r="H3067" t="s">
        <v>79</v>
      </c>
      <c r="I3067" t="s">
        <v>458</v>
      </c>
      <c r="J3067" t="s">
        <v>266</v>
      </c>
      <c r="K3067" t="s">
        <v>7912</v>
      </c>
      <c r="L3067" t="s">
        <v>7913</v>
      </c>
      <c r="M3067" t="s">
        <v>556</v>
      </c>
      <c r="N3067" t="s">
        <v>94</v>
      </c>
      <c r="O3067">
        <v>10686</v>
      </c>
      <c r="P3067">
        <v>13109</v>
      </c>
      <c r="Q3067" t="s">
        <v>41</v>
      </c>
      <c r="R3067">
        <v>163</v>
      </c>
      <c r="S3067" s="2">
        <v>45344</v>
      </c>
      <c r="T3067" s="2">
        <v>45357</v>
      </c>
      <c r="U3067">
        <v>0</v>
      </c>
      <c r="V3067" t="s">
        <v>85</v>
      </c>
      <c r="W3067">
        <v>795</v>
      </c>
      <c r="X3067" t="s">
        <v>60</v>
      </c>
      <c r="Y3067" t="s">
        <v>72</v>
      </c>
      <c r="Z3067">
        <v>0</v>
      </c>
      <c r="AA3067">
        <v>772</v>
      </c>
      <c r="AB3067">
        <v>11024</v>
      </c>
      <c r="AC3067" t="s">
        <v>73</v>
      </c>
    </row>
    <row r="3068" spans="1:29" x14ac:dyDescent="0.3">
      <c r="A3068" s="1" t="s">
        <v>47</v>
      </c>
      <c r="B3068" t="s">
        <v>161</v>
      </c>
      <c r="C3068" t="s">
        <v>162</v>
      </c>
      <c r="D3068" t="s">
        <v>32</v>
      </c>
      <c r="E3068">
        <v>8</v>
      </c>
      <c r="F3068" t="s">
        <v>99</v>
      </c>
      <c r="G3068" t="s">
        <v>710</v>
      </c>
      <c r="H3068" t="s">
        <v>35</v>
      </c>
      <c r="I3068" t="s">
        <v>156</v>
      </c>
      <c r="J3068" t="s">
        <v>2470</v>
      </c>
      <c r="K3068" t="s">
        <v>7914</v>
      </c>
      <c r="L3068" t="s">
        <v>7915</v>
      </c>
      <c r="M3068" t="s">
        <v>1578</v>
      </c>
      <c r="N3068" t="s">
        <v>58</v>
      </c>
      <c r="O3068">
        <v>8718</v>
      </c>
      <c r="P3068">
        <v>13138</v>
      </c>
      <c r="Q3068" t="s">
        <v>95</v>
      </c>
      <c r="R3068">
        <v>745</v>
      </c>
      <c r="S3068" s="2">
        <v>44441</v>
      </c>
      <c r="T3068" s="2">
        <v>44457</v>
      </c>
      <c r="U3068">
        <v>0</v>
      </c>
      <c r="V3068" t="s">
        <v>85</v>
      </c>
      <c r="W3068">
        <v>516</v>
      </c>
      <c r="X3068" t="s">
        <v>60</v>
      </c>
      <c r="Y3068" t="s">
        <v>45</v>
      </c>
      <c r="Z3068">
        <v>1787</v>
      </c>
      <c r="AA3068">
        <v>556</v>
      </c>
      <c r="AB3068">
        <v>9719</v>
      </c>
      <c r="AC3068" t="s">
        <v>46</v>
      </c>
    </row>
    <row r="3069" spans="1:29" x14ac:dyDescent="0.3">
      <c r="A3069" s="1" t="s">
        <v>47</v>
      </c>
      <c r="B3069" t="s">
        <v>153</v>
      </c>
      <c r="C3069" t="s">
        <v>7916</v>
      </c>
      <c r="D3069" t="s">
        <v>201</v>
      </c>
      <c r="E3069">
        <v>2</v>
      </c>
      <c r="F3069" t="s">
        <v>120</v>
      </c>
      <c r="G3069" t="s">
        <v>1533</v>
      </c>
      <c r="H3069" t="s">
        <v>79</v>
      </c>
      <c r="I3069" t="s">
        <v>7917</v>
      </c>
      <c r="J3069" t="s">
        <v>916</v>
      </c>
      <c r="K3069" t="s">
        <v>7918</v>
      </c>
      <c r="L3069" t="s">
        <v>7919</v>
      </c>
      <c r="M3069" t="s">
        <v>750</v>
      </c>
      <c r="N3069" t="s">
        <v>40</v>
      </c>
      <c r="O3069">
        <v>20610</v>
      </c>
      <c r="P3069">
        <v>25405</v>
      </c>
      <c r="Q3069" t="s">
        <v>41</v>
      </c>
      <c r="R3069">
        <v>811</v>
      </c>
      <c r="S3069" s="2">
        <v>44694</v>
      </c>
      <c r="T3069" s="2">
        <v>44695</v>
      </c>
      <c r="U3069">
        <v>0</v>
      </c>
      <c r="V3069" t="s">
        <v>71</v>
      </c>
      <c r="W3069">
        <v>431</v>
      </c>
      <c r="X3069" t="s">
        <v>60</v>
      </c>
      <c r="Y3069" t="s">
        <v>72</v>
      </c>
      <c r="Z3069">
        <v>0</v>
      </c>
      <c r="AA3069">
        <v>817</v>
      </c>
      <c r="AB3069">
        <v>24011</v>
      </c>
      <c r="AC3069" t="s">
        <v>73</v>
      </c>
    </row>
    <row r="3070" spans="1:29" x14ac:dyDescent="0.3">
      <c r="A3070" s="1" t="s">
        <v>47</v>
      </c>
      <c r="B3070" t="s">
        <v>48</v>
      </c>
      <c r="C3070" t="s">
        <v>2654</v>
      </c>
      <c r="D3070" t="s">
        <v>50</v>
      </c>
      <c r="E3070">
        <v>5</v>
      </c>
      <c r="F3070" t="s">
        <v>120</v>
      </c>
      <c r="G3070" t="s">
        <v>1533</v>
      </c>
      <c r="H3070" t="s">
        <v>35</v>
      </c>
      <c r="I3070" t="s">
        <v>1043</v>
      </c>
      <c r="J3070" t="s">
        <v>706</v>
      </c>
      <c r="K3070" t="s">
        <v>7920</v>
      </c>
      <c r="L3070" t="s">
        <v>7921</v>
      </c>
      <c r="M3070" t="s">
        <v>1240</v>
      </c>
      <c r="N3070" t="s">
        <v>94</v>
      </c>
      <c r="O3070">
        <v>5344</v>
      </c>
      <c r="P3070">
        <v>8721</v>
      </c>
      <c r="Q3070" t="s">
        <v>59</v>
      </c>
      <c r="R3070">
        <v>535</v>
      </c>
      <c r="S3070" s="2">
        <v>44823</v>
      </c>
      <c r="T3070" s="2">
        <v>44848</v>
      </c>
      <c r="U3070">
        <v>16482</v>
      </c>
      <c r="V3070" t="s">
        <v>71</v>
      </c>
      <c r="W3070">
        <v>679</v>
      </c>
      <c r="X3070" t="s">
        <v>60</v>
      </c>
      <c r="Y3070" t="s">
        <v>72</v>
      </c>
      <c r="Z3070">
        <v>0</v>
      </c>
      <c r="AA3070">
        <v>54</v>
      </c>
      <c r="AB3070">
        <v>8566</v>
      </c>
      <c r="AC3070" t="s">
        <v>107</v>
      </c>
    </row>
    <row r="3071" spans="1:29" x14ac:dyDescent="0.3">
      <c r="A3071" s="1" t="s">
        <v>29</v>
      </c>
      <c r="B3071" t="s">
        <v>541</v>
      </c>
      <c r="C3071" t="s">
        <v>4780</v>
      </c>
      <c r="D3071" t="s">
        <v>76</v>
      </c>
      <c r="E3071">
        <v>7</v>
      </c>
      <c r="F3071" t="s">
        <v>120</v>
      </c>
      <c r="G3071" t="s">
        <v>489</v>
      </c>
      <c r="H3071" t="s">
        <v>35</v>
      </c>
      <c r="I3071" t="s">
        <v>1705</v>
      </c>
      <c r="J3071" t="s">
        <v>7922</v>
      </c>
      <c r="K3071" t="s">
        <v>7923</v>
      </c>
      <c r="L3071" t="s">
        <v>7924</v>
      </c>
      <c r="M3071" t="s">
        <v>733</v>
      </c>
      <c r="N3071" t="s">
        <v>94</v>
      </c>
      <c r="O3071">
        <v>9148</v>
      </c>
      <c r="P3071">
        <v>12190</v>
      </c>
      <c r="Q3071" t="s">
        <v>41</v>
      </c>
      <c r="R3071">
        <v>270</v>
      </c>
      <c r="S3071" s="2">
        <v>44993</v>
      </c>
      <c r="T3071" t="s">
        <v>42</v>
      </c>
      <c r="U3071">
        <v>0</v>
      </c>
      <c r="V3071" t="s">
        <v>71</v>
      </c>
      <c r="W3071">
        <v>442</v>
      </c>
      <c r="X3071" t="s">
        <v>44</v>
      </c>
      <c r="Y3071" t="s">
        <v>61</v>
      </c>
      <c r="Z3071">
        <v>0</v>
      </c>
      <c r="AA3071">
        <v>965</v>
      </c>
      <c r="AB3071">
        <v>10502</v>
      </c>
      <c r="AC3071" t="s">
        <v>73</v>
      </c>
    </row>
    <row r="3072" spans="1:29" x14ac:dyDescent="0.3">
      <c r="A3072" s="1" t="s">
        <v>47</v>
      </c>
      <c r="B3072" t="s">
        <v>153</v>
      </c>
      <c r="C3072" t="s">
        <v>5476</v>
      </c>
      <c r="D3072" t="s">
        <v>352</v>
      </c>
      <c r="E3072">
        <v>9</v>
      </c>
      <c r="F3072" t="s">
        <v>33</v>
      </c>
      <c r="G3072" t="s">
        <v>179</v>
      </c>
      <c r="H3072" t="s">
        <v>35</v>
      </c>
      <c r="I3072" t="s">
        <v>265</v>
      </c>
      <c r="J3072" t="s">
        <v>7925</v>
      </c>
      <c r="K3072" t="s">
        <v>7926</v>
      </c>
      <c r="L3072" t="s">
        <v>7927</v>
      </c>
      <c r="M3072" t="s">
        <v>1208</v>
      </c>
      <c r="N3072" t="s">
        <v>58</v>
      </c>
      <c r="O3072">
        <v>2531</v>
      </c>
      <c r="P3072">
        <v>7147</v>
      </c>
      <c r="Q3072" t="s">
        <v>59</v>
      </c>
      <c r="R3072">
        <v>138</v>
      </c>
      <c r="S3072" s="2">
        <v>44392</v>
      </c>
      <c r="T3072" t="s">
        <v>42</v>
      </c>
      <c r="U3072">
        <v>35944</v>
      </c>
      <c r="V3072" t="s">
        <v>71</v>
      </c>
      <c r="W3072">
        <v>744</v>
      </c>
      <c r="X3072" t="s">
        <v>44</v>
      </c>
      <c r="Y3072" t="s">
        <v>72</v>
      </c>
      <c r="Z3072">
        <v>2227</v>
      </c>
      <c r="AA3072">
        <v>473</v>
      </c>
      <c r="AB3072">
        <v>6425</v>
      </c>
      <c r="AC3072" t="s">
        <v>46</v>
      </c>
    </row>
    <row r="3073" spans="1:29" x14ac:dyDescent="0.3">
      <c r="A3073" s="1" t="s">
        <v>29</v>
      </c>
      <c r="B3073" t="s">
        <v>541</v>
      </c>
      <c r="C3073" t="s">
        <v>1423</v>
      </c>
      <c r="D3073" t="s">
        <v>169</v>
      </c>
      <c r="E3073">
        <v>5</v>
      </c>
      <c r="F3073" t="s">
        <v>271</v>
      </c>
      <c r="G3073" t="s">
        <v>495</v>
      </c>
      <c r="H3073" t="s">
        <v>79</v>
      </c>
      <c r="I3073" t="s">
        <v>238</v>
      </c>
      <c r="J3073" t="s">
        <v>570</v>
      </c>
      <c r="K3073" t="s">
        <v>7928</v>
      </c>
      <c r="L3073" t="s">
        <v>7929</v>
      </c>
      <c r="M3073" t="s">
        <v>1117</v>
      </c>
      <c r="N3073" t="s">
        <v>58</v>
      </c>
      <c r="O3073">
        <v>8145</v>
      </c>
      <c r="P3073">
        <v>12812</v>
      </c>
      <c r="Q3073" t="s">
        <v>59</v>
      </c>
      <c r="R3073">
        <v>980</v>
      </c>
      <c r="S3073" s="2">
        <v>44956</v>
      </c>
      <c r="T3073" t="s">
        <v>42</v>
      </c>
      <c r="U3073">
        <v>17092</v>
      </c>
      <c r="V3073" t="s">
        <v>85</v>
      </c>
      <c r="W3073">
        <v>493</v>
      </c>
      <c r="X3073" t="s">
        <v>44</v>
      </c>
      <c r="Y3073" t="s">
        <v>45</v>
      </c>
      <c r="Z3073">
        <v>4017</v>
      </c>
      <c r="AA3073">
        <v>197</v>
      </c>
      <c r="AB3073">
        <v>8588</v>
      </c>
      <c r="AC3073" t="s">
        <v>46</v>
      </c>
    </row>
    <row r="3074" spans="1:29" x14ac:dyDescent="0.3">
      <c r="A3074" s="1" t="s">
        <v>47</v>
      </c>
      <c r="B3074" t="s">
        <v>234</v>
      </c>
      <c r="C3074" t="s">
        <v>480</v>
      </c>
      <c r="D3074" t="s">
        <v>98</v>
      </c>
      <c r="E3074">
        <v>8</v>
      </c>
      <c r="F3074" t="s">
        <v>51</v>
      </c>
      <c r="G3074" t="s">
        <v>1069</v>
      </c>
      <c r="H3074" t="s">
        <v>79</v>
      </c>
      <c r="I3074" t="s">
        <v>2566</v>
      </c>
      <c r="J3074" t="s">
        <v>878</v>
      </c>
      <c r="K3074" t="s">
        <v>7930</v>
      </c>
      <c r="L3074" t="s">
        <v>7931</v>
      </c>
      <c r="M3074" t="s">
        <v>984</v>
      </c>
      <c r="N3074" t="s">
        <v>94</v>
      </c>
      <c r="O3074">
        <v>23398</v>
      </c>
      <c r="P3074">
        <v>27418</v>
      </c>
      <c r="Q3074" t="s">
        <v>59</v>
      </c>
      <c r="R3074">
        <v>475</v>
      </c>
      <c r="S3074" s="2">
        <v>44683</v>
      </c>
      <c r="T3074" t="s">
        <v>42</v>
      </c>
      <c r="U3074">
        <v>9816</v>
      </c>
      <c r="V3074" t="s">
        <v>85</v>
      </c>
      <c r="W3074">
        <v>676</v>
      </c>
      <c r="X3074" t="s">
        <v>44</v>
      </c>
      <c r="Y3074" t="s">
        <v>72</v>
      </c>
      <c r="Z3074">
        <v>0</v>
      </c>
      <c r="AA3074">
        <v>473</v>
      </c>
      <c r="AB3074">
        <v>26655</v>
      </c>
      <c r="AC3074" t="s">
        <v>46</v>
      </c>
    </row>
    <row r="3075" spans="1:29" x14ac:dyDescent="0.3">
      <c r="A3075" s="1" t="s">
        <v>29</v>
      </c>
      <c r="B3075" t="s">
        <v>393</v>
      </c>
      <c r="C3075" t="s">
        <v>1253</v>
      </c>
      <c r="D3075" t="s">
        <v>169</v>
      </c>
      <c r="E3075">
        <v>5</v>
      </c>
      <c r="F3075" t="s">
        <v>51</v>
      </c>
      <c r="G3075" t="s">
        <v>52</v>
      </c>
      <c r="H3075" t="s">
        <v>79</v>
      </c>
      <c r="I3075" t="s">
        <v>1940</v>
      </c>
      <c r="J3075" t="s">
        <v>1594</v>
      </c>
      <c r="K3075">
        <f>1-626-89-8741</f>
        <v>-9455</v>
      </c>
      <c r="L3075" t="s">
        <v>7932</v>
      </c>
      <c r="M3075" t="s">
        <v>399</v>
      </c>
      <c r="N3075" t="s">
        <v>94</v>
      </c>
      <c r="O3075">
        <v>8560</v>
      </c>
      <c r="P3075">
        <v>12305</v>
      </c>
      <c r="Q3075" t="s">
        <v>95</v>
      </c>
      <c r="R3075">
        <v>463</v>
      </c>
      <c r="S3075" s="2">
        <v>44732</v>
      </c>
      <c r="T3075" s="2">
        <v>44757</v>
      </c>
      <c r="U3075">
        <v>0</v>
      </c>
      <c r="V3075" t="s">
        <v>85</v>
      </c>
      <c r="W3075">
        <v>473</v>
      </c>
      <c r="X3075" t="s">
        <v>60</v>
      </c>
      <c r="Y3075" t="s">
        <v>45</v>
      </c>
      <c r="Z3075">
        <v>0</v>
      </c>
      <c r="AA3075">
        <v>247</v>
      </c>
      <c r="AB3075">
        <v>11860</v>
      </c>
      <c r="AC3075" t="s">
        <v>46</v>
      </c>
    </row>
    <row r="3076" spans="1:29" x14ac:dyDescent="0.3">
      <c r="A3076" s="1" t="s">
        <v>29</v>
      </c>
      <c r="B3076" t="s">
        <v>96</v>
      </c>
      <c r="C3076" t="s">
        <v>97</v>
      </c>
      <c r="D3076" t="s">
        <v>50</v>
      </c>
      <c r="E3076">
        <v>6</v>
      </c>
      <c r="F3076" t="s">
        <v>129</v>
      </c>
      <c r="G3076" t="s">
        <v>395</v>
      </c>
      <c r="H3076" t="s">
        <v>79</v>
      </c>
      <c r="I3076" t="s">
        <v>1229</v>
      </c>
      <c r="J3076" t="s">
        <v>890</v>
      </c>
      <c r="K3076">
        <v>9484754038</v>
      </c>
      <c r="L3076" t="s">
        <v>4892</v>
      </c>
      <c r="M3076" t="s">
        <v>199</v>
      </c>
      <c r="N3076" t="s">
        <v>58</v>
      </c>
      <c r="O3076">
        <v>3462</v>
      </c>
      <c r="P3076">
        <v>7053</v>
      </c>
      <c r="Q3076" t="s">
        <v>59</v>
      </c>
      <c r="R3076">
        <v>451</v>
      </c>
      <c r="S3076" s="2">
        <v>44946</v>
      </c>
      <c r="T3076" t="s">
        <v>42</v>
      </c>
      <c r="U3076">
        <v>27363</v>
      </c>
      <c r="V3076" t="s">
        <v>106</v>
      </c>
      <c r="W3076">
        <v>701</v>
      </c>
      <c r="X3076" t="s">
        <v>44</v>
      </c>
      <c r="Y3076" t="s">
        <v>61</v>
      </c>
      <c r="Z3076">
        <v>4194</v>
      </c>
      <c r="AA3076">
        <v>425</v>
      </c>
      <c r="AB3076">
        <v>3713</v>
      </c>
      <c r="AC3076" t="s">
        <v>73</v>
      </c>
    </row>
    <row r="3077" spans="1:29" x14ac:dyDescent="0.3">
      <c r="A3077" s="1" t="s">
        <v>29</v>
      </c>
      <c r="B3077" t="s">
        <v>96</v>
      </c>
      <c r="C3077" t="s">
        <v>1496</v>
      </c>
      <c r="D3077" t="s">
        <v>178</v>
      </c>
      <c r="E3077">
        <v>8</v>
      </c>
      <c r="F3077" t="s">
        <v>99</v>
      </c>
      <c r="G3077" t="s">
        <v>1138</v>
      </c>
      <c r="H3077" t="s">
        <v>79</v>
      </c>
      <c r="I3077" t="s">
        <v>244</v>
      </c>
      <c r="J3077" t="s">
        <v>1626</v>
      </c>
      <c r="K3077" t="s">
        <v>7933</v>
      </c>
      <c r="L3077" t="s">
        <v>7934</v>
      </c>
      <c r="M3077" t="s">
        <v>665</v>
      </c>
      <c r="N3077" t="s">
        <v>40</v>
      </c>
      <c r="O3077">
        <v>12144</v>
      </c>
      <c r="P3077">
        <v>15315</v>
      </c>
      <c r="Q3077" t="s">
        <v>41</v>
      </c>
      <c r="R3077">
        <v>421</v>
      </c>
      <c r="S3077" s="2">
        <v>44587</v>
      </c>
      <c r="T3077" s="2">
        <v>44597</v>
      </c>
      <c r="U3077">
        <v>0</v>
      </c>
      <c r="V3077" t="s">
        <v>43</v>
      </c>
      <c r="W3077">
        <v>725</v>
      </c>
      <c r="X3077" t="s">
        <v>60</v>
      </c>
      <c r="Y3077" t="s">
        <v>61</v>
      </c>
      <c r="Z3077">
        <v>0</v>
      </c>
      <c r="AA3077">
        <v>164</v>
      </c>
      <c r="AB3077">
        <v>13281</v>
      </c>
      <c r="AC3077" t="s">
        <v>107</v>
      </c>
    </row>
    <row r="3078" spans="1:29" x14ac:dyDescent="0.3">
      <c r="A3078" s="1" t="s">
        <v>29</v>
      </c>
      <c r="B3078" t="s">
        <v>96</v>
      </c>
      <c r="C3078" t="s">
        <v>2973</v>
      </c>
      <c r="D3078" t="s">
        <v>257</v>
      </c>
      <c r="E3078">
        <v>5</v>
      </c>
      <c r="F3078" t="s">
        <v>99</v>
      </c>
      <c r="G3078" t="s">
        <v>529</v>
      </c>
      <c r="H3078" t="s">
        <v>79</v>
      </c>
      <c r="I3078" t="s">
        <v>575</v>
      </c>
      <c r="J3078" t="s">
        <v>1419</v>
      </c>
      <c r="K3078">
        <f>1-356-88-9799</f>
        <v>-10242</v>
      </c>
      <c r="L3078" t="s">
        <v>7935</v>
      </c>
      <c r="M3078" t="s">
        <v>818</v>
      </c>
      <c r="N3078" t="s">
        <v>58</v>
      </c>
      <c r="O3078">
        <v>9074</v>
      </c>
      <c r="P3078">
        <v>11115</v>
      </c>
      <c r="Q3078" t="s">
        <v>59</v>
      </c>
      <c r="R3078">
        <v>664</v>
      </c>
      <c r="S3078" s="2">
        <v>45267</v>
      </c>
      <c r="T3078" t="s">
        <v>42</v>
      </c>
      <c r="U3078">
        <v>17892</v>
      </c>
      <c r="V3078" t="s">
        <v>85</v>
      </c>
      <c r="W3078">
        <v>722</v>
      </c>
      <c r="X3078" t="s">
        <v>44</v>
      </c>
      <c r="Y3078" t="s">
        <v>45</v>
      </c>
      <c r="Z3078">
        <v>4894</v>
      </c>
      <c r="AA3078">
        <v>565</v>
      </c>
      <c r="AB3078">
        <v>9681</v>
      </c>
      <c r="AC3078" t="s">
        <v>107</v>
      </c>
    </row>
    <row r="3079" spans="1:29" x14ac:dyDescent="0.3">
      <c r="A3079" s="1" t="s">
        <v>47</v>
      </c>
      <c r="B3079" t="s">
        <v>234</v>
      </c>
      <c r="C3079" t="s">
        <v>2565</v>
      </c>
      <c r="D3079" t="s">
        <v>110</v>
      </c>
      <c r="E3079">
        <v>9</v>
      </c>
      <c r="F3079" t="s">
        <v>221</v>
      </c>
      <c r="G3079" t="s">
        <v>1096</v>
      </c>
      <c r="H3079" t="s">
        <v>35</v>
      </c>
      <c r="I3079" t="s">
        <v>2400</v>
      </c>
      <c r="J3079" t="s">
        <v>916</v>
      </c>
      <c r="K3079">
        <v>6958446112</v>
      </c>
      <c r="L3079" t="s">
        <v>7936</v>
      </c>
      <c r="M3079" t="s">
        <v>746</v>
      </c>
      <c r="N3079" t="s">
        <v>84</v>
      </c>
      <c r="O3079">
        <v>29802</v>
      </c>
      <c r="P3079">
        <v>33709</v>
      </c>
      <c r="Q3079" t="s">
        <v>41</v>
      </c>
      <c r="R3079">
        <v>24</v>
      </c>
      <c r="S3079" s="2">
        <v>44494</v>
      </c>
      <c r="T3079" s="2">
        <v>44515</v>
      </c>
      <c r="U3079">
        <v>0</v>
      </c>
      <c r="V3079" t="s">
        <v>106</v>
      </c>
      <c r="W3079">
        <v>650</v>
      </c>
      <c r="X3079" t="s">
        <v>60</v>
      </c>
      <c r="Y3079" t="s">
        <v>61</v>
      </c>
      <c r="Z3079">
        <v>0</v>
      </c>
      <c r="AA3079">
        <v>696</v>
      </c>
      <c r="AB3079">
        <v>32130</v>
      </c>
      <c r="AC3079" t="s">
        <v>46</v>
      </c>
    </row>
    <row r="3080" spans="1:29" x14ac:dyDescent="0.3">
      <c r="A3080" s="1" t="s">
        <v>47</v>
      </c>
      <c r="B3080" t="s">
        <v>161</v>
      </c>
      <c r="C3080" t="s">
        <v>2054</v>
      </c>
      <c r="D3080" t="s">
        <v>201</v>
      </c>
      <c r="E3080">
        <v>6</v>
      </c>
      <c r="F3080" t="s">
        <v>221</v>
      </c>
      <c r="G3080" t="s">
        <v>1096</v>
      </c>
      <c r="H3080" t="s">
        <v>35</v>
      </c>
      <c r="I3080" t="s">
        <v>4835</v>
      </c>
      <c r="J3080" t="s">
        <v>238</v>
      </c>
      <c r="K3080" t="s">
        <v>7937</v>
      </c>
      <c r="L3080" t="s">
        <v>7938</v>
      </c>
      <c r="M3080" t="s">
        <v>167</v>
      </c>
      <c r="N3080" t="s">
        <v>94</v>
      </c>
      <c r="O3080">
        <v>8715</v>
      </c>
      <c r="P3080">
        <v>12542</v>
      </c>
      <c r="Q3080" t="s">
        <v>95</v>
      </c>
      <c r="R3080">
        <v>156</v>
      </c>
      <c r="S3080" s="2">
        <v>44421</v>
      </c>
      <c r="T3080" s="2">
        <v>44427</v>
      </c>
      <c r="U3080">
        <v>0</v>
      </c>
      <c r="V3080" t="s">
        <v>106</v>
      </c>
      <c r="W3080">
        <v>540</v>
      </c>
      <c r="X3080" t="s">
        <v>60</v>
      </c>
      <c r="Y3080" t="s">
        <v>61</v>
      </c>
      <c r="Z3080">
        <v>0</v>
      </c>
      <c r="AA3080">
        <v>305</v>
      </c>
      <c r="AB3080">
        <v>12287</v>
      </c>
      <c r="AC3080" t="s">
        <v>46</v>
      </c>
    </row>
    <row r="3081" spans="1:29" x14ac:dyDescent="0.3">
      <c r="A3081" s="1" t="s">
        <v>47</v>
      </c>
      <c r="B3081" t="s">
        <v>108</v>
      </c>
      <c r="C3081" t="s">
        <v>655</v>
      </c>
      <c r="D3081" t="s">
        <v>352</v>
      </c>
      <c r="E3081">
        <v>1</v>
      </c>
      <c r="F3081" t="s">
        <v>64</v>
      </c>
      <c r="G3081" t="s">
        <v>1152</v>
      </c>
      <c r="H3081" t="s">
        <v>79</v>
      </c>
      <c r="I3081" t="s">
        <v>7714</v>
      </c>
      <c r="J3081" t="s">
        <v>680</v>
      </c>
      <c r="K3081" t="s">
        <v>7939</v>
      </c>
      <c r="L3081" t="s">
        <v>7940</v>
      </c>
      <c r="M3081" t="s">
        <v>660</v>
      </c>
      <c r="N3081" t="s">
        <v>58</v>
      </c>
      <c r="O3081">
        <v>25492</v>
      </c>
      <c r="P3081">
        <v>27748</v>
      </c>
      <c r="Q3081" t="s">
        <v>59</v>
      </c>
      <c r="R3081">
        <v>617</v>
      </c>
      <c r="S3081" s="2">
        <v>45242</v>
      </c>
      <c r="T3081" s="2">
        <v>45248</v>
      </c>
      <c r="U3081">
        <v>9594</v>
      </c>
      <c r="V3081" t="s">
        <v>85</v>
      </c>
      <c r="W3081">
        <v>633</v>
      </c>
      <c r="X3081" t="s">
        <v>60</v>
      </c>
      <c r="Y3081" t="s">
        <v>45</v>
      </c>
      <c r="Z3081">
        <v>3419</v>
      </c>
      <c r="AA3081">
        <v>857</v>
      </c>
      <c r="AB3081">
        <v>26810</v>
      </c>
      <c r="AC3081" t="s">
        <v>107</v>
      </c>
    </row>
    <row r="3082" spans="1:29" x14ac:dyDescent="0.3">
      <c r="A3082" s="1" t="s">
        <v>29</v>
      </c>
      <c r="B3082" t="s">
        <v>96</v>
      </c>
      <c r="C3082" t="s">
        <v>661</v>
      </c>
      <c r="D3082" t="s">
        <v>178</v>
      </c>
      <c r="E3082">
        <v>10</v>
      </c>
      <c r="F3082" t="s">
        <v>271</v>
      </c>
      <c r="G3082" t="s">
        <v>353</v>
      </c>
      <c r="H3082" t="s">
        <v>79</v>
      </c>
      <c r="I3082" t="s">
        <v>223</v>
      </c>
      <c r="J3082" t="s">
        <v>1626</v>
      </c>
      <c r="K3082" t="s">
        <v>7941</v>
      </c>
      <c r="L3082" t="s">
        <v>7942</v>
      </c>
      <c r="M3082" t="s">
        <v>105</v>
      </c>
      <c r="N3082" t="s">
        <v>94</v>
      </c>
      <c r="O3082">
        <v>29819</v>
      </c>
      <c r="P3082">
        <v>34451</v>
      </c>
      <c r="Q3082" t="s">
        <v>41</v>
      </c>
      <c r="R3082">
        <v>767</v>
      </c>
      <c r="S3082" s="2">
        <v>44922</v>
      </c>
      <c r="T3082" t="s">
        <v>42</v>
      </c>
      <c r="U3082">
        <v>0</v>
      </c>
      <c r="V3082" t="s">
        <v>106</v>
      </c>
      <c r="W3082">
        <v>566</v>
      </c>
      <c r="X3082" t="s">
        <v>44</v>
      </c>
      <c r="Y3082" t="s">
        <v>61</v>
      </c>
      <c r="Z3082">
        <v>0</v>
      </c>
      <c r="AA3082">
        <v>220</v>
      </c>
      <c r="AB3082">
        <v>32574</v>
      </c>
      <c r="AC3082" t="s">
        <v>46</v>
      </c>
    </row>
    <row r="3083" spans="1:29" x14ac:dyDescent="0.3">
      <c r="A3083" s="1" t="s">
        <v>29</v>
      </c>
      <c r="B3083" t="s">
        <v>74</v>
      </c>
      <c r="C3083" t="s">
        <v>970</v>
      </c>
      <c r="D3083" t="s">
        <v>201</v>
      </c>
      <c r="E3083">
        <v>7</v>
      </c>
      <c r="F3083" t="s">
        <v>64</v>
      </c>
      <c r="G3083" t="s">
        <v>1152</v>
      </c>
      <c r="H3083" t="s">
        <v>79</v>
      </c>
      <c r="I3083" t="s">
        <v>7943</v>
      </c>
      <c r="J3083" t="s">
        <v>7944</v>
      </c>
      <c r="K3083" t="s">
        <v>7945</v>
      </c>
      <c r="L3083" t="s">
        <v>7946</v>
      </c>
      <c r="M3083" t="s">
        <v>973</v>
      </c>
      <c r="N3083" t="s">
        <v>84</v>
      </c>
      <c r="O3083">
        <v>14569</v>
      </c>
      <c r="P3083">
        <v>17391</v>
      </c>
      <c r="Q3083" t="s">
        <v>59</v>
      </c>
      <c r="R3083">
        <v>416</v>
      </c>
      <c r="S3083" s="2">
        <v>44467</v>
      </c>
      <c r="T3083" s="2">
        <v>44477</v>
      </c>
      <c r="U3083">
        <v>27423</v>
      </c>
      <c r="V3083" t="s">
        <v>85</v>
      </c>
      <c r="W3083">
        <v>469</v>
      </c>
      <c r="X3083" t="s">
        <v>60</v>
      </c>
      <c r="Y3083" t="s">
        <v>45</v>
      </c>
      <c r="Z3083">
        <v>0</v>
      </c>
      <c r="AA3083">
        <v>397</v>
      </c>
      <c r="AB3083">
        <v>17260</v>
      </c>
      <c r="AC3083" t="s">
        <v>107</v>
      </c>
    </row>
    <row r="3084" spans="1:29" x14ac:dyDescent="0.3">
      <c r="A3084" s="1" t="s">
        <v>47</v>
      </c>
      <c r="B3084" t="s">
        <v>176</v>
      </c>
      <c r="C3084" t="s">
        <v>1660</v>
      </c>
      <c r="D3084" t="s">
        <v>98</v>
      </c>
      <c r="E3084">
        <v>7</v>
      </c>
      <c r="F3084" t="s">
        <v>51</v>
      </c>
      <c r="G3084" t="s">
        <v>291</v>
      </c>
      <c r="H3084" t="s">
        <v>79</v>
      </c>
      <c r="I3084" t="s">
        <v>4409</v>
      </c>
      <c r="J3084" t="s">
        <v>245</v>
      </c>
      <c r="K3084" t="s">
        <v>7947</v>
      </c>
      <c r="L3084" t="s">
        <v>7948</v>
      </c>
      <c r="M3084" t="s">
        <v>1665</v>
      </c>
      <c r="N3084" t="s">
        <v>58</v>
      </c>
      <c r="O3084">
        <v>11769</v>
      </c>
      <c r="P3084">
        <v>16179</v>
      </c>
      <c r="Q3084" t="s">
        <v>95</v>
      </c>
      <c r="R3084">
        <v>612</v>
      </c>
      <c r="S3084" s="2">
        <v>44324</v>
      </c>
      <c r="T3084" s="2">
        <v>44345</v>
      </c>
      <c r="U3084">
        <v>0</v>
      </c>
      <c r="V3084" t="s">
        <v>106</v>
      </c>
      <c r="W3084">
        <v>506</v>
      </c>
      <c r="X3084" t="s">
        <v>60</v>
      </c>
      <c r="Y3084" t="s">
        <v>72</v>
      </c>
      <c r="Z3084">
        <v>2629</v>
      </c>
      <c r="AA3084">
        <v>547</v>
      </c>
      <c r="AB3084">
        <v>16156</v>
      </c>
      <c r="AC3084" t="s">
        <v>73</v>
      </c>
    </row>
    <row r="3085" spans="1:29" x14ac:dyDescent="0.3">
      <c r="A3085" s="1" t="s">
        <v>29</v>
      </c>
      <c r="B3085" t="s">
        <v>363</v>
      </c>
      <c r="C3085" t="s">
        <v>2177</v>
      </c>
      <c r="D3085" t="s">
        <v>76</v>
      </c>
      <c r="E3085">
        <v>1</v>
      </c>
      <c r="F3085" t="s">
        <v>186</v>
      </c>
      <c r="G3085" t="s">
        <v>650</v>
      </c>
      <c r="H3085" t="s">
        <v>79</v>
      </c>
      <c r="I3085" t="s">
        <v>490</v>
      </c>
      <c r="J3085" t="s">
        <v>6788</v>
      </c>
      <c r="K3085" t="s">
        <v>7949</v>
      </c>
      <c r="L3085" t="s">
        <v>7950</v>
      </c>
      <c r="M3085" t="s">
        <v>1068</v>
      </c>
      <c r="N3085" t="s">
        <v>94</v>
      </c>
      <c r="O3085">
        <v>29905</v>
      </c>
      <c r="P3085">
        <v>32404</v>
      </c>
      <c r="Q3085" t="s">
        <v>95</v>
      </c>
      <c r="R3085">
        <v>781</v>
      </c>
      <c r="S3085" s="2">
        <v>45002</v>
      </c>
      <c r="T3085" t="s">
        <v>42</v>
      </c>
      <c r="U3085">
        <v>0</v>
      </c>
      <c r="V3085" t="s">
        <v>85</v>
      </c>
      <c r="W3085">
        <v>825</v>
      </c>
      <c r="X3085" t="s">
        <v>44</v>
      </c>
      <c r="Y3085" t="s">
        <v>61</v>
      </c>
      <c r="Z3085">
        <v>0</v>
      </c>
      <c r="AA3085">
        <v>588</v>
      </c>
      <c r="AB3085">
        <v>31389</v>
      </c>
      <c r="AC3085" t="s">
        <v>107</v>
      </c>
    </row>
    <row r="3086" spans="1:29" x14ac:dyDescent="0.3">
      <c r="A3086" s="1" t="s">
        <v>29</v>
      </c>
      <c r="B3086" t="s">
        <v>228</v>
      </c>
      <c r="C3086" t="s">
        <v>3751</v>
      </c>
      <c r="D3086" t="s">
        <v>138</v>
      </c>
      <c r="E3086">
        <v>4</v>
      </c>
      <c r="F3086" t="s">
        <v>186</v>
      </c>
      <c r="G3086" t="s">
        <v>710</v>
      </c>
      <c r="H3086" t="s">
        <v>79</v>
      </c>
      <c r="I3086" t="s">
        <v>36</v>
      </c>
      <c r="J3086" t="s">
        <v>6361</v>
      </c>
      <c r="K3086" t="s">
        <v>7951</v>
      </c>
      <c r="L3086" t="s">
        <v>7952</v>
      </c>
      <c r="M3086" t="s">
        <v>852</v>
      </c>
      <c r="N3086" t="s">
        <v>58</v>
      </c>
      <c r="O3086">
        <v>16725</v>
      </c>
      <c r="P3086">
        <v>21040</v>
      </c>
      <c r="Q3086" t="s">
        <v>95</v>
      </c>
      <c r="R3086">
        <v>153</v>
      </c>
      <c r="S3086" s="2">
        <v>45027</v>
      </c>
      <c r="T3086" s="2">
        <v>45038</v>
      </c>
      <c r="U3086">
        <v>0</v>
      </c>
      <c r="V3086" t="s">
        <v>71</v>
      </c>
      <c r="W3086">
        <v>607</v>
      </c>
      <c r="X3086" t="s">
        <v>60</v>
      </c>
      <c r="Y3086" t="s">
        <v>45</v>
      </c>
      <c r="Z3086">
        <v>4873</v>
      </c>
      <c r="AA3086">
        <v>134</v>
      </c>
      <c r="AB3086">
        <v>17452</v>
      </c>
      <c r="AC3086" t="s">
        <v>73</v>
      </c>
    </row>
    <row r="3087" spans="1:29" x14ac:dyDescent="0.3">
      <c r="A3087" s="1" t="s">
        <v>47</v>
      </c>
      <c r="B3087" t="s">
        <v>592</v>
      </c>
      <c r="C3087" t="s">
        <v>2164</v>
      </c>
      <c r="D3087" t="s">
        <v>236</v>
      </c>
      <c r="E3087">
        <v>4</v>
      </c>
      <c r="F3087" t="s">
        <v>51</v>
      </c>
      <c r="G3087" t="s">
        <v>285</v>
      </c>
      <c r="H3087" t="s">
        <v>35</v>
      </c>
      <c r="I3087" t="s">
        <v>299</v>
      </c>
      <c r="J3087" t="s">
        <v>306</v>
      </c>
      <c r="K3087" t="s">
        <v>7953</v>
      </c>
      <c r="L3087" t="s">
        <v>7954</v>
      </c>
      <c r="M3087" t="s">
        <v>919</v>
      </c>
      <c r="N3087" t="s">
        <v>94</v>
      </c>
      <c r="O3087">
        <v>12748</v>
      </c>
      <c r="P3087">
        <v>15192</v>
      </c>
      <c r="Q3087" t="s">
        <v>95</v>
      </c>
      <c r="R3087">
        <v>855</v>
      </c>
      <c r="S3087" s="2">
        <v>44315</v>
      </c>
      <c r="T3087" s="2">
        <v>44324</v>
      </c>
      <c r="U3087">
        <v>0</v>
      </c>
      <c r="V3087" t="s">
        <v>71</v>
      </c>
      <c r="W3087">
        <v>727</v>
      </c>
      <c r="X3087" t="s">
        <v>60</v>
      </c>
      <c r="Y3087" t="s">
        <v>61</v>
      </c>
      <c r="Z3087">
        <v>0</v>
      </c>
      <c r="AA3087">
        <v>833</v>
      </c>
      <c r="AB3087">
        <v>13253</v>
      </c>
      <c r="AC3087" t="s">
        <v>73</v>
      </c>
    </row>
    <row r="3088" spans="1:29" x14ac:dyDescent="0.3">
      <c r="A3088" s="1" t="s">
        <v>29</v>
      </c>
      <c r="B3088" t="s">
        <v>541</v>
      </c>
      <c r="C3088" t="s">
        <v>557</v>
      </c>
      <c r="D3088" t="s">
        <v>169</v>
      </c>
      <c r="E3088">
        <v>9</v>
      </c>
      <c r="F3088" t="s">
        <v>99</v>
      </c>
      <c r="G3088" t="s">
        <v>724</v>
      </c>
      <c r="H3088" t="s">
        <v>79</v>
      </c>
      <c r="I3088" t="s">
        <v>244</v>
      </c>
      <c r="J3088" t="s">
        <v>890</v>
      </c>
      <c r="K3088" t="s">
        <v>7955</v>
      </c>
      <c r="L3088" t="s">
        <v>7956</v>
      </c>
      <c r="M3088" t="s">
        <v>1340</v>
      </c>
      <c r="N3088" t="s">
        <v>58</v>
      </c>
      <c r="O3088">
        <v>15538</v>
      </c>
      <c r="P3088">
        <v>17546</v>
      </c>
      <c r="Q3088" t="s">
        <v>95</v>
      </c>
      <c r="R3088">
        <v>480</v>
      </c>
      <c r="S3088" s="2">
        <v>44939</v>
      </c>
      <c r="T3088" s="2">
        <v>44947</v>
      </c>
      <c r="U3088">
        <v>0</v>
      </c>
      <c r="V3088" t="s">
        <v>43</v>
      </c>
      <c r="W3088">
        <v>737</v>
      </c>
      <c r="X3088" t="s">
        <v>60</v>
      </c>
      <c r="Y3088" t="s">
        <v>45</v>
      </c>
      <c r="Z3088">
        <v>2209</v>
      </c>
      <c r="AA3088">
        <v>61</v>
      </c>
      <c r="AB3088">
        <v>16005</v>
      </c>
      <c r="AC3088" t="s">
        <v>107</v>
      </c>
    </row>
    <row r="3089" spans="1:29" x14ac:dyDescent="0.3">
      <c r="A3089" s="1" t="s">
        <v>29</v>
      </c>
      <c r="B3089" t="s">
        <v>86</v>
      </c>
      <c r="C3089" t="s">
        <v>1966</v>
      </c>
      <c r="D3089" t="s">
        <v>178</v>
      </c>
      <c r="E3089">
        <v>4</v>
      </c>
      <c r="F3089" t="s">
        <v>120</v>
      </c>
      <c r="G3089" t="s">
        <v>543</v>
      </c>
      <c r="H3089" t="s">
        <v>79</v>
      </c>
      <c r="I3089" t="s">
        <v>2273</v>
      </c>
      <c r="J3089" t="s">
        <v>6504</v>
      </c>
      <c r="K3089" t="s">
        <v>7957</v>
      </c>
      <c r="L3089" t="s">
        <v>7958</v>
      </c>
      <c r="M3089" t="s">
        <v>1597</v>
      </c>
      <c r="N3089" t="s">
        <v>58</v>
      </c>
      <c r="O3089">
        <v>18247</v>
      </c>
      <c r="P3089">
        <v>20269</v>
      </c>
      <c r="Q3089" t="s">
        <v>59</v>
      </c>
      <c r="R3089">
        <v>500</v>
      </c>
      <c r="S3089" s="2">
        <v>45348</v>
      </c>
      <c r="T3089" t="s">
        <v>42</v>
      </c>
      <c r="U3089">
        <v>44373</v>
      </c>
      <c r="V3089" t="s">
        <v>106</v>
      </c>
      <c r="W3089">
        <v>739</v>
      </c>
      <c r="X3089" t="s">
        <v>44</v>
      </c>
      <c r="Y3089" t="s">
        <v>45</v>
      </c>
      <c r="Z3089">
        <v>2046</v>
      </c>
      <c r="AA3089">
        <v>539</v>
      </c>
      <c r="AB3089">
        <v>20218</v>
      </c>
      <c r="AC3089" t="s">
        <v>46</v>
      </c>
    </row>
    <row r="3090" spans="1:29" x14ac:dyDescent="0.3">
      <c r="A3090" s="1" t="s">
        <v>47</v>
      </c>
      <c r="B3090" t="s">
        <v>234</v>
      </c>
      <c r="C3090" t="s">
        <v>304</v>
      </c>
      <c r="D3090" t="s">
        <v>201</v>
      </c>
      <c r="E3090">
        <v>8</v>
      </c>
      <c r="F3090" t="s">
        <v>33</v>
      </c>
      <c r="G3090" t="s">
        <v>139</v>
      </c>
      <c r="H3090" t="s">
        <v>35</v>
      </c>
      <c r="I3090" t="s">
        <v>869</v>
      </c>
      <c r="J3090" t="s">
        <v>916</v>
      </c>
      <c r="K3090" t="s">
        <v>7959</v>
      </c>
      <c r="L3090" t="s">
        <v>7960</v>
      </c>
      <c r="M3090" t="s">
        <v>2756</v>
      </c>
      <c r="N3090" t="s">
        <v>58</v>
      </c>
      <c r="O3090">
        <v>24658</v>
      </c>
      <c r="P3090">
        <v>27215</v>
      </c>
      <c r="Q3090" t="s">
        <v>95</v>
      </c>
      <c r="R3090">
        <v>541</v>
      </c>
      <c r="S3090" s="2">
        <v>44582</v>
      </c>
      <c r="T3090" t="s">
        <v>42</v>
      </c>
      <c r="U3090">
        <v>0</v>
      </c>
      <c r="V3090" t="s">
        <v>106</v>
      </c>
      <c r="W3090">
        <v>631</v>
      </c>
      <c r="X3090" t="s">
        <v>44</v>
      </c>
      <c r="Y3090" t="s">
        <v>45</v>
      </c>
      <c r="Z3090">
        <v>1796</v>
      </c>
      <c r="AA3090">
        <v>12</v>
      </c>
      <c r="AB3090">
        <v>25527</v>
      </c>
      <c r="AC3090" t="s">
        <v>107</v>
      </c>
    </row>
    <row r="3091" spans="1:29" x14ac:dyDescent="0.3">
      <c r="A3091" s="1" t="s">
        <v>29</v>
      </c>
      <c r="B3091" t="s">
        <v>74</v>
      </c>
      <c r="C3091" t="s">
        <v>837</v>
      </c>
      <c r="D3091" t="s">
        <v>98</v>
      </c>
      <c r="E3091">
        <v>2</v>
      </c>
      <c r="F3091" t="s">
        <v>64</v>
      </c>
      <c r="G3091" t="s">
        <v>783</v>
      </c>
      <c r="H3091" t="s">
        <v>79</v>
      </c>
      <c r="I3091" t="s">
        <v>475</v>
      </c>
      <c r="J3091" t="s">
        <v>5295</v>
      </c>
      <c r="K3091" t="s">
        <v>7961</v>
      </c>
      <c r="L3091" t="s">
        <v>7962</v>
      </c>
      <c r="M3091" t="s">
        <v>2176</v>
      </c>
      <c r="N3091" t="s">
        <v>40</v>
      </c>
      <c r="O3091">
        <v>7701</v>
      </c>
      <c r="P3091">
        <v>12677</v>
      </c>
      <c r="Q3091" t="s">
        <v>41</v>
      </c>
      <c r="R3091">
        <v>670</v>
      </c>
      <c r="S3091" s="2">
        <v>44503</v>
      </c>
      <c r="T3091" t="s">
        <v>42</v>
      </c>
      <c r="U3091">
        <v>0</v>
      </c>
      <c r="V3091" t="s">
        <v>85</v>
      </c>
      <c r="W3091">
        <v>424</v>
      </c>
      <c r="X3091" t="s">
        <v>44</v>
      </c>
      <c r="Y3091" t="s">
        <v>61</v>
      </c>
      <c r="Z3091">
        <v>0</v>
      </c>
      <c r="AA3091">
        <v>925</v>
      </c>
      <c r="AB3091">
        <v>11460</v>
      </c>
      <c r="AC3091" t="s">
        <v>46</v>
      </c>
    </row>
    <row r="3092" spans="1:29" x14ac:dyDescent="0.3">
      <c r="A3092" s="1" t="s">
        <v>47</v>
      </c>
      <c r="B3092" t="s">
        <v>592</v>
      </c>
      <c r="C3092" t="s">
        <v>2147</v>
      </c>
      <c r="D3092" t="s">
        <v>128</v>
      </c>
      <c r="E3092">
        <v>2</v>
      </c>
      <c r="F3092" t="s">
        <v>64</v>
      </c>
      <c r="G3092" t="s">
        <v>783</v>
      </c>
      <c r="H3092" t="s">
        <v>79</v>
      </c>
      <c r="I3092" t="s">
        <v>2144</v>
      </c>
      <c r="J3092" t="s">
        <v>245</v>
      </c>
      <c r="K3092" t="s">
        <v>7963</v>
      </c>
      <c r="L3092" t="s">
        <v>7964</v>
      </c>
      <c r="M3092" t="s">
        <v>1449</v>
      </c>
      <c r="N3092" t="s">
        <v>58</v>
      </c>
      <c r="O3092">
        <v>6648</v>
      </c>
      <c r="P3092">
        <v>10920</v>
      </c>
      <c r="Q3092" t="s">
        <v>95</v>
      </c>
      <c r="R3092">
        <v>612</v>
      </c>
      <c r="S3092" s="2">
        <v>44438</v>
      </c>
      <c r="T3092" t="s">
        <v>42</v>
      </c>
      <c r="U3092">
        <v>0</v>
      </c>
      <c r="V3092" t="s">
        <v>43</v>
      </c>
      <c r="W3092">
        <v>755</v>
      </c>
      <c r="X3092" t="s">
        <v>44</v>
      </c>
      <c r="Y3092" t="s">
        <v>61</v>
      </c>
      <c r="Z3092">
        <v>4644</v>
      </c>
      <c r="AA3092">
        <v>275</v>
      </c>
      <c r="AB3092">
        <v>10649</v>
      </c>
      <c r="AC3092" t="s">
        <v>73</v>
      </c>
    </row>
    <row r="3093" spans="1:29" x14ac:dyDescent="0.3">
      <c r="A3093" s="1" t="s">
        <v>29</v>
      </c>
      <c r="B3093" t="s">
        <v>86</v>
      </c>
      <c r="C3093" t="s">
        <v>1919</v>
      </c>
      <c r="D3093" t="s">
        <v>119</v>
      </c>
      <c r="E3093">
        <v>10</v>
      </c>
      <c r="F3093" t="s">
        <v>33</v>
      </c>
      <c r="G3093" t="s">
        <v>451</v>
      </c>
      <c r="H3093" t="s">
        <v>79</v>
      </c>
      <c r="I3093" t="s">
        <v>827</v>
      </c>
      <c r="J3093" t="s">
        <v>890</v>
      </c>
      <c r="K3093" t="s">
        <v>7965</v>
      </c>
      <c r="L3093" t="s">
        <v>7966</v>
      </c>
      <c r="M3093" t="s">
        <v>350</v>
      </c>
      <c r="N3093" t="s">
        <v>94</v>
      </c>
      <c r="O3093">
        <v>26133</v>
      </c>
      <c r="P3093">
        <v>28347</v>
      </c>
      <c r="Q3093" t="s">
        <v>59</v>
      </c>
      <c r="R3093">
        <v>968</v>
      </c>
      <c r="S3093" s="2">
        <v>45324</v>
      </c>
      <c r="T3093" t="s">
        <v>42</v>
      </c>
      <c r="U3093">
        <v>4128</v>
      </c>
      <c r="V3093" t="s">
        <v>71</v>
      </c>
      <c r="W3093">
        <v>584</v>
      </c>
      <c r="X3093" t="s">
        <v>44</v>
      </c>
      <c r="Y3093" t="s">
        <v>72</v>
      </c>
      <c r="Z3093">
        <v>0</v>
      </c>
      <c r="AA3093">
        <v>500</v>
      </c>
      <c r="AB3093">
        <v>27956</v>
      </c>
      <c r="AC3093" t="s">
        <v>107</v>
      </c>
    </row>
    <row r="3094" spans="1:29" x14ac:dyDescent="0.3">
      <c r="A3094" s="1" t="s">
        <v>29</v>
      </c>
      <c r="B3094" t="s">
        <v>96</v>
      </c>
      <c r="C3094" t="s">
        <v>1906</v>
      </c>
      <c r="D3094" t="s">
        <v>201</v>
      </c>
      <c r="E3094">
        <v>2</v>
      </c>
      <c r="F3094" t="s">
        <v>77</v>
      </c>
      <c r="G3094" t="s">
        <v>501</v>
      </c>
      <c r="H3094" t="s">
        <v>35</v>
      </c>
      <c r="I3094" t="s">
        <v>66</v>
      </c>
      <c r="J3094" t="s">
        <v>2814</v>
      </c>
      <c r="K3094">
        <f>1-627-786-8303</f>
        <v>-9715</v>
      </c>
      <c r="L3094" t="s">
        <v>7967</v>
      </c>
      <c r="M3094" t="s">
        <v>1136</v>
      </c>
      <c r="N3094" t="s">
        <v>84</v>
      </c>
      <c r="O3094">
        <v>16023</v>
      </c>
      <c r="P3094">
        <v>19598</v>
      </c>
      <c r="Q3094" t="s">
        <v>59</v>
      </c>
      <c r="R3094">
        <v>696</v>
      </c>
      <c r="S3094" s="2">
        <v>44934</v>
      </c>
      <c r="T3094" t="s">
        <v>42</v>
      </c>
      <c r="U3094">
        <v>3346</v>
      </c>
      <c r="V3094" t="s">
        <v>106</v>
      </c>
      <c r="W3094">
        <v>641</v>
      </c>
      <c r="X3094" t="s">
        <v>44</v>
      </c>
      <c r="Y3094" t="s">
        <v>45</v>
      </c>
      <c r="Z3094">
        <v>0</v>
      </c>
      <c r="AA3094">
        <v>160</v>
      </c>
      <c r="AB3094">
        <v>16322</v>
      </c>
      <c r="AC3094" t="s">
        <v>107</v>
      </c>
    </row>
    <row r="3095" spans="1:29" x14ac:dyDescent="0.3">
      <c r="A3095" s="1" t="s">
        <v>47</v>
      </c>
      <c r="B3095" t="s">
        <v>108</v>
      </c>
      <c r="C3095" t="s">
        <v>1275</v>
      </c>
      <c r="D3095" t="s">
        <v>128</v>
      </c>
      <c r="E3095">
        <v>1</v>
      </c>
      <c r="F3095" t="s">
        <v>120</v>
      </c>
      <c r="G3095" t="s">
        <v>543</v>
      </c>
      <c r="H3095" t="s">
        <v>35</v>
      </c>
      <c r="I3095" t="s">
        <v>4046</v>
      </c>
      <c r="J3095" t="s">
        <v>2298</v>
      </c>
      <c r="K3095" t="s">
        <v>7968</v>
      </c>
      <c r="L3095" t="s">
        <v>7969</v>
      </c>
      <c r="M3095" t="s">
        <v>1422</v>
      </c>
      <c r="N3095" t="s">
        <v>84</v>
      </c>
      <c r="O3095">
        <v>28785</v>
      </c>
      <c r="P3095">
        <v>31011</v>
      </c>
      <c r="Q3095" t="s">
        <v>41</v>
      </c>
      <c r="R3095">
        <v>101</v>
      </c>
      <c r="S3095" s="2">
        <v>45210</v>
      </c>
      <c r="T3095" t="s">
        <v>42</v>
      </c>
      <c r="U3095">
        <v>0</v>
      </c>
      <c r="V3095" t="s">
        <v>43</v>
      </c>
      <c r="W3095">
        <v>787</v>
      </c>
      <c r="X3095" t="s">
        <v>44</v>
      </c>
      <c r="Y3095" t="s">
        <v>45</v>
      </c>
      <c r="Z3095">
        <v>0</v>
      </c>
      <c r="AA3095">
        <v>73</v>
      </c>
      <c r="AB3095">
        <v>30405</v>
      </c>
      <c r="AC3095" t="s">
        <v>73</v>
      </c>
    </row>
    <row r="3096" spans="1:29" x14ac:dyDescent="0.3">
      <c r="A3096" s="1" t="s">
        <v>47</v>
      </c>
      <c r="B3096" t="s">
        <v>153</v>
      </c>
      <c r="C3096" t="s">
        <v>2351</v>
      </c>
      <c r="D3096" t="s">
        <v>110</v>
      </c>
      <c r="E3096">
        <v>4</v>
      </c>
      <c r="F3096" t="s">
        <v>129</v>
      </c>
      <c r="G3096" t="s">
        <v>130</v>
      </c>
      <c r="H3096" t="s">
        <v>79</v>
      </c>
      <c r="I3096" t="s">
        <v>1210</v>
      </c>
      <c r="J3096" t="s">
        <v>2466</v>
      </c>
      <c r="K3096" t="s">
        <v>7970</v>
      </c>
      <c r="L3096" t="s">
        <v>7971</v>
      </c>
      <c r="M3096" t="s">
        <v>410</v>
      </c>
      <c r="N3096" t="s">
        <v>84</v>
      </c>
      <c r="O3096">
        <v>29914</v>
      </c>
      <c r="P3096">
        <v>32883</v>
      </c>
      <c r="Q3096" t="s">
        <v>95</v>
      </c>
      <c r="R3096">
        <v>566</v>
      </c>
      <c r="S3096" s="2">
        <v>44664</v>
      </c>
      <c r="T3096" t="s">
        <v>42</v>
      </c>
      <c r="U3096">
        <v>0</v>
      </c>
      <c r="V3096" t="s">
        <v>106</v>
      </c>
      <c r="W3096">
        <v>490</v>
      </c>
      <c r="X3096" t="s">
        <v>44</v>
      </c>
      <c r="Y3096" t="s">
        <v>61</v>
      </c>
      <c r="Z3096">
        <v>0</v>
      </c>
      <c r="AA3096">
        <v>278</v>
      </c>
      <c r="AB3096">
        <v>32820</v>
      </c>
      <c r="AC3096" t="s">
        <v>46</v>
      </c>
    </row>
    <row r="3097" spans="1:29" x14ac:dyDescent="0.3">
      <c r="A3097" s="1" t="s">
        <v>29</v>
      </c>
      <c r="B3097" t="s">
        <v>363</v>
      </c>
      <c r="C3097" t="s">
        <v>1281</v>
      </c>
      <c r="D3097" t="s">
        <v>155</v>
      </c>
      <c r="E3097">
        <v>2</v>
      </c>
      <c r="F3097" t="s">
        <v>221</v>
      </c>
      <c r="G3097" t="s">
        <v>667</v>
      </c>
      <c r="H3097" t="s">
        <v>35</v>
      </c>
      <c r="I3097" t="s">
        <v>490</v>
      </c>
      <c r="J3097" t="s">
        <v>2361</v>
      </c>
      <c r="K3097" t="s">
        <v>7972</v>
      </c>
      <c r="L3097" t="s">
        <v>7973</v>
      </c>
      <c r="M3097" t="s">
        <v>1068</v>
      </c>
      <c r="N3097" t="s">
        <v>94</v>
      </c>
      <c r="O3097">
        <v>16304</v>
      </c>
      <c r="P3097">
        <v>21181</v>
      </c>
      <c r="Q3097" t="s">
        <v>59</v>
      </c>
      <c r="R3097">
        <v>209</v>
      </c>
      <c r="S3097" s="2">
        <v>44571</v>
      </c>
      <c r="T3097" s="2">
        <v>44597</v>
      </c>
      <c r="U3097">
        <v>2976</v>
      </c>
      <c r="V3097" t="s">
        <v>43</v>
      </c>
      <c r="W3097">
        <v>823</v>
      </c>
      <c r="X3097" t="s">
        <v>60</v>
      </c>
      <c r="Y3097" t="s">
        <v>45</v>
      </c>
      <c r="Z3097">
        <v>0</v>
      </c>
      <c r="AA3097">
        <v>29</v>
      </c>
      <c r="AB3097">
        <v>21061</v>
      </c>
      <c r="AC3097" t="s">
        <v>73</v>
      </c>
    </row>
    <row r="3098" spans="1:29" x14ac:dyDescent="0.3">
      <c r="A3098" s="1" t="s">
        <v>47</v>
      </c>
      <c r="B3098" t="s">
        <v>117</v>
      </c>
      <c r="C3098" t="s">
        <v>865</v>
      </c>
      <c r="D3098" t="s">
        <v>138</v>
      </c>
      <c r="E3098">
        <v>6</v>
      </c>
      <c r="F3098" t="s">
        <v>120</v>
      </c>
      <c r="G3098" t="s">
        <v>121</v>
      </c>
      <c r="H3098" t="s">
        <v>35</v>
      </c>
      <c r="I3098" t="s">
        <v>507</v>
      </c>
      <c r="J3098" t="s">
        <v>6306</v>
      </c>
      <c r="K3098" t="s">
        <v>7974</v>
      </c>
      <c r="L3098" t="s">
        <v>7975</v>
      </c>
      <c r="M3098" t="s">
        <v>1311</v>
      </c>
      <c r="N3098" t="s">
        <v>58</v>
      </c>
      <c r="O3098">
        <v>15074</v>
      </c>
      <c r="P3098">
        <v>17541</v>
      </c>
      <c r="Q3098" t="s">
        <v>95</v>
      </c>
      <c r="R3098">
        <v>68</v>
      </c>
      <c r="S3098" s="2">
        <v>45302</v>
      </c>
      <c r="T3098" s="2">
        <v>45329</v>
      </c>
      <c r="U3098">
        <v>0</v>
      </c>
      <c r="V3098" t="s">
        <v>71</v>
      </c>
      <c r="W3098">
        <v>432</v>
      </c>
      <c r="X3098" t="s">
        <v>60</v>
      </c>
      <c r="Y3098" t="s">
        <v>45</v>
      </c>
      <c r="Z3098">
        <v>3251</v>
      </c>
      <c r="AA3098">
        <v>212</v>
      </c>
      <c r="AB3098">
        <v>15705</v>
      </c>
      <c r="AC3098" t="s">
        <v>46</v>
      </c>
    </row>
    <row r="3099" spans="1:29" x14ac:dyDescent="0.3">
      <c r="A3099" s="1" t="s">
        <v>47</v>
      </c>
      <c r="B3099" t="s">
        <v>176</v>
      </c>
      <c r="C3099" t="s">
        <v>1347</v>
      </c>
      <c r="D3099" t="s">
        <v>32</v>
      </c>
      <c r="E3099">
        <v>4</v>
      </c>
      <c r="F3099" t="s">
        <v>271</v>
      </c>
      <c r="G3099" t="s">
        <v>689</v>
      </c>
      <c r="H3099" t="s">
        <v>35</v>
      </c>
      <c r="I3099" t="s">
        <v>1295</v>
      </c>
      <c r="J3099" t="s">
        <v>1719</v>
      </c>
      <c r="K3099" t="s">
        <v>7976</v>
      </c>
      <c r="L3099" t="s">
        <v>7977</v>
      </c>
      <c r="M3099" t="s">
        <v>183</v>
      </c>
      <c r="N3099" t="s">
        <v>40</v>
      </c>
      <c r="O3099">
        <v>15012</v>
      </c>
      <c r="P3099">
        <v>18265</v>
      </c>
      <c r="Q3099" t="s">
        <v>59</v>
      </c>
      <c r="R3099">
        <v>464</v>
      </c>
      <c r="S3099" s="2">
        <v>45149</v>
      </c>
      <c r="T3099" t="s">
        <v>42</v>
      </c>
      <c r="U3099">
        <v>49467</v>
      </c>
      <c r="V3099" t="s">
        <v>106</v>
      </c>
      <c r="W3099">
        <v>633</v>
      </c>
      <c r="X3099" t="s">
        <v>44</v>
      </c>
      <c r="Y3099" t="s">
        <v>61</v>
      </c>
      <c r="Z3099">
        <v>0</v>
      </c>
      <c r="AA3099">
        <v>874</v>
      </c>
      <c r="AB3099">
        <v>18059</v>
      </c>
      <c r="AC3099" t="s">
        <v>46</v>
      </c>
    </row>
    <row r="3100" spans="1:29" x14ac:dyDescent="0.3">
      <c r="A3100" s="1" t="s">
        <v>29</v>
      </c>
      <c r="B3100" t="s">
        <v>541</v>
      </c>
      <c r="C3100" t="s">
        <v>4780</v>
      </c>
      <c r="D3100" t="s">
        <v>169</v>
      </c>
      <c r="E3100">
        <v>5</v>
      </c>
      <c r="F3100" t="s">
        <v>51</v>
      </c>
      <c r="G3100" t="s">
        <v>1069</v>
      </c>
      <c r="H3100" t="s">
        <v>35</v>
      </c>
      <c r="I3100" t="s">
        <v>1441</v>
      </c>
      <c r="J3100" t="s">
        <v>3859</v>
      </c>
      <c r="K3100" t="s">
        <v>7978</v>
      </c>
      <c r="L3100" t="s">
        <v>7979</v>
      </c>
      <c r="M3100" t="s">
        <v>1193</v>
      </c>
      <c r="N3100" t="s">
        <v>94</v>
      </c>
      <c r="O3100">
        <v>18139</v>
      </c>
      <c r="P3100">
        <v>22070</v>
      </c>
      <c r="Q3100" t="s">
        <v>95</v>
      </c>
      <c r="R3100">
        <v>819</v>
      </c>
      <c r="S3100" s="2">
        <v>45115</v>
      </c>
      <c r="T3100" t="s">
        <v>42</v>
      </c>
      <c r="U3100">
        <v>0</v>
      </c>
      <c r="V3100" t="s">
        <v>85</v>
      </c>
      <c r="W3100">
        <v>591</v>
      </c>
      <c r="X3100" t="s">
        <v>44</v>
      </c>
      <c r="Y3100" t="s">
        <v>72</v>
      </c>
      <c r="Z3100">
        <v>0</v>
      </c>
      <c r="AA3100">
        <v>731</v>
      </c>
      <c r="AB3100">
        <v>21579</v>
      </c>
      <c r="AC3100" t="s">
        <v>46</v>
      </c>
    </row>
    <row r="3101" spans="1:29" x14ac:dyDescent="0.3">
      <c r="A3101" s="1" t="s">
        <v>47</v>
      </c>
      <c r="B3101" t="s">
        <v>153</v>
      </c>
      <c r="C3101" t="s">
        <v>1932</v>
      </c>
      <c r="D3101" t="s">
        <v>236</v>
      </c>
      <c r="E3101">
        <v>10</v>
      </c>
      <c r="F3101" t="s">
        <v>77</v>
      </c>
      <c r="G3101" t="s">
        <v>202</v>
      </c>
      <c r="H3101" t="s">
        <v>35</v>
      </c>
      <c r="I3101" t="s">
        <v>1276</v>
      </c>
      <c r="J3101" t="s">
        <v>4177</v>
      </c>
      <c r="K3101" t="s">
        <v>7980</v>
      </c>
      <c r="L3101" t="s">
        <v>7981</v>
      </c>
      <c r="M3101" t="s">
        <v>410</v>
      </c>
      <c r="N3101" t="s">
        <v>84</v>
      </c>
      <c r="O3101">
        <v>8648</v>
      </c>
      <c r="P3101">
        <v>12715</v>
      </c>
      <c r="Q3101" t="s">
        <v>59</v>
      </c>
      <c r="R3101">
        <v>623</v>
      </c>
      <c r="S3101" s="2">
        <v>44655</v>
      </c>
      <c r="T3101" s="2">
        <v>44662</v>
      </c>
      <c r="U3101">
        <v>25416</v>
      </c>
      <c r="V3101" t="s">
        <v>106</v>
      </c>
      <c r="W3101">
        <v>542</v>
      </c>
      <c r="X3101" t="s">
        <v>60</v>
      </c>
      <c r="Y3101" t="s">
        <v>61</v>
      </c>
      <c r="Z3101">
        <v>0</v>
      </c>
      <c r="AA3101">
        <v>378</v>
      </c>
      <c r="AB3101">
        <v>12084</v>
      </c>
      <c r="AC3101" t="s">
        <v>73</v>
      </c>
    </row>
    <row r="3102" spans="1:29" x14ac:dyDescent="0.3">
      <c r="A3102" s="1" t="s">
        <v>29</v>
      </c>
      <c r="B3102" t="s">
        <v>393</v>
      </c>
      <c r="C3102" t="s">
        <v>1241</v>
      </c>
      <c r="D3102" t="s">
        <v>76</v>
      </c>
      <c r="E3102">
        <v>1</v>
      </c>
      <c r="F3102" t="s">
        <v>64</v>
      </c>
      <c r="G3102" t="s">
        <v>65</v>
      </c>
      <c r="H3102" t="s">
        <v>79</v>
      </c>
      <c r="I3102" t="s">
        <v>1156</v>
      </c>
      <c r="J3102" t="s">
        <v>314</v>
      </c>
      <c r="K3102" t="s">
        <v>7982</v>
      </c>
      <c r="L3102" t="s">
        <v>7983</v>
      </c>
      <c r="M3102" t="s">
        <v>613</v>
      </c>
      <c r="N3102" t="s">
        <v>40</v>
      </c>
      <c r="O3102">
        <v>17314</v>
      </c>
      <c r="P3102">
        <v>19628</v>
      </c>
      <c r="Q3102" t="s">
        <v>41</v>
      </c>
      <c r="R3102">
        <v>317</v>
      </c>
      <c r="S3102" s="2">
        <v>44917</v>
      </c>
      <c r="T3102" t="s">
        <v>42</v>
      </c>
      <c r="U3102">
        <v>0</v>
      </c>
      <c r="V3102" t="s">
        <v>71</v>
      </c>
      <c r="W3102">
        <v>744</v>
      </c>
      <c r="X3102" t="s">
        <v>44</v>
      </c>
      <c r="Y3102" t="s">
        <v>72</v>
      </c>
      <c r="Z3102">
        <v>0</v>
      </c>
      <c r="AA3102">
        <v>603</v>
      </c>
      <c r="AB3102">
        <v>18470</v>
      </c>
      <c r="AC3102" t="s">
        <v>46</v>
      </c>
    </row>
    <row r="3103" spans="1:29" x14ac:dyDescent="0.3">
      <c r="A3103" s="1" t="s">
        <v>29</v>
      </c>
      <c r="B3103" t="s">
        <v>393</v>
      </c>
      <c r="C3103" t="s">
        <v>1262</v>
      </c>
      <c r="D3103" t="s">
        <v>76</v>
      </c>
      <c r="E3103">
        <v>9</v>
      </c>
      <c r="F3103" t="s">
        <v>33</v>
      </c>
      <c r="G3103" t="s">
        <v>848</v>
      </c>
      <c r="H3103" t="s">
        <v>35</v>
      </c>
      <c r="I3103" t="s">
        <v>1445</v>
      </c>
      <c r="J3103" t="s">
        <v>7984</v>
      </c>
      <c r="K3103" t="s">
        <v>7985</v>
      </c>
      <c r="L3103" t="s">
        <v>7986</v>
      </c>
      <c r="M3103" t="s">
        <v>1244</v>
      </c>
      <c r="N3103" t="s">
        <v>84</v>
      </c>
      <c r="O3103">
        <v>3815</v>
      </c>
      <c r="P3103">
        <v>7028</v>
      </c>
      <c r="Q3103" t="s">
        <v>59</v>
      </c>
      <c r="R3103">
        <v>936</v>
      </c>
      <c r="S3103" s="2">
        <v>45278</v>
      </c>
      <c r="T3103" t="s">
        <v>42</v>
      </c>
      <c r="U3103">
        <v>5147</v>
      </c>
      <c r="V3103" t="s">
        <v>106</v>
      </c>
      <c r="W3103">
        <v>735</v>
      </c>
      <c r="X3103" t="s">
        <v>44</v>
      </c>
      <c r="Y3103" t="s">
        <v>61</v>
      </c>
      <c r="Z3103">
        <v>0</v>
      </c>
      <c r="AA3103">
        <v>773</v>
      </c>
      <c r="AB3103">
        <v>5567</v>
      </c>
      <c r="AC3103" t="s">
        <v>73</v>
      </c>
    </row>
    <row r="3104" spans="1:29" x14ac:dyDescent="0.3">
      <c r="A3104" s="1" t="s">
        <v>47</v>
      </c>
      <c r="B3104" t="s">
        <v>48</v>
      </c>
      <c r="C3104" t="s">
        <v>1137</v>
      </c>
      <c r="D3104" t="s">
        <v>138</v>
      </c>
      <c r="E3104">
        <v>8</v>
      </c>
      <c r="F3104" t="s">
        <v>51</v>
      </c>
      <c r="G3104" t="s">
        <v>285</v>
      </c>
      <c r="H3104" t="s">
        <v>35</v>
      </c>
      <c r="I3104" t="s">
        <v>3492</v>
      </c>
      <c r="J3104" t="s">
        <v>4405</v>
      </c>
      <c r="K3104">
        <v>9923394591</v>
      </c>
      <c r="L3104" t="s">
        <v>7987</v>
      </c>
      <c r="M3104" t="s">
        <v>556</v>
      </c>
      <c r="N3104" t="s">
        <v>58</v>
      </c>
      <c r="O3104">
        <v>8146</v>
      </c>
      <c r="P3104">
        <v>12645</v>
      </c>
      <c r="Q3104" t="s">
        <v>95</v>
      </c>
      <c r="R3104">
        <v>594</v>
      </c>
      <c r="S3104" s="2">
        <v>45143</v>
      </c>
      <c r="T3104" s="2">
        <v>45153</v>
      </c>
      <c r="U3104">
        <v>0</v>
      </c>
      <c r="V3104" t="s">
        <v>85</v>
      </c>
      <c r="W3104">
        <v>626</v>
      </c>
      <c r="X3104" t="s">
        <v>60</v>
      </c>
      <c r="Y3104" t="s">
        <v>72</v>
      </c>
      <c r="Z3104">
        <v>2791</v>
      </c>
      <c r="AA3104">
        <v>553</v>
      </c>
      <c r="AB3104">
        <v>9787</v>
      </c>
      <c r="AC3104" t="s">
        <v>107</v>
      </c>
    </row>
    <row r="3105" spans="1:29" x14ac:dyDescent="0.3">
      <c r="A3105" s="1" t="s">
        <v>29</v>
      </c>
      <c r="B3105" t="s">
        <v>62</v>
      </c>
      <c r="C3105" t="s">
        <v>3533</v>
      </c>
      <c r="D3105" t="s">
        <v>119</v>
      </c>
      <c r="E3105">
        <v>7</v>
      </c>
      <c r="F3105" t="s">
        <v>64</v>
      </c>
      <c r="G3105" t="s">
        <v>433</v>
      </c>
      <c r="H3105" t="s">
        <v>35</v>
      </c>
      <c r="I3105" t="s">
        <v>36</v>
      </c>
      <c r="J3105" t="s">
        <v>524</v>
      </c>
      <c r="K3105" t="s">
        <v>7988</v>
      </c>
      <c r="L3105" t="s">
        <v>7989</v>
      </c>
      <c r="M3105" t="s">
        <v>404</v>
      </c>
      <c r="N3105" t="s">
        <v>40</v>
      </c>
      <c r="O3105">
        <v>10662</v>
      </c>
      <c r="P3105">
        <v>15372</v>
      </c>
      <c r="Q3105" t="s">
        <v>41</v>
      </c>
      <c r="R3105">
        <v>886</v>
      </c>
      <c r="S3105" s="2">
        <v>45176</v>
      </c>
      <c r="T3105" s="2">
        <v>45194</v>
      </c>
      <c r="U3105">
        <v>0</v>
      </c>
      <c r="V3105" t="s">
        <v>71</v>
      </c>
      <c r="W3105">
        <v>843</v>
      </c>
      <c r="X3105" t="s">
        <v>60</v>
      </c>
      <c r="Y3105" t="s">
        <v>61</v>
      </c>
      <c r="Z3105">
        <v>0</v>
      </c>
      <c r="AA3105">
        <v>764</v>
      </c>
      <c r="AB3105">
        <v>11122</v>
      </c>
      <c r="AC3105" t="s">
        <v>73</v>
      </c>
    </row>
    <row r="3106" spans="1:29" x14ac:dyDescent="0.3">
      <c r="A3106" s="1" t="s">
        <v>29</v>
      </c>
      <c r="B3106" t="s">
        <v>62</v>
      </c>
      <c r="C3106" t="s">
        <v>4287</v>
      </c>
      <c r="D3106" t="s">
        <v>128</v>
      </c>
      <c r="E3106">
        <v>6</v>
      </c>
      <c r="F3106" t="s">
        <v>221</v>
      </c>
      <c r="G3106" t="s">
        <v>882</v>
      </c>
      <c r="H3106" t="s">
        <v>35</v>
      </c>
      <c r="I3106" t="s">
        <v>7614</v>
      </c>
      <c r="J3106" t="s">
        <v>2822</v>
      </c>
      <c r="K3106" t="s">
        <v>7990</v>
      </c>
      <c r="L3106" t="s">
        <v>7991</v>
      </c>
      <c r="M3106" t="s">
        <v>362</v>
      </c>
      <c r="N3106" t="s">
        <v>84</v>
      </c>
      <c r="O3106">
        <v>27335</v>
      </c>
      <c r="P3106">
        <v>31804</v>
      </c>
      <c r="Q3106" t="s">
        <v>41</v>
      </c>
      <c r="R3106">
        <v>142</v>
      </c>
      <c r="S3106" s="2">
        <v>44703</v>
      </c>
      <c r="T3106" t="s">
        <v>42</v>
      </c>
      <c r="U3106">
        <v>0</v>
      </c>
      <c r="V3106" t="s">
        <v>85</v>
      </c>
      <c r="W3106">
        <v>579</v>
      </c>
      <c r="X3106" t="s">
        <v>44</v>
      </c>
      <c r="Y3106" t="s">
        <v>45</v>
      </c>
      <c r="Z3106">
        <v>0</v>
      </c>
      <c r="AA3106">
        <v>634</v>
      </c>
      <c r="AB3106">
        <v>29987</v>
      </c>
      <c r="AC3106" t="s">
        <v>107</v>
      </c>
    </row>
    <row r="3107" spans="1:29" x14ac:dyDescent="0.3">
      <c r="A3107" s="1" t="s">
        <v>47</v>
      </c>
      <c r="B3107" t="s">
        <v>48</v>
      </c>
      <c r="C3107" t="s">
        <v>2654</v>
      </c>
      <c r="D3107" t="s">
        <v>32</v>
      </c>
      <c r="E3107">
        <v>9</v>
      </c>
      <c r="F3107" t="s">
        <v>77</v>
      </c>
      <c r="G3107" t="s">
        <v>264</v>
      </c>
      <c r="H3107" t="s">
        <v>35</v>
      </c>
      <c r="I3107" t="s">
        <v>458</v>
      </c>
      <c r="J3107" t="s">
        <v>7992</v>
      </c>
      <c r="K3107" t="s">
        <v>7993</v>
      </c>
      <c r="L3107" t="s">
        <v>7994</v>
      </c>
      <c r="M3107" t="s">
        <v>220</v>
      </c>
      <c r="N3107" t="s">
        <v>84</v>
      </c>
      <c r="O3107">
        <v>27025</v>
      </c>
      <c r="P3107">
        <v>29731</v>
      </c>
      <c r="Q3107" t="s">
        <v>41</v>
      </c>
      <c r="R3107">
        <v>971</v>
      </c>
      <c r="S3107" s="2">
        <v>45303</v>
      </c>
      <c r="T3107" t="s">
        <v>42</v>
      </c>
      <c r="U3107">
        <v>0</v>
      </c>
      <c r="V3107" t="s">
        <v>85</v>
      </c>
      <c r="W3107">
        <v>547</v>
      </c>
      <c r="X3107" t="s">
        <v>44</v>
      </c>
      <c r="Y3107" t="s">
        <v>61</v>
      </c>
      <c r="Z3107">
        <v>0</v>
      </c>
      <c r="AA3107">
        <v>396</v>
      </c>
      <c r="AB3107">
        <v>27179</v>
      </c>
      <c r="AC3107" t="s">
        <v>107</v>
      </c>
    </row>
    <row r="3108" spans="1:29" x14ac:dyDescent="0.3">
      <c r="A3108" s="1" t="s">
        <v>47</v>
      </c>
      <c r="B3108" t="s">
        <v>176</v>
      </c>
      <c r="C3108" t="s">
        <v>2512</v>
      </c>
      <c r="D3108" t="s">
        <v>352</v>
      </c>
      <c r="E3108">
        <v>4</v>
      </c>
      <c r="F3108" t="s">
        <v>99</v>
      </c>
      <c r="G3108" t="s">
        <v>710</v>
      </c>
      <c r="H3108" t="s">
        <v>79</v>
      </c>
      <c r="I3108" t="s">
        <v>4835</v>
      </c>
      <c r="J3108" t="s">
        <v>524</v>
      </c>
      <c r="K3108" t="s">
        <v>7995</v>
      </c>
      <c r="L3108" t="s">
        <v>7996</v>
      </c>
      <c r="M3108" t="s">
        <v>887</v>
      </c>
      <c r="N3108" t="s">
        <v>84</v>
      </c>
      <c r="O3108">
        <v>28641</v>
      </c>
      <c r="P3108">
        <v>32152</v>
      </c>
      <c r="Q3108" t="s">
        <v>95</v>
      </c>
      <c r="R3108">
        <v>704</v>
      </c>
      <c r="S3108" s="2">
        <v>44856</v>
      </c>
      <c r="T3108" s="2">
        <v>44883</v>
      </c>
      <c r="U3108">
        <v>0</v>
      </c>
      <c r="V3108" t="s">
        <v>43</v>
      </c>
      <c r="W3108">
        <v>588</v>
      </c>
      <c r="X3108" t="s">
        <v>60</v>
      </c>
      <c r="Y3108" t="s">
        <v>45</v>
      </c>
      <c r="Z3108">
        <v>0</v>
      </c>
      <c r="AA3108">
        <v>891</v>
      </c>
      <c r="AB3108">
        <v>31764</v>
      </c>
      <c r="AC3108" t="s">
        <v>73</v>
      </c>
    </row>
    <row r="3109" spans="1:29" x14ac:dyDescent="0.3">
      <c r="A3109" s="1" t="s">
        <v>47</v>
      </c>
      <c r="B3109" t="s">
        <v>108</v>
      </c>
      <c r="C3109" t="s">
        <v>709</v>
      </c>
      <c r="D3109" t="s">
        <v>76</v>
      </c>
      <c r="E3109">
        <v>4</v>
      </c>
      <c r="F3109" t="s">
        <v>271</v>
      </c>
      <c r="G3109" t="s">
        <v>353</v>
      </c>
      <c r="H3109" t="s">
        <v>35</v>
      </c>
      <c r="I3109" t="s">
        <v>140</v>
      </c>
      <c r="J3109" t="s">
        <v>693</v>
      </c>
      <c r="K3109" t="s">
        <v>7997</v>
      </c>
      <c r="L3109" t="s">
        <v>7998</v>
      </c>
      <c r="M3109" t="s">
        <v>1278</v>
      </c>
      <c r="N3109" t="s">
        <v>40</v>
      </c>
      <c r="O3109">
        <v>28922</v>
      </c>
      <c r="P3109">
        <v>32701</v>
      </c>
      <c r="Q3109" t="s">
        <v>59</v>
      </c>
      <c r="R3109">
        <v>551</v>
      </c>
      <c r="S3109" s="2">
        <v>44701</v>
      </c>
      <c r="T3109" t="s">
        <v>42</v>
      </c>
      <c r="U3109">
        <v>19430</v>
      </c>
      <c r="V3109" t="s">
        <v>43</v>
      </c>
      <c r="W3109">
        <v>432</v>
      </c>
      <c r="X3109" t="s">
        <v>44</v>
      </c>
      <c r="Y3109" t="s">
        <v>61</v>
      </c>
      <c r="Z3109">
        <v>0</v>
      </c>
      <c r="AA3109">
        <v>318</v>
      </c>
      <c r="AB3109">
        <v>31318</v>
      </c>
      <c r="AC3109" t="s">
        <v>73</v>
      </c>
    </row>
    <row r="3110" spans="1:29" x14ac:dyDescent="0.3">
      <c r="A3110" s="1" t="s">
        <v>47</v>
      </c>
      <c r="B3110" t="s">
        <v>234</v>
      </c>
      <c r="C3110" t="s">
        <v>235</v>
      </c>
      <c r="D3110" t="s">
        <v>169</v>
      </c>
      <c r="E3110">
        <v>10</v>
      </c>
      <c r="F3110" t="s">
        <v>129</v>
      </c>
      <c r="G3110" t="s">
        <v>395</v>
      </c>
      <c r="H3110" t="s">
        <v>35</v>
      </c>
      <c r="I3110" t="s">
        <v>7194</v>
      </c>
      <c r="J3110" t="s">
        <v>2121</v>
      </c>
      <c r="K3110" t="s">
        <v>7999</v>
      </c>
      <c r="L3110" t="s">
        <v>8000</v>
      </c>
      <c r="M3110" t="s">
        <v>984</v>
      </c>
      <c r="N3110" t="s">
        <v>94</v>
      </c>
      <c r="O3110">
        <v>6423</v>
      </c>
      <c r="P3110">
        <v>10401</v>
      </c>
      <c r="Q3110" t="s">
        <v>95</v>
      </c>
      <c r="R3110">
        <v>504</v>
      </c>
      <c r="S3110" s="2">
        <v>44732</v>
      </c>
      <c r="T3110" t="s">
        <v>42</v>
      </c>
      <c r="U3110">
        <v>0</v>
      </c>
      <c r="V3110" t="s">
        <v>43</v>
      </c>
      <c r="W3110">
        <v>401</v>
      </c>
      <c r="X3110" t="s">
        <v>44</v>
      </c>
      <c r="Y3110" t="s">
        <v>61</v>
      </c>
      <c r="Z3110">
        <v>0</v>
      </c>
      <c r="AA3110">
        <v>864</v>
      </c>
      <c r="AB3110">
        <v>6466</v>
      </c>
      <c r="AC3110" t="s">
        <v>46</v>
      </c>
    </row>
    <row r="3111" spans="1:29" x14ac:dyDescent="0.3">
      <c r="A3111" s="1" t="s">
        <v>29</v>
      </c>
      <c r="B3111" t="s">
        <v>541</v>
      </c>
      <c r="C3111" t="s">
        <v>1423</v>
      </c>
      <c r="D3111" t="s">
        <v>119</v>
      </c>
      <c r="E3111">
        <v>4</v>
      </c>
      <c r="F3111" t="s">
        <v>271</v>
      </c>
      <c r="G3111" t="s">
        <v>1110</v>
      </c>
      <c r="H3111" t="s">
        <v>35</v>
      </c>
      <c r="I3111" t="s">
        <v>7714</v>
      </c>
      <c r="J3111" t="s">
        <v>6165</v>
      </c>
      <c r="K3111" t="s">
        <v>8001</v>
      </c>
      <c r="L3111" t="s">
        <v>8002</v>
      </c>
      <c r="M3111" t="s">
        <v>1340</v>
      </c>
      <c r="N3111" t="s">
        <v>40</v>
      </c>
      <c r="O3111">
        <v>9276</v>
      </c>
      <c r="P3111">
        <v>14142</v>
      </c>
      <c r="Q3111" t="s">
        <v>95</v>
      </c>
      <c r="R3111">
        <v>581</v>
      </c>
      <c r="S3111" s="2">
        <v>44555</v>
      </c>
      <c r="T3111" s="2">
        <v>44556</v>
      </c>
      <c r="U3111">
        <v>0</v>
      </c>
      <c r="V3111" t="s">
        <v>106</v>
      </c>
      <c r="W3111">
        <v>679</v>
      </c>
      <c r="X3111" t="s">
        <v>60</v>
      </c>
      <c r="Y3111" t="s">
        <v>61</v>
      </c>
      <c r="Z3111">
        <v>0</v>
      </c>
      <c r="AA3111">
        <v>448</v>
      </c>
      <c r="AB3111">
        <v>11932</v>
      </c>
      <c r="AC3111" t="s">
        <v>46</v>
      </c>
    </row>
    <row r="3112" spans="1:29" x14ac:dyDescent="0.3">
      <c r="A3112" s="1" t="s">
        <v>29</v>
      </c>
      <c r="B3112" t="s">
        <v>363</v>
      </c>
      <c r="C3112" t="s">
        <v>4659</v>
      </c>
      <c r="D3112" t="s">
        <v>50</v>
      </c>
      <c r="E3112">
        <v>6</v>
      </c>
      <c r="F3112" t="s">
        <v>64</v>
      </c>
      <c r="G3112" t="s">
        <v>258</v>
      </c>
      <c r="H3112" t="s">
        <v>35</v>
      </c>
      <c r="I3112" t="s">
        <v>910</v>
      </c>
      <c r="J3112" t="s">
        <v>224</v>
      </c>
      <c r="K3112" t="s">
        <v>8003</v>
      </c>
      <c r="L3112" t="s">
        <v>8004</v>
      </c>
      <c r="M3112" t="s">
        <v>705</v>
      </c>
      <c r="N3112" t="s">
        <v>84</v>
      </c>
      <c r="O3112">
        <v>6459</v>
      </c>
      <c r="P3112">
        <v>8821</v>
      </c>
      <c r="Q3112" t="s">
        <v>59</v>
      </c>
      <c r="R3112">
        <v>621</v>
      </c>
      <c r="S3112" s="2">
        <v>45201</v>
      </c>
      <c r="T3112" t="s">
        <v>42</v>
      </c>
      <c r="U3112">
        <v>15383</v>
      </c>
      <c r="V3112" t="s">
        <v>85</v>
      </c>
      <c r="W3112">
        <v>402</v>
      </c>
      <c r="X3112" t="s">
        <v>44</v>
      </c>
      <c r="Y3112" t="s">
        <v>45</v>
      </c>
      <c r="Z3112">
        <v>0</v>
      </c>
      <c r="AA3112">
        <v>306</v>
      </c>
      <c r="AB3112">
        <v>6819</v>
      </c>
      <c r="AC3112" t="s">
        <v>107</v>
      </c>
    </row>
    <row r="3113" spans="1:29" x14ac:dyDescent="0.3">
      <c r="A3113" s="1" t="s">
        <v>47</v>
      </c>
      <c r="B3113" t="s">
        <v>136</v>
      </c>
      <c r="C3113" t="s">
        <v>137</v>
      </c>
      <c r="D3113" t="s">
        <v>201</v>
      </c>
      <c r="E3113">
        <v>9</v>
      </c>
      <c r="F3113" t="s">
        <v>271</v>
      </c>
      <c r="G3113" t="s">
        <v>400</v>
      </c>
      <c r="H3113" t="s">
        <v>35</v>
      </c>
      <c r="I3113" t="s">
        <v>7686</v>
      </c>
      <c r="J3113" t="s">
        <v>5963</v>
      </c>
      <c r="K3113" t="s">
        <v>8005</v>
      </c>
      <c r="L3113" t="s">
        <v>8006</v>
      </c>
      <c r="M3113" t="s">
        <v>1128</v>
      </c>
      <c r="N3113" t="s">
        <v>84</v>
      </c>
      <c r="O3113">
        <v>28545</v>
      </c>
      <c r="P3113">
        <v>32145</v>
      </c>
      <c r="Q3113" t="s">
        <v>95</v>
      </c>
      <c r="R3113">
        <v>196</v>
      </c>
      <c r="S3113" s="2">
        <v>45089</v>
      </c>
      <c r="T3113" s="2">
        <v>45109</v>
      </c>
      <c r="U3113">
        <v>0</v>
      </c>
      <c r="V3113" t="s">
        <v>85</v>
      </c>
      <c r="W3113">
        <v>784</v>
      </c>
      <c r="X3113" t="s">
        <v>60</v>
      </c>
      <c r="Y3113" t="s">
        <v>61</v>
      </c>
      <c r="Z3113">
        <v>0</v>
      </c>
      <c r="AA3113">
        <v>883</v>
      </c>
      <c r="AB3113">
        <v>30696</v>
      </c>
      <c r="AC3113" t="s">
        <v>46</v>
      </c>
    </row>
    <row r="3114" spans="1:29" x14ac:dyDescent="0.3">
      <c r="A3114" s="1" t="s">
        <v>29</v>
      </c>
      <c r="B3114" t="s">
        <v>327</v>
      </c>
      <c r="C3114" t="s">
        <v>2714</v>
      </c>
      <c r="D3114" t="s">
        <v>185</v>
      </c>
      <c r="E3114">
        <v>8</v>
      </c>
      <c r="F3114" t="s">
        <v>99</v>
      </c>
      <c r="G3114" t="s">
        <v>1138</v>
      </c>
      <c r="H3114" t="s">
        <v>35</v>
      </c>
      <c r="I3114" t="s">
        <v>8007</v>
      </c>
      <c r="J3114" t="s">
        <v>149</v>
      </c>
      <c r="K3114" t="s">
        <v>8008</v>
      </c>
      <c r="L3114" t="s">
        <v>8009</v>
      </c>
      <c r="M3114" t="s">
        <v>1159</v>
      </c>
      <c r="N3114" t="s">
        <v>58</v>
      </c>
      <c r="O3114">
        <v>27874</v>
      </c>
      <c r="P3114">
        <v>30758</v>
      </c>
      <c r="Q3114" t="s">
        <v>95</v>
      </c>
      <c r="R3114">
        <v>544</v>
      </c>
      <c r="S3114" s="2">
        <v>44944</v>
      </c>
      <c r="T3114" t="s">
        <v>42</v>
      </c>
      <c r="U3114">
        <v>0</v>
      </c>
      <c r="V3114" t="s">
        <v>85</v>
      </c>
      <c r="W3114">
        <v>709</v>
      </c>
      <c r="X3114" t="s">
        <v>44</v>
      </c>
      <c r="Y3114" t="s">
        <v>45</v>
      </c>
      <c r="Z3114">
        <v>4231</v>
      </c>
      <c r="AA3114">
        <v>886</v>
      </c>
      <c r="AB3114">
        <v>30124</v>
      </c>
      <c r="AC3114" t="s">
        <v>46</v>
      </c>
    </row>
    <row r="3115" spans="1:29" x14ac:dyDescent="0.3">
      <c r="A3115" s="1" t="s">
        <v>47</v>
      </c>
      <c r="B3115" t="s">
        <v>592</v>
      </c>
      <c r="C3115" t="s">
        <v>1566</v>
      </c>
      <c r="D3115" t="s">
        <v>178</v>
      </c>
      <c r="E3115">
        <v>10</v>
      </c>
      <c r="F3115" t="s">
        <v>33</v>
      </c>
      <c r="G3115" t="s">
        <v>111</v>
      </c>
      <c r="H3115" t="s">
        <v>35</v>
      </c>
      <c r="I3115" t="s">
        <v>2161</v>
      </c>
      <c r="J3115" t="s">
        <v>8010</v>
      </c>
      <c r="K3115" t="s">
        <v>8011</v>
      </c>
      <c r="L3115" t="s">
        <v>8012</v>
      </c>
      <c r="M3115" t="s">
        <v>598</v>
      </c>
      <c r="N3115" t="s">
        <v>58</v>
      </c>
      <c r="O3115">
        <v>14520</v>
      </c>
      <c r="P3115">
        <v>17485</v>
      </c>
      <c r="Q3115" t="s">
        <v>41</v>
      </c>
      <c r="R3115">
        <v>132</v>
      </c>
      <c r="S3115" s="2">
        <v>45010</v>
      </c>
      <c r="T3115" t="s">
        <v>42</v>
      </c>
      <c r="U3115">
        <v>0</v>
      </c>
      <c r="V3115" t="s">
        <v>85</v>
      </c>
      <c r="W3115">
        <v>707</v>
      </c>
      <c r="X3115" t="s">
        <v>44</v>
      </c>
      <c r="Y3115" t="s">
        <v>72</v>
      </c>
      <c r="Z3115">
        <v>1303</v>
      </c>
      <c r="AA3115">
        <v>643</v>
      </c>
      <c r="AB3115">
        <v>16306</v>
      </c>
      <c r="AC3115" t="s">
        <v>46</v>
      </c>
    </row>
    <row r="3116" spans="1:29" x14ac:dyDescent="0.3">
      <c r="A3116" s="1" t="s">
        <v>29</v>
      </c>
      <c r="B3116" t="s">
        <v>541</v>
      </c>
      <c r="C3116" t="s">
        <v>1336</v>
      </c>
      <c r="D3116" t="s">
        <v>352</v>
      </c>
      <c r="E3116">
        <v>10</v>
      </c>
      <c r="F3116" t="s">
        <v>120</v>
      </c>
      <c r="G3116" t="s">
        <v>820</v>
      </c>
      <c r="H3116" t="s">
        <v>35</v>
      </c>
      <c r="I3116" t="s">
        <v>8013</v>
      </c>
      <c r="J3116" t="s">
        <v>1657</v>
      </c>
      <c r="K3116">
        <f>1-676-423-8110</f>
        <v>-9208</v>
      </c>
      <c r="L3116" t="s">
        <v>8014</v>
      </c>
      <c r="M3116" t="s">
        <v>3258</v>
      </c>
      <c r="N3116" t="s">
        <v>58</v>
      </c>
      <c r="O3116">
        <v>6220</v>
      </c>
      <c r="P3116">
        <v>9757</v>
      </c>
      <c r="Q3116" t="s">
        <v>59</v>
      </c>
      <c r="R3116">
        <v>762</v>
      </c>
      <c r="S3116" s="2">
        <v>45053</v>
      </c>
      <c r="T3116" s="2">
        <v>45080</v>
      </c>
      <c r="U3116">
        <v>12694</v>
      </c>
      <c r="V3116" t="s">
        <v>106</v>
      </c>
      <c r="W3116">
        <v>497</v>
      </c>
      <c r="X3116" t="s">
        <v>60</v>
      </c>
      <c r="Y3116" t="s">
        <v>45</v>
      </c>
      <c r="Z3116">
        <v>1762</v>
      </c>
      <c r="AA3116">
        <v>640</v>
      </c>
      <c r="AB3116">
        <v>7413</v>
      </c>
      <c r="AC3116" t="s">
        <v>46</v>
      </c>
    </row>
    <row r="3117" spans="1:29" x14ac:dyDescent="0.3">
      <c r="A3117" s="1" t="s">
        <v>29</v>
      </c>
      <c r="B3117" t="s">
        <v>62</v>
      </c>
      <c r="C3117" t="s">
        <v>5704</v>
      </c>
      <c r="D3117" t="s">
        <v>50</v>
      </c>
      <c r="E3117">
        <v>3</v>
      </c>
      <c r="F3117" t="s">
        <v>64</v>
      </c>
      <c r="G3117" t="s">
        <v>65</v>
      </c>
      <c r="H3117" t="s">
        <v>79</v>
      </c>
      <c r="I3117" t="s">
        <v>1070</v>
      </c>
      <c r="J3117" t="s">
        <v>530</v>
      </c>
      <c r="K3117" t="s">
        <v>8015</v>
      </c>
      <c r="L3117" t="s">
        <v>8016</v>
      </c>
      <c r="M3117" t="s">
        <v>505</v>
      </c>
      <c r="N3117" t="s">
        <v>84</v>
      </c>
      <c r="O3117">
        <v>8231</v>
      </c>
      <c r="P3117">
        <v>12252</v>
      </c>
      <c r="Q3117" t="s">
        <v>59</v>
      </c>
      <c r="R3117">
        <v>589</v>
      </c>
      <c r="S3117" s="2">
        <v>44859</v>
      </c>
      <c r="T3117" t="s">
        <v>42</v>
      </c>
      <c r="U3117">
        <v>38663</v>
      </c>
      <c r="V3117" t="s">
        <v>85</v>
      </c>
      <c r="W3117">
        <v>706</v>
      </c>
      <c r="X3117" t="s">
        <v>44</v>
      </c>
      <c r="Y3117" t="s">
        <v>61</v>
      </c>
      <c r="Z3117">
        <v>0</v>
      </c>
      <c r="AA3117">
        <v>711</v>
      </c>
      <c r="AB3117">
        <v>9408</v>
      </c>
      <c r="AC3117" t="s">
        <v>46</v>
      </c>
    </row>
    <row r="3118" spans="1:29" x14ac:dyDescent="0.3">
      <c r="A3118" s="1" t="s">
        <v>47</v>
      </c>
      <c r="B3118" t="s">
        <v>161</v>
      </c>
      <c r="C3118" t="s">
        <v>2249</v>
      </c>
      <c r="D3118" t="s">
        <v>50</v>
      </c>
      <c r="E3118">
        <v>8</v>
      </c>
      <c r="F3118" t="s">
        <v>33</v>
      </c>
      <c r="G3118" t="s">
        <v>179</v>
      </c>
      <c r="H3118" t="s">
        <v>35</v>
      </c>
      <c r="I3118" t="s">
        <v>469</v>
      </c>
      <c r="J3118" t="s">
        <v>3910</v>
      </c>
      <c r="K3118" t="s">
        <v>8017</v>
      </c>
      <c r="L3118" t="s">
        <v>8018</v>
      </c>
      <c r="M3118" t="s">
        <v>2373</v>
      </c>
      <c r="N3118" t="s">
        <v>58</v>
      </c>
      <c r="O3118">
        <v>7512</v>
      </c>
      <c r="P3118">
        <v>9850</v>
      </c>
      <c r="Q3118" t="s">
        <v>95</v>
      </c>
      <c r="R3118">
        <v>205</v>
      </c>
      <c r="S3118" s="2">
        <v>44548</v>
      </c>
      <c r="T3118" s="2">
        <v>44570</v>
      </c>
      <c r="U3118">
        <v>0</v>
      </c>
      <c r="V3118" t="s">
        <v>106</v>
      </c>
      <c r="W3118">
        <v>452</v>
      </c>
      <c r="X3118" t="s">
        <v>60</v>
      </c>
      <c r="Y3118" t="s">
        <v>72</v>
      </c>
      <c r="Z3118">
        <v>1454</v>
      </c>
      <c r="AA3118">
        <v>989</v>
      </c>
      <c r="AB3118">
        <v>9679</v>
      </c>
      <c r="AC3118" t="s">
        <v>73</v>
      </c>
    </row>
    <row r="3119" spans="1:29" x14ac:dyDescent="0.3">
      <c r="A3119" s="1" t="s">
        <v>47</v>
      </c>
      <c r="B3119" t="s">
        <v>161</v>
      </c>
      <c r="C3119" t="s">
        <v>683</v>
      </c>
      <c r="D3119" t="s">
        <v>178</v>
      </c>
      <c r="E3119">
        <v>10</v>
      </c>
      <c r="F3119" t="s">
        <v>186</v>
      </c>
      <c r="G3119" t="s">
        <v>463</v>
      </c>
      <c r="H3119" t="s">
        <v>35</v>
      </c>
      <c r="I3119" t="s">
        <v>210</v>
      </c>
      <c r="J3119" t="s">
        <v>8019</v>
      </c>
      <c r="K3119" t="s">
        <v>8020</v>
      </c>
      <c r="L3119" t="s">
        <v>8021</v>
      </c>
      <c r="M3119" t="s">
        <v>1475</v>
      </c>
      <c r="N3119" t="s">
        <v>94</v>
      </c>
      <c r="O3119">
        <v>29894</v>
      </c>
      <c r="P3119">
        <v>33774</v>
      </c>
      <c r="Q3119" t="s">
        <v>59</v>
      </c>
      <c r="R3119">
        <v>493</v>
      </c>
      <c r="S3119" s="2">
        <v>44447</v>
      </c>
      <c r="T3119" s="2">
        <v>44457</v>
      </c>
      <c r="U3119">
        <v>49304</v>
      </c>
      <c r="V3119" t="s">
        <v>71</v>
      </c>
      <c r="W3119">
        <v>492</v>
      </c>
      <c r="X3119" t="s">
        <v>60</v>
      </c>
      <c r="Y3119" t="s">
        <v>61</v>
      </c>
      <c r="Z3119">
        <v>0</v>
      </c>
      <c r="AA3119">
        <v>86</v>
      </c>
      <c r="AB3119">
        <v>30268</v>
      </c>
      <c r="AC3119" t="s">
        <v>46</v>
      </c>
    </row>
    <row r="3120" spans="1:29" x14ac:dyDescent="0.3">
      <c r="A3120" s="1" t="s">
        <v>47</v>
      </c>
      <c r="B3120" t="s">
        <v>117</v>
      </c>
      <c r="C3120" t="s">
        <v>865</v>
      </c>
      <c r="D3120" t="s">
        <v>32</v>
      </c>
      <c r="E3120">
        <v>5</v>
      </c>
      <c r="F3120" t="s">
        <v>33</v>
      </c>
      <c r="G3120" t="s">
        <v>170</v>
      </c>
      <c r="H3120" t="s">
        <v>79</v>
      </c>
      <c r="I3120" t="s">
        <v>3473</v>
      </c>
      <c r="J3120" t="s">
        <v>4534</v>
      </c>
      <c r="K3120" t="s">
        <v>8022</v>
      </c>
      <c r="L3120" t="s">
        <v>8023</v>
      </c>
      <c r="M3120" t="s">
        <v>1852</v>
      </c>
      <c r="N3120" t="s">
        <v>58</v>
      </c>
      <c r="O3120">
        <v>24719</v>
      </c>
      <c r="P3120">
        <v>27139</v>
      </c>
      <c r="Q3120" t="s">
        <v>41</v>
      </c>
      <c r="R3120">
        <v>107</v>
      </c>
      <c r="S3120" s="2">
        <v>45068</v>
      </c>
      <c r="T3120" t="s">
        <v>42</v>
      </c>
      <c r="U3120">
        <v>0</v>
      </c>
      <c r="V3120" t="s">
        <v>106</v>
      </c>
      <c r="W3120">
        <v>640</v>
      </c>
      <c r="X3120" t="s">
        <v>44</v>
      </c>
      <c r="Y3120" t="s">
        <v>72</v>
      </c>
      <c r="Z3120">
        <v>2337</v>
      </c>
      <c r="AA3120">
        <v>405</v>
      </c>
      <c r="AB3120">
        <v>25924</v>
      </c>
      <c r="AC3120" t="s">
        <v>73</v>
      </c>
    </row>
    <row r="3121" spans="1:29" x14ac:dyDescent="0.3">
      <c r="A3121" s="1" t="s">
        <v>47</v>
      </c>
      <c r="B3121" t="s">
        <v>145</v>
      </c>
      <c r="C3121" t="s">
        <v>3466</v>
      </c>
      <c r="D3121" t="s">
        <v>352</v>
      </c>
      <c r="E3121">
        <v>6</v>
      </c>
      <c r="F3121" t="s">
        <v>120</v>
      </c>
      <c r="G3121" t="s">
        <v>468</v>
      </c>
      <c r="H3121" t="s">
        <v>35</v>
      </c>
      <c r="I3121" t="s">
        <v>1589</v>
      </c>
      <c r="J3121" t="s">
        <v>553</v>
      </c>
      <c r="K3121" t="s">
        <v>8024</v>
      </c>
      <c r="L3121" t="s">
        <v>8025</v>
      </c>
      <c r="M3121" t="s">
        <v>1294</v>
      </c>
      <c r="N3121" t="s">
        <v>58</v>
      </c>
      <c r="O3121">
        <v>29795</v>
      </c>
      <c r="P3121">
        <v>34002</v>
      </c>
      <c r="Q3121" t="s">
        <v>59</v>
      </c>
      <c r="R3121">
        <v>963</v>
      </c>
      <c r="S3121" s="2">
        <v>44889</v>
      </c>
      <c r="T3121" t="s">
        <v>42</v>
      </c>
      <c r="U3121">
        <v>28684</v>
      </c>
      <c r="V3121" t="s">
        <v>43</v>
      </c>
      <c r="W3121">
        <v>407</v>
      </c>
      <c r="X3121" t="s">
        <v>44</v>
      </c>
      <c r="Y3121" t="s">
        <v>72</v>
      </c>
      <c r="Z3121">
        <v>4505</v>
      </c>
      <c r="AA3121">
        <v>894</v>
      </c>
      <c r="AB3121">
        <v>31493</v>
      </c>
      <c r="AC3121" t="s">
        <v>73</v>
      </c>
    </row>
    <row r="3122" spans="1:29" x14ac:dyDescent="0.3">
      <c r="A3122" s="1" t="s">
        <v>47</v>
      </c>
      <c r="B3122" t="s">
        <v>161</v>
      </c>
      <c r="C3122" t="s">
        <v>2054</v>
      </c>
      <c r="D3122" t="s">
        <v>257</v>
      </c>
      <c r="E3122">
        <v>9</v>
      </c>
      <c r="F3122" t="s">
        <v>120</v>
      </c>
      <c r="G3122" t="s">
        <v>1180</v>
      </c>
      <c r="H3122" t="s">
        <v>35</v>
      </c>
      <c r="I3122" t="s">
        <v>6212</v>
      </c>
      <c r="J3122" t="s">
        <v>4534</v>
      </c>
      <c r="K3122" t="s">
        <v>8026</v>
      </c>
      <c r="L3122" t="s">
        <v>8027</v>
      </c>
      <c r="M3122" t="s">
        <v>1578</v>
      </c>
      <c r="N3122" t="s">
        <v>84</v>
      </c>
      <c r="O3122">
        <v>19171</v>
      </c>
      <c r="P3122">
        <v>22088</v>
      </c>
      <c r="Q3122" t="s">
        <v>59</v>
      </c>
      <c r="R3122">
        <v>585</v>
      </c>
      <c r="S3122" s="2">
        <v>45059</v>
      </c>
      <c r="T3122" t="s">
        <v>42</v>
      </c>
      <c r="U3122">
        <v>29700</v>
      </c>
      <c r="V3122" t="s">
        <v>106</v>
      </c>
      <c r="W3122">
        <v>519</v>
      </c>
      <c r="X3122" t="s">
        <v>44</v>
      </c>
      <c r="Y3122" t="s">
        <v>61</v>
      </c>
      <c r="Z3122">
        <v>0</v>
      </c>
      <c r="AA3122">
        <v>599</v>
      </c>
      <c r="AB3122">
        <v>21353</v>
      </c>
      <c r="AC3122" t="s">
        <v>46</v>
      </c>
    </row>
    <row r="3123" spans="1:29" x14ac:dyDescent="0.3">
      <c r="A3123" s="1" t="s">
        <v>47</v>
      </c>
      <c r="B3123" t="s">
        <v>176</v>
      </c>
      <c r="C3123" t="s">
        <v>422</v>
      </c>
      <c r="D3123" t="s">
        <v>387</v>
      </c>
      <c r="E3123">
        <v>6</v>
      </c>
      <c r="F3123" t="s">
        <v>129</v>
      </c>
      <c r="G3123" t="s">
        <v>163</v>
      </c>
      <c r="H3123" t="s">
        <v>79</v>
      </c>
      <c r="I3123" t="s">
        <v>8028</v>
      </c>
      <c r="J3123" t="s">
        <v>8029</v>
      </c>
      <c r="K3123" t="s">
        <v>8030</v>
      </c>
      <c r="L3123" t="s">
        <v>8031</v>
      </c>
      <c r="M3123" t="s">
        <v>887</v>
      </c>
      <c r="N3123" t="s">
        <v>40</v>
      </c>
      <c r="O3123">
        <v>12983</v>
      </c>
      <c r="P3123">
        <v>17178</v>
      </c>
      <c r="Q3123" t="s">
        <v>95</v>
      </c>
      <c r="R3123">
        <v>99</v>
      </c>
      <c r="S3123" s="2">
        <v>44621</v>
      </c>
      <c r="T3123" s="2">
        <v>44651</v>
      </c>
      <c r="U3123">
        <v>0</v>
      </c>
      <c r="V3123" t="s">
        <v>71</v>
      </c>
      <c r="W3123">
        <v>507</v>
      </c>
      <c r="X3123" t="s">
        <v>60</v>
      </c>
      <c r="Y3123" t="s">
        <v>72</v>
      </c>
      <c r="Z3123">
        <v>0</v>
      </c>
      <c r="AA3123">
        <v>344</v>
      </c>
      <c r="AB3123">
        <v>13160</v>
      </c>
      <c r="AC3123" t="s">
        <v>46</v>
      </c>
    </row>
    <row r="3124" spans="1:29" x14ac:dyDescent="0.3">
      <c r="A3124" s="1" t="s">
        <v>29</v>
      </c>
      <c r="B3124" t="s">
        <v>393</v>
      </c>
      <c r="C3124" t="s">
        <v>1253</v>
      </c>
      <c r="D3124" t="s">
        <v>155</v>
      </c>
      <c r="E3124">
        <v>7</v>
      </c>
      <c r="F3124" t="s">
        <v>221</v>
      </c>
      <c r="G3124" t="s">
        <v>858</v>
      </c>
      <c r="H3124" t="s">
        <v>35</v>
      </c>
      <c r="I3124" t="s">
        <v>1553</v>
      </c>
      <c r="J3124" t="s">
        <v>459</v>
      </c>
      <c r="K3124" t="s">
        <v>8032</v>
      </c>
      <c r="L3124" t="s">
        <v>8033</v>
      </c>
      <c r="M3124" t="s">
        <v>876</v>
      </c>
      <c r="N3124" t="s">
        <v>84</v>
      </c>
      <c r="O3124">
        <v>18637</v>
      </c>
      <c r="P3124">
        <v>21879</v>
      </c>
      <c r="Q3124" t="s">
        <v>95</v>
      </c>
      <c r="R3124">
        <v>36</v>
      </c>
      <c r="S3124" s="2">
        <v>44362</v>
      </c>
      <c r="T3124" t="s">
        <v>42</v>
      </c>
      <c r="U3124">
        <v>0</v>
      </c>
      <c r="V3124" t="s">
        <v>106</v>
      </c>
      <c r="W3124">
        <v>544</v>
      </c>
      <c r="X3124" t="s">
        <v>44</v>
      </c>
      <c r="Y3124" t="s">
        <v>45</v>
      </c>
      <c r="Z3124">
        <v>0</v>
      </c>
      <c r="AA3124">
        <v>700</v>
      </c>
      <c r="AB3124">
        <v>21001</v>
      </c>
      <c r="AC3124" t="s">
        <v>107</v>
      </c>
    </row>
    <row r="3125" spans="1:29" x14ac:dyDescent="0.3">
      <c r="A3125" s="1" t="s">
        <v>29</v>
      </c>
      <c r="B3125" t="s">
        <v>86</v>
      </c>
      <c r="C3125" t="s">
        <v>2490</v>
      </c>
      <c r="D3125" t="s">
        <v>155</v>
      </c>
      <c r="E3125">
        <v>10</v>
      </c>
      <c r="F3125" t="s">
        <v>271</v>
      </c>
      <c r="G3125" t="s">
        <v>1110</v>
      </c>
      <c r="H3125" t="s">
        <v>35</v>
      </c>
      <c r="I3125" t="s">
        <v>803</v>
      </c>
      <c r="J3125" t="s">
        <v>372</v>
      </c>
      <c r="K3125" t="s">
        <v>8034</v>
      </c>
      <c r="L3125" t="s">
        <v>8035</v>
      </c>
      <c r="M3125" t="s">
        <v>1113</v>
      </c>
      <c r="N3125" t="s">
        <v>40</v>
      </c>
      <c r="O3125">
        <v>18732</v>
      </c>
      <c r="P3125">
        <v>22564</v>
      </c>
      <c r="Q3125" t="s">
        <v>95</v>
      </c>
      <c r="R3125">
        <v>950</v>
      </c>
      <c r="S3125" s="2">
        <v>45270</v>
      </c>
      <c r="T3125" s="2">
        <v>45284</v>
      </c>
      <c r="U3125">
        <v>0</v>
      </c>
      <c r="V3125" t="s">
        <v>106</v>
      </c>
      <c r="W3125">
        <v>684</v>
      </c>
      <c r="X3125" t="s">
        <v>60</v>
      </c>
      <c r="Y3125" t="s">
        <v>72</v>
      </c>
      <c r="Z3125">
        <v>0</v>
      </c>
      <c r="AA3125">
        <v>768</v>
      </c>
      <c r="AB3125">
        <v>22079</v>
      </c>
      <c r="AC3125" t="s">
        <v>73</v>
      </c>
    </row>
    <row r="3126" spans="1:29" x14ac:dyDescent="0.3">
      <c r="A3126" s="1" t="s">
        <v>47</v>
      </c>
      <c r="B3126" t="s">
        <v>145</v>
      </c>
      <c r="C3126" t="s">
        <v>445</v>
      </c>
      <c r="D3126" t="s">
        <v>119</v>
      </c>
      <c r="E3126">
        <v>4</v>
      </c>
      <c r="F3126" t="s">
        <v>99</v>
      </c>
      <c r="G3126" t="s">
        <v>724</v>
      </c>
      <c r="H3126" t="s">
        <v>35</v>
      </c>
      <c r="I3126" t="s">
        <v>2212</v>
      </c>
      <c r="J3126" t="s">
        <v>90</v>
      </c>
      <c r="K3126" t="s">
        <v>8036</v>
      </c>
      <c r="L3126" t="s">
        <v>8037</v>
      </c>
      <c r="M3126" t="s">
        <v>1294</v>
      </c>
      <c r="N3126" t="s">
        <v>40</v>
      </c>
      <c r="O3126">
        <v>26087</v>
      </c>
      <c r="P3126">
        <v>30668</v>
      </c>
      <c r="Q3126" t="s">
        <v>59</v>
      </c>
      <c r="R3126">
        <v>431</v>
      </c>
      <c r="S3126" s="2">
        <v>44848</v>
      </c>
      <c r="T3126" t="s">
        <v>42</v>
      </c>
      <c r="U3126">
        <v>6817</v>
      </c>
      <c r="V3126" t="s">
        <v>106</v>
      </c>
      <c r="W3126">
        <v>639</v>
      </c>
      <c r="X3126" t="s">
        <v>44</v>
      </c>
      <c r="Y3126" t="s">
        <v>45</v>
      </c>
      <c r="Z3126">
        <v>0</v>
      </c>
      <c r="AA3126">
        <v>214</v>
      </c>
      <c r="AB3126">
        <v>26645</v>
      </c>
      <c r="AC3126" t="s">
        <v>46</v>
      </c>
    </row>
    <row r="3127" spans="1:29" x14ac:dyDescent="0.3">
      <c r="A3127" s="1" t="s">
        <v>29</v>
      </c>
      <c r="B3127" t="s">
        <v>393</v>
      </c>
      <c r="C3127" t="s">
        <v>1701</v>
      </c>
      <c r="D3127" t="s">
        <v>110</v>
      </c>
      <c r="E3127">
        <v>5</v>
      </c>
      <c r="F3127" t="s">
        <v>120</v>
      </c>
      <c r="G3127" t="s">
        <v>1180</v>
      </c>
      <c r="H3127" t="s">
        <v>35</v>
      </c>
      <c r="I3127" t="s">
        <v>2940</v>
      </c>
      <c r="J3127" t="s">
        <v>4663</v>
      </c>
      <c r="K3127" t="s">
        <v>8038</v>
      </c>
      <c r="L3127" t="s">
        <v>8039</v>
      </c>
      <c r="M3127" t="s">
        <v>654</v>
      </c>
      <c r="N3127" t="s">
        <v>58</v>
      </c>
      <c r="O3127">
        <v>20263</v>
      </c>
      <c r="P3127">
        <v>23351</v>
      </c>
      <c r="Q3127" t="s">
        <v>41</v>
      </c>
      <c r="R3127">
        <v>971</v>
      </c>
      <c r="S3127" s="2">
        <v>45308</v>
      </c>
      <c r="T3127" t="s">
        <v>42</v>
      </c>
      <c r="U3127">
        <v>0</v>
      </c>
      <c r="V3127" t="s">
        <v>43</v>
      </c>
      <c r="W3127">
        <v>648</v>
      </c>
      <c r="X3127" t="s">
        <v>44</v>
      </c>
      <c r="Y3127" t="s">
        <v>72</v>
      </c>
      <c r="Z3127">
        <v>3363</v>
      </c>
      <c r="AA3127">
        <v>299</v>
      </c>
      <c r="AB3127">
        <v>22102</v>
      </c>
      <c r="AC3127" t="s">
        <v>73</v>
      </c>
    </row>
    <row r="3128" spans="1:29" x14ac:dyDescent="0.3">
      <c r="A3128" s="1" t="s">
        <v>47</v>
      </c>
      <c r="B3128" t="s">
        <v>136</v>
      </c>
      <c r="C3128" t="s">
        <v>2546</v>
      </c>
      <c r="D3128" t="s">
        <v>50</v>
      </c>
      <c r="E3128">
        <v>3</v>
      </c>
      <c r="F3128" t="s">
        <v>77</v>
      </c>
      <c r="G3128" t="s">
        <v>1221</v>
      </c>
      <c r="H3128" t="s">
        <v>35</v>
      </c>
      <c r="I3128" t="s">
        <v>701</v>
      </c>
      <c r="J3128" t="s">
        <v>1450</v>
      </c>
      <c r="K3128" t="s">
        <v>8040</v>
      </c>
      <c r="L3128" t="s">
        <v>8041</v>
      </c>
      <c r="M3128" t="s">
        <v>144</v>
      </c>
      <c r="N3128" t="s">
        <v>58</v>
      </c>
      <c r="O3128">
        <v>15121</v>
      </c>
      <c r="P3128">
        <v>17875</v>
      </c>
      <c r="Q3128" t="s">
        <v>59</v>
      </c>
      <c r="R3128">
        <v>529</v>
      </c>
      <c r="S3128" s="2">
        <v>45285</v>
      </c>
      <c r="T3128" s="2">
        <v>45308</v>
      </c>
      <c r="U3128">
        <v>1285</v>
      </c>
      <c r="V3128" t="s">
        <v>71</v>
      </c>
      <c r="W3128">
        <v>586</v>
      </c>
      <c r="X3128" t="s">
        <v>60</v>
      </c>
      <c r="Y3128" t="s">
        <v>61</v>
      </c>
      <c r="Z3128">
        <v>4374</v>
      </c>
      <c r="AA3128">
        <v>379</v>
      </c>
      <c r="AB3128">
        <v>17337</v>
      </c>
      <c r="AC3128" t="s">
        <v>46</v>
      </c>
    </row>
    <row r="3129" spans="1:29" x14ac:dyDescent="0.3">
      <c r="A3129" s="1" t="s">
        <v>29</v>
      </c>
      <c r="B3129" t="s">
        <v>327</v>
      </c>
      <c r="C3129" t="s">
        <v>1209</v>
      </c>
      <c r="D3129" t="s">
        <v>110</v>
      </c>
      <c r="E3129">
        <v>9</v>
      </c>
      <c r="F3129" t="s">
        <v>120</v>
      </c>
      <c r="G3129" t="s">
        <v>489</v>
      </c>
      <c r="H3129" t="s">
        <v>79</v>
      </c>
      <c r="I3129" t="s">
        <v>502</v>
      </c>
      <c r="J3129" t="s">
        <v>8042</v>
      </c>
      <c r="K3129" t="s">
        <v>8043</v>
      </c>
      <c r="L3129" t="s">
        <v>8044</v>
      </c>
      <c r="M3129" t="s">
        <v>1019</v>
      </c>
      <c r="N3129" t="s">
        <v>40</v>
      </c>
      <c r="O3129">
        <v>4385</v>
      </c>
      <c r="P3129">
        <v>6877</v>
      </c>
      <c r="Q3129" t="s">
        <v>59</v>
      </c>
      <c r="R3129">
        <v>500</v>
      </c>
      <c r="S3129" s="2">
        <v>44341</v>
      </c>
      <c r="T3129" t="s">
        <v>42</v>
      </c>
      <c r="U3129">
        <v>32726</v>
      </c>
      <c r="V3129" t="s">
        <v>71</v>
      </c>
      <c r="W3129">
        <v>739</v>
      </c>
      <c r="X3129" t="s">
        <v>44</v>
      </c>
      <c r="Y3129" t="s">
        <v>61</v>
      </c>
      <c r="Z3129">
        <v>0</v>
      </c>
      <c r="AA3129">
        <v>216</v>
      </c>
      <c r="AB3129">
        <v>5244</v>
      </c>
      <c r="AC3129" t="s">
        <v>107</v>
      </c>
    </row>
    <row r="3130" spans="1:29" x14ac:dyDescent="0.3">
      <c r="A3130" s="1" t="s">
        <v>29</v>
      </c>
      <c r="B3130" t="s">
        <v>62</v>
      </c>
      <c r="C3130" t="s">
        <v>1795</v>
      </c>
      <c r="D3130" t="s">
        <v>201</v>
      </c>
      <c r="E3130">
        <v>1</v>
      </c>
      <c r="F3130" t="s">
        <v>77</v>
      </c>
      <c r="G3130" t="s">
        <v>440</v>
      </c>
      <c r="H3130" t="s">
        <v>35</v>
      </c>
      <c r="I3130" t="s">
        <v>446</v>
      </c>
      <c r="J3130" t="s">
        <v>1304</v>
      </c>
      <c r="K3130" t="s">
        <v>8045</v>
      </c>
      <c r="L3130" t="s">
        <v>8046</v>
      </c>
      <c r="M3130" t="s">
        <v>584</v>
      </c>
      <c r="N3130" t="s">
        <v>94</v>
      </c>
      <c r="O3130">
        <v>9017</v>
      </c>
      <c r="P3130">
        <v>11522</v>
      </c>
      <c r="Q3130" t="s">
        <v>95</v>
      </c>
      <c r="R3130">
        <v>797</v>
      </c>
      <c r="S3130" s="2">
        <v>44649</v>
      </c>
      <c r="T3130" s="2">
        <v>44663</v>
      </c>
      <c r="U3130">
        <v>0</v>
      </c>
      <c r="V3130" t="s">
        <v>43</v>
      </c>
      <c r="W3130">
        <v>711</v>
      </c>
      <c r="X3130" t="s">
        <v>60</v>
      </c>
      <c r="Y3130" t="s">
        <v>45</v>
      </c>
      <c r="Z3130">
        <v>0</v>
      </c>
      <c r="AA3130">
        <v>933</v>
      </c>
      <c r="AB3130">
        <v>9071</v>
      </c>
      <c r="AC3130" t="s">
        <v>107</v>
      </c>
    </row>
    <row r="3131" spans="1:29" x14ac:dyDescent="0.3">
      <c r="A3131" s="1" t="s">
        <v>47</v>
      </c>
      <c r="B3131" t="s">
        <v>176</v>
      </c>
      <c r="C3131" t="s">
        <v>2390</v>
      </c>
      <c r="D3131" t="s">
        <v>76</v>
      </c>
      <c r="E3131">
        <v>1</v>
      </c>
      <c r="F3131" t="s">
        <v>51</v>
      </c>
      <c r="G3131" t="s">
        <v>1427</v>
      </c>
      <c r="H3131" t="s">
        <v>35</v>
      </c>
      <c r="I3131" t="s">
        <v>626</v>
      </c>
      <c r="J3131" t="s">
        <v>123</v>
      </c>
      <c r="K3131" t="s">
        <v>8047</v>
      </c>
      <c r="L3131" t="s">
        <v>8048</v>
      </c>
      <c r="M3131" t="s">
        <v>1637</v>
      </c>
      <c r="N3131" t="s">
        <v>84</v>
      </c>
      <c r="O3131">
        <v>24621</v>
      </c>
      <c r="P3131">
        <v>29563</v>
      </c>
      <c r="Q3131" t="s">
        <v>59</v>
      </c>
      <c r="R3131">
        <v>974</v>
      </c>
      <c r="S3131" s="2">
        <v>44800</v>
      </c>
      <c r="T3131" t="s">
        <v>42</v>
      </c>
      <c r="U3131">
        <v>30359</v>
      </c>
      <c r="V3131" t="s">
        <v>106</v>
      </c>
      <c r="W3131">
        <v>502</v>
      </c>
      <c r="X3131" t="s">
        <v>44</v>
      </c>
      <c r="Y3131" t="s">
        <v>61</v>
      </c>
      <c r="Z3131">
        <v>0</v>
      </c>
      <c r="AA3131">
        <v>710</v>
      </c>
      <c r="AB3131">
        <v>27105</v>
      </c>
      <c r="AC3131" t="s">
        <v>46</v>
      </c>
    </row>
    <row r="3132" spans="1:29" x14ac:dyDescent="0.3">
      <c r="A3132" s="1" t="s">
        <v>47</v>
      </c>
      <c r="B3132" t="s">
        <v>153</v>
      </c>
      <c r="C3132" t="s">
        <v>723</v>
      </c>
      <c r="D3132" t="s">
        <v>138</v>
      </c>
      <c r="E3132">
        <v>8</v>
      </c>
      <c r="F3132" t="s">
        <v>77</v>
      </c>
      <c r="G3132" t="s">
        <v>78</v>
      </c>
      <c r="H3132" t="s">
        <v>35</v>
      </c>
      <c r="I3132" t="s">
        <v>459</v>
      </c>
      <c r="J3132" t="s">
        <v>8049</v>
      </c>
      <c r="K3132" t="s">
        <v>8050</v>
      </c>
      <c r="L3132" t="s">
        <v>8051</v>
      </c>
      <c r="M3132" t="s">
        <v>943</v>
      </c>
      <c r="N3132" t="s">
        <v>58</v>
      </c>
      <c r="O3132">
        <v>4519</v>
      </c>
      <c r="P3132">
        <v>7268</v>
      </c>
      <c r="Q3132" t="s">
        <v>59</v>
      </c>
      <c r="R3132">
        <v>885</v>
      </c>
      <c r="S3132" s="2">
        <v>44415</v>
      </c>
      <c r="T3132" s="2">
        <v>44421</v>
      </c>
      <c r="U3132">
        <v>10362</v>
      </c>
      <c r="V3132" t="s">
        <v>43</v>
      </c>
      <c r="W3132">
        <v>569</v>
      </c>
      <c r="X3132" t="s">
        <v>60</v>
      </c>
      <c r="Y3132" t="s">
        <v>61</v>
      </c>
      <c r="Z3132">
        <v>4921</v>
      </c>
      <c r="AA3132">
        <v>55</v>
      </c>
      <c r="AB3132">
        <v>4843</v>
      </c>
      <c r="AC3132" t="s">
        <v>46</v>
      </c>
    </row>
    <row r="3133" spans="1:29" x14ac:dyDescent="0.3">
      <c r="A3133" s="1" t="s">
        <v>47</v>
      </c>
      <c r="B3133" t="s">
        <v>108</v>
      </c>
      <c r="C3133" t="s">
        <v>709</v>
      </c>
      <c r="D3133" t="s">
        <v>119</v>
      </c>
      <c r="E3133">
        <v>8</v>
      </c>
      <c r="F3133" t="s">
        <v>129</v>
      </c>
      <c r="G3133" t="s">
        <v>130</v>
      </c>
      <c r="H3133" t="s">
        <v>35</v>
      </c>
      <c r="I3133" t="s">
        <v>5290</v>
      </c>
      <c r="J3133" t="s">
        <v>7214</v>
      </c>
      <c r="K3133" t="s">
        <v>8052</v>
      </c>
      <c r="L3133" t="s">
        <v>8053</v>
      </c>
      <c r="M3133" t="s">
        <v>1422</v>
      </c>
      <c r="N3133" t="s">
        <v>84</v>
      </c>
      <c r="O3133">
        <v>28652</v>
      </c>
      <c r="P3133">
        <v>33250</v>
      </c>
      <c r="Q3133" t="s">
        <v>59</v>
      </c>
      <c r="R3133">
        <v>968</v>
      </c>
      <c r="S3133" s="2">
        <v>44940</v>
      </c>
      <c r="T3133" t="s">
        <v>42</v>
      </c>
      <c r="U3133">
        <v>49495</v>
      </c>
      <c r="V3133" t="s">
        <v>85</v>
      </c>
      <c r="W3133">
        <v>533</v>
      </c>
      <c r="X3133" t="s">
        <v>44</v>
      </c>
      <c r="Y3133" t="s">
        <v>45</v>
      </c>
      <c r="Z3133">
        <v>0</v>
      </c>
      <c r="AA3133">
        <v>665</v>
      </c>
      <c r="AB3133">
        <v>33162</v>
      </c>
      <c r="AC3133" t="s">
        <v>46</v>
      </c>
    </row>
    <row r="3134" spans="1:29" x14ac:dyDescent="0.3">
      <c r="A3134" s="1" t="s">
        <v>47</v>
      </c>
      <c r="B3134" t="s">
        <v>136</v>
      </c>
      <c r="C3134" t="s">
        <v>1426</v>
      </c>
      <c r="D3134" t="s">
        <v>352</v>
      </c>
      <c r="E3134">
        <v>5</v>
      </c>
      <c r="F3134" t="s">
        <v>33</v>
      </c>
      <c r="G3134" t="s">
        <v>179</v>
      </c>
      <c r="H3134" t="s">
        <v>35</v>
      </c>
      <c r="I3134" t="s">
        <v>636</v>
      </c>
      <c r="J3134" t="s">
        <v>354</v>
      </c>
      <c r="K3134">
        <v>7380243331</v>
      </c>
      <c r="L3134" t="s">
        <v>8054</v>
      </c>
      <c r="M3134" t="s">
        <v>527</v>
      </c>
      <c r="N3134" t="s">
        <v>84</v>
      </c>
      <c r="O3134">
        <v>17889</v>
      </c>
      <c r="P3134">
        <v>22313</v>
      </c>
      <c r="Q3134" t="s">
        <v>95</v>
      </c>
      <c r="R3134">
        <v>742</v>
      </c>
      <c r="S3134" s="2">
        <v>44868</v>
      </c>
      <c r="T3134" t="s">
        <v>42</v>
      </c>
      <c r="U3134">
        <v>0</v>
      </c>
      <c r="V3134" t="s">
        <v>106</v>
      </c>
      <c r="W3134">
        <v>757</v>
      </c>
      <c r="X3134" t="s">
        <v>44</v>
      </c>
      <c r="Y3134" t="s">
        <v>45</v>
      </c>
      <c r="Z3134">
        <v>0</v>
      </c>
      <c r="AA3134">
        <v>160</v>
      </c>
      <c r="AB3134">
        <v>21487</v>
      </c>
      <c r="AC3134" t="s">
        <v>73</v>
      </c>
    </row>
    <row r="3135" spans="1:29" x14ac:dyDescent="0.3">
      <c r="A3135" s="1" t="s">
        <v>29</v>
      </c>
      <c r="B3135" t="s">
        <v>30</v>
      </c>
      <c r="C3135" t="s">
        <v>1954</v>
      </c>
      <c r="D3135" t="s">
        <v>128</v>
      </c>
      <c r="E3135">
        <v>7</v>
      </c>
      <c r="F3135" t="s">
        <v>221</v>
      </c>
      <c r="G3135" t="s">
        <v>1989</v>
      </c>
      <c r="H3135" t="s">
        <v>79</v>
      </c>
      <c r="I3135" t="s">
        <v>849</v>
      </c>
      <c r="J3135" t="s">
        <v>524</v>
      </c>
      <c r="K3135" t="s">
        <v>8055</v>
      </c>
      <c r="L3135" t="s">
        <v>8056</v>
      </c>
      <c r="M3135" t="s">
        <v>1395</v>
      </c>
      <c r="N3135" t="s">
        <v>40</v>
      </c>
      <c r="O3135">
        <v>8319</v>
      </c>
      <c r="P3135">
        <v>12087</v>
      </c>
      <c r="Q3135" t="s">
        <v>41</v>
      </c>
      <c r="R3135">
        <v>174</v>
      </c>
      <c r="S3135" s="2">
        <v>45204</v>
      </c>
      <c r="T3135" t="s">
        <v>42</v>
      </c>
      <c r="U3135">
        <v>0</v>
      </c>
      <c r="V3135" t="s">
        <v>71</v>
      </c>
      <c r="W3135">
        <v>726</v>
      </c>
      <c r="X3135" t="s">
        <v>44</v>
      </c>
      <c r="Y3135" t="s">
        <v>61</v>
      </c>
      <c r="Z3135">
        <v>0</v>
      </c>
      <c r="AA3135">
        <v>561</v>
      </c>
      <c r="AB3135">
        <v>8555</v>
      </c>
      <c r="AC3135" t="s">
        <v>107</v>
      </c>
    </row>
    <row r="3136" spans="1:29" x14ac:dyDescent="0.3">
      <c r="A3136" s="1" t="s">
        <v>29</v>
      </c>
      <c r="B3136" t="s">
        <v>96</v>
      </c>
      <c r="C3136" t="s">
        <v>1389</v>
      </c>
      <c r="D3136" t="s">
        <v>185</v>
      </c>
      <c r="E3136">
        <v>9</v>
      </c>
      <c r="F3136" t="s">
        <v>33</v>
      </c>
      <c r="G3136" t="s">
        <v>111</v>
      </c>
      <c r="H3136" t="s">
        <v>79</v>
      </c>
      <c r="I3136" t="s">
        <v>849</v>
      </c>
      <c r="J3136" t="s">
        <v>1554</v>
      </c>
      <c r="K3136" t="s">
        <v>8057</v>
      </c>
      <c r="L3136" t="s">
        <v>8058</v>
      </c>
      <c r="M3136" t="s">
        <v>777</v>
      </c>
      <c r="N3136" t="s">
        <v>94</v>
      </c>
      <c r="O3136">
        <v>15516</v>
      </c>
      <c r="P3136">
        <v>19489</v>
      </c>
      <c r="Q3136" t="s">
        <v>95</v>
      </c>
      <c r="R3136">
        <v>368</v>
      </c>
      <c r="S3136" s="2">
        <v>44991</v>
      </c>
      <c r="T3136" t="s">
        <v>42</v>
      </c>
      <c r="U3136">
        <v>0</v>
      </c>
      <c r="V3136" t="s">
        <v>85</v>
      </c>
      <c r="W3136">
        <v>453</v>
      </c>
      <c r="X3136" t="s">
        <v>44</v>
      </c>
      <c r="Y3136" t="s">
        <v>72</v>
      </c>
      <c r="Z3136">
        <v>0</v>
      </c>
      <c r="AA3136">
        <v>716</v>
      </c>
      <c r="AB3136">
        <v>18944</v>
      </c>
      <c r="AC3136" t="s">
        <v>73</v>
      </c>
    </row>
    <row r="3137" spans="1:29" x14ac:dyDescent="0.3">
      <c r="A3137" s="1" t="s">
        <v>47</v>
      </c>
      <c r="B3137" t="s">
        <v>136</v>
      </c>
      <c r="C3137" t="s">
        <v>641</v>
      </c>
      <c r="D3137" t="s">
        <v>138</v>
      </c>
      <c r="E3137">
        <v>3</v>
      </c>
      <c r="F3137" t="s">
        <v>271</v>
      </c>
      <c r="G3137" t="s">
        <v>400</v>
      </c>
      <c r="H3137" t="s">
        <v>79</v>
      </c>
      <c r="I3137" t="s">
        <v>921</v>
      </c>
      <c r="J3137" t="s">
        <v>485</v>
      </c>
      <c r="K3137" t="s">
        <v>8059</v>
      </c>
      <c r="L3137" t="s">
        <v>8060</v>
      </c>
      <c r="M3137" t="s">
        <v>1128</v>
      </c>
      <c r="N3137" t="s">
        <v>94</v>
      </c>
      <c r="O3137">
        <v>21631</v>
      </c>
      <c r="P3137">
        <v>24525</v>
      </c>
      <c r="Q3137" t="s">
        <v>59</v>
      </c>
      <c r="R3137">
        <v>590</v>
      </c>
      <c r="S3137" s="2">
        <v>44872</v>
      </c>
      <c r="T3137" t="s">
        <v>42</v>
      </c>
      <c r="U3137">
        <v>23620</v>
      </c>
      <c r="V3137" t="s">
        <v>106</v>
      </c>
      <c r="W3137">
        <v>475</v>
      </c>
      <c r="X3137" t="s">
        <v>44</v>
      </c>
      <c r="Y3137" t="s">
        <v>45</v>
      </c>
      <c r="Z3137">
        <v>0</v>
      </c>
      <c r="AA3137">
        <v>68</v>
      </c>
      <c r="AB3137">
        <v>24463</v>
      </c>
      <c r="AC3137" t="s">
        <v>73</v>
      </c>
    </row>
    <row r="3138" spans="1:29" x14ac:dyDescent="0.3">
      <c r="A3138" s="1" t="s">
        <v>29</v>
      </c>
      <c r="B3138" t="s">
        <v>30</v>
      </c>
      <c r="C3138" t="s">
        <v>2338</v>
      </c>
      <c r="D3138" t="s">
        <v>185</v>
      </c>
      <c r="E3138">
        <v>7</v>
      </c>
      <c r="F3138" t="s">
        <v>77</v>
      </c>
      <c r="G3138" t="s">
        <v>147</v>
      </c>
      <c r="H3138" t="s">
        <v>79</v>
      </c>
      <c r="I3138" t="s">
        <v>3376</v>
      </c>
      <c r="J3138" t="s">
        <v>224</v>
      </c>
      <c r="K3138" t="s">
        <v>8061</v>
      </c>
      <c r="L3138" t="s">
        <v>8062</v>
      </c>
      <c r="M3138" t="s">
        <v>269</v>
      </c>
      <c r="N3138" t="s">
        <v>94</v>
      </c>
      <c r="O3138">
        <v>2729</v>
      </c>
      <c r="P3138">
        <v>7366</v>
      </c>
      <c r="Q3138" t="s">
        <v>59</v>
      </c>
      <c r="R3138">
        <v>274</v>
      </c>
      <c r="S3138" s="2">
        <v>44997</v>
      </c>
      <c r="T3138" t="s">
        <v>42</v>
      </c>
      <c r="U3138">
        <v>10287</v>
      </c>
      <c r="V3138" t="s">
        <v>85</v>
      </c>
      <c r="W3138">
        <v>724</v>
      </c>
      <c r="X3138" t="s">
        <v>44</v>
      </c>
      <c r="Y3138" t="s">
        <v>72</v>
      </c>
      <c r="Z3138">
        <v>0</v>
      </c>
      <c r="AA3138">
        <v>818</v>
      </c>
      <c r="AB3138">
        <v>4634</v>
      </c>
      <c r="AC3138" t="s">
        <v>46</v>
      </c>
    </row>
    <row r="3139" spans="1:29" x14ac:dyDescent="0.3">
      <c r="A3139" s="1" t="s">
        <v>29</v>
      </c>
      <c r="B3139" t="s">
        <v>541</v>
      </c>
      <c r="C3139" t="s">
        <v>604</v>
      </c>
      <c r="D3139" t="s">
        <v>138</v>
      </c>
      <c r="E3139">
        <v>7</v>
      </c>
      <c r="F3139" t="s">
        <v>271</v>
      </c>
      <c r="G3139" t="s">
        <v>495</v>
      </c>
      <c r="H3139" t="s">
        <v>35</v>
      </c>
      <c r="I3139" t="s">
        <v>513</v>
      </c>
      <c r="J3139" t="s">
        <v>4623</v>
      </c>
      <c r="K3139" t="s">
        <v>8063</v>
      </c>
      <c r="L3139" t="s">
        <v>8064</v>
      </c>
      <c r="M3139" t="s">
        <v>1117</v>
      </c>
      <c r="N3139" t="s">
        <v>84</v>
      </c>
      <c r="O3139">
        <v>21172</v>
      </c>
      <c r="P3139">
        <v>24644</v>
      </c>
      <c r="Q3139" t="s">
        <v>59</v>
      </c>
      <c r="R3139">
        <v>474</v>
      </c>
      <c r="S3139" s="2">
        <v>45133</v>
      </c>
      <c r="T3139" s="2">
        <v>45140</v>
      </c>
      <c r="U3139">
        <v>6795</v>
      </c>
      <c r="V3139" t="s">
        <v>106</v>
      </c>
      <c r="W3139">
        <v>558</v>
      </c>
      <c r="X3139" t="s">
        <v>60</v>
      </c>
      <c r="Y3139" t="s">
        <v>45</v>
      </c>
      <c r="Z3139">
        <v>0</v>
      </c>
      <c r="AA3139">
        <v>673</v>
      </c>
      <c r="AB3139">
        <v>21971</v>
      </c>
      <c r="AC3139" t="s">
        <v>73</v>
      </c>
    </row>
    <row r="3140" spans="1:29" x14ac:dyDescent="0.3">
      <c r="A3140" s="1" t="s">
        <v>29</v>
      </c>
      <c r="B3140" t="s">
        <v>96</v>
      </c>
      <c r="C3140" t="s">
        <v>97</v>
      </c>
      <c r="D3140" t="s">
        <v>32</v>
      </c>
      <c r="E3140">
        <v>6</v>
      </c>
      <c r="F3140" t="s">
        <v>99</v>
      </c>
      <c r="G3140" t="s">
        <v>529</v>
      </c>
      <c r="H3140" t="s">
        <v>35</v>
      </c>
      <c r="I3140" t="s">
        <v>336</v>
      </c>
      <c r="J3140" t="s">
        <v>6672</v>
      </c>
      <c r="K3140" t="s">
        <v>8065</v>
      </c>
      <c r="L3140" t="s">
        <v>8066</v>
      </c>
      <c r="M3140" t="s">
        <v>2382</v>
      </c>
      <c r="N3140" t="s">
        <v>58</v>
      </c>
      <c r="O3140">
        <v>22134</v>
      </c>
      <c r="P3140">
        <v>26647</v>
      </c>
      <c r="Q3140" t="s">
        <v>59</v>
      </c>
      <c r="R3140">
        <v>145</v>
      </c>
      <c r="S3140" s="2">
        <v>44826</v>
      </c>
      <c r="T3140" s="2">
        <v>44850</v>
      </c>
      <c r="U3140">
        <v>48422</v>
      </c>
      <c r="V3140" t="s">
        <v>106</v>
      </c>
      <c r="W3140">
        <v>427</v>
      </c>
      <c r="X3140" t="s">
        <v>60</v>
      </c>
      <c r="Y3140" t="s">
        <v>61</v>
      </c>
      <c r="Z3140">
        <v>3779</v>
      </c>
      <c r="AA3140">
        <v>315</v>
      </c>
      <c r="AB3140">
        <v>23964</v>
      </c>
      <c r="AC3140" t="s">
        <v>46</v>
      </c>
    </row>
    <row r="3141" spans="1:29" x14ac:dyDescent="0.3">
      <c r="A3141" s="1" t="s">
        <v>47</v>
      </c>
      <c r="B3141" t="s">
        <v>176</v>
      </c>
      <c r="C3141" t="s">
        <v>4337</v>
      </c>
      <c r="D3141" t="s">
        <v>178</v>
      </c>
      <c r="E3141">
        <v>9</v>
      </c>
      <c r="F3141" t="s">
        <v>64</v>
      </c>
      <c r="G3141" t="s">
        <v>376</v>
      </c>
      <c r="H3141" t="s">
        <v>79</v>
      </c>
      <c r="I3141" t="s">
        <v>1418</v>
      </c>
      <c r="J3141" t="s">
        <v>726</v>
      </c>
      <c r="K3141" t="s">
        <v>8067</v>
      </c>
      <c r="L3141" t="s">
        <v>8068</v>
      </c>
      <c r="M3141" t="s">
        <v>1637</v>
      </c>
      <c r="N3141" t="s">
        <v>94</v>
      </c>
      <c r="O3141">
        <v>18995</v>
      </c>
      <c r="P3141">
        <v>22302</v>
      </c>
      <c r="Q3141" t="s">
        <v>95</v>
      </c>
      <c r="R3141">
        <v>560</v>
      </c>
      <c r="S3141" s="2">
        <v>44796</v>
      </c>
      <c r="T3141" s="2">
        <v>44824</v>
      </c>
      <c r="U3141">
        <v>0</v>
      </c>
      <c r="V3141" t="s">
        <v>71</v>
      </c>
      <c r="W3141">
        <v>723</v>
      </c>
      <c r="X3141" t="s">
        <v>60</v>
      </c>
      <c r="Y3141" t="s">
        <v>61</v>
      </c>
      <c r="Z3141">
        <v>0</v>
      </c>
      <c r="AA3141">
        <v>830</v>
      </c>
      <c r="AB3141">
        <v>19832</v>
      </c>
      <c r="AC3141" t="s">
        <v>46</v>
      </c>
    </row>
    <row r="3142" spans="1:29" x14ac:dyDescent="0.3">
      <c r="A3142" s="1" t="s">
        <v>29</v>
      </c>
      <c r="B3142" t="s">
        <v>74</v>
      </c>
      <c r="C3142" t="s">
        <v>2173</v>
      </c>
      <c r="D3142" t="s">
        <v>128</v>
      </c>
      <c r="E3142">
        <v>8</v>
      </c>
      <c r="F3142" t="s">
        <v>221</v>
      </c>
      <c r="G3142" t="s">
        <v>548</v>
      </c>
      <c r="H3142" t="s">
        <v>35</v>
      </c>
      <c r="I3142" t="s">
        <v>1634</v>
      </c>
      <c r="J3142" t="s">
        <v>4783</v>
      </c>
      <c r="K3142" t="s">
        <v>8069</v>
      </c>
      <c r="L3142" t="s">
        <v>8070</v>
      </c>
      <c r="M3142" t="s">
        <v>2176</v>
      </c>
      <c r="N3142" t="s">
        <v>94</v>
      </c>
      <c r="O3142">
        <v>23770</v>
      </c>
      <c r="P3142">
        <v>27964</v>
      </c>
      <c r="Q3142" t="s">
        <v>59</v>
      </c>
      <c r="R3142">
        <v>605</v>
      </c>
      <c r="S3142" s="2">
        <v>44799</v>
      </c>
      <c r="T3142" t="s">
        <v>42</v>
      </c>
      <c r="U3142">
        <v>25780</v>
      </c>
      <c r="V3142" t="s">
        <v>106</v>
      </c>
      <c r="W3142">
        <v>695</v>
      </c>
      <c r="X3142" t="s">
        <v>44</v>
      </c>
      <c r="Y3142" t="s">
        <v>61</v>
      </c>
      <c r="Z3142">
        <v>0</v>
      </c>
      <c r="AA3142">
        <v>770</v>
      </c>
      <c r="AB3142">
        <v>26830</v>
      </c>
      <c r="AC3142" t="s">
        <v>73</v>
      </c>
    </row>
    <row r="3143" spans="1:29" x14ac:dyDescent="0.3">
      <c r="A3143" s="1" t="s">
        <v>47</v>
      </c>
      <c r="B3143" t="s">
        <v>234</v>
      </c>
      <c r="C3143" t="s">
        <v>3602</v>
      </c>
      <c r="D3143" t="s">
        <v>32</v>
      </c>
      <c r="E3143">
        <v>1</v>
      </c>
      <c r="F3143" t="s">
        <v>129</v>
      </c>
      <c r="G3143" t="s">
        <v>944</v>
      </c>
      <c r="H3143" t="s">
        <v>35</v>
      </c>
      <c r="I3143" t="s">
        <v>1379</v>
      </c>
      <c r="J3143" t="s">
        <v>406</v>
      </c>
      <c r="K3143" t="s">
        <v>8071</v>
      </c>
      <c r="L3143" t="s">
        <v>8072</v>
      </c>
      <c r="M3143" t="s">
        <v>746</v>
      </c>
      <c r="N3143" t="s">
        <v>94</v>
      </c>
      <c r="O3143">
        <v>6959</v>
      </c>
      <c r="P3143">
        <v>9276</v>
      </c>
      <c r="Q3143" t="s">
        <v>95</v>
      </c>
      <c r="R3143">
        <v>458</v>
      </c>
      <c r="S3143" s="2">
        <v>45108</v>
      </c>
      <c r="T3143" s="2">
        <v>45130</v>
      </c>
      <c r="U3143">
        <v>0</v>
      </c>
      <c r="V3143" t="s">
        <v>71</v>
      </c>
      <c r="W3143">
        <v>596</v>
      </c>
      <c r="X3143" t="s">
        <v>60</v>
      </c>
      <c r="Y3143" t="s">
        <v>72</v>
      </c>
      <c r="Z3143">
        <v>0</v>
      </c>
      <c r="AA3143">
        <v>768</v>
      </c>
      <c r="AB3143">
        <v>7459</v>
      </c>
      <c r="AC3143" t="s">
        <v>107</v>
      </c>
    </row>
    <row r="3144" spans="1:29" x14ac:dyDescent="0.3">
      <c r="A3144" s="1" t="s">
        <v>29</v>
      </c>
      <c r="B3144" t="s">
        <v>62</v>
      </c>
      <c r="C3144" t="s">
        <v>2040</v>
      </c>
      <c r="D3144" t="s">
        <v>352</v>
      </c>
      <c r="E3144">
        <v>6</v>
      </c>
      <c r="F3144" t="s">
        <v>271</v>
      </c>
      <c r="G3144" t="s">
        <v>1298</v>
      </c>
      <c r="H3144" t="s">
        <v>35</v>
      </c>
      <c r="I3144" t="s">
        <v>1608</v>
      </c>
      <c r="J3144" t="s">
        <v>1450</v>
      </c>
      <c r="K3144" t="s">
        <v>8073</v>
      </c>
      <c r="L3144" t="s">
        <v>8074</v>
      </c>
      <c r="M3144" t="s">
        <v>135</v>
      </c>
      <c r="N3144" t="s">
        <v>40</v>
      </c>
      <c r="O3144">
        <v>22530</v>
      </c>
      <c r="P3144">
        <v>26228</v>
      </c>
      <c r="Q3144" t="s">
        <v>41</v>
      </c>
      <c r="R3144">
        <v>116</v>
      </c>
      <c r="S3144" s="2">
        <v>45117</v>
      </c>
      <c r="T3144" t="s">
        <v>42</v>
      </c>
      <c r="U3144">
        <v>0</v>
      </c>
      <c r="V3144" t="s">
        <v>85</v>
      </c>
      <c r="W3144">
        <v>727</v>
      </c>
      <c r="X3144" t="s">
        <v>44</v>
      </c>
      <c r="Y3144" t="s">
        <v>61</v>
      </c>
      <c r="Z3144">
        <v>0</v>
      </c>
      <c r="AA3144">
        <v>300</v>
      </c>
      <c r="AB3144">
        <v>25050</v>
      </c>
      <c r="AC3144" t="s">
        <v>107</v>
      </c>
    </row>
    <row r="3145" spans="1:29" x14ac:dyDescent="0.3">
      <c r="A3145" s="1" t="s">
        <v>29</v>
      </c>
      <c r="B3145" t="s">
        <v>96</v>
      </c>
      <c r="C3145" t="s">
        <v>2973</v>
      </c>
      <c r="D3145" t="s">
        <v>387</v>
      </c>
      <c r="E3145">
        <v>10</v>
      </c>
      <c r="F3145" t="s">
        <v>129</v>
      </c>
      <c r="G3145" t="s">
        <v>944</v>
      </c>
      <c r="H3145" t="s">
        <v>79</v>
      </c>
      <c r="I3145" t="s">
        <v>756</v>
      </c>
      <c r="J3145" t="s">
        <v>1052</v>
      </c>
      <c r="K3145" t="s">
        <v>8075</v>
      </c>
      <c r="L3145" t="s">
        <v>8076</v>
      </c>
      <c r="M3145" t="s">
        <v>665</v>
      </c>
      <c r="N3145" t="s">
        <v>84</v>
      </c>
      <c r="O3145">
        <v>18867</v>
      </c>
      <c r="P3145">
        <v>22605</v>
      </c>
      <c r="Q3145" t="s">
        <v>41</v>
      </c>
      <c r="R3145">
        <v>89</v>
      </c>
      <c r="S3145" s="2">
        <v>45217</v>
      </c>
      <c r="T3145" s="2">
        <v>45234</v>
      </c>
      <c r="U3145">
        <v>0</v>
      </c>
      <c r="V3145" t="s">
        <v>71</v>
      </c>
      <c r="W3145">
        <v>704</v>
      </c>
      <c r="X3145" t="s">
        <v>60</v>
      </c>
      <c r="Y3145" t="s">
        <v>61</v>
      </c>
      <c r="Z3145">
        <v>0</v>
      </c>
      <c r="AA3145">
        <v>658</v>
      </c>
      <c r="AB3145">
        <v>20417</v>
      </c>
      <c r="AC3145" t="s">
        <v>107</v>
      </c>
    </row>
    <row r="3146" spans="1:29" x14ac:dyDescent="0.3">
      <c r="A3146" s="1" t="s">
        <v>29</v>
      </c>
      <c r="B3146" t="s">
        <v>86</v>
      </c>
      <c r="C3146" t="s">
        <v>366</v>
      </c>
      <c r="D3146" t="s">
        <v>178</v>
      </c>
      <c r="E3146">
        <v>10</v>
      </c>
      <c r="F3146" t="s">
        <v>186</v>
      </c>
      <c r="G3146" t="s">
        <v>710</v>
      </c>
      <c r="H3146" t="s">
        <v>35</v>
      </c>
      <c r="I3146" t="s">
        <v>4602</v>
      </c>
      <c r="J3146" t="s">
        <v>1323</v>
      </c>
      <c r="K3146">
        <v>6871525428</v>
      </c>
      <c r="L3146" t="s">
        <v>8077</v>
      </c>
      <c r="M3146" t="s">
        <v>93</v>
      </c>
      <c r="N3146" t="s">
        <v>84</v>
      </c>
      <c r="O3146">
        <v>18570</v>
      </c>
      <c r="P3146">
        <v>23016</v>
      </c>
      <c r="Q3146" t="s">
        <v>41</v>
      </c>
      <c r="R3146">
        <v>719</v>
      </c>
      <c r="S3146" s="2">
        <v>44677</v>
      </c>
      <c r="T3146" t="s">
        <v>42</v>
      </c>
      <c r="U3146">
        <v>0</v>
      </c>
      <c r="V3146" t="s">
        <v>106</v>
      </c>
      <c r="W3146">
        <v>842</v>
      </c>
      <c r="X3146" t="s">
        <v>44</v>
      </c>
      <c r="Y3146" t="s">
        <v>72</v>
      </c>
      <c r="Z3146">
        <v>0</v>
      </c>
      <c r="AA3146">
        <v>497</v>
      </c>
      <c r="AB3146">
        <v>22734</v>
      </c>
      <c r="AC3146" t="s">
        <v>107</v>
      </c>
    </row>
    <row r="3147" spans="1:29" x14ac:dyDescent="0.3">
      <c r="A3147" s="1" t="s">
        <v>47</v>
      </c>
      <c r="B3147" t="s">
        <v>145</v>
      </c>
      <c r="C3147" t="s">
        <v>688</v>
      </c>
      <c r="D3147" t="s">
        <v>98</v>
      </c>
      <c r="E3147">
        <v>7</v>
      </c>
      <c r="F3147" t="s">
        <v>271</v>
      </c>
      <c r="G3147" t="s">
        <v>1110</v>
      </c>
      <c r="H3147" t="s">
        <v>35</v>
      </c>
      <c r="I3147" t="s">
        <v>8078</v>
      </c>
      <c r="J3147" t="s">
        <v>90</v>
      </c>
      <c r="K3147" t="s">
        <v>8079</v>
      </c>
      <c r="L3147" t="s">
        <v>8080</v>
      </c>
      <c r="M3147" t="s">
        <v>1294</v>
      </c>
      <c r="N3147" t="s">
        <v>40</v>
      </c>
      <c r="O3147">
        <v>15106</v>
      </c>
      <c r="P3147">
        <v>18089</v>
      </c>
      <c r="Q3147" t="s">
        <v>41</v>
      </c>
      <c r="R3147">
        <v>239</v>
      </c>
      <c r="S3147" s="2">
        <v>45120</v>
      </c>
      <c r="T3147" s="2">
        <v>45121</v>
      </c>
      <c r="U3147">
        <v>0</v>
      </c>
      <c r="V3147" t="s">
        <v>85</v>
      </c>
      <c r="W3147">
        <v>801</v>
      </c>
      <c r="X3147" t="s">
        <v>60</v>
      </c>
      <c r="Y3147" t="s">
        <v>72</v>
      </c>
      <c r="Z3147">
        <v>0</v>
      </c>
      <c r="AA3147">
        <v>80</v>
      </c>
      <c r="AB3147">
        <v>17359</v>
      </c>
      <c r="AC3147" t="s">
        <v>46</v>
      </c>
    </row>
    <row r="3148" spans="1:29" x14ac:dyDescent="0.3">
      <c r="A3148" s="1" t="s">
        <v>29</v>
      </c>
      <c r="B3148" t="s">
        <v>96</v>
      </c>
      <c r="C3148" t="s">
        <v>1389</v>
      </c>
      <c r="D3148" t="s">
        <v>138</v>
      </c>
      <c r="E3148">
        <v>6</v>
      </c>
      <c r="F3148" t="s">
        <v>77</v>
      </c>
      <c r="G3148" t="s">
        <v>264</v>
      </c>
      <c r="H3148" t="s">
        <v>35</v>
      </c>
      <c r="I3148" t="s">
        <v>656</v>
      </c>
      <c r="J3148" t="s">
        <v>3693</v>
      </c>
      <c r="K3148" s="3" t="s">
        <v>8081</v>
      </c>
      <c r="L3148" t="s">
        <v>8082</v>
      </c>
      <c r="M3148" t="s">
        <v>1500</v>
      </c>
      <c r="N3148" t="s">
        <v>94</v>
      </c>
      <c r="O3148">
        <v>19534</v>
      </c>
      <c r="P3148">
        <v>23794</v>
      </c>
      <c r="Q3148" t="s">
        <v>41</v>
      </c>
      <c r="R3148">
        <v>318</v>
      </c>
      <c r="S3148" s="2">
        <v>44533</v>
      </c>
      <c r="T3148" t="s">
        <v>42</v>
      </c>
      <c r="U3148">
        <v>0</v>
      </c>
      <c r="V3148" t="s">
        <v>85</v>
      </c>
      <c r="W3148">
        <v>641</v>
      </c>
      <c r="X3148" t="s">
        <v>44</v>
      </c>
      <c r="Y3148" t="s">
        <v>61</v>
      </c>
      <c r="Z3148">
        <v>0</v>
      </c>
      <c r="AA3148">
        <v>928</v>
      </c>
      <c r="AB3148">
        <v>21829</v>
      </c>
      <c r="AC3148" t="s">
        <v>46</v>
      </c>
    </row>
    <row r="3149" spans="1:29" x14ac:dyDescent="0.3">
      <c r="A3149" s="1" t="s">
        <v>29</v>
      </c>
      <c r="B3149" t="s">
        <v>363</v>
      </c>
      <c r="C3149" t="s">
        <v>770</v>
      </c>
      <c r="D3149" t="s">
        <v>110</v>
      </c>
      <c r="E3149">
        <v>4</v>
      </c>
      <c r="F3149" t="s">
        <v>129</v>
      </c>
      <c r="G3149" t="s">
        <v>298</v>
      </c>
      <c r="H3149" t="s">
        <v>79</v>
      </c>
      <c r="I3149" t="s">
        <v>265</v>
      </c>
      <c r="J3149" t="s">
        <v>3252</v>
      </c>
      <c r="K3149">
        <v>1571784013</v>
      </c>
      <c r="L3149" t="s">
        <v>8083</v>
      </c>
      <c r="M3149" t="s">
        <v>494</v>
      </c>
      <c r="N3149" t="s">
        <v>58</v>
      </c>
      <c r="O3149">
        <v>14911</v>
      </c>
      <c r="P3149">
        <v>19566</v>
      </c>
      <c r="Q3149" t="s">
        <v>95</v>
      </c>
      <c r="R3149">
        <v>416</v>
      </c>
      <c r="S3149" s="2">
        <v>44974</v>
      </c>
      <c r="T3149" t="s">
        <v>42</v>
      </c>
      <c r="U3149">
        <v>0</v>
      </c>
      <c r="V3149" t="s">
        <v>85</v>
      </c>
      <c r="W3149">
        <v>837</v>
      </c>
      <c r="X3149" t="s">
        <v>44</v>
      </c>
      <c r="Y3149" t="s">
        <v>61</v>
      </c>
      <c r="Z3149">
        <v>2801</v>
      </c>
      <c r="AA3149">
        <v>127</v>
      </c>
      <c r="AB3149">
        <v>15384</v>
      </c>
      <c r="AC3149" t="s">
        <v>107</v>
      </c>
    </row>
    <row r="3150" spans="1:29" x14ac:dyDescent="0.3">
      <c r="A3150" s="1" t="s">
        <v>47</v>
      </c>
      <c r="B3150" t="s">
        <v>117</v>
      </c>
      <c r="C3150" t="s">
        <v>865</v>
      </c>
      <c r="D3150" t="s">
        <v>185</v>
      </c>
      <c r="E3150">
        <v>9</v>
      </c>
      <c r="F3150" t="s">
        <v>77</v>
      </c>
      <c r="G3150" t="s">
        <v>264</v>
      </c>
      <c r="H3150" t="s">
        <v>79</v>
      </c>
      <c r="I3150" t="s">
        <v>921</v>
      </c>
      <c r="J3150" t="s">
        <v>8084</v>
      </c>
      <c r="K3150" t="s">
        <v>8085</v>
      </c>
      <c r="L3150" t="s">
        <v>8086</v>
      </c>
      <c r="M3150" t="s">
        <v>1311</v>
      </c>
      <c r="N3150" t="s">
        <v>58</v>
      </c>
      <c r="O3150">
        <v>21780</v>
      </c>
      <c r="P3150">
        <v>26419</v>
      </c>
      <c r="Q3150" t="s">
        <v>41</v>
      </c>
      <c r="R3150">
        <v>310</v>
      </c>
      <c r="S3150" s="2">
        <v>45122</v>
      </c>
      <c r="T3150" s="2">
        <v>45148</v>
      </c>
      <c r="U3150">
        <v>0</v>
      </c>
      <c r="V3150" t="s">
        <v>43</v>
      </c>
      <c r="W3150">
        <v>553</v>
      </c>
      <c r="X3150" t="s">
        <v>60</v>
      </c>
      <c r="Y3150" t="s">
        <v>45</v>
      </c>
      <c r="Z3150">
        <v>1697</v>
      </c>
      <c r="AA3150">
        <v>124</v>
      </c>
      <c r="AB3150">
        <v>24232</v>
      </c>
      <c r="AC3150" t="s">
        <v>46</v>
      </c>
    </row>
    <row r="3151" spans="1:29" x14ac:dyDescent="0.3">
      <c r="A3151" s="1" t="s">
        <v>29</v>
      </c>
      <c r="B3151" t="s">
        <v>62</v>
      </c>
      <c r="C3151" t="s">
        <v>1821</v>
      </c>
      <c r="D3151" t="s">
        <v>352</v>
      </c>
      <c r="E3151">
        <v>7</v>
      </c>
      <c r="F3151" t="s">
        <v>120</v>
      </c>
      <c r="G3151" t="s">
        <v>1533</v>
      </c>
      <c r="H3151" t="s">
        <v>79</v>
      </c>
      <c r="I3151" t="s">
        <v>1181</v>
      </c>
      <c r="J3151" t="s">
        <v>4397</v>
      </c>
      <c r="K3151" t="s">
        <v>8087</v>
      </c>
      <c r="L3151" t="s">
        <v>8088</v>
      </c>
      <c r="M3151" t="s">
        <v>1330</v>
      </c>
      <c r="N3151" t="s">
        <v>58</v>
      </c>
      <c r="O3151">
        <v>6888</v>
      </c>
      <c r="P3151">
        <v>10765</v>
      </c>
      <c r="Q3151" t="s">
        <v>95</v>
      </c>
      <c r="R3151">
        <v>470</v>
      </c>
      <c r="S3151" s="2">
        <v>45339</v>
      </c>
      <c r="T3151" s="2">
        <v>45368</v>
      </c>
      <c r="U3151">
        <v>0</v>
      </c>
      <c r="V3151" t="s">
        <v>106</v>
      </c>
      <c r="W3151">
        <v>585</v>
      </c>
      <c r="X3151" t="s">
        <v>60</v>
      </c>
      <c r="Y3151" t="s">
        <v>61</v>
      </c>
      <c r="Z3151">
        <v>2957</v>
      </c>
      <c r="AA3151">
        <v>704</v>
      </c>
      <c r="AB3151">
        <v>7710</v>
      </c>
      <c r="AC3151" t="s">
        <v>107</v>
      </c>
    </row>
    <row r="3152" spans="1:29" x14ac:dyDescent="0.3">
      <c r="A3152" s="1" t="s">
        <v>29</v>
      </c>
      <c r="B3152" t="s">
        <v>541</v>
      </c>
      <c r="C3152" t="s">
        <v>4780</v>
      </c>
      <c r="D3152" t="s">
        <v>387</v>
      </c>
      <c r="E3152">
        <v>8</v>
      </c>
      <c r="F3152" t="s">
        <v>33</v>
      </c>
      <c r="G3152" t="s">
        <v>179</v>
      </c>
      <c r="H3152" t="s">
        <v>79</v>
      </c>
      <c r="I3152" t="s">
        <v>889</v>
      </c>
      <c r="J3152" t="s">
        <v>8089</v>
      </c>
      <c r="K3152" t="s">
        <v>8090</v>
      </c>
      <c r="L3152" t="s">
        <v>8091</v>
      </c>
      <c r="M3152" t="s">
        <v>1117</v>
      </c>
      <c r="N3152" t="s">
        <v>40</v>
      </c>
      <c r="O3152">
        <v>9401</v>
      </c>
      <c r="P3152">
        <v>14109</v>
      </c>
      <c r="Q3152" t="s">
        <v>95</v>
      </c>
      <c r="R3152">
        <v>239</v>
      </c>
      <c r="S3152" s="2">
        <v>45174</v>
      </c>
      <c r="T3152" t="s">
        <v>42</v>
      </c>
      <c r="U3152">
        <v>0</v>
      </c>
      <c r="V3152" t="s">
        <v>85</v>
      </c>
      <c r="W3152">
        <v>643</v>
      </c>
      <c r="X3152" t="s">
        <v>44</v>
      </c>
      <c r="Y3152" t="s">
        <v>72</v>
      </c>
      <c r="Z3152">
        <v>0</v>
      </c>
      <c r="AA3152">
        <v>995</v>
      </c>
      <c r="AB3152">
        <v>10318</v>
      </c>
      <c r="AC3152" t="s">
        <v>46</v>
      </c>
    </row>
    <row r="3153" spans="1:29" x14ac:dyDescent="0.3">
      <c r="A3153" s="1" t="s">
        <v>47</v>
      </c>
      <c r="B3153" t="s">
        <v>117</v>
      </c>
      <c r="C3153" t="s">
        <v>512</v>
      </c>
      <c r="D3153" t="s">
        <v>169</v>
      </c>
      <c r="E3153">
        <v>2</v>
      </c>
      <c r="F3153" t="s">
        <v>77</v>
      </c>
      <c r="G3153" t="s">
        <v>1221</v>
      </c>
      <c r="H3153" t="s">
        <v>35</v>
      </c>
      <c r="I3153" t="s">
        <v>1940</v>
      </c>
      <c r="J3153" t="s">
        <v>8084</v>
      </c>
      <c r="K3153" t="s">
        <v>8092</v>
      </c>
      <c r="L3153" t="s">
        <v>8093</v>
      </c>
      <c r="M3153" t="s">
        <v>925</v>
      </c>
      <c r="N3153" t="s">
        <v>84</v>
      </c>
      <c r="O3153">
        <v>15622</v>
      </c>
      <c r="P3153">
        <v>20615</v>
      </c>
      <c r="Q3153" t="s">
        <v>59</v>
      </c>
      <c r="R3153">
        <v>718</v>
      </c>
      <c r="S3153" s="2">
        <v>45179</v>
      </c>
      <c r="T3153" s="2">
        <v>45207</v>
      </c>
      <c r="U3153">
        <v>9687</v>
      </c>
      <c r="V3153" t="s">
        <v>43</v>
      </c>
      <c r="W3153">
        <v>507</v>
      </c>
      <c r="X3153" t="s">
        <v>60</v>
      </c>
      <c r="Y3153" t="s">
        <v>61</v>
      </c>
      <c r="Z3153">
        <v>0</v>
      </c>
      <c r="AA3153">
        <v>74</v>
      </c>
      <c r="AB3153">
        <v>17287</v>
      </c>
      <c r="AC3153" t="s">
        <v>107</v>
      </c>
    </row>
    <row r="3154" spans="1:29" x14ac:dyDescent="0.3">
      <c r="A3154" s="1" t="s">
        <v>47</v>
      </c>
      <c r="B3154" t="s">
        <v>161</v>
      </c>
      <c r="C3154" t="s">
        <v>2359</v>
      </c>
      <c r="D3154" t="s">
        <v>76</v>
      </c>
      <c r="E3154">
        <v>4</v>
      </c>
      <c r="F3154" t="s">
        <v>77</v>
      </c>
      <c r="G3154" t="s">
        <v>264</v>
      </c>
      <c r="H3154" t="s">
        <v>35</v>
      </c>
      <c r="I3154" t="s">
        <v>565</v>
      </c>
      <c r="J3154" t="s">
        <v>319</v>
      </c>
      <c r="K3154" t="s">
        <v>8094</v>
      </c>
      <c r="L3154" t="s">
        <v>8095</v>
      </c>
      <c r="M3154" t="s">
        <v>283</v>
      </c>
      <c r="N3154" t="s">
        <v>94</v>
      </c>
      <c r="O3154">
        <v>13368</v>
      </c>
      <c r="P3154">
        <v>17387</v>
      </c>
      <c r="Q3154" t="s">
        <v>95</v>
      </c>
      <c r="R3154">
        <v>454</v>
      </c>
      <c r="S3154" s="2">
        <v>44375</v>
      </c>
      <c r="T3154" s="2">
        <v>44389</v>
      </c>
      <c r="U3154">
        <v>0</v>
      </c>
      <c r="V3154" t="s">
        <v>43</v>
      </c>
      <c r="W3154">
        <v>540</v>
      </c>
      <c r="X3154" t="s">
        <v>60</v>
      </c>
      <c r="Y3154" t="s">
        <v>61</v>
      </c>
      <c r="Z3154">
        <v>0</v>
      </c>
      <c r="AA3154">
        <v>868</v>
      </c>
      <c r="AB3154">
        <v>14093</v>
      </c>
      <c r="AC3154" t="s">
        <v>107</v>
      </c>
    </row>
    <row r="3155" spans="1:29" x14ac:dyDescent="0.3">
      <c r="A3155" s="1" t="s">
        <v>29</v>
      </c>
      <c r="B3155" t="s">
        <v>96</v>
      </c>
      <c r="C3155" t="s">
        <v>2065</v>
      </c>
      <c r="D3155" t="s">
        <v>257</v>
      </c>
      <c r="E3155">
        <v>9</v>
      </c>
      <c r="F3155" t="s">
        <v>120</v>
      </c>
      <c r="G3155" t="s">
        <v>1533</v>
      </c>
      <c r="H3155" t="s">
        <v>79</v>
      </c>
      <c r="I3155" t="s">
        <v>5157</v>
      </c>
      <c r="J3155" t="s">
        <v>372</v>
      </c>
      <c r="K3155" t="s">
        <v>8096</v>
      </c>
      <c r="L3155" t="s">
        <v>8097</v>
      </c>
      <c r="M3155" t="s">
        <v>665</v>
      </c>
      <c r="N3155" t="s">
        <v>84</v>
      </c>
      <c r="O3155">
        <v>29186</v>
      </c>
      <c r="P3155">
        <v>33951</v>
      </c>
      <c r="Q3155" t="s">
        <v>41</v>
      </c>
      <c r="R3155">
        <v>940</v>
      </c>
      <c r="S3155" s="2">
        <v>45216</v>
      </c>
      <c r="T3155" s="2">
        <v>45230</v>
      </c>
      <c r="U3155">
        <v>0</v>
      </c>
      <c r="V3155" t="s">
        <v>43</v>
      </c>
      <c r="W3155">
        <v>563</v>
      </c>
      <c r="X3155" t="s">
        <v>60</v>
      </c>
      <c r="Y3155" t="s">
        <v>61</v>
      </c>
      <c r="Z3155">
        <v>0</v>
      </c>
      <c r="AA3155">
        <v>181</v>
      </c>
      <c r="AB3155">
        <v>33092</v>
      </c>
      <c r="AC3155" t="s">
        <v>107</v>
      </c>
    </row>
    <row r="3156" spans="1:29" x14ac:dyDescent="0.3">
      <c r="A3156" s="1" t="s">
        <v>47</v>
      </c>
      <c r="B3156" t="s">
        <v>176</v>
      </c>
      <c r="C3156" t="s">
        <v>1000</v>
      </c>
      <c r="D3156" t="s">
        <v>110</v>
      </c>
      <c r="E3156">
        <v>10</v>
      </c>
      <c r="F3156" t="s">
        <v>64</v>
      </c>
      <c r="G3156" t="s">
        <v>388</v>
      </c>
      <c r="H3156" t="s">
        <v>35</v>
      </c>
      <c r="I3156" t="s">
        <v>1461</v>
      </c>
      <c r="J3156" t="s">
        <v>828</v>
      </c>
      <c r="K3156" t="s">
        <v>8098</v>
      </c>
      <c r="L3156" t="s">
        <v>8099</v>
      </c>
      <c r="M3156" t="s">
        <v>183</v>
      </c>
      <c r="N3156" t="s">
        <v>40</v>
      </c>
      <c r="O3156">
        <v>5002</v>
      </c>
      <c r="P3156">
        <v>7661</v>
      </c>
      <c r="Q3156" t="s">
        <v>41</v>
      </c>
      <c r="R3156">
        <v>198</v>
      </c>
      <c r="S3156" s="2">
        <v>44442</v>
      </c>
      <c r="T3156" s="2">
        <v>44448</v>
      </c>
      <c r="U3156">
        <v>0</v>
      </c>
      <c r="V3156" t="s">
        <v>85</v>
      </c>
      <c r="W3156">
        <v>675</v>
      </c>
      <c r="X3156" t="s">
        <v>60</v>
      </c>
      <c r="Y3156" t="s">
        <v>61</v>
      </c>
      <c r="Z3156">
        <v>0</v>
      </c>
      <c r="AA3156">
        <v>423</v>
      </c>
      <c r="AB3156">
        <v>5645</v>
      </c>
      <c r="AC3156" t="s">
        <v>46</v>
      </c>
    </row>
    <row r="3157" spans="1:29" x14ac:dyDescent="0.3">
      <c r="A3157" s="1" t="s">
        <v>29</v>
      </c>
      <c r="B3157" t="s">
        <v>62</v>
      </c>
      <c r="C3157" t="s">
        <v>3874</v>
      </c>
      <c r="D3157" t="s">
        <v>138</v>
      </c>
      <c r="E3157">
        <v>6</v>
      </c>
      <c r="F3157" t="s">
        <v>51</v>
      </c>
      <c r="G3157" t="s">
        <v>237</v>
      </c>
      <c r="H3157" t="s">
        <v>35</v>
      </c>
      <c r="I3157" t="s">
        <v>1705</v>
      </c>
      <c r="J3157" t="s">
        <v>706</v>
      </c>
      <c r="K3157" t="s">
        <v>8100</v>
      </c>
      <c r="L3157" t="s">
        <v>8101</v>
      </c>
      <c r="M3157" t="s">
        <v>326</v>
      </c>
      <c r="N3157" t="s">
        <v>40</v>
      </c>
      <c r="O3157">
        <v>13490</v>
      </c>
      <c r="P3157">
        <v>16120</v>
      </c>
      <c r="Q3157" t="s">
        <v>95</v>
      </c>
      <c r="R3157">
        <v>558</v>
      </c>
      <c r="S3157" s="2">
        <v>45280</v>
      </c>
      <c r="T3157" s="2">
        <v>45291</v>
      </c>
      <c r="U3157">
        <v>0</v>
      </c>
      <c r="V3157" t="s">
        <v>106</v>
      </c>
      <c r="W3157">
        <v>586</v>
      </c>
      <c r="X3157" t="s">
        <v>60</v>
      </c>
      <c r="Y3157" t="s">
        <v>61</v>
      </c>
      <c r="Z3157">
        <v>0</v>
      </c>
      <c r="AA3157">
        <v>527</v>
      </c>
      <c r="AB3157">
        <v>15300</v>
      </c>
      <c r="AC3157" t="s">
        <v>73</v>
      </c>
    </row>
    <row r="3158" spans="1:29" x14ac:dyDescent="0.3">
      <c r="A3158" s="1" t="s">
        <v>47</v>
      </c>
      <c r="B3158" t="s">
        <v>153</v>
      </c>
      <c r="C3158" t="s">
        <v>1901</v>
      </c>
      <c r="D3158" t="s">
        <v>352</v>
      </c>
      <c r="E3158">
        <v>5</v>
      </c>
      <c r="F3158" t="s">
        <v>120</v>
      </c>
      <c r="G3158" t="s">
        <v>468</v>
      </c>
      <c r="H3158" t="s">
        <v>35</v>
      </c>
      <c r="I3158" t="s">
        <v>1061</v>
      </c>
      <c r="J3158" t="s">
        <v>553</v>
      </c>
      <c r="K3158" t="s">
        <v>8102</v>
      </c>
      <c r="L3158" t="s">
        <v>8103</v>
      </c>
      <c r="M3158" t="s">
        <v>540</v>
      </c>
      <c r="N3158" t="s">
        <v>84</v>
      </c>
      <c r="O3158">
        <v>12366</v>
      </c>
      <c r="P3158">
        <v>14731</v>
      </c>
      <c r="Q3158" t="s">
        <v>59</v>
      </c>
      <c r="R3158">
        <v>738</v>
      </c>
      <c r="S3158" s="2">
        <v>44943</v>
      </c>
      <c r="T3158" s="2">
        <v>44956</v>
      </c>
      <c r="U3158">
        <v>36590</v>
      </c>
      <c r="V3158" t="s">
        <v>71</v>
      </c>
      <c r="W3158">
        <v>415</v>
      </c>
      <c r="X3158" t="s">
        <v>60</v>
      </c>
      <c r="Y3158" t="s">
        <v>61</v>
      </c>
      <c r="Z3158">
        <v>0</v>
      </c>
      <c r="AA3158">
        <v>773</v>
      </c>
      <c r="AB3158">
        <v>12631</v>
      </c>
      <c r="AC3158" t="s">
        <v>46</v>
      </c>
    </row>
    <row r="3159" spans="1:29" x14ac:dyDescent="0.3">
      <c r="A3159" s="1" t="s">
        <v>47</v>
      </c>
      <c r="B3159" t="s">
        <v>161</v>
      </c>
      <c r="C3159" t="s">
        <v>184</v>
      </c>
      <c r="D3159" t="s">
        <v>76</v>
      </c>
      <c r="E3159">
        <v>4</v>
      </c>
      <c r="F3159" t="s">
        <v>99</v>
      </c>
      <c r="G3159" t="s">
        <v>631</v>
      </c>
      <c r="H3159" t="s">
        <v>35</v>
      </c>
      <c r="I3159" t="s">
        <v>6843</v>
      </c>
      <c r="J3159" t="s">
        <v>2804</v>
      </c>
      <c r="K3159" t="s">
        <v>8104</v>
      </c>
      <c r="L3159" t="s">
        <v>8105</v>
      </c>
      <c r="M3159" t="s">
        <v>167</v>
      </c>
      <c r="N3159" t="s">
        <v>94</v>
      </c>
      <c r="O3159">
        <v>3813</v>
      </c>
      <c r="P3159">
        <v>6966</v>
      </c>
      <c r="Q3159" t="s">
        <v>59</v>
      </c>
      <c r="R3159">
        <v>831</v>
      </c>
      <c r="S3159" s="2">
        <v>44317</v>
      </c>
      <c r="T3159" t="s">
        <v>42</v>
      </c>
      <c r="U3159">
        <v>24663</v>
      </c>
      <c r="V3159" t="s">
        <v>106</v>
      </c>
      <c r="W3159">
        <v>699</v>
      </c>
      <c r="X3159" t="s">
        <v>44</v>
      </c>
      <c r="Y3159" t="s">
        <v>61</v>
      </c>
      <c r="Z3159">
        <v>0</v>
      </c>
      <c r="AA3159">
        <v>912</v>
      </c>
      <c r="AB3159">
        <v>5650</v>
      </c>
      <c r="AC3159" t="s">
        <v>73</v>
      </c>
    </row>
    <row r="3160" spans="1:29" x14ac:dyDescent="0.3">
      <c r="A3160" s="1" t="s">
        <v>47</v>
      </c>
      <c r="B3160" t="s">
        <v>176</v>
      </c>
      <c r="C3160" t="s">
        <v>290</v>
      </c>
      <c r="D3160" t="s">
        <v>98</v>
      </c>
      <c r="E3160">
        <v>10</v>
      </c>
      <c r="F3160" t="s">
        <v>77</v>
      </c>
      <c r="G3160" t="s">
        <v>202</v>
      </c>
      <c r="H3160" t="s">
        <v>79</v>
      </c>
      <c r="I3160" t="s">
        <v>417</v>
      </c>
      <c r="J3160" t="s">
        <v>726</v>
      </c>
      <c r="K3160" t="s">
        <v>8106</v>
      </c>
      <c r="L3160" t="s">
        <v>8107</v>
      </c>
      <c r="M3160" t="s">
        <v>957</v>
      </c>
      <c r="N3160" t="s">
        <v>94</v>
      </c>
      <c r="O3160">
        <v>14613</v>
      </c>
      <c r="P3160">
        <v>19362</v>
      </c>
      <c r="Q3160" t="s">
        <v>95</v>
      </c>
      <c r="R3160">
        <v>425</v>
      </c>
      <c r="S3160" s="2">
        <v>44829</v>
      </c>
      <c r="T3160" t="s">
        <v>42</v>
      </c>
      <c r="U3160">
        <v>0</v>
      </c>
      <c r="V3160" t="s">
        <v>43</v>
      </c>
      <c r="W3160">
        <v>651</v>
      </c>
      <c r="X3160" t="s">
        <v>44</v>
      </c>
      <c r="Y3160" t="s">
        <v>61</v>
      </c>
      <c r="Z3160">
        <v>0</v>
      </c>
      <c r="AA3160">
        <v>496</v>
      </c>
      <c r="AB3160">
        <v>18792</v>
      </c>
      <c r="AC3160" t="s">
        <v>46</v>
      </c>
    </row>
    <row r="3161" spans="1:29" x14ac:dyDescent="0.3">
      <c r="A3161" s="1" t="s">
        <v>47</v>
      </c>
      <c r="B3161" t="s">
        <v>592</v>
      </c>
      <c r="C3161" t="s">
        <v>2124</v>
      </c>
      <c r="D3161" t="s">
        <v>257</v>
      </c>
      <c r="E3161">
        <v>8</v>
      </c>
      <c r="F3161" t="s">
        <v>99</v>
      </c>
      <c r="G3161" t="s">
        <v>631</v>
      </c>
      <c r="H3161" t="s">
        <v>79</v>
      </c>
      <c r="I3161" t="s">
        <v>458</v>
      </c>
      <c r="J3161" t="s">
        <v>224</v>
      </c>
      <c r="K3161" t="s">
        <v>8108</v>
      </c>
      <c r="L3161" t="s">
        <v>8109</v>
      </c>
      <c r="M3161" t="s">
        <v>1948</v>
      </c>
      <c r="N3161" t="s">
        <v>40</v>
      </c>
      <c r="O3161">
        <v>24968</v>
      </c>
      <c r="P3161">
        <v>28190</v>
      </c>
      <c r="Q3161" t="s">
        <v>41</v>
      </c>
      <c r="R3161">
        <v>273</v>
      </c>
      <c r="S3161" s="2">
        <v>44456</v>
      </c>
      <c r="T3161" t="s">
        <v>42</v>
      </c>
      <c r="U3161">
        <v>0</v>
      </c>
      <c r="V3161" t="s">
        <v>71</v>
      </c>
      <c r="W3161">
        <v>538</v>
      </c>
      <c r="X3161" t="s">
        <v>44</v>
      </c>
      <c r="Y3161" t="s">
        <v>61</v>
      </c>
      <c r="Z3161">
        <v>0</v>
      </c>
      <c r="AA3161">
        <v>435</v>
      </c>
      <c r="AB3161">
        <v>26357</v>
      </c>
      <c r="AC3161" t="s">
        <v>107</v>
      </c>
    </row>
    <row r="3162" spans="1:29" x14ac:dyDescent="0.3">
      <c r="A3162" s="1" t="s">
        <v>47</v>
      </c>
      <c r="B3162" t="s">
        <v>153</v>
      </c>
      <c r="C3162" t="s">
        <v>7567</v>
      </c>
      <c r="D3162" t="s">
        <v>138</v>
      </c>
      <c r="E3162">
        <v>2</v>
      </c>
      <c r="F3162" t="s">
        <v>186</v>
      </c>
      <c r="G3162" t="s">
        <v>535</v>
      </c>
      <c r="H3162" t="s">
        <v>35</v>
      </c>
      <c r="I3162" t="s">
        <v>3328</v>
      </c>
      <c r="J3162" t="s">
        <v>211</v>
      </c>
      <c r="K3162" t="s">
        <v>8110</v>
      </c>
      <c r="L3162" t="s">
        <v>8111</v>
      </c>
      <c r="M3162" t="s">
        <v>540</v>
      </c>
      <c r="N3162" t="s">
        <v>40</v>
      </c>
      <c r="O3162">
        <v>17088</v>
      </c>
      <c r="P3162">
        <v>20228</v>
      </c>
      <c r="Q3162" t="s">
        <v>41</v>
      </c>
      <c r="R3162">
        <v>939</v>
      </c>
      <c r="S3162" s="2">
        <v>44532</v>
      </c>
      <c r="T3162" s="2">
        <v>44535</v>
      </c>
      <c r="U3162">
        <v>0</v>
      </c>
      <c r="V3162" t="s">
        <v>43</v>
      </c>
      <c r="W3162">
        <v>833</v>
      </c>
      <c r="X3162" t="s">
        <v>60</v>
      </c>
      <c r="Y3162" t="s">
        <v>61</v>
      </c>
      <c r="Z3162">
        <v>0</v>
      </c>
      <c r="AA3162">
        <v>968</v>
      </c>
      <c r="AB3162">
        <v>18179</v>
      </c>
      <c r="AC3162" t="s">
        <v>73</v>
      </c>
    </row>
    <row r="3163" spans="1:29" x14ac:dyDescent="0.3">
      <c r="A3163" s="1" t="s">
        <v>29</v>
      </c>
      <c r="B3163" t="s">
        <v>363</v>
      </c>
      <c r="C3163" t="s">
        <v>3792</v>
      </c>
      <c r="D3163" t="s">
        <v>138</v>
      </c>
      <c r="E3163">
        <v>1</v>
      </c>
      <c r="F3163" t="s">
        <v>51</v>
      </c>
      <c r="G3163" t="s">
        <v>52</v>
      </c>
      <c r="H3163" t="s">
        <v>79</v>
      </c>
      <c r="I3163" t="s">
        <v>417</v>
      </c>
      <c r="J3163" t="s">
        <v>610</v>
      </c>
      <c r="K3163" t="s">
        <v>8112</v>
      </c>
      <c r="L3163" t="s">
        <v>8113</v>
      </c>
      <c r="M3163" t="s">
        <v>1603</v>
      </c>
      <c r="N3163" t="s">
        <v>58</v>
      </c>
      <c r="O3163">
        <v>14769</v>
      </c>
      <c r="P3163">
        <v>18786</v>
      </c>
      <c r="Q3163" t="s">
        <v>59</v>
      </c>
      <c r="R3163">
        <v>356</v>
      </c>
      <c r="S3163" s="2">
        <v>45174</v>
      </c>
      <c r="T3163" s="2">
        <v>45176</v>
      </c>
      <c r="U3163">
        <v>9518</v>
      </c>
      <c r="V3163" t="s">
        <v>43</v>
      </c>
      <c r="W3163">
        <v>657</v>
      </c>
      <c r="X3163" t="s">
        <v>60</v>
      </c>
      <c r="Y3163" t="s">
        <v>45</v>
      </c>
      <c r="Z3163">
        <v>4527</v>
      </c>
      <c r="AA3163">
        <v>141</v>
      </c>
      <c r="AB3163">
        <v>16630</v>
      </c>
      <c r="AC3163" t="s">
        <v>73</v>
      </c>
    </row>
    <row r="3164" spans="1:29" x14ac:dyDescent="0.3">
      <c r="A3164" s="1" t="s">
        <v>47</v>
      </c>
      <c r="B3164" t="s">
        <v>234</v>
      </c>
      <c r="C3164" t="s">
        <v>235</v>
      </c>
      <c r="D3164" t="s">
        <v>110</v>
      </c>
      <c r="E3164">
        <v>5</v>
      </c>
      <c r="F3164" t="s">
        <v>271</v>
      </c>
      <c r="G3164" t="s">
        <v>272</v>
      </c>
      <c r="H3164" t="s">
        <v>35</v>
      </c>
      <c r="I3164" t="s">
        <v>292</v>
      </c>
      <c r="J3164" t="s">
        <v>730</v>
      </c>
      <c r="K3164" t="s">
        <v>8114</v>
      </c>
      <c r="L3164" t="s">
        <v>8115</v>
      </c>
      <c r="M3164" t="s">
        <v>1972</v>
      </c>
      <c r="N3164" t="s">
        <v>94</v>
      </c>
      <c r="O3164">
        <v>6453</v>
      </c>
      <c r="P3164">
        <v>10321</v>
      </c>
      <c r="Q3164" t="s">
        <v>41</v>
      </c>
      <c r="R3164">
        <v>986</v>
      </c>
      <c r="S3164" s="2">
        <v>44778</v>
      </c>
      <c r="T3164" s="2">
        <v>44799</v>
      </c>
      <c r="U3164">
        <v>0</v>
      </c>
      <c r="V3164" t="s">
        <v>85</v>
      </c>
      <c r="W3164">
        <v>824</v>
      </c>
      <c r="X3164" t="s">
        <v>60</v>
      </c>
      <c r="Y3164" t="s">
        <v>61</v>
      </c>
      <c r="Z3164">
        <v>0</v>
      </c>
      <c r="AA3164">
        <v>435</v>
      </c>
      <c r="AB3164">
        <v>7732</v>
      </c>
      <c r="AC3164" t="s">
        <v>73</v>
      </c>
    </row>
    <row r="3165" spans="1:29" x14ac:dyDescent="0.3">
      <c r="A3165" s="1" t="s">
        <v>47</v>
      </c>
      <c r="B3165" t="s">
        <v>108</v>
      </c>
      <c r="C3165" t="s">
        <v>655</v>
      </c>
      <c r="D3165" t="s">
        <v>201</v>
      </c>
      <c r="E3165">
        <v>6</v>
      </c>
      <c r="F3165" t="s">
        <v>186</v>
      </c>
      <c r="G3165" t="s">
        <v>535</v>
      </c>
      <c r="H3165" t="s">
        <v>35</v>
      </c>
      <c r="I3165" t="s">
        <v>4846</v>
      </c>
      <c r="J3165" t="s">
        <v>8116</v>
      </c>
      <c r="K3165" t="s">
        <v>8117</v>
      </c>
      <c r="L3165" t="s">
        <v>8118</v>
      </c>
      <c r="M3165" t="s">
        <v>1422</v>
      </c>
      <c r="N3165" t="s">
        <v>40</v>
      </c>
      <c r="O3165">
        <v>29037</v>
      </c>
      <c r="P3165">
        <v>32791</v>
      </c>
      <c r="Q3165" t="s">
        <v>41</v>
      </c>
      <c r="R3165">
        <v>361</v>
      </c>
      <c r="S3165" s="2">
        <v>44949</v>
      </c>
      <c r="T3165" s="2">
        <v>44959</v>
      </c>
      <c r="U3165">
        <v>0</v>
      </c>
      <c r="V3165" t="s">
        <v>43</v>
      </c>
      <c r="W3165">
        <v>569</v>
      </c>
      <c r="X3165" t="s">
        <v>60</v>
      </c>
      <c r="Y3165" t="s">
        <v>61</v>
      </c>
      <c r="Z3165">
        <v>0</v>
      </c>
      <c r="AA3165">
        <v>336</v>
      </c>
      <c r="AB3165">
        <v>32540</v>
      </c>
      <c r="AC3165" t="s">
        <v>73</v>
      </c>
    </row>
    <row r="3166" spans="1:29" x14ac:dyDescent="0.3">
      <c r="A3166" s="1" t="s">
        <v>47</v>
      </c>
      <c r="B3166" t="s">
        <v>108</v>
      </c>
      <c r="C3166" t="s">
        <v>709</v>
      </c>
      <c r="D3166" t="s">
        <v>50</v>
      </c>
      <c r="E3166">
        <v>1</v>
      </c>
      <c r="F3166" t="s">
        <v>129</v>
      </c>
      <c r="G3166" t="s">
        <v>1528</v>
      </c>
      <c r="H3166" t="s">
        <v>35</v>
      </c>
      <c r="I3166" t="s">
        <v>238</v>
      </c>
      <c r="J3166" t="s">
        <v>693</v>
      </c>
      <c r="K3166" t="s">
        <v>8119</v>
      </c>
      <c r="L3166" t="s">
        <v>8120</v>
      </c>
      <c r="M3166" t="s">
        <v>1402</v>
      </c>
      <c r="N3166" t="s">
        <v>58</v>
      </c>
      <c r="O3166">
        <v>15934</v>
      </c>
      <c r="P3166">
        <v>20340</v>
      </c>
      <c r="Q3166" t="s">
        <v>95</v>
      </c>
      <c r="R3166">
        <v>1000</v>
      </c>
      <c r="S3166" s="2">
        <v>44352</v>
      </c>
      <c r="T3166" t="s">
        <v>42</v>
      </c>
      <c r="U3166">
        <v>0</v>
      </c>
      <c r="V3166" t="s">
        <v>85</v>
      </c>
      <c r="W3166">
        <v>818</v>
      </c>
      <c r="X3166" t="s">
        <v>44</v>
      </c>
      <c r="Y3166" t="s">
        <v>45</v>
      </c>
      <c r="Z3166">
        <v>3212</v>
      </c>
      <c r="AA3166">
        <v>440</v>
      </c>
      <c r="AB3166">
        <v>16817</v>
      </c>
      <c r="AC3166" t="s">
        <v>73</v>
      </c>
    </row>
    <row r="3167" spans="1:29" x14ac:dyDescent="0.3">
      <c r="A3167" s="1" t="s">
        <v>47</v>
      </c>
      <c r="B3167" t="s">
        <v>136</v>
      </c>
      <c r="C3167" t="s">
        <v>2546</v>
      </c>
      <c r="D3167" t="s">
        <v>32</v>
      </c>
      <c r="E3167">
        <v>9</v>
      </c>
      <c r="F3167" t="s">
        <v>221</v>
      </c>
      <c r="G3167" t="s">
        <v>882</v>
      </c>
      <c r="H3167" t="s">
        <v>79</v>
      </c>
      <c r="I3167" t="s">
        <v>2687</v>
      </c>
      <c r="J3167" t="s">
        <v>4792</v>
      </c>
      <c r="K3167" t="s">
        <v>8121</v>
      </c>
      <c r="L3167" t="s">
        <v>8122</v>
      </c>
      <c r="M3167" t="s">
        <v>988</v>
      </c>
      <c r="N3167" t="s">
        <v>94</v>
      </c>
      <c r="O3167">
        <v>21552</v>
      </c>
      <c r="P3167">
        <v>24131</v>
      </c>
      <c r="Q3167" t="s">
        <v>95</v>
      </c>
      <c r="R3167">
        <v>457</v>
      </c>
      <c r="S3167" s="2">
        <v>44673</v>
      </c>
      <c r="T3167" t="s">
        <v>42</v>
      </c>
      <c r="U3167">
        <v>0</v>
      </c>
      <c r="V3167" t="s">
        <v>43</v>
      </c>
      <c r="W3167">
        <v>659</v>
      </c>
      <c r="X3167" t="s">
        <v>44</v>
      </c>
      <c r="Y3167" t="s">
        <v>72</v>
      </c>
      <c r="Z3167">
        <v>0</v>
      </c>
      <c r="AA3167">
        <v>776</v>
      </c>
      <c r="AB3167">
        <v>22236</v>
      </c>
      <c r="AC3167" t="s">
        <v>107</v>
      </c>
    </row>
    <row r="3168" spans="1:29" x14ac:dyDescent="0.3">
      <c r="A3168" s="1" t="s">
        <v>29</v>
      </c>
      <c r="B3168" t="s">
        <v>393</v>
      </c>
      <c r="C3168" t="s">
        <v>3251</v>
      </c>
      <c r="D3168" t="s">
        <v>387</v>
      </c>
      <c r="E3168">
        <v>3</v>
      </c>
      <c r="F3168" t="s">
        <v>99</v>
      </c>
      <c r="G3168" t="s">
        <v>710</v>
      </c>
      <c r="H3168" t="s">
        <v>79</v>
      </c>
      <c r="I3168" t="s">
        <v>921</v>
      </c>
      <c r="J3168" t="s">
        <v>3566</v>
      </c>
      <c r="K3168" t="s">
        <v>8123</v>
      </c>
      <c r="L3168" t="s">
        <v>8124</v>
      </c>
      <c r="M3168" t="s">
        <v>2103</v>
      </c>
      <c r="N3168" t="s">
        <v>58</v>
      </c>
      <c r="O3168">
        <v>22986</v>
      </c>
      <c r="P3168">
        <v>25049</v>
      </c>
      <c r="Q3168" t="s">
        <v>95</v>
      </c>
      <c r="R3168">
        <v>39</v>
      </c>
      <c r="S3168" s="2">
        <v>44971</v>
      </c>
      <c r="T3168" s="2">
        <v>44982</v>
      </c>
      <c r="U3168">
        <v>0</v>
      </c>
      <c r="V3168" t="s">
        <v>85</v>
      </c>
      <c r="W3168">
        <v>557</v>
      </c>
      <c r="X3168" t="s">
        <v>60</v>
      </c>
      <c r="Y3168" t="s">
        <v>45</v>
      </c>
      <c r="Z3168">
        <v>4718</v>
      </c>
      <c r="AA3168">
        <v>232</v>
      </c>
      <c r="AB3168">
        <v>24169</v>
      </c>
      <c r="AC3168" t="s">
        <v>107</v>
      </c>
    </row>
    <row r="3169" spans="1:29" x14ac:dyDescent="0.3">
      <c r="A3169" s="1" t="s">
        <v>47</v>
      </c>
      <c r="B3169" t="s">
        <v>176</v>
      </c>
      <c r="C3169" t="s">
        <v>1876</v>
      </c>
      <c r="D3169" t="s">
        <v>76</v>
      </c>
      <c r="E3169">
        <v>6</v>
      </c>
      <c r="F3169" t="s">
        <v>33</v>
      </c>
      <c r="G3169" t="s">
        <v>209</v>
      </c>
      <c r="H3169" t="s">
        <v>35</v>
      </c>
      <c r="I3169" t="s">
        <v>1379</v>
      </c>
      <c r="J3169" t="s">
        <v>1254</v>
      </c>
      <c r="K3169" t="s">
        <v>8125</v>
      </c>
      <c r="L3169" t="s">
        <v>8126</v>
      </c>
      <c r="M3169" t="s">
        <v>1637</v>
      </c>
      <c r="N3169" t="s">
        <v>84</v>
      </c>
      <c r="O3169">
        <v>25218</v>
      </c>
      <c r="P3169">
        <v>27421</v>
      </c>
      <c r="Q3169" t="s">
        <v>59</v>
      </c>
      <c r="R3169">
        <v>326</v>
      </c>
      <c r="S3169" s="2">
        <v>44542</v>
      </c>
      <c r="T3169" s="2">
        <v>44570</v>
      </c>
      <c r="U3169">
        <v>35320</v>
      </c>
      <c r="V3169" t="s">
        <v>85</v>
      </c>
      <c r="W3169">
        <v>656</v>
      </c>
      <c r="X3169" t="s">
        <v>60</v>
      </c>
      <c r="Y3169" t="s">
        <v>61</v>
      </c>
      <c r="Z3169">
        <v>0</v>
      </c>
      <c r="AA3169">
        <v>349</v>
      </c>
      <c r="AB3169">
        <v>26299</v>
      </c>
      <c r="AC3169" t="s">
        <v>73</v>
      </c>
    </row>
    <row r="3170" spans="1:29" x14ac:dyDescent="0.3">
      <c r="A3170" s="1" t="s">
        <v>29</v>
      </c>
      <c r="B3170" t="s">
        <v>86</v>
      </c>
      <c r="C3170" t="s">
        <v>4560</v>
      </c>
      <c r="D3170" t="s">
        <v>387</v>
      </c>
      <c r="E3170">
        <v>8</v>
      </c>
      <c r="F3170" t="s">
        <v>186</v>
      </c>
      <c r="G3170" t="s">
        <v>650</v>
      </c>
      <c r="H3170" t="s">
        <v>79</v>
      </c>
      <c r="I3170" t="s">
        <v>417</v>
      </c>
      <c r="J3170" t="s">
        <v>911</v>
      </c>
      <c r="K3170" t="s">
        <v>8127</v>
      </c>
      <c r="L3170" t="s">
        <v>8128</v>
      </c>
      <c r="M3170" t="s">
        <v>1100</v>
      </c>
      <c r="N3170" t="s">
        <v>94</v>
      </c>
      <c r="O3170">
        <v>3319</v>
      </c>
      <c r="P3170">
        <v>6788</v>
      </c>
      <c r="Q3170" t="s">
        <v>59</v>
      </c>
      <c r="R3170">
        <v>302</v>
      </c>
      <c r="S3170" s="2">
        <v>45193</v>
      </c>
      <c r="T3170" s="2">
        <v>45215</v>
      </c>
      <c r="U3170">
        <v>26739</v>
      </c>
      <c r="V3170" t="s">
        <v>43</v>
      </c>
      <c r="W3170">
        <v>782</v>
      </c>
      <c r="X3170" t="s">
        <v>60</v>
      </c>
      <c r="Y3170" t="s">
        <v>61</v>
      </c>
      <c r="Z3170">
        <v>0</v>
      </c>
      <c r="AA3170">
        <v>395</v>
      </c>
      <c r="AB3170">
        <v>3754</v>
      </c>
      <c r="AC3170" t="s">
        <v>73</v>
      </c>
    </row>
    <row r="3171" spans="1:29" x14ac:dyDescent="0.3">
      <c r="A3171" s="1" t="s">
        <v>29</v>
      </c>
      <c r="B3171" t="s">
        <v>363</v>
      </c>
      <c r="C3171" t="s">
        <v>661</v>
      </c>
      <c r="D3171" t="s">
        <v>178</v>
      </c>
      <c r="E3171">
        <v>5</v>
      </c>
      <c r="F3171" t="s">
        <v>186</v>
      </c>
      <c r="G3171" t="s">
        <v>650</v>
      </c>
      <c r="H3171" t="s">
        <v>35</v>
      </c>
      <c r="I3171" t="s">
        <v>2525</v>
      </c>
      <c r="J3171" t="s">
        <v>4256</v>
      </c>
      <c r="K3171" t="s">
        <v>8129</v>
      </c>
      <c r="L3171" t="s">
        <v>8130</v>
      </c>
      <c r="M3171" t="s">
        <v>494</v>
      </c>
      <c r="N3171" t="s">
        <v>84</v>
      </c>
      <c r="O3171">
        <v>21349</v>
      </c>
      <c r="P3171">
        <v>25972</v>
      </c>
      <c r="Q3171" t="s">
        <v>59</v>
      </c>
      <c r="R3171">
        <v>868</v>
      </c>
      <c r="S3171" s="2">
        <v>44415</v>
      </c>
      <c r="T3171" s="2">
        <v>44422</v>
      </c>
      <c r="U3171">
        <v>15819</v>
      </c>
      <c r="V3171" t="s">
        <v>43</v>
      </c>
      <c r="W3171">
        <v>789</v>
      </c>
      <c r="X3171" t="s">
        <v>60</v>
      </c>
      <c r="Y3171" t="s">
        <v>61</v>
      </c>
      <c r="Z3171">
        <v>0</v>
      </c>
      <c r="AA3171">
        <v>273</v>
      </c>
      <c r="AB3171">
        <v>22463</v>
      </c>
      <c r="AC3171" t="s">
        <v>46</v>
      </c>
    </row>
    <row r="3172" spans="1:29" x14ac:dyDescent="0.3">
      <c r="A3172" s="1" t="s">
        <v>29</v>
      </c>
      <c r="B3172" t="s">
        <v>74</v>
      </c>
      <c r="C3172" t="s">
        <v>2004</v>
      </c>
      <c r="D3172" t="s">
        <v>50</v>
      </c>
      <c r="E3172">
        <v>4</v>
      </c>
      <c r="F3172" t="s">
        <v>129</v>
      </c>
      <c r="G3172" t="s">
        <v>574</v>
      </c>
      <c r="H3172" t="s">
        <v>35</v>
      </c>
      <c r="I3172" t="s">
        <v>377</v>
      </c>
      <c r="J3172" t="s">
        <v>3773</v>
      </c>
      <c r="K3172" t="s">
        <v>8131</v>
      </c>
      <c r="L3172" t="s">
        <v>8132</v>
      </c>
      <c r="M3172" t="s">
        <v>175</v>
      </c>
      <c r="N3172" t="s">
        <v>84</v>
      </c>
      <c r="O3172">
        <v>4856</v>
      </c>
      <c r="P3172">
        <v>8879</v>
      </c>
      <c r="Q3172" t="s">
        <v>95</v>
      </c>
      <c r="R3172">
        <v>151</v>
      </c>
      <c r="S3172" s="2">
        <v>44933</v>
      </c>
      <c r="T3172" s="2">
        <v>44938</v>
      </c>
      <c r="U3172">
        <v>0</v>
      </c>
      <c r="V3172" t="s">
        <v>85</v>
      </c>
      <c r="W3172">
        <v>554</v>
      </c>
      <c r="X3172" t="s">
        <v>60</v>
      </c>
      <c r="Y3172" t="s">
        <v>45</v>
      </c>
      <c r="Z3172">
        <v>0</v>
      </c>
      <c r="AA3172">
        <v>627</v>
      </c>
      <c r="AB3172">
        <v>6241</v>
      </c>
      <c r="AC3172" t="s">
        <v>46</v>
      </c>
    </row>
    <row r="3173" spans="1:29" x14ac:dyDescent="0.3">
      <c r="A3173" s="1" t="s">
        <v>29</v>
      </c>
      <c r="B3173" t="s">
        <v>228</v>
      </c>
      <c r="C3173" t="s">
        <v>1652</v>
      </c>
      <c r="D3173" t="s">
        <v>178</v>
      </c>
      <c r="E3173">
        <v>6</v>
      </c>
      <c r="F3173" t="s">
        <v>51</v>
      </c>
      <c r="G3173" t="s">
        <v>237</v>
      </c>
      <c r="H3173" t="s">
        <v>35</v>
      </c>
      <c r="I3173" t="s">
        <v>756</v>
      </c>
      <c r="J3173" t="s">
        <v>2446</v>
      </c>
      <c r="K3173">
        <v>4549685247</v>
      </c>
      <c r="L3173" t="s">
        <v>8133</v>
      </c>
      <c r="M3173" t="s">
        <v>487</v>
      </c>
      <c r="N3173" t="s">
        <v>40</v>
      </c>
      <c r="O3173">
        <v>10605</v>
      </c>
      <c r="P3173">
        <v>15076</v>
      </c>
      <c r="Q3173" t="s">
        <v>41</v>
      </c>
      <c r="R3173">
        <v>450</v>
      </c>
      <c r="S3173" s="2">
        <v>45072</v>
      </c>
      <c r="T3173" s="2">
        <v>45074</v>
      </c>
      <c r="U3173">
        <v>0</v>
      </c>
      <c r="V3173" t="s">
        <v>43</v>
      </c>
      <c r="W3173">
        <v>759</v>
      </c>
      <c r="X3173" t="s">
        <v>60</v>
      </c>
      <c r="Y3173" t="s">
        <v>72</v>
      </c>
      <c r="Z3173">
        <v>0</v>
      </c>
      <c r="AA3173">
        <v>230</v>
      </c>
      <c r="AB3173">
        <v>10668</v>
      </c>
      <c r="AC3173" t="s">
        <v>46</v>
      </c>
    </row>
    <row r="3174" spans="1:29" x14ac:dyDescent="0.3">
      <c r="A3174" s="1" t="s">
        <v>29</v>
      </c>
      <c r="B3174" t="s">
        <v>541</v>
      </c>
      <c r="C3174" t="s">
        <v>557</v>
      </c>
      <c r="D3174" t="s">
        <v>128</v>
      </c>
      <c r="E3174">
        <v>1</v>
      </c>
      <c r="F3174" t="s">
        <v>51</v>
      </c>
      <c r="G3174" t="s">
        <v>291</v>
      </c>
      <c r="H3174" t="s">
        <v>79</v>
      </c>
      <c r="I3174" t="s">
        <v>2513</v>
      </c>
      <c r="J3174" t="s">
        <v>224</v>
      </c>
      <c r="K3174">
        <v>2952991637</v>
      </c>
      <c r="L3174" t="s">
        <v>8134</v>
      </c>
      <c r="M3174" t="s">
        <v>1715</v>
      </c>
      <c r="N3174" t="s">
        <v>40</v>
      </c>
      <c r="O3174">
        <v>26828</v>
      </c>
      <c r="P3174">
        <v>31540</v>
      </c>
      <c r="Q3174" t="s">
        <v>95</v>
      </c>
      <c r="R3174">
        <v>919</v>
      </c>
      <c r="S3174" s="2">
        <v>44622</v>
      </c>
      <c r="T3174" s="2">
        <v>44628</v>
      </c>
      <c r="U3174">
        <v>0</v>
      </c>
      <c r="V3174" t="s">
        <v>85</v>
      </c>
      <c r="W3174">
        <v>830</v>
      </c>
      <c r="X3174" t="s">
        <v>60</v>
      </c>
      <c r="Y3174" t="s">
        <v>61</v>
      </c>
      <c r="Z3174">
        <v>0</v>
      </c>
      <c r="AA3174">
        <v>867</v>
      </c>
      <c r="AB3174">
        <v>30887</v>
      </c>
      <c r="AC3174" t="s">
        <v>107</v>
      </c>
    </row>
    <row r="3175" spans="1:29" x14ac:dyDescent="0.3">
      <c r="A3175" s="1" t="s">
        <v>29</v>
      </c>
      <c r="B3175" t="s">
        <v>86</v>
      </c>
      <c r="C3175" t="s">
        <v>1011</v>
      </c>
      <c r="D3175" t="s">
        <v>128</v>
      </c>
      <c r="E3175">
        <v>7</v>
      </c>
      <c r="F3175" t="s">
        <v>271</v>
      </c>
      <c r="G3175" t="s">
        <v>715</v>
      </c>
      <c r="H3175" t="s">
        <v>35</v>
      </c>
      <c r="I3175" t="s">
        <v>8135</v>
      </c>
      <c r="J3175" t="s">
        <v>224</v>
      </c>
      <c r="K3175" t="s">
        <v>8136</v>
      </c>
      <c r="L3175" t="s">
        <v>8137</v>
      </c>
      <c r="M3175" t="s">
        <v>677</v>
      </c>
      <c r="N3175" t="s">
        <v>40</v>
      </c>
      <c r="O3175">
        <v>16852</v>
      </c>
      <c r="P3175">
        <v>20163</v>
      </c>
      <c r="Q3175" t="s">
        <v>95</v>
      </c>
      <c r="R3175">
        <v>613</v>
      </c>
      <c r="S3175" s="2">
        <v>44856</v>
      </c>
      <c r="T3175" s="2">
        <v>44867</v>
      </c>
      <c r="U3175">
        <v>0</v>
      </c>
      <c r="V3175" t="s">
        <v>106</v>
      </c>
      <c r="W3175">
        <v>623</v>
      </c>
      <c r="X3175" t="s">
        <v>60</v>
      </c>
      <c r="Y3175" t="s">
        <v>72</v>
      </c>
      <c r="Z3175">
        <v>0</v>
      </c>
      <c r="AA3175">
        <v>550</v>
      </c>
      <c r="AB3175">
        <v>18735</v>
      </c>
      <c r="AC3175" t="s">
        <v>107</v>
      </c>
    </row>
    <row r="3176" spans="1:29" x14ac:dyDescent="0.3">
      <c r="A3176" s="1" t="s">
        <v>47</v>
      </c>
      <c r="B3176" t="s">
        <v>234</v>
      </c>
      <c r="C3176" t="s">
        <v>3755</v>
      </c>
      <c r="D3176" t="s">
        <v>178</v>
      </c>
      <c r="E3176">
        <v>9</v>
      </c>
      <c r="F3176" t="s">
        <v>120</v>
      </c>
      <c r="G3176" t="s">
        <v>1180</v>
      </c>
      <c r="H3176" t="s">
        <v>79</v>
      </c>
      <c r="I3176" t="s">
        <v>1711</v>
      </c>
      <c r="J3176" t="s">
        <v>3017</v>
      </c>
      <c r="K3176" t="s">
        <v>8138</v>
      </c>
      <c r="L3176" t="s">
        <v>4411</v>
      </c>
      <c r="M3176" t="s">
        <v>1972</v>
      </c>
      <c r="N3176" t="s">
        <v>58</v>
      </c>
      <c r="O3176">
        <v>27313</v>
      </c>
      <c r="P3176">
        <v>31758</v>
      </c>
      <c r="Q3176" t="s">
        <v>59</v>
      </c>
      <c r="R3176">
        <v>203</v>
      </c>
      <c r="S3176" s="2">
        <v>45151</v>
      </c>
      <c r="T3176" t="s">
        <v>42</v>
      </c>
      <c r="U3176">
        <v>30811</v>
      </c>
      <c r="V3176" t="s">
        <v>71</v>
      </c>
      <c r="W3176">
        <v>784</v>
      </c>
      <c r="X3176" t="s">
        <v>44</v>
      </c>
      <c r="Y3176" t="s">
        <v>72</v>
      </c>
      <c r="Z3176">
        <v>2156</v>
      </c>
      <c r="AA3176">
        <v>223</v>
      </c>
      <c r="AB3176">
        <v>28270</v>
      </c>
      <c r="AC3176" t="s">
        <v>107</v>
      </c>
    </row>
    <row r="3177" spans="1:29" x14ac:dyDescent="0.3">
      <c r="A3177" s="1" t="s">
        <v>47</v>
      </c>
      <c r="B3177" t="s">
        <v>136</v>
      </c>
      <c r="C3177" t="s">
        <v>2546</v>
      </c>
      <c r="D3177" t="s">
        <v>257</v>
      </c>
      <c r="E3177">
        <v>1</v>
      </c>
      <c r="F3177" t="s">
        <v>64</v>
      </c>
      <c r="G3177" t="s">
        <v>1599</v>
      </c>
      <c r="H3177" t="s">
        <v>79</v>
      </c>
      <c r="I3177" t="s">
        <v>1857</v>
      </c>
      <c r="J3177" t="s">
        <v>4972</v>
      </c>
      <c r="K3177" t="s">
        <v>8139</v>
      </c>
      <c r="L3177" t="s">
        <v>8140</v>
      </c>
      <c r="M3177" t="s">
        <v>1128</v>
      </c>
      <c r="N3177" t="s">
        <v>40</v>
      </c>
      <c r="O3177">
        <v>20701</v>
      </c>
      <c r="P3177">
        <v>25429</v>
      </c>
      <c r="Q3177" t="s">
        <v>41</v>
      </c>
      <c r="R3177">
        <v>790</v>
      </c>
      <c r="S3177" s="2">
        <v>44766</v>
      </c>
      <c r="T3177" t="s">
        <v>42</v>
      </c>
      <c r="U3177">
        <v>0</v>
      </c>
      <c r="V3177" t="s">
        <v>43</v>
      </c>
      <c r="W3177">
        <v>726</v>
      </c>
      <c r="X3177" t="s">
        <v>44</v>
      </c>
      <c r="Y3177" t="s">
        <v>45</v>
      </c>
      <c r="Z3177">
        <v>0</v>
      </c>
      <c r="AA3177">
        <v>768</v>
      </c>
      <c r="AB3177">
        <v>23205</v>
      </c>
      <c r="AC3177" t="s">
        <v>46</v>
      </c>
    </row>
    <row r="3178" spans="1:29" x14ac:dyDescent="0.3">
      <c r="A3178" s="1" t="s">
        <v>47</v>
      </c>
      <c r="B3178" t="s">
        <v>592</v>
      </c>
      <c r="C3178" t="s">
        <v>3497</v>
      </c>
      <c r="D3178" t="s">
        <v>50</v>
      </c>
      <c r="E3178">
        <v>10</v>
      </c>
      <c r="F3178" t="s">
        <v>33</v>
      </c>
      <c r="G3178" t="s">
        <v>451</v>
      </c>
      <c r="H3178" t="s">
        <v>79</v>
      </c>
      <c r="I3178" t="s">
        <v>5684</v>
      </c>
      <c r="J3178" t="s">
        <v>1462</v>
      </c>
      <c r="K3178" t="s">
        <v>8141</v>
      </c>
      <c r="L3178" t="s">
        <v>8142</v>
      </c>
      <c r="M3178" t="s">
        <v>3019</v>
      </c>
      <c r="N3178" t="s">
        <v>58</v>
      </c>
      <c r="O3178">
        <v>10177</v>
      </c>
      <c r="P3178">
        <v>15169</v>
      </c>
      <c r="Q3178" t="s">
        <v>59</v>
      </c>
      <c r="R3178">
        <v>360</v>
      </c>
      <c r="S3178" s="2">
        <v>45154</v>
      </c>
      <c r="T3178" s="2">
        <v>45167</v>
      </c>
      <c r="U3178">
        <v>48594</v>
      </c>
      <c r="V3178" t="s">
        <v>106</v>
      </c>
      <c r="W3178">
        <v>811</v>
      </c>
      <c r="X3178" t="s">
        <v>60</v>
      </c>
      <c r="Y3178" t="s">
        <v>45</v>
      </c>
      <c r="Z3178">
        <v>1777</v>
      </c>
      <c r="AA3178">
        <v>562</v>
      </c>
      <c r="AB3178">
        <v>14816</v>
      </c>
      <c r="AC3178" t="s">
        <v>107</v>
      </c>
    </row>
    <row r="3179" spans="1:29" x14ac:dyDescent="0.3">
      <c r="A3179" s="1" t="s">
        <v>29</v>
      </c>
      <c r="B3179" t="s">
        <v>363</v>
      </c>
      <c r="C3179" t="s">
        <v>2024</v>
      </c>
      <c r="D3179" t="s">
        <v>76</v>
      </c>
      <c r="E3179">
        <v>7</v>
      </c>
      <c r="F3179" t="s">
        <v>33</v>
      </c>
      <c r="G3179" t="s">
        <v>179</v>
      </c>
      <c r="H3179" t="s">
        <v>35</v>
      </c>
      <c r="I3179" t="s">
        <v>346</v>
      </c>
      <c r="J3179" t="s">
        <v>5240</v>
      </c>
      <c r="K3179" t="s">
        <v>8143</v>
      </c>
      <c r="L3179" t="s">
        <v>8144</v>
      </c>
      <c r="M3179" t="s">
        <v>511</v>
      </c>
      <c r="N3179" t="s">
        <v>84</v>
      </c>
      <c r="O3179">
        <v>8028</v>
      </c>
      <c r="P3179">
        <v>10955</v>
      </c>
      <c r="Q3179" t="s">
        <v>95</v>
      </c>
      <c r="R3179">
        <v>978</v>
      </c>
      <c r="S3179" s="2">
        <v>44704</v>
      </c>
      <c r="T3179" s="2">
        <v>44709</v>
      </c>
      <c r="U3179">
        <v>0</v>
      </c>
      <c r="V3179" t="s">
        <v>106</v>
      </c>
      <c r="W3179">
        <v>608</v>
      </c>
      <c r="X3179" t="s">
        <v>60</v>
      </c>
      <c r="Y3179" t="s">
        <v>61</v>
      </c>
      <c r="Z3179">
        <v>0</v>
      </c>
      <c r="AA3179">
        <v>600</v>
      </c>
      <c r="AB3179">
        <v>9474</v>
      </c>
      <c r="AC3179" t="s">
        <v>46</v>
      </c>
    </row>
    <row r="3180" spans="1:29" x14ac:dyDescent="0.3">
      <c r="A3180" s="1" t="s">
        <v>29</v>
      </c>
      <c r="B3180" t="s">
        <v>62</v>
      </c>
      <c r="C3180" t="s">
        <v>462</v>
      </c>
      <c r="D3180" t="s">
        <v>169</v>
      </c>
      <c r="E3180">
        <v>1</v>
      </c>
      <c r="F3180" t="s">
        <v>129</v>
      </c>
      <c r="G3180" t="s">
        <v>574</v>
      </c>
      <c r="H3180" t="s">
        <v>79</v>
      </c>
      <c r="I3180" t="s">
        <v>1043</v>
      </c>
      <c r="J3180" t="s">
        <v>637</v>
      </c>
      <c r="K3180">
        <f>1-934-348-8673</f>
        <v>-9954</v>
      </c>
      <c r="L3180" t="s">
        <v>8145</v>
      </c>
      <c r="M3180" t="s">
        <v>362</v>
      </c>
      <c r="N3180" t="s">
        <v>40</v>
      </c>
      <c r="O3180">
        <v>5377</v>
      </c>
      <c r="P3180">
        <v>8271</v>
      </c>
      <c r="Q3180" t="s">
        <v>59</v>
      </c>
      <c r="R3180">
        <v>785</v>
      </c>
      <c r="S3180" s="2">
        <v>44717</v>
      </c>
      <c r="T3180" t="s">
        <v>42</v>
      </c>
      <c r="U3180">
        <v>45949</v>
      </c>
      <c r="V3180" t="s">
        <v>43</v>
      </c>
      <c r="W3180">
        <v>814</v>
      </c>
      <c r="X3180" t="s">
        <v>44</v>
      </c>
      <c r="Y3180" t="s">
        <v>45</v>
      </c>
      <c r="Z3180">
        <v>0</v>
      </c>
      <c r="AA3180">
        <v>720</v>
      </c>
      <c r="AB3180">
        <v>5816</v>
      </c>
      <c r="AC3180" t="s">
        <v>46</v>
      </c>
    </row>
    <row r="3181" spans="1:29" x14ac:dyDescent="0.3">
      <c r="A3181" s="1" t="s">
        <v>29</v>
      </c>
      <c r="B3181" t="s">
        <v>393</v>
      </c>
      <c r="C3181" t="s">
        <v>609</v>
      </c>
      <c r="D3181" t="s">
        <v>76</v>
      </c>
      <c r="E3181">
        <v>1</v>
      </c>
      <c r="F3181" t="s">
        <v>221</v>
      </c>
      <c r="G3181" t="s">
        <v>250</v>
      </c>
      <c r="H3181" t="s">
        <v>35</v>
      </c>
      <c r="I3181" t="s">
        <v>377</v>
      </c>
      <c r="J3181" t="s">
        <v>907</v>
      </c>
      <c r="K3181" t="s">
        <v>8146</v>
      </c>
      <c r="L3181" t="s">
        <v>8147</v>
      </c>
      <c r="M3181" t="s">
        <v>613</v>
      </c>
      <c r="N3181" t="s">
        <v>94</v>
      </c>
      <c r="O3181">
        <v>6898</v>
      </c>
      <c r="P3181">
        <v>11537</v>
      </c>
      <c r="Q3181" t="s">
        <v>41</v>
      </c>
      <c r="R3181">
        <v>707</v>
      </c>
      <c r="S3181" s="2">
        <v>44526</v>
      </c>
      <c r="T3181" t="s">
        <v>42</v>
      </c>
      <c r="U3181">
        <v>0</v>
      </c>
      <c r="V3181" t="s">
        <v>85</v>
      </c>
      <c r="W3181">
        <v>717</v>
      </c>
      <c r="X3181" t="s">
        <v>44</v>
      </c>
      <c r="Y3181" t="s">
        <v>45</v>
      </c>
      <c r="Z3181">
        <v>0</v>
      </c>
      <c r="AA3181">
        <v>864</v>
      </c>
      <c r="AB3181">
        <v>9836</v>
      </c>
      <c r="AC3181" t="s">
        <v>107</v>
      </c>
    </row>
    <row r="3182" spans="1:29" x14ac:dyDescent="0.3">
      <c r="A3182" s="1" t="s">
        <v>47</v>
      </c>
      <c r="B3182" t="s">
        <v>117</v>
      </c>
      <c r="C3182" t="s">
        <v>512</v>
      </c>
      <c r="D3182" t="s">
        <v>50</v>
      </c>
      <c r="E3182">
        <v>9</v>
      </c>
      <c r="F3182" t="s">
        <v>271</v>
      </c>
      <c r="G3182" t="s">
        <v>1060</v>
      </c>
      <c r="H3182" t="s">
        <v>35</v>
      </c>
      <c r="I3182" t="s">
        <v>305</v>
      </c>
      <c r="J3182" t="s">
        <v>524</v>
      </c>
      <c r="K3182" t="s">
        <v>8148</v>
      </c>
      <c r="L3182" t="s">
        <v>8149</v>
      </c>
      <c r="M3182" t="s">
        <v>1852</v>
      </c>
      <c r="N3182" t="s">
        <v>84</v>
      </c>
      <c r="O3182">
        <v>4575</v>
      </c>
      <c r="P3182">
        <v>6712</v>
      </c>
      <c r="Q3182" t="s">
        <v>95</v>
      </c>
      <c r="R3182">
        <v>526</v>
      </c>
      <c r="S3182" s="2">
        <v>45328</v>
      </c>
      <c r="T3182" t="s">
        <v>42</v>
      </c>
      <c r="U3182">
        <v>0</v>
      </c>
      <c r="V3182" t="s">
        <v>106</v>
      </c>
      <c r="W3182">
        <v>404</v>
      </c>
      <c r="X3182" t="s">
        <v>44</v>
      </c>
      <c r="Y3182" t="s">
        <v>72</v>
      </c>
      <c r="Z3182">
        <v>0</v>
      </c>
      <c r="AA3182">
        <v>314</v>
      </c>
      <c r="AB3182">
        <v>6638</v>
      </c>
      <c r="AC3182" t="s">
        <v>107</v>
      </c>
    </row>
    <row r="3183" spans="1:29" x14ac:dyDescent="0.3">
      <c r="A3183" s="1" t="s">
        <v>47</v>
      </c>
      <c r="B3183" t="s">
        <v>145</v>
      </c>
      <c r="C3183" t="s">
        <v>2354</v>
      </c>
      <c r="D3183" t="s">
        <v>138</v>
      </c>
      <c r="E3183">
        <v>7</v>
      </c>
      <c r="F3183" t="s">
        <v>64</v>
      </c>
      <c r="G3183" t="s">
        <v>802</v>
      </c>
      <c r="H3183" t="s">
        <v>79</v>
      </c>
      <c r="I3183" t="s">
        <v>3518</v>
      </c>
      <c r="J3183" t="s">
        <v>2875</v>
      </c>
      <c r="K3183">
        <v>9002619524</v>
      </c>
      <c r="L3183" t="s">
        <v>8150</v>
      </c>
      <c r="M3183" t="s">
        <v>2459</v>
      </c>
      <c r="N3183" t="s">
        <v>94</v>
      </c>
      <c r="O3183">
        <v>29282</v>
      </c>
      <c r="P3183">
        <v>32935</v>
      </c>
      <c r="Q3183" t="s">
        <v>59</v>
      </c>
      <c r="R3183">
        <v>555</v>
      </c>
      <c r="S3183" s="2">
        <v>44511</v>
      </c>
      <c r="T3183" s="2">
        <v>44524</v>
      </c>
      <c r="U3183">
        <v>17476</v>
      </c>
      <c r="V3183" t="s">
        <v>85</v>
      </c>
      <c r="W3183">
        <v>758</v>
      </c>
      <c r="X3183" t="s">
        <v>60</v>
      </c>
      <c r="Y3183" t="s">
        <v>45</v>
      </c>
      <c r="Z3183">
        <v>0</v>
      </c>
      <c r="AA3183">
        <v>531</v>
      </c>
      <c r="AB3183">
        <v>31603</v>
      </c>
      <c r="AC3183" t="s">
        <v>107</v>
      </c>
    </row>
    <row r="3184" spans="1:29" x14ac:dyDescent="0.3">
      <c r="A3184" s="1" t="s">
        <v>47</v>
      </c>
      <c r="B3184" t="s">
        <v>48</v>
      </c>
      <c r="C3184" t="s">
        <v>2960</v>
      </c>
      <c r="D3184" t="s">
        <v>155</v>
      </c>
      <c r="E3184">
        <v>10</v>
      </c>
      <c r="F3184" t="s">
        <v>64</v>
      </c>
      <c r="G3184" t="s">
        <v>802</v>
      </c>
      <c r="H3184" t="s">
        <v>79</v>
      </c>
      <c r="I3184" t="s">
        <v>5237</v>
      </c>
      <c r="J3184" t="s">
        <v>2624</v>
      </c>
      <c r="K3184" t="s">
        <v>8151</v>
      </c>
      <c r="L3184" t="s">
        <v>8152</v>
      </c>
      <c r="M3184" t="s">
        <v>57</v>
      </c>
      <c r="N3184" t="s">
        <v>94</v>
      </c>
      <c r="O3184">
        <v>18631</v>
      </c>
      <c r="P3184">
        <v>22274</v>
      </c>
      <c r="Q3184" t="s">
        <v>41</v>
      </c>
      <c r="R3184">
        <v>804</v>
      </c>
      <c r="S3184" s="2">
        <v>44469</v>
      </c>
      <c r="T3184" t="s">
        <v>42</v>
      </c>
      <c r="U3184">
        <v>0</v>
      </c>
      <c r="V3184" t="s">
        <v>106</v>
      </c>
      <c r="W3184">
        <v>667</v>
      </c>
      <c r="X3184" t="s">
        <v>44</v>
      </c>
      <c r="Y3184" t="s">
        <v>61</v>
      </c>
      <c r="Z3184">
        <v>0</v>
      </c>
      <c r="AA3184">
        <v>898</v>
      </c>
      <c r="AB3184">
        <v>18842</v>
      </c>
      <c r="AC3184" t="s">
        <v>73</v>
      </c>
    </row>
    <row r="3185" spans="1:29" x14ac:dyDescent="0.3">
      <c r="A3185" s="1" t="s">
        <v>29</v>
      </c>
      <c r="B3185" t="s">
        <v>96</v>
      </c>
      <c r="C3185" t="s">
        <v>1496</v>
      </c>
      <c r="D3185" t="s">
        <v>236</v>
      </c>
      <c r="E3185">
        <v>4</v>
      </c>
      <c r="F3185" t="s">
        <v>77</v>
      </c>
      <c r="G3185" t="s">
        <v>440</v>
      </c>
      <c r="H3185" t="s">
        <v>79</v>
      </c>
      <c r="I3185" t="s">
        <v>1857</v>
      </c>
      <c r="J3185" t="s">
        <v>743</v>
      </c>
      <c r="K3185">
        <f>1-576-577-1421</f>
        <v>-2573</v>
      </c>
      <c r="L3185" t="s">
        <v>8153</v>
      </c>
      <c r="M3185" t="s">
        <v>199</v>
      </c>
      <c r="N3185" t="s">
        <v>84</v>
      </c>
      <c r="O3185">
        <v>22811</v>
      </c>
      <c r="P3185">
        <v>26233</v>
      </c>
      <c r="Q3185" t="s">
        <v>41</v>
      </c>
      <c r="R3185">
        <v>372</v>
      </c>
      <c r="S3185" s="2">
        <v>45315</v>
      </c>
      <c r="T3185" t="s">
        <v>42</v>
      </c>
      <c r="U3185">
        <v>0</v>
      </c>
      <c r="V3185" t="s">
        <v>106</v>
      </c>
      <c r="W3185">
        <v>449</v>
      </c>
      <c r="X3185" t="s">
        <v>44</v>
      </c>
      <c r="Y3185" t="s">
        <v>45</v>
      </c>
      <c r="Z3185">
        <v>0</v>
      </c>
      <c r="AA3185">
        <v>19</v>
      </c>
      <c r="AB3185">
        <v>23430</v>
      </c>
      <c r="AC3185" t="s">
        <v>107</v>
      </c>
    </row>
    <row r="3186" spans="1:29" x14ac:dyDescent="0.3">
      <c r="A3186" s="1" t="s">
        <v>29</v>
      </c>
      <c r="B3186" t="s">
        <v>327</v>
      </c>
      <c r="C3186" t="s">
        <v>1336</v>
      </c>
      <c r="D3186" t="s">
        <v>76</v>
      </c>
      <c r="E3186">
        <v>7</v>
      </c>
      <c r="F3186" t="s">
        <v>33</v>
      </c>
      <c r="G3186" t="s">
        <v>728</v>
      </c>
      <c r="H3186" t="s">
        <v>79</v>
      </c>
      <c r="I3186" t="s">
        <v>729</v>
      </c>
      <c r="J3186" t="s">
        <v>1226</v>
      </c>
      <c r="K3186" t="s">
        <v>8154</v>
      </c>
      <c r="L3186" t="s">
        <v>8155</v>
      </c>
      <c r="M3186" t="s">
        <v>999</v>
      </c>
      <c r="N3186" t="s">
        <v>58</v>
      </c>
      <c r="O3186">
        <v>27560</v>
      </c>
      <c r="P3186">
        <v>31532</v>
      </c>
      <c r="Q3186" t="s">
        <v>59</v>
      </c>
      <c r="R3186">
        <v>628</v>
      </c>
      <c r="S3186" s="2">
        <v>44367</v>
      </c>
      <c r="T3186" s="2">
        <v>44372</v>
      </c>
      <c r="U3186">
        <v>12080</v>
      </c>
      <c r="V3186" t="s">
        <v>85</v>
      </c>
      <c r="W3186">
        <v>538</v>
      </c>
      <c r="X3186" t="s">
        <v>60</v>
      </c>
      <c r="Y3186" t="s">
        <v>72</v>
      </c>
      <c r="Z3186">
        <v>2024</v>
      </c>
      <c r="AA3186">
        <v>595</v>
      </c>
      <c r="AB3186">
        <v>29624</v>
      </c>
      <c r="AC3186" t="s">
        <v>46</v>
      </c>
    </row>
    <row r="3187" spans="1:29" x14ac:dyDescent="0.3">
      <c r="A3187" s="1" t="s">
        <v>29</v>
      </c>
      <c r="B3187" t="s">
        <v>74</v>
      </c>
      <c r="C3187" t="s">
        <v>1101</v>
      </c>
      <c r="D3187" t="s">
        <v>50</v>
      </c>
      <c r="E3187">
        <v>7</v>
      </c>
      <c r="F3187" t="s">
        <v>64</v>
      </c>
      <c r="G3187" t="s">
        <v>1152</v>
      </c>
      <c r="H3187" t="s">
        <v>79</v>
      </c>
      <c r="I3187" t="s">
        <v>778</v>
      </c>
      <c r="J3187" t="s">
        <v>8156</v>
      </c>
      <c r="K3187" t="s">
        <v>8157</v>
      </c>
      <c r="L3187" t="s">
        <v>8158</v>
      </c>
      <c r="M3187" t="s">
        <v>83</v>
      </c>
      <c r="N3187" t="s">
        <v>84</v>
      </c>
      <c r="O3187">
        <v>19525</v>
      </c>
      <c r="P3187">
        <v>22948</v>
      </c>
      <c r="Q3187" t="s">
        <v>95</v>
      </c>
      <c r="R3187">
        <v>691</v>
      </c>
      <c r="S3187" s="2">
        <v>45195</v>
      </c>
      <c r="T3187" t="s">
        <v>42</v>
      </c>
      <c r="U3187">
        <v>0</v>
      </c>
      <c r="V3187" t="s">
        <v>85</v>
      </c>
      <c r="W3187">
        <v>819</v>
      </c>
      <c r="X3187" t="s">
        <v>44</v>
      </c>
      <c r="Y3187" t="s">
        <v>45</v>
      </c>
      <c r="Z3187">
        <v>0</v>
      </c>
      <c r="AA3187">
        <v>952</v>
      </c>
      <c r="AB3187">
        <v>22223</v>
      </c>
      <c r="AC3187" t="s">
        <v>46</v>
      </c>
    </row>
    <row r="3188" spans="1:29" x14ac:dyDescent="0.3">
      <c r="A3188" s="1" t="s">
        <v>29</v>
      </c>
      <c r="B3188" t="s">
        <v>86</v>
      </c>
      <c r="C3188" t="s">
        <v>1312</v>
      </c>
      <c r="D3188" t="s">
        <v>32</v>
      </c>
      <c r="E3188">
        <v>7</v>
      </c>
      <c r="F3188" t="s">
        <v>129</v>
      </c>
      <c r="G3188" t="s">
        <v>1528</v>
      </c>
      <c r="H3188" t="s">
        <v>35</v>
      </c>
      <c r="I3188" t="s">
        <v>156</v>
      </c>
      <c r="J3188" t="s">
        <v>3310</v>
      </c>
      <c r="K3188" t="s">
        <v>8159</v>
      </c>
      <c r="L3188" t="s">
        <v>8160</v>
      </c>
      <c r="M3188" t="s">
        <v>93</v>
      </c>
      <c r="N3188" t="s">
        <v>40</v>
      </c>
      <c r="O3188">
        <v>26925</v>
      </c>
      <c r="P3188">
        <v>30012</v>
      </c>
      <c r="Q3188" t="s">
        <v>41</v>
      </c>
      <c r="R3188">
        <v>972</v>
      </c>
      <c r="S3188" s="2">
        <v>44930</v>
      </c>
      <c r="T3188" t="s">
        <v>42</v>
      </c>
      <c r="U3188">
        <v>0</v>
      </c>
      <c r="V3188" t="s">
        <v>85</v>
      </c>
      <c r="W3188">
        <v>742</v>
      </c>
      <c r="X3188" t="s">
        <v>44</v>
      </c>
      <c r="Y3188" t="s">
        <v>72</v>
      </c>
      <c r="Z3188">
        <v>0</v>
      </c>
      <c r="AA3188">
        <v>774</v>
      </c>
      <c r="AB3188">
        <v>27845</v>
      </c>
      <c r="AC3188" t="s">
        <v>107</v>
      </c>
    </row>
    <row r="3189" spans="1:29" x14ac:dyDescent="0.3">
      <c r="A3189" s="1" t="s">
        <v>47</v>
      </c>
      <c r="B3189" t="s">
        <v>108</v>
      </c>
      <c r="C3189" t="s">
        <v>1275</v>
      </c>
      <c r="D3189" t="s">
        <v>110</v>
      </c>
      <c r="E3189">
        <v>3</v>
      </c>
      <c r="F3189" t="s">
        <v>221</v>
      </c>
      <c r="G3189" t="s">
        <v>506</v>
      </c>
      <c r="H3189" t="s">
        <v>35</v>
      </c>
      <c r="I3189" t="s">
        <v>305</v>
      </c>
      <c r="J3189" t="s">
        <v>1986</v>
      </c>
      <c r="K3189" t="s">
        <v>8161</v>
      </c>
      <c r="L3189" t="s">
        <v>8162</v>
      </c>
      <c r="M3189" t="s">
        <v>1422</v>
      </c>
      <c r="N3189" t="s">
        <v>58</v>
      </c>
      <c r="O3189">
        <v>18690</v>
      </c>
      <c r="P3189">
        <v>22436</v>
      </c>
      <c r="Q3189" t="s">
        <v>41</v>
      </c>
      <c r="R3189">
        <v>525</v>
      </c>
      <c r="S3189" s="2">
        <v>44615</v>
      </c>
      <c r="T3189" t="s">
        <v>42</v>
      </c>
      <c r="U3189">
        <v>0</v>
      </c>
      <c r="V3189" t="s">
        <v>43</v>
      </c>
      <c r="W3189">
        <v>407</v>
      </c>
      <c r="X3189" t="s">
        <v>44</v>
      </c>
      <c r="Y3189" t="s">
        <v>61</v>
      </c>
      <c r="Z3189">
        <v>2178</v>
      </c>
      <c r="AA3189">
        <v>426</v>
      </c>
      <c r="AB3189">
        <v>18958</v>
      </c>
      <c r="AC3189" t="s">
        <v>46</v>
      </c>
    </row>
    <row r="3190" spans="1:29" x14ac:dyDescent="0.3">
      <c r="A3190" s="1" t="s">
        <v>47</v>
      </c>
      <c r="B3190" t="s">
        <v>161</v>
      </c>
      <c r="C3190" t="s">
        <v>1051</v>
      </c>
      <c r="D3190" t="s">
        <v>119</v>
      </c>
      <c r="E3190">
        <v>3</v>
      </c>
      <c r="F3190" t="s">
        <v>33</v>
      </c>
      <c r="G3190" t="s">
        <v>209</v>
      </c>
      <c r="H3190" t="s">
        <v>79</v>
      </c>
      <c r="I3190" t="s">
        <v>1705</v>
      </c>
      <c r="J3190" t="s">
        <v>7071</v>
      </c>
      <c r="K3190" t="s">
        <v>8163</v>
      </c>
      <c r="L3190" t="s">
        <v>8164</v>
      </c>
      <c r="M3190" t="s">
        <v>1475</v>
      </c>
      <c r="N3190" t="s">
        <v>84</v>
      </c>
      <c r="O3190">
        <v>26589</v>
      </c>
      <c r="P3190">
        <v>30406</v>
      </c>
      <c r="Q3190" t="s">
        <v>41</v>
      </c>
      <c r="R3190">
        <v>199</v>
      </c>
      <c r="S3190" s="2">
        <v>45048</v>
      </c>
      <c r="T3190" t="s">
        <v>42</v>
      </c>
      <c r="U3190">
        <v>0</v>
      </c>
      <c r="V3190" t="s">
        <v>71</v>
      </c>
      <c r="W3190">
        <v>745</v>
      </c>
      <c r="X3190" t="s">
        <v>44</v>
      </c>
      <c r="Y3190" t="s">
        <v>45</v>
      </c>
      <c r="Z3190">
        <v>0</v>
      </c>
      <c r="AA3190">
        <v>269</v>
      </c>
      <c r="AB3190">
        <v>29255</v>
      </c>
      <c r="AC3190" t="s">
        <v>107</v>
      </c>
    </row>
    <row r="3191" spans="1:29" x14ac:dyDescent="0.3">
      <c r="A3191" s="1" t="s">
        <v>29</v>
      </c>
      <c r="B3191" t="s">
        <v>327</v>
      </c>
      <c r="C3191" t="s">
        <v>1383</v>
      </c>
      <c r="D3191" t="s">
        <v>201</v>
      </c>
      <c r="E3191">
        <v>10</v>
      </c>
      <c r="F3191" t="s">
        <v>120</v>
      </c>
      <c r="G3191" t="s">
        <v>1180</v>
      </c>
      <c r="H3191" t="s">
        <v>79</v>
      </c>
      <c r="I3191" t="s">
        <v>8165</v>
      </c>
      <c r="J3191" t="s">
        <v>1380</v>
      </c>
      <c r="K3191" t="s">
        <v>8166</v>
      </c>
      <c r="L3191" t="s">
        <v>8167</v>
      </c>
      <c r="M3191" t="s">
        <v>1159</v>
      </c>
      <c r="N3191" t="s">
        <v>94</v>
      </c>
      <c r="O3191">
        <v>11670</v>
      </c>
      <c r="P3191">
        <v>15772</v>
      </c>
      <c r="Q3191" t="s">
        <v>59</v>
      </c>
      <c r="R3191">
        <v>691</v>
      </c>
      <c r="S3191" s="2">
        <v>44463</v>
      </c>
      <c r="T3191" t="s">
        <v>42</v>
      </c>
      <c r="U3191">
        <v>13440</v>
      </c>
      <c r="V3191" t="s">
        <v>106</v>
      </c>
      <c r="W3191">
        <v>821</v>
      </c>
      <c r="X3191" t="s">
        <v>44</v>
      </c>
      <c r="Y3191" t="s">
        <v>61</v>
      </c>
      <c r="Z3191">
        <v>0</v>
      </c>
      <c r="AA3191">
        <v>56</v>
      </c>
      <c r="AB3191">
        <v>15485</v>
      </c>
      <c r="AC3191" t="s">
        <v>73</v>
      </c>
    </row>
    <row r="3192" spans="1:29" x14ac:dyDescent="0.3">
      <c r="A3192" s="1" t="s">
        <v>29</v>
      </c>
      <c r="B3192" t="s">
        <v>541</v>
      </c>
      <c r="C3192" t="s">
        <v>1513</v>
      </c>
      <c r="D3192" t="s">
        <v>236</v>
      </c>
      <c r="E3192">
        <v>2</v>
      </c>
      <c r="F3192" t="s">
        <v>51</v>
      </c>
      <c r="G3192" t="s">
        <v>345</v>
      </c>
      <c r="H3192" t="s">
        <v>79</v>
      </c>
      <c r="I3192" t="s">
        <v>587</v>
      </c>
      <c r="J3192" t="s">
        <v>1831</v>
      </c>
      <c r="K3192" t="s">
        <v>8168</v>
      </c>
      <c r="L3192" t="s">
        <v>8169</v>
      </c>
      <c r="M3192" t="s">
        <v>563</v>
      </c>
      <c r="N3192" t="s">
        <v>40</v>
      </c>
      <c r="O3192">
        <v>26338</v>
      </c>
      <c r="P3192">
        <v>28624</v>
      </c>
      <c r="Q3192" t="s">
        <v>95</v>
      </c>
      <c r="R3192">
        <v>236</v>
      </c>
      <c r="S3192" s="2">
        <v>44668</v>
      </c>
      <c r="T3192" t="s">
        <v>42</v>
      </c>
      <c r="U3192">
        <v>0</v>
      </c>
      <c r="V3192" t="s">
        <v>71</v>
      </c>
      <c r="W3192">
        <v>681</v>
      </c>
      <c r="X3192" t="s">
        <v>44</v>
      </c>
      <c r="Y3192" t="s">
        <v>61</v>
      </c>
      <c r="Z3192">
        <v>0</v>
      </c>
      <c r="AA3192">
        <v>75</v>
      </c>
      <c r="AB3192">
        <v>27313</v>
      </c>
      <c r="AC3192" t="s">
        <v>46</v>
      </c>
    </row>
    <row r="3193" spans="1:29" x14ac:dyDescent="0.3">
      <c r="A3193" s="1" t="s">
        <v>47</v>
      </c>
      <c r="B3193" t="s">
        <v>161</v>
      </c>
      <c r="C3193" t="s">
        <v>2054</v>
      </c>
      <c r="D3193" t="s">
        <v>119</v>
      </c>
      <c r="E3193">
        <v>9</v>
      </c>
      <c r="F3193" t="s">
        <v>77</v>
      </c>
      <c r="G3193" t="s">
        <v>147</v>
      </c>
      <c r="H3193" t="s">
        <v>35</v>
      </c>
      <c r="I3193" t="s">
        <v>4127</v>
      </c>
      <c r="J3193" t="s">
        <v>359</v>
      </c>
      <c r="K3193">
        <f>1-536-947-1453</f>
        <v>-2935</v>
      </c>
      <c r="L3193" t="s">
        <v>8170</v>
      </c>
      <c r="M3193" t="s">
        <v>192</v>
      </c>
      <c r="N3193" t="s">
        <v>40</v>
      </c>
      <c r="O3193">
        <v>18783</v>
      </c>
      <c r="P3193">
        <v>21992</v>
      </c>
      <c r="Q3193" t="s">
        <v>95</v>
      </c>
      <c r="R3193">
        <v>622</v>
      </c>
      <c r="S3193" s="2">
        <v>44526</v>
      </c>
      <c r="T3193" t="s">
        <v>42</v>
      </c>
      <c r="U3193">
        <v>0</v>
      </c>
      <c r="V3193" t="s">
        <v>43</v>
      </c>
      <c r="W3193">
        <v>817</v>
      </c>
      <c r="X3193" t="s">
        <v>44</v>
      </c>
      <c r="Y3193" t="s">
        <v>45</v>
      </c>
      <c r="Z3193">
        <v>0</v>
      </c>
      <c r="AA3193">
        <v>896</v>
      </c>
      <c r="AB3193">
        <v>18870</v>
      </c>
      <c r="AC3193" t="s">
        <v>107</v>
      </c>
    </row>
    <row r="3194" spans="1:29" x14ac:dyDescent="0.3">
      <c r="A3194" s="1" t="s">
        <v>47</v>
      </c>
      <c r="B3194" t="s">
        <v>592</v>
      </c>
      <c r="C3194" t="s">
        <v>2444</v>
      </c>
      <c r="D3194" t="s">
        <v>178</v>
      </c>
      <c r="E3194">
        <v>4</v>
      </c>
      <c r="F3194" t="s">
        <v>51</v>
      </c>
      <c r="G3194" t="s">
        <v>1069</v>
      </c>
      <c r="H3194" t="s">
        <v>35</v>
      </c>
      <c r="I3194" t="s">
        <v>1835</v>
      </c>
      <c r="J3194" t="s">
        <v>3919</v>
      </c>
      <c r="K3194" t="s">
        <v>8171</v>
      </c>
      <c r="L3194" t="s">
        <v>8172</v>
      </c>
      <c r="M3194" t="s">
        <v>3019</v>
      </c>
      <c r="N3194" t="s">
        <v>58</v>
      </c>
      <c r="O3194">
        <v>19081</v>
      </c>
      <c r="P3194">
        <v>21547</v>
      </c>
      <c r="Q3194" t="s">
        <v>41</v>
      </c>
      <c r="R3194">
        <v>136</v>
      </c>
      <c r="S3194" s="2">
        <v>44958</v>
      </c>
      <c r="T3194" t="s">
        <v>42</v>
      </c>
      <c r="U3194">
        <v>0</v>
      </c>
      <c r="V3194" t="s">
        <v>85</v>
      </c>
      <c r="W3194">
        <v>541</v>
      </c>
      <c r="X3194" t="s">
        <v>44</v>
      </c>
      <c r="Y3194" t="s">
        <v>72</v>
      </c>
      <c r="Z3194">
        <v>2338</v>
      </c>
      <c r="AA3194">
        <v>949</v>
      </c>
      <c r="AB3194">
        <v>21273</v>
      </c>
      <c r="AC3194" t="s">
        <v>73</v>
      </c>
    </row>
    <row r="3195" spans="1:29" x14ac:dyDescent="0.3">
      <c r="A3195" s="1" t="s">
        <v>29</v>
      </c>
      <c r="B3195" t="s">
        <v>30</v>
      </c>
      <c r="C3195" t="s">
        <v>3052</v>
      </c>
      <c r="D3195" t="s">
        <v>178</v>
      </c>
      <c r="E3195">
        <v>8</v>
      </c>
      <c r="F3195" t="s">
        <v>120</v>
      </c>
      <c r="G3195" t="s">
        <v>121</v>
      </c>
      <c r="H3195" t="s">
        <v>79</v>
      </c>
      <c r="I3195" t="s">
        <v>8173</v>
      </c>
      <c r="J3195" t="s">
        <v>5172</v>
      </c>
      <c r="K3195">
        <v>6369716573</v>
      </c>
      <c r="L3195" t="s">
        <v>8174</v>
      </c>
      <c r="M3195" t="s">
        <v>1307</v>
      </c>
      <c r="N3195" t="s">
        <v>94</v>
      </c>
      <c r="O3195">
        <v>6391</v>
      </c>
      <c r="P3195">
        <v>11140</v>
      </c>
      <c r="Q3195" t="s">
        <v>95</v>
      </c>
      <c r="R3195">
        <v>1</v>
      </c>
      <c r="S3195" s="2">
        <v>45317</v>
      </c>
      <c r="T3195" s="2">
        <v>45319</v>
      </c>
      <c r="U3195">
        <v>0</v>
      </c>
      <c r="V3195" t="s">
        <v>106</v>
      </c>
      <c r="W3195">
        <v>619</v>
      </c>
      <c r="X3195" t="s">
        <v>60</v>
      </c>
      <c r="Y3195" t="s">
        <v>61</v>
      </c>
      <c r="Z3195">
        <v>0</v>
      </c>
      <c r="AA3195">
        <v>995</v>
      </c>
      <c r="AB3195">
        <v>6990</v>
      </c>
      <c r="AC3195" t="s">
        <v>46</v>
      </c>
    </row>
    <row r="3196" spans="1:29" x14ac:dyDescent="0.3">
      <c r="A3196" s="1" t="s">
        <v>29</v>
      </c>
      <c r="B3196" t="s">
        <v>30</v>
      </c>
      <c r="C3196" t="s">
        <v>2187</v>
      </c>
      <c r="D3196" t="s">
        <v>236</v>
      </c>
      <c r="E3196">
        <v>2</v>
      </c>
      <c r="F3196" t="s">
        <v>64</v>
      </c>
      <c r="G3196" t="s">
        <v>88</v>
      </c>
      <c r="H3196" t="s">
        <v>79</v>
      </c>
      <c r="I3196" t="s">
        <v>1379</v>
      </c>
      <c r="J3196" t="s">
        <v>936</v>
      </c>
      <c r="K3196" t="s">
        <v>8175</v>
      </c>
      <c r="L3196" t="s">
        <v>8176</v>
      </c>
      <c r="M3196" t="s">
        <v>1491</v>
      </c>
      <c r="N3196" t="s">
        <v>58</v>
      </c>
      <c r="O3196">
        <v>6763</v>
      </c>
      <c r="P3196">
        <v>10195</v>
      </c>
      <c r="Q3196" t="s">
        <v>59</v>
      </c>
      <c r="R3196">
        <v>652</v>
      </c>
      <c r="S3196" s="2">
        <v>44429</v>
      </c>
      <c r="T3196" s="2">
        <v>44452</v>
      </c>
      <c r="U3196">
        <v>32700</v>
      </c>
      <c r="V3196" t="s">
        <v>43</v>
      </c>
      <c r="W3196">
        <v>638</v>
      </c>
      <c r="X3196" t="s">
        <v>60</v>
      </c>
      <c r="Y3196" t="s">
        <v>61</v>
      </c>
      <c r="Z3196">
        <v>3799</v>
      </c>
      <c r="AA3196">
        <v>394</v>
      </c>
      <c r="AB3196">
        <v>8576</v>
      </c>
      <c r="AC3196" t="s">
        <v>73</v>
      </c>
    </row>
    <row r="3197" spans="1:29" x14ac:dyDescent="0.3">
      <c r="A3197" s="1" t="s">
        <v>29</v>
      </c>
      <c r="B3197" t="s">
        <v>541</v>
      </c>
      <c r="C3197" t="s">
        <v>541</v>
      </c>
      <c r="D3197" t="s">
        <v>178</v>
      </c>
      <c r="E3197">
        <v>6</v>
      </c>
      <c r="F3197" t="s">
        <v>77</v>
      </c>
      <c r="G3197" t="s">
        <v>501</v>
      </c>
      <c r="H3197" t="s">
        <v>35</v>
      </c>
      <c r="I3197" t="s">
        <v>1656</v>
      </c>
      <c r="J3197" t="s">
        <v>3132</v>
      </c>
      <c r="K3197" t="s">
        <v>8177</v>
      </c>
      <c r="L3197" t="s">
        <v>8178</v>
      </c>
      <c r="M3197" t="s">
        <v>563</v>
      </c>
      <c r="N3197" t="s">
        <v>40</v>
      </c>
      <c r="O3197">
        <v>13073</v>
      </c>
      <c r="P3197">
        <v>15257</v>
      </c>
      <c r="Q3197" t="s">
        <v>95</v>
      </c>
      <c r="R3197">
        <v>795</v>
      </c>
      <c r="S3197" s="2">
        <v>44631</v>
      </c>
      <c r="T3197" t="s">
        <v>42</v>
      </c>
      <c r="U3197">
        <v>0</v>
      </c>
      <c r="V3197" t="s">
        <v>43</v>
      </c>
      <c r="W3197">
        <v>699</v>
      </c>
      <c r="X3197" t="s">
        <v>44</v>
      </c>
      <c r="Y3197" t="s">
        <v>72</v>
      </c>
      <c r="Z3197">
        <v>0</v>
      </c>
      <c r="AA3197">
        <v>38</v>
      </c>
      <c r="AB3197">
        <v>14922</v>
      </c>
      <c r="AC3197" t="s">
        <v>73</v>
      </c>
    </row>
    <row r="3198" spans="1:29" x14ac:dyDescent="0.3">
      <c r="A3198" s="1" t="s">
        <v>47</v>
      </c>
      <c r="B3198" t="s">
        <v>161</v>
      </c>
      <c r="C3198" t="s">
        <v>614</v>
      </c>
      <c r="D3198" t="s">
        <v>50</v>
      </c>
      <c r="E3198">
        <v>4</v>
      </c>
      <c r="F3198" t="s">
        <v>99</v>
      </c>
      <c r="G3198" t="s">
        <v>710</v>
      </c>
      <c r="H3198" t="s">
        <v>35</v>
      </c>
      <c r="I3198" t="s">
        <v>382</v>
      </c>
      <c r="J3198" t="s">
        <v>90</v>
      </c>
      <c r="K3198" t="s">
        <v>8179</v>
      </c>
      <c r="L3198" t="s">
        <v>8180</v>
      </c>
      <c r="M3198" t="s">
        <v>167</v>
      </c>
      <c r="N3198" t="s">
        <v>84</v>
      </c>
      <c r="O3198">
        <v>2785</v>
      </c>
      <c r="P3198">
        <v>7369</v>
      </c>
      <c r="Q3198" t="s">
        <v>41</v>
      </c>
      <c r="R3198">
        <v>488</v>
      </c>
      <c r="S3198" s="2">
        <v>44455</v>
      </c>
      <c r="T3198" t="s">
        <v>42</v>
      </c>
      <c r="U3198">
        <v>0</v>
      </c>
      <c r="V3198" t="s">
        <v>85</v>
      </c>
      <c r="W3198">
        <v>481</v>
      </c>
      <c r="X3198" t="s">
        <v>44</v>
      </c>
      <c r="Y3198" t="s">
        <v>45</v>
      </c>
      <c r="Z3198">
        <v>0</v>
      </c>
      <c r="AA3198">
        <v>967</v>
      </c>
      <c r="AB3198">
        <v>5694</v>
      </c>
      <c r="AC3198" t="s">
        <v>46</v>
      </c>
    </row>
    <row r="3199" spans="1:29" x14ac:dyDescent="0.3">
      <c r="A3199" s="1" t="s">
        <v>47</v>
      </c>
      <c r="B3199" t="s">
        <v>176</v>
      </c>
      <c r="C3199" t="s">
        <v>1633</v>
      </c>
      <c r="D3199" t="s">
        <v>352</v>
      </c>
      <c r="E3199">
        <v>3</v>
      </c>
      <c r="F3199" t="s">
        <v>99</v>
      </c>
      <c r="G3199" t="s">
        <v>100</v>
      </c>
      <c r="H3199" t="s">
        <v>35</v>
      </c>
      <c r="I3199" t="s">
        <v>7307</v>
      </c>
      <c r="J3199" t="s">
        <v>2111</v>
      </c>
      <c r="K3199" t="s">
        <v>8181</v>
      </c>
      <c r="L3199" t="s">
        <v>8182</v>
      </c>
      <c r="M3199" t="s">
        <v>1637</v>
      </c>
      <c r="N3199" t="s">
        <v>58</v>
      </c>
      <c r="O3199">
        <v>12754</v>
      </c>
      <c r="P3199">
        <v>15203</v>
      </c>
      <c r="Q3199" t="s">
        <v>41</v>
      </c>
      <c r="R3199">
        <v>913</v>
      </c>
      <c r="S3199" s="2">
        <v>45317</v>
      </c>
      <c r="T3199" s="2">
        <v>45340</v>
      </c>
      <c r="U3199">
        <v>0</v>
      </c>
      <c r="V3199" t="s">
        <v>71</v>
      </c>
      <c r="W3199">
        <v>713</v>
      </c>
      <c r="X3199" t="s">
        <v>60</v>
      </c>
      <c r="Y3199" t="s">
        <v>45</v>
      </c>
      <c r="Z3199">
        <v>3253</v>
      </c>
      <c r="AA3199">
        <v>766</v>
      </c>
      <c r="AB3199">
        <v>14075</v>
      </c>
      <c r="AC3199" t="s">
        <v>46</v>
      </c>
    </row>
    <row r="3200" spans="1:29" x14ac:dyDescent="0.3">
      <c r="A3200" s="1" t="s">
        <v>47</v>
      </c>
      <c r="B3200" t="s">
        <v>108</v>
      </c>
      <c r="C3200" t="s">
        <v>439</v>
      </c>
      <c r="D3200" t="s">
        <v>201</v>
      </c>
      <c r="E3200">
        <v>10</v>
      </c>
      <c r="F3200" t="s">
        <v>221</v>
      </c>
      <c r="G3200" t="s">
        <v>882</v>
      </c>
      <c r="H3200" t="s">
        <v>79</v>
      </c>
      <c r="I3200" t="s">
        <v>6042</v>
      </c>
      <c r="J3200" t="s">
        <v>245</v>
      </c>
      <c r="K3200" t="s">
        <v>8183</v>
      </c>
      <c r="L3200" t="s">
        <v>8184</v>
      </c>
      <c r="M3200" t="s">
        <v>444</v>
      </c>
      <c r="N3200" t="s">
        <v>94</v>
      </c>
      <c r="O3200">
        <v>8125</v>
      </c>
      <c r="P3200">
        <v>11177</v>
      </c>
      <c r="Q3200" t="s">
        <v>41</v>
      </c>
      <c r="R3200">
        <v>999</v>
      </c>
      <c r="S3200" s="2">
        <v>44414</v>
      </c>
      <c r="T3200" t="s">
        <v>42</v>
      </c>
      <c r="U3200">
        <v>0</v>
      </c>
      <c r="V3200" t="s">
        <v>106</v>
      </c>
      <c r="W3200">
        <v>729</v>
      </c>
      <c r="X3200" t="s">
        <v>44</v>
      </c>
      <c r="Y3200" t="s">
        <v>61</v>
      </c>
      <c r="Z3200">
        <v>0</v>
      </c>
      <c r="AA3200">
        <v>138</v>
      </c>
      <c r="AB3200">
        <v>10997</v>
      </c>
      <c r="AC3200" t="s">
        <v>46</v>
      </c>
    </row>
    <row r="3201" spans="1:29" x14ac:dyDescent="0.3">
      <c r="A3201" s="1" t="s">
        <v>47</v>
      </c>
      <c r="B3201" t="s">
        <v>145</v>
      </c>
      <c r="C3201" t="s">
        <v>1527</v>
      </c>
      <c r="D3201" t="s">
        <v>387</v>
      </c>
      <c r="E3201">
        <v>1</v>
      </c>
      <c r="F3201" t="s">
        <v>33</v>
      </c>
      <c r="G3201" t="s">
        <v>170</v>
      </c>
      <c r="H3201" t="s">
        <v>35</v>
      </c>
      <c r="I3201" t="s">
        <v>3412</v>
      </c>
      <c r="J3201" t="s">
        <v>7658</v>
      </c>
      <c r="K3201">
        <f>1-889-371-1573</f>
        <v>-2832</v>
      </c>
      <c r="L3201" t="s">
        <v>8185</v>
      </c>
      <c r="M3201" t="s">
        <v>2358</v>
      </c>
      <c r="N3201" t="s">
        <v>58</v>
      </c>
      <c r="O3201">
        <v>4051</v>
      </c>
      <c r="P3201">
        <v>8779</v>
      </c>
      <c r="Q3201" t="s">
        <v>41</v>
      </c>
      <c r="R3201">
        <v>867</v>
      </c>
      <c r="S3201" s="2">
        <v>44372</v>
      </c>
      <c r="T3201" t="s">
        <v>42</v>
      </c>
      <c r="U3201">
        <v>0</v>
      </c>
      <c r="V3201" t="s">
        <v>71</v>
      </c>
      <c r="W3201">
        <v>443</v>
      </c>
      <c r="X3201" t="s">
        <v>44</v>
      </c>
      <c r="Y3201" t="s">
        <v>45</v>
      </c>
      <c r="Z3201">
        <v>2956</v>
      </c>
      <c r="AA3201">
        <v>754</v>
      </c>
      <c r="AB3201">
        <v>4764</v>
      </c>
      <c r="AC3201" t="s">
        <v>107</v>
      </c>
    </row>
    <row r="3202" spans="1:29" x14ac:dyDescent="0.3">
      <c r="A3202" s="1" t="s">
        <v>29</v>
      </c>
      <c r="B3202" t="s">
        <v>363</v>
      </c>
      <c r="C3202" t="s">
        <v>3792</v>
      </c>
      <c r="D3202" t="s">
        <v>236</v>
      </c>
      <c r="E3202">
        <v>9</v>
      </c>
      <c r="F3202" t="s">
        <v>120</v>
      </c>
      <c r="G3202" t="s">
        <v>1180</v>
      </c>
      <c r="H3202" t="s">
        <v>35</v>
      </c>
      <c r="I3202" t="s">
        <v>4871</v>
      </c>
      <c r="J3202" t="s">
        <v>224</v>
      </c>
      <c r="K3202" t="s">
        <v>8186</v>
      </c>
      <c r="L3202" t="s">
        <v>8187</v>
      </c>
      <c r="M3202" t="s">
        <v>456</v>
      </c>
      <c r="N3202" t="s">
        <v>84</v>
      </c>
      <c r="O3202">
        <v>2635</v>
      </c>
      <c r="P3202">
        <v>7563</v>
      </c>
      <c r="Q3202" t="s">
        <v>59</v>
      </c>
      <c r="R3202">
        <v>251</v>
      </c>
      <c r="S3202" s="2">
        <v>44730</v>
      </c>
      <c r="T3202" s="2">
        <v>44749</v>
      </c>
      <c r="U3202">
        <v>31924</v>
      </c>
      <c r="V3202" t="s">
        <v>43</v>
      </c>
      <c r="W3202">
        <v>799</v>
      </c>
      <c r="X3202" t="s">
        <v>60</v>
      </c>
      <c r="Y3202" t="s">
        <v>45</v>
      </c>
      <c r="Z3202">
        <v>0</v>
      </c>
      <c r="AA3202">
        <v>618</v>
      </c>
      <c r="AB3202">
        <v>6326</v>
      </c>
      <c r="AC3202" t="s">
        <v>107</v>
      </c>
    </row>
    <row r="3203" spans="1:29" x14ac:dyDescent="0.3">
      <c r="A3203" s="1" t="s">
        <v>47</v>
      </c>
      <c r="B3203" t="s">
        <v>117</v>
      </c>
      <c r="C3203" t="s">
        <v>2114</v>
      </c>
      <c r="D3203" t="s">
        <v>50</v>
      </c>
      <c r="E3203">
        <v>2</v>
      </c>
      <c r="F3203" t="s">
        <v>120</v>
      </c>
      <c r="G3203" t="s">
        <v>586</v>
      </c>
      <c r="H3203" t="s">
        <v>35</v>
      </c>
      <c r="I3203" t="s">
        <v>1804</v>
      </c>
      <c r="J3203" t="s">
        <v>6151</v>
      </c>
      <c r="K3203">
        <f>1-314-999-567</f>
        <v>-1879</v>
      </c>
      <c r="L3203" t="s">
        <v>8188</v>
      </c>
      <c r="M3203" t="s">
        <v>1326</v>
      </c>
      <c r="N3203" t="s">
        <v>84</v>
      </c>
      <c r="O3203">
        <v>24783</v>
      </c>
      <c r="P3203">
        <v>29335</v>
      </c>
      <c r="Q3203" t="s">
        <v>41</v>
      </c>
      <c r="R3203">
        <v>331</v>
      </c>
      <c r="S3203" s="2">
        <v>44901</v>
      </c>
      <c r="T3203" t="s">
        <v>42</v>
      </c>
      <c r="U3203">
        <v>0</v>
      </c>
      <c r="V3203" t="s">
        <v>71</v>
      </c>
      <c r="W3203">
        <v>417</v>
      </c>
      <c r="X3203" t="s">
        <v>44</v>
      </c>
      <c r="Y3203" t="s">
        <v>72</v>
      </c>
      <c r="Z3203">
        <v>0</v>
      </c>
      <c r="AA3203">
        <v>390</v>
      </c>
      <c r="AB3203">
        <v>25388</v>
      </c>
      <c r="AC3203" t="s">
        <v>107</v>
      </c>
    </row>
    <row r="3204" spans="1:29" x14ac:dyDescent="0.3">
      <c r="A3204" s="1" t="s">
        <v>47</v>
      </c>
      <c r="B3204" t="s">
        <v>592</v>
      </c>
      <c r="C3204" t="s">
        <v>1129</v>
      </c>
      <c r="D3204" t="s">
        <v>257</v>
      </c>
      <c r="E3204">
        <v>7</v>
      </c>
      <c r="F3204" t="s">
        <v>33</v>
      </c>
      <c r="G3204" t="s">
        <v>111</v>
      </c>
      <c r="H3204" t="s">
        <v>79</v>
      </c>
      <c r="I3204" t="s">
        <v>656</v>
      </c>
      <c r="J3204" t="s">
        <v>172</v>
      </c>
      <c r="K3204" t="s">
        <v>8189</v>
      </c>
      <c r="L3204" t="s">
        <v>8190</v>
      </c>
      <c r="M3204" t="s">
        <v>3019</v>
      </c>
      <c r="N3204" t="s">
        <v>84</v>
      </c>
      <c r="O3204">
        <v>5530</v>
      </c>
      <c r="P3204">
        <v>9579</v>
      </c>
      <c r="Q3204" t="s">
        <v>59</v>
      </c>
      <c r="R3204">
        <v>595</v>
      </c>
      <c r="S3204" s="2">
        <v>44915</v>
      </c>
      <c r="T3204" s="2">
        <v>44938</v>
      </c>
      <c r="U3204">
        <v>33932</v>
      </c>
      <c r="V3204" t="s">
        <v>85</v>
      </c>
      <c r="W3204">
        <v>538</v>
      </c>
      <c r="X3204" t="s">
        <v>60</v>
      </c>
      <c r="Y3204" t="s">
        <v>61</v>
      </c>
      <c r="Z3204">
        <v>0</v>
      </c>
      <c r="AA3204">
        <v>62</v>
      </c>
      <c r="AB3204">
        <v>6958</v>
      </c>
      <c r="AC3204" t="s">
        <v>107</v>
      </c>
    </row>
    <row r="3205" spans="1:29" x14ac:dyDescent="0.3">
      <c r="A3205" s="1" t="s">
        <v>29</v>
      </c>
      <c r="B3205" t="s">
        <v>363</v>
      </c>
      <c r="C3205" t="s">
        <v>2724</v>
      </c>
      <c r="D3205" t="s">
        <v>98</v>
      </c>
      <c r="E3205">
        <v>8</v>
      </c>
      <c r="F3205" t="s">
        <v>221</v>
      </c>
      <c r="G3205" t="s">
        <v>858</v>
      </c>
      <c r="H3205" t="s">
        <v>79</v>
      </c>
      <c r="I3205" t="s">
        <v>3473</v>
      </c>
      <c r="J3205" t="s">
        <v>1323</v>
      </c>
      <c r="K3205" t="s">
        <v>8191</v>
      </c>
      <c r="L3205" t="s">
        <v>8192</v>
      </c>
      <c r="M3205" t="s">
        <v>421</v>
      </c>
      <c r="N3205" t="s">
        <v>58</v>
      </c>
      <c r="O3205">
        <v>5215</v>
      </c>
      <c r="P3205">
        <v>7246</v>
      </c>
      <c r="Q3205" t="s">
        <v>95</v>
      </c>
      <c r="R3205">
        <v>299</v>
      </c>
      <c r="S3205" s="2">
        <v>44972</v>
      </c>
      <c r="T3205" t="s">
        <v>42</v>
      </c>
      <c r="U3205">
        <v>0</v>
      </c>
      <c r="V3205" t="s">
        <v>106</v>
      </c>
      <c r="W3205">
        <v>747</v>
      </c>
      <c r="X3205" t="s">
        <v>44</v>
      </c>
      <c r="Y3205" t="s">
        <v>61</v>
      </c>
      <c r="Z3205">
        <v>2181</v>
      </c>
      <c r="AA3205">
        <v>799</v>
      </c>
      <c r="AB3205">
        <v>6593</v>
      </c>
      <c r="AC3205" t="s">
        <v>73</v>
      </c>
    </row>
    <row r="3206" spans="1:29" x14ac:dyDescent="0.3">
      <c r="A3206" s="1" t="s">
        <v>29</v>
      </c>
      <c r="B3206" t="s">
        <v>96</v>
      </c>
      <c r="C3206" t="s">
        <v>2973</v>
      </c>
      <c r="D3206" t="s">
        <v>98</v>
      </c>
      <c r="E3206">
        <v>1</v>
      </c>
      <c r="F3206" t="s">
        <v>77</v>
      </c>
      <c r="G3206" t="s">
        <v>365</v>
      </c>
      <c r="H3206" t="s">
        <v>35</v>
      </c>
      <c r="I3206" t="s">
        <v>4727</v>
      </c>
      <c r="J3206" t="s">
        <v>8193</v>
      </c>
      <c r="K3206" t="s">
        <v>8194</v>
      </c>
      <c r="L3206" t="s">
        <v>8195</v>
      </c>
      <c r="M3206" t="s">
        <v>1784</v>
      </c>
      <c r="N3206" t="s">
        <v>40</v>
      </c>
      <c r="O3206">
        <v>20501</v>
      </c>
      <c r="P3206">
        <v>23386</v>
      </c>
      <c r="Q3206" t="s">
        <v>95</v>
      </c>
      <c r="R3206">
        <v>498</v>
      </c>
      <c r="S3206" s="2">
        <v>44318</v>
      </c>
      <c r="T3206" t="s">
        <v>42</v>
      </c>
      <c r="U3206">
        <v>0</v>
      </c>
      <c r="V3206" t="s">
        <v>43</v>
      </c>
      <c r="W3206">
        <v>701</v>
      </c>
      <c r="X3206" t="s">
        <v>44</v>
      </c>
      <c r="Y3206" t="s">
        <v>72</v>
      </c>
      <c r="Z3206">
        <v>0</v>
      </c>
      <c r="AA3206">
        <v>225</v>
      </c>
      <c r="AB3206">
        <v>22950</v>
      </c>
      <c r="AC3206" t="s">
        <v>107</v>
      </c>
    </row>
    <row r="3207" spans="1:29" x14ac:dyDescent="0.3">
      <c r="A3207" s="1" t="s">
        <v>47</v>
      </c>
      <c r="B3207" t="s">
        <v>136</v>
      </c>
      <c r="C3207" t="s">
        <v>1124</v>
      </c>
      <c r="D3207" t="s">
        <v>257</v>
      </c>
      <c r="E3207">
        <v>2</v>
      </c>
      <c r="F3207" t="s">
        <v>186</v>
      </c>
      <c r="G3207" t="s">
        <v>187</v>
      </c>
      <c r="H3207" t="s">
        <v>35</v>
      </c>
      <c r="I3207" t="s">
        <v>66</v>
      </c>
      <c r="J3207" t="s">
        <v>637</v>
      </c>
      <c r="K3207">
        <f>1-828-285-9174</f>
        <v>-10286</v>
      </c>
      <c r="L3207" t="s">
        <v>8196</v>
      </c>
      <c r="M3207" t="s">
        <v>312</v>
      </c>
      <c r="N3207" t="s">
        <v>40</v>
      </c>
      <c r="O3207">
        <v>8383</v>
      </c>
      <c r="P3207">
        <v>13289</v>
      </c>
      <c r="Q3207" t="s">
        <v>41</v>
      </c>
      <c r="R3207">
        <v>436</v>
      </c>
      <c r="S3207" s="2">
        <v>44696</v>
      </c>
      <c r="T3207" t="s">
        <v>42</v>
      </c>
      <c r="U3207">
        <v>0</v>
      </c>
      <c r="V3207" t="s">
        <v>106</v>
      </c>
      <c r="W3207">
        <v>742</v>
      </c>
      <c r="X3207" t="s">
        <v>44</v>
      </c>
      <c r="Y3207" t="s">
        <v>45</v>
      </c>
      <c r="Z3207">
        <v>0</v>
      </c>
      <c r="AA3207">
        <v>302</v>
      </c>
      <c r="AB3207">
        <v>11042</v>
      </c>
      <c r="AC3207" t="s">
        <v>73</v>
      </c>
    </row>
    <row r="3208" spans="1:29" x14ac:dyDescent="0.3">
      <c r="A3208" s="1" t="s">
        <v>47</v>
      </c>
      <c r="B3208" t="s">
        <v>117</v>
      </c>
      <c r="C3208" t="s">
        <v>1344</v>
      </c>
      <c r="D3208" t="s">
        <v>178</v>
      </c>
      <c r="E3208">
        <v>8</v>
      </c>
      <c r="F3208" t="s">
        <v>33</v>
      </c>
      <c r="G3208" t="s">
        <v>411</v>
      </c>
      <c r="H3208" t="s">
        <v>35</v>
      </c>
      <c r="I3208" t="s">
        <v>101</v>
      </c>
      <c r="J3208" t="s">
        <v>8197</v>
      </c>
      <c r="K3208" t="s">
        <v>8198</v>
      </c>
      <c r="L3208" t="s">
        <v>8199</v>
      </c>
      <c r="M3208" t="s">
        <v>1852</v>
      </c>
      <c r="N3208" t="s">
        <v>58</v>
      </c>
      <c r="O3208">
        <v>4434</v>
      </c>
      <c r="P3208">
        <v>8862</v>
      </c>
      <c r="Q3208" t="s">
        <v>41</v>
      </c>
      <c r="R3208">
        <v>517</v>
      </c>
      <c r="S3208" s="2">
        <v>44711</v>
      </c>
      <c r="T3208" s="2">
        <v>44729</v>
      </c>
      <c r="U3208">
        <v>0</v>
      </c>
      <c r="V3208" t="s">
        <v>106</v>
      </c>
      <c r="W3208">
        <v>840</v>
      </c>
      <c r="X3208" t="s">
        <v>60</v>
      </c>
      <c r="Y3208" t="s">
        <v>72</v>
      </c>
      <c r="Z3208">
        <v>3587</v>
      </c>
      <c r="AA3208">
        <v>562</v>
      </c>
      <c r="AB3208">
        <v>4720</v>
      </c>
      <c r="AC3208" t="s">
        <v>107</v>
      </c>
    </row>
    <row r="3209" spans="1:29" x14ac:dyDescent="0.3">
      <c r="A3209" s="1" t="s">
        <v>47</v>
      </c>
      <c r="B3209" t="s">
        <v>48</v>
      </c>
      <c r="C3209" t="s">
        <v>3305</v>
      </c>
      <c r="D3209" t="s">
        <v>128</v>
      </c>
      <c r="E3209">
        <v>6</v>
      </c>
      <c r="F3209" t="s">
        <v>51</v>
      </c>
      <c r="G3209" t="s">
        <v>52</v>
      </c>
      <c r="H3209" t="s">
        <v>79</v>
      </c>
      <c r="I3209" t="s">
        <v>2702</v>
      </c>
      <c r="J3209" t="s">
        <v>224</v>
      </c>
      <c r="K3209" t="s">
        <v>8200</v>
      </c>
      <c r="L3209" t="s">
        <v>8201</v>
      </c>
      <c r="M3209" t="s">
        <v>556</v>
      </c>
      <c r="N3209" t="s">
        <v>40</v>
      </c>
      <c r="O3209">
        <v>12179</v>
      </c>
      <c r="P3209">
        <v>15138</v>
      </c>
      <c r="Q3209" t="s">
        <v>95</v>
      </c>
      <c r="R3209">
        <v>352</v>
      </c>
      <c r="S3209" s="2">
        <v>45156</v>
      </c>
      <c r="T3209" t="s">
        <v>42</v>
      </c>
      <c r="U3209">
        <v>0</v>
      </c>
      <c r="V3209" t="s">
        <v>106</v>
      </c>
      <c r="W3209">
        <v>751</v>
      </c>
      <c r="X3209" t="s">
        <v>44</v>
      </c>
      <c r="Y3209" t="s">
        <v>61</v>
      </c>
      <c r="Z3209">
        <v>0</v>
      </c>
      <c r="AA3209">
        <v>534</v>
      </c>
      <c r="AB3209">
        <v>13267</v>
      </c>
      <c r="AC3209" t="s">
        <v>107</v>
      </c>
    </row>
    <row r="3210" spans="1:29" x14ac:dyDescent="0.3">
      <c r="A3210" s="1" t="s">
        <v>29</v>
      </c>
      <c r="B3210" t="s">
        <v>541</v>
      </c>
      <c r="C3210" t="s">
        <v>541</v>
      </c>
      <c r="D3210" t="s">
        <v>32</v>
      </c>
      <c r="E3210">
        <v>8</v>
      </c>
      <c r="F3210" t="s">
        <v>221</v>
      </c>
      <c r="G3210" t="s">
        <v>667</v>
      </c>
      <c r="H3210" t="s">
        <v>79</v>
      </c>
      <c r="I3210" t="s">
        <v>265</v>
      </c>
      <c r="J3210" t="s">
        <v>4740</v>
      </c>
      <c r="K3210" t="s">
        <v>8202</v>
      </c>
      <c r="L3210" t="s">
        <v>8203</v>
      </c>
      <c r="M3210" t="s">
        <v>1340</v>
      </c>
      <c r="N3210" t="s">
        <v>84</v>
      </c>
      <c r="O3210">
        <v>25251</v>
      </c>
      <c r="P3210">
        <v>30198</v>
      </c>
      <c r="Q3210" t="s">
        <v>95</v>
      </c>
      <c r="R3210">
        <v>629</v>
      </c>
      <c r="S3210" s="2">
        <v>44275</v>
      </c>
      <c r="T3210" s="2">
        <v>44297</v>
      </c>
      <c r="U3210">
        <v>0</v>
      </c>
      <c r="V3210" t="s">
        <v>71</v>
      </c>
      <c r="W3210">
        <v>635</v>
      </c>
      <c r="X3210" t="s">
        <v>60</v>
      </c>
      <c r="Y3210" t="s">
        <v>72</v>
      </c>
      <c r="Z3210">
        <v>0</v>
      </c>
      <c r="AA3210">
        <v>159</v>
      </c>
      <c r="AB3210">
        <v>26816</v>
      </c>
      <c r="AC3210" t="s">
        <v>73</v>
      </c>
    </row>
    <row r="3211" spans="1:29" x14ac:dyDescent="0.3">
      <c r="A3211" s="1" t="s">
        <v>29</v>
      </c>
      <c r="B3211" t="s">
        <v>86</v>
      </c>
      <c r="C3211" t="s">
        <v>1095</v>
      </c>
      <c r="D3211" t="s">
        <v>185</v>
      </c>
      <c r="E3211">
        <v>5</v>
      </c>
      <c r="F3211" t="s">
        <v>186</v>
      </c>
      <c r="G3211" t="s">
        <v>463</v>
      </c>
      <c r="H3211" t="s">
        <v>79</v>
      </c>
      <c r="I3211" t="s">
        <v>729</v>
      </c>
      <c r="J3211" t="s">
        <v>2961</v>
      </c>
      <c r="K3211" t="s">
        <v>8204</v>
      </c>
      <c r="L3211" t="s">
        <v>8205</v>
      </c>
      <c r="M3211" t="s">
        <v>1366</v>
      </c>
      <c r="N3211" t="s">
        <v>84</v>
      </c>
      <c r="O3211">
        <v>4488</v>
      </c>
      <c r="P3211">
        <v>6955</v>
      </c>
      <c r="Q3211" t="s">
        <v>41</v>
      </c>
      <c r="R3211">
        <v>372</v>
      </c>
      <c r="S3211" s="2">
        <v>44278</v>
      </c>
      <c r="T3211" s="2">
        <v>44302</v>
      </c>
      <c r="U3211">
        <v>0</v>
      </c>
      <c r="V3211" t="s">
        <v>71</v>
      </c>
      <c r="W3211">
        <v>730</v>
      </c>
      <c r="X3211" t="s">
        <v>60</v>
      </c>
      <c r="Y3211" t="s">
        <v>45</v>
      </c>
      <c r="Z3211">
        <v>0</v>
      </c>
      <c r="AA3211">
        <v>834</v>
      </c>
      <c r="AB3211">
        <v>6823</v>
      </c>
      <c r="AC3211" t="s">
        <v>46</v>
      </c>
    </row>
    <row r="3212" spans="1:29" x14ac:dyDescent="0.3">
      <c r="A3212" s="1" t="s">
        <v>47</v>
      </c>
      <c r="B3212" t="s">
        <v>176</v>
      </c>
      <c r="C3212" t="s">
        <v>7337</v>
      </c>
      <c r="D3212" t="s">
        <v>119</v>
      </c>
      <c r="E3212">
        <v>5</v>
      </c>
      <c r="F3212" t="s">
        <v>64</v>
      </c>
      <c r="G3212" t="s">
        <v>88</v>
      </c>
      <c r="H3212" t="s">
        <v>79</v>
      </c>
      <c r="I3212" t="s">
        <v>2940</v>
      </c>
      <c r="J3212" t="s">
        <v>2495</v>
      </c>
      <c r="K3212" t="s">
        <v>8206</v>
      </c>
      <c r="L3212" t="s">
        <v>8207</v>
      </c>
      <c r="M3212" t="s">
        <v>214</v>
      </c>
      <c r="N3212" t="s">
        <v>40</v>
      </c>
      <c r="O3212">
        <v>19762</v>
      </c>
      <c r="P3212">
        <v>23123</v>
      </c>
      <c r="Q3212" t="s">
        <v>59</v>
      </c>
      <c r="R3212">
        <v>640</v>
      </c>
      <c r="S3212" s="2">
        <v>44406</v>
      </c>
      <c r="T3212" t="s">
        <v>42</v>
      </c>
      <c r="U3212">
        <v>16602</v>
      </c>
      <c r="V3212" t="s">
        <v>71</v>
      </c>
      <c r="W3212">
        <v>829</v>
      </c>
      <c r="X3212" t="s">
        <v>44</v>
      </c>
      <c r="Y3212" t="s">
        <v>72</v>
      </c>
      <c r="Z3212">
        <v>0</v>
      </c>
      <c r="AA3212">
        <v>210</v>
      </c>
      <c r="AB3212">
        <v>22577</v>
      </c>
      <c r="AC3212" t="s">
        <v>73</v>
      </c>
    </row>
    <row r="3213" spans="1:29" x14ac:dyDescent="0.3">
      <c r="A3213" s="1" t="s">
        <v>29</v>
      </c>
      <c r="B3213" t="s">
        <v>327</v>
      </c>
      <c r="C3213" t="s">
        <v>1209</v>
      </c>
      <c r="D3213" t="s">
        <v>119</v>
      </c>
      <c r="E3213">
        <v>9</v>
      </c>
      <c r="F3213" t="s">
        <v>33</v>
      </c>
      <c r="G3213" t="s">
        <v>848</v>
      </c>
      <c r="H3213" t="s">
        <v>79</v>
      </c>
      <c r="I3213" t="s">
        <v>122</v>
      </c>
      <c r="J3213" t="s">
        <v>6226</v>
      </c>
      <c r="K3213" t="s">
        <v>8208</v>
      </c>
      <c r="L3213" t="s">
        <v>8209</v>
      </c>
      <c r="M3213" t="s">
        <v>591</v>
      </c>
      <c r="N3213" t="s">
        <v>58</v>
      </c>
      <c r="O3213">
        <v>22087</v>
      </c>
      <c r="P3213">
        <v>26374</v>
      </c>
      <c r="Q3213" t="s">
        <v>59</v>
      </c>
      <c r="R3213">
        <v>290</v>
      </c>
      <c r="S3213" s="2">
        <v>44624</v>
      </c>
      <c r="T3213" t="s">
        <v>42</v>
      </c>
      <c r="U3213">
        <v>45215</v>
      </c>
      <c r="V3213" t="s">
        <v>106</v>
      </c>
      <c r="W3213">
        <v>616</v>
      </c>
      <c r="X3213" t="s">
        <v>44</v>
      </c>
      <c r="Y3213" t="s">
        <v>72</v>
      </c>
      <c r="Z3213">
        <v>3069</v>
      </c>
      <c r="AA3213">
        <v>406</v>
      </c>
      <c r="AB3213">
        <v>22408</v>
      </c>
      <c r="AC3213" t="s">
        <v>73</v>
      </c>
    </row>
    <row r="3214" spans="1:29" x14ac:dyDescent="0.3">
      <c r="A3214" s="1" t="s">
        <v>47</v>
      </c>
      <c r="B3214" t="s">
        <v>234</v>
      </c>
      <c r="C3214" t="s">
        <v>3755</v>
      </c>
      <c r="D3214" t="s">
        <v>76</v>
      </c>
      <c r="E3214">
        <v>4</v>
      </c>
      <c r="F3214" t="s">
        <v>129</v>
      </c>
      <c r="G3214" t="s">
        <v>395</v>
      </c>
      <c r="H3214" t="s">
        <v>79</v>
      </c>
      <c r="I3214" t="s">
        <v>1418</v>
      </c>
      <c r="J3214" t="s">
        <v>2624</v>
      </c>
      <c r="K3214" t="s">
        <v>8210</v>
      </c>
      <c r="L3214" t="s">
        <v>8211</v>
      </c>
      <c r="M3214" t="s">
        <v>483</v>
      </c>
      <c r="N3214" t="s">
        <v>40</v>
      </c>
      <c r="O3214">
        <v>10311</v>
      </c>
      <c r="P3214">
        <v>13423</v>
      </c>
      <c r="Q3214" t="s">
        <v>41</v>
      </c>
      <c r="R3214">
        <v>758</v>
      </c>
      <c r="S3214" s="2">
        <v>44542</v>
      </c>
      <c r="T3214" t="s">
        <v>42</v>
      </c>
      <c r="U3214">
        <v>0</v>
      </c>
      <c r="V3214" t="s">
        <v>106</v>
      </c>
      <c r="W3214">
        <v>644</v>
      </c>
      <c r="X3214" t="s">
        <v>44</v>
      </c>
      <c r="Y3214" t="s">
        <v>61</v>
      </c>
      <c r="Z3214">
        <v>0</v>
      </c>
      <c r="AA3214">
        <v>453</v>
      </c>
      <c r="AB3214">
        <v>10994</v>
      </c>
      <c r="AC3214" t="s">
        <v>46</v>
      </c>
    </row>
    <row r="3215" spans="1:29" x14ac:dyDescent="0.3">
      <c r="A3215" s="1" t="s">
        <v>47</v>
      </c>
      <c r="B3215" t="s">
        <v>136</v>
      </c>
      <c r="C3215" t="s">
        <v>641</v>
      </c>
      <c r="D3215" t="s">
        <v>236</v>
      </c>
      <c r="E3215">
        <v>9</v>
      </c>
      <c r="F3215" t="s">
        <v>129</v>
      </c>
      <c r="G3215" t="s">
        <v>1528</v>
      </c>
      <c r="H3215" t="s">
        <v>35</v>
      </c>
      <c r="I3215" t="s">
        <v>2300</v>
      </c>
      <c r="J3215" t="s">
        <v>748</v>
      </c>
      <c r="K3215" t="s">
        <v>8212</v>
      </c>
      <c r="L3215" t="s">
        <v>8213</v>
      </c>
      <c r="M3215" t="s">
        <v>207</v>
      </c>
      <c r="N3215" t="s">
        <v>58</v>
      </c>
      <c r="O3215">
        <v>25567</v>
      </c>
      <c r="P3215">
        <v>28234</v>
      </c>
      <c r="Q3215" t="s">
        <v>59</v>
      </c>
      <c r="R3215">
        <v>845</v>
      </c>
      <c r="S3215" s="2">
        <v>44360</v>
      </c>
      <c r="T3215" t="s">
        <v>42</v>
      </c>
      <c r="U3215">
        <v>31811</v>
      </c>
      <c r="V3215" t="s">
        <v>106</v>
      </c>
      <c r="W3215">
        <v>519</v>
      </c>
      <c r="X3215" t="s">
        <v>44</v>
      </c>
      <c r="Y3215" t="s">
        <v>45</v>
      </c>
      <c r="Z3215">
        <v>1419</v>
      </c>
      <c r="AA3215">
        <v>484</v>
      </c>
      <c r="AB3215">
        <v>25740</v>
      </c>
      <c r="AC3215" t="s">
        <v>46</v>
      </c>
    </row>
    <row r="3216" spans="1:29" x14ac:dyDescent="0.3">
      <c r="A3216" s="1" t="s">
        <v>47</v>
      </c>
      <c r="B3216" t="s">
        <v>117</v>
      </c>
      <c r="C3216" t="s">
        <v>976</v>
      </c>
      <c r="D3216" t="s">
        <v>236</v>
      </c>
      <c r="E3216">
        <v>10</v>
      </c>
      <c r="F3216" t="s">
        <v>271</v>
      </c>
      <c r="G3216" t="s">
        <v>715</v>
      </c>
      <c r="H3216" t="s">
        <v>79</v>
      </c>
      <c r="I3216" t="s">
        <v>8214</v>
      </c>
      <c r="J3216" t="s">
        <v>1092</v>
      </c>
      <c r="K3216">
        <v>5359028734</v>
      </c>
      <c r="L3216" t="s">
        <v>8215</v>
      </c>
      <c r="M3216" t="s">
        <v>1484</v>
      </c>
      <c r="N3216" t="s">
        <v>58</v>
      </c>
      <c r="O3216">
        <v>17886</v>
      </c>
      <c r="P3216">
        <v>21376</v>
      </c>
      <c r="Q3216" t="s">
        <v>59</v>
      </c>
      <c r="R3216">
        <v>721</v>
      </c>
      <c r="S3216" s="2">
        <v>44403</v>
      </c>
      <c r="T3216" s="2">
        <v>44406</v>
      </c>
      <c r="U3216">
        <v>45509</v>
      </c>
      <c r="V3216" t="s">
        <v>43</v>
      </c>
      <c r="W3216">
        <v>484</v>
      </c>
      <c r="X3216" t="s">
        <v>60</v>
      </c>
      <c r="Y3216" t="s">
        <v>72</v>
      </c>
      <c r="Z3216">
        <v>3586</v>
      </c>
      <c r="AA3216">
        <v>390</v>
      </c>
      <c r="AB3216">
        <v>21282</v>
      </c>
      <c r="AC3216" t="s">
        <v>73</v>
      </c>
    </row>
    <row r="3217" spans="1:29" x14ac:dyDescent="0.3">
      <c r="A3217" s="1" t="s">
        <v>47</v>
      </c>
      <c r="B3217" t="s">
        <v>161</v>
      </c>
      <c r="C3217" t="s">
        <v>5514</v>
      </c>
      <c r="D3217" t="s">
        <v>178</v>
      </c>
      <c r="E3217">
        <v>9</v>
      </c>
      <c r="F3217" t="s">
        <v>99</v>
      </c>
      <c r="G3217" t="s">
        <v>529</v>
      </c>
      <c r="H3217" t="s">
        <v>35</v>
      </c>
      <c r="I3217" t="s">
        <v>869</v>
      </c>
      <c r="J3217" t="s">
        <v>372</v>
      </c>
      <c r="K3217" t="s">
        <v>8216</v>
      </c>
      <c r="L3217" t="s">
        <v>8217</v>
      </c>
      <c r="M3217" t="s">
        <v>618</v>
      </c>
      <c r="N3217" t="s">
        <v>40</v>
      </c>
      <c r="O3217">
        <v>8033</v>
      </c>
      <c r="P3217">
        <v>10251</v>
      </c>
      <c r="Q3217" t="s">
        <v>41</v>
      </c>
      <c r="R3217">
        <v>27</v>
      </c>
      <c r="S3217" s="2">
        <v>45139</v>
      </c>
      <c r="T3217" t="s">
        <v>42</v>
      </c>
      <c r="U3217">
        <v>0</v>
      </c>
      <c r="V3217" t="s">
        <v>106</v>
      </c>
      <c r="W3217">
        <v>825</v>
      </c>
      <c r="X3217" t="s">
        <v>44</v>
      </c>
      <c r="Y3217" t="s">
        <v>72</v>
      </c>
      <c r="Z3217">
        <v>0</v>
      </c>
      <c r="AA3217">
        <v>418</v>
      </c>
      <c r="AB3217">
        <v>9651</v>
      </c>
      <c r="AC3217" t="s">
        <v>107</v>
      </c>
    </row>
    <row r="3218" spans="1:29" x14ac:dyDescent="0.3">
      <c r="A3218" s="1" t="s">
        <v>29</v>
      </c>
      <c r="B3218" t="s">
        <v>327</v>
      </c>
      <c r="C3218" t="s">
        <v>328</v>
      </c>
      <c r="D3218" t="s">
        <v>257</v>
      </c>
      <c r="E3218">
        <v>2</v>
      </c>
      <c r="F3218" t="s">
        <v>221</v>
      </c>
      <c r="G3218" t="s">
        <v>667</v>
      </c>
      <c r="H3218" t="s">
        <v>79</v>
      </c>
      <c r="I3218" t="s">
        <v>2601</v>
      </c>
      <c r="J3218" t="s">
        <v>224</v>
      </c>
      <c r="K3218" t="s">
        <v>8218</v>
      </c>
      <c r="L3218" t="s">
        <v>8219</v>
      </c>
      <c r="M3218" t="s">
        <v>769</v>
      </c>
      <c r="N3218" t="s">
        <v>58</v>
      </c>
      <c r="O3218">
        <v>9643</v>
      </c>
      <c r="P3218">
        <v>12768</v>
      </c>
      <c r="Q3218" t="s">
        <v>41</v>
      </c>
      <c r="R3218">
        <v>352</v>
      </c>
      <c r="S3218" s="2">
        <v>44786</v>
      </c>
      <c r="T3218" t="s">
        <v>42</v>
      </c>
      <c r="U3218">
        <v>0</v>
      </c>
      <c r="V3218" t="s">
        <v>106</v>
      </c>
      <c r="W3218">
        <v>734</v>
      </c>
      <c r="X3218" t="s">
        <v>44</v>
      </c>
      <c r="Y3218" t="s">
        <v>61</v>
      </c>
      <c r="Z3218">
        <v>3289</v>
      </c>
      <c r="AA3218">
        <v>32</v>
      </c>
      <c r="AB3218">
        <v>10827</v>
      </c>
      <c r="AC3218" t="s">
        <v>73</v>
      </c>
    </row>
    <row r="3219" spans="1:29" x14ac:dyDescent="0.3">
      <c r="A3219" s="1" t="s">
        <v>47</v>
      </c>
      <c r="B3219" t="s">
        <v>48</v>
      </c>
      <c r="C3219" t="s">
        <v>1562</v>
      </c>
      <c r="D3219" t="s">
        <v>257</v>
      </c>
      <c r="E3219">
        <v>4</v>
      </c>
      <c r="F3219" t="s">
        <v>51</v>
      </c>
      <c r="G3219" t="s">
        <v>285</v>
      </c>
      <c r="H3219" t="s">
        <v>79</v>
      </c>
      <c r="I3219" t="s">
        <v>8013</v>
      </c>
      <c r="J3219" t="s">
        <v>8220</v>
      </c>
      <c r="K3219" t="s">
        <v>8221</v>
      </c>
      <c r="L3219" t="s">
        <v>8222</v>
      </c>
      <c r="M3219" t="s">
        <v>556</v>
      </c>
      <c r="N3219" t="s">
        <v>94</v>
      </c>
      <c r="O3219">
        <v>4956</v>
      </c>
      <c r="P3219">
        <v>7281</v>
      </c>
      <c r="Q3219" t="s">
        <v>41</v>
      </c>
      <c r="R3219">
        <v>821</v>
      </c>
      <c r="S3219" s="2">
        <v>44757</v>
      </c>
      <c r="T3219" s="2">
        <v>44783</v>
      </c>
      <c r="U3219">
        <v>0</v>
      </c>
      <c r="V3219" t="s">
        <v>106</v>
      </c>
      <c r="W3219">
        <v>755</v>
      </c>
      <c r="X3219" t="s">
        <v>60</v>
      </c>
      <c r="Y3219" t="s">
        <v>45</v>
      </c>
      <c r="Z3219">
        <v>0</v>
      </c>
      <c r="AA3219">
        <v>547</v>
      </c>
      <c r="AB3219">
        <v>5891</v>
      </c>
      <c r="AC3219" t="s">
        <v>107</v>
      </c>
    </row>
    <row r="3220" spans="1:29" x14ac:dyDescent="0.3">
      <c r="A3220" s="1" t="s">
        <v>47</v>
      </c>
      <c r="B3220" t="s">
        <v>48</v>
      </c>
      <c r="C3220" t="s">
        <v>381</v>
      </c>
      <c r="D3220" t="s">
        <v>185</v>
      </c>
      <c r="E3220">
        <v>9</v>
      </c>
      <c r="F3220" t="s">
        <v>271</v>
      </c>
      <c r="G3220" t="s">
        <v>1298</v>
      </c>
      <c r="H3220" t="s">
        <v>35</v>
      </c>
      <c r="I3220" t="s">
        <v>1944</v>
      </c>
      <c r="J3220" t="s">
        <v>560</v>
      </c>
      <c r="K3220" t="s">
        <v>8223</v>
      </c>
      <c r="L3220" t="s">
        <v>8224</v>
      </c>
      <c r="M3220" t="s">
        <v>220</v>
      </c>
      <c r="N3220" t="s">
        <v>58</v>
      </c>
      <c r="O3220">
        <v>17864</v>
      </c>
      <c r="P3220">
        <v>21543</v>
      </c>
      <c r="Q3220" t="s">
        <v>95</v>
      </c>
      <c r="R3220">
        <v>422</v>
      </c>
      <c r="S3220" s="2">
        <v>44425</v>
      </c>
      <c r="T3220" t="s">
        <v>42</v>
      </c>
      <c r="U3220">
        <v>0</v>
      </c>
      <c r="V3220" t="s">
        <v>43</v>
      </c>
      <c r="W3220">
        <v>597</v>
      </c>
      <c r="X3220" t="s">
        <v>44</v>
      </c>
      <c r="Y3220" t="s">
        <v>45</v>
      </c>
      <c r="Z3220">
        <v>4050</v>
      </c>
      <c r="AA3220">
        <v>880</v>
      </c>
      <c r="AB3220">
        <v>21094</v>
      </c>
      <c r="AC3220" t="s">
        <v>46</v>
      </c>
    </row>
    <row r="3221" spans="1:29" x14ac:dyDescent="0.3">
      <c r="A3221" s="1" t="s">
        <v>29</v>
      </c>
      <c r="B3221" t="s">
        <v>228</v>
      </c>
      <c r="C3221" t="s">
        <v>989</v>
      </c>
      <c r="D3221" t="s">
        <v>387</v>
      </c>
      <c r="E3221">
        <v>4</v>
      </c>
      <c r="F3221" t="s">
        <v>99</v>
      </c>
      <c r="G3221" t="s">
        <v>100</v>
      </c>
      <c r="H3221" t="s">
        <v>35</v>
      </c>
      <c r="I3221" t="s">
        <v>8225</v>
      </c>
      <c r="J3221" t="s">
        <v>3191</v>
      </c>
      <c r="K3221" t="s">
        <v>8226</v>
      </c>
      <c r="L3221" t="s">
        <v>8227</v>
      </c>
      <c r="M3221" t="s">
        <v>233</v>
      </c>
      <c r="N3221" t="s">
        <v>40</v>
      </c>
      <c r="O3221">
        <v>28427</v>
      </c>
      <c r="P3221">
        <v>31972</v>
      </c>
      <c r="Q3221" t="s">
        <v>59</v>
      </c>
      <c r="R3221">
        <v>914</v>
      </c>
      <c r="S3221" s="2">
        <v>44997</v>
      </c>
      <c r="T3221" s="2">
        <v>45008</v>
      </c>
      <c r="U3221">
        <v>47585</v>
      </c>
      <c r="V3221" t="s">
        <v>85</v>
      </c>
      <c r="W3221">
        <v>789</v>
      </c>
      <c r="X3221" t="s">
        <v>60</v>
      </c>
      <c r="Y3221" t="s">
        <v>45</v>
      </c>
      <c r="Z3221">
        <v>0</v>
      </c>
      <c r="AA3221">
        <v>436</v>
      </c>
      <c r="AB3221">
        <v>29193</v>
      </c>
      <c r="AC3221" t="s">
        <v>107</v>
      </c>
    </row>
    <row r="3222" spans="1:29" x14ac:dyDescent="0.3">
      <c r="A3222" s="1" t="s">
        <v>47</v>
      </c>
      <c r="B3222" t="s">
        <v>136</v>
      </c>
      <c r="C3222" t="s">
        <v>641</v>
      </c>
      <c r="D3222" t="s">
        <v>138</v>
      </c>
      <c r="E3222">
        <v>10</v>
      </c>
      <c r="F3222" t="s">
        <v>64</v>
      </c>
      <c r="G3222" t="s">
        <v>802</v>
      </c>
      <c r="H3222" t="s">
        <v>79</v>
      </c>
      <c r="I3222" t="s">
        <v>1589</v>
      </c>
      <c r="J3222" t="s">
        <v>3401</v>
      </c>
      <c r="K3222" t="s">
        <v>8228</v>
      </c>
      <c r="L3222" t="s">
        <v>8229</v>
      </c>
      <c r="M3222" t="s">
        <v>227</v>
      </c>
      <c r="N3222" t="s">
        <v>40</v>
      </c>
      <c r="O3222">
        <v>11051</v>
      </c>
      <c r="P3222">
        <v>15595</v>
      </c>
      <c r="Q3222" t="s">
        <v>95</v>
      </c>
      <c r="R3222">
        <v>757</v>
      </c>
      <c r="S3222" s="2">
        <v>44931</v>
      </c>
      <c r="T3222" s="2">
        <v>44957</v>
      </c>
      <c r="U3222">
        <v>0</v>
      </c>
      <c r="V3222" t="s">
        <v>43</v>
      </c>
      <c r="W3222">
        <v>563</v>
      </c>
      <c r="X3222" t="s">
        <v>60</v>
      </c>
      <c r="Y3222" t="s">
        <v>61</v>
      </c>
      <c r="Z3222">
        <v>0</v>
      </c>
      <c r="AA3222">
        <v>370</v>
      </c>
      <c r="AB3222">
        <v>12763</v>
      </c>
      <c r="AC3222" t="s">
        <v>46</v>
      </c>
    </row>
    <row r="3223" spans="1:29" x14ac:dyDescent="0.3">
      <c r="A3223" s="1" t="s">
        <v>29</v>
      </c>
      <c r="B3223" t="s">
        <v>327</v>
      </c>
      <c r="C3223" t="s">
        <v>764</v>
      </c>
      <c r="D3223" t="s">
        <v>128</v>
      </c>
      <c r="E3223">
        <v>3</v>
      </c>
      <c r="F3223" t="s">
        <v>129</v>
      </c>
      <c r="G3223" t="s">
        <v>298</v>
      </c>
      <c r="H3223" t="s">
        <v>79</v>
      </c>
      <c r="I3223" t="s">
        <v>1070</v>
      </c>
      <c r="J3223" t="s">
        <v>8230</v>
      </c>
      <c r="K3223" t="s">
        <v>8231</v>
      </c>
      <c r="L3223" t="s">
        <v>8232</v>
      </c>
      <c r="M3223" t="s">
        <v>999</v>
      </c>
      <c r="N3223" t="s">
        <v>58</v>
      </c>
      <c r="O3223">
        <v>14245</v>
      </c>
      <c r="P3223">
        <v>17150</v>
      </c>
      <c r="Q3223" t="s">
        <v>95</v>
      </c>
      <c r="R3223">
        <v>545</v>
      </c>
      <c r="S3223" s="2">
        <v>45023</v>
      </c>
      <c r="T3223" s="2">
        <v>45031</v>
      </c>
      <c r="U3223">
        <v>0</v>
      </c>
      <c r="V3223" t="s">
        <v>85</v>
      </c>
      <c r="W3223">
        <v>810</v>
      </c>
      <c r="X3223" t="s">
        <v>60</v>
      </c>
      <c r="Y3223" t="s">
        <v>72</v>
      </c>
      <c r="Z3223">
        <v>5000</v>
      </c>
      <c r="AA3223">
        <v>727</v>
      </c>
      <c r="AB3223">
        <v>16407</v>
      </c>
      <c r="AC3223" t="s">
        <v>107</v>
      </c>
    </row>
    <row r="3224" spans="1:29" x14ac:dyDescent="0.3">
      <c r="A3224" s="1" t="s">
        <v>29</v>
      </c>
      <c r="B3224" t="s">
        <v>228</v>
      </c>
      <c r="C3224" t="s">
        <v>467</v>
      </c>
      <c r="D3224" t="s">
        <v>178</v>
      </c>
      <c r="E3224">
        <v>5</v>
      </c>
      <c r="F3224" t="s">
        <v>99</v>
      </c>
      <c r="G3224" t="s">
        <v>631</v>
      </c>
      <c r="H3224" t="s">
        <v>79</v>
      </c>
      <c r="I3224" t="s">
        <v>210</v>
      </c>
      <c r="J3224" t="s">
        <v>1986</v>
      </c>
      <c r="K3224" t="s">
        <v>8233</v>
      </c>
      <c r="L3224" t="s">
        <v>8234</v>
      </c>
      <c r="M3224" t="s">
        <v>852</v>
      </c>
      <c r="N3224" t="s">
        <v>94</v>
      </c>
      <c r="O3224">
        <v>9039</v>
      </c>
      <c r="P3224">
        <v>12734</v>
      </c>
      <c r="Q3224" t="s">
        <v>41</v>
      </c>
      <c r="R3224">
        <v>919</v>
      </c>
      <c r="S3224" s="2">
        <v>44986</v>
      </c>
      <c r="T3224" t="s">
        <v>42</v>
      </c>
      <c r="U3224">
        <v>0</v>
      </c>
      <c r="V3224" t="s">
        <v>71</v>
      </c>
      <c r="W3224">
        <v>601</v>
      </c>
      <c r="X3224" t="s">
        <v>44</v>
      </c>
      <c r="Y3224" t="s">
        <v>45</v>
      </c>
      <c r="Z3224">
        <v>0</v>
      </c>
      <c r="AA3224">
        <v>765</v>
      </c>
      <c r="AB3224">
        <v>10913</v>
      </c>
      <c r="AC3224" t="s">
        <v>73</v>
      </c>
    </row>
    <row r="3225" spans="1:29" x14ac:dyDescent="0.3">
      <c r="A3225" s="1" t="s">
        <v>29</v>
      </c>
      <c r="B3225" t="s">
        <v>96</v>
      </c>
      <c r="C3225" t="s">
        <v>4402</v>
      </c>
      <c r="D3225" t="s">
        <v>110</v>
      </c>
      <c r="E3225">
        <v>3</v>
      </c>
      <c r="F3225" t="s">
        <v>186</v>
      </c>
      <c r="G3225" t="s">
        <v>620</v>
      </c>
      <c r="H3225" t="s">
        <v>35</v>
      </c>
      <c r="I3225" t="s">
        <v>464</v>
      </c>
      <c r="J3225" t="s">
        <v>1792</v>
      </c>
      <c r="K3225" t="s">
        <v>8235</v>
      </c>
      <c r="L3225" t="s">
        <v>8236</v>
      </c>
      <c r="M3225" t="s">
        <v>105</v>
      </c>
      <c r="N3225" t="s">
        <v>94</v>
      </c>
      <c r="O3225">
        <v>5130</v>
      </c>
      <c r="P3225">
        <v>8231</v>
      </c>
      <c r="Q3225" t="s">
        <v>95</v>
      </c>
      <c r="R3225">
        <v>534</v>
      </c>
      <c r="S3225" s="2">
        <v>44305</v>
      </c>
      <c r="T3225" s="2">
        <v>44308</v>
      </c>
      <c r="U3225">
        <v>0</v>
      </c>
      <c r="V3225" t="s">
        <v>106</v>
      </c>
      <c r="W3225">
        <v>421</v>
      </c>
      <c r="X3225" t="s">
        <v>60</v>
      </c>
      <c r="Y3225" t="s">
        <v>61</v>
      </c>
      <c r="Z3225">
        <v>0</v>
      </c>
      <c r="AA3225">
        <v>831</v>
      </c>
      <c r="AB3225">
        <v>6940</v>
      </c>
      <c r="AC3225" t="s">
        <v>46</v>
      </c>
    </row>
    <row r="3226" spans="1:29" x14ac:dyDescent="0.3">
      <c r="A3226" s="1" t="s">
        <v>47</v>
      </c>
      <c r="B3226" t="s">
        <v>176</v>
      </c>
      <c r="C3226" t="s">
        <v>2390</v>
      </c>
      <c r="D3226" t="s">
        <v>178</v>
      </c>
      <c r="E3226">
        <v>5</v>
      </c>
      <c r="F3226" t="s">
        <v>64</v>
      </c>
      <c r="G3226" t="s">
        <v>376</v>
      </c>
      <c r="H3226" t="s">
        <v>35</v>
      </c>
      <c r="I3226" t="s">
        <v>4255</v>
      </c>
      <c r="J3226" t="s">
        <v>524</v>
      </c>
      <c r="K3226" t="s">
        <v>8237</v>
      </c>
      <c r="L3226" t="s">
        <v>8238</v>
      </c>
      <c r="M3226" t="s">
        <v>426</v>
      </c>
      <c r="N3226" t="s">
        <v>58</v>
      </c>
      <c r="O3226">
        <v>8441</v>
      </c>
      <c r="P3226">
        <v>12978</v>
      </c>
      <c r="Q3226" t="s">
        <v>59</v>
      </c>
      <c r="R3226">
        <v>823</v>
      </c>
      <c r="S3226" s="2">
        <v>45261</v>
      </c>
      <c r="T3226" t="s">
        <v>42</v>
      </c>
      <c r="U3226">
        <v>24898</v>
      </c>
      <c r="V3226" t="s">
        <v>43</v>
      </c>
      <c r="W3226">
        <v>759</v>
      </c>
      <c r="X3226" t="s">
        <v>44</v>
      </c>
      <c r="Y3226" t="s">
        <v>72</v>
      </c>
      <c r="Z3226">
        <v>4337</v>
      </c>
      <c r="AA3226">
        <v>839</v>
      </c>
      <c r="AB3226">
        <v>10395</v>
      </c>
      <c r="AC3226" t="s">
        <v>107</v>
      </c>
    </row>
    <row r="3227" spans="1:29" x14ac:dyDescent="0.3">
      <c r="A3227" s="1" t="s">
        <v>47</v>
      </c>
      <c r="B3227" t="s">
        <v>145</v>
      </c>
      <c r="C3227" t="s">
        <v>146</v>
      </c>
      <c r="D3227" t="s">
        <v>138</v>
      </c>
      <c r="E3227">
        <v>8</v>
      </c>
      <c r="F3227" t="s">
        <v>120</v>
      </c>
      <c r="G3227" t="s">
        <v>489</v>
      </c>
      <c r="H3227" t="s">
        <v>35</v>
      </c>
      <c r="I3227" t="s">
        <v>2209</v>
      </c>
      <c r="J3227" t="s">
        <v>3388</v>
      </c>
      <c r="K3227" t="s">
        <v>8239</v>
      </c>
      <c r="L3227" t="s">
        <v>8240</v>
      </c>
      <c r="M3227" t="s">
        <v>1762</v>
      </c>
      <c r="N3227" t="s">
        <v>94</v>
      </c>
      <c r="O3227">
        <v>24474</v>
      </c>
      <c r="P3227">
        <v>26481</v>
      </c>
      <c r="Q3227" t="s">
        <v>59</v>
      </c>
      <c r="R3227">
        <v>159</v>
      </c>
      <c r="S3227" s="2">
        <v>44509</v>
      </c>
      <c r="T3227" s="2">
        <v>44536</v>
      </c>
      <c r="U3227">
        <v>19255</v>
      </c>
      <c r="V3227" t="s">
        <v>43</v>
      </c>
      <c r="W3227">
        <v>526</v>
      </c>
      <c r="X3227" t="s">
        <v>60</v>
      </c>
      <c r="Y3227" t="s">
        <v>61</v>
      </c>
      <c r="Z3227">
        <v>0</v>
      </c>
      <c r="AA3227">
        <v>374</v>
      </c>
      <c r="AB3227">
        <v>26398</v>
      </c>
      <c r="AC3227" t="s">
        <v>107</v>
      </c>
    </row>
    <row r="3228" spans="1:29" x14ac:dyDescent="0.3">
      <c r="A3228" s="1" t="s">
        <v>29</v>
      </c>
      <c r="B3228" t="s">
        <v>62</v>
      </c>
      <c r="C3228" t="s">
        <v>321</v>
      </c>
      <c r="D3228" t="s">
        <v>178</v>
      </c>
      <c r="E3228">
        <v>4</v>
      </c>
      <c r="F3228" t="s">
        <v>129</v>
      </c>
      <c r="G3228" t="s">
        <v>700</v>
      </c>
      <c r="H3228" t="s">
        <v>79</v>
      </c>
      <c r="I3228" t="s">
        <v>101</v>
      </c>
      <c r="J3228" t="s">
        <v>211</v>
      </c>
      <c r="K3228" t="s">
        <v>8241</v>
      </c>
      <c r="L3228" t="s">
        <v>8242</v>
      </c>
      <c r="M3228" t="s">
        <v>1330</v>
      </c>
      <c r="N3228" t="s">
        <v>84</v>
      </c>
      <c r="O3228">
        <v>23694</v>
      </c>
      <c r="P3228">
        <v>26173</v>
      </c>
      <c r="Q3228" t="s">
        <v>59</v>
      </c>
      <c r="R3228">
        <v>813</v>
      </c>
      <c r="S3228" s="2">
        <v>45151</v>
      </c>
      <c r="T3228" t="s">
        <v>42</v>
      </c>
      <c r="U3228">
        <v>18236</v>
      </c>
      <c r="V3228" t="s">
        <v>43</v>
      </c>
      <c r="W3228">
        <v>848</v>
      </c>
      <c r="X3228" t="s">
        <v>44</v>
      </c>
      <c r="Y3228" t="s">
        <v>45</v>
      </c>
      <c r="Z3228">
        <v>0</v>
      </c>
      <c r="AA3228">
        <v>431</v>
      </c>
      <c r="AB3228">
        <v>26158</v>
      </c>
      <c r="AC3228" t="s">
        <v>46</v>
      </c>
    </row>
    <row r="3229" spans="1:29" x14ac:dyDescent="0.3">
      <c r="A3229" s="1" t="s">
        <v>47</v>
      </c>
      <c r="B3229" t="s">
        <v>117</v>
      </c>
      <c r="C3229" t="s">
        <v>1406</v>
      </c>
      <c r="D3229" t="s">
        <v>178</v>
      </c>
      <c r="E3229">
        <v>5</v>
      </c>
      <c r="F3229" t="s">
        <v>120</v>
      </c>
      <c r="G3229" t="s">
        <v>121</v>
      </c>
      <c r="H3229" t="s">
        <v>79</v>
      </c>
      <c r="I3229" t="s">
        <v>966</v>
      </c>
      <c r="J3229" t="s">
        <v>1036</v>
      </c>
      <c r="K3229">
        <v>8963721771</v>
      </c>
      <c r="L3229" t="s">
        <v>8243</v>
      </c>
      <c r="M3229" t="s">
        <v>126</v>
      </c>
      <c r="N3229" t="s">
        <v>94</v>
      </c>
      <c r="O3229">
        <v>19413</v>
      </c>
      <c r="P3229">
        <v>22305</v>
      </c>
      <c r="Q3229" t="s">
        <v>95</v>
      </c>
      <c r="R3229">
        <v>761</v>
      </c>
      <c r="S3229" s="2">
        <v>44351</v>
      </c>
      <c r="T3229" t="s">
        <v>42</v>
      </c>
      <c r="U3229">
        <v>0</v>
      </c>
      <c r="V3229" t="s">
        <v>85</v>
      </c>
      <c r="W3229">
        <v>567</v>
      </c>
      <c r="X3229" t="s">
        <v>44</v>
      </c>
      <c r="Y3229" t="s">
        <v>72</v>
      </c>
      <c r="Z3229">
        <v>0</v>
      </c>
      <c r="AA3229">
        <v>705</v>
      </c>
      <c r="AB3229">
        <v>21846</v>
      </c>
      <c r="AC3229" t="s">
        <v>73</v>
      </c>
    </row>
    <row r="3230" spans="1:29" x14ac:dyDescent="0.3">
      <c r="A3230" s="1" t="s">
        <v>47</v>
      </c>
      <c r="B3230" t="s">
        <v>176</v>
      </c>
      <c r="C3230" t="s">
        <v>2265</v>
      </c>
      <c r="D3230" t="s">
        <v>185</v>
      </c>
      <c r="E3230">
        <v>3</v>
      </c>
      <c r="F3230" t="s">
        <v>129</v>
      </c>
      <c r="G3230" t="s">
        <v>130</v>
      </c>
      <c r="H3230" t="s">
        <v>79</v>
      </c>
      <c r="I3230" t="s">
        <v>507</v>
      </c>
      <c r="J3230" t="s">
        <v>1731</v>
      </c>
      <c r="K3230" t="s">
        <v>8244</v>
      </c>
      <c r="L3230" t="s">
        <v>8245</v>
      </c>
      <c r="M3230" t="s">
        <v>183</v>
      </c>
      <c r="N3230" t="s">
        <v>94</v>
      </c>
      <c r="O3230">
        <v>22301</v>
      </c>
      <c r="P3230">
        <v>25604</v>
      </c>
      <c r="Q3230" t="s">
        <v>41</v>
      </c>
      <c r="R3230">
        <v>874</v>
      </c>
      <c r="S3230" s="2">
        <v>44290</v>
      </c>
      <c r="T3230" t="s">
        <v>42</v>
      </c>
      <c r="U3230">
        <v>0</v>
      </c>
      <c r="V3230" t="s">
        <v>43</v>
      </c>
      <c r="W3230">
        <v>750</v>
      </c>
      <c r="X3230" t="s">
        <v>44</v>
      </c>
      <c r="Y3230" t="s">
        <v>72</v>
      </c>
      <c r="Z3230">
        <v>0</v>
      </c>
      <c r="AA3230">
        <v>109</v>
      </c>
      <c r="AB3230">
        <v>24876</v>
      </c>
      <c r="AC3230" t="s">
        <v>73</v>
      </c>
    </row>
    <row r="3231" spans="1:29" x14ac:dyDescent="0.3">
      <c r="A3231" s="1" t="s">
        <v>29</v>
      </c>
      <c r="B3231" t="s">
        <v>96</v>
      </c>
      <c r="C3231" t="s">
        <v>1079</v>
      </c>
      <c r="D3231" t="s">
        <v>257</v>
      </c>
      <c r="E3231">
        <v>8</v>
      </c>
      <c r="F3231" t="s">
        <v>120</v>
      </c>
      <c r="G3231" t="s">
        <v>820</v>
      </c>
      <c r="H3231" t="s">
        <v>35</v>
      </c>
      <c r="I3231" t="s">
        <v>883</v>
      </c>
      <c r="J3231" t="s">
        <v>2484</v>
      </c>
      <c r="K3231" t="s">
        <v>8246</v>
      </c>
      <c r="L3231" t="s">
        <v>8247</v>
      </c>
      <c r="M3231" t="s">
        <v>199</v>
      </c>
      <c r="N3231" t="s">
        <v>40</v>
      </c>
      <c r="O3231">
        <v>16745</v>
      </c>
      <c r="P3231">
        <v>19950</v>
      </c>
      <c r="Q3231" t="s">
        <v>41</v>
      </c>
      <c r="R3231">
        <v>305</v>
      </c>
      <c r="S3231" s="2">
        <v>44435</v>
      </c>
      <c r="T3231" t="s">
        <v>42</v>
      </c>
      <c r="U3231">
        <v>0</v>
      </c>
      <c r="V3231" t="s">
        <v>43</v>
      </c>
      <c r="W3231">
        <v>464</v>
      </c>
      <c r="X3231" t="s">
        <v>44</v>
      </c>
      <c r="Y3231" t="s">
        <v>45</v>
      </c>
      <c r="Z3231">
        <v>0</v>
      </c>
      <c r="AA3231">
        <v>883</v>
      </c>
      <c r="AB3231">
        <v>18533</v>
      </c>
      <c r="AC3231" t="s">
        <v>73</v>
      </c>
    </row>
    <row r="3232" spans="1:29" x14ac:dyDescent="0.3">
      <c r="A3232" s="1" t="s">
        <v>29</v>
      </c>
      <c r="B3232" t="s">
        <v>363</v>
      </c>
      <c r="C3232" t="s">
        <v>2262</v>
      </c>
      <c r="D3232" t="s">
        <v>387</v>
      </c>
      <c r="E3232">
        <v>8</v>
      </c>
      <c r="F3232" t="s">
        <v>77</v>
      </c>
      <c r="G3232" t="s">
        <v>202</v>
      </c>
      <c r="H3232" t="s">
        <v>79</v>
      </c>
      <c r="I3232" t="s">
        <v>502</v>
      </c>
      <c r="J3232" t="s">
        <v>3222</v>
      </c>
      <c r="K3232" t="s">
        <v>8248</v>
      </c>
      <c r="L3232" t="s">
        <v>8249</v>
      </c>
      <c r="M3232" t="s">
        <v>1068</v>
      </c>
      <c r="N3232" t="s">
        <v>58</v>
      </c>
      <c r="O3232">
        <v>6331</v>
      </c>
      <c r="P3232">
        <v>9562</v>
      </c>
      <c r="Q3232" t="s">
        <v>95</v>
      </c>
      <c r="R3232">
        <v>253</v>
      </c>
      <c r="S3232" s="2">
        <v>45153</v>
      </c>
      <c r="T3232" s="2">
        <v>45171</v>
      </c>
      <c r="U3232">
        <v>0</v>
      </c>
      <c r="V3232" t="s">
        <v>106</v>
      </c>
      <c r="W3232">
        <v>654</v>
      </c>
      <c r="X3232" t="s">
        <v>60</v>
      </c>
      <c r="Y3232" t="s">
        <v>61</v>
      </c>
      <c r="Z3232">
        <v>2436</v>
      </c>
      <c r="AA3232">
        <v>97</v>
      </c>
      <c r="AB3232">
        <v>9422</v>
      </c>
      <c r="AC3232" t="s">
        <v>107</v>
      </c>
    </row>
    <row r="3233" spans="1:29" x14ac:dyDescent="0.3">
      <c r="A3233" s="1" t="s">
        <v>47</v>
      </c>
      <c r="B3233" t="s">
        <v>592</v>
      </c>
      <c r="C3233" t="s">
        <v>914</v>
      </c>
      <c r="D3233" t="s">
        <v>257</v>
      </c>
      <c r="E3233">
        <v>10</v>
      </c>
      <c r="F3233" t="s">
        <v>120</v>
      </c>
      <c r="G3233" t="s">
        <v>1180</v>
      </c>
      <c r="H3233" t="s">
        <v>35</v>
      </c>
      <c r="I3233" t="s">
        <v>827</v>
      </c>
      <c r="J3233" t="s">
        <v>8250</v>
      </c>
      <c r="K3233" t="s">
        <v>8251</v>
      </c>
      <c r="L3233" t="s">
        <v>8252</v>
      </c>
      <c r="M3233" t="s">
        <v>1948</v>
      </c>
      <c r="N3233" t="s">
        <v>84</v>
      </c>
      <c r="O3233">
        <v>15131</v>
      </c>
      <c r="P3233">
        <v>17796</v>
      </c>
      <c r="Q3233" t="s">
        <v>59</v>
      </c>
      <c r="R3233">
        <v>680</v>
      </c>
      <c r="S3233" s="2">
        <v>44813</v>
      </c>
      <c r="T3233" t="s">
        <v>42</v>
      </c>
      <c r="U3233">
        <v>33763</v>
      </c>
      <c r="V3233" t="s">
        <v>43</v>
      </c>
      <c r="W3233">
        <v>466</v>
      </c>
      <c r="X3233" t="s">
        <v>44</v>
      </c>
      <c r="Y3233" t="s">
        <v>45</v>
      </c>
      <c r="Z3233">
        <v>0</v>
      </c>
      <c r="AA3233">
        <v>641</v>
      </c>
      <c r="AB3233">
        <v>15445</v>
      </c>
      <c r="AC3233" t="s">
        <v>73</v>
      </c>
    </row>
    <row r="3234" spans="1:29" x14ac:dyDescent="0.3">
      <c r="A3234" s="1" t="s">
        <v>29</v>
      </c>
      <c r="B3234" t="s">
        <v>363</v>
      </c>
      <c r="C3234" t="s">
        <v>2024</v>
      </c>
      <c r="D3234" t="s">
        <v>98</v>
      </c>
      <c r="E3234">
        <v>2</v>
      </c>
      <c r="F3234" t="s">
        <v>77</v>
      </c>
      <c r="G3234" t="s">
        <v>365</v>
      </c>
      <c r="H3234" t="s">
        <v>79</v>
      </c>
      <c r="I3234" t="s">
        <v>1322</v>
      </c>
      <c r="J3234" t="s">
        <v>8253</v>
      </c>
      <c r="K3234" t="s">
        <v>8254</v>
      </c>
      <c r="L3234" t="s">
        <v>8255</v>
      </c>
      <c r="M3234" t="s">
        <v>456</v>
      </c>
      <c r="N3234" t="s">
        <v>84</v>
      </c>
      <c r="O3234">
        <v>9682</v>
      </c>
      <c r="P3234">
        <v>12877</v>
      </c>
      <c r="Q3234" t="s">
        <v>95</v>
      </c>
      <c r="R3234">
        <v>629</v>
      </c>
      <c r="S3234" s="2">
        <v>45171</v>
      </c>
      <c r="T3234" s="2">
        <v>45197</v>
      </c>
      <c r="U3234">
        <v>0</v>
      </c>
      <c r="V3234" t="s">
        <v>43</v>
      </c>
      <c r="W3234">
        <v>507</v>
      </c>
      <c r="X3234" t="s">
        <v>60</v>
      </c>
      <c r="Y3234" t="s">
        <v>72</v>
      </c>
      <c r="Z3234">
        <v>0</v>
      </c>
      <c r="AA3234">
        <v>980</v>
      </c>
      <c r="AB3234">
        <v>11035</v>
      </c>
      <c r="AC3234" t="s">
        <v>73</v>
      </c>
    </row>
    <row r="3235" spans="1:29" x14ac:dyDescent="0.3">
      <c r="A3235" s="1" t="s">
        <v>29</v>
      </c>
      <c r="B3235" t="s">
        <v>327</v>
      </c>
      <c r="C3235" t="s">
        <v>585</v>
      </c>
      <c r="D3235" t="s">
        <v>76</v>
      </c>
      <c r="E3235">
        <v>2</v>
      </c>
      <c r="F3235" t="s">
        <v>120</v>
      </c>
      <c r="G3235" t="s">
        <v>468</v>
      </c>
      <c r="H3235" t="s">
        <v>79</v>
      </c>
      <c r="I3235" t="s">
        <v>4846</v>
      </c>
      <c r="J3235" t="s">
        <v>2875</v>
      </c>
      <c r="K3235" t="s">
        <v>8256</v>
      </c>
      <c r="L3235" t="s">
        <v>8257</v>
      </c>
      <c r="M3235" t="s">
        <v>999</v>
      </c>
      <c r="N3235" t="s">
        <v>58</v>
      </c>
      <c r="O3235">
        <v>23783</v>
      </c>
      <c r="P3235">
        <v>27395</v>
      </c>
      <c r="Q3235" t="s">
        <v>59</v>
      </c>
      <c r="R3235">
        <v>579</v>
      </c>
      <c r="S3235" s="2">
        <v>44798</v>
      </c>
      <c r="T3235" s="2">
        <v>44804</v>
      </c>
      <c r="U3235">
        <v>29988</v>
      </c>
      <c r="V3235" t="s">
        <v>106</v>
      </c>
      <c r="W3235">
        <v>829</v>
      </c>
      <c r="X3235" t="s">
        <v>60</v>
      </c>
      <c r="Y3235" t="s">
        <v>72</v>
      </c>
      <c r="Z3235">
        <v>1804</v>
      </c>
      <c r="AA3235">
        <v>187</v>
      </c>
      <c r="AB3235">
        <v>27311</v>
      </c>
      <c r="AC3235" t="s">
        <v>73</v>
      </c>
    </row>
    <row r="3236" spans="1:29" x14ac:dyDescent="0.3">
      <c r="A3236" s="1" t="s">
        <v>47</v>
      </c>
      <c r="B3236" t="s">
        <v>145</v>
      </c>
      <c r="C3236" t="s">
        <v>3466</v>
      </c>
      <c r="D3236" t="s">
        <v>185</v>
      </c>
      <c r="E3236">
        <v>4</v>
      </c>
      <c r="F3236" t="s">
        <v>33</v>
      </c>
      <c r="G3236" t="s">
        <v>34</v>
      </c>
      <c r="H3236" t="s">
        <v>79</v>
      </c>
      <c r="I3236" t="s">
        <v>2696</v>
      </c>
      <c r="J3236" t="s">
        <v>1267</v>
      </c>
      <c r="K3236" t="s">
        <v>8258</v>
      </c>
      <c r="L3236" t="s">
        <v>8259</v>
      </c>
      <c r="M3236" t="s">
        <v>449</v>
      </c>
      <c r="N3236" t="s">
        <v>94</v>
      </c>
      <c r="O3236">
        <v>14200</v>
      </c>
      <c r="P3236">
        <v>18528</v>
      </c>
      <c r="Q3236" t="s">
        <v>59</v>
      </c>
      <c r="R3236">
        <v>373</v>
      </c>
      <c r="S3236" s="2">
        <v>44415</v>
      </c>
      <c r="T3236" s="2">
        <v>44428</v>
      </c>
      <c r="U3236">
        <v>44799</v>
      </c>
      <c r="V3236" t="s">
        <v>85</v>
      </c>
      <c r="W3236">
        <v>540</v>
      </c>
      <c r="X3236" t="s">
        <v>60</v>
      </c>
      <c r="Y3236" t="s">
        <v>61</v>
      </c>
      <c r="Z3236">
        <v>0</v>
      </c>
      <c r="AA3236">
        <v>91</v>
      </c>
      <c r="AB3236">
        <v>18106</v>
      </c>
      <c r="AC3236" t="s">
        <v>46</v>
      </c>
    </row>
    <row r="3237" spans="1:29" x14ac:dyDescent="0.3">
      <c r="A3237" s="1" t="s">
        <v>47</v>
      </c>
      <c r="B3237" t="s">
        <v>161</v>
      </c>
      <c r="C3237" t="s">
        <v>317</v>
      </c>
      <c r="D3237" t="s">
        <v>178</v>
      </c>
      <c r="E3237">
        <v>1</v>
      </c>
      <c r="F3237" t="s">
        <v>129</v>
      </c>
      <c r="G3237" t="s">
        <v>1528</v>
      </c>
      <c r="H3237" t="s">
        <v>79</v>
      </c>
      <c r="I3237" t="s">
        <v>189</v>
      </c>
      <c r="J3237" t="s">
        <v>1933</v>
      </c>
      <c r="K3237" t="s">
        <v>8260</v>
      </c>
      <c r="L3237" t="s">
        <v>8261</v>
      </c>
      <c r="M3237" t="s">
        <v>687</v>
      </c>
      <c r="N3237" t="s">
        <v>94</v>
      </c>
      <c r="O3237">
        <v>26258</v>
      </c>
      <c r="P3237">
        <v>30637</v>
      </c>
      <c r="Q3237" t="s">
        <v>41</v>
      </c>
      <c r="R3237">
        <v>531</v>
      </c>
      <c r="S3237" s="2">
        <v>44333</v>
      </c>
      <c r="T3237" t="s">
        <v>42</v>
      </c>
      <c r="U3237">
        <v>0</v>
      </c>
      <c r="V3237" t="s">
        <v>43</v>
      </c>
      <c r="W3237">
        <v>644</v>
      </c>
      <c r="X3237" t="s">
        <v>44</v>
      </c>
      <c r="Y3237" t="s">
        <v>72</v>
      </c>
      <c r="Z3237">
        <v>0</v>
      </c>
      <c r="AA3237">
        <v>259</v>
      </c>
      <c r="AB3237">
        <v>26476</v>
      </c>
      <c r="AC3237" t="s">
        <v>107</v>
      </c>
    </row>
    <row r="3238" spans="1:29" x14ac:dyDescent="0.3">
      <c r="A3238" s="1" t="s">
        <v>29</v>
      </c>
      <c r="B3238" t="s">
        <v>541</v>
      </c>
      <c r="C3238" t="s">
        <v>1336</v>
      </c>
      <c r="D3238" t="s">
        <v>178</v>
      </c>
      <c r="E3238">
        <v>7</v>
      </c>
      <c r="F3238" t="s">
        <v>120</v>
      </c>
      <c r="G3238" t="s">
        <v>121</v>
      </c>
      <c r="H3238" t="s">
        <v>79</v>
      </c>
      <c r="I3238" t="s">
        <v>2513</v>
      </c>
      <c r="J3238" t="s">
        <v>706</v>
      </c>
      <c r="K3238" t="s">
        <v>8262</v>
      </c>
      <c r="L3238" t="s">
        <v>8263</v>
      </c>
      <c r="M3238" t="s">
        <v>1274</v>
      </c>
      <c r="N3238" t="s">
        <v>94</v>
      </c>
      <c r="O3238">
        <v>24539</v>
      </c>
      <c r="P3238">
        <v>27001</v>
      </c>
      <c r="Q3238" t="s">
        <v>95</v>
      </c>
      <c r="R3238">
        <v>708</v>
      </c>
      <c r="S3238" s="2">
        <v>44502</v>
      </c>
      <c r="T3238" s="2">
        <v>44516</v>
      </c>
      <c r="U3238">
        <v>0</v>
      </c>
      <c r="V3238" t="s">
        <v>43</v>
      </c>
      <c r="W3238">
        <v>798</v>
      </c>
      <c r="X3238" t="s">
        <v>60</v>
      </c>
      <c r="Y3238" t="s">
        <v>61</v>
      </c>
      <c r="Z3238">
        <v>0</v>
      </c>
      <c r="AA3238">
        <v>569</v>
      </c>
      <c r="AB3238">
        <v>24617</v>
      </c>
      <c r="AC3238" t="s">
        <v>73</v>
      </c>
    </row>
    <row r="3239" spans="1:29" x14ac:dyDescent="0.3">
      <c r="A3239" s="1" t="s">
        <v>29</v>
      </c>
      <c r="B3239" t="s">
        <v>541</v>
      </c>
      <c r="C3239" t="s">
        <v>1834</v>
      </c>
      <c r="D3239" t="s">
        <v>178</v>
      </c>
      <c r="E3239">
        <v>3</v>
      </c>
      <c r="F3239" t="s">
        <v>221</v>
      </c>
      <c r="G3239" t="s">
        <v>1989</v>
      </c>
      <c r="H3239" t="s">
        <v>35</v>
      </c>
      <c r="I3239" t="s">
        <v>636</v>
      </c>
      <c r="J3239" t="s">
        <v>396</v>
      </c>
      <c r="K3239" t="s">
        <v>8264</v>
      </c>
      <c r="L3239" t="s">
        <v>2297</v>
      </c>
      <c r="M3239" t="s">
        <v>1274</v>
      </c>
      <c r="N3239" t="s">
        <v>58</v>
      </c>
      <c r="O3239">
        <v>24638</v>
      </c>
      <c r="P3239">
        <v>29413</v>
      </c>
      <c r="Q3239" t="s">
        <v>59</v>
      </c>
      <c r="R3239">
        <v>721</v>
      </c>
      <c r="S3239" s="2">
        <v>45012</v>
      </c>
      <c r="T3239" s="2">
        <v>45026</v>
      </c>
      <c r="U3239">
        <v>19571</v>
      </c>
      <c r="V3239" t="s">
        <v>106</v>
      </c>
      <c r="W3239">
        <v>516</v>
      </c>
      <c r="X3239" t="s">
        <v>60</v>
      </c>
      <c r="Y3239" t="s">
        <v>45</v>
      </c>
      <c r="Z3239">
        <v>3928</v>
      </c>
      <c r="AA3239">
        <v>413</v>
      </c>
      <c r="AB3239">
        <v>27504</v>
      </c>
      <c r="AC3239" t="s">
        <v>73</v>
      </c>
    </row>
    <row r="3240" spans="1:29" x14ac:dyDescent="0.3">
      <c r="A3240" s="1" t="s">
        <v>29</v>
      </c>
      <c r="B3240" t="s">
        <v>327</v>
      </c>
      <c r="C3240" t="s">
        <v>2243</v>
      </c>
      <c r="D3240" t="s">
        <v>138</v>
      </c>
      <c r="E3240">
        <v>1</v>
      </c>
      <c r="F3240" t="s">
        <v>77</v>
      </c>
      <c r="G3240" t="s">
        <v>264</v>
      </c>
      <c r="H3240" t="s">
        <v>35</v>
      </c>
      <c r="I3240" t="s">
        <v>1181</v>
      </c>
      <c r="J3240" t="s">
        <v>406</v>
      </c>
      <c r="K3240" t="s">
        <v>8265</v>
      </c>
      <c r="L3240" t="s">
        <v>8266</v>
      </c>
      <c r="M3240" t="s">
        <v>2350</v>
      </c>
      <c r="N3240" t="s">
        <v>94</v>
      </c>
      <c r="O3240">
        <v>22764</v>
      </c>
      <c r="P3240">
        <v>25805</v>
      </c>
      <c r="Q3240" t="s">
        <v>95</v>
      </c>
      <c r="R3240">
        <v>815</v>
      </c>
      <c r="S3240" s="2">
        <v>44504</v>
      </c>
      <c r="T3240" s="2">
        <v>44527</v>
      </c>
      <c r="U3240">
        <v>0</v>
      </c>
      <c r="V3240" t="s">
        <v>43</v>
      </c>
      <c r="W3240">
        <v>647</v>
      </c>
      <c r="X3240" t="s">
        <v>60</v>
      </c>
      <c r="Y3240" t="s">
        <v>61</v>
      </c>
      <c r="Z3240">
        <v>0</v>
      </c>
      <c r="AA3240">
        <v>634</v>
      </c>
      <c r="AB3240">
        <v>25045</v>
      </c>
      <c r="AC3240" t="s">
        <v>107</v>
      </c>
    </row>
    <row r="3241" spans="1:29" x14ac:dyDescent="0.3">
      <c r="A3241" s="1" t="s">
        <v>47</v>
      </c>
      <c r="B3241" t="s">
        <v>161</v>
      </c>
      <c r="C3241" t="s">
        <v>614</v>
      </c>
      <c r="D3241" t="s">
        <v>352</v>
      </c>
      <c r="E3241">
        <v>4</v>
      </c>
      <c r="F3241" t="s">
        <v>33</v>
      </c>
      <c r="G3241" t="s">
        <v>111</v>
      </c>
      <c r="H3241" t="s">
        <v>35</v>
      </c>
      <c r="I3241" t="s">
        <v>434</v>
      </c>
      <c r="J3241" t="s">
        <v>224</v>
      </c>
      <c r="K3241" t="s">
        <v>8267</v>
      </c>
      <c r="L3241" t="s">
        <v>8268</v>
      </c>
      <c r="M3241" t="s">
        <v>1475</v>
      </c>
      <c r="N3241" t="s">
        <v>40</v>
      </c>
      <c r="O3241">
        <v>5171</v>
      </c>
      <c r="P3241">
        <v>7895</v>
      </c>
      <c r="Q3241" t="s">
        <v>95</v>
      </c>
      <c r="R3241">
        <v>671</v>
      </c>
      <c r="S3241" s="2">
        <v>44762</v>
      </c>
      <c r="T3241" t="s">
        <v>42</v>
      </c>
      <c r="U3241">
        <v>0</v>
      </c>
      <c r="V3241" t="s">
        <v>85</v>
      </c>
      <c r="W3241">
        <v>681</v>
      </c>
      <c r="X3241" t="s">
        <v>44</v>
      </c>
      <c r="Y3241" t="s">
        <v>61</v>
      </c>
      <c r="Z3241">
        <v>0</v>
      </c>
      <c r="AA3241">
        <v>358</v>
      </c>
      <c r="AB3241">
        <v>7868</v>
      </c>
      <c r="AC3241" t="s">
        <v>107</v>
      </c>
    </row>
    <row r="3242" spans="1:29" x14ac:dyDescent="0.3">
      <c r="A3242" s="1" t="s">
        <v>29</v>
      </c>
      <c r="B3242" t="s">
        <v>393</v>
      </c>
      <c r="C3242" t="s">
        <v>2885</v>
      </c>
      <c r="D3242" t="s">
        <v>201</v>
      </c>
      <c r="E3242">
        <v>5</v>
      </c>
      <c r="F3242" t="s">
        <v>51</v>
      </c>
      <c r="G3242" t="s">
        <v>345</v>
      </c>
      <c r="H3242" t="s">
        <v>35</v>
      </c>
      <c r="I3242" t="s">
        <v>245</v>
      </c>
      <c r="J3242" t="s">
        <v>1576</v>
      </c>
      <c r="K3242" t="s">
        <v>8269</v>
      </c>
      <c r="L3242" t="s">
        <v>8270</v>
      </c>
      <c r="M3242" t="s">
        <v>2103</v>
      </c>
      <c r="N3242" t="s">
        <v>58</v>
      </c>
      <c r="O3242">
        <v>20394</v>
      </c>
      <c r="P3242">
        <v>24194</v>
      </c>
      <c r="Q3242" t="s">
        <v>41</v>
      </c>
      <c r="R3242">
        <v>400</v>
      </c>
      <c r="S3242" s="2">
        <v>45035</v>
      </c>
      <c r="T3242" s="2">
        <v>45042</v>
      </c>
      <c r="U3242">
        <v>0</v>
      </c>
      <c r="V3242" t="s">
        <v>71</v>
      </c>
      <c r="W3242">
        <v>558</v>
      </c>
      <c r="X3242" t="s">
        <v>60</v>
      </c>
      <c r="Y3242" t="s">
        <v>45</v>
      </c>
      <c r="Z3242">
        <v>4376</v>
      </c>
      <c r="AA3242">
        <v>401</v>
      </c>
      <c r="AB3242">
        <v>22540</v>
      </c>
      <c r="AC3242" t="s">
        <v>107</v>
      </c>
    </row>
    <row r="3243" spans="1:29" x14ac:dyDescent="0.3">
      <c r="A3243" s="1" t="s">
        <v>47</v>
      </c>
      <c r="B3243" t="s">
        <v>48</v>
      </c>
      <c r="C3243" t="s">
        <v>1355</v>
      </c>
      <c r="D3243" t="s">
        <v>155</v>
      </c>
      <c r="E3243">
        <v>3</v>
      </c>
      <c r="F3243" t="s">
        <v>186</v>
      </c>
      <c r="G3243" t="s">
        <v>650</v>
      </c>
      <c r="H3243" t="s">
        <v>79</v>
      </c>
      <c r="I3243" t="s">
        <v>2533</v>
      </c>
      <c r="J3243" t="s">
        <v>3566</v>
      </c>
      <c r="K3243" t="s">
        <v>8271</v>
      </c>
      <c r="L3243" t="s">
        <v>8272</v>
      </c>
      <c r="M3243" t="s">
        <v>648</v>
      </c>
      <c r="N3243" t="s">
        <v>84</v>
      </c>
      <c r="O3243">
        <v>4577</v>
      </c>
      <c r="P3243">
        <v>8327</v>
      </c>
      <c r="Q3243" t="s">
        <v>41</v>
      </c>
      <c r="R3243">
        <v>749</v>
      </c>
      <c r="S3243" s="2">
        <v>45204</v>
      </c>
      <c r="T3243" t="s">
        <v>42</v>
      </c>
      <c r="U3243">
        <v>0</v>
      </c>
      <c r="V3243" t="s">
        <v>43</v>
      </c>
      <c r="W3243">
        <v>743</v>
      </c>
      <c r="X3243" t="s">
        <v>44</v>
      </c>
      <c r="Y3243" t="s">
        <v>45</v>
      </c>
      <c r="Z3243">
        <v>0</v>
      </c>
      <c r="AA3243">
        <v>148</v>
      </c>
      <c r="AB3243">
        <v>6679</v>
      </c>
      <c r="AC3243" t="s">
        <v>107</v>
      </c>
    </row>
    <row r="3244" spans="1:29" x14ac:dyDescent="0.3">
      <c r="A3244" s="1" t="s">
        <v>29</v>
      </c>
      <c r="B3244" t="s">
        <v>393</v>
      </c>
      <c r="C3244" t="s">
        <v>1245</v>
      </c>
      <c r="D3244" t="s">
        <v>110</v>
      </c>
      <c r="E3244">
        <v>8</v>
      </c>
      <c r="F3244" t="s">
        <v>120</v>
      </c>
      <c r="G3244" t="s">
        <v>194</v>
      </c>
      <c r="H3244" t="s">
        <v>79</v>
      </c>
      <c r="I3244" t="s">
        <v>1441</v>
      </c>
      <c r="J3244" t="s">
        <v>890</v>
      </c>
      <c r="K3244" t="s">
        <v>8273</v>
      </c>
      <c r="L3244" t="s">
        <v>8274</v>
      </c>
      <c r="M3244" t="s">
        <v>613</v>
      </c>
      <c r="N3244" t="s">
        <v>84</v>
      </c>
      <c r="O3244">
        <v>18153</v>
      </c>
      <c r="P3244">
        <v>20343</v>
      </c>
      <c r="Q3244" t="s">
        <v>59</v>
      </c>
      <c r="R3244">
        <v>747</v>
      </c>
      <c r="S3244" s="2">
        <v>44660</v>
      </c>
      <c r="T3244" t="s">
        <v>42</v>
      </c>
      <c r="U3244">
        <v>28755</v>
      </c>
      <c r="V3244" t="s">
        <v>43</v>
      </c>
      <c r="W3244">
        <v>674</v>
      </c>
      <c r="X3244" t="s">
        <v>44</v>
      </c>
      <c r="Y3244" t="s">
        <v>61</v>
      </c>
      <c r="Z3244">
        <v>0</v>
      </c>
      <c r="AA3244">
        <v>981</v>
      </c>
      <c r="AB3244">
        <v>19258</v>
      </c>
      <c r="AC3244" t="s">
        <v>46</v>
      </c>
    </row>
    <row r="3245" spans="1:29" x14ac:dyDescent="0.3">
      <c r="A3245" s="1" t="s">
        <v>29</v>
      </c>
      <c r="B3245" t="s">
        <v>393</v>
      </c>
      <c r="C3245" t="s">
        <v>3251</v>
      </c>
      <c r="D3245" t="s">
        <v>257</v>
      </c>
      <c r="E3245">
        <v>5</v>
      </c>
      <c r="F3245" t="s">
        <v>120</v>
      </c>
      <c r="G3245" t="s">
        <v>1533</v>
      </c>
      <c r="H3245" t="s">
        <v>79</v>
      </c>
      <c r="I3245" t="s">
        <v>3831</v>
      </c>
      <c r="J3245" t="s">
        <v>645</v>
      </c>
      <c r="K3245" t="s">
        <v>8275</v>
      </c>
      <c r="L3245" t="s">
        <v>8276</v>
      </c>
      <c r="M3245" t="s">
        <v>1265</v>
      </c>
      <c r="N3245" t="s">
        <v>40</v>
      </c>
      <c r="O3245">
        <v>14897</v>
      </c>
      <c r="P3245">
        <v>19686</v>
      </c>
      <c r="Q3245" t="s">
        <v>95</v>
      </c>
      <c r="R3245">
        <v>881</v>
      </c>
      <c r="S3245" s="2">
        <v>45322</v>
      </c>
      <c r="T3245" t="s">
        <v>42</v>
      </c>
      <c r="U3245">
        <v>0</v>
      </c>
      <c r="V3245" t="s">
        <v>106</v>
      </c>
      <c r="W3245">
        <v>565</v>
      </c>
      <c r="X3245" t="s">
        <v>44</v>
      </c>
      <c r="Y3245" t="s">
        <v>45</v>
      </c>
      <c r="Z3245">
        <v>0</v>
      </c>
      <c r="AA3245">
        <v>843</v>
      </c>
      <c r="AB3245">
        <v>17629</v>
      </c>
      <c r="AC3245" t="s">
        <v>73</v>
      </c>
    </row>
    <row r="3246" spans="1:29" x14ac:dyDescent="0.3">
      <c r="A3246" s="1" t="s">
        <v>47</v>
      </c>
      <c r="B3246" t="s">
        <v>108</v>
      </c>
      <c r="C3246" t="s">
        <v>439</v>
      </c>
      <c r="D3246" t="s">
        <v>128</v>
      </c>
      <c r="E3246">
        <v>3</v>
      </c>
      <c r="F3246" t="s">
        <v>129</v>
      </c>
      <c r="G3246" t="s">
        <v>163</v>
      </c>
      <c r="H3246" t="s">
        <v>79</v>
      </c>
      <c r="I3246" t="s">
        <v>889</v>
      </c>
      <c r="J3246" t="s">
        <v>141</v>
      </c>
      <c r="K3246" t="s">
        <v>8277</v>
      </c>
      <c r="L3246" t="s">
        <v>8278</v>
      </c>
      <c r="M3246" t="s">
        <v>1422</v>
      </c>
      <c r="N3246" t="s">
        <v>58</v>
      </c>
      <c r="O3246">
        <v>21994</v>
      </c>
      <c r="P3246">
        <v>24029</v>
      </c>
      <c r="Q3246" t="s">
        <v>95</v>
      </c>
      <c r="R3246">
        <v>382</v>
      </c>
      <c r="S3246" s="2">
        <v>44606</v>
      </c>
      <c r="T3246" t="s">
        <v>42</v>
      </c>
      <c r="U3246">
        <v>0</v>
      </c>
      <c r="V3246" t="s">
        <v>71</v>
      </c>
      <c r="W3246">
        <v>605</v>
      </c>
      <c r="X3246" t="s">
        <v>44</v>
      </c>
      <c r="Y3246" t="s">
        <v>72</v>
      </c>
      <c r="Z3246">
        <v>1832</v>
      </c>
      <c r="AA3246">
        <v>165</v>
      </c>
      <c r="AB3246">
        <v>23980</v>
      </c>
      <c r="AC3246" t="s">
        <v>107</v>
      </c>
    </row>
    <row r="3247" spans="1:29" x14ac:dyDescent="0.3">
      <c r="A3247" s="1" t="s">
        <v>47</v>
      </c>
      <c r="B3247" t="s">
        <v>136</v>
      </c>
      <c r="C3247" t="s">
        <v>1386</v>
      </c>
      <c r="D3247" t="s">
        <v>110</v>
      </c>
      <c r="E3247">
        <v>3</v>
      </c>
      <c r="F3247" t="s">
        <v>221</v>
      </c>
      <c r="G3247" t="s">
        <v>882</v>
      </c>
      <c r="H3247" t="s">
        <v>35</v>
      </c>
      <c r="I3247" t="s">
        <v>883</v>
      </c>
      <c r="J3247" t="s">
        <v>132</v>
      </c>
      <c r="K3247" t="s">
        <v>8279</v>
      </c>
      <c r="L3247" t="s">
        <v>8280</v>
      </c>
      <c r="M3247" t="s">
        <v>207</v>
      </c>
      <c r="N3247" t="s">
        <v>58</v>
      </c>
      <c r="O3247">
        <v>4863</v>
      </c>
      <c r="P3247">
        <v>8366</v>
      </c>
      <c r="Q3247" t="s">
        <v>59</v>
      </c>
      <c r="R3247">
        <v>25</v>
      </c>
      <c r="S3247" s="2">
        <v>44704</v>
      </c>
      <c r="T3247" s="2">
        <v>44713</v>
      </c>
      <c r="U3247">
        <v>30900</v>
      </c>
      <c r="V3247" t="s">
        <v>43</v>
      </c>
      <c r="W3247">
        <v>817</v>
      </c>
      <c r="X3247" t="s">
        <v>60</v>
      </c>
      <c r="Y3247" t="s">
        <v>45</v>
      </c>
      <c r="Z3247">
        <v>1294</v>
      </c>
      <c r="AA3247">
        <v>922</v>
      </c>
      <c r="AB3247">
        <v>6015</v>
      </c>
      <c r="AC3247" t="s">
        <v>73</v>
      </c>
    </row>
    <row r="3248" spans="1:29" x14ac:dyDescent="0.3">
      <c r="A3248" s="1" t="s">
        <v>47</v>
      </c>
      <c r="B3248" t="s">
        <v>108</v>
      </c>
      <c r="C3248" t="s">
        <v>655</v>
      </c>
      <c r="D3248" t="s">
        <v>155</v>
      </c>
      <c r="E3248">
        <v>10</v>
      </c>
      <c r="F3248" t="s">
        <v>77</v>
      </c>
      <c r="G3248" t="s">
        <v>202</v>
      </c>
      <c r="H3248" t="s">
        <v>79</v>
      </c>
      <c r="I3248" t="s">
        <v>318</v>
      </c>
      <c r="J3248" t="s">
        <v>6672</v>
      </c>
      <c r="K3248" t="s">
        <v>8281</v>
      </c>
      <c r="L3248" t="s">
        <v>8282</v>
      </c>
      <c r="M3248" t="s">
        <v>116</v>
      </c>
      <c r="N3248" t="s">
        <v>84</v>
      </c>
      <c r="O3248">
        <v>29302</v>
      </c>
      <c r="P3248">
        <v>31475</v>
      </c>
      <c r="Q3248" t="s">
        <v>41</v>
      </c>
      <c r="R3248">
        <v>953</v>
      </c>
      <c r="S3248" s="2">
        <v>44657</v>
      </c>
      <c r="T3248" t="s">
        <v>42</v>
      </c>
      <c r="U3248">
        <v>0</v>
      </c>
      <c r="V3248" t="s">
        <v>43</v>
      </c>
      <c r="W3248">
        <v>673</v>
      </c>
      <c r="X3248" t="s">
        <v>44</v>
      </c>
      <c r="Y3248" t="s">
        <v>45</v>
      </c>
      <c r="Z3248">
        <v>0</v>
      </c>
      <c r="AA3248">
        <v>973</v>
      </c>
      <c r="AB3248">
        <v>30890</v>
      </c>
      <c r="AC3248" t="s">
        <v>73</v>
      </c>
    </row>
    <row r="3249" spans="1:29" x14ac:dyDescent="0.3">
      <c r="A3249" s="1" t="s">
        <v>47</v>
      </c>
      <c r="B3249" t="s">
        <v>161</v>
      </c>
      <c r="C3249" t="s">
        <v>317</v>
      </c>
      <c r="D3249" t="s">
        <v>169</v>
      </c>
      <c r="E3249">
        <v>1</v>
      </c>
      <c r="F3249" t="s">
        <v>129</v>
      </c>
      <c r="G3249" t="s">
        <v>944</v>
      </c>
      <c r="H3249" t="s">
        <v>79</v>
      </c>
      <c r="I3249" t="s">
        <v>265</v>
      </c>
      <c r="J3249" t="s">
        <v>610</v>
      </c>
      <c r="K3249" t="s">
        <v>8283</v>
      </c>
      <c r="L3249" t="s">
        <v>8284</v>
      </c>
      <c r="M3249" t="s">
        <v>192</v>
      </c>
      <c r="N3249" t="s">
        <v>94</v>
      </c>
      <c r="O3249">
        <v>18866</v>
      </c>
      <c r="P3249">
        <v>22201</v>
      </c>
      <c r="Q3249" t="s">
        <v>41</v>
      </c>
      <c r="R3249">
        <v>637</v>
      </c>
      <c r="S3249" s="2">
        <v>44668</v>
      </c>
      <c r="T3249" s="2">
        <v>44684</v>
      </c>
      <c r="U3249">
        <v>0</v>
      </c>
      <c r="V3249" t="s">
        <v>71</v>
      </c>
      <c r="W3249">
        <v>736</v>
      </c>
      <c r="X3249" t="s">
        <v>60</v>
      </c>
      <c r="Y3249" t="s">
        <v>72</v>
      </c>
      <c r="Z3249">
        <v>0</v>
      </c>
      <c r="AA3249">
        <v>608</v>
      </c>
      <c r="AB3249">
        <v>19462</v>
      </c>
      <c r="AC3249" t="s">
        <v>46</v>
      </c>
    </row>
    <row r="3250" spans="1:29" x14ac:dyDescent="0.3">
      <c r="A3250" s="1" t="s">
        <v>47</v>
      </c>
      <c r="B3250" t="s">
        <v>117</v>
      </c>
      <c r="C3250" t="s">
        <v>512</v>
      </c>
      <c r="D3250" t="s">
        <v>50</v>
      </c>
      <c r="E3250">
        <v>4</v>
      </c>
      <c r="F3250" t="s">
        <v>51</v>
      </c>
      <c r="G3250" t="s">
        <v>291</v>
      </c>
      <c r="H3250" t="s">
        <v>79</v>
      </c>
      <c r="I3250" t="s">
        <v>238</v>
      </c>
      <c r="J3250" t="s">
        <v>1657</v>
      </c>
      <c r="K3250">
        <f>1-931-471-9278</f>
        <v>-10679</v>
      </c>
      <c r="L3250" t="s">
        <v>8285</v>
      </c>
      <c r="M3250" t="s">
        <v>1311</v>
      </c>
      <c r="N3250" t="s">
        <v>58</v>
      </c>
      <c r="O3250">
        <v>13838</v>
      </c>
      <c r="P3250">
        <v>17681</v>
      </c>
      <c r="Q3250" t="s">
        <v>95</v>
      </c>
      <c r="R3250">
        <v>719</v>
      </c>
      <c r="S3250" s="2">
        <v>44593</v>
      </c>
      <c r="T3250" t="s">
        <v>42</v>
      </c>
      <c r="U3250">
        <v>0</v>
      </c>
      <c r="V3250" t="s">
        <v>43</v>
      </c>
      <c r="W3250">
        <v>599</v>
      </c>
      <c r="X3250" t="s">
        <v>44</v>
      </c>
      <c r="Y3250" t="s">
        <v>61</v>
      </c>
      <c r="Z3250">
        <v>4356</v>
      </c>
      <c r="AA3250">
        <v>802</v>
      </c>
      <c r="AB3250">
        <v>16744</v>
      </c>
      <c r="AC3250" t="s">
        <v>107</v>
      </c>
    </row>
    <row r="3251" spans="1:29" x14ac:dyDescent="0.3">
      <c r="A3251" s="1" t="s">
        <v>47</v>
      </c>
      <c r="B3251" t="s">
        <v>108</v>
      </c>
      <c r="C3251" t="s">
        <v>3655</v>
      </c>
      <c r="D3251" t="s">
        <v>98</v>
      </c>
      <c r="E3251">
        <v>8</v>
      </c>
      <c r="F3251" t="s">
        <v>99</v>
      </c>
      <c r="G3251" t="s">
        <v>724</v>
      </c>
      <c r="H3251" t="s">
        <v>79</v>
      </c>
      <c r="I3251" t="s">
        <v>587</v>
      </c>
      <c r="J3251" t="s">
        <v>3618</v>
      </c>
      <c r="K3251" t="s">
        <v>8286</v>
      </c>
      <c r="L3251" t="s">
        <v>8287</v>
      </c>
      <c r="M3251" t="s">
        <v>1768</v>
      </c>
      <c r="N3251" t="s">
        <v>94</v>
      </c>
      <c r="O3251">
        <v>6581</v>
      </c>
      <c r="P3251">
        <v>10159</v>
      </c>
      <c r="Q3251" t="s">
        <v>41</v>
      </c>
      <c r="R3251">
        <v>109</v>
      </c>
      <c r="S3251" s="2">
        <v>44535</v>
      </c>
      <c r="T3251" s="2">
        <v>44546</v>
      </c>
      <c r="U3251">
        <v>0</v>
      </c>
      <c r="V3251" t="s">
        <v>85</v>
      </c>
      <c r="W3251">
        <v>458</v>
      </c>
      <c r="X3251" t="s">
        <v>60</v>
      </c>
      <c r="Y3251" t="s">
        <v>61</v>
      </c>
      <c r="Z3251">
        <v>0</v>
      </c>
      <c r="AA3251">
        <v>240</v>
      </c>
      <c r="AB3251">
        <v>9637</v>
      </c>
      <c r="AC3251" t="s">
        <v>107</v>
      </c>
    </row>
    <row r="3252" spans="1:29" x14ac:dyDescent="0.3">
      <c r="A3252" s="1" t="s">
        <v>47</v>
      </c>
      <c r="B3252" t="s">
        <v>176</v>
      </c>
      <c r="C3252" t="s">
        <v>4337</v>
      </c>
      <c r="D3252" t="s">
        <v>155</v>
      </c>
      <c r="E3252">
        <v>4</v>
      </c>
      <c r="F3252" t="s">
        <v>120</v>
      </c>
      <c r="G3252" t="s">
        <v>820</v>
      </c>
      <c r="H3252" t="s">
        <v>35</v>
      </c>
      <c r="I3252" t="s">
        <v>621</v>
      </c>
      <c r="J3252" t="s">
        <v>2875</v>
      </c>
      <c r="K3252" t="s">
        <v>8288</v>
      </c>
      <c r="L3252" t="s">
        <v>4654</v>
      </c>
      <c r="M3252" t="s">
        <v>183</v>
      </c>
      <c r="N3252" t="s">
        <v>40</v>
      </c>
      <c r="O3252">
        <v>10074</v>
      </c>
      <c r="P3252">
        <v>14266</v>
      </c>
      <c r="Q3252" t="s">
        <v>59</v>
      </c>
      <c r="R3252">
        <v>613</v>
      </c>
      <c r="S3252" s="2">
        <v>44934</v>
      </c>
      <c r="T3252" t="s">
        <v>42</v>
      </c>
      <c r="U3252">
        <v>24908</v>
      </c>
      <c r="V3252" t="s">
        <v>71</v>
      </c>
      <c r="W3252">
        <v>836</v>
      </c>
      <c r="X3252" t="s">
        <v>44</v>
      </c>
      <c r="Y3252" t="s">
        <v>45</v>
      </c>
      <c r="Z3252">
        <v>0</v>
      </c>
      <c r="AA3252">
        <v>884</v>
      </c>
      <c r="AB3252">
        <v>10693</v>
      </c>
      <c r="AC3252" t="s">
        <v>107</v>
      </c>
    </row>
    <row r="3253" spans="1:29" x14ac:dyDescent="0.3">
      <c r="A3253" s="1" t="s">
        <v>29</v>
      </c>
      <c r="B3253" t="s">
        <v>86</v>
      </c>
      <c r="C3253" t="s">
        <v>1266</v>
      </c>
      <c r="D3253" t="s">
        <v>119</v>
      </c>
      <c r="E3253">
        <v>7</v>
      </c>
      <c r="F3253" t="s">
        <v>64</v>
      </c>
      <c r="G3253" t="s">
        <v>376</v>
      </c>
      <c r="H3253" t="s">
        <v>79</v>
      </c>
      <c r="I3253" t="s">
        <v>238</v>
      </c>
      <c r="J3253" t="s">
        <v>8289</v>
      </c>
      <c r="K3253" t="s">
        <v>8290</v>
      </c>
      <c r="L3253" t="s">
        <v>8291</v>
      </c>
      <c r="M3253" t="s">
        <v>350</v>
      </c>
      <c r="N3253" t="s">
        <v>58</v>
      </c>
      <c r="O3253">
        <v>13025</v>
      </c>
      <c r="P3253">
        <v>17069</v>
      </c>
      <c r="Q3253" t="s">
        <v>41</v>
      </c>
      <c r="R3253">
        <v>74</v>
      </c>
      <c r="S3253" s="2">
        <v>45129</v>
      </c>
      <c r="T3253" s="2">
        <v>45134</v>
      </c>
      <c r="U3253">
        <v>0</v>
      </c>
      <c r="V3253" t="s">
        <v>43</v>
      </c>
      <c r="W3253">
        <v>406</v>
      </c>
      <c r="X3253" t="s">
        <v>60</v>
      </c>
      <c r="Y3253" t="s">
        <v>72</v>
      </c>
      <c r="Z3253">
        <v>4827</v>
      </c>
      <c r="AA3253">
        <v>605</v>
      </c>
      <c r="AB3253">
        <v>15312</v>
      </c>
      <c r="AC3253" t="s">
        <v>73</v>
      </c>
    </row>
    <row r="3254" spans="1:29" x14ac:dyDescent="0.3">
      <c r="A3254" s="1" t="s">
        <v>29</v>
      </c>
      <c r="B3254" t="s">
        <v>327</v>
      </c>
      <c r="C3254" t="s">
        <v>1091</v>
      </c>
      <c r="D3254" t="s">
        <v>169</v>
      </c>
      <c r="E3254">
        <v>4</v>
      </c>
      <c r="F3254" t="s">
        <v>77</v>
      </c>
      <c r="G3254" t="s">
        <v>980</v>
      </c>
      <c r="H3254" t="s">
        <v>79</v>
      </c>
      <c r="I3254" t="s">
        <v>4127</v>
      </c>
      <c r="J3254" t="s">
        <v>1371</v>
      </c>
      <c r="K3254" t="s">
        <v>8292</v>
      </c>
      <c r="L3254" t="s">
        <v>8293</v>
      </c>
      <c r="M3254" t="s">
        <v>1159</v>
      </c>
      <c r="N3254" t="s">
        <v>84</v>
      </c>
      <c r="O3254">
        <v>11169</v>
      </c>
      <c r="P3254">
        <v>13685</v>
      </c>
      <c r="Q3254" t="s">
        <v>95</v>
      </c>
      <c r="R3254">
        <v>432</v>
      </c>
      <c r="S3254" s="2">
        <v>45116</v>
      </c>
      <c r="T3254" s="2">
        <v>45141</v>
      </c>
      <c r="U3254">
        <v>0</v>
      </c>
      <c r="V3254" t="s">
        <v>71</v>
      </c>
      <c r="W3254">
        <v>846</v>
      </c>
      <c r="X3254" t="s">
        <v>60</v>
      </c>
      <c r="Y3254" t="s">
        <v>72</v>
      </c>
      <c r="Z3254">
        <v>0</v>
      </c>
      <c r="AA3254">
        <v>364</v>
      </c>
      <c r="AB3254">
        <v>11378</v>
      </c>
      <c r="AC3254" t="s">
        <v>46</v>
      </c>
    </row>
    <row r="3255" spans="1:29" x14ac:dyDescent="0.3">
      <c r="A3255" s="1" t="s">
        <v>47</v>
      </c>
      <c r="B3255" t="s">
        <v>234</v>
      </c>
      <c r="C3255" t="s">
        <v>2309</v>
      </c>
      <c r="D3255" t="s">
        <v>32</v>
      </c>
      <c r="E3255">
        <v>3</v>
      </c>
      <c r="F3255" t="s">
        <v>64</v>
      </c>
      <c r="G3255" t="s">
        <v>88</v>
      </c>
      <c r="H3255" t="s">
        <v>35</v>
      </c>
      <c r="I3255" t="s">
        <v>1705</v>
      </c>
      <c r="J3255" t="s">
        <v>8294</v>
      </c>
      <c r="K3255" t="s">
        <v>8295</v>
      </c>
      <c r="L3255" t="s">
        <v>8296</v>
      </c>
      <c r="M3255" t="s">
        <v>2192</v>
      </c>
      <c r="N3255" t="s">
        <v>58</v>
      </c>
      <c r="O3255">
        <v>23238</v>
      </c>
      <c r="P3255">
        <v>27527</v>
      </c>
      <c r="Q3255" t="s">
        <v>95</v>
      </c>
      <c r="R3255">
        <v>23</v>
      </c>
      <c r="S3255" s="2">
        <v>44983</v>
      </c>
      <c r="T3255" t="s">
        <v>42</v>
      </c>
      <c r="U3255">
        <v>0</v>
      </c>
      <c r="V3255" t="s">
        <v>85</v>
      </c>
      <c r="W3255">
        <v>524</v>
      </c>
      <c r="X3255" t="s">
        <v>44</v>
      </c>
      <c r="Y3255" t="s">
        <v>45</v>
      </c>
      <c r="Z3255">
        <v>3014</v>
      </c>
      <c r="AA3255">
        <v>642</v>
      </c>
      <c r="AB3255">
        <v>25363</v>
      </c>
      <c r="AC3255" t="s">
        <v>107</v>
      </c>
    </row>
    <row r="3256" spans="1:29" x14ac:dyDescent="0.3">
      <c r="A3256" s="1" t="s">
        <v>29</v>
      </c>
      <c r="B3256" t="s">
        <v>393</v>
      </c>
      <c r="C3256" t="s">
        <v>609</v>
      </c>
      <c r="D3256" t="s">
        <v>169</v>
      </c>
      <c r="E3256">
        <v>5</v>
      </c>
      <c r="F3256" t="s">
        <v>271</v>
      </c>
      <c r="G3256" t="s">
        <v>1110</v>
      </c>
      <c r="H3256" t="s">
        <v>35</v>
      </c>
      <c r="I3256" t="s">
        <v>668</v>
      </c>
      <c r="J3256" t="s">
        <v>890</v>
      </c>
      <c r="K3256" t="s">
        <v>8297</v>
      </c>
      <c r="L3256" t="s">
        <v>8298</v>
      </c>
      <c r="M3256" t="s">
        <v>2103</v>
      </c>
      <c r="N3256" t="s">
        <v>84</v>
      </c>
      <c r="O3256">
        <v>26480</v>
      </c>
      <c r="P3256">
        <v>29514</v>
      </c>
      <c r="Q3256" t="s">
        <v>59</v>
      </c>
      <c r="R3256">
        <v>549</v>
      </c>
      <c r="S3256" s="2">
        <v>45262</v>
      </c>
      <c r="T3256" s="2">
        <v>45273</v>
      </c>
      <c r="U3256">
        <v>40313</v>
      </c>
      <c r="V3256" t="s">
        <v>106</v>
      </c>
      <c r="W3256">
        <v>431</v>
      </c>
      <c r="X3256" t="s">
        <v>60</v>
      </c>
      <c r="Y3256" t="s">
        <v>61</v>
      </c>
      <c r="Z3256">
        <v>0</v>
      </c>
      <c r="AA3256">
        <v>940</v>
      </c>
      <c r="AB3256">
        <v>28760</v>
      </c>
      <c r="AC3256" t="s">
        <v>107</v>
      </c>
    </row>
    <row r="3257" spans="1:29" x14ac:dyDescent="0.3">
      <c r="A3257" s="1" t="s">
        <v>29</v>
      </c>
      <c r="B3257" t="s">
        <v>541</v>
      </c>
      <c r="C3257" t="s">
        <v>541</v>
      </c>
      <c r="D3257" t="s">
        <v>257</v>
      </c>
      <c r="E3257">
        <v>3</v>
      </c>
      <c r="F3257" t="s">
        <v>77</v>
      </c>
      <c r="G3257" t="s">
        <v>147</v>
      </c>
      <c r="H3257" t="s">
        <v>79</v>
      </c>
      <c r="I3257" t="s">
        <v>2693</v>
      </c>
      <c r="J3257" t="s">
        <v>4815</v>
      </c>
      <c r="K3257" t="s">
        <v>8299</v>
      </c>
      <c r="L3257" t="s">
        <v>8300</v>
      </c>
      <c r="M3257" t="s">
        <v>1193</v>
      </c>
      <c r="N3257" t="s">
        <v>84</v>
      </c>
      <c r="O3257">
        <v>28088</v>
      </c>
      <c r="P3257">
        <v>32475</v>
      </c>
      <c r="Q3257" t="s">
        <v>95</v>
      </c>
      <c r="R3257">
        <v>437</v>
      </c>
      <c r="S3257" s="2">
        <v>44518</v>
      </c>
      <c r="T3257" t="s">
        <v>42</v>
      </c>
      <c r="U3257">
        <v>0</v>
      </c>
      <c r="V3257" t="s">
        <v>85</v>
      </c>
      <c r="W3257">
        <v>803</v>
      </c>
      <c r="X3257" t="s">
        <v>44</v>
      </c>
      <c r="Y3257" t="s">
        <v>61</v>
      </c>
      <c r="Z3257">
        <v>0</v>
      </c>
      <c r="AA3257">
        <v>628</v>
      </c>
      <c r="AB3257">
        <v>28586</v>
      </c>
      <c r="AC3257" t="s">
        <v>73</v>
      </c>
    </row>
    <row r="3258" spans="1:29" x14ac:dyDescent="0.3">
      <c r="A3258" s="1" t="s">
        <v>47</v>
      </c>
      <c r="B3258" t="s">
        <v>161</v>
      </c>
      <c r="C3258" t="s">
        <v>782</v>
      </c>
      <c r="D3258" t="s">
        <v>110</v>
      </c>
      <c r="E3258">
        <v>2</v>
      </c>
      <c r="F3258" t="s">
        <v>33</v>
      </c>
      <c r="G3258" t="s">
        <v>451</v>
      </c>
      <c r="H3258" t="s">
        <v>35</v>
      </c>
      <c r="I3258" t="s">
        <v>7314</v>
      </c>
      <c r="J3258" t="s">
        <v>878</v>
      </c>
      <c r="K3258" t="s">
        <v>8301</v>
      </c>
      <c r="L3258" t="s">
        <v>8302</v>
      </c>
      <c r="M3258" t="s">
        <v>167</v>
      </c>
      <c r="N3258" t="s">
        <v>40</v>
      </c>
      <c r="O3258">
        <v>4081</v>
      </c>
      <c r="P3258">
        <v>8879</v>
      </c>
      <c r="Q3258" t="s">
        <v>95</v>
      </c>
      <c r="R3258">
        <v>412</v>
      </c>
      <c r="S3258" s="2">
        <v>44602</v>
      </c>
      <c r="T3258" s="2">
        <v>44603</v>
      </c>
      <c r="U3258">
        <v>0</v>
      </c>
      <c r="V3258" t="s">
        <v>106</v>
      </c>
      <c r="W3258">
        <v>556</v>
      </c>
      <c r="X3258" t="s">
        <v>60</v>
      </c>
      <c r="Y3258" t="s">
        <v>61</v>
      </c>
      <c r="Z3258">
        <v>0</v>
      </c>
      <c r="AA3258">
        <v>304</v>
      </c>
      <c r="AB3258">
        <v>4708</v>
      </c>
      <c r="AC3258" t="s">
        <v>107</v>
      </c>
    </row>
    <row r="3259" spans="1:29" x14ac:dyDescent="0.3">
      <c r="A3259" s="1" t="s">
        <v>29</v>
      </c>
      <c r="B3259" t="s">
        <v>30</v>
      </c>
      <c r="C3259" t="s">
        <v>2291</v>
      </c>
      <c r="D3259" t="s">
        <v>119</v>
      </c>
      <c r="E3259">
        <v>6</v>
      </c>
      <c r="F3259" t="s">
        <v>271</v>
      </c>
      <c r="G3259" t="s">
        <v>1060</v>
      </c>
      <c r="H3259" t="s">
        <v>35</v>
      </c>
      <c r="I3259" t="s">
        <v>1553</v>
      </c>
      <c r="J3259" t="s">
        <v>224</v>
      </c>
      <c r="K3259" t="s">
        <v>8303</v>
      </c>
      <c r="L3259" t="s">
        <v>8304</v>
      </c>
      <c r="M3259" t="s">
        <v>1121</v>
      </c>
      <c r="N3259" t="s">
        <v>40</v>
      </c>
      <c r="O3259">
        <v>10708</v>
      </c>
      <c r="P3259">
        <v>12779</v>
      </c>
      <c r="Q3259" t="s">
        <v>95</v>
      </c>
      <c r="R3259">
        <v>122</v>
      </c>
      <c r="S3259" s="2">
        <v>45151</v>
      </c>
      <c r="T3259" t="s">
        <v>42</v>
      </c>
      <c r="U3259">
        <v>0</v>
      </c>
      <c r="V3259" t="s">
        <v>85</v>
      </c>
      <c r="W3259">
        <v>550</v>
      </c>
      <c r="X3259" t="s">
        <v>44</v>
      </c>
      <c r="Y3259" t="s">
        <v>45</v>
      </c>
      <c r="Z3259">
        <v>0</v>
      </c>
      <c r="AA3259">
        <v>473</v>
      </c>
      <c r="AB3259">
        <v>11573</v>
      </c>
      <c r="AC3259" t="s">
        <v>46</v>
      </c>
    </row>
    <row r="3260" spans="1:29" x14ac:dyDescent="0.3">
      <c r="A3260" s="1" t="s">
        <v>29</v>
      </c>
      <c r="B3260" t="s">
        <v>541</v>
      </c>
      <c r="C3260" t="s">
        <v>1271</v>
      </c>
      <c r="D3260" t="s">
        <v>257</v>
      </c>
      <c r="E3260">
        <v>8</v>
      </c>
      <c r="F3260" t="s">
        <v>271</v>
      </c>
      <c r="G3260" t="s">
        <v>400</v>
      </c>
      <c r="H3260" t="s">
        <v>79</v>
      </c>
      <c r="I3260" t="s">
        <v>1070</v>
      </c>
      <c r="J3260" t="s">
        <v>435</v>
      </c>
      <c r="K3260" t="s">
        <v>8305</v>
      </c>
      <c r="L3260" t="s">
        <v>8306</v>
      </c>
      <c r="M3260" t="s">
        <v>1117</v>
      </c>
      <c r="N3260" t="s">
        <v>84</v>
      </c>
      <c r="O3260">
        <v>22399</v>
      </c>
      <c r="P3260">
        <v>25232</v>
      </c>
      <c r="Q3260" t="s">
        <v>41</v>
      </c>
      <c r="R3260">
        <v>165</v>
      </c>
      <c r="S3260" s="2">
        <v>44817</v>
      </c>
      <c r="T3260" s="2">
        <v>44825</v>
      </c>
      <c r="U3260">
        <v>0</v>
      </c>
      <c r="V3260" t="s">
        <v>43</v>
      </c>
      <c r="W3260">
        <v>576</v>
      </c>
      <c r="X3260" t="s">
        <v>60</v>
      </c>
      <c r="Y3260" t="s">
        <v>45</v>
      </c>
      <c r="Z3260">
        <v>0</v>
      </c>
      <c r="AA3260">
        <v>777</v>
      </c>
      <c r="AB3260">
        <v>23158</v>
      </c>
      <c r="AC3260" t="s">
        <v>46</v>
      </c>
    </row>
    <row r="3261" spans="1:29" x14ac:dyDescent="0.3">
      <c r="A3261" s="1" t="s">
        <v>29</v>
      </c>
      <c r="B3261" t="s">
        <v>363</v>
      </c>
      <c r="C3261" t="s">
        <v>4659</v>
      </c>
      <c r="D3261" t="s">
        <v>236</v>
      </c>
      <c r="E3261">
        <v>10</v>
      </c>
      <c r="F3261" t="s">
        <v>33</v>
      </c>
      <c r="G3261" t="s">
        <v>728</v>
      </c>
      <c r="H3261" t="s">
        <v>35</v>
      </c>
      <c r="I3261" t="s">
        <v>4737</v>
      </c>
      <c r="J3261" t="s">
        <v>2059</v>
      </c>
      <c r="K3261" t="s">
        <v>8307</v>
      </c>
      <c r="L3261" t="s">
        <v>8308</v>
      </c>
      <c r="M3261" t="s">
        <v>494</v>
      </c>
      <c r="N3261" t="s">
        <v>58</v>
      </c>
      <c r="O3261">
        <v>7730</v>
      </c>
      <c r="P3261">
        <v>10570</v>
      </c>
      <c r="Q3261" t="s">
        <v>41</v>
      </c>
      <c r="R3261">
        <v>480</v>
      </c>
      <c r="S3261" s="2">
        <v>45111</v>
      </c>
      <c r="T3261" t="s">
        <v>42</v>
      </c>
      <c r="U3261">
        <v>0</v>
      </c>
      <c r="V3261" t="s">
        <v>43</v>
      </c>
      <c r="W3261">
        <v>573</v>
      </c>
      <c r="X3261" t="s">
        <v>44</v>
      </c>
      <c r="Y3261" t="s">
        <v>45</v>
      </c>
      <c r="Z3261">
        <v>2077</v>
      </c>
      <c r="AA3261">
        <v>209</v>
      </c>
      <c r="AB3261">
        <v>9843</v>
      </c>
      <c r="AC3261" t="s">
        <v>107</v>
      </c>
    </row>
    <row r="3262" spans="1:29" x14ac:dyDescent="0.3">
      <c r="A3262" s="1" t="s">
        <v>29</v>
      </c>
      <c r="B3262" t="s">
        <v>30</v>
      </c>
      <c r="C3262" t="s">
        <v>3052</v>
      </c>
      <c r="D3262" t="s">
        <v>178</v>
      </c>
      <c r="E3262">
        <v>10</v>
      </c>
      <c r="F3262" t="s">
        <v>129</v>
      </c>
      <c r="G3262" t="s">
        <v>298</v>
      </c>
      <c r="H3262" t="s">
        <v>35</v>
      </c>
      <c r="I3262" t="s">
        <v>1465</v>
      </c>
      <c r="J3262" t="s">
        <v>8309</v>
      </c>
      <c r="K3262" t="s">
        <v>8310</v>
      </c>
      <c r="L3262" t="s">
        <v>8311</v>
      </c>
      <c r="M3262" t="s">
        <v>3066</v>
      </c>
      <c r="N3262" t="s">
        <v>40</v>
      </c>
      <c r="O3262">
        <v>6992</v>
      </c>
      <c r="P3262">
        <v>9431</v>
      </c>
      <c r="Q3262" t="s">
        <v>95</v>
      </c>
      <c r="R3262">
        <v>198</v>
      </c>
      <c r="S3262" s="2">
        <v>44623</v>
      </c>
      <c r="T3262" t="s">
        <v>42</v>
      </c>
      <c r="U3262">
        <v>0</v>
      </c>
      <c r="V3262" t="s">
        <v>106</v>
      </c>
      <c r="W3262">
        <v>452</v>
      </c>
      <c r="X3262" t="s">
        <v>44</v>
      </c>
      <c r="Y3262" t="s">
        <v>72</v>
      </c>
      <c r="Z3262">
        <v>0</v>
      </c>
      <c r="AA3262">
        <v>93</v>
      </c>
      <c r="AB3262">
        <v>7100</v>
      </c>
      <c r="AC3262" t="s">
        <v>46</v>
      </c>
    </row>
    <row r="3263" spans="1:29" x14ac:dyDescent="0.3">
      <c r="A3263" s="1" t="s">
        <v>29</v>
      </c>
      <c r="B3263" t="s">
        <v>62</v>
      </c>
      <c r="C3263" t="s">
        <v>2097</v>
      </c>
      <c r="D3263" t="s">
        <v>236</v>
      </c>
      <c r="E3263">
        <v>10</v>
      </c>
      <c r="F3263" t="s">
        <v>186</v>
      </c>
      <c r="G3263" t="s">
        <v>650</v>
      </c>
      <c r="H3263" t="s">
        <v>79</v>
      </c>
      <c r="I3263" t="s">
        <v>849</v>
      </c>
      <c r="J3263" t="s">
        <v>549</v>
      </c>
      <c r="K3263" t="s">
        <v>8312</v>
      </c>
      <c r="L3263" t="s">
        <v>8313</v>
      </c>
      <c r="M3263" t="s">
        <v>1330</v>
      </c>
      <c r="N3263" t="s">
        <v>94</v>
      </c>
      <c r="O3263">
        <v>17410</v>
      </c>
      <c r="P3263">
        <v>20511</v>
      </c>
      <c r="Q3263" t="s">
        <v>95</v>
      </c>
      <c r="R3263">
        <v>149</v>
      </c>
      <c r="S3263" s="2">
        <v>44766</v>
      </c>
      <c r="T3263" s="2">
        <v>44796</v>
      </c>
      <c r="U3263">
        <v>0</v>
      </c>
      <c r="V3263" t="s">
        <v>106</v>
      </c>
      <c r="W3263">
        <v>551</v>
      </c>
      <c r="X3263" t="s">
        <v>60</v>
      </c>
      <c r="Y3263" t="s">
        <v>61</v>
      </c>
      <c r="Z3263">
        <v>0</v>
      </c>
      <c r="AA3263">
        <v>338</v>
      </c>
      <c r="AB3263">
        <v>19865</v>
      </c>
      <c r="AC3263" t="s">
        <v>73</v>
      </c>
    </row>
    <row r="3264" spans="1:29" x14ac:dyDescent="0.3">
      <c r="A3264" s="1" t="s">
        <v>29</v>
      </c>
      <c r="B3264" t="s">
        <v>327</v>
      </c>
      <c r="C3264" t="s">
        <v>1383</v>
      </c>
      <c r="D3264" t="s">
        <v>50</v>
      </c>
      <c r="E3264">
        <v>1</v>
      </c>
      <c r="F3264" t="s">
        <v>99</v>
      </c>
      <c r="G3264" t="s">
        <v>529</v>
      </c>
      <c r="H3264" t="s">
        <v>79</v>
      </c>
      <c r="I3264" t="s">
        <v>8314</v>
      </c>
      <c r="J3264" t="s">
        <v>366</v>
      </c>
      <c r="K3264" t="s">
        <v>8315</v>
      </c>
      <c r="L3264" t="s">
        <v>8316</v>
      </c>
      <c r="M3264" t="s">
        <v>2080</v>
      </c>
      <c r="N3264" t="s">
        <v>84</v>
      </c>
      <c r="O3264">
        <v>24828</v>
      </c>
      <c r="P3264">
        <v>29336</v>
      </c>
      <c r="Q3264" t="s">
        <v>41</v>
      </c>
      <c r="R3264">
        <v>279</v>
      </c>
      <c r="S3264" s="2">
        <v>44642</v>
      </c>
      <c r="T3264" s="2">
        <v>44653</v>
      </c>
      <c r="U3264">
        <v>0</v>
      </c>
      <c r="V3264" t="s">
        <v>85</v>
      </c>
      <c r="W3264">
        <v>643</v>
      </c>
      <c r="X3264" t="s">
        <v>60</v>
      </c>
      <c r="Y3264" t="s">
        <v>72</v>
      </c>
      <c r="Z3264">
        <v>0</v>
      </c>
      <c r="AA3264">
        <v>39</v>
      </c>
      <c r="AB3264">
        <v>28391</v>
      </c>
      <c r="AC3264" t="s">
        <v>46</v>
      </c>
    </row>
    <row r="3265" spans="1:29" x14ac:dyDescent="0.3">
      <c r="A3265" s="1" t="s">
        <v>29</v>
      </c>
      <c r="B3265" t="s">
        <v>74</v>
      </c>
      <c r="C3265" t="s">
        <v>2832</v>
      </c>
      <c r="D3265" t="s">
        <v>257</v>
      </c>
      <c r="E3265">
        <v>3</v>
      </c>
      <c r="F3265" t="s">
        <v>186</v>
      </c>
      <c r="G3265" t="s">
        <v>1504</v>
      </c>
      <c r="H3265" t="s">
        <v>79</v>
      </c>
      <c r="I3265" t="s">
        <v>559</v>
      </c>
      <c r="J3265" t="s">
        <v>787</v>
      </c>
      <c r="K3265">
        <v>1714451058</v>
      </c>
      <c r="L3265" t="s">
        <v>8317</v>
      </c>
      <c r="M3265" t="s">
        <v>1146</v>
      </c>
      <c r="N3265" t="s">
        <v>94</v>
      </c>
      <c r="O3265">
        <v>14349</v>
      </c>
      <c r="P3265">
        <v>17561</v>
      </c>
      <c r="Q3265" t="s">
        <v>95</v>
      </c>
      <c r="R3265">
        <v>591</v>
      </c>
      <c r="S3265" s="2">
        <v>44409</v>
      </c>
      <c r="T3265" t="s">
        <v>42</v>
      </c>
      <c r="U3265">
        <v>0</v>
      </c>
      <c r="V3265" t="s">
        <v>85</v>
      </c>
      <c r="W3265">
        <v>410</v>
      </c>
      <c r="X3265" t="s">
        <v>44</v>
      </c>
      <c r="Y3265" t="s">
        <v>72</v>
      </c>
      <c r="Z3265">
        <v>0</v>
      </c>
      <c r="AA3265">
        <v>444</v>
      </c>
      <c r="AB3265">
        <v>14964</v>
      </c>
      <c r="AC3265" t="s">
        <v>73</v>
      </c>
    </row>
    <row r="3266" spans="1:29" x14ac:dyDescent="0.3">
      <c r="A3266" s="1" t="s">
        <v>47</v>
      </c>
      <c r="B3266" t="s">
        <v>234</v>
      </c>
      <c r="C3266" t="s">
        <v>2309</v>
      </c>
      <c r="D3266" t="s">
        <v>32</v>
      </c>
      <c r="E3266">
        <v>5</v>
      </c>
      <c r="F3266" t="s">
        <v>186</v>
      </c>
      <c r="G3266" t="s">
        <v>710</v>
      </c>
      <c r="H3266" t="s">
        <v>35</v>
      </c>
      <c r="I3266" t="s">
        <v>729</v>
      </c>
      <c r="J3266" t="s">
        <v>3594</v>
      </c>
      <c r="K3266" t="s">
        <v>8318</v>
      </c>
      <c r="L3266" t="s">
        <v>8319</v>
      </c>
      <c r="M3266" t="s">
        <v>1972</v>
      </c>
      <c r="N3266" t="s">
        <v>58</v>
      </c>
      <c r="O3266">
        <v>9339</v>
      </c>
      <c r="P3266">
        <v>12977</v>
      </c>
      <c r="Q3266" t="s">
        <v>59</v>
      </c>
      <c r="R3266">
        <v>983</v>
      </c>
      <c r="S3266" s="2">
        <v>44306</v>
      </c>
      <c r="T3266" t="s">
        <v>42</v>
      </c>
      <c r="U3266">
        <v>21601</v>
      </c>
      <c r="V3266" t="s">
        <v>85</v>
      </c>
      <c r="W3266">
        <v>607</v>
      </c>
      <c r="X3266" t="s">
        <v>44</v>
      </c>
      <c r="Y3266" t="s">
        <v>72</v>
      </c>
      <c r="Z3266">
        <v>1944</v>
      </c>
      <c r="AA3266">
        <v>344</v>
      </c>
      <c r="AB3266">
        <v>11653</v>
      </c>
      <c r="AC3266" t="s">
        <v>107</v>
      </c>
    </row>
    <row r="3267" spans="1:29" x14ac:dyDescent="0.3">
      <c r="A3267" s="1" t="s">
        <v>29</v>
      </c>
      <c r="B3267" t="s">
        <v>327</v>
      </c>
      <c r="C3267" t="s">
        <v>1074</v>
      </c>
      <c r="D3267" t="s">
        <v>257</v>
      </c>
      <c r="E3267">
        <v>10</v>
      </c>
      <c r="F3267" t="s">
        <v>221</v>
      </c>
      <c r="G3267" t="s">
        <v>858</v>
      </c>
      <c r="H3267" t="s">
        <v>79</v>
      </c>
      <c r="I3267" t="s">
        <v>3840</v>
      </c>
      <c r="J3267" t="s">
        <v>2495</v>
      </c>
      <c r="K3267" t="s">
        <v>8320</v>
      </c>
      <c r="L3267" t="s">
        <v>8321</v>
      </c>
      <c r="M3267" t="s">
        <v>333</v>
      </c>
      <c r="N3267" t="s">
        <v>94</v>
      </c>
      <c r="O3267">
        <v>3989</v>
      </c>
      <c r="P3267">
        <v>7470</v>
      </c>
      <c r="Q3267" t="s">
        <v>59</v>
      </c>
      <c r="R3267">
        <v>32</v>
      </c>
      <c r="S3267" s="2">
        <v>44997</v>
      </c>
      <c r="T3267" t="s">
        <v>42</v>
      </c>
      <c r="U3267">
        <v>37088</v>
      </c>
      <c r="V3267" t="s">
        <v>85</v>
      </c>
      <c r="W3267">
        <v>508</v>
      </c>
      <c r="X3267" t="s">
        <v>44</v>
      </c>
      <c r="Y3267" t="s">
        <v>45</v>
      </c>
      <c r="Z3267">
        <v>0</v>
      </c>
      <c r="AA3267">
        <v>762</v>
      </c>
      <c r="AB3267">
        <v>5879</v>
      </c>
      <c r="AC3267" t="s">
        <v>46</v>
      </c>
    </row>
    <row r="3268" spans="1:29" x14ac:dyDescent="0.3">
      <c r="A3268" s="1" t="s">
        <v>47</v>
      </c>
      <c r="B3268" t="s">
        <v>592</v>
      </c>
      <c r="C3268" t="s">
        <v>2164</v>
      </c>
      <c r="D3268" t="s">
        <v>185</v>
      </c>
      <c r="E3268">
        <v>5</v>
      </c>
      <c r="F3268" t="s">
        <v>186</v>
      </c>
      <c r="G3268" t="s">
        <v>710</v>
      </c>
      <c r="H3268" t="s">
        <v>35</v>
      </c>
      <c r="I3268" t="s">
        <v>3285</v>
      </c>
      <c r="J3268" t="s">
        <v>157</v>
      </c>
      <c r="K3268" t="s">
        <v>8322</v>
      </c>
      <c r="L3268" t="s">
        <v>8323</v>
      </c>
      <c r="M3268" t="s">
        <v>919</v>
      </c>
      <c r="N3268" t="s">
        <v>58</v>
      </c>
      <c r="O3268">
        <v>25504</v>
      </c>
      <c r="P3268">
        <v>27922</v>
      </c>
      <c r="Q3268" t="s">
        <v>95</v>
      </c>
      <c r="R3268">
        <v>370</v>
      </c>
      <c r="S3268" s="2">
        <v>45053</v>
      </c>
      <c r="T3268" t="s">
        <v>42</v>
      </c>
      <c r="U3268">
        <v>0</v>
      </c>
      <c r="V3268" t="s">
        <v>71</v>
      </c>
      <c r="W3268">
        <v>656</v>
      </c>
      <c r="X3268" t="s">
        <v>44</v>
      </c>
      <c r="Y3268" t="s">
        <v>45</v>
      </c>
      <c r="Z3268">
        <v>1849</v>
      </c>
      <c r="AA3268">
        <v>837</v>
      </c>
      <c r="AB3268">
        <v>27014</v>
      </c>
      <c r="AC3268" t="s">
        <v>73</v>
      </c>
    </row>
    <row r="3269" spans="1:29" x14ac:dyDescent="0.3">
      <c r="A3269" s="1" t="s">
        <v>47</v>
      </c>
      <c r="B3269" t="s">
        <v>592</v>
      </c>
      <c r="C3269" t="s">
        <v>2701</v>
      </c>
      <c r="D3269" t="s">
        <v>138</v>
      </c>
      <c r="E3269">
        <v>8</v>
      </c>
      <c r="F3269" t="s">
        <v>99</v>
      </c>
      <c r="G3269" t="s">
        <v>558</v>
      </c>
      <c r="H3269" t="s">
        <v>35</v>
      </c>
      <c r="I3269" t="s">
        <v>5749</v>
      </c>
      <c r="J3269" t="s">
        <v>1255</v>
      </c>
      <c r="K3269" t="s">
        <v>8324</v>
      </c>
      <c r="L3269" t="s">
        <v>8325</v>
      </c>
      <c r="M3269" t="s">
        <v>598</v>
      </c>
      <c r="N3269" t="s">
        <v>40</v>
      </c>
      <c r="O3269">
        <v>10272</v>
      </c>
      <c r="P3269">
        <v>15240</v>
      </c>
      <c r="Q3269" t="s">
        <v>59</v>
      </c>
      <c r="R3269">
        <v>705</v>
      </c>
      <c r="S3269" s="2">
        <v>44832</v>
      </c>
      <c r="T3269" t="s">
        <v>42</v>
      </c>
      <c r="U3269">
        <v>49819</v>
      </c>
      <c r="V3269" t="s">
        <v>71</v>
      </c>
      <c r="W3269">
        <v>784</v>
      </c>
      <c r="X3269" t="s">
        <v>44</v>
      </c>
      <c r="Y3269" t="s">
        <v>45</v>
      </c>
      <c r="Z3269">
        <v>0</v>
      </c>
      <c r="AA3269">
        <v>273</v>
      </c>
      <c r="AB3269">
        <v>13699</v>
      </c>
      <c r="AC3269" t="s">
        <v>73</v>
      </c>
    </row>
    <row r="3270" spans="1:29" x14ac:dyDescent="0.3">
      <c r="A3270" s="1" t="s">
        <v>47</v>
      </c>
      <c r="B3270" t="s">
        <v>234</v>
      </c>
      <c r="C3270" t="s">
        <v>3327</v>
      </c>
      <c r="D3270" t="s">
        <v>185</v>
      </c>
      <c r="E3270">
        <v>7</v>
      </c>
      <c r="F3270" t="s">
        <v>120</v>
      </c>
      <c r="G3270" t="s">
        <v>820</v>
      </c>
      <c r="H3270" t="s">
        <v>35</v>
      </c>
      <c r="I3270" t="s">
        <v>238</v>
      </c>
      <c r="J3270" t="s">
        <v>2663</v>
      </c>
      <c r="K3270" t="s">
        <v>8326</v>
      </c>
      <c r="L3270" t="s">
        <v>8327</v>
      </c>
      <c r="M3270" t="s">
        <v>1972</v>
      </c>
      <c r="N3270" t="s">
        <v>40</v>
      </c>
      <c r="O3270">
        <v>5688</v>
      </c>
      <c r="P3270">
        <v>8349</v>
      </c>
      <c r="Q3270" t="s">
        <v>41</v>
      </c>
      <c r="R3270">
        <v>446</v>
      </c>
      <c r="S3270" s="2">
        <v>45214</v>
      </c>
      <c r="T3270" t="s">
        <v>42</v>
      </c>
      <c r="U3270">
        <v>0</v>
      </c>
      <c r="V3270" t="s">
        <v>85</v>
      </c>
      <c r="W3270">
        <v>524</v>
      </c>
      <c r="X3270" t="s">
        <v>44</v>
      </c>
      <c r="Y3270" t="s">
        <v>61</v>
      </c>
      <c r="Z3270">
        <v>0</v>
      </c>
      <c r="AA3270">
        <v>364</v>
      </c>
      <c r="AB3270">
        <v>8316</v>
      </c>
      <c r="AC3270" t="s">
        <v>73</v>
      </c>
    </row>
    <row r="3271" spans="1:29" x14ac:dyDescent="0.3">
      <c r="A3271" s="1" t="s">
        <v>47</v>
      </c>
      <c r="B3271" t="s">
        <v>161</v>
      </c>
      <c r="C3271" t="s">
        <v>162</v>
      </c>
      <c r="D3271" t="s">
        <v>169</v>
      </c>
      <c r="E3271">
        <v>4</v>
      </c>
      <c r="F3271" t="s">
        <v>77</v>
      </c>
      <c r="G3271" t="s">
        <v>501</v>
      </c>
      <c r="H3271" t="s">
        <v>35</v>
      </c>
      <c r="I3271" t="s">
        <v>464</v>
      </c>
      <c r="J3271" t="s">
        <v>2836</v>
      </c>
      <c r="K3271" t="s">
        <v>8328</v>
      </c>
      <c r="L3271" t="s">
        <v>8329</v>
      </c>
      <c r="M3271" t="s">
        <v>392</v>
      </c>
      <c r="N3271" t="s">
        <v>40</v>
      </c>
      <c r="O3271">
        <v>3473</v>
      </c>
      <c r="P3271">
        <v>7344</v>
      </c>
      <c r="Q3271" t="s">
        <v>59</v>
      </c>
      <c r="R3271">
        <v>875</v>
      </c>
      <c r="S3271" s="2">
        <v>45086</v>
      </c>
      <c r="T3271" t="s">
        <v>42</v>
      </c>
      <c r="U3271">
        <v>35549</v>
      </c>
      <c r="V3271" t="s">
        <v>43</v>
      </c>
      <c r="W3271">
        <v>629</v>
      </c>
      <c r="X3271" t="s">
        <v>44</v>
      </c>
      <c r="Y3271" t="s">
        <v>45</v>
      </c>
      <c r="Z3271">
        <v>0</v>
      </c>
      <c r="AA3271">
        <v>350</v>
      </c>
      <c r="AB3271">
        <v>6340</v>
      </c>
      <c r="AC3271" t="s">
        <v>107</v>
      </c>
    </row>
    <row r="3272" spans="1:29" x14ac:dyDescent="0.3">
      <c r="A3272" s="1" t="s">
        <v>29</v>
      </c>
      <c r="B3272" t="s">
        <v>96</v>
      </c>
      <c r="C3272" t="s">
        <v>1389</v>
      </c>
      <c r="D3272" t="s">
        <v>155</v>
      </c>
      <c r="E3272">
        <v>1</v>
      </c>
      <c r="F3272" t="s">
        <v>33</v>
      </c>
      <c r="G3272" t="s">
        <v>179</v>
      </c>
      <c r="H3272" t="s">
        <v>79</v>
      </c>
      <c r="I3272" t="s">
        <v>1327</v>
      </c>
      <c r="J3272" t="s">
        <v>726</v>
      </c>
      <c r="K3272">
        <v>8549366466</v>
      </c>
      <c r="L3272" t="s">
        <v>8330</v>
      </c>
      <c r="M3272" t="s">
        <v>2382</v>
      </c>
      <c r="N3272" t="s">
        <v>94</v>
      </c>
      <c r="O3272">
        <v>27483</v>
      </c>
      <c r="P3272">
        <v>31326</v>
      </c>
      <c r="Q3272" t="s">
        <v>59</v>
      </c>
      <c r="R3272">
        <v>942</v>
      </c>
      <c r="S3272" s="2">
        <v>44418</v>
      </c>
      <c r="T3272" s="2">
        <v>44423</v>
      </c>
      <c r="U3272">
        <v>48439</v>
      </c>
      <c r="V3272" t="s">
        <v>85</v>
      </c>
      <c r="W3272">
        <v>621</v>
      </c>
      <c r="X3272" t="s">
        <v>60</v>
      </c>
      <c r="Y3272" t="s">
        <v>45</v>
      </c>
      <c r="Z3272">
        <v>0</v>
      </c>
      <c r="AA3272">
        <v>382</v>
      </c>
      <c r="AB3272">
        <v>31296</v>
      </c>
      <c r="AC3272" t="s">
        <v>46</v>
      </c>
    </row>
    <row r="3273" spans="1:29" x14ac:dyDescent="0.3">
      <c r="A3273" s="1" t="s">
        <v>29</v>
      </c>
      <c r="B3273" t="s">
        <v>393</v>
      </c>
      <c r="C3273" t="s">
        <v>2946</v>
      </c>
      <c r="D3273" t="s">
        <v>185</v>
      </c>
      <c r="E3273">
        <v>8</v>
      </c>
      <c r="F3273" t="s">
        <v>271</v>
      </c>
      <c r="G3273" t="s">
        <v>340</v>
      </c>
      <c r="H3273" t="s">
        <v>79</v>
      </c>
      <c r="I3273" t="s">
        <v>679</v>
      </c>
      <c r="J3273" t="s">
        <v>553</v>
      </c>
      <c r="K3273" t="s">
        <v>8331</v>
      </c>
      <c r="L3273" t="s">
        <v>8332</v>
      </c>
      <c r="M3273" t="s">
        <v>603</v>
      </c>
      <c r="N3273" t="s">
        <v>58</v>
      </c>
      <c r="O3273">
        <v>12784</v>
      </c>
      <c r="P3273">
        <v>14950</v>
      </c>
      <c r="Q3273" t="s">
        <v>41</v>
      </c>
      <c r="R3273">
        <v>961</v>
      </c>
      <c r="S3273" s="2">
        <v>44414</v>
      </c>
      <c r="T3273" s="2">
        <v>44418</v>
      </c>
      <c r="U3273">
        <v>0</v>
      </c>
      <c r="V3273" t="s">
        <v>71</v>
      </c>
      <c r="W3273">
        <v>481</v>
      </c>
      <c r="X3273" t="s">
        <v>60</v>
      </c>
      <c r="Y3273" t="s">
        <v>61</v>
      </c>
      <c r="Z3273">
        <v>4112</v>
      </c>
      <c r="AA3273">
        <v>132</v>
      </c>
      <c r="AB3273">
        <v>14126</v>
      </c>
      <c r="AC3273" t="s">
        <v>46</v>
      </c>
    </row>
    <row r="3274" spans="1:29" x14ac:dyDescent="0.3">
      <c r="A3274" s="1" t="s">
        <v>29</v>
      </c>
      <c r="B3274" t="s">
        <v>62</v>
      </c>
      <c r="C3274" t="s">
        <v>2993</v>
      </c>
      <c r="D3274" t="s">
        <v>352</v>
      </c>
      <c r="E3274">
        <v>1</v>
      </c>
      <c r="F3274" t="s">
        <v>99</v>
      </c>
      <c r="G3274" t="s">
        <v>1638</v>
      </c>
      <c r="H3274" t="s">
        <v>35</v>
      </c>
      <c r="I3274" t="s">
        <v>101</v>
      </c>
      <c r="J3274" t="s">
        <v>8333</v>
      </c>
      <c r="K3274" t="s">
        <v>8334</v>
      </c>
      <c r="L3274" t="s">
        <v>8335</v>
      </c>
      <c r="M3274" t="s">
        <v>135</v>
      </c>
      <c r="N3274" t="s">
        <v>94</v>
      </c>
      <c r="O3274">
        <v>6287</v>
      </c>
      <c r="P3274">
        <v>8811</v>
      </c>
      <c r="Q3274" t="s">
        <v>59</v>
      </c>
      <c r="R3274">
        <v>853</v>
      </c>
      <c r="S3274" s="2">
        <v>45205</v>
      </c>
      <c r="T3274" t="s">
        <v>42</v>
      </c>
      <c r="U3274">
        <v>8609</v>
      </c>
      <c r="V3274" t="s">
        <v>71</v>
      </c>
      <c r="W3274">
        <v>759</v>
      </c>
      <c r="X3274" t="s">
        <v>44</v>
      </c>
      <c r="Y3274" t="s">
        <v>61</v>
      </c>
      <c r="Z3274">
        <v>0</v>
      </c>
      <c r="AA3274">
        <v>132</v>
      </c>
      <c r="AB3274">
        <v>8586</v>
      </c>
      <c r="AC3274" t="s">
        <v>73</v>
      </c>
    </row>
    <row r="3275" spans="1:29" x14ac:dyDescent="0.3">
      <c r="A3275" s="1" t="s">
        <v>29</v>
      </c>
      <c r="B3275" t="s">
        <v>62</v>
      </c>
      <c r="C3275" t="s">
        <v>2469</v>
      </c>
      <c r="D3275" t="s">
        <v>178</v>
      </c>
      <c r="E3275">
        <v>2</v>
      </c>
      <c r="F3275" t="s">
        <v>129</v>
      </c>
      <c r="G3275" t="s">
        <v>298</v>
      </c>
      <c r="H3275" t="s">
        <v>79</v>
      </c>
      <c r="I3275" t="s">
        <v>8028</v>
      </c>
      <c r="J3275" t="s">
        <v>8336</v>
      </c>
      <c r="K3275" t="s">
        <v>8337</v>
      </c>
      <c r="L3275" t="s">
        <v>8338</v>
      </c>
      <c r="M3275" t="s">
        <v>70</v>
      </c>
      <c r="N3275" t="s">
        <v>84</v>
      </c>
      <c r="O3275">
        <v>5456</v>
      </c>
      <c r="P3275">
        <v>10049</v>
      </c>
      <c r="Q3275" t="s">
        <v>59</v>
      </c>
      <c r="R3275">
        <v>646</v>
      </c>
      <c r="S3275" s="2">
        <v>44472</v>
      </c>
      <c r="T3275" s="2">
        <v>44479</v>
      </c>
      <c r="U3275">
        <v>33848</v>
      </c>
      <c r="V3275" t="s">
        <v>43</v>
      </c>
      <c r="W3275">
        <v>539</v>
      </c>
      <c r="X3275" t="s">
        <v>60</v>
      </c>
      <c r="Y3275" t="s">
        <v>45</v>
      </c>
      <c r="Z3275">
        <v>0</v>
      </c>
      <c r="AA3275">
        <v>11</v>
      </c>
      <c r="AB3275">
        <v>7654</v>
      </c>
      <c r="AC3275" t="s">
        <v>107</v>
      </c>
    </row>
    <row r="3276" spans="1:29" x14ac:dyDescent="0.3">
      <c r="A3276" s="1" t="s">
        <v>29</v>
      </c>
      <c r="B3276" t="s">
        <v>30</v>
      </c>
      <c r="C3276" t="s">
        <v>2291</v>
      </c>
      <c r="D3276" t="s">
        <v>201</v>
      </c>
      <c r="E3276">
        <v>1</v>
      </c>
      <c r="F3276" t="s">
        <v>64</v>
      </c>
      <c r="G3276" t="s">
        <v>1599</v>
      </c>
      <c r="H3276" t="s">
        <v>35</v>
      </c>
      <c r="I3276" t="s">
        <v>729</v>
      </c>
      <c r="J3276" t="s">
        <v>5963</v>
      </c>
      <c r="K3276" t="s">
        <v>8339</v>
      </c>
      <c r="L3276" t="s">
        <v>8340</v>
      </c>
      <c r="M3276" t="s">
        <v>825</v>
      </c>
      <c r="N3276" t="s">
        <v>94</v>
      </c>
      <c r="O3276">
        <v>27627</v>
      </c>
      <c r="P3276">
        <v>32442</v>
      </c>
      <c r="Q3276" t="s">
        <v>41</v>
      </c>
      <c r="R3276">
        <v>218</v>
      </c>
      <c r="S3276" s="2">
        <v>45225</v>
      </c>
      <c r="T3276" s="2">
        <v>45237</v>
      </c>
      <c r="U3276">
        <v>0</v>
      </c>
      <c r="V3276" t="s">
        <v>71</v>
      </c>
      <c r="W3276">
        <v>660</v>
      </c>
      <c r="X3276" t="s">
        <v>60</v>
      </c>
      <c r="Y3276" t="s">
        <v>72</v>
      </c>
      <c r="Z3276">
        <v>0</v>
      </c>
      <c r="AA3276">
        <v>318</v>
      </c>
      <c r="AB3276">
        <v>31480</v>
      </c>
      <c r="AC3276" t="s">
        <v>107</v>
      </c>
    </row>
    <row r="3277" spans="1:29" x14ac:dyDescent="0.3">
      <c r="A3277" s="1" t="s">
        <v>29</v>
      </c>
      <c r="B3277" t="s">
        <v>363</v>
      </c>
      <c r="C3277" t="s">
        <v>2449</v>
      </c>
      <c r="D3277" t="s">
        <v>178</v>
      </c>
      <c r="E3277">
        <v>3</v>
      </c>
      <c r="F3277" t="s">
        <v>77</v>
      </c>
      <c r="G3277" t="s">
        <v>365</v>
      </c>
      <c r="H3277" t="s">
        <v>35</v>
      </c>
      <c r="I3277" t="s">
        <v>101</v>
      </c>
      <c r="J3277" t="s">
        <v>3207</v>
      </c>
      <c r="K3277" t="s">
        <v>8341</v>
      </c>
      <c r="L3277" t="s">
        <v>8342</v>
      </c>
      <c r="M3277" t="s">
        <v>369</v>
      </c>
      <c r="N3277" t="s">
        <v>58</v>
      </c>
      <c r="O3277">
        <v>13901</v>
      </c>
      <c r="P3277">
        <v>16657</v>
      </c>
      <c r="Q3277" t="s">
        <v>59</v>
      </c>
      <c r="R3277">
        <v>789</v>
      </c>
      <c r="S3277" s="2">
        <v>45007</v>
      </c>
      <c r="T3277" t="s">
        <v>42</v>
      </c>
      <c r="U3277">
        <v>32853</v>
      </c>
      <c r="V3277" t="s">
        <v>85</v>
      </c>
      <c r="W3277">
        <v>732</v>
      </c>
      <c r="X3277" t="s">
        <v>44</v>
      </c>
      <c r="Y3277" t="s">
        <v>72</v>
      </c>
      <c r="Z3277">
        <v>4153</v>
      </c>
      <c r="AA3277">
        <v>948</v>
      </c>
      <c r="AB3277">
        <v>15502</v>
      </c>
      <c r="AC3277" t="s">
        <v>46</v>
      </c>
    </row>
    <row r="3278" spans="1:29" x14ac:dyDescent="0.3">
      <c r="A3278" s="1" t="s">
        <v>47</v>
      </c>
      <c r="B3278" t="s">
        <v>153</v>
      </c>
      <c r="C3278" t="s">
        <v>405</v>
      </c>
      <c r="D3278" t="s">
        <v>387</v>
      </c>
      <c r="E3278">
        <v>7</v>
      </c>
      <c r="F3278" t="s">
        <v>129</v>
      </c>
      <c r="G3278" t="s">
        <v>395</v>
      </c>
      <c r="H3278" t="s">
        <v>79</v>
      </c>
      <c r="I3278" t="s">
        <v>3080</v>
      </c>
      <c r="J3278" t="s">
        <v>2193</v>
      </c>
      <c r="K3278" t="s">
        <v>8343</v>
      </c>
      <c r="L3278" t="s">
        <v>8344</v>
      </c>
      <c r="M3278" t="s">
        <v>1202</v>
      </c>
      <c r="N3278" t="s">
        <v>84</v>
      </c>
      <c r="O3278">
        <v>12894</v>
      </c>
      <c r="P3278">
        <v>16559</v>
      </c>
      <c r="Q3278" t="s">
        <v>41</v>
      </c>
      <c r="R3278">
        <v>384</v>
      </c>
      <c r="S3278" s="2">
        <v>45323</v>
      </c>
      <c r="T3278" s="2">
        <v>45324</v>
      </c>
      <c r="U3278">
        <v>0</v>
      </c>
      <c r="V3278" t="s">
        <v>71</v>
      </c>
      <c r="W3278">
        <v>588</v>
      </c>
      <c r="X3278" t="s">
        <v>60</v>
      </c>
      <c r="Y3278" t="s">
        <v>72</v>
      </c>
      <c r="Z3278">
        <v>0</v>
      </c>
      <c r="AA3278">
        <v>150</v>
      </c>
      <c r="AB3278">
        <v>12981</v>
      </c>
      <c r="AC3278" t="s">
        <v>107</v>
      </c>
    </row>
    <row r="3279" spans="1:29" x14ac:dyDescent="0.3">
      <c r="A3279" s="1" t="s">
        <v>47</v>
      </c>
      <c r="B3279" t="s">
        <v>108</v>
      </c>
      <c r="C3279" t="s">
        <v>655</v>
      </c>
      <c r="D3279" t="s">
        <v>98</v>
      </c>
      <c r="E3279">
        <v>6</v>
      </c>
      <c r="F3279" t="s">
        <v>221</v>
      </c>
      <c r="G3279" t="s">
        <v>335</v>
      </c>
      <c r="H3279" t="s">
        <v>35</v>
      </c>
      <c r="I3279" t="s">
        <v>906</v>
      </c>
      <c r="J3279" t="s">
        <v>1410</v>
      </c>
      <c r="K3279" t="s">
        <v>8345</v>
      </c>
      <c r="L3279" t="s">
        <v>8346</v>
      </c>
      <c r="M3279" t="s">
        <v>1252</v>
      </c>
      <c r="N3279" t="s">
        <v>94</v>
      </c>
      <c r="O3279">
        <v>26020</v>
      </c>
      <c r="P3279">
        <v>30258</v>
      </c>
      <c r="Q3279" t="s">
        <v>41</v>
      </c>
      <c r="R3279">
        <v>774</v>
      </c>
      <c r="S3279" s="2">
        <v>44506</v>
      </c>
      <c r="T3279" s="2">
        <v>44513</v>
      </c>
      <c r="U3279">
        <v>0</v>
      </c>
      <c r="V3279" t="s">
        <v>85</v>
      </c>
      <c r="W3279">
        <v>782</v>
      </c>
      <c r="X3279" t="s">
        <v>60</v>
      </c>
      <c r="Y3279" t="s">
        <v>45</v>
      </c>
      <c r="Z3279">
        <v>0</v>
      </c>
      <c r="AA3279">
        <v>733</v>
      </c>
      <c r="AB3279">
        <v>27359</v>
      </c>
      <c r="AC3279" t="s">
        <v>107</v>
      </c>
    </row>
    <row r="3280" spans="1:29" x14ac:dyDescent="0.3">
      <c r="A3280" s="1" t="s">
        <v>47</v>
      </c>
      <c r="B3280" t="s">
        <v>117</v>
      </c>
      <c r="C3280" t="s">
        <v>2487</v>
      </c>
      <c r="D3280" t="s">
        <v>185</v>
      </c>
      <c r="E3280">
        <v>7</v>
      </c>
      <c r="F3280" t="s">
        <v>77</v>
      </c>
      <c r="G3280" t="s">
        <v>78</v>
      </c>
      <c r="H3280" t="s">
        <v>35</v>
      </c>
      <c r="I3280" t="s">
        <v>423</v>
      </c>
      <c r="J3280" t="s">
        <v>1652</v>
      </c>
      <c r="K3280" t="s">
        <v>8347</v>
      </c>
      <c r="L3280" t="s">
        <v>8348</v>
      </c>
      <c r="M3280" t="s">
        <v>248</v>
      </c>
      <c r="N3280" t="s">
        <v>40</v>
      </c>
      <c r="O3280">
        <v>9385</v>
      </c>
      <c r="P3280">
        <v>12545</v>
      </c>
      <c r="Q3280" t="s">
        <v>59</v>
      </c>
      <c r="R3280">
        <v>404</v>
      </c>
      <c r="S3280" s="2">
        <v>44511</v>
      </c>
      <c r="T3280" s="2">
        <v>44539</v>
      </c>
      <c r="U3280">
        <v>23873</v>
      </c>
      <c r="V3280" t="s">
        <v>43</v>
      </c>
      <c r="W3280">
        <v>555</v>
      </c>
      <c r="X3280" t="s">
        <v>60</v>
      </c>
      <c r="Y3280" t="s">
        <v>45</v>
      </c>
      <c r="Z3280">
        <v>0</v>
      </c>
      <c r="AA3280">
        <v>432</v>
      </c>
      <c r="AB3280">
        <v>10536</v>
      </c>
      <c r="AC3280" t="s">
        <v>73</v>
      </c>
    </row>
    <row r="3281" spans="1:29" x14ac:dyDescent="0.3">
      <c r="A3281" s="1" t="s">
        <v>47</v>
      </c>
      <c r="B3281" t="s">
        <v>117</v>
      </c>
      <c r="C3281" t="s">
        <v>243</v>
      </c>
      <c r="D3281" t="s">
        <v>32</v>
      </c>
      <c r="E3281">
        <v>6</v>
      </c>
      <c r="F3281" t="s">
        <v>129</v>
      </c>
      <c r="G3281" t="s">
        <v>395</v>
      </c>
      <c r="H3281" t="s">
        <v>79</v>
      </c>
      <c r="I3281" t="s">
        <v>883</v>
      </c>
      <c r="J3281" t="s">
        <v>2586</v>
      </c>
      <c r="K3281">
        <f>1-268-958-1130</f>
        <v>-2355</v>
      </c>
      <c r="L3281" t="s">
        <v>8349</v>
      </c>
      <c r="M3281" t="s">
        <v>248</v>
      </c>
      <c r="N3281" t="s">
        <v>40</v>
      </c>
      <c r="O3281">
        <v>4624</v>
      </c>
      <c r="P3281">
        <v>9591</v>
      </c>
      <c r="Q3281" t="s">
        <v>41</v>
      </c>
      <c r="R3281">
        <v>701</v>
      </c>
      <c r="S3281" s="2">
        <v>44678</v>
      </c>
      <c r="T3281" s="2">
        <v>44699</v>
      </c>
      <c r="U3281">
        <v>0</v>
      </c>
      <c r="V3281" t="s">
        <v>106</v>
      </c>
      <c r="W3281">
        <v>641</v>
      </c>
      <c r="X3281" t="s">
        <v>60</v>
      </c>
      <c r="Y3281" t="s">
        <v>45</v>
      </c>
      <c r="Z3281">
        <v>0</v>
      </c>
      <c r="AA3281">
        <v>562</v>
      </c>
      <c r="AB3281">
        <v>6742</v>
      </c>
      <c r="AC3281" t="s">
        <v>46</v>
      </c>
    </row>
    <row r="3282" spans="1:29" x14ac:dyDescent="0.3">
      <c r="A3282" s="1" t="s">
        <v>47</v>
      </c>
      <c r="B3282" t="s">
        <v>234</v>
      </c>
      <c r="C3282" t="s">
        <v>853</v>
      </c>
      <c r="D3282" t="s">
        <v>169</v>
      </c>
      <c r="E3282">
        <v>3</v>
      </c>
      <c r="F3282" t="s">
        <v>99</v>
      </c>
      <c r="G3282" t="s">
        <v>1138</v>
      </c>
      <c r="H3282" t="s">
        <v>35</v>
      </c>
      <c r="I3282" t="s">
        <v>2753</v>
      </c>
      <c r="J3282" t="s">
        <v>4792</v>
      </c>
      <c r="K3282" t="s">
        <v>8350</v>
      </c>
      <c r="L3282" t="s">
        <v>8351</v>
      </c>
      <c r="M3282" t="s">
        <v>242</v>
      </c>
      <c r="N3282" t="s">
        <v>84</v>
      </c>
      <c r="O3282">
        <v>28665</v>
      </c>
      <c r="P3282">
        <v>32256</v>
      </c>
      <c r="Q3282" t="s">
        <v>41</v>
      </c>
      <c r="R3282">
        <v>340</v>
      </c>
      <c r="S3282" s="2">
        <v>45279</v>
      </c>
      <c r="T3282" t="s">
        <v>42</v>
      </c>
      <c r="U3282">
        <v>0</v>
      </c>
      <c r="V3282" t="s">
        <v>71</v>
      </c>
      <c r="W3282">
        <v>590</v>
      </c>
      <c r="X3282" t="s">
        <v>44</v>
      </c>
      <c r="Y3282" t="s">
        <v>72</v>
      </c>
      <c r="Z3282">
        <v>0</v>
      </c>
      <c r="AA3282">
        <v>95</v>
      </c>
      <c r="AB3282">
        <v>31140</v>
      </c>
      <c r="AC3282" t="s">
        <v>46</v>
      </c>
    </row>
    <row r="3283" spans="1:29" x14ac:dyDescent="0.3">
      <c r="A3283" s="1" t="s">
        <v>29</v>
      </c>
      <c r="B3283" t="s">
        <v>62</v>
      </c>
      <c r="C3283" t="s">
        <v>63</v>
      </c>
      <c r="D3283" t="s">
        <v>138</v>
      </c>
      <c r="E3283">
        <v>5</v>
      </c>
      <c r="F3283" t="s">
        <v>120</v>
      </c>
      <c r="G3283" t="s">
        <v>586</v>
      </c>
      <c r="H3283" t="s">
        <v>35</v>
      </c>
      <c r="I3283" t="s">
        <v>838</v>
      </c>
      <c r="J3283" t="s">
        <v>1567</v>
      </c>
      <c r="K3283" t="s">
        <v>8352</v>
      </c>
      <c r="L3283" t="s">
        <v>8353</v>
      </c>
      <c r="M3283" t="s">
        <v>505</v>
      </c>
      <c r="N3283" t="s">
        <v>40</v>
      </c>
      <c r="O3283">
        <v>21345</v>
      </c>
      <c r="P3283">
        <v>23561</v>
      </c>
      <c r="Q3283" t="s">
        <v>59</v>
      </c>
      <c r="R3283">
        <v>189</v>
      </c>
      <c r="S3283" s="2">
        <v>45282</v>
      </c>
      <c r="T3283" s="2">
        <v>45302</v>
      </c>
      <c r="U3283">
        <v>23703</v>
      </c>
      <c r="V3283" t="s">
        <v>71</v>
      </c>
      <c r="W3283">
        <v>779</v>
      </c>
      <c r="X3283" t="s">
        <v>60</v>
      </c>
      <c r="Y3283" t="s">
        <v>61</v>
      </c>
      <c r="Z3283">
        <v>0</v>
      </c>
      <c r="AA3283">
        <v>272</v>
      </c>
      <c r="AB3283">
        <v>21908</v>
      </c>
      <c r="AC3283" t="s">
        <v>107</v>
      </c>
    </row>
    <row r="3284" spans="1:29" x14ac:dyDescent="0.3">
      <c r="A3284" s="1" t="s">
        <v>29</v>
      </c>
      <c r="B3284" t="s">
        <v>228</v>
      </c>
      <c r="C3284" t="s">
        <v>2850</v>
      </c>
      <c r="D3284" t="s">
        <v>178</v>
      </c>
      <c r="E3284">
        <v>7</v>
      </c>
      <c r="F3284" t="s">
        <v>271</v>
      </c>
      <c r="G3284" t="s">
        <v>495</v>
      </c>
      <c r="H3284" t="s">
        <v>35</v>
      </c>
      <c r="I3284" t="s">
        <v>739</v>
      </c>
      <c r="J3284" t="s">
        <v>6264</v>
      </c>
      <c r="K3284" t="s">
        <v>8354</v>
      </c>
      <c r="L3284" t="s">
        <v>8355</v>
      </c>
      <c r="M3284" t="s">
        <v>473</v>
      </c>
      <c r="N3284" t="s">
        <v>40</v>
      </c>
      <c r="O3284">
        <v>8763</v>
      </c>
      <c r="P3284">
        <v>13409</v>
      </c>
      <c r="Q3284" t="s">
        <v>59</v>
      </c>
      <c r="R3284">
        <v>565</v>
      </c>
      <c r="S3284" s="2">
        <v>44416</v>
      </c>
      <c r="T3284" t="s">
        <v>42</v>
      </c>
      <c r="U3284">
        <v>48408</v>
      </c>
      <c r="V3284" t="s">
        <v>85</v>
      </c>
      <c r="W3284">
        <v>648</v>
      </c>
      <c r="X3284" t="s">
        <v>44</v>
      </c>
      <c r="Y3284" t="s">
        <v>72</v>
      </c>
      <c r="Z3284">
        <v>0</v>
      </c>
      <c r="AA3284">
        <v>344</v>
      </c>
      <c r="AB3284">
        <v>9273</v>
      </c>
      <c r="AC3284" t="s">
        <v>73</v>
      </c>
    </row>
    <row r="3285" spans="1:29" x14ac:dyDescent="0.3">
      <c r="A3285" s="1" t="s">
        <v>47</v>
      </c>
      <c r="B3285" t="s">
        <v>234</v>
      </c>
      <c r="C3285" t="s">
        <v>564</v>
      </c>
      <c r="D3285" t="s">
        <v>155</v>
      </c>
      <c r="E3285">
        <v>2</v>
      </c>
      <c r="F3285" t="s">
        <v>77</v>
      </c>
      <c r="G3285" t="s">
        <v>147</v>
      </c>
      <c r="H3285" t="s">
        <v>79</v>
      </c>
      <c r="I3285" t="s">
        <v>341</v>
      </c>
      <c r="J3285" t="s">
        <v>657</v>
      </c>
      <c r="K3285" t="s">
        <v>8356</v>
      </c>
      <c r="L3285" t="s">
        <v>8357</v>
      </c>
      <c r="M3285" t="s">
        <v>2944</v>
      </c>
      <c r="N3285" t="s">
        <v>58</v>
      </c>
      <c r="O3285">
        <v>22403</v>
      </c>
      <c r="P3285">
        <v>25604</v>
      </c>
      <c r="Q3285" t="s">
        <v>59</v>
      </c>
      <c r="R3285">
        <v>286</v>
      </c>
      <c r="S3285" s="2">
        <v>44853</v>
      </c>
      <c r="T3285" t="s">
        <v>42</v>
      </c>
      <c r="U3285">
        <v>28533</v>
      </c>
      <c r="V3285" t="s">
        <v>106</v>
      </c>
      <c r="W3285">
        <v>807</v>
      </c>
      <c r="X3285" t="s">
        <v>44</v>
      </c>
      <c r="Y3285" t="s">
        <v>72</v>
      </c>
      <c r="Z3285">
        <v>3553</v>
      </c>
      <c r="AA3285">
        <v>519</v>
      </c>
      <c r="AB3285">
        <v>24630</v>
      </c>
      <c r="AC3285" t="s">
        <v>46</v>
      </c>
    </row>
    <row r="3286" spans="1:29" x14ac:dyDescent="0.3">
      <c r="A3286" s="1" t="s">
        <v>47</v>
      </c>
      <c r="B3286" t="s">
        <v>108</v>
      </c>
      <c r="C3286" t="s">
        <v>109</v>
      </c>
      <c r="D3286" t="s">
        <v>50</v>
      </c>
      <c r="E3286">
        <v>5</v>
      </c>
      <c r="F3286" t="s">
        <v>99</v>
      </c>
      <c r="G3286" t="s">
        <v>558</v>
      </c>
      <c r="H3286" t="s">
        <v>35</v>
      </c>
      <c r="I3286" t="s">
        <v>565</v>
      </c>
      <c r="J3286" t="s">
        <v>1052</v>
      </c>
      <c r="K3286" t="s">
        <v>8358</v>
      </c>
      <c r="L3286" t="s">
        <v>8359</v>
      </c>
      <c r="M3286" t="s">
        <v>1422</v>
      </c>
      <c r="N3286" t="s">
        <v>58</v>
      </c>
      <c r="O3286">
        <v>3129</v>
      </c>
      <c r="P3286">
        <v>6191</v>
      </c>
      <c r="Q3286" t="s">
        <v>95</v>
      </c>
      <c r="R3286">
        <v>580</v>
      </c>
      <c r="S3286" s="2">
        <v>45117</v>
      </c>
      <c r="T3286" s="2">
        <v>45130</v>
      </c>
      <c r="U3286">
        <v>0</v>
      </c>
      <c r="V3286" t="s">
        <v>85</v>
      </c>
      <c r="W3286">
        <v>843</v>
      </c>
      <c r="X3286" t="s">
        <v>60</v>
      </c>
      <c r="Y3286" t="s">
        <v>61</v>
      </c>
      <c r="Z3286">
        <v>2284</v>
      </c>
      <c r="AA3286">
        <v>773</v>
      </c>
      <c r="AB3286">
        <v>4017</v>
      </c>
      <c r="AC3286" t="s">
        <v>107</v>
      </c>
    </row>
    <row r="3287" spans="1:29" x14ac:dyDescent="0.3">
      <c r="A3287" s="1" t="s">
        <v>47</v>
      </c>
      <c r="B3287" t="s">
        <v>145</v>
      </c>
      <c r="C3287" t="s">
        <v>146</v>
      </c>
      <c r="D3287" t="s">
        <v>110</v>
      </c>
      <c r="E3287">
        <v>1</v>
      </c>
      <c r="F3287" t="s">
        <v>99</v>
      </c>
      <c r="G3287" t="s">
        <v>558</v>
      </c>
      <c r="H3287" t="s">
        <v>35</v>
      </c>
      <c r="I3287" t="s">
        <v>36</v>
      </c>
      <c r="J3287" t="s">
        <v>2718</v>
      </c>
      <c r="K3287" t="s">
        <v>8360</v>
      </c>
      <c r="L3287" t="s">
        <v>8361</v>
      </c>
      <c r="M3287" t="s">
        <v>152</v>
      </c>
      <c r="N3287" t="s">
        <v>84</v>
      </c>
      <c r="O3287">
        <v>15139</v>
      </c>
      <c r="P3287">
        <v>20056</v>
      </c>
      <c r="Q3287" t="s">
        <v>95</v>
      </c>
      <c r="R3287">
        <v>3</v>
      </c>
      <c r="S3287" s="2">
        <v>44592</v>
      </c>
      <c r="T3287" s="2">
        <v>44616</v>
      </c>
      <c r="U3287">
        <v>0</v>
      </c>
      <c r="V3287" t="s">
        <v>106</v>
      </c>
      <c r="W3287">
        <v>748</v>
      </c>
      <c r="X3287" t="s">
        <v>60</v>
      </c>
      <c r="Y3287" t="s">
        <v>72</v>
      </c>
      <c r="Z3287">
        <v>0</v>
      </c>
      <c r="AA3287">
        <v>416</v>
      </c>
      <c r="AB3287">
        <v>16831</v>
      </c>
      <c r="AC3287" t="s">
        <v>46</v>
      </c>
    </row>
    <row r="3288" spans="1:29" x14ac:dyDescent="0.3">
      <c r="A3288" s="1" t="s">
        <v>47</v>
      </c>
      <c r="B3288" t="s">
        <v>153</v>
      </c>
      <c r="C3288" t="s">
        <v>3956</v>
      </c>
      <c r="D3288" t="s">
        <v>76</v>
      </c>
      <c r="E3288">
        <v>10</v>
      </c>
      <c r="F3288" t="s">
        <v>120</v>
      </c>
      <c r="G3288" t="s">
        <v>820</v>
      </c>
      <c r="H3288" t="s">
        <v>35</v>
      </c>
      <c r="I3288" t="s">
        <v>216</v>
      </c>
      <c r="J3288" t="s">
        <v>674</v>
      </c>
      <c r="K3288" t="s">
        <v>8362</v>
      </c>
      <c r="L3288" t="s">
        <v>8363</v>
      </c>
      <c r="M3288" t="s">
        <v>160</v>
      </c>
      <c r="N3288" t="s">
        <v>84</v>
      </c>
      <c r="O3288">
        <v>21750</v>
      </c>
      <c r="P3288">
        <v>26294</v>
      </c>
      <c r="Q3288" t="s">
        <v>59</v>
      </c>
      <c r="R3288">
        <v>218</v>
      </c>
      <c r="S3288" s="2">
        <v>44911</v>
      </c>
      <c r="T3288" s="2">
        <v>44919</v>
      </c>
      <c r="U3288">
        <v>5737</v>
      </c>
      <c r="V3288" t="s">
        <v>85</v>
      </c>
      <c r="W3288">
        <v>553</v>
      </c>
      <c r="X3288" t="s">
        <v>60</v>
      </c>
      <c r="Y3288" t="s">
        <v>45</v>
      </c>
      <c r="Z3288">
        <v>0</v>
      </c>
      <c r="AA3288">
        <v>99</v>
      </c>
      <c r="AB3288">
        <v>25042</v>
      </c>
      <c r="AC3288" t="s">
        <v>107</v>
      </c>
    </row>
    <row r="3289" spans="1:29" x14ac:dyDescent="0.3">
      <c r="A3289" s="1" t="s">
        <v>47</v>
      </c>
      <c r="B3289" t="s">
        <v>48</v>
      </c>
      <c r="C3289" t="s">
        <v>49</v>
      </c>
      <c r="D3289" t="s">
        <v>387</v>
      </c>
      <c r="E3289">
        <v>9</v>
      </c>
      <c r="F3289" t="s">
        <v>120</v>
      </c>
      <c r="G3289" t="s">
        <v>1533</v>
      </c>
      <c r="H3289" t="s">
        <v>79</v>
      </c>
      <c r="I3289" t="s">
        <v>53</v>
      </c>
      <c r="J3289" t="s">
        <v>4519</v>
      </c>
      <c r="K3289" t="s">
        <v>8364</v>
      </c>
      <c r="L3289" t="s">
        <v>8365</v>
      </c>
      <c r="M3289" t="s">
        <v>438</v>
      </c>
      <c r="N3289" t="s">
        <v>40</v>
      </c>
      <c r="O3289">
        <v>20853</v>
      </c>
      <c r="P3289">
        <v>25120</v>
      </c>
      <c r="Q3289" t="s">
        <v>59</v>
      </c>
      <c r="R3289">
        <v>299</v>
      </c>
      <c r="S3289" s="2">
        <v>45236</v>
      </c>
      <c r="T3289" t="s">
        <v>42</v>
      </c>
      <c r="U3289">
        <v>1298</v>
      </c>
      <c r="V3289" t="s">
        <v>43</v>
      </c>
      <c r="W3289">
        <v>627</v>
      </c>
      <c r="X3289" t="s">
        <v>44</v>
      </c>
      <c r="Y3289" t="s">
        <v>61</v>
      </c>
      <c r="Z3289">
        <v>0</v>
      </c>
      <c r="AA3289">
        <v>374</v>
      </c>
      <c r="AB3289">
        <v>24836</v>
      </c>
      <c r="AC3289" t="s">
        <v>73</v>
      </c>
    </row>
    <row r="3290" spans="1:29" x14ac:dyDescent="0.3">
      <c r="A3290" s="1" t="s">
        <v>29</v>
      </c>
      <c r="B3290" t="s">
        <v>96</v>
      </c>
      <c r="C3290" t="s">
        <v>4402</v>
      </c>
      <c r="D3290" t="s">
        <v>257</v>
      </c>
      <c r="E3290">
        <v>1</v>
      </c>
      <c r="F3290" t="s">
        <v>33</v>
      </c>
      <c r="G3290" t="s">
        <v>848</v>
      </c>
      <c r="H3290" t="s">
        <v>35</v>
      </c>
      <c r="I3290" t="s">
        <v>519</v>
      </c>
      <c r="J3290" t="s">
        <v>90</v>
      </c>
      <c r="K3290" t="s">
        <v>8366</v>
      </c>
      <c r="L3290" t="s">
        <v>8367</v>
      </c>
      <c r="M3290" t="s">
        <v>665</v>
      </c>
      <c r="N3290" t="s">
        <v>40</v>
      </c>
      <c r="O3290">
        <v>20450</v>
      </c>
      <c r="P3290">
        <v>25205</v>
      </c>
      <c r="Q3290" t="s">
        <v>59</v>
      </c>
      <c r="R3290">
        <v>479</v>
      </c>
      <c r="S3290" s="2">
        <v>44985</v>
      </c>
      <c r="T3290" s="2">
        <v>44995</v>
      </c>
      <c r="U3290">
        <v>13668</v>
      </c>
      <c r="V3290" t="s">
        <v>85</v>
      </c>
      <c r="W3290">
        <v>751</v>
      </c>
      <c r="X3290" t="s">
        <v>60</v>
      </c>
      <c r="Y3290" t="s">
        <v>72</v>
      </c>
      <c r="Z3290">
        <v>0</v>
      </c>
      <c r="AA3290">
        <v>665</v>
      </c>
      <c r="AB3290">
        <v>24883</v>
      </c>
      <c r="AC3290" t="s">
        <v>46</v>
      </c>
    </row>
    <row r="3291" spans="1:29" x14ac:dyDescent="0.3">
      <c r="A3291" s="1" t="s">
        <v>47</v>
      </c>
      <c r="B3291" t="s">
        <v>234</v>
      </c>
      <c r="C3291" t="s">
        <v>3602</v>
      </c>
      <c r="D3291" t="s">
        <v>185</v>
      </c>
      <c r="E3291">
        <v>10</v>
      </c>
      <c r="F3291" t="s">
        <v>129</v>
      </c>
      <c r="G3291" t="s">
        <v>163</v>
      </c>
      <c r="H3291" t="s">
        <v>35</v>
      </c>
      <c r="I3291" t="s">
        <v>1186</v>
      </c>
      <c r="J3291" t="s">
        <v>530</v>
      </c>
      <c r="K3291" t="s">
        <v>8368</v>
      </c>
      <c r="L3291" t="s">
        <v>8369</v>
      </c>
      <c r="M3291" t="s">
        <v>2192</v>
      </c>
      <c r="N3291" t="s">
        <v>84</v>
      </c>
      <c r="O3291">
        <v>29224</v>
      </c>
      <c r="P3291">
        <v>33934</v>
      </c>
      <c r="Q3291" t="s">
        <v>59</v>
      </c>
      <c r="R3291">
        <v>652</v>
      </c>
      <c r="S3291" s="2">
        <v>44994</v>
      </c>
      <c r="T3291" s="2">
        <v>45003</v>
      </c>
      <c r="U3291">
        <v>37605</v>
      </c>
      <c r="V3291" t="s">
        <v>85</v>
      </c>
      <c r="W3291">
        <v>823</v>
      </c>
      <c r="X3291" t="s">
        <v>60</v>
      </c>
      <c r="Y3291" t="s">
        <v>72</v>
      </c>
      <c r="Z3291">
        <v>0</v>
      </c>
      <c r="AA3291">
        <v>545</v>
      </c>
      <c r="AB3291">
        <v>33688</v>
      </c>
      <c r="AC3291" t="s">
        <v>73</v>
      </c>
    </row>
    <row r="3292" spans="1:29" x14ac:dyDescent="0.3">
      <c r="A3292" s="1" t="s">
        <v>29</v>
      </c>
      <c r="B3292" t="s">
        <v>541</v>
      </c>
      <c r="C3292" t="s">
        <v>2463</v>
      </c>
      <c r="D3292" t="s">
        <v>98</v>
      </c>
      <c r="E3292">
        <v>4</v>
      </c>
      <c r="F3292" t="s">
        <v>64</v>
      </c>
      <c r="G3292" t="s">
        <v>433</v>
      </c>
      <c r="H3292" t="s">
        <v>35</v>
      </c>
      <c r="I3292" t="s">
        <v>2075</v>
      </c>
      <c r="J3292" t="s">
        <v>141</v>
      </c>
      <c r="K3292" t="s">
        <v>8370</v>
      </c>
      <c r="L3292" t="s">
        <v>8371</v>
      </c>
      <c r="M3292" t="s">
        <v>1715</v>
      </c>
      <c r="N3292" t="s">
        <v>58</v>
      </c>
      <c r="O3292">
        <v>19924</v>
      </c>
      <c r="P3292">
        <v>23592</v>
      </c>
      <c r="Q3292" t="s">
        <v>59</v>
      </c>
      <c r="R3292">
        <v>606</v>
      </c>
      <c r="S3292" s="2">
        <v>44997</v>
      </c>
      <c r="T3292" t="s">
        <v>42</v>
      </c>
      <c r="U3292">
        <v>15852</v>
      </c>
      <c r="V3292" t="s">
        <v>71</v>
      </c>
      <c r="W3292">
        <v>505</v>
      </c>
      <c r="X3292" t="s">
        <v>44</v>
      </c>
      <c r="Y3292" t="s">
        <v>61</v>
      </c>
      <c r="Z3292">
        <v>4390</v>
      </c>
      <c r="AA3292">
        <v>879</v>
      </c>
      <c r="AB3292">
        <v>21605</v>
      </c>
      <c r="AC3292" t="s">
        <v>107</v>
      </c>
    </row>
    <row r="3293" spans="1:29" x14ac:dyDescent="0.3">
      <c r="A3293" s="1" t="s">
        <v>47</v>
      </c>
      <c r="B3293" t="s">
        <v>592</v>
      </c>
      <c r="C3293" t="s">
        <v>2236</v>
      </c>
      <c r="D3293" t="s">
        <v>119</v>
      </c>
      <c r="E3293">
        <v>3</v>
      </c>
      <c r="F3293" t="s">
        <v>186</v>
      </c>
      <c r="G3293" t="s">
        <v>620</v>
      </c>
      <c r="H3293" t="s">
        <v>35</v>
      </c>
      <c r="I3293" t="s">
        <v>180</v>
      </c>
      <c r="J3293" t="s">
        <v>1048</v>
      </c>
      <c r="K3293" t="s">
        <v>8372</v>
      </c>
      <c r="L3293" t="s">
        <v>8373</v>
      </c>
      <c r="M3293" t="s">
        <v>2648</v>
      </c>
      <c r="N3293" t="s">
        <v>94</v>
      </c>
      <c r="O3293">
        <v>10644</v>
      </c>
      <c r="P3293">
        <v>13873</v>
      </c>
      <c r="Q3293" t="s">
        <v>59</v>
      </c>
      <c r="R3293">
        <v>53</v>
      </c>
      <c r="S3293" s="2">
        <v>44675</v>
      </c>
      <c r="T3293" s="2">
        <v>44685</v>
      </c>
      <c r="U3293">
        <v>34203</v>
      </c>
      <c r="V3293" t="s">
        <v>71</v>
      </c>
      <c r="W3293">
        <v>534</v>
      </c>
      <c r="X3293" t="s">
        <v>60</v>
      </c>
      <c r="Y3293" t="s">
        <v>72</v>
      </c>
      <c r="Z3293">
        <v>0</v>
      </c>
      <c r="AA3293">
        <v>698</v>
      </c>
      <c r="AB3293">
        <v>12845</v>
      </c>
      <c r="AC3293" t="s">
        <v>73</v>
      </c>
    </row>
    <row r="3294" spans="1:29" x14ac:dyDescent="0.3">
      <c r="A3294" s="1" t="s">
        <v>29</v>
      </c>
      <c r="B3294" t="s">
        <v>86</v>
      </c>
      <c r="C3294" t="s">
        <v>375</v>
      </c>
      <c r="D3294" t="s">
        <v>352</v>
      </c>
      <c r="E3294">
        <v>3</v>
      </c>
      <c r="F3294" t="s">
        <v>33</v>
      </c>
      <c r="G3294" t="s">
        <v>179</v>
      </c>
      <c r="H3294" t="s">
        <v>35</v>
      </c>
      <c r="I3294" t="s">
        <v>7842</v>
      </c>
      <c r="J3294" t="s">
        <v>389</v>
      </c>
      <c r="K3294" t="s">
        <v>8374</v>
      </c>
      <c r="L3294" t="s">
        <v>8375</v>
      </c>
      <c r="M3294" t="s">
        <v>677</v>
      </c>
      <c r="N3294" t="s">
        <v>40</v>
      </c>
      <c r="O3294">
        <v>11199</v>
      </c>
      <c r="P3294">
        <v>15342</v>
      </c>
      <c r="Q3294" t="s">
        <v>41</v>
      </c>
      <c r="R3294">
        <v>635</v>
      </c>
      <c r="S3294" s="2">
        <v>45103</v>
      </c>
      <c r="T3294" t="s">
        <v>42</v>
      </c>
      <c r="U3294">
        <v>0</v>
      </c>
      <c r="V3294" t="s">
        <v>106</v>
      </c>
      <c r="W3294">
        <v>744</v>
      </c>
      <c r="X3294" t="s">
        <v>44</v>
      </c>
      <c r="Y3294" t="s">
        <v>72</v>
      </c>
      <c r="Z3294">
        <v>0</v>
      </c>
      <c r="AA3294">
        <v>770</v>
      </c>
      <c r="AB3294">
        <v>13920</v>
      </c>
      <c r="AC3294" t="s">
        <v>46</v>
      </c>
    </row>
    <row r="3295" spans="1:29" x14ac:dyDescent="0.3">
      <c r="A3295" s="1" t="s">
        <v>47</v>
      </c>
      <c r="B3295" t="s">
        <v>153</v>
      </c>
      <c r="C3295" t="s">
        <v>5663</v>
      </c>
      <c r="D3295" t="s">
        <v>201</v>
      </c>
      <c r="E3295">
        <v>1</v>
      </c>
      <c r="F3295" t="s">
        <v>120</v>
      </c>
      <c r="G3295" t="s">
        <v>194</v>
      </c>
      <c r="H3295" t="s">
        <v>35</v>
      </c>
      <c r="I3295" t="s">
        <v>1441</v>
      </c>
      <c r="J3295" t="s">
        <v>6286</v>
      </c>
      <c r="K3295" t="s">
        <v>8376</v>
      </c>
      <c r="L3295" t="s">
        <v>8377</v>
      </c>
      <c r="M3295" t="s">
        <v>540</v>
      </c>
      <c r="N3295" t="s">
        <v>58</v>
      </c>
      <c r="O3295">
        <v>2970</v>
      </c>
      <c r="P3295">
        <v>7292</v>
      </c>
      <c r="Q3295" t="s">
        <v>59</v>
      </c>
      <c r="R3295">
        <v>988</v>
      </c>
      <c r="S3295" s="2">
        <v>44568</v>
      </c>
      <c r="T3295" s="2">
        <v>44577</v>
      </c>
      <c r="U3295">
        <v>25713</v>
      </c>
      <c r="V3295" t="s">
        <v>85</v>
      </c>
      <c r="W3295">
        <v>781</v>
      </c>
      <c r="X3295" t="s">
        <v>60</v>
      </c>
      <c r="Y3295" t="s">
        <v>61</v>
      </c>
      <c r="Z3295">
        <v>3631</v>
      </c>
      <c r="AA3295">
        <v>389</v>
      </c>
      <c r="AB3295">
        <v>6719</v>
      </c>
      <c r="AC3295" t="s">
        <v>73</v>
      </c>
    </row>
    <row r="3296" spans="1:29" x14ac:dyDescent="0.3">
      <c r="A3296" s="1" t="s">
        <v>29</v>
      </c>
      <c r="B3296" t="s">
        <v>74</v>
      </c>
      <c r="C3296" t="s">
        <v>903</v>
      </c>
      <c r="D3296" t="s">
        <v>201</v>
      </c>
      <c r="E3296">
        <v>5</v>
      </c>
      <c r="F3296" t="s">
        <v>271</v>
      </c>
      <c r="G3296" t="s">
        <v>353</v>
      </c>
      <c r="H3296" t="s">
        <v>79</v>
      </c>
      <c r="I3296" t="s">
        <v>990</v>
      </c>
      <c r="J3296" t="s">
        <v>839</v>
      </c>
      <c r="K3296">
        <f>1-341-646-1648</f>
        <v>-2634</v>
      </c>
      <c r="L3296" t="s">
        <v>8378</v>
      </c>
      <c r="M3296" t="s">
        <v>842</v>
      </c>
      <c r="N3296" t="s">
        <v>58</v>
      </c>
      <c r="O3296">
        <v>22258</v>
      </c>
      <c r="P3296">
        <v>26249</v>
      </c>
      <c r="Q3296" t="s">
        <v>41</v>
      </c>
      <c r="R3296">
        <v>568</v>
      </c>
      <c r="S3296" s="2">
        <v>44818</v>
      </c>
      <c r="T3296" s="2">
        <v>44834</v>
      </c>
      <c r="U3296">
        <v>0</v>
      </c>
      <c r="V3296" t="s">
        <v>106</v>
      </c>
      <c r="W3296">
        <v>447</v>
      </c>
      <c r="X3296" t="s">
        <v>60</v>
      </c>
      <c r="Y3296" t="s">
        <v>72</v>
      </c>
      <c r="Z3296">
        <v>1267</v>
      </c>
      <c r="AA3296">
        <v>972</v>
      </c>
      <c r="AB3296">
        <v>25992</v>
      </c>
      <c r="AC3296" t="s">
        <v>73</v>
      </c>
    </row>
    <row r="3297" spans="1:29" x14ac:dyDescent="0.3">
      <c r="A3297" s="1" t="s">
        <v>29</v>
      </c>
      <c r="B3297" t="s">
        <v>30</v>
      </c>
      <c r="C3297" t="s">
        <v>263</v>
      </c>
      <c r="D3297" t="s">
        <v>32</v>
      </c>
      <c r="E3297">
        <v>1</v>
      </c>
      <c r="F3297" t="s">
        <v>271</v>
      </c>
      <c r="G3297" t="s">
        <v>495</v>
      </c>
      <c r="H3297" t="s">
        <v>35</v>
      </c>
      <c r="I3297" t="s">
        <v>738</v>
      </c>
      <c r="J3297" t="s">
        <v>936</v>
      </c>
      <c r="K3297">
        <f>1-61-320-1379</f>
        <v>-1759</v>
      </c>
      <c r="L3297" t="s">
        <v>8379</v>
      </c>
      <c r="M3297" t="s">
        <v>1491</v>
      </c>
      <c r="N3297" t="s">
        <v>58</v>
      </c>
      <c r="O3297">
        <v>14568</v>
      </c>
      <c r="P3297">
        <v>18461</v>
      </c>
      <c r="Q3297" t="s">
        <v>95</v>
      </c>
      <c r="R3297">
        <v>117</v>
      </c>
      <c r="S3297" s="2">
        <v>44918</v>
      </c>
      <c r="T3297" t="s">
        <v>42</v>
      </c>
      <c r="U3297">
        <v>0</v>
      </c>
      <c r="V3297" t="s">
        <v>71</v>
      </c>
      <c r="W3297">
        <v>715</v>
      </c>
      <c r="X3297" t="s">
        <v>44</v>
      </c>
      <c r="Y3297" t="s">
        <v>45</v>
      </c>
      <c r="Z3297">
        <v>2635</v>
      </c>
      <c r="AA3297">
        <v>550</v>
      </c>
      <c r="AB3297">
        <v>16709</v>
      </c>
      <c r="AC3297" t="s">
        <v>73</v>
      </c>
    </row>
    <row r="3298" spans="1:29" x14ac:dyDescent="0.3">
      <c r="A3298" s="1" t="s">
        <v>47</v>
      </c>
      <c r="B3298" t="s">
        <v>117</v>
      </c>
      <c r="C3298" t="s">
        <v>865</v>
      </c>
      <c r="D3298" t="s">
        <v>50</v>
      </c>
      <c r="E3298">
        <v>6</v>
      </c>
      <c r="F3298" t="s">
        <v>129</v>
      </c>
      <c r="G3298" t="s">
        <v>163</v>
      </c>
      <c r="H3298" t="s">
        <v>79</v>
      </c>
      <c r="I3298" t="s">
        <v>5641</v>
      </c>
      <c r="J3298" t="s">
        <v>3355</v>
      </c>
      <c r="K3298" t="s">
        <v>8380</v>
      </c>
      <c r="L3298" t="s">
        <v>8381</v>
      </c>
      <c r="M3298" t="s">
        <v>517</v>
      </c>
      <c r="N3298" t="s">
        <v>94</v>
      </c>
      <c r="O3298">
        <v>27068</v>
      </c>
      <c r="P3298">
        <v>29755</v>
      </c>
      <c r="Q3298" t="s">
        <v>41</v>
      </c>
      <c r="R3298">
        <v>764</v>
      </c>
      <c r="S3298" s="2">
        <v>45186</v>
      </c>
      <c r="T3298" s="2">
        <v>45201</v>
      </c>
      <c r="U3298">
        <v>0</v>
      </c>
      <c r="V3298" t="s">
        <v>85</v>
      </c>
      <c r="W3298">
        <v>467</v>
      </c>
      <c r="X3298" t="s">
        <v>60</v>
      </c>
      <c r="Y3298" t="s">
        <v>45</v>
      </c>
      <c r="Z3298">
        <v>0</v>
      </c>
      <c r="AA3298">
        <v>69</v>
      </c>
      <c r="AB3298">
        <v>29271</v>
      </c>
      <c r="AC3298" t="s">
        <v>107</v>
      </c>
    </row>
    <row r="3299" spans="1:29" x14ac:dyDescent="0.3">
      <c r="A3299" s="1" t="s">
        <v>47</v>
      </c>
      <c r="B3299" t="s">
        <v>145</v>
      </c>
      <c r="C3299" t="s">
        <v>445</v>
      </c>
      <c r="D3299" t="s">
        <v>178</v>
      </c>
      <c r="E3299">
        <v>4</v>
      </c>
      <c r="F3299" t="s">
        <v>129</v>
      </c>
      <c r="G3299" t="s">
        <v>944</v>
      </c>
      <c r="H3299" t="s">
        <v>35</v>
      </c>
      <c r="I3299" t="s">
        <v>2221</v>
      </c>
      <c r="J3299" t="s">
        <v>553</v>
      </c>
      <c r="K3299" t="s">
        <v>8382</v>
      </c>
      <c r="L3299" t="s">
        <v>8383</v>
      </c>
      <c r="M3299" t="s">
        <v>449</v>
      </c>
      <c r="N3299" t="s">
        <v>94</v>
      </c>
      <c r="O3299">
        <v>20357</v>
      </c>
      <c r="P3299">
        <v>22371</v>
      </c>
      <c r="Q3299" t="s">
        <v>59</v>
      </c>
      <c r="R3299">
        <v>309</v>
      </c>
      <c r="S3299" s="2">
        <v>45277</v>
      </c>
      <c r="T3299" t="s">
        <v>42</v>
      </c>
      <c r="U3299">
        <v>39183</v>
      </c>
      <c r="V3299" t="s">
        <v>71</v>
      </c>
      <c r="W3299">
        <v>727</v>
      </c>
      <c r="X3299" t="s">
        <v>44</v>
      </c>
      <c r="Y3299" t="s">
        <v>72</v>
      </c>
      <c r="Z3299">
        <v>0</v>
      </c>
      <c r="AA3299">
        <v>322</v>
      </c>
      <c r="AB3299">
        <v>20602</v>
      </c>
      <c r="AC3299" t="s">
        <v>107</v>
      </c>
    </row>
    <row r="3300" spans="1:29" x14ac:dyDescent="0.3">
      <c r="A3300" s="1" t="s">
        <v>47</v>
      </c>
      <c r="B3300" t="s">
        <v>176</v>
      </c>
      <c r="C3300" t="s">
        <v>3034</v>
      </c>
      <c r="D3300" t="s">
        <v>32</v>
      </c>
      <c r="E3300">
        <v>8</v>
      </c>
      <c r="F3300" t="s">
        <v>77</v>
      </c>
      <c r="G3300" t="s">
        <v>980</v>
      </c>
      <c r="H3300" t="s">
        <v>79</v>
      </c>
      <c r="I3300" t="s">
        <v>265</v>
      </c>
      <c r="J3300" t="s">
        <v>1722</v>
      </c>
      <c r="K3300" t="s">
        <v>8384</v>
      </c>
      <c r="L3300" t="s">
        <v>8385</v>
      </c>
      <c r="M3300" t="s">
        <v>957</v>
      </c>
      <c r="N3300" t="s">
        <v>58</v>
      </c>
      <c r="O3300">
        <v>2561</v>
      </c>
      <c r="P3300">
        <v>7239</v>
      </c>
      <c r="Q3300" t="s">
        <v>59</v>
      </c>
      <c r="R3300">
        <v>654</v>
      </c>
      <c r="S3300" s="2">
        <v>44560</v>
      </c>
      <c r="T3300" t="s">
        <v>42</v>
      </c>
      <c r="U3300">
        <v>32091</v>
      </c>
      <c r="V3300" t="s">
        <v>43</v>
      </c>
      <c r="W3300">
        <v>813</v>
      </c>
      <c r="X3300" t="s">
        <v>44</v>
      </c>
      <c r="Y3300" t="s">
        <v>45</v>
      </c>
      <c r="Z3300">
        <v>2251</v>
      </c>
      <c r="AA3300">
        <v>733</v>
      </c>
      <c r="AB3300">
        <v>3870</v>
      </c>
      <c r="AC3300" t="s">
        <v>107</v>
      </c>
    </row>
    <row r="3301" spans="1:29" x14ac:dyDescent="0.3">
      <c r="A3301" s="1" t="s">
        <v>47</v>
      </c>
      <c r="B3301" t="s">
        <v>153</v>
      </c>
      <c r="C3301" t="s">
        <v>939</v>
      </c>
      <c r="D3301" t="s">
        <v>119</v>
      </c>
      <c r="E3301">
        <v>2</v>
      </c>
      <c r="F3301" t="s">
        <v>33</v>
      </c>
      <c r="G3301" t="s">
        <v>728</v>
      </c>
      <c r="H3301" t="s">
        <v>79</v>
      </c>
      <c r="I3301" t="s">
        <v>1764</v>
      </c>
      <c r="J3301" t="s">
        <v>8386</v>
      </c>
      <c r="K3301" t="s">
        <v>8387</v>
      </c>
      <c r="L3301" t="s">
        <v>8388</v>
      </c>
      <c r="M3301" t="s">
        <v>1208</v>
      </c>
      <c r="N3301" t="s">
        <v>58</v>
      </c>
      <c r="O3301">
        <v>21370</v>
      </c>
      <c r="P3301">
        <v>25845</v>
      </c>
      <c r="Q3301" t="s">
        <v>95</v>
      </c>
      <c r="R3301">
        <v>708</v>
      </c>
      <c r="S3301" s="2">
        <v>45138</v>
      </c>
      <c r="T3301" s="2">
        <v>45160</v>
      </c>
      <c r="U3301">
        <v>0</v>
      </c>
      <c r="V3301" t="s">
        <v>43</v>
      </c>
      <c r="W3301">
        <v>457</v>
      </c>
      <c r="X3301" t="s">
        <v>60</v>
      </c>
      <c r="Y3301" t="s">
        <v>72</v>
      </c>
      <c r="Z3301">
        <v>1264</v>
      </c>
      <c r="AA3301">
        <v>110</v>
      </c>
      <c r="AB3301">
        <v>24075</v>
      </c>
      <c r="AC3301" t="s">
        <v>107</v>
      </c>
    </row>
    <row r="3302" spans="1:29" x14ac:dyDescent="0.3">
      <c r="A3302" s="1" t="s">
        <v>29</v>
      </c>
      <c r="B3302" t="s">
        <v>86</v>
      </c>
      <c r="C3302" t="s">
        <v>1312</v>
      </c>
      <c r="D3302" t="s">
        <v>178</v>
      </c>
      <c r="E3302">
        <v>6</v>
      </c>
      <c r="F3302" t="s">
        <v>99</v>
      </c>
      <c r="G3302" t="s">
        <v>710</v>
      </c>
      <c r="H3302" t="s">
        <v>79</v>
      </c>
      <c r="I3302" t="s">
        <v>1379</v>
      </c>
      <c r="J3302" t="s">
        <v>1419</v>
      </c>
      <c r="K3302" t="s">
        <v>8389</v>
      </c>
      <c r="L3302" t="s">
        <v>8390</v>
      </c>
      <c r="M3302" t="s">
        <v>1366</v>
      </c>
      <c r="N3302" t="s">
        <v>58</v>
      </c>
      <c r="O3302">
        <v>12483</v>
      </c>
      <c r="P3302">
        <v>14561</v>
      </c>
      <c r="Q3302" t="s">
        <v>41</v>
      </c>
      <c r="R3302">
        <v>884</v>
      </c>
      <c r="S3302" s="2">
        <v>45285</v>
      </c>
      <c r="T3302" t="s">
        <v>42</v>
      </c>
      <c r="U3302">
        <v>0</v>
      </c>
      <c r="V3302" t="s">
        <v>43</v>
      </c>
      <c r="W3302">
        <v>451</v>
      </c>
      <c r="X3302" t="s">
        <v>44</v>
      </c>
      <c r="Y3302" t="s">
        <v>72</v>
      </c>
      <c r="Z3302">
        <v>2225</v>
      </c>
      <c r="AA3302">
        <v>335</v>
      </c>
      <c r="AB3302">
        <v>12825</v>
      </c>
      <c r="AC3302" t="s">
        <v>46</v>
      </c>
    </row>
    <row r="3303" spans="1:29" x14ac:dyDescent="0.3">
      <c r="A3303" s="1" t="s">
        <v>29</v>
      </c>
      <c r="B3303" t="s">
        <v>86</v>
      </c>
      <c r="C3303" t="s">
        <v>3375</v>
      </c>
      <c r="D3303" t="s">
        <v>155</v>
      </c>
      <c r="E3303">
        <v>1</v>
      </c>
      <c r="F3303" t="s">
        <v>120</v>
      </c>
      <c r="G3303" t="s">
        <v>820</v>
      </c>
      <c r="H3303" t="s">
        <v>79</v>
      </c>
      <c r="I3303" t="s">
        <v>6053</v>
      </c>
      <c r="J3303" t="s">
        <v>1446</v>
      </c>
      <c r="K3303" t="s">
        <v>8391</v>
      </c>
      <c r="L3303" t="s">
        <v>8392</v>
      </c>
      <c r="M3303" t="s">
        <v>1015</v>
      </c>
      <c r="N3303" t="s">
        <v>40</v>
      </c>
      <c r="O3303">
        <v>21425</v>
      </c>
      <c r="P3303">
        <v>23846</v>
      </c>
      <c r="Q3303" t="s">
        <v>41</v>
      </c>
      <c r="R3303">
        <v>192</v>
      </c>
      <c r="S3303" s="2">
        <v>44582</v>
      </c>
      <c r="T3303" s="2">
        <v>44591</v>
      </c>
      <c r="U3303">
        <v>0</v>
      </c>
      <c r="V3303" t="s">
        <v>43</v>
      </c>
      <c r="W3303">
        <v>670</v>
      </c>
      <c r="X3303" t="s">
        <v>60</v>
      </c>
      <c r="Y3303" t="s">
        <v>45</v>
      </c>
      <c r="Z3303">
        <v>0</v>
      </c>
      <c r="AA3303">
        <v>659</v>
      </c>
      <c r="AB3303">
        <v>22736</v>
      </c>
      <c r="AC3303" t="s">
        <v>107</v>
      </c>
    </row>
    <row r="3304" spans="1:29" x14ac:dyDescent="0.3">
      <c r="A3304" s="1" t="s">
        <v>29</v>
      </c>
      <c r="B3304" t="s">
        <v>541</v>
      </c>
      <c r="C3304" t="s">
        <v>2018</v>
      </c>
      <c r="D3304" t="s">
        <v>32</v>
      </c>
      <c r="E3304">
        <v>5</v>
      </c>
      <c r="F3304" t="s">
        <v>120</v>
      </c>
      <c r="G3304" t="s">
        <v>489</v>
      </c>
      <c r="H3304" t="s">
        <v>35</v>
      </c>
      <c r="I3304" t="s">
        <v>1351</v>
      </c>
      <c r="J3304" t="s">
        <v>2470</v>
      </c>
      <c r="K3304" t="s">
        <v>8393</v>
      </c>
      <c r="L3304" t="s">
        <v>8394</v>
      </c>
      <c r="M3304" t="s">
        <v>733</v>
      </c>
      <c r="N3304" t="s">
        <v>58</v>
      </c>
      <c r="O3304">
        <v>29918</v>
      </c>
      <c r="P3304">
        <v>33777</v>
      </c>
      <c r="Q3304" t="s">
        <v>41</v>
      </c>
      <c r="R3304">
        <v>913</v>
      </c>
      <c r="S3304" s="2">
        <v>45168</v>
      </c>
      <c r="T3304" t="s">
        <v>42</v>
      </c>
      <c r="U3304">
        <v>0</v>
      </c>
      <c r="V3304" t="s">
        <v>43</v>
      </c>
      <c r="W3304">
        <v>737</v>
      </c>
      <c r="X3304" t="s">
        <v>44</v>
      </c>
      <c r="Y3304" t="s">
        <v>45</v>
      </c>
      <c r="Z3304">
        <v>1894</v>
      </c>
      <c r="AA3304">
        <v>921</v>
      </c>
      <c r="AB3304">
        <v>30354</v>
      </c>
      <c r="AC3304" t="s">
        <v>46</v>
      </c>
    </row>
    <row r="3305" spans="1:29" x14ac:dyDescent="0.3">
      <c r="A3305" s="1" t="s">
        <v>47</v>
      </c>
      <c r="B3305" t="s">
        <v>592</v>
      </c>
      <c r="C3305" t="s">
        <v>2701</v>
      </c>
      <c r="D3305" t="s">
        <v>236</v>
      </c>
      <c r="E3305">
        <v>9</v>
      </c>
      <c r="F3305" t="s">
        <v>271</v>
      </c>
      <c r="G3305" t="s">
        <v>400</v>
      </c>
      <c r="H3305" t="s">
        <v>79</v>
      </c>
      <c r="I3305" t="s">
        <v>729</v>
      </c>
      <c r="J3305" t="s">
        <v>1887</v>
      </c>
      <c r="K3305" t="s">
        <v>8395</v>
      </c>
      <c r="L3305" t="s">
        <v>8396</v>
      </c>
      <c r="M3305" t="s">
        <v>1449</v>
      </c>
      <c r="N3305" t="s">
        <v>40</v>
      </c>
      <c r="O3305">
        <v>24734</v>
      </c>
      <c r="P3305">
        <v>27562</v>
      </c>
      <c r="Q3305" t="s">
        <v>59</v>
      </c>
      <c r="R3305">
        <v>134</v>
      </c>
      <c r="S3305" s="2">
        <v>45121</v>
      </c>
      <c r="T3305" t="s">
        <v>42</v>
      </c>
      <c r="U3305">
        <v>33944</v>
      </c>
      <c r="V3305" t="s">
        <v>43</v>
      </c>
      <c r="W3305">
        <v>728</v>
      </c>
      <c r="X3305" t="s">
        <v>44</v>
      </c>
      <c r="Y3305" t="s">
        <v>61</v>
      </c>
      <c r="Z3305">
        <v>0</v>
      </c>
      <c r="AA3305">
        <v>593</v>
      </c>
      <c r="AB3305">
        <v>26622</v>
      </c>
      <c r="AC3305" t="s">
        <v>107</v>
      </c>
    </row>
    <row r="3306" spans="1:29" x14ac:dyDescent="0.3">
      <c r="A3306" s="1" t="s">
        <v>47</v>
      </c>
      <c r="B3306" t="s">
        <v>176</v>
      </c>
      <c r="C3306" t="s">
        <v>3235</v>
      </c>
      <c r="D3306" t="s">
        <v>169</v>
      </c>
      <c r="E3306">
        <v>2</v>
      </c>
      <c r="F3306" t="s">
        <v>120</v>
      </c>
      <c r="G3306" t="s">
        <v>329</v>
      </c>
      <c r="H3306" t="s">
        <v>79</v>
      </c>
      <c r="I3306" t="s">
        <v>990</v>
      </c>
      <c r="J3306" t="s">
        <v>8309</v>
      </c>
      <c r="K3306" t="s">
        <v>8397</v>
      </c>
      <c r="L3306" t="s">
        <v>8398</v>
      </c>
      <c r="M3306" t="s">
        <v>1665</v>
      </c>
      <c r="N3306" t="s">
        <v>40</v>
      </c>
      <c r="O3306">
        <v>8613</v>
      </c>
      <c r="P3306">
        <v>12324</v>
      </c>
      <c r="Q3306" t="s">
        <v>41</v>
      </c>
      <c r="R3306">
        <v>499</v>
      </c>
      <c r="S3306" s="2">
        <v>44747</v>
      </c>
      <c r="T3306" s="2">
        <v>44763</v>
      </c>
      <c r="U3306">
        <v>0</v>
      </c>
      <c r="V3306" t="s">
        <v>85</v>
      </c>
      <c r="W3306">
        <v>507</v>
      </c>
      <c r="X3306" t="s">
        <v>60</v>
      </c>
      <c r="Y3306" t="s">
        <v>61</v>
      </c>
      <c r="Z3306">
        <v>0</v>
      </c>
      <c r="AA3306">
        <v>654</v>
      </c>
      <c r="AB3306">
        <v>9910</v>
      </c>
      <c r="AC3306" t="s">
        <v>46</v>
      </c>
    </row>
    <row r="3307" spans="1:29" x14ac:dyDescent="0.3">
      <c r="A3307" s="1" t="s">
        <v>47</v>
      </c>
      <c r="B3307" t="s">
        <v>48</v>
      </c>
      <c r="C3307" t="s">
        <v>630</v>
      </c>
      <c r="D3307" t="s">
        <v>387</v>
      </c>
      <c r="E3307">
        <v>8</v>
      </c>
      <c r="F3307" t="s">
        <v>33</v>
      </c>
      <c r="G3307" t="s">
        <v>170</v>
      </c>
      <c r="H3307" t="s">
        <v>79</v>
      </c>
      <c r="I3307" t="s">
        <v>1611</v>
      </c>
      <c r="J3307" t="s">
        <v>3132</v>
      </c>
      <c r="K3307" t="s">
        <v>8399</v>
      </c>
      <c r="L3307" t="s">
        <v>8400</v>
      </c>
      <c r="M3307" t="s">
        <v>556</v>
      </c>
      <c r="N3307" t="s">
        <v>94</v>
      </c>
      <c r="O3307">
        <v>23792</v>
      </c>
      <c r="P3307">
        <v>27468</v>
      </c>
      <c r="Q3307" t="s">
        <v>59</v>
      </c>
      <c r="R3307">
        <v>812</v>
      </c>
      <c r="S3307" s="2">
        <v>45042</v>
      </c>
      <c r="T3307" s="2">
        <v>45061</v>
      </c>
      <c r="U3307">
        <v>45707</v>
      </c>
      <c r="V3307" t="s">
        <v>71</v>
      </c>
      <c r="W3307">
        <v>524</v>
      </c>
      <c r="X3307" t="s">
        <v>60</v>
      </c>
      <c r="Y3307" t="s">
        <v>72</v>
      </c>
      <c r="Z3307">
        <v>0</v>
      </c>
      <c r="AA3307">
        <v>893</v>
      </c>
      <c r="AB3307">
        <v>25864</v>
      </c>
      <c r="AC3307" t="s">
        <v>46</v>
      </c>
    </row>
    <row r="3308" spans="1:29" x14ac:dyDescent="0.3">
      <c r="A3308" s="1" t="s">
        <v>29</v>
      </c>
      <c r="B3308" t="s">
        <v>74</v>
      </c>
      <c r="C3308" t="s">
        <v>2832</v>
      </c>
      <c r="D3308" t="s">
        <v>169</v>
      </c>
      <c r="E3308">
        <v>10</v>
      </c>
      <c r="F3308" t="s">
        <v>51</v>
      </c>
      <c r="G3308" t="s">
        <v>52</v>
      </c>
      <c r="H3308" t="s">
        <v>79</v>
      </c>
      <c r="I3308" t="s">
        <v>3666</v>
      </c>
      <c r="J3308" t="s">
        <v>2581</v>
      </c>
      <c r="K3308" t="s">
        <v>8401</v>
      </c>
      <c r="L3308" t="s">
        <v>8402</v>
      </c>
      <c r="M3308" t="s">
        <v>83</v>
      </c>
      <c r="N3308" t="s">
        <v>94</v>
      </c>
      <c r="O3308">
        <v>11729</v>
      </c>
      <c r="P3308">
        <v>16243</v>
      </c>
      <c r="Q3308" t="s">
        <v>95</v>
      </c>
      <c r="R3308">
        <v>515</v>
      </c>
      <c r="S3308" s="2">
        <v>44389</v>
      </c>
      <c r="T3308" t="s">
        <v>42</v>
      </c>
      <c r="U3308">
        <v>0</v>
      </c>
      <c r="V3308" t="s">
        <v>71</v>
      </c>
      <c r="W3308">
        <v>688</v>
      </c>
      <c r="X3308" t="s">
        <v>44</v>
      </c>
      <c r="Y3308" t="s">
        <v>61</v>
      </c>
      <c r="Z3308">
        <v>0</v>
      </c>
      <c r="AA3308">
        <v>136</v>
      </c>
      <c r="AB3308">
        <v>13072</v>
      </c>
      <c r="AC3308" t="s">
        <v>107</v>
      </c>
    </row>
    <row r="3309" spans="1:29" x14ac:dyDescent="0.3">
      <c r="A3309" s="1" t="s">
        <v>29</v>
      </c>
      <c r="B3309" t="s">
        <v>30</v>
      </c>
      <c r="C3309" t="s">
        <v>1024</v>
      </c>
      <c r="D3309" t="s">
        <v>110</v>
      </c>
      <c r="E3309">
        <v>4</v>
      </c>
      <c r="F3309" t="s">
        <v>51</v>
      </c>
      <c r="G3309" t="s">
        <v>52</v>
      </c>
      <c r="H3309" t="s">
        <v>79</v>
      </c>
      <c r="I3309" t="s">
        <v>5290</v>
      </c>
      <c r="J3309" t="s">
        <v>354</v>
      </c>
      <c r="K3309" t="s">
        <v>8403</v>
      </c>
      <c r="L3309" t="s">
        <v>8404</v>
      </c>
      <c r="M3309" t="s">
        <v>1039</v>
      </c>
      <c r="N3309" t="s">
        <v>40</v>
      </c>
      <c r="O3309">
        <v>5232</v>
      </c>
      <c r="P3309">
        <v>8820</v>
      </c>
      <c r="Q3309" t="s">
        <v>95</v>
      </c>
      <c r="R3309">
        <v>793</v>
      </c>
      <c r="S3309" s="2">
        <v>44399</v>
      </c>
      <c r="T3309" s="2">
        <v>44411</v>
      </c>
      <c r="U3309">
        <v>0</v>
      </c>
      <c r="V3309" t="s">
        <v>106</v>
      </c>
      <c r="W3309">
        <v>511</v>
      </c>
      <c r="X3309" t="s">
        <v>60</v>
      </c>
      <c r="Y3309" t="s">
        <v>72</v>
      </c>
      <c r="Z3309">
        <v>0</v>
      </c>
      <c r="AA3309">
        <v>28</v>
      </c>
      <c r="AB3309">
        <v>7048</v>
      </c>
      <c r="AC3309" t="s">
        <v>73</v>
      </c>
    </row>
    <row r="3310" spans="1:29" x14ac:dyDescent="0.3">
      <c r="A3310" s="1" t="s">
        <v>29</v>
      </c>
      <c r="B3310" t="s">
        <v>363</v>
      </c>
      <c r="C3310" t="s">
        <v>661</v>
      </c>
      <c r="D3310" t="s">
        <v>110</v>
      </c>
      <c r="E3310">
        <v>8</v>
      </c>
      <c r="F3310" t="s">
        <v>120</v>
      </c>
      <c r="G3310" t="s">
        <v>1180</v>
      </c>
      <c r="H3310" t="s">
        <v>79</v>
      </c>
      <c r="I3310" t="s">
        <v>827</v>
      </c>
      <c r="J3310" t="s">
        <v>123</v>
      </c>
      <c r="K3310">
        <v>2516759256</v>
      </c>
      <c r="L3310" t="s">
        <v>8405</v>
      </c>
      <c r="M3310" t="s">
        <v>1603</v>
      </c>
      <c r="N3310" t="s">
        <v>40</v>
      </c>
      <c r="O3310">
        <v>22714</v>
      </c>
      <c r="P3310">
        <v>25801</v>
      </c>
      <c r="Q3310" t="s">
        <v>95</v>
      </c>
      <c r="R3310">
        <v>827</v>
      </c>
      <c r="S3310" s="2">
        <v>44544</v>
      </c>
      <c r="T3310" s="2">
        <v>44574</v>
      </c>
      <c r="U3310">
        <v>0</v>
      </c>
      <c r="V3310" t="s">
        <v>71</v>
      </c>
      <c r="W3310">
        <v>808</v>
      </c>
      <c r="X3310" t="s">
        <v>60</v>
      </c>
      <c r="Y3310" t="s">
        <v>61</v>
      </c>
      <c r="Z3310">
        <v>0</v>
      </c>
      <c r="AA3310">
        <v>578</v>
      </c>
      <c r="AB3310">
        <v>24526</v>
      </c>
      <c r="AC3310" t="s">
        <v>73</v>
      </c>
    </row>
    <row r="3311" spans="1:29" x14ac:dyDescent="0.3">
      <c r="A3311" s="1" t="s">
        <v>29</v>
      </c>
      <c r="B3311" t="s">
        <v>541</v>
      </c>
      <c r="C3311" t="s">
        <v>4106</v>
      </c>
      <c r="D3311" t="s">
        <v>110</v>
      </c>
      <c r="E3311">
        <v>5</v>
      </c>
      <c r="F3311" t="s">
        <v>77</v>
      </c>
      <c r="G3311" t="s">
        <v>264</v>
      </c>
      <c r="H3311" t="s">
        <v>79</v>
      </c>
      <c r="I3311" t="s">
        <v>238</v>
      </c>
      <c r="J3311" t="s">
        <v>372</v>
      </c>
      <c r="K3311" t="s">
        <v>8406</v>
      </c>
      <c r="L3311" t="s">
        <v>8407</v>
      </c>
      <c r="M3311" t="s">
        <v>1193</v>
      </c>
      <c r="N3311" t="s">
        <v>40</v>
      </c>
      <c r="O3311">
        <v>9001</v>
      </c>
      <c r="P3311">
        <v>11921</v>
      </c>
      <c r="Q3311" t="s">
        <v>95</v>
      </c>
      <c r="R3311">
        <v>164</v>
      </c>
      <c r="S3311" s="2">
        <v>44658</v>
      </c>
      <c r="T3311" s="2">
        <v>44663</v>
      </c>
      <c r="U3311">
        <v>0</v>
      </c>
      <c r="V3311" t="s">
        <v>85</v>
      </c>
      <c r="W3311">
        <v>459</v>
      </c>
      <c r="X3311" t="s">
        <v>60</v>
      </c>
      <c r="Y3311" t="s">
        <v>61</v>
      </c>
      <c r="Z3311">
        <v>0</v>
      </c>
      <c r="AA3311">
        <v>378</v>
      </c>
      <c r="AB3311">
        <v>9499</v>
      </c>
      <c r="AC3311" t="s">
        <v>46</v>
      </c>
    </row>
    <row r="3312" spans="1:29" x14ac:dyDescent="0.3">
      <c r="A3312" s="1" t="s">
        <v>29</v>
      </c>
      <c r="B3312" t="s">
        <v>86</v>
      </c>
      <c r="C3312" t="s">
        <v>2143</v>
      </c>
      <c r="D3312" t="s">
        <v>138</v>
      </c>
      <c r="E3312">
        <v>10</v>
      </c>
      <c r="F3312" t="s">
        <v>33</v>
      </c>
      <c r="G3312" t="s">
        <v>139</v>
      </c>
      <c r="H3312" t="s">
        <v>79</v>
      </c>
      <c r="I3312" t="s">
        <v>188</v>
      </c>
      <c r="J3312" t="s">
        <v>1600</v>
      </c>
      <c r="K3312" t="s">
        <v>8408</v>
      </c>
      <c r="L3312" t="s">
        <v>8409</v>
      </c>
      <c r="M3312" t="s">
        <v>1366</v>
      </c>
      <c r="N3312" t="s">
        <v>94</v>
      </c>
      <c r="O3312">
        <v>20919</v>
      </c>
      <c r="P3312">
        <v>22928</v>
      </c>
      <c r="Q3312" t="s">
        <v>41</v>
      </c>
      <c r="R3312">
        <v>194</v>
      </c>
      <c r="S3312" s="2">
        <v>45080</v>
      </c>
      <c r="T3312" t="s">
        <v>42</v>
      </c>
      <c r="U3312">
        <v>0</v>
      </c>
      <c r="V3312" t="s">
        <v>85</v>
      </c>
      <c r="W3312">
        <v>772</v>
      </c>
      <c r="X3312" t="s">
        <v>44</v>
      </c>
      <c r="Y3312" t="s">
        <v>72</v>
      </c>
      <c r="Z3312">
        <v>0</v>
      </c>
      <c r="AA3312">
        <v>355</v>
      </c>
      <c r="AB3312">
        <v>22193</v>
      </c>
      <c r="AC3312" t="s">
        <v>73</v>
      </c>
    </row>
    <row r="3313" spans="1:29" x14ac:dyDescent="0.3">
      <c r="A3313" s="1" t="s">
        <v>29</v>
      </c>
      <c r="B3313" t="s">
        <v>363</v>
      </c>
      <c r="C3313" t="s">
        <v>4573</v>
      </c>
      <c r="D3313" t="s">
        <v>155</v>
      </c>
      <c r="E3313">
        <v>3</v>
      </c>
      <c r="F3313" t="s">
        <v>129</v>
      </c>
      <c r="G3313" t="s">
        <v>163</v>
      </c>
      <c r="H3313" t="s">
        <v>79</v>
      </c>
      <c r="I3313" t="s">
        <v>1379</v>
      </c>
      <c r="J3313" t="s">
        <v>1910</v>
      </c>
      <c r="K3313" t="s">
        <v>8410</v>
      </c>
      <c r="L3313" t="s">
        <v>8411</v>
      </c>
      <c r="M3313" t="s">
        <v>494</v>
      </c>
      <c r="N3313" t="s">
        <v>84</v>
      </c>
      <c r="O3313">
        <v>23640</v>
      </c>
      <c r="P3313">
        <v>27702</v>
      </c>
      <c r="Q3313" t="s">
        <v>41</v>
      </c>
      <c r="R3313">
        <v>621</v>
      </c>
      <c r="S3313" s="2">
        <v>44538</v>
      </c>
      <c r="T3313" s="2">
        <v>44562</v>
      </c>
      <c r="U3313">
        <v>0</v>
      </c>
      <c r="V3313" t="s">
        <v>85</v>
      </c>
      <c r="W3313">
        <v>673</v>
      </c>
      <c r="X3313" t="s">
        <v>60</v>
      </c>
      <c r="Y3313" t="s">
        <v>45</v>
      </c>
      <c r="Z3313">
        <v>0</v>
      </c>
      <c r="AA3313">
        <v>605</v>
      </c>
      <c r="AB3313">
        <v>26854</v>
      </c>
      <c r="AC3313" t="s">
        <v>46</v>
      </c>
    </row>
    <row r="3314" spans="1:29" x14ac:dyDescent="0.3">
      <c r="A3314" s="1" t="s">
        <v>29</v>
      </c>
      <c r="B3314" t="s">
        <v>62</v>
      </c>
      <c r="C3314" t="s">
        <v>1552</v>
      </c>
      <c r="D3314" t="s">
        <v>201</v>
      </c>
      <c r="E3314">
        <v>9</v>
      </c>
      <c r="F3314" t="s">
        <v>221</v>
      </c>
      <c r="G3314" t="s">
        <v>335</v>
      </c>
      <c r="H3314" t="s">
        <v>79</v>
      </c>
      <c r="I3314" t="s">
        <v>530</v>
      </c>
      <c r="J3314" t="s">
        <v>519</v>
      </c>
      <c r="K3314" t="s">
        <v>8412</v>
      </c>
      <c r="L3314" t="s">
        <v>8413</v>
      </c>
      <c r="M3314" t="s">
        <v>70</v>
      </c>
      <c r="N3314" t="s">
        <v>84</v>
      </c>
      <c r="O3314">
        <v>29993</v>
      </c>
      <c r="P3314">
        <v>33491</v>
      </c>
      <c r="Q3314" t="s">
        <v>95</v>
      </c>
      <c r="R3314">
        <v>504</v>
      </c>
      <c r="S3314" s="2">
        <v>45362</v>
      </c>
      <c r="T3314" t="s">
        <v>42</v>
      </c>
      <c r="U3314">
        <v>0</v>
      </c>
      <c r="V3314" t="s">
        <v>106</v>
      </c>
      <c r="W3314">
        <v>762</v>
      </c>
      <c r="X3314" t="s">
        <v>44</v>
      </c>
      <c r="Y3314" t="s">
        <v>61</v>
      </c>
      <c r="Z3314">
        <v>0</v>
      </c>
      <c r="AA3314">
        <v>657</v>
      </c>
      <c r="AB3314">
        <v>31776</v>
      </c>
      <c r="AC3314" t="s">
        <v>73</v>
      </c>
    </row>
    <row r="3315" spans="1:29" x14ac:dyDescent="0.3">
      <c r="A3315" s="1" t="s">
        <v>47</v>
      </c>
      <c r="B3315" t="s">
        <v>234</v>
      </c>
      <c r="C3315" t="s">
        <v>796</v>
      </c>
      <c r="D3315" t="s">
        <v>169</v>
      </c>
      <c r="E3315">
        <v>3</v>
      </c>
      <c r="F3315" t="s">
        <v>271</v>
      </c>
      <c r="G3315" t="s">
        <v>400</v>
      </c>
      <c r="H3315" t="s">
        <v>79</v>
      </c>
      <c r="I3315" t="s">
        <v>66</v>
      </c>
      <c r="J3315" t="s">
        <v>1698</v>
      </c>
      <c r="K3315" t="s">
        <v>8414</v>
      </c>
      <c r="L3315" t="s">
        <v>8415</v>
      </c>
      <c r="M3315" t="s">
        <v>984</v>
      </c>
      <c r="N3315" t="s">
        <v>58</v>
      </c>
      <c r="O3315">
        <v>10166</v>
      </c>
      <c r="P3315">
        <v>13384</v>
      </c>
      <c r="Q3315" t="s">
        <v>59</v>
      </c>
      <c r="R3315">
        <v>531</v>
      </c>
      <c r="S3315" s="2">
        <v>44744</v>
      </c>
      <c r="T3315" t="s">
        <v>42</v>
      </c>
      <c r="U3315">
        <v>16445</v>
      </c>
      <c r="V3315" t="s">
        <v>71</v>
      </c>
      <c r="W3315">
        <v>726</v>
      </c>
      <c r="X3315" t="s">
        <v>44</v>
      </c>
      <c r="Y3315" t="s">
        <v>45</v>
      </c>
      <c r="Z3315">
        <v>2075</v>
      </c>
      <c r="AA3315">
        <v>934</v>
      </c>
      <c r="AB3315">
        <v>11916</v>
      </c>
      <c r="AC3315" t="s">
        <v>46</v>
      </c>
    </row>
    <row r="3316" spans="1:29" x14ac:dyDescent="0.3">
      <c r="A3316" s="1" t="s">
        <v>29</v>
      </c>
      <c r="B3316" t="s">
        <v>86</v>
      </c>
      <c r="C3316" t="s">
        <v>1966</v>
      </c>
      <c r="D3316" t="s">
        <v>236</v>
      </c>
      <c r="E3316">
        <v>3</v>
      </c>
      <c r="F3316" t="s">
        <v>64</v>
      </c>
      <c r="G3316" t="s">
        <v>376</v>
      </c>
      <c r="H3316" t="s">
        <v>79</v>
      </c>
      <c r="I3316" t="s">
        <v>921</v>
      </c>
      <c r="J3316" t="s">
        <v>1626</v>
      </c>
      <c r="K3316">
        <f>1-165-724-6474</f>
        <v>-7362</v>
      </c>
      <c r="L3316" t="s">
        <v>8416</v>
      </c>
      <c r="M3316" t="s">
        <v>93</v>
      </c>
      <c r="N3316" t="s">
        <v>58</v>
      </c>
      <c r="O3316">
        <v>25191</v>
      </c>
      <c r="P3316">
        <v>28550</v>
      </c>
      <c r="Q3316" t="s">
        <v>59</v>
      </c>
      <c r="R3316">
        <v>594</v>
      </c>
      <c r="S3316" s="2">
        <v>44604</v>
      </c>
      <c r="T3316" s="2">
        <v>44611</v>
      </c>
      <c r="U3316">
        <v>18948</v>
      </c>
      <c r="V3316" t="s">
        <v>106</v>
      </c>
      <c r="W3316">
        <v>605</v>
      </c>
      <c r="X3316" t="s">
        <v>60</v>
      </c>
      <c r="Y3316" t="s">
        <v>61</v>
      </c>
      <c r="Z3316">
        <v>1555</v>
      </c>
      <c r="AA3316">
        <v>971</v>
      </c>
      <c r="AB3316">
        <v>26458</v>
      </c>
      <c r="AC3316" t="s">
        <v>46</v>
      </c>
    </row>
    <row r="3317" spans="1:29" x14ac:dyDescent="0.3">
      <c r="A3317" s="1" t="s">
        <v>47</v>
      </c>
      <c r="B3317" t="s">
        <v>161</v>
      </c>
      <c r="C3317" t="s">
        <v>2249</v>
      </c>
      <c r="D3317" t="s">
        <v>110</v>
      </c>
      <c r="E3317">
        <v>1</v>
      </c>
      <c r="F3317" t="s">
        <v>186</v>
      </c>
      <c r="G3317" t="s">
        <v>710</v>
      </c>
      <c r="H3317" t="s">
        <v>35</v>
      </c>
      <c r="I3317" t="s">
        <v>2725</v>
      </c>
      <c r="J3317" t="s">
        <v>1652</v>
      </c>
      <c r="K3317" t="s">
        <v>8417</v>
      </c>
      <c r="L3317" t="s">
        <v>8418</v>
      </c>
      <c r="M3317" t="s">
        <v>2032</v>
      </c>
      <c r="N3317" t="s">
        <v>84</v>
      </c>
      <c r="O3317">
        <v>5897</v>
      </c>
      <c r="P3317">
        <v>10572</v>
      </c>
      <c r="Q3317" t="s">
        <v>41</v>
      </c>
      <c r="R3317">
        <v>234</v>
      </c>
      <c r="S3317" s="2">
        <v>44609</v>
      </c>
      <c r="T3317" s="2">
        <v>44627</v>
      </c>
      <c r="U3317">
        <v>0</v>
      </c>
      <c r="V3317" t="s">
        <v>71</v>
      </c>
      <c r="W3317">
        <v>582</v>
      </c>
      <c r="X3317" t="s">
        <v>60</v>
      </c>
      <c r="Y3317" t="s">
        <v>72</v>
      </c>
      <c r="Z3317">
        <v>0</v>
      </c>
      <c r="AA3317">
        <v>625</v>
      </c>
      <c r="AB3317">
        <v>6673</v>
      </c>
      <c r="AC3317" t="s">
        <v>46</v>
      </c>
    </row>
    <row r="3318" spans="1:29" x14ac:dyDescent="0.3">
      <c r="A3318" s="1" t="s">
        <v>47</v>
      </c>
      <c r="B3318" t="s">
        <v>136</v>
      </c>
      <c r="C3318" t="s">
        <v>200</v>
      </c>
      <c r="D3318" t="s">
        <v>257</v>
      </c>
      <c r="E3318">
        <v>8</v>
      </c>
      <c r="F3318" t="s">
        <v>221</v>
      </c>
      <c r="G3318" t="s">
        <v>1096</v>
      </c>
      <c r="H3318" t="s">
        <v>79</v>
      </c>
      <c r="I3318" t="s">
        <v>3135</v>
      </c>
      <c r="J3318" t="s">
        <v>8419</v>
      </c>
      <c r="K3318" t="s">
        <v>8420</v>
      </c>
      <c r="L3318" t="s">
        <v>8421</v>
      </c>
      <c r="M3318" t="s">
        <v>1128</v>
      </c>
      <c r="N3318" t="s">
        <v>94</v>
      </c>
      <c r="O3318">
        <v>25846</v>
      </c>
      <c r="P3318">
        <v>29395</v>
      </c>
      <c r="Q3318" t="s">
        <v>59</v>
      </c>
      <c r="R3318">
        <v>554</v>
      </c>
      <c r="S3318" s="2">
        <v>44520</v>
      </c>
      <c r="T3318" s="2">
        <v>44523</v>
      </c>
      <c r="U3318">
        <v>24869</v>
      </c>
      <c r="V3318" t="s">
        <v>71</v>
      </c>
      <c r="W3318">
        <v>583</v>
      </c>
      <c r="X3318" t="s">
        <v>60</v>
      </c>
      <c r="Y3318" t="s">
        <v>45</v>
      </c>
      <c r="Z3318">
        <v>0</v>
      </c>
      <c r="AA3318">
        <v>163</v>
      </c>
      <c r="AB3318">
        <v>25928</v>
      </c>
      <c r="AC3318" t="s">
        <v>73</v>
      </c>
    </row>
    <row r="3319" spans="1:29" x14ac:dyDescent="0.3">
      <c r="A3319" s="1" t="s">
        <v>47</v>
      </c>
      <c r="B3319" t="s">
        <v>145</v>
      </c>
      <c r="C3319" t="s">
        <v>3466</v>
      </c>
      <c r="D3319" t="s">
        <v>110</v>
      </c>
      <c r="E3319">
        <v>8</v>
      </c>
      <c r="F3319" t="s">
        <v>51</v>
      </c>
      <c r="G3319" t="s">
        <v>237</v>
      </c>
      <c r="H3319" t="s">
        <v>35</v>
      </c>
      <c r="I3319" t="s">
        <v>8422</v>
      </c>
      <c r="J3319" t="s">
        <v>123</v>
      </c>
      <c r="K3319">
        <f>1-851-330-3744</f>
        <v>-4924</v>
      </c>
      <c r="L3319" t="s">
        <v>8423</v>
      </c>
      <c r="M3319" t="s">
        <v>499</v>
      </c>
      <c r="N3319" t="s">
        <v>58</v>
      </c>
      <c r="O3319">
        <v>9080</v>
      </c>
      <c r="P3319">
        <v>12996</v>
      </c>
      <c r="Q3319" t="s">
        <v>95</v>
      </c>
      <c r="R3319">
        <v>572</v>
      </c>
      <c r="S3319" s="2">
        <v>44787</v>
      </c>
      <c r="T3319" t="s">
        <v>42</v>
      </c>
      <c r="U3319">
        <v>0</v>
      </c>
      <c r="V3319" t="s">
        <v>43</v>
      </c>
      <c r="W3319">
        <v>752</v>
      </c>
      <c r="X3319" t="s">
        <v>44</v>
      </c>
      <c r="Y3319" t="s">
        <v>72</v>
      </c>
      <c r="Z3319">
        <v>3872</v>
      </c>
      <c r="AA3319">
        <v>498</v>
      </c>
      <c r="AB3319">
        <v>11987</v>
      </c>
      <c r="AC3319" t="s">
        <v>107</v>
      </c>
    </row>
    <row r="3320" spans="1:29" x14ac:dyDescent="0.3">
      <c r="A3320" s="1" t="s">
        <v>47</v>
      </c>
      <c r="B3320" t="s">
        <v>176</v>
      </c>
      <c r="C3320" t="s">
        <v>2730</v>
      </c>
      <c r="D3320" t="s">
        <v>119</v>
      </c>
      <c r="E3320">
        <v>3</v>
      </c>
      <c r="F3320" t="s">
        <v>64</v>
      </c>
      <c r="G3320" t="s">
        <v>65</v>
      </c>
      <c r="H3320" t="s">
        <v>79</v>
      </c>
      <c r="I3320" t="s">
        <v>1534</v>
      </c>
      <c r="J3320" t="s">
        <v>3055</v>
      </c>
      <c r="K3320" t="s">
        <v>8424</v>
      </c>
      <c r="L3320" t="s">
        <v>8425</v>
      </c>
      <c r="M3320" t="s">
        <v>183</v>
      </c>
      <c r="N3320" t="s">
        <v>84</v>
      </c>
      <c r="O3320">
        <v>9449</v>
      </c>
      <c r="P3320">
        <v>12398</v>
      </c>
      <c r="Q3320" t="s">
        <v>95</v>
      </c>
      <c r="R3320">
        <v>554</v>
      </c>
      <c r="S3320" s="2">
        <v>44695</v>
      </c>
      <c r="T3320" t="s">
        <v>42</v>
      </c>
      <c r="U3320">
        <v>0</v>
      </c>
      <c r="V3320" t="s">
        <v>71</v>
      </c>
      <c r="W3320">
        <v>795</v>
      </c>
      <c r="X3320" t="s">
        <v>44</v>
      </c>
      <c r="Y3320" t="s">
        <v>72</v>
      </c>
      <c r="Z3320">
        <v>0</v>
      </c>
      <c r="AA3320">
        <v>40</v>
      </c>
      <c r="AB3320">
        <v>11273</v>
      </c>
      <c r="AC3320" t="s">
        <v>107</v>
      </c>
    </row>
    <row r="3321" spans="1:29" x14ac:dyDescent="0.3">
      <c r="A3321" s="1" t="s">
        <v>47</v>
      </c>
      <c r="B3321" t="s">
        <v>176</v>
      </c>
      <c r="C3321" t="s">
        <v>1655</v>
      </c>
      <c r="D3321" t="s">
        <v>352</v>
      </c>
      <c r="E3321">
        <v>6</v>
      </c>
      <c r="F3321" t="s">
        <v>99</v>
      </c>
      <c r="G3321" t="s">
        <v>558</v>
      </c>
      <c r="H3321" t="s">
        <v>79</v>
      </c>
      <c r="I3321" t="s">
        <v>1318</v>
      </c>
      <c r="J3321" t="s">
        <v>1712</v>
      </c>
      <c r="K3321" t="s">
        <v>8426</v>
      </c>
      <c r="L3321" t="s">
        <v>8427</v>
      </c>
      <c r="M3321" t="s">
        <v>426</v>
      </c>
      <c r="N3321" t="s">
        <v>84</v>
      </c>
      <c r="O3321">
        <v>8747</v>
      </c>
      <c r="P3321">
        <v>10925</v>
      </c>
      <c r="Q3321" t="s">
        <v>41</v>
      </c>
      <c r="R3321">
        <v>320</v>
      </c>
      <c r="S3321" s="2">
        <v>44353</v>
      </c>
      <c r="T3321" t="s">
        <v>42</v>
      </c>
      <c r="U3321">
        <v>0</v>
      </c>
      <c r="V3321" t="s">
        <v>43</v>
      </c>
      <c r="W3321">
        <v>468</v>
      </c>
      <c r="X3321" t="s">
        <v>44</v>
      </c>
      <c r="Y3321" t="s">
        <v>61</v>
      </c>
      <c r="Z3321">
        <v>0</v>
      </c>
      <c r="AA3321">
        <v>93</v>
      </c>
      <c r="AB3321">
        <v>10855</v>
      </c>
      <c r="AC3321" t="s">
        <v>46</v>
      </c>
    </row>
    <row r="3322" spans="1:29" x14ac:dyDescent="0.3">
      <c r="A3322" s="1" t="s">
        <v>29</v>
      </c>
      <c r="B3322" t="s">
        <v>74</v>
      </c>
      <c r="C3322" t="s">
        <v>2107</v>
      </c>
      <c r="D3322" t="s">
        <v>32</v>
      </c>
      <c r="E3322">
        <v>5</v>
      </c>
      <c r="F3322" t="s">
        <v>120</v>
      </c>
      <c r="G3322" t="s">
        <v>586</v>
      </c>
      <c r="H3322" t="s">
        <v>35</v>
      </c>
      <c r="I3322" t="s">
        <v>230</v>
      </c>
      <c r="J3322" t="s">
        <v>4529</v>
      </c>
      <c r="K3322" t="s">
        <v>8428</v>
      </c>
      <c r="L3322" t="s">
        <v>8429</v>
      </c>
      <c r="M3322" t="s">
        <v>836</v>
      </c>
      <c r="N3322" t="s">
        <v>94</v>
      </c>
      <c r="O3322">
        <v>28705</v>
      </c>
      <c r="P3322">
        <v>31506</v>
      </c>
      <c r="Q3322" t="s">
        <v>95</v>
      </c>
      <c r="R3322">
        <v>572</v>
      </c>
      <c r="S3322" s="2">
        <v>45039</v>
      </c>
      <c r="T3322" s="2">
        <v>45056</v>
      </c>
      <c r="U3322">
        <v>0</v>
      </c>
      <c r="V3322" t="s">
        <v>106</v>
      </c>
      <c r="W3322">
        <v>463</v>
      </c>
      <c r="X3322" t="s">
        <v>60</v>
      </c>
      <c r="Y3322" t="s">
        <v>61</v>
      </c>
      <c r="Z3322">
        <v>0</v>
      </c>
      <c r="AA3322">
        <v>833</v>
      </c>
      <c r="AB3322">
        <v>29755</v>
      </c>
      <c r="AC3322" t="s">
        <v>107</v>
      </c>
    </row>
    <row r="3323" spans="1:29" x14ac:dyDescent="0.3">
      <c r="A3323" s="1" t="s">
        <v>29</v>
      </c>
      <c r="B3323" t="s">
        <v>363</v>
      </c>
      <c r="C3323" t="s">
        <v>4932</v>
      </c>
      <c r="D3323" t="s">
        <v>201</v>
      </c>
      <c r="E3323">
        <v>7</v>
      </c>
      <c r="F3323" t="s">
        <v>99</v>
      </c>
      <c r="G3323" t="s">
        <v>100</v>
      </c>
      <c r="H3323" t="s">
        <v>35</v>
      </c>
      <c r="I3323" t="s">
        <v>1249</v>
      </c>
      <c r="J3323" t="s">
        <v>2941</v>
      </c>
      <c r="K3323" t="s">
        <v>8430</v>
      </c>
      <c r="L3323" t="s">
        <v>8431</v>
      </c>
      <c r="M3323" t="s">
        <v>431</v>
      </c>
      <c r="N3323" t="s">
        <v>58</v>
      </c>
      <c r="O3323">
        <v>10982</v>
      </c>
      <c r="P3323">
        <v>13614</v>
      </c>
      <c r="Q3323" t="s">
        <v>41</v>
      </c>
      <c r="R3323">
        <v>10</v>
      </c>
      <c r="S3323" s="2">
        <v>44492</v>
      </c>
      <c r="T3323" s="2">
        <v>44512</v>
      </c>
      <c r="U3323">
        <v>0</v>
      </c>
      <c r="V3323" t="s">
        <v>71</v>
      </c>
      <c r="W3323">
        <v>731</v>
      </c>
      <c r="X3323" t="s">
        <v>60</v>
      </c>
      <c r="Y3323" t="s">
        <v>45</v>
      </c>
      <c r="Z3323">
        <v>1548</v>
      </c>
      <c r="AA3323">
        <v>376</v>
      </c>
      <c r="AB3323">
        <v>11872</v>
      </c>
      <c r="AC3323" t="s">
        <v>46</v>
      </c>
    </row>
    <row r="3324" spans="1:29" x14ac:dyDescent="0.3">
      <c r="A3324" s="1" t="s">
        <v>29</v>
      </c>
      <c r="B3324" t="s">
        <v>541</v>
      </c>
      <c r="C3324" t="s">
        <v>3324</v>
      </c>
      <c r="D3324" t="s">
        <v>98</v>
      </c>
      <c r="E3324">
        <v>7</v>
      </c>
      <c r="F3324" t="s">
        <v>33</v>
      </c>
      <c r="G3324" t="s">
        <v>209</v>
      </c>
      <c r="H3324" t="s">
        <v>79</v>
      </c>
      <c r="I3324" t="s">
        <v>238</v>
      </c>
      <c r="J3324" t="s">
        <v>2836</v>
      </c>
      <c r="K3324" t="s">
        <v>8432</v>
      </c>
      <c r="L3324" t="s">
        <v>8433</v>
      </c>
      <c r="M3324" t="s">
        <v>1193</v>
      </c>
      <c r="N3324" t="s">
        <v>40</v>
      </c>
      <c r="O3324">
        <v>18811</v>
      </c>
      <c r="P3324">
        <v>22348</v>
      </c>
      <c r="Q3324" t="s">
        <v>41</v>
      </c>
      <c r="R3324">
        <v>281</v>
      </c>
      <c r="S3324" s="2">
        <v>45068</v>
      </c>
      <c r="T3324" s="2">
        <v>45097</v>
      </c>
      <c r="U3324">
        <v>0</v>
      </c>
      <c r="V3324" t="s">
        <v>85</v>
      </c>
      <c r="W3324">
        <v>682</v>
      </c>
      <c r="X3324" t="s">
        <v>60</v>
      </c>
      <c r="Y3324" t="s">
        <v>61</v>
      </c>
      <c r="Z3324">
        <v>0</v>
      </c>
      <c r="AA3324">
        <v>778</v>
      </c>
      <c r="AB3324">
        <v>19176</v>
      </c>
      <c r="AC3324" t="s">
        <v>73</v>
      </c>
    </row>
    <row r="3325" spans="1:29" x14ac:dyDescent="0.3">
      <c r="A3325" s="1" t="s">
        <v>29</v>
      </c>
      <c r="B3325" t="s">
        <v>62</v>
      </c>
      <c r="C3325" t="s">
        <v>1552</v>
      </c>
      <c r="D3325" t="s">
        <v>185</v>
      </c>
      <c r="E3325">
        <v>2</v>
      </c>
      <c r="F3325" t="s">
        <v>33</v>
      </c>
      <c r="G3325" t="s">
        <v>139</v>
      </c>
      <c r="H3325" t="s">
        <v>79</v>
      </c>
      <c r="I3325" t="s">
        <v>292</v>
      </c>
      <c r="J3325" t="s">
        <v>6694</v>
      </c>
      <c r="K3325" t="s">
        <v>8434</v>
      </c>
      <c r="L3325" t="s">
        <v>8435</v>
      </c>
      <c r="M3325" t="s">
        <v>135</v>
      </c>
      <c r="N3325" t="s">
        <v>84</v>
      </c>
      <c r="O3325">
        <v>29285</v>
      </c>
      <c r="P3325">
        <v>33480</v>
      </c>
      <c r="Q3325" t="s">
        <v>95</v>
      </c>
      <c r="R3325">
        <v>377</v>
      </c>
      <c r="S3325" s="2">
        <v>44959</v>
      </c>
      <c r="T3325" t="s">
        <v>42</v>
      </c>
      <c r="U3325">
        <v>0</v>
      </c>
      <c r="V3325" t="s">
        <v>106</v>
      </c>
      <c r="W3325">
        <v>463</v>
      </c>
      <c r="X3325" t="s">
        <v>44</v>
      </c>
      <c r="Y3325" t="s">
        <v>72</v>
      </c>
      <c r="Z3325">
        <v>0</v>
      </c>
      <c r="AA3325">
        <v>93</v>
      </c>
      <c r="AB3325">
        <v>33418</v>
      </c>
      <c r="AC3325" t="s">
        <v>46</v>
      </c>
    </row>
    <row r="3326" spans="1:29" x14ac:dyDescent="0.3">
      <c r="A3326" s="1" t="s">
        <v>29</v>
      </c>
      <c r="B3326" t="s">
        <v>30</v>
      </c>
      <c r="C3326" t="s">
        <v>3274</v>
      </c>
      <c r="D3326" t="s">
        <v>185</v>
      </c>
      <c r="E3326">
        <v>7</v>
      </c>
      <c r="F3326" t="s">
        <v>99</v>
      </c>
      <c r="G3326" t="s">
        <v>529</v>
      </c>
      <c r="H3326" t="s">
        <v>79</v>
      </c>
      <c r="I3326" t="s">
        <v>2400</v>
      </c>
      <c r="J3326" t="s">
        <v>8436</v>
      </c>
      <c r="K3326" t="s">
        <v>8437</v>
      </c>
      <c r="L3326" t="s">
        <v>8438</v>
      </c>
      <c r="M3326" t="s">
        <v>1307</v>
      </c>
      <c r="N3326" t="s">
        <v>84</v>
      </c>
      <c r="O3326">
        <v>12793</v>
      </c>
      <c r="P3326">
        <v>16158</v>
      </c>
      <c r="Q3326" t="s">
        <v>95</v>
      </c>
      <c r="R3326">
        <v>356</v>
      </c>
      <c r="S3326" s="2">
        <v>45350</v>
      </c>
      <c r="T3326" t="s">
        <v>42</v>
      </c>
      <c r="U3326">
        <v>0</v>
      </c>
      <c r="V3326" t="s">
        <v>43</v>
      </c>
      <c r="W3326">
        <v>746</v>
      </c>
      <c r="X3326" t="s">
        <v>44</v>
      </c>
      <c r="Y3326" t="s">
        <v>72</v>
      </c>
      <c r="Z3326">
        <v>0</v>
      </c>
      <c r="AA3326">
        <v>125</v>
      </c>
      <c r="AB3326">
        <v>13986</v>
      </c>
      <c r="AC3326" t="s">
        <v>107</v>
      </c>
    </row>
    <row r="3327" spans="1:29" x14ac:dyDescent="0.3">
      <c r="A3327" s="1" t="s">
        <v>29</v>
      </c>
      <c r="B3327" t="s">
        <v>86</v>
      </c>
      <c r="C3327" t="s">
        <v>3375</v>
      </c>
      <c r="D3327" t="s">
        <v>178</v>
      </c>
      <c r="E3327">
        <v>6</v>
      </c>
      <c r="F3327" t="s">
        <v>186</v>
      </c>
      <c r="G3327" t="s">
        <v>620</v>
      </c>
      <c r="H3327" t="s">
        <v>79</v>
      </c>
      <c r="I3327" t="s">
        <v>756</v>
      </c>
      <c r="J3327" t="s">
        <v>8439</v>
      </c>
      <c r="K3327" t="s">
        <v>8440</v>
      </c>
      <c r="L3327" t="s">
        <v>8441</v>
      </c>
      <c r="M3327" t="s">
        <v>1015</v>
      </c>
      <c r="N3327" t="s">
        <v>94</v>
      </c>
      <c r="O3327">
        <v>7832</v>
      </c>
      <c r="P3327">
        <v>10791</v>
      </c>
      <c r="Q3327" t="s">
        <v>59</v>
      </c>
      <c r="R3327">
        <v>248</v>
      </c>
      <c r="S3327" s="2">
        <v>45340</v>
      </c>
      <c r="T3327" s="2">
        <v>45347</v>
      </c>
      <c r="U3327">
        <v>30489</v>
      </c>
      <c r="V3327" t="s">
        <v>43</v>
      </c>
      <c r="W3327">
        <v>559</v>
      </c>
      <c r="X3327" t="s">
        <v>60</v>
      </c>
      <c r="Y3327" t="s">
        <v>61</v>
      </c>
      <c r="Z3327">
        <v>0</v>
      </c>
      <c r="AA3327">
        <v>226</v>
      </c>
      <c r="AB3327">
        <v>8831</v>
      </c>
      <c r="AC3327" t="s">
        <v>107</v>
      </c>
    </row>
    <row r="3328" spans="1:29" x14ac:dyDescent="0.3">
      <c r="A3328" s="1" t="s">
        <v>47</v>
      </c>
      <c r="B3328" t="s">
        <v>592</v>
      </c>
      <c r="C3328" t="s">
        <v>2701</v>
      </c>
      <c r="D3328" t="s">
        <v>352</v>
      </c>
      <c r="E3328">
        <v>8</v>
      </c>
      <c r="F3328" t="s">
        <v>64</v>
      </c>
      <c r="G3328" t="s">
        <v>783</v>
      </c>
      <c r="H3328" t="s">
        <v>35</v>
      </c>
      <c r="I3328" t="s">
        <v>2221</v>
      </c>
      <c r="J3328" t="s">
        <v>1143</v>
      </c>
      <c r="K3328">
        <f>1-339-583-9183</f>
        <v>-10104</v>
      </c>
      <c r="L3328" t="s">
        <v>8442</v>
      </c>
      <c r="M3328" t="s">
        <v>1512</v>
      </c>
      <c r="N3328" t="s">
        <v>40</v>
      </c>
      <c r="O3328">
        <v>10824</v>
      </c>
      <c r="P3328">
        <v>15446</v>
      </c>
      <c r="Q3328" t="s">
        <v>41</v>
      </c>
      <c r="R3328">
        <v>599</v>
      </c>
      <c r="S3328" s="2">
        <v>45331</v>
      </c>
      <c r="T3328" t="s">
        <v>42</v>
      </c>
      <c r="U3328">
        <v>0</v>
      </c>
      <c r="V3328" t="s">
        <v>43</v>
      </c>
      <c r="W3328">
        <v>568</v>
      </c>
      <c r="X3328" t="s">
        <v>44</v>
      </c>
      <c r="Y3328" t="s">
        <v>61</v>
      </c>
      <c r="Z3328">
        <v>0</v>
      </c>
      <c r="AA3328">
        <v>267</v>
      </c>
      <c r="AB3328">
        <v>14586</v>
      </c>
      <c r="AC3328" t="s">
        <v>46</v>
      </c>
    </row>
    <row r="3329" spans="1:29" x14ac:dyDescent="0.3">
      <c r="A3329" s="1" t="s">
        <v>29</v>
      </c>
      <c r="B3329" t="s">
        <v>30</v>
      </c>
      <c r="C3329" t="s">
        <v>5066</v>
      </c>
      <c r="D3329" t="s">
        <v>185</v>
      </c>
      <c r="E3329">
        <v>7</v>
      </c>
      <c r="F3329" t="s">
        <v>129</v>
      </c>
      <c r="G3329" t="s">
        <v>298</v>
      </c>
      <c r="H3329" t="s">
        <v>35</v>
      </c>
      <c r="I3329" t="s">
        <v>2370</v>
      </c>
      <c r="J3329" t="s">
        <v>766</v>
      </c>
      <c r="K3329" t="s">
        <v>8443</v>
      </c>
      <c r="L3329" t="s">
        <v>8444</v>
      </c>
      <c r="M3329" t="s">
        <v>269</v>
      </c>
      <c r="N3329" t="s">
        <v>58</v>
      </c>
      <c r="O3329">
        <v>4744</v>
      </c>
      <c r="P3329">
        <v>7095</v>
      </c>
      <c r="Q3329" t="s">
        <v>95</v>
      </c>
      <c r="R3329">
        <v>914</v>
      </c>
      <c r="S3329" s="2">
        <v>45184</v>
      </c>
      <c r="T3329" s="2">
        <v>45194</v>
      </c>
      <c r="U3329">
        <v>0</v>
      </c>
      <c r="V3329" t="s">
        <v>85</v>
      </c>
      <c r="W3329">
        <v>462</v>
      </c>
      <c r="X3329" t="s">
        <v>60</v>
      </c>
      <c r="Y3329" t="s">
        <v>45</v>
      </c>
      <c r="Z3329">
        <v>1181</v>
      </c>
      <c r="AA3329">
        <v>377</v>
      </c>
      <c r="AB3329">
        <v>5275</v>
      </c>
      <c r="AC3329" t="s">
        <v>73</v>
      </c>
    </row>
    <row r="3330" spans="1:29" x14ac:dyDescent="0.3">
      <c r="A3330" s="1" t="s">
        <v>47</v>
      </c>
      <c r="B3330" t="s">
        <v>145</v>
      </c>
      <c r="C3330" t="s">
        <v>2354</v>
      </c>
      <c r="D3330" t="s">
        <v>119</v>
      </c>
      <c r="E3330">
        <v>6</v>
      </c>
      <c r="F3330" t="s">
        <v>64</v>
      </c>
      <c r="G3330" t="s">
        <v>388</v>
      </c>
      <c r="H3330" t="s">
        <v>35</v>
      </c>
      <c r="I3330" t="s">
        <v>1092</v>
      </c>
      <c r="J3330" t="s">
        <v>5212</v>
      </c>
      <c r="K3330" t="s">
        <v>8445</v>
      </c>
      <c r="L3330" t="s">
        <v>8446</v>
      </c>
      <c r="M3330" t="s">
        <v>1762</v>
      </c>
      <c r="N3330" t="s">
        <v>94</v>
      </c>
      <c r="O3330">
        <v>18992</v>
      </c>
      <c r="P3330">
        <v>22406</v>
      </c>
      <c r="Q3330" t="s">
        <v>59</v>
      </c>
      <c r="R3330">
        <v>300</v>
      </c>
      <c r="S3330" s="2">
        <v>45257</v>
      </c>
      <c r="T3330" s="2">
        <v>45260</v>
      </c>
      <c r="U3330">
        <v>14352</v>
      </c>
      <c r="V3330" t="s">
        <v>43</v>
      </c>
      <c r="W3330">
        <v>674</v>
      </c>
      <c r="X3330" t="s">
        <v>60</v>
      </c>
      <c r="Y3330" t="s">
        <v>72</v>
      </c>
      <c r="Z3330">
        <v>0</v>
      </c>
      <c r="AA3330">
        <v>61</v>
      </c>
      <c r="AB3330">
        <v>20256</v>
      </c>
      <c r="AC3330" t="s">
        <v>107</v>
      </c>
    </row>
    <row r="3331" spans="1:29" x14ac:dyDescent="0.3">
      <c r="A3331" s="1" t="s">
        <v>29</v>
      </c>
      <c r="B3331" t="s">
        <v>363</v>
      </c>
      <c r="C3331" t="s">
        <v>4659</v>
      </c>
      <c r="D3331" t="s">
        <v>76</v>
      </c>
      <c r="E3331">
        <v>4</v>
      </c>
      <c r="F3331" t="s">
        <v>51</v>
      </c>
      <c r="G3331" t="s">
        <v>345</v>
      </c>
      <c r="H3331" t="s">
        <v>79</v>
      </c>
      <c r="I3331" t="s">
        <v>2954</v>
      </c>
      <c r="J3331" t="s">
        <v>4876</v>
      </c>
      <c r="K3331" t="s">
        <v>8447</v>
      </c>
      <c r="L3331" t="s">
        <v>8448</v>
      </c>
      <c r="M3331" t="s">
        <v>456</v>
      </c>
      <c r="N3331" t="s">
        <v>84</v>
      </c>
      <c r="O3331">
        <v>11542</v>
      </c>
      <c r="P3331">
        <v>13903</v>
      </c>
      <c r="Q3331" t="s">
        <v>59</v>
      </c>
      <c r="R3331">
        <v>76</v>
      </c>
      <c r="S3331" s="2">
        <v>45002</v>
      </c>
      <c r="T3331" s="2">
        <v>45009</v>
      </c>
      <c r="U3331">
        <v>13550</v>
      </c>
      <c r="V3331" t="s">
        <v>85</v>
      </c>
      <c r="W3331">
        <v>799</v>
      </c>
      <c r="X3331" t="s">
        <v>60</v>
      </c>
      <c r="Y3331" t="s">
        <v>72</v>
      </c>
      <c r="Z3331">
        <v>0</v>
      </c>
      <c r="AA3331">
        <v>788</v>
      </c>
      <c r="AB3331">
        <v>13532</v>
      </c>
      <c r="AC3331" t="s">
        <v>107</v>
      </c>
    </row>
    <row r="3332" spans="1:29" x14ac:dyDescent="0.3">
      <c r="A3332" s="1" t="s">
        <v>47</v>
      </c>
      <c r="B3332" t="s">
        <v>592</v>
      </c>
      <c r="C3332" t="s">
        <v>1508</v>
      </c>
      <c r="D3332" t="s">
        <v>178</v>
      </c>
      <c r="E3332">
        <v>9</v>
      </c>
      <c r="F3332" t="s">
        <v>129</v>
      </c>
      <c r="G3332" t="s">
        <v>130</v>
      </c>
      <c r="H3332" t="s">
        <v>79</v>
      </c>
      <c r="I3332" t="s">
        <v>377</v>
      </c>
      <c r="J3332" t="s">
        <v>2421</v>
      </c>
      <c r="K3332" t="s">
        <v>8449</v>
      </c>
      <c r="L3332" t="s">
        <v>8450</v>
      </c>
      <c r="M3332" t="s">
        <v>2648</v>
      </c>
      <c r="N3332" t="s">
        <v>58</v>
      </c>
      <c r="O3332">
        <v>19220</v>
      </c>
      <c r="P3332">
        <v>22359</v>
      </c>
      <c r="Q3332" t="s">
        <v>95</v>
      </c>
      <c r="R3332">
        <v>520</v>
      </c>
      <c r="S3332" s="2">
        <v>45218</v>
      </c>
      <c r="T3332" t="s">
        <v>42</v>
      </c>
      <c r="U3332">
        <v>0</v>
      </c>
      <c r="V3332" t="s">
        <v>71</v>
      </c>
      <c r="W3332">
        <v>710</v>
      </c>
      <c r="X3332" t="s">
        <v>44</v>
      </c>
      <c r="Y3332" t="s">
        <v>72</v>
      </c>
      <c r="Z3332">
        <v>2531</v>
      </c>
      <c r="AA3332">
        <v>927</v>
      </c>
      <c r="AB3332">
        <v>20632</v>
      </c>
      <c r="AC3332" t="s">
        <v>73</v>
      </c>
    </row>
    <row r="3333" spans="1:29" x14ac:dyDescent="0.3">
      <c r="A3333" s="1" t="s">
        <v>47</v>
      </c>
      <c r="B3333" t="s">
        <v>145</v>
      </c>
      <c r="C3333" t="s">
        <v>528</v>
      </c>
      <c r="D3333" t="s">
        <v>138</v>
      </c>
      <c r="E3333">
        <v>6</v>
      </c>
      <c r="F3333" t="s">
        <v>64</v>
      </c>
      <c r="G3333" t="s">
        <v>1152</v>
      </c>
      <c r="H3333" t="s">
        <v>79</v>
      </c>
      <c r="I3333" t="s">
        <v>3936</v>
      </c>
      <c r="J3333" t="s">
        <v>4085</v>
      </c>
      <c r="K3333" t="s">
        <v>8451</v>
      </c>
      <c r="L3333" t="s">
        <v>8452</v>
      </c>
      <c r="M3333" t="s">
        <v>449</v>
      </c>
      <c r="N3333" t="s">
        <v>40</v>
      </c>
      <c r="O3333">
        <v>19863</v>
      </c>
      <c r="P3333">
        <v>22834</v>
      </c>
      <c r="Q3333" t="s">
        <v>95</v>
      </c>
      <c r="R3333">
        <v>707</v>
      </c>
      <c r="S3333" s="2">
        <v>45012</v>
      </c>
      <c r="T3333" t="s">
        <v>42</v>
      </c>
      <c r="U3333">
        <v>0</v>
      </c>
      <c r="V3333" t="s">
        <v>71</v>
      </c>
      <c r="W3333">
        <v>498</v>
      </c>
      <c r="X3333" t="s">
        <v>44</v>
      </c>
      <c r="Y3333" t="s">
        <v>72</v>
      </c>
      <c r="Z3333">
        <v>0</v>
      </c>
      <c r="AA3333">
        <v>802</v>
      </c>
      <c r="AB3333">
        <v>21808</v>
      </c>
      <c r="AC3333" t="s">
        <v>107</v>
      </c>
    </row>
    <row r="3334" spans="1:29" x14ac:dyDescent="0.3">
      <c r="A3334" s="1" t="s">
        <v>29</v>
      </c>
      <c r="B3334" t="s">
        <v>541</v>
      </c>
      <c r="C3334" t="s">
        <v>2018</v>
      </c>
      <c r="D3334" t="s">
        <v>98</v>
      </c>
      <c r="E3334">
        <v>4</v>
      </c>
      <c r="F3334" t="s">
        <v>77</v>
      </c>
      <c r="G3334" t="s">
        <v>1221</v>
      </c>
      <c r="H3334" t="s">
        <v>35</v>
      </c>
      <c r="I3334" t="s">
        <v>1656</v>
      </c>
      <c r="J3334" t="s">
        <v>766</v>
      </c>
      <c r="K3334" t="s">
        <v>8453</v>
      </c>
      <c r="L3334" t="s">
        <v>8454</v>
      </c>
      <c r="M3334" t="s">
        <v>563</v>
      </c>
      <c r="N3334" t="s">
        <v>84</v>
      </c>
      <c r="O3334">
        <v>10011</v>
      </c>
      <c r="P3334">
        <v>14779</v>
      </c>
      <c r="Q3334" t="s">
        <v>59</v>
      </c>
      <c r="R3334">
        <v>241</v>
      </c>
      <c r="S3334" s="2">
        <v>44282</v>
      </c>
      <c r="T3334" t="s">
        <v>42</v>
      </c>
      <c r="U3334">
        <v>17553</v>
      </c>
      <c r="V3334" t="s">
        <v>106</v>
      </c>
      <c r="W3334">
        <v>734</v>
      </c>
      <c r="X3334" t="s">
        <v>44</v>
      </c>
      <c r="Y3334" t="s">
        <v>45</v>
      </c>
      <c r="Z3334">
        <v>0</v>
      </c>
      <c r="AA3334">
        <v>41</v>
      </c>
      <c r="AB3334">
        <v>11900</v>
      </c>
      <c r="AC3334" t="s">
        <v>73</v>
      </c>
    </row>
    <row r="3335" spans="1:29" x14ac:dyDescent="0.3">
      <c r="A3335" s="1" t="s">
        <v>47</v>
      </c>
      <c r="B3335" t="s">
        <v>161</v>
      </c>
      <c r="C3335" t="s">
        <v>2551</v>
      </c>
      <c r="D3335" t="s">
        <v>128</v>
      </c>
      <c r="E3335">
        <v>9</v>
      </c>
      <c r="F3335" t="s">
        <v>221</v>
      </c>
      <c r="G3335" t="s">
        <v>1096</v>
      </c>
      <c r="H3335" t="s">
        <v>79</v>
      </c>
      <c r="I3335" t="s">
        <v>921</v>
      </c>
      <c r="J3335" t="s">
        <v>6291</v>
      </c>
      <c r="K3335" t="s">
        <v>8455</v>
      </c>
      <c r="L3335" t="s">
        <v>8456</v>
      </c>
      <c r="M3335" t="s">
        <v>167</v>
      </c>
      <c r="N3335" t="s">
        <v>40</v>
      </c>
      <c r="O3335">
        <v>23934</v>
      </c>
      <c r="P3335">
        <v>26667</v>
      </c>
      <c r="Q3335" t="s">
        <v>95</v>
      </c>
      <c r="R3335">
        <v>525</v>
      </c>
      <c r="S3335" s="2">
        <v>44366</v>
      </c>
      <c r="T3335" s="2">
        <v>44386</v>
      </c>
      <c r="U3335">
        <v>0</v>
      </c>
      <c r="V3335" t="s">
        <v>43</v>
      </c>
      <c r="W3335">
        <v>741</v>
      </c>
      <c r="X3335" t="s">
        <v>60</v>
      </c>
      <c r="Y3335" t="s">
        <v>72</v>
      </c>
      <c r="Z3335">
        <v>0</v>
      </c>
      <c r="AA3335">
        <v>560</v>
      </c>
      <c r="AB3335">
        <v>24521</v>
      </c>
      <c r="AC3335" t="s">
        <v>46</v>
      </c>
    </row>
    <row r="3336" spans="1:29" x14ac:dyDescent="0.3">
      <c r="A3336" s="1" t="s">
        <v>47</v>
      </c>
      <c r="B3336" t="s">
        <v>145</v>
      </c>
      <c r="C3336" t="s">
        <v>3466</v>
      </c>
      <c r="D3336" t="s">
        <v>387</v>
      </c>
      <c r="E3336">
        <v>4</v>
      </c>
      <c r="F3336" t="s">
        <v>129</v>
      </c>
      <c r="G3336" t="s">
        <v>298</v>
      </c>
      <c r="H3336" t="s">
        <v>35</v>
      </c>
      <c r="I3336" t="s">
        <v>1403</v>
      </c>
      <c r="J3336" t="s">
        <v>3575</v>
      </c>
      <c r="K3336">
        <v>9734708659</v>
      </c>
      <c r="L3336" t="s">
        <v>8457</v>
      </c>
      <c r="M3336" t="s">
        <v>533</v>
      </c>
      <c r="N3336" t="s">
        <v>40</v>
      </c>
      <c r="O3336">
        <v>18220</v>
      </c>
      <c r="P3336">
        <v>21938</v>
      </c>
      <c r="Q3336" t="s">
        <v>95</v>
      </c>
      <c r="R3336">
        <v>298</v>
      </c>
      <c r="S3336" s="2">
        <v>44529</v>
      </c>
      <c r="T3336" t="s">
        <v>42</v>
      </c>
      <c r="U3336">
        <v>0</v>
      </c>
      <c r="V3336" t="s">
        <v>85</v>
      </c>
      <c r="W3336">
        <v>467</v>
      </c>
      <c r="X3336" t="s">
        <v>44</v>
      </c>
      <c r="Y3336" t="s">
        <v>61</v>
      </c>
      <c r="Z3336">
        <v>0</v>
      </c>
      <c r="AA3336">
        <v>677</v>
      </c>
      <c r="AB3336">
        <v>18632</v>
      </c>
      <c r="AC3336" t="s">
        <v>73</v>
      </c>
    </row>
    <row r="3337" spans="1:29" x14ac:dyDescent="0.3">
      <c r="A3337" s="1" t="s">
        <v>29</v>
      </c>
      <c r="B3337" t="s">
        <v>363</v>
      </c>
      <c r="C3337" t="s">
        <v>4573</v>
      </c>
      <c r="D3337" t="s">
        <v>138</v>
      </c>
      <c r="E3337">
        <v>9</v>
      </c>
      <c r="F3337" t="s">
        <v>186</v>
      </c>
      <c r="G3337" t="s">
        <v>650</v>
      </c>
      <c r="H3337" t="s">
        <v>35</v>
      </c>
      <c r="I3337" t="s">
        <v>36</v>
      </c>
      <c r="J3337" t="s">
        <v>4229</v>
      </c>
      <c r="K3337" t="s">
        <v>8458</v>
      </c>
      <c r="L3337" t="s">
        <v>8459</v>
      </c>
      <c r="M3337" t="s">
        <v>2729</v>
      </c>
      <c r="N3337" t="s">
        <v>40</v>
      </c>
      <c r="O3337">
        <v>24056</v>
      </c>
      <c r="P3337">
        <v>28407</v>
      </c>
      <c r="Q3337" t="s">
        <v>95</v>
      </c>
      <c r="R3337">
        <v>789</v>
      </c>
      <c r="S3337" s="2">
        <v>44815</v>
      </c>
      <c r="T3337" s="2">
        <v>44820</v>
      </c>
      <c r="U3337">
        <v>0</v>
      </c>
      <c r="V3337" t="s">
        <v>71</v>
      </c>
      <c r="W3337">
        <v>690</v>
      </c>
      <c r="X3337" t="s">
        <v>60</v>
      </c>
      <c r="Y3337" t="s">
        <v>61</v>
      </c>
      <c r="Z3337">
        <v>0</v>
      </c>
      <c r="AA3337">
        <v>612</v>
      </c>
      <c r="AB3337">
        <v>27140</v>
      </c>
      <c r="AC3337" t="s">
        <v>107</v>
      </c>
    </row>
    <row r="3338" spans="1:29" x14ac:dyDescent="0.3">
      <c r="A3338" s="1" t="s">
        <v>47</v>
      </c>
      <c r="B3338" t="s">
        <v>234</v>
      </c>
      <c r="C3338" t="s">
        <v>235</v>
      </c>
      <c r="D3338" t="s">
        <v>201</v>
      </c>
      <c r="E3338">
        <v>10</v>
      </c>
      <c r="F3338" t="s">
        <v>99</v>
      </c>
      <c r="G3338" t="s">
        <v>100</v>
      </c>
      <c r="H3338" t="s">
        <v>79</v>
      </c>
      <c r="I3338" t="s">
        <v>519</v>
      </c>
      <c r="J3338" t="s">
        <v>141</v>
      </c>
      <c r="K3338" t="s">
        <v>8460</v>
      </c>
      <c r="L3338" t="s">
        <v>8461</v>
      </c>
      <c r="M3338" t="s">
        <v>800</v>
      </c>
      <c r="N3338" t="s">
        <v>40</v>
      </c>
      <c r="O3338">
        <v>11934</v>
      </c>
      <c r="P3338">
        <v>14947</v>
      </c>
      <c r="Q3338" t="s">
        <v>59</v>
      </c>
      <c r="R3338">
        <v>278</v>
      </c>
      <c r="S3338" s="2">
        <v>45319</v>
      </c>
      <c r="T3338" t="s">
        <v>42</v>
      </c>
      <c r="U3338">
        <v>31217</v>
      </c>
      <c r="V3338" t="s">
        <v>43</v>
      </c>
      <c r="W3338">
        <v>592</v>
      </c>
      <c r="X3338" t="s">
        <v>44</v>
      </c>
      <c r="Y3338" t="s">
        <v>72</v>
      </c>
      <c r="Z3338">
        <v>0</v>
      </c>
      <c r="AA3338">
        <v>83</v>
      </c>
      <c r="AB3338">
        <v>12900</v>
      </c>
      <c r="AC3338" t="s">
        <v>107</v>
      </c>
    </row>
    <row r="3339" spans="1:29" x14ac:dyDescent="0.3">
      <c r="A3339" s="1" t="s">
        <v>29</v>
      </c>
      <c r="B3339" t="s">
        <v>30</v>
      </c>
      <c r="C3339" t="s">
        <v>751</v>
      </c>
      <c r="D3339" t="s">
        <v>178</v>
      </c>
      <c r="E3339">
        <v>3</v>
      </c>
      <c r="F3339" t="s">
        <v>186</v>
      </c>
      <c r="G3339" t="s">
        <v>650</v>
      </c>
      <c r="H3339" t="s">
        <v>35</v>
      </c>
      <c r="I3339" t="s">
        <v>1287</v>
      </c>
      <c r="J3339" t="s">
        <v>1302</v>
      </c>
      <c r="K3339" t="s">
        <v>8462</v>
      </c>
      <c r="L3339" t="s">
        <v>8463</v>
      </c>
      <c r="M3339" t="s">
        <v>1491</v>
      </c>
      <c r="N3339" t="s">
        <v>40</v>
      </c>
      <c r="O3339">
        <v>12585</v>
      </c>
      <c r="P3339">
        <v>15899</v>
      </c>
      <c r="Q3339" t="s">
        <v>59</v>
      </c>
      <c r="R3339">
        <v>793</v>
      </c>
      <c r="S3339" s="2">
        <v>44878</v>
      </c>
      <c r="T3339" s="2">
        <v>44892</v>
      </c>
      <c r="U3339">
        <v>34459</v>
      </c>
      <c r="V3339" t="s">
        <v>85</v>
      </c>
      <c r="W3339">
        <v>726</v>
      </c>
      <c r="X3339" t="s">
        <v>60</v>
      </c>
      <c r="Y3339" t="s">
        <v>61</v>
      </c>
      <c r="Z3339">
        <v>0</v>
      </c>
      <c r="AA3339">
        <v>851</v>
      </c>
      <c r="AB3339">
        <v>15523</v>
      </c>
      <c r="AC3339" t="s">
        <v>46</v>
      </c>
    </row>
    <row r="3340" spans="1:29" x14ac:dyDescent="0.3">
      <c r="A3340" s="1" t="s">
        <v>47</v>
      </c>
      <c r="B3340" t="s">
        <v>108</v>
      </c>
      <c r="C3340" t="s">
        <v>709</v>
      </c>
      <c r="D3340" t="s">
        <v>32</v>
      </c>
      <c r="E3340">
        <v>7</v>
      </c>
      <c r="F3340" t="s">
        <v>99</v>
      </c>
      <c r="G3340" t="s">
        <v>1638</v>
      </c>
      <c r="H3340" t="s">
        <v>79</v>
      </c>
      <c r="I3340" t="s">
        <v>940</v>
      </c>
      <c r="J3340" t="s">
        <v>524</v>
      </c>
      <c r="K3340" t="s">
        <v>8464</v>
      </c>
      <c r="L3340" t="s">
        <v>8465</v>
      </c>
      <c r="M3340" t="s">
        <v>277</v>
      </c>
      <c r="N3340" t="s">
        <v>84</v>
      </c>
      <c r="O3340">
        <v>5571</v>
      </c>
      <c r="P3340">
        <v>9330</v>
      </c>
      <c r="Q3340" t="s">
        <v>59</v>
      </c>
      <c r="R3340">
        <v>859</v>
      </c>
      <c r="S3340" s="2">
        <v>44509</v>
      </c>
      <c r="T3340" t="s">
        <v>42</v>
      </c>
      <c r="U3340">
        <v>25752</v>
      </c>
      <c r="V3340" t="s">
        <v>106</v>
      </c>
      <c r="W3340">
        <v>539</v>
      </c>
      <c r="X3340" t="s">
        <v>44</v>
      </c>
      <c r="Y3340" t="s">
        <v>72</v>
      </c>
      <c r="Z3340">
        <v>0</v>
      </c>
      <c r="AA3340">
        <v>116</v>
      </c>
      <c r="AB3340">
        <v>7299</v>
      </c>
      <c r="AC3340" t="s">
        <v>46</v>
      </c>
    </row>
    <row r="3341" spans="1:29" x14ac:dyDescent="0.3">
      <c r="A3341" s="1" t="s">
        <v>29</v>
      </c>
      <c r="B3341" t="s">
        <v>30</v>
      </c>
      <c r="C3341" t="s">
        <v>5066</v>
      </c>
      <c r="D3341" t="s">
        <v>138</v>
      </c>
      <c r="E3341">
        <v>3</v>
      </c>
      <c r="F3341" t="s">
        <v>221</v>
      </c>
      <c r="G3341" t="s">
        <v>548</v>
      </c>
      <c r="H3341" t="s">
        <v>35</v>
      </c>
      <c r="I3341" t="s">
        <v>292</v>
      </c>
      <c r="J3341" t="s">
        <v>1410</v>
      </c>
      <c r="K3341">
        <f>1-574-167-7115</f>
        <v>-7855</v>
      </c>
      <c r="L3341" t="s">
        <v>8466</v>
      </c>
      <c r="M3341" t="s">
        <v>3066</v>
      </c>
      <c r="N3341" t="s">
        <v>58</v>
      </c>
      <c r="O3341">
        <v>15957</v>
      </c>
      <c r="P3341">
        <v>19915</v>
      </c>
      <c r="Q3341" t="s">
        <v>59</v>
      </c>
      <c r="R3341">
        <v>220</v>
      </c>
      <c r="S3341" s="2">
        <v>44760</v>
      </c>
      <c r="T3341" t="s">
        <v>42</v>
      </c>
      <c r="U3341">
        <v>49185</v>
      </c>
      <c r="V3341" t="s">
        <v>71</v>
      </c>
      <c r="W3341">
        <v>487</v>
      </c>
      <c r="X3341" t="s">
        <v>44</v>
      </c>
      <c r="Y3341" t="s">
        <v>45</v>
      </c>
      <c r="Z3341">
        <v>4429</v>
      </c>
      <c r="AA3341">
        <v>934</v>
      </c>
      <c r="AB3341">
        <v>16101</v>
      </c>
      <c r="AC3341" t="s">
        <v>107</v>
      </c>
    </row>
    <row r="3342" spans="1:29" x14ac:dyDescent="0.3">
      <c r="A3342" s="1" t="s">
        <v>29</v>
      </c>
      <c r="B3342" t="s">
        <v>74</v>
      </c>
      <c r="C3342" t="s">
        <v>1460</v>
      </c>
      <c r="D3342" t="s">
        <v>138</v>
      </c>
      <c r="E3342">
        <v>6</v>
      </c>
      <c r="F3342" t="s">
        <v>129</v>
      </c>
      <c r="G3342" t="s">
        <v>298</v>
      </c>
      <c r="H3342" t="s">
        <v>35</v>
      </c>
      <c r="I3342" t="s">
        <v>6105</v>
      </c>
      <c r="J3342" t="s">
        <v>657</v>
      </c>
      <c r="K3342" t="s">
        <v>8467</v>
      </c>
      <c r="L3342" t="s">
        <v>8468</v>
      </c>
      <c r="M3342" t="s">
        <v>1718</v>
      </c>
      <c r="N3342" t="s">
        <v>58</v>
      </c>
      <c r="O3342">
        <v>3694</v>
      </c>
      <c r="P3342">
        <v>6482</v>
      </c>
      <c r="Q3342" t="s">
        <v>95</v>
      </c>
      <c r="R3342">
        <v>972</v>
      </c>
      <c r="S3342" s="2">
        <v>44981</v>
      </c>
      <c r="T3342" s="2">
        <v>44988</v>
      </c>
      <c r="U3342">
        <v>0</v>
      </c>
      <c r="V3342" t="s">
        <v>106</v>
      </c>
      <c r="W3342">
        <v>557</v>
      </c>
      <c r="X3342" t="s">
        <v>60</v>
      </c>
      <c r="Y3342" t="s">
        <v>61</v>
      </c>
      <c r="Z3342">
        <v>4659</v>
      </c>
      <c r="AA3342">
        <v>682</v>
      </c>
      <c r="AB3342">
        <v>5842</v>
      </c>
      <c r="AC3342" t="s">
        <v>46</v>
      </c>
    </row>
    <row r="3343" spans="1:29" x14ac:dyDescent="0.3">
      <c r="A3343" s="1" t="s">
        <v>29</v>
      </c>
      <c r="B3343" t="s">
        <v>62</v>
      </c>
      <c r="C3343" t="s">
        <v>2040</v>
      </c>
      <c r="D3343" t="s">
        <v>169</v>
      </c>
      <c r="E3343">
        <v>1</v>
      </c>
      <c r="F3343" t="s">
        <v>77</v>
      </c>
      <c r="G3343" t="s">
        <v>440</v>
      </c>
      <c r="H3343" t="s">
        <v>35</v>
      </c>
      <c r="I3343" t="s">
        <v>8469</v>
      </c>
      <c r="J3343" t="s">
        <v>1171</v>
      </c>
      <c r="K3343" t="s">
        <v>8470</v>
      </c>
      <c r="L3343" t="s">
        <v>8471</v>
      </c>
      <c r="M3343" t="s">
        <v>362</v>
      </c>
      <c r="N3343" t="s">
        <v>40</v>
      </c>
      <c r="O3343">
        <v>17615</v>
      </c>
      <c r="P3343">
        <v>21873</v>
      </c>
      <c r="Q3343" t="s">
        <v>41</v>
      </c>
      <c r="R3343">
        <v>355</v>
      </c>
      <c r="S3343" s="2">
        <v>44727</v>
      </c>
      <c r="T3343" s="2">
        <v>44731</v>
      </c>
      <c r="U3343">
        <v>0</v>
      </c>
      <c r="V3343" t="s">
        <v>43</v>
      </c>
      <c r="W3343">
        <v>516</v>
      </c>
      <c r="X3343" t="s">
        <v>60</v>
      </c>
      <c r="Y3343" t="s">
        <v>45</v>
      </c>
      <c r="Z3343">
        <v>0</v>
      </c>
      <c r="AA3343">
        <v>225</v>
      </c>
      <c r="AB3343">
        <v>19230</v>
      </c>
      <c r="AC3343" t="s">
        <v>46</v>
      </c>
    </row>
    <row r="3344" spans="1:29" x14ac:dyDescent="0.3">
      <c r="A3344" s="1" t="s">
        <v>47</v>
      </c>
      <c r="B3344" t="s">
        <v>234</v>
      </c>
      <c r="C3344" t="s">
        <v>2565</v>
      </c>
      <c r="D3344" t="s">
        <v>76</v>
      </c>
      <c r="E3344">
        <v>2</v>
      </c>
      <c r="F3344" t="s">
        <v>51</v>
      </c>
      <c r="G3344" t="s">
        <v>237</v>
      </c>
      <c r="H3344" t="s">
        <v>35</v>
      </c>
      <c r="I3344" t="s">
        <v>725</v>
      </c>
      <c r="J3344" t="s">
        <v>6306</v>
      </c>
      <c r="K3344" t="s">
        <v>8472</v>
      </c>
      <c r="L3344" t="s">
        <v>8473</v>
      </c>
      <c r="M3344" t="s">
        <v>746</v>
      </c>
      <c r="N3344" t="s">
        <v>40</v>
      </c>
      <c r="O3344">
        <v>13421</v>
      </c>
      <c r="P3344">
        <v>16647</v>
      </c>
      <c r="Q3344" t="s">
        <v>59</v>
      </c>
      <c r="R3344">
        <v>827</v>
      </c>
      <c r="S3344" s="2">
        <v>45114</v>
      </c>
      <c r="T3344" t="s">
        <v>42</v>
      </c>
      <c r="U3344">
        <v>24011</v>
      </c>
      <c r="V3344" t="s">
        <v>43</v>
      </c>
      <c r="W3344">
        <v>772</v>
      </c>
      <c r="X3344" t="s">
        <v>44</v>
      </c>
      <c r="Y3344" t="s">
        <v>72</v>
      </c>
      <c r="Z3344">
        <v>0</v>
      </c>
      <c r="AA3344">
        <v>356</v>
      </c>
      <c r="AB3344">
        <v>16496</v>
      </c>
      <c r="AC3344" t="s">
        <v>46</v>
      </c>
    </row>
    <row r="3345" spans="1:29" x14ac:dyDescent="0.3">
      <c r="A3345" s="1" t="s">
        <v>29</v>
      </c>
      <c r="B3345" t="s">
        <v>541</v>
      </c>
      <c r="C3345" t="s">
        <v>1513</v>
      </c>
      <c r="D3345" t="s">
        <v>257</v>
      </c>
      <c r="E3345">
        <v>3</v>
      </c>
      <c r="F3345" t="s">
        <v>51</v>
      </c>
      <c r="G3345" t="s">
        <v>345</v>
      </c>
      <c r="H3345" t="s">
        <v>35</v>
      </c>
      <c r="I3345" t="s">
        <v>906</v>
      </c>
      <c r="J3345" t="s">
        <v>1727</v>
      </c>
      <c r="K3345" t="s">
        <v>8474</v>
      </c>
      <c r="L3345" t="s">
        <v>8475</v>
      </c>
      <c r="M3345" t="s">
        <v>1117</v>
      </c>
      <c r="N3345" t="s">
        <v>94</v>
      </c>
      <c r="O3345">
        <v>10907</v>
      </c>
      <c r="P3345">
        <v>14020</v>
      </c>
      <c r="Q3345" t="s">
        <v>41</v>
      </c>
      <c r="R3345">
        <v>837</v>
      </c>
      <c r="S3345" s="2">
        <v>44854</v>
      </c>
      <c r="T3345" s="2">
        <v>44863</v>
      </c>
      <c r="U3345">
        <v>0</v>
      </c>
      <c r="V3345" t="s">
        <v>85</v>
      </c>
      <c r="W3345">
        <v>553</v>
      </c>
      <c r="X3345" t="s">
        <v>60</v>
      </c>
      <c r="Y3345" t="s">
        <v>45</v>
      </c>
      <c r="Z3345">
        <v>0</v>
      </c>
      <c r="AA3345">
        <v>395</v>
      </c>
      <c r="AB3345">
        <v>13557</v>
      </c>
      <c r="AC3345" t="s">
        <v>46</v>
      </c>
    </row>
    <row r="3346" spans="1:29" x14ac:dyDescent="0.3">
      <c r="A3346" s="1" t="s">
        <v>29</v>
      </c>
      <c r="B3346" t="s">
        <v>228</v>
      </c>
      <c r="C3346" t="s">
        <v>4757</v>
      </c>
      <c r="D3346" t="s">
        <v>50</v>
      </c>
      <c r="E3346">
        <v>10</v>
      </c>
      <c r="F3346" t="s">
        <v>186</v>
      </c>
      <c r="G3346" t="s">
        <v>650</v>
      </c>
      <c r="H3346" t="s">
        <v>79</v>
      </c>
      <c r="I3346" t="s">
        <v>140</v>
      </c>
      <c r="J3346" t="s">
        <v>3458</v>
      </c>
      <c r="K3346" t="s">
        <v>8476</v>
      </c>
      <c r="L3346" t="s">
        <v>8477</v>
      </c>
      <c r="M3346" t="s">
        <v>473</v>
      </c>
      <c r="N3346" t="s">
        <v>84</v>
      </c>
      <c r="O3346">
        <v>27169</v>
      </c>
      <c r="P3346">
        <v>31687</v>
      </c>
      <c r="Q3346" t="s">
        <v>95</v>
      </c>
      <c r="R3346">
        <v>253</v>
      </c>
      <c r="S3346" s="2">
        <v>45302</v>
      </c>
      <c r="T3346" t="s">
        <v>42</v>
      </c>
      <c r="U3346">
        <v>0</v>
      </c>
      <c r="V3346" t="s">
        <v>71</v>
      </c>
      <c r="W3346">
        <v>845</v>
      </c>
      <c r="X3346" t="s">
        <v>44</v>
      </c>
      <c r="Y3346" t="s">
        <v>72</v>
      </c>
      <c r="Z3346">
        <v>0</v>
      </c>
      <c r="AA3346">
        <v>908</v>
      </c>
      <c r="AB3346">
        <v>30407</v>
      </c>
      <c r="AC3346" t="s">
        <v>46</v>
      </c>
    </row>
    <row r="3347" spans="1:29" x14ac:dyDescent="0.3">
      <c r="A3347" s="1" t="s">
        <v>29</v>
      </c>
      <c r="B3347" t="s">
        <v>86</v>
      </c>
      <c r="C3347" t="s">
        <v>1095</v>
      </c>
      <c r="D3347" t="s">
        <v>257</v>
      </c>
      <c r="E3347">
        <v>1</v>
      </c>
      <c r="F3347" t="s">
        <v>221</v>
      </c>
      <c r="G3347" t="s">
        <v>506</v>
      </c>
      <c r="H3347" t="s">
        <v>35</v>
      </c>
      <c r="I3347" t="s">
        <v>36</v>
      </c>
      <c r="J3347" t="s">
        <v>508</v>
      </c>
      <c r="K3347" t="s">
        <v>8478</v>
      </c>
      <c r="L3347" t="s">
        <v>8479</v>
      </c>
      <c r="M3347" t="s">
        <v>1691</v>
      </c>
      <c r="N3347" t="s">
        <v>40</v>
      </c>
      <c r="O3347">
        <v>3022</v>
      </c>
      <c r="P3347">
        <v>6875</v>
      </c>
      <c r="Q3347" t="s">
        <v>95</v>
      </c>
      <c r="R3347">
        <v>330</v>
      </c>
      <c r="S3347" s="2">
        <v>44970</v>
      </c>
      <c r="T3347" s="2">
        <v>44989</v>
      </c>
      <c r="U3347">
        <v>0</v>
      </c>
      <c r="V3347" t="s">
        <v>85</v>
      </c>
      <c r="W3347">
        <v>757</v>
      </c>
      <c r="X3347" t="s">
        <v>60</v>
      </c>
      <c r="Y3347" t="s">
        <v>45</v>
      </c>
      <c r="Z3347">
        <v>0</v>
      </c>
      <c r="AA3347">
        <v>593</v>
      </c>
      <c r="AB3347">
        <v>6122</v>
      </c>
      <c r="AC3347" t="s">
        <v>107</v>
      </c>
    </row>
    <row r="3348" spans="1:29" x14ac:dyDescent="0.3">
      <c r="A3348" s="1" t="s">
        <v>29</v>
      </c>
      <c r="B3348" t="s">
        <v>363</v>
      </c>
      <c r="C3348" t="s">
        <v>450</v>
      </c>
      <c r="D3348" t="s">
        <v>178</v>
      </c>
      <c r="E3348">
        <v>1</v>
      </c>
      <c r="F3348" t="s">
        <v>99</v>
      </c>
      <c r="G3348" t="s">
        <v>1138</v>
      </c>
      <c r="H3348" t="s">
        <v>79</v>
      </c>
      <c r="I3348" t="s">
        <v>2300</v>
      </c>
      <c r="J3348" t="s">
        <v>396</v>
      </c>
      <c r="K3348" t="s">
        <v>8480</v>
      </c>
      <c r="L3348" t="s">
        <v>8481</v>
      </c>
      <c r="M3348" t="s">
        <v>369</v>
      </c>
      <c r="N3348" t="s">
        <v>84</v>
      </c>
      <c r="O3348">
        <v>26163</v>
      </c>
      <c r="P3348">
        <v>30377</v>
      </c>
      <c r="Q3348" t="s">
        <v>41</v>
      </c>
      <c r="R3348">
        <v>72</v>
      </c>
      <c r="S3348" s="2">
        <v>45023</v>
      </c>
      <c r="T3348" t="s">
        <v>42</v>
      </c>
      <c r="U3348">
        <v>0</v>
      </c>
      <c r="V3348" t="s">
        <v>71</v>
      </c>
      <c r="W3348">
        <v>752</v>
      </c>
      <c r="X3348" t="s">
        <v>44</v>
      </c>
      <c r="Y3348" t="s">
        <v>45</v>
      </c>
      <c r="Z3348">
        <v>0</v>
      </c>
      <c r="AA3348">
        <v>701</v>
      </c>
      <c r="AB3348">
        <v>29269</v>
      </c>
      <c r="AC3348" t="s">
        <v>73</v>
      </c>
    </row>
    <row r="3349" spans="1:29" x14ac:dyDescent="0.3">
      <c r="A3349" s="1" t="s">
        <v>29</v>
      </c>
      <c r="B3349" t="s">
        <v>62</v>
      </c>
      <c r="C3349" t="s">
        <v>1795</v>
      </c>
      <c r="D3349" t="s">
        <v>352</v>
      </c>
      <c r="E3349">
        <v>8</v>
      </c>
      <c r="F3349" t="s">
        <v>51</v>
      </c>
      <c r="G3349" t="s">
        <v>52</v>
      </c>
      <c r="H3349" t="s">
        <v>79</v>
      </c>
      <c r="I3349" t="s">
        <v>36</v>
      </c>
      <c r="J3349" t="s">
        <v>8482</v>
      </c>
      <c r="K3349" t="s">
        <v>8483</v>
      </c>
      <c r="L3349" t="s">
        <v>8484</v>
      </c>
      <c r="M3349" t="s">
        <v>362</v>
      </c>
      <c r="N3349" t="s">
        <v>40</v>
      </c>
      <c r="O3349">
        <v>9574</v>
      </c>
      <c r="P3349">
        <v>12034</v>
      </c>
      <c r="Q3349" t="s">
        <v>95</v>
      </c>
      <c r="R3349">
        <v>349</v>
      </c>
      <c r="S3349" s="2">
        <v>44719</v>
      </c>
      <c r="T3349" t="s">
        <v>42</v>
      </c>
      <c r="U3349">
        <v>0</v>
      </c>
      <c r="V3349" t="s">
        <v>85</v>
      </c>
      <c r="W3349">
        <v>650</v>
      </c>
      <c r="X3349" t="s">
        <v>44</v>
      </c>
      <c r="Y3349" t="s">
        <v>45</v>
      </c>
      <c r="Z3349">
        <v>0</v>
      </c>
      <c r="AA3349">
        <v>670</v>
      </c>
      <c r="AB3349">
        <v>11873</v>
      </c>
      <c r="AC3349" t="s">
        <v>107</v>
      </c>
    </row>
    <row r="3350" spans="1:29" x14ac:dyDescent="0.3">
      <c r="A3350" s="1" t="s">
        <v>47</v>
      </c>
      <c r="B3350" t="s">
        <v>153</v>
      </c>
      <c r="C3350" t="s">
        <v>747</v>
      </c>
      <c r="D3350" t="s">
        <v>76</v>
      </c>
      <c r="E3350">
        <v>7</v>
      </c>
      <c r="F3350" t="s">
        <v>51</v>
      </c>
      <c r="G3350" t="s">
        <v>237</v>
      </c>
      <c r="H3350" t="s">
        <v>35</v>
      </c>
      <c r="I3350" t="s">
        <v>490</v>
      </c>
      <c r="J3350" t="s">
        <v>8485</v>
      </c>
      <c r="K3350" t="s">
        <v>8486</v>
      </c>
      <c r="L3350" t="s">
        <v>8487</v>
      </c>
      <c r="M3350" t="s">
        <v>750</v>
      </c>
      <c r="N3350" t="s">
        <v>58</v>
      </c>
      <c r="O3350">
        <v>6584</v>
      </c>
      <c r="P3350">
        <v>9109</v>
      </c>
      <c r="Q3350" t="s">
        <v>59</v>
      </c>
      <c r="R3350">
        <v>479</v>
      </c>
      <c r="S3350" s="2">
        <v>44434</v>
      </c>
      <c r="T3350" s="2">
        <v>44461</v>
      </c>
      <c r="U3350">
        <v>32036</v>
      </c>
      <c r="V3350" t="s">
        <v>71</v>
      </c>
      <c r="W3350">
        <v>581</v>
      </c>
      <c r="X3350" t="s">
        <v>60</v>
      </c>
      <c r="Y3350" t="s">
        <v>72</v>
      </c>
      <c r="Z3350">
        <v>1963</v>
      </c>
      <c r="AA3350">
        <v>543</v>
      </c>
      <c r="AB3350">
        <v>7991</v>
      </c>
      <c r="AC3350" t="s">
        <v>73</v>
      </c>
    </row>
    <row r="3351" spans="1:29" x14ac:dyDescent="0.3">
      <c r="A3351" s="1" t="s">
        <v>47</v>
      </c>
      <c r="B3351" t="s">
        <v>234</v>
      </c>
      <c r="C3351" t="s">
        <v>480</v>
      </c>
      <c r="D3351" t="s">
        <v>32</v>
      </c>
      <c r="E3351">
        <v>7</v>
      </c>
      <c r="F3351" t="s">
        <v>51</v>
      </c>
      <c r="G3351" t="s">
        <v>1427</v>
      </c>
      <c r="H3351" t="s">
        <v>35</v>
      </c>
      <c r="I3351" t="s">
        <v>1418</v>
      </c>
      <c r="J3351" t="s">
        <v>319</v>
      </c>
      <c r="K3351" t="s">
        <v>8488</v>
      </c>
      <c r="L3351" t="s">
        <v>8489</v>
      </c>
      <c r="M3351" t="s">
        <v>2192</v>
      </c>
      <c r="N3351" t="s">
        <v>40</v>
      </c>
      <c r="O3351">
        <v>5360</v>
      </c>
      <c r="P3351">
        <v>8281</v>
      </c>
      <c r="Q3351" t="s">
        <v>59</v>
      </c>
      <c r="R3351">
        <v>953</v>
      </c>
      <c r="S3351" s="2">
        <v>44932</v>
      </c>
      <c r="T3351" t="s">
        <v>42</v>
      </c>
      <c r="U3351">
        <v>8544</v>
      </c>
      <c r="V3351" t="s">
        <v>43</v>
      </c>
      <c r="W3351">
        <v>400</v>
      </c>
      <c r="X3351" t="s">
        <v>44</v>
      </c>
      <c r="Y3351" t="s">
        <v>72</v>
      </c>
      <c r="Z3351">
        <v>0</v>
      </c>
      <c r="AA3351">
        <v>327</v>
      </c>
      <c r="AB3351">
        <v>7075</v>
      </c>
      <c r="AC3351" t="s">
        <v>46</v>
      </c>
    </row>
    <row r="3352" spans="1:29" x14ac:dyDescent="0.3">
      <c r="A3352" s="1" t="s">
        <v>29</v>
      </c>
      <c r="B3352" t="s">
        <v>62</v>
      </c>
      <c r="C3352" t="s">
        <v>2021</v>
      </c>
      <c r="D3352" t="s">
        <v>155</v>
      </c>
      <c r="E3352">
        <v>7</v>
      </c>
      <c r="F3352" t="s">
        <v>186</v>
      </c>
      <c r="G3352" t="s">
        <v>463</v>
      </c>
      <c r="H3352" t="s">
        <v>35</v>
      </c>
      <c r="I3352" t="s">
        <v>1358</v>
      </c>
      <c r="J3352" t="s">
        <v>1652</v>
      </c>
      <c r="K3352" t="s">
        <v>8490</v>
      </c>
      <c r="L3352" t="s">
        <v>8491</v>
      </c>
      <c r="M3352" t="s">
        <v>1976</v>
      </c>
      <c r="N3352" t="s">
        <v>94</v>
      </c>
      <c r="O3352">
        <v>16099</v>
      </c>
      <c r="P3352">
        <v>19533</v>
      </c>
      <c r="Q3352" t="s">
        <v>95</v>
      </c>
      <c r="R3352">
        <v>823</v>
      </c>
      <c r="S3352" s="2">
        <v>44520</v>
      </c>
      <c r="T3352" s="2">
        <v>44532</v>
      </c>
      <c r="U3352">
        <v>0</v>
      </c>
      <c r="V3352" t="s">
        <v>43</v>
      </c>
      <c r="W3352">
        <v>812</v>
      </c>
      <c r="X3352" t="s">
        <v>60</v>
      </c>
      <c r="Y3352" t="s">
        <v>61</v>
      </c>
      <c r="Z3352">
        <v>0</v>
      </c>
      <c r="AA3352">
        <v>465</v>
      </c>
      <c r="AB3352">
        <v>18530</v>
      </c>
      <c r="AC3352" t="s">
        <v>46</v>
      </c>
    </row>
    <row r="3353" spans="1:29" x14ac:dyDescent="0.3">
      <c r="A3353" s="1" t="s">
        <v>47</v>
      </c>
      <c r="B3353" t="s">
        <v>108</v>
      </c>
      <c r="C3353" t="s">
        <v>1763</v>
      </c>
      <c r="D3353" t="s">
        <v>119</v>
      </c>
      <c r="E3353">
        <v>4</v>
      </c>
      <c r="F3353" t="s">
        <v>271</v>
      </c>
      <c r="G3353" t="s">
        <v>340</v>
      </c>
      <c r="H3353" t="s">
        <v>35</v>
      </c>
      <c r="I3353" t="s">
        <v>7780</v>
      </c>
      <c r="J3353" t="s">
        <v>1399</v>
      </c>
      <c r="K3353" t="s">
        <v>8492</v>
      </c>
      <c r="L3353" t="s">
        <v>8493</v>
      </c>
      <c r="M3353" t="s">
        <v>522</v>
      </c>
      <c r="N3353" t="s">
        <v>94</v>
      </c>
      <c r="O3353">
        <v>5603</v>
      </c>
      <c r="P3353">
        <v>8000</v>
      </c>
      <c r="Q3353" t="s">
        <v>95</v>
      </c>
      <c r="R3353">
        <v>39</v>
      </c>
      <c r="S3353" s="2">
        <v>44483</v>
      </c>
      <c r="T3353" t="s">
        <v>42</v>
      </c>
      <c r="U3353">
        <v>0</v>
      </c>
      <c r="V3353" t="s">
        <v>71</v>
      </c>
      <c r="W3353">
        <v>738</v>
      </c>
      <c r="X3353" t="s">
        <v>44</v>
      </c>
      <c r="Y3353" t="s">
        <v>72</v>
      </c>
      <c r="Z3353">
        <v>0</v>
      </c>
      <c r="AA3353">
        <v>131</v>
      </c>
      <c r="AB3353">
        <v>7252</v>
      </c>
      <c r="AC3353" t="s">
        <v>46</v>
      </c>
    </row>
    <row r="3354" spans="1:29" x14ac:dyDescent="0.3">
      <c r="A3354" s="1" t="s">
        <v>47</v>
      </c>
      <c r="B3354" t="s">
        <v>108</v>
      </c>
      <c r="C3354" t="s">
        <v>655</v>
      </c>
      <c r="D3354" t="s">
        <v>138</v>
      </c>
      <c r="E3354">
        <v>2</v>
      </c>
      <c r="F3354" t="s">
        <v>64</v>
      </c>
      <c r="G3354" t="s">
        <v>88</v>
      </c>
      <c r="H3354" t="s">
        <v>79</v>
      </c>
      <c r="I3354" t="s">
        <v>53</v>
      </c>
      <c r="J3354" t="s">
        <v>1986</v>
      </c>
      <c r="K3354" t="s">
        <v>8494</v>
      </c>
      <c r="L3354" t="s">
        <v>8495</v>
      </c>
      <c r="M3354" t="s">
        <v>1768</v>
      </c>
      <c r="N3354" t="s">
        <v>84</v>
      </c>
      <c r="O3354">
        <v>15160</v>
      </c>
      <c r="P3354">
        <v>18072</v>
      </c>
      <c r="Q3354" t="s">
        <v>59</v>
      </c>
      <c r="R3354">
        <v>307</v>
      </c>
      <c r="S3354" s="2">
        <v>45327</v>
      </c>
      <c r="T3354" t="s">
        <v>42</v>
      </c>
      <c r="U3354">
        <v>7370</v>
      </c>
      <c r="V3354" t="s">
        <v>43</v>
      </c>
      <c r="W3354">
        <v>806</v>
      </c>
      <c r="X3354" t="s">
        <v>44</v>
      </c>
      <c r="Y3354" t="s">
        <v>72</v>
      </c>
      <c r="Z3354">
        <v>0</v>
      </c>
      <c r="AA3354">
        <v>510</v>
      </c>
      <c r="AB3354">
        <v>15394</v>
      </c>
      <c r="AC3354" t="s">
        <v>73</v>
      </c>
    </row>
    <row r="3355" spans="1:29" x14ac:dyDescent="0.3">
      <c r="A3355" s="1" t="s">
        <v>47</v>
      </c>
      <c r="B3355" t="s">
        <v>108</v>
      </c>
      <c r="C3355" t="s">
        <v>270</v>
      </c>
      <c r="D3355" t="s">
        <v>257</v>
      </c>
      <c r="E3355">
        <v>8</v>
      </c>
      <c r="F3355" t="s">
        <v>186</v>
      </c>
      <c r="G3355" t="s">
        <v>650</v>
      </c>
      <c r="H3355" t="s">
        <v>35</v>
      </c>
      <c r="I3355" t="s">
        <v>238</v>
      </c>
      <c r="J3355" t="s">
        <v>2158</v>
      </c>
      <c r="K3355" t="s">
        <v>8496</v>
      </c>
      <c r="L3355" t="s">
        <v>8497</v>
      </c>
      <c r="M3355" t="s">
        <v>1252</v>
      </c>
      <c r="N3355" t="s">
        <v>40</v>
      </c>
      <c r="O3355">
        <v>11260</v>
      </c>
      <c r="P3355">
        <v>15526</v>
      </c>
      <c r="Q3355" t="s">
        <v>59</v>
      </c>
      <c r="R3355">
        <v>701</v>
      </c>
      <c r="S3355" s="2">
        <v>45289</v>
      </c>
      <c r="T3355" t="s">
        <v>42</v>
      </c>
      <c r="U3355">
        <v>49195</v>
      </c>
      <c r="V3355" t="s">
        <v>106</v>
      </c>
      <c r="W3355">
        <v>493</v>
      </c>
      <c r="X3355" t="s">
        <v>44</v>
      </c>
      <c r="Y3355" t="s">
        <v>61</v>
      </c>
      <c r="Z3355">
        <v>0</v>
      </c>
      <c r="AA3355">
        <v>770</v>
      </c>
      <c r="AB3355">
        <v>12870</v>
      </c>
      <c r="AC3355" t="s">
        <v>73</v>
      </c>
    </row>
    <row r="3356" spans="1:29" x14ac:dyDescent="0.3">
      <c r="A3356" s="1" t="s">
        <v>47</v>
      </c>
      <c r="B3356" t="s">
        <v>161</v>
      </c>
      <c r="C3356" t="s">
        <v>2933</v>
      </c>
      <c r="D3356" t="s">
        <v>257</v>
      </c>
      <c r="E3356">
        <v>5</v>
      </c>
      <c r="F3356" t="s">
        <v>271</v>
      </c>
      <c r="G3356" t="s">
        <v>689</v>
      </c>
      <c r="H3356" t="s">
        <v>79</v>
      </c>
      <c r="I3356" t="s">
        <v>3282</v>
      </c>
      <c r="J3356" t="s">
        <v>211</v>
      </c>
      <c r="K3356" t="s">
        <v>8498</v>
      </c>
      <c r="L3356" t="s">
        <v>8499</v>
      </c>
      <c r="M3356" t="s">
        <v>1475</v>
      </c>
      <c r="N3356" t="s">
        <v>58</v>
      </c>
      <c r="O3356">
        <v>4576</v>
      </c>
      <c r="P3356">
        <v>6895</v>
      </c>
      <c r="Q3356" t="s">
        <v>95</v>
      </c>
      <c r="R3356">
        <v>987</v>
      </c>
      <c r="S3356" s="2">
        <v>44393</v>
      </c>
      <c r="T3356" s="2">
        <v>44410</v>
      </c>
      <c r="U3356">
        <v>0</v>
      </c>
      <c r="V3356" t="s">
        <v>85</v>
      </c>
      <c r="W3356">
        <v>614</v>
      </c>
      <c r="X3356" t="s">
        <v>60</v>
      </c>
      <c r="Y3356" t="s">
        <v>72</v>
      </c>
      <c r="Z3356">
        <v>3197</v>
      </c>
      <c r="AA3356">
        <v>19</v>
      </c>
      <c r="AB3356">
        <v>6253</v>
      </c>
      <c r="AC3356" t="s">
        <v>73</v>
      </c>
    </row>
    <row r="3357" spans="1:29" x14ac:dyDescent="0.3">
      <c r="A3357" s="1" t="s">
        <v>29</v>
      </c>
      <c r="B3357" t="s">
        <v>74</v>
      </c>
      <c r="C3357" t="s">
        <v>790</v>
      </c>
      <c r="D3357" t="s">
        <v>352</v>
      </c>
      <c r="E3357">
        <v>10</v>
      </c>
      <c r="F3357" t="s">
        <v>99</v>
      </c>
      <c r="G3357" t="s">
        <v>1638</v>
      </c>
      <c r="H3357" t="s">
        <v>79</v>
      </c>
      <c r="I3357" t="s">
        <v>2355</v>
      </c>
      <c r="J3357" t="s">
        <v>6269</v>
      </c>
      <c r="K3357" t="s">
        <v>8500</v>
      </c>
      <c r="L3357" t="s">
        <v>8501</v>
      </c>
      <c r="M3357" t="s">
        <v>1718</v>
      </c>
      <c r="N3357" t="s">
        <v>84</v>
      </c>
      <c r="O3357">
        <v>3094</v>
      </c>
      <c r="P3357">
        <v>6525</v>
      </c>
      <c r="Q3357" t="s">
        <v>41</v>
      </c>
      <c r="R3357">
        <v>549</v>
      </c>
      <c r="S3357" s="2">
        <v>45295</v>
      </c>
      <c r="T3357" s="2">
        <v>45325</v>
      </c>
      <c r="U3357">
        <v>0</v>
      </c>
      <c r="V3357" t="s">
        <v>43</v>
      </c>
      <c r="W3357">
        <v>848</v>
      </c>
      <c r="X3357" t="s">
        <v>60</v>
      </c>
      <c r="Y3357" t="s">
        <v>72</v>
      </c>
      <c r="Z3357">
        <v>0</v>
      </c>
      <c r="AA3357">
        <v>737</v>
      </c>
      <c r="AB3357">
        <v>3551</v>
      </c>
      <c r="AC3357" t="s">
        <v>73</v>
      </c>
    </row>
    <row r="3358" spans="1:29" x14ac:dyDescent="0.3">
      <c r="A3358" s="1" t="s">
        <v>47</v>
      </c>
      <c r="B3358" t="s">
        <v>176</v>
      </c>
      <c r="C3358" t="s">
        <v>2730</v>
      </c>
      <c r="D3358" t="s">
        <v>185</v>
      </c>
      <c r="E3358">
        <v>3</v>
      </c>
      <c r="F3358" t="s">
        <v>77</v>
      </c>
      <c r="G3358" t="s">
        <v>147</v>
      </c>
      <c r="H3358" t="s">
        <v>35</v>
      </c>
      <c r="I3358" t="s">
        <v>341</v>
      </c>
      <c r="J3358" t="s">
        <v>8502</v>
      </c>
      <c r="K3358" t="s">
        <v>8503</v>
      </c>
      <c r="L3358" t="s">
        <v>8504</v>
      </c>
      <c r="M3358" t="s">
        <v>183</v>
      </c>
      <c r="N3358" t="s">
        <v>94</v>
      </c>
      <c r="O3358">
        <v>20236</v>
      </c>
      <c r="P3358">
        <v>22569</v>
      </c>
      <c r="Q3358" t="s">
        <v>41</v>
      </c>
      <c r="R3358">
        <v>609</v>
      </c>
      <c r="S3358" s="2">
        <v>45288</v>
      </c>
      <c r="T3358" t="s">
        <v>42</v>
      </c>
      <c r="U3358">
        <v>0</v>
      </c>
      <c r="V3358" t="s">
        <v>71</v>
      </c>
      <c r="W3358">
        <v>750</v>
      </c>
      <c r="X3358" t="s">
        <v>44</v>
      </c>
      <c r="Y3358" t="s">
        <v>45</v>
      </c>
      <c r="Z3358">
        <v>0</v>
      </c>
      <c r="AA3358">
        <v>82</v>
      </c>
      <c r="AB3358">
        <v>22276</v>
      </c>
      <c r="AC3358" t="s">
        <v>46</v>
      </c>
    </row>
    <row r="3359" spans="1:29" x14ac:dyDescent="0.3">
      <c r="A3359" s="1" t="s">
        <v>47</v>
      </c>
      <c r="B3359" t="s">
        <v>176</v>
      </c>
      <c r="C3359" t="s">
        <v>177</v>
      </c>
      <c r="D3359" t="s">
        <v>178</v>
      </c>
      <c r="E3359">
        <v>5</v>
      </c>
      <c r="F3359" t="s">
        <v>64</v>
      </c>
      <c r="G3359" t="s">
        <v>258</v>
      </c>
      <c r="H3359" t="s">
        <v>79</v>
      </c>
      <c r="I3359" t="s">
        <v>66</v>
      </c>
      <c r="J3359" t="s">
        <v>6917</v>
      </c>
      <c r="K3359" t="s">
        <v>8505</v>
      </c>
      <c r="L3359" t="s">
        <v>8506</v>
      </c>
      <c r="M3359" t="s">
        <v>1637</v>
      </c>
      <c r="N3359" t="s">
        <v>58</v>
      </c>
      <c r="O3359">
        <v>14821</v>
      </c>
      <c r="P3359">
        <v>18728</v>
      </c>
      <c r="Q3359" t="s">
        <v>59</v>
      </c>
      <c r="R3359">
        <v>788</v>
      </c>
      <c r="S3359" s="2">
        <v>44276</v>
      </c>
      <c r="T3359" t="s">
        <v>42</v>
      </c>
      <c r="U3359">
        <v>4663</v>
      </c>
      <c r="V3359" t="s">
        <v>71</v>
      </c>
      <c r="W3359">
        <v>715</v>
      </c>
      <c r="X3359" t="s">
        <v>44</v>
      </c>
      <c r="Y3359" t="s">
        <v>61</v>
      </c>
      <c r="Z3359">
        <v>3108</v>
      </c>
      <c r="AA3359">
        <v>898</v>
      </c>
      <c r="AB3359">
        <v>15290</v>
      </c>
      <c r="AC3359" t="s">
        <v>73</v>
      </c>
    </row>
    <row r="3360" spans="1:29" x14ac:dyDescent="0.3">
      <c r="A3360" s="1" t="s">
        <v>47</v>
      </c>
      <c r="B3360" t="s">
        <v>145</v>
      </c>
      <c r="C3360" t="s">
        <v>1527</v>
      </c>
      <c r="D3360" t="s">
        <v>76</v>
      </c>
      <c r="E3360">
        <v>7</v>
      </c>
      <c r="F3360" t="s">
        <v>51</v>
      </c>
      <c r="G3360" t="s">
        <v>52</v>
      </c>
      <c r="H3360" t="s">
        <v>35</v>
      </c>
      <c r="I3360" t="s">
        <v>417</v>
      </c>
      <c r="J3360" t="s">
        <v>8507</v>
      </c>
      <c r="K3360" t="s">
        <v>8508</v>
      </c>
      <c r="L3360" t="s">
        <v>8509</v>
      </c>
      <c r="M3360" t="s">
        <v>2459</v>
      </c>
      <c r="N3360" t="s">
        <v>40</v>
      </c>
      <c r="O3360">
        <v>7786</v>
      </c>
      <c r="P3360">
        <v>11216</v>
      </c>
      <c r="Q3360" t="s">
        <v>95</v>
      </c>
      <c r="R3360">
        <v>531</v>
      </c>
      <c r="S3360" s="2">
        <v>44307</v>
      </c>
      <c r="T3360" t="s">
        <v>42</v>
      </c>
      <c r="U3360">
        <v>0</v>
      </c>
      <c r="V3360" t="s">
        <v>43</v>
      </c>
      <c r="W3360">
        <v>515</v>
      </c>
      <c r="X3360" t="s">
        <v>44</v>
      </c>
      <c r="Y3360" t="s">
        <v>61</v>
      </c>
      <c r="Z3360">
        <v>0</v>
      </c>
      <c r="AA3360">
        <v>843</v>
      </c>
      <c r="AB3360">
        <v>7913</v>
      </c>
      <c r="AC3360" t="s">
        <v>107</v>
      </c>
    </row>
    <row r="3361" spans="1:29" x14ac:dyDescent="0.3">
      <c r="A3361" s="1" t="s">
        <v>47</v>
      </c>
      <c r="B3361" t="s">
        <v>592</v>
      </c>
      <c r="C3361" t="s">
        <v>3877</v>
      </c>
      <c r="D3361" t="s">
        <v>32</v>
      </c>
      <c r="E3361">
        <v>1</v>
      </c>
      <c r="F3361" t="s">
        <v>221</v>
      </c>
      <c r="G3361" t="s">
        <v>250</v>
      </c>
      <c r="H3361" t="s">
        <v>35</v>
      </c>
      <c r="I3361" t="s">
        <v>8510</v>
      </c>
      <c r="J3361" t="s">
        <v>553</v>
      </c>
      <c r="K3361" t="s">
        <v>8511</v>
      </c>
      <c r="L3361" t="s">
        <v>8512</v>
      </c>
      <c r="M3361" t="s">
        <v>1948</v>
      </c>
      <c r="N3361" t="s">
        <v>84</v>
      </c>
      <c r="O3361">
        <v>23029</v>
      </c>
      <c r="P3361">
        <v>27596</v>
      </c>
      <c r="Q3361" t="s">
        <v>59</v>
      </c>
      <c r="R3361">
        <v>658</v>
      </c>
      <c r="S3361" s="2">
        <v>45244</v>
      </c>
      <c r="T3361" s="2">
        <v>45270</v>
      </c>
      <c r="U3361">
        <v>49879</v>
      </c>
      <c r="V3361" t="s">
        <v>85</v>
      </c>
      <c r="W3361">
        <v>689</v>
      </c>
      <c r="X3361" t="s">
        <v>60</v>
      </c>
      <c r="Y3361" t="s">
        <v>61</v>
      </c>
      <c r="Z3361">
        <v>0</v>
      </c>
      <c r="AA3361">
        <v>503</v>
      </c>
      <c r="AB3361">
        <v>24085</v>
      </c>
      <c r="AC3361" t="s">
        <v>46</v>
      </c>
    </row>
    <row r="3362" spans="1:29" x14ac:dyDescent="0.3">
      <c r="A3362" s="1" t="s">
        <v>47</v>
      </c>
      <c r="B3362" t="s">
        <v>176</v>
      </c>
      <c r="C3362" t="s">
        <v>1655</v>
      </c>
      <c r="D3362" t="s">
        <v>387</v>
      </c>
      <c r="E3362">
        <v>1</v>
      </c>
      <c r="F3362" t="s">
        <v>271</v>
      </c>
      <c r="G3362" t="s">
        <v>715</v>
      </c>
      <c r="H3362" t="s">
        <v>79</v>
      </c>
      <c r="I3362" t="s">
        <v>238</v>
      </c>
      <c r="J3362" t="s">
        <v>1887</v>
      </c>
      <c r="K3362" t="s">
        <v>8513</v>
      </c>
      <c r="L3362" t="s">
        <v>8514</v>
      </c>
      <c r="M3362" t="s">
        <v>1637</v>
      </c>
      <c r="N3362" t="s">
        <v>84</v>
      </c>
      <c r="O3362">
        <v>24745</v>
      </c>
      <c r="P3362">
        <v>28355</v>
      </c>
      <c r="Q3362" t="s">
        <v>95</v>
      </c>
      <c r="R3362">
        <v>809</v>
      </c>
      <c r="S3362" s="2">
        <v>45268</v>
      </c>
      <c r="T3362" t="s">
        <v>42</v>
      </c>
      <c r="U3362">
        <v>0</v>
      </c>
      <c r="V3362" t="s">
        <v>85</v>
      </c>
      <c r="W3362">
        <v>486</v>
      </c>
      <c r="X3362" t="s">
        <v>44</v>
      </c>
      <c r="Y3362" t="s">
        <v>45</v>
      </c>
      <c r="Z3362">
        <v>0</v>
      </c>
      <c r="AA3362">
        <v>754</v>
      </c>
      <c r="AB3362">
        <v>27696</v>
      </c>
      <c r="AC3362" t="s">
        <v>107</v>
      </c>
    </row>
    <row r="3363" spans="1:29" x14ac:dyDescent="0.3">
      <c r="A3363" s="1" t="s">
        <v>29</v>
      </c>
      <c r="B3363" t="s">
        <v>62</v>
      </c>
      <c r="C3363" t="s">
        <v>2040</v>
      </c>
      <c r="D3363" t="s">
        <v>178</v>
      </c>
      <c r="E3363">
        <v>10</v>
      </c>
      <c r="F3363" t="s">
        <v>129</v>
      </c>
      <c r="G3363" t="s">
        <v>130</v>
      </c>
      <c r="H3363" t="s">
        <v>79</v>
      </c>
      <c r="I3363" t="s">
        <v>738</v>
      </c>
      <c r="J3363" t="s">
        <v>7531</v>
      </c>
      <c r="K3363" t="s">
        <v>8515</v>
      </c>
      <c r="L3363" t="s">
        <v>8516</v>
      </c>
      <c r="M3363" t="s">
        <v>362</v>
      </c>
      <c r="N3363" t="s">
        <v>40</v>
      </c>
      <c r="O3363">
        <v>5561</v>
      </c>
      <c r="P3363">
        <v>8751</v>
      </c>
      <c r="Q3363" t="s">
        <v>95</v>
      </c>
      <c r="R3363">
        <v>935</v>
      </c>
      <c r="S3363" s="2">
        <v>45317</v>
      </c>
      <c r="T3363" t="s">
        <v>42</v>
      </c>
      <c r="U3363">
        <v>0</v>
      </c>
      <c r="V3363" t="s">
        <v>85</v>
      </c>
      <c r="W3363">
        <v>790</v>
      </c>
      <c r="X3363" t="s">
        <v>44</v>
      </c>
      <c r="Y3363" t="s">
        <v>72</v>
      </c>
      <c r="Z3363">
        <v>0</v>
      </c>
      <c r="AA3363">
        <v>735</v>
      </c>
      <c r="AB3363">
        <v>5634</v>
      </c>
      <c r="AC3363" t="s">
        <v>46</v>
      </c>
    </row>
    <row r="3364" spans="1:29" x14ac:dyDescent="0.3">
      <c r="A3364" s="1" t="s">
        <v>29</v>
      </c>
      <c r="B3364" t="s">
        <v>541</v>
      </c>
      <c r="C3364" t="s">
        <v>1834</v>
      </c>
      <c r="D3364" t="s">
        <v>138</v>
      </c>
      <c r="E3364">
        <v>4</v>
      </c>
      <c r="F3364" t="s">
        <v>77</v>
      </c>
      <c r="G3364" t="s">
        <v>440</v>
      </c>
      <c r="H3364" t="s">
        <v>79</v>
      </c>
      <c r="I3364" t="s">
        <v>4882</v>
      </c>
      <c r="J3364" t="s">
        <v>4815</v>
      </c>
      <c r="K3364" t="s">
        <v>8517</v>
      </c>
      <c r="L3364" t="s">
        <v>8518</v>
      </c>
      <c r="M3364" t="s">
        <v>3258</v>
      </c>
      <c r="N3364" t="s">
        <v>40</v>
      </c>
      <c r="O3364">
        <v>6764</v>
      </c>
      <c r="P3364">
        <v>9277</v>
      </c>
      <c r="Q3364" t="s">
        <v>59</v>
      </c>
      <c r="R3364">
        <v>449</v>
      </c>
      <c r="S3364" s="2">
        <v>44449</v>
      </c>
      <c r="T3364" s="2">
        <v>44459</v>
      </c>
      <c r="U3364">
        <v>32017</v>
      </c>
      <c r="V3364" t="s">
        <v>43</v>
      </c>
      <c r="W3364">
        <v>651</v>
      </c>
      <c r="X3364" t="s">
        <v>60</v>
      </c>
      <c r="Y3364" t="s">
        <v>72</v>
      </c>
      <c r="Z3364">
        <v>0</v>
      </c>
      <c r="AA3364">
        <v>915</v>
      </c>
      <c r="AB3364">
        <v>7593</v>
      </c>
      <c r="AC3364" t="s">
        <v>46</v>
      </c>
    </row>
    <row r="3365" spans="1:29" x14ac:dyDescent="0.3">
      <c r="A3365" s="1" t="s">
        <v>47</v>
      </c>
      <c r="B3365" t="s">
        <v>176</v>
      </c>
      <c r="C3365" t="s">
        <v>2730</v>
      </c>
      <c r="D3365" t="s">
        <v>32</v>
      </c>
      <c r="E3365">
        <v>7</v>
      </c>
      <c r="F3365" t="s">
        <v>271</v>
      </c>
      <c r="G3365" t="s">
        <v>1060</v>
      </c>
      <c r="H3365" t="s">
        <v>35</v>
      </c>
      <c r="I3365" t="s">
        <v>265</v>
      </c>
      <c r="J3365" t="s">
        <v>305</v>
      </c>
      <c r="K3365" t="s">
        <v>8519</v>
      </c>
      <c r="L3365" t="s">
        <v>8520</v>
      </c>
      <c r="M3365" t="s">
        <v>1507</v>
      </c>
      <c r="N3365" t="s">
        <v>40</v>
      </c>
      <c r="O3365">
        <v>20208</v>
      </c>
      <c r="P3365">
        <v>24722</v>
      </c>
      <c r="Q3365" t="s">
        <v>95</v>
      </c>
      <c r="R3365">
        <v>448</v>
      </c>
      <c r="S3365" s="2">
        <v>44451</v>
      </c>
      <c r="T3365" s="2">
        <v>44454</v>
      </c>
      <c r="U3365">
        <v>0</v>
      </c>
      <c r="V3365" t="s">
        <v>43</v>
      </c>
      <c r="W3365">
        <v>826</v>
      </c>
      <c r="X3365" t="s">
        <v>60</v>
      </c>
      <c r="Y3365" t="s">
        <v>72</v>
      </c>
      <c r="Z3365">
        <v>0</v>
      </c>
      <c r="AA3365">
        <v>123</v>
      </c>
      <c r="AB3365">
        <v>21972</v>
      </c>
      <c r="AC3365" t="s">
        <v>73</v>
      </c>
    </row>
    <row r="3366" spans="1:29" x14ac:dyDescent="0.3">
      <c r="A3366" s="1" t="s">
        <v>29</v>
      </c>
      <c r="B3366" t="s">
        <v>96</v>
      </c>
      <c r="C3366" t="s">
        <v>2065</v>
      </c>
      <c r="D3366" t="s">
        <v>185</v>
      </c>
      <c r="E3366">
        <v>8</v>
      </c>
      <c r="F3366" t="s">
        <v>64</v>
      </c>
      <c r="G3366" t="s">
        <v>783</v>
      </c>
      <c r="H3366" t="s">
        <v>35</v>
      </c>
      <c r="I3366" t="s">
        <v>838</v>
      </c>
      <c r="J3366" t="s">
        <v>5212</v>
      </c>
      <c r="K3366" t="s">
        <v>8521</v>
      </c>
      <c r="L3366" t="s">
        <v>8522</v>
      </c>
      <c r="M3366" t="s">
        <v>199</v>
      </c>
      <c r="N3366" t="s">
        <v>40</v>
      </c>
      <c r="O3366">
        <v>18339</v>
      </c>
      <c r="P3366">
        <v>22746</v>
      </c>
      <c r="Q3366" t="s">
        <v>95</v>
      </c>
      <c r="R3366">
        <v>712</v>
      </c>
      <c r="S3366" s="2">
        <v>44740</v>
      </c>
      <c r="T3366" s="2">
        <v>44756</v>
      </c>
      <c r="U3366">
        <v>0</v>
      </c>
      <c r="V3366" t="s">
        <v>85</v>
      </c>
      <c r="W3366">
        <v>459</v>
      </c>
      <c r="X3366" t="s">
        <v>60</v>
      </c>
      <c r="Y3366" t="s">
        <v>45</v>
      </c>
      <c r="Z3366">
        <v>0</v>
      </c>
      <c r="AA3366">
        <v>744</v>
      </c>
      <c r="AB3366">
        <v>20843</v>
      </c>
      <c r="AC3366" t="s">
        <v>46</v>
      </c>
    </row>
    <row r="3367" spans="1:29" x14ac:dyDescent="0.3">
      <c r="A3367" s="1" t="s">
        <v>47</v>
      </c>
      <c r="B3367" t="s">
        <v>108</v>
      </c>
      <c r="C3367" t="s">
        <v>1275</v>
      </c>
      <c r="D3367" t="s">
        <v>76</v>
      </c>
      <c r="E3367">
        <v>7</v>
      </c>
      <c r="F3367" t="s">
        <v>271</v>
      </c>
      <c r="G3367" t="s">
        <v>1110</v>
      </c>
      <c r="H3367" t="s">
        <v>79</v>
      </c>
      <c r="I3367" t="s">
        <v>8523</v>
      </c>
      <c r="J3367" t="s">
        <v>4815</v>
      </c>
      <c r="K3367" t="s">
        <v>8524</v>
      </c>
      <c r="L3367" t="s">
        <v>8525</v>
      </c>
      <c r="M3367" t="s">
        <v>1402</v>
      </c>
      <c r="N3367" t="s">
        <v>84</v>
      </c>
      <c r="O3367">
        <v>25925</v>
      </c>
      <c r="P3367">
        <v>29158</v>
      </c>
      <c r="Q3367" t="s">
        <v>59</v>
      </c>
      <c r="R3367">
        <v>881</v>
      </c>
      <c r="S3367" s="2">
        <v>44875</v>
      </c>
      <c r="T3367" s="2">
        <v>44892</v>
      </c>
      <c r="U3367">
        <v>38996</v>
      </c>
      <c r="V3367" t="s">
        <v>43</v>
      </c>
      <c r="W3367">
        <v>472</v>
      </c>
      <c r="X3367" t="s">
        <v>60</v>
      </c>
      <c r="Y3367" t="s">
        <v>61</v>
      </c>
      <c r="Z3367">
        <v>0</v>
      </c>
      <c r="AA3367">
        <v>611</v>
      </c>
      <c r="AB3367">
        <v>27664</v>
      </c>
      <c r="AC3367" t="s">
        <v>73</v>
      </c>
    </row>
    <row r="3368" spans="1:29" x14ac:dyDescent="0.3">
      <c r="A3368" s="1" t="s">
        <v>47</v>
      </c>
      <c r="B3368" t="s">
        <v>48</v>
      </c>
      <c r="C3368" t="s">
        <v>1579</v>
      </c>
      <c r="D3368" t="s">
        <v>185</v>
      </c>
      <c r="E3368">
        <v>6</v>
      </c>
      <c r="F3368" t="s">
        <v>129</v>
      </c>
      <c r="G3368" t="s">
        <v>163</v>
      </c>
      <c r="H3368" t="s">
        <v>35</v>
      </c>
      <c r="I3368" t="s">
        <v>1857</v>
      </c>
      <c r="J3368" t="s">
        <v>319</v>
      </c>
      <c r="K3368" t="s">
        <v>8526</v>
      </c>
      <c r="L3368" t="s">
        <v>8527</v>
      </c>
      <c r="M3368" t="s">
        <v>2261</v>
      </c>
      <c r="N3368" t="s">
        <v>58</v>
      </c>
      <c r="O3368">
        <v>8668</v>
      </c>
      <c r="P3368">
        <v>13391</v>
      </c>
      <c r="Q3368" t="s">
        <v>95</v>
      </c>
      <c r="R3368">
        <v>615</v>
      </c>
      <c r="S3368" s="2">
        <v>44724</v>
      </c>
      <c r="T3368" s="2">
        <v>44726</v>
      </c>
      <c r="U3368">
        <v>0</v>
      </c>
      <c r="V3368" t="s">
        <v>43</v>
      </c>
      <c r="W3368">
        <v>423</v>
      </c>
      <c r="X3368" t="s">
        <v>60</v>
      </c>
      <c r="Y3368" t="s">
        <v>72</v>
      </c>
      <c r="Z3368">
        <v>2642</v>
      </c>
      <c r="AA3368">
        <v>611</v>
      </c>
      <c r="AB3368">
        <v>13239</v>
      </c>
      <c r="AC3368" t="s">
        <v>46</v>
      </c>
    </row>
    <row r="3369" spans="1:29" x14ac:dyDescent="0.3">
      <c r="A3369" s="1" t="s">
        <v>29</v>
      </c>
      <c r="B3369" t="s">
        <v>86</v>
      </c>
      <c r="C3369" t="s">
        <v>3375</v>
      </c>
      <c r="D3369" t="s">
        <v>201</v>
      </c>
      <c r="E3369">
        <v>6</v>
      </c>
      <c r="F3369" t="s">
        <v>33</v>
      </c>
      <c r="G3369" t="s">
        <v>728</v>
      </c>
      <c r="H3369" t="s">
        <v>79</v>
      </c>
      <c r="I3369" t="s">
        <v>4127</v>
      </c>
      <c r="J3369" t="s">
        <v>1233</v>
      </c>
      <c r="K3369" t="s">
        <v>8528</v>
      </c>
      <c r="L3369" t="s">
        <v>8529</v>
      </c>
      <c r="M3369" t="s">
        <v>2131</v>
      </c>
      <c r="N3369" t="s">
        <v>94</v>
      </c>
      <c r="O3369">
        <v>27125</v>
      </c>
      <c r="P3369">
        <v>31498</v>
      </c>
      <c r="Q3369" t="s">
        <v>59</v>
      </c>
      <c r="R3369">
        <v>87</v>
      </c>
      <c r="S3369" s="2">
        <v>45098</v>
      </c>
      <c r="T3369" s="2">
        <v>45121</v>
      </c>
      <c r="U3369">
        <v>24166</v>
      </c>
      <c r="V3369" t="s">
        <v>71</v>
      </c>
      <c r="W3369">
        <v>838</v>
      </c>
      <c r="X3369" t="s">
        <v>60</v>
      </c>
      <c r="Y3369" t="s">
        <v>45</v>
      </c>
      <c r="Z3369">
        <v>0</v>
      </c>
      <c r="AA3369">
        <v>554</v>
      </c>
      <c r="AB3369">
        <v>28942</v>
      </c>
      <c r="AC3369" t="s">
        <v>107</v>
      </c>
    </row>
    <row r="3370" spans="1:29" x14ac:dyDescent="0.3">
      <c r="A3370" s="1" t="s">
        <v>29</v>
      </c>
      <c r="B3370" t="s">
        <v>96</v>
      </c>
      <c r="C3370" t="s">
        <v>2065</v>
      </c>
      <c r="D3370" t="s">
        <v>178</v>
      </c>
      <c r="E3370">
        <v>4</v>
      </c>
      <c r="F3370" t="s">
        <v>186</v>
      </c>
      <c r="G3370" t="s">
        <v>463</v>
      </c>
      <c r="H3370" t="s">
        <v>35</v>
      </c>
      <c r="I3370" t="s">
        <v>4551</v>
      </c>
      <c r="J3370" t="s">
        <v>936</v>
      </c>
      <c r="K3370" t="s">
        <v>8530</v>
      </c>
      <c r="L3370" t="s">
        <v>8531</v>
      </c>
      <c r="M3370" t="s">
        <v>199</v>
      </c>
      <c r="N3370" t="s">
        <v>40</v>
      </c>
      <c r="O3370">
        <v>8536</v>
      </c>
      <c r="P3370">
        <v>13433</v>
      </c>
      <c r="Q3370" t="s">
        <v>59</v>
      </c>
      <c r="R3370">
        <v>853</v>
      </c>
      <c r="S3370" s="2">
        <v>44631</v>
      </c>
      <c r="T3370" t="s">
        <v>42</v>
      </c>
      <c r="U3370">
        <v>48042</v>
      </c>
      <c r="V3370" t="s">
        <v>106</v>
      </c>
      <c r="W3370">
        <v>724</v>
      </c>
      <c r="X3370" t="s">
        <v>44</v>
      </c>
      <c r="Y3370" t="s">
        <v>61</v>
      </c>
      <c r="Z3370">
        <v>0</v>
      </c>
      <c r="AA3370">
        <v>425</v>
      </c>
      <c r="AB3370">
        <v>11804</v>
      </c>
      <c r="AC3370" t="s">
        <v>46</v>
      </c>
    </row>
    <row r="3371" spans="1:29" x14ac:dyDescent="0.3">
      <c r="A3371" s="1" t="s">
        <v>47</v>
      </c>
      <c r="B3371" t="s">
        <v>108</v>
      </c>
      <c r="C3371" t="s">
        <v>709</v>
      </c>
      <c r="D3371" t="s">
        <v>119</v>
      </c>
      <c r="E3371">
        <v>4</v>
      </c>
      <c r="F3371" t="s">
        <v>51</v>
      </c>
      <c r="G3371" t="s">
        <v>1427</v>
      </c>
      <c r="H3371" t="s">
        <v>35</v>
      </c>
      <c r="I3371" t="s">
        <v>210</v>
      </c>
      <c r="J3371" t="s">
        <v>2655</v>
      </c>
      <c r="K3371" t="s">
        <v>8532</v>
      </c>
      <c r="L3371" t="s">
        <v>8533</v>
      </c>
      <c r="M3371" t="s">
        <v>277</v>
      </c>
      <c r="N3371" t="s">
        <v>40</v>
      </c>
      <c r="O3371">
        <v>5043</v>
      </c>
      <c r="P3371">
        <v>9773</v>
      </c>
      <c r="Q3371" t="s">
        <v>41</v>
      </c>
      <c r="R3371">
        <v>286</v>
      </c>
      <c r="S3371" s="2">
        <v>45001</v>
      </c>
      <c r="T3371" t="s">
        <v>42</v>
      </c>
      <c r="U3371">
        <v>0</v>
      </c>
      <c r="V3371" t="s">
        <v>43</v>
      </c>
      <c r="W3371">
        <v>848</v>
      </c>
      <c r="X3371" t="s">
        <v>44</v>
      </c>
      <c r="Y3371" t="s">
        <v>72</v>
      </c>
      <c r="Z3371">
        <v>0</v>
      </c>
      <c r="AA3371">
        <v>844</v>
      </c>
      <c r="AB3371">
        <v>8794</v>
      </c>
      <c r="AC3371" t="s">
        <v>73</v>
      </c>
    </row>
    <row r="3372" spans="1:29" x14ac:dyDescent="0.3">
      <c r="A3372" s="1" t="s">
        <v>29</v>
      </c>
      <c r="B3372" t="s">
        <v>393</v>
      </c>
      <c r="C3372" t="s">
        <v>1245</v>
      </c>
      <c r="D3372" t="s">
        <v>76</v>
      </c>
      <c r="E3372">
        <v>3</v>
      </c>
      <c r="F3372" t="s">
        <v>99</v>
      </c>
      <c r="G3372" t="s">
        <v>558</v>
      </c>
      <c r="H3372" t="s">
        <v>79</v>
      </c>
      <c r="I3372" t="s">
        <v>2684</v>
      </c>
      <c r="J3372" t="s">
        <v>1937</v>
      </c>
      <c r="K3372">
        <v>7414741517</v>
      </c>
      <c r="L3372" t="s">
        <v>8534</v>
      </c>
      <c r="M3372" t="s">
        <v>2103</v>
      </c>
      <c r="N3372" t="s">
        <v>40</v>
      </c>
      <c r="O3372">
        <v>13250</v>
      </c>
      <c r="P3372">
        <v>15747</v>
      </c>
      <c r="Q3372" t="s">
        <v>59</v>
      </c>
      <c r="R3372">
        <v>420</v>
      </c>
      <c r="S3372" s="2">
        <v>45329</v>
      </c>
      <c r="T3372" s="2">
        <v>45341</v>
      </c>
      <c r="U3372">
        <v>14055</v>
      </c>
      <c r="V3372" t="s">
        <v>85</v>
      </c>
      <c r="W3372">
        <v>721</v>
      </c>
      <c r="X3372" t="s">
        <v>60</v>
      </c>
      <c r="Y3372" t="s">
        <v>72</v>
      </c>
      <c r="Z3372">
        <v>0</v>
      </c>
      <c r="AA3372">
        <v>53</v>
      </c>
      <c r="AB3372">
        <v>13699</v>
      </c>
      <c r="AC3372" t="s">
        <v>73</v>
      </c>
    </row>
    <row r="3373" spans="1:29" x14ac:dyDescent="0.3">
      <c r="A3373" s="1" t="s">
        <v>29</v>
      </c>
      <c r="B3373" t="s">
        <v>62</v>
      </c>
      <c r="C3373" t="s">
        <v>1821</v>
      </c>
      <c r="D3373" t="s">
        <v>98</v>
      </c>
      <c r="E3373">
        <v>3</v>
      </c>
      <c r="F3373" t="s">
        <v>77</v>
      </c>
      <c r="G3373" t="s">
        <v>78</v>
      </c>
      <c r="H3373" t="s">
        <v>35</v>
      </c>
      <c r="I3373" t="s">
        <v>2452</v>
      </c>
      <c r="J3373" t="s">
        <v>5212</v>
      </c>
      <c r="K3373" t="s">
        <v>8535</v>
      </c>
      <c r="L3373" t="s">
        <v>8536</v>
      </c>
      <c r="M3373" t="s">
        <v>505</v>
      </c>
      <c r="N3373" t="s">
        <v>94</v>
      </c>
      <c r="O3373">
        <v>21804</v>
      </c>
      <c r="P3373">
        <v>25860</v>
      </c>
      <c r="Q3373" t="s">
        <v>41</v>
      </c>
      <c r="R3373">
        <v>134</v>
      </c>
      <c r="S3373" s="2">
        <v>44566</v>
      </c>
      <c r="T3373" s="2">
        <v>44585</v>
      </c>
      <c r="U3373">
        <v>0</v>
      </c>
      <c r="V3373" t="s">
        <v>85</v>
      </c>
      <c r="W3373">
        <v>602</v>
      </c>
      <c r="X3373" t="s">
        <v>60</v>
      </c>
      <c r="Y3373" t="s">
        <v>72</v>
      </c>
      <c r="Z3373">
        <v>0</v>
      </c>
      <c r="AA3373">
        <v>113</v>
      </c>
      <c r="AB3373">
        <v>24797</v>
      </c>
      <c r="AC3373" t="s">
        <v>73</v>
      </c>
    </row>
    <row r="3374" spans="1:29" x14ac:dyDescent="0.3">
      <c r="A3374" s="1" t="s">
        <v>47</v>
      </c>
      <c r="B3374" t="s">
        <v>145</v>
      </c>
      <c r="C3374" t="s">
        <v>688</v>
      </c>
      <c r="D3374" t="s">
        <v>119</v>
      </c>
      <c r="E3374">
        <v>8</v>
      </c>
      <c r="F3374" t="s">
        <v>120</v>
      </c>
      <c r="G3374" t="s">
        <v>329</v>
      </c>
      <c r="H3374" t="s">
        <v>35</v>
      </c>
      <c r="I3374" t="s">
        <v>2886</v>
      </c>
      <c r="J3374" t="s">
        <v>287</v>
      </c>
      <c r="K3374" t="s">
        <v>8537</v>
      </c>
      <c r="L3374" t="s">
        <v>8538</v>
      </c>
      <c r="M3374" t="s">
        <v>1294</v>
      </c>
      <c r="N3374" t="s">
        <v>40</v>
      </c>
      <c r="O3374">
        <v>19005</v>
      </c>
      <c r="P3374">
        <v>21270</v>
      </c>
      <c r="Q3374" t="s">
        <v>59</v>
      </c>
      <c r="R3374">
        <v>603</v>
      </c>
      <c r="S3374" s="2">
        <v>44512</v>
      </c>
      <c r="T3374" t="s">
        <v>42</v>
      </c>
      <c r="U3374">
        <v>43416</v>
      </c>
      <c r="V3374" t="s">
        <v>106</v>
      </c>
      <c r="W3374">
        <v>769</v>
      </c>
      <c r="X3374" t="s">
        <v>44</v>
      </c>
      <c r="Y3374" t="s">
        <v>45</v>
      </c>
      <c r="Z3374">
        <v>0</v>
      </c>
      <c r="AA3374">
        <v>240</v>
      </c>
      <c r="AB3374">
        <v>20165</v>
      </c>
      <c r="AC3374" t="s">
        <v>46</v>
      </c>
    </row>
    <row r="3375" spans="1:29" x14ac:dyDescent="0.3">
      <c r="A3375" s="1" t="s">
        <v>29</v>
      </c>
      <c r="B3375" t="s">
        <v>541</v>
      </c>
      <c r="C3375" t="s">
        <v>1114</v>
      </c>
      <c r="D3375" t="s">
        <v>110</v>
      </c>
      <c r="E3375">
        <v>4</v>
      </c>
      <c r="F3375" t="s">
        <v>221</v>
      </c>
      <c r="G3375" t="s">
        <v>506</v>
      </c>
      <c r="H3375" t="s">
        <v>35</v>
      </c>
      <c r="I3375" t="s">
        <v>441</v>
      </c>
      <c r="J3375" t="s">
        <v>693</v>
      </c>
      <c r="K3375" t="s">
        <v>8539</v>
      </c>
      <c r="L3375" t="s">
        <v>8540</v>
      </c>
      <c r="M3375" t="s">
        <v>1274</v>
      </c>
      <c r="N3375" t="s">
        <v>40</v>
      </c>
      <c r="O3375">
        <v>6284</v>
      </c>
      <c r="P3375">
        <v>10706</v>
      </c>
      <c r="Q3375" t="s">
        <v>95</v>
      </c>
      <c r="R3375">
        <v>495</v>
      </c>
      <c r="S3375" s="2">
        <v>44966</v>
      </c>
      <c r="T3375" s="2">
        <v>44969</v>
      </c>
      <c r="U3375">
        <v>0</v>
      </c>
      <c r="V3375" t="s">
        <v>106</v>
      </c>
      <c r="W3375">
        <v>454</v>
      </c>
      <c r="X3375" t="s">
        <v>60</v>
      </c>
      <c r="Y3375" t="s">
        <v>72</v>
      </c>
      <c r="Z3375">
        <v>0</v>
      </c>
      <c r="AA3375">
        <v>216</v>
      </c>
      <c r="AB3375">
        <v>9078</v>
      </c>
      <c r="AC3375" t="s">
        <v>107</v>
      </c>
    </row>
    <row r="3376" spans="1:29" x14ac:dyDescent="0.3">
      <c r="A3376" s="1" t="s">
        <v>47</v>
      </c>
      <c r="B3376" t="s">
        <v>145</v>
      </c>
      <c r="C3376" t="s">
        <v>445</v>
      </c>
      <c r="D3376" t="s">
        <v>201</v>
      </c>
      <c r="E3376">
        <v>6</v>
      </c>
      <c r="F3376" t="s">
        <v>77</v>
      </c>
      <c r="G3376" t="s">
        <v>501</v>
      </c>
      <c r="H3376" t="s">
        <v>79</v>
      </c>
      <c r="I3376" t="s">
        <v>8541</v>
      </c>
      <c r="J3376" t="s">
        <v>2460</v>
      </c>
      <c r="K3376" t="s">
        <v>8542</v>
      </c>
      <c r="L3376" t="s">
        <v>8543</v>
      </c>
      <c r="M3376" t="s">
        <v>2358</v>
      </c>
      <c r="N3376" t="s">
        <v>94</v>
      </c>
      <c r="O3376">
        <v>18745</v>
      </c>
      <c r="P3376">
        <v>21658</v>
      </c>
      <c r="Q3376" t="s">
        <v>95</v>
      </c>
      <c r="R3376">
        <v>766</v>
      </c>
      <c r="S3376" s="2">
        <v>44738</v>
      </c>
      <c r="T3376" t="s">
        <v>42</v>
      </c>
      <c r="U3376">
        <v>0</v>
      </c>
      <c r="V3376" t="s">
        <v>43</v>
      </c>
      <c r="W3376">
        <v>811</v>
      </c>
      <c r="X3376" t="s">
        <v>44</v>
      </c>
      <c r="Y3376" t="s">
        <v>72</v>
      </c>
      <c r="Z3376">
        <v>0</v>
      </c>
      <c r="AA3376">
        <v>618</v>
      </c>
      <c r="AB3376">
        <v>21417</v>
      </c>
      <c r="AC3376" t="s">
        <v>46</v>
      </c>
    </row>
    <row r="3377" spans="1:29" x14ac:dyDescent="0.3">
      <c r="A3377" s="1" t="s">
        <v>47</v>
      </c>
      <c r="B3377" t="s">
        <v>592</v>
      </c>
      <c r="C3377" t="s">
        <v>2236</v>
      </c>
      <c r="D3377" t="s">
        <v>138</v>
      </c>
      <c r="E3377">
        <v>2</v>
      </c>
      <c r="F3377" t="s">
        <v>271</v>
      </c>
      <c r="G3377" t="s">
        <v>1298</v>
      </c>
      <c r="H3377" t="s">
        <v>79</v>
      </c>
      <c r="I3377" t="s">
        <v>464</v>
      </c>
      <c r="J3377" t="s">
        <v>748</v>
      </c>
      <c r="K3377">
        <f>1-412-199-2556</f>
        <v>-3166</v>
      </c>
      <c r="L3377" t="s">
        <v>8544</v>
      </c>
      <c r="M3377" t="s">
        <v>2150</v>
      </c>
      <c r="N3377" t="s">
        <v>94</v>
      </c>
      <c r="O3377">
        <v>10119</v>
      </c>
      <c r="P3377">
        <v>12451</v>
      </c>
      <c r="Q3377" t="s">
        <v>95</v>
      </c>
      <c r="R3377">
        <v>68</v>
      </c>
      <c r="S3377" s="2">
        <v>44428</v>
      </c>
      <c r="T3377" t="s">
        <v>42</v>
      </c>
      <c r="U3377">
        <v>0</v>
      </c>
      <c r="V3377" t="s">
        <v>106</v>
      </c>
      <c r="W3377">
        <v>640</v>
      </c>
      <c r="X3377" t="s">
        <v>44</v>
      </c>
      <c r="Y3377" t="s">
        <v>45</v>
      </c>
      <c r="Z3377">
        <v>0</v>
      </c>
      <c r="AA3377">
        <v>244</v>
      </c>
      <c r="AB3377">
        <v>10928</v>
      </c>
      <c r="AC3377" t="s">
        <v>107</v>
      </c>
    </row>
    <row r="3378" spans="1:29" x14ac:dyDescent="0.3">
      <c r="A3378" s="1" t="s">
        <v>29</v>
      </c>
      <c r="B3378" t="s">
        <v>327</v>
      </c>
      <c r="C3378" t="s">
        <v>1383</v>
      </c>
      <c r="D3378" t="s">
        <v>178</v>
      </c>
      <c r="E3378">
        <v>5</v>
      </c>
      <c r="F3378" t="s">
        <v>51</v>
      </c>
      <c r="G3378" t="s">
        <v>285</v>
      </c>
      <c r="H3378" t="s">
        <v>79</v>
      </c>
      <c r="I3378" t="s">
        <v>140</v>
      </c>
      <c r="J3378" t="s">
        <v>1661</v>
      </c>
      <c r="K3378" t="s">
        <v>8545</v>
      </c>
      <c r="L3378" t="s">
        <v>8546</v>
      </c>
      <c r="M3378" t="s">
        <v>1159</v>
      </c>
      <c r="N3378" t="s">
        <v>84</v>
      </c>
      <c r="O3378">
        <v>22835</v>
      </c>
      <c r="P3378">
        <v>25241</v>
      </c>
      <c r="Q3378" t="s">
        <v>59</v>
      </c>
      <c r="R3378">
        <v>817</v>
      </c>
      <c r="S3378" s="2">
        <v>45170</v>
      </c>
      <c r="T3378" s="2">
        <v>45187</v>
      </c>
      <c r="U3378">
        <v>24154</v>
      </c>
      <c r="V3378" t="s">
        <v>106</v>
      </c>
      <c r="W3378">
        <v>694</v>
      </c>
      <c r="X3378" t="s">
        <v>60</v>
      </c>
      <c r="Y3378" t="s">
        <v>72</v>
      </c>
      <c r="Z3378">
        <v>0</v>
      </c>
      <c r="AA3378">
        <v>468</v>
      </c>
      <c r="AB3378">
        <v>24637</v>
      </c>
      <c r="AC3378" t="s">
        <v>73</v>
      </c>
    </row>
    <row r="3379" spans="1:29" x14ac:dyDescent="0.3">
      <c r="A3379" s="1" t="s">
        <v>29</v>
      </c>
      <c r="B3379" t="s">
        <v>62</v>
      </c>
      <c r="C3379" t="s">
        <v>696</v>
      </c>
      <c r="D3379" t="s">
        <v>178</v>
      </c>
      <c r="E3379">
        <v>10</v>
      </c>
      <c r="F3379" t="s">
        <v>77</v>
      </c>
      <c r="G3379" t="s">
        <v>932</v>
      </c>
      <c r="H3379" t="s">
        <v>79</v>
      </c>
      <c r="I3379" t="s">
        <v>2940</v>
      </c>
      <c r="J3379" t="s">
        <v>90</v>
      </c>
      <c r="K3379" t="s">
        <v>8547</v>
      </c>
      <c r="L3379" t="s">
        <v>8548</v>
      </c>
      <c r="M3379" t="s">
        <v>466</v>
      </c>
      <c r="N3379" t="s">
        <v>40</v>
      </c>
      <c r="O3379">
        <v>17575</v>
      </c>
      <c r="P3379">
        <v>20532</v>
      </c>
      <c r="Q3379" t="s">
        <v>41</v>
      </c>
      <c r="R3379">
        <v>272</v>
      </c>
      <c r="S3379" s="2">
        <v>45335</v>
      </c>
      <c r="T3379" t="s">
        <v>42</v>
      </c>
      <c r="U3379">
        <v>0</v>
      </c>
      <c r="V3379" t="s">
        <v>85</v>
      </c>
      <c r="W3379">
        <v>696</v>
      </c>
      <c r="X3379" t="s">
        <v>44</v>
      </c>
      <c r="Y3379" t="s">
        <v>61</v>
      </c>
      <c r="Z3379">
        <v>0</v>
      </c>
      <c r="AA3379">
        <v>515</v>
      </c>
      <c r="AB3379">
        <v>18453</v>
      </c>
      <c r="AC3379" t="s">
        <v>73</v>
      </c>
    </row>
    <row r="3380" spans="1:29" x14ac:dyDescent="0.3">
      <c r="A3380" s="1" t="s">
        <v>29</v>
      </c>
      <c r="B3380" t="s">
        <v>74</v>
      </c>
      <c r="C3380" t="s">
        <v>790</v>
      </c>
      <c r="D3380" t="s">
        <v>257</v>
      </c>
      <c r="E3380">
        <v>6</v>
      </c>
      <c r="F3380" t="s">
        <v>33</v>
      </c>
      <c r="G3380" t="s">
        <v>179</v>
      </c>
      <c r="H3380" t="s">
        <v>79</v>
      </c>
      <c r="I3380" t="s">
        <v>1944</v>
      </c>
      <c r="J3380" t="s">
        <v>637</v>
      </c>
      <c r="K3380" t="s">
        <v>8549</v>
      </c>
      <c r="L3380" t="s">
        <v>8550</v>
      </c>
      <c r="M3380" t="s">
        <v>795</v>
      </c>
      <c r="N3380" t="s">
        <v>84</v>
      </c>
      <c r="O3380">
        <v>19555</v>
      </c>
      <c r="P3380">
        <v>22987</v>
      </c>
      <c r="Q3380" t="s">
        <v>59</v>
      </c>
      <c r="R3380">
        <v>432</v>
      </c>
      <c r="S3380" s="2">
        <v>44847</v>
      </c>
      <c r="T3380" s="2">
        <v>44863</v>
      </c>
      <c r="U3380">
        <v>3426</v>
      </c>
      <c r="V3380" t="s">
        <v>43</v>
      </c>
      <c r="W3380">
        <v>696</v>
      </c>
      <c r="X3380" t="s">
        <v>60</v>
      </c>
      <c r="Y3380" t="s">
        <v>45</v>
      </c>
      <c r="Z3380">
        <v>0</v>
      </c>
      <c r="AA3380">
        <v>698</v>
      </c>
      <c r="AB3380">
        <v>22007</v>
      </c>
      <c r="AC3380" t="s">
        <v>46</v>
      </c>
    </row>
    <row r="3381" spans="1:29" x14ac:dyDescent="0.3">
      <c r="A3381" s="1" t="s">
        <v>47</v>
      </c>
      <c r="B3381" t="s">
        <v>108</v>
      </c>
      <c r="C3381" t="s">
        <v>109</v>
      </c>
      <c r="D3381" t="s">
        <v>50</v>
      </c>
      <c r="E3381">
        <v>5</v>
      </c>
      <c r="F3381" t="s">
        <v>221</v>
      </c>
      <c r="G3381" t="s">
        <v>222</v>
      </c>
      <c r="H3381" t="s">
        <v>79</v>
      </c>
      <c r="I3381" t="s">
        <v>210</v>
      </c>
      <c r="J3381" t="s">
        <v>372</v>
      </c>
      <c r="K3381" t="s">
        <v>8551</v>
      </c>
      <c r="L3381" t="s">
        <v>8552</v>
      </c>
      <c r="M3381" t="s">
        <v>444</v>
      </c>
      <c r="N3381" t="s">
        <v>94</v>
      </c>
      <c r="O3381">
        <v>23476</v>
      </c>
      <c r="P3381">
        <v>26632</v>
      </c>
      <c r="Q3381" t="s">
        <v>41</v>
      </c>
      <c r="R3381">
        <v>997</v>
      </c>
      <c r="S3381" s="2">
        <v>44624</v>
      </c>
      <c r="T3381" s="2">
        <v>44630</v>
      </c>
      <c r="U3381">
        <v>0</v>
      </c>
      <c r="V3381" t="s">
        <v>85</v>
      </c>
      <c r="W3381">
        <v>410</v>
      </c>
      <c r="X3381" t="s">
        <v>60</v>
      </c>
      <c r="Y3381" t="s">
        <v>45</v>
      </c>
      <c r="Z3381">
        <v>0</v>
      </c>
      <c r="AA3381">
        <v>597</v>
      </c>
      <c r="AB3381">
        <v>25372</v>
      </c>
      <c r="AC3381" t="s">
        <v>46</v>
      </c>
    </row>
    <row r="3382" spans="1:29" x14ac:dyDescent="0.3">
      <c r="A3382" s="1" t="s">
        <v>47</v>
      </c>
      <c r="B3382" t="s">
        <v>108</v>
      </c>
      <c r="C3382" t="s">
        <v>439</v>
      </c>
      <c r="D3382" t="s">
        <v>352</v>
      </c>
      <c r="E3382">
        <v>10</v>
      </c>
      <c r="F3382" t="s">
        <v>33</v>
      </c>
      <c r="G3382" t="s">
        <v>139</v>
      </c>
      <c r="H3382" t="s">
        <v>35</v>
      </c>
      <c r="I3382" t="s">
        <v>210</v>
      </c>
      <c r="J3382" t="s">
        <v>319</v>
      </c>
      <c r="K3382" t="s">
        <v>8553</v>
      </c>
      <c r="L3382" t="s">
        <v>8554</v>
      </c>
      <c r="M3382" t="s">
        <v>116</v>
      </c>
      <c r="N3382" t="s">
        <v>40</v>
      </c>
      <c r="O3382">
        <v>4436</v>
      </c>
      <c r="P3382">
        <v>8266</v>
      </c>
      <c r="Q3382" t="s">
        <v>95</v>
      </c>
      <c r="R3382">
        <v>172</v>
      </c>
      <c r="S3382" s="2">
        <v>44501</v>
      </c>
      <c r="T3382" t="s">
        <v>42</v>
      </c>
      <c r="U3382">
        <v>0</v>
      </c>
      <c r="V3382" t="s">
        <v>71</v>
      </c>
      <c r="W3382">
        <v>432</v>
      </c>
      <c r="X3382" t="s">
        <v>44</v>
      </c>
      <c r="Y3382" t="s">
        <v>45</v>
      </c>
      <c r="Z3382">
        <v>0</v>
      </c>
      <c r="AA3382">
        <v>737</v>
      </c>
      <c r="AB3382">
        <v>6925</v>
      </c>
      <c r="AC3382" t="s">
        <v>73</v>
      </c>
    </row>
    <row r="3383" spans="1:29" x14ac:dyDescent="0.3">
      <c r="A3383" s="1" t="s">
        <v>29</v>
      </c>
      <c r="B3383" t="s">
        <v>541</v>
      </c>
      <c r="C3383" t="s">
        <v>542</v>
      </c>
      <c r="D3383" t="s">
        <v>138</v>
      </c>
      <c r="E3383">
        <v>1</v>
      </c>
      <c r="F3383" t="s">
        <v>186</v>
      </c>
      <c r="G3383" t="s">
        <v>620</v>
      </c>
      <c r="H3383" t="s">
        <v>35</v>
      </c>
      <c r="I3383" t="s">
        <v>2513</v>
      </c>
      <c r="J3383" t="s">
        <v>5070</v>
      </c>
      <c r="K3383" t="s">
        <v>8555</v>
      </c>
      <c r="L3383" t="s">
        <v>8556</v>
      </c>
      <c r="M3383" t="s">
        <v>563</v>
      </c>
      <c r="N3383" t="s">
        <v>84</v>
      </c>
      <c r="O3383">
        <v>9073</v>
      </c>
      <c r="P3383">
        <v>13385</v>
      </c>
      <c r="Q3383" t="s">
        <v>59</v>
      </c>
      <c r="R3383">
        <v>455</v>
      </c>
      <c r="S3383" s="2">
        <v>44733</v>
      </c>
      <c r="T3383" t="s">
        <v>42</v>
      </c>
      <c r="U3383">
        <v>29738</v>
      </c>
      <c r="V3383" t="s">
        <v>43</v>
      </c>
      <c r="W3383">
        <v>680</v>
      </c>
      <c r="X3383" t="s">
        <v>44</v>
      </c>
      <c r="Y3383" t="s">
        <v>45</v>
      </c>
      <c r="Z3383">
        <v>0</v>
      </c>
      <c r="AA3383">
        <v>675</v>
      </c>
      <c r="AB3383">
        <v>10478</v>
      </c>
      <c r="AC3383" t="s">
        <v>73</v>
      </c>
    </row>
    <row r="3384" spans="1:29" x14ac:dyDescent="0.3">
      <c r="A3384" s="1" t="s">
        <v>47</v>
      </c>
      <c r="B3384" t="s">
        <v>117</v>
      </c>
      <c r="C3384" t="s">
        <v>1344</v>
      </c>
      <c r="D3384" t="s">
        <v>32</v>
      </c>
      <c r="E3384">
        <v>1</v>
      </c>
      <c r="F3384" t="s">
        <v>271</v>
      </c>
      <c r="G3384" t="s">
        <v>1060</v>
      </c>
      <c r="H3384" t="s">
        <v>79</v>
      </c>
      <c r="I3384" t="s">
        <v>2566</v>
      </c>
      <c r="J3384" t="s">
        <v>113</v>
      </c>
      <c r="K3384">
        <v>8592545842</v>
      </c>
      <c r="L3384" t="s">
        <v>8557</v>
      </c>
      <c r="M3384" t="s">
        <v>1311</v>
      </c>
      <c r="N3384" t="s">
        <v>94</v>
      </c>
      <c r="O3384">
        <v>5590</v>
      </c>
      <c r="P3384">
        <v>9996</v>
      </c>
      <c r="Q3384" t="s">
        <v>95</v>
      </c>
      <c r="R3384">
        <v>471</v>
      </c>
      <c r="S3384" s="2">
        <v>44647</v>
      </c>
      <c r="T3384" s="2">
        <v>44662</v>
      </c>
      <c r="U3384">
        <v>0</v>
      </c>
      <c r="V3384" t="s">
        <v>43</v>
      </c>
      <c r="W3384">
        <v>780</v>
      </c>
      <c r="X3384" t="s">
        <v>60</v>
      </c>
      <c r="Y3384" t="s">
        <v>72</v>
      </c>
      <c r="Z3384">
        <v>0</v>
      </c>
      <c r="AA3384">
        <v>136</v>
      </c>
      <c r="AB3384">
        <v>8126</v>
      </c>
      <c r="AC3384" t="s">
        <v>46</v>
      </c>
    </row>
    <row r="3385" spans="1:29" x14ac:dyDescent="0.3">
      <c r="A3385" s="1" t="s">
        <v>29</v>
      </c>
      <c r="B3385" t="s">
        <v>393</v>
      </c>
      <c r="C3385" t="s">
        <v>2325</v>
      </c>
      <c r="D3385" t="s">
        <v>50</v>
      </c>
      <c r="E3385">
        <v>1</v>
      </c>
      <c r="F3385" t="s">
        <v>51</v>
      </c>
      <c r="G3385" t="s">
        <v>1427</v>
      </c>
      <c r="H3385" t="s">
        <v>79</v>
      </c>
      <c r="I3385" t="s">
        <v>2705</v>
      </c>
      <c r="J3385" t="s">
        <v>2318</v>
      </c>
      <c r="K3385" t="s">
        <v>8558</v>
      </c>
      <c r="L3385" t="s">
        <v>8559</v>
      </c>
      <c r="M3385" t="s">
        <v>1265</v>
      </c>
      <c r="N3385" t="s">
        <v>40</v>
      </c>
      <c r="O3385">
        <v>26695</v>
      </c>
      <c r="P3385">
        <v>29234</v>
      </c>
      <c r="Q3385" t="s">
        <v>95</v>
      </c>
      <c r="R3385">
        <v>911</v>
      </c>
      <c r="S3385" s="2">
        <v>44774</v>
      </c>
      <c r="T3385" s="2">
        <v>44790</v>
      </c>
      <c r="U3385">
        <v>0</v>
      </c>
      <c r="V3385" t="s">
        <v>71</v>
      </c>
      <c r="W3385">
        <v>721</v>
      </c>
      <c r="X3385" t="s">
        <v>60</v>
      </c>
      <c r="Y3385" t="s">
        <v>45</v>
      </c>
      <c r="Z3385">
        <v>0</v>
      </c>
      <c r="AA3385">
        <v>950</v>
      </c>
      <c r="AB3385">
        <v>28952</v>
      </c>
      <c r="AC3385" t="s">
        <v>46</v>
      </c>
    </row>
    <row r="3386" spans="1:29" x14ac:dyDescent="0.3">
      <c r="A3386" s="1" t="s">
        <v>29</v>
      </c>
      <c r="B3386" t="s">
        <v>228</v>
      </c>
      <c r="C3386" t="s">
        <v>467</v>
      </c>
      <c r="D3386" t="s">
        <v>32</v>
      </c>
      <c r="E3386">
        <v>10</v>
      </c>
      <c r="F3386" t="s">
        <v>51</v>
      </c>
      <c r="G3386" t="s">
        <v>237</v>
      </c>
      <c r="H3386" t="s">
        <v>35</v>
      </c>
      <c r="I3386" t="s">
        <v>2460</v>
      </c>
      <c r="J3386" t="s">
        <v>2446</v>
      </c>
      <c r="K3386">
        <v>7267417253</v>
      </c>
      <c r="L3386" t="s">
        <v>8560</v>
      </c>
      <c r="M3386" t="s">
        <v>852</v>
      </c>
      <c r="N3386" t="s">
        <v>84</v>
      </c>
      <c r="O3386">
        <v>17973</v>
      </c>
      <c r="P3386">
        <v>22704</v>
      </c>
      <c r="Q3386" t="s">
        <v>95</v>
      </c>
      <c r="R3386">
        <v>159</v>
      </c>
      <c r="S3386" s="2">
        <v>45340</v>
      </c>
      <c r="T3386" s="2">
        <v>45348</v>
      </c>
      <c r="U3386">
        <v>0</v>
      </c>
      <c r="V3386" t="s">
        <v>85</v>
      </c>
      <c r="W3386">
        <v>426</v>
      </c>
      <c r="X3386" t="s">
        <v>60</v>
      </c>
      <c r="Y3386" t="s">
        <v>45</v>
      </c>
      <c r="Z3386">
        <v>0</v>
      </c>
      <c r="AA3386">
        <v>192</v>
      </c>
      <c r="AB3386">
        <v>22325</v>
      </c>
      <c r="AC3386" t="s">
        <v>73</v>
      </c>
    </row>
    <row r="3387" spans="1:29" x14ac:dyDescent="0.3">
      <c r="A3387" s="1" t="s">
        <v>47</v>
      </c>
      <c r="B3387" t="s">
        <v>176</v>
      </c>
      <c r="C3387" t="s">
        <v>1347</v>
      </c>
      <c r="D3387" t="s">
        <v>352</v>
      </c>
      <c r="E3387">
        <v>4</v>
      </c>
      <c r="F3387" t="s">
        <v>120</v>
      </c>
      <c r="G3387" t="s">
        <v>820</v>
      </c>
      <c r="H3387" t="s">
        <v>79</v>
      </c>
      <c r="I3387" t="s">
        <v>729</v>
      </c>
      <c r="J3387" t="s">
        <v>3017</v>
      </c>
      <c r="K3387">
        <f>1-190-329-4792</f>
        <v>-5310</v>
      </c>
      <c r="L3387" t="s">
        <v>8561</v>
      </c>
      <c r="M3387" t="s">
        <v>1665</v>
      </c>
      <c r="N3387" t="s">
        <v>84</v>
      </c>
      <c r="O3387">
        <v>3426</v>
      </c>
      <c r="P3387">
        <v>7986</v>
      </c>
      <c r="Q3387" t="s">
        <v>41</v>
      </c>
      <c r="R3387">
        <v>353</v>
      </c>
      <c r="S3387" s="2">
        <v>44587</v>
      </c>
      <c r="T3387" s="2">
        <v>44604</v>
      </c>
      <c r="U3387">
        <v>0</v>
      </c>
      <c r="V3387" t="s">
        <v>106</v>
      </c>
      <c r="W3387">
        <v>505</v>
      </c>
      <c r="X3387" t="s">
        <v>60</v>
      </c>
      <c r="Y3387" t="s">
        <v>72</v>
      </c>
      <c r="Z3387">
        <v>0</v>
      </c>
      <c r="AA3387">
        <v>368</v>
      </c>
      <c r="AB3387">
        <v>3549</v>
      </c>
      <c r="AC3387" t="s">
        <v>46</v>
      </c>
    </row>
    <row r="3388" spans="1:29" x14ac:dyDescent="0.3">
      <c r="A3388" s="1" t="s">
        <v>29</v>
      </c>
      <c r="B3388" t="s">
        <v>541</v>
      </c>
      <c r="C3388" t="s">
        <v>1190</v>
      </c>
      <c r="D3388" t="s">
        <v>110</v>
      </c>
      <c r="E3388">
        <v>9</v>
      </c>
      <c r="F3388" t="s">
        <v>33</v>
      </c>
      <c r="G3388" t="s">
        <v>139</v>
      </c>
      <c r="H3388" t="s">
        <v>79</v>
      </c>
      <c r="I3388" t="s">
        <v>496</v>
      </c>
      <c r="J3388" t="s">
        <v>1792</v>
      </c>
      <c r="K3388" t="s">
        <v>8562</v>
      </c>
      <c r="L3388" t="s">
        <v>8563</v>
      </c>
      <c r="M3388" t="s">
        <v>1193</v>
      </c>
      <c r="N3388" t="s">
        <v>40</v>
      </c>
      <c r="O3388">
        <v>12642</v>
      </c>
      <c r="P3388">
        <v>15936</v>
      </c>
      <c r="Q3388" t="s">
        <v>41</v>
      </c>
      <c r="R3388">
        <v>816</v>
      </c>
      <c r="S3388" s="2">
        <v>44845</v>
      </c>
      <c r="T3388" s="2">
        <v>44860</v>
      </c>
      <c r="U3388">
        <v>0</v>
      </c>
      <c r="V3388" t="s">
        <v>85</v>
      </c>
      <c r="W3388">
        <v>726</v>
      </c>
      <c r="X3388" t="s">
        <v>60</v>
      </c>
      <c r="Y3388" t="s">
        <v>72</v>
      </c>
      <c r="Z3388">
        <v>0</v>
      </c>
      <c r="AA3388">
        <v>981</v>
      </c>
      <c r="AB3388">
        <v>13270</v>
      </c>
      <c r="AC3388" t="s">
        <v>73</v>
      </c>
    </row>
    <row r="3389" spans="1:29" x14ac:dyDescent="0.3">
      <c r="A3389" s="1" t="s">
        <v>47</v>
      </c>
      <c r="B3389" t="s">
        <v>176</v>
      </c>
      <c r="C3389" t="s">
        <v>898</v>
      </c>
      <c r="D3389" t="s">
        <v>387</v>
      </c>
      <c r="E3389">
        <v>2</v>
      </c>
      <c r="F3389" t="s">
        <v>64</v>
      </c>
      <c r="G3389" t="s">
        <v>1599</v>
      </c>
      <c r="H3389" t="s">
        <v>35</v>
      </c>
      <c r="I3389" t="s">
        <v>441</v>
      </c>
      <c r="J3389" t="s">
        <v>5066</v>
      </c>
      <c r="K3389" t="s">
        <v>8564</v>
      </c>
      <c r="L3389" t="s">
        <v>8565</v>
      </c>
      <c r="M3389" t="s">
        <v>957</v>
      </c>
      <c r="N3389" t="s">
        <v>40</v>
      </c>
      <c r="O3389">
        <v>15929</v>
      </c>
      <c r="P3389">
        <v>20110</v>
      </c>
      <c r="Q3389" t="s">
        <v>41</v>
      </c>
      <c r="R3389">
        <v>114</v>
      </c>
      <c r="S3389" s="2">
        <v>44632</v>
      </c>
      <c r="T3389" t="s">
        <v>42</v>
      </c>
      <c r="U3389">
        <v>0</v>
      </c>
      <c r="V3389" t="s">
        <v>43</v>
      </c>
      <c r="W3389">
        <v>527</v>
      </c>
      <c r="X3389" t="s">
        <v>44</v>
      </c>
      <c r="Y3389" t="s">
        <v>45</v>
      </c>
      <c r="Z3389">
        <v>0</v>
      </c>
      <c r="AA3389">
        <v>256</v>
      </c>
      <c r="AB3389">
        <v>17255</v>
      </c>
      <c r="AC3389" t="s">
        <v>73</v>
      </c>
    </row>
    <row r="3390" spans="1:29" x14ac:dyDescent="0.3">
      <c r="A3390" s="1" t="s">
        <v>29</v>
      </c>
      <c r="B3390" t="s">
        <v>86</v>
      </c>
      <c r="C3390" t="s">
        <v>2143</v>
      </c>
      <c r="D3390" t="s">
        <v>155</v>
      </c>
      <c r="E3390">
        <v>4</v>
      </c>
      <c r="F3390" t="s">
        <v>221</v>
      </c>
      <c r="G3390" t="s">
        <v>858</v>
      </c>
      <c r="H3390" t="s">
        <v>79</v>
      </c>
      <c r="I3390" t="s">
        <v>565</v>
      </c>
      <c r="J3390" t="s">
        <v>680</v>
      </c>
      <c r="K3390" t="s">
        <v>8566</v>
      </c>
      <c r="L3390" t="s">
        <v>8567</v>
      </c>
      <c r="M3390" t="s">
        <v>1366</v>
      </c>
      <c r="N3390" t="s">
        <v>94</v>
      </c>
      <c r="O3390">
        <v>7066</v>
      </c>
      <c r="P3390">
        <v>11570</v>
      </c>
      <c r="Q3390" t="s">
        <v>95</v>
      </c>
      <c r="R3390">
        <v>114</v>
      </c>
      <c r="S3390" s="2">
        <v>44424</v>
      </c>
      <c r="T3390" s="2">
        <v>44444</v>
      </c>
      <c r="U3390">
        <v>0</v>
      </c>
      <c r="V3390" t="s">
        <v>106</v>
      </c>
      <c r="W3390">
        <v>543</v>
      </c>
      <c r="X3390" t="s">
        <v>60</v>
      </c>
      <c r="Y3390" t="s">
        <v>61</v>
      </c>
      <c r="Z3390">
        <v>0</v>
      </c>
      <c r="AA3390">
        <v>969</v>
      </c>
      <c r="AB3390">
        <v>8683</v>
      </c>
      <c r="AC3390" t="s">
        <v>107</v>
      </c>
    </row>
    <row r="3391" spans="1:29" x14ac:dyDescent="0.3">
      <c r="A3391" s="1" t="s">
        <v>29</v>
      </c>
      <c r="B3391" t="s">
        <v>363</v>
      </c>
      <c r="C3391" t="s">
        <v>4659</v>
      </c>
      <c r="D3391" t="s">
        <v>201</v>
      </c>
      <c r="E3391">
        <v>9</v>
      </c>
      <c r="F3391" t="s">
        <v>64</v>
      </c>
      <c r="G3391" t="s">
        <v>433</v>
      </c>
      <c r="H3391" t="s">
        <v>79</v>
      </c>
      <c r="I3391" t="s">
        <v>2822</v>
      </c>
      <c r="J3391" t="s">
        <v>2836</v>
      </c>
      <c r="K3391" t="s">
        <v>8568</v>
      </c>
      <c r="L3391" t="s">
        <v>8569</v>
      </c>
      <c r="M3391" t="s">
        <v>369</v>
      </c>
      <c r="N3391" t="s">
        <v>84</v>
      </c>
      <c r="O3391">
        <v>19006</v>
      </c>
      <c r="P3391">
        <v>21389</v>
      </c>
      <c r="Q3391" t="s">
        <v>95</v>
      </c>
      <c r="R3391">
        <v>633</v>
      </c>
      <c r="S3391" s="2">
        <v>44435</v>
      </c>
      <c r="T3391" s="2">
        <v>44460</v>
      </c>
      <c r="U3391">
        <v>0</v>
      </c>
      <c r="V3391" t="s">
        <v>106</v>
      </c>
      <c r="W3391">
        <v>754</v>
      </c>
      <c r="X3391" t="s">
        <v>60</v>
      </c>
      <c r="Y3391" t="s">
        <v>61</v>
      </c>
      <c r="Z3391">
        <v>0</v>
      </c>
      <c r="AA3391">
        <v>516</v>
      </c>
      <c r="AB3391">
        <v>19945</v>
      </c>
      <c r="AC3391" t="s">
        <v>73</v>
      </c>
    </row>
    <row r="3392" spans="1:29" x14ac:dyDescent="0.3">
      <c r="A3392" s="1" t="s">
        <v>29</v>
      </c>
      <c r="B3392" t="s">
        <v>30</v>
      </c>
      <c r="C3392" t="s">
        <v>1725</v>
      </c>
      <c r="D3392" t="s">
        <v>169</v>
      </c>
      <c r="E3392">
        <v>2</v>
      </c>
      <c r="F3392" t="s">
        <v>64</v>
      </c>
      <c r="G3392" t="s">
        <v>388</v>
      </c>
      <c r="H3392" t="s">
        <v>79</v>
      </c>
      <c r="I3392" t="s">
        <v>1769</v>
      </c>
      <c r="J3392" t="s">
        <v>319</v>
      </c>
      <c r="K3392">
        <v>8002251139</v>
      </c>
      <c r="L3392" t="s">
        <v>8570</v>
      </c>
      <c r="M3392" t="s">
        <v>3066</v>
      </c>
      <c r="N3392" t="s">
        <v>58</v>
      </c>
      <c r="O3392">
        <v>3653</v>
      </c>
      <c r="P3392">
        <v>7286</v>
      </c>
      <c r="Q3392" t="s">
        <v>41</v>
      </c>
      <c r="R3392">
        <v>887</v>
      </c>
      <c r="S3392" s="2">
        <v>44835</v>
      </c>
      <c r="T3392" t="s">
        <v>42</v>
      </c>
      <c r="U3392">
        <v>0</v>
      </c>
      <c r="V3392" t="s">
        <v>43</v>
      </c>
      <c r="W3392">
        <v>769</v>
      </c>
      <c r="X3392" t="s">
        <v>44</v>
      </c>
      <c r="Y3392" t="s">
        <v>72</v>
      </c>
      <c r="Z3392">
        <v>1731</v>
      </c>
      <c r="AA3392">
        <v>368</v>
      </c>
      <c r="AB3392">
        <v>6412</v>
      </c>
      <c r="AC3392" t="s">
        <v>73</v>
      </c>
    </row>
    <row r="3393" spans="1:29" x14ac:dyDescent="0.3">
      <c r="A3393" s="1" t="s">
        <v>47</v>
      </c>
      <c r="B3393" t="s">
        <v>234</v>
      </c>
      <c r="C3393" t="s">
        <v>2565</v>
      </c>
      <c r="D3393" t="s">
        <v>178</v>
      </c>
      <c r="E3393">
        <v>10</v>
      </c>
      <c r="F3393" t="s">
        <v>271</v>
      </c>
      <c r="G3393" t="s">
        <v>1060</v>
      </c>
      <c r="H3393" t="s">
        <v>79</v>
      </c>
      <c r="I3393" t="s">
        <v>2620</v>
      </c>
      <c r="J3393" t="s">
        <v>1148</v>
      </c>
      <c r="K3393" t="s">
        <v>8571</v>
      </c>
      <c r="L3393" t="s">
        <v>8572</v>
      </c>
      <c r="M3393" t="s">
        <v>984</v>
      </c>
      <c r="N3393" t="s">
        <v>84</v>
      </c>
      <c r="O3393">
        <v>15265</v>
      </c>
      <c r="P3393">
        <v>17897</v>
      </c>
      <c r="Q3393" t="s">
        <v>95</v>
      </c>
      <c r="R3393">
        <v>520</v>
      </c>
      <c r="S3393" s="2">
        <v>44738</v>
      </c>
      <c r="T3393" s="2">
        <v>44748</v>
      </c>
      <c r="U3393">
        <v>0</v>
      </c>
      <c r="V3393" t="s">
        <v>71</v>
      </c>
      <c r="W3393">
        <v>781</v>
      </c>
      <c r="X3393" t="s">
        <v>60</v>
      </c>
      <c r="Y3393" t="s">
        <v>61</v>
      </c>
      <c r="Z3393">
        <v>0</v>
      </c>
      <c r="AA3393">
        <v>487</v>
      </c>
      <c r="AB3393">
        <v>16969</v>
      </c>
      <c r="AC3393" t="s">
        <v>73</v>
      </c>
    </row>
    <row r="3394" spans="1:29" x14ac:dyDescent="0.3">
      <c r="A3394" s="1" t="s">
        <v>29</v>
      </c>
      <c r="B3394" t="s">
        <v>30</v>
      </c>
      <c r="C3394" t="s">
        <v>2490</v>
      </c>
      <c r="D3394" t="s">
        <v>110</v>
      </c>
      <c r="E3394">
        <v>7</v>
      </c>
      <c r="F3394" t="s">
        <v>99</v>
      </c>
      <c r="G3394" t="s">
        <v>579</v>
      </c>
      <c r="H3394" t="s">
        <v>79</v>
      </c>
      <c r="I3394" t="s">
        <v>565</v>
      </c>
      <c r="J3394" t="s">
        <v>8573</v>
      </c>
      <c r="K3394" t="s">
        <v>8574</v>
      </c>
      <c r="L3394" t="s">
        <v>8575</v>
      </c>
      <c r="M3394" t="s">
        <v>3066</v>
      </c>
      <c r="N3394" t="s">
        <v>84</v>
      </c>
      <c r="O3394">
        <v>4931</v>
      </c>
      <c r="P3394">
        <v>8098</v>
      </c>
      <c r="Q3394" t="s">
        <v>95</v>
      </c>
      <c r="R3394">
        <v>479</v>
      </c>
      <c r="S3394" s="2">
        <v>44989</v>
      </c>
      <c r="T3394" t="s">
        <v>42</v>
      </c>
      <c r="U3394">
        <v>0</v>
      </c>
      <c r="V3394" t="s">
        <v>106</v>
      </c>
      <c r="W3394">
        <v>742</v>
      </c>
      <c r="X3394" t="s">
        <v>44</v>
      </c>
      <c r="Y3394" t="s">
        <v>72</v>
      </c>
      <c r="Z3394">
        <v>0</v>
      </c>
      <c r="AA3394">
        <v>310</v>
      </c>
      <c r="AB3394">
        <v>5718</v>
      </c>
      <c r="AC3394" t="s">
        <v>73</v>
      </c>
    </row>
    <row r="3395" spans="1:29" x14ac:dyDescent="0.3">
      <c r="A3395" s="1" t="s">
        <v>29</v>
      </c>
      <c r="B3395" t="s">
        <v>74</v>
      </c>
      <c r="C3395" t="s">
        <v>75</v>
      </c>
      <c r="D3395" t="s">
        <v>352</v>
      </c>
      <c r="E3395">
        <v>4</v>
      </c>
      <c r="F3395" t="s">
        <v>271</v>
      </c>
      <c r="G3395" t="s">
        <v>400</v>
      </c>
      <c r="H3395" t="s">
        <v>35</v>
      </c>
      <c r="I3395" t="s">
        <v>299</v>
      </c>
      <c r="J3395" t="s">
        <v>2470</v>
      </c>
      <c r="K3395" t="s">
        <v>8576</v>
      </c>
      <c r="L3395" t="s">
        <v>8577</v>
      </c>
      <c r="M3395" t="s">
        <v>795</v>
      </c>
      <c r="N3395" t="s">
        <v>94</v>
      </c>
      <c r="O3395">
        <v>10809</v>
      </c>
      <c r="P3395">
        <v>13383</v>
      </c>
      <c r="Q3395" t="s">
        <v>59</v>
      </c>
      <c r="R3395">
        <v>754</v>
      </c>
      <c r="S3395" s="2">
        <v>45071</v>
      </c>
      <c r="T3395" s="2">
        <v>45096</v>
      </c>
      <c r="U3395">
        <v>34052</v>
      </c>
      <c r="V3395" t="s">
        <v>106</v>
      </c>
      <c r="W3395">
        <v>677</v>
      </c>
      <c r="X3395" t="s">
        <v>60</v>
      </c>
      <c r="Y3395" t="s">
        <v>45</v>
      </c>
      <c r="Z3395">
        <v>0</v>
      </c>
      <c r="AA3395">
        <v>638</v>
      </c>
      <c r="AB3395">
        <v>11362</v>
      </c>
      <c r="AC3395" t="s">
        <v>73</v>
      </c>
    </row>
    <row r="3396" spans="1:29" x14ac:dyDescent="0.3">
      <c r="A3396" s="1" t="s">
        <v>29</v>
      </c>
      <c r="B3396" t="s">
        <v>228</v>
      </c>
      <c r="C3396" t="s">
        <v>635</v>
      </c>
      <c r="D3396" t="s">
        <v>178</v>
      </c>
      <c r="E3396">
        <v>7</v>
      </c>
      <c r="F3396" t="s">
        <v>120</v>
      </c>
      <c r="G3396" t="s">
        <v>329</v>
      </c>
      <c r="H3396" t="s">
        <v>35</v>
      </c>
      <c r="I3396" t="s">
        <v>3867</v>
      </c>
      <c r="J3396" t="s">
        <v>2629</v>
      </c>
      <c r="K3396" t="s">
        <v>8578</v>
      </c>
      <c r="L3396" t="s">
        <v>8579</v>
      </c>
      <c r="M3396" t="s">
        <v>473</v>
      </c>
      <c r="N3396" t="s">
        <v>84</v>
      </c>
      <c r="O3396">
        <v>8510</v>
      </c>
      <c r="P3396">
        <v>12406</v>
      </c>
      <c r="Q3396" t="s">
        <v>41</v>
      </c>
      <c r="R3396">
        <v>468</v>
      </c>
      <c r="S3396" s="2">
        <v>44276</v>
      </c>
      <c r="T3396" t="s">
        <v>42</v>
      </c>
      <c r="U3396">
        <v>0</v>
      </c>
      <c r="V3396" t="s">
        <v>85</v>
      </c>
      <c r="W3396">
        <v>410</v>
      </c>
      <c r="X3396" t="s">
        <v>44</v>
      </c>
      <c r="Y3396" t="s">
        <v>72</v>
      </c>
      <c r="Z3396">
        <v>0</v>
      </c>
      <c r="AA3396">
        <v>278</v>
      </c>
      <c r="AB3396">
        <v>11354</v>
      </c>
      <c r="AC3396" t="s">
        <v>46</v>
      </c>
    </row>
    <row r="3397" spans="1:29" x14ac:dyDescent="0.3">
      <c r="A3397" s="1" t="s">
        <v>29</v>
      </c>
      <c r="B3397" t="s">
        <v>363</v>
      </c>
      <c r="C3397" t="s">
        <v>2724</v>
      </c>
      <c r="D3397" t="s">
        <v>98</v>
      </c>
      <c r="E3397">
        <v>10</v>
      </c>
      <c r="F3397" t="s">
        <v>221</v>
      </c>
      <c r="G3397" t="s">
        <v>506</v>
      </c>
      <c r="H3397" t="s">
        <v>79</v>
      </c>
      <c r="I3397" t="s">
        <v>1418</v>
      </c>
      <c r="J3397" t="s">
        <v>637</v>
      </c>
      <c r="K3397" t="s">
        <v>8580</v>
      </c>
      <c r="L3397" t="s">
        <v>8581</v>
      </c>
      <c r="M3397" t="s">
        <v>494</v>
      </c>
      <c r="N3397" t="s">
        <v>40</v>
      </c>
      <c r="O3397">
        <v>7476</v>
      </c>
      <c r="P3397">
        <v>12055</v>
      </c>
      <c r="Q3397" t="s">
        <v>41</v>
      </c>
      <c r="R3397">
        <v>826</v>
      </c>
      <c r="S3397" s="2">
        <v>44885</v>
      </c>
      <c r="T3397" t="s">
        <v>42</v>
      </c>
      <c r="U3397">
        <v>0</v>
      </c>
      <c r="V3397" t="s">
        <v>71</v>
      </c>
      <c r="W3397">
        <v>766</v>
      </c>
      <c r="X3397" t="s">
        <v>44</v>
      </c>
      <c r="Y3397" t="s">
        <v>72</v>
      </c>
      <c r="Z3397">
        <v>0</v>
      </c>
      <c r="AA3397">
        <v>217</v>
      </c>
      <c r="AB3397">
        <v>11615</v>
      </c>
      <c r="AC3397" t="s">
        <v>107</v>
      </c>
    </row>
    <row r="3398" spans="1:29" x14ac:dyDescent="0.3">
      <c r="A3398" s="1" t="s">
        <v>29</v>
      </c>
      <c r="B3398" t="s">
        <v>30</v>
      </c>
      <c r="C3398" t="s">
        <v>1800</v>
      </c>
      <c r="D3398" t="s">
        <v>169</v>
      </c>
      <c r="E3398">
        <v>10</v>
      </c>
      <c r="F3398" t="s">
        <v>129</v>
      </c>
      <c r="G3398" t="s">
        <v>1528</v>
      </c>
      <c r="H3398" t="s">
        <v>79</v>
      </c>
      <c r="I3398" t="s">
        <v>4642</v>
      </c>
      <c r="J3398" t="s">
        <v>7387</v>
      </c>
      <c r="K3398" t="s">
        <v>8582</v>
      </c>
      <c r="L3398" t="s">
        <v>8583</v>
      </c>
      <c r="M3398" t="s">
        <v>825</v>
      </c>
      <c r="N3398" t="s">
        <v>84</v>
      </c>
      <c r="O3398">
        <v>25692</v>
      </c>
      <c r="P3398">
        <v>28333</v>
      </c>
      <c r="Q3398" t="s">
        <v>59</v>
      </c>
      <c r="R3398">
        <v>624</v>
      </c>
      <c r="S3398" s="2">
        <v>45004</v>
      </c>
      <c r="T3398" s="2">
        <v>45006</v>
      </c>
      <c r="U3398">
        <v>11331</v>
      </c>
      <c r="V3398" t="s">
        <v>43</v>
      </c>
      <c r="W3398">
        <v>592</v>
      </c>
      <c r="X3398" t="s">
        <v>60</v>
      </c>
      <c r="Y3398" t="s">
        <v>72</v>
      </c>
      <c r="Z3398">
        <v>0</v>
      </c>
      <c r="AA3398">
        <v>817</v>
      </c>
      <c r="AB3398">
        <v>26405</v>
      </c>
      <c r="AC3398" t="s">
        <v>46</v>
      </c>
    </row>
    <row r="3399" spans="1:29" x14ac:dyDescent="0.3">
      <c r="A3399" s="1" t="s">
        <v>47</v>
      </c>
      <c r="B3399" t="s">
        <v>117</v>
      </c>
      <c r="C3399" t="s">
        <v>512</v>
      </c>
      <c r="D3399" t="s">
        <v>178</v>
      </c>
      <c r="E3399">
        <v>5</v>
      </c>
      <c r="F3399" t="s">
        <v>33</v>
      </c>
      <c r="G3399" t="s">
        <v>34</v>
      </c>
      <c r="H3399" t="s">
        <v>35</v>
      </c>
      <c r="I3399" t="s">
        <v>156</v>
      </c>
      <c r="J3399" t="s">
        <v>3527</v>
      </c>
      <c r="K3399" t="s">
        <v>8584</v>
      </c>
      <c r="L3399" t="s">
        <v>8585</v>
      </c>
      <c r="M3399" t="s">
        <v>1311</v>
      </c>
      <c r="N3399" t="s">
        <v>84</v>
      </c>
      <c r="O3399">
        <v>5741</v>
      </c>
      <c r="P3399">
        <v>9514</v>
      </c>
      <c r="Q3399" t="s">
        <v>41</v>
      </c>
      <c r="R3399">
        <v>825</v>
      </c>
      <c r="S3399" s="2">
        <v>44825</v>
      </c>
      <c r="T3399" s="2">
        <v>44846</v>
      </c>
      <c r="U3399">
        <v>0</v>
      </c>
      <c r="V3399" t="s">
        <v>71</v>
      </c>
      <c r="W3399">
        <v>488</v>
      </c>
      <c r="X3399" t="s">
        <v>60</v>
      </c>
      <c r="Y3399" t="s">
        <v>61</v>
      </c>
      <c r="Z3399">
        <v>0</v>
      </c>
      <c r="AA3399">
        <v>808</v>
      </c>
      <c r="AB3399">
        <v>9257</v>
      </c>
      <c r="AC3399" t="s">
        <v>73</v>
      </c>
    </row>
    <row r="3400" spans="1:29" x14ac:dyDescent="0.3">
      <c r="A3400" s="1" t="s">
        <v>29</v>
      </c>
      <c r="B3400" t="s">
        <v>96</v>
      </c>
      <c r="C3400" t="s">
        <v>366</v>
      </c>
      <c r="D3400" t="s">
        <v>110</v>
      </c>
      <c r="E3400">
        <v>2</v>
      </c>
      <c r="F3400" t="s">
        <v>129</v>
      </c>
      <c r="G3400" t="s">
        <v>298</v>
      </c>
      <c r="H3400" t="s">
        <v>35</v>
      </c>
      <c r="I3400" t="s">
        <v>156</v>
      </c>
      <c r="J3400" t="s">
        <v>5304</v>
      </c>
      <c r="K3400" t="s">
        <v>8586</v>
      </c>
      <c r="L3400" t="s">
        <v>8587</v>
      </c>
      <c r="M3400" t="s">
        <v>665</v>
      </c>
      <c r="N3400" t="s">
        <v>94</v>
      </c>
      <c r="O3400">
        <v>6522</v>
      </c>
      <c r="P3400">
        <v>10847</v>
      </c>
      <c r="Q3400" t="s">
        <v>41</v>
      </c>
      <c r="R3400">
        <v>318</v>
      </c>
      <c r="S3400" s="2">
        <v>45334</v>
      </c>
      <c r="T3400" s="2">
        <v>45354</v>
      </c>
      <c r="U3400">
        <v>0</v>
      </c>
      <c r="V3400" t="s">
        <v>85</v>
      </c>
      <c r="W3400">
        <v>471</v>
      </c>
      <c r="X3400" t="s">
        <v>60</v>
      </c>
      <c r="Y3400" t="s">
        <v>72</v>
      </c>
      <c r="Z3400">
        <v>0</v>
      </c>
      <c r="AA3400">
        <v>372</v>
      </c>
      <c r="AB3400">
        <v>7919</v>
      </c>
      <c r="AC3400" t="s">
        <v>107</v>
      </c>
    </row>
    <row r="3401" spans="1:29" x14ac:dyDescent="0.3">
      <c r="A3401" s="1" t="s">
        <v>47</v>
      </c>
      <c r="B3401" t="s">
        <v>592</v>
      </c>
      <c r="C3401" t="s">
        <v>1147</v>
      </c>
      <c r="D3401" t="s">
        <v>98</v>
      </c>
      <c r="E3401">
        <v>6</v>
      </c>
      <c r="F3401" t="s">
        <v>186</v>
      </c>
      <c r="G3401" t="s">
        <v>1504</v>
      </c>
      <c r="H3401" t="s">
        <v>79</v>
      </c>
      <c r="I3401" t="s">
        <v>464</v>
      </c>
      <c r="J3401" t="s">
        <v>389</v>
      </c>
      <c r="K3401" t="s">
        <v>8588</v>
      </c>
      <c r="L3401" t="s">
        <v>8589</v>
      </c>
      <c r="M3401" t="s">
        <v>919</v>
      </c>
      <c r="N3401" t="s">
        <v>94</v>
      </c>
      <c r="O3401">
        <v>5166</v>
      </c>
      <c r="P3401">
        <v>7279</v>
      </c>
      <c r="Q3401" t="s">
        <v>95</v>
      </c>
      <c r="R3401">
        <v>947</v>
      </c>
      <c r="S3401" s="2">
        <v>45107</v>
      </c>
      <c r="T3401" t="s">
        <v>42</v>
      </c>
      <c r="U3401">
        <v>0</v>
      </c>
      <c r="V3401" t="s">
        <v>85</v>
      </c>
      <c r="W3401">
        <v>801</v>
      </c>
      <c r="X3401" t="s">
        <v>44</v>
      </c>
      <c r="Y3401" t="s">
        <v>72</v>
      </c>
      <c r="Z3401">
        <v>0</v>
      </c>
      <c r="AA3401">
        <v>412</v>
      </c>
      <c r="AB3401">
        <v>5965</v>
      </c>
      <c r="AC3401" t="s">
        <v>46</v>
      </c>
    </row>
    <row r="3402" spans="1:29" x14ac:dyDescent="0.3">
      <c r="A3402" s="1" t="s">
        <v>29</v>
      </c>
      <c r="B3402" t="s">
        <v>228</v>
      </c>
      <c r="C3402" t="s">
        <v>4757</v>
      </c>
      <c r="D3402" t="s">
        <v>387</v>
      </c>
      <c r="E3402">
        <v>9</v>
      </c>
      <c r="F3402" t="s">
        <v>64</v>
      </c>
      <c r="G3402" t="s">
        <v>65</v>
      </c>
      <c r="H3402" t="s">
        <v>35</v>
      </c>
      <c r="I3402" t="s">
        <v>729</v>
      </c>
      <c r="J3402" t="s">
        <v>3948</v>
      </c>
      <c r="K3402" t="s">
        <v>8590</v>
      </c>
      <c r="L3402" t="s">
        <v>8591</v>
      </c>
      <c r="M3402" t="s">
        <v>852</v>
      </c>
      <c r="N3402" t="s">
        <v>58</v>
      </c>
      <c r="O3402">
        <v>20521</v>
      </c>
      <c r="P3402">
        <v>23687</v>
      </c>
      <c r="Q3402" t="s">
        <v>41</v>
      </c>
      <c r="R3402">
        <v>316</v>
      </c>
      <c r="S3402" s="2">
        <v>45116</v>
      </c>
      <c r="T3402" t="s">
        <v>42</v>
      </c>
      <c r="U3402">
        <v>0</v>
      </c>
      <c r="V3402" t="s">
        <v>71</v>
      </c>
      <c r="W3402">
        <v>411</v>
      </c>
      <c r="X3402" t="s">
        <v>44</v>
      </c>
      <c r="Y3402" t="s">
        <v>45</v>
      </c>
      <c r="Z3402">
        <v>3834</v>
      </c>
      <c r="AA3402">
        <v>798</v>
      </c>
      <c r="AB3402">
        <v>21028</v>
      </c>
      <c r="AC3402" t="s">
        <v>46</v>
      </c>
    </row>
    <row r="3403" spans="1:29" x14ac:dyDescent="0.3">
      <c r="A3403" s="1" t="s">
        <v>29</v>
      </c>
      <c r="B3403" t="s">
        <v>363</v>
      </c>
      <c r="C3403" t="s">
        <v>692</v>
      </c>
      <c r="D3403" t="s">
        <v>352</v>
      </c>
      <c r="E3403">
        <v>5</v>
      </c>
      <c r="F3403" t="s">
        <v>77</v>
      </c>
      <c r="G3403" t="s">
        <v>264</v>
      </c>
      <c r="H3403" t="s">
        <v>79</v>
      </c>
      <c r="I3403" t="s">
        <v>2864</v>
      </c>
      <c r="J3403" t="s">
        <v>372</v>
      </c>
      <c r="K3403" t="s">
        <v>8592</v>
      </c>
      <c r="L3403" t="s">
        <v>8593</v>
      </c>
      <c r="M3403" t="s">
        <v>705</v>
      </c>
      <c r="N3403" t="s">
        <v>40</v>
      </c>
      <c r="O3403">
        <v>5887</v>
      </c>
      <c r="P3403">
        <v>10757</v>
      </c>
      <c r="Q3403" t="s">
        <v>59</v>
      </c>
      <c r="R3403">
        <v>651</v>
      </c>
      <c r="S3403" s="2">
        <v>44389</v>
      </c>
      <c r="T3403" t="s">
        <v>42</v>
      </c>
      <c r="U3403">
        <v>43484</v>
      </c>
      <c r="V3403" t="s">
        <v>71</v>
      </c>
      <c r="W3403">
        <v>695</v>
      </c>
      <c r="X3403" t="s">
        <v>44</v>
      </c>
      <c r="Y3403" t="s">
        <v>45</v>
      </c>
      <c r="Z3403">
        <v>0</v>
      </c>
      <c r="AA3403">
        <v>795</v>
      </c>
      <c r="AB3403">
        <v>6578</v>
      </c>
      <c r="AC3403" t="s">
        <v>107</v>
      </c>
    </row>
    <row r="3404" spans="1:29" x14ac:dyDescent="0.3">
      <c r="A3404" s="1" t="s">
        <v>29</v>
      </c>
      <c r="B3404" t="s">
        <v>363</v>
      </c>
      <c r="C3404" t="s">
        <v>770</v>
      </c>
      <c r="D3404" t="s">
        <v>32</v>
      </c>
      <c r="E3404">
        <v>6</v>
      </c>
      <c r="F3404" t="s">
        <v>186</v>
      </c>
      <c r="G3404" t="s">
        <v>650</v>
      </c>
      <c r="H3404" t="s">
        <v>35</v>
      </c>
      <c r="I3404" t="s">
        <v>738</v>
      </c>
      <c r="J3404" t="s">
        <v>319</v>
      </c>
      <c r="K3404" t="s">
        <v>8594</v>
      </c>
      <c r="L3404" t="s">
        <v>8595</v>
      </c>
      <c r="M3404" t="s">
        <v>511</v>
      </c>
      <c r="N3404" t="s">
        <v>84</v>
      </c>
      <c r="O3404">
        <v>27534</v>
      </c>
      <c r="P3404">
        <v>29757</v>
      </c>
      <c r="Q3404" t="s">
        <v>59</v>
      </c>
      <c r="R3404">
        <v>722</v>
      </c>
      <c r="S3404" s="2">
        <v>44485</v>
      </c>
      <c r="T3404" t="s">
        <v>42</v>
      </c>
      <c r="U3404">
        <v>15406</v>
      </c>
      <c r="V3404" t="s">
        <v>71</v>
      </c>
      <c r="W3404">
        <v>498</v>
      </c>
      <c r="X3404" t="s">
        <v>44</v>
      </c>
      <c r="Y3404" t="s">
        <v>45</v>
      </c>
      <c r="Z3404">
        <v>0</v>
      </c>
      <c r="AA3404">
        <v>954</v>
      </c>
      <c r="AB3404">
        <v>28768</v>
      </c>
      <c r="AC3404" t="s">
        <v>107</v>
      </c>
    </row>
    <row r="3405" spans="1:29" x14ac:dyDescent="0.3">
      <c r="A3405" s="1" t="s">
        <v>29</v>
      </c>
      <c r="B3405" t="s">
        <v>96</v>
      </c>
      <c r="C3405" t="s">
        <v>1079</v>
      </c>
      <c r="D3405" t="s">
        <v>110</v>
      </c>
      <c r="E3405">
        <v>6</v>
      </c>
      <c r="F3405" t="s">
        <v>120</v>
      </c>
      <c r="G3405" t="s">
        <v>820</v>
      </c>
      <c r="H3405" t="s">
        <v>35</v>
      </c>
      <c r="I3405" t="s">
        <v>1594</v>
      </c>
      <c r="J3405" t="s">
        <v>1652</v>
      </c>
      <c r="K3405" t="s">
        <v>8596</v>
      </c>
      <c r="L3405" t="s">
        <v>8597</v>
      </c>
      <c r="M3405" t="s">
        <v>1136</v>
      </c>
      <c r="N3405" t="s">
        <v>84</v>
      </c>
      <c r="O3405">
        <v>14965</v>
      </c>
      <c r="P3405">
        <v>18484</v>
      </c>
      <c r="Q3405" t="s">
        <v>59</v>
      </c>
      <c r="R3405">
        <v>660</v>
      </c>
      <c r="S3405" s="2">
        <v>45167</v>
      </c>
      <c r="T3405" s="2">
        <v>45177</v>
      </c>
      <c r="U3405">
        <v>31014</v>
      </c>
      <c r="V3405" t="s">
        <v>106</v>
      </c>
      <c r="W3405">
        <v>743</v>
      </c>
      <c r="X3405" t="s">
        <v>60</v>
      </c>
      <c r="Y3405" t="s">
        <v>61</v>
      </c>
      <c r="Z3405">
        <v>0</v>
      </c>
      <c r="AA3405">
        <v>956</v>
      </c>
      <c r="AB3405">
        <v>15817</v>
      </c>
      <c r="AC3405" t="s">
        <v>73</v>
      </c>
    </row>
    <row r="3406" spans="1:29" x14ac:dyDescent="0.3">
      <c r="A3406" s="1" t="s">
        <v>47</v>
      </c>
      <c r="B3406" t="s">
        <v>136</v>
      </c>
      <c r="C3406" t="s">
        <v>1540</v>
      </c>
      <c r="D3406" t="s">
        <v>257</v>
      </c>
      <c r="E3406">
        <v>2</v>
      </c>
      <c r="F3406" t="s">
        <v>271</v>
      </c>
      <c r="G3406" t="s">
        <v>272</v>
      </c>
      <c r="H3406" t="s">
        <v>35</v>
      </c>
      <c r="I3406" t="s">
        <v>507</v>
      </c>
      <c r="J3406" t="s">
        <v>1462</v>
      </c>
      <c r="K3406" t="s">
        <v>8598</v>
      </c>
      <c r="L3406" t="s">
        <v>8599</v>
      </c>
      <c r="M3406" t="s">
        <v>1374</v>
      </c>
      <c r="N3406" t="s">
        <v>40</v>
      </c>
      <c r="O3406">
        <v>21032</v>
      </c>
      <c r="P3406">
        <v>23473</v>
      </c>
      <c r="Q3406" t="s">
        <v>95</v>
      </c>
      <c r="R3406">
        <v>487</v>
      </c>
      <c r="S3406" s="2">
        <v>45296</v>
      </c>
      <c r="T3406" t="s">
        <v>42</v>
      </c>
      <c r="U3406">
        <v>0</v>
      </c>
      <c r="V3406" t="s">
        <v>43</v>
      </c>
      <c r="W3406">
        <v>811</v>
      </c>
      <c r="X3406" t="s">
        <v>44</v>
      </c>
      <c r="Y3406" t="s">
        <v>45</v>
      </c>
      <c r="Z3406">
        <v>0</v>
      </c>
      <c r="AA3406">
        <v>43</v>
      </c>
      <c r="AB3406">
        <v>22942</v>
      </c>
      <c r="AC3406" t="s">
        <v>46</v>
      </c>
    </row>
    <row r="3407" spans="1:29" x14ac:dyDescent="0.3">
      <c r="A3407" s="1" t="s">
        <v>47</v>
      </c>
      <c r="B3407" t="s">
        <v>161</v>
      </c>
      <c r="C3407" t="s">
        <v>2249</v>
      </c>
      <c r="D3407" t="s">
        <v>236</v>
      </c>
      <c r="E3407">
        <v>4</v>
      </c>
      <c r="F3407" t="s">
        <v>51</v>
      </c>
      <c r="G3407" t="s">
        <v>237</v>
      </c>
      <c r="H3407" t="s">
        <v>79</v>
      </c>
      <c r="I3407" t="s">
        <v>883</v>
      </c>
      <c r="J3407" t="s">
        <v>6361</v>
      </c>
      <c r="K3407" t="s">
        <v>8600</v>
      </c>
      <c r="L3407" t="s">
        <v>8601</v>
      </c>
      <c r="M3407" t="s">
        <v>2373</v>
      </c>
      <c r="N3407" t="s">
        <v>84</v>
      </c>
      <c r="O3407">
        <v>9460</v>
      </c>
      <c r="P3407">
        <v>11837</v>
      </c>
      <c r="Q3407" t="s">
        <v>95</v>
      </c>
      <c r="R3407">
        <v>773</v>
      </c>
      <c r="S3407" s="2">
        <v>45271</v>
      </c>
      <c r="T3407" t="s">
        <v>42</v>
      </c>
      <c r="U3407">
        <v>0</v>
      </c>
      <c r="V3407" t="s">
        <v>106</v>
      </c>
      <c r="W3407">
        <v>794</v>
      </c>
      <c r="X3407" t="s">
        <v>44</v>
      </c>
      <c r="Y3407" t="s">
        <v>61</v>
      </c>
      <c r="Z3407">
        <v>0</v>
      </c>
      <c r="AA3407">
        <v>770</v>
      </c>
      <c r="AB3407">
        <v>10896</v>
      </c>
      <c r="AC3407" t="s">
        <v>107</v>
      </c>
    </row>
    <row r="3408" spans="1:29" x14ac:dyDescent="0.3">
      <c r="A3408" s="1" t="s">
        <v>29</v>
      </c>
      <c r="B3408" t="s">
        <v>86</v>
      </c>
      <c r="C3408" t="s">
        <v>344</v>
      </c>
      <c r="D3408" t="s">
        <v>110</v>
      </c>
      <c r="E3408">
        <v>8</v>
      </c>
      <c r="F3408" t="s">
        <v>64</v>
      </c>
      <c r="G3408" t="s">
        <v>802</v>
      </c>
      <c r="H3408" t="s">
        <v>35</v>
      </c>
      <c r="I3408" t="s">
        <v>756</v>
      </c>
      <c r="J3408" t="s">
        <v>1052</v>
      </c>
      <c r="K3408" t="s">
        <v>8602</v>
      </c>
      <c r="L3408" t="s">
        <v>8603</v>
      </c>
      <c r="M3408" t="s">
        <v>2131</v>
      </c>
      <c r="N3408" t="s">
        <v>58</v>
      </c>
      <c r="O3408">
        <v>16003</v>
      </c>
      <c r="P3408">
        <v>18991</v>
      </c>
      <c r="Q3408" t="s">
        <v>59</v>
      </c>
      <c r="R3408">
        <v>795</v>
      </c>
      <c r="S3408" s="2">
        <v>44770</v>
      </c>
      <c r="T3408" s="2">
        <v>44787</v>
      </c>
      <c r="U3408">
        <v>35961</v>
      </c>
      <c r="V3408" t="s">
        <v>85</v>
      </c>
      <c r="W3408">
        <v>787</v>
      </c>
      <c r="X3408" t="s">
        <v>60</v>
      </c>
      <c r="Y3408" t="s">
        <v>45</v>
      </c>
      <c r="Z3408">
        <v>2343</v>
      </c>
      <c r="AA3408">
        <v>650</v>
      </c>
      <c r="AB3408">
        <v>18386</v>
      </c>
      <c r="AC3408" t="s">
        <v>73</v>
      </c>
    </row>
    <row r="3409" spans="1:29" x14ac:dyDescent="0.3">
      <c r="A3409" s="1" t="s">
        <v>47</v>
      </c>
      <c r="B3409" t="s">
        <v>136</v>
      </c>
      <c r="C3409" t="s">
        <v>1540</v>
      </c>
      <c r="D3409" t="s">
        <v>32</v>
      </c>
      <c r="E3409">
        <v>10</v>
      </c>
      <c r="F3409" t="s">
        <v>51</v>
      </c>
      <c r="G3409" t="s">
        <v>291</v>
      </c>
      <c r="H3409" t="s">
        <v>79</v>
      </c>
      <c r="I3409" t="s">
        <v>668</v>
      </c>
      <c r="J3409" t="s">
        <v>3872</v>
      </c>
      <c r="K3409" t="s">
        <v>8604</v>
      </c>
      <c r="L3409" t="s">
        <v>8605</v>
      </c>
      <c r="M3409" t="s">
        <v>144</v>
      </c>
      <c r="N3409" t="s">
        <v>94</v>
      </c>
      <c r="O3409">
        <v>8106</v>
      </c>
      <c r="P3409">
        <v>12547</v>
      </c>
      <c r="Q3409" t="s">
        <v>95</v>
      </c>
      <c r="R3409">
        <v>308</v>
      </c>
      <c r="S3409" s="2">
        <v>45198</v>
      </c>
      <c r="T3409" t="s">
        <v>42</v>
      </c>
      <c r="U3409">
        <v>0</v>
      </c>
      <c r="V3409" t="s">
        <v>43</v>
      </c>
      <c r="W3409">
        <v>501</v>
      </c>
      <c r="X3409" t="s">
        <v>44</v>
      </c>
      <c r="Y3409" t="s">
        <v>72</v>
      </c>
      <c r="Z3409">
        <v>0</v>
      </c>
      <c r="AA3409">
        <v>149</v>
      </c>
      <c r="AB3409">
        <v>8274</v>
      </c>
      <c r="AC3409" t="s">
        <v>46</v>
      </c>
    </row>
    <row r="3410" spans="1:29" x14ac:dyDescent="0.3">
      <c r="A3410" s="1" t="s">
        <v>47</v>
      </c>
      <c r="B3410" t="s">
        <v>145</v>
      </c>
      <c r="C3410" t="s">
        <v>688</v>
      </c>
      <c r="D3410" t="s">
        <v>32</v>
      </c>
      <c r="E3410">
        <v>10</v>
      </c>
      <c r="F3410" t="s">
        <v>33</v>
      </c>
      <c r="G3410" t="s">
        <v>179</v>
      </c>
      <c r="H3410" t="s">
        <v>79</v>
      </c>
      <c r="I3410" t="s">
        <v>2824</v>
      </c>
      <c r="J3410" t="s">
        <v>2495</v>
      </c>
      <c r="K3410" t="s">
        <v>8606</v>
      </c>
      <c r="L3410" t="s">
        <v>8607</v>
      </c>
      <c r="M3410" t="s">
        <v>1762</v>
      </c>
      <c r="N3410" t="s">
        <v>58</v>
      </c>
      <c r="O3410">
        <v>7453</v>
      </c>
      <c r="P3410">
        <v>9934</v>
      </c>
      <c r="Q3410" t="s">
        <v>41</v>
      </c>
      <c r="R3410">
        <v>401</v>
      </c>
      <c r="S3410" s="2">
        <v>44972</v>
      </c>
      <c r="T3410" t="s">
        <v>42</v>
      </c>
      <c r="U3410">
        <v>0</v>
      </c>
      <c r="V3410" t="s">
        <v>85</v>
      </c>
      <c r="W3410">
        <v>671</v>
      </c>
      <c r="X3410" t="s">
        <v>44</v>
      </c>
      <c r="Y3410" t="s">
        <v>72</v>
      </c>
      <c r="Z3410">
        <v>4632</v>
      </c>
      <c r="AA3410">
        <v>265</v>
      </c>
      <c r="AB3410">
        <v>8554</v>
      </c>
      <c r="AC3410" t="s">
        <v>46</v>
      </c>
    </row>
    <row r="3411" spans="1:29" x14ac:dyDescent="0.3">
      <c r="A3411" s="1" t="s">
        <v>47</v>
      </c>
      <c r="B3411" t="s">
        <v>145</v>
      </c>
      <c r="C3411" t="s">
        <v>2354</v>
      </c>
      <c r="D3411" t="s">
        <v>185</v>
      </c>
      <c r="E3411">
        <v>4</v>
      </c>
      <c r="F3411" t="s">
        <v>129</v>
      </c>
      <c r="G3411" t="s">
        <v>944</v>
      </c>
      <c r="H3411" t="s">
        <v>79</v>
      </c>
      <c r="I3411" t="s">
        <v>1276</v>
      </c>
      <c r="J3411" t="s">
        <v>1789</v>
      </c>
      <c r="K3411" t="s">
        <v>8608</v>
      </c>
      <c r="L3411" t="s">
        <v>8609</v>
      </c>
      <c r="M3411" t="s">
        <v>1762</v>
      </c>
      <c r="N3411" t="s">
        <v>40</v>
      </c>
      <c r="O3411">
        <v>9266</v>
      </c>
      <c r="P3411">
        <v>13241</v>
      </c>
      <c r="Q3411" t="s">
        <v>41</v>
      </c>
      <c r="R3411">
        <v>521</v>
      </c>
      <c r="S3411" s="2">
        <v>44706</v>
      </c>
      <c r="T3411" t="s">
        <v>42</v>
      </c>
      <c r="U3411">
        <v>0</v>
      </c>
      <c r="V3411" t="s">
        <v>71</v>
      </c>
      <c r="W3411">
        <v>745</v>
      </c>
      <c r="X3411" t="s">
        <v>44</v>
      </c>
      <c r="Y3411" t="s">
        <v>72</v>
      </c>
      <c r="Z3411">
        <v>0</v>
      </c>
      <c r="AA3411">
        <v>492</v>
      </c>
      <c r="AB3411">
        <v>12294</v>
      </c>
      <c r="AC3411" t="s">
        <v>107</v>
      </c>
    </row>
    <row r="3412" spans="1:29" x14ac:dyDescent="0.3">
      <c r="A3412" s="1" t="s">
        <v>29</v>
      </c>
      <c r="B3412" t="s">
        <v>363</v>
      </c>
      <c r="C3412" t="s">
        <v>364</v>
      </c>
      <c r="D3412" t="s">
        <v>155</v>
      </c>
      <c r="E3412">
        <v>3</v>
      </c>
      <c r="F3412" t="s">
        <v>221</v>
      </c>
      <c r="G3412" t="s">
        <v>548</v>
      </c>
      <c r="H3412" t="s">
        <v>35</v>
      </c>
      <c r="I3412" t="s">
        <v>2075</v>
      </c>
      <c r="J3412" t="s">
        <v>8610</v>
      </c>
      <c r="K3412" t="s">
        <v>8611</v>
      </c>
      <c r="L3412" t="s">
        <v>8612</v>
      </c>
      <c r="M3412" t="s">
        <v>511</v>
      </c>
      <c r="N3412" t="s">
        <v>94</v>
      </c>
      <c r="O3412">
        <v>14601</v>
      </c>
      <c r="P3412">
        <v>18003</v>
      </c>
      <c r="Q3412" t="s">
        <v>95</v>
      </c>
      <c r="R3412">
        <v>463</v>
      </c>
      <c r="S3412" s="2">
        <v>45316</v>
      </c>
      <c r="T3412" s="2">
        <v>45331</v>
      </c>
      <c r="U3412">
        <v>0</v>
      </c>
      <c r="V3412" t="s">
        <v>106</v>
      </c>
      <c r="W3412">
        <v>818</v>
      </c>
      <c r="X3412" t="s">
        <v>60</v>
      </c>
      <c r="Y3412" t="s">
        <v>61</v>
      </c>
      <c r="Z3412">
        <v>0</v>
      </c>
      <c r="AA3412">
        <v>136</v>
      </c>
      <c r="AB3412">
        <v>15917</v>
      </c>
      <c r="AC3412" t="s">
        <v>73</v>
      </c>
    </row>
    <row r="3413" spans="1:29" x14ac:dyDescent="0.3">
      <c r="A3413" s="1" t="s">
        <v>29</v>
      </c>
      <c r="B3413" t="s">
        <v>541</v>
      </c>
      <c r="C3413" t="s">
        <v>1423</v>
      </c>
      <c r="D3413" t="s">
        <v>387</v>
      </c>
      <c r="E3413">
        <v>9</v>
      </c>
      <c r="F3413" t="s">
        <v>221</v>
      </c>
      <c r="G3413" t="s">
        <v>858</v>
      </c>
      <c r="H3413" t="s">
        <v>35</v>
      </c>
      <c r="I3413" t="s">
        <v>1622</v>
      </c>
      <c r="J3413" t="s">
        <v>2624</v>
      </c>
      <c r="K3413" t="s">
        <v>8613</v>
      </c>
      <c r="L3413" t="s">
        <v>8614</v>
      </c>
      <c r="M3413" t="s">
        <v>1117</v>
      </c>
      <c r="N3413" t="s">
        <v>40</v>
      </c>
      <c r="O3413">
        <v>16053</v>
      </c>
      <c r="P3413">
        <v>18328</v>
      </c>
      <c r="Q3413" t="s">
        <v>95</v>
      </c>
      <c r="R3413">
        <v>990</v>
      </c>
      <c r="S3413" s="2">
        <v>44348</v>
      </c>
      <c r="T3413" t="s">
        <v>42</v>
      </c>
      <c r="U3413">
        <v>0</v>
      </c>
      <c r="V3413" t="s">
        <v>106</v>
      </c>
      <c r="W3413">
        <v>485</v>
      </c>
      <c r="X3413" t="s">
        <v>44</v>
      </c>
      <c r="Y3413" t="s">
        <v>72</v>
      </c>
      <c r="Z3413">
        <v>0</v>
      </c>
      <c r="AA3413">
        <v>191</v>
      </c>
      <c r="AB3413">
        <v>17334</v>
      </c>
      <c r="AC3413" t="s">
        <v>107</v>
      </c>
    </row>
    <row r="3414" spans="1:29" x14ac:dyDescent="0.3">
      <c r="A3414" s="1" t="s">
        <v>47</v>
      </c>
      <c r="B3414" t="s">
        <v>234</v>
      </c>
      <c r="C3414" t="s">
        <v>2565</v>
      </c>
      <c r="D3414" t="s">
        <v>138</v>
      </c>
      <c r="E3414">
        <v>3</v>
      </c>
      <c r="F3414" t="s">
        <v>77</v>
      </c>
      <c r="G3414" t="s">
        <v>501</v>
      </c>
      <c r="H3414" t="s">
        <v>79</v>
      </c>
      <c r="I3414" t="s">
        <v>6105</v>
      </c>
      <c r="J3414" t="s">
        <v>8615</v>
      </c>
      <c r="K3414" t="s">
        <v>8616</v>
      </c>
      <c r="L3414" t="s">
        <v>8617</v>
      </c>
      <c r="M3414" t="s">
        <v>800</v>
      </c>
      <c r="N3414" t="s">
        <v>40</v>
      </c>
      <c r="O3414">
        <v>26468</v>
      </c>
      <c r="P3414">
        <v>29629</v>
      </c>
      <c r="Q3414" t="s">
        <v>41</v>
      </c>
      <c r="R3414">
        <v>370</v>
      </c>
      <c r="S3414" s="2">
        <v>44978</v>
      </c>
      <c r="T3414" s="2">
        <v>44991</v>
      </c>
      <c r="U3414">
        <v>0</v>
      </c>
      <c r="V3414" t="s">
        <v>106</v>
      </c>
      <c r="W3414">
        <v>641</v>
      </c>
      <c r="X3414" t="s">
        <v>60</v>
      </c>
      <c r="Y3414" t="s">
        <v>45</v>
      </c>
      <c r="Z3414">
        <v>0</v>
      </c>
      <c r="AA3414">
        <v>741</v>
      </c>
      <c r="AB3414">
        <v>29140</v>
      </c>
      <c r="AC3414" t="s">
        <v>107</v>
      </c>
    </row>
    <row r="3415" spans="1:29" x14ac:dyDescent="0.3">
      <c r="A3415" s="1" t="s">
        <v>47</v>
      </c>
      <c r="B3415" t="s">
        <v>48</v>
      </c>
      <c r="C3415" t="s">
        <v>1697</v>
      </c>
      <c r="D3415" t="s">
        <v>128</v>
      </c>
      <c r="E3415">
        <v>4</v>
      </c>
      <c r="F3415" t="s">
        <v>221</v>
      </c>
      <c r="G3415" t="s">
        <v>858</v>
      </c>
      <c r="H3415" t="s">
        <v>35</v>
      </c>
      <c r="I3415" t="s">
        <v>299</v>
      </c>
      <c r="J3415" t="s">
        <v>372</v>
      </c>
      <c r="K3415" t="s">
        <v>8618</v>
      </c>
      <c r="L3415" t="s">
        <v>8619</v>
      </c>
      <c r="M3415" t="s">
        <v>556</v>
      </c>
      <c r="N3415" t="s">
        <v>84</v>
      </c>
      <c r="O3415">
        <v>11624</v>
      </c>
      <c r="P3415">
        <v>15787</v>
      </c>
      <c r="Q3415" t="s">
        <v>41</v>
      </c>
      <c r="R3415">
        <v>211</v>
      </c>
      <c r="S3415" s="2">
        <v>44786</v>
      </c>
      <c r="T3415" t="s">
        <v>42</v>
      </c>
      <c r="U3415">
        <v>0</v>
      </c>
      <c r="V3415" t="s">
        <v>43</v>
      </c>
      <c r="W3415">
        <v>507</v>
      </c>
      <c r="X3415" t="s">
        <v>44</v>
      </c>
      <c r="Y3415" t="s">
        <v>45</v>
      </c>
      <c r="Z3415">
        <v>0</v>
      </c>
      <c r="AA3415">
        <v>213</v>
      </c>
      <c r="AB3415">
        <v>13418</v>
      </c>
      <c r="AC3415" t="s">
        <v>73</v>
      </c>
    </row>
    <row r="3416" spans="1:29" x14ac:dyDescent="0.3">
      <c r="A3416" s="1" t="s">
        <v>47</v>
      </c>
      <c r="B3416" t="s">
        <v>234</v>
      </c>
      <c r="C3416" t="s">
        <v>2309</v>
      </c>
      <c r="D3416" t="s">
        <v>169</v>
      </c>
      <c r="E3416">
        <v>3</v>
      </c>
      <c r="F3416" t="s">
        <v>99</v>
      </c>
      <c r="G3416" t="s">
        <v>1138</v>
      </c>
      <c r="H3416" t="s">
        <v>79</v>
      </c>
      <c r="I3416" t="s">
        <v>412</v>
      </c>
      <c r="J3416" t="s">
        <v>4314</v>
      </c>
      <c r="K3416" t="s">
        <v>8620</v>
      </c>
      <c r="L3416" t="s">
        <v>8621</v>
      </c>
      <c r="M3416" t="s">
        <v>2944</v>
      </c>
      <c r="N3416" t="s">
        <v>84</v>
      </c>
      <c r="O3416">
        <v>27506</v>
      </c>
      <c r="P3416">
        <v>30734</v>
      </c>
      <c r="Q3416" t="s">
        <v>95</v>
      </c>
      <c r="R3416">
        <v>86</v>
      </c>
      <c r="S3416" s="2">
        <v>44897</v>
      </c>
      <c r="T3416" s="2">
        <v>44903</v>
      </c>
      <c r="U3416">
        <v>0</v>
      </c>
      <c r="V3416" t="s">
        <v>85</v>
      </c>
      <c r="W3416">
        <v>573</v>
      </c>
      <c r="X3416" t="s">
        <v>60</v>
      </c>
      <c r="Y3416" t="s">
        <v>45</v>
      </c>
      <c r="Z3416">
        <v>0</v>
      </c>
      <c r="AA3416">
        <v>605</v>
      </c>
      <c r="AB3416">
        <v>29389</v>
      </c>
      <c r="AC3416" t="s">
        <v>73</v>
      </c>
    </row>
    <row r="3417" spans="1:29" x14ac:dyDescent="0.3">
      <c r="A3417" s="1" t="s">
        <v>47</v>
      </c>
      <c r="B3417" t="s">
        <v>117</v>
      </c>
      <c r="C3417" t="s">
        <v>512</v>
      </c>
      <c r="D3417" t="s">
        <v>387</v>
      </c>
      <c r="E3417">
        <v>9</v>
      </c>
      <c r="F3417" t="s">
        <v>99</v>
      </c>
      <c r="G3417" t="s">
        <v>631</v>
      </c>
      <c r="H3417" t="s">
        <v>35</v>
      </c>
      <c r="I3417" t="s">
        <v>36</v>
      </c>
      <c r="J3417" t="s">
        <v>1910</v>
      </c>
      <c r="K3417" t="s">
        <v>8622</v>
      </c>
      <c r="L3417" t="s">
        <v>8623</v>
      </c>
      <c r="M3417" t="s">
        <v>868</v>
      </c>
      <c r="N3417" t="s">
        <v>84</v>
      </c>
      <c r="O3417">
        <v>7435</v>
      </c>
      <c r="P3417">
        <v>12401</v>
      </c>
      <c r="Q3417" t="s">
        <v>95</v>
      </c>
      <c r="R3417">
        <v>808</v>
      </c>
      <c r="S3417" s="2">
        <v>45038</v>
      </c>
      <c r="T3417" t="s">
        <v>42</v>
      </c>
      <c r="U3417">
        <v>0</v>
      </c>
      <c r="V3417" t="s">
        <v>71</v>
      </c>
      <c r="W3417">
        <v>654</v>
      </c>
      <c r="X3417" t="s">
        <v>44</v>
      </c>
      <c r="Y3417" t="s">
        <v>72</v>
      </c>
      <c r="Z3417">
        <v>0</v>
      </c>
      <c r="AA3417">
        <v>941</v>
      </c>
      <c r="AB3417">
        <v>9431</v>
      </c>
      <c r="AC3417" t="s">
        <v>46</v>
      </c>
    </row>
    <row r="3418" spans="1:29" x14ac:dyDescent="0.3">
      <c r="A3418" s="1" t="s">
        <v>29</v>
      </c>
      <c r="B3418" t="s">
        <v>96</v>
      </c>
      <c r="C3418" t="s">
        <v>661</v>
      </c>
      <c r="D3418" t="s">
        <v>185</v>
      </c>
      <c r="E3418">
        <v>4</v>
      </c>
      <c r="F3418" t="s">
        <v>129</v>
      </c>
      <c r="G3418" t="s">
        <v>395</v>
      </c>
      <c r="H3418" t="s">
        <v>79</v>
      </c>
      <c r="I3418" t="s">
        <v>2539</v>
      </c>
      <c r="J3418" t="s">
        <v>524</v>
      </c>
      <c r="K3418">
        <v>8164295472</v>
      </c>
      <c r="L3418" t="s">
        <v>8624</v>
      </c>
      <c r="M3418" t="s">
        <v>1197</v>
      </c>
      <c r="N3418" t="s">
        <v>94</v>
      </c>
      <c r="O3418">
        <v>27672</v>
      </c>
      <c r="P3418">
        <v>31901</v>
      </c>
      <c r="Q3418" t="s">
        <v>41</v>
      </c>
      <c r="R3418">
        <v>276</v>
      </c>
      <c r="S3418" s="2">
        <v>44921</v>
      </c>
      <c r="T3418" t="s">
        <v>42</v>
      </c>
      <c r="U3418">
        <v>0</v>
      </c>
      <c r="V3418" t="s">
        <v>71</v>
      </c>
      <c r="W3418">
        <v>777</v>
      </c>
      <c r="X3418" t="s">
        <v>44</v>
      </c>
      <c r="Y3418" t="s">
        <v>45</v>
      </c>
      <c r="Z3418">
        <v>0</v>
      </c>
      <c r="AA3418">
        <v>440</v>
      </c>
      <c r="AB3418">
        <v>30675</v>
      </c>
      <c r="AC3418" t="s">
        <v>107</v>
      </c>
    </row>
    <row r="3419" spans="1:29" x14ac:dyDescent="0.3">
      <c r="A3419" s="1" t="s">
        <v>29</v>
      </c>
      <c r="B3419" t="s">
        <v>363</v>
      </c>
      <c r="C3419" t="s">
        <v>488</v>
      </c>
      <c r="D3419" t="s">
        <v>76</v>
      </c>
      <c r="E3419">
        <v>1</v>
      </c>
      <c r="F3419" t="s">
        <v>77</v>
      </c>
      <c r="G3419" t="s">
        <v>932</v>
      </c>
      <c r="H3419" t="s">
        <v>35</v>
      </c>
      <c r="I3419" t="s">
        <v>2994</v>
      </c>
      <c r="J3419" t="s">
        <v>90</v>
      </c>
      <c r="K3419" t="s">
        <v>8625</v>
      </c>
      <c r="L3419" t="s">
        <v>8626</v>
      </c>
      <c r="M3419" t="s">
        <v>1068</v>
      </c>
      <c r="N3419" t="s">
        <v>94</v>
      </c>
      <c r="O3419">
        <v>6927</v>
      </c>
      <c r="P3419">
        <v>9133</v>
      </c>
      <c r="Q3419" t="s">
        <v>41</v>
      </c>
      <c r="R3419">
        <v>74</v>
      </c>
      <c r="S3419" s="2">
        <v>44605</v>
      </c>
      <c r="T3419" t="s">
        <v>42</v>
      </c>
      <c r="U3419">
        <v>0</v>
      </c>
      <c r="V3419" t="s">
        <v>106</v>
      </c>
      <c r="W3419">
        <v>760</v>
      </c>
      <c r="X3419" t="s">
        <v>44</v>
      </c>
      <c r="Y3419" t="s">
        <v>72</v>
      </c>
      <c r="Z3419">
        <v>0</v>
      </c>
      <c r="AA3419">
        <v>592</v>
      </c>
      <c r="AB3419">
        <v>7144</v>
      </c>
      <c r="AC3419" t="s">
        <v>73</v>
      </c>
    </row>
    <row r="3420" spans="1:29" x14ac:dyDescent="0.3">
      <c r="A3420" s="1" t="s">
        <v>47</v>
      </c>
      <c r="B3420" t="s">
        <v>136</v>
      </c>
      <c r="C3420" t="s">
        <v>200</v>
      </c>
      <c r="D3420" t="s">
        <v>98</v>
      </c>
      <c r="E3420">
        <v>8</v>
      </c>
      <c r="F3420" t="s">
        <v>186</v>
      </c>
      <c r="G3420" t="s">
        <v>710</v>
      </c>
      <c r="H3420" t="s">
        <v>35</v>
      </c>
      <c r="I3420" t="s">
        <v>906</v>
      </c>
      <c r="J3420" t="s">
        <v>123</v>
      </c>
      <c r="K3420" t="s">
        <v>8627</v>
      </c>
      <c r="L3420" t="s">
        <v>8628</v>
      </c>
      <c r="M3420" t="s">
        <v>312</v>
      </c>
      <c r="N3420" t="s">
        <v>40</v>
      </c>
      <c r="O3420">
        <v>9323</v>
      </c>
      <c r="P3420">
        <v>11642</v>
      </c>
      <c r="Q3420" t="s">
        <v>41</v>
      </c>
      <c r="R3420">
        <v>945</v>
      </c>
      <c r="S3420" s="2">
        <v>44304</v>
      </c>
      <c r="T3420" t="s">
        <v>42</v>
      </c>
      <c r="U3420">
        <v>0</v>
      </c>
      <c r="V3420" t="s">
        <v>85</v>
      </c>
      <c r="W3420">
        <v>637</v>
      </c>
      <c r="X3420" t="s">
        <v>44</v>
      </c>
      <c r="Y3420" t="s">
        <v>61</v>
      </c>
      <c r="Z3420">
        <v>0</v>
      </c>
      <c r="AA3420">
        <v>465</v>
      </c>
      <c r="AB3420">
        <v>9491</v>
      </c>
      <c r="AC3420" t="s">
        <v>73</v>
      </c>
    </row>
    <row r="3421" spans="1:29" x14ac:dyDescent="0.3">
      <c r="A3421" s="1" t="s">
        <v>47</v>
      </c>
      <c r="B3421" t="s">
        <v>592</v>
      </c>
      <c r="C3421" t="s">
        <v>2147</v>
      </c>
      <c r="D3421" t="s">
        <v>155</v>
      </c>
      <c r="E3421">
        <v>2</v>
      </c>
      <c r="F3421" t="s">
        <v>51</v>
      </c>
      <c r="G3421" t="s">
        <v>1427</v>
      </c>
      <c r="H3421" t="s">
        <v>79</v>
      </c>
      <c r="I3421" t="s">
        <v>2132</v>
      </c>
      <c r="J3421" t="s">
        <v>8439</v>
      </c>
      <c r="K3421">
        <v>6182673764</v>
      </c>
      <c r="L3421" t="s">
        <v>8629</v>
      </c>
      <c r="M3421" t="s">
        <v>3019</v>
      </c>
      <c r="N3421" t="s">
        <v>58</v>
      </c>
      <c r="O3421">
        <v>18038</v>
      </c>
      <c r="P3421">
        <v>21926</v>
      </c>
      <c r="Q3421" t="s">
        <v>95</v>
      </c>
      <c r="R3421">
        <v>936</v>
      </c>
      <c r="S3421" s="2">
        <v>44777</v>
      </c>
      <c r="T3421" t="s">
        <v>42</v>
      </c>
      <c r="U3421">
        <v>0</v>
      </c>
      <c r="V3421" t="s">
        <v>43</v>
      </c>
      <c r="W3421">
        <v>833</v>
      </c>
      <c r="X3421" t="s">
        <v>44</v>
      </c>
      <c r="Y3421" t="s">
        <v>45</v>
      </c>
      <c r="Z3421">
        <v>1830</v>
      </c>
      <c r="AA3421">
        <v>701</v>
      </c>
      <c r="AB3421">
        <v>18396</v>
      </c>
      <c r="AC3421" t="s">
        <v>73</v>
      </c>
    </row>
    <row r="3422" spans="1:29" x14ac:dyDescent="0.3">
      <c r="A3422" s="1" t="s">
        <v>29</v>
      </c>
      <c r="B3422" t="s">
        <v>327</v>
      </c>
      <c r="C3422" t="s">
        <v>3828</v>
      </c>
      <c r="D3422" t="s">
        <v>50</v>
      </c>
      <c r="E3422">
        <v>1</v>
      </c>
      <c r="F3422" t="s">
        <v>271</v>
      </c>
      <c r="G3422" t="s">
        <v>1110</v>
      </c>
      <c r="H3422" t="s">
        <v>35</v>
      </c>
      <c r="I3422" t="s">
        <v>5641</v>
      </c>
      <c r="J3422" t="s">
        <v>7648</v>
      </c>
      <c r="K3422" t="s">
        <v>8630</v>
      </c>
      <c r="L3422" t="s">
        <v>8631</v>
      </c>
      <c r="M3422" t="s">
        <v>2080</v>
      </c>
      <c r="N3422" t="s">
        <v>40</v>
      </c>
      <c r="O3422">
        <v>17176</v>
      </c>
      <c r="P3422">
        <v>19491</v>
      </c>
      <c r="Q3422" t="s">
        <v>95</v>
      </c>
      <c r="R3422">
        <v>934</v>
      </c>
      <c r="S3422" s="2">
        <v>44520</v>
      </c>
      <c r="T3422" s="2">
        <v>44532</v>
      </c>
      <c r="U3422">
        <v>0</v>
      </c>
      <c r="V3422" t="s">
        <v>43</v>
      </c>
      <c r="W3422">
        <v>687</v>
      </c>
      <c r="X3422" t="s">
        <v>60</v>
      </c>
      <c r="Y3422" t="s">
        <v>61</v>
      </c>
      <c r="Z3422">
        <v>0</v>
      </c>
      <c r="AA3422">
        <v>416</v>
      </c>
      <c r="AB3422">
        <v>19122</v>
      </c>
      <c r="AC3422" t="s">
        <v>73</v>
      </c>
    </row>
    <row r="3423" spans="1:29" x14ac:dyDescent="0.3">
      <c r="A3423" s="1" t="s">
        <v>29</v>
      </c>
      <c r="B3423" t="s">
        <v>96</v>
      </c>
      <c r="C3423" t="s">
        <v>1906</v>
      </c>
      <c r="D3423" t="s">
        <v>236</v>
      </c>
      <c r="E3423">
        <v>8</v>
      </c>
      <c r="F3423" t="s">
        <v>51</v>
      </c>
      <c r="G3423" t="s">
        <v>710</v>
      </c>
      <c r="H3423" t="s">
        <v>35</v>
      </c>
      <c r="I3423" t="s">
        <v>2525</v>
      </c>
      <c r="J3423" t="s">
        <v>306</v>
      </c>
      <c r="K3423" t="s">
        <v>8632</v>
      </c>
      <c r="L3423" t="s">
        <v>8633</v>
      </c>
      <c r="M3423" t="s">
        <v>818</v>
      </c>
      <c r="N3423" t="s">
        <v>58</v>
      </c>
      <c r="O3423">
        <v>6822</v>
      </c>
      <c r="P3423">
        <v>11636</v>
      </c>
      <c r="Q3423" t="s">
        <v>59</v>
      </c>
      <c r="R3423">
        <v>621</v>
      </c>
      <c r="S3423" s="2">
        <v>45028</v>
      </c>
      <c r="T3423" s="2">
        <v>45055</v>
      </c>
      <c r="U3423">
        <v>44650</v>
      </c>
      <c r="V3423" t="s">
        <v>43</v>
      </c>
      <c r="W3423">
        <v>599</v>
      </c>
      <c r="X3423" t="s">
        <v>60</v>
      </c>
      <c r="Y3423" t="s">
        <v>61</v>
      </c>
      <c r="Z3423">
        <v>4316</v>
      </c>
      <c r="AA3423">
        <v>189</v>
      </c>
      <c r="AB3423">
        <v>8882</v>
      </c>
      <c r="AC3423" t="s">
        <v>73</v>
      </c>
    </row>
    <row r="3424" spans="1:29" x14ac:dyDescent="0.3">
      <c r="A3424" s="1" t="s">
        <v>29</v>
      </c>
      <c r="B3424" t="s">
        <v>228</v>
      </c>
      <c r="C3424" t="s">
        <v>4703</v>
      </c>
      <c r="D3424" t="s">
        <v>98</v>
      </c>
      <c r="E3424">
        <v>8</v>
      </c>
      <c r="F3424" t="s">
        <v>129</v>
      </c>
      <c r="G3424" t="s">
        <v>1528</v>
      </c>
      <c r="H3424" t="s">
        <v>35</v>
      </c>
      <c r="I3424" t="s">
        <v>2513</v>
      </c>
      <c r="J3424" t="s">
        <v>4177</v>
      </c>
      <c r="K3424" t="s">
        <v>8634</v>
      </c>
      <c r="L3424" t="s">
        <v>8635</v>
      </c>
      <c r="M3424" t="s">
        <v>1189</v>
      </c>
      <c r="N3424" t="s">
        <v>58</v>
      </c>
      <c r="O3424">
        <v>26178</v>
      </c>
      <c r="P3424">
        <v>31031</v>
      </c>
      <c r="Q3424" t="s">
        <v>95</v>
      </c>
      <c r="R3424">
        <v>972</v>
      </c>
      <c r="S3424" s="2">
        <v>44533</v>
      </c>
      <c r="T3424" t="s">
        <v>42</v>
      </c>
      <c r="U3424">
        <v>0</v>
      </c>
      <c r="V3424" t="s">
        <v>43</v>
      </c>
      <c r="W3424">
        <v>485</v>
      </c>
      <c r="X3424" t="s">
        <v>44</v>
      </c>
      <c r="Y3424" t="s">
        <v>45</v>
      </c>
      <c r="Z3424">
        <v>2688</v>
      </c>
      <c r="AA3424">
        <v>259</v>
      </c>
      <c r="AB3424">
        <v>26356</v>
      </c>
      <c r="AC3424" t="s">
        <v>73</v>
      </c>
    </row>
    <row r="3425" spans="1:29" x14ac:dyDescent="0.3">
      <c r="A3425" s="1" t="s">
        <v>29</v>
      </c>
      <c r="B3425" t="s">
        <v>86</v>
      </c>
      <c r="C3425" t="s">
        <v>3375</v>
      </c>
      <c r="D3425" t="s">
        <v>76</v>
      </c>
      <c r="E3425">
        <v>1</v>
      </c>
      <c r="F3425" t="s">
        <v>221</v>
      </c>
      <c r="G3425" t="s">
        <v>667</v>
      </c>
      <c r="H3425" t="s">
        <v>35</v>
      </c>
      <c r="I3425" t="s">
        <v>36</v>
      </c>
      <c r="J3425" t="s">
        <v>8636</v>
      </c>
      <c r="K3425" t="s">
        <v>8637</v>
      </c>
      <c r="L3425" t="s">
        <v>8638</v>
      </c>
      <c r="M3425" t="s">
        <v>2131</v>
      </c>
      <c r="N3425" t="s">
        <v>40</v>
      </c>
      <c r="O3425">
        <v>6600</v>
      </c>
      <c r="P3425">
        <v>10910</v>
      </c>
      <c r="Q3425" t="s">
        <v>95</v>
      </c>
      <c r="R3425">
        <v>51</v>
      </c>
      <c r="S3425" s="2">
        <v>45249</v>
      </c>
      <c r="T3425" t="s">
        <v>42</v>
      </c>
      <c r="U3425">
        <v>0</v>
      </c>
      <c r="V3425" t="s">
        <v>85</v>
      </c>
      <c r="W3425">
        <v>440</v>
      </c>
      <c r="X3425" t="s">
        <v>44</v>
      </c>
      <c r="Y3425" t="s">
        <v>61</v>
      </c>
      <c r="Z3425">
        <v>0</v>
      </c>
      <c r="AA3425">
        <v>129</v>
      </c>
      <c r="AB3425">
        <v>9556</v>
      </c>
      <c r="AC3425" t="s">
        <v>107</v>
      </c>
    </row>
    <row r="3426" spans="1:29" x14ac:dyDescent="0.3">
      <c r="A3426" s="1" t="s">
        <v>47</v>
      </c>
      <c r="B3426" t="s">
        <v>234</v>
      </c>
      <c r="C3426" t="s">
        <v>2970</v>
      </c>
      <c r="D3426" t="s">
        <v>169</v>
      </c>
      <c r="E3426">
        <v>1</v>
      </c>
      <c r="F3426" t="s">
        <v>221</v>
      </c>
      <c r="G3426" t="s">
        <v>335</v>
      </c>
      <c r="H3426" t="s">
        <v>79</v>
      </c>
      <c r="I3426" t="s">
        <v>299</v>
      </c>
      <c r="J3426" t="s">
        <v>3207</v>
      </c>
      <c r="K3426" t="s">
        <v>8639</v>
      </c>
      <c r="L3426" t="s">
        <v>8640</v>
      </c>
      <c r="M3426" t="s">
        <v>2192</v>
      </c>
      <c r="N3426" t="s">
        <v>40</v>
      </c>
      <c r="O3426">
        <v>18778</v>
      </c>
      <c r="P3426">
        <v>21634</v>
      </c>
      <c r="Q3426" t="s">
        <v>59</v>
      </c>
      <c r="R3426">
        <v>140</v>
      </c>
      <c r="S3426" s="2">
        <v>44389</v>
      </c>
      <c r="T3426" t="s">
        <v>42</v>
      </c>
      <c r="U3426">
        <v>32990</v>
      </c>
      <c r="V3426" t="s">
        <v>43</v>
      </c>
      <c r="W3426">
        <v>683</v>
      </c>
      <c r="X3426" t="s">
        <v>44</v>
      </c>
      <c r="Y3426" t="s">
        <v>72</v>
      </c>
      <c r="Z3426">
        <v>0</v>
      </c>
      <c r="AA3426">
        <v>174</v>
      </c>
      <c r="AB3426">
        <v>20372</v>
      </c>
      <c r="AC3426" t="s">
        <v>73</v>
      </c>
    </row>
    <row r="3427" spans="1:29" x14ac:dyDescent="0.3">
      <c r="A3427" s="1" t="s">
        <v>47</v>
      </c>
      <c r="B3427" t="s">
        <v>145</v>
      </c>
      <c r="C3427" t="s">
        <v>688</v>
      </c>
      <c r="D3427" t="s">
        <v>138</v>
      </c>
      <c r="E3427">
        <v>4</v>
      </c>
      <c r="F3427" t="s">
        <v>51</v>
      </c>
      <c r="G3427" t="s">
        <v>1069</v>
      </c>
      <c r="H3427" t="s">
        <v>79</v>
      </c>
      <c r="I3427" t="s">
        <v>265</v>
      </c>
      <c r="J3427" t="s">
        <v>581</v>
      </c>
      <c r="K3427" t="s">
        <v>8641</v>
      </c>
      <c r="L3427" t="s">
        <v>8642</v>
      </c>
      <c r="M3427" t="s">
        <v>2965</v>
      </c>
      <c r="N3427" t="s">
        <v>84</v>
      </c>
      <c r="O3427">
        <v>15581</v>
      </c>
      <c r="P3427">
        <v>18217</v>
      </c>
      <c r="Q3427" t="s">
        <v>95</v>
      </c>
      <c r="R3427">
        <v>479</v>
      </c>
      <c r="S3427" s="2">
        <v>44850</v>
      </c>
      <c r="T3427" s="2">
        <v>44856</v>
      </c>
      <c r="U3427">
        <v>0</v>
      </c>
      <c r="V3427" t="s">
        <v>106</v>
      </c>
      <c r="W3427">
        <v>487</v>
      </c>
      <c r="X3427" t="s">
        <v>60</v>
      </c>
      <c r="Y3427" t="s">
        <v>61</v>
      </c>
      <c r="Z3427">
        <v>0</v>
      </c>
      <c r="AA3427">
        <v>781</v>
      </c>
      <c r="AB3427">
        <v>16967</v>
      </c>
      <c r="AC3427" t="s">
        <v>107</v>
      </c>
    </row>
    <row r="3428" spans="1:29" x14ac:dyDescent="0.3">
      <c r="A3428" s="1" t="s">
        <v>47</v>
      </c>
      <c r="B3428" t="s">
        <v>145</v>
      </c>
      <c r="C3428" t="s">
        <v>1527</v>
      </c>
      <c r="D3428" t="s">
        <v>110</v>
      </c>
      <c r="E3428">
        <v>9</v>
      </c>
      <c r="F3428" t="s">
        <v>271</v>
      </c>
      <c r="G3428" t="s">
        <v>1060</v>
      </c>
      <c r="H3428" t="s">
        <v>79</v>
      </c>
      <c r="I3428" t="s">
        <v>417</v>
      </c>
      <c r="J3428" t="s">
        <v>1937</v>
      </c>
      <c r="K3428" t="s">
        <v>8643</v>
      </c>
      <c r="L3428" t="s">
        <v>8644</v>
      </c>
      <c r="M3428" t="s">
        <v>152</v>
      </c>
      <c r="N3428" t="s">
        <v>94</v>
      </c>
      <c r="O3428">
        <v>9586</v>
      </c>
      <c r="P3428">
        <v>13518</v>
      </c>
      <c r="Q3428" t="s">
        <v>95</v>
      </c>
      <c r="R3428">
        <v>752</v>
      </c>
      <c r="S3428" s="2">
        <v>44378</v>
      </c>
      <c r="T3428" t="s">
        <v>42</v>
      </c>
      <c r="U3428">
        <v>0</v>
      </c>
      <c r="V3428" t="s">
        <v>106</v>
      </c>
      <c r="W3428">
        <v>784</v>
      </c>
      <c r="X3428" t="s">
        <v>44</v>
      </c>
      <c r="Y3428" t="s">
        <v>72</v>
      </c>
      <c r="Z3428">
        <v>0</v>
      </c>
      <c r="AA3428">
        <v>564</v>
      </c>
      <c r="AB3428">
        <v>11104</v>
      </c>
      <c r="AC3428" t="s">
        <v>46</v>
      </c>
    </row>
    <row r="3429" spans="1:29" x14ac:dyDescent="0.3">
      <c r="A3429" s="1" t="s">
        <v>29</v>
      </c>
      <c r="B3429" t="s">
        <v>228</v>
      </c>
      <c r="C3429" t="s">
        <v>4703</v>
      </c>
      <c r="D3429" t="s">
        <v>352</v>
      </c>
      <c r="E3429">
        <v>10</v>
      </c>
      <c r="F3429" t="s">
        <v>129</v>
      </c>
      <c r="G3429" t="s">
        <v>574</v>
      </c>
      <c r="H3429" t="s">
        <v>79</v>
      </c>
      <c r="I3429" t="s">
        <v>6719</v>
      </c>
      <c r="J3429" t="s">
        <v>637</v>
      </c>
      <c r="K3429" t="s">
        <v>8645</v>
      </c>
      <c r="L3429" t="s">
        <v>8646</v>
      </c>
      <c r="M3429" t="s">
        <v>640</v>
      </c>
      <c r="N3429" t="s">
        <v>84</v>
      </c>
      <c r="O3429">
        <v>6862</v>
      </c>
      <c r="P3429">
        <v>11479</v>
      </c>
      <c r="Q3429" t="s">
        <v>41</v>
      </c>
      <c r="R3429">
        <v>18</v>
      </c>
      <c r="S3429" s="2">
        <v>44849</v>
      </c>
      <c r="T3429" s="2">
        <v>44863</v>
      </c>
      <c r="U3429">
        <v>0</v>
      </c>
      <c r="V3429" t="s">
        <v>85</v>
      </c>
      <c r="W3429">
        <v>738</v>
      </c>
      <c r="X3429" t="s">
        <v>60</v>
      </c>
      <c r="Y3429" t="s">
        <v>45</v>
      </c>
      <c r="Z3429">
        <v>0</v>
      </c>
      <c r="AA3429">
        <v>298</v>
      </c>
      <c r="AB3429">
        <v>9783</v>
      </c>
      <c r="AC3429" t="s">
        <v>73</v>
      </c>
    </row>
    <row r="3430" spans="1:29" x14ac:dyDescent="0.3">
      <c r="A3430" s="1" t="s">
        <v>47</v>
      </c>
      <c r="B3430" t="s">
        <v>592</v>
      </c>
      <c r="C3430" t="s">
        <v>1129</v>
      </c>
      <c r="D3430" t="s">
        <v>128</v>
      </c>
      <c r="E3430">
        <v>1</v>
      </c>
      <c r="F3430" t="s">
        <v>33</v>
      </c>
      <c r="G3430" t="s">
        <v>451</v>
      </c>
      <c r="H3430" t="s">
        <v>79</v>
      </c>
      <c r="I3430" t="s">
        <v>849</v>
      </c>
      <c r="J3430" t="s">
        <v>961</v>
      </c>
      <c r="K3430" t="s">
        <v>8647</v>
      </c>
      <c r="L3430" t="s">
        <v>8648</v>
      </c>
      <c r="M3430" t="s">
        <v>2150</v>
      </c>
      <c r="N3430" t="s">
        <v>84</v>
      </c>
      <c r="O3430">
        <v>16516</v>
      </c>
      <c r="P3430">
        <v>18744</v>
      </c>
      <c r="Q3430" t="s">
        <v>41</v>
      </c>
      <c r="R3430">
        <v>112</v>
      </c>
      <c r="S3430" s="2">
        <v>45098</v>
      </c>
      <c r="T3430" t="s">
        <v>42</v>
      </c>
      <c r="U3430">
        <v>0</v>
      </c>
      <c r="V3430" t="s">
        <v>85</v>
      </c>
      <c r="W3430">
        <v>531</v>
      </c>
      <c r="X3430" t="s">
        <v>44</v>
      </c>
      <c r="Y3430" t="s">
        <v>45</v>
      </c>
      <c r="Z3430">
        <v>0</v>
      </c>
      <c r="AA3430">
        <v>234</v>
      </c>
      <c r="AB3430">
        <v>17624</v>
      </c>
      <c r="AC3430" t="s">
        <v>107</v>
      </c>
    </row>
    <row r="3431" spans="1:29" x14ac:dyDescent="0.3">
      <c r="A3431" s="1" t="s">
        <v>29</v>
      </c>
      <c r="B3431" t="s">
        <v>62</v>
      </c>
      <c r="C3431" t="s">
        <v>2021</v>
      </c>
      <c r="D3431" t="s">
        <v>185</v>
      </c>
      <c r="E3431">
        <v>5</v>
      </c>
      <c r="F3431" t="s">
        <v>99</v>
      </c>
      <c r="G3431" t="s">
        <v>579</v>
      </c>
      <c r="H3431" t="s">
        <v>79</v>
      </c>
      <c r="I3431" t="s">
        <v>4192</v>
      </c>
      <c r="J3431" t="s">
        <v>224</v>
      </c>
      <c r="K3431" t="s">
        <v>8649</v>
      </c>
      <c r="L3431" t="s">
        <v>8650</v>
      </c>
      <c r="M3431" t="s">
        <v>404</v>
      </c>
      <c r="N3431" t="s">
        <v>94</v>
      </c>
      <c r="O3431">
        <v>17898</v>
      </c>
      <c r="P3431">
        <v>20162</v>
      </c>
      <c r="Q3431" t="s">
        <v>41</v>
      </c>
      <c r="R3431">
        <v>295</v>
      </c>
      <c r="S3431" s="2">
        <v>44372</v>
      </c>
      <c r="T3431" t="s">
        <v>42</v>
      </c>
      <c r="U3431">
        <v>0</v>
      </c>
      <c r="V3431" t="s">
        <v>43</v>
      </c>
      <c r="W3431">
        <v>530</v>
      </c>
      <c r="X3431" t="s">
        <v>44</v>
      </c>
      <c r="Y3431" t="s">
        <v>72</v>
      </c>
      <c r="Z3431">
        <v>0</v>
      </c>
      <c r="AA3431">
        <v>977</v>
      </c>
      <c r="AB3431">
        <v>19739</v>
      </c>
      <c r="AC3431" t="s">
        <v>107</v>
      </c>
    </row>
    <row r="3432" spans="1:29" x14ac:dyDescent="0.3">
      <c r="A3432" s="1" t="s">
        <v>29</v>
      </c>
      <c r="B3432" t="s">
        <v>86</v>
      </c>
      <c r="C3432" t="s">
        <v>366</v>
      </c>
      <c r="D3432" t="s">
        <v>185</v>
      </c>
      <c r="E3432">
        <v>6</v>
      </c>
      <c r="F3432" t="s">
        <v>120</v>
      </c>
      <c r="G3432" t="s">
        <v>1180</v>
      </c>
      <c r="H3432" t="s">
        <v>79</v>
      </c>
      <c r="I3432" t="s">
        <v>513</v>
      </c>
      <c r="J3432" t="s">
        <v>354</v>
      </c>
      <c r="K3432" t="s">
        <v>8651</v>
      </c>
      <c r="L3432" t="s">
        <v>8652</v>
      </c>
      <c r="M3432" t="s">
        <v>1015</v>
      </c>
      <c r="N3432" t="s">
        <v>84</v>
      </c>
      <c r="O3432">
        <v>17028</v>
      </c>
      <c r="P3432">
        <v>19623</v>
      </c>
      <c r="Q3432" t="s">
        <v>41</v>
      </c>
      <c r="R3432">
        <v>824</v>
      </c>
      <c r="S3432" s="2">
        <v>44512</v>
      </c>
      <c r="T3432" t="s">
        <v>42</v>
      </c>
      <c r="U3432">
        <v>0</v>
      </c>
      <c r="V3432" t="s">
        <v>106</v>
      </c>
      <c r="W3432">
        <v>830</v>
      </c>
      <c r="X3432" t="s">
        <v>44</v>
      </c>
      <c r="Y3432" t="s">
        <v>72</v>
      </c>
      <c r="Z3432">
        <v>0</v>
      </c>
      <c r="AA3432">
        <v>196</v>
      </c>
      <c r="AB3432">
        <v>17492</v>
      </c>
      <c r="AC3432" t="s">
        <v>73</v>
      </c>
    </row>
    <row r="3433" spans="1:29" x14ac:dyDescent="0.3">
      <c r="A3433" s="1" t="s">
        <v>29</v>
      </c>
      <c r="B3433" t="s">
        <v>62</v>
      </c>
      <c r="C3433" t="s">
        <v>569</v>
      </c>
      <c r="D3433" t="s">
        <v>236</v>
      </c>
      <c r="E3433">
        <v>6</v>
      </c>
      <c r="F3433" t="s">
        <v>129</v>
      </c>
      <c r="G3433" t="s">
        <v>163</v>
      </c>
      <c r="H3433" t="s">
        <v>35</v>
      </c>
      <c r="I3433" t="s">
        <v>417</v>
      </c>
      <c r="J3433" t="s">
        <v>459</v>
      </c>
      <c r="K3433" t="s">
        <v>8653</v>
      </c>
      <c r="L3433" t="s">
        <v>8654</v>
      </c>
      <c r="M3433" t="s">
        <v>362</v>
      </c>
      <c r="N3433" t="s">
        <v>40</v>
      </c>
      <c r="O3433">
        <v>12171</v>
      </c>
      <c r="P3433">
        <v>14421</v>
      </c>
      <c r="Q3433" t="s">
        <v>59</v>
      </c>
      <c r="R3433">
        <v>674</v>
      </c>
      <c r="S3433" s="2">
        <v>44519</v>
      </c>
      <c r="T3433" s="2">
        <v>44536</v>
      </c>
      <c r="U3433">
        <v>20768</v>
      </c>
      <c r="V3433" t="s">
        <v>85</v>
      </c>
      <c r="W3433">
        <v>771</v>
      </c>
      <c r="X3433" t="s">
        <v>60</v>
      </c>
      <c r="Y3433" t="s">
        <v>61</v>
      </c>
      <c r="Z3433">
        <v>0</v>
      </c>
      <c r="AA3433">
        <v>302</v>
      </c>
      <c r="AB3433">
        <v>13266</v>
      </c>
      <c r="AC3433" t="s">
        <v>107</v>
      </c>
    </row>
    <row r="3434" spans="1:29" x14ac:dyDescent="0.3">
      <c r="A3434" s="1" t="s">
        <v>47</v>
      </c>
      <c r="B3434" t="s">
        <v>108</v>
      </c>
      <c r="C3434" t="s">
        <v>439</v>
      </c>
      <c r="D3434" t="s">
        <v>178</v>
      </c>
      <c r="E3434">
        <v>8</v>
      </c>
      <c r="F3434" t="s">
        <v>64</v>
      </c>
      <c r="G3434" t="s">
        <v>433</v>
      </c>
      <c r="H3434" t="s">
        <v>35</v>
      </c>
      <c r="I3434" t="s">
        <v>3074</v>
      </c>
      <c r="J3434" t="s">
        <v>1020</v>
      </c>
      <c r="K3434" t="s">
        <v>8655</v>
      </c>
      <c r="L3434" t="s">
        <v>8656</v>
      </c>
      <c r="M3434" t="s">
        <v>1768</v>
      </c>
      <c r="N3434" t="s">
        <v>84</v>
      </c>
      <c r="O3434">
        <v>18259</v>
      </c>
      <c r="P3434">
        <v>22695</v>
      </c>
      <c r="Q3434" t="s">
        <v>95</v>
      </c>
      <c r="R3434">
        <v>675</v>
      </c>
      <c r="S3434" s="2">
        <v>45248</v>
      </c>
      <c r="T3434" t="s">
        <v>42</v>
      </c>
      <c r="U3434">
        <v>0</v>
      </c>
      <c r="V3434" t="s">
        <v>43</v>
      </c>
      <c r="W3434">
        <v>568</v>
      </c>
      <c r="X3434" t="s">
        <v>44</v>
      </c>
      <c r="Y3434" t="s">
        <v>61</v>
      </c>
      <c r="Z3434">
        <v>0</v>
      </c>
      <c r="AA3434">
        <v>813</v>
      </c>
      <c r="AB3434">
        <v>19535</v>
      </c>
      <c r="AC3434" t="s">
        <v>107</v>
      </c>
    </row>
    <row r="3435" spans="1:29" x14ac:dyDescent="0.3">
      <c r="A3435" s="1" t="s">
        <v>47</v>
      </c>
      <c r="B3435" t="s">
        <v>234</v>
      </c>
      <c r="C3435" t="s">
        <v>235</v>
      </c>
      <c r="D3435" t="s">
        <v>387</v>
      </c>
      <c r="E3435">
        <v>7</v>
      </c>
      <c r="F3435" t="s">
        <v>129</v>
      </c>
      <c r="G3435" t="s">
        <v>574</v>
      </c>
      <c r="H3435" t="s">
        <v>35</v>
      </c>
      <c r="I3435" t="s">
        <v>417</v>
      </c>
      <c r="J3435" t="s">
        <v>3151</v>
      </c>
      <c r="K3435" t="s">
        <v>8657</v>
      </c>
      <c r="L3435" t="s">
        <v>8658</v>
      </c>
      <c r="M3435" t="s">
        <v>810</v>
      </c>
      <c r="N3435" t="s">
        <v>94</v>
      </c>
      <c r="O3435">
        <v>24716</v>
      </c>
      <c r="P3435">
        <v>29384</v>
      </c>
      <c r="Q3435" t="s">
        <v>95</v>
      </c>
      <c r="R3435">
        <v>174</v>
      </c>
      <c r="S3435" s="2">
        <v>44571</v>
      </c>
      <c r="T3435" s="2">
        <v>44591</v>
      </c>
      <c r="U3435">
        <v>0</v>
      </c>
      <c r="V3435" t="s">
        <v>106</v>
      </c>
      <c r="W3435">
        <v>726</v>
      </c>
      <c r="X3435" t="s">
        <v>60</v>
      </c>
      <c r="Y3435" t="s">
        <v>45</v>
      </c>
      <c r="Z3435">
        <v>0</v>
      </c>
      <c r="AA3435">
        <v>401</v>
      </c>
      <c r="AB3435">
        <v>25923</v>
      </c>
      <c r="AC3435" t="s">
        <v>107</v>
      </c>
    </row>
    <row r="3436" spans="1:29" x14ac:dyDescent="0.3">
      <c r="A3436" s="1" t="s">
        <v>29</v>
      </c>
      <c r="B3436" t="s">
        <v>363</v>
      </c>
      <c r="C3436" t="s">
        <v>4659</v>
      </c>
      <c r="D3436" t="s">
        <v>169</v>
      </c>
      <c r="E3436">
        <v>6</v>
      </c>
      <c r="F3436" t="s">
        <v>77</v>
      </c>
      <c r="G3436" t="s">
        <v>365</v>
      </c>
      <c r="H3436" t="s">
        <v>35</v>
      </c>
      <c r="I3436" t="s">
        <v>1454</v>
      </c>
      <c r="J3436" t="s">
        <v>5768</v>
      </c>
      <c r="K3436" t="s">
        <v>8659</v>
      </c>
      <c r="L3436" t="s">
        <v>8660</v>
      </c>
      <c r="M3436" t="s">
        <v>431</v>
      </c>
      <c r="N3436" t="s">
        <v>58</v>
      </c>
      <c r="O3436">
        <v>17492</v>
      </c>
      <c r="P3436">
        <v>19859</v>
      </c>
      <c r="Q3436" t="s">
        <v>41</v>
      </c>
      <c r="R3436">
        <v>362</v>
      </c>
      <c r="S3436" s="2">
        <v>44980</v>
      </c>
      <c r="T3436" t="s">
        <v>42</v>
      </c>
      <c r="U3436">
        <v>0</v>
      </c>
      <c r="V3436" t="s">
        <v>43</v>
      </c>
      <c r="W3436">
        <v>480</v>
      </c>
      <c r="X3436" t="s">
        <v>44</v>
      </c>
      <c r="Y3436" t="s">
        <v>72</v>
      </c>
      <c r="Z3436">
        <v>3676</v>
      </c>
      <c r="AA3436">
        <v>345</v>
      </c>
      <c r="AB3436">
        <v>19792</v>
      </c>
      <c r="AC3436" t="s">
        <v>73</v>
      </c>
    </row>
    <row r="3437" spans="1:29" x14ac:dyDescent="0.3">
      <c r="A3437" s="1" t="s">
        <v>29</v>
      </c>
      <c r="B3437" t="s">
        <v>327</v>
      </c>
      <c r="C3437" t="s">
        <v>1432</v>
      </c>
      <c r="D3437" t="s">
        <v>119</v>
      </c>
      <c r="E3437">
        <v>3</v>
      </c>
      <c r="F3437" t="s">
        <v>271</v>
      </c>
      <c r="G3437" t="s">
        <v>353</v>
      </c>
      <c r="H3437" t="s">
        <v>35</v>
      </c>
      <c r="I3437" t="s">
        <v>458</v>
      </c>
      <c r="J3437" t="s">
        <v>588</v>
      </c>
      <c r="K3437" t="s">
        <v>8661</v>
      </c>
      <c r="L3437" t="s">
        <v>8662</v>
      </c>
      <c r="M3437" t="s">
        <v>769</v>
      </c>
      <c r="N3437" t="s">
        <v>40</v>
      </c>
      <c r="O3437">
        <v>22222</v>
      </c>
      <c r="P3437">
        <v>27137</v>
      </c>
      <c r="Q3437" t="s">
        <v>59</v>
      </c>
      <c r="R3437">
        <v>605</v>
      </c>
      <c r="S3437" s="2">
        <v>44616</v>
      </c>
      <c r="T3437" s="2">
        <v>44641</v>
      </c>
      <c r="U3437">
        <v>43658</v>
      </c>
      <c r="V3437" t="s">
        <v>43</v>
      </c>
      <c r="W3437">
        <v>808</v>
      </c>
      <c r="X3437" t="s">
        <v>60</v>
      </c>
      <c r="Y3437" t="s">
        <v>45</v>
      </c>
      <c r="Z3437">
        <v>0</v>
      </c>
      <c r="AA3437">
        <v>916</v>
      </c>
      <c r="AB3437">
        <v>26645</v>
      </c>
      <c r="AC3437" t="s">
        <v>107</v>
      </c>
    </row>
    <row r="3438" spans="1:29" x14ac:dyDescent="0.3">
      <c r="A3438" s="1" t="s">
        <v>47</v>
      </c>
      <c r="B3438" t="s">
        <v>176</v>
      </c>
      <c r="C3438" t="s">
        <v>926</v>
      </c>
      <c r="D3438" t="s">
        <v>32</v>
      </c>
      <c r="E3438">
        <v>8</v>
      </c>
      <c r="F3438" t="s">
        <v>129</v>
      </c>
      <c r="G3438" t="s">
        <v>574</v>
      </c>
      <c r="H3438" t="s">
        <v>35</v>
      </c>
      <c r="I3438" t="s">
        <v>756</v>
      </c>
      <c r="J3438" t="s">
        <v>5261</v>
      </c>
      <c r="K3438" t="s">
        <v>8663</v>
      </c>
      <c r="L3438" t="s">
        <v>8664</v>
      </c>
      <c r="M3438" t="s">
        <v>183</v>
      </c>
      <c r="N3438" t="s">
        <v>84</v>
      </c>
      <c r="O3438">
        <v>3175</v>
      </c>
      <c r="P3438">
        <v>8148</v>
      </c>
      <c r="Q3438" t="s">
        <v>95</v>
      </c>
      <c r="R3438">
        <v>249</v>
      </c>
      <c r="S3438" s="2">
        <v>45076</v>
      </c>
      <c r="T3438" t="s">
        <v>42</v>
      </c>
      <c r="U3438">
        <v>0</v>
      </c>
      <c r="V3438" t="s">
        <v>71</v>
      </c>
      <c r="W3438">
        <v>684</v>
      </c>
      <c r="X3438" t="s">
        <v>44</v>
      </c>
      <c r="Y3438" t="s">
        <v>72</v>
      </c>
      <c r="Z3438">
        <v>0</v>
      </c>
      <c r="AA3438">
        <v>177</v>
      </c>
      <c r="AB3438">
        <v>7156</v>
      </c>
      <c r="AC3438" t="s">
        <v>73</v>
      </c>
    </row>
    <row r="3439" spans="1:29" x14ac:dyDescent="0.3">
      <c r="A3439" s="1" t="s">
        <v>47</v>
      </c>
      <c r="B3439" t="s">
        <v>234</v>
      </c>
      <c r="C3439" t="s">
        <v>480</v>
      </c>
      <c r="D3439" t="s">
        <v>201</v>
      </c>
      <c r="E3439">
        <v>8</v>
      </c>
      <c r="F3439" t="s">
        <v>129</v>
      </c>
      <c r="G3439" t="s">
        <v>944</v>
      </c>
      <c r="H3439" t="s">
        <v>35</v>
      </c>
      <c r="I3439" t="s">
        <v>140</v>
      </c>
      <c r="J3439" t="s">
        <v>2421</v>
      </c>
      <c r="K3439" t="s">
        <v>8665</v>
      </c>
      <c r="L3439" t="s">
        <v>8666</v>
      </c>
      <c r="M3439" t="s">
        <v>810</v>
      </c>
      <c r="N3439" t="s">
        <v>84</v>
      </c>
      <c r="O3439">
        <v>9357</v>
      </c>
      <c r="P3439">
        <v>13265</v>
      </c>
      <c r="Q3439" t="s">
        <v>41</v>
      </c>
      <c r="R3439">
        <v>566</v>
      </c>
      <c r="S3439" s="2">
        <v>45355</v>
      </c>
      <c r="T3439" s="2">
        <v>45375</v>
      </c>
      <c r="U3439">
        <v>0</v>
      </c>
      <c r="V3439" t="s">
        <v>71</v>
      </c>
      <c r="W3439">
        <v>536</v>
      </c>
      <c r="X3439" t="s">
        <v>60</v>
      </c>
      <c r="Y3439" t="s">
        <v>72</v>
      </c>
      <c r="Z3439">
        <v>0</v>
      </c>
      <c r="AA3439">
        <v>372</v>
      </c>
      <c r="AB3439">
        <v>12484</v>
      </c>
      <c r="AC3439" t="s">
        <v>107</v>
      </c>
    </row>
    <row r="3440" spans="1:29" x14ac:dyDescent="0.3">
      <c r="A3440" s="1" t="s">
        <v>29</v>
      </c>
      <c r="B3440" t="s">
        <v>62</v>
      </c>
      <c r="C3440" t="s">
        <v>1795</v>
      </c>
      <c r="D3440" t="s">
        <v>119</v>
      </c>
      <c r="E3440">
        <v>4</v>
      </c>
      <c r="F3440" t="s">
        <v>129</v>
      </c>
      <c r="G3440" t="s">
        <v>163</v>
      </c>
      <c r="H3440" t="s">
        <v>79</v>
      </c>
      <c r="I3440" t="s">
        <v>827</v>
      </c>
      <c r="J3440" t="s">
        <v>1770</v>
      </c>
      <c r="K3440" t="s">
        <v>8667</v>
      </c>
      <c r="L3440" t="s">
        <v>8668</v>
      </c>
      <c r="M3440" t="s">
        <v>70</v>
      </c>
      <c r="N3440" t="s">
        <v>94</v>
      </c>
      <c r="O3440">
        <v>10648</v>
      </c>
      <c r="P3440">
        <v>14047</v>
      </c>
      <c r="Q3440" t="s">
        <v>95</v>
      </c>
      <c r="R3440">
        <v>232</v>
      </c>
      <c r="S3440" s="2">
        <v>45361</v>
      </c>
      <c r="T3440" t="s">
        <v>42</v>
      </c>
      <c r="U3440">
        <v>0</v>
      </c>
      <c r="V3440" t="s">
        <v>85</v>
      </c>
      <c r="W3440">
        <v>791</v>
      </c>
      <c r="X3440" t="s">
        <v>44</v>
      </c>
      <c r="Y3440" t="s">
        <v>45</v>
      </c>
      <c r="Z3440">
        <v>0</v>
      </c>
      <c r="AA3440">
        <v>770</v>
      </c>
      <c r="AB3440">
        <v>12001</v>
      </c>
      <c r="AC3440" t="s">
        <v>107</v>
      </c>
    </row>
    <row r="3441" spans="1:29" x14ac:dyDescent="0.3">
      <c r="A3441" s="1" t="s">
        <v>47</v>
      </c>
      <c r="B3441" t="s">
        <v>161</v>
      </c>
      <c r="C3441" t="s">
        <v>614</v>
      </c>
      <c r="D3441" t="s">
        <v>352</v>
      </c>
      <c r="E3441">
        <v>1</v>
      </c>
      <c r="F3441" t="s">
        <v>120</v>
      </c>
      <c r="G3441" t="s">
        <v>121</v>
      </c>
      <c r="H3441" t="s">
        <v>35</v>
      </c>
      <c r="I3441" t="s">
        <v>3527</v>
      </c>
      <c r="J3441" t="s">
        <v>3656</v>
      </c>
      <c r="K3441" t="s">
        <v>8669</v>
      </c>
      <c r="L3441" t="s">
        <v>8670</v>
      </c>
      <c r="M3441" t="s">
        <v>2032</v>
      </c>
      <c r="N3441" t="s">
        <v>84</v>
      </c>
      <c r="O3441">
        <v>4606</v>
      </c>
      <c r="P3441">
        <v>8175</v>
      </c>
      <c r="Q3441" t="s">
        <v>59</v>
      </c>
      <c r="R3441">
        <v>198</v>
      </c>
      <c r="S3441" s="2">
        <v>44584</v>
      </c>
      <c r="T3441" t="s">
        <v>42</v>
      </c>
      <c r="U3441">
        <v>3836</v>
      </c>
      <c r="V3441" t="s">
        <v>43</v>
      </c>
      <c r="W3441">
        <v>614</v>
      </c>
      <c r="X3441" t="s">
        <v>44</v>
      </c>
      <c r="Y3441" t="s">
        <v>61</v>
      </c>
      <c r="Z3441">
        <v>0</v>
      </c>
      <c r="AA3441">
        <v>579</v>
      </c>
      <c r="AB3441">
        <v>7933</v>
      </c>
      <c r="AC3441" t="s">
        <v>46</v>
      </c>
    </row>
    <row r="3442" spans="1:29" x14ac:dyDescent="0.3">
      <c r="A3442" s="1" t="s">
        <v>29</v>
      </c>
      <c r="B3442" t="s">
        <v>327</v>
      </c>
      <c r="C3442" t="s">
        <v>3828</v>
      </c>
      <c r="D3442" t="s">
        <v>110</v>
      </c>
      <c r="E3442">
        <v>5</v>
      </c>
      <c r="F3442" t="s">
        <v>64</v>
      </c>
      <c r="G3442" t="s">
        <v>65</v>
      </c>
      <c r="H3442" t="s">
        <v>79</v>
      </c>
      <c r="I3442" t="s">
        <v>7194</v>
      </c>
      <c r="J3442" t="s">
        <v>141</v>
      </c>
      <c r="K3442" s="3" t="s">
        <v>8671</v>
      </c>
      <c r="L3442" t="s">
        <v>8672</v>
      </c>
      <c r="M3442" t="s">
        <v>769</v>
      </c>
      <c r="N3442" t="s">
        <v>40</v>
      </c>
      <c r="O3442">
        <v>14382</v>
      </c>
      <c r="P3442">
        <v>19144</v>
      </c>
      <c r="Q3442" t="s">
        <v>95</v>
      </c>
      <c r="R3442">
        <v>16</v>
      </c>
      <c r="S3442" s="2">
        <v>44916</v>
      </c>
      <c r="T3442" t="s">
        <v>42</v>
      </c>
      <c r="U3442">
        <v>0</v>
      </c>
      <c r="V3442" t="s">
        <v>106</v>
      </c>
      <c r="W3442">
        <v>454</v>
      </c>
      <c r="X3442" t="s">
        <v>44</v>
      </c>
      <c r="Y3442" t="s">
        <v>45</v>
      </c>
      <c r="Z3442">
        <v>0</v>
      </c>
      <c r="AA3442">
        <v>924</v>
      </c>
      <c r="AB3442">
        <v>15242</v>
      </c>
      <c r="AC3442" t="s">
        <v>73</v>
      </c>
    </row>
    <row r="3443" spans="1:29" x14ac:dyDescent="0.3">
      <c r="A3443" s="1" t="s">
        <v>29</v>
      </c>
      <c r="B3443" t="s">
        <v>30</v>
      </c>
      <c r="C3443" t="s">
        <v>1034</v>
      </c>
      <c r="D3443" t="s">
        <v>352</v>
      </c>
      <c r="E3443">
        <v>2</v>
      </c>
      <c r="F3443" t="s">
        <v>64</v>
      </c>
      <c r="G3443" t="s">
        <v>433</v>
      </c>
      <c r="H3443" t="s">
        <v>35</v>
      </c>
      <c r="I3443" t="s">
        <v>8673</v>
      </c>
      <c r="J3443" t="s">
        <v>1661</v>
      </c>
      <c r="K3443">
        <v>5945370376</v>
      </c>
      <c r="L3443" t="s">
        <v>8674</v>
      </c>
      <c r="M3443" t="s">
        <v>1121</v>
      </c>
      <c r="N3443" t="s">
        <v>94</v>
      </c>
      <c r="O3443">
        <v>14375</v>
      </c>
      <c r="P3443">
        <v>18843</v>
      </c>
      <c r="Q3443" t="s">
        <v>59</v>
      </c>
      <c r="R3443">
        <v>305</v>
      </c>
      <c r="S3443" s="2">
        <v>44410</v>
      </c>
      <c r="T3443" t="s">
        <v>42</v>
      </c>
      <c r="U3443">
        <v>29722</v>
      </c>
      <c r="V3443" t="s">
        <v>85</v>
      </c>
      <c r="W3443">
        <v>561</v>
      </c>
      <c r="X3443" t="s">
        <v>44</v>
      </c>
      <c r="Y3443" t="s">
        <v>61</v>
      </c>
      <c r="Z3443">
        <v>0</v>
      </c>
      <c r="AA3443">
        <v>965</v>
      </c>
      <c r="AB3443">
        <v>18009</v>
      </c>
      <c r="AC3443" t="s">
        <v>107</v>
      </c>
    </row>
    <row r="3444" spans="1:29" x14ac:dyDescent="0.3">
      <c r="A3444" s="1" t="s">
        <v>47</v>
      </c>
      <c r="B3444" t="s">
        <v>117</v>
      </c>
      <c r="C3444" t="s">
        <v>243</v>
      </c>
      <c r="D3444" t="s">
        <v>98</v>
      </c>
      <c r="E3444">
        <v>3</v>
      </c>
      <c r="F3444" t="s">
        <v>77</v>
      </c>
      <c r="G3444" t="s">
        <v>501</v>
      </c>
      <c r="H3444" t="s">
        <v>79</v>
      </c>
      <c r="I3444" t="s">
        <v>632</v>
      </c>
      <c r="J3444" t="s">
        <v>878</v>
      </c>
      <c r="K3444" t="s">
        <v>8675</v>
      </c>
      <c r="L3444" t="s">
        <v>8676</v>
      </c>
      <c r="M3444" t="s">
        <v>248</v>
      </c>
      <c r="N3444" t="s">
        <v>58</v>
      </c>
      <c r="O3444">
        <v>29674</v>
      </c>
      <c r="P3444">
        <v>33868</v>
      </c>
      <c r="Q3444" t="s">
        <v>41</v>
      </c>
      <c r="R3444">
        <v>104</v>
      </c>
      <c r="S3444" s="2">
        <v>45160</v>
      </c>
      <c r="T3444" s="2">
        <v>45185</v>
      </c>
      <c r="U3444">
        <v>0</v>
      </c>
      <c r="V3444" t="s">
        <v>71</v>
      </c>
      <c r="W3444">
        <v>848</v>
      </c>
      <c r="X3444" t="s">
        <v>60</v>
      </c>
      <c r="Y3444" t="s">
        <v>45</v>
      </c>
      <c r="Z3444">
        <v>3552</v>
      </c>
      <c r="AA3444">
        <v>289</v>
      </c>
      <c r="AB3444">
        <v>31633</v>
      </c>
      <c r="AC3444" t="s">
        <v>73</v>
      </c>
    </row>
    <row r="3445" spans="1:29" x14ac:dyDescent="0.3">
      <c r="A3445" s="1" t="s">
        <v>29</v>
      </c>
      <c r="B3445" t="s">
        <v>74</v>
      </c>
      <c r="C3445" t="s">
        <v>903</v>
      </c>
      <c r="D3445" t="s">
        <v>138</v>
      </c>
      <c r="E3445">
        <v>9</v>
      </c>
      <c r="F3445" t="s">
        <v>129</v>
      </c>
      <c r="G3445" t="s">
        <v>700</v>
      </c>
      <c r="H3445" t="s">
        <v>79</v>
      </c>
      <c r="I3445" t="s">
        <v>4156</v>
      </c>
      <c r="J3445" t="s">
        <v>7102</v>
      </c>
      <c r="K3445" t="s">
        <v>8677</v>
      </c>
      <c r="L3445" t="s">
        <v>8678</v>
      </c>
      <c r="M3445" t="s">
        <v>1718</v>
      </c>
      <c r="N3445" t="s">
        <v>40</v>
      </c>
      <c r="O3445">
        <v>13702</v>
      </c>
      <c r="P3445">
        <v>18122</v>
      </c>
      <c r="Q3445" t="s">
        <v>41</v>
      </c>
      <c r="R3445">
        <v>234</v>
      </c>
      <c r="S3445" s="2">
        <v>44957</v>
      </c>
      <c r="T3445" s="2">
        <v>44963</v>
      </c>
      <c r="U3445">
        <v>0</v>
      </c>
      <c r="V3445" t="s">
        <v>43</v>
      </c>
      <c r="W3445">
        <v>417</v>
      </c>
      <c r="X3445" t="s">
        <v>60</v>
      </c>
      <c r="Y3445" t="s">
        <v>61</v>
      </c>
      <c r="Z3445">
        <v>0</v>
      </c>
      <c r="AA3445">
        <v>529</v>
      </c>
      <c r="AB3445">
        <v>15330</v>
      </c>
      <c r="AC3445" t="s">
        <v>46</v>
      </c>
    </row>
    <row r="3446" spans="1:29" x14ac:dyDescent="0.3">
      <c r="A3446" s="1" t="s">
        <v>29</v>
      </c>
      <c r="B3446" t="s">
        <v>30</v>
      </c>
      <c r="C3446" t="s">
        <v>1118</v>
      </c>
      <c r="D3446" t="s">
        <v>76</v>
      </c>
      <c r="E3446">
        <v>10</v>
      </c>
      <c r="F3446" t="s">
        <v>120</v>
      </c>
      <c r="G3446" t="s">
        <v>194</v>
      </c>
      <c r="H3446" t="s">
        <v>35</v>
      </c>
      <c r="I3446" t="s">
        <v>827</v>
      </c>
      <c r="J3446" t="s">
        <v>305</v>
      </c>
      <c r="K3446" t="s">
        <v>8679</v>
      </c>
      <c r="L3446" t="s">
        <v>8680</v>
      </c>
      <c r="M3446" t="s">
        <v>1491</v>
      </c>
      <c r="N3446" t="s">
        <v>58</v>
      </c>
      <c r="O3446">
        <v>5427</v>
      </c>
      <c r="P3446">
        <v>7494</v>
      </c>
      <c r="Q3446" t="s">
        <v>41</v>
      </c>
      <c r="R3446">
        <v>737</v>
      </c>
      <c r="S3446" s="2">
        <v>45058</v>
      </c>
      <c r="T3446" s="2">
        <v>45088</v>
      </c>
      <c r="U3446">
        <v>0</v>
      </c>
      <c r="V3446" t="s">
        <v>71</v>
      </c>
      <c r="W3446">
        <v>571</v>
      </c>
      <c r="X3446" t="s">
        <v>60</v>
      </c>
      <c r="Y3446" t="s">
        <v>61</v>
      </c>
      <c r="Z3446">
        <v>2834</v>
      </c>
      <c r="AA3446">
        <v>66</v>
      </c>
      <c r="AB3446">
        <v>5755</v>
      </c>
      <c r="AC3446" t="s">
        <v>46</v>
      </c>
    </row>
    <row r="3447" spans="1:29" x14ac:dyDescent="0.3">
      <c r="A3447" s="1" t="s">
        <v>29</v>
      </c>
      <c r="B3447" t="s">
        <v>96</v>
      </c>
      <c r="C3447" t="s">
        <v>1496</v>
      </c>
      <c r="D3447" t="s">
        <v>178</v>
      </c>
      <c r="E3447">
        <v>2</v>
      </c>
      <c r="F3447" t="s">
        <v>51</v>
      </c>
      <c r="G3447" t="s">
        <v>285</v>
      </c>
      <c r="H3447" t="s">
        <v>35</v>
      </c>
      <c r="I3447" t="s">
        <v>656</v>
      </c>
      <c r="J3447" t="s">
        <v>1176</v>
      </c>
      <c r="K3447" t="s">
        <v>8681</v>
      </c>
      <c r="L3447" t="s">
        <v>8682</v>
      </c>
      <c r="M3447" t="s">
        <v>1136</v>
      </c>
      <c r="N3447" t="s">
        <v>58</v>
      </c>
      <c r="O3447">
        <v>15862</v>
      </c>
      <c r="P3447">
        <v>19886</v>
      </c>
      <c r="Q3447" t="s">
        <v>59</v>
      </c>
      <c r="R3447">
        <v>55</v>
      </c>
      <c r="S3447" s="2">
        <v>44537</v>
      </c>
      <c r="T3447" t="s">
        <v>42</v>
      </c>
      <c r="U3447">
        <v>36062</v>
      </c>
      <c r="V3447" t="s">
        <v>43</v>
      </c>
      <c r="W3447">
        <v>728</v>
      </c>
      <c r="X3447" t="s">
        <v>44</v>
      </c>
      <c r="Y3447" t="s">
        <v>45</v>
      </c>
      <c r="Z3447">
        <v>2180</v>
      </c>
      <c r="AA3447">
        <v>602</v>
      </c>
      <c r="AB3447">
        <v>16473</v>
      </c>
      <c r="AC3447" t="s">
        <v>46</v>
      </c>
    </row>
    <row r="3448" spans="1:29" x14ac:dyDescent="0.3">
      <c r="A3448" s="1" t="s">
        <v>29</v>
      </c>
      <c r="B3448" t="s">
        <v>541</v>
      </c>
      <c r="C3448" t="s">
        <v>888</v>
      </c>
      <c r="D3448" t="s">
        <v>32</v>
      </c>
      <c r="E3448">
        <v>4</v>
      </c>
      <c r="F3448" t="s">
        <v>64</v>
      </c>
      <c r="G3448" t="s">
        <v>88</v>
      </c>
      <c r="H3448" t="s">
        <v>35</v>
      </c>
      <c r="I3448" t="s">
        <v>906</v>
      </c>
      <c r="J3448" t="s">
        <v>113</v>
      </c>
      <c r="K3448" t="s">
        <v>8683</v>
      </c>
      <c r="L3448" t="s">
        <v>8684</v>
      </c>
      <c r="M3448" t="s">
        <v>733</v>
      </c>
      <c r="N3448" t="s">
        <v>94</v>
      </c>
      <c r="O3448">
        <v>18435</v>
      </c>
      <c r="P3448">
        <v>21833</v>
      </c>
      <c r="Q3448" t="s">
        <v>95</v>
      </c>
      <c r="R3448">
        <v>265</v>
      </c>
      <c r="S3448" s="2">
        <v>45055</v>
      </c>
      <c r="T3448" t="s">
        <v>42</v>
      </c>
      <c r="U3448">
        <v>0</v>
      </c>
      <c r="V3448" t="s">
        <v>106</v>
      </c>
      <c r="W3448">
        <v>773</v>
      </c>
      <c r="X3448" t="s">
        <v>44</v>
      </c>
      <c r="Y3448" t="s">
        <v>72</v>
      </c>
      <c r="Z3448">
        <v>0</v>
      </c>
      <c r="AA3448">
        <v>258</v>
      </c>
      <c r="AB3448">
        <v>18721</v>
      </c>
      <c r="AC3448" t="s">
        <v>107</v>
      </c>
    </row>
    <row r="3449" spans="1:29" x14ac:dyDescent="0.3">
      <c r="A3449" s="1" t="s">
        <v>29</v>
      </c>
      <c r="B3449" t="s">
        <v>327</v>
      </c>
      <c r="C3449" t="s">
        <v>1016</v>
      </c>
      <c r="D3449" t="s">
        <v>185</v>
      </c>
      <c r="E3449">
        <v>1</v>
      </c>
      <c r="F3449" t="s">
        <v>99</v>
      </c>
      <c r="G3449" t="s">
        <v>100</v>
      </c>
      <c r="H3449" t="s">
        <v>79</v>
      </c>
      <c r="I3449" t="s">
        <v>502</v>
      </c>
      <c r="J3449" t="s">
        <v>748</v>
      </c>
      <c r="K3449" t="s">
        <v>8685</v>
      </c>
      <c r="L3449" t="s">
        <v>8686</v>
      </c>
      <c r="M3449" t="s">
        <v>999</v>
      </c>
      <c r="N3449" t="s">
        <v>40</v>
      </c>
      <c r="O3449">
        <v>3120</v>
      </c>
      <c r="P3449">
        <v>5964</v>
      </c>
      <c r="Q3449" t="s">
        <v>95</v>
      </c>
      <c r="R3449">
        <v>187</v>
      </c>
      <c r="S3449" s="2">
        <v>44722</v>
      </c>
      <c r="T3449" t="s">
        <v>42</v>
      </c>
      <c r="U3449">
        <v>0</v>
      </c>
      <c r="V3449" t="s">
        <v>85</v>
      </c>
      <c r="W3449">
        <v>568</v>
      </c>
      <c r="X3449" t="s">
        <v>44</v>
      </c>
      <c r="Y3449" t="s">
        <v>61</v>
      </c>
      <c r="Z3449">
        <v>0</v>
      </c>
      <c r="AA3449">
        <v>17</v>
      </c>
      <c r="AB3449">
        <v>3793</v>
      </c>
      <c r="AC3449" t="s">
        <v>73</v>
      </c>
    </row>
    <row r="3450" spans="1:29" x14ac:dyDescent="0.3">
      <c r="A3450" s="1" t="s">
        <v>29</v>
      </c>
      <c r="B3450" t="s">
        <v>96</v>
      </c>
      <c r="C3450" t="s">
        <v>1079</v>
      </c>
      <c r="D3450" t="s">
        <v>178</v>
      </c>
      <c r="E3450">
        <v>10</v>
      </c>
      <c r="F3450" t="s">
        <v>99</v>
      </c>
      <c r="G3450" t="s">
        <v>100</v>
      </c>
      <c r="H3450" t="s">
        <v>35</v>
      </c>
      <c r="I3450" t="s">
        <v>216</v>
      </c>
      <c r="J3450" t="s">
        <v>1712</v>
      </c>
      <c r="K3450" t="s">
        <v>8687</v>
      </c>
      <c r="L3450" t="s">
        <v>8688</v>
      </c>
      <c r="M3450" t="s">
        <v>1784</v>
      </c>
      <c r="N3450" t="s">
        <v>84</v>
      </c>
      <c r="O3450">
        <v>26747</v>
      </c>
      <c r="P3450">
        <v>29909</v>
      </c>
      <c r="Q3450" t="s">
        <v>95</v>
      </c>
      <c r="R3450">
        <v>758</v>
      </c>
      <c r="S3450" s="2">
        <v>44386</v>
      </c>
      <c r="T3450" t="s">
        <v>42</v>
      </c>
      <c r="U3450">
        <v>0</v>
      </c>
      <c r="V3450" t="s">
        <v>43</v>
      </c>
      <c r="W3450">
        <v>642</v>
      </c>
      <c r="X3450" t="s">
        <v>44</v>
      </c>
      <c r="Y3450" t="s">
        <v>72</v>
      </c>
      <c r="Z3450">
        <v>0</v>
      </c>
      <c r="AA3450">
        <v>181</v>
      </c>
      <c r="AB3450">
        <v>29210</v>
      </c>
      <c r="AC3450" t="s">
        <v>107</v>
      </c>
    </row>
    <row r="3451" spans="1:29" x14ac:dyDescent="0.3">
      <c r="A3451" s="1" t="s">
        <v>29</v>
      </c>
      <c r="B3451" t="s">
        <v>62</v>
      </c>
      <c r="C3451" t="s">
        <v>2097</v>
      </c>
      <c r="D3451" t="s">
        <v>178</v>
      </c>
      <c r="E3451">
        <v>3</v>
      </c>
      <c r="F3451" t="s">
        <v>51</v>
      </c>
      <c r="G3451" t="s">
        <v>237</v>
      </c>
      <c r="H3451" t="s">
        <v>35</v>
      </c>
      <c r="I3451" t="s">
        <v>265</v>
      </c>
      <c r="J3451" t="s">
        <v>4397</v>
      </c>
      <c r="K3451">
        <v>2049192960</v>
      </c>
      <c r="L3451" t="s">
        <v>8689</v>
      </c>
      <c r="M3451" t="s">
        <v>135</v>
      </c>
      <c r="N3451" t="s">
        <v>58</v>
      </c>
      <c r="O3451">
        <v>21864</v>
      </c>
      <c r="P3451">
        <v>25054</v>
      </c>
      <c r="Q3451" t="s">
        <v>95</v>
      </c>
      <c r="R3451">
        <v>65</v>
      </c>
      <c r="S3451" s="2">
        <v>44439</v>
      </c>
      <c r="T3451" s="2">
        <v>44446</v>
      </c>
      <c r="U3451">
        <v>0</v>
      </c>
      <c r="V3451" t="s">
        <v>43</v>
      </c>
      <c r="W3451">
        <v>765</v>
      </c>
      <c r="X3451" t="s">
        <v>60</v>
      </c>
      <c r="Y3451" t="s">
        <v>61</v>
      </c>
      <c r="Z3451">
        <v>2918</v>
      </c>
      <c r="AA3451">
        <v>404</v>
      </c>
      <c r="AB3451">
        <v>23296</v>
      </c>
      <c r="AC3451" t="s">
        <v>107</v>
      </c>
    </row>
    <row r="3452" spans="1:29" x14ac:dyDescent="0.3">
      <c r="A3452" s="1" t="s">
        <v>47</v>
      </c>
      <c r="B3452" t="s">
        <v>234</v>
      </c>
      <c r="C3452" t="s">
        <v>480</v>
      </c>
      <c r="D3452" t="s">
        <v>257</v>
      </c>
      <c r="E3452">
        <v>6</v>
      </c>
      <c r="F3452" t="s">
        <v>33</v>
      </c>
      <c r="G3452" t="s">
        <v>848</v>
      </c>
      <c r="H3452" t="s">
        <v>35</v>
      </c>
      <c r="I3452" t="s">
        <v>53</v>
      </c>
      <c r="J3452" t="s">
        <v>1738</v>
      </c>
      <c r="K3452" t="s">
        <v>8690</v>
      </c>
      <c r="L3452" t="s">
        <v>8691</v>
      </c>
      <c r="M3452" t="s">
        <v>800</v>
      </c>
      <c r="N3452" t="s">
        <v>58</v>
      </c>
      <c r="O3452">
        <v>25101</v>
      </c>
      <c r="P3452">
        <v>27567</v>
      </c>
      <c r="Q3452" t="s">
        <v>95</v>
      </c>
      <c r="R3452">
        <v>553</v>
      </c>
      <c r="S3452" s="2">
        <v>44769</v>
      </c>
      <c r="T3452" t="s">
        <v>42</v>
      </c>
      <c r="U3452">
        <v>0</v>
      </c>
      <c r="V3452" t="s">
        <v>85</v>
      </c>
      <c r="W3452">
        <v>714</v>
      </c>
      <c r="X3452" t="s">
        <v>44</v>
      </c>
      <c r="Y3452" t="s">
        <v>72</v>
      </c>
      <c r="Z3452">
        <v>3385</v>
      </c>
      <c r="AA3452">
        <v>483</v>
      </c>
      <c r="AB3452">
        <v>25176</v>
      </c>
      <c r="AC3452" t="s">
        <v>73</v>
      </c>
    </row>
    <row r="3453" spans="1:29" x14ac:dyDescent="0.3">
      <c r="A3453" s="1" t="s">
        <v>29</v>
      </c>
      <c r="B3453" t="s">
        <v>393</v>
      </c>
      <c r="C3453" t="s">
        <v>394</v>
      </c>
      <c r="D3453" t="s">
        <v>178</v>
      </c>
      <c r="E3453">
        <v>3</v>
      </c>
      <c r="F3453" t="s">
        <v>221</v>
      </c>
      <c r="G3453" t="s">
        <v>882</v>
      </c>
      <c r="H3453" t="s">
        <v>35</v>
      </c>
      <c r="I3453" t="s">
        <v>827</v>
      </c>
      <c r="J3453" t="s">
        <v>2586</v>
      </c>
      <c r="K3453" s="3" t="s">
        <v>8692</v>
      </c>
      <c r="L3453" t="s">
        <v>8693</v>
      </c>
      <c r="M3453" t="s">
        <v>613</v>
      </c>
      <c r="N3453" t="s">
        <v>58</v>
      </c>
      <c r="O3453">
        <v>12914</v>
      </c>
      <c r="P3453">
        <v>15183</v>
      </c>
      <c r="Q3453" t="s">
        <v>59</v>
      </c>
      <c r="R3453">
        <v>519</v>
      </c>
      <c r="S3453" s="2">
        <v>44356</v>
      </c>
      <c r="T3453" s="2">
        <v>44382</v>
      </c>
      <c r="U3453">
        <v>37978</v>
      </c>
      <c r="V3453" t="s">
        <v>106</v>
      </c>
      <c r="W3453">
        <v>415</v>
      </c>
      <c r="X3453" t="s">
        <v>60</v>
      </c>
      <c r="Y3453" t="s">
        <v>45</v>
      </c>
      <c r="Z3453">
        <v>4563</v>
      </c>
      <c r="AA3453">
        <v>662</v>
      </c>
      <c r="AB3453">
        <v>13791</v>
      </c>
      <c r="AC3453" t="s">
        <v>107</v>
      </c>
    </row>
    <row r="3454" spans="1:29" x14ac:dyDescent="0.3">
      <c r="A3454" s="1" t="s">
        <v>29</v>
      </c>
      <c r="B3454" t="s">
        <v>96</v>
      </c>
      <c r="C3454" t="s">
        <v>1906</v>
      </c>
      <c r="D3454" t="s">
        <v>387</v>
      </c>
      <c r="E3454">
        <v>2</v>
      </c>
      <c r="F3454" t="s">
        <v>77</v>
      </c>
      <c r="G3454" t="s">
        <v>78</v>
      </c>
      <c r="H3454" t="s">
        <v>79</v>
      </c>
      <c r="I3454" t="s">
        <v>1589</v>
      </c>
      <c r="J3454" t="s">
        <v>2605</v>
      </c>
      <c r="K3454" t="s">
        <v>8694</v>
      </c>
      <c r="L3454" t="s">
        <v>8695</v>
      </c>
      <c r="M3454" t="s">
        <v>199</v>
      </c>
      <c r="N3454" t="s">
        <v>40</v>
      </c>
      <c r="O3454">
        <v>29983</v>
      </c>
      <c r="P3454">
        <v>32162</v>
      </c>
      <c r="Q3454" t="s">
        <v>41</v>
      </c>
      <c r="R3454">
        <v>687</v>
      </c>
      <c r="S3454" s="2">
        <v>45012</v>
      </c>
      <c r="T3454" s="2">
        <v>45032</v>
      </c>
      <c r="U3454">
        <v>0</v>
      </c>
      <c r="V3454" t="s">
        <v>106</v>
      </c>
      <c r="W3454">
        <v>805</v>
      </c>
      <c r="X3454" t="s">
        <v>60</v>
      </c>
      <c r="Y3454" t="s">
        <v>61</v>
      </c>
      <c r="Z3454">
        <v>0</v>
      </c>
      <c r="AA3454">
        <v>102</v>
      </c>
      <c r="AB3454">
        <v>30594</v>
      </c>
      <c r="AC3454" t="s">
        <v>73</v>
      </c>
    </row>
    <row r="3455" spans="1:29" x14ac:dyDescent="0.3">
      <c r="A3455" s="1" t="s">
        <v>47</v>
      </c>
      <c r="B3455" t="s">
        <v>161</v>
      </c>
      <c r="C3455" t="s">
        <v>1618</v>
      </c>
      <c r="D3455" t="s">
        <v>128</v>
      </c>
      <c r="E3455">
        <v>2</v>
      </c>
      <c r="F3455" t="s">
        <v>77</v>
      </c>
      <c r="G3455" t="s">
        <v>501</v>
      </c>
      <c r="H3455" t="s">
        <v>35</v>
      </c>
      <c r="I3455" t="s">
        <v>756</v>
      </c>
      <c r="J3455" t="s">
        <v>822</v>
      </c>
      <c r="K3455" t="s">
        <v>8696</v>
      </c>
      <c r="L3455" t="s">
        <v>8697</v>
      </c>
      <c r="M3455" t="s">
        <v>283</v>
      </c>
      <c r="N3455" t="s">
        <v>40</v>
      </c>
      <c r="O3455">
        <v>28362</v>
      </c>
      <c r="P3455">
        <v>31269</v>
      </c>
      <c r="Q3455" t="s">
        <v>41</v>
      </c>
      <c r="R3455">
        <v>68</v>
      </c>
      <c r="S3455" s="2">
        <v>44656</v>
      </c>
      <c r="T3455" s="2">
        <v>44681</v>
      </c>
      <c r="U3455">
        <v>0</v>
      </c>
      <c r="V3455" t="s">
        <v>71</v>
      </c>
      <c r="W3455">
        <v>507</v>
      </c>
      <c r="X3455" t="s">
        <v>60</v>
      </c>
      <c r="Y3455" t="s">
        <v>45</v>
      </c>
      <c r="Z3455">
        <v>0</v>
      </c>
      <c r="AA3455">
        <v>835</v>
      </c>
      <c r="AB3455">
        <v>29473</v>
      </c>
      <c r="AC3455" t="s">
        <v>107</v>
      </c>
    </row>
    <row r="3456" spans="1:29" x14ac:dyDescent="0.3">
      <c r="A3456" s="1" t="s">
        <v>47</v>
      </c>
      <c r="B3456" t="s">
        <v>108</v>
      </c>
      <c r="C3456" t="s">
        <v>439</v>
      </c>
      <c r="D3456" t="s">
        <v>119</v>
      </c>
      <c r="E3456">
        <v>5</v>
      </c>
      <c r="F3456" t="s">
        <v>186</v>
      </c>
      <c r="G3456" t="s">
        <v>710</v>
      </c>
      <c r="H3456" t="s">
        <v>35</v>
      </c>
      <c r="I3456" t="s">
        <v>1857</v>
      </c>
      <c r="J3456" t="s">
        <v>1323</v>
      </c>
      <c r="K3456" t="s">
        <v>8698</v>
      </c>
      <c r="L3456" t="s">
        <v>8699</v>
      </c>
      <c r="M3456" t="s">
        <v>1278</v>
      </c>
      <c r="N3456" t="s">
        <v>58</v>
      </c>
      <c r="O3456">
        <v>27837</v>
      </c>
      <c r="P3456">
        <v>32693</v>
      </c>
      <c r="Q3456" t="s">
        <v>59</v>
      </c>
      <c r="R3456">
        <v>932</v>
      </c>
      <c r="S3456" s="2">
        <v>44285</v>
      </c>
      <c r="T3456" t="s">
        <v>42</v>
      </c>
      <c r="U3456">
        <v>37924</v>
      </c>
      <c r="V3456" t="s">
        <v>106</v>
      </c>
      <c r="W3456">
        <v>423</v>
      </c>
      <c r="X3456" t="s">
        <v>44</v>
      </c>
      <c r="Y3456" t="s">
        <v>45</v>
      </c>
      <c r="Z3456">
        <v>1996</v>
      </c>
      <c r="AA3456">
        <v>702</v>
      </c>
      <c r="AB3456">
        <v>28583</v>
      </c>
      <c r="AC3456" t="s">
        <v>46</v>
      </c>
    </row>
    <row r="3457" spans="1:29" x14ac:dyDescent="0.3">
      <c r="A3457" s="1" t="s">
        <v>29</v>
      </c>
      <c r="B3457" t="s">
        <v>74</v>
      </c>
      <c r="C3457" t="s">
        <v>2107</v>
      </c>
      <c r="D3457" t="s">
        <v>119</v>
      </c>
      <c r="E3457">
        <v>2</v>
      </c>
      <c r="F3457" t="s">
        <v>129</v>
      </c>
      <c r="G3457" t="s">
        <v>298</v>
      </c>
      <c r="H3457" t="s">
        <v>35</v>
      </c>
      <c r="I3457" t="s">
        <v>4445</v>
      </c>
      <c r="J3457" t="s">
        <v>2051</v>
      </c>
      <c r="K3457" t="s">
        <v>8700</v>
      </c>
      <c r="L3457" t="s">
        <v>8701</v>
      </c>
      <c r="M3457" t="s">
        <v>969</v>
      </c>
      <c r="N3457" t="s">
        <v>58</v>
      </c>
      <c r="O3457">
        <v>3918</v>
      </c>
      <c r="P3457">
        <v>7712</v>
      </c>
      <c r="Q3457" t="s">
        <v>95</v>
      </c>
      <c r="R3457">
        <v>49</v>
      </c>
      <c r="S3457" s="2">
        <v>44272</v>
      </c>
      <c r="T3457" s="2">
        <v>44281</v>
      </c>
      <c r="U3457">
        <v>0</v>
      </c>
      <c r="V3457" t="s">
        <v>85</v>
      </c>
      <c r="W3457">
        <v>744</v>
      </c>
      <c r="X3457" t="s">
        <v>60</v>
      </c>
      <c r="Y3457" t="s">
        <v>61</v>
      </c>
      <c r="Z3457">
        <v>3217</v>
      </c>
      <c r="AA3457">
        <v>339</v>
      </c>
      <c r="AB3457">
        <v>6725</v>
      </c>
      <c r="AC3457" t="s">
        <v>46</v>
      </c>
    </row>
    <row r="3458" spans="1:29" x14ac:dyDescent="0.3">
      <c r="A3458" s="1" t="s">
        <v>29</v>
      </c>
      <c r="B3458" t="s">
        <v>62</v>
      </c>
      <c r="C3458" t="s">
        <v>3874</v>
      </c>
      <c r="D3458" t="s">
        <v>119</v>
      </c>
      <c r="E3458">
        <v>3</v>
      </c>
      <c r="F3458" t="s">
        <v>271</v>
      </c>
      <c r="G3458" t="s">
        <v>1110</v>
      </c>
      <c r="H3458" t="s">
        <v>35</v>
      </c>
      <c r="I3458" t="s">
        <v>849</v>
      </c>
      <c r="J3458" t="s">
        <v>1937</v>
      </c>
      <c r="K3458" t="s">
        <v>8702</v>
      </c>
      <c r="L3458" t="s">
        <v>8703</v>
      </c>
      <c r="M3458" t="s">
        <v>584</v>
      </c>
      <c r="N3458" t="s">
        <v>40</v>
      </c>
      <c r="O3458">
        <v>6961</v>
      </c>
      <c r="P3458">
        <v>9540</v>
      </c>
      <c r="Q3458" t="s">
        <v>41</v>
      </c>
      <c r="R3458">
        <v>729</v>
      </c>
      <c r="S3458" s="2">
        <v>44512</v>
      </c>
      <c r="T3458" s="2">
        <v>44514</v>
      </c>
      <c r="U3458">
        <v>0</v>
      </c>
      <c r="V3458" t="s">
        <v>43</v>
      </c>
      <c r="W3458">
        <v>696</v>
      </c>
      <c r="X3458" t="s">
        <v>60</v>
      </c>
      <c r="Y3458" t="s">
        <v>45</v>
      </c>
      <c r="Z3458">
        <v>0</v>
      </c>
      <c r="AA3458">
        <v>519</v>
      </c>
      <c r="AB3458">
        <v>8542</v>
      </c>
      <c r="AC3458" t="s">
        <v>46</v>
      </c>
    </row>
    <row r="3459" spans="1:29" x14ac:dyDescent="0.3">
      <c r="A3459" s="1" t="s">
        <v>29</v>
      </c>
      <c r="B3459" t="s">
        <v>96</v>
      </c>
      <c r="C3459" t="s">
        <v>1906</v>
      </c>
      <c r="D3459" t="s">
        <v>387</v>
      </c>
      <c r="E3459">
        <v>1</v>
      </c>
      <c r="F3459" t="s">
        <v>77</v>
      </c>
      <c r="G3459" t="s">
        <v>147</v>
      </c>
      <c r="H3459" t="s">
        <v>35</v>
      </c>
      <c r="I3459" t="s">
        <v>1705</v>
      </c>
      <c r="J3459" t="s">
        <v>6504</v>
      </c>
      <c r="K3459" t="s">
        <v>8704</v>
      </c>
      <c r="L3459" t="s">
        <v>8705</v>
      </c>
      <c r="M3459" t="s">
        <v>1197</v>
      </c>
      <c r="N3459" t="s">
        <v>58</v>
      </c>
      <c r="O3459">
        <v>21913</v>
      </c>
      <c r="P3459">
        <v>26096</v>
      </c>
      <c r="Q3459" t="s">
        <v>95</v>
      </c>
      <c r="R3459">
        <v>828</v>
      </c>
      <c r="S3459" s="2">
        <v>44897</v>
      </c>
      <c r="T3459" s="2">
        <v>44899</v>
      </c>
      <c r="U3459">
        <v>0</v>
      </c>
      <c r="V3459" t="s">
        <v>85</v>
      </c>
      <c r="W3459">
        <v>688</v>
      </c>
      <c r="X3459" t="s">
        <v>60</v>
      </c>
      <c r="Y3459" t="s">
        <v>45</v>
      </c>
      <c r="Z3459">
        <v>1896</v>
      </c>
      <c r="AA3459">
        <v>808</v>
      </c>
      <c r="AB3459">
        <v>25191</v>
      </c>
      <c r="AC3459" t="s">
        <v>73</v>
      </c>
    </row>
    <row r="3460" spans="1:29" x14ac:dyDescent="0.3">
      <c r="A3460" s="1" t="s">
        <v>29</v>
      </c>
      <c r="B3460" t="s">
        <v>74</v>
      </c>
      <c r="C3460" t="s">
        <v>2004</v>
      </c>
      <c r="D3460" t="s">
        <v>178</v>
      </c>
      <c r="E3460">
        <v>3</v>
      </c>
      <c r="F3460" t="s">
        <v>271</v>
      </c>
      <c r="G3460" t="s">
        <v>272</v>
      </c>
      <c r="H3460" t="s">
        <v>79</v>
      </c>
      <c r="I3460" t="s">
        <v>6105</v>
      </c>
      <c r="J3460" t="s">
        <v>274</v>
      </c>
      <c r="K3460" t="s">
        <v>8706</v>
      </c>
      <c r="L3460" t="s">
        <v>8707</v>
      </c>
      <c r="M3460" t="s">
        <v>1718</v>
      </c>
      <c r="N3460" t="s">
        <v>58</v>
      </c>
      <c r="O3460">
        <v>18976</v>
      </c>
      <c r="P3460">
        <v>21583</v>
      </c>
      <c r="Q3460" t="s">
        <v>59</v>
      </c>
      <c r="R3460">
        <v>424</v>
      </c>
      <c r="S3460" s="2">
        <v>44952</v>
      </c>
      <c r="T3460" t="s">
        <v>42</v>
      </c>
      <c r="U3460">
        <v>26776</v>
      </c>
      <c r="V3460" t="s">
        <v>85</v>
      </c>
      <c r="W3460">
        <v>637</v>
      </c>
      <c r="X3460" t="s">
        <v>44</v>
      </c>
      <c r="Y3460" t="s">
        <v>72</v>
      </c>
      <c r="Z3460">
        <v>2828</v>
      </c>
      <c r="AA3460">
        <v>884</v>
      </c>
      <c r="AB3460">
        <v>19047</v>
      </c>
      <c r="AC3460" t="s">
        <v>73</v>
      </c>
    </row>
    <row r="3461" spans="1:29" x14ac:dyDescent="0.3">
      <c r="A3461" s="1" t="s">
        <v>29</v>
      </c>
      <c r="B3461" t="s">
        <v>74</v>
      </c>
      <c r="C3461" t="s">
        <v>2173</v>
      </c>
      <c r="D3461" t="s">
        <v>155</v>
      </c>
      <c r="E3461">
        <v>6</v>
      </c>
      <c r="F3461" t="s">
        <v>271</v>
      </c>
      <c r="G3461" t="s">
        <v>1110</v>
      </c>
      <c r="H3461" t="s">
        <v>79</v>
      </c>
      <c r="I3461" t="s">
        <v>53</v>
      </c>
      <c r="J3461" t="s">
        <v>7584</v>
      </c>
      <c r="K3461" t="s">
        <v>8708</v>
      </c>
      <c r="L3461" t="s">
        <v>8709</v>
      </c>
      <c r="M3461" t="s">
        <v>842</v>
      </c>
      <c r="N3461" t="s">
        <v>40</v>
      </c>
      <c r="O3461">
        <v>15720</v>
      </c>
      <c r="P3461">
        <v>18789</v>
      </c>
      <c r="Q3461" t="s">
        <v>95</v>
      </c>
      <c r="R3461">
        <v>646</v>
      </c>
      <c r="S3461" s="2">
        <v>44970</v>
      </c>
      <c r="T3461" t="s">
        <v>42</v>
      </c>
      <c r="U3461">
        <v>0</v>
      </c>
      <c r="V3461" t="s">
        <v>85</v>
      </c>
      <c r="W3461">
        <v>579</v>
      </c>
      <c r="X3461" t="s">
        <v>44</v>
      </c>
      <c r="Y3461" t="s">
        <v>61</v>
      </c>
      <c r="Z3461">
        <v>0</v>
      </c>
      <c r="AA3461">
        <v>634</v>
      </c>
      <c r="AB3461">
        <v>18353</v>
      </c>
      <c r="AC3461" t="s">
        <v>46</v>
      </c>
    </row>
    <row r="3462" spans="1:29" x14ac:dyDescent="0.3">
      <c r="A3462" s="1" t="s">
        <v>47</v>
      </c>
      <c r="B3462" t="s">
        <v>117</v>
      </c>
      <c r="C3462" t="s">
        <v>512</v>
      </c>
      <c r="D3462" t="s">
        <v>257</v>
      </c>
      <c r="E3462">
        <v>3</v>
      </c>
      <c r="F3462" t="s">
        <v>186</v>
      </c>
      <c r="G3462" t="s">
        <v>1504</v>
      </c>
      <c r="H3462" t="s">
        <v>79</v>
      </c>
      <c r="I3462" t="s">
        <v>1656</v>
      </c>
      <c r="J3462" t="s">
        <v>3538</v>
      </c>
      <c r="K3462" t="s">
        <v>8710</v>
      </c>
      <c r="L3462" t="s">
        <v>8711</v>
      </c>
      <c r="M3462" t="s">
        <v>1301</v>
      </c>
      <c r="N3462" t="s">
        <v>94</v>
      </c>
      <c r="O3462">
        <v>3237</v>
      </c>
      <c r="P3462">
        <v>5650</v>
      </c>
      <c r="Q3462" t="s">
        <v>95</v>
      </c>
      <c r="R3462">
        <v>212</v>
      </c>
      <c r="S3462" s="2">
        <v>44595</v>
      </c>
      <c r="T3462" t="s">
        <v>42</v>
      </c>
      <c r="U3462">
        <v>0</v>
      </c>
      <c r="V3462" t="s">
        <v>71</v>
      </c>
      <c r="W3462">
        <v>685</v>
      </c>
      <c r="X3462" t="s">
        <v>44</v>
      </c>
      <c r="Y3462" t="s">
        <v>45</v>
      </c>
      <c r="Z3462">
        <v>0</v>
      </c>
      <c r="AA3462">
        <v>929</v>
      </c>
      <c r="AB3462">
        <v>4546</v>
      </c>
      <c r="AC3462" t="s">
        <v>107</v>
      </c>
    </row>
    <row r="3463" spans="1:29" x14ac:dyDescent="0.3">
      <c r="A3463" s="1" t="s">
        <v>29</v>
      </c>
      <c r="B3463" t="s">
        <v>363</v>
      </c>
      <c r="C3463" t="s">
        <v>2262</v>
      </c>
      <c r="D3463" t="s">
        <v>32</v>
      </c>
      <c r="E3463">
        <v>6</v>
      </c>
      <c r="F3463" t="s">
        <v>51</v>
      </c>
      <c r="G3463" t="s">
        <v>1069</v>
      </c>
      <c r="H3463" t="s">
        <v>79</v>
      </c>
      <c r="I3463" t="s">
        <v>739</v>
      </c>
      <c r="J3463" t="s">
        <v>1148</v>
      </c>
      <c r="K3463" t="s">
        <v>8712</v>
      </c>
      <c r="L3463" t="s">
        <v>8713</v>
      </c>
      <c r="M3463" t="s">
        <v>1603</v>
      </c>
      <c r="N3463" t="s">
        <v>84</v>
      </c>
      <c r="O3463">
        <v>18129</v>
      </c>
      <c r="P3463">
        <v>22162</v>
      </c>
      <c r="Q3463" t="s">
        <v>41</v>
      </c>
      <c r="R3463">
        <v>873</v>
      </c>
      <c r="S3463" s="2">
        <v>45058</v>
      </c>
      <c r="T3463" t="s">
        <v>42</v>
      </c>
      <c r="U3463">
        <v>0</v>
      </c>
      <c r="V3463" t="s">
        <v>71</v>
      </c>
      <c r="W3463">
        <v>656</v>
      </c>
      <c r="X3463" t="s">
        <v>44</v>
      </c>
      <c r="Y3463" t="s">
        <v>72</v>
      </c>
      <c r="Z3463">
        <v>0</v>
      </c>
      <c r="AA3463">
        <v>156</v>
      </c>
      <c r="AB3463">
        <v>22070</v>
      </c>
      <c r="AC3463" t="s">
        <v>46</v>
      </c>
    </row>
    <row r="3464" spans="1:29" x14ac:dyDescent="0.3">
      <c r="A3464" s="1" t="s">
        <v>47</v>
      </c>
      <c r="B3464" t="s">
        <v>161</v>
      </c>
      <c r="C3464" t="s">
        <v>4191</v>
      </c>
      <c r="D3464" t="s">
        <v>169</v>
      </c>
      <c r="E3464">
        <v>9</v>
      </c>
      <c r="F3464" t="s">
        <v>271</v>
      </c>
      <c r="G3464" t="s">
        <v>272</v>
      </c>
      <c r="H3464" t="s">
        <v>79</v>
      </c>
      <c r="I3464" t="s">
        <v>265</v>
      </c>
      <c r="J3464" t="s">
        <v>1031</v>
      </c>
      <c r="K3464" t="s">
        <v>8714</v>
      </c>
      <c r="L3464" t="s">
        <v>8715</v>
      </c>
      <c r="M3464" t="s">
        <v>2032</v>
      </c>
      <c r="N3464" t="s">
        <v>58</v>
      </c>
      <c r="O3464">
        <v>7826</v>
      </c>
      <c r="P3464">
        <v>12378</v>
      </c>
      <c r="Q3464" t="s">
        <v>41</v>
      </c>
      <c r="R3464">
        <v>859</v>
      </c>
      <c r="S3464" s="2">
        <v>44474</v>
      </c>
      <c r="T3464" s="2">
        <v>44495</v>
      </c>
      <c r="U3464">
        <v>0</v>
      </c>
      <c r="V3464" t="s">
        <v>85</v>
      </c>
      <c r="W3464">
        <v>534</v>
      </c>
      <c r="X3464" t="s">
        <v>60</v>
      </c>
      <c r="Y3464" t="s">
        <v>72</v>
      </c>
      <c r="Z3464">
        <v>1473</v>
      </c>
      <c r="AA3464">
        <v>281</v>
      </c>
      <c r="AB3464">
        <v>8107</v>
      </c>
      <c r="AC3464" t="s">
        <v>46</v>
      </c>
    </row>
    <row r="3465" spans="1:29" x14ac:dyDescent="0.3">
      <c r="A3465" s="1" t="s">
        <v>47</v>
      </c>
      <c r="B3465" t="s">
        <v>234</v>
      </c>
      <c r="C3465" t="s">
        <v>1375</v>
      </c>
      <c r="D3465" t="s">
        <v>128</v>
      </c>
      <c r="E3465">
        <v>4</v>
      </c>
      <c r="F3465" t="s">
        <v>271</v>
      </c>
      <c r="G3465" t="s">
        <v>353</v>
      </c>
      <c r="H3465" t="s">
        <v>79</v>
      </c>
      <c r="I3465" t="s">
        <v>3291</v>
      </c>
      <c r="J3465" t="s">
        <v>928</v>
      </c>
      <c r="K3465" t="s">
        <v>8716</v>
      </c>
      <c r="L3465" t="s">
        <v>8717</v>
      </c>
      <c r="M3465" t="s">
        <v>483</v>
      </c>
      <c r="N3465" t="s">
        <v>58</v>
      </c>
      <c r="O3465">
        <v>29070</v>
      </c>
      <c r="P3465">
        <v>33602</v>
      </c>
      <c r="Q3465" t="s">
        <v>59</v>
      </c>
      <c r="R3465">
        <v>330</v>
      </c>
      <c r="S3465" s="2">
        <v>45272</v>
      </c>
      <c r="T3465" s="2">
        <v>45276</v>
      </c>
      <c r="U3465">
        <v>23158</v>
      </c>
      <c r="V3465" t="s">
        <v>43</v>
      </c>
      <c r="W3465">
        <v>826</v>
      </c>
      <c r="X3465" t="s">
        <v>60</v>
      </c>
      <c r="Y3465" t="s">
        <v>72</v>
      </c>
      <c r="Z3465">
        <v>3832</v>
      </c>
      <c r="AA3465">
        <v>509</v>
      </c>
      <c r="AB3465">
        <v>30517</v>
      </c>
      <c r="AC3465" t="s">
        <v>46</v>
      </c>
    </row>
    <row r="3466" spans="1:29" x14ac:dyDescent="0.3">
      <c r="A3466" s="1" t="s">
        <v>47</v>
      </c>
      <c r="B3466" t="s">
        <v>234</v>
      </c>
      <c r="C3466" t="s">
        <v>480</v>
      </c>
      <c r="D3466" t="s">
        <v>257</v>
      </c>
      <c r="E3466">
        <v>5</v>
      </c>
      <c r="F3466" t="s">
        <v>271</v>
      </c>
      <c r="G3466" t="s">
        <v>272</v>
      </c>
      <c r="H3466" t="s">
        <v>35</v>
      </c>
      <c r="I3466" t="s">
        <v>1571</v>
      </c>
      <c r="J3466" t="s">
        <v>8718</v>
      </c>
      <c r="K3466" t="s">
        <v>8719</v>
      </c>
      <c r="L3466" t="s">
        <v>8720</v>
      </c>
      <c r="M3466" t="s">
        <v>984</v>
      </c>
      <c r="N3466" t="s">
        <v>40</v>
      </c>
      <c r="O3466">
        <v>9029</v>
      </c>
      <c r="P3466">
        <v>11639</v>
      </c>
      <c r="Q3466" t="s">
        <v>95</v>
      </c>
      <c r="R3466">
        <v>127</v>
      </c>
      <c r="S3466" s="2">
        <v>44912</v>
      </c>
      <c r="T3466" t="s">
        <v>42</v>
      </c>
      <c r="U3466">
        <v>0</v>
      </c>
      <c r="V3466" t="s">
        <v>43</v>
      </c>
      <c r="W3466">
        <v>767</v>
      </c>
      <c r="X3466" t="s">
        <v>44</v>
      </c>
      <c r="Y3466" t="s">
        <v>45</v>
      </c>
      <c r="Z3466">
        <v>0</v>
      </c>
      <c r="AA3466">
        <v>525</v>
      </c>
      <c r="AB3466">
        <v>10792</v>
      </c>
      <c r="AC3466" t="s">
        <v>73</v>
      </c>
    </row>
    <row r="3467" spans="1:29" x14ac:dyDescent="0.3">
      <c r="A3467" s="1" t="s">
        <v>47</v>
      </c>
      <c r="B3467" t="s">
        <v>145</v>
      </c>
      <c r="C3467" t="s">
        <v>2354</v>
      </c>
      <c r="D3467" t="s">
        <v>257</v>
      </c>
      <c r="E3467">
        <v>4</v>
      </c>
      <c r="F3467" t="s">
        <v>129</v>
      </c>
      <c r="G3467" t="s">
        <v>130</v>
      </c>
      <c r="H3467" t="s">
        <v>79</v>
      </c>
      <c r="I3467" t="s">
        <v>7064</v>
      </c>
      <c r="J3467" t="s">
        <v>3653</v>
      </c>
      <c r="K3467" t="s">
        <v>8721</v>
      </c>
      <c r="L3467" t="s">
        <v>8722</v>
      </c>
      <c r="M3467" t="s">
        <v>2459</v>
      </c>
      <c r="N3467" t="s">
        <v>84</v>
      </c>
      <c r="O3467">
        <v>19308</v>
      </c>
      <c r="P3467">
        <v>22106</v>
      </c>
      <c r="Q3467" t="s">
        <v>41</v>
      </c>
      <c r="R3467">
        <v>400</v>
      </c>
      <c r="S3467" s="2">
        <v>44629</v>
      </c>
      <c r="T3467" s="2">
        <v>44630</v>
      </c>
      <c r="U3467">
        <v>0</v>
      </c>
      <c r="V3467" t="s">
        <v>43</v>
      </c>
      <c r="W3467">
        <v>792</v>
      </c>
      <c r="X3467" t="s">
        <v>60</v>
      </c>
      <c r="Y3467" t="s">
        <v>61</v>
      </c>
      <c r="Z3467">
        <v>0</v>
      </c>
      <c r="AA3467">
        <v>941</v>
      </c>
      <c r="AB3467">
        <v>19934</v>
      </c>
      <c r="AC3467" t="s">
        <v>73</v>
      </c>
    </row>
    <row r="3468" spans="1:29" x14ac:dyDescent="0.3">
      <c r="A3468" s="1" t="s">
        <v>29</v>
      </c>
      <c r="B3468" t="s">
        <v>541</v>
      </c>
      <c r="C3468" t="s">
        <v>1803</v>
      </c>
      <c r="D3468" t="s">
        <v>169</v>
      </c>
      <c r="E3468">
        <v>1</v>
      </c>
      <c r="F3468" t="s">
        <v>129</v>
      </c>
      <c r="G3468" t="s">
        <v>395</v>
      </c>
      <c r="H3468" t="s">
        <v>35</v>
      </c>
      <c r="I3468" t="s">
        <v>672</v>
      </c>
      <c r="J3468" t="s">
        <v>5902</v>
      </c>
      <c r="K3468" t="s">
        <v>8723</v>
      </c>
      <c r="L3468" t="s">
        <v>8724</v>
      </c>
      <c r="M3468" t="s">
        <v>546</v>
      </c>
      <c r="N3468" t="s">
        <v>40</v>
      </c>
      <c r="O3468">
        <v>19904</v>
      </c>
      <c r="P3468">
        <v>24329</v>
      </c>
      <c r="Q3468" t="s">
        <v>41</v>
      </c>
      <c r="R3468">
        <v>600</v>
      </c>
      <c r="S3468" s="2">
        <v>44677</v>
      </c>
      <c r="T3468" t="s">
        <v>42</v>
      </c>
      <c r="U3468">
        <v>0</v>
      </c>
      <c r="V3468" t="s">
        <v>43</v>
      </c>
      <c r="W3468">
        <v>759</v>
      </c>
      <c r="X3468" t="s">
        <v>44</v>
      </c>
      <c r="Y3468" t="s">
        <v>45</v>
      </c>
      <c r="Z3468">
        <v>0</v>
      </c>
      <c r="AA3468">
        <v>934</v>
      </c>
      <c r="AB3468">
        <v>22837</v>
      </c>
      <c r="AC3468" t="s">
        <v>107</v>
      </c>
    </row>
    <row r="3469" spans="1:29" x14ac:dyDescent="0.3">
      <c r="A3469" s="1" t="s">
        <v>47</v>
      </c>
      <c r="B3469" t="s">
        <v>117</v>
      </c>
      <c r="C3469" t="s">
        <v>1344</v>
      </c>
      <c r="D3469" t="s">
        <v>201</v>
      </c>
      <c r="E3469">
        <v>3</v>
      </c>
      <c r="F3469" t="s">
        <v>51</v>
      </c>
      <c r="G3469" t="s">
        <v>710</v>
      </c>
      <c r="H3469" t="s">
        <v>79</v>
      </c>
      <c r="I3469" t="s">
        <v>636</v>
      </c>
      <c r="J3469" t="s">
        <v>224</v>
      </c>
      <c r="K3469" t="s">
        <v>8725</v>
      </c>
      <c r="L3469" t="s">
        <v>8726</v>
      </c>
      <c r="M3469" t="s">
        <v>1301</v>
      </c>
      <c r="N3469" t="s">
        <v>58</v>
      </c>
      <c r="O3469">
        <v>22849</v>
      </c>
      <c r="P3469">
        <v>24859</v>
      </c>
      <c r="Q3469" t="s">
        <v>59</v>
      </c>
      <c r="R3469">
        <v>534</v>
      </c>
      <c r="S3469" s="2">
        <v>45345</v>
      </c>
      <c r="T3469" t="s">
        <v>42</v>
      </c>
      <c r="U3469">
        <v>17264</v>
      </c>
      <c r="V3469" t="s">
        <v>85</v>
      </c>
      <c r="W3469">
        <v>547</v>
      </c>
      <c r="X3469" t="s">
        <v>44</v>
      </c>
      <c r="Y3469" t="s">
        <v>72</v>
      </c>
      <c r="Z3469">
        <v>4881</v>
      </c>
      <c r="AA3469">
        <v>821</v>
      </c>
      <c r="AB3469">
        <v>24162</v>
      </c>
      <c r="AC3469" t="s">
        <v>46</v>
      </c>
    </row>
    <row r="3470" spans="1:29" x14ac:dyDescent="0.3">
      <c r="A3470" s="1" t="s">
        <v>29</v>
      </c>
      <c r="B3470" t="s">
        <v>541</v>
      </c>
      <c r="C3470" t="s">
        <v>4106</v>
      </c>
      <c r="D3470" t="s">
        <v>387</v>
      </c>
      <c r="E3470">
        <v>9</v>
      </c>
      <c r="F3470" t="s">
        <v>221</v>
      </c>
      <c r="G3470" t="s">
        <v>882</v>
      </c>
      <c r="H3470" t="s">
        <v>35</v>
      </c>
      <c r="I3470" t="s">
        <v>3291</v>
      </c>
      <c r="J3470" t="s">
        <v>3609</v>
      </c>
      <c r="K3470" t="s">
        <v>8727</v>
      </c>
      <c r="L3470" t="s">
        <v>8728</v>
      </c>
      <c r="M3470" t="s">
        <v>1715</v>
      </c>
      <c r="N3470" t="s">
        <v>84</v>
      </c>
      <c r="O3470">
        <v>25154</v>
      </c>
      <c r="P3470">
        <v>27938</v>
      </c>
      <c r="Q3470" t="s">
        <v>95</v>
      </c>
      <c r="R3470">
        <v>322</v>
      </c>
      <c r="S3470" s="2">
        <v>44510</v>
      </c>
      <c r="T3470" s="2">
        <v>44527</v>
      </c>
      <c r="U3470">
        <v>0</v>
      </c>
      <c r="V3470" t="s">
        <v>43</v>
      </c>
      <c r="W3470">
        <v>599</v>
      </c>
      <c r="X3470" t="s">
        <v>60</v>
      </c>
      <c r="Y3470" t="s">
        <v>45</v>
      </c>
      <c r="Z3470">
        <v>0</v>
      </c>
      <c r="AA3470">
        <v>106</v>
      </c>
      <c r="AB3470">
        <v>27339</v>
      </c>
      <c r="AC3470" t="s">
        <v>107</v>
      </c>
    </row>
    <row r="3471" spans="1:29" x14ac:dyDescent="0.3">
      <c r="A3471" s="1" t="s">
        <v>29</v>
      </c>
      <c r="B3471" t="s">
        <v>327</v>
      </c>
      <c r="C3471" t="s">
        <v>3828</v>
      </c>
      <c r="D3471" t="s">
        <v>236</v>
      </c>
      <c r="E3471">
        <v>5</v>
      </c>
      <c r="F3471" t="s">
        <v>51</v>
      </c>
      <c r="G3471" t="s">
        <v>710</v>
      </c>
      <c r="H3471" t="s">
        <v>79</v>
      </c>
      <c r="I3471" t="s">
        <v>621</v>
      </c>
      <c r="J3471" t="s">
        <v>7173</v>
      </c>
      <c r="K3471" t="s">
        <v>8729</v>
      </c>
      <c r="L3471" t="s">
        <v>8730</v>
      </c>
      <c r="M3471" t="s">
        <v>591</v>
      </c>
      <c r="N3471" t="s">
        <v>58</v>
      </c>
      <c r="O3471">
        <v>8443</v>
      </c>
      <c r="P3471">
        <v>10491</v>
      </c>
      <c r="Q3471" t="s">
        <v>41</v>
      </c>
      <c r="R3471">
        <v>810</v>
      </c>
      <c r="S3471" s="2">
        <v>44467</v>
      </c>
      <c r="T3471" t="s">
        <v>42</v>
      </c>
      <c r="U3471">
        <v>0</v>
      </c>
      <c r="V3471" t="s">
        <v>71</v>
      </c>
      <c r="W3471">
        <v>575</v>
      </c>
      <c r="X3471" t="s">
        <v>44</v>
      </c>
      <c r="Y3471" t="s">
        <v>72</v>
      </c>
      <c r="Z3471">
        <v>3377</v>
      </c>
      <c r="AA3471">
        <v>671</v>
      </c>
      <c r="AB3471">
        <v>10172</v>
      </c>
      <c r="AC3471" t="s">
        <v>73</v>
      </c>
    </row>
    <row r="3472" spans="1:29" x14ac:dyDescent="0.3">
      <c r="A3472" s="1" t="s">
        <v>29</v>
      </c>
      <c r="B3472" t="s">
        <v>228</v>
      </c>
      <c r="C3472" t="s">
        <v>474</v>
      </c>
      <c r="D3472" t="s">
        <v>119</v>
      </c>
      <c r="E3472">
        <v>1</v>
      </c>
      <c r="F3472" t="s">
        <v>64</v>
      </c>
      <c r="G3472" t="s">
        <v>65</v>
      </c>
      <c r="H3472" t="s">
        <v>35</v>
      </c>
      <c r="I3472" t="s">
        <v>1571</v>
      </c>
      <c r="J3472" t="s">
        <v>314</v>
      </c>
      <c r="K3472" t="s">
        <v>8731</v>
      </c>
      <c r="L3472" t="s">
        <v>8732</v>
      </c>
      <c r="M3472" t="s">
        <v>473</v>
      </c>
      <c r="N3472" t="s">
        <v>58</v>
      </c>
      <c r="O3472">
        <v>22444</v>
      </c>
      <c r="P3472">
        <v>25460</v>
      </c>
      <c r="Q3472" t="s">
        <v>41</v>
      </c>
      <c r="R3472">
        <v>507</v>
      </c>
      <c r="S3472" s="2">
        <v>44300</v>
      </c>
      <c r="T3472" s="2">
        <v>44323</v>
      </c>
      <c r="U3472">
        <v>0</v>
      </c>
      <c r="V3472" t="s">
        <v>106</v>
      </c>
      <c r="W3472">
        <v>581</v>
      </c>
      <c r="X3472" t="s">
        <v>60</v>
      </c>
      <c r="Y3472" t="s">
        <v>72</v>
      </c>
      <c r="Z3472">
        <v>1451</v>
      </c>
      <c r="AA3472">
        <v>827</v>
      </c>
      <c r="AB3472">
        <v>24048</v>
      </c>
      <c r="AC3472" t="s">
        <v>46</v>
      </c>
    </row>
    <row r="3473" spans="1:29" x14ac:dyDescent="0.3">
      <c r="A3473" s="1" t="s">
        <v>47</v>
      </c>
      <c r="B3473" t="s">
        <v>234</v>
      </c>
      <c r="C3473" t="s">
        <v>2618</v>
      </c>
      <c r="D3473" t="s">
        <v>155</v>
      </c>
      <c r="E3473">
        <v>9</v>
      </c>
      <c r="F3473" t="s">
        <v>33</v>
      </c>
      <c r="G3473" t="s">
        <v>848</v>
      </c>
      <c r="H3473" t="s">
        <v>79</v>
      </c>
      <c r="I3473" t="s">
        <v>238</v>
      </c>
      <c r="J3473" t="s">
        <v>172</v>
      </c>
      <c r="K3473" t="s">
        <v>8733</v>
      </c>
      <c r="L3473" t="s">
        <v>8734</v>
      </c>
      <c r="M3473" t="s">
        <v>2944</v>
      </c>
      <c r="N3473" t="s">
        <v>84</v>
      </c>
      <c r="O3473">
        <v>14475</v>
      </c>
      <c r="P3473">
        <v>17243</v>
      </c>
      <c r="Q3473" t="s">
        <v>41</v>
      </c>
      <c r="R3473">
        <v>563</v>
      </c>
      <c r="S3473" s="2">
        <v>44336</v>
      </c>
      <c r="T3473" s="2">
        <v>44352</v>
      </c>
      <c r="U3473">
        <v>0</v>
      </c>
      <c r="V3473" t="s">
        <v>106</v>
      </c>
      <c r="W3473">
        <v>477</v>
      </c>
      <c r="X3473" t="s">
        <v>60</v>
      </c>
      <c r="Y3473" t="s">
        <v>61</v>
      </c>
      <c r="Z3473">
        <v>0</v>
      </c>
      <c r="AA3473">
        <v>576</v>
      </c>
      <c r="AB3473">
        <v>16691</v>
      </c>
      <c r="AC3473" t="s">
        <v>107</v>
      </c>
    </row>
    <row r="3474" spans="1:29" x14ac:dyDescent="0.3">
      <c r="A3474" s="1" t="s">
        <v>29</v>
      </c>
      <c r="B3474" t="s">
        <v>62</v>
      </c>
      <c r="C3474" t="s">
        <v>2040</v>
      </c>
      <c r="D3474" t="s">
        <v>178</v>
      </c>
      <c r="E3474">
        <v>2</v>
      </c>
      <c r="F3474" t="s">
        <v>120</v>
      </c>
      <c r="G3474" t="s">
        <v>121</v>
      </c>
      <c r="H3474" t="s">
        <v>35</v>
      </c>
      <c r="I3474" t="s">
        <v>7144</v>
      </c>
      <c r="J3474" t="s">
        <v>637</v>
      </c>
      <c r="K3474" t="s">
        <v>8735</v>
      </c>
      <c r="L3474" t="s">
        <v>8736</v>
      </c>
      <c r="M3474" t="s">
        <v>1976</v>
      </c>
      <c r="N3474" t="s">
        <v>58</v>
      </c>
      <c r="O3474">
        <v>16116</v>
      </c>
      <c r="P3474">
        <v>18441</v>
      </c>
      <c r="Q3474" t="s">
        <v>41</v>
      </c>
      <c r="R3474">
        <v>807</v>
      </c>
      <c r="S3474" s="2">
        <v>44740</v>
      </c>
      <c r="T3474" s="2">
        <v>44744</v>
      </c>
      <c r="U3474">
        <v>0</v>
      </c>
      <c r="V3474" t="s">
        <v>85</v>
      </c>
      <c r="W3474">
        <v>403</v>
      </c>
      <c r="X3474" t="s">
        <v>60</v>
      </c>
      <c r="Y3474" t="s">
        <v>61</v>
      </c>
      <c r="Z3474">
        <v>1376</v>
      </c>
      <c r="AA3474">
        <v>630</v>
      </c>
      <c r="AB3474">
        <v>17354</v>
      </c>
      <c r="AC3474" t="s">
        <v>46</v>
      </c>
    </row>
    <row r="3475" spans="1:29" x14ac:dyDescent="0.3">
      <c r="A3475" s="1" t="s">
        <v>29</v>
      </c>
      <c r="B3475" t="s">
        <v>86</v>
      </c>
      <c r="C3475" t="s">
        <v>375</v>
      </c>
      <c r="D3475" t="s">
        <v>50</v>
      </c>
      <c r="E3475">
        <v>5</v>
      </c>
      <c r="F3475" t="s">
        <v>186</v>
      </c>
      <c r="G3475" t="s">
        <v>620</v>
      </c>
      <c r="H3475" t="s">
        <v>35</v>
      </c>
      <c r="I3475" t="s">
        <v>131</v>
      </c>
      <c r="J3475" t="s">
        <v>3344</v>
      </c>
      <c r="K3475" t="s">
        <v>8737</v>
      </c>
      <c r="L3475" t="s">
        <v>8738</v>
      </c>
      <c r="M3475" t="s">
        <v>350</v>
      </c>
      <c r="N3475" t="s">
        <v>40</v>
      </c>
      <c r="O3475">
        <v>27562</v>
      </c>
      <c r="P3475">
        <v>31272</v>
      </c>
      <c r="Q3475" t="s">
        <v>95</v>
      </c>
      <c r="R3475">
        <v>499</v>
      </c>
      <c r="S3475" s="2">
        <v>44609</v>
      </c>
      <c r="T3475" s="2">
        <v>44632</v>
      </c>
      <c r="U3475">
        <v>0</v>
      </c>
      <c r="V3475" t="s">
        <v>85</v>
      </c>
      <c r="W3475">
        <v>603</v>
      </c>
      <c r="X3475" t="s">
        <v>60</v>
      </c>
      <c r="Y3475" t="s">
        <v>72</v>
      </c>
      <c r="Z3475">
        <v>0</v>
      </c>
      <c r="AA3475">
        <v>824</v>
      </c>
      <c r="AB3475">
        <v>28562</v>
      </c>
      <c r="AC3475" t="s">
        <v>73</v>
      </c>
    </row>
    <row r="3476" spans="1:29" x14ac:dyDescent="0.3">
      <c r="A3476" s="1" t="s">
        <v>29</v>
      </c>
      <c r="B3476" t="s">
        <v>96</v>
      </c>
      <c r="C3476" t="s">
        <v>1523</v>
      </c>
      <c r="D3476" t="s">
        <v>178</v>
      </c>
      <c r="E3476">
        <v>10</v>
      </c>
      <c r="F3476" t="s">
        <v>120</v>
      </c>
      <c r="G3476" t="s">
        <v>820</v>
      </c>
      <c r="H3476" t="s">
        <v>79</v>
      </c>
      <c r="I3476" t="s">
        <v>89</v>
      </c>
      <c r="J3476" t="s">
        <v>141</v>
      </c>
      <c r="K3476">
        <f>1-894-75-5540</f>
        <v>-6508</v>
      </c>
      <c r="L3476" t="s">
        <v>8739</v>
      </c>
      <c r="M3476" t="s">
        <v>1136</v>
      </c>
      <c r="N3476" t="s">
        <v>94</v>
      </c>
      <c r="O3476">
        <v>11485</v>
      </c>
      <c r="P3476">
        <v>14256</v>
      </c>
      <c r="Q3476" t="s">
        <v>95</v>
      </c>
      <c r="R3476">
        <v>260</v>
      </c>
      <c r="S3476" s="2">
        <v>45009</v>
      </c>
      <c r="T3476" s="2">
        <v>45026</v>
      </c>
      <c r="U3476">
        <v>0</v>
      </c>
      <c r="V3476" t="s">
        <v>71</v>
      </c>
      <c r="W3476">
        <v>490</v>
      </c>
      <c r="X3476" t="s">
        <v>60</v>
      </c>
      <c r="Y3476" t="s">
        <v>45</v>
      </c>
      <c r="Z3476">
        <v>0</v>
      </c>
      <c r="AA3476">
        <v>329</v>
      </c>
      <c r="AB3476">
        <v>12914</v>
      </c>
      <c r="AC3476" t="s">
        <v>46</v>
      </c>
    </row>
    <row r="3477" spans="1:29" x14ac:dyDescent="0.3">
      <c r="A3477" s="1" t="s">
        <v>47</v>
      </c>
      <c r="B3477" t="s">
        <v>108</v>
      </c>
      <c r="C3477" t="s">
        <v>1763</v>
      </c>
      <c r="D3477" t="s">
        <v>119</v>
      </c>
      <c r="E3477">
        <v>4</v>
      </c>
      <c r="F3477" t="s">
        <v>129</v>
      </c>
      <c r="G3477" t="s">
        <v>1528</v>
      </c>
      <c r="H3477" t="s">
        <v>79</v>
      </c>
      <c r="I3477" t="s">
        <v>832</v>
      </c>
      <c r="J3477" t="s">
        <v>524</v>
      </c>
      <c r="K3477">
        <f>1-958-615-3189</f>
        <v>-4761</v>
      </c>
      <c r="L3477" t="s">
        <v>8740</v>
      </c>
      <c r="M3477" t="s">
        <v>1402</v>
      </c>
      <c r="N3477" t="s">
        <v>40</v>
      </c>
      <c r="O3477">
        <v>17016</v>
      </c>
      <c r="P3477">
        <v>20831</v>
      </c>
      <c r="Q3477" t="s">
        <v>59</v>
      </c>
      <c r="R3477">
        <v>111</v>
      </c>
      <c r="S3477" s="2">
        <v>45037</v>
      </c>
      <c r="T3477" t="s">
        <v>42</v>
      </c>
      <c r="U3477">
        <v>26167</v>
      </c>
      <c r="V3477" t="s">
        <v>106</v>
      </c>
      <c r="W3477">
        <v>482</v>
      </c>
      <c r="X3477" t="s">
        <v>44</v>
      </c>
      <c r="Y3477" t="s">
        <v>45</v>
      </c>
      <c r="Z3477">
        <v>0</v>
      </c>
      <c r="AA3477">
        <v>860</v>
      </c>
      <c r="AB3477">
        <v>19774</v>
      </c>
      <c r="AC3477" t="s">
        <v>46</v>
      </c>
    </row>
    <row r="3478" spans="1:29" x14ac:dyDescent="0.3">
      <c r="A3478" s="1" t="s">
        <v>29</v>
      </c>
      <c r="B3478" t="s">
        <v>327</v>
      </c>
      <c r="C3478" t="s">
        <v>328</v>
      </c>
      <c r="D3478" t="s">
        <v>236</v>
      </c>
      <c r="E3478">
        <v>10</v>
      </c>
      <c r="F3478" t="s">
        <v>77</v>
      </c>
      <c r="G3478" t="s">
        <v>264</v>
      </c>
      <c r="H3478" t="s">
        <v>79</v>
      </c>
      <c r="I3478" t="s">
        <v>1730</v>
      </c>
      <c r="J3478" t="s">
        <v>1757</v>
      </c>
      <c r="K3478">
        <v>9312984299</v>
      </c>
      <c r="L3478" t="s">
        <v>8741</v>
      </c>
      <c r="M3478" t="s">
        <v>1159</v>
      </c>
      <c r="N3478" t="s">
        <v>94</v>
      </c>
      <c r="O3478">
        <v>28775</v>
      </c>
      <c r="P3478">
        <v>33573</v>
      </c>
      <c r="Q3478" t="s">
        <v>59</v>
      </c>
      <c r="R3478">
        <v>474</v>
      </c>
      <c r="S3478" s="2">
        <v>45209</v>
      </c>
      <c r="T3478" s="2">
        <v>45220</v>
      </c>
      <c r="U3478">
        <v>21349</v>
      </c>
      <c r="V3478" t="s">
        <v>71</v>
      </c>
      <c r="W3478">
        <v>657</v>
      </c>
      <c r="X3478" t="s">
        <v>60</v>
      </c>
      <c r="Y3478" t="s">
        <v>72</v>
      </c>
      <c r="Z3478">
        <v>0</v>
      </c>
      <c r="AA3478">
        <v>99</v>
      </c>
      <c r="AB3478">
        <v>28900</v>
      </c>
      <c r="AC3478" t="s">
        <v>46</v>
      </c>
    </row>
    <row r="3479" spans="1:29" x14ac:dyDescent="0.3">
      <c r="A3479" s="1" t="s">
        <v>47</v>
      </c>
      <c r="B3479" t="s">
        <v>153</v>
      </c>
      <c r="C3479" t="s">
        <v>5663</v>
      </c>
      <c r="D3479" t="s">
        <v>50</v>
      </c>
      <c r="E3479">
        <v>5</v>
      </c>
      <c r="F3479" t="s">
        <v>51</v>
      </c>
      <c r="G3479" t="s">
        <v>237</v>
      </c>
      <c r="H3479" t="s">
        <v>79</v>
      </c>
      <c r="I3479" t="s">
        <v>738</v>
      </c>
      <c r="J3479" t="s">
        <v>524</v>
      </c>
      <c r="K3479" t="s">
        <v>8742</v>
      </c>
      <c r="L3479" t="s">
        <v>7598</v>
      </c>
      <c r="M3479" t="s">
        <v>943</v>
      </c>
      <c r="N3479" t="s">
        <v>84</v>
      </c>
      <c r="O3479">
        <v>9593</v>
      </c>
      <c r="P3479">
        <v>12062</v>
      </c>
      <c r="Q3479" t="s">
        <v>59</v>
      </c>
      <c r="R3479">
        <v>156</v>
      </c>
      <c r="S3479" s="2">
        <v>45329</v>
      </c>
      <c r="T3479" t="s">
        <v>42</v>
      </c>
      <c r="U3479">
        <v>39890</v>
      </c>
      <c r="V3479" t="s">
        <v>71</v>
      </c>
      <c r="W3479">
        <v>800</v>
      </c>
      <c r="X3479" t="s">
        <v>44</v>
      </c>
      <c r="Y3479" t="s">
        <v>45</v>
      </c>
      <c r="Z3479">
        <v>0</v>
      </c>
      <c r="AA3479">
        <v>150</v>
      </c>
      <c r="AB3479">
        <v>10130</v>
      </c>
      <c r="AC3479" t="s">
        <v>73</v>
      </c>
    </row>
    <row r="3480" spans="1:29" x14ac:dyDescent="0.3">
      <c r="A3480" s="1" t="s">
        <v>47</v>
      </c>
      <c r="B3480" t="s">
        <v>176</v>
      </c>
      <c r="C3480" t="s">
        <v>177</v>
      </c>
      <c r="D3480" t="s">
        <v>76</v>
      </c>
      <c r="E3480">
        <v>10</v>
      </c>
      <c r="F3480" t="s">
        <v>271</v>
      </c>
      <c r="G3480" t="s">
        <v>495</v>
      </c>
      <c r="H3480" t="s">
        <v>35</v>
      </c>
      <c r="I3480" t="s">
        <v>2985</v>
      </c>
      <c r="J3480" t="s">
        <v>3693</v>
      </c>
      <c r="K3480">
        <f>1-219-86-518</f>
        <v>-822</v>
      </c>
      <c r="L3480" t="s">
        <v>8743</v>
      </c>
      <c r="M3480" t="s">
        <v>426</v>
      </c>
      <c r="N3480" t="s">
        <v>58</v>
      </c>
      <c r="O3480">
        <v>5388</v>
      </c>
      <c r="P3480">
        <v>8035</v>
      </c>
      <c r="Q3480" t="s">
        <v>41</v>
      </c>
      <c r="R3480">
        <v>77</v>
      </c>
      <c r="S3480" s="2">
        <v>44400</v>
      </c>
      <c r="T3480" t="s">
        <v>42</v>
      </c>
      <c r="U3480">
        <v>0</v>
      </c>
      <c r="V3480" t="s">
        <v>85</v>
      </c>
      <c r="W3480">
        <v>627</v>
      </c>
      <c r="X3480" t="s">
        <v>44</v>
      </c>
      <c r="Y3480" t="s">
        <v>72</v>
      </c>
      <c r="Z3480">
        <v>3061</v>
      </c>
      <c r="AA3480">
        <v>427</v>
      </c>
      <c r="AB3480">
        <v>7922</v>
      </c>
      <c r="AC3480" t="s">
        <v>46</v>
      </c>
    </row>
    <row r="3481" spans="1:29" x14ac:dyDescent="0.3">
      <c r="A3481" s="1" t="s">
        <v>47</v>
      </c>
      <c r="B3481" t="s">
        <v>117</v>
      </c>
      <c r="C3481" t="s">
        <v>1344</v>
      </c>
      <c r="D3481" t="s">
        <v>32</v>
      </c>
      <c r="E3481">
        <v>9</v>
      </c>
      <c r="F3481" t="s">
        <v>33</v>
      </c>
      <c r="G3481" t="s">
        <v>411</v>
      </c>
      <c r="H3481" t="s">
        <v>35</v>
      </c>
      <c r="I3481" t="s">
        <v>210</v>
      </c>
      <c r="J3481" t="s">
        <v>890</v>
      </c>
      <c r="K3481" t="s">
        <v>8744</v>
      </c>
      <c r="L3481" t="s">
        <v>8745</v>
      </c>
      <c r="M3481" t="s">
        <v>517</v>
      </c>
      <c r="N3481" t="s">
        <v>84</v>
      </c>
      <c r="O3481">
        <v>3701</v>
      </c>
      <c r="P3481">
        <v>7379</v>
      </c>
      <c r="Q3481" t="s">
        <v>41</v>
      </c>
      <c r="R3481">
        <v>703</v>
      </c>
      <c r="S3481" s="2">
        <v>45249</v>
      </c>
      <c r="T3481" t="s">
        <v>42</v>
      </c>
      <c r="U3481">
        <v>0</v>
      </c>
      <c r="V3481" t="s">
        <v>71</v>
      </c>
      <c r="W3481">
        <v>739</v>
      </c>
      <c r="X3481" t="s">
        <v>44</v>
      </c>
      <c r="Y3481" t="s">
        <v>72</v>
      </c>
      <c r="Z3481">
        <v>0</v>
      </c>
      <c r="AA3481">
        <v>982</v>
      </c>
      <c r="AB3481">
        <v>6762</v>
      </c>
      <c r="AC3481" t="s">
        <v>46</v>
      </c>
    </row>
    <row r="3482" spans="1:29" x14ac:dyDescent="0.3">
      <c r="A3482" s="1" t="s">
        <v>47</v>
      </c>
      <c r="B3482" t="s">
        <v>145</v>
      </c>
      <c r="C3482" t="s">
        <v>270</v>
      </c>
      <c r="D3482" t="s">
        <v>50</v>
      </c>
      <c r="E3482">
        <v>5</v>
      </c>
      <c r="F3482" t="s">
        <v>120</v>
      </c>
      <c r="G3482" t="s">
        <v>1533</v>
      </c>
      <c r="H3482" t="s">
        <v>35</v>
      </c>
      <c r="I3482" t="s">
        <v>6498</v>
      </c>
      <c r="J3482" t="s">
        <v>3514</v>
      </c>
      <c r="K3482" t="s">
        <v>8746</v>
      </c>
      <c r="L3482" t="s">
        <v>8747</v>
      </c>
      <c r="M3482" t="s">
        <v>1762</v>
      </c>
      <c r="N3482" t="s">
        <v>40</v>
      </c>
      <c r="O3482">
        <v>25688</v>
      </c>
      <c r="P3482">
        <v>27764</v>
      </c>
      <c r="Q3482" t="s">
        <v>95</v>
      </c>
      <c r="R3482">
        <v>285</v>
      </c>
      <c r="S3482" s="2">
        <v>44695</v>
      </c>
      <c r="T3482" s="2">
        <v>44725</v>
      </c>
      <c r="U3482">
        <v>0</v>
      </c>
      <c r="V3482" t="s">
        <v>85</v>
      </c>
      <c r="W3482">
        <v>765</v>
      </c>
      <c r="X3482" t="s">
        <v>60</v>
      </c>
      <c r="Y3482" t="s">
        <v>61</v>
      </c>
      <c r="Z3482">
        <v>0</v>
      </c>
      <c r="AA3482">
        <v>937</v>
      </c>
      <c r="AB3482">
        <v>25969</v>
      </c>
      <c r="AC3482" t="s">
        <v>46</v>
      </c>
    </row>
    <row r="3483" spans="1:29" x14ac:dyDescent="0.3">
      <c r="A3483" s="1" t="s">
        <v>29</v>
      </c>
      <c r="B3483" t="s">
        <v>86</v>
      </c>
      <c r="C3483" t="s">
        <v>2490</v>
      </c>
      <c r="D3483" t="s">
        <v>169</v>
      </c>
      <c r="E3483">
        <v>4</v>
      </c>
      <c r="F3483" t="s">
        <v>99</v>
      </c>
      <c r="G3483" t="s">
        <v>100</v>
      </c>
      <c r="H3483" t="s">
        <v>35</v>
      </c>
      <c r="I3483" t="s">
        <v>2539</v>
      </c>
      <c r="J3483" t="s">
        <v>1036</v>
      </c>
      <c r="K3483" t="s">
        <v>8748</v>
      </c>
      <c r="L3483" t="s">
        <v>8749</v>
      </c>
      <c r="M3483" t="s">
        <v>677</v>
      </c>
      <c r="N3483" t="s">
        <v>40</v>
      </c>
      <c r="O3483">
        <v>9670</v>
      </c>
      <c r="P3483">
        <v>12763</v>
      </c>
      <c r="Q3483" t="s">
        <v>41</v>
      </c>
      <c r="R3483">
        <v>623</v>
      </c>
      <c r="S3483" s="2">
        <v>44760</v>
      </c>
      <c r="T3483" t="s">
        <v>42</v>
      </c>
      <c r="U3483">
        <v>0</v>
      </c>
      <c r="V3483" t="s">
        <v>43</v>
      </c>
      <c r="W3483">
        <v>551</v>
      </c>
      <c r="X3483" t="s">
        <v>44</v>
      </c>
      <c r="Y3483" t="s">
        <v>45</v>
      </c>
      <c r="Z3483">
        <v>0</v>
      </c>
      <c r="AA3483">
        <v>764</v>
      </c>
      <c r="AB3483">
        <v>12078</v>
      </c>
      <c r="AC3483" t="s">
        <v>107</v>
      </c>
    </row>
    <row r="3484" spans="1:29" x14ac:dyDescent="0.3">
      <c r="A3484" s="1" t="s">
        <v>29</v>
      </c>
      <c r="B3484" t="s">
        <v>30</v>
      </c>
      <c r="C3484" t="s">
        <v>3274</v>
      </c>
      <c r="D3484" t="s">
        <v>155</v>
      </c>
      <c r="E3484">
        <v>1</v>
      </c>
      <c r="F3484" t="s">
        <v>186</v>
      </c>
      <c r="G3484" t="s">
        <v>187</v>
      </c>
      <c r="H3484" t="s">
        <v>79</v>
      </c>
      <c r="I3484" t="s">
        <v>273</v>
      </c>
      <c r="J3484" t="s">
        <v>1148</v>
      </c>
      <c r="K3484" t="s">
        <v>8750</v>
      </c>
      <c r="L3484" t="s">
        <v>8751</v>
      </c>
      <c r="M3484" t="s">
        <v>1307</v>
      </c>
      <c r="N3484" t="s">
        <v>58</v>
      </c>
      <c r="O3484">
        <v>6189</v>
      </c>
      <c r="P3484">
        <v>8771</v>
      </c>
      <c r="Q3484" t="s">
        <v>95</v>
      </c>
      <c r="R3484">
        <v>237</v>
      </c>
      <c r="S3484" s="2">
        <v>44356</v>
      </c>
      <c r="T3484" s="2">
        <v>44359</v>
      </c>
      <c r="U3484">
        <v>0</v>
      </c>
      <c r="V3484" t="s">
        <v>106</v>
      </c>
      <c r="W3484">
        <v>725</v>
      </c>
      <c r="X3484" t="s">
        <v>60</v>
      </c>
      <c r="Y3484" t="s">
        <v>61</v>
      </c>
      <c r="Z3484">
        <v>1696</v>
      </c>
      <c r="AA3484">
        <v>640</v>
      </c>
      <c r="AB3484">
        <v>6683</v>
      </c>
      <c r="AC3484" t="s">
        <v>46</v>
      </c>
    </row>
    <row r="3485" spans="1:29" x14ac:dyDescent="0.3">
      <c r="A3485" s="1" t="s">
        <v>29</v>
      </c>
      <c r="B3485" t="s">
        <v>327</v>
      </c>
      <c r="C3485" t="s">
        <v>585</v>
      </c>
      <c r="D3485" t="s">
        <v>76</v>
      </c>
      <c r="E3485">
        <v>3</v>
      </c>
      <c r="F3485" t="s">
        <v>221</v>
      </c>
      <c r="G3485" t="s">
        <v>882</v>
      </c>
      <c r="H3485" t="s">
        <v>35</v>
      </c>
      <c r="I3485" t="s">
        <v>1379</v>
      </c>
      <c r="J3485" t="s">
        <v>4234</v>
      </c>
      <c r="K3485" t="s">
        <v>8752</v>
      </c>
      <c r="L3485" t="s">
        <v>8753</v>
      </c>
      <c r="M3485" t="s">
        <v>769</v>
      </c>
      <c r="N3485" t="s">
        <v>84</v>
      </c>
      <c r="O3485">
        <v>18903</v>
      </c>
      <c r="P3485">
        <v>23776</v>
      </c>
      <c r="Q3485" t="s">
        <v>95</v>
      </c>
      <c r="R3485">
        <v>164</v>
      </c>
      <c r="S3485" s="2">
        <v>44696</v>
      </c>
      <c r="T3485" s="2">
        <v>44707</v>
      </c>
      <c r="U3485">
        <v>0</v>
      </c>
      <c r="V3485" t="s">
        <v>85</v>
      </c>
      <c r="W3485">
        <v>439</v>
      </c>
      <c r="X3485" t="s">
        <v>60</v>
      </c>
      <c r="Y3485" t="s">
        <v>61</v>
      </c>
      <c r="Z3485">
        <v>0</v>
      </c>
      <c r="AA3485">
        <v>451</v>
      </c>
      <c r="AB3485">
        <v>22531</v>
      </c>
      <c r="AC3485" t="s">
        <v>107</v>
      </c>
    </row>
    <row r="3486" spans="1:29" x14ac:dyDescent="0.3">
      <c r="A3486" s="1" t="s">
        <v>47</v>
      </c>
      <c r="B3486" t="s">
        <v>117</v>
      </c>
      <c r="C3486" t="s">
        <v>2114</v>
      </c>
      <c r="D3486" t="s">
        <v>98</v>
      </c>
      <c r="E3486">
        <v>8</v>
      </c>
      <c r="F3486" t="s">
        <v>51</v>
      </c>
      <c r="G3486" t="s">
        <v>1427</v>
      </c>
      <c r="H3486" t="s">
        <v>79</v>
      </c>
      <c r="I3486" t="s">
        <v>2705</v>
      </c>
      <c r="J3486" t="s">
        <v>2251</v>
      </c>
      <c r="K3486">
        <f>1-45-690-8287</f>
        <v>-9021</v>
      </c>
      <c r="L3486" t="s">
        <v>8754</v>
      </c>
      <c r="M3486" t="s">
        <v>1311</v>
      </c>
      <c r="N3486" t="s">
        <v>94</v>
      </c>
      <c r="O3486">
        <v>24562</v>
      </c>
      <c r="P3486">
        <v>28104</v>
      </c>
      <c r="Q3486" t="s">
        <v>41</v>
      </c>
      <c r="R3486">
        <v>906</v>
      </c>
      <c r="S3486" s="2">
        <v>45151</v>
      </c>
      <c r="T3486" t="s">
        <v>42</v>
      </c>
      <c r="U3486">
        <v>0</v>
      </c>
      <c r="V3486" t="s">
        <v>71</v>
      </c>
      <c r="W3486">
        <v>557</v>
      </c>
      <c r="X3486" t="s">
        <v>44</v>
      </c>
      <c r="Y3486" t="s">
        <v>45</v>
      </c>
      <c r="Z3486">
        <v>0</v>
      </c>
      <c r="AA3486">
        <v>323</v>
      </c>
      <c r="AB3486">
        <v>25943</v>
      </c>
      <c r="AC3486" t="s">
        <v>46</v>
      </c>
    </row>
    <row r="3487" spans="1:29" x14ac:dyDescent="0.3">
      <c r="A3487" s="1" t="s">
        <v>47</v>
      </c>
      <c r="B3487" t="s">
        <v>176</v>
      </c>
      <c r="C3487" t="s">
        <v>351</v>
      </c>
      <c r="D3487" t="s">
        <v>110</v>
      </c>
      <c r="E3487">
        <v>4</v>
      </c>
      <c r="F3487" t="s">
        <v>271</v>
      </c>
      <c r="G3487" t="s">
        <v>689</v>
      </c>
      <c r="H3487" t="s">
        <v>35</v>
      </c>
      <c r="I3487" t="s">
        <v>4279</v>
      </c>
      <c r="J3487" t="s">
        <v>553</v>
      </c>
      <c r="K3487" t="s">
        <v>8755</v>
      </c>
      <c r="L3487" t="s">
        <v>8756</v>
      </c>
      <c r="M3487" t="s">
        <v>183</v>
      </c>
      <c r="N3487" t="s">
        <v>58</v>
      </c>
      <c r="O3487">
        <v>7368</v>
      </c>
      <c r="P3487">
        <v>11483</v>
      </c>
      <c r="Q3487" t="s">
        <v>95</v>
      </c>
      <c r="R3487">
        <v>978</v>
      </c>
      <c r="S3487" s="2">
        <v>44381</v>
      </c>
      <c r="T3487" t="s">
        <v>42</v>
      </c>
      <c r="U3487">
        <v>0</v>
      </c>
      <c r="V3487" t="s">
        <v>106</v>
      </c>
      <c r="W3487">
        <v>452</v>
      </c>
      <c r="X3487" t="s">
        <v>44</v>
      </c>
      <c r="Y3487" t="s">
        <v>61</v>
      </c>
      <c r="Z3487">
        <v>1660</v>
      </c>
      <c r="AA3487">
        <v>626</v>
      </c>
      <c r="AB3487">
        <v>9726</v>
      </c>
      <c r="AC3487" t="s">
        <v>107</v>
      </c>
    </row>
    <row r="3488" spans="1:29" x14ac:dyDescent="0.3">
      <c r="A3488" s="1" t="s">
        <v>47</v>
      </c>
      <c r="B3488" t="s">
        <v>234</v>
      </c>
      <c r="C3488" t="s">
        <v>853</v>
      </c>
      <c r="D3488" t="s">
        <v>32</v>
      </c>
      <c r="E3488">
        <v>8</v>
      </c>
      <c r="F3488" t="s">
        <v>33</v>
      </c>
      <c r="G3488" t="s">
        <v>170</v>
      </c>
      <c r="H3488" t="s">
        <v>35</v>
      </c>
      <c r="I3488" t="s">
        <v>417</v>
      </c>
      <c r="J3488" t="s">
        <v>1497</v>
      </c>
      <c r="K3488" t="s">
        <v>8757</v>
      </c>
      <c r="L3488" t="s">
        <v>8758</v>
      </c>
      <c r="M3488" t="s">
        <v>984</v>
      </c>
      <c r="N3488" t="s">
        <v>84</v>
      </c>
      <c r="O3488">
        <v>2960</v>
      </c>
      <c r="P3488">
        <v>5654</v>
      </c>
      <c r="Q3488" t="s">
        <v>41</v>
      </c>
      <c r="R3488">
        <v>760</v>
      </c>
      <c r="S3488" s="2">
        <v>45184</v>
      </c>
      <c r="T3488" s="2">
        <v>45202</v>
      </c>
      <c r="U3488">
        <v>0</v>
      </c>
      <c r="V3488" t="s">
        <v>85</v>
      </c>
      <c r="W3488">
        <v>606</v>
      </c>
      <c r="X3488" t="s">
        <v>60</v>
      </c>
      <c r="Y3488" t="s">
        <v>72</v>
      </c>
      <c r="Z3488">
        <v>0</v>
      </c>
      <c r="AA3488">
        <v>284</v>
      </c>
      <c r="AB3488">
        <v>4759</v>
      </c>
      <c r="AC3488" t="s">
        <v>73</v>
      </c>
    </row>
    <row r="3489" spans="1:29" x14ac:dyDescent="0.3">
      <c r="A3489" s="1" t="s">
        <v>29</v>
      </c>
      <c r="B3489" t="s">
        <v>541</v>
      </c>
      <c r="C3489" t="s">
        <v>557</v>
      </c>
      <c r="D3489" t="s">
        <v>257</v>
      </c>
      <c r="E3489">
        <v>8</v>
      </c>
      <c r="F3489" t="s">
        <v>129</v>
      </c>
      <c r="G3489" t="s">
        <v>944</v>
      </c>
      <c r="H3489" t="s">
        <v>79</v>
      </c>
      <c r="I3489" t="s">
        <v>1835</v>
      </c>
      <c r="J3489" t="s">
        <v>553</v>
      </c>
      <c r="K3489" t="s">
        <v>8759</v>
      </c>
      <c r="L3489" t="s">
        <v>8760</v>
      </c>
      <c r="M3489" t="s">
        <v>1340</v>
      </c>
      <c r="N3489" t="s">
        <v>58</v>
      </c>
      <c r="O3489">
        <v>13722</v>
      </c>
      <c r="P3489">
        <v>18172</v>
      </c>
      <c r="Q3489" t="s">
        <v>59</v>
      </c>
      <c r="R3489">
        <v>497</v>
      </c>
      <c r="S3489" s="2">
        <v>45198</v>
      </c>
      <c r="T3489" t="s">
        <v>42</v>
      </c>
      <c r="U3489">
        <v>1347</v>
      </c>
      <c r="V3489" t="s">
        <v>85</v>
      </c>
      <c r="W3489">
        <v>657</v>
      </c>
      <c r="X3489" t="s">
        <v>44</v>
      </c>
      <c r="Y3489" t="s">
        <v>45</v>
      </c>
      <c r="Z3489">
        <v>3714</v>
      </c>
      <c r="AA3489">
        <v>94</v>
      </c>
      <c r="AB3489">
        <v>14652</v>
      </c>
      <c r="AC3489" t="s">
        <v>46</v>
      </c>
    </row>
    <row r="3490" spans="1:29" x14ac:dyDescent="0.3">
      <c r="A3490" s="1" t="s">
        <v>29</v>
      </c>
      <c r="B3490" t="s">
        <v>86</v>
      </c>
      <c r="C3490" t="s">
        <v>4638</v>
      </c>
      <c r="D3490" t="s">
        <v>32</v>
      </c>
      <c r="E3490">
        <v>9</v>
      </c>
      <c r="F3490" t="s">
        <v>99</v>
      </c>
      <c r="G3490" t="s">
        <v>631</v>
      </c>
      <c r="H3490" t="s">
        <v>79</v>
      </c>
      <c r="I3490" t="s">
        <v>2620</v>
      </c>
      <c r="J3490" t="s">
        <v>54</v>
      </c>
      <c r="K3490" t="s">
        <v>8761</v>
      </c>
      <c r="L3490" t="s">
        <v>8762</v>
      </c>
      <c r="M3490" t="s">
        <v>1015</v>
      </c>
      <c r="N3490" t="s">
        <v>94</v>
      </c>
      <c r="O3490">
        <v>16981</v>
      </c>
      <c r="P3490">
        <v>20956</v>
      </c>
      <c r="Q3490" t="s">
        <v>95</v>
      </c>
      <c r="R3490">
        <v>417</v>
      </c>
      <c r="S3490" s="2">
        <v>44732</v>
      </c>
      <c r="T3490" t="s">
        <v>42</v>
      </c>
      <c r="U3490">
        <v>0</v>
      </c>
      <c r="V3490" t="s">
        <v>85</v>
      </c>
      <c r="W3490">
        <v>622</v>
      </c>
      <c r="X3490" t="s">
        <v>44</v>
      </c>
      <c r="Y3490" t="s">
        <v>45</v>
      </c>
      <c r="Z3490">
        <v>0</v>
      </c>
      <c r="AA3490">
        <v>22</v>
      </c>
      <c r="AB3490">
        <v>20298</v>
      </c>
      <c r="AC3490" t="s">
        <v>73</v>
      </c>
    </row>
    <row r="3491" spans="1:29" x14ac:dyDescent="0.3">
      <c r="A3491" s="1" t="s">
        <v>29</v>
      </c>
      <c r="B3491" t="s">
        <v>363</v>
      </c>
      <c r="C3491" t="s">
        <v>692</v>
      </c>
      <c r="D3491" t="s">
        <v>236</v>
      </c>
      <c r="E3491">
        <v>5</v>
      </c>
      <c r="F3491" t="s">
        <v>99</v>
      </c>
      <c r="G3491" t="s">
        <v>100</v>
      </c>
      <c r="H3491" t="s">
        <v>35</v>
      </c>
      <c r="I3491" t="s">
        <v>273</v>
      </c>
      <c r="J3491" t="s">
        <v>224</v>
      </c>
      <c r="K3491" t="s">
        <v>8763</v>
      </c>
      <c r="L3491" t="s">
        <v>8764</v>
      </c>
      <c r="M3491" t="s">
        <v>431</v>
      </c>
      <c r="N3491" t="s">
        <v>94</v>
      </c>
      <c r="O3491">
        <v>3295</v>
      </c>
      <c r="P3491">
        <v>7245</v>
      </c>
      <c r="Q3491" t="s">
        <v>95</v>
      </c>
      <c r="R3491">
        <v>945</v>
      </c>
      <c r="S3491" s="2">
        <v>44727</v>
      </c>
      <c r="T3491" s="2">
        <v>44747</v>
      </c>
      <c r="U3491">
        <v>0</v>
      </c>
      <c r="V3491" t="s">
        <v>71</v>
      </c>
      <c r="W3491">
        <v>677</v>
      </c>
      <c r="X3491" t="s">
        <v>60</v>
      </c>
      <c r="Y3491" t="s">
        <v>45</v>
      </c>
      <c r="Z3491">
        <v>0</v>
      </c>
      <c r="AA3491">
        <v>915</v>
      </c>
      <c r="AB3491">
        <v>6605</v>
      </c>
      <c r="AC3491" t="s">
        <v>73</v>
      </c>
    </row>
    <row r="3492" spans="1:29" x14ac:dyDescent="0.3">
      <c r="A3492" s="1" t="s">
        <v>29</v>
      </c>
      <c r="B3492" t="s">
        <v>62</v>
      </c>
      <c r="C3492" t="s">
        <v>63</v>
      </c>
      <c r="D3492" t="s">
        <v>119</v>
      </c>
      <c r="E3492">
        <v>2</v>
      </c>
      <c r="F3492" t="s">
        <v>51</v>
      </c>
      <c r="G3492" t="s">
        <v>1427</v>
      </c>
      <c r="H3492" t="s">
        <v>35</v>
      </c>
      <c r="I3492" t="s">
        <v>1322</v>
      </c>
      <c r="J3492" t="s">
        <v>319</v>
      </c>
      <c r="K3492" t="s">
        <v>8765</v>
      </c>
      <c r="L3492" t="s">
        <v>8766</v>
      </c>
      <c r="M3492" t="s">
        <v>466</v>
      </c>
      <c r="N3492" t="s">
        <v>84</v>
      </c>
      <c r="O3492">
        <v>8806</v>
      </c>
      <c r="P3492">
        <v>13459</v>
      </c>
      <c r="Q3492" t="s">
        <v>41</v>
      </c>
      <c r="R3492">
        <v>626</v>
      </c>
      <c r="S3492" s="2">
        <v>45024</v>
      </c>
      <c r="T3492" s="2">
        <v>45045</v>
      </c>
      <c r="U3492">
        <v>0</v>
      </c>
      <c r="V3492" t="s">
        <v>106</v>
      </c>
      <c r="W3492">
        <v>698</v>
      </c>
      <c r="X3492" t="s">
        <v>60</v>
      </c>
      <c r="Y3492" t="s">
        <v>61</v>
      </c>
      <c r="Z3492">
        <v>0</v>
      </c>
      <c r="AA3492">
        <v>894</v>
      </c>
      <c r="AB3492">
        <v>10776</v>
      </c>
      <c r="AC3492" t="s">
        <v>107</v>
      </c>
    </row>
    <row r="3493" spans="1:29" x14ac:dyDescent="0.3">
      <c r="A3493" s="1" t="s">
        <v>29</v>
      </c>
      <c r="B3493" t="s">
        <v>86</v>
      </c>
      <c r="C3493" t="s">
        <v>3375</v>
      </c>
      <c r="D3493" t="s">
        <v>169</v>
      </c>
      <c r="E3493">
        <v>3</v>
      </c>
      <c r="F3493" t="s">
        <v>51</v>
      </c>
      <c r="G3493" t="s">
        <v>285</v>
      </c>
      <c r="H3493" t="s">
        <v>79</v>
      </c>
      <c r="I3493" t="s">
        <v>2725</v>
      </c>
      <c r="J3493" t="s">
        <v>80</v>
      </c>
      <c r="K3493" t="s">
        <v>8767</v>
      </c>
      <c r="L3493" t="s">
        <v>8768</v>
      </c>
      <c r="M3493" t="s">
        <v>1100</v>
      </c>
      <c r="N3493" t="s">
        <v>40</v>
      </c>
      <c r="O3493">
        <v>19341</v>
      </c>
      <c r="P3493">
        <v>21464</v>
      </c>
      <c r="Q3493" t="s">
        <v>41</v>
      </c>
      <c r="R3493">
        <v>684</v>
      </c>
      <c r="S3493" s="2">
        <v>45318</v>
      </c>
      <c r="T3493" t="s">
        <v>42</v>
      </c>
      <c r="U3493">
        <v>0</v>
      </c>
      <c r="V3493" t="s">
        <v>85</v>
      </c>
      <c r="W3493">
        <v>685</v>
      </c>
      <c r="X3493" t="s">
        <v>44</v>
      </c>
      <c r="Y3493" t="s">
        <v>45</v>
      </c>
      <c r="Z3493">
        <v>0</v>
      </c>
      <c r="AA3493">
        <v>538</v>
      </c>
      <c r="AB3493">
        <v>21081</v>
      </c>
      <c r="AC3493" t="s">
        <v>46</v>
      </c>
    </row>
    <row r="3494" spans="1:29" x14ac:dyDescent="0.3">
      <c r="A3494" s="1" t="s">
        <v>47</v>
      </c>
      <c r="B3494" t="s">
        <v>117</v>
      </c>
      <c r="C3494" t="s">
        <v>865</v>
      </c>
      <c r="D3494" t="s">
        <v>387</v>
      </c>
      <c r="E3494">
        <v>6</v>
      </c>
      <c r="F3494" t="s">
        <v>64</v>
      </c>
      <c r="G3494" t="s">
        <v>1152</v>
      </c>
      <c r="H3494" t="s">
        <v>35</v>
      </c>
      <c r="I3494" t="s">
        <v>832</v>
      </c>
      <c r="J3494" t="s">
        <v>553</v>
      </c>
      <c r="K3494" t="s">
        <v>8769</v>
      </c>
      <c r="L3494" t="s">
        <v>8770</v>
      </c>
      <c r="M3494" t="s">
        <v>1326</v>
      </c>
      <c r="N3494" t="s">
        <v>84</v>
      </c>
      <c r="O3494">
        <v>11993</v>
      </c>
      <c r="P3494">
        <v>14528</v>
      </c>
      <c r="Q3494" t="s">
        <v>59</v>
      </c>
      <c r="R3494">
        <v>203</v>
      </c>
      <c r="S3494" s="2">
        <v>44605</v>
      </c>
      <c r="T3494" s="2">
        <v>44608</v>
      </c>
      <c r="U3494">
        <v>36156</v>
      </c>
      <c r="V3494" t="s">
        <v>106</v>
      </c>
      <c r="W3494">
        <v>615</v>
      </c>
      <c r="X3494" t="s">
        <v>60</v>
      </c>
      <c r="Y3494" t="s">
        <v>72</v>
      </c>
      <c r="Z3494">
        <v>0</v>
      </c>
      <c r="AA3494">
        <v>565</v>
      </c>
      <c r="AB3494">
        <v>14329</v>
      </c>
      <c r="AC3494" t="s">
        <v>46</v>
      </c>
    </row>
    <row r="3495" spans="1:29" x14ac:dyDescent="0.3">
      <c r="A3495" s="1" t="s">
        <v>47</v>
      </c>
      <c r="B3495" t="s">
        <v>48</v>
      </c>
      <c r="C3495" t="s">
        <v>3758</v>
      </c>
      <c r="D3495" t="s">
        <v>119</v>
      </c>
      <c r="E3495">
        <v>5</v>
      </c>
      <c r="F3495" t="s">
        <v>64</v>
      </c>
      <c r="G3495" t="s">
        <v>1599</v>
      </c>
      <c r="H3495" t="s">
        <v>35</v>
      </c>
      <c r="I3495" t="s">
        <v>1287</v>
      </c>
      <c r="J3495" t="s">
        <v>2178</v>
      </c>
      <c r="K3495" t="s">
        <v>8771</v>
      </c>
      <c r="L3495" t="s">
        <v>8772</v>
      </c>
      <c r="M3495" t="s">
        <v>556</v>
      </c>
      <c r="N3495" t="s">
        <v>58</v>
      </c>
      <c r="O3495">
        <v>6529</v>
      </c>
      <c r="P3495">
        <v>10129</v>
      </c>
      <c r="Q3495" t="s">
        <v>41</v>
      </c>
      <c r="R3495">
        <v>501</v>
      </c>
      <c r="S3495" s="2">
        <v>44855</v>
      </c>
      <c r="T3495" t="s">
        <v>42</v>
      </c>
      <c r="U3495">
        <v>0</v>
      </c>
      <c r="V3495" t="s">
        <v>106</v>
      </c>
      <c r="W3495">
        <v>751</v>
      </c>
      <c r="X3495" t="s">
        <v>44</v>
      </c>
      <c r="Y3495" t="s">
        <v>61</v>
      </c>
      <c r="Z3495">
        <v>3382</v>
      </c>
      <c r="AA3495">
        <v>158</v>
      </c>
      <c r="AB3495">
        <v>7842</v>
      </c>
      <c r="AC3495" t="s">
        <v>46</v>
      </c>
    </row>
    <row r="3496" spans="1:29" x14ac:dyDescent="0.3">
      <c r="A3496" s="1" t="s">
        <v>29</v>
      </c>
      <c r="B3496" t="s">
        <v>327</v>
      </c>
      <c r="C3496" t="s">
        <v>1209</v>
      </c>
      <c r="D3496" t="s">
        <v>128</v>
      </c>
      <c r="E3496">
        <v>10</v>
      </c>
      <c r="F3496" t="s">
        <v>99</v>
      </c>
      <c r="G3496" t="s">
        <v>529</v>
      </c>
      <c r="H3496" t="s">
        <v>79</v>
      </c>
      <c r="I3496" t="s">
        <v>1142</v>
      </c>
      <c r="J3496" t="s">
        <v>4160</v>
      </c>
      <c r="K3496" t="s">
        <v>8773</v>
      </c>
      <c r="L3496" t="s">
        <v>8774</v>
      </c>
      <c r="M3496" t="s">
        <v>999</v>
      </c>
      <c r="N3496" t="s">
        <v>94</v>
      </c>
      <c r="O3496">
        <v>10462</v>
      </c>
      <c r="P3496">
        <v>14549</v>
      </c>
      <c r="Q3496" t="s">
        <v>95</v>
      </c>
      <c r="R3496">
        <v>629</v>
      </c>
      <c r="S3496" s="2">
        <v>44916</v>
      </c>
      <c r="T3496" s="2">
        <v>44930</v>
      </c>
      <c r="U3496">
        <v>0</v>
      </c>
      <c r="V3496" t="s">
        <v>71</v>
      </c>
      <c r="W3496">
        <v>733</v>
      </c>
      <c r="X3496" t="s">
        <v>60</v>
      </c>
      <c r="Y3496" t="s">
        <v>45</v>
      </c>
      <c r="Z3496">
        <v>0</v>
      </c>
      <c r="AA3496">
        <v>283</v>
      </c>
      <c r="AB3496">
        <v>11535</v>
      </c>
      <c r="AC3496" t="s">
        <v>73</v>
      </c>
    </row>
    <row r="3497" spans="1:29" x14ac:dyDescent="0.3">
      <c r="A3497" s="1" t="s">
        <v>47</v>
      </c>
      <c r="B3497" t="s">
        <v>153</v>
      </c>
      <c r="C3497" t="s">
        <v>3975</v>
      </c>
      <c r="D3497" t="s">
        <v>387</v>
      </c>
      <c r="E3497">
        <v>8</v>
      </c>
      <c r="F3497" t="s">
        <v>51</v>
      </c>
      <c r="G3497" t="s">
        <v>710</v>
      </c>
      <c r="H3497" t="s">
        <v>79</v>
      </c>
      <c r="I3497" t="s">
        <v>1841</v>
      </c>
      <c r="J3497" t="s">
        <v>1652</v>
      </c>
      <c r="K3497" t="s">
        <v>8775</v>
      </c>
      <c r="L3497" t="s">
        <v>8776</v>
      </c>
      <c r="M3497" t="s">
        <v>410</v>
      </c>
      <c r="N3497" t="s">
        <v>84</v>
      </c>
      <c r="O3497">
        <v>9338</v>
      </c>
      <c r="P3497">
        <v>11443</v>
      </c>
      <c r="Q3497" t="s">
        <v>95</v>
      </c>
      <c r="R3497">
        <v>145</v>
      </c>
      <c r="S3497" s="2">
        <v>44776</v>
      </c>
      <c r="T3497" t="s">
        <v>42</v>
      </c>
      <c r="U3497">
        <v>0</v>
      </c>
      <c r="V3497" t="s">
        <v>43</v>
      </c>
      <c r="W3497">
        <v>445</v>
      </c>
      <c r="X3497" t="s">
        <v>44</v>
      </c>
      <c r="Y3497" t="s">
        <v>45</v>
      </c>
      <c r="Z3497">
        <v>0</v>
      </c>
      <c r="AA3497">
        <v>952</v>
      </c>
      <c r="AB3497">
        <v>9925</v>
      </c>
      <c r="AC3497" t="s">
        <v>107</v>
      </c>
    </row>
    <row r="3498" spans="1:29" x14ac:dyDescent="0.3">
      <c r="A3498" s="1" t="s">
        <v>47</v>
      </c>
      <c r="B3498" t="s">
        <v>48</v>
      </c>
      <c r="C3498" t="s">
        <v>1562</v>
      </c>
      <c r="D3498" t="s">
        <v>257</v>
      </c>
      <c r="E3498">
        <v>6</v>
      </c>
      <c r="F3498" t="s">
        <v>64</v>
      </c>
      <c r="G3498" t="s">
        <v>376</v>
      </c>
      <c r="H3498" t="s">
        <v>79</v>
      </c>
      <c r="I3498" t="s">
        <v>156</v>
      </c>
      <c r="J3498" t="s">
        <v>4534</v>
      </c>
      <c r="K3498" t="s">
        <v>8777</v>
      </c>
      <c r="L3498" t="s">
        <v>8778</v>
      </c>
      <c r="M3498" t="s">
        <v>2261</v>
      </c>
      <c r="N3498" t="s">
        <v>58</v>
      </c>
      <c r="O3498">
        <v>21564</v>
      </c>
      <c r="P3498">
        <v>24509</v>
      </c>
      <c r="Q3498" t="s">
        <v>59</v>
      </c>
      <c r="R3498">
        <v>32</v>
      </c>
      <c r="S3498" s="2">
        <v>44996</v>
      </c>
      <c r="T3498" t="s">
        <v>42</v>
      </c>
      <c r="U3498">
        <v>33845</v>
      </c>
      <c r="V3498" t="s">
        <v>43</v>
      </c>
      <c r="W3498">
        <v>623</v>
      </c>
      <c r="X3498" t="s">
        <v>44</v>
      </c>
      <c r="Y3498" t="s">
        <v>61</v>
      </c>
      <c r="Z3498">
        <v>4367</v>
      </c>
      <c r="AA3498">
        <v>209</v>
      </c>
      <c r="AB3498">
        <v>23347</v>
      </c>
      <c r="AC3498" t="s">
        <v>73</v>
      </c>
    </row>
    <row r="3499" spans="1:29" x14ac:dyDescent="0.3">
      <c r="A3499" s="1" t="s">
        <v>29</v>
      </c>
      <c r="B3499" t="s">
        <v>393</v>
      </c>
      <c r="C3499" t="s">
        <v>2885</v>
      </c>
      <c r="D3499" t="s">
        <v>76</v>
      </c>
      <c r="E3499">
        <v>3</v>
      </c>
      <c r="F3499" t="s">
        <v>129</v>
      </c>
      <c r="G3499" t="s">
        <v>944</v>
      </c>
      <c r="H3499" t="s">
        <v>79</v>
      </c>
      <c r="I3499" t="s">
        <v>5901</v>
      </c>
      <c r="J3499" t="s">
        <v>1880</v>
      </c>
      <c r="K3499" t="s">
        <v>8779</v>
      </c>
      <c r="L3499" t="s">
        <v>8780</v>
      </c>
      <c r="M3499" t="s">
        <v>613</v>
      </c>
      <c r="N3499" t="s">
        <v>40</v>
      </c>
      <c r="O3499">
        <v>20995</v>
      </c>
      <c r="P3499">
        <v>24871</v>
      </c>
      <c r="Q3499" t="s">
        <v>41</v>
      </c>
      <c r="R3499">
        <v>7</v>
      </c>
      <c r="S3499" s="2">
        <v>44806</v>
      </c>
      <c r="T3499" t="s">
        <v>42</v>
      </c>
      <c r="U3499">
        <v>0</v>
      </c>
      <c r="V3499" t="s">
        <v>71</v>
      </c>
      <c r="W3499">
        <v>621</v>
      </c>
      <c r="X3499" t="s">
        <v>44</v>
      </c>
      <c r="Y3499" t="s">
        <v>61</v>
      </c>
      <c r="Z3499">
        <v>0</v>
      </c>
      <c r="AA3499">
        <v>679</v>
      </c>
      <c r="AB3499">
        <v>21266</v>
      </c>
      <c r="AC3499" t="s">
        <v>46</v>
      </c>
    </row>
    <row r="3500" spans="1:29" x14ac:dyDescent="0.3">
      <c r="A3500" s="1" t="s">
        <v>47</v>
      </c>
      <c r="B3500" t="s">
        <v>153</v>
      </c>
      <c r="C3500" t="s">
        <v>3521</v>
      </c>
      <c r="D3500" t="s">
        <v>257</v>
      </c>
      <c r="E3500">
        <v>6</v>
      </c>
      <c r="F3500" t="s">
        <v>99</v>
      </c>
      <c r="G3500" t="s">
        <v>558</v>
      </c>
      <c r="H3500" t="s">
        <v>35</v>
      </c>
      <c r="I3500" t="s">
        <v>1940</v>
      </c>
      <c r="J3500" t="s">
        <v>204</v>
      </c>
      <c r="K3500" t="s">
        <v>8781</v>
      </c>
      <c r="L3500" t="s">
        <v>8782</v>
      </c>
      <c r="M3500" t="s">
        <v>1202</v>
      </c>
      <c r="N3500" t="s">
        <v>84</v>
      </c>
      <c r="O3500">
        <v>18411</v>
      </c>
      <c r="P3500">
        <v>21402</v>
      </c>
      <c r="Q3500" t="s">
        <v>41</v>
      </c>
      <c r="R3500">
        <v>983</v>
      </c>
      <c r="S3500" s="2">
        <v>45193</v>
      </c>
      <c r="T3500" t="s">
        <v>42</v>
      </c>
      <c r="U3500">
        <v>0</v>
      </c>
      <c r="V3500" t="s">
        <v>85</v>
      </c>
      <c r="W3500">
        <v>513</v>
      </c>
      <c r="X3500" t="s">
        <v>44</v>
      </c>
      <c r="Y3500" t="s">
        <v>45</v>
      </c>
      <c r="Z3500">
        <v>0</v>
      </c>
      <c r="AA3500">
        <v>403</v>
      </c>
      <c r="AB3500">
        <v>20185</v>
      </c>
      <c r="AC3500" t="s">
        <v>73</v>
      </c>
    </row>
    <row r="3501" spans="1:29" x14ac:dyDescent="0.3">
      <c r="A3501" s="1" t="s">
        <v>47</v>
      </c>
      <c r="B3501" t="s">
        <v>108</v>
      </c>
      <c r="C3501" t="s">
        <v>655</v>
      </c>
      <c r="D3501" t="s">
        <v>76</v>
      </c>
      <c r="E3501">
        <v>3</v>
      </c>
      <c r="F3501" t="s">
        <v>51</v>
      </c>
      <c r="G3501" t="s">
        <v>237</v>
      </c>
      <c r="H3501" t="s">
        <v>79</v>
      </c>
      <c r="I3501" t="s">
        <v>1857</v>
      </c>
      <c r="J3501" t="s">
        <v>2941</v>
      </c>
      <c r="K3501" t="s">
        <v>8783</v>
      </c>
      <c r="L3501" t="s">
        <v>2267</v>
      </c>
      <c r="M3501" t="s">
        <v>660</v>
      </c>
      <c r="N3501" t="s">
        <v>94</v>
      </c>
      <c r="O3501">
        <v>11601</v>
      </c>
      <c r="P3501">
        <v>14085</v>
      </c>
      <c r="Q3501" t="s">
        <v>59</v>
      </c>
      <c r="R3501">
        <v>301</v>
      </c>
      <c r="S3501" s="2">
        <v>44656</v>
      </c>
      <c r="T3501" t="s">
        <v>42</v>
      </c>
      <c r="U3501">
        <v>13306</v>
      </c>
      <c r="V3501" t="s">
        <v>43</v>
      </c>
      <c r="W3501">
        <v>713</v>
      </c>
      <c r="X3501" t="s">
        <v>44</v>
      </c>
      <c r="Y3501" t="s">
        <v>61</v>
      </c>
      <c r="Z3501">
        <v>0</v>
      </c>
      <c r="AA3501">
        <v>753</v>
      </c>
      <c r="AB3501">
        <v>12875</v>
      </c>
      <c r="AC3501" t="s">
        <v>73</v>
      </c>
    </row>
    <row r="3502" spans="1:29" x14ac:dyDescent="0.3">
      <c r="A3502" s="1" t="s">
        <v>29</v>
      </c>
      <c r="B3502" t="s">
        <v>30</v>
      </c>
      <c r="C3502" t="s">
        <v>751</v>
      </c>
      <c r="D3502" t="s">
        <v>178</v>
      </c>
      <c r="E3502">
        <v>1</v>
      </c>
      <c r="F3502" t="s">
        <v>221</v>
      </c>
      <c r="G3502" t="s">
        <v>1096</v>
      </c>
      <c r="H3502" t="s">
        <v>79</v>
      </c>
      <c r="I3502" t="s">
        <v>2300</v>
      </c>
      <c r="J3502" t="s">
        <v>224</v>
      </c>
      <c r="K3502" t="s">
        <v>8784</v>
      </c>
      <c r="L3502" t="s">
        <v>8785</v>
      </c>
      <c r="M3502" t="s">
        <v>825</v>
      </c>
      <c r="N3502" t="s">
        <v>94</v>
      </c>
      <c r="O3502">
        <v>27698</v>
      </c>
      <c r="P3502">
        <v>31564</v>
      </c>
      <c r="Q3502" t="s">
        <v>41</v>
      </c>
      <c r="R3502">
        <v>690</v>
      </c>
      <c r="S3502" s="2">
        <v>45274</v>
      </c>
      <c r="T3502" t="s">
        <v>42</v>
      </c>
      <c r="U3502">
        <v>0</v>
      </c>
      <c r="V3502" t="s">
        <v>85</v>
      </c>
      <c r="W3502">
        <v>655</v>
      </c>
      <c r="X3502" t="s">
        <v>44</v>
      </c>
      <c r="Y3502" t="s">
        <v>61</v>
      </c>
      <c r="Z3502">
        <v>0</v>
      </c>
      <c r="AA3502">
        <v>736</v>
      </c>
      <c r="AB3502">
        <v>29562</v>
      </c>
      <c r="AC3502" t="s">
        <v>73</v>
      </c>
    </row>
    <row r="3503" spans="1:29" x14ac:dyDescent="0.3">
      <c r="A3503" s="1" t="s">
        <v>47</v>
      </c>
      <c r="B3503" t="s">
        <v>108</v>
      </c>
      <c r="C3503" t="s">
        <v>109</v>
      </c>
      <c r="D3503" t="s">
        <v>352</v>
      </c>
      <c r="E3503">
        <v>8</v>
      </c>
      <c r="F3503" t="s">
        <v>271</v>
      </c>
      <c r="G3503" t="s">
        <v>715</v>
      </c>
      <c r="H3503" t="s">
        <v>79</v>
      </c>
      <c r="I3503" t="s">
        <v>417</v>
      </c>
      <c r="J3503" t="s">
        <v>372</v>
      </c>
      <c r="K3503" t="s">
        <v>8786</v>
      </c>
      <c r="L3503" t="s">
        <v>8787</v>
      </c>
      <c r="M3503" t="s">
        <v>1422</v>
      </c>
      <c r="N3503" t="s">
        <v>40</v>
      </c>
      <c r="O3503">
        <v>29244</v>
      </c>
      <c r="P3503">
        <v>33206</v>
      </c>
      <c r="Q3503" t="s">
        <v>95</v>
      </c>
      <c r="R3503">
        <v>661</v>
      </c>
      <c r="S3503" s="2">
        <v>45208</v>
      </c>
      <c r="T3503" s="2">
        <v>45210</v>
      </c>
      <c r="U3503">
        <v>0</v>
      </c>
      <c r="V3503" t="s">
        <v>85</v>
      </c>
      <c r="W3503">
        <v>546</v>
      </c>
      <c r="X3503" t="s">
        <v>60</v>
      </c>
      <c r="Y3503" t="s">
        <v>61</v>
      </c>
      <c r="Z3503">
        <v>0</v>
      </c>
      <c r="AA3503">
        <v>698</v>
      </c>
      <c r="AB3503">
        <v>29327</v>
      </c>
      <c r="AC3503" t="s">
        <v>46</v>
      </c>
    </row>
    <row r="3504" spans="1:29" x14ac:dyDescent="0.3">
      <c r="A3504" s="1" t="s">
        <v>47</v>
      </c>
      <c r="B3504" t="s">
        <v>108</v>
      </c>
      <c r="C3504" t="s">
        <v>1220</v>
      </c>
      <c r="D3504" t="s">
        <v>110</v>
      </c>
      <c r="E3504">
        <v>3</v>
      </c>
      <c r="F3504" t="s">
        <v>120</v>
      </c>
      <c r="G3504" t="s">
        <v>194</v>
      </c>
      <c r="H3504" t="s">
        <v>79</v>
      </c>
      <c r="I3504" t="s">
        <v>2803</v>
      </c>
      <c r="J3504" t="s">
        <v>3789</v>
      </c>
      <c r="K3504" t="s">
        <v>8788</v>
      </c>
      <c r="L3504" t="s">
        <v>8789</v>
      </c>
      <c r="M3504" t="s">
        <v>1402</v>
      </c>
      <c r="N3504" t="s">
        <v>94</v>
      </c>
      <c r="O3504">
        <v>25882</v>
      </c>
      <c r="P3504">
        <v>28491</v>
      </c>
      <c r="Q3504" t="s">
        <v>41</v>
      </c>
      <c r="R3504">
        <v>890</v>
      </c>
      <c r="S3504" s="2">
        <v>44782</v>
      </c>
      <c r="T3504" s="2">
        <v>44783</v>
      </c>
      <c r="U3504">
        <v>0</v>
      </c>
      <c r="V3504" t="s">
        <v>71</v>
      </c>
      <c r="W3504">
        <v>781</v>
      </c>
      <c r="X3504" t="s">
        <v>60</v>
      </c>
      <c r="Y3504" t="s">
        <v>61</v>
      </c>
      <c r="Z3504">
        <v>0</v>
      </c>
      <c r="AA3504">
        <v>872</v>
      </c>
      <c r="AB3504">
        <v>27357</v>
      </c>
      <c r="AC3504" t="s">
        <v>107</v>
      </c>
    </row>
    <row r="3505" spans="1:29" x14ac:dyDescent="0.3">
      <c r="A3505" s="1" t="s">
        <v>47</v>
      </c>
      <c r="B3505" t="s">
        <v>117</v>
      </c>
      <c r="C3505" t="s">
        <v>2487</v>
      </c>
      <c r="D3505" t="s">
        <v>257</v>
      </c>
      <c r="E3505">
        <v>9</v>
      </c>
      <c r="F3505" t="s">
        <v>221</v>
      </c>
      <c r="G3505" t="s">
        <v>506</v>
      </c>
      <c r="H3505" t="s">
        <v>35</v>
      </c>
      <c r="I3505" t="s">
        <v>2929</v>
      </c>
      <c r="J3505" t="s">
        <v>2383</v>
      </c>
      <c r="K3505" t="s">
        <v>8790</v>
      </c>
      <c r="L3505" t="s">
        <v>8791</v>
      </c>
      <c r="M3505" t="s">
        <v>1301</v>
      </c>
      <c r="N3505" t="s">
        <v>58</v>
      </c>
      <c r="O3505">
        <v>18103</v>
      </c>
      <c r="P3505">
        <v>23071</v>
      </c>
      <c r="Q3505" t="s">
        <v>41</v>
      </c>
      <c r="R3505">
        <v>211</v>
      </c>
      <c r="S3505" s="2">
        <v>45307</v>
      </c>
      <c r="T3505" t="s">
        <v>42</v>
      </c>
      <c r="U3505">
        <v>0</v>
      </c>
      <c r="V3505" t="s">
        <v>71</v>
      </c>
      <c r="W3505">
        <v>531</v>
      </c>
      <c r="X3505" t="s">
        <v>44</v>
      </c>
      <c r="Y3505" t="s">
        <v>61</v>
      </c>
      <c r="Z3505">
        <v>4993</v>
      </c>
      <c r="AA3505">
        <v>550</v>
      </c>
      <c r="AB3505">
        <v>19553</v>
      </c>
      <c r="AC3505" t="s">
        <v>73</v>
      </c>
    </row>
    <row r="3506" spans="1:29" x14ac:dyDescent="0.3">
      <c r="A3506" s="1" t="s">
        <v>29</v>
      </c>
      <c r="B3506" t="s">
        <v>74</v>
      </c>
      <c r="C3506" t="s">
        <v>2140</v>
      </c>
      <c r="D3506" t="s">
        <v>178</v>
      </c>
      <c r="E3506">
        <v>7</v>
      </c>
      <c r="F3506" t="s">
        <v>221</v>
      </c>
      <c r="G3506" t="s">
        <v>1096</v>
      </c>
      <c r="H3506" t="s">
        <v>35</v>
      </c>
      <c r="I3506" t="s">
        <v>417</v>
      </c>
      <c r="J3506" t="s">
        <v>314</v>
      </c>
      <c r="K3506" t="s">
        <v>8792</v>
      </c>
      <c r="L3506" t="s">
        <v>8793</v>
      </c>
      <c r="M3506" t="s">
        <v>836</v>
      </c>
      <c r="N3506" t="s">
        <v>40</v>
      </c>
      <c r="O3506">
        <v>7673</v>
      </c>
      <c r="P3506">
        <v>10824</v>
      </c>
      <c r="Q3506" t="s">
        <v>95</v>
      </c>
      <c r="R3506">
        <v>571</v>
      </c>
      <c r="S3506" s="2">
        <v>44318</v>
      </c>
      <c r="T3506" t="s">
        <v>42</v>
      </c>
      <c r="U3506">
        <v>0</v>
      </c>
      <c r="V3506" t="s">
        <v>85</v>
      </c>
      <c r="W3506">
        <v>672</v>
      </c>
      <c r="X3506" t="s">
        <v>44</v>
      </c>
      <c r="Y3506" t="s">
        <v>45</v>
      </c>
      <c r="Z3506">
        <v>0</v>
      </c>
      <c r="AA3506">
        <v>670</v>
      </c>
      <c r="AB3506">
        <v>9667</v>
      </c>
      <c r="AC3506" t="s">
        <v>73</v>
      </c>
    </row>
    <row r="3507" spans="1:29" x14ac:dyDescent="0.3">
      <c r="A3507" s="1" t="s">
        <v>29</v>
      </c>
      <c r="B3507" t="s">
        <v>74</v>
      </c>
      <c r="C3507" t="s">
        <v>2004</v>
      </c>
      <c r="D3507" t="s">
        <v>76</v>
      </c>
      <c r="E3507">
        <v>8</v>
      </c>
      <c r="F3507" t="s">
        <v>186</v>
      </c>
      <c r="G3507" t="s">
        <v>187</v>
      </c>
      <c r="H3507" t="s">
        <v>35</v>
      </c>
      <c r="I3507" t="s">
        <v>1267</v>
      </c>
      <c r="J3507" t="s">
        <v>280</v>
      </c>
      <c r="K3507" t="s">
        <v>8794</v>
      </c>
      <c r="L3507" t="s">
        <v>2935</v>
      </c>
      <c r="M3507" t="s">
        <v>795</v>
      </c>
      <c r="N3507" t="s">
        <v>84</v>
      </c>
      <c r="O3507">
        <v>27233</v>
      </c>
      <c r="P3507">
        <v>30382</v>
      </c>
      <c r="Q3507" t="s">
        <v>95</v>
      </c>
      <c r="R3507">
        <v>777</v>
      </c>
      <c r="S3507" s="2">
        <v>45105</v>
      </c>
      <c r="T3507" s="2">
        <v>45127</v>
      </c>
      <c r="U3507">
        <v>0</v>
      </c>
      <c r="V3507" t="s">
        <v>71</v>
      </c>
      <c r="W3507">
        <v>739</v>
      </c>
      <c r="X3507" t="s">
        <v>60</v>
      </c>
      <c r="Y3507" t="s">
        <v>61</v>
      </c>
      <c r="Z3507">
        <v>0</v>
      </c>
      <c r="AA3507">
        <v>704</v>
      </c>
      <c r="AB3507">
        <v>28823</v>
      </c>
      <c r="AC3507" t="s">
        <v>107</v>
      </c>
    </row>
    <row r="3508" spans="1:29" x14ac:dyDescent="0.3">
      <c r="A3508" s="1" t="s">
        <v>29</v>
      </c>
      <c r="B3508" t="s">
        <v>327</v>
      </c>
      <c r="C3508" t="s">
        <v>994</v>
      </c>
      <c r="D3508" t="s">
        <v>155</v>
      </c>
      <c r="E3508">
        <v>5</v>
      </c>
      <c r="F3508" t="s">
        <v>186</v>
      </c>
      <c r="G3508" t="s">
        <v>187</v>
      </c>
      <c r="H3508" t="s">
        <v>79</v>
      </c>
      <c r="I3508" t="s">
        <v>838</v>
      </c>
      <c r="J3508" t="s">
        <v>2540</v>
      </c>
      <c r="K3508">
        <v>8279475706</v>
      </c>
      <c r="L3508" t="s">
        <v>8795</v>
      </c>
      <c r="M3508" t="s">
        <v>591</v>
      </c>
      <c r="N3508" t="s">
        <v>40</v>
      </c>
      <c r="O3508">
        <v>7842</v>
      </c>
      <c r="P3508">
        <v>11948</v>
      </c>
      <c r="Q3508" t="s">
        <v>95</v>
      </c>
      <c r="R3508">
        <v>407</v>
      </c>
      <c r="S3508" s="2">
        <v>44376</v>
      </c>
      <c r="T3508" t="s">
        <v>42</v>
      </c>
      <c r="U3508">
        <v>0</v>
      </c>
      <c r="V3508" t="s">
        <v>71</v>
      </c>
      <c r="W3508">
        <v>790</v>
      </c>
      <c r="X3508" t="s">
        <v>44</v>
      </c>
      <c r="Y3508" t="s">
        <v>72</v>
      </c>
      <c r="Z3508">
        <v>0</v>
      </c>
      <c r="AA3508">
        <v>419</v>
      </c>
      <c r="AB3508">
        <v>11026</v>
      </c>
      <c r="AC3508" t="s">
        <v>73</v>
      </c>
    </row>
    <row r="3509" spans="1:29" x14ac:dyDescent="0.3">
      <c r="A3509" s="1" t="s">
        <v>47</v>
      </c>
      <c r="B3509" t="s">
        <v>117</v>
      </c>
      <c r="C3509" t="s">
        <v>243</v>
      </c>
      <c r="D3509" t="s">
        <v>178</v>
      </c>
      <c r="E3509">
        <v>5</v>
      </c>
      <c r="F3509" t="s">
        <v>129</v>
      </c>
      <c r="G3509" t="s">
        <v>395</v>
      </c>
      <c r="H3509" t="s">
        <v>35</v>
      </c>
      <c r="I3509" t="s">
        <v>2886</v>
      </c>
      <c r="J3509" t="s">
        <v>3786</v>
      </c>
      <c r="K3509" t="s">
        <v>8796</v>
      </c>
      <c r="L3509" t="s">
        <v>8797</v>
      </c>
      <c r="M3509" t="s">
        <v>126</v>
      </c>
      <c r="N3509" t="s">
        <v>40</v>
      </c>
      <c r="O3509">
        <v>16110</v>
      </c>
      <c r="P3509">
        <v>19243</v>
      </c>
      <c r="Q3509" t="s">
        <v>59</v>
      </c>
      <c r="R3509">
        <v>318</v>
      </c>
      <c r="S3509" s="2">
        <v>44812</v>
      </c>
      <c r="T3509" s="2">
        <v>44817</v>
      </c>
      <c r="U3509">
        <v>25046</v>
      </c>
      <c r="V3509" t="s">
        <v>43</v>
      </c>
      <c r="W3509">
        <v>736</v>
      </c>
      <c r="X3509" t="s">
        <v>60</v>
      </c>
      <c r="Y3509" t="s">
        <v>72</v>
      </c>
      <c r="Z3509">
        <v>0</v>
      </c>
      <c r="AA3509">
        <v>266</v>
      </c>
      <c r="AB3509">
        <v>18885</v>
      </c>
      <c r="AC3509" t="s">
        <v>107</v>
      </c>
    </row>
    <row r="3510" spans="1:29" x14ac:dyDescent="0.3">
      <c r="A3510" s="1" t="s">
        <v>29</v>
      </c>
      <c r="B3510" t="s">
        <v>327</v>
      </c>
      <c r="C3510" t="s">
        <v>2243</v>
      </c>
      <c r="D3510" t="s">
        <v>387</v>
      </c>
      <c r="E3510">
        <v>6</v>
      </c>
      <c r="F3510" t="s">
        <v>33</v>
      </c>
      <c r="G3510" t="s">
        <v>34</v>
      </c>
      <c r="H3510" t="s">
        <v>79</v>
      </c>
      <c r="I3510" t="s">
        <v>1156</v>
      </c>
      <c r="J3510" t="s">
        <v>530</v>
      </c>
      <c r="K3510" t="s">
        <v>8798</v>
      </c>
      <c r="L3510" t="s">
        <v>8799</v>
      </c>
      <c r="M3510" t="s">
        <v>769</v>
      </c>
      <c r="N3510" t="s">
        <v>58</v>
      </c>
      <c r="O3510">
        <v>19262</v>
      </c>
      <c r="P3510">
        <v>21567</v>
      </c>
      <c r="Q3510" t="s">
        <v>95</v>
      </c>
      <c r="R3510">
        <v>282</v>
      </c>
      <c r="S3510" s="2">
        <v>44558</v>
      </c>
      <c r="T3510" t="s">
        <v>42</v>
      </c>
      <c r="U3510">
        <v>0</v>
      </c>
      <c r="V3510" t="s">
        <v>85</v>
      </c>
      <c r="W3510">
        <v>401</v>
      </c>
      <c r="X3510" t="s">
        <v>44</v>
      </c>
      <c r="Y3510" t="s">
        <v>61</v>
      </c>
      <c r="Z3510">
        <v>2861</v>
      </c>
      <c r="AA3510">
        <v>505</v>
      </c>
      <c r="AB3510">
        <v>20305</v>
      </c>
      <c r="AC3510" t="s">
        <v>73</v>
      </c>
    </row>
    <row r="3511" spans="1:29" x14ac:dyDescent="0.3">
      <c r="A3511" s="1" t="s">
        <v>29</v>
      </c>
      <c r="B3511" t="s">
        <v>228</v>
      </c>
      <c r="C3511" t="s">
        <v>1652</v>
      </c>
      <c r="D3511" t="s">
        <v>138</v>
      </c>
      <c r="E3511">
        <v>1</v>
      </c>
      <c r="F3511" t="s">
        <v>129</v>
      </c>
      <c r="G3511" t="s">
        <v>1528</v>
      </c>
      <c r="H3511" t="s">
        <v>35</v>
      </c>
      <c r="I3511" t="s">
        <v>1705</v>
      </c>
      <c r="J3511" t="s">
        <v>4587</v>
      </c>
      <c r="K3511" t="s">
        <v>8800</v>
      </c>
      <c r="L3511" t="s">
        <v>8801</v>
      </c>
      <c r="M3511" t="s">
        <v>993</v>
      </c>
      <c r="N3511" t="s">
        <v>94</v>
      </c>
      <c r="O3511">
        <v>25358</v>
      </c>
      <c r="P3511">
        <v>27452</v>
      </c>
      <c r="Q3511" t="s">
        <v>95</v>
      </c>
      <c r="R3511">
        <v>113</v>
      </c>
      <c r="S3511" s="2">
        <v>45324</v>
      </c>
      <c r="T3511" t="s">
        <v>42</v>
      </c>
      <c r="U3511">
        <v>0</v>
      </c>
      <c r="V3511" t="s">
        <v>106</v>
      </c>
      <c r="W3511">
        <v>601</v>
      </c>
      <c r="X3511" t="s">
        <v>44</v>
      </c>
      <c r="Y3511" t="s">
        <v>61</v>
      </c>
      <c r="Z3511">
        <v>0</v>
      </c>
      <c r="AA3511">
        <v>635</v>
      </c>
      <c r="AB3511">
        <v>25659</v>
      </c>
      <c r="AC3511" t="s">
        <v>73</v>
      </c>
    </row>
    <row r="3512" spans="1:29" x14ac:dyDescent="0.3">
      <c r="A3512" s="1" t="s">
        <v>47</v>
      </c>
      <c r="B3512" t="s">
        <v>48</v>
      </c>
      <c r="C3512" t="s">
        <v>801</v>
      </c>
      <c r="D3512" t="s">
        <v>110</v>
      </c>
      <c r="E3512">
        <v>9</v>
      </c>
      <c r="F3512" t="s">
        <v>77</v>
      </c>
      <c r="G3512" t="s">
        <v>264</v>
      </c>
      <c r="H3512" t="s">
        <v>79</v>
      </c>
      <c r="I3512" t="s">
        <v>2300</v>
      </c>
      <c r="J3512" t="s">
        <v>502</v>
      </c>
      <c r="K3512">
        <f>1-827-868-6500</f>
        <v>-8194</v>
      </c>
      <c r="L3512" t="s">
        <v>8802</v>
      </c>
      <c r="M3512" t="s">
        <v>2261</v>
      </c>
      <c r="N3512" t="s">
        <v>40</v>
      </c>
      <c r="O3512">
        <v>2989</v>
      </c>
      <c r="P3512">
        <v>5100</v>
      </c>
      <c r="Q3512" t="s">
        <v>95</v>
      </c>
      <c r="R3512">
        <v>928</v>
      </c>
      <c r="S3512" s="2">
        <v>44791</v>
      </c>
      <c r="T3512" t="s">
        <v>42</v>
      </c>
      <c r="U3512">
        <v>0</v>
      </c>
      <c r="V3512" t="s">
        <v>43</v>
      </c>
      <c r="W3512">
        <v>775</v>
      </c>
      <c r="X3512" t="s">
        <v>44</v>
      </c>
      <c r="Y3512" t="s">
        <v>72</v>
      </c>
      <c r="Z3512">
        <v>0</v>
      </c>
      <c r="AA3512">
        <v>43</v>
      </c>
      <c r="AB3512">
        <v>4240</v>
      </c>
      <c r="AC3512" t="s">
        <v>73</v>
      </c>
    </row>
    <row r="3513" spans="1:29" x14ac:dyDescent="0.3">
      <c r="A3513" s="1" t="s">
        <v>47</v>
      </c>
      <c r="B3513" t="s">
        <v>108</v>
      </c>
      <c r="C3513" t="s">
        <v>1275</v>
      </c>
      <c r="D3513" t="s">
        <v>257</v>
      </c>
      <c r="E3513">
        <v>6</v>
      </c>
      <c r="F3513" t="s">
        <v>271</v>
      </c>
      <c r="G3513" t="s">
        <v>353</v>
      </c>
      <c r="H3513" t="s">
        <v>79</v>
      </c>
      <c r="I3513" t="s">
        <v>513</v>
      </c>
      <c r="J3513" t="s">
        <v>4734</v>
      </c>
      <c r="K3513" t="s">
        <v>8803</v>
      </c>
      <c r="L3513" t="s">
        <v>8804</v>
      </c>
      <c r="M3513" t="s">
        <v>1422</v>
      </c>
      <c r="N3513" t="s">
        <v>84</v>
      </c>
      <c r="O3513">
        <v>11447</v>
      </c>
      <c r="P3513">
        <v>13752</v>
      </c>
      <c r="Q3513" t="s">
        <v>59</v>
      </c>
      <c r="R3513">
        <v>700</v>
      </c>
      <c r="S3513" s="2">
        <v>45186</v>
      </c>
      <c r="T3513" t="s">
        <v>42</v>
      </c>
      <c r="U3513">
        <v>47815</v>
      </c>
      <c r="V3513" t="s">
        <v>71</v>
      </c>
      <c r="W3513">
        <v>665</v>
      </c>
      <c r="X3513" t="s">
        <v>44</v>
      </c>
      <c r="Y3513" t="s">
        <v>45</v>
      </c>
      <c r="Z3513">
        <v>0</v>
      </c>
      <c r="AA3513">
        <v>922</v>
      </c>
      <c r="AB3513">
        <v>12498</v>
      </c>
      <c r="AC3513" t="s">
        <v>46</v>
      </c>
    </row>
    <row r="3514" spans="1:29" x14ac:dyDescent="0.3">
      <c r="A3514" s="1" t="s">
        <v>29</v>
      </c>
      <c r="B3514" t="s">
        <v>393</v>
      </c>
      <c r="C3514" t="s">
        <v>649</v>
      </c>
      <c r="D3514" t="s">
        <v>155</v>
      </c>
      <c r="E3514">
        <v>9</v>
      </c>
      <c r="F3514" t="s">
        <v>221</v>
      </c>
      <c r="G3514" t="s">
        <v>335</v>
      </c>
      <c r="H3514" t="s">
        <v>79</v>
      </c>
      <c r="I3514" t="s">
        <v>513</v>
      </c>
      <c r="J3514" t="s">
        <v>7769</v>
      </c>
      <c r="K3514" t="s">
        <v>8805</v>
      </c>
      <c r="L3514" t="s">
        <v>8806</v>
      </c>
      <c r="M3514" t="s">
        <v>399</v>
      </c>
      <c r="N3514" t="s">
        <v>58</v>
      </c>
      <c r="O3514">
        <v>4499</v>
      </c>
      <c r="P3514">
        <v>6886</v>
      </c>
      <c r="Q3514" t="s">
        <v>59</v>
      </c>
      <c r="R3514">
        <v>661</v>
      </c>
      <c r="S3514" s="2">
        <v>44376</v>
      </c>
      <c r="T3514" s="2">
        <v>44381</v>
      </c>
      <c r="U3514">
        <v>23379</v>
      </c>
      <c r="V3514" t="s">
        <v>106</v>
      </c>
      <c r="W3514">
        <v>594</v>
      </c>
      <c r="X3514" t="s">
        <v>60</v>
      </c>
      <c r="Y3514" t="s">
        <v>61</v>
      </c>
      <c r="Z3514">
        <v>3138</v>
      </c>
      <c r="AA3514">
        <v>915</v>
      </c>
      <c r="AB3514">
        <v>5766</v>
      </c>
      <c r="AC3514" t="s">
        <v>73</v>
      </c>
    </row>
    <row r="3515" spans="1:29" x14ac:dyDescent="0.3">
      <c r="A3515" s="1" t="s">
        <v>29</v>
      </c>
      <c r="B3515" t="s">
        <v>393</v>
      </c>
      <c r="C3515" t="s">
        <v>1245</v>
      </c>
      <c r="D3515" t="s">
        <v>155</v>
      </c>
      <c r="E3515">
        <v>4</v>
      </c>
      <c r="F3515" t="s">
        <v>120</v>
      </c>
      <c r="G3515" t="s">
        <v>586</v>
      </c>
      <c r="H3515" t="s">
        <v>79</v>
      </c>
      <c r="I3515" t="s">
        <v>36</v>
      </c>
      <c r="J3515" t="s">
        <v>5304</v>
      </c>
      <c r="K3515" t="s">
        <v>8807</v>
      </c>
      <c r="L3515" t="s">
        <v>8808</v>
      </c>
      <c r="M3515" t="s">
        <v>1244</v>
      </c>
      <c r="N3515" t="s">
        <v>40</v>
      </c>
      <c r="O3515">
        <v>20710</v>
      </c>
      <c r="P3515">
        <v>25697</v>
      </c>
      <c r="Q3515" t="s">
        <v>95</v>
      </c>
      <c r="R3515">
        <v>174</v>
      </c>
      <c r="S3515" s="2">
        <v>44894</v>
      </c>
      <c r="T3515" t="s">
        <v>42</v>
      </c>
      <c r="U3515">
        <v>0</v>
      </c>
      <c r="V3515" t="s">
        <v>43</v>
      </c>
      <c r="W3515">
        <v>487</v>
      </c>
      <c r="X3515" t="s">
        <v>44</v>
      </c>
      <c r="Y3515" t="s">
        <v>45</v>
      </c>
      <c r="Z3515">
        <v>0</v>
      </c>
      <c r="AA3515">
        <v>799</v>
      </c>
      <c r="AB3515">
        <v>23418</v>
      </c>
      <c r="AC3515" t="s">
        <v>73</v>
      </c>
    </row>
    <row r="3516" spans="1:29" x14ac:dyDescent="0.3">
      <c r="A3516" s="1" t="s">
        <v>29</v>
      </c>
      <c r="B3516" t="s">
        <v>96</v>
      </c>
      <c r="C3516" t="s">
        <v>4402</v>
      </c>
      <c r="D3516" t="s">
        <v>119</v>
      </c>
      <c r="E3516">
        <v>2</v>
      </c>
      <c r="F3516" t="s">
        <v>77</v>
      </c>
      <c r="G3516" t="s">
        <v>202</v>
      </c>
      <c r="H3516" t="s">
        <v>79</v>
      </c>
      <c r="I3516" t="s">
        <v>803</v>
      </c>
      <c r="J3516" t="s">
        <v>1529</v>
      </c>
      <c r="K3516" t="s">
        <v>8809</v>
      </c>
      <c r="L3516" t="s">
        <v>8810</v>
      </c>
      <c r="M3516" t="s">
        <v>199</v>
      </c>
      <c r="N3516" t="s">
        <v>84</v>
      </c>
      <c r="O3516">
        <v>9788</v>
      </c>
      <c r="P3516">
        <v>14550</v>
      </c>
      <c r="Q3516" t="s">
        <v>59</v>
      </c>
      <c r="R3516">
        <v>409</v>
      </c>
      <c r="S3516" s="2">
        <v>44579</v>
      </c>
      <c r="T3516" s="2">
        <v>44584</v>
      </c>
      <c r="U3516">
        <v>35906</v>
      </c>
      <c r="V3516" t="s">
        <v>106</v>
      </c>
      <c r="W3516">
        <v>677</v>
      </c>
      <c r="X3516" t="s">
        <v>60</v>
      </c>
      <c r="Y3516" t="s">
        <v>61</v>
      </c>
      <c r="Z3516">
        <v>0</v>
      </c>
      <c r="AA3516">
        <v>688</v>
      </c>
      <c r="AB3516">
        <v>12967</v>
      </c>
      <c r="AC3516" t="s">
        <v>107</v>
      </c>
    </row>
    <row r="3517" spans="1:29" x14ac:dyDescent="0.3">
      <c r="A3517" s="1" t="s">
        <v>47</v>
      </c>
      <c r="B3517" t="s">
        <v>48</v>
      </c>
      <c r="C3517" t="s">
        <v>4885</v>
      </c>
      <c r="D3517" t="s">
        <v>32</v>
      </c>
      <c r="E3517">
        <v>10</v>
      </c>
      <c r="F3517" t="s">
        <v>77</v>
      </c>
      <c r="G3517" t="s">
        <v>365</v>
      </c>
      <c r="H3517" t="s">
        <v>79</v>
      </c>
      <c r="I3517" t="s">
        <v>756</v>
      </c>
      <c r="J3517" t="s">
        <v>822</v>
      </c>
      <c r="K3517" t="s">
        <v>8811</v>
      </c>
      <c r="L3517" t="s">
        <v>8812</v>
      </c>
      <c r="M3517" t="s">
        <v>1479</v>
      </c>
      <c r="N3517" t="s">
        <v>40</v>
      </c>
      <c r="O3517">
        <v>17604</v>
      </c>
      <c r="P3517">
        <v>19767</v>
      </c>
      <c r="Q3517" t="s">
        <v>59</v>
      </c>
      <c r="R3517">
        <v>601</v>
      </c>
      <c r="S3517" s="2">
        <v>44367</v>
      </c>
      <c r="T3517" t="s">
        <v>42</v>
      </c>
      <c r="U3517">
        <v>24945</v>
      </c>
      <c r="V3517" t="s">
        <v>85</v>
      </c>
      <c r="W3517">
        <v>594</v>
      </c>
      <c r="X3517" t="s">
        <v>44</v>
      </c>
      <c r="Y3517" t="s">
        <v>72</v>
      </c>
      <c r="Z3517">
        <v>0</v>
      </c>
      <c r="AA3517">
        <v>703</v>
      </c>
      <c r="AB3517">
        <v>18038</v>
      </c>
      <c r="AC3517" t="s">
        <v>46</v>
      </c>
    </row>
    <row r="3518" spans="1:29" x14ac:dyDescent="0.3">
      <c r="A3518" s="1" t="s">
        <v>29</v>
      </c>
      <c r="B3518" t="s">
        <v>62</v>
      </c>
      <c r="C3518" t="s">
        <v>1821</v>
      </c>
      <c r="D3518" t="s">
        <v>201</v>
      </c>
      <c r="E3518">
        <v>1</v>
      </c>
      <c r="F3518" t="s">
        <v>99</v>
      </c>
      <c r="G3518" t="s">
        <v>529</v>
      </c>
      <c r="H3518" t="s">
        <v>79</v>
      </c>
      <c r="I3518" t="s">
        <v>2954</v>
      </c>
      <c r="J3518" t="s">
        <v>843</v>
      </c>
      <c r="K3518" t="s">
        <v>8813</v>
      </c>
      <c r="L3518" t="s">
        <v>8814</v>
      </c>
      <c r="M3518" t="s">
        <v>466</v>
      </c>
      <c r="N3518" t="s">
        <v>94</v>
      </c>
      <c r="O3518">
        <v>22579</v>
      </c>
      <c r="P3518">
        <v>25041</v>
      </c>
      <c r="Q3518" t="s">
        <v>95</v>
      </c>
      <c r="R3518">
        <v>785</v>
      </c>
      <c r="S3518" s="2">
        <v>44298</v>
      </c>
      <c r="T3518" t="s">
        <v>42</v>
      </c>
      <c r="U3518">
        <v>0</v>
      </c>
      <c r="V3518" t="s">
        <v>106</v>
      </c>
      <c r="W3518">
        <v>629</v>
      </c>
      <c r="X3518" t="s">
        <v>44</v>
      </c>
      <c r="Y3518" t="s">
        <v>72</v>
      </c>
      <c r="Z3518">
        <v>0</v>
      </c>
      <c r="AA3518">
        <v>140</v>
      </c>
      <c r="AB3518">
        <v>24899</v>
      </c>
      <c r="AC3518" t="s">
        <v>107</v>
      </c>
    </row>
    <row r="3519" spans="1:29" x14ac:dyDescent="0.3">
      <c r="A3519" s="1" t="s">
        <v>47</v>
      </c>
      <c r="B3519" t="s">
        <v>108</v>
      </c>
      <c r="C3519" t="s">
        <v>270</v>
      </c>
      <c r="D3519" t="s">
        <v>138</v>
      </c>
      <c r="E3519">
        <v>5</v>
      </c>
      <c r="F3519" t="s">
        <v>271</v>
      </c>
      <c r="G3519" t="s">
        <v>689</v>
      </c>
      <c r="H3519" t="s">
        <v>35</v>
      </c>
      <c r="I3519" t="s">
        <v>3809</v>
      </c>
      <c r="J3519" t="s">
        <v>3458</v>
      </c>
      <c r="K3519" t="s">
        <v>8815</v>
      </c>
      <c r="L3519" t="s">
        <v>8816</v>
      </c>
      <c r="M3519" t="s">
        <v>660</v>
      </c>
      <c r="N3519" t="s">
        <v>84</v>
      </c>
      <c r="O3519">
        <v>10839</v>
      </c>
      <c r="P3519">
        <v>14188</v>
      </c>
      <c r="Q3519" t="s">
        <v>95</v>
      </c>
      <c r="R3519">
        <v>173</v>
      </c>
      <c r="S3519" s="2">
        <v>44714</v>
      </c>
      <c r="T3519" t="s">
        <v>42</v>
      </c>
      <c r="U3519">
        <v>0</v>
      </c>
      <c r="V3519" t="s">
        <v>71</v>
      </c>
      <c r="W3519">
        <v>420</v>
      </c>
      <c r="X3519" t="s">
        <v>44</v>
      </c>
      <c r="Y3519" t="s">
        <v>72</v>
      </c>
      <c r="Z3519">
        <v>0</v>
      </c>
      <c r="AA3519">
        <v>895</v>
      </c>
      <c r="AB3519">
        <v>12856</v>
      </c>
      <c r="AC3519" t="s">
        <v>73</v>
      </c>
    </row>
    <row r="3520" spans="1:29" x14ac:dyDescent="0.3">
      <c r="A3520" s="1" t="s">
        <v>29</v>
      </c>
      <c r="B3520" t="s">
        <v>327</v>
      </c>
      <c r="C3520" t="s">
        <v>1091</v>
      </c>
      <c r="D3520" t="s">
        <v>387</v>
      </c>
      <c r="E3520">
        <v>5</v>
      </c>
      <c r="F3520" t="s">
        <v>186</v>
      </c>
      <c r="G3520" t="s">
        <v>535</v>
      </c>
      <c r="H3520" t="s">
        <v>79</v>
      </c>
      <c r="I3520" t="s">
        <v>1237</v>
      </c>
      <c r="J3520" t="s">
        <v>8817</v>
      </c>
      <c r="K3520" t="s">
        <v>8818</v>
      </c>
      <c r="L3520" t="s">
        <v>8819</v>
      </c>
      <c r="M3520" t="s">
        <v>999</v>
      </c>
      <c r="N3520" t="s">
        <v>58</v>
      </c>
      <c r="O3520">
        <v>6377</v>
      </c>
      <c r="P3520">
        <v>10246</v>
      </c>
      <c r="Q3520" t="s">
        <v>59</v>
      </c>
      <c r="R3520">
        <v>22</v>
      </c>
      <c r="S3520" s="2">
        <v>44375</v>
      </c>
      <c r="T3520" s="2">
        <v>44394</v>
      </c>
      <c r="U3520">
        <v>25793</v>
      </c>
      <c r="V3520" t="s">
        <v>106</v>
      </c>
      <c r="W3520">
        <v>807</v>
      </c>
      <c r="X3520" t="s">
        <v>60</v>
      </c>
      <c r="Y3520" t="s">
        <v>61</v>
      </c>
      <c r="Z3520">
        <v>3076</v>
      </c>
      <c r="AA3520">
        <v>738</v>
      </c>
      <c r="AB3520">
        <v>7612</v>
      </c>
      <c r="AC3520" t="s">
        <v>107</v>
      </c>
    </row>
    <row r="3521" spans="1:29" x14ac:dyDescent="0.3">
      <c r="A3521" s="1" t="s">
        <v>47</v>
      </c>
      <c r="B3521" t="s">
        <v>153</v>
      </c>
      <c r="C3521" t="s">
        <v>5247</v>
      </c>
      <c r="D3521" t="s">
        <v>110</v>
      </c>
      <c r="E3521">
        <v>4</v>
      </c>
      <c r="F3521" t="s">
        <v>221</v>
      </c>
      <c r="G3521" t="s">
        <v>667</v>
      </c>
      <c r="H3521" t="s">
        <v>79</v>
      </c>
      <c r="I3521" t="s">
        <v>434</v>
      </c>
      <c r="J3521" t="s">
        <v>2947</v>
      </c>
      <c r="K3521">
        <v>1625170575</v>
      </c>
      <c r="L3521" t="s">
        <v>8820</v>
      </c>
      <c r="M3521" t="s">
        <v>943</v>
      </c>
      <c r="N3521" t="s">
        <v>40</v>
      </c>
      <c r="O3521">
        <v>12694</v>
      </c>
      <c r="P3521">
        <v>17070</v>
      </c>
      <c r="Q3521" t="s">
        <v>59</v>
      </c>
      <c r="R3521">
        <v>745</v>
      </c>
      <c r="S3521" s="2">
        <v>44852</v>
      </c>
      <c r="T3521" t="s">
        <v>42</v>
      </c>
      <c r="U3521">
        <v>43869</v>
      </c>
      <c r="V3521" t="s">
        <v>71</v>
      </c>
      <c r="W3521">
        <v>646</v>
      </c>
      <c r="X3521" t="s">
        <v>44</v>
      </c>
      <c r="Y3521" t="s">
        <v>61</v>
      </c>
      <c r="Z3521">
        <v>0</v>
      </c>
      <c r="AA3521">
        <v>137</v>
      </c>
      <c r="AB3521">
        <v>16322</v>
      </c>
      <c r="AC3521" t="s">
        <v>107</v>
      </c>
    </row>
    <row r="3522" spans="1:29" x14ac:dyDescent="0.3">
      <c r="A3522" s="1" t="s">
        <v>29</v>
      </c>
      <c r="B3522" t="s">
        <v>393</v>
      </c>
      <c r="C3522" t="s">
        <v>4317</v>
      </c>
      <c r="D3522" t="s">
        <v>185</v>
      </c>
      <c r="E3522">
        <v>8</v>
      </c>
      <c r="F3522" t="s">
        <v>51</v>
      </c>
      <c r="G3522" t="s">
        <v>345</v>
      </c>
      <c r="H3522" t="s">
        <v>35</v>
      </c>
      <c r="I3522" t="s">
        <v>417</v>
      </c>
      <c r="J3522" t="s">
        <v>3910</v>
      </c>
      <c r="K3522" t="s">
        <v>8821</v>
      </c>
      <c r="L3522" t="s">
        <v>8822</v>
      </c>
      <c r="M3522" t="s">
        <v>2103</v>
      </c>
      <c r="N3522" t="s">
        <v>94</v>
      </c>
      <c r="O3522">
        <v>23939</v>
      </c>
      <c r="P3522">
        <v>28615</v>
      </c>
      <c r="Q3522" t="s">
        <v>41</v>
      </c>
      <c r="R3522">
        <v>89</v>
      </c>
      <c r="S3522" s="2">
        <v>44516</v>
      </c>
      <c r="T3522" t="s">
        <v>42</v>
      </c>
      <c r="U3522">
        <v>0</v>
      </c>
      <c r="V3522" t="s">
        <v>106</v>
      </c>
      <c r="W3522">
        <v>608</v>
      </c>
      <c r="X3522" t="s">
        <v>44</v>
      </c>
      <c r="Y3522" t="s">
        <v>61</v>
      </c>
      <c r="Z3522">
        <v>0</v>
      </c>
      <c r="AA3522">
        <v>825</v>
      </c>
      <c r="AB3522">
        <v>27066</v>
      </c>
      <c r="AC3522" t="s">
        <v>107</v>
      </c>
    </row>
    <row r="3523" spans="1:29" x14ac:dyDescent="0.3">
      <c r="A3523" s="1" t="s">
        <v>29</v>
      </c>
      <c r="B3523" t="s">
        <v>62</v>
      </c>
      <c r="C3523" t="s">
        <v>321</v>
      </c>
      <c r="D3523" t="s">
        <v>178</v>
      </c>
      <c r="E3523">
        <v>4</v>
      </c>
      <c r="F3523" t="s">
        <v>221</v>
      </c>
      <c r="G3523" t="s">
        <v>667</v>
      </c>
      <c r="H3523" t="s">
        <v>79</v>
      </c>
      <c r="I3523" t="s">
        <v>921</v>
      </c>
      <c r="J3523" t="s">
        <v>224</v>
      </c>
      <c r="K3523" t="s">
        <v>8823</v>
      </c>
      <c r="L3523" t="s">
        <v>8824</v>
      </c>
      <c r="M3523" t="s">
        <v>1330</v>
      </c>
      <c r="N3523" t="s">
        <v>58</v>
      </c>
      <c r="O3523">
        <v>20566</v>
      </c>
      <c r="P3523">
        <v>23631</v>
      </c>
      <c r="Q3523" t="s">
        <v>95</v>
      </c>
      <c r="R3523">
        <v>91</v>
      </c>
      <c r="S3523" s="2">
        <v>44479</v>
      </c>
      <c r="T3523" t="s">
        <v>42</v>
      </c>
      <c r="U3523">
        <v>0</v>
      </c>
      <c r="V3523" t="s">
        <v>106</v>
      </c>
      <c r="W3523">
        <v>646</v>
      </c>
      <c r="X3523" t="s">
        <v>44</v>
      </c>
      <c r="Y3523" t="s">
        <v>45</v>
      </c>
      <c r="Z3523">
        <v>4967</v>
      </c>
      <c r="AA3523">
        <v>286</v>
      </c>
      <c r="AB3523">
        <v>21590</v>
      </c>
      <c r="AC3523" t="s">
        <v>46</v>
      </c>
    </row>
    <row r="3524" spans="1:29" x14ac:dyDescent="0.3">
      <c r="A3524" s="1" t="s">
        <v>29</v>
      </c>
      <c r="B3524" t="s">
        <v>228</v>
      </c>
      <c r="C3524" t="s">
        <v>256</v>
      </c>
      <c r="D3524" t="s">
        <v>76</v>
      </c>
      <c r="E3524">
        <v>4</v>
      </c>
      <c r="F3524" t="s">
        <v>99</v>
      </c>
      <c r="G3524" t="s">
        <v>579</v>
      </c>
      <c r="H3524" t="s">
        <v>35</v>
      </c>
      <c r="I3524" t="s">
        <v>530</v>
      </c>
      <c r="J3524" t="s">
        <v>372</v>
      </c>
      <c r="K3524" t="s">
        <v>8825</v>
      </c>
      <c r="L3524" t="s">
        <v>8826</v>
      </c>
      <c r="M3524" t="s">
        <v>993</v>
      </c>
      <c r="N3524" t="s">
        <v>84</v>
      </c>
      <c r="O3524">
        <v>13622</v>
      </c>
      <c r="P3524">
        <v>15879</v>
      </c>
      <c r="Q3524" t="s">
        <v>59</v>
      </c>
      <c r="R3524">
        <v>633</v>
      </c>
      <c r="S3524" s="2">
        <v>45028</v>
      </c>
      <c r="T3524" s="2">
        <v>45054</v>
      </c>
      <c r="U3524">
        <v>3483</v>
      </c>
      <c r="V3524" t="s">
        <v>85</v>
      </c>
      <c r="W3524">
        <v>806</v>
      </c>
      <c r="X3524" t="s">
        <v>60</v>
      </c>
      <c r="Y3524" t="s">
        <v>61</v>
      </c>
      <c r="Z3524">
        <v>0</v>
      </c>
      <c r="AA3524">
        <v>340</v>
      </c>
      <c r="AB3524">
        <v>14243</v>
      </c>
      <c r="AC3524" t="s">
        <v>46</v>
      </c>
    </row>
    <row r="3525" spans="1:29" x14ac:dyDescent="0.3">
      <c r="A3525" s="1" t="s">
        <v>47</v>
      </c>
      <c r="B3525" t="s">
        <v>108</v>
      </c>
      <c r="C3525" t="s">
        <v>1220</v>
      </c>
      <c r="D3525" t="s">
        <v>169</v>
      </c>
      <c r="E3525">
        <v>10</v>
      </c>
      <c r="F3525" t="s">
        <v>33</v>
      </c>
      <c r="G3525" t="s">
        <v>451</v>
      </c>
      <c r="H3525" t="s">
        <v>35</v>
      </c>
      <c r="I3525" t="s">
        <v>1246</v>
      </c>
      <c r="J3525" t="s">
        <v>354</v>
      </c>
      <c r="K3525" t="s">
        <v>8827</v>
      </c>
      <c r="L3525" t="s">
        <v>8828</v>
      </c>
      <c r="M3525" t="s">
        <v>522</v>
      </c>
      <c r="N3525" t="s">
        <v>94</v>
      </c>
      <c r="O3525">
        <v>11934</v>
      </c>
      <c r="P3525">
        <v>14104</v>
      </c>
      <c r="Q3525" t="s">
        <v>95</v>
      </c>
      <c r="R3525">
        <v>535</v>
      </c>
      <c r="S3525" s="2">
        <v>44616</v>
      </c>
      <c r="T3525" s="2">
        <v>44641</v>
      </c>
      <c r="U3525">
        <v>0</v>
      </c>
      <c r="V3525" t="s">
        <v>106</v>
      </c>
      <c r="W3525">
        <v>814</v>
      </c>
      <c r="X3525" t="s">
        <v>60</v>
      </c>
      <c r="Y3525" t="s">
        <v>72</v>
      </c>
      <c r="Z3525">
        <v>0</v>
      </c>
      <c r="AA3525">
        <v>508</v>
      </c>
      <c r="AB3525">
        <v>13407</v>
      </c>
      <c r="AC3525" t="s">
        <v>73</v>
      </c>
    </row>
    <row r="3526" spans="1:29" x14ac:dyDescent="0.3">
      <c r="A3526" s="1" t="s">
        <v>47</v>
      </c>
      <c r="B3526" t="s">
        <v>161</v>
      </c>
      <c r="C3526" t="s">
        <v>1487</v>
      </c>
      <c r="D3526" t="s">
        <v>257</v>
      </c>
      <c r="E3526">
        <v>8</v>
      </c>
      <c r="F3526" t="s">
        <v>186</v>
      </c>
      <c r="G3526" t="s">
        <v>710</v>
      </c>
      <c r="H3526" t="s">
        <v>35</v>
      </c>
      <c r="I3526" t="s">
        <v>1461</v>
      </c>
      <c r="J3526" t="s">
        <v>5806</v>
      </c>
      <c r="K3526" t="s">
        <v>8829</v>
      </c>
      <c r="L3526" t="s">
        <v>8830</v>
      </c>
      <c r="M3526" t="s">
        <v>618</v>
      </c>
      <c r="N3526" t="s">
        <v>94</v>
      </c>
      <c r="O3526">
        <v>6110</v>
      </c>
      <c r="P3526">
        <v>8994</v>
      </c>
      <c r="Q3526" t="s">
        <v>41</v>
      </c>
      <c r="R3526">
        <v>292</v>
      </c>
      <c r="S3526" s="2">
        <v>44305</v>
      </c>
      <c r="T3526" t="s">
        <v>42</v>
      </c>
      <c r="U3526">
        <v>0</v>
      </c>
      <c r="V3526" t="s">
        <v>43</v>
      </c>
      <c r="W3526">
        <v>563</v>
      </c>
      <c r="X3526" t="s">
        <v>44</v>
      </c>
      <c r="Y3526" t="s">
        <v>45</v>
      </c>
      <c r="Z3526">
        <v>0</v>
      </c>
      <c r="AA3526">
        <v>453</v>
      </c>
      <c r="AB3526">
        <v>8437</v>
      </c>
      <c r="AC3526" t="s">
        <v>73</v>
      </c>
    </row>
    <row r="3527" spans="1:29" x14ac:dyDescent="0.3">
      <c r="A3527" s="1" t="s">
        <v>47</v>
      </c>
      <c r="B3527" t="s">
        <v>176</v>
      </c>
      <c r="C3527" t="s">
        <v>3614</v>
      </c>
      <c r="D3527" t="s">
        <v>76</v>
      </c>
      <c r="E3527">
        <v>9</v>
      </c>
      <c r="F3527" t="s">
        <v>51</v>
      </c>
      <c r="G3527" t="s">
        <v>710</v>
      </c>
      <c r="H3527" t="s">
        <v>79</v>
      </c>
      <c r="I3527" t="s">
        <v>292</v>
      </c>
      <c r="J3527" t="s">
        <v>1048</v>
      </c>
      <c r="K3527">
        <f>1-652-785-5603</f>
        <v>-7039</v>
      </c>
      <c r="L3527" t="s">
        <v>8831</v>
      </c>
      <c r="M3527" t="s">
        <v>183</v>
      </c>
      <c r="N3527" t="s">
        <v>84</v>
      </c>
      <c r="O3527">
        <v>29790</v>
      </c>
      <c r="P3527">
        <v>32893</v>
      </c>
      <c r="Q3527" t="s">
        <v>41</v>
      </c>
      <c r="R3527">
        <v>248</v>
      </c>
      <c r="S3527" s="2">
        <v>45212</v>
      </c>
      <c r="T3527" t="s">
        <v>42</v>
      </c>
      <c r="U3527">
        <v>0</v>
      </c>
      <c r="V3527" t="s">
        <v>106</v>
      </c>
      <c r="W3527">
        <v>622</v>
      </c>
      <c r="X3527" t="s">
        <v>44</v>
      </c>
      <c r="Y3527" t="s">
        <v>45</v>
      </c>
      <c r="Z3527">
        <v>0</v>
      </c>
      <c r="AA3527">
        <v>824</v>
      </c>
      <c r="AB3527">
        <v>32073</v>
      </c>
      <c r="AC3527" t="s">
        <v>73</v>
      </c>
    </row>
    <row r="3528" spans="1:29" x14ac:dyDescent="0.3">
      <c r="A3528" s="1" t="s">
        <v>29</v>
      </c>
      <c r="B3528" t="s">
        <v>363</v>
      </c>
      <c r="C3528" t="s">
        <v>692</v>
      </c>
      <c r="D3528" t="s">
        <v>257</v>
      </c>
      <c r="E3528">
        <v>5</v>
      </c>
      <c r="F3528" t="s">
        <v>99</v>
      </c>
      <c r="G3528" t="s">
        <v>1138</v>
      </c>
      <c r="H3528" t="s">
        <v>35</v>
      </c>
      <c r="I3528" t="s">
        <v>2803</v>
      </c>
      <c r="J3528" t="s">
        <v>319</v>
      </c>
      <c r="K3528" t="s">
        <v>8832</v>
      </c>
      <c r="L3528" t="s">
        <v>8833</v>
      </c>
      <c r="M3528" t="s">
        <v>511</v>
      </c>
      <c r="N3528" t="s">
        <v>40</v>
      </c>
      <c r="O3528">
        <v>14937</v>
      </c>
      <c r="P3528">
        <v>18000</v>
      </c>
      <c r="Q3528" t="s">
        <v>95</v>
      </c>
      <c r="R3528">
        <v>161</v>
      </c>
      <c r="S3528" s="2">
        <v>45057</v>
      </c>
      <c r="T3528" t="s">
        <v>42</v>
      </c>
      <c r="U3528">
        <v>0</v>
      </c>
      <c r="V3528" t="s">
        <v>106</v>
      </c>
      <c r="W3528">
        <v>728</v>
      </c>
      <c r="X3528" t="s">
        <v>44</v>
      </c>
      <c r="Y3528" t="s">
        <v>61</v>
      </c>
      <c r="Z3528">
        <v>0</v>
      </c>
      <c r="AA3528">
        <v>886</v>
      </c>
      <c r="AB3528">
        <v>15314</v>
      </c>
      <c r="AC3528" t="s">
        <v>107</v>
      </c>
    </row>
    <row r="3529" spans="1:29" x14ac:dyDescent="0.3">
      <c r="A3529" s="1" t="s">
        <v>29</v>
      </c>
      <c r="B3529" t="s">
        <v>30</v>
      </c>
      <c r="C3529" t="s">
        <v>1393</v>
      </c>
      <c r="D3529" t="s">
        <v>155</v>
      </c>
      <c r="E3529">
        <v>9</v>
      </c>
      <c r="F3529" t="s">
        <v>99</v>
      </c>
      <c r="G3529" t="s">
        <v>1138</v>
      </c>
      <c r="H3529" t="s">
        <v>35</v>
      </c>
      <c r="I3529" t="s">
        <v>496</v>
      </c>
      <c r="J3529" t="s">
        <v>90</v>
      </c>
      <c r="K3529" t="s">
        <v>8834</v>
      </c>
      <c r="L3529" t="s">
        <v>8835</v>
      </c>
      <c r="M3529" t="s">
        <v>1039</v>
      </c>
      <c r="N3529" t="s">
        <v>94</v>
      </c>
      <c r="O3529">
        <v>19819</v>
      </c>
      <c r="P3529">
        <v>23709</v>
      </c>
      <c r="Q3529" t="s">
        <v>41</v>
      </c>
      <c r="R3529">
        <v>964</v>
      </c>
      <c r="S3529" s="2">
        <v>44536</v>
      </c>
      <c r="T3529" s="2">
        <v>44544</v>
      </c>
      <c r="U3529">
        <v>0</v>
      </c>
      <c r="V3529" t="s">
        <v>85</v>
      </c>
      <c r="W3529">
        <v>753</v>
      </c>
      <c r="X3529" t="s">
        <v>60</v>
      </c>
      <c r="Y3529" t="s">
        <v>72</v>
      </c>
      <c r="Z3529">
        <v>0</v>
      </c>
      <c r="AA3529">
        <v>164</v>
      </c>
      <c r="AB3529">
        <v>20990</v>
      </c>
      <c r="AC3529" t="s">
        <v>73</v>
      </c>
    </row>
    <row r="3530" spans="1:29" x14ac:dyDescent="0.3">
      <c r="A3530" s="1" t="s">
        <v>47</v>
      </c>
      <c r="B3530" t="s">
        <v>153</v>
      </c>
      <c r="C3530" t="s">
        <v>8836</v>
      </c>
      <c r="D3530" t="s">
        <v>110</v>
      </c>
      <c r="E3530">
        <v>5</v>
      </c>
      <c r="F3530" t="s">
        <v>129</v>
      </c>
      <c r="G3530" t="s">
        <v>163</v>
      </c>
      <c r="H3530" t="s">
        <v>79</v>
      </c>
      <c r="I3530" t="s">
        <v>2513</v>
      </c>
      <c r="J3530" t="s">
        <v>1836</v>
      </c>
      <c r="K3530">
        <f>1-603-633-7509</f>
        <v>-8744</v>
      </c>
      <c r="L3530" t="s">
        <v>8837</v>
      </c>
      <c r="M3530" t="s">
        <v>1208</v>
      </c>
      <c r="N3530" t="s">
        <v>58</v>
      </c>
      <c r="O3530">
        <v>12879</v>
      </c>
      <c r="P3530">
        <v>17805</v>
      </c>
      <c r="Q3530" t="s">
        <v>41</v>
      </c>
      <c r="R3530">
        <v>866</v>
      </c>
      <c r="S3530" s="2">
        <v>44276</v>
      </c>
      <c r="T3530" t="s">
        <v>42</v>
      </c>
      <c r="U3530">
        <v>0</v>
      </c>
      <c r="V3530" t="s">
        <v>71</v>
      </c>
      <c r="W3530">
        <v>840</v>
      </c>
      <c r="X3530" t="s">
        <v>44</v>
      </c>
      <c r="Y3530" t="s">
        <v>61</v>
      </c>
      <c r="Z3530">
        <v>4546</v>
      </c>
      <c r="AA3530">
        <v>66</v>
      </c>
      <c r="AB3530">
        <v>15762</v>
      </c>
      <c r="AC3530" t="s">
        <v>46</v>
      </c>
    </row>
    <row r="3531" spans="1:29" x14ac:dyDescent="0.3">
      <c r="A3531" s="1" t="s">
        <v>29</v>
      </c>
      <c r="B3531" t="s">
        <v>30</v>
      </c>
      <c r="C3531" t="s">
        <v>2291</v>
      </c>
      <c r="D3531" t="s">
        <v>185</v>
      </c>
      <c r="E3531">
        <v>10</v>
      </c>
      <c r="F3531" t="s">
        <v>129</v>
      </c>
      <c r="G3531" t="s">
        <v>944</v>
      </c>
      <c r="H3531" t="s">
        <v>35</v>
      </c>
      <c r="I3531" t="s">
        <v>458</v>
      </c>
      <c r="J3531" t="s">
        <v>606</v>
      </c>
      <c r="K3531" t="s">
        <v>8838</v>
      </c>
      <c r="L3531" t="s">
        <v>8839</v>
      </c>
      <c r="M3531" t="s">
        <v>1121</v>
      </c>
      <c r="N3531" t="s">
        <v>84</v>
      </c>
      <c r="O3531">
        <v>26548</v>
      </c>
      <c r="P3531">
        <v>30331</v>
      </c>
      <c r="Q3531" t="s">
        <v>41</v>
      </c>
      <c r="R3531">
        <v>347</v>
      </c>
      <c r="S3531" s="2">
        <v>44472</v>
      </c>
      <c r="T3531" s="2">
        <v>44488</v>
      </c>
      <c r="U3531">
        <v>0</v>
      </c>
      <c r="V3531" t="s">
        <v>106</v>
      </c>
      <c r="W3531">
        <v>564</v>
      </c>
      <c r="X3531" t="s">
        <v>60</v>
      </c>
      <c r="Y3531" t="s">
        <v>72</v>
      </c>
      <c r="Z3531">
        <v>0</v>
      </c>
      <c r="AA3531">
        <v>292</v>
      </c>
      <c r="AB3531">
        <v>28369</v>
      </c>
      <c r="AC3531" t="s">
        <v>73</v>
      </c>
    </row>
    <row r="3532" spans="1:29" x14ac:dyDescent="0.3">
      <c r="A3532" s="1" t="s">
        <v>29</v>
      </c>
      <c r="B3532" t="s">
        <v>96</v>
      </c>
      <c r="C3532" t="s">
        <v>814</v>
      </c>
      <c r="D3532" t="s">
        <v>352</v>
      </c>
      <c r="E3532">
        <v>9</v>
      </c>
      <c r="F3532" t="s">
        <v>221</v>
      </c>
      <c r="G3532" t="s">
        <v>1989</v>
      </c>
      <c r="H3532" t="s">
        <v>35</v>
      </c>
      <c r="I3532" t="s">
        <v>656</v>
      </c>
      <c r="J3532" t="s">
        <v>90</v>
      </c>
      <c r="K3532" t="s">
        <v>8840</v>
      </c>
      <c r="L3532" t="s">
        <v>8841</v>
      </c>
      <c r="M3532" t="s">
        <v>2382</v>
      </c>
      <c r="N3532" t="s">
        <v>40</v>
      </c>
      <c r="O3532">
        <v>7510</v>
      </c>
      <c r="P3532">
        <v>9670</v>
      </c>
      <c r="Q3532" t="s">
        <v>59</v>
      </c>
      <c r="R3532">
        <v>584</v>
      </c>
      <c r="S3532" s="2">
        <v>44732</v>
      </c>
      <c r="T3532" t="s">
        <v>42</v>
      </c>
      <c r="U3532">
        <v>45792</v>
      </c>
      <c r="V3532" t="s">
        <v>43</v>
      </c>
      <c r="W3532">
        <v>615</v>
      </c>
      <c r="X3532" t="s">
        <v>44</v>
      </c>
      <c r="Y3532" t="s">
        <v>72</v>
      </c>
      <c r="Z3532">
        <v>0</v>
      </c>
      <c r="AA3532">
        <v>740</v>
      </c>
      <c r="AB3532">
        <v>8328</v>
      </c>
      <c r="AC3532" t="s">
        <v>107</v>
      </c>
    </row>
    <row r="3533" spans="1:29" x14ac:dyDescent="0.3">
      <c r="A3533" s="1" t="s">
        <v>47</v>
      </c>
      <c r="B3533" t="s">
        <v>234</v>
      </c>
      <c r="C3533" t="s">
        <v>480</v>
      </c>
      <c r="D3533" t="s">
        <v>169</v>
      </c>
      <c r="E3533">
        <v>6</v>
      </c>
      <c r="F3533" t="s">
        <v>271</v>
      </c>
      <c r="G3533" t="s">
        <v>272</v>
      </c>
      <c r="H3533" t="s">
        <v>79</v>
      </c>
      <c r="I3533" t="s">
        <v>735</v>
      </c>
      <c r="J3533" t="s">
        <v>5918</v>
      </c>
      <c r="K3533" t="s">
        <v>8842</v>
      </c>
      <c r="L3533" t="s">
        <v>8843</v>
      </c>
      <c r="M3533" t="s">
        <v>1972</v>
      </c>
      <c r="N3533" t="s">
        <v>58</v>
      </c>
      <c r="O3533">
        <v>17203</v>
      </c>
      <c r="P3533">
        <v>22123</v>
      </c>
      <c r="Q3533" t="s">
        <v>59</v>
      </c>
      <c r="R3533">
        <v>651</v>
      </c>
      <c r="S3533" s="2">
        <v>44435</v>
      </c>
      <c r="T3533" t="s">
        <v>42</v>
      </c>
      <c r="U3533">
        <v>44717</v>
      </c>
      <c r="V3533" t="s">
        <v>43</v>
      </c>
      <c r="W3533">
        <v>774</v>
      </c>
      <c r="X3533" t="s">
        <v>44</v>
      </c>
      <c r="Y3533" t="s">
        <v>72</v>
      </c>
      <c r="Z3533">
        <v>4223</v>
      </c>
      <c r="AA3533">
        <v>875</v>
      </c>
      <c r="AB3533">
        <v>17269</v>
      </c>
      <c r="AC3533" t="s">
        <v>107</v>
      </c>
    </row>
    <row r="3534" spans="1:29" x14ac:dyDescent="0.3">
      <c r="A3534" s="1" t="s">
        <v>29</v>
      </c>
      <c r="B3534" t="s">
        <v>62</v>
      </c>
      <c r="C3534" t="s">
        <v>666</v>
      </c>
      <c r="D3534" t="s">
        <v>50</v>
      </c>
      <c r="E3534">
        <v>3</v>
      </c>
      <c r="F3534" t="s">
        <v>64</v>
      </c>
      <c r="G3534" t="s">
        <v>433</v>
      </c>
      <c r="H3534" t="s">
        <v>79</v>
      </c>
      <c r="I3534" t="s">
        <v>459</v>
      </c>
      <c r="J3534" t="s">
        <v>8844</v>
      </c>
      <c r="K3534" t="s">
        <v>8845</v>
      </c>
      <c r="L3534" t="s">
        <v>8846</v>
      </c>
      <c r="M3534" t="s">
        <v>362</v>
      </c>
      <c r="N3534" t="s">
        <v>40</v>
      </c>
      <c r="O3534">
        <v>16017</v>
      </c>
      <c r="P3534">
        <v>19455</v>
      </c>
      <c r="Q3534" t="s">
        <v>41</v>
      </c>
      <c r="R3534">
        <v>58</v>
      </c>
      <c r="S3534" s="2">
        <v>45237</v>
      </c>
      <c r="T3534" s="2">
        <v>45242</v>
      </c>
      <c r="U3534">
        <v>0</v>
      </c>
      <c r="V3534" t="s">
        <v>71</v>
      </c>
      <c r="W3534">
        <v>643</v>
      </c>
      <c r="X3534" t="s">
        <v>60</v>
      </c>
      <c r="Y3534" t="s">
        <v>45</v>
      </c>
      <c r="Z3534">
        <v>0</v>
      </c>
      <c r="AA3534">
        <v>484</v>
      </c>
      <c r="AB3534">
        <v>16899</v>
      </c>
      <c r="AC3534" t="s">
        <v>73</v>
      </c>
    </row>
    <row r="3535" spans="1:29" x14ac:dyDescent="0.3">
      <c r="A3535" s="1" t="s">
        <v>47</v>
      </c>
      <c r="B3535" t="s">
        <v>161</v>
      </c>
      <c r="C3535" t="s">
        <v>1574</v>
      </c>
      <c r="D3535" t="s">
        <v>236</v>
      </c>
      <c r="E3535">
        <v>4</v>
      </c>
      <c r="F3535" t="s">
        <v>77</v>
      </c>
      <c r="G3535" t="s">
        <v>980</v>
      </c>
      <c r="H3535" t="s">
        <v>79</v>
      </c>
      <c r="I3535" t="s">
        <v>1376</v>
      </c>
      <c r="J3535" t="s">
        <v>8847</v>
      </c>
      <c r="K3535" t="s">
        <v>8848</v>
      </c>
      <c r="L3535" t="s">
        <v>8849</v>
      </c>
      <c r="M3535" t="s">
        <v>1475</v>
      </c>
      <c r="N3535" t="s">
        <v>40</v>
      </c>
      <c r="O3535">
        <v>20014</v>
      </c>
      <c r="P3535">
        <v>22542</v>
      </c>
      <c r="Q3535" t="s">
        <v>95</v>
      </c>
      <c r="R3535">
        <v>227</v>
      </c>
      <c r="S3535" s="2">
        <v>44577</v>
      </c>
      <c r="T3535" t="s">
        <v>42</v>
      </c>
      <c r="U3535">
        <v>0</v>
      </c>
      <c r="V3535" t="s">
        <v>106</v>
      </c>
      <c r="W3535">
        <v>744</v>
      </c>
      <c r="X3535" t="s">
        <v>44</v>
      </c>
      <c r="Y3535" t="s">
        <v>61</v>
      </c>
      <c r="Z3535">
        <v>0</v>
      </c>
      <c r="AA3535">
        <v>360</v>
      </c>
      <c r="AB3535">
        <v>21543</v>
      </c>
      <c r="AC3535" t="s">
        <v>73</v>
      </c>
    </row>
    <row r="3536" spans="1:29" x14ac:dyDescent="0.3">
      <c r="A3536" s="1" t="s">
        <v>47</v>
      </c>
      <c r="B3536" t="s">
        <v>161</v>
      </c>
      <c r="C3536" t="s">
        <v>278</v>
      </c>
      <c r="D3536" t="s">
        <v>185</v>
      </c>
      <c r="E3536">
        <v>6</v>
      </c>
      <c r="F3536" t="s">
        <v>271</v>
      </c>
      <c r="G3536" t="s">
        <v>1298</v>
      </c>
      <c r="H3536" t="s">
        <v>35</v>
      </c>
      <c r="I3536" t="s">
        <v>36</v>
      </c>
      <c r="J3536" t="s">
        <v>1818</v>
      </c>
      <c r="K3536" t="s">
        <v>8850</v>
      </c>
      <c r="L3536" t="s">
        <v>8851</v>
      </c>
      <c r="M3536" t="s">
        <v>283</v>
      </c>
      <c r="N3536" t="s">
        <v>94</v>
      </c>
      <c r="O3536">
        <v>26336</v>
      </c>
      <c r="P3536">
        <v>29744</v>
      </c>
      <c r="Q3536" t="s">
        <v>95</v>
      </c>
      <c r="R3536">
        <v>190</v>
      </c>
      <c r="S3536" s="2">
        <v>44695</v>
      </c>
      <c r="T3536" t="s">
        <v>42</v>
      </c>
      <c r="U3536">
        <v>0</v>
      </c>
      <c r="V3536" t="s">
        <v>43</v>
      </c>
      <c r="W3536">
        <v>811</v>
      </c>
      <c r="X3536" t="s">
        <v>44</v>
      </c>
      <c r="Y3536" t="s">
        <v>72</v>
      </c>
      <c r="Z3536">
        <v>0</v>
      </c>
      <c r="AA3536">
        <v>910</v>
      </c>
      <c r="AB3536">
        <v>27986</v>
      </c>
      <c r="AC3536" t="s">
        <v>73</v>
      </c>
    </row>
    <row r="3537" spans="1:29" x14ac:dyDescent="0.3">
      <c r="A3537" s="1" t="s">
        <v>47</v>
      </c>
      <c r="B3537" t="s">
        <v>592</v>
      </c>
      <c r="C3537" t="s">
        <v>1444</v>
      </c>
      <c r="D3537" t="s">
        <v>178</v>
      </c>
      <c r="E3537">
        <v>9</v>
      </c>
      <c r="F3537" t="s">
        <v>33</v>
      </c>
      <c r="G3537" t="s">
        <v>139</v>
      </c>
      <c r="H3537" t="s">
        <v>35</v>
      </c>
      <c r="I3537" t="s">
        <v>5130</v>
      </c>
      <c r="J3537" t="s">
        <v>1615</v>
      </c>
      <c r="K3537" t="s">
        <v>8852</v>
      </c>
      <c r="L3537" t="s">
        <v>8853</v>
      </c>
      <c r="M3537" t="s">
        <v>1449</v>
      </c>
      <c r="N3537" t="s">
        <v>40</v>
      </c>
      <c r="O3537">
        <v>17071</v>
      </c>
      <c r="P3537">
        <v>21215</v>
      </c>
      <c r="Q3537" t="s">
        <v>41</v>
      </c>
      <c r="R3537">
        <v>192</v>
      </c>
      <c r="S3537" s="2">
        <v>44848</v>
      </c>
      <c r="T3537" t="s">
        <v>42</v>
      </c>
      <c r="U3537">
        <v>0</v>
      </c>
      <c r="V3537" t="s">
        <v>106</v>
      </c>
      <c r="W3537">
        <v>503</v>
      </c>
      <c r="X3537" t="s">
        <v>44</v>
      </c>
      <c r="Y3537" t="s">
        <v>45</v>
      </c>
      <c r="Z3537">
        <v>0</v>
      </c>
      <c r="AA3537">
        <v>410</v>
      </c>
      <c r="AB3537">
        <v>17675</v>
      </c>
      <c r="AC3537" t="s">
        <v>46</v>
      </c>
    </row>
    <row r="3538" spans="1:29" x14ac:dyDescent="0.3">
      <c r="A3538" s="1" t="s">
        <v>47</v>
      </c>
      <c r="B3538" t="s">
        <v>592</v>
      </c>
      <c r="C3538" t="s">
        <v>2444</v>
      </c>
      <c r="D3538" t="s">
        <v>185</v>
      </c>
      <c r="E3538">
        <v>9</v>
      </c>
      <c r="F3538" t="s">
        <v>129</v>
      </c>
      <c r="G3538" t="s">
        <v>395</v>
      </c>
      <c r="H3538" t="s">
        <v>35</v>
      </c>
      <c r="I3538" t="s">
        <v>464</v>
      </c>
      <c r="J3538" t="s">
        <v>90</v>
      </c>
      <c r="K3538" t="s">
        <v>8854</v>
      </c>
      <c r="L3538" t="s">
        <v>8855</v>
      </c>
      <c r="M3538" t="s">
        <v>2648</v>
      </c>
      <c r="N3538" t="s">
        <v>94</v>
      </c>
      <c r="O3538">
        <v>27054</v>
      </c>
      <c r="P3538">
        <v>31825</v>
      </c>
      <c r="Q3538" t="s">
        <v>41</v>
      </c>
      <c r="R3538">
        <v>817</v>
      </c>
      <c r="S3538" s="2">
        <v>44717</v>
      </c>
      <c r="T3538" s="2">
        <v>44733</v>
      </c>
      <c r="U3538">
        <v>0</v>
      </c>
      <c r="V3538" t="s">
        <v>106</v>
      </c>
      <c r="W3538">
        <v>795</v>
      </c>
      <c r="X3538" t="s">
        <v>60</v>
      </c>
      <c r="Y3538" t="s">
        <v>72</v>
      </c>
      <c r="Z3538">
        <v>0</v>
      </c>
      <c r="AA3538">
        <v>637</v>
      </c>
      <c r="AB3538">
        <v>31361</v>
      </c>
      <c r="AC3538" t="s">
        <v>46</v>
      </c>
    </row>
    <row r="3539" spans="1:29" x14ac:dyDescent="0.3">
      <c r="A3539" s="1" t="s">
        <v>47</v>
      </c>
      <c r="B3539" t="s">
        <v>48</v>
      </c>
      <c r="C3539" t="s">
        <v>3971</v>
      </c>
      <c r="D3539" t="s">
        <v>257</v>
      </c>
      <c r="E3539">
        <v>7</v>
      </c>
      <c r="F3539" t="s">
        <v>120</v>
      </c>
      <c r="G3539" t="s">
        <v>468</v>
      </c>
      <c r="H3539" t="s">
        <v>35</v>
      </c>
      <c r="I3539" t="s">
        <v>1376</v>
      </c>
      <c r="J3539" t="s">
        <v>319</v>
      </c>
      <c r="K3539" t="s">
        <v>8856</v>
      </c>
      <c r="L3539" t="s">
        <v>8857</v>
      </c>
      <c r="M3539" t="s">
        <v>1479</v>
      </c>
      <c r="N3539" t="s">
        <v>40</v>
      </c>
      <c r="O3539">
        <v>3766</v>
      </c>
      <c r="P3539">
        <v>6527</v>
      </c>
      <c r="Q3539" t="s">
        <v>59</v>
      </c>
      <c r="R3539">
        <v>197</v>
      </c>
      <c r="S3539" s="2">
        <v>44641</v>
      </c>
      <c r="T3539" t="s">
        <v>42</v>
      </c>
      <c r="U3539">
        <v>45492</v>
      </c>
      <c r="V3539" t="s">
        <v>43</v>
      </c>
      <c r="W3539">
        <v>833</v>
      </c>
      <c r="X3539" t="s">
        <v>44</v>
      </c>
      <c r="Y3539" t="s">
        <v>61</v>
      </c>
      <c r="Z3539">
        <v>0</v>
      </c>
      <c r="AA3539">
        <v>336</v>
      </c>
      <c r="AB3539">
        <v>6198</v>
      </c>
      <c r="AC3539" t="s">
        <v>46</v>
      </c>
    </row>
    <row r="3540" spans="1:29" x14ac:dyDescent="0.3">
      <c r="A3540" s="1" t="s">
        <v>29</v>
      </c>
      <c r="B3540" t="s">
        <v>74</v>
      </c>
      <c r="C3540" t="s">
        <v>970</v>
      </c>
      <c r="D3540" t="s">
        <v>138</v>
      </c>
      <c r="E3540">
        <v>1</v>
      </c>
      <c r="F3540" t="s">
        <v>271</v>
      </c>
      <c r="G3540" t="s">
        <v>353</v>
      </c>
      <c r="H3540" t="s">
        <v>79</v>
      </c>
      <c r="I3540" t="s">
        <v>3221</v>
      </c>
      <c r="J3540" t="s">
        <v>1509</v>
      </c>
      <c r="K3540" t="s">
        <v>8858</v>
      </c>
      <c r="L3540" t="s">
        <v>8859</v>
      </c>
      <c r="M3540" t="s">
        <v>836</v>
      </c>
      <c r="N3540" t="s">
        <v>94</v>
      </c>
      <c r="O3540">
        <v>11961</v>
      </c>
      <c r="P3540">
        <v>16676</v>
      </c>
      <c r="Q3540" t="s">
        <v>95</v>
      </c>
      <c r="R3540">
        <v>211</v>
      </c>
      <c r="S3540" s="2">
        <v>44658</v>
      </c>
      <c r="T3540" s="2">
        <v>44685</v>
      </c>
      <c r="U3540">
        <v>0</v>
      </c>
      <c r="V3540" t="s">
        <v>71</v>
      </c>
      <c r="W3540">
        <v>745</v>
      </c>
      <c r="X3540" t="s">
        <v>60</v>
      </c>
      <c r="Y3540" t="s">
        <v>72</v>
      </c>
      <c r="Z3540">
        <v>0</v>
      </c>
      <c r="AA3540">
        <v>733</v>
      </c>
      <c r="AB3540">
        <v>14915</v>
      </c>
      <c r="AC3540" t="s">
        <v>46</v>
      </c>
    </row>
    <row r="3541" spans="1:29" x14ac:dyDescent="0.3">
      <c r="A3541" s="1" t="s">
        <v>29</v>
      </c>
      <c r="B3541" t="s">
        <v>327</v>
      </c>
      <c r="C3541" t="s">
        <v>2714</v>
      </c>
      <c r="D3541" t="s">
        <v>387</v>
      </c>
      <c r="E3541">
        <v>2</v>
      </c>
      <c r="F3541" t="s">
        <v>221</v>
      </c>
      <c r="G3541" t="s">
        <v>222</v>
      </c>
      <c r="H3541" t="s">
        <v>35</v>
      </c>
      <c r="I3541" t="s">
        <v>1940</v>
      </c>
      <c r="J3541" t="s">
        <v>766</v>
      </c>
      <c r="K3541" t="s">
        <v>8860</v>
      </c>
      <c r="L3541" t="s">
        <v>8861</v>
      </c>
      <c r="M3541" t="s">
        <v>1023</v>
      </c>
      <c r="N3541" t="s">
        <v>84</v>
      </c>
      <c r="O3541">
        <v>25593</v>
      </c>
      <c r="P3541">
        <v>28945</v>
      </c>
      <c r="Q3541" t="s">
        <v>95</v>
      </c>
      <c r="R3541">
        <v>913</v>
      </c>
      <c r="S3541" s="2">
        <v>44378</v>
      </c>
      <c r="T3541" t="s">
        <v>42</v>
      </c>
      <c r="U3541">
        <v>0</v>
      </c>
      <c r="V3541" t="s">
        <v>71</v>
      </c>
      <c r="W3541">
        <v>748</v>
      </c>
      <c r="X3541" t="s">
        <v>44</v>
      </c>
      <c r="Y3541" t="s">
        <v>72</v>
      </c>
      <c r="Z3541">
        <v>0</v>
      </c>
      <c r="AA3541">
        <v>978</v>
      </c>
      <c r="AB3541">
        <v>27687</v>
      </c>
      <c r="AC3541" t="s">
        <v>73</v>
      </c>
    </row>
    <row r="3542" spans="1:29" x14ac:dyDescent="0.3">
      <c r="A3542" s="1" t="s">
        <v>47</v>
      </c>
      <c r="B3542" t="s">
        <v>108</v>
      </c>
      <c r="C3542" t="s">
        <v>1275</v>
      </c>
      <c r="D3542" t="s">
        <v>201</v>
      </c>
      <c r="E3542">
        <v>4</v>
      </c>
      <c r="F3542" t="s">
        <v>129</v>
      </c>
      <c r="G3542" t="s">
        <v>944</v>
      </c>
      <c r="H3542" t="s">
        <v>79</v>
      </c>
      <c r="I3542" t="s">
        <v>1593</v>
      </c>
      <c r="J3542" t="s">
        <v>4024</v>
      </c>
      <c r="K3542" t="s">
        <v>8862</v>
      </c>
      <c r="L3542" t="s">
        <v>754</v>
      </c>
      <c r="M3542" t="s">
        <v>660</v>
      </c>
      <c r="N3542" t="s">
        <v>40</v>
      </c>
      <c r="O3542">
        <v>9359</v>
      </c>
      <c r="P3542">
        <v>11395</v>
      </c>
      <c r="Q3542" t="s">
        <v>95</v>
      </c>
      <c r="R3542">
        <v>28</v>
      </c>
      <c r="S3542" s="2">
        <v>44637</v>
      </c>
      <c r="T3542" t="s">
        <v>42</v>
      </c>
      <c r="U3542">
        <v>0</v>
      </c>
      <c r="V3542" t="s">
        <v>71</v>
      </c>
      <c r="W3542">
        <v>567</v>
      </c>
      <c r="X3542" t="s">
        <v>44</v>
      </c>
      <c r="Y3542" t="s">
        <v>45</v>
      </c>
      <c r="Z3542">
        <v>0</v>
      </c>
      <c r="AA3542">
        <v>563</v>
      </c>
      <c r="AB3542">
        <v>10765</v>
      </c>
      <c r="AC3542" t="s">
        <v>107</v>
      </c>
    </row>
    <row r="3543" spans="1:29" x14ac:dyDescent="0.3">
      <c r="A3543" s="1" t="s">
        <v>29</v>
      </c>
      <c r="B3543" t="s">
        <v>541</v>
      </c>
      <c r="C3543" t="s">
        <v>2463</v>
      </c>
      <c r="D3543" t="s">
        <v>169</v>
      </c>
      <c r="E3543">
        <v>1</v>
      </c>
      <c r="F3543" t="s">
        <v>77</v>
      </c>
      <c r="G3543" t="s">
        <v>932</v>
      </c>
      <c r="H3543" t="s">
        <v>35</v>
      </c>
      <c r="I3543" t="s">
        <v>2954</v>
      </c>
      <c r="J3543" t="s">
        <v>3132</v>
      </c>
      <c r="K3543" t="s">
        <v>8863</v>
      </c>
      <c r="L3543" t="s">
        <v>8864</v>
      </c>
      <c r="M3543" t="s">
        <v>1274</v>
      </c>
      <c r="N3543" t="s">
        <v>94</v>
      </c>
      <c r="O3543">
        <v>22972</v>
      </c>
      <c r="P3543">
        <v>27589</v>
      </c>
      <c r="Q3543" t="s">
        <v>95</v>
      </c>
      <c r="R3543">
        <v>161</v>
      </c>
      <c r="S3543" s="2">
        <v>44634</v>
      </c>
      <c r="T3543" t="s">
        <v>42</v>
      </c>
      <c r="U3543">
        <v>0</v>
      </c>
      <c r="V3543" t="s">
        <v>106</v>
      </c>
      <c r="W3543">
        <v>405</v>
      </c>
      <c r="X3543" t="s">
        <v>44</v>
      </c>
      <c r="Y3543" t="s">
        <v>72</v>
      </c>
      <c r="Z3543">
        <v>0</v>
      </c>
      <c r="AA3543">
        <v>149</v>
      </c>
      <c r="AB3543">
        <v>25026</v>
      </c>
      <c r="AC3543" t="s">
        <v>46</v>
      </c>
    </row>
    <row r="3544" spans="1:29" x14ac:dyDescent="0.3">
      <c r="A3544" s="1" t="s">
        <v>29</v>
      </c>
      <c r="B3544" t="s">
        <v>228</v>
      </c>
      <c r="C3544" t="s">
        <v>1225</v>
      </c>
      <c r="D3544" t="s">
        <v>119</v>
      </c>
      <c r="E3544">
        <v>2</v>
      </c>
      <c r="F3544" t="s">
        <v>186</v>
      </c>
      <c r="G3544" t="s">
        <v>187</v>
      </c>
      <c r="H3544" t="s">
        <v>35</v>
      </c>
      <c r="I3544" t="s">
        <v>6809</v>
      </c>
      <c r="J3544" t="s">
        <v>2799</v>
      </c>
      <c r="K3544" t="s">
        <v>8865</v>
      </c>
      <c r="L3544" t="s">
        <v>8866</v>
      </c>
      <c r="M3544" t="s">
        <v>233</v>
      </c>
      <c r="N3544" t="s">
        <v>84</v>
      </c>
      <c r="O3544">
        <v>29230</v>
      </c>
      <c r="P3544">
        <v>31648</v>
      </c>
      <c r="Q3544" t="s">
        <v>95</v>
      </c>
      <c r="R3544">
        <v>171</v>
      </c>
      <c r="S3544" s="2">
        <v>44625</v>
      </c>
      <c r="T3544" t="s">
        <v>42</v>
      </c>
      <c r="U3544">
        <v>0</v>
      </c>
      <c r="V3544" t="s">
        <v>71</v>
      </c>
      <c r="W3544">
        <v>836</v>
      </c>
      <c r="X3544" t="s">
        <v>44</v>
      </c>
      <c r="Y3544" t="s">
        <v>45</v>
      </c>
      <c r="Z3544">
        <v>0</v>
      </c>
      <c r="AA3544">
        <v>483</v>
      </c>
      <c r="AB3544">
        <v>30638</v>
      </c>
      <c r="AC3544" t="s">
        <v>46</v>
      </c>
    </row>
    <row r="3545" spans="1:29" x14ac:dyDescent="0.3">
      <c r="A3545" s="1" t="s">
        <v>47</v>
      </c>
      <c r="B3545" t="s">
        <v>153</v>
      </c>
      <c r="C3545" t="s">
        <v>857</v>
      </c>
      <c r="D3545" t="s">
        <v>50</v>
      </c>
      <c r="E3545">
        <v>6</v>
      </c>
      <c r="F3545" t="s">
        <v>129</v>
      </c>
      <c r="G3545" t="s">
        <v>130</v>
      </c>
      <c r="H3545" t="s">
        <v>79</v>
      </c>
      <c r="I3545" t="s">
        <v>803</v>
      </c>
      <c r="J3545" t="s">
        <v>245</v>
      </c>
      <c r="K3545" t="s">
        <v>8867</v>
      </c>
      <c r="L3545" t="s">
        <v>8868</v>
      </c>
      <c r="M3545" t="s">
        <v>1202</v>
      </c>
      <c r="N3545" t="s">
        <v>84</v>
      </c>
      <c r="O3545">
        <v>29463</v>
      </c>
      <c r="P3545">
        <v>34124</v>
      </c>
      <c r="Q3545" t="s">
        <v>95</v>
      </c>
      <c r="R3545">
        <v>586</v>
      </c>
      <c r="S3545" s="2">
        <v>44712</v>
      </c>
      <c r="T3545" s="2">
        <v>44720</v>
      </c>
      <c r="U3545">
        <v>0</v>
      </c>
      <c r="V3545" t="s">
        <v>43</v>
      </c>
      <c r="W3545">
        <v>812</v>
      </c>
      <c r="X3545" t="s">
        <v>60</v>
      </c>
      <c r="Y3545" t="s">
        <v>72</v>
      </c>
      <c r="Z3545">
        <v>0</v>
      </c>
      <c r="AA3545">
        <v>921</v>
      </c>
      <c r="AB3545">
        <v>32530</v>
      </c>
      <c r="AC3545" t="s">
        <v>107</v>
      </c>
    </row>
    <row r="3546" spans="1:29" x14ac:dyDescent="0.3">
      <c r="A3546" s="1" t="s">
        <v>47</v>
      </c>
      <c r="B3546" t="s">
        <v>145</v>
      </c>
      <c r="C3546" t="s">
        <v>445</v>
      </c>
      <c r="D3546" t="s">
        <v>178</v>
      </c>
      <c r="E3546">
        <v>6</v>
      </c>
      <c r="F3546" t="s">
        <v>129</v>
      </c>
      <c r="G3546" t="s">
        <v>1528</v>
      </c>
      <c r="H3546" t="s">
        <v>79</v>
      </c>
      <c r="I3546" t="s">
        <v>2028</v>
      </c>
      <c r="J3546" t="s">
        <v>6710</v>
      </c>
      <c r="K3546" t="s">
        <v>8869</v>
      </c>
      <c r="L3546" t="s">
        <v>8870</v>
      </c>
      <c r="M3546" t="s">
        <v>1294</v>
      </c>
      <c r="N3546" t="s">
        <v>84</v>
      </c>
      <c r="O3546">
        <v>3155</v>
      </c>
      <c r="P3546">
        <v>5740</v>
      </c>
      <c r="Q3546" t="s">
        <v>41</v>
      </c>
      <c r="R3546">
        <v>552</v>
      </c>
      <c r="S3546" s="2">
        <v>45065</v>
      </c>
      <c r="T3546" t="s">
        <v>42</v>
      </c>
      <c r="U3546">
        <v>0</v>
      </c>
      <c r="V3546" t="s">
        <v>85</v>
      </c>
      <c r="W3546">
        <v>718</v>
      </c>
      <c r="X3546" t="s">
        <v>44</v>
      </c>
      <c r="Y3546" t="s">
        <v>72</v>
      </c>
      <c r="Z3546">
        <v>0</v>
      </c>
      <c r="AA3546">
        <v>376</v>
      </c>
      <c r="AB3546">
        <v>4702</v>
      </c>
      <c r="AC3546" t="s">
        <v>46</v>
      </c>
    </row>
    <row r="3547" spans="1:29" x14ac:dyDescent="0.3">
      <c r="A3547" s="1" t="s">
        <v>47</v>
      </c>
      <c r="B3547" t="s">
        <v>234</v>
      </c>
      <c r="C3547" t="s">
        <v>2618</v>
      </c>
      <c r="D3547" t="s">
        <v>178</v>
      </c>
      <c r="E3547">
        <v>1</v>
      </c>
      <c r="F3547" t="s">
        <v>33</v>
      </c>
      <c r="G3547" t="s">
        <v>848</v>
      </c>
      <c r="H3547" t="s">
        <v>35</v>
      </c>
      <c r="I3547" t="s">
        <v>1705</v>
      </c>
      <c r="J3547" t="s">
        <v>1259</v>
      </c>
      <c r="K3547">
        <v>4625294912</v>
      </c>
      <c r="L3547" t="s">
        <v>8871</v>
      </c>
      <c r="M3547" t="s">
        <v>2192</v>
      </c>
      <c r="N3547" t="s">
        <v>94</v>
      </c>
      <c r="O3547">
        <v>17066</v>
      </c>
      <c r="P3547">
        <v>19124</v>
      </c>
      <c r="Q3547" t="s">
        <v>59</v>
      </c>
      <c r="R3547">
        <v>276</v>
      </c>
      <c r="S3547" s="2">
        <v>44446</v>
      </c>
      <c r="T3547" t="s">
        <v>42</v>
      </c>
      <c r="U3547">
        <v>1086</v>
      </c>
      <c r="V3547" t="s">
        <v>85</v>
      </c>
      <c r="W3547">
        <v>734</v>
      </c>
      <c r="X3547" t="s">
        <v>44</v>
      </c>
      <c r="Y3547" t="s">
        <v>45</v>
      </c>
      <c r="Z3547">
        <v>0</v>
      </c>
      <c r="AA3547">
        <v>89</v>
      </c>
      <c r="AB3547">
        <v>18076</v>
      </c>
      <c r="AC3547" t="s">
        <v>107</v>
      </c>
    </row>
    <row r="3548" spans="1:29" x14ac:dyDescent="0.3">
      <c r="A3548" s="1" t="s">
        <v>47</v>
      </c>
      <c r="B3548" t="s">
        <v>145</v>
      </c>
      <c r="C3548" t="s">
        <v>547</v>
      </c>
      <c r="D3548" t="s">
        <v>50</v>
      </c>
      <c r="E3548">
        <v>6</v>
      </c>
      <c r="F3548" t="s">
        <v>129</v>
      </c>
      <c r="G3548" t="s">
        <v>163</v>
      </c>
      <c r="H3548" t="s">
        <v>35</v>
      </c>
      <c r="I3548" t="s">
        <v>803</v>
      </c>
      <c r="J3548" t="s">
        <v>1358</v>
      </c>
      <c r="K3548" t="s">
        <v>8872</v>
      </c>
      <c r="L3548" t="s">
        <v>8873</v>
      </c>
      <c r="M3548" t="s">
        <v>708</v>
      </c>
      <c r="N3548" t="s">
        <v>58</v>
      </c>
      <c r="O3548">
        <v>6077</v>
      </c>
      <c r="P3548">
        <v>10736</v>
      </c>
      <c r="Q3548" t="s">
        <v>41</v>
      </c>
      <c r="R3548">
        <v>913</v>
      </c>
      <c r="S3548" s="2">
        <v>45025</v>
      </c>
      <c r="T3548" t="s">
        <v>42</v>
      </c>
      <c r="U3548">
        <v>0</v>
      </c>
      <c r="V3548" t="s">
        <v>85</v>
      </c>
      <c r="W3548">
        <v>839</v>
      </c>
      <c r="X3548" t="s">
        <v>44</v>
      </c>
      <c r="Y3548" t="s">
        <v>45</v>
      </c>
      <c r="Z3548">
        <v>4074</v>
      </c>
      <c r="AA3548">
        <v>147</v>
      </c>
      <c r="AB3548">
        <v>10710</v>
      </c>
      <c r="AC3548" t="s">
        <v>46</v>
      </c>
    </row>
    <row r="3549" spans="1:29" x14ac:dyDescent="0.3">
      <c r="A3549" s="1" t="s">
        <v>29</v>
      </c>
      <c r="B3549" t="s">
        <v>363</v>
      </c>
      <c r="C3549" t="s">
        <v>3524</v>
      </c>
      <c r="D3549" t="s">
        <v>236</v>
      </c>
      <c r="E3549">
        <v>8</v>
      </c>
      <c r="F3549" t="s">
        <v>99</v>
      </c>
      <c r="G3549" t="s">
        <v>710</v>
      </c>
      <c r="H3549" t="s">
        <v>35</v>
      </c>
      <c r="I3549" t="s">
        <v>2855</v>
      </c>
      <c r="J3549" t="s">
        <v>6071</v>
      </c>
      <c r="K3549" t="s">
        <v>8874</v>
      </c>
      <c r="L3549" t="s">
        <v>8875</v>
      </c>
      <c r="M3549" t="s">
        <v>494</v>
      </c>
      <c r="N3549" t="s">
        <v>58</v>
      </c>
      <c r="O3549">
        <v>12383</v>
      </c>
      <c r="P3549">
        <v>16361</v>
      </c>
      <c r="Q3549" t="s">
        <v>59</v>
      </c>
      <c r="R3549">
        <v>255</v>
      </c>
      <c r="S3549" s="2">
        <v>45053</v>
      </c>
      <c r="T3549" t="s">
        <v>42</v>
      </c>
      <c r="U3549">
        <v>1525</v>
      </c>
      <c r="V3549" t="s">
        <v>71</v>
      </c>
      <c r="W3549">
        <v>568</v>
      </c>
      <c r="X3549" t="s">
        <v>44</v>
      </c>
      <c r="Y3549" t="s">
        <v>72</v>
      </c>
      <c r="Z3549">
        <v>1604</v>
      </c>
      <c r="AA3549">
        <v>34</v>
      </c>
      <c r="AB3549">
        <v>15812</v>
      </c>
      <c r="AC3549" t="s">
        <v>107</v>
      </c>
    </row>
    <row r="3550" spans="1:29" x14ac:dyDescent="0.3">
      <c r="A3550" s="1" t="s">
        <v>47</v>
      </c>
      <c r="B3550" t="s">
        <v>48</v>
      </c>
      <c r="C3550" t="s">
        <v>1476</v>
      </c>
      <c r="D3550" t="s">
        <v>257</v>
      </c>
      <c r="E3550">
        <v>5</v>
      </c>
      <c r="F3550" t="s">
        <v>129</v>
      </c>
      <c r="G3550" t="s">
        <v>395</v>
      </c>
      <c r="H3550" t="s">
        <v>79</v>
      </c>
      <c r="I3550" t="s">
        <v>1501</v>
      </c>
      <c r="J3550" t="s">
        <v>8876</v>
      </c>
      <c r="K3550" t="s">
        <v>8877</v>
      </c>
      <c r="L3550" t="s">
        <v>8878</v>
      </c>
      <c r="M3550" t="s">
        <v>385</v>
      </c>
      <c r="N3550" t="s">
        <v>40</v>
      </c>
      <c r="O3550">
        <v>28959</v>
      </c>
      <c r="P3550">
        <v>33205</v>
      </c>
      <c r="Q3550" t="s">
        <v>41</v>
      </c>
      <c r="R3550">
        <v>977</v>
      </c>
      <c r="S3550" s="2">
        <v>45357</v>
      </c>
      <c r="T3550" s="2">
        <v>45366</v>
      </c>
      <c r="U3550">
        <v>0</v>
      </c>
      <c r="V3550" t="s">
        <v>106</v>
      </c>
      <c r="W3550">
        <v>401</v>
      </c>
      <c r="X3550" t="s">
        <v>60</v>
      </c>
      <c r="Y3550" t="s">
        <v>72</v>
      </c>
      <c r="Z3550">
        <v>0</v>
      </c>
      <c r="AA3550">
        <v>70</v>
      </c>
      <c r="AB3550">
        <v>30650</v>
      </c>
      <c r="AC3550" t="s">
        <v>73</v>
      </c>
    </row>
    <row r="3551" spans="1:29" x14ac:dyDescent="0.3">
      <c r="A3551" s="1" t="s">
        <v>29</v>
      </c>
      <c r="B3551" t="s">
        <v>74</v>
      </c>
      <c r="C3551" t="s">
        <v>1007</v>
      </c>
      <c r="D3551" t="s">
        <v>352</v>
      </c>
      <c r="E3551">
        <v>1</v>
      </c>
      <c r="F3551" t="s">
        <v>186</v>
      </c>
      <c r="G3551" t="s">
        <v>650</v>
      </c>
      <c r="H3551" t="s">
        <v>79</v>
      </c>
      <c r="I3551" t="s">
        <v>1461</v>
      </c>
      <c r="J3551" t="s">
        <v>2670</v>
      </c>
      <c r="K3551" t="s">
        <v>8879</v>
      </c>
      <c r="L3551" t="s">
        <v>8880</v>
      </c>
      <c r="M3551" t="s">
        <v>842</v>
      </c>
      <c r="N3551" t="s">
        <v>40</v>
      </c>
      <c r="O3551">
        <v>4558</v>
      </c>
      <c r="P3551">
        <v>8807</v>
      </c>
      <c r="Q3551" t="s">
        <v>41</v>
      </c>
      <c r="R3551">
        <v>54</v>
      </c>
      <c r="S3551" s="2">
        <v>44947</v>
      </c>
      <c r="T3551" s="2">
        <v>44960</v>
      </c>
      <c r="U3551">
        <v>0</v>
      </c>
      <c r="V3551" t="s">
        <v>85</v>
      </c>
      <c r="W3551">
        <v>605</v>
      </c>
      <c r="X3551" t="s">
        <v>60</v>
      </c>
      <c r="Y3551" t="s">
        <v>45</v>
      </c>
      <c r="Z3551">
        <v>0</v>
      </c>
      <c r="AA3551">
        <v>152</v>
      </c>
      <c r="AB3551">
        <v>7307</v>
      </c>
      <c r="AC3551" t="s">
        <v>107</v>
      </c>
    </row>
    <row r="3552" spans="1:29" x14ac:dyDescent="0.3">
      <c r="A3552" s="1" t="s">
        <v>29</v>
      </c>
      <c r="B3552" t="s">
        <v>327</v>
      </c>
      <c r="C3552" t="s">
        <v>2243</v>
      </c>
      <c r="D3552" t="s">
        <v>76</v>
      </c>
      <c r="E3552">
        <v>8</v>
      </c>
      <c r="F3552" t="s">
        <v>129</v>
      </c>
      <c r="G3552" t="s">
        <v>395</v>
      </c>
      <c r="H3552" t="s">
        <v>79</v>
      </c>
      <c r="I3552" t="s">
        <v>140</v>
      </c>
      <c r="J3552" t="s">
        <v>807</v>
      </c>
      <c r="K3552">
        <f>1-320-988-4807</f>
        <v>-6114</v>
      </c>
      <c r="L3552" t="s">
        <v>8881</v>
      </c>
      <c r="M3552" t="s">
        <v>999</v>
      </c>
      <c r="N3552" t="s">
        <v>84</v>
      </c>
      <c r="O3552">
        <v>25399</v>
      </c>
      <c r="P3552">
        <v>28019</v>
      </c>
      <c r="Q3552" t="s">
        <v>95</v>
      </c>
      <c r="R3552">
        <v>6</v>
      </c>
      <c r="S3552" s="2">
        <v>44617</v>
      </c>
      <c r="T3552" s="2">
        <v>44636</v>
      </c>
      <c r="U3552">
        <v>0</v>
      </c>
      <c r="V3552" t="s">
        <v>71</v>
      </c>
      <c r="W3552">
        <v>683</v>
      </c>
      <c r="X3552" t="s">
        <v>60</v>
      </c>
      <c r="Y3552" t="s">
        <v>72</v>
      </c>
      <c r="Z3552">
        <v>0</v>
      </c>
      <c r="AA3552">
        <v>440</v>
      </c>
      <c r="AB3552">
        <v>25580</v>
      </c>
      <c r="AC3552" t="s">
        <v>107</v>
      </c>
    </row>
    <row r="3553" spans="1:29" x14ac:dyDescent="0.3">
      <c r="A3553" s="1" t="s">
        <v>29</v>
      </c>
      <c r="B3553" t="s">
        <v>86</v>
      </c>
      <c r="C3553" t="s">
        <v>672</v>
      </c>
      <c r="D3553" t="s">
        <v>201</v>
      </c>
      <c r="E3553">
        <v>5</v>
      </c>
      <c r="F3553" t="s">
        <v>129</v>
      </c>
      <c r="G3553" t="s">
        <v>163</v>
      </c>
      <c r="H3553" t="s">
        <v>35</v>
      </c>
      <c r="I3553" t="s">
        <v>502</v>
      </c>
      <c r="J3553" t="s">
        <v>553</v>
      </c>
      <c r="K3553" t="s">
        <v>8882</v>
      </c>
      <c r="L3553" t="s">
        <v>8883</v>
      </c>
      <c r="M3553" t="s">
        <v>2131</v>
      </c>
      <c r="N3553" t="s">
        <v>94</v>
      </c>
      <c r="O3553">
        <v>10047</v>
      </c>
      <c r="P3553">
        <v>14419</v>
      </c>
      <c r="Q3553" t="s">
        <v>59</v>
      </c>
      <c r="R3553">
        <v>101</v>
      </c>
      <c r="S3553" s="2">
        <v>45320</v>
      </c>
      <c r="T3553" t="s">
        <v>42</v>
      </c>
      <c r="U3553">
        <v>19621</v>
      </c>
      <c r="V3553" t="s">
        <v>106</v>
      </c>
      <c r="W3553">
        <v>602</v>
      </c>
      <c r="X3553" t="s">
        <v>44</v>
      </c>
      <c r="Y3553" t="s">
        <v>45</v>
      </c>
      <c r="Z3553">
        <v>0</v>
      </c>
      <c r="AA3553">
        <v>487</v>
      </c>
      <c r="AB3553">
        <v>13196</v>
      </c>
      <c r="AC3553" t="s">
        <v>46</v>
      </c>
    </row>
    <row r="3554" spans="1:29" x14ac:dyDescent="0.3">
      <c r="A3554" s="1" t="s">
        <v>47</v>
      </c>
      <c r="B3554" t="s">
        <v>108</v>
      </c>
      <c r="C3554" t="s">
        <v>3655</v>
      </c>
      <c r="D3554" t="s">
        <v>185</v>
      </c>
      <c r="E3554">
        <v>4</v>
      </c>
      <c r="F3554" t="s">
        <v>271</v>
      </c>
      <c r="G3554" t="s">
        <v>353</v>
      </c>
      <c r="H3554" t="s">
        <v>35</v>
      </c>
      <c r="I3554" t="s">
        <v>3291</v>
      </c>
      <c r="J3554" t="s">
        <v>319</v>
      </c>
      <c r="K3554" t="s">
        <v>8884</v>
      </c>
      <c r="L3554" t="s">
        <v>8885</v>
      </c>
      <c r="M3554" t="s">
        <v>277</v>
      </c>
      <c r="N3554" t="s">
        <v>84</v>
      </c>
      <c r="O3554">
        <v>28274</v>
      </c>
      <c r="P3554">
        <v>32780</v>
      </c>
      <c r="Q3554" t="s">
        <v>95</v>
      </c>
      <c r="R3554">
        <v>892</v>
      </c>
      <c r="S3554" s="2">
        <v>44932</v>
      </c>
      <c r="T3554" t="s">
        <v>42</v>
      </c>
      <c r="U3554">
        <v>0</v>
      </c>
      <c r="V3554" t="s">
        <v>85</v>
      </c>
      <c r="W3554">
        <v>736</v>
      </c>
      <c r="X3554" t="s">
        <v>44</v>
      </c>
      <c r="Y3554" t="s">
        <v>72</v>
      </c>
      <c r="Z3554">
        <v>0</v>
      </c>
      <c r="AA3554">
        <v>873</v>
      </c>
      <c r="AB3554">
        <v>29092</v>
      </c>
      <c r="AC3554" t="s">
        <v>107</v>
      </c>
    </row>
    <row r="3555" spans="1:29" x14ac:dyDescent="0.3">
      <c r="A3555" s="1" t="s">
        <v>47</v>
      </c>
      <c r="B3555" t="s">
        <v>136</v>
      </c>
      <c r="C3555" t="s">
        <v>200</v>
      </c>
      <c r="D3555" t="s">
        <v>169</v>
      </c>
      <c r="E3555">
        <v>6</v>
      </c>
      <c r="F3555" t="s">
        <v>99</v>
      </c>
      <c r="G3555" t="s">
        <v>579</v>
      </c>
      <c r="H3555" t="s">
        <v>35</v>
      </c>
      <c r="I3555" t="s">
        <v>8013</v>
      </c>
      <c r="J3555" t="s">
        <v>5979</v>
      </c>
      <c r="K3555">
        <f>1-661-360-6685</f>
        <v>-7705</v>
      </c>
      <c r="L3555" t="s">
        <v>8886</v>
      </c>
      <c r="M3555" t="s">
        <v>1374</v>
      </c>
      <c r="N3555" t="s">
        <v>40</v>
      </c>
      <c r="O3555">
        <v>8233</v>
      </c>
      <c r="P3555">
        <v>10676</v>
      </c>
      <c r="Q3555" t="s">
        <v>41</v>
      </c>
      <c r="R3555">
        <v>378</v>
      </c>
      <c r="S3555" s="2">
        <v>44854</v>
      </c>
      <c r="T3555" t="s">
        <v>42</v>
      </c>
      <c r="U3555">
        <v>0</v>
      </c>
      <c r="V3555" t="s">
        <v>85</v>
      </c>
      <c r="W3555">
        <v>458</v>
      </c>
      <c r="X3555" t="s">
        <v>44</v>
      </c>
      <c r="Y3555" t="s">
        <v>72</v>
      </c>
      <c r="Z3555">
        <v>0</v>
      </c>
      <c r="AA3555">
        <v>423</v>
      </c>
      <c r="AB3555">
        <v>10637</v>
      </c>
      <c r="AC3555" t="s">
        <v>107</v>
      </c>
    </row>
    <row r="3556" spans="1:29" x14ac:dyDescent="0.3">
      <c r="A3556" s="1" t="s">
        <v>47</v>
      </c>
      <c r="B3556" t="s">
        <v>136</v>
      </c>
      <c r="C3556" t="s">
        <v>1540</v>
      </c>
      <c r="D3556" t="s">
        <v>155</v>
      </c>
      <c r="E3556">
        <v>10</v>
      </c>
      <c r="F3556" t="s">
        <v>129</v>
      </c>
      <c r="G3556" t="s">
        <v>130</v>
      </c>
      <c r="H3556" t="s">
        <v>79</v>
      </c>
      <c r="I3556" t="s">
        <v>1472</v>
      </c>
      <c r="J3556" t="s">
        <v>3154</v>
      </c>
      <c r="K3556" t="s">
        <v>8887</v>
      </c>
      <c r="L3556" t="s">
        <v>8888</v>
      </c>
      <c r="M3556" t="s">
        <v>1128</v>
      </c>
      <c r="N3556" t="s">
        <v>94</v>
      </c>
      <c r="O3556">
        <v>11340</v>
      </c>
      <c r="P3556">
        <v>14141</v>
      </c>
      <c r="Q3556" t="s">
        <v>95</v>
      </c>
      <c r="R3556">
        <v>872</v>
      </c>
      <c r="S3556" s="2">
        <v>45241</v>
      </c>
      <c r="T3556" t="s">
        <v>42</v>
      </c>
      <c r="U3556">
        <v>0</v>
      </c>
      <c r="V3556" t="s">
        <v>106</v>
      </c>
      <c r="W3556">
        <v>844</v>
      </c>
      <c r="X3556" t="s">
        <v>44</v>
      </c>
      <c r="Y3556" t="s">
        <v>61</v>
      </c>
      <c r="Z3556">
        <v>0</v>
      </c>
      <c r="AA3556">
        <v>837</v>
      </c>
      <c r="AB3556">
        <v>12886</v>
      </c>
      <c r="AC3556" t="s">
        <v>46</v>
      </c>
    </row>
    <row r="3557" spans="1:29" x14ac:dyDescent="0.3">
      <c r="A3557" s="1" t="s">
        <v>47</v>
      </c>
      <c r="B3557" t="s">
        <v>592</v>
      </c>
      <c r="C3557" t="s">
        <v>2124</v>
      </c>
      <c r="D3557" t="s">
        <v>387</v>
      </c>
      <c r="E3557">
        <v>5</v>
      </c>
      <c r="F3557" t="s">
        <v>271</v>
      </c>
      <c r="G3557" t="s">
        <v>353</v>
      </c>
      <c r="H3557" t="s">
        <v>79</v>
      </c>
      <c r="I3557" t="s">
        <v>140</v>
      </c>
      <c r="J3557" t="s">
        <v>1143</v>
      </c>
      <c r="K3557" t="s">
        <v>8889</v>
      </c>
      <c r="L3557" t="s">
        <v>8890</v>
      </c>
      <c r="M3557" t="s">
        <v>2167</v>
      </c>
      <c r="N3557" t="s">
        <v>58</v>
      </c>
      <c r="O3557">
        <v>27091</v>
      </c>
      <c r="P3557">
        <v>31594</v>
      </c>
      <c r="Q3557" t="s">
        <v>95</v>
      </c>
      <c r="R3557">
        <v>71</v>
      </c>
      <c r="S3557" s="2">
        <v>44443</v>
      </c>
      <c r="T3557" t="s">
        <v>42</v>
      </c>
      <c r="U3557">
        <v>0</v>
      </c>
      <c r="V3557" t="s">
        <v>71</v>
      </c>
      <c r="W3557">
        <v>553</v>
      </c>
      <c r="X3557" t="s">
        <v>44</v>
      </c>
      <c r="Y3557" t="s">
        <v>72</v>
      </c>
      <c r="Z3557">
        <v>4454</v>
      </c>
      <c r="AA3557">
        <v>479</v>
      </c>
      <c r="AB3557">
        <v>27238</v>
      </c>
      <c r="AC3557" t="s">
        <v>107</v>
      </c>
    </row>
    <row r="3558" spans="1:29" x14ac:dyDescent="0.3">
      <c r="A3558" s="1" t="s">
        <v>29</v>
      </c>
      <c r="B3558" t="s">
        <v>74</v>
      </c>
      <c r="C3558" t="s">
        <v>573</v>
      </c>
      <c r="D3558" t="s">
        <v>138</v>
      </c>
      <c r="E3558">
        <v>2</v>
      </c>
      <c r="F3558" t="s">
        <v>51</v>
      </c>
      <c r="G3558" t="s">
        <v>285</v>
      </c>
      <c r="H3558" t="s">
        <v>79</v>
      </c>
      <c r="I3558" t="s">
        <v>2864</v>
      </c>
      <c r="J3558" t="s">
        <v>6648</v>
      </c>
      <c r="K3558" t="s">
        <v>8891</v>
      </c>
      <c r="L3558" t="s">
        <v>8892</v>
      </c>
      <c r="M3558" t="s">
        <v>795</v>
      </c>
      <c r="N3558" t="s">
        <v>94</v>
      </c>
      <c r="O3558">
        <v>27742</v>
      </c>
      <c r="P3558">
        <v>30269</v>
      </c>
      <c r="Q3558" t="s">
        <v>41</v>
      </c>
      <c r="R3558">
        <v>988</v>
      </c>
      <c r="S3558" s="2">
        <v>45152</v>
      </c>
      <c r="T3558" t="s">
        <v>42</v>
      </c>
      <c r="U3558">
        <v>0</v>
      </c>
      <c r="V3558" t="s">
        <v>71</v>
      </c>
      <c r="W3558">
        <v>492</v>
      </c>
      <c r="X3558" t="s">
        <v>44</v>
      </c>
      <c r="Y3558" t="s">
        <v>61</v>
      </c>
      <c r="Z3558">
        <v>0</v>
      </c>
      <c r="AA3558">
        <v>586</v>
      </c>
      <c r="AB3558">
        <v>30109</v>
      </c>
      <c r="AC3558" t="s">
        <v>73</v>
      </c>
    </row>
    <row r="3559" spans="1:29" x14ac:dyDescent="0.3">
      <c r="A3559" s="1" t="s">
        <v>47</v>
      </c>
      <c r="B3559" t="s">
        <v>176</v>
      </c>
      <c r="C3559" t="s">
        <v>351</v>
      </c>
      <c r="D3559" t="s">
        <v>169</v>
      </c>
      <c r="E3559">
        <v>9</v>
      </c>
      <c r="F3559" t="s">
        <v>271</v>
      </c>
      <c r="G3559" t="s">
        <v>1060</v>
      </c>
      <c r="H3559" t="s">
        <v>35</v>
      </c>
      <c r="I3559" t="s">
        <v>216</v>
      </c>
      <c r="J3559" t="s">
        <v>2790</v>
      </c>
      <c r="K3559" t="s">
        <v>8893</v>
      </c>
      <c r="L3559" t="s">
        <v>8894</v>
      </c>
      <c r="M3559" t="s">
        <v>214</v>
      </c>
      <c r="N3559" t="s">
        <v>94</v>
      </c>
      <c r="O3559">
        <v>27494</v>
      </c>
      <c r="P3559">
        <v>29661</v>
      </c>
      <c r="Q3559" t="s">
        <v>95</v>
      </c>
      <c r="R3559">
        <v>484</v>
      </c>
      <c r="S3559" s="2">
        <v>45305</v>
      </c>
      <c r="T3559" s="2">
        <v>45332</v>
      </c>
      <c r="U3559">
        <v>0</v>
      </c>
      <c r="V3559" t="s">
        <v>71</v>
      </c>
      <c r="W3559">
        <v>622</v>
      </c>
      <c r="X3559" t="s">
        <v>60</v>
      </c>
      <c r="Y3559" t="s">
        <v>72</v>
      </c>
      <c r="Z3559">
        <v>0</v>
      </c>
      <c r="AA3559">
        <v>301</v>
      </c>
      <c r="AB3559">
        <v>28226</v>
      </c>
      <c r="AC3559" t="s">
        <v>73</v>
      </c>
    </row>
    <row r="3560" spans="1:29" x14ac:dyDescent="0.3">
      <c r="A3560" s="1" t="s">
        <v>29</v>
      </c>
      <c r="B3560" t="s">
        <v>62</v>
      </c>
      <c r="C3560" t="s">
        <v>1165</v>
      </c>
      <c r="D3560" t="s">
        <v>169</v>
      </c>
      <c r="E3560">
        <v>7</v>
      </c>
      <c r="F3560" t="s">
        <v>120</v>
      </c>
      <c r="G3560" t="s">
        <v>1180</v>
      </c>
      <c r="H3560" t="s">
        <v>79</v>
      </c>
      <c r="I3560" t="s">
        <v>3467</v>
      </c>
      <c r="J3560" t="s">
        <v>2543</v>
      </c>
      <c r="K3560" t="s">
        <v>8895</v>
      </c>
      <c r="L3560" t="s">
        <v>8896</v>
      </c>
      <c r="M3560" t="s">
        <v>326</v>
      </c>
      <c r="N3560" t="s">
        <v>58</v>
      </c>
      <c r="O3560">
        <v>14628</v>
      </c>
      <c r="P3560">
        <v>17161</v>
      </c>
      <c r="Q3560" t="s">
        <v>41</v>
      </c>
      <c r="R3560">
        <v>558</v>
      </c>
      <c r="S3560" s="2">
        <v>44868</v>
      </c>
      <c r="T3560" t="s">
        <v>42</v>
      </c>
      <c r="U3560">
        <v>0</v>
      </c>
      <c r="V3560" t="s">
        <v>43</v>
      </c>
      <c r="W3560">
        <v>799</v>
      </c>
      <c r="X3560" t="s">
        <v>44</v>
      </c>
      <c r="Y3560" t="s">
        <v>72</v>
      </c>
      <c r="Z3560">
        <v>3995</v>
      </c>
      <c r="AA3560">
        <v>413</v>
      </c>
      <c r="AB3560">
        <v>15553</v>
      </c>
      <c r="AC3560" t="s">
        <v>107</v>
      </c>
    </row>
    <row r="3561" spans="1:29" x14ac:dyDescent="0.3">
      <c r="A3561" s="1" t="s">
        <v>47</v>
      </c>
      <c r="B3561" t="s">
        <v>592</v>
      </c>
      <c r="C3561" t="s">
        <v>2147</v>
      </c>
      <c r="D3561" t="s">
        <v>236</v>
      </c>
      <c r="E3561">
        <v>9</v>
      </c>
      <c r="F3561" t="s">
        <v>271</v>
      </c>
      <c r="G3561" t="s">
        <v>1060</v>
      </c>
      <c r="H3561" t="s">
        <v>35</v>
      </c>
      <c r="I3561" t="s">
        <v>1656</v>
      </c>
      <c r="J3561" t="s">
        <v>4671</v>
      </c>
      <c r="K3561" t="s">
        <v>8897</v>
      </c>
      <c r="L3561" t="s">
        <v>8898</v>
      </c>
      <c r="M3561" t="s">
        <v>2150</v>
      </c>
      <c r="N3561" t="s">
        <v>84</v>
      </c>
      <c r="O3561">
        <v>18355</v>
      </c>
      <c r="P3561">
        <v>22314</v>
      </c>
      <c r="Q3561" t="s">
        <v>59</v>
      </c>
      <c r="R3561">
        <v>91</v>
      </c>
      <c r="S3561" s="2">
        <v>44404</v>
      </c>
      <c r="T3561" s="2">
        <v>44413</v>
      </c>
      <c r="U3561">
        <v>6051</v>
      </c>
      <c r="V3561" t="s">
        <v>43</v>
      </c>
      <c r="W3561">
        <v>478</v>
      </c>
      <c r="X3561" t="s">
        <v>60</v>
      </c>
      <c r="Y3561" t="s">
        <v>45</v>
      </c>
      <c r="Z3561">
        <v>0</v>
      </c>
      <c r="AA3561">
        <v>180</v>
      </c>
      <c r="AB3561">
        <v>21780</v>
      </c>
      <c r="AC3561" t="s">
        <v>46</v>
      </c>
    </row>
    <row r="3562" spans="1:29" x14ac:dyDescent="0.3">
      <c r="A3562" s="1" t="s">
        <v>29</v>
      </c>
      <c r="B3562" t="s">
        <v>541</v>
      </c>
      <c r="C3562" t="s">
        <v>3530</v>
      </c>
      <c r="D3562" t="s">
        <v>98</v>
      </c>
      <c r="E3562">
        <v>3</v>
      </c>
      <c r="F3562" t="s">
        <v>51</v>
      </c>
      <c r="G3562" t="s">
        <v>710</v>
      </c>
      <c r="H3562" t="s">
        <v>35</v>
      </c>
      <c r="I3562" t="s">
        <v>1645</v>
      </c>
      <c r="J3562" t="s">
        <v>6672</v>
      </c>
      <c r="K3562" t="s">
        <v>8899</v>
      </c>
      <c r="L3562" t="s">
        <v>8900</v>
      </c>
      <c r="M3562" t="s">
        <v>1274</v>
      </c>
      <c r="N3562" t="s">
        <v>94</v>
      </c>
      <c r="O3562">
        <v>13182</v>
      </c>
      <c r="P3562">
        <v>16089</v>
      </c>
      <c r="Q3562" t="s">
        <v>41</v>
      </c>
      <c r="R3562">
        <v>700</v>
      </c>
      <c r="S3562" s="2">
        <v>45355</v>
      </c>
      <c r="T3562" t="s">
        <v>42</v>
      </c>
      <c r="U3562">
        <v>0</v>
      </c>
      <c r="V3562" t="s">
        <v>43</v>
      </c>
      <c r="W3562">
        <v>485</v>
      </c>
      <c r="X3562" t="s">
        <v>44</v>
      </c>
      <c r="Y3562" t="s">
        <v>45</v>
      </c>
      <c r="Z3562">
        <v>0</v>
      </c>
      <c r="AA3562">
        <v>830</v>
      </c>
      <c r="AB3562">
        <v>15172</v>
      </c>
      <c r="AC3562" t="s">
        <v>46</v>
      </c>
    </row>
    <row r="3563" spans="1:29" x14ac:dyDescent="0.3">
      <c r="A3563" s="1" t="s">
        <v>29</v>
      </c>
      <c r="B3563" t="s">
        <v>228</v>
      </c>
      <c r="C3563" t="s">
        <v>467</v>
      </c>
      <c r="D3563" t="s">
        <v>352</v>
      </c>
      <c r="E3563">
        <v>2</v>
      </c>
      <c r="F3563" t="s">
        <v>33</v>
      </c>
      <c r="G3563" t="s">
        <v>170</v>
      </c>
      <c r="H3563" t="s">
        <v>79</v>
      </c>
      <c r="I3563" t="s">
        <v>936</v>
      </c>
      <c r="J3563" t="s">
        <v>224</v>
      </c>
      <c r="K3563" t="s">
        <v>8901</v>
      </c>
      <c r="L3563" t="s">
        <v>8902</v>
      </c>
      <c r="M3563" t="s">
        <v>640</v>
      </c>
      <c r="N3563" t="s">
        <v>94</v>
      </c>
      <c r="O3563">
        <v>16638</v>
      </c>
      <c r="P3563">
        <v>20474</v>
      </c>
      <c r="Q3563" t="s">
        <v>41</v>
      </c>
      <c r="R3563">
        <v>767</v>
      </c>
      <c r="S3563" s="2">
        <v>44314</v>
      </c>
      <c r="T3563" t="s">
        <v>42</v>
      </c>
      <c r="U3563">
        <v>0</v>
      </c>
      <c r="V3563" t="s">
        <v>106</v>
      </c>
      <c r="W3563">
        <v>680</v>
      </c>
      <c r="X3563" t="s">
        <v>44</v>
      </c>
      <c r="Y3563" t="s">
        <v>45</v>
      </c>
      <c r="Z3563">
        <v>0</v>
      </c>
      <c r="AA3563">
        <v>43</v>
      </c>
      <c r="AB3563">
        <v>19952</v>
      </c>
      <c r="AC3563" t="s">
        <v>73</v>
      </c>
    </row>
    <row r="3564" spans="1:29" x14ac:dyDescent="0.3">
      <c r="A3564" s="1" t="s">
        <v>29</v>
      </c>
      <c r="B3564" t="s">
        <v>74</v>
      </c>
      <c r="C3564" t="s">
        <v>4344</v>
      </c>
      <c r="D3564" t="s">
        <v>98</v>
      </c>
      <c r="E3564">
        <v>9</v>
      </c>
      <c r="F3564" t="s">
        <v>99</v>
      </c>
      <c r="G3564" t="s">
        <v>710</v>
      </c>
      <c r="H3564" t="s">
        <v>79</v>
      </c>
      <c r="I3564" t="s">
        <v>292</v>
      </c>
      <c r="J3564" t="s">
        <v>822</v>
      </c>
      <c r="K3564" t="s">
        <v>8903</v>
      </c>
      <c r="L3564" t="s">
        <v>8904</v>
      </c>
      <c r="M3564" t="s">
        <v>836</v>
      </c>
      <c r="N3564" t="s">
        <v>94</v>
      </c>
      <c r="O3564">
        <v>8363</v>
      </c>
      <c r="P3564">
        <v>12062</v>
      </c>
      <c r="Q3564" t="s">
        <v>41</v>
      </c>
      <c r="R3564">
        <v>819</v>
      </c>
      <c r="S3564" s="2">
        <v>44430</v>
      </c>
      <c r="T3564" t="s">
        <v>42</v>
      </c>
      <c r="U3564">
        <v>0</v>
      </c>
      <c r="V3564" t="s">
        <v>106</v>
      </c>
      <c r="W3564">
        <v>736</v>
      </c>
      <c r="X3564" t="s">
        <v>44</v>
      </c>
      <c r="Y3564" t="s">
        <v>61</v>
      </c>
      <c r="Z3564">
        <v>0</v>
      </c>
      <c r="AA3564">
        <v>393</v>
      </c>
      <c r="AB3564">
        <v>8460</v>
      </c>
      <c r="AC3564" t="s">
        <v>107</v>
      </c>
    </row>
    <row r="3565" spans="1:29" x14ac:dyDescent="0.3">
      <c r="A3565" s="1" t="s">
        <v>47</v>
      </c>
      <c r="B3565" t="s">
        <v>161</v>
      </c>
      <c r="C3565" t="s">
        <v>2627</v>
      </c>
      <c r="D3565" t="s">
        <v>138</v>
      </c>
      <c r="E3565">
        <v>3</v>
      </c>
      <c r="F3565" t="s">
        <v>271</v>
      </c>
      <c r="G3565" t="s">
        <v>689</v>
      </c>
      <c r="H3565" t="s">
        <v>35</v>
      </c>
      <c r="I3565" t="s">
        <v>549</v>
      </c>
      <c r="J3565" t="s">
        <v>3089</v>
      </c>
      <c r="K3565" t="s">
        <v>8905</v>
      </c>
      <c r="L3565" t="s">
        <v>8906</v>
      </c>
      <c r="M3565" t="s">
        <v>2373</v>
      </c>
      <c r="N3565" t="s">
        <v>58</v>
      </c>
      <c r="O3565">
        <v>10585</v>
      </c>
      <c r="P3565">
        <v>15565</v>
      </c>
      <c r="Q3565" t="s">
        <v>95</v>
      </c>
      <c r="R3565">
        <v>140</v>
      </c>
      <c r="S3565" s="2">
        <v>44775</v>
      </c>
      <c r="T3565" t="s">
        <v>42</v>
      </c>
      <c r="U3565">
        <v>0</v>
      </c>
      <c r="V3565" t="s">
        <v>85</v>
      </c>
      <c r="W3565">
        <v>705</v>
      </c>
      <c r="X3565" t="s">
        <v>44</v>
      </c>
      <c r="Y3565" t="s">
        <v>61</v>
      </c>
      <c r="Z3565">
        <v>1005</v>
      </c>
      <c r="AA3565">
        <v>154</v>
      </c>
      <c r="AB3565">
        <v>12681</v>
      </c>
      <c r="AC3565" t="s">
        <v>46</v>
      </c>
    </row>
    <row r="3566" spans="1:29" x14ac:dyDescent="0.3">
      <c r="A3566" s="1" t="s">
        <v>29</v>
      </c>
      <c r="B3566" t="s">
        <v>30</v>
      </c>
      <c r="C3566" t="s">
        <v>1725</v>
      </c>
      <c r="D3566" t="s">
        <v>178</v>
      </c>
      <c r="E3566">
        <v>2</v>
      </c>
      <c r="F3566" t="s">
        <v>221</v>
      </c>
      <c r="G3566" t="s">
        <v>250</v>
      </c>
      <c r="H3566" t="s">
        <v>79</v>
      </c>
      <c r="I3566" t="s">
        <v>3369</v>
      </c>
      <c r="J3566" t="s">
        <v>8907</v>
      </c>
      <c r="K3566" t="s">
        <v>8908</v>
      </c>
      <c r="L3566" t="s">
        <v>8909</v>
      </c>
      <c r="M3566" t="s">
        <v>269</v>
      </c>
      <c r="N3566" t="s">
        <v>94</v>
      </c>
      <c r="O3566">
        <v>25982</v>
      </c>
      <c r="P3566">
        <v>28142</v>
      </c>
      <c r="Q3566" t="s">
        <v>41</v>
      </c>
      <c r="R3566">
        <v>349</v>
      </c>
      <c r="S3566" s="2">
        <v>44571</v>
      </c>
      <c r="T3566" t="s">
        <v>42</v>
      </c>
      <c r="U3566">
        <v>0</v>
      </c>
      <c r="V3566" t="s">
        <v>43</v>
      </c>
      <c r="W3566">
        <v>476</v>
      </c>
      <c r="X3566" t="s">
        <v>44</v>
      </c>
      <c r="Y3566" t="s">
        <v>72</v>
      </c>
      <c r="Z3566">
        <v>0</v>
      </c>
      <c r="AA3566">
        <v>384</v>
      </c>
      <c r="AB3566">
        <v>27117</v>
      </c>
      <c r="AC3566" t="s">
        <v>73</v>
      </c>
    </row>
    <row r="3567" spans="1:29" x14ac:dyDescent="0.3">
      <c r="A3567" s="1" t="s">
        <v>47</v>
      </c>
      <c r="B3567" t="s">
        <v>145</v>
      </c>
      <c r="C3567" t="s">
        <v>2354</v>
      </c>
      <c r="D3567" t="s">
        <v>236</v>
      </c>
      <c r="E3567">
        <v>2</v>
      </c>
      <c r="F3567" t="s">
        <v>64</v>
      </c>
      <c r="G3567" t="s">
        <v>783</v>
      </c>
      <c r="H3567" t="s">
        <v>79</v>
      </c>
      <c r="I3567" t="s">
        <v>417</v>
      </c>
      <c r="J3567" t="s">
        <v>537</v>
      </c>
      <c r="K3567" t="s">
        <v>8910</v>
      </c>
      <c r="L3567" t="s">
        <v>8911</v>
      </c>
      <c r="M3567" t="s">
        <v>499</v>
      </c>
      <c r="N3567" t="s">
        <v>58</v>
      </c>
      <c r="O3567">
        <v>29444</v>
      </c>
      <c r="P3567">
        <v>32220</v>
      </c>
      <c r="Q3567" t="s">
        <v>41</v>
      </c>
      <c r="R3567">
        <v>686</v>
      </c>
      <c r="S3567" s="2">
        <v>45356</v>
      </c>
      <c r="T3567" s="2">
        <v>45363</v>
      </c>
      <c r="U3567">
        <v>0</v>
      </c>
      <c r="V3567" t="s">
        <v>106</v>
      </c>
      <c r="W3567">
        <v>623</v>
      </c>
      <c r="X3567" t="s">
        <v>60</v>
      </c>
      <c r="Y3567" t="s">
        <v>72</v>
      </c>
      <c r="Z3567">
        <v>2525</v>
      </c>
      <c r="AA3567">
        <v>984</v>
      </c>
      <c r="AB3567">
        <v>31879</v>
      </c>
      <c r="AC3567" t="s">
        <v>107</v>
      </c>
    </row>
    <row r="3568" spans="1:29" x14ac:dyDescent="0.3">
      <c r="A3568" s="1" t="s">
        <v>47</v>
      </c>
      <c r="B3568" t="s">
        <v>145</v>
      </c>
      <c r="C3568" t="s">
        <v>1413</v>
      </c>
      <c r="D3568" t="s">
        <v>32</v>
      </c>
      <c r="E3568">
        <v>9</v>
      </c>
      <c r="F3568" t="s">
        <v>186</v>
      </c>
      <c r="G3568" t="s">
        <v>650</v>
      </c>
      <c r="H3568" t="s">
        <v>79</v>
      </c>
      <c r="I3568" t="s">
        <v>1611</v>
      </c>
      <c r="J3568" t="s">
        <v>3633</v>
      </c>
      <c r="K3568" t="s">
        <v>8912</v>
      </c>
      <c r="L3568" t="s">
        <v>8913</v>
      </c>
      <c r="M3568" t="s">
        <v>2459</v>
      </c>
      <c r="N3568" t="s">
        <v>84</v>
      </c>
      <c r="O3568">
        <v>10036</v>
      </c>
      <c r="P3568">
        <v>14479</v>
      </c>
      <c r="Q3568" t="s">
        <v>41</v>
      </c>
      <c r="R3568">
        <v>417</v>
      </c>
      <c r="S3568" s="2">
        <v>44505</v>
      </c>
      <c r="T3568" s="2">
        <v>44535</v>
      </c>
      <c r="U3568">
        <v>0</v>
      </c>
      <c r="V3568" t="s">
        <v>43</v>
      </c>
      <c r="W3568">
        <v>750</v>
      </c>
      <c r="X3568" t="s">
        <v>60</v>
      </c>
      <c r="Y3568" t="s">
        <v>72</v>
      </c>
      <c r="Z3568">
        <v>0</v>
      </c>
      <c r="AA3568">
        <v>600</v>
      </c>
      <c r="AB3568">
        <v>12807</v>
      </c>
      <c r="AC3568" t="s">
        <v>46</v>
      </c>
    </row>
    <row r="3569" spans="1:29" x14ac:dyDescent="0.3">
      <c r="A3569" s="1" t="s">
        <v>47</v>
      </c>
      <c r="B3569" t="s">
        <v>48</v>
      </c>
      <c r="C3569" t="s">
        <v>644</v>
      </c>
      <c r="D3569" t="s">
        <v>178</v>
      </c>
      <c r="E3569">
        <v>8</v>
      </c>
      <c r="F3569" t="s">
        <v>221</v>
      </c>
      <c r="G3569" t="s">
        <v>858</v>
      </c>
      <c r="H3569" t="s">
        <v>35</v>
      </c>
      <c r="I3569" t="s">
        <v>1083</v>
      </c>
      <c r="J3569" t="s">
        <v>928</v>
      </c>
      <c r="K3569" t="s">
        <v>8914</v>
      </c>
      <c r="L3569" t="s">
        <v>8915</v>
      </c>
      <c r="M3569" t="s">
        <v>303</v>
      </c>
      <c r="N3569" t="s">
        <v>94</v>
      </c>
      <c r="O3569">
        <v>28136</v>
      </c>
      <c r="P3569">
        <v>30193</v>
      </c>
      <c r="Q3569" t="s">
        <v>59</v>
      </c>
      <c r="R3569">
        <v>362</v>
      </c>
      <c r="S3569" s="2">
        <v>44544</v>
      </c>
      <c r="T3569" t="s">
        <v>42</v>
      </c>
      <c r="U3569">
        <v>24765</v>
      </c>
      <c r="V3569" t="s">
        <v>106</v>
      </c>
      <c r="W3569">
        <v>436</v>
      </c>
      <c r="X3569" t="s">
        <v>44</v>
      </c>
      <c r="Y3569" t="s">
        <v>72</v>
      </c>
      <c r="Z3569">
        <v>0</v>
      </c>
      <c r="AA3569">
        <v>453</v>
      </c>
      <c r="AB3569">
        <v>29358</v>
      </c>
      <c r="AC3569" t="s">
        <v>107</v>
      </c>
    </row>
    <row r="3570" spans="1:29" x14ac:dyDescent="0.3">
      <c r="A3570" s="1" t="s">
        <v>29</v>
      </c>
      <c r="B3570" t="s">
        <v>74</v>
      </c>
      <c r="C3570" t="s">
        <v>1007</v>
      </c>
      <c r="D3570" t="s">
        <v>178</v>
      </c>
      <c r="E3570">
        <v>3</v>
      </c>
      <c r="F3570" t="s">
        <v>33</v>
      </c>
      <c r="G3570" t="s">
        <v>209</v>
      </c>
      <c r="H3570" t="s">
        <v>79</v>
      </c>
      <c r="I3570" t="s">
        <v>716</v>
      </c>
      <c r="J3570" t="s">
        <v>8197</v>
      </c>
      <c r="K3570" t="s">
        <v>8916</v>
      </c>
      <c r="L3570" t="s">
        <v>8917</v>
      </c>
      <c r="M3570" t="s">
        <v>842</v>
      </c>
      <c r="N3570" t="s">
        <v>40</v>
      </c>
      <c r="O3570">
        <v>21848</v>
      </c>
      <c r="P3570">
        <v>25561</v>
      </c>
      <c r="Q3570" t="s">
        <v>41</v>
      </c>
      <c r="R3570">
        <v>114</v>
      </c>
      <c r="S3570" s="2">
        <v>44268</v>
      </c>
      <c r="T3570" t="s">
        <v>42</v>
      </c>
      <c r="U3570">
        <v>0</v>
      </c>
      <c r="V3570" t="s">
        <v>106</v>
      </c>
      <c r="W3570">
        <v>668</v>
      </c>
      <c r="X3570" t="s">
        <v>44</v>
      </c>
      <c r="Y3570" t="s">
        <v>45</v>
      </c>
      <c r="Z3570">
        <v>0</v>
      </c>
      <c r="AA3570">
        <v>154</v>
      </c>
      <c r="AB3570">
        <v>25338</v>
      </c>
      <c r="AC3570" t="s">
        <v>107</v>
      </c>
    </row>
    <row r="3571" spans="1:29" x14ac:dyDescent="0.3">
      <c r="A3571" s="1" t="s">
        <v>29</v>
      </c>
      <c r="B3571" t="s">
        <v>228</v>
      </c>
      <c r="C3571" t="s">
        <v>2413</v>
      </c>
      <c r="D3571" t="s">
        <v>155</v>
      </c>
      <c r="E3571">
        <v>8</v>
      </c>
      <c r="F3571" t="s">
        <v>51</v>
      </c>
      <c r="G3571" t="s">
        <v>1427</v>
      </c>
      <c r="H3571" t="s">
        <v>79</v>
      </c>
      <c r="I3571" t="s">
        <v>203</v>
      </c>
      <c r="J3571" t="s">
        <v>2777</v>
      </c>
      <c r="K3571" t="s">
        <v>8918</v>
      </c>
      <c r="L3571" t="s">
        <v>8919</v>
      </c>
      <c r="M3571" t="s">
        <v>473</v>
      </c>
      <c r="N3571" t="s">
        <v>94</v>
      </c>
      <c r="O3571">
        <v>5277</v>
      </c>
      <c r="P3571">
        <v>9982</v>
      </c>
      <c r="Q3571" t="s">
        <v>41</v>
      </c>
      <c r="R3571">
        <v>115</v>
      </c>
      <c r="S3571" s="2">
        <v>44876</v>
      </c>
      <c r="T3571" s="2">
        <v>44888</v>
      </c>
      <c r="U3571">
        <v>0</v>
      </c>
      <c r="V3571" t="s">
        <v>85</v>
      </c>
      <c r="W3571">
        <v>613</v>
      </c>
      <c r="X3571" t="s">
        <v>60</v>
      </c>
      <c r="Y3571" t="s">
        <v>61</v>
      </c>
      <c r="Z3571">
        <v>0</v>
      </c>
      <c r="AA3571">
        <v>278</v>
      </c>
      <c r="AB3571">
        <v>9140</v>
      </c>
      <c r="AC3571" t="s">
        <v>46</v>
      </c>
    </row>
    <row r="3572" spans="1:29" x14ac:dyDescent="0.3">
      <c r="A3572" s="1" t="s">
        <v>29</v>
      </c>
      <c r="B3572" t="s">
        <v>96</v>
      </c>
      <c r="C3572" t="s">
        <v>1906</v>
      </c>
      <c r="D3572" t="s">
        <v>76</v>
      </c>
      <c r="E3572">
        <v>3</v>
      </c>
      <c r="F3572" t="s">
        <v>129</v>
      </c>
      <c r="G3572" t="s">
        <v>395</v>
      </c>
      <c r="H3572" t="s">
        <v>35</v>
      </c>
      <c r="I3572" t="s">
        <v>1030</v>
      </c>
      <c r="J3572" t="s">
        <v>8920</v>
      </c>
      <c r="K3572" t="s">
        <v>8921</v>
      </c>
      <c r="L3572" t="s">
        <v>8922</v>
      </c>
      <c r="M3572" t="s">
        <v>1136</v>
      </c>
      <c r="N3572" t="s">
        <v>94</v>
      </c>
      <c r="O3572">
        <v>11518</v>
      </c>
      <c r="P3572">
        <v>15065</v>
      </c>
      <c r="Q3572" t="s">
        <v>95</v>
      </c>
      <c r="R3572">
        <v>12</v>
      </c>
      <c r="S3572" s="2">
        <v>44809</v>
      </c>
      <c r="T3572" s="2">
        <v>44831</v>
      </c>
      <c r="U3572">
        <v>0</v>
      </c>
      <c r="V3572" t="s">
        <v>71</v>
      </c>
      <c r="W3572">
        <v>412</v>
      </c>
      <c r="X3572" t="s">
        <v>60</v>
      </c>
      <c r="Y3572" t="s">
        <v>45</v>
      </c>
      <c r="Z3572">
        <v>0</v>
      </c>
      <c r="AA3572">
        <v>175</v>
      </c>
      <c r="AB3572">
        <v>13375</v>
      </c>
      <c r="AC3572" t="s">
        <v>107</v>
      </c>
    </row>
    <row r="3573" spans="1:29" x14ac:dyDescent="0.3">
      <c r="A3573" s="1" t="s">
        <v>29</v>
      </c>
      <c r="B3573" t="s">
        <v>393</v>
      </c>
      <c r="C3573" t="s">
        <v>2325</v>
      </c>
      <c r="D3573" t="s">
        <v>50</v>
      </c>
      <c r="E3573">
        <v>3</v>
      </c>
      <c r="F3573" t="s">
        <v>51</v>
      </c>
      <c r="G3573" t="s">
        <v>710</v>
      </c>
      <c r="H3573" t="s">
        <v>35</v>
      </c>
      <c r="I3573" t="s">
        <v>1070</v>
      </c>
      <c r="J3573" t="s">
        <v>319</v>
      </c>
      <c r="K3573" t="s">
        <v>8923</v>
      </c>
      <c r="L3573" t="s">
        <v>8924</v>
      </c>
      <c r="M3573" t="s">
        <v>613</v>
      </c>
      <c r="N3573" t="s">
        <v>58</v>
      </c>
      <c r="O3573">
        <v>21552</v>
      </c>
      <c r="P3573">
        <v>23633</v>
      </c>
      <c r="Q3573" t="s">
        <v>59</v>
      </c>
      <c r="R3573">
        <v>608</v>
      </c>
      <c r="S3573" s="2">
        <v>44698</v>
      </c>
      <c r="T3573" t="s">
        <v>42</v>
      </c>
      <c r="U3573">
        <v>457</v>
      </c>
      <c r="V3573" t="s">
        <v>106</v>
      </c>
      <c r="W3573">
        <v>549</v>
      </c>
      <c r="X3573" t="s">
        <v>44</v>
      </c>
      <c r="Y3573" t="s">
        <v>45</v>
      </c>
      <c r="Z3573">
        <v>4786</v>
      </c>
      <c r="AA3573">
        <v>128</v>
      </c>
      <c r="AB3573">
        <v>21886</v>
      </c>
      <c r="AC3573" t="s">
        <v>46</v>
      </c>
    </row>
    <row r="3574" spans="1:29" x14ac:dyDescent="0.3">
      <c r="A3574" s="1" t="s">
        <v>29</v>
      </c>
      <c r="B3574" t="s">
        <v>30</v>
      </c>
      <c r="C3574" t="s">
        <v>2396</v>
      </c>
      <c r="D3574" t="s">
        <v>98</v>
      </c>
      <c r="E3574">
        <v>1</v>
      </c>
      <c r="F3574" t="s">
        <v>271</v>
      </c>
      <c r="G3574" t="s">
        <v>340</v>
      </c>
      <c r="H3574" t="s">
        <v>35</v>
      </c>
      <c r="I3574" t="s">
        <v>3007</v>
      </c>
      <c r="J3574" t="s">
        <v>3693</v>
      </c>
      <c r="K3574" t="s">
        <v>8925</v>
      </c>
      <c r="L3574" t="s">
        <v>8926</v>
      </c>
      <c r="M3574" t="s">
        <v>1307</v>
      </c>
      <c r="N3574" t="s">
        <v>84</v>
      </c>
      <c r="O3574">
        <v>22089</v>
      </c>
      <c r="P3574">
        <v>24391</v>
      </c>
      <c r="Q3574" t="s">
        <v>59</v>
      </c>
      <c r="R3574">
        <v>315</v>
      </c>
      <c r="S3574" s="2">
        <v>44759</v>
      </c>
      <c r="T3574" t="s">
        <v>42</v>
      </c>
      <c r="U3574">
        <v>3605</v>
      </c>
      <c r="V3574" t="s">
        <v>43</v>
      </c>
      <c r="W3574">
        <v>830</v>
      </c>
      <c r="X3574" t="s">
        <v>44</v>
      </c>
      <c r="Y3574" t="s">
        <v>72</v>
      </c>
      <c r="Z3574">
        <v>0</v>
      </c>
      <c r="AA3574">
        <v>727</v>
      </c>
      <c r="AB3574">
        <v>23159</v>
      </c>
      <c r="AC3574" t="s">
        <v>73</v>
      </c>
    </row>
    <row r="3575" spans="1:29" x14ac:dyDescent="0.3">
      <c r="A3575" s="1" t="s">
        <v>47</v>
      </c>
      <c r="B3575" t="s">
        <v>117</v>
      </c>
      <c r="C3575" t="s">
        <v>976</v>
      </c>
      <c r="D3575" t="s">
        <v>32</v>
      </c>
      <c r="E3575">
        <v>1</v>
      </c>
      <c r="F3575" t="s">
        <v>120</v>
      </c>
      <c r="G3575" t="s">
        <v>586</v>
      </c>
      <c r="H3575" t="s">
        <v>35</v>
      </c>
      <c r="I3575" t="s">
        <v>1070</v>
      </c>
      <c r="J3575" t="s">
        <v>726</v>
      </c>
      <c r="K3575" t="s">
        <v>8927</v>
      </c>
      <c r="L3575" t="s">
        <v>8928</v>
      </c>
      <c r="M3575" t="s">
        <v>868</v>
      </c>
      <c r="N3575" t="s">
        <v>40</v>
      </c>
      <c r="O3575">
        <v>16838</v>
      </c>
      <c r="P3575">
        <v>21015</v>
      </c>
      <c r="Q3575" t="s">
        <v>59</v>
      </c>
      <c r="R3575">
        <v>538</v>
      </c>
      <c r="S3575" s="2">
        <v>44279</v>
      </c>
      <c r="T3575" t="s">
        <v>42</v>
      </c>
      <c r="U3575">
        <v>311</v>
      </c>
      <c r="V3575" t="s">
        <v>71</v>
      </c>
      <c r="W3575">
        <v>726</v>
      </c>
      <c r="X3575" t="s">
        <v>44</v>
      </c>
      <c r="Y3575" t="s">
        <v>45</v>
      </c>
      <c r="Z3575">
        <v>0</v>
      </c>
      <c r="AA3575">
        <v>477</v>
      </c>
      <c r="AB3575">
        <v>20683</v>
      </c>
      <c r="AC3575" t="s">
        <v>73</v>
      </c>
    </row>
    <row r="3576" spans="1:29" x14ac:dyDescent="0.3">
      <c r="A3576" s="1" t="s">
        <v>47</v>
      </c>
      <c r="B3576" t="s">
        <v>136</v>
      </c>
      <c r="C3576" t="s">
        <v>2546</v>
      </c>
      <c r="D3576" t="s">
        <v>178</v>
      </c>
      <c r="E3576">
        <v>8</v>
      </c>
      <c r="F3576" t="s">
        <v>221</v>
      </c>
      <c r="G3576" t="s">
        <v>858</v>
      </c>
      <c r="H3576" t="s">
        <v>79</v>
      </c>
      <c r="I3576" t="s">
        <v>8929</v>
      </c>
      <c r="J3576" t="s">
        <v>3589</v>
      </c>
      <c r="K3576" t="s">
        <v>8930</v>
      </c>
      <c r="L3576" t="s">
        <v>8931</v>
      </c>
      <c r="M3576" t="s">
        <v>227</v>
      </c>
      <c r="N3576" t="s">
        <v>84</v>
      </c>
      <c r="O3576">
        <v>24247</v>
      </c>
      <c r="P3576">
        <v>27902</v>
      </c>
      <c r="Q3576" t="s">
        <v>59</v>
      </c>
      <c r="R3576">
        <v>904</v>
      </c>
      <c r="S3576" s="2">
        <v>44486</v>
      </c>
      <c r="T3576" t="s">
        <v>42</v>
      </c>
      <c r="U3576">
        <v>20418</v>
      </c>
      <c r="V3576" t="s">
        <v>85</v>
      </c>
      <c r="W3576">
        <v>514</v>
      </c>
      <c r="X3576" t="s">
        <v>44</v>
      </c>
      <c r="Y3576" t="s">
        <v>72</v>
      </c>
      <c r="Z3576">
        <v>0</v>
      </c>
      <c r="AA3576">
        <v>689</v>
      </c>
      <c r="AB3576">
        <v>26177</v>
      </c>
      <c r="AC3576" t="s">
        <v>73</v>
      </c>
    </row>
    <row r="3577" spans="1:29" x14ac:dyDescent="0.3">
      <c r="A3577" s="1" t="s">
        <v>29</v>
      </c>
      <c r="B3577" t="s">
        <v>228</v>
      </c>
      <c r="C3577" t="s">
        <v>989</v>
      </c>
      <c r="D3577" t="s">
        <v>178</v>
      </c>
      <c r="E3577">
        <v>5</v>
      </c>
      <c r="F3577" t="s">
        <v>64</v>
      </c>
      <c r="G3577" t="s">
        <v>65</v>
      </c>
      <c r="H3577" t="s">
        <v>79</v>
      </c>
      <c r="I3577" t="s">
        <v>2233</v>
      </c>
      <c r="J3577" t="s">
        <v>7426</v>
      </c>
      <c r="K3577" t="s">
        <v>8932</v>
      </c>
      <c r="L3577" t="s">
        <v>8933</v>
      </c>
      <c r="M3577" t="s">
        <v>473</v>
      </c>
      <c r="N3577" t="s">
        <v>40</v>
      </c>
      <c r="O3577">
        <v>9396</v>
      </c>
      <c r="P3577">
        <v>11801</v>
      </c>
      <c r="Q3577" t="s">
        <v>41</v>
      </c>
      <c r="R3577">
        <v>544</v>
      </c>
      <c r="S3577" s="2">
        <v>44513</v>
      </c>
      <c r="T3577" s="2">
        <v>44523</v>
      </c>
      <c r="U3577">
        <v>0</v>
      </c>
      <c r="V3577" t="s">
        <v>43</v>
      </c>
      <c r="W3577">
        <v>797</v>
      </c>
      <c r="X3577" t="s">
        <v>60</v>
      </c>
      <c r="Y3577" t="s">
        <v>72</v>
      </c>
      <c r="Z3577">
        <v>0</v>
      </c>
      <c r="AA3577">
        <v>712</v>
      </c>
      <c r="AB3577">
        <v>11167</v>
      </c>
      <c r="AC3577" t="s">
        <v>107</v>
      </c>
    </row>
    <row r="3578" spans="1:29" x14ac:dyDescent="0.3">
      <c r="A3578" s="1" t="s">
        <v>47</v>
      </c>
      <c r="B3578" t="s">
        <v>153</v>
      </c>
      <c r="C3578" t="s">
        <v>1871</v>
      </c>
      <c r="D3578" t="s">
        <v>236</v>
      </c>
      <c r="E3578">
        <v>8</v>
      </c>
      <c r="F3578" t="s">
        <v>129</v>
      </c>
      <c r="G3578" t="s">
        <v>163</v>
      </c>
      <c r="H3578" t="s">
        <v>35</v>
      </c>
      <c r="I3578" t="s">
        <v>417</v>
      </c>
      <c r="J3578" t="s">
        <v>916</v>
      </c>
      <c r="K3578" t="s">
        <v>8934</v>
      </c>
      <c r="L3578" t="s">
        <v>8935</v>
      </c>
      <c r="M3578" t="s">
        <v>540</v>
      </c>
      <c r="N3578" t="s">
        <v>40</v>
      </c>
      <c r="O3578">
        <v>6006</v>
      </c>
      <c r="P3578">
        <v>9987</v>
      </c>
      <c r="Q3578" t="s">
        <v>95</v>
      </c>
      <c r="R3578">
        <v>948</v>
      </c>
      <c r="S3578" s="2">
        <v>44556</v>
      </c>
      <c r="T3578" t="s">
        <v>42</v>
      </c>
      <c r="U3578">
        <v>0</v>
      </c>
      <c r="V3578" t="s">
        <v>106</v>
      </c>
      <c r="W3578">
        <v>572</v>
      </c>
      <c r="X3578" t="s">
        <v>44</v>
      </c>
      <c r="Y3578" t="s">
        <v>61</v>
      </c>
      <c r="Z3578">
        <v>0</v>
      </c>
      <c r="AA3578">
        <v>511</v>
      </c>
      <c r="AB3578">
        <v>6246</v>
      </c>
      <c r="AC3578" t="s">
        <v>107</v>
      </c>
    </row>
    <row r="3579" spans="1:29" x14ac:dyDescent="0.3">
      <c r="A3579" s="1" t="s">
        <v>47</v>
      </c>
      <c r="B3579" t="s">
        <v>176</v>
      </c>
      <c r="C3579" t="s">
        <v>1876</v>
      </c>
      <c r="D3579" t="s">
        <v>169</v>
      </c>
      <c r="E3579">
        <v>2</v>
      </c>
      <c r="F3579" t="s">
        <v>120</v>
      </c>
      <c r="G3579" t="s">
        <v>1180</v>
      </c>
      <c r="H3579" t="s">
        <v>35</v>
      </c>
      <c r="I3579" t="s">
        <v>530</v>
      </c>
      <c r="J3579" t="s">
        <v>2649</v>
      </c>
      <c r="K3579" t="s">
        <v>8936</v>
      </c>
      <c r="L3579" t="s">
        <v>8937</v>
      </c>
      <c r="M3579" t="s">
        <v>1637</v>
      </c>
      <c r="N3579" t="s">
        <v>94</v>
      </c>
      <c r="O3579">
        <v>10779</v>
      </c>
      <c r="P3579">
        <v>14170</v>
      </c>
      <c r="Q3579" t="s">
        <v>59</v>
      </c>
      <c r="R3579">
        <v>625</v>
      </c>
      <c r="S3579" s="2">
        <v>44862</v>
      </c>
      <c r="T3579" s="2">
        <v>44866</v>
      </c>
      <c r="U3579">
        <v>9871</v>
      </c>
      <c r="V3579" t="s">
        <v>43</v>
      </c>
      <c r="W3579">
        <v>545</v>
      </c>
      <c r="X3579" t="s">
        <v>60</v>
      </c>
      <c r="Y3579" t="s">
        <v>45</v>
      </c>
      <c r="Z3579">
        <v>0</v>
      </c>
      <c r="AA3579">
        <v>357</v>
      </c>
      <c r="AB3579">
        <v>12272</v>
      </c>
      <c r="AC3579" t="s">
        <v>46</v>
      </c>
    </row>
    <row r="3580" spans="1:29" x14ac:dyDescent="0.3">
      <c r="A3580" s="1" t="s">
        <v>29</v>
      </c>
      <c r="B3580" t="s">
        <v>62</v>
      </c>
      <c r="C3580" t="s">
        <v>2993</v>
      </c>
      <c r="D3580" t="s">
        <v>178</v>
      </c>
      <c r="E3580">
        <v>3</v>
      </c>
      <c r="F3580" t="s">
        <v>129</v>
      </c>
      <c r="G3580" t="s">
        <v>298</v>
      </c>
      <c r="H3580" t="s">
        <v>79</v>
      </c>
      <c r="I3580" t="s">
        <v>1210</v>
      </c>
      <c r="J3580" t="s">
        <v>5295</v>
      </c>
      <c r="K3580">
        <v>5186876185</v>
      </c>
      <c r="L3580" t="s">
        <v>8938</v>
      </c>
      <c r="M3580" t="s">
        <v>135</v>
      </c>
      <c r="N3580" t="s">
        <v>94</v>
      </c>
      <c r="O3580">
        <v>10638</v>
      </c>
      <c r="P3580">
        <v>14846</v>
      </c>
      <c r="Q3580" t="s">
        <v>95</v>
      </c>
      <c r="R3580">
        <v>61</v>
      </c>
      <c r="S3580" s="2">
        <v>45057</v>
      </c>
      <c r="T3580" s="2">
        <v>45064</v>
      </c>
      <c r="U3580">
        <v>0</v>
      </c>
      <c r="V3580" t="s">
        <v>106</v>
      </c>
      <c r="W3580">
        <v>625</v>
      </c>
      <c r="X3580" t="s">
        <v>60</v>
      </c>
      <c r="Y3580" t="s">
        <v>72</v>
      </c>
      <c r="Z3580">
        <v>0</v>
      </c>
      <c r="AA3580">
        <v>319</v>
      </c>
      <c r="AB3580">
        <v>12708</v>
      </c>
      <c r="AC3580" t="s">
        <v>46</v>
      </c>
    </row>
    <row r="3581" spans="1:29" x14ac:dyDescent="0.3">
      <c r="A3581" s="1" t="s">
        <v>47</v>
      </c>
      <c r="B3581" t="s">
        <v>117</v>
      </c>
      <c r="C3581" t="s">
        <v>920</v>
      </c>
      <c r="D3581" t="s">
        <v>387</v>
      </c>
      <c r="E3581">
        <v>9</v>
      </c>
      <c r="F3581" t="s">
        <v>64</v>
      </c>
      <c r="G3581" t="s">
        <v>1152</v>
      </c>
      <c r="H3581" t="s">
        <v>35</v>
      </c>
      <c r="I3581" t="s">
        <v>5485</v>
      </c>
      <c r="J3581" t="s">
        <v>4563</v>
      </c>
      <c r="K3581" t="s">
        <v>8939</v>
      </c>
      <c r="L3581" t="s">
        <v>8940</v>
      </c>
      <c r="M3581" t="s">
        <v>517</v>
      </c>
      <c r="N3581" t="s">
        <v>94</v>
      </c>
      <c r="O3581">
        <v>20276</v>
      </c>
      <c r="P3581">
        <v>22353</v>
      </c>
      <c r="Q3581" t="s">
        <v>41</v>
      </c>
      <c r="R3581">
        <v>567</v>
      </c>
      <c r="S3581" s="2">
        <v>45027</v>
      </c>
      <c r="T3581" s="2">
        <v>45044</v>
      </c>
      <c r="U3581">
        <v>0</v>
      </c>
      <c r="V3581" t="s">
        <v>71</v>
      </c>
      <c r="W3581">
        <v>550</v>
      </c>
      <c r="X3581" t="s">
        <v>60</v>
      </c>
      <c r="Y3581" t="s">
        <v>45</v>
      </c>
      <c r="Z3581">
        <v>0</v>
      </c>
      <c r="AA3581">
        <v>340</v>
      </c>
      <c r="AB3581">
        <v>21797</v>
      </c>
      <c r="AC3581" t="s">
        <v>46</v>
      </c>
    </row>
    <row r="3582" spans="1:29" x14ac:dyDescent="0.3">
      <c r="A3582" s="1" t="s">
        <v>29</v>
      </c>
      <c r="B3582" t="s">
        <v>327</v>
      </c>
      <c r="C3582" t="s">
        <v>1016</v>
      </c>
      <c r="D3582" t="s">
        <v>32</v>
      </c>
      <c r="E3582">
        <v>4</v>
      </c>
      <c r="F3582" t="s">
        <v>271</v>
      </c>
      <c r="G3582" t="s">
        <v>1298</v>
      </c>
      <c r="H3582" t="s">
        <v>79</v>
      </c>
      <c r="I3582" t="s">
        <v>4192</v>
      </c>
      <c r="J3582" t="s">
        <v>839</v>
      </c>
      <c r="K3582" t="s">
        <v>8941</v>
      </c>
      <c r="L3582" t="s">
        <v>8942</v>
      </c>
      <c r="M3582" t="s">
        <v>591</v>
      </c>
      <c r="N3582" t="s">
        <v>84</v>
      </c>
      <c r="O3582">
        <v>14836</v>
      </c>
      <c r="P3582">
        <v>19529</v>
      </c>
      <c r="Q3582" t="s">
        <v>41</v>
      </c>
      <c r="R3582">
        <v>385</v>
      </c>
      <c r="S3582" s="2">
        <v>44523</v>
      </c>
      <c r="T3582" t="s">
        <v>42</v>
      </c>
      <c r="U3582">
        <v>0</v>
      </c>
      <c r="V3582" t="s">
        <v>106</v>
      </c>
      <c r="W3582">
        <v>699</v>
      </c>
      <c r="X3582" t="s">
        <v>44</v>
      </c>
      <c r="Y3582" t="s">
        <v>72</v>
      </c>
      <c r="Z3582">
        <v>0</v>
      </c>
      <c r="AA3582">
        <v>797</v>
      </c>
      <c r="AB3582">
        <v>19153</v>
      </c>
      <c r="AC3582" t="s">
        <v>107</v>
      </c>
    </row>
    <row r="3583" spans="1:29" x14ac:dyDescent="0.3">
      <c r="A3583" s="1" t="s">
        <v>47</v>
      </c>
      <c r="B3583" t="s">
        <v>145</v>
      </c>
      <c r="C3583" t="s">
        <v>3466</v>
      </c>
      <c r="D3583" t="s">
        <v>32</v>
      </c>
      <c r="E3583">
        <v>9</v>
      </c>
      <c r="F3583" t="s">
        <v>271</v>
      </c>
      <c r="G3583" t="s">
        <v>1298</v>
      </c>
      <c r="H3583" t="s">
        <v>79</v>
      </c>
      <c r="I3583" t="s">
        <v>36</v>
      </c>
      <c r="J3583" t="s">
        <v>354</v>
      </c>
      <c r="K3583" t="s">
        <v>8943</v>
      </c>
      <c r="L3583" t="s">
        <v>8944</v>
      </c>
      <c r="M3583" t="s">
        <v>2358</v>
      </c>
      <c r="N3583" t="s">
        <v>84</v>
      </c>
      <c r="O3583">
        <v>27270</v>
      </c>
      <c r="P3583">
        <v>31197</v>
      </c>
      <c r="Q3583" t="s">
        <v>59</v>
      </c>
      <c r="R3583">
        <v>558</v>
      </c>
      <c r="S3583" s="2">
        <v>45213</v>
      </c>
      <c r="T3583" t="s">
        <v>42</v>
      </c>
      <c r="U3583">
        <v>3343</v>
      </c>
      <c r="V3583" t="s">
        <v>71</v>
      </c>
      <c r="W3583">
        <v>566</v>
      </c>
      <c r="X3583" t="s">
        <v>44</v>
      </c>
      <c r="Y3583" t="s">
        <v>45</v>
      </c>
      <c r="Z3583">
        <v>0</v>
      </c>
      <c r="AA3583">
        <v>756</v>
      </c>
      <c r="AB3583">
        <v>28043</v>
      </c>
      <c r="AC3583" t="s">
        <v>107</v>
      </c>
    </row>
    <row r="3584" spans="1:29" x14ac:dyDescent="0.3">
      <c r="A3584" s="1" t="s">
        <v>29</v>
      </c>
      <c r="B3584" t="s">
        <v>363</v>
      </c>
      <c r="C3584" t="s">
        <v>1598</v>
      </c>
      <c r="D3584" t="s">
        <v>257</v>
      </c>
      <c r="E3584">
        <v>7</v>
      </c>
      <c r="F3584" t="s">
        <v>33</v>
      </c>
      <c r="G3584" t="s">
        <v>111</v>
      </c>
      <c r="H3584" t="s">
        <v>35</v>
      </c>
      <c r="I3584" t="s">
        <v>8945</v>
      </c>
      <c r="J3584" t="s">
        <v>2495</v>
      </c>
      <c r="K3584" t="s">
        <v>8946</v>
      </c>
      <c r="L3584" t="s">
        <v>8947</v>
      </c>
      <c r="M3584" t="s">
        <v>369</v>
      </c>
      <c r="N3584" t="s">
        <v>58</v>
      </c>
      <c r="O3584">
        <v>21344</v>
      </c>
      <c r="P3584">
        <v>24690</v>
      </c>
      <c r="Q3584" t="s">
        <v>95</v>
      </c>
      <c r="R3584">
        <v>109</v>
      </c>
      <c r="S3584" s="2">
        <v>44421</v>
      </c>
      <c r="T3584" s="2">
        <v>44434</v>
      </c>
      <c r="U3584">
        <v>0</v>
      </c>
      <c r="V3584" t="s">
        <v>71</v>
      </c>
      <c r="W3584">
        <v>795</v>
      </c>
      <c r="X3584" t="s">
        <v>60</v>
      </c>
      <c r="Y3584" t="s">
        <v>72</v>
      </c>
      <c r="Z3584">
        <v>3023</v>
      </c>
      <c r="AA3584">
        <v>46</v>
      </c>
      <c r="AB3584">
        <v>23929</v>
      </c>
      <c r="AC3584" t="s">
        <v>46</v>
      </c>
    </row>
    <row r="3585" spans="1:29" x14ac:dyDescent="0.3">
      <c r="A3585" s="1" t="s">
        <v>29</v>
      </c>
      <c r="B3585" t="s">
        <v>86</v>
      </c>
      <c r="C3585" t="s">
        <v>2490</v>
      </c>
      <c r="D3585" t="s">
        <v>185</v>
      </c>
      <c r="E3585">
        <v>7</v>
      </c>
      <c r="F3585" t="s">
        <v>120</v>
      </c>
      <c r="G3585" t="s">
        <v>1533</v>
      </c>
      <c r="H3585" t="s">
        <v>35</v>
      </c>
      <c r="I3585" t="s">
        <v>4442</v>
      </c>
      <c r="J3585" t="s">
        <v>1549</v>
      </c>
      <c r="K3585" t="s">
        <v>8948</v>
      </c>
      <c r="L3585" t="s">
        <v>8949</v>
      </c>
      <c r="M3585" t="s">
        <v>1691</v>
      </c>
      <c r="N3585" t="s">
        <v>84</v>
      </c>
      <c r="O3585">
        <v>18791</v>
      </c>
      <c r="P3585">
        <v>23067</v>
      </c>
      <c r="Q3585" t="s">
        <v>95</v>
      </c>
      <c r="R3585">
        <v>616</v>
      </c>
      <c r="S3585" s="2">
        <v>44627</v>
      </c>
      <c r="T3585" t="s">
        <v>42</v>
      </c>
      <c r="U3585">
        <v>0</v>
      </c>
      <c r="V3585" t="s">
        <v>85</v>
      </c>
      <c r="W3585">
        <v>685</v>
      </c>
      <c r="X3585" t="s">
        <v>44</v>
      </c>
      <c r="Y3585" t="s">
        <v>45</v>
      </c>
      <c r="Z3585">
        <v>0</v>
      </c>
      <c r="AA3585">
        <v>580</v>
      </c>
      <c r="AB3585">
        <v>20213</v>
      </c>
      <c r="AC3585" t="s">
        <v>107</v>
      </c>
    </row>
    <row r="3586" spans="1:29" x14ac:dyDescent="0.3">
      <c r="A3586" s="1" t="s">
        <v>47</v>
      </c>
      <c r="B3586" t="s">
        <v>108</v>
      </c>
      <c r="C3586" t="s">
        <v>109</v>
      </c>
      <c r="D3586" t="s">
        <v>98</v>
      </c>
      <c r="E3586">
        <v>7</v>
      </c>
      <c r="F3586" t="s">
        <v>186</v>
      </c>
      <c r="G3586" t="s">
        <v>187</v>
      </c>
      <c r="H3586" t="s">
        <v>35</v>
      </c>
      <c r="I3586" t="s">
        <v>292</v>
      </c>
      <c r="J3586" t="s">
        <v>1254</v>
      </c>
      <c r="K3586" t="s">
        <v>8950</v>
      </c>
      <c r="L3586" t="s">
        <v>8951</v>
      </c>
      <c r="M3586" t="s">
        <v>277</v>
      </c>
      <c r="N3586" t="s">
        <v>94</v>
      </c>
      <c r="O3586">
        <v>16166</v>
      </c>
      <c r="P3586">
        <v>18781</v>
      </c>
      <c r="Q3586" t="s">
        <v>95</v>
      </c>
      <c r="R3586">
        <v>143</v>
      </c>
      <c r="S3586" s="2">
        <v>45055</v>
      </c>
      <c r="T3586" s="2">
        <v>45073</v>
      </c>
      <c r="U3586">
        <v>0</v>
      </c>
      <c r="V3586" t="s">
        <v>106</v>
      </c>
      <c r="W3586">
        <v>548</v>
      </c>
      <c r="X3586" t="s">
        <v>60</v>
      </c>
      <c r="Y3586" t="s">
        <v>61</v>
      </c>
      <c r="Z3586">
        <v>0</v>
      </c>
      <c r="AA3586">
        <v>528</v>
      </c>
      <c r="AB3586">
        <v>17558</v>
      </c>
      <c r="AC3586" t="s">
        <v>46</v>
      </c>
    </row>
    <row r="3587" spans="1:29" x14ac:dyDescent="0.3">
      <c r="A3587" s="1" t="s">
        <v>47</v>
      </c>
      <c r="B3587" t="s">
        <v>176</v>
      </c>
      <c r="C3587" t="s">
        <v>3614</v>
      </c>
      <c r="D3587" t="s">
        <v>169</v>
      </c>
      <c r="E3587">
        <v>4</v>
      </c>
      <c r="F3587" t="s">
        <v>33</v>
      </c>
      <c r="G3587" t="s">
        <v>179</v>
      </c>
      <c r="H3587" t="s">
        <v>79</v>
      </c>
      <c r="I3587" t="s">
        <v>906</v>
      </c>
      <c r="J3587" t="s">
        <v>2861</v>
      </c>
      <c r="K3587" t="s">
        <v>8952</v>
      </c>
      <c r="L3587" t="s">
        <v>8953</v>
      </c>
      <c r="M3587" t="s">
        <v>887</v>
      </c>
      <c r="N3587" t="s">
        <v>84</v>
      </c>
      <c r="O3587">
        <v>11184</v>
      </c>
      <c r="P3587">
        <v>15437</v>
      </c>
      <c r="Q3587" t="s">
        <v>59</v>
      </c>
      <c r="R3587">
        <v>440</v>
      </c>
      <c r="S3587" s="2">
        <v>44529</v>
      </c>
      <c r="T3587" s="2">
        <v>44530</v>
      </c>
      <c r="U3587">
        <v>2747</v>
      </c>
      <c r="V3587" t="s">
        <v>71</v>
      </c>
      <c r="W3587">
        <v>585</v>
      </c>
      <c r="X3587" t="s">
        <v>60</v>
      </c>
      <c r="Y3587" t="s">
        <v>72</v>
      </c>
      <c r="Z3587">
        <v>0</v>
      </c>
      <c r="AA3587">
        <v>574</v>
      </c>
      <c r="AB3587">
        <v>14299</v>
      </c>
      <c r="AC3587" t="s">
        <v>107</v>
      </c>
    </row>
    <row r="3588" spans="1:29" x14ac:dyDescent="0.3">
      <c r="A3588" s="1" t="s">
        <v>29</v>
      </c>
      <c r="B3588" t="s">
        <v>363</v>
      </c>
      <c r="C3588" t="s">
        <v>3792</v>
      </c>
      <c r="D3588" t="s">
        <v>32</v>
      </c>
      <c r="E3588">
        <v>9</v>
      </c>
      <c r="F3588" t="s">
        <v>33</v>
      </c>
      <c r="G3588" t="s">
        <v>209</v>
      </c>
      <c r="H3588" t="s">
        <v>35</v>
      </c>
      <c r="I3588" t="s">
        <v>1940</v>
      </c>
      <c r="J3588" t="s">
        <v>8010</v>
      </c>
      <c r="K3588">
        <v>6551685331</v>
      </c>
      <c r="L3588" t="s">
        <v>8954</v>
      </c>
      <c r="M3588" t="s">
        <v>2729</v>
      </c>
      <c r="N3588" t="s">
        <v>94</v>
      </c>
      <c r="O3588">
        <v>29848</v>
      </c>
      <c r="P3588">
        <v>32493</v>
      </c>
      <c r="Q3588" t="s">
        <v>95</v>
      </c>
      <c r="R3588">
        <v>773</v>
      </c>
      <c r="S3588" s="2">
        <v>44359</v>
      </c>
      <c r="T3588" t="s">
        <v>42</v>
      </c>
      <c r="U3588">
        <v>0</v>
      </c>
      <c r="V3588" t="s">
        <v>71</v>
      </c>
      <c r="W3588">
        <v>686</v>
      </c>
      <c r="X3588" t="s">
        <v>44</v>
      </c>
      <c r="Y3588" t="s">
        <v>61</v>
      </c>
      <c r="Z3588">
        <v>0</v>
      </c>
      <c r="AA3588">
        <v>673</v>
      </c>
      <c r="AB3588">
        <v>31958</v>
      </c>
      <c r="AC3588" t="s">
        <v>73</v>
      </c>
    </row>
    <row r="3589" spans="1:29" x14ac:dyDescent="0.3">
      <c r="A3589" s="1" t="s">
        <v>29</v>
      </c>
      <c r="B3589" t="s">
        <v>86</v>
      </c>
      <c r="C3589" t="s">
        <v>1042</v>
      </c>
      <c r="D3589" t="s">
        <v>169</v>
      </c>
      <c r="E3589">
        <v>7</v>
      </c>
      <c r="F3589" t="s">
        <v>99</v>
      </c>
      <c r="G3589" t="s">
        <v>710</v>
      </c>
      <c r="H3589" t="s">
        <v>35</v>
      </c>
      <c r="I3589" t="s">
        <v>1367</v>
      </c>
      <c r="J3589" t="s">
        <v>576</v>
      </c>
      <c r="K3589" t="s">
        <v>8955</v>
      </c>
      <c r="L3589" t="s">
        <v>8956</v>
      </c>
      <c r="M3589" t="s">
        <v>1015</v>
      </c>
      <c r="N3589" t="s">
        <v>94</v>
      </c>
      <c r="O3589">
        <v>17828</v>
      </c>
      <c r="P3589">
        <v>21045</v>
      </c>
      <c r="Q3589" t="s">
        <v>41</v>
      </c>
      <c r="R3589">
        <v>619</v>
      </c>
      <c r="S3589" s="2">
        <v>45103</v>
      </c>
      <c r="T3589" t="s">
        <v>42</v>
      </c>
      <c r="U3589">
        <v>0</v>
      </c>
      <c r="V3589" t="s">
        <v>71</v>
      </c>
      <c r="W3589">
        <v>816</v>
      </c>
      <c r="X3589" t="s">
        <v>44</v>
      </c>
      <c r="Y3589" t="s">
        <v>45</v>
      </c>
      <c r="Z3589">
        <v>0</v>
      </c>
      <c r="AA3589">
        <v>528</v>
      </c>
      <c r="AB3589">
        <v>18232</v>
      </c>
      <c r="AC3589" t="s">
        <v>73</v>
      </c>
    </row>
    <row r="3590" spans="1:29" x14ac:dyDescent="0.3">
      <c r="A3590" s="1" t="s">
        <v>47</v>
      </c>
      <c r="B3590" t="s">
        <v>145</v>
      </c>
      <c r="C3590" t="s">
        <v>3466</v>
      </c>
      <c r="D3590" t="s">
        <v>178</v>
      </c>
      <c r="E3590">
        <v>7</v>
      </c>
      <c r="F3590" t="s">
        <v>271</v>
      </c>
      <c r="G3590" t="s">
        <v>272</v>
      </c>
      <c r="H3590" t="s">
        <v>35</v>
      </c>
      <c r="I3590" t="s">
        <v>1480</v>
      </c>
      <c r="J3590" t="s">
        <v>5447</v>
      </c>
      <c r="K3590" t="s">
        <v>8957</v>
      </c>
      <c r="L3590" t="s">
        <v>8958</v>
      </c>
      <c r="M3590" t="s">
        <v>449</v>
      </c>
      <c r="N3590" t="s">
        <v>58</v>
      </c>
      <c r="O3590">
        <v>24546</v>
      </c>
      <c r="P3590">
        <v>26772</v>
      </c>
      <c r="Q3590" t="s">
        <v>95</v>
      </c>
      <c r="R3590">
        <v>610</v>
      </c>
      <c r="S3590" s="2">
        <v>44632</v>
      </c>
      <c r="T3590" s="2">
        <v>44653</v>
      </c>
      <c r="U3590">
        <v>0</v>
      </c>
      <c r="V3590" t="s">
        <v>106</v>
      </c>
      <c r="W3590">
        <v>596</v>
      </c>
      <c r="X3590" t="s">
        <v>60</v>
      </c>
      <c r="Y3590" t="s">
        <v>61</v>
      </c>
      <c r="Z3590">
        <v>2798</v>
      </c>
      <c r="AA3590">
        <v>199</v>
      </c>
      <c r="AB3590">
        <v>25846</v>
      </c>
      <c r="AC3590" t="s">
        <v>46</v>
      </c>
    </row>
    <row r="3591" spans="1:29" x14ac:dyDescent="0.3">
      <c r="A3591" s="1" t="s">
        <v>47</v>
      </c>
      <c r="B3591" t="s">
        <v>161</v>
      </c>
      <c r="C3591" t="s">
        <v>184</v>
      </c>
      <c r="D3591" t="s">
        <v>185</v>
      </c>
      <c r="E3591">
        <v>2</v>
      </c>
      <c r="F3591" t="s">
        <v>99</v>
      </c>
      <c r="G3591" t="s">
        <v>558</v>
      </c>
      <c r="H3591" t="s">
        <v>79</v>
      </c>
      <c r="I3591" t="s">
        <v>2547</v>
      </c>
      <c r="J3591" t="s">
        <v>1455</v>
      </c>
      <c r="K3591" t="s">
        <v>8959</v>
      </c>
      <c r="L3591" t="s">
        <v>8960</v>
      </c>
      <c r="M3591" t="s">
        <v>618</v>
      </c>
      <c r="N3591" t="s">
        <v>94</v>
      </c>
      <c r="O3591">
        <v>22422</v>
      </c>
      <c r="P3591">
        <v>24653</v>
      </c>
      <c r="Q3591" t="s">
        <v>95</v>
      </c>
      <c r="R3591">
        <v>282</v>
      </c>
      <c r="S3591" s="2">
        <v>45138</v>
      </c>
      <c r="T3591" t="s">
        <v>42</v>
      </c>
      <c r="U3591">
        <v>0</v>
      </c>
      <c r="V3591" t="s">
        <v>106</v>
      </c>
      <c r="W3591">
        <v>584</v>
      </c>
      <c r="X3591" t="s">
        <v>44</v>
      </c>
      <c r="Y3591" t="s">
        <v>61</v>
      </c>
      <c r="Z3591">
        <v>0</v>
      </c>
      <c r="AA3591">
        <v>891</v>
      </c>
      <c r="AB3591">
        <v>24460</v>
      </c>
      <c r="AC3591" t="s">
        <v>46</v>
      </c>
    </row>
    <row r="3592" spans="1:29" x14ac:dyDescent="0.3">
      <c r="A3592" s="1" t="s">
        <v>29</v>
      </c>
      <c r="B3592" t="s">
        <v>74</v>
      </c>
      <c r="C3592" t="s">
        <v>831</v>
      </c>
      <c r="D3592" t="s">
        <v>352</v>
      </c>
      <c r="E3592">
        <v>3</v>
      </c>
      <c r="F3592" t="s">
        <v>64</v>
      </c>
      <c r="G3592" t="s">
        <v>1599</v>
      </c>
      <c r="H3592" t="s">
        <v>79</v>
      </c>
      <c r="I3592" t="s">
        <v>292</v>
      </c>
      <c r="J3592" t="s">
        <v>423</v>
      </c>
      <c r="K3592" t="s">
        <v>8961</v>
      </c>
      <c r="L3592" t="s">
        <v>8962</v>
      </c>
      <c r="M3592" t="s">
        <v>83</v>
      </c>
      <c r="N3592" t="s">
        <v>58</v>
      </c>
      <c r="O3592">
        <v>29195</v>
      </c>
      <c r="P3592">
        <v>33431</v>
      </c>
      <c r="Q3592" t="s">
        <v>95</v>
      </c>
      <c r="R3592">
        <v>240</v>
      </c>
      <c r="S3592" s="2">
        <v>44602</v>
      </c>
      <c r="T3592" t="s">
        <v>42</v>
      </c>
      <c r="U3592">
        <v>0</v>
      </c>
      <c r="V3592" t="s">
        <v>85</v>
      </c>
      <c r="W3592">
        <v>473</v>
      </c>
      <c r="X3592" t="s">
        <v>44</v>
      </c>
      <c r="Y3592" t="s">
        <v>45</v>
      </c>
      <c r="Z3592">
        <v>3564</v>
      </c>
      <c r="AA3592">
        <v>358</v>
      </c>
      <c r="AB3592">
        <v>30825</v>
      </c>
      <c r="AC3592" t="s">
        <v>73</v>
      </c>
    </row>
    <row r="3593" spans="1:29" x14ac:dyDescent="0.3">
      <c r="A3593" s="1" t="s">
        <v>47</v>
      </c>
      <c r="B3593" t="s">
        <v>145</v>
      </c>
      <c r="C3593" t="s">
        <v>146</v>
      </c>
      <c r="D3593" t="s">
        <v>169</v>
      </c>
      <c r="E3593">
        <v>4</v>
      </c>
      <c r="F3593" t="s">
        <v>221</v>
      </c>
      <c r="G3593" t="s">
        <v>882</v>
      </c>
      <c r="H3593" t="s">
        <v>79</v>
      </c>
      <c r="I3593" t="s">
        <v>735</v>
      </c>
      <c r="J3593" t="s">
        <v>485</v>
      </c>
      <c r="K3593" t="s">
        <v>8963</v>
      </c>
      <c r="L3593" t="s">
        <v>8964</v>
      </c>
      <c r="M3593" t="s">
        <v>152</v>
      </c>
      <c r="N3593" t="s">
        <v>58</v>
      </c>
      <c r="O3593">
        <v>13490</v>
      </c>
      <c r="P3593">
        <v>17302</v>
      </c>
      <c r="Q3593" t="s">
        <v>59</v>
      </c>
      <c r="R3593">
        <v>548</v>
      </c>
      <c r="S3593" s="2">
        <v>44856</v>
      </c>
      <c r="T3593" s="2">
        <v>44881</v>
      </c>
      <c r="U3593">
        <v>32579</v>
      </c>
      <c r="V3593" t="s">
        <v>85</v>
      </c>
      <c r="W3593">
        <v>632</v>
      </c>
      <c r="X3593" t="s">
        <v>60</v>
      </c>
      <c r="Y3593" t="s">
        <v>45</v>
      </c>
      <c r="Z3593">
        <v>2185</v>
      </c>
      <c r="AA3593">
        <v>819</v>
      </c>
      <c r="AB3593">
        <v>14875</v>
      </c>
      <c r="AC3593" t="s">
        <v>107</v>
      </c>
    </row>
    <row r="3594" spans="1:29" x14ac:dyDescent="0.3">
      <c r="A3594" s="1" t="s">
        <v>47</v>
      </c>
      <c r="B3594" t="s">
        <v>117</v>
      </c>
      <c r="C3594" t="s">
        <v>2487</v>
      </c>
      <c r="D3594" t="s">
        <v>138</v>
      </c>
      <c r="E3594">
        <v>10</v>
      </c>
      <c r="F3594" t="s">
        <v>99</v>
      </c>
      <c r="G3594" t="s">
        <v>710</v>
      </c>
      <c r="H3594" t="s">
        <v>79</v>
      </c>
      <c r="I3594" t="s">
        <v>725</v>
      </c>
      <c r="J3594" t="s">
        <v>3409</v>
      </c>
      <c r="K3594" t="s">
        <v>8965</v>
      </c>
      <c r="L3594" t="s">
        <v>8966</v>
      </c>
      <c r="M3594" t="s">
        <v>248</v>
      </c>
      <c r="N3594" t="s">
        <v>58</v>
      </c>
      <c r="O3594">
        <v>3284</v>
      </c>
      <c r="P3594">
        <v>8236</v>
      </c>
      <c r="Q3594" t="s">
        <v>95</v>
      </c>
      <c r="R3594">
        <v>305</v>
      </c>
      <c r="S3594" s="2">
        <v>44675</v>
      </c>
      <c r="T3594" t="s">
        <v>42</v>
      </c>
      <c r="U3594">
        <v>0</v>
      </c>
      <c r="V3594" t="s">
        <v>43</v>
      </c>
      <c r="W3594">
        <v>789</v>
      </c>
      <c r="X3594" t="s">
        <v>44</v>
      </c>
      <c r="Y3594" t="s">
        <v>72</v>
      </c>
      <c r="Z3594">
        <v>2608</v>
      </c>
      <c r="AA3594">
        <v>994</v>
      </c>
      <c r="AB3594">
        <v>7440</v>
      </c>
      <c r="AC3594" t="s">
        <v>73</v>
      </c>
    </row>
    <row r="3595" spans="1:29" x14ac:dyDescent="0.3">
      <c r="A3595" s="1" t="s">
        <v>29</v>
      </c>
      <c r="B3595" t="s">
        <v>393</v>
      </c>
      <c r="C3595" t="s">
        <v>2027</v>
      </c>
      <c r="D3595" t="s">
        <v>169</v>
      </c>
      <c r="E3595">
        <v>4</v>
      </c>
      <c r="F3595" t="s">
        <v>129</v>
      </c>
      <c r="G3595" t="s">
        <v>700</v>
      </c>
      <c r="H3595" t="s">
        <v>79</v>
      </c>
      <c r="I3595" t="s">
        <v>36</v>
      </c>
      <c r="J3595" t="s">
        <v>748</v>
      </c>
      <c r="K3595" t="s">
        <v>8967</v>
      </c>
      <c r="L3595" t="s">
        <v>8968</v>
      </c>
      <c r="M3595" t="s">
        <v>1244</v>
      </c>
      <c r="N3595" t="s">
        <v>94</v>
      </c>
      <c r="O3595">
        <v>16854</v>
      </c>
      <c r="P3595">
        <v>20511</v>
      </c>
      <c r="Q3595" t="s">
        <v>41</v>
      </c>
      <c r="R3595">
        <v>572</v>
      </c>
      <c r="S3595" s="2">
        <v>44268</v>
      </c>
      <c r="T3595" s="2">
        <v>44286</v>
      </c>
      <c r="U3595">
        <v>0</v>
      </c>
      <c r="V3595" t="s">
        <v>85</v>
      </c>
      <c r="W3595">
        <v>841</v>
      </c>
      <c r="X3595" t="s">
        <v>60</v>
      </c>
      <c r="Y3595" t="s">
        <v>61</v>
      </c>
      <c r="Z3595">
        <v>0</v>
      </c>
      <c r="AA3595">
        <v>98</v>
      </c>
      <c r="AB3595">
        <v>17735</v>
      </c>
      <c r="AC3595" t="s">
        <v>46</v>
      </c>
    </row>
    <row r="3596" spans="1:29" x14ac:dyDescent="0.3">
      <c r="A3596" s="1" t="s">
        <v>47</v>
      </c>
      <c r="B3596" t="s">
        <v>153</v>
      </c>
      <c r="C3596" t="s">
        <v>7253</v>
      </c>
      <c r="D3596" t="s">
        <v>257</v>
      </c>
      <c r="E3596">
        <v>1</v>
      </c>
      <c r="F3596" t="s">
        <v>99</v>
      </c>
      <c r="G3596" t="s">
        <v>724</v>
      </c>
      <c r="H3596" t="s">
        <v>79</v>
      </c>
      <c r="I3596" t="s">
        <v>427</v>
      </c>
      <c r="J3596" t="s">
        <v>2286</v>
      </c>
      <c r="K3596" t="s">
        <v>8969</v>
      </c>
      <c r="L3596" t="s">
        <v>8970</v>
      </c>
      <c r="M3596" t="s">
        <v>1208</v>
      </c>
      <c r="N3596" t="s">
        <v>94</v>
      </c>
      <c r="O3596">
        <v>18989</v>
      </c>
      <c r="P3596">
        <v>23913</v>
      </c>
      <c r="Q3596" t="s">
        <v>59</v>
      </c>
      <c r="R3596">
        <v>553</v>
      </c>
      <c r="S3596" s="2">
        <v>44634</v>
      </c>
      <c r="T3596" t="s">
        <v>42</v>
      </c>
      <c r="U3596">
        <v>40720</v>
      </c>
      <c r="V3596" t="s">
        <v>43</v>
      </c>
      <c r="W3596">
        <v>477</v>
      </c>
      <c r="X3596" t="s">
        <v>44</v>
      </c>
      <c r="Y3596" t="s">
        <v>72</v>
      </c>
      <c r="Z3596">
        <v>0</v>
      </c>
      <c r="AA3596">
        <v>329</v>
      </c>
      <c r="AB3596">
        <v>23027</v>
      </c>
      <c r="AC3596" t="s">
        <v>73</v>
      </c>
    </row>
    <row r="3597" spans="1:29" x14ac:dyDescent="0.3">
      <c r="A3597" s="1" t="s">
        <v>29</v>
      </c>
      <c r="B3597" t="s">
        <v>74</v>
      </c>
      <c r="C3597" t="s">
        <v>168</v>
      </c>
      <c r="D3597" t="s">
        <v>128</v>
      </c>
      <c r="E3597">
        <v>2</v>
      </c>
      <c r="F3597" t="s">
        <v>271</v>
      </c>
      <c r="G3597" t="s">
        <v>495</v>
      </c>
      <c r="H3597" t="s">
        <v>79</v>
      </c>
      <c r="I3597" t="s">
        <v>559</v>
      </c>
      <c r="J3597" t="s">
        <v>188</v>
      </c>
      <c r="K3597" t="s">
        <v>8971</v>
      </c>
      <c r="L3597" t="s">
        <v>8972</v>
      </c>
      <c r="M3597" t="s">
        <v>83</v>
      </c>
      <c r="N3597" t="s">
        <v>40</v>
      </c>
      <c r="O3597">
        <v>20151</v>
      </c>
      <c r="P3597">
        <v>22504</v>
      </c>
      <c r="Q3597" t="s">
        <v>59</v>
      </c>
      <c r="R3597">
        <v>670</v>
      </c>
      <c r="S3597" s="2">
        <v>44346</v>
      </c>
      <c r="T3597" s="2">
        <v>44366</v>
      </c>
      <c r="U3597">
        <v>23701</v>
      </c>
      <c r="V3597" t="s">
        <v>106</v>
      </c>
      <c r="W3597">
        <v>476</v>
      </c>
      <c r="X3597" t="s">
        <v>60</v>
      </c>
      <c r="Y3597" t="s">
        <v>61</v>
      </c>
      <c r="Z3597">
        <v>0</v>
      </c>
      <c r="AA3597">
        <v>288</v>
      </c>
      <c r="AB3597">
        <v>21688</v>
      </c>
      <c r="AC3597" t="s">
        <v>107</v>
      </c>
    </row>
    <row r="3598" spans="1:29" x14ac:dyDescent="0.3">
      <c r="A3598" s="1" t="s">
        <v>47</v>
      </c>
      <c r="B3598" t="s">
        <v>592</v>
      </c>
      <c r="C3598" t="s">
        <v>4899</v>
      </c>
      <c r="D3598" t="s">
        <v>138</v>
      </c>
      <c r="E3598">
        <v>4</v>
      </c>
      <c r="F3598" t="s">
        <v>51</v>
      </c>
      <c r="G3598" t="s">
        <v>710</v>
      </c>
      <c r="H3598" t="s">
        <v>79</v>
      </c>
      <c r="I3598" t="s">
        <v>2504</v>
      </c>
      <c r="J3598" t="s">
        <v>157</v>
      </c>
      <c r="K3598" t="s">
        <v>8973</v>
      </c>
      <c r="L3598" t="s">
        <v>8974</v>
      </c>
      <c r="M3598" t="s">
        <v>598</v>
      </c>
      <c r="N3598" t="s">
        <v>94</v>
      </c>
      <c r="O3598">
        <v>3886</v>
      </c>
      <c r="P3598">
        <v>8705</v>
      </c>
      <c r="Q3598" t="s">
        <v>95</v>
      </c>
      <c r="R3598">
        <v>492</v>
      </c>
      <c r="S3598" s="2">
        <v>45283</v>
      </c>
      <c r="T3598" t="s">
        <v>42</v>
      </c>
      <c r="U3598">
        <v>0</v>
      </c>
      <c r="V3598" t="s">
        <v>106</v>
      </c>
      <c r="W3598">
        <v>503</v>
      </c>
      <c r="X3598" t="s">
        <v>44</v>
      </c>
      <c r="Y3598" t="s">
        <v>45</v>
      </c>
      <c r="Z3598">
        <v>0</v>
      </c>
      <c r="AA3598">
        <v>563</v>
      </c>
      <c r="AB3598">
        <v>6343</v>
      </c>
      <c r="AC3598" t="s">
        <v>73</v>
      </c>
    </row>
    <row r="3599" spans="1:29" x14ac:dyDescent="0.3">
      <c r="A3599" s="1" t="s">
        <v>29</v>
      </c>
      <c r="B3599" t="s">
        <v>393</v>
      </c>
      <c r="C3599" t="s">
        <v>649</v>
      </c>
      <c r="D3599" t="s">
        <v>257</v>
      </c>
      <c r="E3599">
        <v>8</v>
      </c>
      <c r="F3599" t="s">
        <v>271</v>
      </c>
      <c r="G3599" t="s">
        <v>400</v>
      </c>
      <c r="H3599" t="s">
        <v>79</v>
      </c>
      <c r="I3599" t="s">
        <v>1030</v>
      </c>
      <c r="J3599" t="s">
        <v>172</v>
      </c>
      <c r="K3599">
        <v>8983318257</v>
      </c>
      <c r="L3599" t="s">
        <v>8975</v>
      </c>
      <c r="M3599" t="s">
        <v>1244</v>
      </c>
      <c r="N3599" t="s">
        <v>40</v>
      </c>
      <c r="O3599">
        <v>3862</v>
      </c>
      <c r="P3599">
        <v>5987</v>
      </c>
      <c r="Q3599" t="s">
        <v>59</v>
      </c>
      <c r="R3599">
        <v>216</v>
      </c>
      <c r="S3599" s="2">
        <v>44316</v>
      </c>
      <c r="T3599" s="2">
        <v>44345</v>
      </c>
      <c r="U3599">
        <v>25936</v>
      </c>
      <c r="V3599" t="s">
        <v>71</v>
      </c>
      <c r="W3599">
        <v>604</v>
      </c>
      <c r="X3599" t="s">
        <v>60</v>
      </c>
      <c r="Y3599" t="s">
        <v>61</v>
      </c>
      <c r="Z3599">
        <v>0</v>
      </c>
      <c r="AA3599">
        <v>244</v>
      </c>
      <c r="AB3599">
        <v>4012</v>
      </c>
      <c r="AC3599" t="s">
        <v>107</v>
      </c>
    </row>
    <row r="3600" spans="1:29" x14ac:dyDescent="0.3">
      <c r="A3600" s="1" t="s">
        <v>47</v>
      </c>
      <c r="B3600" t="s">
        <v>145</v>
      </c>
      <c r="C3600" t="s">
        <v>146</v>
      </c>
      <c r="D3600" t="s">
        <v>257</v>
      </c>
      <c r="E3600">
        <v>5</v>
      </c>
      <c r="F3600" t="s">
        <v>271</v>
      </c>
      <c r="G3600" t="s">
        <v>340</v>
      </c>
      <c r="H3600" t="s">
        <v>35</v>
      </c>
      <c r="I3600" t="s">
        <v>140</v>
      </c>
      <c r="J3600" t="s">
        <v>1056</v>
      </c>
      <c r="K3600" t="s">
        <v>8976</v>
      </c>
      <c r="L3600" t="s">
        <v>8977</v>
      </c>
      <c r="M3600" t="s">
        <v>1294</v>
      </c>
      <c r="N3600" t="s">
        <v>58</v>
      </c>
      <c r="O3600">
        <v>3668</v>
      </c>
      <c r="P3600">
        <v>8179</v>
      </c>
      <c r="Q3600" t="s">
        <v>41</v>
      </c>
      <c r="R3600">
        <v>341</v>
      </c>
      <c r="S3600" s="2">
        <v>45276</v>
      </c>
      <c r="T3600" s="2">
        <v>45281</v>
      </c>
      <c r="U3600">
        <v>0</v>
      </c>
      <c r="V3600" t="s">
        <v>85</v>
      </c>
      <c r="W3600">
        <v>787</v>
      </c>
      <c r="X3600" t="s">
        <v>60</v>
      </c>
      <c r="Y3600" t="s">
        <v>61</v>
      </c>
      <c r="Z3600">
        <v>1114</v>
      </c>
      <c r="AA3600">
        <v>722</v>
      </c>
      <c r="AB3600">
        <v>7704</v>
      </c>
      <c r="AC3600" t="s">
        <v>46</v>
      </c>
    </row>
    <row r="3601" spans="1:29" x14ac:dyDescent="0.3">
      <c r="A3601" s="1" t="s">
        <v>29</v>
      </c>
      <c r="B3601" t="s">
        <v>30</v>
      </c>
      <c r="C3601" t="s">
        <v>1800</v>
      </c>
      <c r="D3601" t="s">
        <v>178</v>
      </c>
      <c r="E3601">
        <v>3</v>
      </c>
      <c r="F3601" t="s">
        <v>221</v>
      </c>
      <c r="G3601" t="s">
        <v>1989</v>
      </c>
      <c r="H3601" t="s">
        <v>35</v>
      </c>
      <c r="I3601" t="s">
        <v>5746</v>
      </c>
      <c r="J3601" t="s">
        <v>3458</v>
      </c>
      <c r="K3601" t="s">
        <v>8978</v>
      </c>
      <c r="L3601" t="s">
        <v>8979</v>
      </c>
      <c r="M3601" t="s">
        <v>1121</v>
      </c>
      <c r="N3601" t="s">
        <v>94</v>
      </c>
      <c r="O3601">
        <v>12413</v>
      </c>
      <c r="P3601">
        <v>14714</v>
      </c>
      <c r="Q3601" t="s">
        <v>59</v>
      </c>
      <c r="R3601">
        <v>186</v>
      </c>
      <c r="S3601" s="2">
        <v>44574</v>
      </c>
      <c r="T3601" t="s">
        <v>42</v>
      </c>
      <c r="U3601">
        <v>22422</v>
      </c>
      <c r="V3601" t="s">
        <v>106</v>
      </c>
      <c r="W3601">
        <v>662</v>
      </c>
      <c r="X3601" t="s">
        <v>44</v>
      </c>
      <c r="Y3601" t="s">
        <v>45</v>
      </c>
      <c r="Z3601">
        <v>0</v>
      </c>
      <c r="AA3601">
        <v>767</v>
      </c>
      <c r="AB3601">
        <v>14067</v>
      </c>
      <c r="AC3601" t="s">
        <v>107</v>
      </c>
    </row>
    <row r="3602" spans="1:29" x14ac:dyDescent="0.3">
      <c r="A3602" s="1" t="s">
        <v>47</v>
      </c>
      <c r="B3602" t="s">
        <v>161</v>
      </c>
      <c r="C3602" t="s">
        <v>4191</v>
      </c>
      <c r="D3602" t="s">
        <v>119</v>
      </c>
      <c r="E3602">
        <v>5</v>
      </c>
      <c r="F3602" t="s">
        <v>120</v>
      </c>
      <c r="G3602" t="s">
        <v>194</v>
      </c>
      <c r="H3602" t="s">
        <v>79</v>
      </c>
      <c r="I3602" t="s">
        <v>906</v>
      </c>
      <c r="J3602" t="s">
        <v>524</v>
      </c>
      <c r="K3602">
        <f>1-894-190-8750</f>
        <v>-9833</v>
      </c>
      <c r="L3602" t="s">
        <v>8980</v>
      </c>
      <c r="M3602" t="s">
        <v>392</v>
      </c>
      <c r="N3602" t="s">
        <v>58</v>
      </c>
      <c r="O3602">
        <v>21361</v>
      </c>
      <c r="P3602">
        <v>24303</v>
      </c>
      <c r="Q3602" t="s">
        <v>95</v>
      </c>
      <c r="R3602">
        <v>769</v>
      </c>
      <c r="S3602" s="2">
        <v>44323</v>
      </c>
      <c r="T3602" t="s">
        <v>42</v>
      </c>
      <c r="U3602">
        <v>0</v>
      </c>
      <c r="V3602" t="s">
        <v>106</v>
      </c>
      <c r="W3602">
        <v>643</v>
      </c>
      <c r="X3602" t="s">
        <v>44</v>
      </c>
      <c r="Y3602" t="s">
        <v>61</v>
      </c>
      <c r="Z3602">
        <v>1321</v>
      </c>
      <c r="AA3602">
        <v>491</v>
      </c>
      <c r="AB3602">
        <v>22802</v>
      </c>
      <c r="AC3602" t="s">
        <v>46</v>
      </c>
    </row>
    <row r="3603" spans="1:29" x14ac:dyDescent="0.3">
      <c r="A3603" s="1" t="s">
        <v>47</v>
      </c>
      <c r="B3603" t="s">
        <v>153</v>
      </c>
      <c r="C3603" t="s">
        <v>5504</v>
      </c>
      <c r="D3603" t="s">
        <v>128</v>
      </c>
      <c r="E3603">
        <v>8</v>
      </c>
      <c r="F3603" t="s">
        <v>120</v>
      </c>
      <c r="G3603" t="s">
        <v>586</v>
      </c>
      <c r="H3603" t="s">
        <v>79</v>
      </c>
      <c r="I3603" t="s">
        <v>238</v>
      </c>
      <c r="J3603" t="s">
        <v>890</v>
      </c>
      <c r="K3603" t="s">
        <v>8981</v>
      </c>
      <c r="L3603" t="s">
        <v>5683</v>
      </c>
      <c r="M3603" t="s">
        <v>255</v>
      </c>
      <c r="N3603" t="s">
        <v>94</v>
      </c>
      <c r="O3603">
        <v>27890</v>
      </c>
      <c r="P3603">
        <v>32820</v>
      </c>
      <c r="Q3603" t="s">
        <v>59</v>
      </c>
      <c r="R3603">
        <v>629</v>
      </c>
      <c r="S3603" s="2">
        <v>44649</v>
      </c>
      <c r="T3603" t="s">
        <v>42</v>
      </c>
      <c r="U3603">
        <v>31279</v>
      </c>
      <c r="V3603" t="s">
        <v>43</v>
      </c>
      <c r="W3603">
        <v>633</v>
      </c>
      <c r="X3603" t="s">
        <v>44</v>
      </c>
      <c r="Y3603" t="s">
        <v>45</v>
      </c>
      <c r="Z3603">
        <v>0</v>
      </c>
      <c r="AA3603">
        <v>498</v>
      </c>
      <c r="AB3603">
        <v>32371</v>
      </c>
      <c r="AC3603" t="s">
        <v>107</v>
      </c>
    </row>
    <row r="3604" spans="1:29" x14ac:dyDescent="0.3">
      <c r="A3604" s="1" t="s">
        <v>29</v>
      </c>
      <c r="B3604" t="s">
        <v>96</v>
      </c>
      <c r="C3604" t="s">
        <v>2802</v>
      </c>
      <c r="D3604" t="s">
        <v>352</v>
      </c>
      <c r="E3604">
        <v>3</v>
      </c>
      <c r="F3604" t="s">
        <v>221</v>
      </c>
      <c r="G3604" t="s">
        <v>1096</v>
      </c>
      <c r="H3604" t="s">
        <v>35</v>
      </c>
      <c r="I3604" t="s">
        <v>990</v>
      </c>
      <c r="J3604" t="s">
        <v>8982</v>
      </c>
      <c r="K3604" t="s">
        <v>8983</v>
      </c>
      <c r="L3604" t="s">
        <v>8984</v>
      </c>
      <c r="M3604" t="s">
        <v>665</v>
      </c>
      <c r="N3604" t="s">
        <v>40</v>
      </c>
      <c r="O3604">
        <v>15526</v>
      </c>
      <c r="P3604">
        <v>17857</v>
      </c>
      <c r="Q3604" t="s">
        <v>59</v>
      </c>
      <c r="R3604">
        <v>933</v>
      </c>
      <c r="S3604" s="2">
        <v>44433</v>
      </c>
      <c r="T3604" t="s">
        <v>42</v>
      </c>
      <c r="U3604">
        <v>15375</v>
      </c>
      <c r="V3604" t="s">
        <v>71</v>
      </c>
      <c r="W3604">
        <v>713</v>
      </c>
      <c r="X3604" t="s">
        <v>44</v>
      </c>
      <c r="Y3604" t="s">
        <v>61</v>
      </c>
      <c r="Z3604">
        <v>0</v>
      </c>
      <c r="AA3604">
        <v>62</v>
      </c>
      <c r="AB3604">
        <v>17000</v>
      </c>
      <c r="AC3604" t="s">
        <v>46</v>
      </c>
    </row>
    <row r="3605" spans="1:29" x14ac:dyDescent="0.3">
      <c r="A3605" s="1" t="s">
        <v>47</v>
      </c>
      <c r="B3605" t="s">
        <v>145</v>
      </c>
      <c r="C3605" t="s">
        <v>547</v>
      </c>
      <c r="D3605" t="s">
        <v>76</v>
      </c>
      <c r="E3605">
        <v>2</v>
      </c>
      <c r="F3605" t="s">
        <v>99</v>
      </c>
      <c r="G3605" t="s">
        <v>1638</v>
      </c>
      <c r="H3605" t="s">
        <v>35</v>
      </c>
      <c r="I3605" t="s">
        <v>507</v>
      </c>
      <c r="J3605" t="s">
        <v>890</v>
      </c>
      <c r="K3605">
        <f>1-572-348-5750</f>
        <v>-6669</v>
      </c>
      <c r="L3605" t="s">
        <v>8985</v>
      </c>
      <c r="M3605" t="s">
        <v>533</v>
      </c>
      <c r="N3605" t="s">
        <v>94</v>
      </c>
      <c r="O3605">
        <v>12346</v>
      </c>
      <c r="P3605">
        <v>15932</v>
      </c>
      <c r="Q3605" t="s">
        <v>41</v>
      </c>
      <c r="R3605">
        <v>189</v>
      </c>
      <c r="S3605" s="2">
        <v>45238</v>
      </c>
      <c r="T3605" s="2">
        <v>45248</v>
      </c>
      <c r="U3605">
        <v>0</v>
      </c>
      <c r="V3605" t="s">
        <v>71</v>
      </c>
      <c r="W3605">
        <v>464</v>
      </c>
      <c r="X3605" t="s">
        <v>60</v>
      </c>
      <c r="Y3605" t="s">
        <v>45</v>
      </c>
      <c r="Z3605">
        <v>0</v>
      </c>
      <c r="AA3605">
        <v>500</v>
      </c>
      <c r="AB3605">
        <v>13563</v>
      </c>
      <c r="AC3605" t="s">
        <v>107</v>
      </c>
    </row>
    <row r="3606" spans="1:29" x14ac:dyDescent="0.3">
      <c r="A3606" s="1" t="s">
        <v>29</v>
      </c>
      <c r="B3606" t="s">
        <v>541</v>
      </c>
      <c r="C3606" t="s">
        <v>1423</v>
      </c>
      <c r="D3606" t="s">
        <v>169</v>
      </c>
      <c r="E3606">
        <v>2</v>
      </c>
      <c r="F3606" t="s">
        <v>271</v>
      </c>
      <c r="G3606" t="s">
        <v>1298</v>
      </c>
      <c r="H3606" t="s">
        <v>35</v>
      </c>
      <c r="I3606" t="s">
        <v>1940</v>
      </c>
      <c r="J3606" t="s">
        <v>90</v>
      </c>
      <c r="K3606" t="s">
        <v>8986</v>
      </c>
      <c r="L3606" t="s">
        <v>8987</v>
      </c>
      <c r="M3606" t="s">
        <v>733</v>
      </c>
      <c r="N3606" t="s">
        <v>84</v>
      </c>
      <c r="O3606">
        <v>8263</v>
      </c>
      <c r="P3606">
        <v>11032</v>
      </c>
      <c r="Q3606" t="s">
        <v>41</v>
      </c>
      <c r="R3606">
        <v>241</v>
      </c>
      <c r="S3606" s="2">
        <v>44550</v>
      </c>
      <c r="T3606" t="s">
        <v>42</v>
      </c>
      <c r="U3606">
        <v>0</v>
      </c>
      <c r="V3606" t="s">
        <v>43</v>
      </c>
      <c r="W3606">
        <v>512</v>
      </c>
      <c r="X3606" t="s">
        <v>44</v>
      </c>
      <c r="Y3606" t="s">
        <v>61</v>
      </c>
      <c r="Z3606">
        <v>0</v>
      </c>
      <c r="AA3606">
        <v>236</v>
      </c>
      <c r="AB3606">
        <v>10685</v>
      </c>
      <c r="AC3606" t="s">
        <v>46</v>
      </c>
    </row>
    <row r="3607" spans="1:29" x14ac:dyDescent="0.3">
      <c r="A3607" s="1" t="s">
        <v>47</v>
      </c>
      <c r="B3607" t="s">
        <v>153</v>
      </c>
      <c r="C3607" t="s">
        <v>3785</v>
      </c>
      <c r="D3607" t="s">
        <v>185</v>
      </c>
      <c r="E3607">
        <v>6</v>
      </c>
      <c r="F3607" t="s">
        <v>64</v>
      </c>
      <c r="G3607" t="s">
        <v>376</v>
      </c>
      <c r="H3607" t="s">
        <v>79</v>
      </c>
      <c r="I3607" t="s">
        <v>8988</v>
      </c>
      <c r="J3607" t="s">
        <v>372</v>
      </c>
      <c r="K3607">
        <v>7231737114</v>
      </c>
      <c r="L3607" t="s">
        <v>8989</v>
      </c>
      <c r="M3607" t="s">
        <v>860</v>
      </c>
      <c r="N3607" t="s">
        <v>58</v>
      </c>
      <c r="O3607">
        <v>15834</v>
      </c>
      <c r="P3607">
        <v>19048</v>
      </c>
      <c r="Q3607" t="s">
        <v>41</v>
      </c>
      <c r="R3607">
        <v>568</v>
      </c>
      <c r="S3607" s="2">
        <v>44380</v>
      </c>
      <c r="T3607" t="s">
        <v>42</v>
      </c>
      <c r="U3607">
        <v>0</v>
      </c>
      <c r="V3607" t="s">
        <v>43</v>
      </c>
      <c r="W3607">
        <v>533</v>
      </c>
      <c r="X3607" t="s">
        <v>44</v>
      </c>
      <c r="Y3607" t="s">
        <v>61</v>
      </c>
      <c r="Z3607">
        <v>3658</v>
      </c>
      <c r="AA3607">
        <v>20</v>
      </c>
      <c r="AB3607">
        <v>16416</v>
      </c>
      <c r="AC3607" t="s">
        <v>46</v>
      </c>
    </row>
    <row r="3608" spans="1:29" x14ac:dyDescent="0.3">
      <c r="A3608" s="1" t="s">
        <v>47</v>
      </c>
      <c r="B3608" t="s">
        <v>234</v>
      </c>
      <c r="C3608" t="s">
        <v>480</v>
      </c>
      <c r="D3608" t="s">
        <v>201</v>
      </c>
      <c r="E3608">
        <v>1</v>
      </c>
      <c r="F3608" t="s">
        <v>33</v>
      </c>
      <c r="G3608" t="s">
        <v>848</v>
      </c>
      <c r="H3608" t="s">
        <v>35</v>
      </c>
      <c r="I3608" t="s">
        <v>1351</v>
      </c>
      <c r="J3608" t="s">
        <v>1143</v>
      </c>
      <c r="K3608" t="s">
        <v>8990</v>
      </c>
      <c r="L3608" t="s">
        <v>8991</v>
      </c>
      <c r="M3608" t="s">
        <v>2192</v>
      </c>
      <c r="N3608" t="s">
        <v>94</v>
      </c>
      <c r="O3608">
        <v>6305</v>
      </c>
      <c r="P3608">
        <v>8592</v>
      </c>
      <c r="Q3608" t="s">
        <v>41</v>
      </c>
      <c r="R3608">
        <v>815</v>
      </c>
      <c r="S3608" s="2">
        <v>44907</v>
      </c>
      <c r="T3608" s="2">
        <v>44922</v>
      </c>
      <c r="U3608">
        <v>0</v>
      </c>
      <c r="V3608" t="s">
        <v>71</v>
      </c>
      <c r="W3608">
        <v>516</v>
      </c>
      <c r="X3608" t="s">
        <v>60</v>
      </c>
      <c r="Y3608" t="s">
        <v>72</v>
      </c>
      <c r="Z3608">
        <v>0</v>
      </c>
      <c r="AA3608">
        <v>265</v>
      </c>
      <c r="AB3608">
        <v>7346</v>
      </c>
      <c r="AC3608" t="s">
        <v>107</v>
      </c>
    </row>
    <row r="3609" spans="1:29" x14ac:dyDescent="0.3">
      <c r="A3609" s="1" t="s">
        <v>29</v>
      </c>
      <c r="B3609" t="s">
        <v>74</v>
      </c>
      <c r="C3609" t="s">
        <v>1101</v>
      </c>
      <c r="D3609" t="s">
        <v>387</v>
      </c>
      <c r="E3609">
        <v>10</v>
      </c>
      <c r="F3609" t="s">
        <v>33</v>
      </c>
      <c r="G3609" t="s">
        <v>34</v>
      </c>
      <c r="H3609" t="s">
        <v>79</v>
      </c>
      <c r="I3609" t="s">
        <v>711</v>
      </c>
      <c r="J3609" t="s">
        <v>90</v>
      </c>
      <c r="K3609" t="s">
        <v>8992</v>
      </c>
      <c r="L3609" t="s">
        <v>8993</v>
      </c>
      <c r="M3609" t="s">
        <v>973</v>
      </c>
      <c r="N3609" t="s">
        <v>40</v>
      </c>
      <c r="O3609">
        <v>20123</v>
      </c>
      <c r="P3609">
        <v>22689</v>
      </c>
      <c r="Q3609" t="s">
        <v>95</v>
      </c>
      <c r="R3609">
        <v>613</v>
      </c>
      <c r="S3609" s="2">
        <v>44583</v>
      </c>
      <c r="T3609" s="2">
        <v>44607</v>
      </c>
      <c r="U3609">
        <v>0</v>
      </c>
      <c r="V3609" t="s">
        <v>85</v>
      </c>
      <c r="W3609">
        <v>754</v>
      </c>
      <c r="X3609" t="s">
        <v>60</v>
      </c>
      <c r="Y3609" t="s">
        <v>72</v>
      </c>
      <c r="Z3609">
        <v>0</v>
      </c>
      <c r="AA3609">
        <v>564</v>
      </c>
      <c r="AB3609">
        <v>22611</v>
      </c>
      <c r="AC3609" t="s">
        <v>107</v>
      </c>
    </row>
    <row r="3610" spans="1:29" x14ac:dyDescent="0.3">
      <c r="A3610" s="1" t="s">
        <v>47</v>
      </c>
      <c r="B3610" t="s">
        <v>176</v>
      </c>
      <c r="C3610" t="s">
        <v>625</v>
      </c>
      <c r="D3610" t="s">
        <v>257</v>
      </c>
      <c r="E3610">
        <v>5</v>
      </c>
      <c r="F3610" t="s">
        <v>186</v>
      </c>
      <c r="G3610" t="s">
        <v>650</v>
      </c>
      <c r="H3610" t="s">
        <v>35</v>
      </c>
      <c r="I3610" t="s">
        <v>1705</v>
      </c>
      <c r="J3610" t="s">
        <v>8507</v>
      </c>
      <c r="K3610" t="s">
        <v>8994</v>
      </c>
      <c r="L3610" t="s">
        <v>8995</v>
      </c>
      <c r="M3610" t="s">
        <v>426</v>
      </c>
      <c r="N3610" t="s">
        <v>84</v>
      </c>
      <c r="O3610">
        <v>13728</v>
      </c>
      <c r="P3610">
        <v>15852</v>
      </c>
      <c r="Q3610" t="s">
        <v>95</v>
      </c>
      <c r="R3610">
        <v>486</v>
      </c>
      <c r="S3610" s="2">
        <v>44356</v>
      </c>
      <c r="T3610" t="s">
        <v>42</v>
      </c>
      <c r="U3610">
        <v>0</v>
      </c>
      <c r="V3610" t="s">
        <v>85</v>
      </c>
      <c r="W3610">
        <v>588</v>
      </c>
      <c r="X3610" t="s">
        <v>44</v>
      </c>
      <c r="Y3610" t="s">
        <v>61</v>
      </c>
      <c r="Z3610">
        <v>0</v>
      </c>
      <c r="AA3610">
        <v>512</v>
      </c>
      <c r="AB3610">
        <v>15586</v>
      </c>
      <c r="AC3610" t="s">
        <v>46</v>
      </c>
    </row>
    <row r="3611" spans="1:29" x14ac:dyDescent="0.3">
      <c r="A3611" s="1" t="s">
        <v>47</v>
      </c>
      <c r="B3611" t="s">
        <v>592</v>
      </c>
      <c r="C3611" t="s">
        <v>3877</v>
      </c>
      <c r="D3611" t="s">
        <v>352</v>
      </c>
      <c r="E3611">
        <v>10</v>
      </c>
      <c r="F3611" t="s">
        <v>77</v>
      </c>
      <c r="G3611" t="s">
        <v>1221</v>
      </c>
      <c r="H3611" t="s">
        <v>35</v>
      </c>
      <c r="I3611" t="s">
        <v>318</v>
      </c>
      <c r="J3611" t="s">
        <v>1076</v>
      </c>
      <c r="K3611" t="s">
        <v>8996</v>
      </c>
      <c r="L3611" t="s">
        <v>8997</v>
      </c>
      <c r="M3611" t="s">
        <v>2648</v>
      </c>
      <c r="N3611" t="s">
        <v>94</v>
      </c>
      <c r="O3611">
        <v>12219</v>
      </c>
      <c r="P3611">
        <v>16116</v>
      </c>
      <c r="Q3611" t="s">
        <v>95</v>
      </c>
      <c r="R3611">
        <v>493</v>
      </c>
      <c r="S3611" s="2">
        <v>44325</v>
      </c>
      <c r="T3611" t="s">
        <v>42</v>
      </c>
      <c r="U3611">
        <v>0</v>
      </c>
      <c r="V3611" t="s">
        <v>85</v>
      </c>
      <c r="W3611">
        <v>807</v>
      </c>
      <c r="X3611" t="s">
        <v>44</v>
      </c>
      <c r="Y3611" t="s">
        <v>45</v>
      </c>
      <c r="Z3611">
        <v>0</v>
      </c>
      <c r="AA3611">
        <v>845</v>
      </c>
      <c r="AB3611">
        <v>13460</v>
      </c>
      <c r="AC3611" t="s">
        <v>73</v>
      </c>
    </row>
    <row r="3612" spans="1:29" x14ac:dyDescent="0.3">
      <c r="A3612" s="1" t="s">
        <v>29</v>
      </c>
      <c r="B3612" t="s">
        <v>30</v>
      </c>
      <c r="C3612" t="s">
        <v>1393</v>
      </c>
      <c r="D3612" t="s">
        <v>178</v>
      </c>
      <c r="E3612">
        <v>10</v>
      </c>
      <c r="F3612" t="s">
        <v>33</v>
      </c>
      <c r="G3612" t="s">
        <v>728</v>
      </c>
      <c r="H3612" t="s">
        <v>79</v>
      </c>
      <c r="I3612" t="s">
        <v>3124</v>
      </c>
      <c r="J3612" t="s">
        <v>4563</v>
      </c>
      <c r="K3612" t="s">
        <v>8998</v>
      </c>
      <c r="L3612" t="s">
        <v>8999</v>
      </c>
      <c r="M3612" t="s">
        <v>269</v>
      </c>
      <c r="N3612" t="s">
        <v>58</v>
      </c>
      <c r="O3612">
        <v>19526</v>
      </c>
      <c r="P3612">
        <v>24395</v>
      </c>
      <c r="Q3612" t="s">
        <v>41</v>
      </c>
      <c r="R3612">
        <v>207</v>
      </c>
      <c r="S3612" s="2">
        <v>45015</v>
      </c>
      <c r="T3612" s="2">
        <v>45023</v>
      </c>
      <c r="U3612">
        <v>0</v>
      </c>
      <c r="V3612" t="s">
        <v>43</v>
      </c>
      <c r="W3612">
        <v>643</v>
      </c>
      <c r="X3612" t="s">
        <v>60</v>
      </c>
      <c r="Y3612" t="s">
        <v>45</v>
      </c>
      <c r="Z3612">
        <v>1484</v>
      </c>
      <c r="AA3612">
        <v>11</v>
      </c>
      <c r="AB3612">
        <v>24289</v>
      </c>
      <c r="AC3612" t="s">
        <v>73</v>
      </c>
    </row>
    <row r="3613" spans="1:29" x14ac:dyDescent="0.3">
      <c r="A3613" s="1" t="s">
        <v>47</v>
      </c>
      <c r="B3613" t="s">
        <v>136</v>
      </c>
      <c r="C3613" t="s">
        <v>1540</v>
      </c>
      <c r="D3613" t="s">
        <v>76</v>
      </c>
      <c r="E3613">
        <v>2</v>
      </c>
      <c r="F3613" t="s">
        <v>33</v>
      </c>
      <c r="G3613" t="s">
        <v>728</v>
      </c>
      <c r="H3613" t="s">
        <v>79</v>
      </c>
      <c r="I3613" t="s">
        <v>921</v>
      </c>
      <c r="J3613" t="s">
        <v>305</v>
      </c>
      <c r="K3613" t="s">
        <v>9000</v>
      </c>
      <c r="L3613" t="s">
        <v>9001</v>
      </c>
      <c r="M3613" t="s">
        <v>1128</v>
      </c>
      <c r="N3613" t="s">
        <v>84</v>
      </c>
      <c r="O3613">
        <v>12771</v>
      </c>
      <c r="P3613">
        <v>16959</v>
      </c>
      <c r="Q3613" t="s">
        <v>95</v>
      </c>
      <c r="R3613">
        <v>970</v>
      </c>
      <c r="S3613" s="2">
        <v>44482</v>
      </c>
      <c r="T3613" s="2">
        <v>44485</v>
      </c>
      <c r="U3613">
        <v>0</v>
      </c>
      <c r="V3613" t="s">
        <v>106</v>
      </c>
      <c r="W3613">
        <v>775</v>
      </c>
      <c r="X3613" t="s">
        <v>60</v>
      </c>
      <c r="Y3613" t="s">
        <v>61</v>
      </c>
      <c r="Z3613">
        <v>0</v>
      </c>
      <c r="AA3613">
        <v>773</v>
      </c>
      <c r="AB3613">
        <v>16514</v>
      </c>
      <c r="AC3613" t="s">
        <v>46</v>
      </c>
    </row>
    <row r="3614" spans="1:29" x14ac:dyDescent="0.3">
      <c r="A3614" s="1" t="s">
        <v>47</v>
      </c>
      <c r="B3614" t="s">
        <v>234</v>
      </c>
      <c r="C3614" t="s">
        <v>2589</v>
      </c>
      <c r="D3614" t="s">
        <v>178</v>
      </c>
      <c r="E3614">
        <v>2</v>
      </c>
      <c r="F3614" t="s">
        <v>221</v>
      </c>
      <c r="G3614" t="s">
        <v>667</v>
      </c>
      <c r="H3614" t="s">
        <v>79</v>
      </c>
      <c r="I3614" t="s">
        <v>417</v>
      </c>
      <c r="J3614" t="s">
        <v>5623</v>
      </c>
      <c r="K3614" t="s">
        <v>9002</v>
      </c>
      <c r="L3614" t="s">
        <v>9003</v>
      </c>
      <c r="M3614" t="s">
        <v>483</v>
      </c>
      <c r="N3614" t="s">
        <v>94</v>
      </c>
      <c r="O3614">
        <v>6179</v>
      </c>
      <c r="P3614">
        <v>10417</v>
      </c>
      <c r="Q3614" t="s">
        <v>95</v>
      </c>
      <c r="R3614">
        <v>942</v>
      </c>
      <c r="S3614" s="2">
        <v>45001</v>
      </c>
      <c r="T3614" s="2">
        <v>45007</v>
      </c>
      <c r="U3614">
        <v>0</v>
      </c>
      <c r="V3614" t="s">
        <v>43</v>
      </c>
      <c r="W3614">
        <v>577</v>
      </c>
      <c r="X3614" t="s">
        <v>60</v>
      </c>
      <c r="Y3614" t="s">
        <v>72</v>
      </c>
      <c r="Z3614">
        <v>0</v>
      </c>
      <c r="AA3614">
        <v>634</v>
      </c>
      <c r="AB3614">
        <v>9046</v>
      </c>
      <c r="AC3614" t="s">
        <v>73</v>
      </c>
    </row>
    <row r="3615" spans="1:29" x14ac:dyDescent="0.3">
      <c r="A3615" s="1" t="s">
        <v>29</v>
      </c>
      <c r="B3615" t="s">
        <v>30</v>
      </c>
      <c r="C3615" t="s">
        <v>1302</v>
      </c>
      <c r="D3615" t="s">
        <v>32</v>
      </c>
      <c r="E3615">
        <v>7</v>
      </c>
      <c r="F3615" t="s">
        <v>77</v>
      </c>
      <c r="G3615" t="s">
        <v>78</v>
      </c>
      <c r="H3615" t="s">
        <v>35</v>
      </c>
      <c r="I3615" t="s">
        <v>1379</v>
      </c>
      <c r="J3615" t="s">
        <v>2670</v>
      </c>
      <c r="K3615" t="s">
        <v>9004</v>
      </c>
      <c r="L3615" t="s">
        <v>9005</v>
      </c>
      <c r="M3615" t="s">
        <v>3066</v>
      </c>
      <c r="N3615" t="s">
        <v>94</v>
      </c>
      <c r="O3615">
        <v>3846</v>
      </c>
      <c r="P3615">
        <v>5936</v>
      </c>
      <c r="Q3615" t="s">
        <v>95</v>
      </c>
      <c r="R3615">
        <v>587</v>
      </c>
      <c r="S3615" s="2">
        <v>44965</v>
      </c>
      <c r="T3615" t="s">
        <v>42</v>
      </c>
      <c r="U3615">
        <v>0</v>
      </c>
      <c r="V3615" t="s">
        <v>43</v>
      </c>
      <c r="W3615">
        <v>418</v>
      </c>
      <c r="X3615" t="s">
        <v>44</v>
      </c>
      <c r="Y3615" t="s">
        <v>45</v>
      </c>
      <c r="Z3615">
        <v>0</v>
      </c>
      <c r="AA3615">
        <v>489</v>
      </c>
      <c r="AB3615">
        <v>3912</v>
      </c>
      <c r="AC3615" t="s">
        <v>107</v>
      </c>
    </row>
    <row r="3616" spans="1:29" x14ac:dyDescent="0.3">
      <c r="A3616" s="1" t="s">
        <v>47</v>
      </c>
      <c r="B3616" t="s">
        <v>136</v>
      </c>
      <c r="C3616" t="s">
        <v>200</v>
      </c>
      <c r="D3616" t="s">
        <v>185</v>
      </c>
      <c r="E3616">
        <v>10</v>
      </c>
      <c r="F3616" t="s">
        <v>221</v>
      </c>
      <c r="G3616" t="s">
        <v>1096</v>
      </c>
      <c r="H3616" t="s">
        <v>35</v>
      </c>
      <c r="I3616" t="s">
        <v>292</v>
      </c>
      <c r="J3616" t="s">
        <v>7046</v>
      </c>
      <c r="K3616" t="s">
        <v>9006</v>
      </c>
      <c r="L3616" t="s">
        <v>9007</v>
      </c>
      <c r="M3616" t="s">
        <v>1374</v>
      </c>
      <c r="N3616" t="s">
        <v>40</v>
      </c>
      <c r="O3616">
        <v>28621</v>
      </c>
      <c r="P3616">
        <v>30934</v>
      </c>
      <c r="Q3616" t="s">
        <v>41</v>
      </c>
      <c r="R3616">
        <v>257</v>
      </c>
      <c r="S3616" s="2">
        <v>44721</v>
      </c>
      <c r="T3616" s="2">
        <v>44734</v>
      </c>
      <c r="U3616">
        <v>0</v>
      </c>
      <c r="V3616" t="s">
        <v>71</v>
      </c>
      <c r="W3616">
        <v>418</v>
      </c>
      <c r="X3616" t="s">
        <v>60</v>
      </c>
      <c r="Y3616" t="s">
        <v>45</v>
      </c>
      <c r="Z3616">
        <v>0</v>
      </c>
      <c r="AA3616">
        <v>527</v>
      </c>
      <c r="AB3616">
        <v>30872</v>
      </c>
      <c r="AC3616" t="s">
        <v>73</v>
      </c>
    </row>
    <row r="3617" spans="1:29" x14ac:dyDescent="0.3">
      <c r="A3617" s="1" t="s">
        <v>29</v>
      </c>
      <c r="B3617" t="s">
        <v>30</v>
      </c>
      <c r="C3617" t="s">
        <v>819</v>
      </c>
      <c r="D3617" t="s">
        <v>32</v>
      </c>
      <c r="E3617">
        <v>4</v>
      </c>
      <c r="F3617" t="s">
        <v>271</v>
      </c>
      <c r="G3617" t="s">
        <v>689</v>
      </c>
      <c r="H3617" t="s">
        <v>79</v>
      </c>
      <c r="I3617" t="s">
        <v>9008</v>
      </c>
      <c r="J3617" t="s">
        <v>1171</v>
      </c>
      <c r="K3617" t="s">
        <v>9009</v>
      </c>
      <c r="L3617" t="s">
        <v>9010</v>
      </c>
      <c r="M3617" t="s">
        <v>269</v>
      </c>
      <c r="N3617" t="s">
        <v>94</v>
      </c>
      <c r="O3617">
        <v>14039</v>
      </c>
      <c r="P3617">
        <v>17579</v>
      </c>
      <c r="Q3617" t="s">
        <v>95</v>
      </c>
      <c r="R3617">
        <v>196</v>
      </c>
      <c r="S3617" s="2">
        <v>44541</v>
      </c>
      <c r="T3617" t="s">
        <v>42</v>
      </c>
      <c r="U3617">
        <v>0</v>
      </c>
      <c r="V3617" t="s">
        <v>71</v>
      </c>
      <c r="W3617">
        <v>449</v>
      </c>
      <c r="X3617" t="s">
        <v>44</v>
      </c>
      <c r="Y3617" t="s">
        <v>61</v>
      </c>
      <c r="Z3617">
        <v>0</v>
      </c>
      <c r="AA3617">
        <v>288</v>
      </c>
      <c r="AB3617">
        <v>14499</v>
      </c>
      <c r="AC3617" t="s">
        <v>107</v>
      </c>
    </row>
    <row r="3618" spans="1:29" x14ac:dyDescent="0.3">
      <c r="A3618" s="1" t="s">
        <v>47</v>
      </c>
      <c r="B3618" t="s">
        <v>145</v>
      </c>
      <c r="C3618" t="s">
        <v>3466</v>
      </c>
      <c r="D3618" t="s">
        <v>110</v>
      </c>
      <c r="E3618">
        <v>1</v>
      </c>
      <c r="F3618" t="s">
        <v>64</v>
      </c>
      <c r="G3618" t="s">
        <v>88</v>
      </c>
      <c r="H3618" t="s">
        <v>35</v>
      </c>
      <c r="I3618" t="s">
        <v>1025</v>
      </c>
      <c r="J3618" t="s">
        <v>2315</v>
      </c>
      <c r="K3618" t="s">
        <v>9011</v>
      </c>
      <c r="L3618" t="s">
        <v>9012</v>
      </c>
      <c r="M3618" t="s">
        <v>152</v>
      </c>
      <c r="N3618" t="s">
        <v>58</v>
      </c>
      <c r="O3618">
        <v>16041</v>
      </c>
      <c r="P3618">
        <v>18922</v>
      </c>
      <c r="Q3618" t="s">
        <v>95</v>
      </c>
      <c r="R3618">
        <v>934</v>
      </c>
      <c r="S3618" s="2">
        <v>44347</v>
      </c>
      <c r="T3618" s="2">
        <v>44364</v>
      </c>
      <c r="U3618">
        <v>0</v>
      </c>
      <c r="V3618" t="s">
        <v>71</v>
      </c>
      <c r="W3618">
        <v>621</v>
      </c>
      <c r="X3618" t="s">
        <v>60</v>
      </c>
      <c r="Y3618" t="s">
        <v>61</v>
      </c>
      <c r="Z3618">
        <v>2130</v>
      </c>
      <c r="AA3618">
        <v>745</v>
      </c>
      <c r="AB3618">
        <v>17324</v>
      </c>
      <c r="AC3618" t="s">
        <v>73</v>
      </c>
    </row>
    <row r="3619" spans="1:29" x14ac:dyDescent="0.3">
      <c r="A3619" s="1" t="s">
        <v>29</v>
      </c>
      <c r="B3619" t="s">
        <v>74</v>
      </c>
      <c r="C3619" t="s">
        <v>1007</v>
      </c>
      <c r="D3619" t="s">
        <v>178</v>
      </c>
      <c r="E3619">
        <v>9</v>
      </c>
      <c r="F3619" t="s">
        <v>99</v>
      </c>
      <c r="G3619" t="s">
        <v>579</v>
      </c>
      <c r="H3619" t="s">
        <v>35</v>
      </c>
      <c r="I3619" t="s">
        <v>1008</v>
      </c>
      <c r="J3619" t="s">
        <v>726</v>
      </c>
      <c r="K3619" t="s">
        <v>9013</v>
      </c>
      <c r="L3619" t="s">
        <v>9014</v>
      </c>
      <c r="M3619" t="s">
        <v>969</v>
      </c>
      <c r="N3619" t="s">
        <v>84</v>
      </c>
      <c r="O3619">
        <v>25257</v>
      </c>
      <c r="P3619">
        <v>28048</v>
      </c>
      <c r="Q3619" t="s">
        <v>41</v>
      </c>
      <c r="R3619">
        <v>942</v>
      </c>
      <c r="S3619" s="2">
        <v>44914</v>
      </c>
      <c r="T3619" s="2">
        <v>44928</v>
      </c>
      <c r="U3619">
        <v>0</v>
      </c>
      <c r="V3619" t="s">
        <v>71</v>
      </c>
      <c r="W3619">
        <v>477</v>
      </c>
      <c r="X3619" t="s">
        <v>60</v>
      </c>
      <c r="Y3619" t="s">
        <v>72</v>
      </c>
      <c r="Z3619">
        <v>0</v>
      </c>
      <c r="AA3619">
        <v>707</v>
      </c>
      <c r="AB3619">
        <v>25809</v>
      </c>
      <c r="AC3619" t="s">
        <v>73</v>
      </c>
    </row>
    <row r="3620" spans="1:29" x14ac:dyDescent="0.3">
      <c r="A3620" s="1" t="s">
        <v>47</v>
      </c>
      <c r="B3620" t="s">
        <v>161</v>
      </c>
      <c r="C3620" t="s">
        <v>2091</v>
      </c>
      <c r="D3620" t="s">
        <v>155</v>
      </c>
      <c r="E3620">
        <v>10</v>
      </c>
      <c r="F3620" t="s">
        <v>99</v>
      </c>
      <c r="G3620" t="s">
        <v>529</v>
      </c>
      <c r="H3620" t="s">
        <v>35</v>
      </c>
      <c r="I3620" t="s">
        <v>6901</v>
      </c>
      <c r="J3620" t="s">
        <v>560</v>
      </c>
      <c r="K3620" t="s">
        <v>9015</v>
      </c>
      <c r="L3620" t="s">
        <v>9016</v>
      </c>
      <c r="M3620" t="s">
        <v>2032</v>
      </c>
      <c r="N3620" t="s">
        <v>84</v>
      </c>
      <c r="O3620">
        <v>10570</v>
      </c>
      <c r="P3620">
        <v>15037</v>
      </c>
      <c r="Q3620" t="s">
        <v>41</v>
      </c>
      <c r="R3620">
        <v>961</v>
      </c>
      <c r="S3620" s="2">
        <v>45335</v>
      </c>
      <c r="T3620" t="s">
        <v>42</v>
      </c>
      <c r="U3620">
        <v>0</v>
      </c>
      <c r="V3620" t="s">
        <v>43</v>
      </c>
      <c r="W3620">
        <v>533</v>
      </c>
      <c r="X3620" t="s">
        <v>44</v>
      </c>
      <c r="Y3620" t="s">
        <v>45</v>
      </c>
      <c r="Z3620">
        <v>0</v>
      </c>
      <c r="AA3620">
        <v>289</v>
      </c>
      <c r="AB3620">
        <v>12117</v>
      </c>
      <c r="AC3620" t="s">
        <v>107</v>
      </c>
    </row>
    <row r="3621" spans="1:29" x14ac:dyDescent="0.3">
      <c r="A3621" s="1" t="s">
        <v>29</v>
      </c>
      <c r="B3621" t="s">
        <v>86</v>
      </c>
      <c r="C3621" t="s">
        <v>2490</v>
      </c>
      <c r="D3621" t="s">
        <v>169</v>
      </c>
      <c r="E3621">
        <v>7</v>
      </c>
      <c r="F3621" t="s">
        <v>99</v>
      </c>
      <c r="G3621" t="s">
        <v>950</v>
      </c>
      <c r="H3621" t="s">
        <v>79</v>
      </c>
      <c r="I3621" t="s">
        <v>164</v>
      </c>
      <c r="J3621" t="s">
        <v>5750</v>
      </c>
      <c r="K3621" t="s">
        <v>9017</v>
      </c>
      <c r="L3621" t="s">
        <v>9018</v>
      </c>
      <c r="M3621" t="s">
        <v>1366</v>
      </c>
      <c r="N3621" t="s">
        <v>94</v>
      </c>
      <c r="O3621">
        <v>26806</v>
      </c>
      <c r="P3621">
        <v>29524</v>
      </c>
      <c r="Q3621" t="s">
        <v>41</v>
      </c>
      <c r="R3621">
        <v>13</v>
      </c>
      <c r="S3621" s="2">
        <v>45026</v>
      </c>
      <c r="T3621" s="2">
        <v>45056</v>
      </c>
      <c r="U3621">
        <v>0</v>
      </c>
      <c r="V3621" t="s">
        <v>85</v>
      </c>
      <c r="W3621">
        <v>427</v>
      </c>
      <c r="X3621" t="s">
        <v>60</v>
      </c>
      <c r="Y3621" t="s">
        <v>61</v>
      </c>
      <c r="Z3621">
        <v>0</v>
      </c>
      <c r="AA3621">
        <v>383</v>
      </c>
      <c r="AB3621">
        <v>28366</v>
      </c>
      <c r="AC3621" t="s">
        <v>107</v>
      </c>
    </row>
    <row r="3622" spans="1:29" x14ac:dyDescent="0.3">
      <c r="A3622" s="1" t="s">
        <v>47</v>
      </c>
      <c r="B3622" t="s">
        <v>48</v>
      </c>
      <c r="C3622" t="s">
        <v>1476</v>
      </c>
      <c r="D3622" t="s">
        <v>110</v>
      </c>
      <c r="E3622">
        <v>4</v>
      </c>
      <c r="F3622" t="s">
        <v>186</v>
      </c>
      <c r="G3622" t="s">
        <v>187</v>
      </c>
      <c r="H3622" t="s">
        <v>79</v>
      </c>
      <c r="I3622" t="s">
        <v>2221</v>
      </c>
      <c r="J3622" t="s">
        <v>3014</v>
      </c>
      <c r="K3622">
        <v>3580300805</v>
      </c>
      <c r="L3622" t="s">
        <v>9019</v>
      </c>
      <c r="M3622" t="s">
        <v>385</v>
      </c>
      <c r="N3622" t="s">
        <v>94</v>
      </c>
      <c r="O3622">
        <v>15192</v>
      </c>
      <c r="P3622">
        <v>18652</v>
      </c>
      <c r="Q3622" t="s">
        <v>95</v>
      </c>
      <c r="R3622">
        <v>272</v>
      </c>
      <c r="S3622" s="2">
        <v>44467</v>
      </c>
      <c r="T3622" s="2">
        <v>44494</v>
      </c>
      <c r="U3622">
        <v>0</v>
      </c>
      <c r="V3622" t="s">
        <v>71</v>
      </c>
      <c r="W3622">
        <v>771</v>
      </c>
      <c r="X3622" t="s">
        <v>60</v>
      </c>
      <c r="Y3622" t="s">
        <v>61</v>
      </c>
      <c r="Z3622">
        <v>0</v>
      </c>
      <c r="AA3622">
        <v>574</v>
      </c>
      <c r="AB3622">
        <v>17279</v>
      </c>
      <c r="AC3622" t="s">
        <v>73</v>
      </c>
    </row>
    <row r="3623" spans="1:29" x14ac:dyDescent="0.3">
      <c r="A3623" s="1" t="s">
        <v>47</v>
      </c>
      <c r="B3623" t="s">
        <v>145</v>
      </c>
      <c r="C3623" t="s">
        <v>2354</v>
      </c>
      <c r="D3623" t="s">
        <v>236</v>
      </c>
      <c r="E3623">
        <v>9</v>
      </c>
      <c r="F3623" t="s">
        <v>99</v>
      </c>
      <c r="G3623" t="s">
        <v>558</v>
      </c>
      <c r="H3623" t="s">
        <v>35</v>
      </c>
      <c r="I3623" t="s">
        <v>1030</v>
      </c>
      <c r="J3623" t="s">
        <v>1615</v>
      </c>
      <c r="K3623" t="s">
        <v>9020</v>
      </c>
      <c r="L3623" t="s">
        <v>9021</v>
      </c>
      <c r="M3623" t="s">
        <v>152</v>
      </c>
      <c r="N3623" t="s">
        <v>84</v>
      </c>
      <c r="O3623">
        <v>23799</v>
      </c>
      <c r="P3623">
        <v>28552</v>
      </c>
      <c r="Q3623" t="s">
        <v>59</v>
      </c>
      <c r="R3623">
        <v>451</v>
      </c>
      <c r="S3623" s="2">
        <v>44592</v>
      </c>
      <c r="T3623" t="s">
        <v>42</v>
      </c>
      <c r="U3623">
        <v>4474</v>
      </c>
      <c r="V3623" t="s">
        <v>85</v>
      </c>
      <c r="W3623">
        <v>599</v>
      </c>
      <c r="X3623" t="s">
        <v>44</v>
      </c>
      <c r="Y3623" t="s">
        <v>72</v>
      </c>
      <c r="Z3623">
        <v>0</v>
      </c>
      <c r="AA3623">
        <v>640</v>
      </c>
      <c r="AB3623">
        <v>23898</v>
      </c>
      <c r="AC3623" t="s">
        <v>46</v>
      </c>
    </row>
    <row r="3624" spans="1:29" x14ac:dyDescent="0.3">
      <c r="A3624" s="1" t="s">
        <v>47</v>
      </c>
      <c r="B3624" t="s">
        <v>136</v>
      </c>
      <c r="C3624" t="s">
        <v>2546</v>
      </c>
      <c r="D3624" t="s">
        <v>169</v>
      </c>
      <c r="E3624">
        <v>7</v>
      </c>
      <c r="F3624" t="s">
        <v>51</v>
      </c>
      <c r="G3624" t="s">
        <v>285</v>
      </c>
      <c r="H3624" t="s">
        <v>35</v>
      </c>
      <c r="I3624" t="s">
        <v>6074</v>
      </c>
      <c r="J3624" t="s">
        <v>80</v>
      </c>
      <c r="K3624" t="s">
        <v>9022</v>
      </c>
      <c r="L3624" t="s">
        <v>9023</v>
      </c>
      <c r="M3624" t="s">
        <v>527</v>
      </c>
      <c r="N3624" t="s">
        <v>58</v>
      </c>
      <c r="O3624">
        <v>2821</v>
      </c>
      <c r="P3624">
        <v>5881</v>
      </c>
      <c r="Q3624" t="s">
        <v>95</v>
      </c>
      <c r="R3624">
        <v>54</v>
      </c>
      <c r="S3624" s="2">
        <v>45268</v>
      </c>
      <c r="T3624" t="s">
        <v>42</v>
      </c>
      <c r="U3624">
        <v>0</v>
      </c>
      <c r="V3624" t="s">
        <v>106</v>
      </c>
      <c r="W3624">
        <v>418</v>
      </c>
      <c r="X3624" t="s">
        <v>44</v>
      </c>
      <c r="Y3624" t="s">
        <v>72</v>
      </c>
      <c r="Z3624">
        <v>3102</v>
      </c>
      <c r="AA3624">
        <v>942</v>
      </c>
      <c r="AB3624">
        <v>4641</v>
      </c>
      <c r="AC3624" t="s">
        <v>73</v>
      </c>
    </row>
    <row r="3625" spans="1:29" x14ac:dyDescent="0.3">
      <c r="A3625" s="1" t="s">
        <v>47</v>
      </c>
      <c r="B3625" t="s">
        <v>136</v>
      </c>
      <c r="C3625" t="s">
        <v>2546</v>
      </c>
      <c r="D3625" t="s">
        <v>236</v>
      </c>
      <c r="E3625">
        <v>1</v>
      </c>
      <c r="F3625" t="s">
        <v>271</v>
      </c>
      <c r="G3625" t="s">
        <v>340</v>
      </c>
      <c r="H3625" t="s">
        <v>79</v>
      </c>
      <c r="I3625" t="s">
        <v>3272</v>
      </c>
      <c r="J3625" t="s">
        <v>2059</v>
      </c>
      <c r="K3625" t="s">
        <v>9024</v>
      </c>
      <c r="L3625" t="s">
        <v>9025</v>
      </c>
      <c r="M3625" t="s">
        <v>527</v>
      </c>
      <c r="N3625" t="s">
        <v>94</v>
      </c>
      <c r="O3625">
        <v>25529</v>
      </c>
      <c r="P3625">
        <v>29070</v>
      </c>
      <c r="Q3625" t="s">
        <v>41</v>
      </c>
      <c r="R3625">
        <v>880</v>
      </c>
      <c r="S3625" s="2">
        <v>45091</v>
      </c>
      <c r="T3625" s="2">
        <v>45113</v>
      </c>
      <c r="U3625">
        <v>0</v>
      </c>
      <c r="V3625" t="s">
        <v>85</v>
      </c>
      <c r="W3625">
        <v>542</v>
      </c>
      <c r="X3625" t="s">
        <v>60</v>
      </c>
      <c r="Y3625" t="s">
        <v>72</v>
      </c>
      <c r="Z3625">
        <v>0</v>
      </c>
      <c r="AA3625">
        <v>725</v>
      </c>
      <c r="AB3625">
        <v>28080</v>
      </c>
      <c r="AC3625" t="s">
        <v>107</v>
      </c>
    </row>
    <row r="3626" spans="1:29" x14ac:dyDescent="0.3">
      <c r="A3626" s="1" t="s">
        <v>47</v>
      </c>
      <c r="B3626" t="s">
        <v>592</v>
      </c>
      <c r="C3626" t="s">
        <v>1129</v>
      </c>
      <c r="D3626" t="s">
        <v>128</v>
      </c>
      <c r="E3626">
        <v>6</v>
      </c>
      <c r="F3626" t="s">
        <v>221</v>
      </c>
      <c r="G3626" t="s">
        <v>1989</v>
      </c>
      <c r="H3626" t="s">
        <v>79</v>
      </c>
      <c r="I3626" t="s">
        <v>5231</v>
      </c>
      <c r="J3626" t="s">
        <v>3259</v>
      </c>
      <c r="K3626" t="s">
        <v>9026</v>
      </c>
      <c r="L3626" t="s">
        <v>9027</v>
      </c>
      <c r="M3626" t="s">
        <v>2150</v>
      </c>
      <c r="N3626" t="s">
        <v>94</v>
      </c>
      <c r="O3626">
        <v>19516</v>
      </c>
      <c r="P3626">
        <v>22776</v>
      </c>
      <c r="Q3626" t="s">
        <v>95</v>
      </c>
      <c r="R3626">
        <v>651</v>
      </c>
      <c r="S3626" s="2">
        <v>44812</v>
      </c>
      <c r="T3626" s="2">
        <v>44829</v>
      </c>
      <c r="U3626">
        <v>0</v>
      </c>
      <c r="V3626" t="s">
        <v>85</v>
      </c>
      <c r="W3626">
        <v>412</v>
      </c>
      <c r="X3626" t="s">
        <v>60</v>
      </c>
      <c r="Y3626" t="s">
        <v>61</v>
      </c>
      <c r="Z3626">
        <v>0</v>
      </c>
      <c r="AA3626">
        <v>770</v>
      </c>
      <c r="AB3626">
        <v>19603</v>
      </c>
      <c r="AC3626" t="s">
        <v>73</v>
      </c>
    </row>
    <row r="3627" spans="1:29" x14ac:dyDescent="0.3">
      <c r="A3627" s="1" t="s">
        <v>29</v>
      </c>
      <c r="B3627" t="s">
        <v>74</v>
      </c>
      <c r="C3627" t="s">
        <v>1644</v>
      </c>
      <c r="D3627" t="s">
        <v>178</v>
      </c>
      <c r="E3627">
        <v>7</v>
      </c>
      <c r="F3627" t="s">
        <v>77</v>
      </c>
      <c r="G3627" t="s">
        <v>980</v>
      </c>
      <c r="H3627" t="s">
        <v>35</v>
      </c>
      <c r="I3627" t="s">
        <v>906</v>
      </c>
      <c r="J3627" t="s">
        <v>9028</v>
      </c>
      <c r="K3627" t="s">
        <v>9029</v>
      </c>
      <c r="L3627" t="s">
        <v>9030</v>
      </c>
      <c r="M3627" t="s">
        <v>1146</v>
      </c>
      <c r="N3627" t="s">
        <v>58</v>
      </c>
      <c r="O3627">
        <v>24839</v>
      </c>
      <c r="P3627">
        <v>26994</v>
      </c>
      <c r="Q3627" t="s">
        <v>41</v>
      </c>
      <c r="R3627">
        <v>971</v>
      </c>
      <c r="S3627" s="2">
        <v>45189</v>
      </c>
      <c r="T3627" s="2">
        <v>45201</v>
      </c>
      <c r="U3627">
        <v>0</v>
      </c>
      <c r="V3627" t="s">
        <v>85</v>
      </c>
      <c r="W3627">
        <v>529</v>
      </c>
      <c r="X3627" t="s">
        <v>60</v>
      </c>
      <c r="Y3627" t="s">
        <v>72</v>
      </c>
      <c r="Z3627">
        <v>3810</v>
      </c>
      <c r="AA3627">
        <v>913</v>
      </c>
      <c r="AB3627">
        <v>25437</v>
      </c>
      <c r="AC3627" t="s">
        <v>46</v>
      </c>
    </row>
    <row r="3628" spans="1:29" x14ac:dyDescent="0.3">
      <c r="A3628" s="1" t="s">
        <v>47</v>
      </c>
      <c r="B3628" t="s">
        <v>234</v>
      </c>
      <c r="C3628" t="s">
        <v>2970</v>
      </c>
      <c r="D3628" t="s">
        <v>185</v>
      </c>
      <c r="E3628">
        <v>10</v>
      </c>
      <c r="F3628" t="s">
        <v>99</v>
      </c>
      <c r="G3628" t="s">
        <v>558</v>
      </c>
      <c r="H3628" t="s">
        <v>35</v>
      </c>
      <c r="I3628" t="s">
        <v>2144</v>
      </c>
      <c r="J3628" t="s">
        <v>862</v>
      </c>
      <c r="K3628" t="s">
        <v>9031</v>
      </c>
      <c r="L3628" t="s">
        <v>9032</v>
      </c>
      <c r="M3628" t="s">
        <v>483</v>
      </c>
      <c r="N3628" t="s">
        <v>84</v>
      </c>
      <c r="O3628">
        <v>9760</v>
      </c>
      <c r="P3628">
        <v>14630</v>
      </c>
      <c r="Q3628" t="s">
        <v>59</v>
      </c>
      <c r="R3628">
        <v>520</v>
      </c>
      <c r="S3628" s="2">
        <v>44627</v>
      </c>
      <c r="T3628" s="2">
        <v>44657</v>
      </c>
      <c r="U3628">
        <v>43754</v>
      </c>
      <c r="V3628" t="s">
        <v>85</v>
      </c>
      <c r="W3628">
        <v>591</v>
      </c>
      <c r="X3628" t="s">
        <v>60</v>
      </c>
      <c r="Y3628" t="s">
        <v>45</v>
      </c>
      <c r="Z3628">
        <v>0</v>
      </c>
      <c r="AA3628">
        <v>878</v>
      </c>
      <c r="AB3628">
        <v>9934</v>
      </c>
      <c r="AC3628" t="s">
        <v>73</v>
      </c>
    </row>
    <row r="3629" spans="1:29" x14ac:dyDescent="0.3">
      <c r="A3629" s="1" t="s">
        <v>47</v>
      </c>
      <c r="B3629" t="s">
        <v>48</v>
      </c>
      <c r="C3629" t="s">
        <v>1169</v>
      </c>
      <c r="D3629" t="s">
        <v>32</v>
      </c>
      <c r="E3629">
        <v>8</v>
      </c>
      <c r="F3629" t="s">
        <v>120</v>
      </c>
      <c r="G3629" t="s">
        <v>1180</v>
      </c>
      <c r="H3629" t="s">
        <v>79</v>
      </c>
      <c r="I3629" t="s">
        <v>1480</v>
      </c>
      <c r="J3629" t="s">
        <v>2081</v>
      </c>
      <c r="K3629" t="s">
        <v>9033</v>
      </c>
      <c r="L3629" t="s">
        <v>9034</v>
      </c>
      <c r="M3629" t="s">
        <v>220</v>
      </c>
      <c r="N3629" t="s">
        <v>84</v>
      </c>
      <c r="O3629">
        <v>26331</v>
      </c>
      <c r="P3629">
        <v>29246</v>
      </c>
      <c r="Q3629" t="s">
        <v>59</v>
      </c>
      <c r="R3629">
        <v>256</v>
      </c>
      <c r="S3629" s="2">
        <v>45156</v>
      </c>
      <c r="T3629" t="s">
        <v>42</v>
      </c>
      <c r="U3629">
        <v>1875</v>
      </c>
      <c r="V3629" t="s">
        <v>85</v>
      </c>
      <c r="W3629">
        <v>639</v>
      </c>
      <c r="X3629" t="s">
        <v>44</v>
      </c>
      <c r="Y3629" t="s">
        <v>45</v>
      </c>
      <c r="Z3629">
        <v>0</v>
      </c>
      <c r="AA3629">
        <v>813</v>
      </c>
      <c r="AB3629">
        <v>29039</v>
      </c>
      <c r="AC3629" t="s">
        <v>73</v>
      </c>
    </row>
    <row r="3630" spans="1:29" x14ac:dyDescent="0.3">
      <c r="A3630" s="1" t="s">
        <v>47</v>
      </c>
      <c r="B3630" t="s">
        <v>234</v>
      </c>
      <c r="C3630" t="s">
        <v>3755</v>
      </c>
      <c r="D3630" t="s">
        <v>110</v>
      </c>
      <c r="E3630">
        <v>8</v>
      </c>
      <c r="F3630" t="s">
        <v>129</v>
      </c>
      <c r="G3630" t="s">
        <v>1528</v>
      </c>
      <c r="H3630" t="s">
        <v>79</v>
      </c>
      <c r="I3630" t="s">
        <v>1313</v>
      </c>
      <c r="J3630" t="s">
        <v>54</v>
      </c>
      <c r="K3630">
        <f>1-918-72-5469</f>
        <v>-6458</v>
      </c>
      <c r="L3630" t="s">
        <v>9035</v>
      </c>
      <c r="M3630" t="s">
        <v>810</v>
      </c>
      <c r="N3630" t="s">
        <v>94</v>
      </c>
      <c r="O3630">
        <v>29900</v>
      </c>
      <c r="P3630">
        <v>34680</v>
      </c>
      <c r="Q3630" t="s">
        <v>59</v>
      </c>
      <c r="R3630">
        <v>632</v>
      </c>
      <c r="S3630" s="2">
        <v>44741</v>
      </c>
      <c r="T3630" t="s">
        <v>42</v>
      </c>
      <c r="U3630">
        <v>29196</v>
      </c>
      <c r="V3630" t="s">
        <v>43</v>
      </c>
      <c r="W3630">
        <v>530</v>
      </c>
      <c r="X3630" t="s">
        <v>44</v>
      </c>
      <c r="Y3630" t="s">
        <v>45</v>
      </c>
      <c r="Z3630">
        <v>0</v>
      </c>
      <c r="AA3630">
        <v>75</v>
      </c>
      <c r="AB3630">
        <v>34450</v>
      </c>
      <c r="AC3630" t="s">
        <v>107</v>
      </c>
    </row>
    <row r="3631" spans="1:29" x14ac:dyDescent="0.3">
      <c r="A3631" s="1" t="s">
        <v>47</v>
      </c>
      <c r="B3631" t="s">
        <v>117</v>
      </c>
      <c r="C3631" t="s">
        <v>243</v>
      </c>
      <c r="D3631" t="s">
        <v>155</v>
      </c>
      <c r="E3631">
        <v>7</v>
      </c>
      <c r="F3631" t="s">
        <v>77</v>
      </c>
      <c r="G3631" t="s">
        <v>365</v>
      </c>
      <c r="H3631" t="s">
        <v>79</v>
      </c>
      <c r="I3631" t="s">
        <v>1030</v>
      </c>
      <c r="J3631" t="s">
        <v>1937</v>
      </c>
      <c r="K3631" t="s">
        <v>9036</v>
      </c>
      <c r="L3631" t="s">
        <v>9037</v>
      </c>
      <c r="M3631" t="s">
        <v>868</v>
      </c>
      <c r="N3631" t="s">
        <v>40</v>
      </c>
      <c r="O3631">
        <v>21139</v>
      </c>
      <c r="P3631">
        <v>23712</v>
      </c>
      <c r="Q3631" t="s">
        <v>95</v>
      </c>
      <c r="R3631">
        <v>661</v>
      </c>
      <c r="S3631" s="2">
        <v>44429</v>
      </c>
      <c r="T3631" s="2">
        <v>44453</v>
      </c>
      <c r="U3631">
        <v>0</v>
      </c>
      <c r="V3631" t="s">
        <v>85</v>
      </c>
      <c r="W3631">
        <v>798</v>
      </c>
      <c r="X3631" t="s">
        <v>60</v>
      </c>
      <c r="Y3631" t="s">
        <v>72</v>
      </c>
      <c r="Z3631">
        <v>0</v>
      </c>
      <c r="AA3631">
        <v>215</v>
      </c>
      <c r="AB3631">
        <v>23246</v>
      </c>
      <c r="AC3631" t="s">
        <v>46</v>
      </c>
    </row>
    <row r="3632" spans="1:29" x14ac:dyDescent="0.3">
      <c r="A3632" s="1" t="s">
        <v>47</v>
      </c>
      <c r="B3632" t="s">
        <v>592</v>
      </c>
      <c r="C3632" t="s">
        <v>1508</v>
      </c>
      <c r="D3632" t="s">
        <v>257</v>
      </c>
      <c r="E3632">
        <v>8</v>
      </c>
      <c r="F3632" t="s">
        <v>99</v>
      </c>
      <c r="G3632" t="s">
        <v>579</v>
      </c>
      <c r="H3632" t="s">
        <v>79</v>
      </c>
      <c r="I3632" t="s">
        <v>6212</v>
      </c>
      <c r="J3632" t="s">
        <v>1836</v>
      </c>
      <c r="K3632" t="s">
        <v>9038</v>
      </c>
      <c r="L3632" t="s">
        <v>9039</v>
      </c>
      <c r="M3632" t="s">
        <v>1948</v>
      </c>
      <c r="N3632" t="s">
        <v>58</v>
      </c>
      <c r="O3632">
        <v>4950</v>
      </c>
      <c r="P3632">
        <v>9839</v>
      </c>
      <c r="Q3632" t="s">
        <v>41</v>
      </c>
      <c r="R3632">
        <v>238</v>
      </c>
      <c r="S3632" s="2">
        <v>44268</v>
      </c>
      <c r="T3632" t="s">
        <v>42</v>
      </c>
      <c r="U3632">
        <v>0</v>
      </c>
      <c r="V3632" t="s">
        <v>71</v>
      </c>
      <c r="W3632">
        <v>503</v>
      </c>
      <c r="X3632" t="s">
        <v>44</v>
      </c>
      <c r="Y3632" t="s">
        <v>61</v>
      </c>
      <c r="Z3632">
        <v>1531</v>
      </c>
      <c r="AA3632">
        <v>403</v>
      </c>
      <c r="AB3632">
        <v>7665</v>
      </c>
      <c r="AC3632" t="s">
        <v>107</v>
      </c>
    </row>
    <row r="3633" spans="1:29" x14ac:dyDescent="0.3">
      <c r="A3633" s="1" t="s">
        <v>29</v>
      </c>
      <c r="B3633" t="s">
        <v>228</v>
      </c>
      <c r="C3633" t="s">
        <v>1087</v>
      </c>
      <c r="D3633" t="s">
        <v>138</v>
      </c>
      <c r="E3633">
        <v>10</v>
      </c>
      <c r="F3633" t="s">
        <v>64</v>
      </c>
      <c r="G3633" t="s">
        <v>802</v>
      </c>
      <c r="H3633" t="s">
        <v>79</v>
      </c>
      <c r="I3633" t="s">
        <v>1830</v>
      </c>
      <c r="J3633" t="s">
        <v>1789</v>
      </c>
      <c r="K3633" t="s">
        <v>9040</v>
      </c>
      <c r="L3633" t="s">
        <v>9041</v>
      </c>
      <c r="M3633" t="s">
        <v>964</v>
      </c>
      <c r="N3633" t="s">
        <v>94</v>
      </c>
      <c r="O3633">
        <v>11233</v>
      </c>
      <c r="P3633">
        <v>13586</v>
      </c>
      <c r="Q3633" t="s">
        <v>41</v>
      </c>
      <c r="R3633">
        <v>361</v>
      </c>
      <c r="S3633" s="2">
        <v>45159</v>
      </c>
      <c r="T3633" t="s">
        <v>42</v>
      </c>
      <c r="U3633">
        <v>0</v>
      </c>
      <c r="V3633" t="s">
        <v>85</v>
      </c>
      <c r="W3633">
        <v>624</v>
      </c>
      <c r="X3633" t="s">
        <v>44</v>
      </c>
      <c r="Y3633" t="s">
        <v>61</v>
      </c>
      <c r="Z3633">
        <v>0</v>
      </c>
      <c r="AA3633">
        <v>18</v>
      </c>
      <c r="AB3633">
        <v>12726</v>
      </c>
      <c r="AC3633" t="s">
        <v>46</v>
      </c>
    </row>
    <row r="3634" spans="1:29" x14ac:dyDescent="0.3">
      <c r="A3634" s="1" t="s">
        <v>47</v>
      </c>
      <c r="B3634" t="s">
        <v>176</v>
      </c>
      <c r="C3634" t="s">
        <v>334</v>
      </c>
      <c r="D3634" t="s">
        <v>236</v>
      </c>
      <c r="E3634">
        <v>9</v>
      </c>
      <c r="F3634" t="s">
        <v>33</v>
      </c>
      <c r="G3634" t="s">
        <v>728</v>
      </c>
      <c r="H3634" t="s">
        <v>35</v>
      </c>
      <c r="I3634" t="s">
        <v>2144</v>
      </c>
      <c r="J3634" t="s">
        <v>141</v>
      </c>
      <c r="K3634" t="s">
        <v>9042</v>
      </c>
      <c r="L3634" t="s">
        <v>9043</v>
      </c>
      <c r="M3634" t="s">
        <v>426</v>
      </c>
      <c r="N3634" t="s">
        <v>58</v>
      </c>
      <c r="O3634">
        <v>10846</v>
      </c>
      <c r="P3634">
        <v>13795</v>
      </c>
      <c r="Q3634" t="s">
        <v>59</v>
      </c>
      <c r="R3634">
        <v>479</v>
      </c>
      <c r="S3634" s="2">
        <v>45187</v>
      </c>
      <c r="T3634" t="s">
        <v>42</v>
      </c>
      <c r="U3634">
        <v>13759</v>
      </c>
      <c r="V3634" t="s">
        <v>71</v>
      </c>
      <c r="W3634">
        <v>719</v>
      </c>
      <c r="X3634" t="s">
        <v>44</v>
      </c>
      <c r="Y3634" t="s">
        <v>45</v>
      </c>
      <c r="Z3634">
        <v>4963</v>
      </c>
      <c r="AA3634">
        <v>325</v>
      </c>
      <c r="AB3634">
        <v>13353</v>
      </c>
      <c r="AC3634" t="s">
        <v>73</v>
      </c>
    </row>
    <row r="3635" spans="1:29" x14ac:dyDescent="0.3">
      <c r="A3635" s="1" t="s">
        <v>47</v>
      </c>
      <c r="B3635" t="s">
        <v>176</v>
      </c>
      <c r="C3635" t="s">
        <v>4412</v>
      </c>
      <c r="D3635" t="s">
        <v>110</v>
      </c>
      <c r="E3635">
        <v>4</v>
      </c>
      <c r="F3635" t="s">
        <v>129</v>
      </c>
      <c r="G3635" t="s">
        <v>395</v>
      </c>
      <c r="H3635" t="s">
        <v>79</v>
      </c>
      <c r="I3635" t="s">
        <v>1327</v>
      </c>
      <c r="J3635" t="s">
        <v>3232</v>
      </c>
      <c r="K3635" t="s">
        <v>9044</v>
      </c>
      <c r="L3635" t="s">
        <v>9045</v>
      </c>
      <c r="M3635" t="s">
        <v>1637</v>
      </c>
      <c r="N3635" t="s">
        <v>84</v>
      </c>
      <c r="O3635">
        <v>18880</v>
      </c>
      <c r="P3635">
        <v>21038</v>
      </c>
      <c r="Q3635" t="s">
        <v>59</v>
      </c>
      <c r="R3635">
        <v>707</v>
      </c>
      <c r="S3635" s="2">
        <v>45350</v>
      </c>
      <c r="T3635" t="s">
        <v>42</v>
      </c>
      <c r="U3635">
        <v>39086</v>
      </c>
      <c r="V3635" t="s">
        <v>43</v>
      </c>
      <c r="W3635">
        <v>721</v>
      </c>
      <c r="X3635" t="s">
        <v>44</v>
      </c>
      <c r="Y3635" t="s">
        <v>72</v>
      </c>
      <c r="Z3635">
        <v>0</v>
      </c>
      <c r="AA3635">
        <v>749</v>
      </c>
      <c r="AB3635">
        <v>20684</v>
      </c>
      <c r="AC3635" t="s">
        <v>73</v>
      </c>
    </row>
    <row r="3636" spans="1:29" x14ac:dyDescent="0.3">
      <c r="A3636" s="1" t="s">
        <v>29</v>
      </c>
      <c r="B3636" t="s">
        <v>541</v>
      </c>
      <c r="C3636" t="s">
        <v>3530</v>
      </c>
      <c r="D3636" t="s">
        <v>128</v>
      </c>
      <c r="E3636">
        <v>9</v>
      </c>
      <c r="F3636" t="s">
        <v>129</v>
      </c>
      <c r="G3636" t="s">
        <v>1528</v>
      </c>
      <c r="H3636" t="s">
        <v>79</v>
      </c>
      <c r="I3636" t="s">
        <v>2753</v>
      </c>
      <c r="J3636" t="s">
        <v>748</v>
      </c>
      <c r="K3636" t="s">
        <v>9046</v>
      </c>
      <c r="L3636" t="s">
        <v>9047</v>
      </c>
      <c r="M3636" t="s">
        <v>733</v>
      </c>
      <c r="N3636" t="s">
        <v>94</v>
      </c>
      <c r="O3636">
        <v>27965</v>
      </c>
      <c r="P3636">
        <v>31502</v>
      </c>
      <c r="Q3636" t="s">
        <v>95</v>
      </c>
      <c r="R3636">
        <v>144</v>
      </c>
      <c r="S3636" s="2">
        <v>45077</v>
      </c>
      <c r="T3636" s="2">
        <v>45107</v>
      </c>
      <c r="U3636">
        <v>0</v>
      </c>
      <c r="V3636" t="s">
        <v>85</v>
      </c>
      <c r="W3636">
        <v>604</v>
      </c>
      <c r="X3636" t="s">
        <v>60</v>
      </c>
      <c r="Y3636" t="s">
        <v>72</v>
      </c>
      <c r="Z3636">
        <v>0</v>
      </c>
      <c r="AA3636">
        <v>270</v>
      </c>
      <c r="AB3636">
        <v>29346</v>
      </c>
      <c r="AC3636" t="s">
        <v>46</v>
      </c>
    </row>
    <row r="3637" spans="1:29" x14ac:dyDescent="0.3">
      <c r="A3637" s="1" t="s">
        <v>29</v>
      </c>
      <c r="B3637" t="s">
        <v>363</v>
      </c>
      <c r="C3637" t="s">
        <v>770</v>
      </c>
      <c r="D3637" t="s">
        <v>110</v>
      </c>
      <c r="E3637">
        <v>7</v>
      </c>
      <c r="F3637" t="s">
        <v>33</v>
      </c>
      <c r="G3637" t="s">
        <v>34</v>
      </c>
      <c r="H3637" t="s">
        <v>35</v>
      </c>
      <c r="I3637" t="s">
        <v>292</v>
      </c>
      <c r="J3637" t="s">
        <v>2081</v>
      </c>
      <c r="K3637" t="s">
        <v>9048</v>
      </c>
      <c r="L3637" t="s">
        <v>9049</v>
      </c>
      <c r="M3637" t="s">
        <v>2729</v>
      </c>
      <c r="N3637" t="s">
        <v>40</v>
      </c>
      <c r="O3637">
        <v>23432</v>
      </c>
      <c r="P3637">
        <v>27550</v>
      </c>
      <c r="Q3637" t="s">
        <v>41</v>
      </c>
      <c r="R3637">
        <v>131</v>
      </c>
      <c r="S3637" s="2">
        <v>44676</v>
      </c>
      <c r="T3637" s="2">
        <v>44701</v>
      </c>
      <c r="U3637">
        <v>0</v>
      </c>
      <c r="V3637" t="s">
        <v>106</v>
      </c>
      <c r="W3637">
        <v>654</v>
      </c>
      <c r="X3637" t="s">
        <v>60</v>
      </c>
      <c r="Y3637" t="s">
        <v>45</v>
      </c>
      <c r="Z3637">
        <v>0</v>
      </c>
      <c r="AA3637">
        <v>101</v>
      </c>
      <c r="AB3637">
        <v>23889</v>
      </c>
      <c r="AC3637" t="s">
        <v>107</v>
      </c>
    </row>
    <row r="3638" spans="1:29" x14ac:dyDescent="0.3">
      <c r="A3638" s="1" t="s">
        <v>47</v>
      </c>
      <c r="B3638" t="s">
        <v>145</v>
      </c>
      <c r="C3638" t="s">
        <v>528</v>
      </c>
      <c r="D3638" t="s">
        <v>169</v>
      </c>
      <c r="E3638">
        <v>5</v>
      </c>
      <c r="F3638" t="s">
        <v>221</v>
      </c>
      <c r="G3638" t="s">
        <v>250</v>
      </c>
      <c r="H3638" t="s">
        <v>79</v>
      </c>
      <c r="I3638" t="s">
        <v>2776</v>
      </c>
      <c r="J3638" t="s">
        <v>4977</v>
      </c>
      <c r="K3638" t="s">
        <v>9050</v>
      </c>
      <c r="L3638" t="s">
        <v>9051</v>
      </c>
      <c r="M3638" t="s">
        <v>499</v>
      </c>
      <c r="N3638" t="s">
        <v>58</v>
      </c>
      <c r="O3638">
        <v>25472</v>
      </c>
      <c r="P3638">
        <v>27675</v>
      </c>
      <c r="Q3638" t="s">
        <v>95</v>
      </c>
      <c r="R3638">
        <v>590</v>
      </c>
      <c r="S3638" s="2">
        <v>44750</v>
      </c>
      <c r="T3638" s="2">
        <v>44755</v>
      </c>
      <c r="U3638">
        <v>0</v>
      </c>
      <c r="V3638" t="s">
        <v>85</v>
      </c>
      <c r="W3638">
        <v>422</v>
      </c>
      <c r="X3638" t="s">
        <v>60</v>
      </c>
      <c r="Y3638" t="s">
        <v>45</v>
      </c>
      <c r="Z3638">
        <v>2828</v>
      </c>
      <c r="AA3638">
        <v>404</v>
      </c>
      <c r="AB3638">
        <v>25761</v>
      </c>
      <c r="AC3638" t="s">
        <v>46</v>
      </c>
    </row>
    <row r="3639" spans="1:29" x14ac:dyDescent="0.3">
      <c r="A3639" s="1" t="s">
        <v>29</v>
      </c>
      <c r="B3639" t="s">
        <v>363</v>
      </c>
      <c r="C3639" t="s">
        <v>3792</v>
      </c>
      <c r="D3639" t="s">
        <v>155</v>
      </c>
      <c r="E3639">
        <v>5</v>
      </c>
      <c r="F3639" t="s">
        <v>120</v>
      </c>
      <c r="G3639" t="s">
        <v>121</v>
      </c>
      <c r="H3639" t="s">
        <v>35</v>
      </c>
      <c r="I3639" t="s">
        <v>2864</v>
      </c>
      <c r="J3639" t="s">
        <v>4165</v>
      </c>
      <c r="K3639" t="s">
        <v>9052</v>
      </c>
      <c r="L3639" t="s">
        <v>9053</v>
      </c>
      <c r="M3639" t="s">
        <v>431</v>
      </c>
      <c r="N3639" t="s">
        <v>58</v>
      </c>
      <c r="O3639">
        <v>12106</v>
      </c>
      <c r="P3639">
        <v>16682</v>
      </c>
      <c r="Q3639" t="s">
        <v>41</v>
      </c>
      <c r="R3639">
        <v>402</v>
      </c>
      <c r="S3639" s="2">
        <v>45129</v>
      </c>
      <c r="T3639" s="2">
        <v>45133</v>
      </c>
      <c r="U3639">
        <v>0</v>
      </c>
      <c r="V3639" t="s">
        <v>71</v>
      </c>
      <c r="W3639">
        <v>447</v>
      </c>
      <c r="X3639" t="s">
        <v>60</v>
      </c>
      <c r="Y3639" t="s">
        <v>72</v>
      </c>
      <c r="Z3639">
        <v>2964</v>
      </c>
      <c r="AA3639">
        <v>564</v>
      </c>
      <c r="AB3639">
        <v>12904</v>
      </c>
      <c r="AC3639" t="s">
        <v>73</v>
      </c>
    </row>
    <row r="3640" spans="1:29" x14ac:dyDescent="0.3">
      <c r="A3640" s="1" t="s">
        <v>29</v>
      </c>
      <c r="B3640" t="s">
        <v>363</v>
      </c>
      <c r="C3640" t="s">
        <v>2449</v>
      </c>
      <c r="D3640" t="s">
        <v>387</v>
      </c>
      <c r="E3640">
        <v>4</v>
      </c>
      <c r="F3640" t="s">
        <v>33</v>
      </c>
      <c r="G3640" t="s">
        <v>209</v>
      </c>
      <c r="H3640" t="s">
        <v>35</v>
      </c>
      <c r="I3640" t="s">
        <v>6188</v>
      </c>
      <c r="J3640" t="s">
        <v>354</v>
      </c>
      <c r="K3640" t="s">
        <v>9054</v>
      </c>
      <c r="L3640" t="s">
        <v>9055</v>
      </c>
      <c r="M3640" t="s">
        <v>2729</v>
      </c>
      <c r="N3640" t="s">
        <v>58</v>
      </c>
      <c r="O3640">
        <v>2657</v>
      </c>
      <c r="P3640">
        <v>6409</v>
      </c>
      <c r="Q3640" t="s">
        <v>59</v>
      </c>
      <c r="R3640">
        <v>831</v>
      </c>
      <c r="S3640" s="2">
        <v>44827</v>
      </c>
      <c r="T3640" s="2">
        <v>44849</v>
      </c>
      <c r="U3640">
        <v>13207</v>
      </c>
      <c r="V3640" t="s">
        <v>71</v>
      </c>
      <c r="W3640">
        <v>462</v>
      </c>
      <c r="X3640" t="s">
        <v>60</v>
      </c>
      <c r="Y3640" t="s">
        <v>45</v>
      </c>
      <c r="Z3640">
        <v>2562</v>
      </c>
      <c r="AA3640">
        <v>179</v>
      </c>
      <c r="AB3640">
        <v>6200</v>
      </c>
      <c r="AC3640" t="s">
        <v>107</v>
      </c>
    </row>
    <row r="3641" spans="1:29" x14ac:dyDescent="0.3">
      <c r="A3641" s="1" t="s">
        <v>29</v>
      </c>
      <c r="B3641" t="s">
        <v>541</v>
      </c>
      <c r="C3641" t="s">
        <v>1834</v>
      </c>
      <c r="D3641" t="s">
        <v>76</v>
      </c>
      <c r="E3641">
        <v>10</v>
      </c>
      <c r="F3641" t="s">
        <v>99</v>
      </c>
      <c r="G3641" t="s">
        <v>529</v>
      </c>
      <c r="H3641" t="s">
        <v>35</v>
      </c>
      <c r="I3641" t="s">
        <v>2414</v>
      </c>
      <c r="J3641" t="s">
        <v>157</v>
      </c>
      <c r="K3641" t="s">
        <v>9056</v>
      </c>
      <c r="L3641" t="s">
        <v>9057</v>
      </c>
      <c r="M3641" t="s">
        <v>1274</v>
      </c>
      <c r="N3641" t="s">
        <v>94</v>
      </c>
      <c r="O3641">
        <v>29857</v>
      </c>
      <c r="P3641">
        <v>33472</v>
      </c>
      <c r="Q3641" t="s">
        <v>41</v>
      </c>
      <c r="R3641">
        <v>205</v>
      </c>
      <c r="S3641" s="2">
        <v>45309</v>
      </c>
      <c r="T3641" t="s">
        <v>42</v>
      </c>
      <c r="U3641">
        <v>0</v>
      </c>
      <c r="V3641" t="s">
        <v>106</v>
      </c>
      <c r="W3641">
        <v>699</v>
      </c>
      <c r="X3641" t="s">
        <v>44</v>
      </c>
      <c r="Y3641" t="s">
        <v>72</v>
      </c>
      <c r="Z3641">
        <v>0</v>
      </c>
      <c r="AA3641">
        <v>983</v>
      </c>
      <c r="AB3641">
        <v>31335</v>
      </c>
      <c r="AC3641" t="s">
        <v>46</v>
      </c>
    </row>
    <row r="3642" spans="1:29" x14ac:dyDescent="0.3">
      <c r="A3642" s="1" t="s">
        <v>29</v>
      </c>
      <c r="B3642" t="s">
        <v>30</v>
      </c>
      <c r="C3642" t="s">
        <v>1954</v>
      </c>
      <c r="D3642" t="s">
        <v>178</v>
      </c>
      <c r="E3642">
        <v>6</v>
      </c>
      <c r="F3642" t="s">
        <v>271</v>
      </c>
      <c r="G3642" t="s">
        <v>353</v>
      </c>
      <c r="H3642" t="s">
        <v>35</v>
      </c>
      <c r="I3642" t="s">
        <v>101</v>
      </c>
      <c r="J3642" t="s">
        <v>4796</v>
      </c>
      <c r="K3642" t="s">
        <v>9058</v>
      </c>
      <c r="L3642" t="s">
        <v>9059</v>
      </c>
      <c r="M3642" t="s">
        <v>1307</v>
      </c>
      <c r="N3642" t="s">
        <v>84</v>
      </c>
      <c r="O3642">
        <v>5549</v>
      </c>
      <c r="P3642">
        <v>8167</v>
      </c>
      <c r="Q3642" t="s">
        <v>41</v>
      </c>
      <c r="R3642">
        <v>553</v>
      </c>
      <c r="S3642" s="2">
        <v>45106</v>
      </c>
      <c r="T3642" t="s">
        <v>42</v>
      </c>
      <c r="U3642">
        <v>0</v>
      </c>
      <c r="V3642" t="s">
        <v>85</v>
      </c>
      <c r="W3642">
        <v>458</v>
      </c>
      <c r="X3642" t="s">
        <v>44</v>
      </c>
      <c r="Y3642" t="s">
        <v>61</v>
      </c>
      <c r="Z3642">
        <v>0</v>
      </c>
      <c r="AA3642">
        <v>914</v>
      </c>
      <c r="AB3642">
        <v>7262</v>
      </c>
      <c r="AC3642" t="s">
        <v>46</v>
      </c>
    </row>
    <row r="3643" spans="1:29" x14ac:dyDescent="0.3">
      <c r="A3643" s="1" t="s">
        <v>47</v>
      </c>
      <c r="B3643" t="s">
        <v>117</v>
      </c>
      <c r="C3643" t="s">
        <v>512</v>
      </c>
      <c r="D3643" t="s">
        <v>98</v>
      </c>
      <c r="E3643">
        <v>4</v>
      </c>
      <c r="F3643" t="s">
        <v>221</v>
      </c>
      <c r="G3643" t="s">
        <v>1096</v>
      </c>
      <c r="H3643" t="s">
        <v>35</v>
      </c>
      <c r="I3643" t="s">
        <v>441</v>
      </c>
      <c r="J3643" t="s">
        <v>524</v>
      </c>
      <c r="K3643" t="s">
        <v>9060</v>
      </c>
      <c r="L3643" t="s">
        <v>9061</v>
      </c>
      <c r="M3643" t="s">
        <v>925</v>
      </c>
      <c r="N3643" t="s">
        <v>84</v>
      </c>
      <c r="O3643">
        <v>16185</v>
      </c>
      <c r="P3643">
        <v>19462</v>
      </c>
      <c r="Q3643" t="s">
        <v>95</v>
      </c>
      <c r="R3643">
        <v>871</v>
      </c>
      <c r="S3643" s="2">
        <v>44640</v>
      </c>
      <c r="T3643" t="s">
        <v>42</v>
      </c>
      <c r="U3643">
        <v>0</v>
      </c>
      <c r="V3643" t="s">
        <v>106</v>
      </c>
      <c r="W3643">
        <v>797</v>
      </c>
      <c r="X3643" t="s">
        <v>44</v>
      </c>
      <c r="Y3643" t="s">
        <v>45</v>
      </c>
      <c r="Z3643">
        <v>0</v>
      </c>
      <c r="AA3643">
        <v>520</v>
      </c>
      <c r="AB3643">
        <v>16517</v>
      </c>
      <c r="AC3643" t="s">
        <v>107</v>
      </c>
    </row>
    <row r="3644" spans="1:29" x14ac:dyDescent="0.3">
      <c r="A3644" s="1" t="s">
        <v>47</v>
      </c>
      <c r="B3644" t="s">
        <v>153</v>
      </c>
      <c r="C3644" t="s">
        <v>7567</v>
      </c>
      <c r="D3644" t="s">
        <v>138</v>
      </c>
      <c r="E3644">
        <v>9</v>
      </c>
      <c r="F3644" t="s">
        <v>271</v>
      </c>
      <c r="G3644" t="s">
        <v>340</v>
      </c>
      <c r="H3644" t="s">
        <v>35</v>
      </c>
      <c r="I3644" t="s">
        <v>2864</v>
      </c>
      <c r="J3644" t="s">
        <v>224</v>
      </c>
      <c r="K3644" t="s">
        <v>9062</v>
      </c>
      <c r="L3644" t="s">
        <v>9063</v>
      </c>
      <c r="M3644" t="s">
        <v>410</v>
      </c>
      <c r="N3644" t="s">
        <v>84</v>
      </c>
      <c r="O3644">
        <v>15491</v>
      </c>
      <c r="P3644">
        <v>20251</v>
      </c>
      <c r="Q3644" t="s">
        <v>95</v>
      </c>
      <c r="R3644">
        <v>651</v>
      </c>
      <c r="S3644" s="2">
        <v>44595</v>
      </c>
      <c r="T3644" t="s">
        <v>42</v>
      </c>
      <c r="U3644">
        <v>0</v>
      </c>
      <c r="V3644" t="s">
        <v>71</v>
      </c>
      <c r="W3644">
        <v>618</v>
      </c>
      <c r="X3644" t="s">
        <v>44</v>
      </c>
      <c r="Y3644" t="s">
        <v>61</v>
      </c>
      <c r="Z3644">
        <v>0</v>
      </c>
      <c r="AA3644">
        <v>987</v>
      </c>
      <c r="AB3644">
        <v>18639</v>
      </c>
      <c r="AC3644" t="s">
        <v>46</v>
      </c>
    </row>
    <row r="3645" spans="1:29" x14ac:dyDescent="0.3">
      <c r="A3645" s="1" t="s">
        <v>29</v>
      </c>
      <c r="B3645" t="s">
        <v>96</v>
      </c>
      <c r="C3645" t="s">
        <v>2802</v>
      </c>
      <c r="D3645" t="s">
        <v>128</v>
      </c>
      <c r="E3645">
        <v>8</v>
      </c>
      <c r="F3645" t="s">
        <v>120</v>
      </c>
      <c r="G3645" t="s">
        <v>329</v>
      </c>
      <c r="H3645" t="s">
        <v>79</v>
      </c>
      <c r="I3645" t="s">
        <v>318</v>
      </c>
      <c r="J3645" t="s">
        <v>5913</v>
      </c>
      <c r="K3645" t="s">
        <v>9064</v>
      </c>
      <c r="L3645" t="s">
        <v>9065</v>
      </c>
      <c r="M3645" t="s">
        <v>818</v>
      </c>
      <c r="N3645" t="s">
        <v>40</v>
      </c>
      <c r="O3645">
        <v>8170</v>
      </c>
      <c r="P3645">
        <v>10964</v>
      </c>
      <c r="Q3645" t="s">
        <v>41</v>
      </c>
      <c r="R3645">
        <v>780</v>
      </c>
      <c r="S3645" s="2">
        <v>45166</v>
      </c>
      <c r="T3645" t="s">
        <v>42</v>
      </c>
      <c r="U3645">
        <v>0</v>
      </c>
      <c r="V3645" t="s">
        <v>85</v>
      </c>
      <c r="W3645">
        <v>743</v>
      </c>
      <c r="X3645" t="s">
        <v>44</v>
      </c>
      <c r="Y3645" t="s">
        <v>45</v>
      </c>
      <c r="Z3645">
        <v>0</v>
      </c>
      <c r="AA3645">
        <v>478</v>
      </c>
      <c r="AB3645">
        <v>8828</v>
      </c>
      <c r="AC3645" t="s">
        <v>107</v>
      </c>
    </row>
    <row r="3646" spans="1:29" x14ac:dyDescent="0.3">
      <c r="A3646" s="1" t="s">
        <v>47</v>
      </c>
      <c r="B3646" t="s">
        <v>145</v>
      </c>
      <c r="C3646" t="s">
        <v>1527</v>
      </c>
      <c r="D3646" t="s">
        <v>201</v>
      </c>
      <c r="E3646">
        <v>8</v>
      </c>
      <c r="F3646" t="s">
        <v>129</v>
      </c>
      <c r="G3646" t="s">
        <v>700</v>
      </c>
      <c r="H3646" t="s">
        <v>35</v>
      </c>
      <c r="I3646" t="s">
        <v>299</v>
      </c>
      <c r="J3646" t="s">
        <v>1497</v>
      </c>
      <c r="K3646">
        <v>6088185641</v>
      </c>
      <c r="L3646" t="s">
        <v>9066</v>
      </c>
      <c r="M3646" t="s">
        <v>1762</v>
      </c>
      <c r="N3646" t="s">
        <v>94</v>
      </c>
      <c r="O3646">
        <v>26531</v>
      </c>
      <c r="P3646">
        <v>28532</v>
      </c>
      <c r="Q3646" t="s">
        <v>59</v>
      </c>
      <c r="R3646">
        <v>666</v>
      </c>
      <c r="S3646" s="2">
        <v>44672</v>
      </c>
      <c r="T3646" s="2">
        <v>44684</v>
      </c>
      <c r="U3646">
        <v>17000</v>
      </c>
      <c r="V3646" t="s">
        <v>106</v>
      </c>
      <c r="W3646">
        <v>777</v>
      </c>
      <c r="X3646" t="s">
        <v>60</v>
      </c>
      <c r="Y3646" t="s">
        <v>72</v>
      </c>
      <c r="Z3646">
        <v>0</v>
      </c>
      <c r="AA3646">
        <v>41</v>
      </c>
      <c r="AB3646">
        <v>27927</v>
      </c>
      <c r="AC3646" t="s">
        <v>73</v>
      </c>
    </row>
    <row r="3647" spans="1:29" x14ac:dyDescent="0.3">
      <c r="A3647" s="1" t="s">
        <v>47</v>
      </c>
      <c r="B3647" t="s">
        <v>145</v>
      </c>
      <c r="C3647" t="s">
        <v>547</v>
      </c>
      <c r="D3647" t="s">
        <v>178</v>
      </c>
      <c r="E3647">
        <v>10</v>
      </c>
      <c r="F3647" t="s">
        <v>77</v>
      </c>
      <c r="G3647" t="s">
        <v>501</v>
      </c>
      <c r="H3647" t="s">
        <v>79</v>
      </c>
      <c r="I3647" t="s">
        <v>1287</v>
      </c>
      <c r="J3647" t="s">
        <v>319</v>
      </c>
      <c r="K3647" t="s">
        <v>9067</v>
      </c>
      <c r="L3647" t="s">
        <v>9068</v>
      </c>
      <c r="M3647" t="s">
        <v>1294</v>
      </c>
      <c r="N3647" t="s">
        <v>40</v>
      </c>
      <c r="O3647">
        <v>28752</v>
      </c>
      <c r="P3647">
        <v>30846</v>
      </c>
      <c r="Q3647" t="s">
        <v>41</v>
      </c>
      <c r="R3647">
        <v>503</v>
      </c>
      <c r="S3647" s="2">
        <v>44743</v>
      </c>
      <c r="T3647" s="2">
        <v>44761</v>
      </c>
      <c r="U3647">
        <v>0</v>
      </c>
      <c r="V3647" t="s">
        <v>71</v>
      </c>
      <c r="W3647">
        <v>836</v>
      </c>
      <c r="X3647" t="s">
        <v>60</v>
      </c>
      <c r="Y3647" t="s">
        <v>61</v>
      </c>
      <c r="Z3647">
        <v>0</v>
      </c>
      <c r="AA3647">
        <v>924</v>
      </c>
      <c r="AB3647">
        <v>29365</v>
      </c>
      <c r="AC3647" t="s">
        <v>107</v>
      </c>
    </row>
    <row r="3648" spans="1:29" x14ac:dyDescent="0.3">
      <c r="A3648" s="1" t="s">
        <v>29</v>
      </c>
      <c r="B3648" t="s">
        <v>541</v>
      </c>
      <c r="C3648" t="s">
        <v>888</v>
      </c>
      <c r="D3648" t="s">
        <v>185</v>
      </c>
      <c r="E3648">
        <v>10</v>
      </c>
      <c r="F3648" t="s">
        <v>129</v>
      </c>
      <c r="G3648" t="s">
        <v>944</v>
      </c>
      <c r="H3648" t="s">
        <v>79</v>
      </c>
      <c r="I3648" t="s">
        <v>292</v>
      </c>
      <c r="J3648" t="s">
        <v>481</v>
      </c>
      <c r="K3648" t="s">
        <v>9069</v>
      </c>
      <c r="L3648" t="s">
        <v>9070</v>
      </c>
      <c r="M3648" t="s">
        <v>3258</v>
      </c>
      <c r="N3648" t="s">
        <v>84</v>
      </c>
      <c r="O3648">
        <v>27268</v>
      </c>
      <c r="P3648">
        <v>29558</v>
      </c>
      <c r="Q3648" t="s">
        <v>41</v>
      </c>
      <c r="R3648">
        <v>569</v>
      </c>
      <c r="S3648" s="2">
        <v>44619</v>
      </c>
      <c r="T3648" s="2">
        <v>44630</v>
      </c>
      <c r="U3648">
        <v>0</v>
      </c>
      <c r="V3648" t="s">
        <v>85</v>
      </c>
      <c r="W3648">
        <v>439</v>
      </c>
      <c r="X3648" t="s">
        <v>60</v>
      </c>
      <c r="Y3648" t="s">
        <v>72</v>
      </c>
      <c r="Z3648">
        <v>0</v>
      </c>
      <c r="AA3648">
        <v>93</v>
      </c>
      <c r="AB3648">
        <v>29179</v>
      </c>
      <c r="AC3648" t="s">
        <v>46</v>
      </c>
    </row>
    <row r="3649" spans="1:29" x14ac:dyDescent="0.3">
      <c r="A3649" s="1" t="s">
        <v>29</v>
      </c>
      <c r="B3649" t="s">
        <v>30</v>
      </c>
      <c r="C3649" t="s">
        <v>751</v>
      </c>
      <c r="D3649" t="s">
        <v>110</v>
      </c>
      <c r="E3649">
        <v>3</v>
      </c>
      <c r="F3649" t="s">
        <v>129</v>
      </c>
      <c r="G3649" t="s">
        <v>130</v>
      </c>
      <c r="H3649" t="s">
        <v>79</v>
      </c>
      <c r="I3649" t="s">
        <v>2300</v>
      </c>
      <c r="J3649" t="s">
        <v>3238</v>
      </c>
      <c r="K3649" t="s">
        <v>9071</v>
      </c>
      <c r="L3649" t="s">
        <v>8232</v>
      </c>
      <c r="M3649" t="s">
        <v>1029</v>
      </c>
      <c r="N3649" t="s">
        <v>40</v>
      </c>
      <c r="O3649">
        <v>28436</v>
      </c>
      <c r="P3649">
        <v>32370</v>
      </c>
      <c r="Q3649" t="s">
        <v>41</v>
      </c>
      <c r="R3649">
        <v>440</v>
      </c>
      <c r="S3649" s="2">
        <v>45308</v>
      </c>
      <c r="T3649" s="2">
        <v>45324</v>
      </c>
      <c r="U3649">
        <v>0</v>
      </c>
      <c r="V3649" t="s">
        <v>106</v>
      </c>
      <c r="W3649">
        <v>452</v>
      </c>
      <c r="X3649" t="s">
        <v>60</v>
      </c>
      <c r="Y3649" t="s">
        <v>61</v>
      </c>
      <c r="Z3649">
        <v>0</v>
      </c>
      <c r="AA3649">
        <v>376</v>
      </c>
      <c r="AB3649">
        <v>32363</v>
      </c>
      <c r="AC3649" t="s">
        <v>46</v>
      </c>
    </row>
    <row r="3650" spans="1:29" x14ac:dyDescent="0.3">
      <c r="A3650" s="1" t="s">
        <v>47</v>
      </c>
      <c r="B3650" t="s">
        <v>136</v>
      </c>
      <c r="C3650" t="s">
        <v>641</v>
      </c>
      <c r="D3650" t="s">
        <v>185</v>
      </c>
      <c r="E3650">
        <v>3</v>
      </c>
      <c r="F3650" t="s">
        <v>120</v>
      </c>
      <c r="G3650" t="s">
        <v>820</v>
      </c>
      <c r="H3650" t="s">
        <v>35</v>
      </c>
      <c r="I3650" t="s">
        <v>502</v>
      </c>
      <c r="J3650" t="s">
        <v>2806</v>
      </c>
      <c r="K3650" t="s">
        <v>9072</v>
      </c>
      <c r="L3650" t="s">
        <v>9073</v>
      </c>
      <c r="M3650" t="s">
        <v>988</v>
      </c>
      <c r="N3650" t="s">
        <v>94</v>
      </c>
      <c r="O3650">
        <v>14323</v>
      </c>
      <c r="P3650">
        <v>18990</v>
      </c>
      <c r="Q3650" t="s">
        <v>59</v>
      </c>
      <c r="R3650">
        <v>936</v>
      </c>
      <c r="S3650" s="2">
        <v>45269</v>
      </c>
      <c r="T3650" s="2">
        <v>45291</v>
      </c>
      <c r="U3650">
        <v>29800</v>
      </c>
      <c r="V3650" t="s">
        <v>71</v>
      </c>
      <c r="W3650">
        <v>656</v>
      </c>
      <c r="X3650" t="s">
        <v>60</v>
      </c>
      <c r="Y3650" t="s">
        <v>45</v>
      </c>
      <c r="Z3650">
        <v>0</v>
      </c>
      <c r="AA3650">
        <v>911</v>
      </c>
      <c r="AB3650">
        <v>15987</v>
      </c>
      <c r="AC3650" t="s">
        <v>107</v>
      </c>
    </row>
    <row r="3651" spans="1:29" x14ac:dyDescent="0.3">
      <c r="A3651" s="1" t="s">
        <v>29</v>
      </c>
      <c r="B3651" t="s">
        <v>74</v>
      </c>
      <c r="C3651" t="s">
        <v>1644</v>
      </c>
      <c r="D3651" t="s">
        <v>128</v>
      </c>
      <c r="E3651">
        <v>10</v>
      </c>
      <c r="F3651" t="s">
        <v>120</v>
      </c>
      <c r="G3651" t="s">
        <v>543</v>
      </c>
      <c r="H3651" t="s">
        <v>35</v>
      </c>
      <c r="I3651" t="s">
        <v>621</v>
      </c>
      <c r="J3651" t="s">
        <v>245</v>
      </c>
      <c r="K3651" t="s">
        <v>9074</v>
      </c>
      <c r="L3651" t="s">
        <v>1676</v>
      </c>
      <c r="M3651" t="s">
        <v>83</v>
      </c>
      <c r="N3651" t="s">
        <v>94</v>
      </c>
      <c r="O3651">
        <v>18771</v>
      </c>
      <c r="P3651">
        <v>22948</v>
      </c>
      <c r="Q3651" t="s">
        <v>41</v>
      </c>
      <c r="R3651">
        <v>217</v>
      </c>
      <c r="S3651" s="2">
        <v>45238</v>
      </c>
      <c r="T3651" t="s">
        <v>42</v>
      </c>
      <c r="U3651">
        <v>0</v>
      </c>
      <c r="V3651" t="s">
        <v>85</v>
      </c>
      <c r="W3651">
        <v>570</v>
      </c>
      <c r="X3651" t="s">
        <v>44</v>
      </c>
      <c r="Y3651" t="s">
        <v>72</v>
      </c>
      <c r="Z3651">
        <v>0</v>
      </c>
      <c r="AA3651">
        <v>295</v>
      </c>
      <c r="AB3651">
        <v>22780</v>
      </c>
      <c r="AC3651" t="s">
        <v>46</v>
      </c>
    </row>
    <row r="3652" spans="1:29" x14ac:dyDescent="0.3">
      <c r="A3652" s="1" t="s">
        <v>29</v>
      </c>
      <c r="B3652" t="s">
        <v>363</v>
      </c>
      <c r="C3652" t="s">
        <v>3792</v>
      </c>
      <c r="D3652" t="s">
        <v>32</v>
      </c>
      <c r="E3652">
        <v>2</v>
      </c>
      <c r="F3652" t="s">
        <v>77</v>
      </c>
      <c r="G3652" t="s">
        <v>202</v>
      </c>
      <c r="H3652" t="s">
        <v>79</v>
      </c>
      <c r="I3652" t="s">
        <v>4127</v>
      </c>
      <c r="J3652" t="s">
        <v>2158</v>
      </c>
      <c r="K3652" t="s">
        <v>9075</v>
      </c>
      <c r="L3652" t="s">
        <v>9076</v>
      </c>
      <c r="M3652" t="s">
        <v>494</v>
      </c>
      <c r="N3652" t="s">
        <v>58</v>
      </c>
      <c r="O3652">
        <v>3209</v>
      </c>
      <c r="P3652">
        <v>7690</v>
      </c>
      <c r="Q3652" t="s">
        <v>95</v>
      </c>
      <c r="R3652">
        <v>769</v>
      </c>
      <c r="S3652" s="2">
        <v>44887</v>
      </c>
      <c r="T3652" s="2">
        <v>44893</v>
      </c>
      <c r="U3652">
        <v>0</v>
      </c>
      <c r="V3652" t="s">
        <v>43</v>
      </c>
      <c r="W3652">
        <v>528</v>
      </c>
      <c r="X3652" t="s">
        <v>60</v>
      </c>
      <c r="Y3652" t="s">
        <v>72</v>
      </c>
      <c r="Z3652">
        <v>3186</v>
      </c>
      <c r="AA3652">
        <v>432</v>
      </c>
      <c r="AB3652">
        <v>4289</v>
      </c>
      <c r="AC3652" t="s">
        <v>46</v>
      </c>
    </row>
    <row r="3653" spans="1:29" x14ac:dyDescent="0.3">
      <c r="A3653" s="1" t="s">
        <v>29</v>
      </c>
      <c r="B3653" t="s">
        <v>363</v>
      </c>
      <c r="C3653" t="s">
        <v>770</v>
      </c>
      <c r="D3653" t="s">
        <v>32</v>
      </c>
      <c r="E3653">
        <v>1</v>
      </c>
      <c r="F3653" t="s">
        <v>186</v>
      </c>
      <c r="G3653" t="s">
        <v>620</v>
      </c>
      <c r="H3653" t="s">
        <v>35</v>
      </c>
      <c r="I3653" t="s">
        <v>1210</v>
      </c>
      <c r="J3653" t="s">
        <v>1497</v>
      </c>
      <c r="K3653" t="s">
        <v>9077</v>
      </c>
      <c r="L3653" t="s">
        <v>9078</v>
      </c>
      <c r="M3653" t="s">
        <v>421</v>
      </c>
      <c r="N3653" t="s">
        <v>58</v>
      </c>
      <c r="O3653">
        <v>28607</v>
      </c>
      <c r="P3653">
        <v>32414</v>
      </c>
      <c r="Q3653" t="s">
        <v>41</v>
      </c>
      <c r="R3653">
        <v>834</v>
      </c>
      <c r="S3653" s="2">
        <v>45339</v>
      </c>
      <c r="T3653" s="2">
        <v>45366</v>
      </c>
      <c r="U3653">
        <v>0</v>
      </c>
      <c r="V3653" t="s">
        <v>106</v>
      </c>
      <c r="W3653">
        <v>589</v>
      </c>
      <c r="X3653" t="s">
        <v>60</v>
      </c>
      <c r="Y3653" t="s">
        <v>61</v>
      </c>
      <c r="Z3653">
        <v>3664</v>
      </c>
      <c r="AA3653">
        <v>317</v>
      </c>
      <c r="AB3653">
        <v>31215</v>
      </c>
      <c r="AC3653" t="s">
        <v>46</v>
      </c>
    </row>
    <row r="3654" spans="1:29" x14ac:dyDescent="0.3">
      <c r="A3654" s="1" t="s">
        <v>47</v>
      </c>
      <c r="B3654" t="s">
        <v>234</v>
      </c>
      <c r="C3654" t="s">
        <v>2232</v>
      </c>
      <c r="D3654" t="s">
        <v>110</v>
      </c>
      <c r="E3654">
        <v>8</v>
      </c>
      <c r="F3654" t="s">
        <v>99</v>
      </c>
      <c r="G3654" t="s">
        <v>558</v>
      </c>
      <c r="H3654" t="s">
        <v>79</v>
      </c>
      <c r="I3654" t="s">
        <v>2961</v>
      </c>
      <c r="J3654" t="s">
        <v>766</v>
      </c>
      <c r="K3654" t="s">
        <v>9079</v>
      </c>
      <c r="L3654" t="s">
        <v>9080</v>
      </c>
      <c r="M3654" t="s">
        <v>2756</v>
      </c>
      <c r="N3654" t="s">
        <v>94</v>
      </c>
      <c r="O3654">
        <v>2710</v>
      </c>
      <c r="P3654">
        <v>5826</v>
      </c>
      <c r="Q3654" t="s">
        <v>41</v>
      </c>
      <c r="R3654">
        <v>667</v>
      </c>
      <c r="S3654" s="2">
        <v>44276</v>
      </c>
      <c r="T3654" s="2">
        <v>44302</v>
      </c>
      <c r="U3654">
        <v>0</v>
      </c>
      <c r="V3654" t="s">
        <v>106</v>
      </c>
      <c r="W3654">
        <v>422</v>
      </c>
      <c r="X3654" t="s">
        <v>60</v>
      </c>
      <c r="Y3654" t="s">
        <v>45</v>
      </c>
      <c r="Z3654">
        <v>0</v>
      </c>
      <c r="AA3654">
        <v>773</v>
      </c>
      <c r="AB3654">
        <v>3274</v>
      </c>
      <c r="AC3654" t="s">
        <v>73</v>
      </c>
    </row>
    <row r="3655" spans="1:29" x14ac:dyDescent="0.3">
      <c r="A3655" s="1" t="s">
        <v>29</v>
      </c>
      <c r="B3655" t="s">
        <v>363</v>
      </c>
      <c r="C3655" t="s">
        <v>1258</v>
      </c>
      <c r="D3655" t="s">
        <v>236</v>
      </c>
      <c r="E3655">
        <v>3</v>
      </c>
      <c r="F3655" t="s">
        <v>77</v>
      </c>
      <c r="G3655" t="s">
        <v>440</v>
      </c>
      <c r="H3655" t="s">
        <v>79</v>
      </c>
      <c r="I3655" t="s">
        <v>412</v>
      </c>
      <c r="J3655" t="s">
        <v>1652</v>
      </c>
      <c r="K3655" t="s">
        <v>9081</v>
      </c>
      <c r="L3655" t="s">
        <v>9082</v>
      </c>
      <c r="M3655" t="s">
        <v>1068</v>
      </c>
      <c r="N3655" t="s">
        <v>84</v>
      </c>
      <c r="O3655">
        <v>21758</v>
      </c>
      <c r="P3655">
        <v>26337</v>
      </c>
      <c r="Q3655" t="s">
        <v>59</v>
      </c>
      <c r="R3655">
        <v>484</v>
      </c>
      <c r="S3655" s="2">
        <v>44872</v>
      </c>
      <c r="T3655" t="s">
        <v>42</v>
      </c>
      <c r="U3655">
        <v>5357</v>
      </c>
      <c r="V3655" t="s">
        <v>71</v>
      </c>
      <c r="W3655">
        <v>551</v>
      </c>
      <c r="X3655" t="s">
        <v>44</v>
      </c>
      <c r="Y3655" t="s">
        <v>72</v>
      </c>
      <c r="Z3655">
        <v>0</v>
      </c>
      <c r="AA3655">
        <v>882</v>
      </c>
      <c r="AB3655">
        <v>24699</v>
      </c>
      <c r="AC3655" t="s">
        <v>46</v>
      </c>
    </row>
    <row r="3656" spans="1:29" x14ac:dyDescent="0.3">
      <c r="A3656" s="1" t="s">
        <v>29</v>
      </c>
      <c r="B3656" t="s">
        <v>86</v>
      </c>
      <c r="C3656" t="s">
        <v>1680</v>
      </c>
      <c r="D3656" t="s">
        <v>169</v>
      </c>
      <c r="E3656">
        <v>3</v>
      </c>
      <c r="F3656" t="s">
        <v>33</v>
      </c>
      <c r="G3656" t="s">
        <v>411</v>
      </c>
      <c r="H3656" t="s">
        <v>79</v>
      </c>
      <c r="I3656" t="s">
        <v>701</v>
      </c>
      <c r="J3656" t="s">
        <v>1941</v>
      </c>
      <c r="K3656">
        <v>9342935250</v>
      </c>
      <c r="L3656" t="s">
        <v>9083</v>
      </c>
      <c r="M3656" t="s">
        <v>1366</v>
      </c>
      <c r="N3656" t="s">
        <v>40</v>
      </c>
      <c r="O3656">
        <v>27105</v>
      </c>
      <c r="P3656">
        <v>32014</v>
      </c>
      <c r="Q3656" t="s">
        <v>41</v>
      </c>
      <c r="R3656">
        <v>134</v>
      </c>
      <c r="S3656" s="2">
        <v>45038</v>
      </c>
      <c r="T3656" t="s">
        <v>42</v>
      </c>
      <c r="U3656">
        <v>0</v>
      </c>
      <c r="V3656" t="s">
        <v>71</v>
      </c>
      <c r="W3656">
        <v>444</v>
      </c>
      <c r="X3656" t="s">
        <v>44</v>
      </c>
      <c r="Y3656" t="s">
        <v>45</v>
      </c>
      <c r="Z3656">
        <v>0</v>
      </c>
      <c r="AA3656">
        <v>200</v>
      </c>
      <c r="AB3656">
        <v>27616</v>
      </c>
      <c r="AC3656" t="s">
        <v>46</v>
      </c>
    </row>
    <row r="3657" spans="1:29" x14ac:dyDescent="0.3">
      <c r="A3657" s="1" t="s">
        <v>47</v>
      </c>
      <c r="B3657" t="s">
        <v>592</v>
      </c>
      <c r="C3657" t="s">
        <v>2536</v>
      </c>
      <c r="D3657" t="s">
        <v>169</v>
      </c>
      <c r="E3657">
        <v>7</v>
      </c>
      <c r="F3657" t="s">
        <v>271</v>
      </c>
      <c r="G3657" t="s">
        <v>495</v>
      </c>
      <c r="H3657" t="s">
        <v>35</v>
      </c>
      <c r="I3657" t="s">
        <v>1418</v>
      </c>
      <c r="J3657" t="s">
        <v>1429</v>
      </c>
      <c r="K3657" t="s">
        <v>9084</v>
      </c>
      <c r="L3657" t="s">
        <v>9085</v>
      </c>
      <c r="M3657" t="s">
        <v>1948</v>
      </c>
      <c r="N3657" t="s">
        <v>58</v>
      </c>
      <c r="O3657">
        <v>17450</v>
      </c>
      <c r="P3657">
        <v>19502</v>
      </c>
      <c r="Q3657" t="s">
        <v>41</v>
      </c>
      <c r="R3657">
        <v>681</v>
      </c>
      <c r="S3657" s="2">
        <v>44685</v>
      </c>
      <c r="T3657" s="2">
        <v>44712</v>
      </c>
      <c r="U3657">
        <v>0</v>
      </c>
      <c r="V3657" t="s">
        <v>71</v>
      </c>
      <c r="W3657">
        <v>824</v>
      </c>
      <c r="X3657" t="s">
        <v>60</v>
      </c>
      <c r="Y3657" t="s">
        <v>72</v>
      </c>
      <c r="Z3657">
        <v>3175</v>
      </c>
      <c r="AA3657">
        <v>835</v>
      </c>
      <c r="AB3657">
        <v>18636</v>
      </c>
      <c r="AC3657" t="s">
        <v>107</v>
      </c>
    </row>
    <row r="3658" spans="1:29" x14ac:dyDescent="0.3">
      <c r="A3658" s="1" t="s">
        <v>29</v>
      </c>
      <c r="B3658" t="s">
        <v>393</v>
      </c>
      <c r="C3658" t="s">
        <v>2027</v>
      </c>
      <c r="D3658" t="s">
        <v>110</v>
      </c>
      <c r="E3658">
        <v>4</v>
      </c>
      <c r="F3658" t="s">
        <v>77</v>
      </c>
      <c r="G3658" t="s">
        <v>932</v>
      </c>
      <c r="H3658" t="s">
        <v>79</v>
      </c>
      <c r="I3658" t="s">
        <v>507</v>
      </c>
      <c r="J3658" t="s">
        <v>123</v>
      </c>
      <c r="K3658" t="s">
        <v>9086</v>
      </c>
      <c r="L3658" t="s">
        <v>9087</v>
      </c>
      <c r="M3658" t="s">
        <v>654</v>
      </c>
      <c r="N3658" t="s">
        <v>58</v>
      </c>
      <c r="O3658">
        <v>16841</v>
      </c>
      <c r="P3658">
        <v>20409</v>
      </c>
      <c r="Q3658" t="s">
        <v>41</v>
      </c>
      <c r="R3658">
        <v>810</v>
      </c>
      <c r="S3658" s="2">
        <v>44907</v>
      </c>
      <c r="T3658" s="2">
        <v>44931</v>
      </c>
      <c r="U3658">
        <v>0</v>
      </c>
      <c r="V3658" t="s">
        <v>85</v>
      </c>
      <c r="W3658">
        <v>813</v>
      </c>
      <c r="X3658" t="s">
        <v>60</v>
      </c>
      <c r="Y3658" t="s">
        <v>45</v>
      </c>
      <c r="Z3658">
        <v>2825</v>
      </c>
      <c r="AA3658">
        <v>184</v>
      </c>
      <c r="AB3658">
        <v>18492</v>
      </c>
      <c r="AC3658" t="s">
        <v>46</v>
      </c>
    </row>
    <row r="3659" spans="1:29" x14ac:dyDescent="0.3">
      <c r="A3659" s="1" t="s">
        <v>47</v>
      </c>
      <c r="B3659" t="s">
        <v>145</v>
      </c>
      <c r="C3659" t="s">
        <v>1527</v>
      </c>
      <c r="D3659" t="s">
        <v>128</v>
      </c>
      <c r="E3659">
        <v>4</v>
      </c>
      <c r="F3659" t="s">
        <v>33</v>
      </c>
      <c r="G3659" t="s">
        <v>451</v>
      </c>
      <c r="H3659" t="s">
        <v>79</v>
      </c>
      <c r="I3659" t="s">
        <v>9088</v>
      </c>
      <c r="J3659" t="s">
        <v>945</v>
      </c>
      <c r="K3659" t="s">
        <v>9089</v>
      </c>
      <c r="L3659" t="s">
        <v>9090</v>
      </c>
      <c r="M3659" t="s">
        <v>708</v>
      </c>
      <c r="N3659" t="s">
        <v>84</v>
      </c>
      <c r="O3659">
        <v>25125</v>
      </c>
      <c r="P3659">
        <v>28684</v>
      </c>
      <c r="Q3659" t="s">
        <v>41</v>
      </c>
      <c r="R3659">
        <v>570</v>
      </c>
      <c r="S3659" s="2">
        <v>45268</v>
      </c>
      <c r="T3659" s="2">
        <v>45282</v>
      </c>
      <c r="U3659">
        <v>0</v>
      </c>
      <c r="V3659" t="s">
        <v>71</v>
      </c>
      <c r="W3659">
        <v>626</v>
      </c>
      <c r="X3659" t="s">
        <v>60</v>
      </c>
      <c r="Y3659" t="s">
        <v>45</v>
      </c>
      <c r="Z3659">
        <v>0</v>
      </c>
      <c r="AA3659">
        <v>675</v>
      </c>
      <c r="AB3659">
        <v>26820</v>
      </c>
      <c r="AC3659" t="s">
        <v>73</v>
      </c>
    </row>
    <row r="3660" spans="1:29" x14ac:dyDescent="0.3">
      <c r="A3660" s="1" t="s">
        <v>47</v>
      </c>
      <c r="B3660" t="s">
        <v>161</v>
      </c>
      <c r="C3660" t="s">
        <v>162</v>
      </c>
      <c r="D3660" t="s">
        <v>169</v>
      </c>
      <c r="E3660">
        <v>2</v>
      </c>
      <c r="F3660" t="s">
        <v>64</v>
      </c>
      <c r="G3660" t="s">
        <v>1152</v>
      </c>
      <c r="H3660" t="s">
        <v>35</v>
      </c>
      <c r="I3660" t="s">
        <v>5124</v>
      </c>
      <c r="J3660" t="s">
        <v>485</v>
      </c>
      <c r="K3660" t="s">
        <v>9091</v>
      </c>
      <c r="L3660" t="s">
        <v>9092</v>
      </c>
      <c r="M3660" t="s">
        <v>283</v>
      </c>
      <c r="N3660" t="s">
        <v>58</v>
      </c>
      <c r="O3660">
        <v>17972</v>
      </c>
      <c r="P3660">
        <v>20512</v>
      </c>
      <c r="Q3660" t="s">
        <v>41</v>
      </c>
      <c r="R3660">
        <v>126</v>
      </c>
      <c r="S3660" s="2">
        <v>45300</v>
      </c>
      <c r="T3660" s="2">
        <v>45305</v>
      </c>
      <c r="U3660">
        <v>0</v>
      </c>
      <c r="V3660" t="s">
        <v>85</v>
      </c>
      <c r="W3660">
        <v>458</v>
      </c>
      <c r="X3660" t="s">
        <v>60</v>
      </c>
      <c r="Y3660" t="s">
        <v>61</v>
      </c>
      <c r="Z3660">
        <v>3049</v>
      </c>
      <c r="AA3660">
        <v>426</v>
      </c>
      <c r="AB3660">
        <v>18357</v>
      </c>
      <c r="AC3660" t="s">
        <v>107</v>
      </c>
    </row>
    <row r="3661" spans="1:29" x14ac:dyDescent="0.3">
      <c r="A3661" s="1" t="s">
        <v>47</v>
      </c>
      <c r="B3661" t="s">
        <v>136</v>
      </c>
      <c r="C3661" t="s">
        <v>1386</v>
      </c>
      <c r="D3661" t="s">
        <v>178</v>
      </c>
      <c r="E3661">
        <v>5</v>
      </c>
      <c r="F3661" t="s">
        <v>221</v>
      </c>
      <c r="G3661" t="s">
        <v>335</v>
      </c>
      <c r="H3661" t="s">
        <v>35</v>
      </c>
      <c r="I3661" t="s">
        <v>265</v>
      </c>
      <c r="J3661" t="s">
        <v>519</v>
      </c>
      <c r="K3661" t="s">
        <v>9093</v>
      </c>
      <c r="L3661" t="s">
        <v>9094</v>
      </c>
      <c r="M3661" t="s">
        <v>207</v>
      </c>
      <c r="N3661" t="s">
        <v>40</v>
      </c>
      <c r="O3661">
        <v>23380</v>
      </c>
      <c r="P3661">
        <v>26439</v>
      </c>
      <c r="Q3661" t="s">
        <v>41</v>
      </c>
      <c r="R3661">
        <v>169</v>
      </c>
      <c r="S3661" s="2">
        <v>44759</v>
      </c>
      <c r="T3661" t="s">
        <v>42</v>
      </c>
      <c r="U3661">
        <v>0</v>
      </c>
      <c r="V3661" t="s">
        <v>85</v>
      </c>
      <c r="W3661">
        <v>711</v>
      </c>
      <c r="X3661" t="s">
        <v>44</v>
      </c>
      <c r="Y3661" t="s">
        <v>61</v>
      </c>
      <c r="Z3661">
        <v>0</v>
      </c>
      <c r="AA3661">
        <v>509</v>
      </c>
      <c r="AB3661">
        <v>23636</v>
      </c>
      <c r="AC3661" t="s">
        <v>107</v>
      </c>
    </row>
    <row r="3662" spans="1:29" x14ac:dyDescent="0.3">
      <c r="A3662" s="1" t="s">
        <v>29</v>
      </c>
      <c r="B3662" t="s">
        <v>541</v>
      </c>
      <c r="C3662" t="s">
        <v>2463</v>
      </c>
      <c r="D3662" t="s">
        <v>32</v>
      </c>
      <c r="E3662">
        <v>4</v>
      </c>
      <c r="F3662" t="s">
        <v>77</v>
      </c>
      <c r="G3662" t="s">
        <v>501</v>
      </c>
      <c r="H3662" t="s">
        <v>79</v>
      </c>
      <c r="I3662" t="s">
        <v>906</v>
      </c>
      <c r="J3662" t="s">
        <v>779</v>
      </c>
      <c r="K3662" t="s">
        <v>9095</v>
      </c>
      <c r="L3662" t="s">
        <v>9096</v>
      </c>
      <c r="M3662" t="s">
        <v>1715</v>
      </c>
      <c r="N3662" t="s">
        <v>94</v>
      </c>
      <c r="O3662">
        <v>27201</v>
      </c>
      <c r="P3662">
        <v>29745</v>
      </c>
      <c r="Q3662" t="s">
        <v>59</v>
      </c>
      <c r="R3662">
        <v>223</v>
      </c>
      <c r="S3662" s="2">
        <v>45213</v>
      </c>
      <c r="T3662" t="s">
        <v>42</v>
      </c>
      <c r="U3662">
        <v>42386</v>
      </c>
      <c r="V3662" t="s">
        <v>106</v>
      </c>
      <c r="W3662">
        <v>577</v>
      </c>
      <c r="X3662" t="s">
        <v>44</v>
      </c>
      <c r="Y3662" t="s">
        <v>72</v>
      </c>
      <c r="Z3662">
        <v>0</v>
      </c>
      <c r="AA3662">
        <v>157</v>
      </c>
      <c r="AB3662">
        <v>28441</v>
      </c>
      <c r="AC3662" t="s">
        <v>73</v>
      </c>
    </row>
    <row r="3663" spans="1:29" x14ac:dyDescent="0.3">
      <c r="A3663" s="1" t="s">
        <v>47</v>
      </c>
      <c r="B3663" t="s">
        <v>145</v>
      </c>
      <c r="C3663" t="s">
        <v>547</v>
      </c>
      <c r="D3663" t="s">
        <v>387</v>
      </c>
      <c r="E3663">
        <v>8</v>
      </c>
      <c r="F3663" t="s">
        <v>33</v>
      </c>
      <c r="G3663" t="s">
        <v>728</v>
      </c>
      <c r="H3663" t="s">
        <v>79</v>
      </c>
      <c r="I3663" t="s">
        <v>1186</v>
      </c>
      <c r="J3663" t="s">
        <v>141</v>
      </c>
      <c r="K3663" t="s">
        <v>9097</v>
      </c>
      <c r="L3663" t="s">
        <v>9098</v>
      </c>
      <c r="M3663" t="s">
        <v>499</v>
      </c>
      <c r="N3663" t="s">
        <v>40</v>
      </c>
      <c r="O3663">
        <v>29680</v>
      </c>
      <c r="P3663">
        <v>33698</v>
      </c>
      <c r="Q3663" t="s">
        <v>95</v>
      </c>
      <c r="R3663">
        <v>263</v>
      </c>
      <c r="S3663" s="2">
        <v>44550</v>
      </c>
      <c r="T3663" t="s">
        <v>42</v>
      </c>
      <c r="U3663">
        <v>0</v>
      </c>
      <c r="V3663" t="s">
        <v>71</v>
      </c>
      <c r="W3663">
        <v>799</v>
      </c>
      <c r="X3663" t="s">
        <v>44</v>
      </c>
      <c r="Y3663" t="s">
        <v>61</v>
      </c>
      <c r="Z3663">
        <v>0</v>
      </c>
      <c r="AA3663">
        <v>523</v>
      </c>
      <c r="AB3663">
        <v>32390</v>
      </c>
      <c r="AC3663" t="s">
        <v>46</v>
      </c>
    </row>
    <row r="3664" spans="1:29" x14ac:dyDescent="0.3">
      <c r="A3664" s="1" t="s">
        <v>29</v>
      </c>
      <c r="B3664" t="s">
        <v>30</v>
      </c>
      <c r="C3664" t="s">
        <v>1954</v>
      </c>
      <c r="D3664" t="s">
        <v>257</v>
      </c>
      <c r="E3664">
        <v>5</v>
      </c>
      <c r="F3664" t="s">
        <v>271</v>
      </c>
      <c r="G3664" t="s">
        <v>689</v>
      </c>
      <c r="H3664" t="s">
        <v>35</v>
      </c>
      <c r="I3664" t="s">
        <v>1705</v>
      </c>
      <c r="J3664" t="s">
        <v>1106</v>
      </c>
      <c r="K3664" t="s">
        <v>9099</v>
      </c>
      <c r="L3664" t="s">
        <v>9100</v>
      </c>
      <c r="M3664" t="s">
        <v>1307</v>
      </c>
      <c r="N3664" t="s">
        <v>84</v>
      </c>
      <c r="O3664">
        <v>26479</v>
      </c>
      <c r="P3664">
        <v>29041</v>
      </c>
      <c r="Q3664" t="s">
        <v>41</v>
      </c>
      <c r="R3664">
        <v>376</v>
      </c>
      <c r="S3664" s="2">
        <v>45297</v>
      </c>
      <c r="T3664" t="s">
        <v>42</v>
      </c>
      <c r="U3664">
        <v>0</v>
      </c>
      <c r="V3664" t="s">
        <v>43</v>
      </c>
      <c r="W3664">
        <v>533</v>
      </c>
      <c r="X3664" t="s">
        <v>44</v>
      </c>
      <c r="Y3664" t="s">
        <v>45</v>
      </c>
      <c r="Z3664">
        <v>0</v>
      </c>
      <c r="AA3664">
        <v>749</v>
      </c>
      <c r="AB3664">
        <v>26560</v>
      </c>
      <c r="AC3664" t="s">
        <v>73</v>
      </c>
    </row>
    <row r="3665" spans="1:29" x14ac:dyDescent="0.3">
      <c r="A3665" s="1" t="s">
        <v>47</v>
      </c>
      <c r="B3665" t="s">
        <v>48</v>
      </c>
      <c r="C3665" t="s">
        <v>801</v>
      </c>
      <c r="D3665" t="s">
        <v>236</v>
      </c>
      <c r="E3665">
        <v>1</v>
      </c>
      <c r="F3665" t="s">
        <v>129</v>
      </c>
      <c r="G3665" t="s">
        <v>298</v>
      </c>
      <c r="H3665" t="s">
        <v>35</v>
      </c>
      <c r="I3665" t="s">
        <v>101</v>
      </c>
      <c r="J3665" t="s">
        <v>8336</v>
      </c>
      <c r="K3665">
        <v>9907528807</v>
      </c>
      <c r="L3665" t="s">
        <v>9101</v>
      </c>
      <c r="M3665" t="s">
        <v>1479</v>
      </c>
      <c r="N3665" t="s">
        <v>94</v>
      </c>
      <c r="O3665">
        <v>15333</v>
      </c>
      <c r="P3665">
        <v>18317</v>
      </c>
      <c r="Q3665" t="s">
        <v>41</v>
      </c>
      <c r="R3665">
        <v>402</v>
      </c>
      <c r="S3665" s="2">
        <v>45233</v>
      </c>
      <c r="T3665" t="s">
        <v>42</v>
      </c>
      <c r="U3665">
        <v>0</v>
      </c>
      <c r="V3665" t="s">
        <v>43</v>
      </c>
      <c r="W3665">
        <v>595</v>
      </c>
      <c r="X3665" t="s">
        <v>44</v>
      </c>
      <c r="Y3665" t="s">
        <v>61</v>
      </c>
      <c r="Z3665">
        <v>0</v>
      </c>
      <c r="AA3665">
        <v>80</v>
      </c>
      <c r="AB3665">
        <v>15541</v>
      </c>
      <c r="AC3665" t="s">
        <v>46</v>
      </c>
    </row>
    <row r="3666" spans="1:29" x14ac:dyDescent="0.3">
      <c r="A3666" s="1" t="s">
        <v>47</v>
      </c>
      <c r="B3666" t="s">
        <v>145</v>
      </c>
      <c r="C3666" t="s">
        <v>2354</v>
      </c>
      <c r="D3666" t="s">
        <v>352</v>
      </c>
      <c r="E3666">
        <v>2</v>
      </c>
      <c r="F3666" t="s">
        <v>186</v>
      </c>
      <c r="G3666" t="s">
        <v>187</v>
      </c>
      <c r="H3666" t="s">
        <v>35</v>
      </c>
      <c r="I3666" t="s">
        <v>3328</v>
      </c>
      <c r="J3666" t="s">
        <v>372</v>
      </c>
      <c r="K3666" t="s">
        <v>9102</v>
      </c>
      <c r="L3666" t="s">
        <v>5976</v>
      </c>
      <c r="M3666" t="s">
        <v>2459</v>
      </c>
      <c r="N3666" t="s">
        <v>58</v>
      </c>
      <c r="O3666">
        <v>11072</v>
      </c>
      <c r="P3666">
        <v>14091</v>
      </c>
      <c r="Q3666" t="s">
        <v>95</v>
      </c>
      <c r="R3666">
        <v>376</v>
      </c>
      <c r="S3666" s="2">
        <v>44660</v>
      </c>
      <c r="T3666" s="2">
        <v>44676</v>
      </c>
      <c r="U3666">
        <v>0</v>
      </c>
      <c r="V3666" t="s">
        <v>106</v>
      </c>
      <c r="W3666">
        <v>551</v>
      </c>
      <c r="X3666" t="s">
        <v>60</v>
      </c>
      <c r="Y3666" t="s">
        <v>61</v>
      </c>
      <c r="Z3666">
        <v>4239</v>
      </c>
      <c r="AA3666">
        <v>657</v>
      </c>
      <c r="AB3666">
        <v>12856</v>
      </c>
      <c r="AC3666" t="s">
        <v>73</v>
      </c>
    </row>
    <row r="3667" spans="1:29" x14ac:dyDescent="0.3">
      <c r="A3667" s="1" t="s">
        <v>29</v>
      </c>
      <c r="B3667" t="s">
        <v>86</v>
      </c>
      <c r="C3667" t="s">
        <v>344</v>
      </c>
      <c r="D3667" t="s">
        <v>76</v>
      </c>
      <c r="E3667">
        <v>4</v>
      </c>
      <c r="F3667" t="s">
        <v>221</v>
      </c>
      <c r="G3667" t="s">
        <v>506</v>
      </c>
      <c r="H3667" t="s">
        <v>79</v>
      </c>
      <c r="I3667" t="s">
        <v>906</v>
      </c>
      <c r="J3667" t="s">
        <v>553</v>
      </c>
      <c r="K3667" t="s">
        <v>9103</v>
      </c>
      <c r="L3667" t="s">
        <v>9104</v>
      </c>
      <c r="M3667" t="s">
        <v>1015</v>
      </c>
      <c r="N3667" t="s">
        <v>40</v>
      </c>
      <c r="O3667">
        <v>22709</v>
      </c>
      <c r="P3667">
        <v>25315</v>
      </c>
      <c r="Q3667" t="s">
        <v>95</v>
      </c>
      <c r="R3667">
        <v>298</v>
      </c>
      <c r="S3667" s="2">
        <v>44637</v>
      </c>
      <c r="T3667" t="s">
        <v>42</v>
      </c>
      <c r="U3667">
        <v>0</v>
      </c>
      <c r="V3667" t="s">
        <v>43</v>
      </c>
      <c r="W3667">
        <v>485</v>
      </c>
      <c r="X3667" t="s">
        <v>44</v>
      </c>
      <c r="Y3667" t="s">
        <v>72</v>
      </c>
      <c r="Z3667">
        <v>0</v>
      </c>
      <c r="AA3667">
        <v>952</v>
      </c>
      <c r="AB3667">
        <v>23392</v>
      </c>
      <c r="AC3667" t="s">
        <v>107</v>
      </c>
    </row>
    <row r="3668" spans="1:29" x14ac:dyDescent="0.3">
      <c r="A3668" s="1" t="s">
        <v>47</v>
      </c>
      <c r="B3668" t="s">
        <v>117</v>
      </c>
      <c r="C3668" t="s">
        <v>512</v>
      </c>
      <c r="D3668" t="s">
        <v>257</v>
      </c>
      <c r="E3668">
        <v>5</v>
      </c>
      <c r="F3668" t="s">
        <v>129</v>
      </c>
      <c r="G3668" t="s">
        <v>298</v>
      </c>
      <c r="H3668" t="s">
        <v>79</v>
      </c>
      <c r="I3668" t="s">
        <v>1303</v>
      </c>
      <c r="J3668" t="s">
        <v>319</v>
      </c>
      <c r="K3668" t="s">
        <v>9105</v>
      </c>
      <c r="L3668" t="s">
        <v>9106</v>
      </c>
      <c r="M3668" t="s">
        <v>126</v>
      </c>
      <c r="N3668" t="s">
        <v>58</v>
      </c>
      <c r="O3668">
        <v>11268</v>
      </c>
      <c r="P3668">
        <v>13329</v>
      </c>
      <c r="Q3668" t="s">
        <v>41</v>
      </c>
      <c r="R3668">
        <v>418</v>
      </c>
      <c r="S3668" s="2">
        <v>45174</v>
      </c>
      <c r="T3668" s="2">
        <v>45203</v>
      </c>
      <c r="U3668">
        <v>0</v>
      </c>
      <c r="V3668" t="s">
        <v>85</v>
      </c>
      <c r="W3668">
        <v>499</v>
      </c>
      <c r="X3668" t="s">
        <v>60</v>
      </c>
      <c r="Y3668" t="s">
        <v>72</v>
      </c>
      <c r="Z3668">
        <v>4243</v>
      </c>
      <c r="AA3668">
        <v>615</v>
      </c>
      <c r="AB3668">
        <v>12489</v>
      </c>
      <c r="AC3668" t="s">
        <v>73</v>
      </c>
    </row>
    <row r="3669" spans="1:29" x14ac:dyDescent="0.3">
      <c r="A3669" s="1" t="s">
        <v>47</v>
      </c>
      <c r="B3669" t="s">
        <v>145</v>
      </c>
      <c r="C3669" t="s">
        <v>3466</v>
      </c>
      <c r="D3669" t="s">
        <v>128</v>
      </c>
      <c r="E3669">
        <v>9</v>
      </c>
      <c r="F3669" t="s">
        <v>64</v>
      </c>
      <c r="G3669" t="s">
        <v>65</v>
      </c>
      <c r="H3669" t="s">
        <v>79</v>
      </c>
      <c r="I3669" t="s">
        <v>265</v>
      </c>
      <c r="J3669" t="s">
        <v>4127</v>
      </c>
      <c r="K3669">
        <v>5996649235</v>
      </c>
      <c r="L3669" t="s">
        <v>9107</v>
      </c>
      <c r="M3669" t="s">
        <v>533</v>
      </c>
      <c r="N3669" t="s">
        <v>94</v>
      </c>
      <c r="O3669">
        <v>26550</v>
      </c>
      <c r="P3669">
        <v>31444</v>
      </c>
      <c r="Q3669" t="s">
        <v>41</v>
      </c>
      <c r="R3669">
        <v>810</v>
      </c>
      <c r="S3669" s="2">
        <v>44334</v>
      </c>
      <c r="T3669" t="s">
        <v>42</v>
      </c>
      <c r="U3669">
        <v>0</v>
      </c>
      <c r="V3669" t="s">
        <v>85</v>
      </c>
      <c r="W3669">
        <v>709</v>
      </c>
      <c r="X3669" t="s">
        <v>44</v>
      </c>
      <c r="Y3669" t="s">
        <v>61</v>
      </c>
      <c r="Z3669">
        <v>0</v>
      </c>
      <c r="AA3669">
        <v>169</v>
      </c>
      <c r="AB3669">
        <v>29857</v>
      </c>
      <c r="AC3669" t="s">
        <v>107</v>
      </c>
    </row>
    <row r="3670" spans="1:29" x14ac:dyDescent="0.3">
      <c r="A3670" s="1" t="s">
        <v>29</v>
      </c>
      <c r="B3670" t="s">
        <v>327</v>
      </c>
      <c r="C3670" t="s">
        <v>2508</v>
      </c>
      <c r="D3670" t="s">
        <v>178</v>
      </c>
      <c r="E3670">
        <v>1</v>
      </c>
      <c r="F3670" t="s">
        <v>120</v>
      </c>
      <c r="G3670" t="s">
        <v>1533</v>
      </c>
      <c r="H3670" t="s">
        <v>79</v>
      </c>
      <c r="I3670" t="s">
        <v>966</v>
      </c>
      <c r="J3670" t="s">
        <v>5698</v>
      </c>
      <c r="K3670" t="s">
        <v>9108</v>
      </c>
      <c r="L3670" t="s">
        <v>9109</v>
      </c>
      <c r="M3670" t="s">
        <v>591</v>
      </c>
      <c r="N3670" t="s">
        <v>40</v>
      </c>
      <c r="O3670">
        <v>23595</v>
      </c>
      <c r="P3670">
        <v>28484</v>
      </c>
      <c r="Q3670" t="s">
        <v>41</v>
      </c>
      <c r="R3670">
        <v>170</v>
      </c>
      <c r="S3670" s="2">
        <v>44558</v>
      </c>
      <c r="T3670" s="2">
        <v>44560</v>
      </c>
      <c r="U3670">
        <v>0</v>
      </c>
      <c r="V3670" t="s">
        <v>71</v>
      </c>
      <c r="W3670">
        <v>758</v>
      </c>
      <c r="X3670" t="s">
        <v>60</v>
      </c>
      <c r="Y3670" t="s">
        <v>61</v>
      </c>
      <c r="Z3670">
        <v>0</v>
      </c>
      <c r="AA3670">
        <v>707</v>
      </c>
      <c r="AB3670">
        <v>26764</v>
      </c>
      <c r="AC3670" t="s">
        <v>107</v>
      </c>
    </row>
    <row r="3671" spans="1:29" x14ac:dyDescent="0.3">
      <c r="A3671" s="1" t="s">
        <v>29</v>
      </c>
      <c r="B3671" t="s">
        <v>30</v>
      </c>
      <c r="C3671" t="s">
        <v>819</v>
      </c>
      <c r="D3671" t="s">
        <v>155</v>
      </c>
      <c r="E3671">
        <v>2</v>
      </c>
      <c r="F3671" t="s">
        <v>186</v>
      </c>
      <c r="G3671" t="s">
        <v>535</v>
      </c>
      <c r="H3671" t="s">
        <v>35</v>
      </c>
      <c r="I3671" t="s">
        <v>1817</v>
      </c>
      <c r="J3671" t="s">
        <v>224</v>
      </c>
      <c r="K3671" t="s">
        <v>9110</v>
      </c>
      <c r="L3671" t="s">
        <v>9111</v>
      </c>
      <c r="M3671" t="s">
        <v>1491</v>
      </c>
      <c r="N3671" t="s">
        <v>58</v>
      </c>
      <c r="O3671">
        <v>29350</v>
      </c>
      <c r="P3671">
        <v>33661</v>
      </c>
      <c r="Q3671" t="s">
        <v>41</v>
      </c>
      <c r="R3671">
        <v>44</v>
      </c>
      <c r="S3671" s="2">
        <v>45132</v>
      </c>
      <c r="T3671" t="s">
        <v>42</v>
      </c>
      <c r="U3671">
        <v>0</v>
      </c>
      <c r="V3671" t="s">
        <v>71</v>
      </c>
      <c r="W3671">
        <v>650</v>
      </c>
      <c r="X3671" t="s">
        <v>44</v>
      </c>
      <c r="Y3671" t="s">
        <v>45</v>
      </c>
      <c r="Z3671">
        <v>3183</v>
      </c>
      <c r="AA3671">
        <v>183</v>
      </c>
      <c r="AB3671">
        <v>31971</v>
      </c>
      <c r="AC3671" t="s">
        <v>46</v>
      </c>
    </row>
    <row r="3672" spans="1:29" x14ac:dyDescent="0.3">
      <c r="A3672" s="1" t="s">
        <v>29</v>
      </c>
      <c r="B3672" t="s">
        <v>96</v>
      </c>
      <c r="C3672" t="s">
        <v>1523</v>
      </c>
      <c r="D3672" t="s">
        <v>98</v>
      </c>
      <c r="E3672">
        <v>8</v>
      </c>
      <c r="F3672" t="s">
        <v>221</v>
      </c>
      <c r="G3672" t="s">
        <v>1989</v>
      </c>
      <c r="H3672" t="s">
        <v>79</v>
      </c>
      <c r="I3672" t="s">
        <v>1210</v>
      </c>
      <c r="J3672" t="s">
        <v>9112</v>
      </c>
      <c r="K3672" t="s">
        <v>9113</v>
      </c>
      <c r="L3672" t="s">
        <v>9114</v>
      </c>
      <c r="M3672" t="s">
        <v>1500</v>
      </c>
      <c r="N3672" t="s">
        <v>94</v>
      </c>
      <c r="O3672">
        <v>17773</v>
      </c>
      <c r="P3672">
        <v>22527</v>
      </c>
      <c r="Q3672" t="s">
        <v>95</v>
      </c>
      <c r="R3672">
        <v>886</v>
      </c>
      <c r="S3672" s="2">
        <v>44435</v>
      </c>
      <c r="T3672" s="2">
        <v>44436</v>
      </c>
      <c r="U3672">
        <v>0</v>
      </c>
      <c r="V3672" t="s">
        <v>106</v>
      </c>
      <c r="W3672">
        <v>461</v>
      </c>
      <c r="X3672" t="s">
        <v>60</v>
      </c>
      <c r="Y3672" t="s">
        <v>72</v>
      </c>
      <c r="Z3672">
        <v>0</v>
      </c>
      <c r="AA3672">
        <v>848</v>
      </c>
      <c r="AB3672">
        <v>18281</v>
      </c>
      <c r="AC3672" t="s">
        <v>107</v>
      </c>
    </row>
    <row r="3673" spans="1:29" x14ac:dyDescent="0.3">
      <c r="A3673" s="1" t="s">
        <v>47</v>
      </c>
      <c r="B3673" t="s">
        <v>153</v>
      </c>
      <c r="C3673" t="s">
        <v>7010</v>
      </c>
      <c r="D3673" t="s">
        <v>119</v>
      </c>
      <c r="E3673">
        <v>4</v>
      </c>
      <c r="F3673" t="s">
        <v>271</v>
      </c>
      <c r="G3673" t="s">
        <v>340</v>
      </c>
      <c r="H3673" t="s">
        <v>35</v>
      </c>
      <c r="I3673" t="s">
        <v>66</v>
      </c>
      <c r="J3673" t="s">
        <v>5750</v>
      </c>
      <c r="K3673" s="3" t="s">
        <v>9115</v>
      </c>
      <c r="L3673" t="s">
        <v>9116</v>
      </c>
      <c r="M3673" t="s">
        <v>1707</v>
      </c>
      <c r="N3673" t="s">
        <v>40</v>
      </c>
      <c r="O3673">
        <v>9705</v>
      </c>
      <c r="P3673">
        <v>14695</v>
      </c>
      <c r="Q3673" t="s">
        <v>59</v>
      </c>
      <c r="R3673">
        <v>246</v>
      </c>
      <c r="S3673" s="2">
        <v>44650</v>
      </c>
      <c r="T3673" s="2">
        <v>44661</v>
      </c>
      <c r="U3673">
        <v>41687</v>
      </c>
      <c r="V3673" t="s">
        <v>85</v>
      </c>
      <c r="W3673">
        <v>411</v>
      </c>
      <c r="X3673" t="s">
        <v>60</v>
      </c>
      <c r="Y3673" t="s">
        <v>61</v>
      </c>
      <c r="Z3673">
        <v>0</v>
      </c>
      <c r="AA3673">
        <v>831</v>
      </c>
      <c r="AB3673">
        <v>12588</v>
      </c>
      <c r="AC3673" t="s">
        <v>46</v>
      </c>
    </row>
    <row r="3674" spans="1:29" x14ac:dyDescent="0.3">
      <c r="A3674" s="1" t="s">
        <v>29</v>
      </c>
      <c r="B3674" t="s">
        <v>541</v>
      </c>
      <c r="C3674" t="s">
        <v>557</v>
      </c>
      <c r="D3674" t="s">
        <v>201</v>
      </c>
      <c r="E3674">
        <v>1</v>
      </c>
      <c r="F3674" t="s">
        <v>120</v>
      </c>
      <c r="G3674" t="s">
        <v>1180</v>
      </c>
      <c r="H3674" t="s">
        <v>79</v>
      </c>
      <c r="I3674" t="s">
        <v>3135</v>
      </c>
      <c r="J3674" t="s">
        <v>8116</v>
      </c>
      <c r="K3674" t="s">
        <v>9117</v>
      </c>
      <c r="L3674" t="s">
        <v>9118</v>
      </c>
      <c r="M3674" t="s">
        <v>1117</v>
      </c>
      <c r="N3674" t="s">
        <v>40</v>
      </c>
      <c r="O3674">
        <v>6326</v>
      </c>
      <c r="P3674">
        <v>9428</v>
      </c>
      <c r="Q3674" t="s">
        <v>59</v>
      </c>
      <c r="R3674">
        <v>313</v>
      </c>
      <c r="S3674" s="2">
        <v>44601</v>
      </c>
      <c r="T3674" s="2">
        <v>44606</v>
      </c>
      <c r="U3674">
        <v>32564</v>
      </c>
      <c r="V3674" t="s">
        <v>71</v>
      </c>
      <c r="W3674">
        <v>751</v>
      </c>
      <c r="X3674" t="s">
        <v>60</v>
      </c>
      <c r="Y3674" t="s">
        <v>45</v>
      </c>
      <c r="Z3674">
        <v>0</v>
      </c>
      <c r="AA3674">
        <v>580</v>
      </c>
      <c r="AB3674">
        <v>8227</v>
      </c>
      <c r="AC3674" t="s">
        <v>46</v>
      </c>
    </row>
    <row r="3675" spans="1:29" x14ac:dyDescent="0.3">
      <c r="A3675" s="1" t="s">
        <v>47</v>
      </c>
      <c r="B3675" t="s">
        <v>592</v>
      </c>
      <c r="C3675" t="s">
        <v>593</v>
      </c>
      <c r="D3675" t="s">
        <v>178</v>
      </c>
      <c r="E3675">
        <v>1</v>
      </c>
      <c r="F3675" t="s">
        <v>33</v>
      </c>
      <c r="G3675" t="s">
        <v>179</v>
      </c>
      <c r="H3675" t="s">
        <v>79</v>
      </c>
      <c r="I3675" t="s">
        <v>587</v>
      </c>
      <c r="J3675" t="s">
        <v>2836</v>
      </c>
      <c r="K3675" t="s">
        <v>9119</v>
      </c>
      <c r="L3675" t="s">
        <v>9120</v>
      </c>
      <c r="M3675" t="s">
        <v>2648</v>
      </c>
      <c r="N3675" t="s">
        <v>58</v>
      </c>
      <c r="O3675">
        <v>23242</v>
      </c>
      <c r="P3675">
        <v>27659</v>
      </c>
      <c r="Q3675" t="s">
        <v>95</v>
      </c>
      <c r="R3675">
        <v>792</v>
      </c>
      <c r="S3675" s="2">
        <v>44660</v>
      </c>
      <c r="T3675" t="s">
        <v>42</v>
      </c>
      <c r="U3675">
        <v>0</v>
      </c>
      <c r="V3675" t="s">
        <v>43</v>
      </c>
      <c r="W3675">
        <v>604</v>
      </c>
      <c r="X3675" t="s">
        <v>44</v>
      </c>
      <c r="Y3675" t="s">
        <v>45</v>
      </c>
      <c r="Z3675">
        <v>2910</v>
      </c>
      <c r="AA3675">
        <v>729</v>
      </c>
      <c r="AB3675">
        <v>27029</v>
      </c>
      <c r="AC3675" t="s">
        <v>107</v>
      </c>
    </row>
    <row r="3676" spans="1:29" x14ac:dyDescent="0.3">
      <c r="A3676" s="1" t="s">
        <v>29</v>
      </c>
      <c r="B3676" t="s">
        <v>363</v>
      </c>
      <c r="C3676" t="s">
        <v>2724</v>
      </c>
      <c r="D3676" t="s">
        <v>98</v>
      </c>
      <c r="E3676">
        <v>7</v>
      </c>
      <c r="F3676" t="s">
        <v>186</v>
      </c>
      <c r="G3676" t="s">
        <v>1504</v>
      </c>
      <c r="H3676" t="s">
        <v>35</v>
      </c>
      <c r="I3676" t="s">
        <v>4274</v>
      </c>
      <c r="J3676" t="s">
        <v>1036</v>
      </c>
      <c r="K3676" t="s">
        <v>9121</v>
      </c>
      <c r="L3676" t="s">
        <v>9122</v>
      </c>
      <c r="M3676" t="s">
        <v>1603</v>
      </c>
      <c r="N3676" t="s">
        <v>94</v>
      </c>
      <c r="O3676">
        <v>23749</v>
      </c>
      <c r="P3676">
        <v>27713</v>
      </c>
      <c r="Q3676" t="s">
        <v>59</v>
      </c>
      <c r="R3676">
        <v>133</v>
      </c>
      <c r="S3676" s="2">
        <v>45293</v>
      </c>
      <c r="T3676" s="2">
        <v>45298</v>
      </c>
      <c r="U3676">
        <v>34164</v>
      </c>
      <c r="V3676" t="s">
        <v>106</v>
      </c>
      <c r="W3676">
        <v>638</v>
      </c>
      <c r="X3676" t="s">
        <v>60</v>
      </c>
      <c r="Y3676" t="s">
        <v>61</v>
      </c>
      <c r="Z3676">
        <v>0</v>
      </c>
      <c r="AA3676">
        <v>235</v>
      </c>
      <c r="AB3676">
        <v>24996</v>
      </c>
      <c r="AC3676" t="s">
        <v>107</v>
      </c>
    </row>
    <row r="3677" spans="1:29" x14ac:dyDescent="0.3">
      <c r="A3677" s="1" t="s">
        <v>47</v>
      </c>
      <c r="B3677" t="s">
        <v>153</v>
      </c>
      <c r="C3677" t="s">
        <v>1232</v>
      </c>
      <c r="D3677" t="s">
        <v>110</v>
      </c>
      <c r="E3677">
        <v>8</v>
      </c>
      <c r="F3677" t="s">
        <v>77</v>
      </c>
      <c r="G3677" t="s">
        <v>202</v>
      </c>
      <c r="H3677" t="s">
        <v>79</v>
      </c>
      <c r="I3677" t="s">
        <v>4156</v>
      </c>
      <c r="J3677" t="s">
        <v>1554</v>
      </c>
      <c r="K3677" t="s">
        <v>9123</v>
      </c>
      <c r="L3677" t="s">
        <v>9124</v>
      </c>
      <c r="M3677" t="s">
        <v>1707</v>
      </c>
      <c r="N3677" t="s">
        <v>58</v>
      </c>
      <c r="O3677">
        <v>5307</v>
      </c>
      <c r="P3677">
        <v>9105</v>
      </c>
      <c r="Q3677" t="s">
        <v>59</v>
      </c>
      <c r="R3677">
        <v>694</v>
      </c>
      <c r="S3677" s="2">
        <v>44789</v>
      </c>
      <c r="T3677" t="s">
        <v>42</v>
      </c>
      <c r="U3677">
        <v>43891</v>
      </c>
      <c r="V3677" t="s">
        <v>85</v>
      </c>
      <c r="W3677">
        <v>571</v>
      </c>
      <c r="X3677" t="s">
        <v>44</v>
      </c>
      <c r="Y3677" t="s">
        <v>72</v>
      </c>
      <c r="Z3677">
        <v>2590</v>
      </c>
      <c r="AA3677">
        <v>557</v>
      </c>
      <c r="AB3677">
        <v>8929</v>
      </c>
      <c r="AC3677" t="s">
        <v>46</v>
      </c>
    </row>
    <row r="3678" spans="1:29" x14ac:dyDescent="0.3">
      <c r="A3678" s="1" t="s">
        <v>29</v>
      </c>
      <c r="B3678" t="s">
        <v>228</v>
      </c>
      <c r="C3678" t="s">
        <v>2479</v>
      </c>
      <c r="D3678" t="s">
        <v>178</v>
      </c>
      <c r="E3678">
        <v>6</v>
      </c>
      <c r="F3678" t="s">
        <v>221</v>
      </c>
      <c r="G3678" t="s">
        <v>335</v>
      </c>
      <c r="H3678" t="s">
        <v>79</v>
      </c>
      <c r="I3678" t="s">
        <v>1634</v>
      </c>
      <c r="J3678" t="s">
        <v>5091</v>
      </c>
      <c r="K3678" t="s">
        <v>9125</v>
      </c>
      <c r="L3678" t="s">
        <v>9126</v>
      </c>
      <c r="M3678" t="s">
        <v>233</v>
      </c>
      <c r="N3678" t="s">
        <v>40</v>
      </c>
      <c r="O3678">
        <v>6319</v>
      </c>
      <c r="P3678">
        <v>9793</v>
      </c>
      <c r="Q3678" t="s">
        <v>95</v>
      </c>
      <c r="R3678">
        <v>624</v>
      </c>
      <c r="S3678" s="2">
        <v>45335</v>
      </c>
      <c r="T3678" s="2">
        <v>45359</v>
      </c>
      <c r="U3678">
        <v>0</v>
      </c>
      <c r="V3678" t="s">
        <v>71</v>
      </c>
      <c r="W3678">
        <v>500</v>
      </c>
      <c r="X3678" t="s">
        <v>60</v>
      </c>
      <c r="Y3678" t="s">
        <v>72</v>
      </c>
      <c r="Z3678">
        <v>0</v>
      </c>
      <c r="AA3678">
        <v>988</v>
      </c>
      <c r="AB3678">
        <v>9242</v>
      </c>
      <c r="AC3678" t="s">
        <v>107</v>
      </c>
    </row>
    <row r="3679" spans="1:29" x14ac:dyDescent="0.3">
      <c r="A3679" s="1" t="s">
        <v>47</v>
      </c>
      <c r="B3679" t="s">
        <v>145</v>
      </c>
      <c r="C3679" t="s">
        <v>688</v>
      </c>
      <c r="D3679" t="s">
        <v>138</v>
      </c>
      <c r="E3679">
        <v>4</v>
      </c>
      <c r="F3679" t="s">
        <v>120</v>
      </c>
      <c r="G3679" t="s">
        <v>194</v>
      </c>
      <c r="H3679" t="s">
        <v>35</v>
      </c>
      <c r="I3679" t="s">
        <v>2940</v>
      </c>
      <c r="J3679" t="s">
        <v>3922</v>
      </c>
      <c r="K3679" t="s">
        <v>9127</v>
      </c>
      <c r="L3679" t="s">
        <v>7774</v>
      </c>
      <c r="M3679" t="s">
        <v>2459</v>
      </c>
      <c r="N3679" t="s">
        <v>84</v>
      </c>
      <c r="O3679">
        <v>12194</v>
      </c>
      <c r="P3679">
        <v>14573</v>
      </c>
      <c r="Q3679" t="s">
        <v>59</v>
      </c>
      <c r="R3679">
        <v>18</v>
      </c>
      <c r="S3679" s="2">
        <v>44461</v>
      </c>
      <c r="T3679" t="s">
        <v>42</v>
      </c>
      <c r="U3679">
        <v>41669</v>
      </c>
      <c r="V3679" t="s">
        <v>43</v>
      </c>
      <c r="W3679">
        <v>742</v>
      </c>
      <c r="X3679" t="s">
        <v>44</v>
      </c>
      <c r="Y3679" t="s">
        <v>72</v>
      </c>
      <c r="Z3679">
        <v>0</v>
      </c>
      <c r="AA3679">
        <v>433</v>
      </c>
      <c r="AB3679">
        <v>14171</v>
      </c>
      <c r="AC3679" t="s">
        <v>46</v>
      </c>
    </row>
    <row r="3680" spans="1:29" x14ac:dyDescent="0.3">
      <c r="A3680" s="1" t="s">
        <v>29</v>
      </c>
      <c r="B3680" t="s">
        <v>62</v>
      </c>
      <c r="C3680" t="s">
        <v>500</v>
      </c>
      <c r="D3680" t="s">
        <v>387</v>
      </c>
      <c r="E3680">
        <v>1</v>
      </c>
      <c r="F3680" t="s">
        <v>129</v>
      </c>
      <c r="G3680" t="s">
        <v>700</v>
      </c>
      <c r="H3680" t="s">
        <v>79</v>
      </c>
      <c r="I3680" t="s">
        <v>299</v>
      </c>
      <c r="J3680" t="s">
        <v>5902</v>
      </c>
      <c r="K3680" t="s">
        <v>9128</v>
      </c>
      <c r="L3680" t="s">
        <v>9129</v>
      </c>
      <c r="M3680" t="s">
        <v>584</v>
      </c>
      <c r="N3680" t="s">
        <v>58</v>
      </c>
      <c r="O3680">
        <v>4768</v>
      </c>
      <c r="P3680">
        <v>9701</v>
      </c>
      <c r="Q3680" t="s">
        <v>59</v>
      </c>
      <c r="R3680">
        <v>864</v>
      </c>
      <c r="S3680" s="2">
        <v>44408</v>
      </c>
      <c r="T3680" t="s">
        <v>42</v>
      </c>
      <c r="U3680">
        <v>24127</v>
      </c>
      <c r="V3680" t="s">
        <v>71</v>
      </c>
      <c r="W3680">
        <v>698</v>
      </c>
      <c r="X3680" t="s">
        <v>44</v>
      </c>
      <c r="Y3680" t="s">
        <v>61</v>
      </c>
      <c r="Z3680">
        <v>1423</v>
      </c>
      <c r="AA3680">
        <v>182</v>
      </c>
      <c r="AB3680">
        <v>7878</v>
      </c>
      <c r="AC3680" t="s">
        <v>73</v>
      </c>
    </row>
    <row r="3681" spans="1:29" x14ac:dyDescent="0.3">
      <c r="A3681" s="1" t="s">
        <v>47</v>
      </c>
      <c r="B3681" t="s">
        <v>176</v>
      </c>
      <c r="C3681" t="s">
        <v>4337</v>
      </c>
      <c r="D3681" t="s">
        <v>98</v>
      </c>
      <c r="E3681">
        <v>7</v>
      </c>
      <c r="F3681" t="s">
        <v>120</v>
      </c>
      <c r="G3681" t="s">
        <v>194</v>
      </c>
      <c r="H3681" t="s">
        <v>35</v>
      </c>
      <c r="I3681" t="s">
        <v>4046</v>
      </c>
      <c r="J3681" t="s">
        <v>1789</v>
      </c>
      <c r="K3681" t="s">
        <v>9130</v>
      </c>
      <c r="L3681" t="s">
        <v>9131</v>
      </c>
      <c r="M3681" t="s">
        <v>214</v>
      </c>
      <c r="N3681" t="s">
        <v>84</v>
      </c>
      <c r="O3681">
        <v>24064</v>
      </c>
      <c r="P3681">
        <v>27080</v>
      </c>
      <c r="Q3681" t="s">
        <v>95</v>
      </c>
      <c r="R3681">
        <v>432</v>
      </c>
      <c r="S3681" s="2">
        <v>45208</v>
      </c>
      <c r="T3681" s="2">
        <v>45224</v>
      </c>
      <c r="U3681">
        <v>0</v>
      </c>
      <c r="V3681" t="s">
        <v>106</v>
      </c>
      <c r="W3681">
        <v>438</v>
      </c>
      <c r="X3681" t="s">
        <v>60</v>
      </c>
      <c r="Y3681" t="s">
        <v>72</v>
      </c>
      <c r="Z3681">
        <v>0</v>
      </c>
      <c r="AA3681">
        <v>630</v>
      </c>
      <c r="AB3681">
        <v>26995</v>
      </c>
      <c r="AC3681" t="s">
        <v>46</v>
      </c>
    </row>
    <row r="3682" spans="1:29" x14ac:dyDescent="0.3">
      <c r="A3682" s="1" t="s">
        <v>47</v>
      </c>
      <c r="B3682" t="s">
        <v>176</v>
      </c>
      <c r="C3682" t="s">
        <v>3141</v>
      </c>
      <c r="D3682" t="s">
        <v>169</v>
      </c>
      <c r="E3682">
        <v>7</v>
      </c>
      <c r="F3682" t="s">
        <v>51</v>
      </c>
      <c r="G3682" t="s">
        <v>345</v>
      </c>
      <c r="H3682" t="s">
        <v>35</v>
      </c>
      <c r="I3682" t="s">
        <v>238</v>
      </c>
      <c r="J3682" t="s">
        <v>2078</v>
      </c>
      <c r="K3682" t="s">
        <v>9132</v>
      </c>
      <c r="L3682" t="s">
        <v>9133</v>
      </c>
      <c r="M3682" t="s">
        <v>214</v>
      </c>
      <c r="N3682" t="s">
        <v>40</v>
      </c>
      <c r="O3682">
        <v>22563</v>
      </c>
      <c r="P3682">
        <v>27320</v>
      </c>
      <c r="Q3682" t="s">
        <v>95</v>
      </c>
      <c r="R3682">
        <v>195</v>
      </c>
      <c r="S3682" s="2">
        <v>44277</v>
      </c>
      <c r="T3682" t="s">
        <v>42</v>
      </c>
      <c r="U3682">
        <v>0</v>
      </c>
      <c r="V3682" t="s">
        <v>71</v>
      </c>
      <c r="W3682">
        <v>554</v>
      </c>
      <c r="X3682" t="s">
        <v>44</v>
      </c>
      <c r="Y3682" t="s">
        <v>72</v>
      </c>
      <c r="Z3682">
        <v>0</v>
      </c>
      <c r="AA3682">
        <v>834</v>
      </c>
      <c r="AB3682">
        <v>22800</v>
      </c>
      <c r="AC3682" t="s">
        <v>46</v>
      </c>
    </row>
    <row r="3683" spans="1:29" x14ac:dyDescent="0.3">
      <c r="A3683" s="1" t="s">
        <v>29</v>
      </c>
      <c r="B3683" t="s">
        <v>228</v>
      </c>
      <c r="C3683" t="s">
        <v>4703</v>
      </c>
      <c r="D3683" t="s">
        <v>352</v>
      </c>
      <c r="E3683">
        <v>5</v>
      </c>
      <c r="F3683" t="s">
        <v>77</v>
      </c>
      <c r="G3683" t="s">
        <v>980</v>
      </c>
      <c r="H3683" t="s">
        <v>79</v>
      </c>
      <c r="I3683" t="s">
        <v>223</v>
      </c>
      <c r="J3683" t="s">
        <v>372</v>
      </c>
      <c r="K3683" t="s">
        <v>9134</v>
      </c>
      <c r="L3683" t="s">
        <v>9135</v>
      </c>
      <c r="M3683" t="s">
        <v>487</v>
      </c>
      <c r="N3683" t="s">
        <v>94</v>
      </c>
      <c r="O3683">
        <v>29383</v>
      </c>
      <c r="P3683">
        <v>34151</v>
      </c>
      <c r="Q3683" t="s">
        <v>41</v>
      </c>
      <c r="R3683">
        <v>221</v>
      </c>
      <c r="S3683" s="2">
        <v>44628</v>
      </c>
      <c r="T3683" s="2">
        <v>44652</v>
      </c>
      <c r="U3683">
        <v>0</v>
      </c>
      <c r="V3683" t="s">
        <v>85</v>
      </c>
      <c r="W3683">
        <v>771</v>
      </c>
      <c r="X3683" t="s">
        <v>60</v>
      </c>
      <c r="Y3683" t="s">
        <v>45</v>
      </c>
      <c r="Z3683">
        <v>0</v>
      </c>
      <c r="AA3683">
        <v>239</v>
      </c>
      <c r="AB3683">
        <v>32541</v>
      </c>
      <c r="AC3683" t="s">
        <v>73</v>
      </c>
    </row>
    <row r="3684" spans="1:29" x14ac:dyDescent="0.3">
      <c r="A3684" s="1" t="s">
        <v>29</v>
      </c>
      <c r="B3684" t="s">
        <v>363</v>
      </c>
      <c r="C3684" t="s">
        <v>692</v>
      </c>
      <c r="D3684" t="s">
        <v>178</v>
      </c>
      <c r="E3684">
        <v>7</v>
      </c>
      <c r="F3684" t="s">
        <v>99</v>
      </c>
      <c r="G3684" t="s">
        <v>710</v>
      </c>
      <c r="H3684" t="s">
        <v>35</v>
      </c>
      <c r="I3684" t="s">
        <v>9136</v>
      </c>
      <c r="J3684" t="s">
        <v>1967</v>
      </c>
      <c r="K3684" t="s">
        <v>9137</v>
      </c>
      <c r="L3684" t="s">
        <v>9138</v>
      </c>
      <c r="M3684" t="s">
        <v>1603</v>
      </c>
      <c r="N3684" t="s">
        <v>94</v>
      </c>
      <c r="O3684">
        <v>26945</v>
      </c>
      <c r="P3684">
        <v>29888</v>
      </c>
      <c r="Q3684" t="s">
        <v>41</v>
      </c>
      <c r="R3684">
        <v>877</v>
      </c>
      <c r="S3684" s="2">
        <v>45229</v>
      </c>
      <c r="T3684" t="s">
        <v>42</v>
      </c>
      <c r="U3684">
        <v>0</v>
      </c>
      <c r="V3684" t="s">
        <v>43</v>
      </c>
      <c r="W3684">
        <v>446</v>
      </c>
      <c r="X3684" t="s">
        <v>44</v>
      </c>
      <c r="Y3684" t="s">
        <v>45</v>
      </c>
      <c r="Z3684">
        <v>0</v>
      </c>
      <c r="AA3684">
        <v>453</v>
      </c>
      <c r="AB3684">
        <v>28540</v>
      </c>
      <c r="AC3684" t="s">
        <v>73</v>
      </c>
    </row>
    <row r="3685" spans="1:29" x14ac:dyDescent="0.3">
      <c r="A3685" s="1" t="s">
        <v>47</v>
      </c>
      <c r="B3685" t="s">
        <v>48</v>
      </c>
      <c r="C3685" t="s">
        <v>1169</v>
      </c>
      <c r="D3685" t="s">
        <v>50</v>
      </c>
      <c r="E3685">
        <v>9</v>
      </c>
      <c r="F3685" t="s">
        <v>99</v>
      </c>
      <c r="G3685" t="s">
        <v>631</v>
      </c>
      <c r="H3685" t="s">
        <v>79</v>
      </c>
      <c r="I3685" t="s">
        <v>1593</v>
      </c>
      <c r="J3685" t="s">
        <v>2330</v>
      </c>
      <c r="K3685" t="s">
        <v>9139</v>
      </c>
      <c r="L3685" t="s">
        <v>9140</v>
      </c>
      <c r="M3685" t="s">
        <v>1479</v>
      </c>
      <c r="N3685" t="s">
        <v>84</v>
      </c>
      <c r="O3685">
        <v>16150</v>
      </c>
      <c r="P3685">
        <v>20551</v>
      </c>
      <c r="Q3685" t="s">
        <v>59</v>
      </c>
      <c r="R3685">
        <v>942</v>
      </c>
      <c r="S3685" s="2">
        <v>44939</v>
      </c>
      <c r="T3685" s="2">
        <v>44962</v>
      </c>
      <c r="U3685">
        <v>49710</v>
      </c>
      <c r="V3685" t="s">
        <v>85</v>
      </c>
      <c r="W3685">
        <v>482</v>
      </c>
      <c r="X3685" t="s">
        <v>60</v>
      </c>
      <c r="Y3685" t="s">
        <v>72</v>
      </c>
      <c r="Z3685">
        <v>0</v>
      </c>
      <c r="AA3685">
        <v>395</v>
      </c>
      <c r="AB3685">
        <v>19311</v>
      </c>
      <c r="AC3685" t="s">
        <v>46</v>
      </c>
    </row>
    <row r="3686" spans="1:29" x14ac:dyDescent="0.3">
      <c r="A3686" s="1" t="s">
        <v>47</v>
      </c>
      <c r="B3686" t="s">
        <v>136</v>
      </c>
      <c r="C3686" t="s">
        <v>1540</v>
      </c>
      <c r="D3686" t="s">
        <v>352</v>
      </c>
      <c r="E3686">
        <v>7</v>
      </c>
      <c r="F3686" t="s">
        <v>64</v>
      </c>
      <c r="G3686" t="s">
        <v>433</v>
      </c>
      <c r="H3686" t="s">
        <v>79</v>
      </c>
      <c r="I3686" t="s">
        <v>265</v>
      </c>
      <c r="J3686" t="s">
        <v>113</v>
      </c>
      <c r="K3686" t="s">
        <v>9141</v>
      </c>
      <c r="L3686" t="s">
        <v>9142</v>
      </c>
      <c r="M3686" t="s">
        <v>1847</v>
      </c>
      <c r="N3686" t="s">
        <v>84</v>
      </c>
      <c r="O3686">
        <v>4536</v>
      </c>
      <c r="P3686">
        <v>9232</v>
      </c>
      <c r="Q3686" t="s">
        <v>41</v>
      </c>
      <c r="R3686">
        <v>544</v>
      </c>
      <c r="S3686" s="2">
        <v>44338</v>
      </c>
      <c r="T3686" s="2">
        <v>44353</v>
      </c>
      <c r="U3686">
        <v>0</v>
      </c>
      <c r="V3686" t="s">
        <v>106</v>
      </c>
      <c r="W3686">
        <v>424</v>
      </c>
      <c r="X3686" t="s">
        <v>60</v>
      </c>
      <c r="Y3686" t="s">
        <v>61</v>
      </c>
      <c r="Z3686">
        <v>0</v>
      </c>
      <c r="AA3686">
        <v>833</v>
      </c>
      <c r="AB3686">
        <v>5021</v>
      </c>
      <c r="AC3686" t="s">
        <v>73</v>
      </c>
    </row>
    <row r="3687" spans="1:29" x14ac:dyDescent="0.3">
      <c r="A3687" s="1" t="s">
        <v>47</v>
      </c>
      <c r="B3687" t="s">
        <v>234</v>
      </c>
      <c r="C3687" t="s">
        <v>1375</v>
      </c>
      <c r="D3687" t="s">
        <v>257</v>
      </c>
      <c r="E3687">
        <v>3</v>
      </c>
      <c r="F3687" t="s">
        <v>51</v>
      </c>
      <c r="G3687" t="s">
        <v>1427</v>
      </c>
      <c r="H3687" t="s">
        <v>79</v>
      </c>
      <c r="I3687" t="s">
        <v>1944</v>
      </c>
      <c r="J3687" t="s">
        <v>1892</v>
      </c>
      <c r="K3687" t="s">
        <v>9143</v>
      </c>
      <c r="L3687" t="s">
        <v>9144</v>
      </c>
      <c r="M3687" t="s">
        <v>2192</v>
      </c>
      <c r="N3687" t="s">
        <v>84</v>
      </c>
      <c r="O3687">
        <v>6086</v>
      </c>
      <c r="P3687">
        <v>9491</v>
      </c>
      <c r="Q3687" t="s">
        <v>59</v>
      </c>
      <c r="R3687">
        <v>850</v>
      </c>
      <c r="S3687" s="2">
        <v>45253</v>
      </c>
      <c r="T3687" t="s">
        <v>42</v>
      </c>
      <c r="U3687">
        <v>7520</v>
      </c>
      <c r="V3687" t="s">
        <v>106</v>
      </c>
      <c r="W3687">
        <v>431</v>
      </c>
      <c r="X3687" t="s">
        <v>44</v>
      </c>
      <c r="Y3687" t="s">
        <v>72</v>
      </c>
      <c r="Z3687">
        <v>0</v>
      </c>
      <c r="AA3687">
        <v>282</v>
      </c>
      <c r="AB3687">
        <v>8155</v>
      </c>
      <c r="AC3687" t="s">
        <v>107</v>
      </c>
    </row>
    <row r="3688" spans="1:29" x14ac:dyDescent="0.3">
      <c r="A3688" s="1" t="s">
        <v>47</v>
      </c>
      <c r="B3688" t="s">
        <v>117</v>
      </c>
      <c r="C3688" t="s">
        <v>1406</v>
      </c>
      <c r="D3688" t="s">
        <v>257</v>
      </c>
      <c r="E3688">
        <v>6</v>
      </c>
      <c r="F3688" t="s">
        <v>221</v>
      </c>
      <c r="G3688" t="s">
        <v>858</v>
      </c>
      <c r="H3688" t="s">
        <v>35</v>
      </c>
      <c r="I3688" t="s">
        <v>9145</v>
      </c>
      <c r="J3688" t="s">
        <v>2586</v>
      </c>
      <c r="K3688" t="s">
        <v>9146</v>
      </c>
      <c r="L3688" t="s">
        <v>9147</v>
      </c>
      <c r="M3688" t="s">
        <v>925</v>
      </c>
      <c r="N3688" t="s">
        <v>58</v>
      </c>
      <c r="O3688">
        <v>15376</v>
      </c>
      <c r="P3688">
        <v>19282</v>
      </c>
      <c r="Q3688" t="s">
        <v>41</v>
      </c>
      <c r="R3688">
        <v>252</v>
      </c>
      <c r="S3688" s="2">
        <v>45109</v>
      </c>
      <c r="T3688" s="2">
        <v>45115</v>
      </c>
      <c r="U3688">
        <v>0</v>
      </c>
      <c r="V3688" t="s">
        <v>85</v>
      </c>
      <c r="W3688">
        <v>626</v>
      </c>
      <c r="X3688" t="s">
        <v>60</v>
      </c>
      <c r="Y3688" t="s">
        <v>72</v>
      </c>
      <c r="Z3688">
        <v>3487</v>
      </c>
      <c r="AA3688">
        <v>654</v>
      </c>
      <c r="AB3688">
        <v>15637</v>
      </c>
      <c r="AC3688" t="s">
        <v>73</v>
      </c>
    </row>
    <row r="3689" spans="1:29" x14ac:dyDescent="0.3">
      <c r="A3689" s="1" t="s">
        <v>29</v>
      </c>
      <c r="B3689" t="s">
        <v>96</v>
      </c>
      <c r="C3689" t="s">
        <v>1922</v>
      </c>
      <c r="D3689" t="s">
        <v>110</v>
      </c>
      <c r="E3689">
        <v>6</v>
      </c>
      <c r="F3689" t="s">
        <v>221</v>
      </c>
      <c r="G3689" t="s">
        <v>882</v>
      </c>
      <c r="H3689" t="s">
        <v>79</v>
      </c>
      <c r="I3689" t="s">
        <v>292</v>
      </c>
      <c r="J3689" t="s">
        <v>1143</v>
      </c>
      <c r="K3689" t="s">
        <v>9148</v>
      </c>
      <c r="L3689" t="s">
        <v>9149</v>
      </c>
      <c r="M3689" t="s">
        <v>1197</v>
      </c>
      <c r="N3689" t="s">
        <v>58</v>
      </c>
      <c r="O3689">
        <v>25651</v>
      </c>
      <c r="P3689">
        <v>29379</v>
      </c>
      <c r="Q3689" t="s">
        <v>59</v>
      </c>
      <c r="R3689">
        <v>954</v>
      </c>
      <c r="S3689" s="2">
        <v>44953</v>
      </c>
      <c r="T3689" s="2">
        <v>44982</v>
      </c>
      <c r="U3689">
        <v>3908</v>
      </c>
      <c r="V3689" t="s">
        <v>106</v>
      </c>
      <c r="W3689">
        <v>811</v>
      </c>
      <c r="X3689" t="s">
        <v>60</v>
      </c>
      <c r="Y3689" t="s">
        <v>72</v>
      </c>
      <c r="Z3689">
        <v>4193</v>
      </c>
      <c r="AA3689">
        <v>555</v>
      </c>
      <c r="AB3689">
        <v>27509</v>
      </c>
      <c r="AC3689" t="s">
        <v>107</v>
      </c>
    </row>
    <row r="3690" spans="1:29" x14ac:dyDescent="0.3">
      <c r="A3690" s="1" t="s">
        <v>29</v>
      </c>
      <c r="B3690" t="s">
        <v>86</v>
      </c>
      <c r="C3690" t="s">
        <v>4762</v>
      </c>
      <c r="D3690" t="s">
        <v>169</v>
      </c>
      <c r="E3690">
        <v>4</v>
      </c>
      <c r="F3690" t="s">
        <v>64</v>
      </c>
      <c r="G3690" t="s">
        <v>433</v>
      </c>
      <c r="H3690" t="s">
        <v>79</v>
      </c>
      <c r="I3690" t="s">
        <v>849</v>
      </c>
      <c r="J3690" t="s">
        <v>693</v>
      </c>
      <c r="K3690" t="s">
        <v>9150</v>
      </c>
      <c r="L3690" t="s">
        <v>9151</v>
      </c>
      <c r="M3690" t="s">
        <v>1015</v>
      </c>
      <c r="N3690" t="s">
        <v>84</v>
      </c>
      <c r="O3690">
        <v>20422</v>
      </c>
      <c r="P3690">
        <v>23475</v>
      </c>
      <c r="Q3690" t="s">
        <v>59</v>
      </c>
      <c r="R3690">
        <v>732</v>
      </c>
      <c r="S3690" s="2">
        <v>44623</v>
      </c>
      <c r="T3690" t="s">
        <v>42</v>
      </c>
      <c r="U3690">
        <v>3818</v>
      </c>
      <c r="V3690" t="s">
        <v>85</v>
      </c>
      <c r="W3690">
        <v>524</v>
      </c>
      <c r="X3690" t="s">
        <v>44</v>
      </c>
      <c r="Y3690" t="s">
        <v>72</v>
      </c>
      <c r="Z3690">
        <v>0</v>
      </c>
      <c r="AA3690">
        <v>630</v>
      </c>
      <c r="AB3690">
        <v>21836</v>
      </c>
      <c r="AC3690" t="s">
        <v>107</v>
      </c>
    </row>
    <row r="3691" spans="1:29" x14ac:dyDescent="0.3">
      <c r="A3691" s="1" t="s">
        <v>29</v>
      </c>
      <c r="B3691" t="s">
        <v>96</v>
      </c>
      <c r="C3691" t="s">
        <v>1160</v>
      </c>
      <c r="D3691" t="s">
        <v>155</v>
      </c>
      <c r="E3691">
        <v>5</v>
      </c>
      <c r="F3691" t="s">
        <v>129</v>
      </c>
      <c r="G3691" t="s">
        <v>574</v>
      </c>
      <c r="H3691" t="s">
        <v>35</v>
      </c>
      <c r="I3691" t="s">
        <v>36</v>
      </c>
      <c r="J3691" t="s">
        <v>4457</v>
      </c>
      <c r="K3691" t="s">
        <v>9152</v>
      </c>
      <c r="L3691" t="s">
        <v>9153</v>
      </c>
      <c r="M3691" t="s">
        <v>2382</v>
      </c>
      <c r="N3691" t="s">
        <v>58</v>
      </c>
      <c r="O3691">
        <v>26523</v>
      </c>
      <c r="P3691">
        <v>30815</v>
      </c>
      <c r="Q3691" t="s">
        <v>41</v>
      </c>
      <c r="R3691">
        <v>347</v>
      </c>
      <c r="S3691" s="2">
        <v>45208</v>
      </c>
      <c r="T3691" t="s">
        <v>42</v>
      </c>
      <c r="U3691">
        <v>0</v>
      </c>
      <c r="V3691" t="s">
        <v>43</v>
      </c>
      <c r="W3691">
        <v>433</v>
      </c>
      <c r="X3691" t="s">
        <v>44</v>
      </c>
      <c r="Y3691" t="s">
        <v>72</v>
      </c>
      <c r="Z3691">
        <v>2125</v>
      </c>
      <c r="AA3691">
        <v>760</v>
      </c>
      <c r="AB3691">
        <v>30202</v>
      </c>
      <c r="AC3691" t="s">
        <v>46</v>
      </c>
    </row>
    <row r="3692" spans="1:29" x14ac:dyDescent="0.3">
      <c r="A3692" s="1" t="s">
        <v>47</v>
      </c>
      <c r="B3692" t="s">
        <v>153</v>
      </c>
      <c r="C3692" t="s">
        <v>723</v>
      </c>
      <c r="D3692" t="s">
        <v>98</v>
      </c>
      <c r="E3692">
        <v>8</v>
      </c>
      <c r="F3692" t="s">
        <v>77</v>
      </c>
      <c r="G3692" t="s">
        <v>365</v>
      </c>
      <c r="H3692" t="s">
        <v>79</v>
      </c>
      <c r="I3692" t="s">
        <v>238</v>
      </c>
      <c r="J3692" t="s">
        <v>588</v>
      </c>
      <c r="K3692" t="s">
        <v>9154</v>
      </c>
      <c r="L3692" t="s">
        <v>9155</v>
      </c>
      <c r="M3692" t="s">
        <v>1707</v>
      </c>
      <c r="N3692" t="s">
        <v>84</v>
      </c>
      <c r="O3692">
        <v>5962</v>
      </c>
      <c r="P3692">
        <v>8216</v>
      </c>
      <c r="Q3692" t="s">
        <v>41</v>
      </c>
      <c r="R3692">
        <v>658</v>
      </c>
      <c r="S3692" s="2">
        <v>44888</v>
      </c>
      <c r="T3692" s="2">
        <v>44903</v>
      </c>
      <c r="U3692">
        <v>0</v>
      </c>
      <c r="V3692" t="s">
        <v>71</v>
      </c>
      <c r="W3692">
        <v>744</v>
      </c>
      <c r="X3692" t="s">
        <v>60</v>
      </c>
      <c r="Y3692" t="s">
        <v>72</v>
      </c>
      <c r="Z3692">
        <v>0</v>
      </c>
      <c r="AA3692">
        <v>590</v>
      </c>
      <c r="AB3692">
        <v>5970</v>
      </c>
      <c r="AC3692" t="s">
        <v>73</v>
      </c>
    </row>
    <row r="3693" spans="1:29" x14ac:dyDescent="0.3">
      <c r="A3693" s="1" t="s">
        <v>47</v>
      </c>
      <c r="B3693" t="s">
        <v>153</v>
      </c>
      <c r="C3693" t="s">
        <v>2765</v>
      </c>
      <c r="D3693" t="s">
        <v>257</v>
      </c>
      <c r="E3693">
        <v>5</v>
      </c>
      <c r="F3693" t="s">
        <v>120</v>
      </c>
      <c r="G3693" t="s">
        <v>121</v>
      </c>
      <c r="H3693" t="s">
        <v>35</v>
      </c>
      <c r="I3693" t="s">
        <v>4035</v>
      </c>
      <c r="J3693" t="s">
        <v>9156</v>
      </c>
      <c r="K3693" t="s">
        <v>9157</v>
      </c>
      <c r="L3693" t="s">
        <v>9158</v>
      </c>
      <c r="M3693" t="s">
        <v>1208</v>
      </c>
      <c r="N3693" t="s">
        <v>94</v>
      </c>
      <c r="O3693">
        <v>14527</v>
      </c>
      <c r="P3693">
        <v>16814</v>
      </c>
      <c r="Q3693" t="s">
        <v>95</v>
      </c>
      <c r="R3693">
        <v>723</v>
      </c>
      <c r="S3693" s="2">
        <v>44612</v>
      </c>
      <c r="T3693" s="2">
        <v>44642</v>
      </c>
      <c r="U3693">
        <v>0</v>
      </c>
      <c r="V3693" t="s">
        <v>71</v>
      </c>
      <c r="W3693">
        <v>518</v>
      </c>
      <c r="X3693" t="s">
        <v>60</v>
      </c>
      <c r="Y3693" t="s">
        <v>61</v>
      </c>
      <c r="Z3693">
        <v>0</v>
      </c>
      <c r="AA3693">
        <v>730</v>
      </c>
      <c r="AB3693">
        <v>15621</v>
      </c>
      <c r="AC3693" t="s">
        <v>46</v>
      </c>
    </row>
    <row r="3694" spans="1:29" x14ac:dyDescent="0.3">
      <c r="A3694" s="1" t="s">
        <v>29</v>
      </c>
      <c r="B3694" t="s">
        <v>30</v>
      </c>
      <c r="C3694" t="s">
        <v>1393</v>
      </c>
      <c r="D3694" t="s">
        <v>236</v>
      </c>
      <c r="E3694">
        <v>1</v>
      </c>
      <c r="F3694" t="s">
        <v>51</v>
      </c>
      <c r="G3694" t="s">
        <v>237</v>
      </c>
      <c r="H3694" t="s">
        <v>35</v>
      </c>
      <c r="I3694" t="s">
        <v>803</v>
      </c>
      <c r="J3694" t="s">
        <v>6165</v>
      </c>
      <c r="K3694" t="s">
        <v>9159</v>
      </c>
      <c r="L3694" t="s">
        <v>9160</v>
      </c>
      <c r="M3694" t="s">
        <v>1307</v>
      </c>
      <c r="N3694" t="s">
        <v>40</v>
      </c>
      <c r="O3694">
        <v>5459</v>
      </c>
      <c r="P3694">
        <v>8848</v>
      </c>
      <c r="Q3694" t="s">
        <v>95</v>
      </c>
      <c r="R3694">
        <v>940</v>
      </c>
      <c r="S3694" s="2">
        <v>45362</v>
      </c>
      <c r="T3694" s="2">
        <v>45385</v>
      </c>
      <c r="U3694">
        <v>0</v>
      </c>
      <c r="V3694" t="s">
        <v>106</v>
      </c>
      <c r="W3694">
        <v>553</v>
      </c>
      <c r="X3694" t="s">
        <v>60</v>
      </c>
      <c r="Y3694" t="s">
        <v>72</v>
      </c>
      <c r="Z3694">
        <v>0</v>
      </c>
      <c r="AA3694">
        <v>833</v>
      </c>
      <c r="AB3694">
        <v>7145</v>
      </c>
      <c r="AC3694" t="s">
        <v>73</v>
      </c>
    </row>
    <row r="3695" spans="1:29" x14ac:dyDescent="0.3">
      <c r="A3695" s="1" t="s">
        <v>29</v>
      </c>
      <c r="B3695" t="s">
        <v>228</v>
      </c>
      <c r="C3695" t="s">
        <v>1087</v>
      </c>
      <c r="D3695" t="s">
        <v>76</v>
      </c>
      <c r="E3695">
        <v>5</v>
      </c>
      <c r="F3695" t="s">
        <v>77</v>
      </c>
      <c r="G3695" t="s">
        <v>78</v>
      </c>
      <c r="H3695" t="s">
        <v>79</v>
      </c>
      <c r="I3695" t="s">
        <v>921</v>
      </c>
      <c r="J3695" t="s">
        <v>366</v>
      </c>
      <c r="K3695" t="s">
        <v>9161</v>
      </c>
      <c r="L3695" t="s">
        <v>9162</v>
      </c>
      <c r="M3695" t="s">
        <v>852</v>
      </c>
      <c r="N3695" t="s">
        <v>58</v>
      </c>
      <c r="O3695">
        <v>8180</v>
      </c>
      <c r="P3695">
        <v>12683</v>
      </c>
      <c r="Q3695" t="s">
        <v>95</v>
      </c>
      <c r="R3695">
        <v>942</v>
      </c>
      <c r="S3695" s="2">
        <v>45099</v>
      </c>
      <c r="T3695" s="2">
        <v>45125</v>
      </c>
      <c r="U3695">
        <v>0</v>
      </c>
      <c r="V3695" t="s">
        <v>85</v>
      </c>
      <c r="W3695">
        <v>705</v>
      </c>
      <c r="X3695" t="s">
        <v>60</v>
      </c>
      <c r="Y3695" t="s">
        <v>61</v>
      </c>
      <c r="Z3695">
        <v>4586</v>
      </c>
      <c r="AA3695">
        <v>887</v>
      </c>
      <c r="AB3695">
        <v>11667</v>
      </c>
      <c r="AC3695" t="s">
        <v>107</v>
      </c>
    </row>
    <row r="3696" spans="1:29" x14ac:dyDescent="0.3">
      <c r="A3696" s="1" t="s">
        <v>29</v>
      </c>
      <c r="B3696" t="s">
        <v>541</v>
      </c>
      <c r="C3696" t="s">
        <v>1165</v>
      </c>
      <c r="D3696" t="s">
        <v>352</v>
      </c>
      <c r="E3696">
        <v>1</v>
      </c>
      <c r="F3696" t="s">
        <v>120</v>
      </c>
      <c r="G3696" t="s">
        <v>1533</v>
      </c>
      <c r="H3696" t="s">
        <v>79</v>
      </c>
      <c r="I3696" t="s">
        <v>1661</v>
      </c>
      <c r="J3696" t="s">
        <v>5428</v>
      </c>
      <c r="K3696" t="s">
        <v>9163</v>
      </c>
      <c r="L3696" t="s">
        <v>9164</v>
      </c>
      <c r="M3696" t="s">
        <v>563</v>
      </c>
      <c r="N3696" t="s">
        <v>40</v>
      </c>
      <c r="O3696">
        <v>29970</v>
      </c>
      <c r="P3696">
        <v>34793</v>
      </c>
      <c r="Q3696" t="s">
        <v>59</v>
      </c>
      <c r="R3696">
        <v>17</v>
      </c>
      <c r="S3696" s="2">
        <v>44999</v>
      </c>
      <c r="T3696" t="s">
        <v>42</v>
      </c>
      <c r="U3696">
        <v>43079</v>
      </c>
      <c r="V3696" t="s">
        <v>85</v>
      </c>
      <c r="W3696">
        <v>785</v>
      </c>
      <c r="X3696" t="s">
        <v>44</v>
      </c>
      <c r="Y3696" t="s">
        <v>61</v>
      </c>
      <c r="Z3696">
        <v>0</v>
      </c>
      <c r="AA3696">
        <v>643</v>
      </c>
      <c r="AB3696">
        <v>34604</v>
      </c>
      <c r="AC3696" t="s">
        <v>73</v>
      </c>
    </row>
    <row r="3697" spans="1:29" x14ac:dyDescent="0.3">
      <c r="A3697" s="1" t="s">
        <v>47</v>
      </c>
      <c r="B3697" t="s">
        <v>136</v>
      </c>
      <c r="C3697" t="s">
        <v>1124</v>
      </c>
      <c r="D3697" t="s">
        <v>32</v>
      </c>
      <c r="E3697">
        <v>2</v>
      </c>
      <c r="F3697" t="s">
        <v>221</v>
      </c>
      <c r="G3697" t="s">
        <v>1096</v>
      </c>
      <c r="H3697" t="s">
        <v>35</v>
      </c>
      <c r="I3697" t="s">
        <v>1501</v>
      </c>
      <c r="J3697" t="s">
        <v>1302</v>
      </c>
      <c r="K3697" t="s">
        <v>9165</v>
      </c>
      <c r="L3697" t="s">
        <v>9166</v>
      </c>
      <c r="M3697" t="s">
        <v>207</v>
      </c>
      <c r="N3697" t="s">
        <v>84</v>
      </c>
      <c r="O3697">
        <v>25601</v>
      </c>
      <c r="P3697">
        <v>29056</v>
      </c>
      <c r="Q3697" t="s">
        <v>95</v>
      </c>
      <c r="R3697">
        <v>697</v>
      </c>
      <c r="S3697" s="2">
        <v>44730</v>
      </c>
      <c r="T3697" t="s">
        <v>42</v>
      </c>
      <c r="U3697">
        <v>0</v>
      </c>
      <c r="V3697" t="s">
        <v>85</v>
      </c>
      <c r="W3697">
        <v>700</v>
      </c>
      <c r="X3697" t="s">
        <v>44</v>
      </c>
      <c r="Y3697" t="s">
        <v>61</v>
      </c>
      <c r="Z3697">
        <v>0</v>
      </c>
      <c r="AA3697">
        <v>238</v>
      </c>
      <c r="AB3697">
        <v>28172</v>
      </c>
      <c r="AC3697" t="s">
        <v>107</v>
      </c>
    </row>
    <row r="3698" spans="1:29" x14ac:dyDescent="0.3">
      <c r="A3698" s="1" t="s">
        <v>47</v>
      </c>
      <c r="B3698" t="s">
        <v>234</v>
      </c>
      <c r="C3698" t="s">
        <v>564</v>
      </c>
      <c r="D3698" t="s">
        <v>128</v>
      </c>
      <c r="E3698">
        <v>9</v>
      </c>
      <c r="F3698" t="s">
        <v>51</v>
      </c>
      <c r="G3698" t="s">
        <v>285</v>
      </c>
      <c r="H3698" t="s">
        <v>79</v>
      </c>
      <c r="I3698" t="s">
        <v>2530</v>
      </c>
      <c r="J3698" t="s">
        <v>2348</v>
      </c>
      <c r="K3698" t="s">
        <v>9167</v>
      </c>
      <c r="L3698" t="s">
        <v>9168</v>
      </c>
      <c r="M3698" t="s">
        <v>2944</v>
      </c>
      <c r="N3698" t="s">
        <v>58</v>
      </c>
      <c r="O3698">
        <v>6911</v>
      </c>
      <c r="P3698">
        <v>9050</v>
      </c>
      <c r="Q3698" t="s">
        <v>95</v>
      </c>
      <c r="R3698">
        <v>27</v>
      </c>
      <c r="S3698" s="2">
        <v>44392</v>
      </c>
      <c r="T3698" s="2">
        <v>44401</v>
      </c>
      <c r="U3698">
        <v>0</v>
      </c>
      <c r="V3698" t="s">
        <v>43</v>
      </c>
      <c r="W3698">
        <v>612</v>
      </c>
      <c r="X3698" t="s">
        <v>60</v>
      </c>
      <c r="Y3698" t="s">
        <v>72</v>
      </c>
      <c r="Z3698">
        <v>3024</v>
      </c>
      <c r="AA3698">
        <v>756</v>
      </c>
      <c r="AB3698">
        <v>7968</v>
      </c>
      <c r="AC3698" t="s">
        <v>73</v>
      </c>
    </row>
    <row r="3699" spans="1:29" x14ac:dyDescent="0.3">
      <c r="A3699" s="1" t="s">
        <v>47</v>
      </c>
      <c r="B3699" t="s">
        <v>153</v>
      </c>
      <c r="C3699" t="s">
        <v>5476</v>
      </c>
      <c r="D3699" t="s">
        <v>257</v>
      </c>
      <c r="E3699">
        <v>2</v>
      </c>
      <c r="F3699" t="s">
        <v>51</v>
      </c>
      <c r="G3699" t="s">
        <v>52</v>
      </c>
      <c r="H3699" t="s">
        <v>79</v>
      </c>
      <c r="I3699" t="s">
        <v>7144</v>
      </c>
      <c r="J3699" t="s">
        <v>3693</v>
      </c>
      <c r="K3699" t="s">
        <v>9169</v>
      </c>
      <c r="L3699" t="s">
        <v>9170</v>
      </c>
      <c r="M3699" t="s">
        <v>540</v>
      </c>
      <c r="N3699" t="s">
        <v>84</v>
      </c>
      <c r="O3699">
        <v>29365</v>
      </c>
      <c r="P3699">
        <v>32353</v>
      </c>
      <c r="Q3699" t="s">
        <v>95</v>
      </c>
      <c r="R3699">
        <v>55</v>
      </c>
      <c r="S3699" s="2">
        <v>44388</v>
      </c>
      <c r="T3699" t="s">
        <v>42</v>
      </c>
      <c r="U3699">
        <v>0</v>
      </c>
      <c r="V3699" t="s">
        <v>85</v>
      </c>
      <c r="W3699">
        <v>816</v>
      </c>
      <c r="X3699" t="s">
        <v>44</v>
      </c>
      <c r="Y3699" t="s">
        <v>72</v>
      </c>
      <c r="Z3699">
        <v>0</v>
      </c>
      <c r="AA3699">
        <v>133</v>
      </c>
      <c r="AB3699">
        <v>29687</v>
      </c>
      <c r="AC3699" t="s">
        <v>73</v>
      </c>
    </row>
    <row r="3700" spans="1:29" x14ac:dyDescent="0.3">
      <c r="A3700" s="1" t="s">
        <v>47</v>
      </c>
      <c r="B3700" t="s">
        <v>234</v>
      </c>
      <c r="C3700" t="s">
        <v>235</v>
      </c>
      <c r="D3700" t="s">
        <v>98</v>
      </c>
      <c r="E3700">
        <v>10</v>
      </c>
      <c r="F3700" t="s">
        <v>64</v>
      </c>
      <c r="G3700" t="s">
        <v>88</v>
      </c>
      <c r="H3700" t="s">
        <v>79</v>
      </c>
      <c r="I3700" t="s">
        <v>156</v>
      </c>
      <c r="J3700" t="s">
        <v>157</v>
      </c>
      <c r="K3700" t="s">
        <v>9171</v>
      </c>
      <c r="L3700" t="s">
        <v>9172</v>
      </c>
      <c r="M3700" t="s">
        <v>746</v>
      </c>
      <c r="N3700" t="s">
        <v>84</v>
      </c>
      <c r="O3700">
        <v>13055</v>
      </c>
      <c r="P3700">
        <v>15332</v>
      </c>
      <c r="Q3700" t="s">
        <v>59</v>
      </c>
      <c r="R3700">
        <v>79</v>
      </c>
      <c r="S3700" s="2">
        <v>44326</v>
      </c>
      <c r="T3700" t="s">
        <v>42</v>
      </c>
      <c r="U3700">
        <v>17204</v>
      </c>
      <c r="V3700" t="s">
        <v>106</v>
      </c>
      <c r="W3700">
        <v>820</v>
      </c>
      <c r="X3700" t="s">
        <v>44</v>
      </c>
      <c r="Y3700" t="s">
        <v>45</v>
      </c>
      <c r="Z3700">
        <v>0</v>
      </c>
      <c r="AA3700">
        <v>630</v>
      </c>
      <c r="AB3700">
        <v>13220</v>
      </c>
      <c r="AC3700" t="s">
        <v>73</v>
      </c>
    </row>
    <row r="3701" spans="1:29" x14ac:dyDescent="0.3">
      <c r="A3701" s="1" t="s">
        <v>29</v>
      </c>
      <c r="B3701" t="s">
        <v>228</v>
      </c>
      <c r="C3701" t="s">
        <v>2333</v>
      </c>
      <c r="D3701" t="s">
        <v>387</v>
      </c>
      <c r="E3701">
        <v>3</v>
      </c>
      <c r="F3701" t="s">
        <v>129</v>
      </c>
      <c r="G3701" t="s">
        <v>298</v>
      </c>
      <c r="H3701" t="s">
        <v>79</v>
      </c>
      <c r="I3701" t="s">
        <v>238</v>
      </c>
      <c r="J3701" t="s">
        <v>717</v>
      </c>
      <c r="K3701" t="s">
        <v>9173</v>
      </c>
      <c r="L3701" t="s">
        <v>8607</v>
      </c>
      <c r="M3701" t="s">
        <v>1189</v>
      </c>
      <c r="N3701" t="s">
        <v>58</v>
      </c>
      <c r="O3701">
        <v>29484</v>
      </c>
      <c r="P3701">
        <v>32854</v>
      </c>
      <c r="Q3701" t="s">
        <v>95</v>
      </c>
      <c r="R3701">
        <v>340</v>
      </c>
      <c r="S3701" s="2">
        <v>44925</v>
      </c>
      <c r="T3701" t="s">
        <v>42</v>
      </c>
      <c r="U3701">
        <v>0</v>
      </c>
      <c r="V3701" t="s">
        <v>106</v>
      </c>
      <c r="W3701">
        <v>462</v>
      </c>
      <c r="X3701" t="s">
        <v>44</v>
      </c>
      <c r="Y3701" t="s">
        <v>72</v>
      </c>
      <c r="Z3701">
        <v>3946</v>
      </c>
      <c r="AA3701">
        <v>998</v>
      </c>
      <c r="AB3701">
        <v>30309</v>
      </c>
      <c r="AC3701" t="s">
        <v>46</v>
      </c>
    </row>
    <row r="3702" spans="1:29" x14ac:dyDescent="0.3">
      <c r="A3702" s="1" t="s">
        <v>29</v>
      </c>
      <c r="B3702" t="s">
        <v>327</v>
      </c>
      <c r="C3702" t="s">
        <v>1432</v>
      </c>
      <c r="D3702" t="s">
        <v>236</v>
      </c>
      <c r="E3702">
        <v>9</v>
      </c>
      <c r="F3702" t="s">
        <v>99</v>
      </c>
      <c r="G3702" t="s">
        <v>579</v>
      </c>
      <c r="H3702" t="s">
        <v>35</v>
      </c>
      <c r="I3702" t="s">
        <v>1379</v>
      </c>
      <c r="J3702" t="s">
        <v>1647</v>
      </c>
      <c r="K3702" t="s">
        <v>9174</v>
      </c>
      <c r="L3702" t="s">
        <v>9175</v>
      </c>
      <c r="M3702" t="s">
        <v>2246</v>
      </c>
      <c r="N3702" t="s">
        <v>58</v>
      </c>
      <c r="O3702">
        <v>21376</v>
      </c>
      <c r="P3702">
        <v>23730</v>
      </c>
      <c r="Q3702" t="s">
        <v>95</v>
      </c>
      <c r="R3702">
        <v>914</v>
      </c>
      <c r="S3702" s="2">
        <v>45298</v>
      </c>
      <c r="T3702" s="2">
        <v>45321</v>
      </c>
      <c r="U3702">
        <v>0</v>
      </c>
      <c r="V3702" t="s">
        <v>106</v>
      </c>
      <c r="W3702">
        <v>715</v>
      </c>
      <c r="X3702" t="s">
        <v>60</v>
      </c>
      <c r="Y3702" t="s">
        <v>61</v>
      </c>
      <c r="Z3702">
        <v>1029</v>
      </c>
      <c r="AA3702">
        <v>980</v>
      </c>
      <c r="AB3702">
        <v>23330</v>
      </c>
      <c r="AC3702" t="s">
        <v>107</v>
      </c>
    </row>
    <row r="3703" spans="1:29" x14ac:dyDescent="0.3">
      <c r="A3703" s="1" t="s">
        <v>29</v>
      </c>
      <c r="B3703" t="s">
        <v>541</v>
      </c>
      <c r="C3703" t="s">
        <v>1165</v>
      </c>
      <c r="D3703" t="s">
        <v>236</v>
      </c>
      <c r="E3703">
        <v>2</v>
      </c>
      <c r="F3703" t="s">
        <v>77</v>
      </c>
      <c r="G3703" t="s">
        <v>147</v>
      </c>
      <c r="H3703" t="s">
        <v>35</v>
      </c>
      <c r="I3703" t="s">
        <v>507</v>
      </c>
      <c r="J3703" t="s">
        <v>5623</v>
      </c>
      <c r="K3703" t="s">
        <v>9176</v>
      </c>
      <c r="L3703" t="s">
        <v>9177</v>
      </c>
      <c r="M3703" t="s">
        <v>563</v>
      </c>
      <c r="N3703" t="s">
        <v>58</v>
      </c>
      <c r="O3703">
        <v>20593</v>
      </c>
      <c r="P3703">
        <v>23242</v>
      </c>
      <c r="Q3703" t="s">
        <v>59</v>
      </c>
      <c r="R3703">
        <v>173</v>
      </c>
      <c r="S3703" s="2">
        <v>44302</v>
      </c>
      <c r="T3703" s="2">
        <v>44320</v>
      </c>
      <c r="U3703">
        <v>29933</v>
      </c>
      <c r="V3703" t="s">
        <v>43</v>
      </c>
      <c r="W3703">
        <v>725</v>
      </c>
      <c r="X3703" t="s">
        <v>60</v>
      </c>
      <c r="Y3703" t="s">
        <v>72</v>
      </c>
      <c r="Z3703">
        <v>4001</v>
      </c>
      <c r="AA3703">
        <v>242</v>
      </c>
      <c r="AB3703">
        <v>22255</v>
      </c>
      <c r="AC3703" t="s">
        <v>46</v>
      </c>
    </row>
    <row r="3704" spans="1:29" x14ac:dyDescent="0.3">
      <c r="A3704" s="1" t="s">
        <v>29</v>
      </c>
      <c r="B3704" t="s">
        <v>228</v>
      </c>
      <c r="C3704" t="s">
        <v>1087</v>
      </c>
      <c r="D3704" t="s">
        <v>201</v>
      </c>
      <c r="E3704">
        <v>8</v>
      </c>
      <c r="F3704" t="s">
        <v>99</v>
      </c>
      <c r="G3704" t="s">
        <v>558</v>
      </c>
      <c r="H3704" t="s">
        <v>79</v>
      </c>
      <c r="I3704" t="s">
        <v>7707</v>
      </c>
      <c r="J3704" t="s">
        <v>3618</v>
      </c>
      <c r="K3704" t="s">
        <v>9178</v>
      </c>
      <c r="L3704" t="s">
        <v>9179</v>
      </c>
      <c r="M3704" t="s">
        <v>262</v>
      </c>
      <c r="N3704" t="s">
        <v>84</v>
      </c>
      <c r="O3704">
        <v>18213</v>
      </c>
      <c r="P3704">
        <v>22352</v>
      </c>
      <c r="Q3704" t="s">
        <v>95</v>
      </c>
      <c r="R3704">
        <v>754</v>
      </c>
      <c r="S3704" s="2">
        <v>45193</v>
      </c>
      <c r="T3704" t="s">
        <v>42</v>
      </c>
      <c r="U3704">
        <v>0</v>
      </c>
      <c r="V3704" t="s">
        <v>43</v>
      </c>
      <c r="W3704">
        <v>645</v>
      </c>
      <c r="X3704" t="s">
        <v>44</v>
      </c>
      <c r="Y3704" t="s">
        <v>72</v>
      </c>
      <c r="Z3704">
        <v>0</v>
      </c>
      <c r="AA3704">
        <v>972</v>
      </c>
      <c r="AB3704">
        <v>19333</v>
      </c>
      <c r="AC3704" t="s">
        <v>73</v>
      </c>
    </row>
    <row r="3705" spans="1:29" x14ac:dyDescent="0.3">
      <c r="A3705" s="1" t="s">
        <v>29</v>
      </c>
      <c r="B3705" t="s">
        <v>30</v>
      </c>
      <c r="C3705" t="s">
        <v>1913</v>
      </c>
      <c r="D3705" t="s">
        <v>387</v>
      </c>
      <c r="E3705">
        <v>10</v>
      </c>
      <c r="F3705" t="s">
        <v>186</v>
      </c>
      <c r="G3705" t="s">
        <v>463</v>
      </c>
      <c r="H3705" t="s">
        <v>35</v>
      </c>
      <c r="I3705" t="s">
        <v>2513</v>
      </c>
      <c r="J3705" t="s">
        <v>2836</v>
      </c>
      <c r="K3705" t="s">
        <v>9180</v>
      </c>
      <c r="L3705" t="s">
        <v>9181</v>
      </c>
      <c r="M3705" t="s">
        <v>39</v>
      </c>
      <c r="N3705" t="s">
        <v>94</v>
      </c>
      <c r="O3705">
        <v>23268</v>
      </c>
      <c r="P3705">
        <v>26796</v>
      </c>
      <c r="Q3705" t="s">
        <v>41</v>
      </c>
      <c r="R3705">
        <v>192</v>
      </c>
      <c r="S3705" s="2">
        <v>45115</v>
      </c>
      <c r="T3705" t="s">
        <v>42</v>
      </c>
      <c r="U3705">
        <v>0</v>
      </c>
      <c r="V3705" t="s">
        <v>106</v>
      </c>
      <c r="W3705">
        <v>570</v>
      </c>
      <c r="X3705" t="s">
        <v>44</v>
      </c>
      <c r="Y3705" t="s">
        <v>45</v>
      </c>
      <c r="Z3705">
        <v>0</v>
      </c>
      <c r="AA3705">
        <v>163</v>
      </c>
      <c r="AB3705">
        <v>24385</v>
      </c>
      <c r="AC3705" t="s">
        <v>46</v>
      </c>
    </row>
    <row r="3706" spans="1:29" x14ac:dyDescent="0.3">
      <c r="A3706" s="1" t="s">
        <v>29</v>
      </c>
      <c r="B3706" t="s">
        <v>30</v>
      </c>
      <c r="C3706" t="s">
        <v>1393</v>
      </c>
      <c r="D3706" t="s">
        <v>178</v>
      </c>
      <c r="E3706">
        <v>1</v>
      </c>
      <c r="F3706" t="s">
        <v>271</v>
      </c>
      <c r="G3706" t="s">
        <v>272</v>
      </c>
      <c r="H3706" t="s">
        <v>35</v>
      </c>
      <c r="I3706" t="s">
        <v>3527</v>
      </c>
      <c r="J3706" t="s">
        <v>9182</v>
      </c>
      <c r="K3706" t="s">
        <v>9183</v>
      </c>
      <c r="L3706" t="s">
        <v>9184</v>
      </c>
      <c r="M3706" t="s">
        <v>1307</v>
      </c>
      <c r="N3706" t="s">
        <v>94</v>
      </c>
      <c r="O3706">
        <v>22837</v>
      </c>
      <c r="P3706">
        <v>27139</v>
      </c>
      <c r="Q3706" t="s">
        <v>95</v>
      </c>
      <c r="R3706">
        <v>666</v>
      </c>
      <c r="S3706" s="2">
        <v>44325</v>
      </c>
      <c r="T3706" t="s">
        <v>42</v>
      </c>
      <c r="U3706">
        <v>0</v>
      </c>
      <c r="V3706" t="s">
        <v>71</v>
      </c>
      <c r="W3706">
        <v>604</v>
      </c>
      <c r="X3706" t="s">
        <v>44</v>
      </c>
      <c r="Y3706" t="s">
        <v>72</v>
      </c>
      <c r="Z3706">
        <v>0</v>
      </c>
      <c r="AA3706">
        <v>144</v>
      </c>
      <c r="AB3706">
        <v>25712</v>
      </c>
      <c r="AC3706" t="s">
        <v>107</v>
      </c>
    </row>
    <row r="3707" spans="1:29" x14ac:dyDescent="0.3">
      <c r="A3707" s="1" t="s">
        <v>29</v>
      </c>
      <c r="B3707" t="s">
        <v>327</v>
      </c>
      <c r="C3707" t="s">
        <v>2508</v>
      </c>
      <c r="D3707" t="s">
        <v>32</v>
      </c>
      <c r="E3707">
        <v>8</v>
      </c>
      <c r="F3707" t="s">
        <v>221</v>
      </c>
      <c r="G3707" t="s">
        <v>1096</v>
      </c>
      <c r="H3707" t="s">
        <v>35</v>
      </c>
      <c r="I3707" t="s">
        <v>2530</v>
      </c>
      <c r="J3707" t="s">
        <v>2427</v>
      </c>
      <c r="K3707" t="s">
        <v>9185</v>
      </c>
      <c r="L3707" t="s">
        <v>9186</v>
      </c>
      <c r="M3707" t="s">
        <v>1159</v>
      </c>
      <c r="N3707" t="s">
        <v>58</v>
      </c>
      <c r="O3707">
        <v>3448</v>
      </c>
      <c r="P3707">
        <v>6668</v>
      </c>
      <c r="Q3707" t="s">
        <v>41</v>
      </c>
      <c r="R3707">
        <v>305</v>
      </c>
      <c r="S3707" s="2">
        <v>45180</v>
      </c>
      <c r="T3707" s="2">
        <v>45194</v>
      </c>
      <c r="U3707">
        <v>0</v>
      </c>
      <c r="V3707" t="s">
        <v>71</v>
      </c>
      <c r="W3707">
        <v>492</v>
      </c>
      <c r="X3707" t="s">
        <v>60</v>
      </c>
      <c r="Y3707" t="s">
        <v>61</v>
      </c>
      <c r="Z3707">
        <v>2408</v>
      </c>
      <c r="AA3707">
        <v>460</v>
      </c>
      <c r="AB3707">
        <v>5018</v>
      </c>
      <c r="AC3707" t="s">
        <v>73</v>
      </c>
    </row>
    <row r="3708" spans="1:29" x14ac:dyDescent="0.3">
      <c r="A3708" s="1" t="s">
        <v>47</v>
      </c>
      <c r="B3708" t="s">
        <v>117</v>
      </c>
      <c r="C3708" t="s">
        <v>118</v>
      </c>
      <c r="D3708" t="s">
        <v>32</v>
      </c>
      <c r="E3708">
        <v>7</v>
      </c>
      <c r="F3708" t="s">
        <v>129</v>
      </c>
      <c r="G3708" t="s">
        <v>130</v>
      </c>
      <c r="H3708" t="s">
        <v>35</v>
      </c>
      <c r="I3708" t="s">
        <v>1593</v>
      </c>
      <c r="J3708" t="s">
        <v>2636</v>
      </c>
      <c r="K3708" t="s">
        <v>9187</v>
      </c>
      <c r="L3708" t="s">
        <v>9188</v>
      </c>
      <c r="M3708" t="s">
        <v>868</v>
      </c>
      <c r="N3708" t="s">
        <v>84</v>
      </c>
      <c r="O3708">
        <v>14491</v>
      </c>
      <c r="P3708">
        <v>19164</v>
      </c>
      <c r="Q3708" t="s">
        <v>59</v>
      </c>
      <c r="R3708">
        <v>532</v>
      </c>
      <c r="S3708" s="2">
        <v>44589</v>
      </c>
      <c r="T3708" t="s">
        <v>42</v>
      </c>
      <c r="U3708">
        <v>27469</v>
      </c>
      <c r="V3708" t="s">
        <v>85</v>
      </c>
      <c r="W3708">
        <v>494</v>
      </c>
      <c r="X3708" t="s">
        <v>44</v>
      </c>
      <c r="Y3708" t="s">
        <v>72</v>
      </c>
      <c r="Z3708">
        <v>0</v>
      </c>
      <c r="AA3708">
        <v>555</v>
      </c>
      <c r="AB3708">
        <v>17266</v>
      </c>
      <c r="AC3708" t="s">
        <v>73</v>
      </c>
    </row>
    <row r="3709" spans="1:29" x14ac:dyDescent="0.3">
      <c r="A3709" s="1" t="s">
        <v>29</v>
      </c>
      <c r="B3709" t="s">
        <v>74</v>
      </c>
      <c r="C3709" t="s">
        <v>2004</v>
      </c>
      <c r="D3709" t="s">
        <v>178</v>
      </c>
      <c r="E3709">
        <v>8</v>
      </c>
      <c r="F3709" t="s">
        <v>64</v>
      </c>
      <c r="G3709" t="s">
        <v>1599</v>
      </c>
      <c r="H3709" t="s">
        <v>35</v>
      </c>
      <c r="I3709" t="s">
        <v>3404</v>
      </c>
      <c r="J3709" t="s">
        <v>748</v>
      </c>
      <c r="K3709" t="s">
        <v>9189</v>
      </c>
      <c r="L3709" t="s">
        <v>9190</v>
      </c>
      <c r="M3709" t="s">
        <v>969</v>
      </c>
      <c r="N3709" t="s">
        <v>40</v>
      </c>
      <c r="O3709">
        <v>27426</v>
      </c>
      <c r="P3709">
        <v>30381</v>
      </c>
      <c r="Q3709" t="s">
        <v>95</v>
      </c>
      <c r="R3709">
        <v>663</v>
      </c>
      <c r="S3709" s="2">
        <v>44959</v>
      </c>
      <c r="T3709" s="2">
        <v>44971</v>
      </c>
      <c r="U3709">
        <v>0</v>
      </c>
      <c r="V3709" t="s">
        <v>71</v>
      </c>
      <c r="W3709">
        <v>502</v>
      </c>
      <c r="X3709" t="s">
        <v>60</v>
      </c>
      <c r="Y3709" t="s">
        <v>72</v>
      </c>
      <c r="Z3709">
        <v>0</v>
      </c>
      <c r="AA3709">
        <v>569</v>
      </c>
      <c r="AB3709">
        <v>28254</v>
      </c>
      <c r="AC3709" t="s">
        <v>73</v>
      </c>
    </row>
    <row r="3710" spans="1:29" x14ac:dyDescent="0.3">
      <c r="A3710" s="1" t="s">
        <v>47</v>
      </c>
      <c r="B3710" t="s">
        <v>108</v>
      </c>
      <c r="C3710" t="s">
        <v>1220</v>
      </c>
      <c r="D3710" t="s">
        <v>352</v>
      </c>
      <c r="E3710">
        <v>2</v>
      </c>
      <c r="F3710" t="s">
        <v>99</v>
      </c>
      <c r="G3710" t="s">
        <v>1138</v>
      </c>
      <c r="H3710" t="s">
        <v>35</v>
      </c>
      <c r="I3710" t="s">
        <v>244</v>
      </c>
      <c r="J3710" t="s">
        <v>389</v>
      </c>
      <c r="K3710" t="s">
        <v>9191</v>
      </c>
      <c r="L3710" t="s">
        <v>9192</v>
      </c>
      <c r="M3710" t="s">
        <v>660</v>
      </c>
      <c r="N3710" t="s">
        <v>84</v>
      </c>
      <c r="O3710">
        <v>11835</v>
      </c>
      <c r="P3710">
        <v>14114</v>
      </c>
      <c r="Q3710" t="s">
        <v>59</v>
      </c>
      <c r="R3710">
        <v>711</v>
      </c>
      <c r="S3710" s="2">
        <v>44346</v>
      </c>
      <c r="T3710" t="s">
        <v>42</v>
      </c>
      <c r="U3710">
        <v>32862</v>
      </c>
      <c r="V3710" t="s">
        <v>106</v>
      </c>
      <c r="W3710">
        <v>506</v>
      </c>
      <c r="X3710" t="s">
        <v>44</v>
      </c>
      <c r="Y3710" t="s">
        <v>72</v>
      </c>
      <c r="Z3710">
        <v>0</v>
      </c>
      <c r="AA3710">
        <v>219</v>
      </c>
      <c r="AB3710">
        <v>13535</v>
      </c>
      <c r="AC3710" t="s">
        <v>73</v>
      </c>
    </row>
    <row r="3711" spans="1:29" x14ac:dyDescent="0.3">
      <c r="A3711" s="1" t="s">
        <v>29</v>
      </c>
      <c r="B3711" t="s">
        <v>393</v>
      </c>
      <c r="C3711" t="s">
        <v>2325</v>
      </c>
      <c r="D3711" t="s">
        <v>257</v>
      </c>
      <c r="E3711">
        <v>2</v>
      </c>
      <c r="F3711" t="s">
        <v>99</v>
      </c>
      <c r="G3711" t="s">
        <v>100</v>
      </c>
      <c r="H3711" t="s">
        <v>79</v>
      </c>
      <c r="I3711" t="s">
        <v>3527</v>
      </c>
      <c r="J3711" t="s">
        <v>4919</v>
      </c>
      <c r="K3711" t="s">
        <v>9193</v>
      </c>
      <c r="L3711" t="s">
        <v>9194</v>
      </c>
      <c r="M3711" t="s">
        <v>613</v>
      </c>
      <c r="N3711" t="s">
        <v>58</v>
      </c>
      <c r="O3711">
        <v>19904</v>
      </c>
      <c r="P3711">
        <v>24875</v>
      </c>
      <c r="Q3711" t="s">
        <v>59</v>
      </c>
      <c r="R3711">
        <v>737</v>
      </c>
      <c r="S3711" s="2">
        <v>45160</v>
      </c>
      <c r="T3711" t="s">
        <v>42</v>
      </c>
      <c r="U3711">
        <v>9106</v>
      </c>
      <c r="V3711" t="s">
        <v>106</v>
      </c>
      <c r="W3711">
        <v>604</v>
      </c>
      <c r="X3711" t="s">
        <v>44</v>
      </c>
      <c r="Y3711" t="s">
        <v>45</v>
      </c>
      <c r="Z3711">
        <v>3501</v>
      </c>
      <c r="AA3711">
        <v>953</v>
      </c>
      <c r="AB3711">
        <v>22552</v>
      </c>
      <c r="AC3711" t="s">
        <v>107</v>
      </c>
    </row>
    <row r="3712" spans="1:29" x14ac:dyDescent="0.3">
      <c r="A3712" s="1" t="s">
        <v>29</v>
      </c>
      <c r="B3712" t="s">
        <v>86</v>
      </c>
      <c r="C3712" t="s">
        <v>2490</v>
      </c>
      <c r="D3712" t="s">
        <v>98</v>
      </c>
      <c r="E3712">
        <v>2</v>
      </c>
      <c r="F3712" t="s">
        <v>99</v>
      </c>
      <c r="G3712" t="s">
        <v>724</v>
      </c>
      <c r="H3712" t="s">
        <v>35</v>
      </c>
      <c r="I3712" t="s">
        <v>36</v>
      </c>
      <c r="J3712" t="s">
        <v>141</v>
      </c>
      <c r="K3712" t="s">
        <v>9195</v>
      </c>
      <c r="L3712" t="s">
        <v>9196</v>
      </c>
      <c r="M3712" t="s">
        <v>1100</v>
      </c>
      <c r="N3712" t="s">
        <v>40</v>
      </c>
      <c r="O3712">
        <v>9149</v>
      </c>
      <c r="P3712">
        <v>12305</v>
      </c>
      <c r="Q3712" t="s">
        <v>41</v>
      </c>
      <c r="R3712">
        <v>932</v>
      </c>
      <c r="S3712" s="2">
        <v>44952</v>
      </c>
      <c r="T3712" s="2">
        <v>44982</v>
      </c>
      <c r="U3712">
        <v>0</v>
      </c>
      <c r="V3712" t="s">
        <v>43</v>
      </c>
      <c r="W3712">
        <v>659</v>
      </c>
      <c r="X3712" t="s">
        <v>60</v>
      </c>
      <c r="Y3712" t="s">
        <v>61</v>
      </c>
      <c r="Z3712">
        <v>0</v>
      </c>
      <c r="AA3712">
        <v>637</v>
      </c>
      <c r="AB3712">
        <v>11181</v>
      </c>
      <c r="AC3712" t="s">
        <v>73</v>
      </c>
    </row>
    <row r="3713" spans="1:29" x14ac:dyDescent="0.3">
      <c r="A3713" s="1" t="s">
        <v>29</v>
      </c>
      <c r="B3713" t="s">
        <v>96</v>
      </c>
      <c r="C3713" t="s">
        <v>323</v>
      </c>
      <c r="D3713" t="s">
        <v>201</v>
      </c>
      <c r="E3713">
        <v>3</v>
      </c>
      <c r="F3713" t="s">
        <v>120</v>
      </c>
      <c r="G3713" t="s">
        <v>1533</v>
      </c>
      <c r="H3713" t="s">
        <v>35</v>
      </c>
      <c r="I3713" t="s">
        <v>668</v>
      </c>
      <c r="J3713" t="s">
        <v>3527</v>
      </c>
      <c r="K3713" t="s">
        <v>9197</v>
      </c>
      <c r="L3713" t="s">
        <v>9198</v>
      </c>
      <c r="M3713" t="s">
        <v>818</v>
      </c>
      <c r="N3713" t="s">
        <v>84</v>
      </c>
      <c r="O3713">
        <v>17617</v>
      </c>
      <c r="P3713">
        <v>22363</v>
      </c>
      <c r="Q3713" t="s">
        <v>41</v>
      </c>
      <c r="R3713">
        <v>782</v>
      </c>
      <c r="S3713" s="2">
        <v>45045</v>
      </c>
      <c r="T3713" t="s">
        <v>42</v>
      </c>
      <c r="U3713">
        <v>0</v>
      </c>
      <c r="V3713" t="s">
        <v>71</v>
      </c>
      <c r="W3713">
        <v>413</v>
      </c>
      <c r="X3713" t="s">
        <v>44</v>
      </c>
      <c r="Y3713" t="s">
        <v>61</v>
      </c>
      <c r="Z3713">
        <v>0</v>
      </c>
      <c r="AA3713">
        <v>315</v>
      </c>
      <c r="AB3713">
        <v>21712</v>
      </c>
      <c r="AC3713" t="s">
        <v>107</v>
      </c>
    </row>
    <row r="3714" spans="1:29" x14ac:dyDescent="0.3">
      <c r="A3714" s="1" t="s">
        <v>47</v>
      </c>
      <c r="B3714" t="s">
        <v>153</v>
      </c>
      <c r="C3714" t="s">
        <v>2690</v>
      </c>
      <c r="D3714" t="s">
        <v>138</v>
      </c>
      <c r="E3714">
        <v>1</v>
      </c>
      <c r="F3714" t="s">
        <v>221</v>
      </c>
      <c r="G3714" t="s">
        <v>222</v>
      </c>
      <c r="H3714" t="s">
        <v>79</v>
      </c>
      <c r="I3714" t="s">
        <v>305</v>
      </c>
      <c r="J3714" t="s">
        <v>372</v>
      </c>
      <c r="K3714">
        <v>9446620138</v>
      </c>
      <c r="L3714" t="s">
        <v>9199</v>
      </c>
      <c r="M3714" t="s">
        <v>160</v>
      </c>
      <c r="N3714" t="s">
        <v>84</v>
      </c>
      <c r="O3714">
        <v>22064</v>
      </c>
      <c r="P3714">
        <v>26263</v>
      </c>
      <c r="Q3714" t="s">
        <v>95</v>
      </c>
      <c r="R3714">
        <v>940</v>
      </c>
      <c r="S3714" s="2">
        <v>44870</v>
      </c>
      <c r="T3714" s="2">
        <v>44889</v>
      </c>
      <c r="U3714">
        <v>0</v>
      </c>
      <c r="V3714" t="s">
        <v>85</v>
      </c>
      <c r="W3714">
        <v>689</v>
      </c>
      <c r="X3714" t="s">
        <v>60</v>
      </c>
      <c r="Y3714" t="s">
        <v>72</v>
      </c>
      <c r="Z3714">
        <v>0</v>
      </c>
      <c r="AA3714">
        <v>65</v>
      </c>
      <c r="AB3714">
        <v>22617</v>
      </c>
      <c r="AC3714" t="s">
        <v>107</v>
      </c>
    </row>
    <row r="3715" spans="1:29" x14ac:dyDescent="0.3">
      <c r="A3715" s="1" t="s">
        <v>47</v>
      </c>
      <c r="B3715" t="s">
        <v>117</v>
      </c>
      <c r="C3715" t="s">
        <v>976</v>
      </c>
      <c r="D3715" t="s">
        <v>185</v>
      </c>
      <c r="E3715">
        <v>1</v>
      </c>
      <c r="F3715" t="s">
        <v>221</v>
      </c>
      <c r="G3715" t="s">
        <v>858</v>
      </c>
      <c r="H3715" t="s">
        <v>35</v>
      </c>
      <c r="I3715" t="s">
        <v>1541</v>
      </c>
      <c r="J3715" t="s">
        <v>224</v>
      </c>
      <c r="K3715" t="s">
        <v>9200</v>
      </c>
      <c r="L3715" t="s">
        <v>9201</v>
      </c>
      <c r="M3715" t="s">
        <v>126</v>
      </c>
      <c r="N3715" t="s">
        <v>94</v>
      </c>
      <c r="O3715">
        <v>15050</v>
      </c>
      <c r="P3715">
        <v>18644</v>
      </c>
      <c r="Q3715" t="s">
        <v>95</v>
      </c>
      <c r="R3715">
        <v>867</v>
      </c>
      <c r="S3715" s="2">
        <v>45180</v>
      </c>
      <c r="T3715" t="s">
        <v>42</v>
      </c>
      <c r="U3715">
        <v>0</v>
      </c>
      <c r="V3715" t="s">
        <v>71</v>
      </c>
      <c r="W3715">
        <v>405</v>
      </c>
      <c r="X3715" t="s">
        <v>44</v>
      </c>
      <c r="Y3715" t="s">
        <v>72</v>
      </c>
      <c r="Z3715">
        <v>0</v>
      </c>
      <c r="AA3715">
        <v>937</v>
      </c>
      <c r="AB3715">
        <v>18315</v>
      </c>
      <c r="AC3715" t="s">
        <v>107</v>
      </c>
    </row>
    <row r="3716" spans="1:29" x14ac:dyDescent="0.3">
      <c r="A3716" s="1" t="s">
        <v>29</v>
      </c>
      <c r="B3716" t="s">
        <v>327</v>
      </c>
      <c r="C3716" t="s">
        <v>585</v>
      </c>
      <c r="D3716" t="s">
        <v>387</v>
      </c>
      <c r="E3716">
        <v>4</v>
      </c>
      <c r="F3716" t="s">
        <v>221</v>
      </c>
      <c r="G3716" t="s">
        <v>1096</v>
      </c>
      <c r="H3716" t="s">
        <v>35</v>
      </c>
      <c r="I3716" t="s">
        <v>6212</v>
      </c>
      <c r="J3716" t="s">
        <v>1844</v>
      </c>
      <c r="K3716" t="s">
        <v>9202</v>
      </c>
      <c r="L3716" t="s">
        <v>9203</v>
      </c>
      <c r="M3716" t="s">
        <v>1023</v>
      </c>
      <c r="N3716" t="s">
        <v>94</v>
      </c>
      <c r="O3716">
        <v>13936</v>
      </c>
      <c r="P3716">
        <v>16377</v>
      </c>
      <c r="Q3716" t="s">
        <v>41</v>
      </c>
      <c r="R3716">
        <v>99</v>
      </c>
      <c r="S3716" s="2">
        <v>45111</v>
      </c>
      <c r="T3716" t="s">
        <v>42</v>
      </c>
      <c r="U3716">
        <v>0</v>
      </c>
      <c r="V3716" t="s">
        <v>43</v>
      </c>
      <c r="W3716">
        <v>664</v>
      </c>
      <c r="X3716" t="s">
        <v>44</v>
      </c>
      <c r="Y3716" t="s">
        <v>45</v>
      </c>
      <c r="Z3716">
        <v>0</v>
      </c>
      <c r="AA3716">
        <v>683</v>
      </c>
      <c r="AB3716">
        <v>15130</v>
      </c>
      <c r="AC3716" t="s">
        <v>107</v>
      </c>
    </row>
    <row r="3717" spans="1:29" x14ac:dyDescent="0.3">
      <c r="A3717" s="1" t="s">
        <v>47</v>
      </c>
      <c r="B3717" t="s">
        <v>145</v>
      </c>
      <c r="C3717" t="s">
        <v>528</v>
      </c>
      <c r="D3717" t="s">
        <v>169</v>
      </c>
      <c r="E3717">
        <v>8</v>
      </c>
      <c r="F3717" t="s">
        <v>77</v>
      </c>
      <c r="G3717" t="s">
        <v>440</v>
      </c>
      <c r="H3717" t="s">
        <v>79</v>
      </c>
      <c r="I3717" t="s">
        <v>1501</v>
      </c>
      <c r="J3717" t="s">
        <v>601</v>
      </c>
      <c r="K3717" t="s">
        <v>9204</v>
      </c>
      <c r="L3717" t="s">
        <v>9205</v>
      </c>
      <c r="M3717" t="s">
        <v>1762</v>
      </c>
      <c r="N3717" t="s">
        <v>40</v>
      </c>
      <c r="O3717">
        <v>20197</v>
      </c>
      <c r="P3717">
        <v>24032</v>
      </c>
      <c r="Q3717" t="s">
        <v>95</v>
      </c>
      <c r="R3717">
        <v>80</v>
      </c>
      <c r="S3717" s="2">
        <v>44447</v>
      </c>
      <c r="T3717" t="s">
        <v>42</v>
      </c>
      <c r="U3717">
        <v>0</v>
      </c>
      <c r="V3717" t="s">
        <v>71</v>
      </c>
      <c r="W3717">
        <v>716</v>
      </c>
      <c r="X3717" t="s">
        <v>44</v>
      </c>
      <c r="Y3717" t="s">
        <v>72</v>
      </c>
      <c r="Z3717">
        <v>0</v>
      </c>
      <c r="AA3717">
        <v>806</v>
      </c>
      <c r="AB3717">
        <v>20561</v>
      </c>
      <c r="AC3717" t="s">
        <v>46</v>
      </c>
    </row>
    <row r="3718" spans="1:29" x14ac:dyDescent="0.3">
      <c r="A3718" s="1" t="s">
        <v>29</v>
      </c>
      <c r="B3718" t="s">
        <v>393</v>
      </c>
      <c r="C3718" t="s">
        <v>2917</v>
      </c>
      <c r="D3718" t="s">
        <v>110</v>
      </c>
      <c r="E3718">
        <v>6</v>
      </c>
      <c r="F3718" t="s">
        <v>33</v>
      </c>
      <c r="G3718" t="s">
        <v>170</v>
      </c>
      <c r="H3718" t="s">
        <v>35</v>
      </c>
      <c r="I3718" t="s">
        <v>9206</v>
      </c>
      <c r="J3718" t="s">
        <v>524</v>
      </c>
      <c r="K3718" t="s">
        <v>9207</v>
      </c>
      <c r="L3718" t="s">
        <v>9208</v>
      </c>
      <c r="M3718" t="s">
        <v>846</v>
      </c>
      <c r="N3718" t="s">
        <v>94</v>
      </c>
      <c r="O3718">
        <v>10729</v>
      </c>
      <c r="P3718">
        <v>15199</v>
      </c>
      <c r="Q3718" t="s">
        <v>95</v>
      </c>
      <c r="R3718">
        <v>919</v>
      </c>
      <c r="S3718" s="2">
        <v>44345</v>
      </c>
      <c r="T3718" t="s">
        <v>42</v>
      </c>
      <c r="U3718">
        <v>0</v>
      </c>
      <c r="V3718" t="s">
        <v>106</v>
      </c>
      <c r="W3718">
        <v>564</v>
      </c>
      <c r="X3718" t="s">
        <v>44</v>
      </c>
      <c r="Y3718" t="s">
        <v>45</v>
      </c>
      <c r="Z3718">
        <v>0</v>
      </c>
      <c r="AA3718">
        <v>844</v>
      </c>
      <c r="AB3718">
        <v>12039</v>
      </c>
      <c r="AC3718" t="s">
        <v>46</v>
      </c>
    </row>
    <row r="3719" spans="1:29" x14ac:dyDescent="0.3">
      <c r="A3719" s="1" t="s">
        <v>29</v>
      </c>
      <c r="B3719" t="s">
        <v>541</v>
      </c>
      <c r="C3719" t="s">
        <v>1190</v>
      </c>
      <c r="D3719" t="s">
        <v>178</v>
      </c>
      <c r="E3719">
        <v>1</v>
      </c>
      <c r="F3719" t="s">
        <v>99</v>
      </c>
      <c r="G3719" t="s">
        <v>950</v>
      </c>
      <c r="H3719" t="s">
        <v>79</v>
      </c>
      <c r="I3719" t="s">
        <v>3385</v>
      </c>
      <c r="J3719" t="s">
        <v>890</v>
      </c>
      <c r="K3719" t="s">
        <v>9209</v>
      </c>
      <c r="L3719" t="s">
        <v>9210</v>
      </c>
      <c r="M3719" t="s">
        <v>1632</v>
      </c>
      <c r="N3719" t="s">
        <v>58</v>
      </c>
      <c r="O3719">
        <v>15774</v>
      </c>
      <c r="P3719">
        <v>19675</v>
      </c>
      <c r="Q3719" t="s">
        <v>59</v>
      </c>
      <c r="R3719">
        <v>12</v>
      </c>
      <c r="S3719" s="2">
        <v>44284</v>
      </c>
      <c r="T3719" t="s">
        <v>42</v>
      </c>
      <c r="U3719">
        <v>32655</v>
      </c>
      <c r="V3719" t="s">
        <v>43</v>
      </c>
      <c r="W3719">
        <v>619</v>
      </c>
      <c r="X3719" t="s">
        <v>44</v>
      </c>
      <c r="Y3719" t="s">
        <v>61</v>
      </c>
      <c r="Z3719">
        <v>1023</v>
      </c>
      <c r="AA3719">
        <v>860</v>
      </c>
      <c r="AB3719">
        <v>19008</v>
      </c>
      <c r="AC3719" t="s">
        <v>46</v>
      </c>
    </row>
    <row r="3720" spans="1:29" x14ac:dyDescent="0.3">
      <c r="A3720" s="1" t="s">
        <v>47</v>
      </c>
      <c r="B3720" t="s">
        <v>145</v>
      </c>
      <c r="C3720" t="s">
        <v>445</v>
      </c>
      <c r="D3720" t="s">
        <v>76</v>
      </c>
      <c r="E3720">
        <v>2</v>
      </c>
      <c r="F3720" t="s">
        <v>33</v>
      </c>
      <c r="G3720" t="s">
        <v>139</v>
      </c>
      <c r="H3720" t="s">
        <v>79</v>
      </c>
      <c r="I3720" t="s">
        <v>9211</v>
      </c>
      <c r="J3720" t="s">
        <v>3132</v>
      </c>
      <c r="K3720" t="s">
        <v>9212</v>
      </c>
      <c r="L3720" t="s">
        <v>9213</v>
      </c>
      <c r="M3720" t="s">
        <v>152</v>
      </c>
      <c r="N3720" t="s">
        <v>84</v>
      </c>
      <c r="O3720">
        <v>18490</v>
      </c>
      <c r="P3720">
        <v>21205</v>
      </c>
      <c r="Q3720" t="s">
        <v>41</v>
      </c>
      <c r="R3720">
        <v>44</v>
      </c>
      <c r="S3720" s="2">
        <v>44636</v>
      </c>
      <c r="T3720" t="s">
        <v>42</v>
      </c>
      <c r="U3720">
        <v>0</v>
      </c>
      <c r="V3720" t="s">
        <v>106</v>
      </c>
      <c r="W3720">
        <v>596</v>
      </c>
      <c r="X3720" t="s">
        <v>44</v>
      </c>
      <c r="Y3720" t="s">
        <v>61</v>
      </c>
      <c r="Z3720">
        <v>0</v>
      </c>
      <c r="AA3720">
        <v>38</v>
      </c>
      <c r="AB3720">
        <v>19751</v>
      </c>
      <c r="AC3720" t="s">
        <v>107</v>
      </c>
    </row>
    <row r="3721" spans="1:29" x14ac:dyDescent="0.3">
      <c r="A3721" s="1" t="s">
        <v>47</v>
      </c>
      <c r="B3721" t="s">
        <v>592</v>
      </c>
      <c r="C3721" t="s">
        <v>3497</v>
      </c>
      <c r="D3721" t="s">
        <v>185</v>
      </c>
      <c r="E3721">
        <v>3</v>
      </c>
      <c r="F3721" t="s">
        <v>99</v>
      </c>
      <c r="G3721" t="s">
        <v>1638</v>
      </c>
      <c r="H3721" t="s">
        <v>79</v>
      </c>
      <c r="I3721" t="s">
        <v>2386</v>
      </c>
      <c r="J3721" t="s">
        <v>4840</v>
      </c>
      <c r="K3721">
        <v>3072084376</v>
      </c>
      <c r="L3721" t="s">
        <v>9214</v>
      </c>
      <c r="M3721" t="s">
        <v>598</v>
      </c>
      <c r="N3721" t="s">
        <v>40</v>
      </c>
      <c r="O3721">
        <v>3895</v>
      </c>
      <c r="P3721">
        <v>6017</v>
      </c>
      <c r="Q3721" t="s">
        <v>41</v>
      </c>
      <c r="R3721">
        <v>639</v>
      </c>
      <c r="S3721" s="2">
        <v>45336</v>
      </c>
      <c r="T3721" t="s">
        <v>42</v>
      </c>
      <c r="U3721">
        <v>0</v>
      </c>
      <c r="V3721" t="s">
        <v>85</v>
      </c>
      <c r="W3721">
        <v>592</v>
      </c>
      <c r="X3721" t="s">
        <v>44</v>
      </c>
      <c r="Y3721" t="s">
        <v>45</v>
      </c>
      <c r="Z3721">
        <v>0</v>
      </c>
      <c r="AA3721">
        <v>147</v>
      </c>
      <c r="AB3721">
        <v>5104</v>
      </c>
      <c r="AC3721" t="s">
        <v>107</v>
      </c>
    </row>
    <row r="3722" spans="1:29" x14ac:dyDescent="0.3">
      <c r="A3722" s="1" t="s">
        <v>29</v>
      </c>
      <c r="B3722" t="s">
        <v>74</v>
      </c>
      <c r="C3722" t="s">
        <v>1460</v>
      </c>
      <c r="D3722" t="s">
        <v>387</v>
      </c>
      <c r="E3722">
        <v>3</v>
      </c>
      <c r="F3722" t="s">
        <v>221</v>
      </c>
      <c r="G3722" t="s">
        <v>335</v>
      </c>
      <c r="H3722" t="s">
        <v>79</v>
      </c>
      <c r="I3722" t="s">
        <v>1593</v>
      </c>
      <c r="J3722" t="s">
        <v>5515</v>
      </c>
      <c r="K3722" t="s">
        <v>9215</v>
      </c>
      <c r="L3722" t="s">
        <v>9216</v>
      </c>
      <c r="M3722" t="s">
        <v>969</v>
      </c>
      <c r="N3722" t="s">
        <v>58</v>
      </c>
      <c r="O3722">
        <v>3902</v>
      </c>
      <c r="P3722">
        <v>6976</v>
      </c>
      <c r="Q3722" t="s">
        <v>59</v>
      </c>
      <c r="R3722">
        <v>423</v>
      </c>
      <c r="S3722" s="2">
        <v>44936</v>
      </c>
      <c r="T3722" t="s">
        <v>42</v>
      </c>
      <c r="U3722">
        <v>49052</v>
      </c>
      <c r="V3722" t="s">
        <v>85</v>
      </c>
      <c r="W3722">
        <v>570</v>
      </c>
      <c r="X3722" t="s">
        <v>44</v>
      </c>
      <c r="Y3722" t="s">
        <v>45</v>
      </c>
      <c r="Z3722">
        <v>3383</v>
      </c>
      <c r="AA3722">
        <v>77</v>
      </c>
      <c r="AB3722">
        <v>6401</v>
      </c>
      <c r="AC3722" t="s">
        <v>46</v>
      </c>
    </row>
    <row r="3723" spans="1:29" x14ac:dyDescent="0.3">
      <c r="A3723" s="1" t="s">
        <v>47</v>
      </c>
      <c r="B3723" t="s">
        <v>592</v>
      </c>
      <c r="C3723" t="s">
        <v>3877</v>
      </c>
      <c r="D3723" t="s">
        <v>76</v>
      </c>
      <c r="E3723">
        <v>1</v>
      </c>
      <c r="F3723" t="s">
        <v>33</v>
      </c>
      <c r="G3723" t="s">
        <v>411</v>
      </c>
      <c r="H3723" t="s">
        <v>79</v>
      </c>
      <c r="I3723" t="s">
        <v>1960</v>
      </c>
      <c r="J3723" t="s">
        <v>5761</v>
      </c>
      <c r="K3723" t="s">
        <v>9217</v>
      </c>
      <c r="L3723" t="s">
        <v>9218</v>
      </c>
      <c r="M3723" t="s">
        <v>1449</v>
      </c>
      <c r="N3723" t="s">
        <v>40</v>
      </c>
      <c r="O3723">
        <v>20768</v>
      </c>
      <c r="P3723">
        <v>24301</v>
      </c>
      <c r="Q3723" t="s">
        <v>95</v>
      </c>
      <c r="R3723">
        <v>641</v>
      </c>
      <c r="S3723" s="2">
        <v>44801</v>
      </c>
      <c r="T3723" s="2">
        <v>44816</v>
      </c>
      <c r="U3723">
        <v>0</v>
      </c>
      <c r="V3723" t="s">
        <v>106</v>
      </c>
      <c r="W3723">
        <v>705</v>
      </c>
      <c r="X3723" t="s">
        <v>60</v>
      </c>
      <c r="Y3723" t="s">
        <v>45</v>
      </c>
      <c r="Z3723">
        <v>0</v>
      </c>
      <c r="AA3723">
        <v>331</v>
      </c>
      <c r="AB3723">
        <v>23397</v>
      </c>
      <c r="AC3723" t="s">
        <v>46</v>
      </c>
    </row>
    <row r="3724" spans="1:29" x14ac:dyDescent="0.3">
      <c r="A3724" s="1" t="s">
        <v>47</v>
      </c>
      <c r="B3724" t="s">
        <v>48</v>
      </c>
      <c r="C3724" t="s">
        <v>4953</v>
      </c>
      <c r="D3724" t="s">
        <v>155</v>
      </c>
      <c r="E3724">
        <v>6</v>
      </c>
      <c r="F3724" t="s">
        <v>99</v>
      </c>
      <c r="G3724" t="s">
        <v>1638</v>
      </c>
      <c r="H3724" t="s">
        <v>79</v>
      </c>
      <c r="I3724" t="s">
        <v>756</v>
      </c>
      <c r="J3724" t="s">
        <v>1462</v>
      </c>
      <c r="K3724" t="s">
        <v>9219</v>
      </c>
      <c r="L3724" t="s">
        <v>9220</v>
      </c>
      <c r="M3724" t="s">
        <v>556</v>
      </c>
      <c r="N3724" t="s">
        <v>84</v>
      </c>
      <c r="O3724">
        <v>16383</v>
      </c>
      <c r="P3724">
        <v>19076</v>
      </c>
      <c r="Q3724" t="s">
        <v>95</v>
      </c>
      <c r="R3724">
        <v>967</v>
      </c>
      <c r="S3724" s="2">
        <v>44474</v>
      </c>
      <c r="T3724" t="s">
        <v>42</v>
      </c>
      <c r="U3724">
        <v>0</v>
      </c>
      <c r="V3724" t="s">
        <v>106</v>
      </c>
      <c r="W3724">
        <v>593</v>
      </c>
      <c r="X3724" t="s">
        <v>44</v>
      </c>
      <c r="Y3724" t="s">
        <v>61</v>
      </c>
      <c r="Z3724">
        <v>0</v>
      </c>
      <c r="AA3724">
        <v>854</v>
      </c>
      <c r="AB3724">
        <v>18132</v>
      </c>
      <c r="AC3724" t="s">
        <v>73</v>
      </c>
    </row>
    <row r="3725" spans="1:29" x14ac:dyDescent="0.3">
      <c r="A3725" s="1" t="s">
        <v>29</v>
      </c>
      <c r="B3725" t="s">
        <v>327</v>
      </c>
      <c r="C3725" t="s">
        <v>2681</v>
      </c>
      <c r="D3725" t="s">
        <v>119</v>
      </c>
      <c r="E3725">
        <v>8</v>
      </c>
      <c r="F3725" t="s">
        <v>77</v>
      </c>
      <c r="G3725" t="s">
        <v>1221</v>
      </c>
      <c r="H3725" t="s">
        <v>35</v>
      </c>
      <c r="I3725" t="s">
        <v>827</v>
      </c>
      <c r="J3725" t="s">
        <v>1171</v>
      </c>
      <c r="K3725" s="3" t="s">
        <v>9221</v>
      </c>
      <c r="L3725" t="s">
        <v>9222</v>
      </c>
      <c r="M3725" t="s">
        <v>1159</v>
      </c>
      <c r="N3725" t="s">
        <v>58</v>
      </c>
      <c r="O3725">
        <v>19396</v>
      </c>
      <c r="P3725">
        <v>23763</v>
      </c>
      <c r="Q3725" t="s">
        <v>95</v>
      </c>
      <c r="R3725">
        <v>672</v>
      </c>
      <c r="S3725" s="2">
        <v>44630</v>
      </c>
      <c r="T3725" s="2">
        <v>44647</v>
      </c>
      <c r="U3725">
        <v>0</v>
      </c>
      <c r="V3725" t="s">
        <v>106</v>
      </c>
      <c r="W3725">
        <v>765</v>
      </c>
      <c r="X3725" t="s">
        <v>60</v>
      </c>
      <c r="Y3725" t="s">
        <v>72</v>
      </c>
      <c r="Z3725">
        <v>2158</v>
      </c>
      <c r="AA3725">
        <v>14</v>
      </c>
      <c r="AB3725">
        <v>19795</v>
      </c>
      <c r="AC3725" t="s">
        <v>73</v>
      </c>
    </row>
    <row r="3726" spans="1:29" x14ac:dyDescent="0.3">
      <c r="A3726" s="1" t="s">
        <v>47</v>
      </c>
      <c r="B3726" t="s">
        <v>161</v>
      </c>
      <c r="C3726" t="s">
        <v>184</v>
      </c>
      <c r="D3726" t="s">
        <v>32</v>
      </c>
      <c r="E3726">
        <v>3</v>
      </c>
      <c r="F3726" t="s">
        <v>99</v>
      </c>
      <c r="G3726" t="s">
        <v>950</v>
      </c>
      <c r="H3726" t="s">
        <v>35</v>
      </c>
      <c r="I3726" t="s">
        <v>459</v>
      </c>
      <c r="J3726" t="s">
        <v>4204</v>
      </c>
      <c r="K3726" t="s">
        <v>9223</v>
      </c>
      <c r="L3726" t="s">
        <v>9224</v>
      </c>
      <c r="M3726" t="s">
        <v>618</v>
      </c>
      <c r="N3726" t="s">
        <v>94</v>
      </c>
      <c r="O3726">
        <v>5780</v>
      </c>
      <c r="P3726">
        <v>7858</v>
      </c>
      <c r="Q3726" t="s">
        <v>41</v>
      </c>
      <c r="R3726">
        <v>457</v>
      </c>
      <c r="S3726" s="2">
        <v>44577</v>
      </c>
      <c r="T3726" t="s">
        <v>42</v>
      </c>
      <c r="U3726">
        <v>0</v>
      </c>
      <c r="V3726" t="s">
        <v>85</v>
      </c>
      <c r="W3726">
        <v>521</v>
      </c>
      <c r="X3726" t="s">
        <v>44</v>
      </c>
      <c r="Y3726" t="s">
        <v>72</v>
      </c>
      <c r="Z3726">
        <v>0</v>
      </c>
      <c r="AA3726">
        <v>888</v>
      </c>
      <c r="AB3726">
        <v>6308</v>
      </c>
      <c r="AC3726" t="s">
        <v>73</v>
      </c>
    </row>
    <row r="3727" spans="1:29" x14ac:dyDescent="0.3">
      <c r="A3727" s="1" t="s">
        <v>47</v>
      </c>
      <c r="B3727" t="s">
        <v>136</v>
      </c>
      <c r="C3727" t="s">
        <v>1426</v>
      </c>
      <c r="D3727" t="s">
        <v>76</v>
      </c>
      <c r="E3727">
        <v>10</v>
      </c>
      <c r="F3727" t="s">
        <v>221</v>
      </c>
      <c r="G3727" t="s">
        <v>506</v>
      </c>
      <c r="H3727" t="s">
        <v>35</v>
      </c>
      <c r="I3727" t="s">
        <v>626</v>
      </c>
      <c r="J3727" t="s">
        <v>3198</v>
      </c>
      <c r="K3727" t="s">
        <v>9225</v>
      </c>
      <c r="L3727" t="s">
        <v>9226</v>
      </c>
      <c r="M3727" t="s">
        <v>527</v>
      </c>
      <c r="N3727" t="s">
        <v>84</v>
      </c>
      <c r="O3727">
        <v>9625</v>
      </c>
      <c r="P3727">
        <v>12484</v>
      </c>
      <c r="Q3727" t="s">
        <v>95</v>
      </c>
      <c r="R3727">
        <v>421</v>
      </c>
      <c r="S3727" s="2">
        <v>45223</v>
      </c>
      <c r="T3727" s="2">
        <v>45253</v>
      </c>
      <c r="U3727">
        <v>0</v>
      </c>
      <c r="V3727" t="s">
        <v>85</v>
      </c>
      <c r="W3727">
        <v>641</v>
      </c>
      <c r="X3727" t="s">
        <v>60</v>
      </c>
      <c r="Y3727" t="s">
        <v>61</v>
      </c>
      <c r="Z3727">
        <v>0</v>
      </c>
      <c r="AA3727">
        <v>630</v>
      </c>
      <c r="AB3727">
        <v>11037</v>
      </c>
      <c r="AC3727" t="s">
        <v>107</v>
      </c>
    </row>
    <row r="3728" spans="1:29" x14ac:dyDescent="0.3">
      <c r="A3728" s="1" t="s">
        <v>29</v>
      </c>
      <c r="B3728" t="s">
        <v>327</v>
      </c>
      <c r="C3728" t="s">
        <v>1383</v>
      </c>
      <c r="D3728" t="s">
        <v>98</v>
      </c>
      <c r="E3728">
        <v>9</v>
      </c>
      <c r="F3728" t="s">
        <v>64</v>
      </c>
      <c r="G3728" t="s">
        <v>88</v>
      </c>
      <c r="H3728" t="s">
        <v>35</v>
      </c>
      <c r="I3728" t="s">
        <v>889</v>
      </c>
      <c r="J3728" t="s">
        <v>1143</v>
      </c>
      <c r="K3728" t="s">
        <v>9227</v>
      </c>
      <c r="L3728" t="s">
        <v>9228</v>
      </c>
      <c r="M3728" t="s">
        <v>591</v>
      </c>
      <c r="N3728" t="s">
        <v>94</v>
      </c>
      <c r="O3728">
        <v>15608</v>
      </c>
      <c r="P3728">
        <v>19894</v>
      </c>
      <c r="Q3728" t="s">
        <v>95</v>
      </c>
      <c r="R3728">
        <v>928</v>
      </c>
      <c r="S3728" s="2">
        <v>45081</v>
      </c>
      <c r="T3728" t="s">
        <v>42</v>
      </c>
      <c r="U3728">
        <v>0</v>
      </c>
      <c r="V3728" t="s">
        <v>85</v>
      </c>
      <c r="W3728">
        <v>783</v>
      </c>
      <c r="X3728" t="s">
        <v>44</v>
      </c>
      <c r="Y3728" t="s">
        <v>61</v>
      </c>
      <c r="Z3728">
        <v>0</v>
      </c>
      <c r="AA3728">
        <v>493</v>
      </c>
      <c r="AB3728">
        <v>16239</v>
      </c>
      <c r="AC3728" t="s">
        <v>46</v>
      </c>
    </row>
    <row r="3729" spans="1:29" x14ac:dyDescent="0.3">
      <c r="A3729" s="1" t="s">
        <v>47</v>
      </c>
      <c r="B3729" t="s">
        <v>161</v>
      </c>
      <c r="C3729" t="s">
        <v>317</v>
      </c>
      <c r="D3729" t="s">
        <v>32</v>
      </c>
      <c r="E3729">
        <v>2</v>
      </c>
      <c r="F3729" t="s">
        <v>120</v>
      </c>
      <c r="G3729" t="s">
        <v>543</v>
      </c>
      <c r="H3729" t="s">
        <v>35</v>
      </c>
      <c r="I3729" t="s">
        <v>7714</v>
      </c>
      <c r="J3729" t="s">
        <v>890</v>
      </c>
      <c r="K3729" t="s">
        <v>9229</v>
      </c>
      <c r="L3729" t="s">
        <v>9230</v>
      </c>
      <c r="M3729" t="s">
        <v>167</v>
      </c>
      <c r="N3729" t="s">
        <v>58</v>
      </c>
      <c r="O3729">
        <v>25352</v>
      </c>
      <c r="P3729">
        <v>29497</v>
      </c>
      <c r="Q3729" t="s">
        <v>59</v>
      </c>
      <c r="R3729">
        <v>335</v>
      </c>
      <c r="S3729" s="2">
        <v>45238</v>
      </c>
      <c r="T3729" s="2">
        <v>45243</v>
      </c>
      <c r="U3729">
        <v>16401</v>
      </c>
      <c r="V3729" t="s">
        <v>85</v>
      </c>
      <c r="W3729">
        <v>835</v>
      </c>
      <c r="X3729" t="s">
        <v>60</v>
      </c>
      <c r="Y3729" t="s">
        <v>72</v>
      </c>
      <c r="Z3729">
        <v>3952</v>
      </c>
      <c r="AA3729">
        <v>371</v>
      </c>
      <c r="AB3729">
        <v>27765</v>
      </c>
      <c r="AC3729" t="s">
        <v>107</v>
      </c>
    </row>
    <row r="3730" spans="1:29" x14ac:dyDescent="0.3">
      <c r="A3730" s="1" t="s">
        <v>47</v>
      </c>
      <c r="B3730" t="s">
        <v>145</v>
      </c>
      <c r="C3730" t="s">
        <v>1413</v>
      </c>
      <c r="D3730" t="s">
        <v>185</v>
      </c>
      <c r="E3730">
        <v>10</v>
      </c>
      <c r="F3730" t="s">
        <v>271</v>
      </c>
      <c r="G3730" t="s">
        <v>340</v>
      </c>
      <c r="H3730" t="s">
        <v>35</v>
      </c>
      <c r="I3730" t="s">
        <v>265</v>
      </c>
      <c r="J3730" t="s">
        <v>1836</v>
      </c>
      <c r="K3730" t="s">
        <v>9231</v>
      </c>
      <c r="L3730" t="s">
        <v>9232</v>
      </c>
      <c r="M3730" t="s">
        <v>533</v>
      </c>
      <c r="N3730" t="s">
        <v>58</v>
      </c>
      <c r="O3730">
        <v>18088</v>
      </c>
      <c r="P3730">
        <v>22773</v>
      </c>
      <c r="Q3730" t="s">
        <v>41</v>
      </c>
      <c r="R3730">
        <v>259</v>
      </c>
      <c r="S3730" s="2">
        <v>44657</v>
      </c>
      <c r="T3730" s="2">
        <v>44672</v>
      </c>
      <c r="U3730">
        <v>0</v>
      </c>
      <c r="V3730" t="s">
        <v>43</v>
      </c>
      <c r="W3730">
        <v>542</v>
      </c>
      <c r="X3730" t="s">
        <v>60</v>
      </c>
      <c r="Y3730" t="s">
        <v>45</v>
      </c>
      <c r="Z3730">
        <v>1558</v>
      </c>
      <c r="AA3730">
        <v>549</v>
      </c>
      <c r="AB3730">
        <v>18201</v>
      </c>
      <c r="AC3730" t="s">
        <v>73</v>
      </c>
    </row>
    <row r="3731" spans="1:29" x14ac:dyDescent="0.3">
      <c r="A3731" s="1" t="s">
        <v>29</v>
      </c>
      <c r="B3731" t="s">
        <v>228</v>
      </c>
      <c r="C3731" t="s">
        <v>1185</v>
      </c>
      <c r="D3731" t="s">
        <v>178</v>
      </c>
      <c r="E3731">
        <v>4</v>
      </c>
      <c r="F3731" t="s">
        <v>99</v>
      </c>
      <c r="G3731" t="s">
        <v>724</v>
      </c>
      <c r="H3731" t="s">
        <v>79</v>
      </c>
      <c r="I3731" t="s">
        <v>1773</v>
      </c>
      <c r="J3731" t="s">
        <v>305</v>
      </c>
      <c r="K3731">
        <f>1-899-237-5059</f>
        <v>-6194</v>
      </c>
      <c r="L3731" t="s">
        <v>9233</v>
      </c>
      <c r="M3731" t="s">
        <v>964</v>
      </c>
      <c r="N3731" t="s">
        <v>58</v>
      </c>
      <c r="O3731">
        <v>3825</v>
      </c>
      <c r="P3731">
        <v>6211</v>
      </c>
      <c r="Q3731" t="s">
        <v>41</v>
      </c>
      <c r="R3731">
        <v>991</v>
      </c>
      <c r="S3731" s="2">
        <v>44348</v>
      </c>
      <c r="T3731" t="s">
        <v>42</v>
      </c>
      <c r="U3731">
        <v>0</v>
      </c>
      <c r="V3731" t="s">
        <v>71</v>
      </c>
      <c r="W3731">
        <v>587</v>
      </c>
      <c r="X3731" t="s">
        <v>44</v>
      </c>
      <c r="Y3731" t="s">
        <v>72</v>
      </c>
      <c r="Z3731">
        <v>2985</v>
      </c>
      <c r="AA3731">
        <v>796</v>
      </c>
      <c r="AB3731">
        <v>6084</v>
      </c>
      <c r="AC3731" t="s">
        <v>46</v>
      </c>
    </row>
    <row r="3732" spans="1:29" x14ac:dyDescent="0.3">
      <c r="A3732" s="1" t="s">
        <v>29</v>
      </c>
      <c r="B3732" t="s">
        <v>74</v>
      </c>
      <c r="C3732" t="s">
        <v>831</v>
      </c>
      <c r="D3732" t="s">
        <v>201</v>
      </c>
      <c r="E3732">
        <v>8</v>
      </c>
      <c r="F3732" t="s">
        <v>99</v>
      </c>
      <c r="G3732" t="s">
        <v>710</v>
      </c>
      <c r="H3732" t="s">
        <v>35</v>
      </c>
      <c r="I3732" t="s">
        <v>238</v>
      </c>
      <c r="J3732" t="s">
        <v>372</v>
      </c>
      <c r="K3732" t="s">
        <v>9234</v>
      </c>
      <c r="L3732" t="s">
        <v>9235</v>
      </c>
      <c r="M3732" t="s">
        <v>795</v>
      </c>
      <c r="N3732" t="s">
        <v>84</v>
      </c>
      <c r="O3732">
        <v>19171</v>
      </c>
      <c r="P3732">
        <v>22906</v>
      </c>
      <c r="Q3732" t="s">
        <v>59</v>
      </c>
      <c r="R3732">
        <v>272</v>
      </c>
      <c r="S3732" s="2">
        <v>44731</v>
      </c>
      <c r="T3732" t="s">
        <v>42</v>
      </c>
      <c r="U3732">
        <v>6660</v>
      </c>
      <c r="V3732" t="s">
        <v>71</v>
      </c>
      <c r="W3732">
        <v>800</v>
      </c>
      <c r="X3732" t="s">
        <v>44</v>
      </c>
      <c r="Y3732" t="s">
        <v>72</v>
      </c>
      <c r="Z3732">
        <v>0</v>
      </c>
      <c r="AA3732">
        <v>792</v>
      </c>
      <c r="AB3732">
        <v>21701</v>
      </c>
      <c r="AC3732" t="s">
        <v>107</v>
      </c>
    </row>
    <row r="3733" spans="1:29" x14ac:dyDescent="0.3">
      <c r="A3733" s="1" t="s">
        <v>29</v>
      </c>
      <c r="B3733" t="s">
        <v>541</v>
      </c>
      <c r="C3733" t="s">
        <v>1114</v>
      </c>
      <c r="D3733" t="s">
        <v>178</v>
      </c>
      <c r="E3733">
        <v>7</v>
      </c>
      <c r="F3733" t="s">
        <v>271</v>
      </c>
      <c r="G3733" t="s">
        <v>340</v>
      </c>
      <c r="H3733" t="s">
        <v>79</v>
      </c>
      <c r="I3733" t="s">
        <v>9236</v>
      </c>
      <c r="J3733" t="s">
        <v>3693</v>
      </c>
      <c r="K3733" t="s">
        <v>9237</v>
      </c>
      <c r="L3733" t="s">
        <v>9238</v>
      </c>
      <c r="M3733" t="s">
        <v>563</v>
      </c>
      <c r="N3733" t="s">
        <v>40</v>
      </c>
      <c r="O3733">
        <v>20604</v>
      </c>
      <c r="P3733">
        <v>24067</v>
      </c>
      <c r="Q3733" t="s">
        <v>41</v>
      </c>
      <c r="R3733">
        <v>652</v>
      </c>
      <c r="S3733" s="2">
        <v>45249</v>
      </c>
      <c r="T3733" s="2">
        <v>45261</v>
      </c>
      <c r="U3733">
        <v>0</v>
      </c>
      <c r="V3733" t="s">
        <v>71</v>
      </c>
      <c r="W3733">
        <v>790</v>
      </c>
      <c r="X3733" t="s">
        <v>60</v>
      </c>
      <c r="Y3733" t="s">
        <v>61</v>
      </c>
      <c r="Z3733">
        <v>0</v>
      </c>
      <c r="AA3733">
        <v>729</v>
      </c>
      <c r="AB3733">
        <v>22272</v>
      </c>
      <c r="AC3733" t="s">
        <v>73</v>
      </c>
    </row>
    <row r="3734" spans="1:29" x14ac:dyDescent="0.3">
      <c r="A3734" s="1" t="s">
        <v>47</v>
      </c>
      <c r="B3734" t="s">
        <v>48</v>
      </c>
      <c r="C3734" t="s">
        <v>1562</v>
      </c>
      <c r="D3734" t="s">
        <v>185</v>
      </c>
      <c r="E3734">
        <v>8</v>
      </c>
      <c r="F3734" t="s">
        <v>271</v>
      </c>
      <c r="G3734" t="s">
        <v>340</v>
      </c>
      <c r="H3734" t="s">
        <v>79</v>
      </c>
      <c r="I3734" t="s">
        <v>3080</v>
      </c>
      <c r="J3734" t="s">
        <v>5261</v>
      </c>
      <c r="K3734" t="s">
        <v>9239</v>
      </c>
      <c r="L3734" t="s">
        <v>9240</v>
      </c>
      <c r="M3734" t="s">
        <v>57</v>
      </c>
      <c r="N3734" t="s">
        <v>58</v>
      </c>
      <c r="O3734">
        <v>26372</v>
      </c>
      <c r="P3734">
        <v>29592</v>
      </c>
      <c r="Q3734" t="s">
        <v>41</v>
      </c>
      <c r="R3734">
        <v>36</v>
      </c>
      <c r="S3734" s="2">
        <v>44959</v>
      </c>
      <c r="T3734" t="s">
        <v>42</v>
      </c>
      <c r="U3734">
        <v>0</v>
      </c>
      <c r="V3734" t="s">
        <v>85</v>
      </c>
      <c r="W3734">
        <v>470</v>
      </c>
      <c r="X3734" t="s">
        <v>44</v>
      </c>
      <c r="Y3734" t="s">
        <v>72</v>
      </c>
      <c r="Z3734">
        <v>4482</v>
      </c>
      <c r="AA3734">
        <v>897</v>
      </c>
      <c r="AB3734">
        <v>28680</v>
      </c>
      <c r="AC3734" t="s">
        <v>46</v>
      </c>
    </row>
    <row r="3735" spans="1:29" x14ac:dyDescent="0.3">
      <c r="A3735" s="1" t="s">
        <v>29</v>
      </c>
      <c r="B3735" t="s">
        <v>363</v>
      </c>
      <c r="C3735" t="s">
        <v>2033</v>
      </c>
      <c r="D3735" t="s">
        <v>32</v>
      </c>
      <c r="E3735">
        <v>5</v>
      </c>
      <c r="F3735" t="s">
        <v>129</v>
      </c>
      <c r="G3735" t="s">
        <v>574</v>
      </c>
      <c r="H3735" t="s">
        <v>35</v>
      </c>
      <c r="I3735" t="s">
        <v>292</v>
      </c>
      <c r="J3735" t="s">
        <v>928</v>
      </c>
      <c r="K3735" t="s">
        <v>9241</v>
      </c>
      <c r="L3735" t="s">
        <v>9242</v>
      </c>
      <c r="M3735" t="s">
        <v>421</v>
      </c>
      <c r="N3735" t="s">
        <v>40</v>
      </c>
      <c r="O3735">
        <v>11554</v>
      </c>
      <c r="P3735">
        <v>16545</v>
      </c>
      <c r="Q3735" t="s">
        <v>41</v>
      </c>
      <c r="R3735">
        <v>325</v>
      </c>
      <c r="S3735" s="2">
        <v>45229</v>
      </c>
      <c r="T3735" t="s">
        <v>42</v>
      </c>
      <c r="U3735">
        <v>0</v>
      </c>
      <c r="V3735" t="s">
        <v>71</v>
      </c>
      <c r="W3735">
        <v>687</v>
      </c>
      <c r="X3735" t="s">
        <v>44</v>
      </c>
      <c r="Y3735" t="s">
        <v>45</v>
      </c>
      <c r="Z3735">
        <v>0</v>
      </c>
      <c r="AA3735">
        <v>759</v>
      </c>
      <c r="AB3735">
        <v>14303</v>
      </c>
      <c r="AC3735" t="s">
        <v>46</v>
      </c>
    </row>
    <row r="3736" spans="1:29" x14ac:dyDescent="0.3">
      <c r="A3736" s="1" t="s">
        <v>47</v>
      </c>
      <c r="B3736" t="s">
        <v>117</v>
      </c>
      <c r="C3736" t="s">
        <v>865</v>
      </c>
      <c r="D3736" t="s">
        <v>155</v>
      </c>
      <c r="E3736">
        <v>3</v>
      </c>
      <c r="F3736" t="s">
        <v>221</v>
      </c>
      <c r="G3736" t="s">
        <v>667</v>
      </c>
      <c r="H3736" t="s">
        <v>79</v>
      </c>
      <c r="I3736" t="s">
        <v>2940</v>
      </c>
      <c r="J3736" t="s">
        <v>907</v>
      </c>
      <c r="K3736" t="s">
        <v>9243</v>
      </c>
      <c r="L3736" t="s">
        <v>9244</v>
      </c>
      <c r="M3736" t="s">
        <v>126</v>
      </c>
      <c r="N3736" t="s">
        <v>58</v>
      </c>
      <c r="O3736">
        <v>4112</v>
      </c>
      <c r="P3736">
        <v>7847</v>
      </c>
      <c r="Q3736" t="s">
        <v>41</v>
      </c>
      <c r="R3736">
        <v>232</v>
      </c>
      <c r="S3736" s="2">
        <v>44307</v>
      </c>
      <c r="T3736" s="2">
        <v>44321</v>
      </c>
      <c r="U3736">
        <v>0</v>
      </c>
      <c r="V3736" t="s">
        <v>106</v>
      </c>
      <c r="W3736">
        <v>567</v>
      </c>
      <c r="X3736" t="s">
        <v>60</v>
      </c>
      <c r="Y3736" t="s">
        <v>61</v>
      </c>
      <c r="Z3736">
        <v>4149</v>
      </c>
      <c r="AA3736">
        <v>756</v>
      </c>
      <c r="AB3736">
        <v>5366</v>
      </c>
      <c r="AC3736" t="s">
        <v>73</v>
      </c>
    </row>
    <row r="3737" spans="1:29" x14ac:dyDescent="0.3">
      <c r="A3737" s="1" t="s">
        <v>47</v>
      </c>
      <c r="B3737" t="s">
        <v>234</v>
      </c>
      <c r="C3737" t="s">
        <v>796</v>
      </c>
      <c r="D3737" t="s">
        <v>110</v>
      </c>
      <c r="E3737">
        <v>10</v>
      </c>
      <c r="F3737" t="s">
        <v>271</v>
      </c>
      <c r="G3737" t="s">
        <v>1110</v>
      </c>
      <c r="H3737" t="s">
        <v>79</v>
      </c>
      <c r="I3737" t="s">
        <v>587</v>
      </c>
      <c r="J3737" t="s">
        <v>5267</v>
      </c>
      <c r="K3737" t="s">
        <v>9245</v>
      </c>
      <c r="L3737" t="s">
        <v>9246</v>
      </c>
      <c r="M3737" t="s">
        <v>483</v>
      </c>
      <c r="N3737" t="s">
        <v>94</v>
      </c>
      <c r="O3737">
        <v>3201</v>
      </c>
      <c r="P3737">
        <v>6706</v>
      </c>
      <c r="Q3737" t="s">
        <v>41</v>
      </c>
      <c r="R3737">
        <v>11</v>
      </c>
      <c r="S3737" s="2">
        <v>45041</v>
      </c>
      <c r="T3737" t="s">
        <v>42</v>
      </c>
      <c r="U3737">
        <v>0</v>
      </c>
      <c r="V3737" t="s">
        <v>85</v>
      </c>
      <c r="W3737">
        <v>608</v>
      </c>
      <c r="X3737" t="s">
        <v>44</v>
      </c>
      <c r="Y3737" t="s">
        <v>61</v>
      </c>
      <c r="Z3737">
        <v>0</v>
      </c>
      <c r="AA3737">
        <v>341</v>
      </c>
      <c r="AB3737">
        <v>6239</v>
      </c>
      <c r="AC3737" t="s">
        <v>107</v>
      </c>
    </row>
    <row r="3738" spans="1:29" x14ac:dyDescent="0.3">
      <c r="A3738" s="1" t="s">
        <v>47</v>
      </c>
      <c r="B3738" t="s">
        <v>176</v>
      </c>
      <c r="C3738" t="s">
        <v>2007</v>
      </c>
      <c r="D3738" t="s">
        <v>201</v>
      </c>
      <c r="E3738">
        <v>10</v>
      </c>
      <c r="F3738" t="s">
        <v>221</v>
      </c>
      <c r="G3738" t="s">
        <v>1096</v>
      </c>
      <c r="H3738" t="s">
        <v>35</v>
      </c>
      <c r="I3738" t="s">
        <v>434</v>
      </c>
      <c r="J3738" t="s">
        <v>3948</v>
      </c>
      <c r="K3738" t="s">
        <v>9247</v>
      </c>
      <c r="L3738" t="s">
        <v>9248</v>
      </c>
      <c r="M3738" t="s">
        <v>902</v>
      </c>
      <c r="N3738" t="s">
        <v>58</v>
      </c>
      <c r="O3738">
        <v>22996</v>
      </c>
      <c r="P3738">
        <v>27180</v>
      </c>
      <c r="Q3738" t="s">
        <v>95</v>
      </c>
      <c r="R3738">
        <v>580</v>
      </c>
      <c r="S3738" s="2">
        <v>44546</v>
      </c>
      <c r="T3738" t="s">
        <v>42</v>
      </c>
      <c r="U3738">
        <v>0</v>
      </c>
      <c r="V3738" t="s">
        <v>85</v>
      </c>
      <c r="W3738">
        <v>509</v>
      </c>
      <c r="X3738" t="s">
        <v>44</v>
      </c>
      <c r="Y3738" t="s">
        <v>45</v>
      </c>
      <c r="Z3738">
        <v>1842</v>
      </c>
      <c r="AA3738">
        <v>740</v>
      </c>
      <c r="AB3738">
        <v>27105</v>
      </c>
      <c r="AC3738" t="s">
        <v>73</v>
      </c>
    </row>
    <row r="3739" spans="1:29" x14ac:dyDescent="0.3">
      <c r="A3739" s="1" t="s">
        <v>47</v>
      </c>
      <c r="B3739" t="s">
        <v>117</v>
      </c>
      <c r="C3739" t="s">
        <v>2114</v>
      </c>
      <c r="D3739" t="s">
        <v>32</v>
      </c>
      <c r="E3739">
        <v>1</v>
      </c>
      <c r="F3739" t="s">
        <v>33</v>
      </c>
      <c r="G3739" t="s">
        <v>111</v>
      </c>
      <c r="H3739" t="s">
        <v>79</v>
      </c>
      <c r="I3739" t="s">
        <v>5517</v>
      </c>
      <c r="J3739" t="s">
        <v>2070</v>
      </c>
      <c r="K3739" t="s">
        <v>9249</v>
      </c>
      <c r="L3739" t="s">
        <v>9250</v>
      </c>
      <c r="M3739" t="s">
        <v>1326</v>
      </c>
      <c r="N3739" t="s">
        <v>94</v>
      </c>
      <c r="O3739">
        <v>28588</v>
      </c>
      <c r="P3739">
        <v>31916</v>
      </c>
      <c r="Q3739" t="s">
        <v>41</v>
      </c>
      <c r="R3739">
        <v>898</v>
      </c>
      <c r="S3739" s="2">
        <v>44465</v>
      </c>
      <c r="T3739" t="s">
        <v>42</v>
      </c>
      <c r="U3739">
        <v>0</v>
      </c>
      <c r="V3739" t="s">
        <v>106</v>
      </c>
      <c r="W3739">
        <v>629</v>
      </c>
      <c r="X3739" t="s">
        <v>44</v>
      </c>
      <c r="Y3739" t="s">
        <v>61</v>
      </c>
      <c r="Z3739">
        <v>0</v>
      </c>
      <c r="AA3739">
        <v>820</v>
      </c>
      <c r="AB3739">
        <v>31692</v>
      </c>
      <c r="AC3739" t="s">
        <v>107</v>
      </c>
    </row>
    <row r="3740" spans="1:29" x14ac:dyDescent="0.3">
      <c r="A3740" s="1" t="s">
        <v>47</v>
      </c>
      <c r="B3740" t="s">
        <v>176</v>
      </c>
      <c r="C3740" t="s">
        <v>2740</v>
      </c>
      <c r="D3740" t="s">
        <v>50</v>
      </c>
      <c r="E3740">
        <v>9</v>
      </c>
      <c r="F3740" t="s">
        <v>77</v>
      </c>
      <c r="G3740" t="s">
        <v>980</v>
      </c>
      <c r="H3740" t="s">
        <v>79</v>
      </c>
      <c r="I3740" t="s">
        <v>140</v>
      </c>
      <c r="J3740" t="s">
        <v>1148</v>
      </c>
      <c r="K3740" t="s">
        <v>9251</v>
      </c>
      <c r="L3740" t="s">
        <v>9252</v>
      </c>
      <c r="M3740" t="s">
        <v>426</v>
      </c>
      <c r="N3740" t="s">
        <v>94</v>
      </c>
      <c r="O3740">
        <v>5289</v>
      </c>
      <c r="P3740">
        <v>8639</v>
      </c>
      <c r="Q3740" t="s">
        <v>41</v>
      </c>
      <c r="R3740">
        <v>653</v>
      </c>
      <c r="S3740" s="2">
        <v>45024</v>
      </c>
      <c r="T3740" t="s">
        <v>42</v>
      </c>
      <c r="U3740">
        <v>0</v>
      </c>
      <c r="V3740" t="s">
        <v>85</v>
      </c>
      <c r="W3740">
        <v>803</v>
      </c>
      <c r="X3740" t="s">
        <v>44</v>
      </c>
      <c r="Y3740" t="s">
        <v>61</v>
      </c>
      <c r="Z3740">
        <v>0</v>
      </c>
      <c r="AA3740">
        <v>885</v>
      </c>
      <c r="AB3740">
        <v>6571</v>
      </c>
      <c r="AC3740" t="s">
        <v>46</v>
      </c>
    </row>
    <row r="3741" spans="1:29" x14ac:dyDescent="0.3">
      <c r="A3741" s="1" t="s">
        <v>29</v>
      </c>
      <c r="B3741" t="s">
        <v>363</v>
      </c>
      <c r="C3741" t="s">
        <v>364</v>
      </c>
      <c r="D3741" t="s">
        <v>50</v>
      </c>
      <c r="E3741">
        <v>9</v>
      </c>
      <c r="F3741" t="s">
        <v>99</v>
      </c>
      <c r="G3741" t="s">
        <v>558</v>
      </c>
      <c r="H3741" t="s">
        <v>35</v>
      </c>
      <c r="I3741" t="s">
        <v>458</v>
      </c>
      <c r="J3741" t="s">
        <v>3925</v>
      </c>
      <c r="K3741" t="s">
        <v>9253</v>
      </c>
      <c r="L3741" t="s">
        <v>9254</v>
      </c>
      <c r="M3741" t="s">
        <v>369</v>
      </c>
      <c r="N3741" t="s">
        <v>40</v>
      </c>
      <c r="O3741">
        <v>4020</v>
      </c>
      <c r="P3741">
        <v>6036</v>
      </c>
      <c r="Q3741" t="s">
        <v>41</v>
      </c>
      <c r="R3741">
        <v>113</v>
      </c>
      <c r="S3741" s="2">
        <v>45200</v>
      </c>
      <c r="T3741" t="s">
        <v>42</v>
      </c>
      <c r="U3741">
        <v>0</v>
      </c>
      <c r="V3741" t="s">
        <v>43</v>
      </c>
      <c r="W3741">
        <v>800</v>
      </c>
      <c r="X3741" t="s">
        <v>44</v>
      </c>
      <c r="Y3741" t="s">
        <v>61</v>
      </c>
      <c r="Z3741">
        <v>0</v>
      </c>
      <c r="AA3741">
        <v>458</v>
      </c>
      <c r="AB3741">
        <v>4177</v>
      </c>
      <c r="AC3741" t="s">
        <v>107</v>
      </c>
    </row>
    <row r="3742" spans="1:29" x14ac:dyDescent="0.3">
      <c r="A3742" s="1" t="s">
        <v>47</v>
      </c>
      <c r="B3742" t="s">
        <v>153</v>
      </c>
      <c r="C3742" t="s">
        <v>9255</v>
      </c>
      <c r="D3742" t="s">
        <v>201</v>
      </c>
      <c r="E3742">
        <v>9</v>
      </c>
      <c r="F3742" t="s">
        <v>129</v>
      </c>
      <c r="G3742" t="s">
        <v>298</v>
      </c>
      <c r="H3742" t="s">
        <v>35</v>
      </c>
      <c r="I3742" t="s">
        <v>3404</v>
      </c>
      <c r="J3742" t="s">
        <v>319</v>
      </c>
      <c r="K3742" t="s">
        <v>9256</v>
      </c>
      <c r="L3742" t="s">
        <v>9257</v>
      </c>
      <c r="M3742" t="s">
        <v>750</v>
      </c>
      <c r="N3742" t="s">
        <v>40</v>
      </c>
      <c r="O3742">
        <v>10325</v>
      </c>
      <c r="P3742">
        <v>12403</v>
      </c>
      <c r="Q3742" t="s">
        <v>41</v>
      </c>
      <c r="R3742">
        <v>69</v>
      </c>
      <c r="S3742" s="2">
        <v>44585</v>
      </c>
      <c r="T3742" t="s">
        <v>42</v>
      </c>
      <c r="U3742">
        <v>0</v>
      </c>
      <c r="V3742" t="s">
        <v>43</v>
      </c>
      <c r="W3742">
        <v>671</v>
      </c>
      <c r="X3742" t="s">
        <v>44</v>
      </c>
      <c r="Y3742" t="s">
        <v>61</v>
      </c>
      <c r="Z3742">
        <v>0</v>
      </c>
      <c r="AA3742">
        <v>962</v>
      </c>
      <c r="AB3742">
        <v>11855</v>
      </c>
      <c r="AC3742" t="s">
        <v>46</v>
      </c>
    </row>
    <row r="3743" spans="1:29" x14ac:dyDescent="0.3">
      <c r="A3743" s="1" t="s">
        <v>47</v>
      </c>
      <c r="B3743" t="s">
        <v>161</v>
      </c>
      <c r="C3743" t="s">
        <v>1051</v>
      </c>
      <c r="D3743" t="s">
        <v>178</v>
      </c>
      <c r="E3743">
        <v>1</v>
      </c>
      <c r="F3743" t="s">
        <v>271</v>
      </c>
      <c r="G3743" t="s">
        <v>1060</v>
      </c>
      <c r="H3743" t="s">
        <v>35</v>
      </c>
      <c r="I3743" t="s">
        <v>2886</v>
      </c>
      <c r="J3743" t="s">
        <v>595</v>
      </c>
      <c r="K3743" t="s">
        <v>9258</v>
      </c>
      <c r="L3743" t="s">
        <v>9259</v>
      </c>
      <c r="M3743" t="s">
        <v>618</v>
      </c>
      <c r="N3743" t="s">
        <v>40</v>
      </c>
      <c r="O3743">
        <v>4101</v>
      </c>
      <c r="P3743">
        <v>6715</v>
      </c>
      <c r="Q3743" t="s">
        <v>59</v>
      </c>
      <c r="R3743">
        <v>561</v>
      </c>
      <c r="S3743" s="2">
        <v>44360</v>
      </c>
      <c r="T3743" s="2">
        <v>44372</v>
      </c>
      <c r="U3743">
        <v>26156</v>
      </c>
      <c r="V3743" t="s">
        <v>85</v>
      </c>
      <c r="W3743">
        <v>456</v>
      </c>
      <c r="X3743" t="s">
        <v>60</v>
      </c>
      <c r="Y3743" t="s">
        <v>72</v>
      </c>
      <c r="Z3743">
        <v>0</v>
      </c>
      <c r="AA3743">
        <v>756</v>
      </c>
      <c r="AB3743">
        <v>4619</v>
      </c>
      <c r="AC3743" t="s">
        <v>107</v>
      </c>
    </row>
    <row r="3744" spans="1:29" x14ac:dyDescent="0.3">
      <c r="A3744" s="1" t="s">
        <v>47</v>
      </c>
      <c r="B3744" t="s">
        <v>153</v>
      </c>
      <c r="C3744" t="s">
        <v>1734</v>
      </c>
      <c r="D3744" t="s">
        <v>32</v>
      </c>
      <c r="E3744">
        <v>10</v>
      </c>
      <c r="F3744" t="s">
        <v>221</v>
      </c>
      <c r="G3744" t="s">
        <v>1989</v>
      </c>
      <c r="H3744" t="s">
        <v>79</v>
      </c>
      <c r="I3744" t="s">
        <v>131</v>
      </c>
      <c r="J3744" t="s">
        <v>739</v>
      </c>
      <c r="K3744" t="s">
        <v>9260</v>
      </c>
      <c r="L3744" t="s">
        <v>9261</v>
      </c>
      <c r="M3744" t="s">
        <v>1202</v>
      </c>
      <c r="N3744" t="s">
        <v>84</v>
      </c>
      <c r="O3744">
        <v>13722</v>
      </c>
      <c r="P3744">
        <v>18465</v>
      </c>
      <c r="Q3744" t="s">
        <v>95</v>
      </c>
      <c r="R3744">
        <v>423</v>
      </c>
      <c r="S3744" s="2">
        <v>44849</v>
      </c>
      <c r="T3744" s="2">
        <v>44850</v>
      </c>
      <c r="U3744">
        <v>0</v>
      </c>
      <c r="V3744" t="s">
        <v>43</v>
      </c>
      <c r="W3744">
        <v>549</v>
      </c>
      <c r="X3744" t="s">
        <v>60</v>
      </c>
      <c r="Y3744" t="s">
        <v>45</v>
      </c>
      <c r="Z3744">
        <v>0</v>
      </c>
      <c r="AA3744">
        <v>925</v>
      </c>
      <c r="AB3744">
        <v>15694</v>
      </c>
      <c r="AC3744" t="s">
        <v>73</v>
      </c>
    </row>
    <row r="3745" spans="1:29" x14ac:dyDescent="0.3">
      <c r="A3745" s="1" t="s">
        <v>29</v>
      </c>
      <c r="B3745" t="s">
        <v>62</v>
      </c>
      <c r="C3745" t="s">
        <v>127</v>
      </c>
      <c r="D3745" t="s">
        <v>128</v>
      </c>
      <c r="E3745">
        <v>4</v>
      </c>
      <c r="F3745" t="s">
        <v>221</v>
      </c>
      <c r="G3745" t="s">
        <v>1096</v>
      </c>
      <c r="H3745" t="s">
        <v>79</v>
      </c>
      <c r="I3745" t="s">
        <v>827</v>
      </c>
      <c r="J3745" t="s">
        <v>3055</v>
      </c>
      <c r="K3745">
        <v>5637002459</v>
      </c>
      <c r="L3745" t="s">
        <v>9262</v>
      </c>
      <c r="M3745" t="s">
        <v>326</v>
      </c>
      <c r="N3745" t="s">
        <v>40</v>
      </c>
      <c r="O3745">
        <v>26066</v>
      </c>
      <c r="P3745">
        <v>29998</v>
      </c>
      <c r="Q3745" t="s">
        <v>95</v>
      </c>
      <c r="R3745">
        <v>890</v>
      </c>
      <c r="S3745" s="2">
        <v>44454</v>
      </c>
      <c r="T3745" s="2">
        <v>44476</v>
      </c>
      <c r="U3745">
        <v>0</v>
      </c>
      <c r="V3745" t="s">
        <v>85</v>
      </c>
      <c r="W3745">
        <v>441</v>
      </c>
      <c r="X3745" t="s">
        <v>60</v>
      </c>
      <c r="Y3745" t="s">
        <v>45</v>
      </c>
      <c r="Z3745">
        <v>0</v>
      </c>
      <c r="AA3745">
        <v>787</v>
      </c>
      <c r="AB3745">
        <v>26352</v>
      </c>
      <c r="AC3745" t="s">
        <v>107</v>
      </c>
    </row>
    <row r="3746" spans="1:29" x14ac:dyDescent="0.3">
      <c r="A3746" s="1" t="s">
        <v>29</v>
      </c>
      <c r="B3746" t="s">
        <v>86</v>
      </c>
      <c r="C3746" t="s">
        <v>2143</v>
      </c>
      <c r="D3746" t="s">
        <v>110</v>
      </c>
      <c r="E3746">
        <v>6</v>
      </c>
      <c r="F3746" t="s">
        <v>99</v>
      </c>
      <c r="G3746" t="s">
        <v>950</v>
      </c>
      <c r="H3746" t="s">
        <v>35</v>
      </c>
      <c r="I3746" t="s">
        <v>2028</v>
      </c>
      <c r="J3746" t="s">
        <v>632</v>
      </c>
      <c r="K3746" t="s">
        <v>9263</v>
      </c>
      <c r="L3746" t="s">
        <v>9264</v>
      </c>
      <c r="M3746" t="s">
        <v>350</v>
      </c>
      <c r="N3746" t="s">
        <v>84</v>
      </c>
      <c r="O3746">
        <v>20003</v>
      </c>
      <c r="P3746">
        <v>24741</v>
      </c>
      <c r="Q3746" t="s">
        <v>59</v>
      </c>
      <c r="R3746">
        <v>439</v>
      </c>
      <c r="S3746" s="2">
        <v>44490</v>
      </c>
      <c r="T3746" t="s">
        <v>42</v>
      </c>
      <c r="U3746">
        <v>5495</v>
      </c>
      <c r="V3746" t="s">
        <v>71</v>
      </c>
      <c r="W3746">
        <v>572</v>
      </c>
      <c r="X3746" t="s">
        <v>44</v>
      </c>
      <c r="Y3746" t="s">
        <v>72</v>
      </c>
      <c r="Z3746">
        <v>0</v>
      </c>
      <c r="AA3746">
        <v>566</v>
      </c>
      <c r="AB3746">
        <v>20725</v>
      </c>
      <c r="AC3746" t="s">
        <v>73</v>
      </c>
    </row>
    <row r="3747" spans="1:29" x14ac:dyDescent="0.3">
      <c r="A3747" s="1" t="s">
        <v>47</v>
      </c>
      <c r="B3747" t="s">
        <v>592</v>
      </c>
      <c r="C3747" t="s">
        <v>914</v>
      </c>
      <c r="D3747" t="s">
        <v>169</v>
      </c>
      <c r="E3747">
        <v>9</v>
      </c>
      <c r="F3747" t="s">
        <v>129</v>
      </c>
      <c r="G3747" t="s">
        <v>395</v>
      </c>
      <c r="H3747" t="s">
        <v>79</v>
      </c>
      <c r="I3747" t="s">
        <v>36</v>
      </c>
      <c r="J3747" t="s">
        <v>2341</v>
      </c>
      <c r="K3747" t="s">
        <v>9265</v>
      </c>
      <c r="L3747" t="s">
        <v>9266</v>
      </c>
      <c r="M3747" t="s">
        <v>1512</v>
      </c>
      <c r="N3747" t="s">
        <v>84</v>
      </c>
      <c r="O3747">
        <v>21094</v>
      </c>
      <c r="P3747">
        <v>25396</v>
      </c>
      <c r="Q3747" t="s">
        <v>59</v>
      </c>
      <c r="R3747">
        <v>810</v>
      </c>
      <c r="S3747" s="2">
        <v>44297</v>
      </c>
      <c r="T3747" t="s">
        <v>42</v>
      </c>
      <c r="U3747">
        <v>13302</v>
      </c>
      <c r="V3747" t="s">
        <v>71</v>
      </c>
      <c r="W3747">
        <v>623</v>
      </c>
      <c r="X3747" t="s">
        <v>44</v>
      </c>
      <c r="Y3747" t="s">
        <v>45</v>
      </c>
      <c r="Z3747">
        <v>0</v>
      </c>
      <c r="AA3747">
        <v>208</v>
      </c>
      <c r="AB3747">
        <v>25169</v>
      </c>
      <c r="AC3747" t="s">
        <v>107</v>
      </c>
    </row>
    <row r="3748" spans="1:29" x14ac:dyDescent="0.3">
      <c r="A3748" s="1" t="s">
        <v>47</v>
      </c>
      <c r="B3748" t="s">
        <v>161</v>
      </c>
      <c r="C3748" t="s">
        <v>1574</v>
      </c>
      <c r="D3748" t="s">
        <v>155</v>
      </c>
      <c r="E3748">
        <v>1</v>
      </c>
      <c r="F3748" t="s">
        <v>271</v>
      </c>
      <c r="G3748" t="s">
        <v>340</v>
      </c>
      <c r="H3748" t="s">
        <v>35</v>
      </c>
      <c r="I3748" t="s">
        <v>210</v>
      </c>
      <c r="J3748" t="s">
        <v>9267</v>
      </c>
      <c r="K3748" t="s">
        <v>9268</v>
      </c>
      <c r="L3748" t="s">
        <v>9269</v>
      </c>
      <c r="M3748" t="s">
        <v>2373</v>
      </c>
      <c r="N3748" t="s">
        <v>94</v>
      </c>
      <c r="O3748">
        <v>3641</v>
      </c>
      <c r="P3748">
        <v>5922</v>
      </c>
      <c r="Q3748" t="s">
        <v>59</v>
      </c>
      <c r="R3748">
        <v>701</v>
      </c>
      <c r="S3748" s="2">
        <v>45190</v>
      </c>
      <c r="T3748" s="2">
        <v>45212</v>
      </c>
      <c r="U3748">
        <v>27403</v>
      </c>
      <c r="V3748" t="s">
        <v>106</v>
      </c>
      <c r="W3748">
        <v>569</v>
      </c>
      <c r="X3748" t="s">
        <v>60</v>
      </c>
      <c r="Y3748" t="s">
        <v>72</v>
      </c>
      <c r="Z3748">
        <v>0</v>
      </c>
      <c r="AA3748">
        <v>54</v>
      </c>
      <c r="AB3748">
        <v>5226</v>
      </c>
      <c r="AC3748" t="s">
        <v>73</v>
      </c>
    </row>
    <row r="3749" spans="1:29" x14ac:dyDescent="0.3">
      <c r="A3749" s="1" t="s">
        <v>29</v>
      </c>
      <c r="B3749" t="s">
        <v>541</v>
      </c>
      <c r="C3749" t="s">
        <v>1834</v>
      </c>
      <c r="D3749" t="s">
        <v>76</v>
      </c>
      <c r="E3749">
        <v>4</v>
      </c>
      <c r="F3749" t="s">
        <v>129</v>
      </c>
      <c r="G3749" t="s">
        <v>700</v>
      </c>
      <c r="H3749" t="s">
        <v>79</v>
      </c>
      <c r="I3749" t="s">
        <v>668</v>
      </c>
      <c r="J3749" t="s">
        <v>4490</v>
      </c>
      <c r="K3749" t="s">
        <v>9270</v>
      </c>
      <c r="L3749" t="s">
        <v>9271</v>
      </c>
      <c r="M3749" t="s">
        <v>1340</v>
      </c>
      <c r="N3749" t="s">
        <v>94</v>
      </c>
      <c r="O3749">
        <v>25521</v>
      </c>
      <c r="P3749">
        <v>29075</v>
      </c>
      <c r="Q3749" t="s">
        <v>41</v>
      </c>
      <c r="R3749">
        <v>364</v>
      </c>
      <c r="S3749" s="2">
        <v>44475</v>
      </c>
      <c r="T3749" s="2">
        <v>44503</v>
      </c>
      <c r="U3749">
        <v>0</v>
      </c>
      <c r="V3749" t="s">
        <v>71</v>
      </c>
      <c r="W3749">
        <v>657</v>
      </c>
      <c r="X3749" t="s">
        <v>60</v>
      </c>
      <c r="Y3749" t="s">
        <v>61</v>
      </c>
      <c r="Z3749">
        <v>0</v>
      </c>
      <c r="AA3749">
        <v>499</v>
      </c>
      <c r="AB3749">
        <v>27617</v>
      </c>
      <c r="AC3749" t="s">
        <v>73</v>
      </c>
    </row>
    <row r="3750" spans="1:29" x14ac:dyDescent="0.3">
      <c r="A3750" s="1" t="s">
        <v>47</v>
      </c>
      <c r="B3750" t="s">
        <v>592</v>
      </c>
      <c r="C3750" t="s">
        <v>2872</v>
      </c>
      <c r="D3750" t="s">
        <v>155</v>
      </c>
      <c r="E3750">
        <v>6</v>
      </c>
      <c r="F3750" t="s">
        <v>77</v>
      </c>
      <c r="G3750" t="s">
        <v>78</v>
      </c>
      <c r="H3750" t="s">
        <v>35</v>
      </c>
      <c r="I3750" t="s">
        <v>1008</v>
      </c>
      <c r="J3750" t="s">
        <v>319</v>
      </c>
      <c r="K3750" t="s">
        <v>9272</v>
      </c>
      <c r="L3750" t="s">
        <v>9273</v>
      </c>
      <c r="M3750" t="s">
        <v>919</v>
      </c>
      <c r="N3750" t="s">
        <v>84</v>
      </c>
      <c r="O3750">
        <v>11183</v>
      </c>
      <c r="P3750">
        <v>15679</v>
      </c>
      <c r="Q3750" t="s">
        <v>41</v>
      </c>
      <c r="R3750">
        <v>528</v>
      </c>
      <c r="S3750" s="2">
        <v>44779</v>
      </c>
      <c r="T3750" s="2">
        <v>44797</v>
      </c>
      <c r="U3750">
        <v>0</v>
      </c>
      <c r="V3750" t="s">
        <v>85</v>
      </c>
      <c r="W3750">
        <v>562</v>
      </c>
      <c r="X3750" t="s">
        <v>60</v>
      </c>
      <c r="Y3750" t="s">
        <v>45</v>
      </c>
      <c r="Z3750">
        <v>0</v>
      </c>
      <c r="AA3750">
        <v>742</v>
      </c>
      <c r="AB3750">
        <v>11518</v>
      </c>
      <c r="AC3750" t="s">
        <v>73</v>
      </c>
    </row>
    <row r="3751" spans="1:29" x14ac:dyDescent="0.3">
      <c r="A3751" s="1" t="s">
        <v>47</v>
      </c>
      <c r="B3751" t="s">
        <v>117</v>
      </c>
      <c r="C3751" t="s">
        <v>243</v>
      </c>
      <c r="D3751" t="s">
        <v>138</v>
      </c>
      <c r="E3751">
        <v>5</v>
      </c>
      <c r="F3751" t="s">
        <v>99</v>
      </c>
      <c r="G3751" t="s">
        <v>950</v>
      </c>
      <c r="H3751" t="s">
        <v>35</v>
      </c>
      <c r="I3751" t="s">
        <v>6212</v>
      </c>
      <c r="J3751" t="s">
        <v>123</v>
      </c>
      <c r="K3751" t="s">
        <v>9274</v>
      </c>
      <c r="L3751" t="s">
        <v>9275</v>
      </c>
      <c r="M3751" t="s">
        <v>1326</v>
      </c>
      <c r="N3751" t="s">
        <v>94</v>
      </c>
      <c r="O3751">
        <v>11307</v>
      </c>
      <c r="P3751">
        <v>14537</v>
      </c>
      <c r="Q3751" t="s">
        <v>41</v>
      </c>
      <c r="R3751">
        <v>110</v>
      </c>
      <c r="S3751" s="2">
        <v>44457</v>
      </c>
      <c r="T3751" s="2">
        <v>44465</v>
      </c>
      <c r="U3751">
        <v>0</v>
      </c>
      <c r="V3751" t="s">
        <v>106</v>
      </c>
      <c r="W3751">
        <v>612</v>
      </c>
      <c r="X3751" t="s">
        <v>60</v>
      </c>
      <c r="Y3751" t="s">
        <v>72</v>
      </c>
      <c r="Z3751">
        <v>0</v>
      </c>
      <c r="AA3751">
        <v>713</v>
      </c>
      <c r="AB3751">
        <v>13874</v>
      </c>
      <c r="AC3751" t="s">
        <v>73</v>
      </c>
    </row>
    <row r="3752" spans="1:29" x14ac:dyDescent="0.3">
      <c r="A3752" s="1" t="s">
        <v>47</v>
      </c>
      <c r="B3752" t="s">
        <v>108</v>
      </c>
      <c r="C3752" t="s">
        <v>1763</v>
      </c>
      <c r="D3752" t="s">
        <v>50</v>
      </c>
      <c r="E3752">
        <v>4</v>
      </c>
      <c r="F3752" t="s">
        <v>221</v>
      </c>
      <c r="G3752" t="s">
        <v>548</v>
      </c>
      <c r="H3752" t="s">
        <v>35</v>
      </c>
      <c r="I3752" t="s">
        <v>1322</v>
      </c>
      <c r="J3752" t="s">
        <v>3212</v>
      </c>
      <c r="K3752" t="s">
        <v>9276</v>
      </c>
      <c r="L3752" t="s">
        <v>9277</v>
      </c>
      <c r="M3752" t="s">
        <v>277</v>
      </c>
      <c r="N3752" t="s">
        <v>94</v>
      </c>
      <c r="O3752">
        <v>29024</v>
      </c>
      <c r="P3752">
        <v>33700</v>
      </c>
      <c r="Q3752" t="s">
        <v>41</v>
      </c>
      <c r="R3752">
        <v>132</v>
      </c>
      <c r="S3752" s="2">
        <v>44606</v>
      </c>
      <c r="T3752" t="s">
        <v>42</v>
      </c>
      <c r="U3752">
        <v>0</v>
      </c>
      <c r="V3752" t="s">
        <v>43</v>
      </c>
      <c r="W3752">
        <v>507</v>
      </c>
      <c r="X3752" t="s">
        <v>44</v>
      </c>
      <c r="Y3752" t="s">
        <v>45</v>
      </c>
      <c r="Z3752">
        <v>0</v>
      </c>
      <c r="AA3752">
        <v>632</v>
      </c>
      <c r="AB3752">
        <v>30317</v>
      </c>
      <c r="AC3752" t="s">
        <v>107</v>
      </c>
    </row>
    <row r="3753" spans="1:29" x14ac:dyDescent="0.3">
      <c r="A3753" s="1" t="s">
        <v>29</v>
      </c>
      <c r="B3753" t="s">
        <v>228</v>
      </c>
      <c r="C3753" t="s">
        <v>474</v>
      </c>
      <c r="D3753" t="s">
        <v>119</v>
      </c>
      <c r="E3753">
        <v>4</v>
      </c>
      <c r="F3753" t="s">
        <v>120</v>
      </c>
      <c r="G3753" t="s">
        <v>1180</v>
      </c>
      <c r="H3753" t="s">
        <v>79</v>
      </c>
      <c r="I3753" t="s">
        <v>679</v>
      </c>
      <c r="J3753" t="s">
        <v>2046</v>
      </c>
      <c r="K3753" t="s">
        <v>9278</v>
      </c>
      <c r="L3753" t="s">
        <v>9279</v>
      </c>
      <c r="M3753" t="s">
        <v>640</v>
      </c>
      <c r="N3753" t="s">
        <v>84</v>
      </c>
      <c r="O3753">
        <v>19222</v>
      </c>
      <c r="P3753">
        <v>23738</v>
      </c>
      <c r="Q3753" t="s">
        <v>59</v>
      </c>
      <c r="R3753">
        <v>212</v>
      </c>
      <c r="S3753" s="2">
        <v>44637</v>
      </c>
      <c r="T3753" t="s">
        <v>42</v>
      </c>
      <c r="U3753">
        <v>3316</v>
      </c>
      <c r="V3753" t="s">
        <v>43</v>
      </c>
      <c r="W3753">
        <v>679</v>
      </c>
      <c r="X3753" t="s">
        <v>44</v>
      </c>
      <c r="Y3753" t="s">
        <v>72</v>
      </c>
      <c r="Z3753">
        <v>0</v>
      </c>
      <c r="AA3753">
        <v>130</v>
      </c>
      <c r="AB3753">
        <v>22795</v>
      </c>
      <c r="AC3753" t="s">
        <v>107</v>
      </c>
    </row>
    <row r="3754" spans="1:29" x14ac:dyDescent="0.3">
      <c r="A3754" s="1" t="s">
        <v>47</v>
      </c>
      <c r="B3754" t="s">
        <v>161</v>
      </c>
      <c r="C3754" t="s">
        <v>2203</v>
      </c>
      <c r="D3754" t="s">
        <v>257</v>
      </c>
      <c r="E3754">
        <v>5</v>
      </c>
      <c r="F3754" t="s">
        <v>33</v>
      </c>
      <c r="G3754" t="s">
        <v>411</v>
      </c>
      <c r="H3754" t="s">
        <v>35</v>
      </c>
      <c r="I3754" t="s">
        <v>1379</v>
      </c>
      <c r="J3754" t="s">
        <v>890</v>
      </c>
      <c r="K3754" t="s">
        <v>9280</v>
      </c>
      <c r="L3754" t="s">
        <v>9281</v>
      </c>
      <c r="M3754" t="s">
        <v>192</v>
      </c>
      <c r="N3754" t="s">
        <v>58</v>
      </c>
      <c r="O3754">
        <v>12037</v>
      </c>
      <c r="P3754">
        <v>14682</v>
      </c>
      <c r="Q3754" t="s">
        <v>59</v>
      </c>
      <c r="R3754">
        <v>630</v>
      </c>
      <c r="S3754" s="2">
        <v>45181</v>
      </c>
      <c r="T3754" t="s">
        <v>42</v>
      </c>
      <c r="U3754">
        <v>18350</v>
      </c>
      <c r="V3754" t="s">
        <v>85</v>
      </c>
      <c r="W3754">
        <v>749</v>
      </c>
      <c r="X3754" t="s">
        <v>44</v>
      </c>
      <c r="Y3754" t="s">
        <v>61</v>
      </c>
      <c r="Z3754">
        <v>3201</v>
      </c>
      <c r="AA3754">
        <v>633</v>
      </c>
      <c r="AB3754">
        <v>13449</v>
      </c>
      <c r="AC3754" t="s">
        <v>46</v>
      </c>
    </row>
    <row r="3755" spans="1:29" x14ac:dyDescent="0.3">
      <c r="A3755" s="1" t="s">
        <v>47</v>
      </c>
      <c r="B3755" t="s">
        <v>592</v>
      </c>
      <c r="C3755" t="s">
        <v>1350</v>
      </c>
      <c r="D3755" t="s">
        <v>138</v>
      </c>
      <c r="E3755">
        <v>4</v>
      </c>
      <c r="F3755" t="s">
        <v>33</v>
      </c>
      <c r="G3755" t="s">
        <v>179</v>
      </c>
      <c r="H3755" t="s">
        <v>35</v>
      </c>
      <c r="I3755" t="s">
        <v>3936</v>
      </c>
      <c r="J3755" t="s">
        <v>610</v>
      </c>
      <c r="K3755" t="s">
        <v>9282</v>
      </c>
      <c r="L3755" t="s">
        <v>9283</v>
      </c>
      <c r="M3755" t="s">
        <v>1151</v>
      </c>
      <c r="N3755" t="s">
        <v>58</v>
      </c>
      <c r="O3755">
        <v>20675</v>
      </c>
      <c r="P3755">
        <v>23463</v>
      </c>
      <c r="Q3755" t="s">
        <v>95</v>
      </c>
      <c r="R3755">
        <v>83</v>
      </c>
      <c r="S3755" s="2">
        <v>44755</v>
      </c>
      <c r="T3755" s="2">
        <v>44781</v>
      </c>
      <c r="U3755">
        <v>0</v>
      </c>
      <c r="V3755" t="s">
        <v>106</v>
      </c>
      <c r="W3755">
        <v>775</v>
      </c>
      <c r="X3755" t="s">
        <v>60</v>
      </c>
      <c r="Y3755" t="s">
        <v>61</v>
      </c>
      <c r="Z3755">
        <v>4677</v>
      </c>
      <c r="AA3755">
        <v>250</v>
      </c>
      <c r="AB3755">
        <v>21953</v>
      </c>
      <c r="AC3755" t="s">
        <v>73</v>
      </c>
    </row>
    <row r="3756" spans="1:29" x14ac:dyDescent="0.3">
      <c r="A3756" s="1" t="s">
        <v>29</v>
      </c>
      <c r="B3756" t="s">
        <v>327</v>
      </c>
      <c r="C3756" t="s">
        <v>1336</v>
      </c>
      <c r="D3756" t="s">
        <v>32</v>
      </c>
      <c r="E3756">
        <v>10</v>
      </c>
      <c r="F3756" t="s">
        <v>77</v>
      </c>
      <c r="G3756" t="s">
        <v>147</v>
      </c>
      <c r="H3756" t="s">
        <v>35</v>
      </c>
      <c r="I3756" t="s">
        <v>2547</v>
      </c>
      <c r="J3756" t="s">
        <v>2875</v>
      </c>
      <c r="K3756" t="s">
        <v>9284</v>
      </c>
      <c r="L3756" t="s">
        <v>9285</v>
      </c>
      <c r="M3756" t="s">
        <v>2246</v>
      </c>
      <c r="N3756" t="s">
        <v>58</v>
      </c>
      <c r="O3756">
        <v>15565</v>
      </c>
      <c r="P3756">
        <v>20117</v>
      </c>
      <c r="Q3756" t="s">
        <v>41</v>
      </c>
      <c r="R3756">
        <v>47</v>
      </c>
      <c r="S3756" s="2">
        <v>44342</v>
      </c>
      <c r="T3756" s="2">
        <v>44358</v>
      </c>
      <c r="U3756">
        <v>0</v>
      </c>
      <c r="V3756" t="s">
        <v>106</v>
      </c>
      <c r="W3756">
        <v>770</v>
      </c>
      <c r="X3756" t="s">
        <v>60</v>
      </c>
      <c r="Y3756" t="s">
        <v>45</v>
      </c>
      <c r="Z3756">
        <v>3040</v>
      </c>
      <c r="AA3756">
        <v>368</v>
      </c>
      <c r="AB3756">
        <v>18334</v>
      </c>
      <c r="AC3756" t="s">
        <v>73</v>
      </c>
    </row>
    <row r="3757" spans="1:29" x14ac:dyDescent="0.3">
      <c r="A3757" s="1" t="s">
        <v>47</v>
      </c>
      <c r="B3757" t="s">
        <v>136</v>
      </c>
      <c r="C3757" t="s">
        <v>137</v>
      </c>
      <c r="D3757" t="s">
        <v>178</v>
      </c>
      <c r="E3757">
        <v>7</v>
      </c>
      <c r="F3757" t="s">
        <v>186</v>
      </c>
      <c r="G3757" t="s">
        <v>650</v>
      </c>
      <c r="H3757" t="s">
        <v>35</v>
      </c>
      <c r="I3757" t="s">
        <v>3936</v>
      </c>
      <c r="J3757" t="s">
        <v>9286</v>
      </c>
      <c r="K3757" t="s">
        <v>9287</v>
      </c>
      <c r="L3757" t="s">
        <v>9288</v>
      </c>
      <c r="M3757" t="s">
        <v>227</v>
      </c>
      <c r="N3757" t="s">
        <v>40</v>
      </c>
      <c r="O3757">
        <v>22473</v>
      </c>
      <c r="P3757">
        <v>26066</v>
      </c>
      <c r="Q3757" t="s">
        <v>41</v>
      </c>
      <c r="R3757">
        <v>724</v>
      </c>
      <c r="S3757" s="2">
        <v>44745</v>
      </c>
      <c r="T3757" s="2">
        <v>44773</v>
      </c>
      <c r="U3757">
        <v>0</v>
      </c>
      <c r="V3757" t="s">
        <v>106</v>
      </c>
      <c r="W3757">
        <v>472</v>
      </c>
      <c r="X3757" t="s">
        <v>60</v>
      </c>
      <c r="Y3757" t="s">
        <v>61</v>
      </c>
      <c r="Z3757">
        <v>0</v>
      </c>
      <c r="AA3757">
        <v>345</v>
      </c>
      <c r="AB3757">
        <v>22500</v>
      </c>
      <c r="AC3757" t="s">
        <v>107</v>
      </c>
    </row>
    <row r="3758" spans="1:29" x14ac:dyDescent="0.3">
      <c r="A3758" s="1" t="s">
        <v>29</v>
      </c>
      <c r="B3758" t="s">
        <v>327</v>
      </c>
      <c r="C3758" t="s">
        <v>1091</v>
      </c>
      <c r="D3758" t="s">
        <v>185</v>
      </c>
      <c r="E3758">
        <v>6</v>
      </c>
      <c r="F3758" t="s">
        <v>271</v>
      </c>
      <c r="G3758" t="s">
        <v>715</v>
      </c>
      <c r="H3758" t="s">
        <v>35</v>
      </c>
      <c r="I3758" t="s">
        <v>2601</v>
      </c>
      <c r="J3758" t="s">
        <v>5326</v>
      </c>
      <c r="K3758">
        <v>1864477265</v>
      </c>
      <c r="L3758" t="s">
        <v>9289</v>
      </c>
      <c r="M3758" t="s">
        <v>769</v>
      </c>
      <c r="N3758" t="s">
        <v>40</v>
      </c>
      <c r="O3758">
        <v>19711</v>
      </c>
      <c r="P3758">
        <v>22618</v>
      </c>
      <c r="Q3758" t="s">
        <v>95</v>
      </c>
      <c r="R3758">
        <v>599</v>
      </c>
      <c r="S3758" s="2">
        <v>45330</v>
      </c>
      <c r="T3758" s="2">
        <v>45350</v>
      </c>
      <c r="U3758">
        <v>0</v>
      </c>
      <c r="V3758" t="s">
        <v>106</v>
      </c>
      <c r="W3758">
        <v>503</v>
      </c>
      <c r="X3758" t="s">
        <v>60</v>
      </c>
      <c r="Y3758" t="s">
        <v>72</v>
      </c>
      <c r="Z3758">
        <v>0</v>
      </c>
      <c r="AA3758">
        <v>107</v>
      </c>
      <c r="AB3758">
        <v>20021</v>
      </c>
      <c r="AC3758" t="s">
        <v>46</v>
      </c>
    </row>
    <row r="3759" spans="1:29" x14ac:dyDescent="0.3">
      <c r="A3759" s="1" t="s">
        <v>47</v>
      </c>
      <c r="B3759" t="s">
        <v>108</v>
      </c>
      <c r="C3759" t="s">
        <v>109</v>
      </c>
      <c r="D3759" t="s">
        <v>110</v>
      </c>
      <c r="E3759">
        <v>6</v>
      </c>
      <c r="F3759" t="s">
        <v>120</v>
      </c>
      <c r="G3759" t="s">
        <v>543</v>
      </c>
      <c r="H3759" t="s">
        <v>35</v>
      </c>
      <c r="I3759" t="s">
        <v>417</v>
      </c>
      <c r="J3759" t="s">
        <v>9290</v>
      </c>
      <c r="K3759" t="s">
        <v>9291</v>
      </c>
      <c r="L3759" t="s">
        <v>9292</v>
      </c>
      <c r="M3759" t="s">
        <v>522</v>
      </c>
      <c r="N3759" t="s">
        <v>58</v>
      </c>
      <c r="O3759">
        <v>24803</v>
      </c>
      <c r="P3759">
        <v>26819</v>
      </c>
      <c r="Q3759" t="s">
        <v>41</v>
      </c>
      <c r="R3759">
        <v>559</v>
      </c>
      <c r="S3759" s="2">
        <v>45248</v>
      </c>
      <c r="T3759" s="2">
        <v>45277</v>
      </c>
      <c r="U3759">
        <v>0</v>
      </c>
      <c r="V3759" t="s">
        <v>85</v>
      </c>
      <c r="W3759">
        <v>783</v>
      </c>
      <c r="X3759" t="s">
        <v>60</v>
      </c>
      <c r="Y3759" t="s">
        <v>45</v>
      </c>
      <c r="Z3759">
        <v>1981</v>
      </c>
      <c r="AA3759">
        <v>132</v>
      </c>
      <c r="AB3759">
        <v>24804</v>
      </c>
      <c r="AC3759" t="s">
        <v>107</v>
      </c>
    </row>
    <row r="3760" spans="1:29" x14ac:dyDescent="0.3">
      <c r="A3760" s="1" t="s">
        <v>47</v>
      </c>
      <c r="B3760" t="s">
        <v>153</v>
      </c>
      <c r="C3760" t="s">
        <v>5663</v>
      </c>
      <c r="D3760" t="s">
        <v>178</v>
      </c>
      <c r="E3760">
        <v>6</v>
      </c>
      <c r="F3760" t="s">
        <v>221</v>
      </c>
      <c r="G3760" t="s">
        <v>250</v>
      </c>
      <c r="H3760" t="s">
        <v>79</v>
      </c>
      <c r="I3760" t="s">
        <v>774</v>
      </c>
      <c r="J3760" t="s">
        <v>8502</v>
      </c>
      <c r="K3760" t="s">
        <v>9293</v>
      </c>
      <c r="L3760" t="s">
        <v>9294</v>
      </c>
      <c r="M3760" t="s">
        <v>410</v>
      </c>
      <c r="N3760" t="s">
        <v>94</v>
      </c>
      <c r="O3760">
        <v>24830</v>
      </c>
      <c r="P3760">
        <v>29747</v>
      </c>
      <c r="Q3760" t="s">
        <v>59</v>
      </c>
      <c r="R3760">
        <v>260</v>
      </c>
      <c r="S3760" s="2">
        <v>44977</v>
      </c>
      <c r="T3760" s="2">
        <v>44992</v>
      </c>
      <c r="U3760">
        <v>2813</v>
      </c>
      <c r="V3760" t="s">
        <v>43</v>
      </c>
      <c r="W3760">
        <v>527</v>
      </c>
      <c r="X3760" t="s">
        <v>60</v>
      </c>
      <c r="Y3760" t="s">
        <v>61</v>
      </c>
      <c r="Z3760">
        <v>0</v>
      </c>
      <c r="AA3760">
        <v>709</v>
      </c>
      <c r="AB3760">
        <v>27206</v>
      </c>
      <c r="AC3760" t="s">
        <v>46</v>
      </c>
    </row>
    <row r="3761" spans="1:29" x14ac:dyDescent="0.3">
      <c r="A3761" s="1" t="s">
        <v>29</v>
      </c>
      <c r="B3761" t="s">
        <v>30</v>
      </c>
      <c r="C3761" t="s">
        <v>3274</v>
      </c>
      <c r="D3761" t="s">
        <v>352</v>
      </c>
      <c r="E3761">
        <v>7</v>
      </c>
      <c r="F3761" t="s">
        <v>186</v>
      </c>
      <c r="G3761" t="s">
        <v>620</v>
      </c>
      <c r="H3761" t="s">
        <v>79</v>
      </c>
      <c r="I3761" t="s">
        <v>3328</v>
      </c>
      <c r="J3761" t="s">
        <v>3922</v>
      </c>
      <c r="K3761">
        <v>6297634951</v>
      </c>
      <c r="L3761" t="s">
        <v>9295</v>
      </c>
      <c r="M3761" t="s">
        <v>1039</v>
      </c>
      <c r="N3761" t="s">
        <v>94</v>
      </c>
      <c r="O3761">
        <v>28732</v>
      </c>
      <c r="P3761">
        <v>31283</v>
      </c>
      <c r="Q3761" t="s">
        <v>95</v>
      </c>
      <c r="R3761">
        <v>693</v>
      </c>
      <c r="S3761" s="2">
        <v>44461</v>
      </c>
      <c r="T3761" t="s">
        <v>42</v>
      </c>
      <c r="U3761">
        <v>0</v>
      </c>
      <c r="V3761" t="s">
        <v>43</v>
      </c>
      <c r="W3761">
        <v>576</v>
      </c>
      <c r="X3761" t="s">
        <v>44</v>
      </c>
      <c r="Y3761" t="s">
        <v>45</v>
      </c>
      <c r="Z3761">
        <v>0</v>
      </c>
      <c r="AA3761">
        <v>756</v>
      </c>
      <c r="AB3761">
        <v>28826</v>
      </c>
      <c r="AC3761" t="s">
        <v>46</v>
      </c>
    </row>
    <row r="3762" spans="1:29" x14ac:dyDescent="0.3">
      <c r="A3762" s="1" t="s">
        <v>47</v>
      </c>
      <c r="B3762" t="s">
        <v>136</v>
      </c>
      <c r="C3762" t="s">
        <v>2181</v>
      </c>
      <c r="D3762" t="s">
        <v>201</v>
      </c>
      <c r="E3762">
        <v>2</v>
      </c>
      <c r="F3762" t="s">
        <v>129</v>
      </c>
      <c r="G3762" t="s">
        <v>574</v>
      </c>
      <c r="H3762" t="s">
        <v>35</v>
      </c>
      <c r="I3762" t="s">
        <v>1156</v>
      </c>
      <c r="J3762" t="s">
        <v>157</v>
      </c>
      <c r="K3762" t="s">
        <v>9296</v>
      </c>
      <c r="L3762" t="s">
        <v>9297</v>
      </c>
      <c r="M3762" t="s">
        <v>1374</v>
      </c>
      <c r="N3762" t="s">
        <v>58</v>
      </c>
      <c r="O3762">
        <v>11699</v>
      </c>
      <c r="P3762">
        <v>13860</v>
      </c>
      <c r="Q3762" t="s">
        <v>59</v>
      </c>
      <c r="R3762">
        <v>55</v>
      </c>
      <c r="S3762" s="2">
        <v>45342</v>
      </c>
      <c r="T3762" s="2">
        <v>45350</v>
      </c>
      <c r="U3762">
        <v>25682</v>
      </c>
      <c r="V3762" t="s">
        <v>43</v>
      </c>
      <c r="W3762">
        <v>669</v>
      </c>
      <c r="X3762" t="s">
        <v>60</v>
      </c>
      <c r="Y3762" t="s">
        <v>72</v>
      </c>
      <c r="Z3762">
        <v>1062</v>
      </c>
      <c r="AA3762">
        <v>524</v>
      </c>
      <c r="AB3762">
        <v>13020</v>
      </c>
      <c r="AC3762" t="s">
        <v>107</v>
      </c>
    </row>
    <row r="3763" spans="1:29" x14ac:dyDescent="0.3">
      <c r="A3763" s="1" t="s">
        <v>29</v>
      </c>
      <c r="B3763" t="s">
        <v>86</v>
      </c>
      <c r="C3763" t="s">
        <v>1095</v>
      </c>
      <c r="D3763" t="s">
        <v>185</v>
      </c>
      <c r="E3763">
        <v>6</v>
      </c>
      <c r="F3763" t="s">
        <v>186</v>
      </c>
      <c r="G3763" t="s">
        <v>463</v>
      </c>
      <c r="H3763" t="s">
        <v>35</v>
      </c>
      <c r="I3763" t="s">
        <v>238</v>
      </c>
      <c r="J3763" t="s">
        <v>588</v>
      </c>
      <c r="K3763" t="s">
        <v>9298</v>
      </c>
      <c r="L3763" t="s">
        <v>9299</v>
      </c>
      <c r="M3763" t="s">
        <v>93</v>
      </c>
      <c r="N3763" t="s">
        <v>84</v>
      </c>
      <c r="O3763">
        <v>6742</v>
      </c>
      <c r="P3763">
        <v>10586</v>
      </c>
      <c r="Q3763" t="s">
        <v>41</v>
      </c>
      <c r="R3763">
        <v>103</v>
      </c>
      <c r="S3763" s="2">
        <v>44692</v>
      </c>
      <c r="T3763" t="s">
        <v>42</v>
      </c>
      <c r="U3763">
        <v>0</v>
      </c>
      <c r="V3763" t="s">
        <v>85</v>
      </c>
      <c r="W3763">
        <v>409</v>
      </c>
      <c r="X3763" t="s">
        <v>44</v>
      </c>
      <c r="Y3763" t="s">
        <v>72</v>
      </c>
      <c r="Z3763">
        <v>0</v>
      </c>
      <c r="AA3763">
        <v>152</v>
      </c>
      <c r="AB3763">
        <v>10575</v>
      </c>
      <c r="AC3763" t="s">
        <v>73</v>
      </c>
    </row>
    <row r="3764" spans="1:29" x14ac:dyDescent="0.3">
      <c r="A3764" s="1" t="s">
        <v>29</v>
      </c>
      <c r="B3764" t="s">
        <v>363</v>
      </c>
      <c r="C3764" t="s">
        <v>1598</v>
      </c>
      <c r="D3764" t="s">
        <v>98</v>
      </c>
      <c r="E3764">
        <v>7</v>
      </c>
      <c r="F3764" t="s">
        <v>186</v>
      </c>
      <c r="G3764" t="s">
        <v>650</v>
      </c>
      <c r="H3764" t="s">
        <v>79</v>
      </c>
      <c r="I3764" t="s">
        <v>156</v>
      </c>
      <c r="J3764" t="s">
        <v>224</v>
      </c>
      <c r="K3764">
        <v>9162087201</v>
      </c>
      <c r="L3764" t="s">
        <v>9300</v>
      </c>
      <c r="M3764" t="s">
        <v>456</v>
      </c>
      <c r="N3764" t="s">
        <v>84</v>
      </c>
      <c r="O3764">
        <v>12750</v>
      </c>
      <c r="P3764">
        <v>15204</v>
      </c>
      <c r="Q3764" t="s">
        <v>95</v>
      </c>
      <c r="R3764">
        <v>571</v>
      </c>
      <c r="S3764" s="2">
        <v>44337</v>
      </c>
      <c r="T3764" s="2">
        <v>44364</v>
      </c>
      <c r="U3764">
        <v>0</v>
      </c>
      <c r="V3764" t="s">
        <v>106</v>
      </c>
      <c r="W3764">
        <v>443</v>
      </c>
      <c r="X3764" t="s">
        <v>60</v>
      </c>
      <c r="Y3764" t="s">
        <v>72</v>
      </c>
      <c r="Z3764">
        <v>0</v>
      </c>
      <c r="AA3764">
        <v>383</v>
      </c>
      <c r="AB3764">
        <v>14042</v>
      </c>
      <c r="AC3764" t="s">
        <v>107</v>
      </c>
    </row>
    <row r="3765" spans="1:29" x14ac:dyDescent="0.3">
      <c r="A3765" s="1" t="s">
        <v>47</v>
      </c>
      <c r="B3765" t="s">
        <v>108</v>
      </c>
      <c r="C3765" t="s">
        <v>270</v>
      </c>
      <c r="D3765" t="s">
        <v>178</v>
      </c>
      <c r="E3765">
        <v>3</v>
      </c>
      <c r="F3765" t="s">
        <v>33</v>
      </c>
      <c r="G3765" t="s">
        <v>34</v>
      </c>
      <c r="H3765" t="s">
        <v>79</v>
      </c>
      <c r="I3765" t="s">
        <v>3135</v>
      </c>
      <c r="J3765" t="s">
        <v>113</v>
      </c>
      <c r="K3765" t="s">
        <v>9301</v>
      </c>
      <c r="L3765" t="s">
        <v>9302</v>
      </c>
      <c r="M3765" t="s">
        <v>1422</v>
      </c>
      <c r="N3765" t="s">
        <v>94</v>
      </c>
      <c r="O3765">
        <v>17487</v>
      </c>
      <c r="P3765">
        <v>21442</v>
      </c>
      <c r="Q3765" t="s">
        <v>59</v>
      </c>
      <c r="R3765">
        <v>468</v>
      </c>
      <c r="S3765" s="2">
        <v>44848</v>
      </c>
      <c r="T3765" s="2">
        <v>44854</v>
      </c>
      <c r="U3765">
        <v>2318</v>
      </c>
      <c r="V3765" t="s">
        <v>106</v>
      </c>
      <c r="W3765">
        <v>787</v>
      </c>
      <c r="X3765" t="s">
        <v>60</v>
      </c>
      <c r="Y3765" t="s">
        <v>61</v>
      </c>
      <c r="Z3765">
        <v>0</v>
      </c>
      <c r="AA3765">
        <v>501</v>
      </c>
      <c r="AB3765">
        <v>18990</v>
      </c>
      <c r="AC3765" t="s">
        <v>46</v>
      </c>
    </row>
    <row r="3766" spans="1:29" x14ac:dyDescent="0.3">
      <c r="A3766" s="1" t="s">
        <v>47</v>
      </c>
      <c r="B3766" t="s">
        <v>234</v>
      </c>
      <c r="C3766" t="s">
        <v>1375</v>
      </c>
      <c r="D3766" t="s">
        <v>352</v>
      </c>
      <c r="E3766">
        <v>2</v>
      </c>
      <c r="F3766" t="s">
        <v>271</v>
      </c>
      <c r="G3766" t="s">
        <v>272</v>
      </c>
      <c r="H3766" t="s">
        <v>79</v>
      </c>
      <c r="I3766" t="s">
        <v>1541</v>
      </c>
      <c r="J3766" t="s">
        <v>9303</v>
      </c>
      <c r="K3766" t="s">
        <v>9304</v>
      </c>
      <c r="L3766" t="s">
        <v>9305</v>
      </c>
      <c r="M3766" t="s">
        <v>2192</v>
      </c>
      <c r="N3766" t="s">
        <v>40</v>
      </c>
      <c r="O3766">
        <v>18237</v>
      </c>
      <c r="P3766">
        <v>21042</v>
      </c>
      <c r="Q3766" t="s">
        <v>59</v>
      </c>
      <c r="R3766">
        <v>495</v>
      </c>
      <c r="S3766" s="2">
        <v>45007</v>
      </c>
      <c r="T3766" s="2">
        <v>45036</v>
      </c>
      <c r="U3766">
        <v>31862</v>
      </c>
      <c r="V3766" t="s">
        <v>71</v>
      </c>
      <c r="W3766">
        <v>563</v>
      </c>
      <c r="X3766" t="s">
        <v>60</v>
      </c>
      <c r="Y3766" t="s">
        <v>45</v>
      </c>
      <c r="Z3766">
        <v>0</v>
      </c>
      <c r="AA3766">
        <v>400</v>
      </c>
      <c r="AB3766">
        <v>19075</v>
      </c>
      <c r="AC3766" t="s">
        <v>46</v>
      </c>
    </row>
    <row r="3767" spans="1:29" x14ac:dyDescent="0.3">
      <c r="A3767" s="1" t="s">
        <v>29</v>
      </c>
      <c r="B3767" t="s">
        <v>62</v>
      </c>
      <c r="C3767" t="s">
        <v>3683</v>
      </c>
      <c r="D3767" t="s">
        <v>236</v>
      </c>
      <c r="E3767">
        <v>3</v>
      </c>
      <c r="F3767" t="s">
        <v>51</v>
      </c>
      <c r="G3767" t="s">
        <v>285</v>
      </c>
      <c r="H3767" t="s">
        <v>79</v>
      </c>
      <c r="I3767" t="s">
        <v>7587</v>
      </c>
      <c r="J3767" t="s">
        <v>6876</v>
      </c>
      <c r="K3767" t="s">
        <v>9306</v>
      </c>
      <c r="L3767" t="s">
        <v>9307</v>
      </c>
      <c r="M3767" t="s">
        <v>362</v>
      </c>
      <c r="N3767" t="s">
        <v>40</v>
      </c>
      <c r="O3767">
        <v>14651</v>
      </c>
      <c r="P3767">
        <v>16987</v>
      </c>
      <c r="Q3767" t="s">
        <v>95</v>
      </c>
      <c r="R3767">
        <v>526</v>
      </c>
      <c r="S3767" s="2">
        <v>45129</v>
      </c>
      <c r="T3767" t="s">
        <v>42</v>
      </c>
      <c r="U3767">
        <v>0</v>
      </c>
      <c r="V3767" t="s">
        <v>106</v>
      </c>
      <c r="W3767">
        <v>501</v>
      </c>
      <c r="X3767" t="s">
        <v>44</v>
      </c>
      <c r="Y3767" t="s">
        <v>72</v>
      </c>
      <c r="Z3767">
        <v>0</v>
      </c>
      <c r="AA3767">
        <v>650</v>
      </c>
      <c r="AB3767">
        <v>14804</v>
      </c>
      <c r="AC3767" t="s">
        <v>46</v>
      </c>
    </row>
    <row r="3768" spans="1:29" x14ac:dyDescent="0.3">
      <c r="A3768" s="1" t="s">
        <v>47</v>
      </c>
      <c r="B3768" t="s">
        <v>176</v>
      </c>
      <c r="C3768" t="s">
        <v>2827</v>
      </c>
      <c r="D3768" t="s">
        <v>178</v>
      </c>
      <c r="E3768">
        <v>9</v>
      </c>
      <c r="F3768" t="s">
        <v>99</v>
      </c>
      <c r="G3768" t="s">
        <v>100</v>
      </c>
      <c r="H3768" t="s">
        <v>35</v>
      </c>
      <c r="I3768" t="s">
        <v>238</v>
      </c>
      <c r="J3768" t="s">
        <v>657</v>
      </c>
      <c r="K3768">
        <v>8899618503</v>
      </c>
      <c r="L3768" t="s">
        <v>9308</v>
      </c>
      <c r="M3768" t="s">
        <v>902</v>
      </c>
      <c r="N3768" t="s">
        <v>40</v>
      </c>
      <c r="O3768">
        <v>16442</v>
      </c>
      <c r="P3768">
        <v>19074</v>
      </c>
      <c r="Q3768" t="s">
        <v>41</v>
      </c>
      <c r="R3768">
        <v>458</v>
      </c>
      <c r="S3768" s="2">
        <v>44741</v>
      </c>
      <c r="T3768" s="2">
        <v>44752</v>
      </c>
      <c r="U3768">
        <v>0</v>
      </c>
      <c r="V3768" t="s">
        <v>106</v>
      </c>
      <c r="W3768">
        <v>409</v>
      </c>
      <c r="X3768" t="s">
        <v>60</v>
      </c>
      <c r="Y3768" t="s">
        <v>45</v>
      </c>
      <c r="Z3768">
        <v>0</v>
      </c>
      <c r="AA3768">
        <v>493</v>
      </c>
      <c r="AB3768">
        <v>17793</v>
      </c>
      <c r="AC3768" t="s">
        <v>107</v>
      </c>
    </row>
    <row r="3769" spans="1:29" x14ac:dyDescent="0.3">
      <c r="A3769" s="1" t="s">
        <v>29</v>
      </c>
      <c r="B3769" t="s">
        <v>30</v>
      </c>
      <c r="C3769" t="s">
        <v>1725</v>
      </c>
      <c r="D3769" t="s">
        <v>98</v>
      </c>
      <c r="E3769">
        <v>9</v>
      </c>
      <c r="F3769" t="s">
        <v>221</v>
      </c>
      <c r="G3769" t="s">
        <v>548</v>
      </c>
      <c r="H3769" t="s">
        <v>35</v>
      </c>
      <c r="I3769" t="s">
        <v>2300</v>
      </c>
      <c r="J3769" t="s">
        <v>1836</v>
      </c>
      <c r="K3769" t="s">
        <v>9309</v>
      </c>
      <c r="L3769" t="s">
        <v>9310</v>
      </c>
      <c r="M3769" t="s">
        <v>39</v>
      </c>
      <c r="N3769" t="s">
        <v>40</v>
      </c>
      <c r="O3769">
        <v>9374</v>
      </c>
      <c r="P3769">
        <v>12458</v>
      </c>
      <c r="Q3769" t="s">
        <v>41</v>
      </c>
      <c r="R3769">
        <v>235</v>
      </c>
      <c r="S3769" s="2">
        <v>45177</v>
      </c>
      <c r="T3769" s="2">
        <v>45192</v>
      </c>
      <c r="U3769">
        <v>0</v>
      </c>
      <c r="V3769" t="s">
        <v>85</v>
      </c>
      <c r="W3769">
        <v>600</v>
      </c>
      <c r="X3769" t="s">
        <v>60</v>
      </c>
      <c r="Y3769" t="s">
        <v>72</v>
      </c>
      <c r="Z3769">
        <v>0</v>
      </c>
      <c r="AA3769">
        <v>750</v>
      </c>
      <c r="AB3769">
        <v>11177</v>
      </c>
      <c r="AC3769" t="s">
        <v>46</v>
      </c>
    </row>
    <row r="3770" spans="1:29" x14ac:dyDescent="0.3">
      <c r="A3770" s="1" t="s">
        <v>29</v>
      </c>
      <c r="B3770" t="s">
        <v>30</v>
      </c>
      <c r="C3770" t="s">
        <v>1800</v>
      </c>
      <c r="D3770" t="s">
        <v>138</v>
      </c>
      <c r="E3770">
        <v>10</v>
      </c>
      <c r="F3770" t="s">
        <v>186</v>
      </c>
      <c r="G3770" t="s">
        <v>1504</v>
      </c>
      <c r="H3770" t="s">
        <v>79</v>
      </c>
      <c r="I3770" t="s">
        <v>1841</v>
      </c>
      <c r="J3770" t="s">
        <v>470</v>
      </c>
      <c r="K3770" t="s">
        <v>9311</v>
      </c>
      <c r="L3770" t="s">
        <v>9312</v>
      </c>
      <c r="M3770" t="s">
        <v>3066</v>
      </c>
      <c r="N3770" t="s">
        <v>94</v>
      </c>
      <c r="O3770">
        <v>11662</v>
      </c>
      <c r="P3770">
        <v>13893</v>
      </c>
      <c r="Q3770" t="s">
        <v>41</v>
      </c>
      <c r="R3770">
        <v>532</v>
      </c>
      <c r="S3770" s="2">
        <v>44369</v>
      </c>
      <c r="T3770" s="2">
        <v>44373</v>
      </c>
      <c r="U3770">
        <v>0</v>
      </c>
      <c r="V3770" t="s">
        <v>106</v>
      </c>
      <c r="W3770">
        <v>756</v>
      </c>
      <c r="X3770" t="s">
        <v>60</v>
      </c>
      <c r="Y3770" t="s">
        <v>72</v>
      </c>
      <c r="Z3770">
        <v>0</v>
      </c>
      <c r="AA3770">
        <v>232</v>
      </c>
      <c r="AB3770">
        <v>13704</v>
      </c>
      <c r="AC3770" t="s">
        <v>46</v>
      </c>
    </row>
    <row r="3771" spans="1:29" x14ac:dyDescent="0.3">
      <c r="A3771" s="1" t="s">
        <v>29</v>
      </c>
      <c r="B3771" t="s">
        <v>228</v>
      </c>
      <c r="C3771" t="s">
        <v>1949</v>
      </c>
      <c r="D3771" t="s">
        <v>387</v>
      </c>
      <c r="E3771">
        <v>8</v>
      </c>
      <c r="F3771" t="s">
        <v>120</v>
      </c>
      <c r="G3771" t="s">
        <v>1533</v>
      </c>
      <c r="H3771" t="s">
        <v>35</v>
      </c>
      <c r="I3771" t="s">
        <v>1210</v>
      </c>
      <c r="J3771" t="s">
        <v>1600</v>
      </c>
      <c r="K3771" t="s">
        <v>9313</v>
      </c>
      <c r="L3771" t="s">
        <v>9314</v>
      </c>
      <c r="M3771" t="s">
        <v>1189</v>
      </c>
      <c r="N3771" t="s">
        <v>84</v>
      </c>
      <c r="O3771">
        <v>21357</v>
      </c>
      <c r="P3771">
        <v>23426</v>
      </c>
      <c r="Q3771" t="s">
        <v>41</v>
      </c>
      <c r="R3771">
        <v>73</v>
      </c>
      <c r="S3771" s="2">
        <v>44444</v>
      </c>
      <c r="T3771" t="s">
        <v>42</v>
      </c>
      <c r="U3771">
        <v>0</v>
      </c>
      <c r="V3771" t="s">
        <v>85</v>
      </c>
      <c r="W3771">
        <v>830</v>
      </c>
      <c r="X3771" t="s">
        <v>44</v>
      </c>
      <c r="Y3771" t="s">
        <v>45</v>
      </c>
      <c r="Z3771">
        <v>0</v>
      </c>
      <c r="AA3771">
        <v>515</v>
      </c>
      <c r="AB3771">
        <v>22929</v>
      </c>
      <c r="AC3771" t="s">
        <v>73</v>
      </c>
    </row>
    <row r="3772" spans="1:29" x14ac:dyDescent="0.3">
      <c r="A3772" s="1" t="s">
        <v>29</v>
      </c>
      <c r="B3772" t="s">
        <v>96</v>
      </c>
      <c r="C3772" t="s">
        <v>893</v>
      </c>
      <c r="D3772" t="s">
        <v>50</v>
      </c>
      <c r="E3772">
        <v>6</v>
      </c>
      <c r="F3772" t="s">
        <v>99</v>
      </c>
      <c r="G3772" t="s">
        <v>558</v>
      </c>
      <c r="H3772" t="s">
        <v>79</v>
      </c>
      <c r="I3772" t="s">
        <v>6188</v>
      </c>
      <c r="J3772" t="s">
        <v>3355</v>
      </c>
      <c r="K3772" t="s">
        <v>9315</v>
      </c>
      <c r="L3772" t="s">
        <v>9316</v>
      </c>
      <c r="M3772" t="s">
        <v>2382</v>
      </c>
      <c r="N3772" t="s">
        <v>58</v>
      </c>
      <c r="O3772">
        <v>24579</v>
      </c>
      <c r="P3772">
        <v>28966</v>
      </c>
      <c r="Q3772" t="s">
        <v>41</v>
      </c>
      <c r="R3772">
        <v>884</v>
      </c>
      <c r="S3772" s="2">
        <v>44453</v>
      </c>
      <c r="T3772" s="2">
        <v>44481</v>
      </c>
      <c r="U3772">
        <v>0</v>
      </c>
      <c r="V3772" t="s">
        <v>43</v>
      </c>
      <c r="W3772">
        <v>546</v>
      </c>
      <c r="X3772" t="s">
        <v>60</v>
      </c>
      <c r="Y3772" t="s">
        <v>61</v>
      </c>
      <c r="Z3772">
        <v>2333</v>
      </c>
      <c r="AA3772">
        <v>72</v>
      </c>
      <c r="AB3772">
        <v>28223</v>
      </c>
      <c r="AC3772" t="s">
        <v>46</v>
      </c>
    </row>
    <row r="3773" spans="1:29" x14ac:dyDescent="0.3">
      <c r="A3773" s="1" t="s">
        <v>29</v>
      </c>
      <c r="B3773" t="s">
        <v>363</v>
      </c>
      <c r="C3773" t="s">
        <v>2033</v>
      </c>
      <c r="D3773" t="s">
        <v>119</v>
      </c>
      <c r="E3773">
        <v>5</v>
      </c>
      <c r="F3773" t="s">
        <v>186</v>
      </c>
      <c r="G3773" t="s">
        <v>1504</v>
      </c>
      <c r="H3773" t="s">
        <v>79</v>
      </c>
      <c r="I3773" t="s">
        <v>1403</v>
      </c>
      <c r="J3773" t="s">
        <v>485</v>
      </c>
      <c r="K3773" t="s">
        <v>9317</v>
      </c>
      <c r="L3773" t="s">
        <v>9318</v>
      </c>
      <c r="M3773" t="s">
        <v>431</v>
      </c>
      <c r="N3773" t="s">
        <v>58</v>
      </c>
      <c r="O3773">
        <v>19293</v>
      </c>
      <c r="P3773">
        <v>23951</v>
      </c>
      <c r="Q3773" t="s">
        <v>95</v>
      </c>
      <c r="R3773">
        <v>760</v>
      </c>
      <c r="S3773" s="2">
        <v>44622</v>
      </c>
      <c r="T3773" s="2">
        <v>44625</v>
      </c>
      <c r="U3773">
        <v>0</v>
      </c>
      <c r="V3773" t="s">
        <v>43</v>
      </c>
      <c r="W3773">
        <v>525</v>
      </c>
      <c r="X3773" t="s">
        <v>60</v>
      </c>
      <c r="Y3773" t="s">
        <v>61</v>
      </c>
      <c r="Z3773">
        <v>3703</v>
      </c>
      <c r="AA3773">
        <v>755</v>
      </c>
      <c r="AB3773">
        <v>21768</v>
      </c>
      <c r="AC3773" t="s">
        <v>46</v>
      </c>
    </row>
    <row r="3774" spans="1:29" x14ac:dyDescent="0.3">
      <c r="A3774" s="1" t="s">
        <v>29</v>
      </c>
      <c r="B3774" t="s">
        <v>363</v>
      </c>
      <c r="C3774" t="s">
        <v>488</v>
      </c>
      <c r="D3774" t="s">
        <v>138</v>
      </c>
      <c r="E3774">
        <v>7</v>
      </c>
      <c r="F3774" t="s">
        <v>120</v>
      </c>
      <c r="G3774" t="s">
        <v>194</v>
      </c>
      <c r="H3774" t="s">
        <v>79</v>
      </c>
      <c r="I3774" t="s">
        <v>406</v>
      </c>
      <c r="J3774" t="s">
        <v>224</v>
      </c>
      <c r="K3774" t="s">
        <v>9319</v>
      </c>
      <c r="L3774" t="s">
        <v>9320</v>
      </c>
      <c r="M3774" t="s">
        <v>431</v>
      </c>
      <c r="N3774" t="s">
        <v>58</v>
      </c>
      <c r="O3774">
        <v>20411</v>
      </c>
      <c r="P3774">
        <v>23532</v>
      </c>
      <c r="Q3774" t="s">
        <v>59</v>
      </c>
      <c r="R3774">
        <v>182</v>
      </c>
      <c r="S3774" s="2">
        <v>44757</v>
      </c>
      <c r="T3774" s="2">
        <v>44786</v>
      </c>
      <c r="U3774">
        <v>21955</v>
      </c>
      <c r="V3774" t="s">
        <v>85</v>
      </c>
      <c r="W3774">
        <v>512</v>
      </c>
      <c r="X3774" t="s">
        <v>60</v>
      </c>
      <c r="Y3774" t="s">
        <v>72</v>
      </c>
      <c r="Z3774">
        <v>3688</v>
      </c>
      <c r="AA3774">
        <v>90</v>
      </c>
      <c r="AB3774">
        <v>23075</v>
      </c>
      <c r="AC3774" t="s">
        <v>107</v>
      </c>
    </row>
    <row r="3775" spans="1:29" x14ac:dyDescent="0.3">
      <c r="A3775" s="1" t="s">
        <v>47</v>
      </c>
      <c r="B3775" t="s">
        <v>234</v>
      </c>
      <c r="C3775" t="s">
        <v>2565</v>
      </c>
      <c r="D3775" t="s">
        <v>110</v>
      </c>
      <c r="E3775">
        <v>4</v>
      </c>
      <c r="F3775" t="s">
        <v>129</v>
      </c>
      <c r="G3775" t="s">
        <v>298</v>
      </c>
      <c r="H3775" t="s">
        <v>35</v>
      </c>
      <c r="I3775" t="s">
        <v>464</v>
      </c>
      <c r="J3775" t="s">
        <v>1865</v>
      </c>
      <c r="K3775" t="s">
        <v>9321</v>
      </c>
      <c r="L3775" t="s">
        <v>9322</v>
      </c>
      <c r="M3775" t="s">
        <v>1972</v>
      </c>
      <c r="N3775" t="s">
        <v>58</v>
      </c>
      <c r="O3775">
        <v>18885</v>
      </c>
      <c r="P3775">
        <v>21038</v>
      </c>
      <c r="Q3775" t="s">
        <v>41</v>
      </c>
      <c r="R3775">
        <v>886</v>
      </c>
      <c r="S3775" s="2">
        <v>45359</v>
      </c>
      <c r="T3775" t="s">
        <v>42</v>
      </c>
      <c r="U3775">
        <v>0</v>
      </c>
      <c r="V3775" t="s">
        <v>85</v>
      </c>
      <c r="W3775">
        <v>524</v>
      </c>
      <c r="X3775" t="s">
        <v>44</v>
      </c>
      <c r="Y3775" t="s">
        <v>45</v>
      </c>
      <c r="Z3775">
        <v>2592</v>
      </c>
      <c r="AA3775">
        <v>714</v>
      </c>
      <c r="AB3775">
        <v>20754</v>
      </c>
      <c r="AC3775" t="s">
        <v>46</v>
      </c>
    </row>
    <row r="3776" spans="1:29" x14ac:dyDescent="0.3">
      <c r="A3776" s="1" t="s">
        <v>47</v>
      </c>
      <c r="B3776" t="s">
        <v>234</v>
      </c>
      <c r="C3776" t="s">
        <v>1588</v>
      </c>
      <c r="D3776" t="s">
        <v>98</v>
      </c>
      <c r="E3776">
        <v>5</v>
      </c>
      <c r="F3776" t="s">
        <v>129</v>
      </c>
      <c r="G3776" t="s">
        <v>700</v>
      </c>
      <c r="H3776" t="s">
        <v>79</v>
      </c>
      <c r="I3776" t="s">
        <v>1035</v>
      </c>
      <c r="J3776" t="s">
        <v>936</v>
      </c>
      <c r="K3776" t="s">
        <v>9323</v>
      </c>
      <c r="L3776" t="s">
        <v>9324</v>
      </c>
      <c r="M3776" t="s">
        <v>483</v>
      </c>
      <c r="N3776" t="s">
        <v>84</v>
      </c>
      <c r="O3776">
        <v>10273</v>
      </c>
      <c r="P3776">
        <v>14316</v>
      </c>
      <c r="Q3776" t="s">
        <v>41</v>
      </c>
      <c r="R3776">
        <v>27</v>
      </c>
      <c r="S3776" s="2">
        <v>44717</v>
      </c>
      <c r="T3776" s="2">
        <v>44737</v>
      </c>
      <c r="U3776">
        <v>0</v>
      </c>
      <c r="V3776" t="s">
        <v>106</v>
      </c>
      <c r="W3776">
        <v>557</v>
      </c>
      <c r="X3776" t="s">
        <v>60</v>
      </c>
      <c r="Y3776" t="s">
        <v>45</v>
      </c>
      <c r="Z3776">
        <v>0</v>
      </c>
      <c r="AA3776">
        <v>399</v>
      </c>
      <c r="AB3776">
        <v>14183</v>
      </c>
      <c r="AC3776" t="s">
        <v>107</v>
      </c>
    </row>
    <row r="3777" spans="1:29" x14ac:dyDescent="0.3">
      <c r="A3777" s="1" t="s">
        <v>47</v>
      </c>
      <c r="B3777" t="s">
        <v>592</v>
      </c>
      <c r="C3777" t="s">
        <v>3497</v>
      </c>
      <c r="D3777" t="s">
        <v>201</v>
      </c>
      <c r="E3777">
        <v>4</v>
      </c>
      <c r="F3777" t="s">
        <v>186</v>
      </c>
      <c r="G3777" t="s">
        <v>463</v>
      </c>
      <c r="H3777" t="s">
        <v>79</v>
      </c>
      <c r="I3777" t="s">
        <v>2747</v>
      </c>
      <c r="J3777" t="s">
        <v>319</v>
      </c>
      <c r="K3777">
        <v>6916857043</v>
      </c>
      <c r="L3777" t="s">
        <v>9325</v>
      </c>
      <c r="M3777" t="s">
        <v>2150</v>
      </c>
      <c r="N3777" t="s">
        <v>40</v>
      </c>
      <c r="O3777">
        <v>18352</v>
      </c>
      <c r="P3777">
        <v>22256</v>
      </c>
      <c r="Q3777" t="s">
        <v>59</v>
      </c>
      <c r="R3777">
        <v>468</v>
      </c>
      <c r="S3777" s="2">
        <v>44999</v>
      </c>
      <c r="T3777" s="2">
        <v>45003</v>
      </c>
      <c r="U3777">
        <v>9576</v>
      </c>
      <c r="V3777" t="s">
        <v>106</v>
      </c>
      <c r="W3777">
        <v>466</v>
      </c>
      <c r="X3777" t="s">
        <v>60</v>
      </c>
      <c r="Y3777" t="s">
        <v>45</v>
      </c>
      <c r="Z3777">
        <v>0</v>
      </c>
      <c r="AA3777">
        <v>501</v>
      </c>
      <c r="AB3777">
        <v>19228</v>
      </c>
      <c r="AC3777" t="s">
        <v>107</v>
      </c>
    </row>
    <row r="3778" spans="1:29" x14ac:dyDescent="0.3">
      <c r="A3778" s="1" t="s">
        <v>47</v>
      </c>
      <c r="B3778" t="s">
        <v>153</v>
      </c>
      <c r="C3778" t="s">
        <v>1232</v>
      </c>
      <c r="D3778" t="s">
        <v>178</v>
      </c>
      <c r="E3778">
        <v>7</v>
      </c>
      <c r="F3778" t="s">
        <v>77</v>
      </c>
      <c r="G3778" t="s">
        <v>202</v>
      </c>
      <c r="H3778" t="s">
        <v>79</v>
      </c>
      <c r="I3778" t="s">
        <v>446</v>
      </c>
      <c r="J3778" t="s">
        <v>1652</v>
      </c>
      <c r="K3778" t="s">
        <v>9326</v>
      </c>
      <c r="L3778" t="s">
        <v>9327</v>
      </c>
      <c r="M3778" t="s">
        <v>255</v>
      </c>
      <c r="N3778" t="s">
        <v>40</v>
      </c>
      <c r="O3778">
        <v>2672</v>
      </c>
      <c r="P3778">
        <v>6707</v>
      </c>
      <c r="Q3778" t="s">
        <v>41</v>
      </c>
      <c r="R3778">
        <v>899</v>
      </c>
      <c r="S3778" s="2">
        <v>44933</v>
      </c>
      <c r="T3778" s="2">
        <v>44960</v>
      </c>
      <c r="U3778">
        <v>0</v>
      </c>
      <c r="V3778" t="s">
        <v>43</v>
      </c>
      <c r="W3778">
        <v>625</v>
      </c>
      <c r="X3778" t="s">
        <v>60</v>
      </c>
      <c r="Y3778" t="s">
        <v>72</v>
      </c>
      <c r="Z3778">
        <v>0</v>
      </c>
      <c r="AA3778">
        <v>162</v>
      </c>
      <c r="AB3778">
        <v>3110</v>
      </c>
      <c r="AC3778" t="s">
        <v>46</v>
      </c>
    </row>
    <row r="3779" spans="1:29" x14ac:dyDescent="0.3">
      <c r="A3779" s="1" t="s">
        <v>29</v>
      </c>
      <c r="B3779" t="s">
        <v>96</v>
      </c>
      <c r="C3779" t="s">
        <v>2037</v>
      </c>
      <c r="D3779" t="s">
        <v>110</v>
      </c>
      <c r="E3779">
        <v>3</v>
      </c>
      <c r="F3779" t="s">
        <v>221</v>
      </c>
      <c r="G3779" t="s">
        <v>1096</v>
      </c>
      <c r="H3779" t="s">
        <v>35</v>
      </c>
      <c r="I3779" t="s">
        <v>621</v>
      </c>
      <c r="J3779" t="s">
        <v>3086</v>
      </c>
      <c r="K3779" t="s">
        <v>9328</v>
      </c>
      <c r="L3779" t="s">
        <v>9329</v>
      </c>
      <c r="M3779" t="s">
        <v>2382</v>
      </c>
      <c r="N3779" t="s">
        <v>40</v>
      </c>
      <c r="O3779">
        <v>7410</v>
      </c>
      <c r="P3779">
        <v>11525</v>
      </c>
      <c r="Q3779" t="s">
        <v>41</v>
      </c>
      <c r="R3779">
        <v>864</v>
      </c>
      <c r="S3779" s="2">
        <v>45099</v>
      </c>
      <c r="T3779" s="2">
        <v>45100</v>
      </c>
      <c r="U3779">
        <v>0</v>
      </c>
      <c r="V3779" t="s">
        <v>85</v>
      </c>
      <c r="W3779">
        <v>792</v>
      </c>
      <c r="X3779" t="s">
        <v>60</v>
      </c>
      <c r="Y3779" t="s">
        <v>61</v>
      </c>
      <c r="Z3779">
        <v>0</v>
      </c>
      <c r="AA3779">
        <v>104</v>
      </c>
      <c r="AB3779">
        <v>10766</v>
      </c>
      <c r="AC3779" t="s">
        <v>46</v>
      </c>
    </row>
    <row r="3780" spans="1:29" x14ac:dyDescent="0.3">
      <c r="A3780" s="1" t="s">
        <v>29</v>
      </c>
      <c r="B3780" t="s">
        <v>541</v>
      </c>
      <c r="C3780" t="s">
        <v>3205</v>
      </c>
      <c r="D3780" t="s">
        <v>178</v>
      </c>
      <c r="E3780">
        <v>10</v>
      </c>
      <c r="F3780" t="s">
        <v>271</v>
      </c>
      <c r="G3780" t="s">
        <v>400</v>
      </c>
      <c r="H3780" t="s">
        <v>35</v>
      </c>
      <c r="I3780" t="s">
        <v>427</v>
      </c>
      <c r="J3780" t="s">
        <v>1509</v>
      </c>
      <c r="K3780" t="s">
        <v>9330</v>
      </c>
      <c r="L3780" t="s">
        <v>9331</v>
      </c>
      <c r="M3780" t="s">
        <v>733</v>
      </c>
      <c r="N3780" t="s">
        <v>84</v>
      </c>
      <c r="O3780">
        <v>22098</v>
      </c>
      <c r="P3780">
        <v>25985</v>
      </c>
      <c r="Q3780" t="s">
        <v>59</v>
      </c>
      <c r="R3780">
        <v>196</v>
      </c>
      <c r="S3780" s="2">
        <v>44855</v>
      </c>
      <c r="T3780" s="2">
        <v>44877</v>
      </c>
      <c r="U3780">
        <v>25725</v>
      </c>
      <c r="V3780" t="s">
        <v>71</v>
      </c>
      <c r="W3780">
        <v>414</v>
      </c>
      <c r="X3780" t="s">
        <v>60</v>
      </c>
      <c r="Y3780" t="s">
        <v>72</v>
      </c>
      <c r="Z3780">
        <v>0</v>
      </c>
      <c r="AA3780">
        <v>624</v>
      </c>
      <c r="AB3780">
        <v>23652</v>
      </c>
      <c r="AC3780" t="s">
        <v>107</v>
      </c>
    </row>
    <row r="3781" spans="1:29" x14ac:dyDescent="0.3">
      <c r="A3781" s="1" t="s">
        <v>47</v>
      </c>
      <c r="B3781" t="s">
        <v>592</v>
      </c>
      <c r="C3781" t="s">
        <v>4899</v>
      </c>
      <c r="D3781" t="s">
        <v>169</v>
      </c>
      <c r="E3781">
        <v>6</v>
      </c>
      <c r="F3781" t="s">
        <v>99</v>
      </c>
      <c r="G3781" t="s">
        <v>1638</v>
      </c>
      <c r="H3781" t="s">
        <v>79</v>
      </c>
      <c r="I3781" t="s">
        <v>496</v>
      </c>
      <c r="J3781" t="s">
        <v>8615</v>
      </c>
      <c r="K3781" t="s">
        <v>9332</v>
      </c>
      <c r="L3781" t="s">
        <v>9333</v>
      </c>
      <c r="M3781" t="s">
        <v>2167</v>
      </c>
      <c r="N3781" t="s">
        <v>94</v>
      </c>
      <c r="O3781">
        <v>3816</v>
      </c>
      <c r="P3781">
        <v>6185</v>
      </c>
      <c r="Q3781" t="s">
        <v>95</v>
      </c>
      <c r="R3781">
        <v>449</v>
      </c>
      <c r="S3781" s="2">
        <v>44806</v>
      </c>
      <c r="T3781" t="s">
        <v>42</v>
      </c>
      <c r="U3781">
        <v>0</v>
      </c>
      <c r="V3781" t="s">
        <v>43</v>
      </c>
      <c r="W3781">
        <v>462</v>
      </c>
      <c r="X3781" t="s">
        <v>44</v>
      </c>
      <c r="Y3781" t="s">
        <v>61</v>
      </c>
      <c r="Z3781">
        <v>0</v>
      </c>
      <c r="AA3781">
        <v>962</v>
      </c>
      <c r="AB3781">
        <v>4926</v>
      </c>
      <c r="AC3781" t="s">
        <v>46</v>
      </c>
    </row>
    <row r="3782" spans="1:29" x14ac:dyDescent="0.3">
      <c r="A3782" s="1" t="s">
        <v>29</v>
      </c>
      <c r="B3782" t="s">
        <v>541</v>
      </c>
      <c r="C3782" t="s">
        <v>2463</v>
      </c>
      <c r="D3782" t="s">
        <v>178</v>
      </c>
      <c r="E3782">
        <v>9</v>
      </c>
      <c r="F3782" t="s">
        <v>51</v>
      </c>
      <c r="G3782" t="s">
        <v>1069</v>
      </c>
      <c r="H3782" t="s">
        <v>79</v>
      </c>
      <c r="I3782" t="s">
        <v>358</v>
      </c>
      <c r="J3782" t="s">
        <v>3972</v>
      </c>
      <c r="K3782" t="s">
        <v>9334</v>
      </c>
      <c r="L3782" t="s">
        <v>9335</v>
      </c>
      <c r="M3782" t="s">
        <v>1274</v>
      </c>
      <c r="N3782" t="s">
        <v>84</v>
      </c>
      <c r="O3782">
        <v>6592</v>
      </c>
      <c r="P3782">
        <v>11370</v>
      </c>
      <c r="Q3782" t="s">
        <v>95</v>
      </c>
      <c r="R3782">
        <v>209</v>
      </c>
      <c r="S3782" s="2">
        <v>44968</v>
      </c>
      <c r="T3782" t="s">
        <v>42</v>
      </c>
      <c r="U3782">
        <v>0</v>
      </c>
      <c r="V3782" t="s">
        <v>43</v>
      </c>
      <c r="W3782">
        <v>654</v>
      </c>
      <c r="X3782" t="s">
        <v>44</v>
      </c>
      <c r="Y3782" t="s">
        <v>61</v>
      </c>
      <c r="Z3782">
        <v>0</v>
      </c>
      <c r="AA3782">
        <v>752</v>
      </c>
      <c r="AB3782">
        <v>9099</v>
      </c>
      <c r="AC3782" t="s">
        <v>73</v>
      </c>
    </row>
    <row r="3783" spans="1:29" x14ac:dyDescent="0.3">
      <c r="A3783" s="1" t="s">
        <v>29</v>
      </c>
      <c r="B3783" t="s">
        <v>228</v>
      </c>
      <c r="C3783" t="s">
        <v>1862</v>
      </c>
      <c r="D3783" t="s">
        <v>32</v>
      </c>
      <c r="E3783">
        <v>5</v>
      </c>
      <c r="F3783" t="s">
        <v>129</v>
      </c>
      <c r="G3783" t="s">
        <v>163</v>
      </c>
      <c r="H3783" t="s">
        <v>79</v>
      </c>
      <c r="I3783" t="s">
        <v>6105</v>
      </c>
      <c r="J3783" t="s">
        <v>1567</v>
      </c>
      <c r="K3783" t="s">
        <v>9336</v>
      </c>
      <c r="L3783" t="s">
        <v>9337</v>
      </c>
      <c r="M3783" t="s">
        <v>964</v>
      </c>
      <c r="N3783" t="s">
        <v>84</v>
      </c>
      <c r="O3783">
        <v>18916</v>
      </c>
      <c r="P3783">
        <v>21675</v>
      </c>
      <c r="Q3783" t="s">
        <v>41</v>
      </c>
      <c r="R3783">
        <v>335</v>
      </c>
      <c r="S3783" s="2">
        <v>44568</v>
      </c>
      <c r="T3783" s="2">
        <v>44591</v>
      </c>
      <c r="U3783">
        <v>0</v>
      </c>
      <c r="V3783" t="s">
        <v>71</v>
      </c>
      <c r="W3783">
        <v>733</v>
      </c>
      <c r="X3783" t="s">
        <v>60</v>
      </c>
      <c r="Y3783" t="s">
        <v>61</v>
      </c>
      <c r="Z3783">
        <v>0</v>
      </c>
      <c r="AA3783">
        <v>595</v>
      </c>
      <c r="AB3783">
        <v>20594</v>
      </c>
      <c r="AC3783" t="s">
        <v>73</v>
      </c>
    </row>
    <row r="3784" spans="1:29" x14ac:dyDescent="0.3">
      <c r="A3784" s="1" t="s">
        <v>29</v>
      </c>
      <c r="B3784" t="s">
        <v>541</v>
      </c>
      <c r="C3784" t="s">
        <v>2018</v>
      </c>
      <c r="D3784" t="s">
        <v>50</v>
      </c>
      <c r="E3784">
        <v>10</v>
      </c>
      <c r="F3784" t="s">
        <v>99</v>
      </c>
      <c r="G3784" t="s">
        <v>558</v>
      </c>
      <c r="H3784" t="s">
        <v>35</v>
      </c>
      <c r="I3784" t="s">
        <v>36</v>
      </c>
      <c r="J3784" t="s">
        <v>8386</v>
      </c>
      <c r="K3784">
        <v>9619964533</v>
      </c>
      <c r="L3784" t="s">
        <v>9338</v>
      </c>
      <c r="M3784" t="s">
        <v>1715</v>
      </c>
      <c r="N3784" t="s">
        <v>84</v>
      </c>
      <c r="O3784">
        <v>23480</v>
      </c>
      <c r="P3784">
        <v>28228</v>
      </c>
      <c r="Q3784" t="s">
        <v>95</v>
      </c>
      <c r="R3784">
        <v>243</v>
      </c>
      <c r="S3784" s="2">
        <v>44396</v>
      </c>
      <c r="T3784" t="s">
        <v>42</v>
      </c>
      <c r="U3784">
        <v>0</v>
      </c>
      <c r="V3784" t="s">
        <v>106</v>
      </c>
      <c r="W3784">
        <v>644</v>
      </c>
      <c r="X3784" t="s">
        <v>44</v>
      </c>
      <c r="Y3784" t="s">
        <v>61</v>
      </c>
      <c r="Z3784">
        <v>0</v>
      </c>
      <c r="AA3784">
        <v>946</v>
      </c>
      <c r="AB3784">
        <v>24122</v>
      </c>
      <c r="AC3784" t="s">
        <v>46</v>
      </c>
    </row>
    <row r="3785" spans="1:29" x14ac:dyDescent="0.3">
      <c r="A3785" s="1" t="s">
        <v>47</v>
      </c>
      <c r="B3785" t="s">
        <v>136</v>
      </c>
      <c r="C3785" t="s">
        <v>2181</v>
      </c>
      <c r="D3785" t="s">
        <v>119</v>
      </c>
      <c r="E3785">
        <v>3</v>
      </c>
      <c r="F3785" t="s">
        <v>33</v>
      </c>
      <c r="G3785" t="s">
        <v>139</v>
      </c>
      <c r="H3785" t="s">
        <v>79</v>
      </c>
      <c r="I3785" t="s">
        <v>1705</v>
      </c>
      <c r="J3785" t="s">
        <v>2104</v>
      </c>
      <c r="K3785" t="s">
        <v>9339</v>
      </c>
      <c r="L3785" t="s">
        <v>9340</v>
      </c>
      <c r="M3785" t="s">
        <v>1847</v>
      </c>
      <c r="N3785" t="s">
        <v>84</v>
      </c>
      <c r="O3785">
        <v>9747</v>
      </c>
      <c r="P3785">
        <v>14535</v>
      </c>
      <c r="Q3785" t="s">
        <v>59</v>
      </c>
      <c r="R3785">
        <v>552</v>
      </c>
      <c r="S3785" s="2">
        <v>45226</v>
      </c>
      <c r="T3785" s="2">
        <v>45254</v>
      </c>
      <c r="U3785">
        <v>33044</v>
      </c>
      <c r="V3785" t="s">
        <v>71</v>
      </c>
      <c r="W3785">
        <v>467</v>
      </c>
      <c r="X3785" t="s">
        <v>60</v>
      </c>
      <c r="Y3785" t="s">
        <v>61</v>
      </c>
      <c r="Z3785">
        <v>0</v>
      </c>
      <c r="AA3785">
        <v>989</v>
      </c>
      <c r="AB3785">
        <v>12117</v>
      </c>
      <c r="AC3785" t="s">
        <v>46</v>
      </c>
    </row>
    <row r="3786" spans="1:29" x14ac:dyDescent="0.3">
      <c r="A3786" s="1" t="s">
        <v>29</v>
      </c>
      <c r="B3786" t="s">
        <v>393</v>
      </c>
      <c r="C3786" t="s">
        <v>3673</v>
      </c>
      <c r="D3786" t="s">
        <v>32</v>
      </c>
      <c r="E3786">
        <v>4</v>
      </c>
      <c r="F3786" t="s">
        <v>120</v>
      </c>
      <c r="G3786" t="s">
        <v>468</v>
      </c>
      <c r="H3786" t="s">
        <v>79</v>
      </c>
      <c r="I3786" t="s">
        <v>565</v>
      </c>
      <c r="J3786" t="s">
        <v>4241</v>
      </c>
      <c r="K3786" t="s">
        <v>9341</v>
      </c>
      <c r="L3786" t="s">
        <v>9342</v>
      </c>
      <c r="M3786" t="s">
        <v>846</v>
      </c>
      <c r="N3786" t="s">
        <v>40</v>
      </c>
      <c r="O3786">
        <v>17871</v>
      </c>
      <c r="P3786">
        <v>20888</v>
      </c>
      <c r="Q3786" t="s">
        <v>41</v>
      </c>
      <c r="R3786">
        <v>602</v>
      </c>
      <c r="S3786" s="2">
        <v>45300</v>
      </c>
      <c r="T3786" s="2">
        <v>45324</v>
      </c>
      <c r="U3786">
        <v>0</v>
      </c>
      <c r="V3786" t="s">
        <v>85</v>
      </c>
      <c r="W3786">
        <v>405</v>
      </c>
      <c r="X3786" t="s">
        <v>60</v>
      </c>
      <c r="Y3786" t="s">
        <v>72</v>
      </c>
      <c r="Z3786">
        <v>0</v>
      </c>
      <c r="AA3786">
        <v>988</v>
      </c>
      <c r="AB3786">
        <v>18311</v>
      </c>
      <c r="AC3786" t="s">
        <v>46</v>
      </c>
    </row>
    <row r="3787" spans="1:29" x14ac:dyDescent="0.3">
      <c r="A3787" s="1" t="s">
        <v>29</v>
      </c>
      <c r="B3787" t="s">
        <v>228</v>
      </c>
      <c r="C3787" t="s">
        <v>2850</v>
      </c>
      <c r="D3787" t="s">
        <v>76</v>
      </c>
      <c r="E3787">
        <v>2</v>
      </c>
      <c r="F3787" t="s">
        <v>99</v>
      </c>
      <c r="G3787" t="s">
        <v>100</v>
      </c>
      <c r="H3787" t="s">
        <v>35</v>
      </c>
      <c r="I3787" t="s">
        <v>9145</v>
      </c>
      <c r="J3787" t="s">
        <v>1892</v>
      </c>
      <c r="K3787" t="s">
        <v>9343</v>
      </c>
      <c r="L3787" t="s">
        <v>9344</v>
      </c>
      <c r="M3787" t="s">
        <v>1189</v>
      </c>
      <c r="N3787" t="s">
        <v>84</v>
      </c>
      <c r="O3787">
        <v>12797</v>
      </c>
      <c r="P3787">
        <v>15080</v>
      </c>
      <c r="Q3787" t="s">
        <v>59</v>
      </c>
      <c r="R3787">
        <v>503</v>
      </c>
      <c r="S3787" s="2">
        <v>44424</v>
      </c>
      <c r="T3787" t="s">
        <v>42</v>
      </c>
      <c r="U3787">
        <v>28558</v>
      </c>
      <c r="V3787" t="s">
        <v>106</v>
      </c>
      <c r="W3787">
        <v>776</v>
      </c>
      <c r="X3787" t="s">
        <v>44</v>
      </c>
      <c r="Y3787" t="s">
        <v>72</v>
      </c>
      <c r="Z3787">
        <v>0</v>
      </c>
      <c r="AA3787">
        <v>81</v>
      </c>
      <c r="AB3787">
        <v>14317</v>
      </c>
      <c r="AC3787" t="s">
        <v>107</v>
      </c>
    </row>
    <row r="3788" spans="1:29" x14ac:dyDescent="0.3">
      <c r="A3788" s="1" t="s">
        <v>47</v>
      </c>
      <c r="B3788" t="s">
        <v>136</v>
      </c>
      <c r="C3788" t="s">
        <v>1386</v>
      </c>
      <c r="D3788" t="s">
        <v>178</v>
      </c>
      <c r="E3788">
        <v>7</v>
      </c>
      <c r="F3788" t="s">
        <v>64</v>
      </c>
      <c r="G3788" t="s">
        <v>433</v>
      </c>
      <c r="H3788" t="s">
        <v>35</v>
      </c>
      <c r="I3788" t="s">
        <v>738</v>
      </c>
      <c r="J3788" t="s">
        <v>2094</v>
      </c>
      <c r="K3788" t="s">
        <v>9345</v>
      </c>
      <c r="L3788" t="s">
        <v>9346</v>
      </c>
      <c r="M3788" t="s">
        <v>1128</v>
      </c>
      <c r="N3788" t="s">
        <v>94</v>
      </c>
      <c r="O3788">
        <v>16275</v>
      </c>
      <c r="P3788">
        <v>18475</v>
      </c>
      <c r="Q3788" t="s">
        <v>59</v>
      </c>
      <c r="R3788">
        <v>936</v>
      </c>
      <c r="S3788" s="2">
        <v>45036</v>
      </c>
      <c r="T3788" s="2">
        <v>45049</v>
      </c>
      <c r="U3788">
        <v>29917</v>
      </c>
      <c r="V3788" t="s">
        <v>71</v>
      </c>
      <c r="W3788">
        <v>403</v>
      </c>
      <c r="X3788" t="s">
        <v>60</v>
      </c>
      <c r="Y3788" t="s">
        <v>61</v>
      </c>
      <c r="Z3788">
        <v>0</v>
      </c>
      <c r="AA3788">
        <v>738</v>
      </c>
      <c r="AB3788">
        <v>17029</v>
      </c>
      <c r="AC3788" t="s">
        <v>46</v>
      </c>
    </row>
    <row r="3789" spans="1:29" x14ac:dyDescent="0.3">
      <c r="A3789" s="1" t="s">
        <v>29</v>
      </c>
      <c r="B3789" t="s">
        <v>96</v>
      </c>
      <c r="C3789" t="s">
        <v>193</v>
      </c>
      <c r="D3789" t="s">
        <v>257</v>
      </c>
      <c r="E3789">
        <v>9</v>
      </c>
      <c r="F3789" t="s">
        <v>186</v>
      </c>
      <c r="G3789" t="s">
        <v>187</v>
      </c>
      <c r="H3789" t="s">
        <v>35</v>
      </c>
      <c r="I3789" t="s">
        <v>2212</v>
      </c>
      <c r="J3789" t="s">
        <v>2930</v>
      </c>
      <c r="K3789" t="s">
        <v>9347</v>
      </c>
      <c r="L3789" t="s">
        <v>9348</v>
      </c>
      <c r="M3789" t="s">
        <v>1784</v>
      </c>
      <c r="N3789" t="s">
        <v>94</v>
      </c>
      <c r="O3789">
        <v>26739</v>
      </c>
      <c r="P3789">
        <v>29632</v>
      </c>
      <c r="Q3789" t="s">
        <v>41</v>
      </c>
      <c r="R3789">
        <v>358</v>
      </c>
      <c r="S3789" s="2">
        <v>45002</v>
      </c>
      <c r="T3789" t="s">
        <v>42</v>
      </c>
      <c r="U3789">
        <v>0</v>
      </c>
      <c r="V3789" t="s">
        <v>43</v>
      </c>
      <c r="W3789">
        <v>770</v>
      </c>
      <c r="X3789" t="s">
        <v>44</v>
      </c>
      <c r="Y3789" t="s">
        <v>45</v>
      </c>
      <c r="Z3789">
        <v>0</v>
      </c>
      <c r="AA3789">
        <v>105</v>
      </c>
      <c r="AB3789">
        <v>28204</v>
      </c>
      <c r="AC3789" t="s">
        <v>73</v>
      </c>
    </row>
    <row r="3790" spans="1:29" x14ac:dyDescent="0.3">
      <c r="A3790" s="1" t="s">
        <v>47</v>
      </c>
      <c r="B3790" t="s">
        <v>153</v>
      </c>
      <c r="C3790" t="s">
        <v>826</v>
      </c>
      <c r="D3790" t="s">
        <v>387</v>
      </c>
      <c r="E3790">
        <v>10</v>
      </c>
      <c r="F3790" t="s">
        <v>99</v>
      </c>
      <c r="G3790" t="s">
        <v>579</v>
      </c>
      <c r="H3790" t="s">
        <v>35</v>
      </c>
      <c r="I3790" t="s">
        <v>7871</v>
      </c>
      <c r="J3790" t="s">
        <v>904</v>
      </c>
      <c r="K3790" t="s">
        <v>9349</v>
      </c>
      <c r="L3790" t="s">
        <v>9350</v>
      </c>
      <c r="M3790" t="s">
        <v>1208</v>
      </c>
      <c r="N3790" t="s">
        <v>40</v>
      </c>
      <c r="O3790">
        <v>4629</v>
      </c>
      <c r="P3790">
        <v>6943</v>
      </c>
      <c r="Q3790" t="s">
        <v>95</v>
      </c>
      <c r="R3790">
        <v>433</v>
      </c>
      <c r="S3790" s="2">
        <v>45317</v>
      </c>
      <c r="T3790" s="2">
        <v>45346</v>
      </c>
      <c r="U3790">
        <v>0</v>
      </c>
      <c r="V3790" t="s">
        <v>106</v>
      </c>
      <c r="W3790">
        <v>704</v>
      </c>
      <c r="X3790" t="s">
        <v>60</v>
      </c>
      <c r="Y3790" t="s">
        <v>72</v>
      </c>
      <c r="Z3790">
        <v>0</v>
      </c>
      <c r="AA3790">
        <v>658</v>
      </c>
      <c r="AB3790">
        <v>5052</v>
      </c>
      <c r="AC3790" t="s">
        <v>107</v>
      </c>
    </row>
    <row r="3791" spans="1:29" x14ac:dyDescent="0.3">
      <c r="A3791" s="1" t="s">
        <v>47</v>
      </c>
      <c r="B3791" t="s">
        <v>161</v>
      </c>
      <c r="C3791" t="s">
        <v>1618</v>
      </c>
      <c r="D3791" t="s">
        <v>76</v>
      </c>
      <c r="E3791">
        <v>6</v>
      </c>
      <c r="F3791" t="s">
        <v>51</v>
      </c>
      <c r="G3791" t="s">
        <v>345</v>
      </c>
      <c r="H3791" t="s">
        <v>79</v>
      </c>
      <c r="I3791" t="s">
        <v>771</v>
      </c>
      <c r="J3791" t="s">
        <v>706</v>
      </c>
      <c r="K3791" t="s">
        <v>9351</v>
      </c>
      <c r="L3791" t="s">
        <v>9352</v>
      </c>
      <c r="M3791" t="s">
        <v>1475</v>
      </c>
      <c r="N3791" t="s">
        <v>40</v>
      </c>
      <c r="O3791">
        <v>19066</v>
      </c>
      <c r="P3791">
        <v>21572</v>
      </c>
      <c r="Q3791" t="s">
        <v>41</v>
      </c>
      <c r="R3791">
        <v>157</v>
      </c>
      <c r="S3791" s="2">
        <v>44966</v>
      </c>
      <c r="T3791" t="s">
        <v>42</v>
      </c>
      <c r="U3791">
        <v>0</v>
      </c>
      <c r="V3791" t="s">
        <v>106</v>
      </c>
      <c r="W3791">
        <v>826</v>
      </c>
      <c r="X3791" t="s">
        <v>44</v>
      </c>
      <c r="Y3791" t="s">
        <v>45</v>
      </c>
      <c r="Z3791">
        <v>0</v>
      </c>
      <c r="AA3791">
        <v>655</v>
      </c>
      <c r="AB3791">
        <v>20234</v>
      </c>
      <c r="AC3791" t="s">
        <v>107</v>
      </c>
    </row>
    <row r="3792" spans="1:29" x14ac:dyDescent="0.3">
      <c r="A3792" s="1" t="s">
        <v>47</v>
      </c>
      <c r="B3792" t="s">
        <v>48</v>
      </c>
      <c r="C3792" t="s">
        <v>1169</v>
      </c>
      <c r="D3792" t="s">
        <v>169</v>
      </c>
      <c r="E3792">
        <v>4</v>
      </c>
      <c r="F3792" t="s">
        <v>186</v>
      </c>
      <c r="G3792" t="s">
        <v>650</v>
      </c>
      <c r="H3792" t="s">
        <v>79</v>
      </c>
      <c r="I3792" t="s">
        <v>1403</v>
      </c>
      <c r="J3792" t="s">
        <v>354</v>
      </c>
      <c r="K3792" t="s">
        <v>9353</v>
      </c>
      <c r="L3792" t="s">
        <v>9354</v>
      </c>
      <c r="M3792" t="s">
        <v>1479</v>
      </c>
      <c r="N3792" t="s">
        <v>94</v>
      </c>
      <c r="O3792">
        <v>9701</v>
      </c>
      <c r="P3792">
        <v>12857</v>
      </c>
      <c r="Q3792" t="s">
        <v>41</v>
      </c>
      <c r="R3792">
        <v>18</v>
      </c>
      <c r="S3792" s="2">
        <v>44588</v>
      </c>
      <c r="T3792" t="s">
        <v>42</v>
      </c>
      <c r="U3792">
        <v>0</v>
      </c>
      <c r="V3792" t="s">
        <v>106</v>
      </c>
      <c r="W3792">
        <v>435</v>
      </c>
      <c r="X3792" t="s">
        <v>44</v>
      </c>
      <c r="Y3792" t="s">
        <v>72</v>
      </c>
      <c r="Z3792">
        <v>0</v>
      </c>
      <c r="AA3792">
        <v>296</v>
      </c>
      <c r="AB3792">
        <v>10305</v>
      </c>
      <c r="AC3792" t="s">
        <v>46</v>
      </c>
    </row>
    <row r="3793" spans="1:29" x14ac:dyDescent="0.3">
      <c r="A3793" s="1" t="s">
        <v>47</v>
      </c>
      <c r="B3793" t="s">
        <v>234</v>
      </c>
      <c r="C3793" t="s">
        <v>2309</v>
      </c>
      <c r="D3793" t="s">
        <v>155</v>
      </c>
      <c r="E3793">
        <v>5</v>
      </c>
      <c r="F3793" t="s">
        <v>99</v>
      </c>
      <c r="G3793" t="s">
        <v>631</v>
      </c>
      <c r="H3793" t="s">
        <v>79</v>
      </c>
      <c r="I3793" t="s">
        <v>1418</v>
      </c>
      <c r="J3793" t="s">
        <v>5761</v>
      </c>
      <c r="K3793" t="s">
        <v>9355</v>
      </c>
      <c r="L3793" t="s">
        <v>9356</v>
      </c>
      <c r="M3793" t="s">
        <v>800</v>
      </c>
      <c r="N3793" t="s">
        <v>40</v>
      </c>
      <c r="O3793">
        <v>8703</v>
      </c>
      <c r="P3793">
        <v>11723</v>
      </c>
      <c r="Q3793" t="s">
        <v>59</v>
      </c>
      <c r="R3793">
        <v>856</v>
      </c>
      <c r="S3793" s="2">
        <v>44504</v>
      </c>
      <c r="T3793" t="s">
        <v>42</v>
      </c>
      <c r="U3793">
        <v>41554</v>
      </c>
      <c r="V3793" t="s">
        <v>106</v>
      </c>
      <c r="W3793">
        <v>501</v>
      </c>
      <c r="X3793" t="s">
        <v>44</v>
      </c>
      <c r="Y3793" t="s">
        <v>61</v>
      </c>
      <c r="Z3793">
        <v>0</v>
      </c>
      <c r="AA3793">
        <v>452</v>
      </c>
      <c r="AB3793">
        <v>9067</v>
      </c>
      <c r="AC3793" t="s">
        <v>107</v>
      </c>
    </row>
    <row r="3794" spans="1:29" x14ac:dyDescent="0.3">
      <c r="A3794" s="1" t="s">
        <v>29</v>
      </c>
      <c r="B3794" t="s">
        <v>393</v>
      </c>
      <c r="C3794" t="s">
        <v>649</v>
      </c>
      <c r="D3794" t="s">
        <v>76</v>
      </c>
      <c r="E3794">
        <v>10</v>
      </c>
      <c r="F3794" t="s">
        <v>129</v>
      </c>
      <c r="G3794" t="s">
        <v>1528</v>
      </c>
      <c r="H3794" t="s">
        <v>79</v>
      </c>
      <c r="I3794" t="s">
        <v>341</v>
      </c>
      <c r="J3794" t="s">
        <v>2126</v>
      </c>
      <c r="K3794" t="s">
        <v>9357</v>
      </c>
      <c r="L3794" t="s">
        <v>9358</v>
      </c>
      <c r="M3794" t="s">
        <v>1244</v>
      </c>
      <c r="N3794" t="s">
        <v>40</v>
      </c>
      <c r="O3794">
        <v>3973</v>
      </c>
      <c r="P3794">
        <v>8557</v>
      </c>
      <c r="Q3794" t="s">
        <v>41</v>
      </c>
      <c r="R3794">
        <v>107</v>
      </c>
      <c r="S3794" s="2">
        <v>44762</v>
      </c>
      <c r="T3794" t="s">
        <v>42</v>
      </c>
      <c r="U3794">
        <v>0</v>
      </c>
      <c r="V3794" t="s">
        <v>43</v>
      </c>
      <c r="W3794">
        <v>540</v>
      </c>
      <c r="X3794" t="s">
        <v>44</v>
      </c>
      <c r="Y3794" t="s">
        <v>72</v>
      </c>
      <c r="Z3794">
        <v>0</v>
      </c>
      <c r="AA3794">
        <v>47</v>
      </c>
      <c r="AB3794">
        <v>4757</v>
      </c>
      <c r="AC3794" t="s">
        <v>107</v>
      </c>
    </row>
    <row r="3795" spans="1:29" x14ac:dyDescent="0.3">
      <c r="A3795" s="1" t="s">
        <v>29</v>
      </c>
      <c r="B3795" t="s">
        <v>327</v>
      </c>
      <c r="C3795" t="s">
        <v>328</v>
      </c>
      <c r="D3795" t="s">
        <v>178</v>
      </c>
      <c r="E3795">
        <v>2</v>
      </c>
      <c r="F3795" t="s">
        <v>99</v>
      </c>
      <c r="G3795" t="s">
        <v>1138</v>
      </c>
      <c r="H3795" t="s">
        <v>79</v>
      </c>
      <c r="I3795" t="s">
        <v>507</v>
      </c>
      <c r="J3795" t="s">
        <v>1910</v>
      </c>
      <c r="K3795" t="s">
        <v>9359</v>
      </c>
      <c r="L3795" t="s">
        <v>9360</v>
      </c>
      <c r="M3795" t="s">
        <v>2080</v>
      </c>
      <c r="N3795" t="s">
        <v>58</v>
      </c>
      <c r="O3795">
        <v>10414</v>
      </c>
      <c r="P3795">
        <v>12915</v>
      </c>
      <c r="Q3795" t="s">
        <v>59</v>
      </c>
      <c r="R3795">
        <v>598</v>
      </c>
      <c r="S3795" s="2">
        <v>44279</v>
      </c>
      <c r="T3795" t="s">
        <v>42</v>
      </c>
      <c r="U3795">
        <v>17576</v>
      </c>
      <c r="V3795" t="s">
        <v>106</v>
      </c>
      <c r="W3795">
        <v>521</v>
      </c>
      <c r="X3795" t="s">
        <v>44</v>
      </c>
      <c r="Y3795" t="s">
        <v>45</v>
      </c>
      <c r="Z3795">
        <v>1326</v>
      </c>
      <c r="AA3795">
        <v>521</v>
      </c>
      <c r="AB3795">
        <v>10681</v>
      </c>
      <c r="AC3795" t="s">
        <v>107</v>
      </c>
    </row>
    <row r="3796" spans="1:29" x14ac:dyDescent="0.3">
      <c r="A3796" s="1" t="s">
        <v>47</v>
      </c>
      <c r="B3796" t="s">
        <v>176</v>
      </c>
      <c r="C3796" t="s">
        <v>2007</v>
      </c>
      <c r="D3796" t="s">
        <v>155</v>
      </c>
      <c r="E3796">
        <v>6</v>
      </c>
      <c r="F3796" t="s">
        <v>186</v>
      </c>
      <c r="G3796" t="s">
        <v>710</v>
      </c>
      <c r="H3796" t="s">
        <v>79</v>
      </c>
      <c r="I3796" t="s">
        <v>729</v>
      </c>
      <c r="J3796" t="s">
        <v>7922</v>
      </c>
      <c r="K3796" t="s">
        <v>9361</v>
      </c>
      <c r="L3796" t="s">
        <v>9362</v>
      </c>
      <c r="M3796" t="s">
        <v>1665</v>
      </c>
      <c r="N3796" t="s">
        <v>58</v>
      </c>
      <c r="O3796">
        <v>18701</v>
      </c>
      <c r="P3796">
        <v>22704</v>
      </c>
      <c r="Q3796" t="s">
        <v>59</v>
      </c>
      <c r="R3796">
        <v>73</v>
      </c>
      <c r="S3796" s="2">
        <v>45168</v>
      </c>
      <c r="T3796" s="2">
        <v>45184</v>
      </c>
      <c r="U3796">
        <v>42903</v>
      </c>
      <c r="V3796" t="s">
        <v>43</v>
      </c>
      <c r="W3796">
        <v>793</v>
      </c>
      <c r="X3796" t="s">
        <v>60</v>
      </c>
      <c r="Y3796" t="s">
        <v>72</v>
      </c>
      <c r="Z3796">
        <v>3358</v>
      </c>
      <c r="AA3796">
        <v>354</v>
      </c>
      <c r="AB3796">
        <v>19321</v>
      </c>
      <c r="AC3796" t="s">
        <v>107</v>
      </c>
    </row>
    <row r="3797" spans="1:29" x14ac:dyDescent="0.3">
      <c r="A3797" s="1" t="s">
        <v>47</v>
      </c>
      <c r="B3797" t="s">
        <v>145</v>
      </c>
      <c r="C3797" t="s">
        <v>146</v>
      </c>
      <c r="D3797" t="s">
        <v>185</v>
      </c>
      <c r="E3797">
        <v>5</v>
      </c>
      <c r="F3797" t="s">
        <v>64</v>
      </c>
      <c r="G3797" t="s">
        <v>258</v>
      </c>
      <c r="H3797" t="s">
        <v>35</v>
      </c>
      <c r="I3797" t="s">
        <v>2075</v>
      </c>
      <c r="J3797" t="s">
        <v>610</v>
      </c>
      <c r="K3797" t="s">
        <v>9363</v>
      </c>
      <c r="L3797" t="s">
        <v>9364</v>
      </c>
      <c r="M3797" t="s">
        <v>533</v>
      </c>
      <c r="N3797" t="s">
        <v>40</v>
      </c>
      <c r="O3797">
        <v>6073</v>
      </c>
      <c r="P3797">
        <v>9255</v>
      </c>
      <c r="Q3797" t="s">
        <v>41</v>
      </c>
      <c r="R3797">
        <v>587</v>
      </c>
      <c r="S3797" s="2">
        <v>45051</v>
      </c>
      <c r="T3797" t="s">
        <v>42</v>
      </c>
      <c r="U3797">
        <v>0</v>
      </c>
      <c r="V3797" t="s">
        <v>43</v>
      </c>
      <c r="W3797">
        <v>584</v>
      </c>
      <c r="X3797" t="s">
        <v>44</v>
      </c>
      <c r="Y3797" t="s">
        <v>45</v>
      </c>
      <c r="Z3797">
        <v>0</v>
      </c>
      <c r="AA3797">
        <v>71</v>
      </c>
      <c r="AB3797">
        <v>8159</v>
      </c>
      <c r="AC3797" t="s">
        <v>73</v>
      </c>
    </row>
    <row r="3798" spans="1:29" x14ac:dyDescent="0.3">
      <c r="A3798" s="1" t="s">
        <v>29</v>
      </c>
      <c r="B3798" t="s">
        <v>363</v>
      </c>
      <c r="C3798" t="s">
        <v>692</v>
      </c>
      <c r="D3798" t="s">
        <v>178</v>
      </c>
      <c r="E3798">
        <v>10</v>
      </c>
      <c r="F3798" t="s">
        <v>186</v>
      </c>
      <c r="G3798" t="s">
        <v>710</v>
      </c>
      <c r="H3798" t="s">
        <v>79</v>
      </c>
      <c r="I3798" t="s">
        <v>2803</v>
      </c>
      <c r="J3798" t="s">
        <v>1529</v>
      </c>
      <c r="K3798" t="s">
        <v>9365</v>
      </c>
      <c r="L3798" t="s">
        <v>9366</v>
      </c>
      <c r="M3798" t="s">
        <v>705</v>
      </c>
      <c r="N3798" t="s">
        <v>58</v>
      </c>
      <c r="O3798">
        <v>27550</v>
      </c>
      <c r="P3798">
        <v>30791</v>
      </c>
      <c r="Q3798" t="s">
        <v>41</v>
      </c>
      <c r="R3798">
        <v>893</v>
      </c>
      <c r="S3798" s="2">
        <v>45117</v>
      </c>
      <c r="T3798" t="s">
        <v>42</v>
      </c>
      <c r="U3798">
        <v>0</v>
      </c>
      <c r="V3798" t="s">
        <v>71</v>
      </c>
      <c r="W3798">
        <v>760</v>
      </c>
      <c r="X3798" t="s">
        <v>44</v>
      </c>
      <c r="Y3798" t="s">
        <v>45</v>
      </c>
      <c r="Z3798">
        <v>3706</v>
      </c>
      <c r="AA3798">
        <v>241</v>
      </c>
      <c r="AB3798">
        <v>29743</v>
      </c>
      <c r="AC3798" t="s">
        <v>73</v>
      </c>
    </row>
    <row r="3799" spans="1:29" x14ac:dyDescent="0.3">
      <c r="A3799" s="1" t="s">
        <v>29</v>
      </c>
      <c r="B3799" t="s">
        <v>228</v>
      </c>
      <c r="C3799" t="s">
        <v>989</v>
      </c>
      <c r="D3799" t="s">
        <v>76</v>
      </c>
      <c r="E3799">
        <v>6</v>
      </c>
      <c r="F3799" t="s">
        <v>51</v>
      </c>
      <c r="G3799" t="s">
        <v>710</v>
      </c>
      <c r="H3799" t="s">
        <v>35</v>
      </c>
      <c r="I3799" t="s">
        <v>89</v>
      </c>
      <c r="J3799" t="s">
        <v>2078</v>
      </c>
      <c r="K3799" t="s">
        <v>9367</v>
      </c>
      <c r="L3799" t="s">
        <v>9368</v>
      </c>
      <c r="M3799" t="s">
        <v>487</v>
      </c>
      <c r="N3799" t="s">
        <v>40</v>
      </c>
      <c r="O3799">
        <v>21161</v>
      </c>
      <c r="P3799">
        <v>23543</v>
      </c>
      <c r="Q3799" t="s">
        <v>59</v>
      </c>
      <c r="R3799">
        <v>894</v>
      </c>
      <c r="S3799" s="2">
        <v>45326</v>
      </c>
      <c r="T3799" s="2">
        <v>45340</v>
      </c>
      <c r="U3799">
        <v>2510</v>
      </c>
      <c r="V3799" t="s">
        <v>43</v>
      </c>
      <c r="W3799">
        <v>640</v>
      </c>
      <c r="X3799" t="s">
        <v>60</v>
      </c>
      <c r="Y3799" t="s">
        <v>72</v>
      </c>
      <c r="Z3799">
        <v>0</v>
      </c>
      <c r="AA3799">
        <v>253</v>
      </c>
      <c r="AB3799">
        <v>21703</v>
      </c>
      <c r="AC3799" t="s">
        <v>107</v>
      </c>
    </row>
    <row r="3800" spans="1:29" x14ac:dyDescent="0.3">
      <c r="A3800" s="1" t="s">
        <v>29</v>
      </c>
      <c r="B3800" t="s">
        <v>74</v>
      </c>
      <c r="C3800" t="s">
        <v>1101</v>
      </c>
      <c r="D3800" t="s">
        <v>178</v>
      </c>
      <c r="E3800">
        <v>7</v>
      </c>
      <c r="F3800" t="s">
        <v>221</v>
      </c>
      <c r="G3800" t="s">
        <v>858</v>
      </c>
      <c r="H3800" t="s">
        <v>35</v>
      </c>
      <c r="I3800" t="s">
        <v>1454</v>
      </c>
      <c r="J3800" t="s">
        <v>224</v>
      </c>
      <c r="K3800" t="s">
        <v>9369</v>
      </c>
      <c r="L3800" t="s">
        <v>9370</v>
      </c>
      <c r="M3800" t="s">
        <v>973</v>
      </c>
      <c r="N3800" t="s">
        <v>94</v>
      </c>
      <c r="O3800">
        <v>11540</v>
      </c>
      <c r="P3800">
        <v>16297</v>
      </c>
      <c r="Q3800" t="s">
        <v>59</v>
      </c>
      <c r="R3800">
        <v>444</v>
      </c>
      <c r="S3800" s="2">
        <v>44391</v>
      </c>
      <c r="T3800" t="s">
        <v>42</v>
      </c>
      <c r="U3800">
        <v>1652</v>
      </c>
      <c r="V3800" t="s">
        <v>85</v>
      </c>
      <c r="W3800">
        <v>738</v>
      </c>
      <c r="X3800" t="s">
        <v>44</v>
      </c>
      <c r="Y3800" t="s">
        <v>72</v>
      </c>
      <c r="Z3800">
        <v>0</v>
      </c>
      <c r="AA3800">
        <v>112</v>
      </c>
      <c r="AB3800">
        <v>13883</v>
      </c>
      <c r="AC3800" t="s">
        <v>46</v>
      </c>
    </row>
    <row r="3801" spans="1:29" x14ac:dyDescent="0.3">
      <c r="A3801" s="1" t="s">
        <v>29</v>
      </c>
      <c r="B3801" t="s">
        <v>393</v>
      </c>
      <c r="C3801" t="s">
        <v>2946</v>
      </c>
      <c r="D3801" t="s">
        <v>387</v>
      </c>
      <c r="E3801">
        <v>7</v>
      </c>
      <c r="F3801" t="s">
        <v>120</v>
      </c>
      <c r="G3801" t="s">
        <v>468</v>
      </c>
      <c r="H3801" t="s">
        <v>35</v>
      </c>
      <c r="I3801" t="s">
        <v>701</v>
      </c>
      <c r="J3801" t="s">
        <v>481</v>
      </c>
      <c r="K3801" t="s">
        <v>9371</v>
      </c>
      <c r="L3801" t="s">
        <v>9372</v>
      </c>
      <c r="M3801" t="s">
        <v>876</v>
      </c>
      <c r="N3801" t="s">
        <v>94</v>
      </c>
      <c r="O3801">
        <v>13685</v>
      </c>
      <c r="P3801">
        <v>16265</v>
      </c>
      <c r="Q3801" t="s">
        <v>41</v>
      </c>
      <c r="R3801">
        <v>627</v>
      </c>
      <c r="S3801" s="2">
        <v>45156</v>
      </c>
      <c r="T3801" t="s">
        <v>42</v>
      </c>
      <c r="U3801">
        <v>0</v>
      </c>
      <c r="V3801" t="s">
        <v>43</v>
      </c>
      <c r="W3801">
        <v>689</v>
      </c>
      <c r="X3801" t="s">
        <v>44</v>
      </c>
      <c r="Y3801" t="s">
        <v>72</v>
      </c>
      <c r="Z3801">
        <v>0</v>
      </c>
      <c r="AA3801">
        <v>167</v>
      </c>
      <c r="AB3801">
        <v>15391</v>
      </c>
      <c r="AC3801" t="s">
        <v>46</v>
      </c>
    </row>
    <row r="3802" spans="1:29" x14ac:dyDescent="0.3">
      <c r="A3802" s="1" t="s">
        <v>29</v>
      </c>
      <c r="B3802" t="s">
        <v>541</v>
      </c>
      <c r="C3802" t="s">
        <v>1834</v>
      </c>
      <c r="D3802" t="s">
        <v>76</v>
      </c>
      <c r="E3802">
        <v>9</v>
      </c>
      <c r="F3802" t="s">
        <v>271</v>
      </c>
      <c r="G3802" t="s">
        <v>1110</v>
      </c>
      <c r="H3802" t="s">
        <v>35</v>
      </c>
      <c r="I3802" t="s">
        <v>1229</v>
      </c>
      <c r="J3802" t="s">
        <v>172</v>
      </c>
      <c r="K3802" t="s">
        <v>9373</v>
      </c>
      <c r="L3802" t="s">
        <v>9374</v>
      </c>
      <c r="M3802" t="s">
        <v>1715</v>
      </c>
      <c r="N3802" t="s">
        <v>94</v>
      </c>
      <c r="O3802">
        <v>26716</v>
      </c>
      <c r="P3802">
        <v>29478</v>
      </c>
      <c r="Q3802" t="s">
        <v>41</v>
      </c>
      <c r="R3802">
        <v>341</v>
      </c>
      <c r="S3802" s="2">
        <v>44412</v>
      </c>
      <c r="T3802" s="2">
        <v>44434</v>
      </c>
      <c r="U3802">
        <v>0</v>
      </c>
      <c r="V3802" t="s">
        <v>85</v>
      </c>
      <c r="W3802">
        <v>734</v>
      </c>
      <c r="X3802" t="s">
        <v>60</v>
      </c>
      <c r="Y3802" t="s">
        <v>61</v>
      </c>
      <c r="Z3802">
        <v>0</v>
      </c>
      <c r="AA3802">
        <v>30</v>
      </c>
      <c r="AB3802">
        <v>26776</v>
      </c>
      <c r="AC3802" t="s">
        <v>73</v>
      </c>
    </row>
    <row r="3803" spans="1:29" x14ac:dyDescent="0.3">
      <c r="A3803" s="1" t="s">
        <v>29</v>
      </c>
      <c r="B3803" t="s">
        <v>327</v>
      </c>
      <c r="C3803" t="s">
        <v>1336</v>
      </c>
      <c r="D3803" t="s">
        <v>128</v>
      </c>
      <c r="E3803">
        <v>8</v>
      </c>
      <c r="F3803" t="s">
        <v>51</v>
      </c>
      <c r="G3803" t="s">
        <v>1069</v>
      </c>
      <c r="H3803" t="s">
        <v>79</v>
      </c>
      <c r="I3803" t="s">
        <v>9375</v>
      </c>
      <c r="J3803" t="s">
        <v>9376</v>
      </c>
      <c r="K3803" t="s">
        <v>9377</v>
      </c>
      <c r="L3803" t="s">
        <v>9378</v>
      </c>
      <c r="M3803" t="s">
        <v>2246</v>
      </c>
      <c r="N3803" t="s">
        <v>58</v>
      </c>
      <c r="O3803">
        <v>27522</v>
      </c>
      <c r="P3803">
        <v>32438</v>
      </c>
      <c r="Q3803" t="s">
        <v>59</v>
      </c>
      <c r="R3803">
        <v>140</v>
      </c>
      <c r="S3803" s="2">
        <v>45256</v>
      </c>
      <c r="T3803" s="2">
        <v>45274</v>
      </c>
      <c r="U3803">
        <v>6951</v>
      </c>
      <c r="V3803" t="s">
        <v>71</v>
      </c>
      <c r="W3803">
        <v>457</v>
      </c>
      <c r="X3803" t="s">
        <v>60</v>
      </c>
      <c r="Y3803" t="s">
        <v>61</v>
      </c>
      <c r="Z3803">
        <v>1259</v>
      </c>
      <c r="AA3803">
        <v>904</v>
      </c>
      <c r="AB3803">
        <v>30036</v>
      </c>
      <c r="AC3803" t="s">
        <v>46</v>
      </c>
    </row>
    <row r="3804" spans="1:29" x14ac:dyDescent="0.3">
      <c r="A3804" s="1" t="s">
        <v>47</v>
      </c>
      <c r="B3804" t="s">
        <v>161</v>
      </c>
      <c r="C3804" t="s">
        <v>614</v>
      </c>
      <c r="D3804" t="s">
        <v>128</v>
      </c>
      <c r="E3804">
        <v>7</v>
      </c>
      <c r="F3804" t="s">
        <v>221</v>
      </c>
      <c r="G3804" t="s">
        <v>222</v>
      </c>
      <c r="H3804" t="s">
        <v>79</v>
      </c>
      <c r="I3804" t="s">
        <v>513</v>
      </c>
      <c r="J3804" t="s">
        <v>9379</v>
      </c>
      <c r="K3804" t="s">
        <v>9380</v>
      </c>
      <c r="L3804" t="s">
        <v>9381</v>
      </c>
      <c r="M3804" t="s">
        <v>392</v>
      </c>
      <c r="N3804" t="s">
        <v>94</v>
      </c>
      <c r="O3804">
        <v>13270</v>
      </c>
      <c r="P3804">
        <v>16743</v>
      </c>
      <c r="Q3804" t="s">
        <v>59</v>
      </c>
      <c r="R3804">
        <v>137</v>
      </c>
      <c r="S3804" s="2">
        <v>44437</v>
      </c>
      <c r="T3804" t="s">
        <v>42</v>
      </c>
      <c r="U3804">
        <v>12941</v>
      </c>
      <c r="V3804" t="s">
        <v>43</v>
      </c>
      <c r="W3804">
        <v>506</v>
      </c>
      <c r="X3804" t="s">
        <v>44</v>
      </c>
      <c r="Y3804" t="s">
        <v>61</v>
      </c>
      <c r="Z3804">
        <v>0</v>
      </c>
      <c r="AA3804">
        <v>309</v>
      </c>
      <c r="AB3804">
        <v>15431</v>
      </c>
      <c r="AC3804" t="s">
        <v>107</v>
      </c>
    </row>
    <row r="3805" spans="1:29" x14ac:dyDescent="0.3">
      <c r="A3805" s="1" t="s">
        <v>29</v>
      </c>
      <c r="B3805" t="s">
        <v>62</v>
      </c>
      <c r="C3805" t="s">
        <v>1165</v>
      </c>
      <c r="D3805" t="s">
        <v>387</v>
      </c>
      <c r="E3805">
        <v>1</v>
      </c>
      <c r="F3805" t="s">
        <v>271</v>
      </c>
      <c r="G3805" t="s">
        <v>715</v>
      </c>
      <c r="H3805" t="s">
        <v>79</v>
      </c>
      <c r="I3805" t="s">
        <v>1303</v>
      </c>
      <c r="J3805" t="s">
        <v>2258</v>
      </c>
      <c r="K3805" t="s">
        <v>9382</v>
      </c>
      <c r="L3805" t="s">
        <v>9383</v>
      </c>
      <c r="M3805" t="s">
        <v>404</v>
      </c>
      <c r="N3805" t="s">
        <v>40</v>
      </c>
      <c r="O3805">
        <v>2739</v>
      </c>
      <c r="P3805">
        <v>6377</v>
      </c>
      <c r="Q3805" t="s">
        <v>59</v>
      </c>
      <c r="R3805">
        <v>1</v>
      </c>
      <c r="S3805" s="2">
        <v>45362</v>
      </c>
      <c r="T3805" s="2">
        <v>45379</v>
      </c>
      <c r="U3805">
        <v>46819</v>
      </c>
      <c r="V3805" t="s">
        <v>85</v>
      </c>
      <c r="W3805">
        <v>801</v>
      </c>
      <c r="X3805" t="s">
        <v>60</v>
      </c>
      <c r="Y3805" t="s">
        <v>61</v>
      </c>
      <c r="Z3805">
        <v>0</v>
      </c>
      <c r="AA3805">
        <v>52</v>
      </c>
      <c r="AB3805">
        <v>5432</v>
      </c>
      <c r="AC3805" t="s">
        <v>46</v>
      </c>
    </row>
    <row r="3806" spans="1:29" x14ac:dyDescent="0.3">
      <c r="A3806" s="1" t="s">
        <v>29</v>
      </c>
      <c r="B3806" t="s">
        <v>96</v>
      </c>
      <c r="C3806" t="s">
        <v>893</v>
      </c>
      <c r="D3806" t="s">
        <v>352</v>
      </c>
      <c r="E3806">
        <v>7</v>
      </c>
      <c r="F3806" t="s">
        <v>129</v>
      </c>
      <c r="G3806" t="s">
        <v>130</v>
      </c>
      <c r="H3806" t="s">
        <v>35</v>
      </c>
      <c r="I3806" t="s">
        <v>2725</v>
      </c>
      <c r="J3806" t="s">
        <v>4198</v>
      </c>
      <c r="K3806" t="s">
        <v>9384</v>
      </c>
      <c r="L3806" t="s">
        <v>9385</v>
      </c>
      <c r="M3806" t="s">
        <v>818</v>
      </c>
      <c r="N3806" t="s">
        <v>94</v>
      </c>
      <c r="O3806">
        <v>7556</v>
      </c>
      <c r="P3806">
        <v>9763</v>
      </c>
      <c r="Q3806" t="s">
        <v>41</v>
      </c>
      <c r="R3806">
        <v>2</v>
      </c>
      <c r="S3806" s="2">
        <v>44652</v>
      </c>
      <c r="T3806" s="2">
        <v>44680</v>
      </c>
      <c r="U3806">
        <v>0</v>
      </c>
      <c r="V3806" t="s">
        <v>106</v>
      </c>
      <c r="W3806">
        <v>492</v>
      </c>
      <c r="X3806" t="s">
        <v>60</v>
      </c>
      <c r="Y3806" t="s">
        <v>72</v>
      </c>
      <c r="Z3806">
        <v>0</v>
      </c>
      <c r="AA3806">
        <v>150</v>
      </c>
      <c r="AB3806">
        <v>7776</v>
      </c>
      <c r="AC3806" t="s">
        <v>107</v>
      </c>
    </row>
    <row r="3807" spans="1:29" x14ac:dyDescent="0.3">
      <c r="A3807" s="1" t="s">
        <v>29</v>
      </c>
      <c r="B3807" t="s">
        <v>62</v>
      </c>
      <c r="C3807" t="s">
        <v>4287</v>
      </c>
      <c r="D3807" t="s">
        <v>178</v>
      </c>
      <c r="E3807">
        <v>9</v>
      </c>
      <c r="F3807" t="s">
        <v>99</v>
      </c>
      <c r="G3807" t="s">
        <v>710</v>
      </c>
      <c r="H3807" t="s">
        <v>35</v>
      </c>
      <c r="I3807" t="s">
        <v>3291</v>
      </c>
      <c r="J3807" t="s">
        <v>1814</v>
      </c>
      <c r="K3807">
        <v>4391721064</v>
      </c>
      <c r="L3807" t="s">
        <v>9386</v>
      </c>
      <c r="M3807" t="s">
        <v>1976</v>
      </c>
      <c r="N3807" t="s">
        <v>40</v>
      </c>
      <c r="O3807">
        <v>12880</v>
      </c>
      <c r="P3807">
        <v>15798</v>
      </c>
      <c r="Q3807" t="s">
        <v>59</v>
      </c>
      <c r="R3807">
        <v>176</v>
      </c>
      <c r="S3807" s="2">
        <v>45062</v>
      </c>
      <c r="T3807" s="2">
        <v>45084</v>
      </c>
      <c r="U3807">
        <v>36784</v>
      </c>
      <c r="V3807" t="s">
        <v>106</v>
      </c>
      <c r="W3807">
        <v>804</v>
      </c>
      <c r="X3807" t="s">
        <v>60</v>
      </c>
      <c r="Y3807" t="s">
        <v>61</v>
      </c>
      <c r="Z3807">
        <v>0</v>
      </c>
      <c r="AA3807">
        <v>496</v>
      </c>
      <c r="AB3807">
        <v>14507</v>
      </c>
      <c r="AC3807" t="s">
        <v>73</v>
      </c>
    </row>
    <row r="3808" spans="1:29" x14ac:dyDescent="0.3">
      <c r="A3808" s="1" t="s">
        <v>47</v>
      </c>
      <c r="B3808" t="s">
        <v>153</v>
      </c>
      <c r="C3808" t="s">
        <v>5504</v>
      </c>
      <c r="D3808" t="s">
        <v>155</v>
      </c>
      <c r="E3808">
        <v>4</v>
      </c>
      <c r="F3808" t="s">
        <v>99</v>
      </c>
      <c r="G3808" t="s">
        <v>558</v>
      </c>
      <c r="H3808" t="s">
        <v>79</v>
      </c>
      <c r="I3808" t="s">
        <v>7780</v>
      </c>
      <c r="J3808" t="s">
        <v>172</v>
      </c>
      <c r="K3808">
        <v>6344567705</v>
      </c>
      <c r="L3808" t="s">
        <v>9387</v>
      </c>
      <c r="M3808" t="s">
        <v>750</v>
      </c>
      <c r="N3808" t="s">
        <v>40</v>
      </c>
      <c r="O3808">
        <v>19015</v>
      </c>
      <c r="P3808">
        <v>21213</v>
      </c>
      <c r="Q3808" t="s">
        <v>59</v>
      </c>
      <c r="R3808">
        <v>325</v>
      </c>
      <c r="S3808" s="2">
        <v>44589</v>
      </c>
      <c r="T3808" s="2">
        <v>44613</v>
      </c>
      <c r="U3808">
        <v>24146</v>
      </c>
      <c r="V3808" t="s">
        <v>43</v>
      </c>
      <c r="W3808">
        <v>463</v>
      </c>
      <c r="X3808" t="s">
        <v>60</v>
      </c>
      <c r="Y3808" t="s">
        <v>61</v>
      </c>
      <c r="Z3808">
        <v>0</v>
      </c>
      <c r="AA3808">
        <v>559</v>
      </c>
      <c r="AB3808">
        <v>19719</v>
      </c>
      <c r="AC3808" t="s">
        <v>73</v>
      </c>
    </row>
    <row r="3809" spans="1:29" x14ac:dyDescent="0.3">
      <c r="A3809" s="1" t="s">
        <v>47</v>
      </c>
      <c r="B3809" t="s">
        <v>592</v>
      </c>
      <c r="C3809" t="s">
        <v>2761</v>
      </c>
      <c r="D3809" t="s">
        <v>76</v>
      </c>
      <c r="E3809">
        <v>8</v>
      </c>
      <c r="F3809" t="s">
        <v>33</v>
      </c>
      <c r="G3809" t="s">
        <v>848</v>
      </c>
      <c r="H3809" t="s">
        <v>79</v>
      </c>
      <c r="I3809" t="s">
        <v>1480</v>
      </c>
      <c r="J3809" t="s">
        <v>188</v>
      </c>
      <c r="K3809" t="s">
        <v>9388</v>
      </c>
      <c r="L3809" t="s">
        <v>9389</v>
      </c>
      <c r="M3809" t="s">
        <v>598</v>
      </c>
      <c r="N3809" t="s">
        <v>40</v>
      </c>
      <c r="O3809">
        <v>3627</v>
      </c>
      <c r="P3809">
        <v>6200</v>
      </c>
      <c r="Q3809" t="s">
        <v>41</v>
      </c>
      <c r="R3809">
        <v>101</v>
      </c>
      <c r="S3809" s="2">
        <v>45273</v>
      </c>
      <c r="T3809" t="s">
        <v>42</v>
      </c>
      <c r="U3809">
        <v>0</v>
      </c>
      <c r="V3809" t="s">
        <v>43</v>
      </c>
      <c r="W3809">
        <v>569</v>
      </c>
      <c r="X3809" t="s">
        <v>44</v>
      </c>
      <c r="Y3809" t="s">
        <v>61</v>
      </c>
      <c r="Z3809">
        <v>0</v>
      </c>
      <c r="AA3809">
        <v>419</v>
      </c>
      <c r="AB3809">
        <v>5309</v>
      </c>
      <c r="AC3809" t="s">
        <v>73</v>
      </c>
    </row>
    <row r="3810" spans="1:29" x14ac:dyDescent="0.3">
      <c r="A3810" s="1" t="s">
        <v>29</v>
      </c>
      <c r="B3810" t="s">
        <v>96</v>
      </c>
      <c r="C3810" t="s">
        <v>1079</v>
      </c>
      <c r="D3810" t="s">
        <v>185</v>
      </c>
      <c r="E3810">
        <v>1</v>
      </c>
      <c r="F3810" t="s">
        <v>221</v>
      </c>
      <c r="G3810" t="s">
        <v>222</v>
      </c>
      <c r="H3810" t="s">
        <v>35</v>
      </c>
      <c r="I3810" t="s">
        <v>1083</v>
      </c>
      <c r="J3810" t="s">
        <v>80</v>
      </c>
      <c r="K3810" t="s">
        <v>9390</v>
      </c>
      <c r="L3810" t="s">
        <v>9391</v>
      </c>
      <c r="M3810" t="s">
        <v>105</v>
      </c>
      <c r="N3810" t="s">
        <v>58</v>
      </c>
      <c r="O3810">
        <v>22928</v>
      </c>
      <c r="P3810">
        <v>26121</v>
      </c>
      <c r="Q3810" t="s">
        <v>95</v>
      </c>
      <c r="R3810">
        <v>293</v>
      </c>
      <c r="S3810" s="2">
        <v>45153</v>
      </c>
      <c r="T3810" t="s">
        <v>42</v>
      </c>
      <c r="U3810">
        <v>0</v>
      </c>
      <c r="V3810" t="s">
        <v>85</v>
      </c>
      <c r="W3810">
        <v>638</v>
      </c>
      <c r="X3810" t="s">
        <v>44</v>
      </c>
      <c r="Y3810" t="s">
        <v>45</v>
      </c>
      <c r="Z3810">
        <v>4970</v>
      </c>
      <c r="AA3810">
        <v>195</v>
      </c>
      <c r="AB3810">
        <v>25799</v>
      </c>
      <c r="AC3810" t="s">
        <v>46</v>
      </c>
    </row>
    <row r="3811" spans="1:29" x14ac:dyDescent="0.3">
      <c r="A3811" s="1" t="s">
        <v>47</v>
      </c>
      <c r="B3811" t="s">
        <v>161</v>
      </c>
      <c r="C3811" t="s">
        <v>317</v>
      </c>
      <c r="D3811" t="s">
        <v>352</v>
      </c>
      <c r="E3811">
        <v>5</v>
      </c>
      <c r="F3811" t="s">
        <v>33</v>
      </c>
      <c r="G3811" t="s">
        <v>34</v>
      </c>
      <c r="H3811" t="s">
        <v>35</v>
      </c>
      <c r="I3811" t="s">
        <v>4442</v>
      </c>
      <c r="J3811" t="s">
        <v>8876</v>
      </c>
      <c r="K3811" t="s">
        <v>9392</v>
      </c>
      <c r="L3811" t="s">
        <v>9393</v>
      </c>
      <c r="M3811" t="s">
        <v>687</v>
      </c>
      <c r="N3811" t="s">
        <v>58</v>
      </c>
      <c r="O3811">
        <v>22782</v>
      </c>
      <c r="P3811">
        <v>25695</v>
      </c>
      <c r="Q3811" t="s">
        <v>41</v>
      </c>
      <c r="R3811">
        <v>244</v>
      </c>
      <c r="S3811" s="2">
        <v>44364</v>
      </c>
      <c r="T3811" t="s">
        <v>42</v>
      </c>
      <c r="U3811">
        <v>0</v>
      </c>
      <c r="V3811" t="s">
        <v>106</v>
      </c>
      <c r="W3811">
        <v>651</v>
      </c>
      <c r="X3811" t="s">
        <v>44</v>
      </c>
      <c r="Y3811" t="s">
        <v>72</v>
      </c>
      <c r="Z3811">
        <v>3734</v>
      </c>
      <c r="AA3811">
        <v>562</v>
      </c>
      <c r="AB3811">
        <v>23085</v>
      </c>
      <c r="AC3811" t="s">
        <v>107</v>
      </c>
    </row>
    <row r="3812" spans="1:29" x14ac:dyDescent="0.3">
      <c r="A3812" s="1" t="s">
        <v>29</v>
      </c>
      <c r="B3812" t="s">
        <v>96</v>
      </c>
      <c r="C3812" t="s">
        <v>1523</v>
      </c>
      <c r="D3812" t="s">
        <v>119</v>
      </c>
      <c r="E3812">
        <v>4</v>
      </c>
      <c r="F3812" t="s">
        <v>99</v>
      </c>
      <c r="G3812" t="s">
        <v>950</v>
      </c>
      <c r="H3812" t="s">
        <v>35</v>
      </c>
      <c r="I3812" t="s">
        <v>464</v>
      </c>
      <c r="J3812" t="s">
        <v>5220</v>
      </c>
      <c r="K3812" t="s">
        <v>9394</v>
      </c>
      <c r="L3812" t="s">
        <v>9395</v>
      </c>
      <c r="M3812" t="s">
        <v>1136</v>
      </c>
      <c r="N3812" t="s">
        <v>84</v>
      </c>
      <c r="O3812">
        <v>4092</v>
      </c>
      <c r="P3812">
        <v>7604</v>
      </c>
      <c r="Q3812" t="s">
        <v>95</v>
      </c>
      <c r="R3812">
        <v>500</v>
      </c>
      <c r="S3812" s="2">
        <v>44645</v>
      </c>
      <c r="T3812" s="2">
        <v>44670</v>
      </c>
      <c r="U3812">
        <v>0</v>
      </c>
      <c r="V3812" t="s">
        <v>106</v>
      </c>
      <c r="W3812">
        <v>832</v>
      </c>
      <c r="X3812" t="s">
        <v>60</v>
      </c>
      <c r="Y3812" t="s">
        <v>61</v>
      </c>
      <c r="Z3812">
        <v>0</v>
      </c>
      <c r="AA3812">
        <v>177</v>
      </c>
      <c r="AB3812">
        <v>5134</v>
      </c>
      <c r="AC3812" t="s">
        <v>73</v>
      </c>
    </row>
    <row r="3813" spans="1:29" x14ac:dyDescent="0.3">
      <c r="A3813" s="1" t="s">
        <v>29</v>
      </c>
      <c r="B3813" t="s">
        <v>96</v>
      </c>
      <c r="C3813" t="s">
        <v>193</v>
      </c>
      <c r="D3813" t="s">
        <v>76</v>
      </c>
      <c r="E3813">
        <v>3</v>
      </c>
      <c r="F3813" t="s">
        <v>77</v>
      </c>
      <c r="G3813" t="s">
        <v>365</v>
      </c>
      <c r="H3813" t="s">
        <v>35</v>
      </c>
      <c r="I3813" t="s">
        <v>7780</v>
      </c>
      <c r="J3813" t="s">
        <v>524</v>
      </c>
      <c r="K3813">
        <v>5309627876</v>
      </c>
      <c r="L3813" t="s">
        <v>9396</v>
      </c>
      <c r="M3813" t="s">
        <v>1197</v>
      </c>
      <c r="N3813" t="s">
        <v>84</v>
      </c>
      <c r="O3813">
        <v>7961</v>
      </c>
      <c r="P3813">
        <v>12335</v>
      </c>
      <c r="Q3813" t="s">
        <v>41</v>
      </c>
      <c r="R3813">
        <v>765</v>
      </c>
      <c r="S3813" s="2">
        <v>45088</v>
      </c>
      <c r="T3813" s="2">
        <v>45115</v>
      </c>
      <c r="U3813">
        <v>0</v>
      </c>
      <c r="V3813" t="s">
        <v>71</v>
      </c>
      <c r="W3813">
        <v>812</v>
      </c>
      <c r="X3813" t="s">
        <v>60</v>
      </c>
      <c r="Y3813" t="s">
        <v>72</v>
      </c>
      <c r="Z3813">
        <v>0</v>
      </c>
      <c r="AA3813">
        <v>497</v>
      </c>
      <c r="AB3813">
        <v>9683</v>
      </c>
      <c r="AC3813" t="s">
        <v>73</v>
      </c>
    </row>
    <row r="3814" spans="1:29" x14ac:dyDescent="0.3">
      <c r="A3814" s="1" t="s">
        <v>29</v>
      </c>
      <c r="B3814" t="s">
        <v>228</v>
      </c>
      <c r="C3814" t="s">
        <v>4703</v>
      </c>
      <c r="D3814" t="s">
        <v>201</v>
      </c>
      <c r="E3814">
        <v>4</v>
      </c>
      <c r="F3814" t="s">
        <v>99</v>
      </c>
      <c r="G3814" t="s">
        <v>1138</v>
      </c>
      <c r="H3814" t="s">
        <v>79</v>
      </c>
      <c r="I3814" t="s">
        <v>1204</v>
      </c>
      <c r="J3814" t="s">
        <v>1818</v>
      </c>
      <c r="K3814" t="s">
        <v>9397</v>
      </c>
      <c r="L3814" t="s">
        <v>9398</v>
      </c>
      <c r="M3814" t="s">
        <v>262</v>
      </c>
      <c r="N3814" t="s">
        <v>84</v>
      </c>
      <c r="O3814">
        <v>6703</v>
      </c>
      <c r="P3814">
        <v>9028</v>
      </c>
      <c r="Q3814" t="s">
        <v>59</v>
      </c>
      <c r="R3814">
        <v>630</v>
      </c>
      <c r="S3814" s="2">
        <v>44806</v>
      </c>
      <c r="T3814" s="2">
        <v>44827</v>
      </c>
      <c r="U3814">
        <v>10427</v>
      </c>
      <c r="V3814" t="s">
        <v>85</v>
      </c>
      <c r="W3814">
        <v>628</v>
      </c>
      <c r="X3814" t="s">
        <v>60</v>
      </c>
      <c r="Y3814" t="s">
        <v>45</v>
      </c>
      <c r="Z3814">
        <v>0</v>
      </c>
      <c r="AA3814">
        <v>754</v>
      </c>
      <c r="AB3814">
        <v>7201</v>
      </c>
      <c r="AC3814" t="s">
        <v>46</v>
      </c>
    </row>
    <row r="3815" spans="1:29" x14ac:dyDescent="0.3">
      <c r="A3815" s="1" t="s">
        <v>47</v>
      </c>
      <c r="B3815" t="s">
        <v>161</v>
      </c>
      <c r="C3815" t="s">
        <v>184</v>
      </c>
      <c r="D3815" t="s">
        <v>128</v>
      </c>
      <c r="E3815">
        <v>3</v>
      </c>
      <c r="F3815" t="s">
        <v>120</v>
      </c>
      <c r="G3815" t="s">
        <v>820</v>
      </c>
      <c r="H3815" t="s">
        <v>79</v>
      </c>
      <c r="I3815" t="s">
        <v>3340</v>
      </c>
      <c r="J3815" t="s">
        <v>530</v>
      </c>
      <c r="K3815" t="s">
        <v>9399</v>
      </c>
      <c r="L3815" t="s">
        <v>2935</v>
      </c>
      <c r="M3815" t="s">
        <v>618</v>
      </c>
      <c r="N3815" t="s">
        <v>40</v>
      </c>
      <c r="O3815">
        <v>27538</v>
      </c>
      <c r="P3815">
        <v>29676</v>
      </c>
      <c r="Q3815" t="s">
        <v>41</v>
      </c>
      <c r="R3815">
        <v>576</v>
      </c>
      <c r="S3815" s="2">
        <v>44530</v>
      </c>
      <c r="T3815" t="s">
        <v>42</v>
      </c>
      <c r="U3815">
        <v>0</v>
      </c>
      <c r="V3815" t="s">
        <v>43</v>
      </c>
      <c r="W3815">
        <v>456</v>
      </c>
      <c r="X3815" t="s">
        <v>44</v>
      </c>
      <c r="Y3815" t="s">
        <v>72</v>
      </c>
      <c r="Z3815">
        <v>0</v>
      </c>
      <c r="AA3815">
        <v>729</v>
      </c>
      <c r="AB3815">
        <v>29212</v>
      </c>
      <c r="AC3815" t="s">
        <v>73</v>
      </c>
    </row>
    <row r="3816" spans="1:29" x14ac:dyDescent="0.3">
      <c r="A3816" s="1" t="s">
        <v>47</v>
      </c>
      <c r="B3816" t="s">
        <v>108</v>
      </c>
      <c r="C3816" t="s">
        <v>1275</v>
      </c>
      <c r="D3816" t="s">
        <v>352</v>
      </c>
      <c r="E3816">
        <v>9</v>
      </c>
      <c r="F3816" t="s">
        <v>64</v>
      </c>
      <c r="G3816" t="s">
        <v>1152</v>
      </c>
      <c r="H3816" t="s">
        <v>79</v>
      </c>
      <c r="I3816" t="s">
        <v>1441</v>
      </c>
      <c r="J3816" t="s">
        <v>1797</v>
      </c>
      <c r="K3816" t="s">
        <v>9400</v>
      </c>
      <c r="L3816" t="s">
        <v>9401</v>
      </c>
      <c r="M3816" t="s">
        <v>1252</v>
      </c>
      <c r="N3816" t="s">
        <v>58</v>
      </c>
      <c r="O3816">
        <v>29415</v>
      </c>
      <c r="P3816">
        <v>31462</v>
      </c>
      <c r="Q3816" t="s">
        <v>59</v>
      </c>
      <c r="R3816">
        <v>220</v>
      </c>
      <c r="S3816" s="2">
        <v>44750</v>
      </c>
      <c r="T3816" s="2">
        <v>44771</v>
      </c>
      <c r="U3816">
        <v>30665</v>
      </c>
      <c r="V3816" t="s">
        <v>85</v>
      </c>
      <c r="W3816">
        <v>405</v>
      </c>
      <c r="X3816" t="s">
        <v>60</v>
      </c>
      <c r="Y3816" t="s">
        <v>61</v>
      </c>
      <c r="Z3816">
        <v>4324</v>
      </c>
      <c r="AA3816">
        <v>837</v>
      </c>
      <c r="AB3816">
        <v>29676</v>
      </c>
      <c r="AC3816" t="s">
        <v>46</v>
      </c>
    </row>
    <row r="3817" spans="1:29" x14ac:dyDescent="0.3">
      <c r="A3817" s="1" t="s">
        <v>47</v>
      </c>
      <c r="B3817" t="s">
        <v>234</v>
      </c>
      <c r="C3817" t="s">
        <v>235</v>
      </c>
      <c r="D3817" t="s">
        <v>178</v>
      </c>
      <c r="E3817">
        <v>6</v>
      </c>
      <c r="F3817" t="s">
        <v>271</v>
      </c>
      <c r="G3817" t="s">
        <v>272</v>
      </c>
      <c r="H3817" t="s">
        <v>79</v>
      </c>
      <c r="I3817" t="s">
        <v>417</v>
      </c>
      <c r="J3817" t="s">
        <v>1148</v>
      </c>
      <c r="K3817" t="s">
        <v>9402</v>
      </c>
      <c r="L3817" t="s">
        <v>9403</v>
      </c>
      <c r="M3817" t="s">
        <v>242</v>
      </c>
      <c r="N3817" t="s">
        <v>94</v>
      </c>
      <c r="O3817">
        <v>26331</v>
      </c>
      <c r="P3817">
        <v>30308</v>
      </c>
      <c r="Q3817" t="s">
        <v>95</v>
      </c>
      <c r="R3817">
        <v>8</v>
      </c>
      <c r="S3817" s="2">
        <v>45038</v>
      </c>
      <c r="T3817" s="2">
        <v>45060</v>
      </c>
      <c r="U3817">
        <v>0</v>
      </c>
      <c r="V3817" t="s">
        <v>85</v>
      </c>
      <c r="W3817">
        <v>694</v>
      </c>
      <c r="X3817" t="s">
        <v>60</v>
      </c>
      <c r="Y3817" t="s">
        <v>61</v>
      </c>
      <c r="Z3817">
        <v>0</v>
      </c>
      <c r="AA3817">
        <v>37</v>
      </c>
      <c r="AB3817">
        <v>26603</v>
      </c>
      <c r="AC3817" t="s">
        <v>107</v>
      </c>
    </row>
    <row r="3818" spans="1:29" x14ac:dyDescent="0.3">
      <c r="A3818" s="1" t="s">
        <v>29</v>
      </c>
      <c r="B3818" t="s">
        <v>363</v>
      </c>
      <c r="C3818" t="s">
        <v>2033</v>
      </c>
      <c r="D3818" t="s">
        <v>50</v>
      </c>
      <c r="E3818">
        <v>4</v>
      </c>
      <c r="F3818" t="s">
        <v>271</v>
      </c>
      <c r="G3818" t="s">
        <v>495</v>
      </c>
      <c r="H3818" t="s">
        <v>35</v>
      </c>
      <c r="I3818" t="s">
        <v>299</v>
      </c>
      <c r="J3818" t="s">
        <v>293</v>
      </c>
      <c r="K3818" t="s">
        <v>9404</v>
      </c>
      <c r="L3818" t="s">
        <v>9405</v>
      </c>
      <c r="M3818" t="s">
        <v>456</v>
      </c>
      <c r="N3818" t="s">
        <v>94</v>
      </c>
      <c r="O3818">
        <v>29118</v>
      </c>
      <c r="P3818">
        <v>32479</v>
      </c>
      <c r="Q3818" t="s">
        <v>95</v>
      </c>
      <c r="R3818">
        <v>270</v>
      </c>
      <c r="S3818" s="2">
        <v>45082</v>
      </c>
      <c r="T3818" s="2">
        <v>45100</v>
      </c>
      <c r="U3818">
        <v>0</v>
      </c>
      <c r="V3818" t="s">
        <v>43</v>
      </c>
      <c r="W3818">
        <v>651</v>
      </c>
      <c r="X3818" t="s">
        <v>60</v>
      </c>
      <c r="Y3818" t="s">
        <v>45</v>
      </c>
      <c r="Z3818">
        <v>0</v>
      </c>
      <c r="AA3818">
        <v>187</v>
      </c>
      <c r="AB3818">
        <v>29987</v>
      </c>
      <c r="AC3818" t="s">
        <v>46</v>
      </c>
    </row>
    <row r="3819" spans="1:29" x14ac:dyDescent="0.3">
      <c r="A3819" s="1" t="s">
        <v>47</v>
      </c>
      <c r="B3819" t="s">
        <v>117</v>
      </c>
      <c r="C3819" t="s">
        <v>1344</v>
      </c>
      <c r="D3819" t="s">
        <v>178</v>
      </c>
      <c r="E3819">
        <v>1</v>
      </c>
      <c r="F3819" t="s">
        <v>51</v>
      </c>
      <c r="G3819" t="s">
        <v>285</v>
      </c>
      <c r="H3819" t="s">
        <v>35</v>
      </c>
      <c r="I3819" t="s">
        <v>771</v>
      </c>
      <c r="J3819" t="s">
        <v>366</v>
      </c>
      <c r="K3819" t="s">
        <v>9406</v>
      </c>
      <c r="L3819" t="s">
        <v>9407</v>
      </c>
      <c r="M3819" t="s">
        <v>1301</v>
      </c>
      <c r="N3819" t="s">
        <v>40</v>
      </c>
      <c r="O3819">
        <v>2653</v>
      </c>
      <c r="P3819">
        <v>6292</v>
      </c>
      <c r="Q3819" t="s">
        <v>95</v>
      </c>
      <c r="R3819">
        <v>192</v>
      </c>
      <c r="S3819" s="2">
        <v>44485</v>
      </c>
      <c r="T3819" s="2">
        <v>44514</v>
      </c>
      <c r="U3819">
        <v>0</v>
      </c>
      <c r="V3819" t="s">
        <v>85</v>
      </c>
      <c r="W3819">
        <v>597</v>
      </c>
      <c r="X3819" t="s">
        <v>60</v>
      </c>
      <c r="Y3819" t="s">
        <v>61</v>
      </c>
      <c r="Z3819">
        <v>0</v>
      </c>
      <c r="AA3819">
        <v>795</v>
      </c>
      <c r="AB3819">
        <v>5480</v>
      </c>
      <c r="AC3819" t="s">
        <v>107</v>
      </c>
    </row>
    <row r="3820" spans="1:29" x14ac:dyDescent="0.3">
      <c r="A3820" s="1" t="s">
        <v>29</v>
      </c>
      <c r="B3820" t="s">
        <v>228</v>
      </c>
      <c r="C3820" t="s">
        <v>847</v>
      </c>
      <c r="D3820" t="s">
        <v>201</v>
      </c>
      <c r="E3820">
        <v>9</v>
      </c>
      <c r="F3820" t="s">
        <v>33</v>
      </c>
      <c r="G3820" t="s">
        <v>728</v>
      </c>
      <c r="H3820" t="s">
        <v>35</v>
      </c>
      <c r="I3820" t="s">
        <v>803</v>
      </c>
      <c r="J3820" t="s">
        <v>610</v>
      </c>
      <c r="K3820" t="s">
        <v>9408</v>
      </c>
      <c r="L3820" t="s">
        <v>9409</v>
      </c>
      <c r="M3820" t="s">
        <v>487</v>
      </c>
      <c r="N3820" t="s">
        <v>40</v>
      </c>
      <c r="O3820">
        <v>15589</v>
      </c>
      <c r="P3820">
        <v>18507</v>
      </c>
      <c r="Q3820" t="s">
        <v>59</v>
      </c>
      <c r="R3820">
        <v>109</v>
      </c>
      <c r="S3820" s="2">
        <v>44916</v>
      </c>
      <c r="T3820" s="2">
        <v>44918</v>
      </c>
      <c r="U3820">
        <v>2136</v>
      </c>
      <c r="V3820" t="s">
        <v>85</v>
      </c>
      <c r="W3820">
        <v>664</v>
      </c>
      <c r="X3820" t="s">
        <v>60</v>
      </c>
      <c r="Y3820" t="s">
        <v>45</v>
      </c>
      <c r="Z3820">
        <v>0</v>
      </c>
      <c r="AA3820">
        <v>60</v>
      </c>
      <c r="AB3820">
        <v>16050</v>
      </c>
      <c r="AC3820" t="s">
        <v>107</v>
      </c>
    </row>
    <row r="3821" spans="1:29" x14ac:dyDescent="0.3">
      <c r="A3821" s="1" t="s">
        <v>29</v>
      </c>
      <c r="B3821" t="s">
        <v>393</v>
      </c>
      <c r="C3821" t="s">
        <v>2642</v>
      </c>
      <c r="D3821" t="s">
        <v>178</v>
      </c>
      <c r="E3821">
        <v>6</v>
      </c>
      <c r="F3821" t="s">
        <v>51</v>
      </c>
      <c r="G3821" t="s">
        <v>345</v>
      </c>
      <c r="H3821" t="s">
        <v>79</v>
      </c>
      <c r="I3821" t="s">
        <v>507</v>
      </c>
      <c r="J3821" t="s">
        <v>8636</v>
      </c>
      <c r="K3821" t="s">
        <v>9410</v>
      </c>
      <c r="L3821" t="s">
        <v>9411</v>
      </c>
      <c r="M3821" t="s">
        <v>399</v>
      </c>
      <c r="N3821" t="s">
        <v>94</v>
      </c>
      <c r="O3821">
        <v>16215</v>
      </c>
      <c r="P3821">
        <v>20870</v>
      </c>
      <c r="Q3821" t="s">
        <v>59</v>
      </c>
      <c r="R3821">
        <v>179</v>
      </c>
      <c r="S3821" s="2">
        <v>44633</v>
      </c>
      <c r="T3821" t="s">
        <v>42</v>
      </c>
      <c r="U3821">
        <v>49539</v>
      </c>
      <c r="V3821" t="s">
        <v>85</v>
      </c>
      <c r="W3821">
        <v>762</v>
      </c>
      <c r="X3821" t="s">
        <v>44</v>
      </c>
      <c r="Y3821" t="s">
        <v>72</v>
      </c>
      <c r="Z3821">
        <v>0</v>
      </c>
      <c r="AA3821">
        <v>727</v>
      </c>
      <c r="AB3821">
        <v>19327</v>
      </c>
      <c r="AC3821" t="s">
        <v>107</v>
      </c>
    </row>
    <row r="3822" spans="1:29" x14ac:dyDescent="0.3">
      <c r="A3822" s="1" t="s">
        <v>47</v>
      </c>
      <c r="B3822" t="s">
        <v>161</v>
      </c>
      <c r="C3822" t="s">
        <v>317</v>
      </c>
      <c r="D3822" t="s">
        <v>178</v>
      </c>
      <c r="E3822">
        <v>2</v>
      </c>
      <c r="F3822" t="s">
        <v>271</v>
      </c>
      <c r="G3822" t="s">
        <v>353</v>
      </c>
      <c r="H3822" t="s">
        <v>35</v>
      </c>
      <c r="I3822" t="s">
        <v>854</v>
      </c>
      <c r="J3822" t="s">
        <v>1092</v>
      </c>
      <c r="K3822" t="s">
        <v>9412</v>
      </c>
      <c r="L3822" t="s">
        <v>9413</v>
      </c>
      <c r="M3822" t="s">
        <v>283</v>
      </c>
      <c r="N3822" t="s">
        <v>58</v>
      </c>
      <c r="O3822">
        <v>17743</v>
      </c>
      <c r="P3822">
        <v>19870</v>
      </c>
      <c r="Q3822" t="s">
        <v>59</v>
      </c>
      <c r="R3822">
        <v>954</v>
      </c>
      <c r="S3822" s="2">
        <v>44606</v>
      </c>
      <c r="T3822" s="2">
        <v>44624</v>
      </c>
      <c r="U3822">
        <v>5085</v>
      </c>
      <c r="V3822" t="s">
        <v>43</v>
      </c>
      <c r="W3822">
        <v>411</v>
      </c>
      <c r="X3822" t="s">
        <v>60</v>
      </c>
      <c r="Y3822" t="s">
        <v>61</v>
      </c>
      <c r="Z3822">
        <v>3642</v>
      </c>
      <c r="AA3822">
        <v>856</v>
      </c>
      <c r="AB3822">
        <v>19261</v>
      </c>
      <c r="AC3822" t="s">
        <v>73</v>
      </c>
    </row>
    <row r="3823" spans="1:29" x14ac:dyDescent="0.3">
      <c r="A3823" s="1" t="s">
        <v>29</v>
      </c>
      <c r="B3823" t="s">
        <v>96</v>
      </c>
      <c r="C3823" t="s">
        <v>888</v>
      </c>
      <c r="D3823" t="s">
        <v>236</v>
      </c>
      <c r="E3823">
        <v>6</v>
      </c>
      <c r="F3823" t="s">
        <v>221</v>
      </c>
      <c r="G3823" t="s">
        <v>335</v>
      </c>
      <c r="H3823" t="s">
        <v>35</v>
      </c>
      <c r="I3823" t="s">
        <v>1764</v>
      </c>
      <c r="J3823" t="s">
        <v>1792</v>
      </c>
      <c r="K3823" t="s">
        <v>9414</v>
      </c>
      <c r="L3823" t="s">
        <v>9415</v>
      </c>
      <c r="M3823" t="s">
        <v>199</v>
      </c>
      <c r="N3823" t="s">
        <v>94</v>
      </c>
      <c r="O3823">
        <v>24472</v>
      </c>
      <c r="P3823">
        <v>28593</v>
      </c>
      <c r="Q3823" t="s">
        <v>41</v>
      </c>
      <c r="R3823">
        <v>597</v>
      </c>
      <c r="S3823" s="2">
        <v>45132</v>
      </c>
      <c r="T3823" t="s">
        <v>42</v>
      </c>
      <c r="U3823">
        <v>0</v>
      </c>
      <c r="V3823" t="s">
        <v>106</v>
      </c>
      <c r="W3823">
        <v>768</v>
      </c>
      <c r="X3823" t="s">
        <v>44</v>
      </c>
      <c r="Y3823" t="s">
        <v>45</v>
      </c>
      <c r="Z3823">
        <v>0</v>
      </c>
      <c r="AA3823">
        <v>234</v>
      </c>
      <c r="AB3823">
        <v>26456</v>
      </c>
      <c r="AC3823" t="s">
        <v>46</v>
      </c>
    </row>
    <row r="3824" spans="1:29" x14ac:dyDescent="0.3">
      <c r="A3824" s="1" t="s">
        <v>47</v>
      </c>
      <c r="B3824" t="s">
        <v>117</v>
      </c>
      <c r="C3824" t="s">
        <v>865</v>
      </c>
      <c r="D3824" t="s">
        <v>110</v>
      </c>
      <c r="E3824">
        <v>2</v>
      </c>
      <c r="F3824" t="s">
        <v>64</v>
      </c>
      <c r="G3824" t="s">
        <v>88</v>
      </c>
      <c r="H3824" t="s">
        <v>35</v>
      </c>
      <c r="I3824" t="s">
        <v>2613</v>
      </c>
      <c r="J3824" t="s">
        <v>537</v>
      </c>
      <c r="K3824">
        <v>7165528920</v>
      </c>
      <c r="L3824" t="s">
        <v>9416</v>
      </c>
      <c r="M3824" t="s">
        <v>517</v>
      </c>
      <c r="N3824" t="s">
        <v>94</v>
      </c>
      <c r="O3824">
        <v>5269</v>
      </c>
      <c r="P3824">
        <v>7760</v>
      </c>
      <c r="Q3824" t="s">
        <v>41</v>
      </c>
      <c r="R3824">
        <v>332</v>
      </c>
      <c r="S3824" s="2">
        <v>45208</v>
      </c>
      <c r="T3824" s="2">
        <v>45217</v>
      </c>
      <c r="U3824">
        <v>0</v>
      </c>
      <c r="V3824" t="s">
        <v>85</v>
      </c>
      <c r="W3824">
        <v>645</v>
      </c>
      <c r="X3824" t="s">
        <v>60</v>
      </c>
      <c r="Y3824" t="s">
        <v>72</v>
      </c>
      <c r="Z3824">
        <v>0</v>
      </c>
      <c r="AA3824">
        <v>292</v>
      </c>
      <c r="AB3824">
        <v>7373</v>
      </c>
      <c r="AC3824" t="s">
        <v>73</v>
      </c>
    </row>
    <row r="3825" spans="1:29" x14ac:dyDescent="0.3">
      <c r="A3825" s="1" t="s">
        <v>47</v>
      </c>
      <c r="B3825" t="s">
        <v>145</v>
      </c>
      <c r="C3825" t="s">
        <v>445</v>
      </c>
      <c r="D3825" t="s">
        <v>257</v>
      </c>
      <c r="E3825">
        <v>6</v>
      </c>
      <c r="F3825" t="s">
        <v>33</v>
      </c>
      <c r="G3825" t="s">
        <v>411</v>
      </c>
      <c r="H3825" t="s">
        <v>35</v>
      </c>
      <c r="I3825" t="s">
        <v>1352</v>
      </c>
      <c r="J3825" t="s">
        <v>180</v>
      </c>
      <c r="K3825" t="s">
        <v>9417</v>
      </c>
      <c r="L3825" t="s">
        <v>9418</v>
      </c>
      <c r="M3825" t="s">
        <v>533</v>
      </c>
      <c r="N3825" t="s">
        <v>40</v>
      </c>
      <c r="O3825">
        <v>15578</v>
      </c>
      <c r="P3825">
        <v>18032</v>
      </c>
      <c r="Q3825" t="s">
        <v>59</v>
      </c>
      <c r="R3825">
        <v>876</v>
      </c>
      <c r="S3825" s="2">
        <v>44278</v>
      </c>
      <c r="T3825" s="2">
        <v>44305</v>
      </c>
      <c r="U3825">
        <v>18261</v>
      </c>
      <c r="V3825" t="s">
        <v>43</v>
      </c>
      <c r="W3825">
        <v>400</v>
      </c>
      <c r="X3825" t="s">
        <v>60</v>
      </c>
      <c r="Y3825" t="s">
        <v>61</v>
      </c>
      <c r="Z3825">
        <v>0</v>
      </c>
      <c r="AA3825">
        <v>310</v>
      </c>
      <c r="AB3825">
        <v>17961</v>
      </c>
      <c r="AC3825" t="s">
        <v>107</v>
      </c>
    </row>
    <row r="3826" spans="1:29" x14ac:dyDescent="0.3">
      <c r="A3826" s="1" t="s">
        <v>47</v>
      </c>
      <c r="B3826" t="s">
        <v>592</v>
      </c>
      <c r="C3826" t="s">
        <v>3650</v>
      </c>
      <c r="D3826" t="s">
        <v>128</v>
      </c>
      <c r="E3826">
        <v>9</v>
      </c>
      <c r="F3826" t="s">
        <v>271</v>
      </c>
      <c r="G3826" t="s">
        <v>340</v>
      </c>
      <c r="H3826" t="s">
        <v>35</v>
      </c>
      <c r="I3826" t="s">
        <v>771</v>
      </c>
      <c r="J3826" t="s">
        <v>4734</v>
      </c>
      <c r="K3826">
        <v>6057778652</v>
      </c>
      <c r="L3826" t="s">
        <v>9419</v>
      </c>
      <c r="M3826" t="s">
        <v>919</v>
      </c>
      <c r="N3826" t="s">
        <v>84</v>
      </c>
      <c r="O3826">
        <v>4588</v>
      </c>
      <c r="P3826">
        <v>7659</v>
      </c>
      <c r="Q3826" t="s">
        <v>41</v>
      </c>
      <c r="R3826">
        <v>313</v>
      </c>
      <c r="S3826" s="2">
        <v>45070</v>
      </c>
      <c r="T3826" s="2">
        <v>45100</v>
      </c>
      <c r="U3826">
        <v>0</v>
      </c>
      <c r="V3826" t="s">
        <v>85</v>
      </c>
      <c r="W3826">
        <v>630</v>
      </c>
      <c r="X3826" t="s">
        <v>60</v>
      </c>
      <c r="Y3826" t="s">
        <v>45</v>
      </c>
      <c r="Z3826">
        <v>0</v>
      </c>
      <c r="AA3826">
        <v>737</v>
      </c>
      <c r="AB3826">
        <v>5586</v>
      </c>
      <c r="AC3826" t="s">
        <v>107</v>
      </c>
    </row>
    <row r="3827" spans="1:29" x14ac:dyDescent="0.3">
      <c r="A3827" s="1" t="s">
        <v>29</v>
      </c>
      <c r="B3827" t="s">
        <v>541</v>
      </c>
      <c r="C3827" t="s">
        <v>2463</v>
      </c>
      <c r="D3827" t="s">
        <v>76</v>
      </c>
      <c r="E3827">
        <v>8</v>
      </c>
      <c r="F3827" t="s">
        <v>51</v>
      </c>
      <c r="G3827" t="s">
        <v>345</v>
      </c>
      <c r="H3827" t="s">
        <v>79</v>
      </c>
      <c r="I3827" t="s">
        <v>1501</v>
      </c>
      <c r="J3827" t="s">
        <v>1143</v>
      </c>
      <c r="K3827" t="s">
        <v>9420</v>
      </c>
      <c r="L3827" t="s">
        <v>9421</v>
      </c>
      <c r="M3827" t="s">
        <v>3258</v>
      </c>
      <c r="N3827" t="s">
        <v>94</v>
      </c>
      <c r="O3827">
        <v>16447</v>
      </c>
      <c r="P3827">
        <v>20467</v>
      </c>
      <c r="Q3827" t="s">
        <v>41</v>
      </c>
      <c r="R3827">
        <v>861</v>
      </c>
      <c r="S3827" s="2">
        <v>44295</v>
      </c>
      <c r="T3827" t="s">
        <v>42</v>
      </c>
      <c r="U3827">
        <v>0</v>
      </c>
      <c r="V3827" t="s">
        <v>43</v>
      </c>
      <c r="W3827">
        <v>737</v>
      </c>
      <c r="X3827" t="s">
        <v>44</v>
      </c>
      <c r="Y3827" t="s">
        <v>72</v>
      </c>
      <c r="Z3827">
        <v>0</v>
      </c>
      <c r="AA3827">
        <v>522</v>
      </c>
      <c r="AB3827">
        <v>20415</v>
      </c>
      <c r="AC3827" t="s">
        <v>107</v>
      </c>
    </row>
    <row r="3828" spans="1:29" x14ac:dyDescent="0.3">
      <c r="A3828" s="1" t="s">
        <v>29</v>
      </c>
      <c r="B3828" t="s">
        <v>228</v>
      </c>
      <c r="C3828" t="s">
        <v>4703</v>
      </c>
      <c r="D3828" t="s">
        <v>155</v>
      </c>
      <c r="E3828">
        <v>9</v>
      </c>
      <c r="F3828" t="s">
        <v>129</v>
      </c>
      <c r="G3828" t="s">
        <v>395</v>
      </c>
      <c r="H3828" t="s">
        <v>79</v>
      </c>
      <c r="I3828" t="s">
        <v>434</v>
      </c>
      <c r="J3828" t="s">
        <v>2344</v>
      </c>
      <c r="K3828" t="s">
        <v>9422</v>
      </c>
      <c r="L3828" t="s">
        <v>9423</v>
      </c>
      <c r="M3828" t="s">
        <v>479</v>
      </c>
      <c r="N3828" t="s">
        <v>84</v>
      </c>
      <c r="O3828">
        <v>26606</v>
      </c>
      <c r="P3828">
        <v>28937</v>
      </c>
      <c r="Q3828" t="s">
        <v>59</v>
      </c>
      <c r="R3828">
        <v>625</v>
      </c>
      <c r="S3828" s="2">
        <v>45000</v>
      </c>
      <c r="T3828" t="s">
        <v>42</v>
      </c>
      <c r="U3828">
        <v>19832</v>
      </c>
      <c r="V3828" t="s">
        <v>43</v>
      </c>
      <c r="W3828">
        <v>466</v>
      </c>
      <c r="X3828" t="s">
        <v>44</v>
      </c>
      <c r="Y3828" t="s">
        <v>45</v>
      </c>
      <c r="Z3828">
        <v>0</v>
      </c>
      <c r="AA3828">
        <v>936</v>
      </c>
      <c r="AB3828">
        <v>27133</v>
      </c>
      <c r="AC3828" t="s">
        <v>46</v>
      </c>
    </row>
    <row r="3829" spans="1:29" x14ac:dyDescent="0.3">
      <c r="A3829" s="1" t="s">
        <v>47</v>
      </c>
      <c r="B3829" t="s">
        <v>592</v>
      </c>
      <c r="C3829" t="s">
        <v>4899</v>
      </c>
      <c r="D3829" t="s">
        <v>185</v>
      </c>
      <c r="E3829">
        <v>3</v>
      </c>
      <c r="F3829" t="s">
        <v>33</v>
      </c>
      <c r="G3829" t="s">
        <v>411</v>
      </c>
      <c r="H3829" t="s">
        <v>35</v>
      </c>
      <c r="I3829" t="s">
        <v>4846</v>
      </c>
      <c r="J3829" t="s">
        <v>470</v>
      </c>
      <c r="K3829" t="s">
        <v>9424</v>
      </c>
      <c r="L3829" t="s">
        <v>9425</v>
      </c>
      <c r="M3829" t="s">
        <v>1512</v>
      </c>
      <c r="N3829" t="s">
        <v>84</v>
      </c>
      <c r="O3829">
        <v>3959</v>
      </c>
      <c r="P3829">
        <v>8218</v>
      </c>
      <c r="Q3829" t="s">
        <v>59</v>
      </c>
      <c r="R3829">
        <v>388</v>
      </c>
      <c r="S3829" s="2">
        <v>45074</v>
      </c>
      <c r="T3829" s="2">
        <v>45087</v>
      </c>
      <c r="U3829">
        <v>44912</v>
      </c>
      <c r="V3829" t="s">
        <v>85</v>
      </c>
      <c r="W3829">
        <v>427</v>
      </c>
      <c r="X3829" t="s">
        <v>60</v>
      </c>
      <c r="Y3829" t="s">
        <v>45</v>
      </c>
      <c r="Z3829">
        <v>0</v>
      </c>
      <c r="AA3829">
        <v>379</v>
      </c>
      <c r="AB3829">
        <v>4257</v>
      </c>
      <c r="AC3829" t="s">
        <v>46</v>
      </c>
    </row>
    <row r="3830" spans="1:29" x14ac:dyDescent="0.3">
      <c r="A3830" s="1" t="s">
        <v>47</v>
      </c>
      <c r="B3830" t="s">
        <v>48</v>
      </c>
      <c r="C3830" t="s">
        <v>2717</v>
      </c>
      <c r="D3830" t="s">
        <v>185</v>
      </c>
      <c r="E3830">
        <v>10</v>
      </c>
      <c r="F3830" t="s">
        <v>271</v>
      </c>
      <c r="G3830" t="s">
        <v>340</v>
      </c>
      <c r="H3830" t="s">
        <v>35</v>
      </c>
      <c r="I3830" t="s">
        <v>7871</v>
      </c>
      <c r="J3830" t="s">
        <v>3693</v>
      </c>
      <c r="K3830">
        <v>6643712579</v>
      </c>
      <c r="L3830" t="s">
        <v>9426</v>
      </c>
      <c r="M3830" t="s">
        <v>385</v>
      </c>
      <c r="N3830" t="s">
        <v>94</v>
      </c>
      <c r="O3830">
        <v>11670</v>
      </c>
      <c r="P3830">
        <v>16212</v>
      </c>
      <c r="Q3830" t="s">
        <v>59</v>
      </c>
      <c r="R3830">
        <v>342</v>
      </c>
      <c r="S3830" s="2">
        <v>44452</v>
      </c>
      <c r="T3830" s="2">
        <v>44466</v>
      </c>
      <c r="U3830">
        <v>30242</v>
      </c>
      <c r="V3830" t="s">
        <v>85</v>
      </c>
      <c r="W3830">
        <v>536</v>
      </c>
      <c r="X3830" t="s">
        <v>60</v>
      </c>
      <c r="Y3830" t="s">
        <v>61</v>
      </c>
      <c r="Z3830">
        <v>0</v>
      </c>
      <c r="AA3830">
        <v>952</v>
      </c>
      <c r="AB3830">
        <v>14009</v>
      </c>
      <c r="AC3830" t="s">
        <v>73</v>
      </c>
    </row>
    <row r="3831" spans="1:29" x14ac:dyDescent="0.3">
      <c r="A3831" s="1" t="s">
        <v>29</v>
      </c>
      <c r="B3831" t="s">
        <v>30</v>
      </c>
      <c r="C3831" t="s">
        <v>1024</v>
      </c>
      <c r="D3831" t="s">
        <v>178</v>
      </c>
      <c r="E3831">
        <v>6</v>
      </c>
      <c r="F3831" t="s">
        <v>33</v>
      </c>
      <c r="G3831" t="s">
        <v>111</v>
      </c>
      <c r="H3831" t="s">
        <v>35</v>
      </c>
      <c r="I3831" t="s">
        <v>5482</v>
      </c>
      <c r="J3831" t="s">
        <v>1520</v>
      </c>
      <c r="K3831">
        <v>6409350277</v>
      </c>
      <c r="L3831" t="s">
        <v>647</v>
      </c>
      <c r="M3831" t="s">
        <v>269</v>
      </c>
      <c r="N3831" t="s">
        <v>94</v>
      </c>
      <c r="O3831">
        <v>11429</v>
      </c>
      <c r="P3831">
        <v>16276</v>
      </c>
      <c r="Q3831" t="s">
        <v>41</v>
      </c>
      <c r="R3831">
        <v>671</v>
      </c>
      <c r="S3831" s="2">
        <v>45241</v>
      </c>
      <c r="T3831" t="s">
        <v>42</v>
      </c>
      <c r="U3831">
        <v>0</v>
      </c>
      <c r="V3831" t="s">
        <v>85</v>
      </c>
      <c r="W3831">
        <v>628</v>
      </c>
      <c r="X3831" t="s">
        <v>44</v>
      </c>
      <c r="Y3831" t="s">
        <v>45</v>
      </c>
      <c r="Z3831">
        <v>0</v>
      </c>
      <c r="AA3831">
        <v>899</v>
      </c>
      <c r="AB3831">
        <v>16043</v>
      </c>
      <c r="AC3831" t="s">
        <v>46</v>
      </c>
    </row>
    <row r="3832" spans="1:29" x14ac:dyDescent="0.3">
      <c r="A3832" s="1" t="s">
        <v>29</v>
      </c>
      <c r="B3832" t="s">
        <v>30</v>
      </c>
      <c r="C3832" t="s">
        <v>2396</v>
      </c>
      <c r="D3832" t="s">
        <v>138</v>
      </c>
      <c r="E3832">
        <v>3</v>
      </c>
      <c r="F3832" t="s">
        <v>33</v>
      </c>
      <c r="G3832" t="s">
        <v>209</v>
      </c>
      <c r="H3832" t="s">
        <v>35</v>
      </c>
      <c r="I3832" t="s">
        <v>2725</v>
      </c>
      <c r="J3832" t="s">
        <v>1143</v>
      </c>
      <c r="K3832" t="s">
        <v>9427</v>
      </c>
      <c r="L3832" t="s">
        <v>9428</v>
      </c>
      <c r="M3832" t="s">
        <v>1121</v>
      </c>
      <c r="N3832" t="s">
        <v>84</v>
      </c>
      <c r="O3832">
        <v>4129</v>
      </c>
      <c r="P3832">
        <v>8085</v>
      </c>
      <c r="Q3832" t="s">
        <v>59</v>
      </c>
      <c r="R3832">
        <v>335</v>
      </c>
      <c r="S3832" s="2">
        <v>45163</v>
      </c>
      <c r="T3832" s="2">
        <v>45181</v>
      </c>
      <c r="U3832">
        <v>2309</v>
      </c>
      <c r="V3832" t="s">
        <v>85</v>
      </c>
      <c r="W3832">
        <v>837</v>
      </c>
      <c r="X3832" t="s">
        <v>60</v>
      </c>
      <c r="Y3832" t="s">
        <v>72</v>
      </c>
      <c r="Z3832">
        <v>0</v>
      </c>
      <c r="AA3832">
        <v>392</v>
      </c>
      <c r="AB3832">
        <v>6804</v>
      </c>
      <c r="AC3832" t="s">
        <v>73</v>
      </c>
    </row>
    <row r="3833" spans="1:29" x14ac:dyDescent="0.3">
      <c r="A3833" s="1" t="s">
        <v>47</v>
      </c>
      <c r="B3833" t="s">
        <v>108</v>
      </c>
      <c r="C3833" t="s">
        <v>3655</v>
      </c>
      <c r="D3833" t="s">
        <v>257</v>
      </c>
      <c r="E3833">
        <v>3</v>
      </c>
      <c r="F3833" t="s">
        <v>51</v>
      </c>
      <c r="G3833" t="s">
        <v>1069</v>
      </c>
      <c r="H3833" t="s">
        <v>35</v>
      </c>
      <c r="I3833" t="s">
        <v>735</v>
      </c>
      <c r="J3833" t="s">
        <v>1567</v>
      </c>
      <c r="K3833" t="s">
        <v>9429</v>
      </c>
      <c r="L3833" t="s">
        <v>9430</v>
      </c>
      <c r="M3833" t="s">
        <v>116</v>
      </c>
      <c r="N3833" t="s">
        <v>94</v>
      </c>
      <c r="O3833">
        <v>19878</v>
      </c>
      <c r="P3833">
        <v>23274</v>
      </c>
      <c r="Q3833" t="s">
        <v>41</v>
      </c>
      <c r="R3833">
        <v>651</v>
      </c>
      <c r="S3833" s="2">
        <v>44611</v>
      </c>
      <c r="T3833" s="2">
        <v>44614</v>
      </c>
      <c r="U3833">
        <v>0</v>
      </c>
      <c r="V3833" t="s">
        <v>106</v>
      </c>
      <c r="W3833">
        <v>459</v>
      </c>
      <c r="X3833" t="s">
        <v>60</v>
      </c>
      <c r="Y3833" t="s">
        <v>61</v>
      </c>
      <c r="Z3833">
        <v>0</v>
      </c>
      <c r="AA3833">
        <v>173</v>
      </c>
      <c r="AB3833">
        <v>23273</v>
      </c>
      <c r="AC3833" t="s">
        <v>46</v>
      </c>
    </row>
    <row r="3834" spans="1:29" x14ac:dyDescent="0.3">
      <c r="A3834" s="1" t="s">
        <v>29</v>
      </c>
      <c r="B3834" t="s">
        <v>541</v>
      </c>
      <c r="C3834" t="s">
        <v>2224</v>
      </c>
      <c r="D3834" t="s">
        <v>76</v>
      </c>
      <c r="E3834">
        <v>7</v>
      </c>
      <c r="F3834" t="s">
        <v>129</v>
      </c>
      <c r="G3834" t="s">
        <v>944</v>
      </c>
      <c r="H3834" t="s">
        <v>35</v>
      </c>
      <c r="I3834" t="s">
        <v>3128</v>
      </c>
      <c r="J3834" t="s">
        <v>766</v>
      </c>
      <c r="K3834" t="s">
        <v>9431</v>
      </c>
      <c r="L3834" t="s">
        <v>9432</v>
      </c>
      <c r="M3834" t="s">
        <v>733</v>
      </c>
      <c r="N3834" t="s">
        <v>40</v>
      </c>
      <c r="O3834">
        <v>12296</v>
      </c>
      <c r="P3834">
        <v>16070</v>
      </c>
      <c r="Q3834" t="s">
        <v>59</v>
      </c>
      <c r="R3834">
        <v>191</v>
      </c>
      <c r="S3834" s="2">
        <v>44332</v>
      </c>
      <c r="T3834" s="2">
        <v>44351</v>
      </c>
      <c r="U3834">
        <v>24825</v>
      </c>
      <c r="V3834" t="s">
        <v>43</v>
      </c>
      <c r="W3834">
        <v>534</v>
      </c>
      <c r="X3834" t="s">
        <v>60</v>
      </c>
      <c r="Y3834" t="s">
        <v>61</v>
      </c>
      <c r="Z3834">
        <v>0</v>
      </c>
      <c r="AA3834">
        <v>987</v>
      </c>
      <c r="AB3834">
        <v>14146</v>
      </c>
      <c r="AC3834" t="s">
        <v>107</v>
      </c>
    </row>
    <row r="3835" spans="1:29" x14ac:dyDescent="0.3">
      <c r="A3835" s="1" t="s">
        <v>29</v>
      </c>
      <c r="B3835" t="s">
        <v>363</v>
      </c>
      <c r="C3835" t="s">
        <v>4659</v>
      </c>
      <c r="D3835" t="s">
        <v>128</v>
      </c>
      <c r="E3835">
        <v>6</v>
      </c>
      <c r="F3835" t="s">
        <v>271</v>
      </c>
      <c r="G3835" t="s">
        <v>1110</v>
      </c>
      <c r="H3835" t="s">
        <v>35</v>
      </c>
      <c r="I3835" t="s">
        <v>990</v>
      </c>
      <c r="J3835" t="s">
        <v>706</v>
      </c>
      <c r="K3835" t="s">
        <v>9433</v>
      </c>
      <c r="L3835" t="s">
        <v>9434</v>
      </c>
      <c r="M3835" t="s">
        <v>456</v>
      </c>
      <c r="N3835" t="s">
        <v>84</v>
      </c>
      <c r="O3835">
        <v>4602</v>
      </c>
      <c r="P3835">
        <v>8189</v>
      </c>
      <c r="Q3835" t="s">
        <v>41</v>
      </c>
      <c r="R3835">
        <v>904</v>
      </c>
      <c r="S3835" s="2">
        <v>45153</v>
      </c>
      <c r="T3835" t="s">
        <v>42</v>
      </c>
      <c r="U3835">
        <v>0</v>
      </c>
      <c r="V3835" t="s">
        <v>106</v>
      </c>
      <c r="W3835">
        <v>694</v>
      </c>
      <c r="X3835" t="s">
        <v>44</v>
      </c>
      <c r="Y3835" t="s">
        <v>45</v>
      </c>
      <c r="Z3835">
        <v>0</v>
      </c>
      <c r="AA3835">
        <v>846</v>
      </c>
      <c r="AB3835">
        <v>5496</v>
      </c>
      <c r="AC3835" t="s">
        <v>107</v>
      </c>
    </row>
    <row r="3836" spans="1:29" x14ac:dyDescent="0.3">
      <c r="A3836" s="1" t="s">
        <v>47</v>
      </c>
      <c r="B3836" t="s">
        <v>161</v>
      </c>
      <c r="C3836" t="s">
        <v>386</v>
      </c>
      <c r="D3836" t="s">
        <v>119</v>
      </c>
      <c r="E3836">
        <v>6</v>
      </c>
      <c r="F3836" t="s">
        <v>33</v>
      </c>
      <c r="G3836" t="s">
        <v>139</v>
      </c>
      <c r="H3836" t="s">
        <v>79</v>
      </c>
      <c r="I3836" t="s">
        <v>131</v>
      </c>
      <c r="J3836" t="s">
        <v>3698</v>
      </c>
      <c r="K3836" t="s">
        <v>9435</v>
      </c>
      <c r="L3836" t="s">
        <v>9436</v>
      </c>
      <c r="M3836" t="s">
        <v>618</v>
      </c>
      <c r="N3836" t="s">
        <v>58</v>
      </c>
      <c r="O3836">
        <v>17568</v>
      </c>
      <c r="P3836">
        <v>22191</v>
      </c>
      <c r="Q3836" t="s">
        <v>41</v>
      </c>
      <c r="R3836">
        <v>737</v>
      </c>
      <c r="S3836" s="2">
        <v>45007</v>
      </c>
      <c r="T3836" s="2">
        <v>45036</v>
      </c>
      <c r="U3836">
        <v>0</v>
      </c>
      <c r="V3836" t="s">
        <v>85</v>
      </c>
      <c r="W3836">
        <v>785</v>
      </c>
      <c r="X3836" t="s">
        <v>60</v>
      </c>
      <c r="Y3836" t="s">
        <v>61</v>
      </c>
      <c r="Z3836">
        <v>3816</v>
      </c>
      <c r="AA3836">
        <v>313</v>
      </c>
      <c r="AB3836">
        <v>20159</v>
      </c>
      <c r="AC3836" t="s">
        <v>73</v>
      </c>
    </row>
    <row r="3837" spans="1:29" x14ac:dyDescent="0.3">
      <c r="A3837" s="1" t="s">
        <v>47</v>
      </c>
      <c r="B3837" t="s">
        <v>161</v>
      </c>
      <c r="C3837" t="s">
        <v>2203</v>
      </c>
      <c r="D3837" t="s">
        <v>236</v>
      </c>
      <c r="E3837">
        <v>7</v>
      </c>
      <c r="F3837" t="s">
        <v>120</v>
      </c>
      <c r="G3837" t="s">
        <v>468</v>
      </c>
      <c r="H3837" t="s">
        <v>35</v>
      </c>
      <c r="I3837" t="s">
        <v>210</v>
      </c>
      <c r="J3837" t="s">
        <v>3232</v>
      </c>
      <c r="K3837" t="s">
        <v>9437</v>
      </c>
      <c r="L3837" t="s">
        <v>9438</v>
      </c>
      <c r="M3837" t="s">
        <v>192</v>
      </c>
      <c r="N3837" t="s">
        <v>84</v>
      </c>
      <c r="O3837">
        <v>13330</v>
      </c>
      <c r="P3837">
        <v>16393</v>
      </c>
      <c r="Q3837" t="s">
        <v>41</v>
      </c>
      <c r="R3837">
        <v>598</v>
      </c>
      <c r="S3837" s="2">
        <v>45236</v>
      </c>
      <c r="T3837" s="2">
        <v>45247</v>
      </c>
      <c r="U3837">
        <v>0</v>
      </c>
      <c r="V3837" t="s">
        <v>43</v>
      </c>
      <c r="W3837">
        <v>531</v>
      </c>
      <c r="X3837" t="s">
        <v>60</v>
      </c>
      <c r="Y3837" t="s">
        <v>72</v>
      </c>
      <c r="Z3837">
        <v>0</v>
      </c>
      <c r="AA3837">
        <v>182</v>
      </c>
      <c r="AB3837">
        <v>15897</v>
      </c>
      <c r="AC3837" t="s">
        <v>46</v>
      </c>
    </row>
    <row r="3838" spans="1:29" x14ac:dyDescent="0.3">
      <c r="A3838" s="1" t="s">
        <v>29</v>
      </c>
      <c r="B3838" t="s">
        <v>228</v>
      </c>
      <c r="C3838" t="s">
        <v>2413</v>
      </c>
      <c r="D3838" t="s">
        <v>119</v>
      </c>
      <c r="E3838">
        <v>7</v>
      </c>
      <c r="F3838" t="s">
        <v>99</v>
      </c>
      <c r="G3838" t="s">
        <v>579</v>
      </c>
      <c r="H3838" t="s">
        <v>79</v>
      </c>
      <c r="I3838" t="s">
        <v>2530</v>
      </c>
      <c r="J3838" t="s">
        <v>537</v>
      </c>
      <c r="K3838" t="s">
        <v>9439</v>
      </c>
      <c r="L3838" t="s">
        <v>9440</v>
      </c>
      <c r="M3838" t="s">
        <v>262</v>
      </c>
      <c r="N3838" t="s">
        <v>58</v>
      </c>
      <c r="O3838">
        <v>6333</v>
      </c>
      <c r="P3838">
        <v>10029</v>
      </c>
      <c r="Q3838" t="s">
        <v>41</v>
      </c>
      <c r="R3838">
        <v>580</v>
      </c>
      <c r="S3838" s="2">
        <v>44296</v>
      </c>
      <c r="T3838" t="s">
        <v>42</v>
      </c>
      <c r="U3838">
        <v>0</v>
      </c>
      <c r="V3838" t="s">
        <v>71</v>
      </c>
      <c r="W3838">
        <v>549</v>
      </c>
      <c r="X3838" t="s">
        <v>44</v>
      </c>
      <c r="Y3838" t="s">
        <v>72</v>
      </c>
      <c r="Z3838">
        <v>4776</v>
      </c>
      <c r="AA3838">
        <v>807</v>
      </c>
      <c r="AB3838">
        <v>8845</v>
      </c>
      <c r="AC3838" t="s">
        <v>46</v>
      </c>
    </row>
    <row r="3839" spans="1:29" x14ac:dyDescent="0.3">
      <c r="A3839" s="1" t="s">
        <v>47</v>
      </c>
      <c r="B3839" t="s">
        <v>48</v>
      </c>
      <c r="C3839" t="s">
        <v>3245</v>
      </c>
      <c r="D3839" t="s">
        <v>76</v>
      </c>
      <c r="E3839">
        <v>7</v>
      </c>
      <c r="F3839" t="s">
        <v>120</v>
      </c>
      <c r="G3839" t="s">
        <v>329</v>
      </c>
      <c r="H3839" t="s">
        <v>79</v>
      </c>
      <c r="I3839" t="s">
        <v>1480</v>
      </c>
      <c r="J3839" t="s">
        <v>2581</v>
      </c>
      <c r="K3839" t="s">
        <v>9441</v>
      </c>
      <c r="L3839" t="s">
        <v>9442</v>
      </c>
      <c r="M3839" t="s">
        <v>648</v>
      </c>
      <c r="N3839" t="s">
        <v>58</v>
      </c>
      <c r="O3839">
        <v>24893</v>
      </c>
      <c r="P3839">
        <v>29786</v>
      </c>
      <c r="Q3839" t="s">
        <v>41</v>
      </c>
      <c r="R3839">
        <v>492</v>
      </c>
      <c r="S3839" s="2">
        <v>44513</v>
      </c>
      <c r="T3839" s="2">
        <v>44520</v>
      </c>
      <c r="U3839">
        <v>0</v>
      </c>
      <c r="V3839" t="s">
        <v>43</v>
      </c>
      <c r="W3839">
        <v>411</v>
      </c>
      <c r="X3839" t="s">
        <v>60</v>
      </c>
      <c r="Y3839" t="s">
        <v>72</v>
      </c>
      <c r="Z3839">
        <v>4573</v>
      </c>
      <c r="AA3839">
        <v>398</v>
      </c>
      <c r="AB3839">
        <v>29634</v>
      </c>
      <c r="AC3839" t="s">
        <v>46</v>
      </c>
    </row>
    <row r="3840" spans="1:29" x14ac:dyDescent="0.3">
      <c r="A3840" s="1" t="s">
        <v>29</v>
      </c>
      <c r="B3840" t="s">
        <v>327</v>
      </c>
      <c r="C3840" t="s">
        <v>2776</v>
      </c>
      <c r="D3840" t="s">
        <v>178</v>
      </c>
      <c r="E3840">
        <v>10</v>
      </c>
      <c r="F3840" t="s">
        <v>99</v>
      </c>
      <c r="G3840" t="s">
        <v>558</v>
      </c>
      <c r="H3840" t="s">
        <v>35</v>
      </c>
      <c r="I3840" t="s">
        <v>441</v>
      </c>
      <c r="J3840" t="s">
        <v>211</v>
      </c>
      <c r="K3840" t="s">
        <v>9443</v>
      </c>
      <c r="L3840" t="s">
        <v>9444</v>
      </c>
      <c r="M3840" t="s">
        <v>999</v>
      </c>
      <c r="N3840" t="s">
        <v>84</v>
      </c>
      <c r="O3840">
        <v>25999</v>
      </c>
      <c r="P3840">
        <v>30512</v>
      </c>
      <c r="Q3840" t="s">
        <v>41</v>
      </c>
      <c r="R3840">
        <v>327</v>
      </c>
      <c r="S3840" s="2">
        <v>44307</v>
      </c>
      <c r="T3840" s="2">
        <v>44325</v>
      </c>
      <c r="U3840">
        <v>0</v>
      </c>
      <c r="V3840" t="s">
        <v>106</v>
      </c>
      <c r="W3840">
        <v>494</v>
      </c>
      <c r="X3840" t="s">
        <v>60</v>
      </c>
      <c r="Y3840" t="s">
        <v>61</v>
      </c>
      <c r="Z3840">
        <v>0</v>
      </c>
      <c r="AA3840">
        <v>544</v>
      </c>
      <c r="AB3840">
        <v>29799</v>
      </c>
      <c r="AC3840" t="s">
        <v>107</v>
      </c>
    </row>
    <row r="3841" spans="1:29" x14ac:dyDescent="0.3">
      <c r="A3841" s="1" t="s">
        <v>47</v>
      </c>
      <c r="B3841" t="s">
        <v>136</v>
      </c>
      <c r="C3841" t="s">
        <v>1386</v>
      </c>
      <c r="D3841" t="s">
        <v>138</v>
      </c>
      <c r="E3841">
        <v>3</v>
      </c>
      <c r="F3841" t="s">
        <v>99</v>
      </c>
      <c r="G3841" t="s">
        <v>100</v>
      </c>
      <c r="H3841" t="s">
        <v>79</v>
      </c>
      <c r="I3841" t="s">
        <v>8945</v>
      </c>
      <c r="J3841" t="s">
        <v>9445</v>
      </c>
      <c r="K3841" t="s">
        <v>9446</v>
      </c>
      <c r="L3841" t="s">
        <v>9447</v>
      </c>
      <c r="M3841" t="s">
        <v>527</v>
      </c>
      <c r="N3841" t="s">
        <v>84</v>
      </c>
      <c r="O3841">
        <v>16086</v>
      </c>
      <c r="P3841">
        <v>19833</v>
      </c>
      <c r="Q3841" t="s">
        <v>41</v>
      </c>
      <c r="R3841">
        <v>209</v>
      </c>
      <c r="S3841" s="2">
        <v>45361</v>
      </c>
      <c r="T3841" t="s">
        <v>42</v>
      </c>
      <c r="U3841">
        <v>0</v>
      </c>
      <c r="V3841" t="s">
        <v>71</v>
      </c>
      <c r="W3841">
        <v>807</v>
      </c>
      <c r="X3841" t="s">
        <v>44</v>
      </c>
      <c r="Y3841" t="s">
        <v>72</v>
      </c>
      <c r="Z3841">
        <v>0</v>
      </c>
      <c r="AA3841">
        <v>930</v>
      </c>
      <c r="AB3841">
        <v>17511</v>
      </c>
      <c r="AC3841" t="s">
        <v>46</v>
      </c>
    </row>
    <row r="3842" spans="1:29" x14ac:dyDescent="0.3">
      <c r="A3842" s="1" t="s">
        <v>47</v>
      </c>
      <c r="B3842" t="s">
        <v>161</v>
      </c>
      <c r="C3842" t="s">
        <v>162</v>
      </c>
      <c r="D3842" t="s">
        <v>236</v>
      </c>
      <c r="E3842">
        <v>1</v>
      </c>
      <c r="F3842" t="s">
        <v>64</v>
      </c>
      <c r="G3842" t="s">
        <v>802</v>
      </c>
      <c r="H3842" t="s">
        <v>79</v>
      </c>
      <c r="I3842" t="s">
        <v>417</v>
      </c>
      <c r="J3842" t="s">
        <v>1600</v>
      </c>
      <c r="K3842" t="s">
        <v>9448</v>
      </c>
      <c r="L3842" t="s">
        <v>9449</v>
      </c>
      <c r="M3842" t="s">
        <v>1578</v>
      </c>
      <c r="N3842" t="s">
        <v>58</v>
      </c>
      <c r="O3842">
        <v>4202</v>
      </c>
      <c r="P3842">
        <v>6506</v>
      </c>
      <c r="Q3842" t="s">
        <v>95</v>
      </c>
      <c r="R3842">
        <v>209</v>
      </c>
      <c r="S3842" s="2">
        <v>45153</v>
      </c>
      <c r="T3842" t="s">
        <v>42</v>
      </c>
      <c r="U3842">
        <v>0</v>
      </c>
      <c r="V3842" t="s">
        <v>43</v>
      </c>
      <c r="W3842">
        <v>624</v>
      </c>
      <c r="X3842" t="s">
        <v>44</v>
      </c>
      <c r="Y3842" t="s">
        <v>72</v>
      </c>
      <c r="Z3842">
        <v>4386</v>
      </c>
      <c r="AA3842">
        <v>47</v>
      </c>
      <c r="AB3842">
        <v>4604</v>
      </c>
      <c r="AC3842" t="s">
        <v>46</v>
      </c>
    </row>
    <row r="3843" spans="1:29" x14ac:dyDescent="0.3">
      <c r="A3843" s="1" t="s">
        <v>29</v>
      </c>
      <c r="B3843" t="s">
        <v>74</v>
      </c>
      <c r="C3843" t="s">
        <v>75</v>
      </c>
      <c r="D3843" t="s">
        <v>50</v>
      </c>
      <c r="E3843">
        <v>3</v>
      </c>
      <c r="F3843" t="s">
        <v>129</v>
      </c>
      <c r="G3843" t="s">
        <v>574</v>
      </c>
      <c r="H3843" t="s">
        <v>79</v>
      </c>
      <c r="I3843" t="s">
        <v>4882</v>
      </c>
      <c r="J3843" t="s">
        <v>406</v>
      </c>
      <c r="K3843">
        <v>2742593926</v>
      </c>
      <c r="L3843" t="s">
        <v>9450</v>
      </c>
      <c r="M3843" t="s">
        <v>973</v>
      </c>
      <c r="N3843" t="s">
        <v>58</v>
      </c>
      <c r="O3843">
        <v>27132</v>
      </c>
      <c r="P3843">
        <v>31910</v>
      </c>
      <c r="Q3843" t="s">
        <v>59</v>
      </c>
      <c r="R3843">
        <v>840</v>
      </c>
      <c r="S3843" s="2">
        <v>44302</v>
      </c>
      <c r="T3843" s="2">
        <v>44324</v>
      </c>
      <c r="U3843">
        <v>27878</v>
      </c>
      <c r="V3843" t="s">
        <v>71</v>
      </c>
      <c r="W3843">
        <v>655</v>
      </c>
      <c r="X3843" t="s">
        <v>60</v>
      </c>
      <c r="Y3843" t="s">
        <v>61</v>
      </c>
      <c r="Z3843">
        <v>4970</v>
      </c>
      <c r="AA3843">
        <v>723</v>
      </c>
      <c r="AB3843">
        <v>30487</v>
      </c>
      <c r="AC3843" t="s">
        <v>107</v>
      </c>
    </row>
    <row r="3844" spans="1:29" x14ac:dyDescent="0.3">
      <c r="A3844" s="1" t="s">
        <v>29</v>
      </c>
      <c r="B3844" t="s">
        <v>74</v>
      </c>
      <c r="C3844" t="s">
        <v>2832</v>
      </c>
      <c r="D3844" t="s">
        <v>76</v>
      </c>
      <c r="E3844">
        <v>2</v>
      </c>
      <c r="F3844" t="s">
        <v>120</v>
      </c>
      <c r="G3844" t="s">
        <v>329</v>
      </c>
      <c r="H3844" t="s">
        <v>79</v>
      </c>
      <c r="I3844" t="s">
        <v>1229</v>
      </c>
      <c r="J3844" t="s">
        <v>9451</v>
      </c>
      <c r="K3844" t="s">
        <v>9452</v>
      </c>
      <c r="L3844" t="s">
        <v>9453</v>
      </c>
      <c r="M3844" t="s">
        <v>83</v>
      </c>
      <c r="N3844" t="s">
        <v>94</v>
      </c>
      <c r="O3844">
        <v>26955</v>
      </c>
      <c r="P3844">
        <v>29181</v>
      </c>
      <c r="Q3844" t="s">
        <v>41</v>
      </c>
      <c r="R3844">
        <v>762</v>
      </c>
      <c r="S3844" s="2">
        <v>45267</v>
      </c>
      <c r="T3844" s="2">
        <v>45290</v>
      </c>
      <c r="U3844">
        <v>0</v>
      </c>
      <c r="V3844" t="s">
        <v>106</v>
      </c>
      <c r="W3844">
        <v>638</v>
      </c>
      <c r="X3844" t="s">
        <v>60</v>
      </c>
      <c r="Y3844" t="s">
        <v>61</v>
      </c>
      <c r="Z3844">
        <v>0</v>
      </c>
      <c r="AA3844">
        <v>123</v>
      </c>
      <c r="AB3844">
        <v>28199</v>
      </c>
      <c r="AC3844" t="s">
        <v>73</v>
      </c>
    </row>
    <row r="3845" spans="1:29" x14ac:dyDescent="0.3">
      <c r="A3845" s="1" t="s">
        <v>29</v>
      </c>
      <c r="B3845" t="s">
        <v>541</v>
      </c>
      <c r="C3845" t="s">
        <v>2463</v>
      </c>
      <c r="D3845" t="s">
        <v>128</v>
      </c>
      <c r="E3845">
        <v>5</v>
      </c>
      <c r="F3845" t="s">
        <v>33</v>
      </c>
      <c r="G3845" t="s">
        <v>111</v>
      </c>
      <c r="H3845" t="s">
        <v>35</v>
      </c>
      <c r="I3845" t="s">
        <v>412</v>
      </c>
      <c r="J3845" t="s">
        <v>8920</v>
      </c>
      <c r="K3845">
        <v>6641419949</v>
      </c>
      <c r="L3845" t="s">
        <v>9454</v>
      </c>
      <c r="M3845" t="s">
        <v>1274</v>
      </c>
      <c r="N3845" t="s">
        <v>94</v>
      </c>
      <c r="O3845">
        <v>8902</v>
      </c>
      <c r="P3845">
        <v>13413</v>
      </c>
      <c r="Q3845" t="s">
        <v>59</v>
      </c>
      <c r="R3845">
        <v>885</v>
      </c>
      <c r="S3845" s="2">
        <v>45104</v>
      </c>
      <c r="T3845" t="s">
        <v>42</v>
      </c>
      <c r="U3845">
        <v>37046</v>
      </c>
      <c r="V3845" t="s">
        <v>43</v>
      </c>
      <c r="W3845">
        <v>652</v>
      </c>
      <c r="X3845" t="s">
        <v>44</v>
      </c>
      <c r="Y3845" t="s">
        <v>45</v>
      </c>
      <c r="Z3845">
        <v>0</v>
      </c>
      <c r="AA3845">
        <v>640</v>
      </c>
      <c r="AB3845">
        <v>10134</v>
      </c>
      <c r="AC3845" t="s">
        <v>73</v>
      </c>
    </row>
    <row r="3846" spans="1:29" x14ac:dyDescent="0.3">
      <c r="A3846" s="1" t="s">
        <v>47</v>
      </c>
      <c r="B3846" t="s">
        <v>161</v>
      </c>
      <c r="C3846" t="s">
        <v>2091</v>
      </c>
      <c r="D3846" t="s">
        <v>352</v>
      </c>
      <c r="E3846">
        <v>4</v>
      </c>
      <c r="F3846" t="s">
        <v>51</v>
      </c>
      <c r="G3846" t="s">
        <v>291</v>
      </c>
      <c r="H3846" t="s">
        <v>35</v>
      </c>
      <c r="I3846" t="s">
        <v>238</v>
      </c>
      <c r="J3846" t="s">
        <v>1509</v>
      </c>
      <c r="K3846" t="s">
        <v>9455</v>
      </c>
      <c r="L3846" t="s">
        <v>9456</v>
      </c>
      <c r="M3846" t="s">
        <v>1578</v>
      </c>
      <c r="N3846" t="s">
        <v>58</v>
      </c>
      <c r="O3846">
        <v>6409</v>
      </c>
      <c r="P3846">
        <v>10010</v>
      </c>
      <c r="Q3846" t="s">
        <v>95</v>
      </c>
      <c r="R3846">
        <v>193</v>
      </c>
      <c r="S3846" s="2">
        <v>45345</v>
      </c>
      <c r="T3846" t="s">
        <v>42</v>
      </c>
      <c r="U3846">
        <v>0</v>
      </c>
      <c r="V3846" t="s">
        <v>85</v>
      </c>
      <c r="W3846">
        <v>458</v>
      </c>
      <c r="X3846" t="s">
        <v>44</v>
      </c>
      <c r="Y3846" t="s">
        <v>61</v>
      </c>
      <c r="Z3846">
        <v>2580</v>
      </c>
      <c r="AA3846">
        <v>720</v>
      </c>
      <c r="AB3846">
        <v>9500</v>
      </c>
      <c r="AC3846" t="s">
        <v>73</v>
      </c>
    </row>
    <row r="3847" spans="1:29" x14ac:dyDescent="0.3">
      <c r="A3847" s="1" t="s">
        <v>47</v>
      </c>
      <c r="B3847" t="s">
        <v>117</v>
      </c>
      <c r="C3847" t="s">
        <v>243</v>
      </c>
      <c r="D3847" t="s">
        <v>155</v>
      </c>
      <c r="E3847">
        <v>6</v>
      </c>
      <c r="F3847" t="s">
        <v>221</v>
      </c>
      <c r="G3847" t="s">
        <v>250</v>
      </c>
      <c r="H3847" t="s">
        <v>79</v>
      </c>
      <c r="I3847" t="s">
        <v>210</v>
      </c>
      <c r="J3847" t="s">
        <v>581</v>
      </c>
      <c r="K3847">
        <f>1-846-433-7066</f>
        <v>-8344</v>
      </c>
      <c r="L3847" t="s">
        <v>9457</v>
      </c>
      <c r="M3847" t="s">
        <v>248</v>
      </c>
      <c r="N3847" t="s">
        <v>40</v>
      </c>
      <c r="O3847">
        <v>14291</v>
      </c>
      <c r="P3847">
        <v>18305</v>
      </c>
      <c r="Q3847" t="s">
        <v>95</v>
      </c>
      <c r="R3847">
        <v>920</v>
      </c>
      <c r="S3847" s="2">
        <v>44475</v>
      </c>
      <c r="T3847" s="2">
        <v>44482</v>
      </c>
      <c r="U3847">
        <v>0</v>
      </c>
      <c r="V3847" t="s">
        <v>71</v>
      </c>
      <c r="W3847">
        <v>681</v>
      </c>
      <c r="X3847" t="s">
        <v>60</v>
      </c>
      <c r="Y3847" t="s">
        <v>45</v>
      </c>
      <c r="Z3847">
        <v>0</v>
      </c>
      <c r="AA3847">
        <v>604</v>
      </c>
      <c r="AB3847">
        <v>16743</v>
      </c>
      <c r="AC3847" t="s">
        <v>46</v>
      </c>
    </row>
    <row r="3848" spans="1:29" x14ac:dyDescent="0.3">
      <c r="A3848" s="1" t="s">
        <v>47</v>
      </c>
      <c r="B3848" t="s">
        <v>117</v>
      </c>
      <c r="C3848" t="s">
        <v>1344</v>
      </c>
      <c r="D3848" t="s">
        <v>257</v>
      </c>
      <c r="E3848">
        <v>9</v>
      </c>
      <c r="F3848" t="s">
        <v>271</v>
      </c>
      <c r="G3848" t="s">
        <v>353</v>
      </c>
      <c r="H3848" t="s">
        <v>79</v>
      </c>
      <c r="I3848" t="s">
        <v>2075</v>
      </c>
      <c r="J3848" t="s">
        <v>80</v>
      </c>
      <c r="K3848" t="s">
        <v>9458</v>
      </c>
      <c r="L3848" t="s">
        <v>9459</v>
      </c>
      <c r="M3848" t="s">
        <v>126</v>
      </c>
      <c r="N3848" t="s">
        <v>94</v>
      </c>
      <c r="O3848">
        <v>19434</v>
      </c>
      <c r="P3848">
        <v>23147</v>
      </c>
      <c r="Q3848" t="s">
        <v>59</v>
      </c>
      <c r="R3848">
        <v>872</v>
      </c>
      <c r="S3848" s="2">
        <v>45026</v>
      </c>
      <c r="T3848" s="2">
        <v>45030</v>
      </c>
      <c r="U3848">
        <v>10351</v>
      </c>
      <c r="V3848" t="s">
        <v>71</v>
      </c>
      <c r="W3848">
        <v>427</v>
      </c>
      <c r="X3848" t="s">
        <v>60</v>
      </c>
      <c r="Y3848" t="s">
        <v>72</v>
      </c>
      <c r="Z3848">
        <v>0</v>
      </c>
      <c r="AA3848">
        <v>494</v>
      </c>
      <c r="AB3848">
        <v>23033</v>
      </c>
      <c r="AC3848" t="s">
        <v>73</v>
      </c>
    </row>
    <row r="3849" spans="1:29" x14ac:dyDescent="0.3">
      <c r="A3849" s="1" t="s">
        <v>47</v>
      </c>
      <c r="B3849" t="s">
        <v>117</v>
      </c>
      <c r="C3849" t="s">
        <v>865</v>
      </c>
      <c r="D3849" t="s">
        <v>169</v>
      </c>
      <c r="E3849">
        <v>1</v>
      </c>
      <c r="F3849" t="s">
        <v>77</v>
      </c>
      <c r="G3849" t="s">
        <v>202</v>
      </c>
      <c r="H3849" t="s">
        <v>35</v>
      </c>
      <c r="I3849" t="s">
        <v>2843</v>
      </c>
      <c r="J3849" t="s">
        <v>2310</v>
      </c>
      <c r="K3849">
        <v>8608072558</v>
      </c>
      <c r="L3849" t="s">
        <v>9460</v>
      </c>
      <c r="M3849" t="s">
        <v>1852</v>
      </c>
      <c r="N3849" t="s">
        <v>94</v>
      </c>
      <c r="O3849">
        <v>22876</v>
      </c>
      <c r="P3849">
        <v>27843</v>
      </c>
      <c r="Q3849" t="s">
        <v>59</v>
      </c>
      <c r="R3849">
        <v>730</v>
      </c>
      <c r="S3849" s="2">
        <v>44607</v>
      </c>
      <c r="T3849" t="s">
        <v>42</v>
      </c>
      <c r="U3849">
        <v>42861</v>
      </c>
      <c r="V3849" t="s">
        <v>85</v>
      </c>
      <c r="W3849">
        <v>502</v>
      </c>
      <c r="X3849" t="s">
        <v>44</v>
      </c>
      <c r="Y3849" t="s">
        <v>72</v>
      </c>
      <c r="Z3849">
        <v>0</v>
      </c>
      <c r="AA3849">
        <v>871</v>
      </c>
      <c r="AB3849">
        <v>23682</v>
      </c>
      <c r="AC3849" t="s">
        <v>107</v>
      </c>
    </row>
    <row r="3850" spans="1:29" x14ac:dyDescent="0.3">
      <c r="A3850" s="1" t="s">
        <v>29</v>
      </c>
      <c r="B3850" t="s">
        <v>393</v>
      </c>
      <c r="C3850" t="s">
        <v>599</v>
      </c>
      <c r="D3850" t="s">
        <v>201</v>
      </c>
      <c r="E3850">
        <v>5</v>
      </c>
      <c r="F3850" t="s">
        <v>51</v>
      </c>
      <c r="G3850" t="s">
        <v>710</v>
      </c>
      <c r="H3850" t="s">
        <v>79</v>
      </c>
      <c r="I3850" t="s">
        <v>9461</v>
      </c>
      <c r="J3850" t="s">
        <v>3693</v>
      </c>
      <c r="K3850" t="s">
        <v>9462</v>
      </c>
      <c r="L3850" t="s">
        <v>9463</v>
      </c>
      <c r="M3850" t="s">
        <v>1244</v>
      </c>
      <c r="N3850" t="s">
        <v>40</v>
      </c>
      <c r="O3850">
        <v>16136</v>
      </c>
      <c r="P3850">
        <v>20053</v>
      </c>
      <c r="Q3850" t="s">
        <v>59</v>
      </c>
      <c r="R3850">
        <v>486</v>
      </c>
      <c r="S3850" s="2">
        <v>45346</v>
      </c>
      <c r="T3850" s="2">
        <v>45355</v>
      </c>
      <c r="U3850">
        <v>29548</v>
      </c>
      <c r="V3850" t="s">
        <v>43</v>
      </c>
      <c r="W3850">
        <v>628</v>
      </c>
      <c r="X3850" t="s">
        <v>60</v>
      </c>
      <c r="Y3850" t="s">
        <v>72</v>
      </c>
      <c r="Z3850">
        <v>0</v>
      </c>
      <c r="AA3850">
        <v>849</v>
      </c>
      <c r="AB3850">
        <v>17535</v>
      </c>
      <c r="AC3850" t="s">
        <v>46</v>
      </c>
    </row>
    <row r="3851" spans="1:29" x14ac:dyDescent="0.3">
      <c r="A3851" s="1" t="s">
        <v>29</v>
      </c>
      <c r="B3851" t="s">
        <v>363</v>
      </c>
      <c r="C3851" t="s">
        <v>4573</v>
      </c>
      <c r="D3851" t="s">
        <v>138</v>
      </c>
      <c r="E3851">
        <v>2</v>
      </c>
      <c r="F3851" t="s">
        <v>77</v>
      </c>
      <c r="G3851" t="s">
        <v>440</v>
      </c>
      <c r="H3851" t="s">
        <v>35</v>
      </c>
      <c r="I3851" t="s">
        <v>4814</v>
      </c>
      <c r="J3851" t="s">
        <v>936</v>
      </c>
      <c r="K3851" t="s">
        <v>9464</v>
      </c>
      <c r="L3851" t="s">
        <v>9465</v>
      </c>
      <c r="M3851" t="s">
        <v>705</v>
      </c>
      <c r="N3851" t="s">
        <v>94</v>
      </c>
      <c r="O3851">
        <v>23718</v>
      </c>
      <c r="P3851">
        <v>27390</v>
      </c>
      <c r="Q3851" t="s">
        <v>95</v>
      </c>
      <c r="R3851">
        <v>234</v>
      </c>
      <c r="S3851" s="2">
        <v>44829</v>
      </c>
      <c r="T3851" t="s">
        <v>42</v>
      </c>
      <c r="U3851">
        <v>0</v>
      </c>
      <c r="V3851" t="s">
        <v>71</v>
      </c>
      <c r="W3851">
        <v>511</v>
      </c>
      <c r="X3851" t="s">
        <v>44</v>
      </c>
      <c r="Y3851" t="s">
        <v>45</v>
      </c>
      <c r="Z3851">
        <v>0</v>
      </c>
      <c r="AA3851">
        <v>110</v>
      </c>
      <c r="AB3851">
        <v>24843</v>
      </c>
      <c r="AC3851" t="s">
        <v>107</v>
      </c>
    </row>
    <row r="3852" spans="1:29" x14ac:dyDescent="0.3">
      <c r="A3852" s="1" t="s">
        <v>47</v>
      </c>
      <c r="B3852" t="s">
        <v>176</v>
      </c>
      <c r="C3852" t="s">
        <v>625</v>
      </c>
      <c r="D3852" t="s">
        <v>128</v>
      </c>
      <c r="E3852">
        <v>7</v>
      </c>
      <c r="F3852" t="s">
        <v>271</v>
      </c>
      <c r="G3852" t="s">
        <v>400</v>
      </c>
      <c r="H3852" t="s">
        <v>79</v>
      </c>
      <c r="I3852" t="s">
        <v>2170</v>
      </c>
      <c r="J3852" t="s">
        <v>2441</v>
      </c>
      <c r="K3852">
        <v>5016154905</v>
      </c>
      <c r="L3852" t="s">
        <v>9466</v>
      </c>
      <c r="M3852" t="s">
        <v>902</v>
      </c>
      <c r="N3852" t="s">
        <v>58</v>
      </c>
      <c r="O3852">
        <v>27989</v>
      </c>
      <c r="P3852">
        <v>32259</v>
      </c>
      <c r="Q3852" t="s">
        <v>59</v>
      </c>
      <c r="R3852">
        <v>972</v>
      </c>
      <c r="S3852" s="2">
        <v>45264</v>
      </c>
      <c r="T3852" t="s">
        <v>42</v>
      </c>
      <c r="U3852">
        <v>9878</v>
      </c>
      <c r="V3852" t="s">
        <v>85</v>
      </c>
      <c r="W3852">
        <v>401</v>
      </c>
      <c r="X3852" t="s">
        <v>44</v>
      </c>
      <c r="Y3852" t="s">
        <v>45</v>
      </c>
      <c r="Z3852">
        <v>3417</v>
      </c>
      <c r="AA3852">
        <v>132</v>
      </c>
      <c r="AB3852">
        <v>31286</v>
      </c>
      <c r="AC3852" t="s">
        <v>73</v>
      </c>
    </row>
    <row r="3853" spans="1:29" x14ac:dyDescent="0.3">
      <c r="A3853" s="1" t="s">
        <v>29</v>
      </c>
      <c r="B3853" t="s">
        <v>96</v>
      </c>
      <c r="C3853" t="s">
        <v>2037</v>
      </c>
      <c r="D3853" t="s">
        <v>119</v>
      </c>
      <c r="E3853">
        <v>6</v>
      </c>
      <c r="F3853" t="s">
        <v>129</v>
      </c>
      <c r="G3853" t="s">
        <v>298</v>
      </c>
      <c r="H3853" t="s">
        <v>35</v>
      </c>
      <c r="I3853" t="s">
        <v>621</v>
      </c>
      <c r="J3853" t="s">
        <v>748</v>
      </c>
      <c r="K3853" t="s">
        <v>9467</v>
      </c>
      <c r="L3853" t="s">
        <v>9468</v>
      </c>
      <c r="M3853" t="s">
        <v>1784</v>
      </c>
      <c r="N3853" t="s">
        <v>84</v>
      </c>
      <c r="O3853">
        <v>14609</v>
      </c>
      <c r="P3853">
        <v>17309</v>
      </c>
      <c r="Q3853" t="s">
        <v>41</v>
      </c>
      <c r="R3853">
        <v>919</v>
      </c>
      <c r="S3853" s="2">
        <v>44303</v>
      </c>
      <c r="T3853" t="s">
        <v>42</v>
      </c>
      <c r="U3853">
        <v>0</v>
      </c>
      <c r="V3853" t="s">
        <v>43</v>
      </c>
      <c r="W3853">
        <v>443</v>
      </c>
      <c r="X3853" t="s">
        <v>44</v>
      </c>
      <c r="Y3853" t="s">
        <v>61</v>
      </c>
      <c r="Z3853">
        <v>0</v>
      </c>
      <c r="AA3853">
        <v>806</v>
      </c>
      <c r="AB3853">
        <v>16613</v>
      </c>
      <c r="AC3853" t="s">
        <v>46</v>
      </c>
    </row>
    <row r="3854" spans="1:29" x14ac:dyDescent="0.3">
      <c r="A3854" s="1" t="s">
        <v>29</v>
      </c>
      <c r="B3854" t="s">
        <v>86</v>
      </c>
      <c r="C3854" t="s">
        <v>1363</v>
      </c>
      <c r="D3854" t="s">
        <v>169</v>
      </c>
      <c r="E3854">
        <v>7</v>
      </c>
      <c r="F3854" t="s">
        <v>99</v>
      </c>
      <c r="G3854" t="s">
        <v>724</v>
      </c>
      <c r="H3854" t="s">
        <v>79</v>
      </c>
      <c r="I3854" t="s">
        <v>2258</v>
      </c>
      <c r="J3854" t="s">
        <v>2453</v>
      </c>
      <c r="K3854" t="s">
        <v>9469</v>
      </c>
      <c r="L3854" t="s">
        <v>9470</v>
      </c>
      <c r="M3854" t="s">
        <v>1113</v>
      </c>
      <c r="N3854" t="s">
        <v>84</v>
      </c>
      <c r="O3854">
        <v>5899</v>
      </c>
      <c r="P3854">
        <v>8506</v>
      </c>
      <c r="Q3854" t="s">
        <v>41</v>
      </c>
      <c r="R3854">
        <v>180</v>
      </c>
      <c r="S3854" s="2">
        <v>44574</v>
      </c>
      <c r="T3854" t="s">
        <v>42</v>
      </c>
      <c r="U3854">
        <v>0</v>
      </c>
      <c r="V3854" t="s">
        <v>43</v>
      </c>
      <c r="W3854">
        <v>735</v>
      </c>
      <c r="X3854" t="s">
        <v>44</v>
      </c>
      <c r="Y3854" t="s">
        <v>61</v>
      </c>
      <c r="Z3854">
        <v>0</v>
      </c>
      <c r="AA3854">
        <v>24</v>
      </c>
      <c r="AB3854">
        <v>7997</v>
      </c>
      <c r="AC3854" t="s">
        <v>46</v>
      </c>
    </row>
    <row r="3855" spans="1:29" x14ac:dyDescent="0.3">
      <c r="A3855" s="1" t="s">
        <v>47</v>
      </c>
      <c r="B3855" t="s">
        <v>108</v>
      </c>
      <c r="C3855" t="s">
        <v>1763</v>
      </c>
      <c r="D3855" t="s">
        <v>185</v>
      </c>
      <c r="E3855">
        <v>1</v>
      </c>
      <c r="F3855" t="s">
        <v>120</v>
      </c>
      <c r="G3855" t="s">
        <v>468</v>
      </c>
      <c r="H3855" t="s">
        <v>35</v>
      </c>
      <c r="I3855" t="s">
        <v>1705</v>
      </c>
      <c r="J3855" t="s">
        <v>922</v>
      </c>
      <c r="K3855" t="s">
        <v>9471</v>
      </c>
      <c r="L3855" t="s">
        <v>9472</v>
      </c>
      <c r="M3855" t="s">
        <v>1278</v>
      </c>
      <c r="N3855" t="s">
        <v>40</v>
      </c>
      <c r="O3855">
        <v>21584</v>
      </c>
      <c r="P3855">
        <v>25937</v>
      </c>
      <c r="Q3855" t="s">
        <v>95</v>
      </c>
      <c r="R3855">
        <v>951</v>
      </c>
      <c r="S3855" s="2">
        <v>45280</v>
      </c>
      <c r="T3855" t="s">
        <v>42</v>
      </c>
      <c r="U3855">
        <v>0</v>
      </c>
      <c r="V3855" t="s">
        <v>106</v>
      </c>
      <c r="W3855">
        <v>661</v>
      </c>
      <c r="X3855" t="s">
        <v>44</v>
      </c>
      <c r="Y3855" t="s">
        <v>72</v>
      </c>
      <c r="Z3855">
        <v>0</v>
      </c>
      <c r="AA3855">
        <v>37</v>
      </c>
      <c r="AB3855">
        <v>24071</v>
      </c>
      <c r="AC3855" t="s">
        <v>73</v>
      </c>
    </row>
    <row r="3856" spans="1:29" x14ac:dyDescent="0.3">
      <c r="A3856" s="1" t="s">
        <v>47</v>
      </c>
      <c r="B3856" t="s">
        <v>153</v>
      </c>
      <c r="C3856" t="s">
        <v>3975</v>
      </c>
      <c r="D3856" t="s">
        <v>155</v>
      </c>
      <c r="E3856">
        <v>9</v>
      </c>
      <c r="F3856" t="s">
        <v>33</v>
      </c>
      <c r="G3856" t="s">
        <v>139</v>
      </c>
      <c r="H3856" t="s">
        <v>35</v>
      </c>
      <c r="I3856" t="s">
        <v>587</v>
      </c>
      <c r="J3856" t="s">
        <v>890</v>
      </c>
      <c r="K3856" t="s">
        <v>9473</v>
      </c>
      <c r="L3856" t="s">
        <v>9474</v>
      </c>
      <c r="M3856" t="s">
        <v>750</v>
      </c>
      <c r="N3856" t="s">
        <v>84</v>
      </c>
      <c r="O3856">
        <v>12626</v>
      </c>
      <c r="P3856">
        <v>14874</v>
      </c>
      <c r="Q3856" t="s">
        <v>41</v>
      </c>
      <c r="R3856">
        <v>266</v>
      </c>
      <c r="S3856" s="2">
        <v>45260</v>
      </c>
      <c r="T3856" s="2">
        <v>45275</v>
      </c>
      <c r="U3856">
        <v>0</v>
      </c>
      <c r="V3856" t="s">
        <v>43</v>
      </c>
      <c r="W3856">
        <v>687</v>
      </c>
      <c r="X3856" t="s">
        <v>60</v>
      </c>
      <c r="Y3856" t="s">
        <v>72</v>
      </c>
      <c r="Z3856">
        <v>0</v>
      </c>
      <c r="AA3856">
        <v>97</v>
      </c>
      <c r="AB3856">
        <v>12654</v>
      </c>
      <c r="AC3856" t="s">
        <v>46</v>
      </c>
    </row>
    <row r="3857" spans="1:29" x14ac:dyDescent="0.3">
      <c r="A3857" s="1" t="s">
        <v>29</v>
      </c>
      <c r="B3857" t="s">
        <v>327</v>
      </c>
      <c r="C3857" t="s">
        <v>1074</v>
      </c>
      <c r="D3857" t="s">
        <v>50</v>
      </c>
      <c r="E3857">
        <v>5</v>
      </c>
      <c r="F3857" t="s">
        <v>186</v>
      </c>
      <c r="G3857" t="s">
        <v>463</v>
      </c>
      <c r="H3857" t="s">
        <v>79</v>
      </c>
      <c r="I3857" t="s">
        <v>701</v>
      </c>
      <c r="J3857" t="s">
        <v>4843</v>
      </c>
      <c r="K3857" t="s">
        <v>9475</v>
      </c>
      <c r="L3857" t="s">
        <v>9476</v>
      </c>
      <c r="M3857" t="s">
        <v>2080</v>
      </c>
      <c r="N3857" t="s">
        <v>94</v>
      </c>
      <c r="O3857">
        <v>20221</v>
      </c>
      <c r="P3857">
        <v>23657</v>
      </c>
      <c r="Q3857" t="s">
        <v>59</v>
      </c>
      <c r="R3857">
        <v>762</v>
      </c>
      <c r="S3857" s="2">
        <v>44283</v>
      </c>
      <c r="T3857" s="2">
        <v>44302</v>
      </c>
      <c r="U3857">
        <v>5056</v>
      </c>
      <c r="V3857" t="s">
        <v>85</v>
      </c>
      <c r="W3857">
        <v>641</v>
      </c>
      <c r="X3857" t="s">
        <v>60</v>
      </c>
      <c r="Y3857" t="s">
        <v>61</v>
      </c>
      <c r="Z3857">
        <v>0</v>
      </c>
      <c r="AA3857">
        <v>356</v>
      </c>
      <c r="AB3857">
        <v>21591</v>
      </c>
      <c r="AC3857" t="s">
        <v>107</v>
      </c>
    </row>
    <row r="3858" spans="1:29" x14ac:dyDescent="0.3">
      <c r="A3858" s="1" t="s">
        <v>47</v>
      </c>
      <c r="B3858" t="s">
        <v>108</v>
      </c>
      <c r="C3858" t="s">
        <v>109</v>
      </c>
      <c r="D3858" t="s">
        <v>155</v>
      </c>
      <c r="E3858">
        <v>10</v>
      </c>
      <c r="F3858" t="s">
        <v>51</v>
      </c>
      <c r="G3858" t="s">
        <v>1069</v>
      </c>
      <c r="H3858" t="s">
        <v>79</v>
      </c>
      <c r="I3858" t="s">
        <v>1379</v>
      </c>
      <c r="J3858" t="s">
        <v>2540</v>
      </c>
      <c r="K3858" t="s">
        <v>9477</v>
      </c>
      <c r="L3858" t="s">
        <v>9478</v>
      </c>
      <c r="M3858" t="s">
        <v>116</v>
      </c>
      <c r="N3858" t="s">
        <v>58</v>
      </c>
      <c r="O3858">
        <v>22437</v>
      </c>
      <c r="P3858">
        <v>25265</v>
      </c>
      <c r="Q3858" t="s">
        <v>59</v>
      </c>
      <c r="R3858">
        <v>457</v>
      </c>
      <c r="S3858" s="2">
        <v>45030</v>
      </c>
      <c r="T3858" s="2">
        <v>45052</v>
      </c>
      <c r="U3858">
        <v>21578</v>
      </c>
      <c r="V3858" t="s">
        <v>43</v>
      </c>
      <c r="W3858">
        <v>581</v>
      </c>
      <c r="X3858" t="s">
        <v>60</v>
      </c>
      <c r="Y3858" t="s">
        <v>61</v>
      </c>
      <c r="Z3858">
        <v>3572</v>
      </c>
      <c r="AA3858">
        <v>539</v>
      </c>
      <c r="AB3858">
        <v>22445</v>
      </c>
      <c r="AC3858" t="s">
        <v>107</v>
      </c>
    </row>
    <row r="3859" spans="1:29" x14ac:dyDescent="0.3">
      <c r="A3859" s="1" t="s">
        <v>47</v>
      </c>
      <c r="B3859" t="s">
        <v>117</v>
      </c>
      <c r="C3859" t="s">
        <v>2487</v>
      </c>
      <c r="D3859" t="s">
        <v>110</v>
      </c>
      <c r="E3859">
        <v>5</v>
      </c>
      <c r="F3859" t="s">
        <v>51</v>
      </c>
      <c r="G3859" t="s">
        <v>1075</v>
      </c>
      <c r="H3859" t="s">
        <v>79</v>
      </c>
      <c r="I3859" t="s">
        <v>417</v>
      </c>
      <c r="J3859" t="s">
        <v>890</v>
      </c>
      <c r="K3859" t="s">
        <v>9479</v>
      </c>
      <c r="L3859" t="s">
        <v>9480</v>
      </c>
      <c r="M3859" t="s">
        <v>1311</v>
      </c>
      <c r="N3859" t="s">
        <v>58</v>
      </c>
      <c r="O3859">
        <v>8108</v>
      </c>
      <c r="P3859">
        <v>12616</v>
      </c>
      <c r="Q3859" t="s">
        <v>41</v>
      </c>
      <c r="R3859">
        <v>870</v>
      </c>
      <c r="S3859" s="2">
        <v>45060</v>
      </c>
      <c r="T3859" s="2">
        <v>45082</v>
      </c>
      <c r="U3859">
        <v>0</v>
      </c>
      <c r="V3859" t="s">
        <v>106</v>
      </c>
      <c r="W3859">
        <v>483</v>
      </c>
      <c r="X3859" t="s">
        <v>60</v>
      </c>
      <c r="Y3859" t="s">
        <v>45</v>
      </c>
      <c r="Z3859">
        <v>2625</v>
      </c>
      <c r="AA3859">
        <v>285</v>
      </c>
      <c r="AB3859">
        <v>10542</v>
      </c>
      <c r="AC3859" t="s">
        <v>46</v>
      </c>
    </row>
    <row r="3860" spans="1:29" x14ac:dyDescent="0.3">
      <c r="A3860" s="1" t="s">
        <v>29</v>
      </c>
      <c r="B3860" t="s">
        <v>86</v>
      </c>
      <c r="C3860" t="s">
        <v>1925</v>
      </c>
      <c r="D3860" t="s">
        <v>257</v>
      </c>
      <c r="E3860">
        <v>2</v>
      </c>
      <c r="F3860" t="s">
        <v>120</v>
      </c>
      <c r="G3860" t="s">
        <v>543</v>
      </c>
      <c r="H3860" t="s">
        <v>35</v>
      </c>
      <c r="I3860" t="s">
        <v>778</v>
      </c>
      <c r="J3860" t="s">
        <v>435</v>
      </c>
      <c r="K3860" t="s">
        <v>9481</v>
      </c>
      <c r="L3860" t="s">
        <v>9482</v>
      </c>
      <c r="M3860" t="s">
        <v>350</v>
      </c>
      <c r="N3860" t="s">
        <v>94</v>
      </c>
      <c r="O3860">
        <v>22615</v>
      </c>
      <c r="P3860">
        <v>26492</v>
      </c>
      <c r="Q3860" t="s">
        <v>95</v>
      </c>
      <c r="R3860">
        <v>54</v>
      </c>
      <c r="S3860" s="2">
        <v>45237</v>
      </c>
      <c r="T3860" s="2">
        <v>45247</v>
      </c>
      <c r="U3860">
        <v>0</v>
      </c>
      <c r="V3860" t="s">
        <v>106</v>
      </c>
      <c r="W3860">
        <v>771</v>
      </c>
      <c r="X3860" t="s">
        <v>60</v>
      </c>
      <c r="Y3860" t="s">
        <v>45</v>
      </c>
      <c r="Z3860">
        <v>0</v>
      </c>
      <c r="AA3860">
        <v>812</v>
      </c>
      <c r="AB3860">
        <v>24944</v>
      </c>
      <c r="AC3860" t="s">
        <v>73</v>
      </c>
    </row>
    <row r="3861" spans="1:29" x14ac:dyDescent="0.3">
      <c r="A3861" s="1" t="s">
        <v>47</v>
      </c>
      <c r="B3861" t="s">
        <v>136</v>
      </c>
      <c r="C3861" t="s">
        <v>1124</v>
      </c>
      <c r="D3861" t="s">
        <v>32</v>
      </c>
      <c r="E3861">
        <v>1</v>
      </c>
      <c r="F3861" t="s">
        <v>99</v>
      </c>
      <c r="G3861" t="s">
        <v>579</v>
      </c>
      <c r="H3861" t="s">
        <v>35</v>
      </c>
      <c r="I3861" t="s">
        <v>3007</v>
      </c>
      <c r="J3861" t="s">
        <v>524</v>
      </c>
      <c r="K3861" t="s">
        <v>9483</v>
      </c>
      <c r="L3861" t="s">
        <v>9484</v>
      </c>
      <c r="M3861" t="s">
        <v>312</v>
      </c>
      <c r="N3861" t="s">
        <v>84</v>
      </c>
      <c r="O3861">
        <v>4190</v>
      </c>
      <c r="P3861">
        <v>9076</v>
      </c>
      <c r="Q3861" t="s">
        <v>41</v>
      </c>
      <c r="R3861">
        <v>694</v>
      </c>
      <c r="S3861" s="2">
        <v>44639</v>
      </c>
      <c r="T3861" s="2">
        <v>44661</v>
      </c>
      <c r="U3861">
        <v>0</v>
      </c>
      <c r="V3861" t="s">
        <v>71</v>
      </c>
      <c r="W3861">
        <v>698</v>
      </c>
      <c r="X3861" t="s">
        <v>60</v>
      </c>
      <c r="Y3861" t="s">
        <v>61</v>
      </c>
      <c r="Z3861">
        <v>0</v>
      </c>
      <c r="AA3861">
        <v>30</v>
      </c>
      <c r="AB3861">
        <v>8636</v>
      </c>
      <c r="AC3861" t="s">
        <v>73</v>
      </c>
    </row>
    <row r="3862" spans="1:29" x14ac:dyDescent="0.3">
      <c r="A3862" s="1" t="s">
        <v>47</v>
      </c>
      <c r="B3862" t="s">
        <v>234</v>
      </c>
      <c r="C3862" t="s">
        <v>564</v>
      </c>
      <c r="D3862" t="s">
        <v>155</v>
      </c>
      <c r="E3862">
        <v>7</v>
      </c>
      <c r="F3862" t="s">
        <v>120</v>
      </c>
      <c r="G3862" t="s">
        <v>194</v>
      </c>
      <c r="H3862" t="s">
        <v>79</v>
      </c>
      <c r="I3862" t="s">
        <v>3404</v>
      </c>
      <c r="J3862" t="s">
        <v>748</v>
      </c>
      <c r="K3862" t="s">
        <v>9485</v>
      </c>
      <c r="L3862" t="s">
        <v>9486</v>
      </c>
      <c r="M3862" t="s">
        <v>746</v>
      </c>
      <c r="N3862" t="s">
        <v>94</v>
      </c>
      <c r="O3862">
        <v>24396</v>
      </c>
      <c r="P3862">
        <v>29134</v>
      </c>
      <c r="Q3862" t="s">
        <v>41</v>
      </c>
      <c r="R3862">
        <v>913</v>
      </c>
      <c r="S3862" s="2">
        <v>44829</v>
      </c>
      <c r="T3862" s="2">
        <v>44854</v>
      </c>
      <c r="U3862">
        <v>0</v>
      </c>
      <c r="V3862" t="s">
        <v>85</v>
      </c>
      <c r="W3862">
        <v>569</v>
      </c>
      <c r="X3862" t="s">
        <v>60</v>
      </c>
      <c r="Y3862" t="s">
        <v>61</v>
      </c>
      <c r="Z3862">
        <v>0</v>
      </c>
      <c r="AA3862">
        <v>715</v>
      </c>
      <c r="AB3862">
        <v>24548</v>
      </c>
      <c r="AC3862" t="s">
        <v>73</v>
      </c>
    </row>
    <row r="3863" spans="1:29" x14ac:dyDescent="0.3">
      <c r="A3863" s="1" t="s">
        <v>29</v>
      </c>
      <c r="B3863" t="s">
        <v>228</v>
      </c>
      <c r="C3863" t="s">
        <v>1185</v>
      </c>
      <c r="D3863" t="s">
        <v>236</v>
      </c>
      <c r="E3863">
        <v>10</v>
      </c>
      <c r="F3863" t="s">
        <v>77</v>
      </c>
      <c r="G3863" t="s">
        <v>202</v>
      </c>
      <c r="H3863" t="s">
        <v>79</v>
      </c>
      <c r="I3863" t="s">
        <v>2110</v>
      </c>
      <c r="J3863" t="s">
        <v>2875</v>
      </c>
      <c r="K3863" t="s">
        <v>9487</v>
      </c>
      <c r="L3863" t="s">
        <v>9488</v>
      </c>
      <c r="M3863" t="s">
        <v>1189</v>
      </c>
      <c r="N3863" t="s">
        <v>40</v>
      </c>
      <c r="O3863">
        <v>3681</v>
      </c>
      <c r="P3863">
        <v>8466</v>
      </c>
      <c r="Q3863" t="s">
        <v>59</v>
      </c>
      <c r="R3863">
        <v>654</v>
      </c>
      <c r="S3863" s="2">
        <v>44865</v>
      </c>
      <c r="T3863" t="s">
        <v>42</v>
      </c>
      <c r="U3863">
        <v>28860</v>
      </c>
      <c r="V3863" t="s">
        <v>85</v>
      </c>
      <c r="W3863">
        <v>783</v>
      </c>
      <c r="X3863" t="s">
        <v>44</v>
      </c>
      <c r="Y3863" t="s">
        <v>72</v>
      </c>
      <c r="Z3863">
        <v>0</v>
      </c>
      <c r="AA3863">
        <v>184</v>
      </c>
      <c r="AB3863">
        <v>7017</v>
      </c>
      <c r="AC3863" t="s">
        <v>107</v>
      </c>
    </row>
    <row r="3864" spans="1:29" x14ac:dyDescent="0.3">
      <c r="A3864" s="1" t="s">
        <v>29</v>
      </c>
      <c r="B3864" t="s">
        <v>30</v>
      </c>
      <c r="C3864" t="s">
        <v>1800</v>
      </c>
      <c r="D3864" t="s">
        <v>387</v>
      </c>
      <c r="E3864">
        <v>8</v>
      </c>
      <c r="F3864" t="s">
        <v>51</v>
      </c>
      <c r="G3864" t="s">
        <v>710</v>
      </c>
      <c r="H3864" t="s">
        <v>35</v>
      </c>
      <c r="I3864" t="s">
        <v>778</v>
      </c>
      <c r="J3864" t="s">
        <v>189</v>
      </c>
      <c r="K3864" t="s">
        <v>9489</v>
      </c>
      <c r="L3864" t="s">
        <v>9490</v>
      </c>
      <c r="M3864" t="s">
        <v>1307</v>
      </c>
      <c r="N3864" t="s">
        <v>84</v>
      </c>
      <c r="O3864">
        <v>12877</v>
      </c>
      <c r="P3864">
        <v>17444</v>
      </c>
      <c r="Q3864" t="s">
        <v>41</v>
      </c>
      <c r="R3864">
        <v>569</v>
      </c>
      <c r="S3864" s="2">
        <v>44527</v>
      </c>
      <c r="T3864" s="2">
        <v>44547</v>
      </c>
      <c r="U3864">
        <v>0</v>
      </c>
      <c r="V3864" t="s">
        <v>106</v>
      </c>
      <c r="W3864">
        <v>716</v>
      </c>
      <c r="X3864" t="s">
        <v>60</v>
      </c>
      <c r="Y3864" t="s">
        <v>61</v>
      </c>
      <c r="Z3864">
        <v>0</v>
      </c>
      <c r="AA3864">
        <v>481</v>
      </c>
      <c r="AB3864">
        <v>14002</v>
      </c>
      <c r="AC3864" t="s">
        <v>73</v>
      </c>
    </row>
    <row r="3865" spans="1:29" x14ac:dyDescent="0.3">
      <c r="A3865" s="1" t="s">
        <v>29</v>
      </c>
      <c r="B3865" t="s">
        <v>86</v>
      </c>
      <c r="C3865" t="s">
        <v>2143</v>
      </c>
      <c r="D3865" t="s">
        <v>257</v>
      </c>
      <c r="E3865">
        <v>10</v>
      </c>
      <c r="F3865" t="s">
        <v>77</v>
      </c>
      <c r="G3865" t="s">
        <v>78</v>
      </c>
      <c r="H3865" t="s">
        <v>35</v>
      </c>
      <c r="I3865" t="s">
        <v>626</v>
      </c>
      <c r="J3865" t="s">
        <v>8336</v>
      </c>
      <c r="K3865">
        <v>9035975632</v>
      </c>
      <c r="L3865" t="s">
        <v>9491</v>
      </c>
      <c r="M3865" t="s">
        <v>1100</v>
      </c>
      <c r="N3865" t="s">
        <v>40</v>
      </c>
      <c r="O3865">
        <v>26978</v>
      </c>
      <c r="P3865">
        <v>30564</v>
      </c>
      <c r="Q3865" t="s">
        <v>95</v>
      </c>
      <c r="R3865">
        <v>905</v>
      </c>
      <c r="S3865" s="2">
        <v>44548</v>
      </c>
      <c r="T3865" s="2">
        <v>44554</v>
      </c>
      <c r="U3865">
        <v>0</v>
      </c>
      <c r="V3865" t="s">
        <v>71</v>
      </c>
      <c r="W3865">
        <v>445</v>
      </c>
      <c r="X3865" t="s">
        <v>60</v>
      </c>
      <c r="Y3865" t="s">
        <v>45</v>
      </c>
      <c r="Z3865">
        <v>0</v>
      </c>
      <c r="AA3865">
        <v>342</v>
      </c>
      <c r="AB3865">
        <v>30115</v>
      </c>
      <c r="AC3865" t="s">
        <v>73</v>
      </c>
    </row>
    <row r="3866" spans="1:29" x14ac:dyDescent="0.3">
      <c r="A3866" s="1" t="s">
        <v>47</v>
      </c>
      <c r="B3866" t="s">
        <v>145</v>
      </c>
      <c r="C3866" t="s">
        <v>1527</v>
      </c>
      <c r="D3866" t="s">
        <v>76</v>
      </c>
      <c r="E3866">
        <v>9</v>
      </c>
      <c r="F3866" t="s">
        <v>186</v>
      </c>
      <c r="G3866" t="s">
        <v>650</v>
      </c>
      <c r="H3866" t="s">
        <v>79</v>
      </c>
      <c r="I3866" t="s">
        <v>53</v>
      </c>
      <c r="J3866" t="s">
        <v>9492</v>
      </c>
      <c r="K3866">
        <f>1-959-767-44</f>
        <v>-1769</v>
      </c>
      <c r="L3866" t="s">
        <v>9493</v>
      </c>
      <c r="M3866" t="s">
        <v>2358</v>
      </c>
      <c r="N3866" t="s">
        <v>58</v>
      </c>
      <c r="O3866">
        <v>11338</v>
      </c>
      <c r="P3866">
        <v>16179</v>
      </c>
      <c r="Q3866" t="s">
        <v>41</v>
      </c>
      <c r="R3866">
        <v>960</v>
      </c>
      <c r="S3866" s="2">
        <v>44385</v>
      </c>
      <c r="T3866" t="s">
        <v>42</v>
      </c>
      <c r="U3866">
        <v>0</v>
      </c>
      <c r="V3866" t="s">
        <v>85</v>
      </c>
      <c r="W3866">
        <v>519</v>
      </c>
      <c r="X3866" t="s">
        <v>44</v>
      </c>
      <c r="Y3866" t="s">
        <v>72</v>
      </c>
      <c r="Z3866">
        <v>2953</v>
      </c>
      <c r="AA3866">
        <v>987</v>
      </c>
      <c r="AB3866">
        <v>14535</v>
      </c>
      <c r="AC3866" t="s">
        <v>107</v>
      </c>
    </row>
    <row r="3867" spans="1:29" x14ac:dyDescent="0.3">
      <c r="A3867" s="1" t="s">
        <v>29</v>
      </c>
      <c r="B3867" t="s">
        <v>393</v>
      </c>
      <c r="C3867" t="s">
        <v>3225</v>
      </c>
      <c r="D3867" t="s">
        <v>352</v>
      </c>
      <c r="E3867">
        <v>2</v>
      </c>
      <c r="F3867" t="s">
        <v>186</v>
      </c>
      <c r="G3867" t="s">
        <v>187</v>
      </c>
      <c r="H3867" t="s">
        <v>35</v>
      </c>
      <c r="I3867" t="s">
        <v>2460</v>
      </c>
      <c r="J3867" t="s">
        <v>553</v>
      </c>
      <c r="K3867" t="s">
        <v>9494</v>
      </c>
      <c r="L3867" t="s">
        <v>9495</v>
      </c>
      <c r="M3867" t="s">
        <v>654</v>
      </c>
      <c r="N3867" t="s">
        <v>94</v>
      </c>
      <c r="O3867">
        <v>19752</v>
      </c>
      <c r="P3867">
        <v>24080</v>
      </c>
      <c r="Q3867" t="s">
        <v>59</v>
      </c>
      <c r="R3867">
        <v>378</v>
      </c>
      <c r="S3867" s="2">
        <v>45346</v>
      </c>
      <c r="T3867" t="s">
        <v>42</v>
      </c>
      <c r="U3867">
        <v>22937</v>
      </c>
      <c r="V3867" t="s">
        <v>71</v>
      </c>
      <c r="W3867">
        <v>791</v>
      </c>
      <c r="X3867" t="s">
        <v>44</v>
      </c>
      <c r="Y3867" t="s">
        <v>61</v>
      </c>
      <c r="Z3867">
        <v>0</v>
      </c>
      <c r="AA3867">
        <v>962</v>
      </c>
      <c r="AB3867">
        <v>21829</v>
      </c>
      <c r="AC3867" t="s">
        <v>107</v>
      </c>
    </row>
    <row r="3868" spans="1:29" x14ac:dyDescent="0.3">
      <c r="A3868" s="1" t="s">
        <v>29</v>
      </c>
      <c r="B3868" t="s">
        <v>96</v>
      </c>
      <c r="C3868" t="s">
        <v>1133</v>
      </c>
      <c r="D3868" t="s">
        <v>138</v>
      </c>
      <c r="E3868">
        <v>7</v>
      </c>
      <c r="F3868" t="s">
        <v>120</v>
      </c>
      <c r="G3868" t="s">
        <v>194</v>
      </c>
      <c r="H3868" t="s">
        <v>79</v>
      </c>
      <c r="I3868" t="s">
        <v>1070</v>
      </c>
      <c r="J3868" t="s">
        <v>7187</v>
      </c>
      <c r="K3868" t="s">
        <v>9496</v>
      </c>
      <c r="L3868" t="s">
        <v>9497</v>
      </c>
      <c r="M3868" t="s">
        <v>2382</v>
      </c>
      <c r="N3868" t="s">
        <v>58</v>
      </c>
      <c r="O3868">
        <v>8010</v>
      </c>
      <c r="P3868">
        <v>12549</v>
      </c>
      <c r="Q3868" t="s">
        <v>41</v>
      </c>
      <c r="R3868">
        <v>365</v>
      </c>
      <c r="S3868" s="2">
        <v>44668</v>
      </c>
      <c r="T3868" t="s">
        <v>42</v>
      </c>
      <c r="U3868">
        <v>0</v>
      </c>
      <c r="V3868" t="s">
        <v>85</v>
      </c>
      <c r="W3868">
        <v>642</v>
      </c>
      <c r="X3868" t="s">
        <v>44</v>
      </c>
      <c r="Y3868" t="s">
        <v>61</v>
      </c>
      <c r="Z3868">
        <v>1126</v>
      </c>
      <c r="AA3868">
        <v>898</v>
      </c>
      <c r="AB3868">
        <v>11205</v>
      </c>
      <c r="AC3868" t="s">
        <v>73</v>
      </c>
    </row>
    <row r="3869" spans="1:29" x14ac:dyDescent="0.3">
      <c r="A3869" s="1" t="s">
        <v>29</v>
      </c>
      <c r="B3869" t="s">
        <v>393</v>
      </c>
      <c r="C3869" t="s">
        <v>649</v>
      </c>
      <c r="D3869" t="s">
        <v>76</v>
      </c>
      <c r="E3869">
        <v>7</v>
      </c>
      <c r="F3869" t="s">
        <v>120</v>
      </c>
      <c r="G3869" t="s">
        <v>1533</v>
      </c>
      <c r="H3869" t="s">
        <v>35</v>
      </c>
      <c r="I3869" t="s">
        <v>1358</v>
      </c>
      <c r="J3869" t="s">
        <v>1092</v>
      </c>
      <c r="K3869" t="s">
        <v>9498</v>
      </c>
      <c r="L3869" t="s">
        <v>9499</v>
      </c>
      <c r="M3869" t="s">
        <v>603</v>
      </c>
      <c r="N3869" t="s">
        <v>40</v>
      </c>
      <c r="O3869">
        <v>11783</v>
      </c>
      <c r="P3869">
        <v>15874</v>
      </c>
      <c r="Q3869" t="s">
        <v>41</v>
      </c>
      <c r="R3869">
        <v>439</v>
      </c>
      <c r="S3869" s="2">
        <v>44606</v>
      </c>
      <c r="T3869" s="2">
        <v>44614</v>
      </c>
      <c r="U3869">
        <v>0</v>
      </c>
      <c r="V3869" t="s">
        <v>85</v>
      </c>
      <c r="W3869">
        <v>696</v>
      </c>
      <c r="X3869" t="s">
        <v>60</v>
      </c>
      <c r="Y3869" t="s">
        <v>72</v>
      </c>
      <c r="Z3869">
        <v>0</v>
      </c>
      <c r="AA3869">
        <v>490</v>
      </c>
      <c r="AB3869">
        <v>12833</v>
      </c>
      <c r="AC3869" t="s">
        <v>73</v>
      </c>
    </row>
    <row r="3870" spans="1:29" x14ac:dyDescent="0.3">
      <c r="A3870" s="1" t="s">
        <v>29</v>
      </c>
      <c r="B3870" t="s">
        <v>541</v>
      </c>
      <c r="C3870" t="s">
        <v>1190</v>
      </c>
      <c r="D3870" t="s">
        <v>178</v>
      </c>
      <c r="E3870">
        <v>9</v>
      </c>
      <c r="F3870" t="s">
        <v>120</v>
      </c>
      <c r="G3870" t="s">
        <v>194</v>
      </c>
      <c r="H3870" t="s">
        <v>35</v>
      </c>
      <c r="I3870" t="s">
        <v>1589</v>
      </c>
      <c r="J3870" t="s">
        <v>5066</v>
      </c>
      <c r="K3870" t="s">
        <v>9500</v>
      </c>
      <c r="L3870" t="s">
        <v>4989</v>
      </c>
      <c r="M3870" t="s">
        <v>1117</v>
      </c>
      <c r="N3870" t="s">
        <v>94</v>
      </c>
      <c r="O3870">
        <v>16886</v>
      </c>
      <c r="P3870">
        <v>21566</v>
      </c>
      <c r="Q3870" t="s">
        <v>95</v>
      </c>
      <c r="R3870">
        <v>381</v>
      </c>
      <c r="S3870" s="2">
        <v>45200</v>
      </c>
      <c r="T3870" t="s">
        <v>42</v>
      </c>
      <c r="U3870">
        <v>0</v>
      </c>
      <c r="V3870" t="s">
        <v>85</v>
      </c>
      <c r="W3870">
        <v>606</v>
      </c>
      <c r="X3870" t="s">
        <v>44</v>
      </c>
      <c r="Y3870" t="s">
        <v>61</v>
      </c>
      <c r="Z3870">
        <v>0</v>
      </c>
      <c r="AA3870">
        <v>318</v>
      </c>
      <c r="AB3870">
        <v>19509</v>
      </c>
      <c r="AC3870" t="s">
        <v>107</v>
      </c>
    </row>
    <row r="3871" spans="1:29" x14ac:dyDescent="0.3">
      <c r="A3871" s="1" t="s">
        <v>29</v>
      </c>
      <c r="B3871" t="s">
        <v>62</v>
      </c>
      <c r="C3871" t="s">
        <v>1552</v>
      </c>
      <c r="D3871" t="s">
        <v>185</v>
      </c>
      <c r="E3871">
        <v>6</v>
      </c>
      <c r="F3871" t="s">
        <v>77</v>
      </c>
      <c r="G3871" t="s">
        <v>440</v>
      </c>
      <c r="H3871" t="s">
        <v>35</v>
      </c>
      <c r="I3871" t="s">
        <v>1593</v>
      </c>
      <c r="J3871" t="s">
        <v>2670</v>
      </c>
      <c r="K3871" t="s">
        <v>9501</v>
      </c>
      <c r="L3871" t="s">
        <v>9502</v>
      </c>
      <c r="M3871" t="s">
        <v>505</v>
      </c>
      <c r="N3871" t="s">
        <v>94</v>
      </c>
      <c r="O3871">
        <v>15628</v>
      </c>
      <c r="P3871">
        <v>17680</v>
      </c>
      <c r="Q3871" t="s">
        <v>95</v>
      </c>
      <c r="R3871">
        <v>275</v>
      </c>
      <c r="S3871" s="2">
        <v>45314</v>
      </c>
      <c r="T3871" t="s">
        <v>42</v>
      </c>
      <c r="U3871">
        <v>0</v>
      </c>
      <c r="V3871" t="s">
        <v>85</v>
      </c>
      <c r="W3871">
        <v>541</v>
      </c>
      <c r="X3871" t="s">
        <v>44</v>
      </c>
      <c r="Y3871" t="s">
        <v>72</v>
      </c>
      <c r="Z3871">
        <v>0</v>
      </c>
      <c r="AA3871">
        <v>832</v>
      </c>
      <c r="AB3871">
        <v>16282</v>
      </c>
      <c r="AC3871" t="s">
        <v>46</v>
      </c>
    </row>
    <row r="3872" spans="1:29" x14ac:dyDescent="0.3">
      <c r="A3872" s="1" t="s">
        <v>47</v>
      </c>
      <c r="B3872" t="s">
        <v>153</v>
      </c>
      <c r="C3872" t="s">
        <v>1734</v>
      </c>
      <c r="D3872" t="s">
        <v>76</v>
      </c>
      <c r="E3872">
        <v>3</v>
      </c>
      <c r="F3872" t="s">
        <v>129</v>
      </c>
      <c r="G3872" t="s">
        <v>700</v>
      </c>
      <c r="H3872" t="s">
        <v>35</v>
      </c>
      <c r="I3872" t="s">
        <v>513</v>
      </c>
      <c r="J3872" t="s">
        <v>90</v>
      </c>
      <c r="K3872" t="s">
        <v>9503</v>
      </c>
      <c r="L3872" t="s">
        <v>9504</v>
      </c>
      <c r="M3872" t="s">
        <v>860</v>
      </c>
      <c r="N3872" t="s">
        <v>40</v>
      </c>
      <c r="O3872">
        <v>21122</v>
      </c>
      <c r="P3872">
        <v>24461</v>
      </c>
      <c r="Q3872" t="s">
        <v>41</v>
      </c>
      <c r="R3872">
        <v>398</v>
      </c>
      <c r="S3872" s="2">
        <v>44665</v>
      </c>
      <c r="T3872" t="s">
        <v>42</v>
      </c>
      <c r="U3872">
        <v>0</v>
      </c>
      <c r="V3872" t="s">
        <v>106</v>
      </c>
      <c r="W3872">
        <v>631</v>
      </c>
      <c r="X3872" t="s">
        <v>44</v>
      </c>
      <c r="Y3872" t="s">
        <v>61</v>
      </c>
      <c r="Z3872">
        <v>0</v>
      </c>
      <c r="AA3872">
        <v>159</v>
      </c>
      <c r="AB3872">
        <v>21516</v>
      </c>
      <c r="AC3872" t="s">
        <v>73</v>
      </c>
    </row>
    <row r="3873" spans="1:29" x14ac:dyDescent="0.3">
      <c r="A3873" s="1" t="s">
        <v>47</v>
      </c>
      <c r="B3873" t="s">
        <v>48</v>
      </c>
      <c r="C3873" t="s">
        <v>551</v>
      </c>
      <c r="D3873" t="s">
        <v>185</v>
      </c>
      <c r="E3873">
        <v>2</v>
      </c>
      <c r="F3873" t="s">
        <v>129</v>
      </c>
      <c r="G3873" t="s">
        <v>395</v>
      </c>
      <c r="H3873" t="s">
        <v>79</v>
      </c>
      <c r="I3873" t="s">
        <v>3714</v>
      </c>
      <c r="J3873" t="s">
        <v>1497</v>
      </c>
      <c r="K3873" t="s">
        <v>9505</v>
      </c>
      <c r="L3873" t="s">
        <v>9506</v>
      </c>
      <c r="M3873" t="s">
        <v>438</v>
      </c>
      <c r="N3873" t="s">
        <v>58</v>
      </c>
      <c r="O3873">
        <v>24358</v>
      </c>
      <c r="P3873">
        <v>29148</v>
      </c>
      <c r="Q3873" t="s">
        <v>59</v>
      </c>
      <c r="R3873">
        <v>17</v>
      </c>
      <c r="S3873" s="2">
        <v>45032</v>
      </c>
      <c r="T3873" s="2">
        <v>45043</v>
      </c>
      <c r="U3873">
        <v>36494</v>
      </c>
      <c r="V3873" t="s">
        <v>71</v>
      </c>
      <c r="W3873">
        <v>519</v>
      </c>
      <c r="X3873" t="s">
        <v>60</v>
      </c>
      <c r="Y3873" t="s">
        <v>61</v>
      </c>
      <c r="Z3873">
        <v>2849</v>
      </c>
      <c r="AA3873">
        <v>200</v>
      </c>
      <c r="AB3873">
        <v>28884</v>
      </c>
      <c r="AC3873" t="s">
        <v>107</v>
      </c>
    </row>
    <row r="3874" spans="1:29" x14ac:dyDescent="0.3">
      <c r="A3874" s="1" t="s">
        <v>47</v>
      </c>
      <c r="B3874" t="s">
        <v>592</v>
      </c>
      <c r="C3874" t="s">
        <v>2124</v>
      </c>
      <c r="D3874" t="s">
        <v>201</v>
      </c>
      <c r="E3874">
        <v>1</v>
      </c>
      <c r="F3874" t="s">
        <v>221</v>
      </c>
      <c r="G3874" t="s">
        <v>1989</v>
      </c>
      <c r="H3874" t="s">
        <v>35</v>
      </c>
      <c r="I3874" t="s">
        <v>921</v>
      </c>
      <c r="J3874" t="s">
        <v>6757</v>
      </c>
      <c r="K3874" t="s">
        <v>9507</v>
      </c>
      <c r="L3874" t="s">
        <v>9508</v>
      </c>
      <c r="M3874" t="s">
        <v>1449</v>
      </c>
      <c r="N3874" t="s">
        <v>84</v>
      </c>
      <c r="O3874">
        <v>16012</v>
      </c>
      <c r="P3874">
        <v>18156</v>
      </c>
      <c r="Q3874" t="s">
        <v>95</v>
      </c>
      <c r="R3874">
        <v>522</v>
      </c>
      <c r="S3874" s="2">
        <v>44285</v>
      </c>
      <c r="T3874" t="s">
        <v>42</v>
      </c>
      <c r="U3874">
        <v>0</v>
      </c>
      <c r="V3874" t="s">
        <v>43</v>
      </c>
      <c r="W3874">
        <v>636</v>
      </c>
      <c r="X3874" t="s">
        <v>44</v>
      </c>
      <c r="Y3874" t="s">
        <v>72</v>
      </c>
      <c r="Z3874">
        <v>0</v>
      </c>
      <c r="AA3874">
        <v>287</v>
      </c>
      <c r="AB3874">
        <v>16416</v>
      </c>
      <c r="AC3874" t="s">
        <v>73</v>
      </c>
    </row>
    <row r="3875" spans="1:29" x14ac:dyDescent="0.3">
      <c r="A3875" s="1" t="s">
        <v>29</v>
      </c>
      <c r="B3875" t="s">
        <v>393</v>
      </c>
      <c r="C3875" t="s">
        <v>3225</v>
      </c>
      <c r="D3875" t="s">
        <v>119</v>
      </c>
      <c r="E3875">
        <v>8</v>
      </c>
      <c r="F3875" t="s">
        <v>64</v>
      </c>
      <c r="G3875" t="s">
        <v>1152</v>
      </c>
      <c r="H3875" t="s">
        <v>79</v>
      </c>
      <c r="I3875" t="s">
        <v>101</v>
      </c>
      <c r="J3875" t="s">
        <v>3693</v>
      </c>
      <c r="K3875" t="s">
        <v>9509</v>
      </c>
      <c r="L3875" t="s">
        <v>9510</v>
      </c>
      <c r="M3875" t="s">
        <v>399</v>
      </c>
      <c r="N3875" t="s">
        <v>94</v>
      </c>
      <c r="O3875">
        <v>20976</v>
      </c>
      <c r="P3875">
        <v>25610</v>
      </c>
      <c r="Q3875" t="s">
        <v>41</v>
      </c>
      <c r="R3875">
        <v>328</v>
      </c>
      <c r="S3875" s="2">
        <v>45081</v>
      </c>
      <c r="T3875" s="2">
        <v>45090</v>
      </c>
      <c r="U3875">
        <v>0</v>
      </c>
      <c r="V3875" t="s">
        <v>106</v>
      </c>
      <c r="W3875">
        <v>629</v>
      </c>
      <c r="X3875" t="s">
        <v>60</v>
      </c>
      <c r="Y3875" t="s">
        <v>72</v>
      </c>
      <c r="Z3875">
        <v>0</v>
      </c>
      <c r="AA3875">
        <v>824</v>
      </c>
      <c r="AB3875">
        <v>24966</v>
      </c>
      <c r="AC3875" t="s">
        <v>46</v>
      </c>
    </row>
    <row r="3876" spans="1:29" x14ac:dyDescent="0.3">
      <c r="A3876" s="1" t="s">
        <v>29</v>
      </c>
      <c r="B3876" t="s">
        <v>327</v>
      </c>
      <c r="C3876" t="s">
        <v>1383</v>
      </c>
      <c r="D3876" t="s">
        <v>178</v>
      </c>
      <c r="E3876">
        <v>3</v>
      </c>
      <c r="F3876" t="s">
        <v>120</v>
      </c>
      <c r="G3876" t="s">
        <v>329</v>
      </c>
      <c r="H3876" t="s">
        <v>79</v>
      </c>
      <c r="I3876" t="s">
        <v>1563</v>
      </c>
      <c r="J3876" t="s">
        <v>2348</v>
      </c>
      <c r="K3876" t="s">
        <v>9511</v>
      </c>
      <c r="L3876" t="s">
        <v>9512</v>
      </c>
      <c r="M3876" t="s">
        <v>2246</v>
      </c>
      <c r="N3876" t="s">
        <v>84</v>
      </c>
      <c r="O3876">
        <v>6712</v>
      </c>
      <c r="P3876">
        <v>9672</v>
      </c>
      <c r="Q3876" t="s">
        <v>95</v>
      </c>
      <c r="R3876">
        <v>101</v>
      </c>
      <c r="S3876" s="2">
        <v>45327</v>
      </c>
      <c r="T3876" t="s">
        <v>42</v>
      </c>
      <c r="U3876">
        <v>0</v>
      </c>
      <c r="V3876" t="s">
        <v>71</v>
      </c>
      <c r="W3876">
        <v>755</v>
      </c>
      <c r="X3876" t="s">
        <v>44</v>
      </c>
      <c r="Y3876" t="s">
        <v>61</v>
      </c>
      <c r="Z3876">
        <v>0</v>
      </c>
      <c r="AA3876">
        <v>556</v>
      </c>
      <c r="AB3876">
        <v>6899</v>
      </c>
      <c r="AC3876" t="s">
        <v>107</v>
      </c>
    </row>
    <row r="3877" spans="1:29" x14ac:dyDescent="0.3">
      <c r="A3877" s="1" t="s">
        <v>29</v>
      </c>
      <c r="B3877" t="s">
        <v>62</v>
      </c>
      <c r="C3877" t="s">
        <v>619</v>
      </c>
      <c r="D3877" t="s">
        <v>352</v>
      </c>
      <c r="E3877">
        <v>8</v>
      </c>
      <c r="F3877" t="s">
        <v>99</v>
      </c>
      <c r="G3877" t="s">
        <v>710</v>
      </c>
      <c r="H3877" t="s">
        <v>79</v>
      </c>
      <c r="I3877" t="s">
        <v>581</v>
      </c>
      <c r="J3877" t="s">
        <v>372</v>
      </c>
      <c r="K3877" t="s">
        <v>9513</v>
      </c>
      <c r="L3877" t="s">
        <v>9514</v>
      </c>
      <c r="M3877" t="s">
        <v>505</v>
      </c>
      <c r="N3877" t="s">
        <v>58</v>
      </c>
      <c r="O3877">
        <v>21881</v>
      </c>
      <c r="P3877">
        <v>26794</v>
      </c>
      <c r="Q3877" t="s">
        <v>59</v>
      </c>
      <c r="R3877">
        <v>51</v>
      </c>
      <c r="S3877" s="2">
        <v>45272</v>
      </c>
      <c r="T3877" s="2">
        <v>45290</v>
      </c>
      <c r="U3877">
        <v>1194</v>
      </c>
      <c r="V3877" t="s">
        <v>85</v>
      </c>
      <c r="W3877">
        <v>605</v>
      </c>
      <c r="X3877" t="s">
        <v>60</v>
      </c>
      <c r="Y3877" t="s">
        <v>72</v>
      </c>
      <c r="Z3877">
        <v>1924</v>
      </c>
      <c r="AA3877">
        <v>231</v>
      </c>
      <c r="AB3877">
        <v>25201</v>
      </c>
      <c r="AC3877" t="s">
        <v>107</v>
      </c>
    </row>
    <row r="3878" spans="1:29" x14ac:dyDescent="0.3">
      <c r="A3878" s="1" t="s">
        <v>47</v>
      </c>
      <c r="B3878" t="s">
        <v>136</v>
      </c>
      <c r="C3878" t="s">
        <v>1386</v>
      </c>
      <c r="D3878" t="s">
        <v>76</v>
      </c>
      <c r="E3878">
        <v>7</v>
      </c>
      <c r="F3878" t="s">
        <v>129</v>
      </c>
      <c r="G3878" t="s">
        <v>574</v>
      </c>
      <c r="H3878" t="s">
        <v>35</v>
      </c>
      <c r="I3878" t="s">
        <v>2725</v>
      </c>
      <c r="J3878" t="s">
        <v>1036</v>
      </c>
      <c r="K3878" t="s">
        <v>9515</v>
      </c>
      <c r="L3878" t="s">
        <v>1192</v>
      </c>
      <c r="M3878" t="s">
        <v>988</v>
      </c>
      <c r="N3878" t="s">
        <v>40</v>
      </c>
      <c r="O3878">
        <v>8938</v>
      </c>
      <c r="P3878">
        <v>13861</v>
      </c>
      <c r="Q3878" t="s">
        <v>41</v>
      </c>
      <c r="R3878">
        <v>470</v>
      </c>
      <c r="S3878" s="2">
        <v>44639</v>
      </c>
      <c r="T3878" s="2">
        <v>44664</v>
      </c>
      <c r="U3878">
        <v>0</v>
      </c>
      <c r="V3878" t="s">
        <v>85</v>
      </c>
      <c r="W3878">
        <v>829</v>
      </c>
      <c r="X3878" t="s">
        <v>60</v>
      </c>
      <c r="Y3878" t="s">
        <v>72</v>
      </c>
      <c r="Z3878">
        <v>0</v>
      </c>
      <c r="AA3878">
        <v>808</v>
      </c>
      <c r="AB3878">
        <v>9653</v>
      </c>
      <c r="AC3878" t="s">
        <v>107</v>
      </c>
    </row>
    <row r="3879" spans="1:29" x14ac:dyDescent="0.3">
      <c r="A3879" s="1" t="s">
        <v>29</v>
      </c>
      <c r="B3879" t="s">
        <v>62</v>
      </c>
      <c r="C3879" t="s">
        <v>1795</v>
      </c>
      <c r="D3879" t="s">
        <v>387</v>
      </c>
      <c r="E3879">
        <v>4</v>
      </c>
      <c r="F3879" t="s">
        <v>64</v>
      </c>
      <c r="G3879" t="s">
        <v>783</v>
      </c>
      <c r="H3879" t="s">
        <v>79</v>
      </c>
      <c r="I3879" t="s">
        <v>636</v>
      </c>
      <c r="J3879" t="s">
        <v>1455</v>
      </c>
      <c r="K3879" t="s">
        <v>9516</v>
      </c>
      <c r="L3879" t="s">
        <v>9517</v>
      </c>
      <c r="M3879" t="s">
        <v>362</v>
      </c>
      <c r="N3879" t="s">
        <v>40</v>
      </c>
      <c r="O3879">
        <v>11176</v>
      </c>
      <c r="P3879">
        <v>15596</v>
      </c>
      <c r="Q3879" t="s">
        <v>59</v>
      </c>
      <c r="R3879">
        <v>971</v>
      </c>
      <c r="S3879" s="2">
        <v>44738</v>
      </c>
      <c r="T3879" t="s">
        <v>42</v>
      </c>
      <c r="U3879">
        <v>6691</v>
      </c>
      <c r="V3879" t="s">
        <v>71</v>
      </c>
      <c r="W3879">
        <v>760</v>
      </c>
      <c r="X3879" t="s">
        <v>44</v>
      </c>
      <c r="Y3879" t="s">
        <v>72</v>
      </c>
      <c r="Z3879">
        <v>0</v>
      </c>
      <c r="AA3879">
        <v>91</v>
      </c>
      <c r="AB3879">
        <v>15292</v>
      </c>
      <c r="AC3879" t="s">
        <v>46</v>
      </c>
    </row>
    <row r="3880" spans="1:29" x14ac:dyDescent="0.3">
      <c r="A3880" s="1" t="s">
        <v>47</v>
      </c>
      <c r="B3880" t="s">
        <v>176</v>
      </c>
      <c r="C3880" t="s">
        <v>1347</v>
      </c>
      <c r="D3880" t="s">
        <v>185</v>
      </c>
      <c r="E3880">
        <v>10</v>
      </c>
      <c r="F3880" t="s">
        <v>129</v>
      </c>
      <c r="G3880" t="s">
        <v>944</v>
      </c>
      <c r="H3880" t="s">
        <v>35</v>
      </c>
      <c r="I3880" t="s">
        <v>729</v>
      </c>
      <c r="J3880" t="s">
        <v>224</v>
      </c>
      <c r="K3880" t="s">
        <v>9518</v>
      </c>
      <c r="L3880" t="s">
        <v>9519</v>
      </c>
      <c r="M3880" t="s">
        <v>902</v>
      </c>
      <c r="N3880" t="s">
        <v>40</v>
      </c>
      <c r="O3880">
        <v>3746</v>
      </c>
      <c r="P3880">
        <v>6029</v>
      </c>
      <c r="Q3880" t="s">
        <v>95</v>
      </c>
      <c r="R3880">
        <v>738</v>
      </c>
      <c r="S3880" s="2">
        <v>44569</v>
      </c>
      <c r="T3880" s="2">
        <v>44596</v>
      </c>
      <c r="U3880">
        <v>0</v>
      </c>
      <c r="V3880" t="s">
        <v>85</v>
      </c>
      <c r="W3880">
        <v>801</v>
      </c>
      <c r="X3880" t="s">
        <v>60</v>
      </c>
      <c r="Y3880" t="s">
        <v>61</v>
      </c>
      <c r="Z3880">
        <v>0</v>
      </c>
      <c r="AA3880">
        <v>65</v>
      </c>
      <c r="AB3880">
        <v>5750</v>
      </c>
      <c r="AC3880" t="s">
        <v>46</v>
      </c>
    </row>
    <row r="3881" spans="1:29" x14ac:dyDescent="0.3">
      <c r="A3881" s="1" t="s">
        <v>47</v>
      </c>
      <c r="B3881" t="s">
        <v>161</v>
      </c>
      <c r="C3881" t="s">
        <v>1692</v>
      </c>
      <c r="D3881" t="s">
        <v>178</v>
      </c>
      <c r="E3881">
        <v>10</v>
      </c>
      <c r="F3881" t="s">
        <v>271</v>
      </c>
      <c r="G3881" t="s">
        <v>1110</v>
      </c>
      <c r="H3881" t="s">
        <v>35</v>
      </c>
      <c r="I3881" t="s">
        <v>2069</v>
      </c>
      <c r="J3881" t="s">
        <v>576</v>
      </c>
      <c r="K3881" t="s">
        <v>9520</v>
      </c>
      <c r="L3881" t="s">
        <v>9521</v>
      </c>
      <c r="M3881" t="s">
        <v>618</v>
      </c>
      <c r="N3881" t="s">
        <v>94</v>
      </c>
      <c r="O3881">
        <v>21142</v>
      </c>
      <c r="P3881">
        <v>24624</v>
      </c>
      <c r="Q3881" t="s">
        <v>59</v>
      </c>
      <c r="R3881">
        <v>212</v>
      </c>
      <c r="S3881" s="2">
        <v>44313</v>
      </c>
      <c r="T3881" t="s">
        <v>42</v>
      </c>
      <c r="U3881">
        <v>36778</v>
      </c>
      <c r="V3881" t="s">
        <v>43</v>
      </c>
      <c r="W3881">
        <v>475</v>
      </c>
      <c r="X3881" t="s">
        <v>44</v>
      </c>
      <c r="Y3881" t="s">
        <v>61</v>
      </c>
      <c r="Z3881">
        <v>0</v>
      </c>
      <c r="AA3881">
        <v>812</v>
      </c>
      <c r="AB3881">
        <v>22158</v>
      </c>
      <c r="AC3881" t="s">
        <v>46</v>
      </c>
    </row>
    <row r="3882" spans="1:29" x14ac:dyDescent="0.3">
      <c r="A3882" s="1" t="s">
        <v>29</v>
      </c>
      <c r="B3882" t="s">
        <v>62</v>
      </c>
      <c r="C3882" t="s">
        <v>1165</v>
      </c>
      <c r="D3882" t="s">
        <v>257</v>
      </c>
      <c r="E3882">
        <v>3</v>
      </c>
      <c r="F3882" t="s">
        <v>221</v>
      </c>
      <c r="G3882" t="s">
        <v>667</v>
      </c>
      <c r="H3882" t="s">
        <v>79</v>
      </c>
      <c r="I3882" t="s">
        <v>771</v>
      </c>
      <c r="J3882" t="s">
        <v>1647</v>
      </c>
      <c r="K3882" t="s">
        <v>9522</v>
      </c>
      <c r="L3882" t="s">
        <v>9523</v>
      </c>
      <c r="M3882" t="s">
        <v>362</v>
      </c>
      <c r="N3882" t="s">
        <v>94</v>
      </c>
      <c r="O3882">
        <v>10541</v>
      </c>
      <c r="P3882">
        <v>13534</v>
      </c>
      <c r="Q3882" t="s">
        <v>41</v>
      </c>
      <c r="R3882">
        <v>498</v>
      </c>
      <c r="S3882" s="2">
        <v>44759</v>
      </c>
      <c r="T3882" t="s">
        <v>42</v>
      </c>
      <c r="U3882">
        <v>0</v>
      </c>
      <c r="V3882" t="s">
        <v>71</v>
      </c>
      <c r="W3882">
        <v>416</v>
      </c>
      <c r="X3882" t="s">
        <v>44</v>
      </c>
      <c r="Y3882" t="s">
        <v>61</v>
      </c>
      <c r="Z3882">
        <v>0</v>
      </c>
      <c r="AA3882">
        <v>927</v>
      </c>
      <c r="AB3882">
        <v>12771</v>
      </c>
      <c r="AC3882" t="s">
        <v>107</v>
      </c>
    </row>
    <row r="3883" spans="1:29" x14ac:dyDescent="0.3">
      <c r="A3883" s="1" t="s">
        <v>47</v>
      </c>
      <c r="B3883" t="s">
        <v>136</v>
      </c>
      <c r="C3883" t="s">
        <v>1124</v>
      </c>
      <c r="D3883" t="s">
        <v>110</v>
      </c>
      <c r="E3883">
        <v>6</v>
      </c>
      <c r="F3883" t="s">
        <v>120</v>
      </c>
      <c r="G3883" t="s">
        <v>489</v>
      </c>
      <c r="H3883" t="s">
        <v>79</v>
      </c>
      <c r="I3883" t="s">
        <v>621</v>
      </c>
      <c r="J3883" t="s">
        <v>3892</v>
      </c>
      <c r="K3883" t="s">
        <v>9524</v>
      </c>
      <c r="L3883" t="s">
        <v>9525</v>
      </c>
      <c r="M3883" t="s">
        <v>207</v>
      </c>
      <c r="N3883" t="s">
        <v>40</v>
      </c>
      <c r="O3883">
        <v>14362</v>
      </c>
      <c r="P3883">
        <v>16896</v>
      </c>
      <c r="Q3883" t="s">
        <v>95</v>
      </c>
      <c r="R3883">
        <v>420</v>
      </c>
      <c r="S3883" s="2">
        <v>44876</v>
      </c>
      <c r="T3883" s="2">
        <v>44896</v>
      </c>
      <c r="U3883">
        <v>0</v>
      </c>
      <c r="V3883" t="s">
        <v>85</v>
      </c>
      <c r="W3883">
        <v>821</v>
      </c>
      <c r="X3883" t="s">
        <v>60</v>
      </c>
      <c r="Y3883" t="s">
        <v>72</v>
      </c>
      <c r="Z3883">
        <v>0</v>
      </c>
      <c r="AA3883">
        <v>922</v>
      </c>
      <c r="AB3883">
        <v>15449</v>
      </c>
      <c r="AC3883" t="s">
        <v>73</v>
      </c>
    </row>
    <row r="3884" spans="1:29" x14ac:dyDescent="0.3">
      <c r="A3884" s="1" t="s">
        <v>29</v>
      </c>
      <c r="B3884" t="s">
        <v>62</v>
      </c>
      <c r="C3884" t="s">
        <v>2097</v>
      </c>
      <c r="D3884" t="s">
        <v>257</v>
      </c>
      <c r="E3884">
        <v>2</v>
      </c>
      <c r="F3884" t="s">
        <v>99</v>
      </c>
      <c r="G3884" t="s">
        <v>100</v>
      </c>
      <c r="H3884" t="s">
        <v>35</v>
      </c>
      <c r="I3884" t="s">
        <v>662</v>
      </c>
      <c r="J3884" t="s">
        <v>7648</v>
      </c>
      <c r="K3884" t="s">
        <v>9526</v>
      </c>
      <c r="L3884" t="s">
        <v>9527</v>
      </c>
      <c r="M3884" t="s">
        <v>70</v>
      </c>
      <c r="N3884" t="s">
        <v>84</v>
      </c>
      <c r="O3884">
        <v>7967</v>
      </c>
      <c r="P3884">
        <v>10896</v>
      </c>
      <c r="Q3884" t="s">
        <v>59</v>
      </c>
      <c r="R3884">
        <v>494</v>
      </c>
      <c r="S3884" s="2">
        <v>44805</v>
      </c>
      <c r="T3884" t="s">
        <v>42</v>
      </c>
      <c r="U3884">
        <v>22602</v>
      </c>
      <c r="V3884" t="s">
        <v>106</v>
      </c>
      <c r="W3884">
        <v>613</v>
      </c>
      <c r="X3884" t="s">
        <v>44</v>
      </c>
      <c r="Y3884" t="s">
        <v>61</v>
      </c>
      <c r="Z3884">
        <v>0</v>
      </c>
      <c r="AA3884">
        <v>801</v>
      </c>
      <c r="AB3884">
        <v>9245</v>
      </c>
      <c r="AC3884" t="s">
        <v>73</v>
      </c>
    </row>
    <row r="3885" spans="1:29" x14ac:dyDescent="0.3">
      <c r="A3885" s="1" t="s">
        <v>47</v>
      </c>
      <c r="B3885" t="s">
        <v>234</v>
      </c>
      <c r="C3885" t="s">
        <v>853</v>
      </c>
      <c r="D3885" t="s">
        <v>155</v>
      </c>
      <c r="E3885">
        <v>10</v>
      </c>
      <c r="F3885" t="s">
        <v>186</v>
      </c>
      <c r="G3885" t="s">
        <v>463</v>
      </c>
      <c r="H3885" t="s">
        <v>79</v>
      </c>
      <c r="I3885" t="s">
        <v>4192</v>
      </c>
      <c r="J3885" t="s">
        <v>519</v>
      </c>
      <c r="K3885" t="s">
        <v>9528</v>
      </c>
      <c r="L3885" t="s">
        <v>9529</v>
      </c>
      <c r="M3885" t="s">
        <v>2192</v>
      </c>
      <c r="N3885" t="s">
        <v>40</v>
      </c>
      <c r="O3885">
        <v>18555</v>
      </c>
      <c r="P3885">
        <v>22430</v>
      </c>
      <c r="Q3885" t="s">
        <v>95</v>
      </c>
      <c r="R3885">
        <v>646</v>
      </c>
      <c r="S3885" s="2">
        <v>45266</v>
      </c>
      <c r="T3885" t="s">
        <v>42</v>
      </c>
      <c r="U3885">
        <v>0</v>
      </c>
      <c r="V3885" t="s">
        <v>71</v>
      </c>
      <c r="W3885">
        <v>776</v>
      </c>
      <c r="X3885" t="s">
        <v>44</v>
      </c>
      <c r="Y3885" t="s">
        <v>45</v>
      </c>
      <c r="Z3885">
        <v>0</v>
      </c>
      <c r="AA3885">
        <v>655</v>
      </c>
      <c r="AB3885">
        <v>18805</v>
      </c>
      <c r="AC3885" t="s">
        <v>73</v>
      </c>
    </row>
    <row r="3886" spans="1:29" x14ac:dyDescent="0.3">
      <c r="A3886" s="1" t="s">
        <v>29</v>
      </c>
      <c r="B3886" t="s">
        <v>363</v>
      </c>
      <c r="C3886" t="s">
        <v>661</v>
      </c>
      <c r="D3886" t="s">
        <v>169</v>
      </c>
      <c r="E3886">
        <v>6</v>
      </c>
      <c r="F3886" t="s">
        <v>51</v>
      </c>
      <c r="G3886" t="s">
        <v>345</v>
      </c>
      <c r="H3886" t="s">
        <v>79</v>
      </c>
      <c r="I3886" t="s">
        <v>1322</v>
      </c>
      <c r="J3886" t="s">
        <v>102</v>
      </c>
      <c r="K3886" t="s">
        <v>9530</v>
      </c>
      <c r="L3886" t="s">
        <v>7425</v>
      </c>
      <c r="M3886" t="s">
        <v>369</v>
      </c>
      <c r="N3886" t="s">
        <v>84</v>
      </c>
      <c r="O3886">
        <v>4793</v>
      </c>
      <c r="P3886">
        <v>7833</v>
      </c>
      <c r="Q3886" t="s">
        <v>41</v>
      </c>
      <c r="R3886">
        <v>686</v>
      </c>
      <c r="S3886" s="2">
        <v>45068</v>
      </c>
      <c r="T3886" s="2">
        <v>45079</v>
      </c>
      <c r="U3886">
        <v>0</v>
      </c>
      <c r="V3886" t="s">
        <v>106</v>
      </c>
      <c r="W3886">
        <v>526</v>
      </c>
      <c r="X3886" t="s">
        <v>60</v>
      </c>
      <c r="Y3886" t="s">
        <v>61</v>
      </c>
      <c r="Z3886">
        <v>0</v>
      </c>
      <c r="AA3886">
        <v>296</v>
      </c>
      <c r="AB3886">
        <v>5739</v>
      </c>
      <c r="AC3886" t="s">
        <v>73</v>
      </c>
    </row>
    <row r="3887" spans="1:29" x14ac:dyDescent="0.3">
      <c r="A3887" s="1" t="s">
        <v>29</v>
      </c>
      <c r="B3887" t="s">
        <v>62</v>
      </c>
      <c r="C3887" t="s">
        <v>3874</v>
      </c>
      <c r="D3887" t="s">
        <v>236</v>
      </c>
      <c r="E3887">
        <v>4</v>
      </c>
      <c r="F3887" t="s">
        <v>64</v>
      </c>
      <c r="G3887" t="s">
        <v>258</v>
      </c>
      <c r="H3887" t="s">
        <v>79</v>
      </c>
      <c r="I3887" t="s">
        <v>679</v>
      </c>
      <c r="J3887" t="s">
        <v>1652</v>
      </c>
      <c r="K3887" t="s">
        <v>9531</v>
      </c>
      <c r="L3887" t="s">
        <v>9532</v>
      </c>
      <c r="M3887" t="s">
        <v>70</v>
      </c>
      <c r="N3887" t="s">
        <v>94</v>
      </c>
      <c r="O3887">
        <v>12347</v>
      </c>
      <c r="P3887">
        <v>16440</v>
      </c>
      <c r="Q3887" t="s">
        <v>41</v>
      </c>
      <c r="R3887">
        <v>371</v>
      </c>
      <c r="S3887" s="2">
        <v>44986</v>
      </c>
      <c r="T3887" t="s">
        <v>42</v>
      </c>
      <c r="U3887">
        <v>0</v>
      </c>
      <c r="V3887" t="s">
        <v>71</v>
      </c>
      <c r="W3887">
        <v>614</v>
      </c>
      <c r="X3887" t="s">
        <v>44</v>
      </c>
      <c r="Y3887" t="s">
        <v>45</v>
      </c>
      <c r="Z3887">
        <v>0</v>
      </c>
      <c r="AA3887">
        <v>434</v>
      </c>
      <c r="AB3887">
        <v>16037</v>
      </c>
      <c r="AC3887" t="s">
        <v>46</v>
      </c>
    </row>
    <row r="3888" spans="1:29" x14ac:dyDescent="0.3">
      <c r="A3888" s="1" t="s">
        <v>47</v>
      </c>
      <c r="B3888" t="s">
        <v>117</v>
      </c>
      <c r="C3888" t="s">
        <v>2487</v>
      </c>
      <c r="D3888" t="s">
        <v>352</v>
      </c>
      <c r="E3888">
        <v>10</v>
      </c>
      <c r="F3888" t="s">
        <v>33</v>
      </c>
      <c r="G3888" t="s">
        <v>209</v>
      </c>
      <c r="H3888" t="s">
        <v>79</v>
      </c>
      <c r="I3888" t="s">
        <v>1454</v>
      </c>
      <c r="J3888" t="s">
        <v>1652</v>
      </c>
      <c r="K3888" t="s">
        <v>9533</v>
      </c>
      <c r="L3888" t="s">
        <v>9534</v>
      </c>
      <c r="M3888" t="s">
        <v>868</v>
      </c>
      <c r="N3888" t="s">
        <v>40</v>
      </c>
      <c r="O3888">
        <v>8501</v>
      </c>
      <c r="P3888">
        <v>12640</v>
      </c>
      <c r="Q3888" t="s">
        <v>41</v>
      </c>
      <c r="R3888">
        <v>43</v>
      </c>
      <c r="S3888" s="2">
        <v>44536</v>
      </c>
      <c r="T3888" s="2">
        <v>44539</v>
      </c>
      <c r="U3888">
        <v>0</v>
      </c>
      <c r="V3888" t="s">
        <v>71</v>
      </c>
      <c r="W3888">
        <v>696</v>
      </c>
      <c r="X3888" t="s">
        <v>60</v>
      </c>
      <c r="Y3888" t="s">
        <v>61</v>
      </c>
      <c r="Z3888">
        <v>0</v>
      </c>
      <c r="AA3888">
        <v>72</v>
      </c>
      <c r="AB3888">
        <v>8557</v>
      </c>
      <c r="AC3888" t="s">
        <v>46</v>
      </c>
    </row>
    <row r="3889" spans="1:29" x14ac:dyDescent="0.3">
      <c r="A3889" s="1" t="s">
        <v>29</v>
      </c>
      <c r="B3889" t="s">
        <v>228</v>
      </c>
      <c r="C3889" t="s">
        <v>1949</v>
      </c>
      <c r="D3889" t="s">
        <v>128</v>
      </c>
      <c r="E3889">
        <v>4</v>
      </c>
      <c r="F3889" t="s">
        <v>129</v>
      </c>
      <c r="G3889" t="s">
        <v>1528</v>
      </c>
      <c r="H3889" t="s">
        <v>79</v>
      </c>
      <c r="I3889" t="s">
        <v>1083</v>
      </c>
      <c r="J3889" t="s">
        <v>1887</v>
      </c>
      <c r="K3889" t="s">
        <v>9535</v>
      </c>
      <c r="L3889" t="s">
        <v>9536</v>
      </c>
      <c r="M3889" t="s">
        <v>479</v>
      </c>
      <c r="N3889" t="s">
        <v>58</v>
      </c>
      <c r="O3889">
        <v>22787</v>
      </c>
      <c r="P3889">
        <v>25352</v>
      </c>
      <c r="Q3889" t="s">
        <v>59</v>
      </c>
      <c r="R3889">
        <v>736</v>
      </c>
      <c r="S3889" s="2">
        <v>44610</v>
      </c>
      <c r="T3889" t="s">
        <v>42</v>
      </c>
      <c r="U3889">
        <v>17917</v>
      </c>
      <c r="V3889" t="s">
        <v>43</v>
      </c>
      <c r="W3889">
        <v>788</v>
      </c>
      <c r="X3889" t="s">
        <v>44</v>
      </c>
      <c r="Y3889" t="s">
        <v>72</v>
      </c>
      <c r="Z3889">
        <v>1091</v>
      </c>
      <c r="AA3889">
        <v>221</v>
      </c>
      <c r="AB3889">
        <v>23237</v>
      </c>
      <c r="AC3889" t="s">
        <v>107</v>
      </c>
    </row>
    <row r="3890" spans="1:29" x14ac:dyDescent="0.3">
      <c r="A3890" s="1" t="s">
        <v>47</v>
      </c>
      <c r="B3890" t="s">
        <v>176</v>
      </c>
      <c r="C3890" t="s">
        <v>1633</v>
      </c>
      <c r="D3890" t="s">
        <v>128</v>
      </c>
      <c r="E3890">
        <v>8</v>
      </c>
      <c r="F3890" t="s">
        <v>33</v>
      </c>
      <c r="G3890" t="s">
        <v>111</v>
      </c>
      <c r="H3890" t="s">
        <v>79</v>
      </c>
      <c r="I3890" t="s">
        <v>188</v>
      </c>
      <c r="J3890" t="s">
        <v>6648</v>
      </c>
      <c r="K3890" t="s">
        <v>9537</v>
      </c>
      <c r="L3890" t="s">
        <v>9538</v>
      </c>
      <c r="M3890" t="s">
        <v>183</v>
      </c>
      <c r="N3890" t="s">
        <v>84</v>
      </c>
      <c r="O3890">
        <v>18638</v>
      </c>
      <c r="P3890">
        <v>21680</v>
      </c>
      <c r="Q3890" t="s">
        <v>59</v>
      </c>
      <c r="R3890">
        <v>174</v>
      </c>
      <c r="S3890" s="2">
        <v>45096</v>
      </c>
      <c r="T3890" s="2">
        <v>45101</v>
      </c>
      <c r="U3890">
        <v>43044</v>
      </c>
      <c r="V3890" t="s">
        <v>43</v>
      </c>
      <c r="W3890">
        <v>519</v>
      </c>
      <c r="X3890" t="s">
        <v>60</v>
      </c>
      <c r="Y3890" t="s">
        <v>61</v>
      </c>
      <c r="Z3890">
        <v>0</v>
      </c>
      <c r="AA3890">
        <v>812</v>
      </c>
      <c r="AB3890">
        <v>21390</v>
      </c>
      <c r="AC3890" t="s">
        <v>107</v>
      </c>
    </row>
    <row r="3891" spans="1:29" x14ac:dyDescent="0.3">
      <c r="A3891" s="1" t="s">
        <v>29</v>
      </c>
      <c r="B3891" t="s">
        <v>30</v>
      </c>
      <c r="C3891" t="s">
        <v>1670</v>
      </c>
      <c r="D3891" t="s">
        <v>352</v>
      </c>
      <c r="E3891">
        <v>6</v>
      </c>
      <c r="F3891" t="s">
        <v>77</v>
      </c>
      <c r="G3891" t="s">
        <v>501</v>
      </c>
      <c r="H3891" t="s">
        <v>35</v>
      </c>
      <c r="I3891" t="s">
        <v>9539</v>
      </c>
      <c r="J3891" t="s">
        <v>3089</v>
      </c>
      <c r="K3891" t="s">
        <v>9540</v>
      </c>
      <c r="L3891" t="s">
        <v>9541</v>
      </c>
      <c r="M3891" t="s">
        <v>1395</v>
      </c>
      <c r="N3891" t="s">
        <v>94</v>
      </c>
      <c r="O3891">
        <v>9907</v>
      </c>
      <c r="P3891">
        <v>13212</v>
      </c>
      <c r="Q3891" t="s">
        <v>41</v>
      </c>
      <c r="R3891">
        <v>37</v>
      </c>
      <c r="S3891" s="2">
        <v>45048</v>
      </c>
      <c r="T3891" t="s">
        <v>42</v>
      </c>
      <c r="U3891">
        <v>0</v>
      </c>
      <c r="V3891" t="s">
        <v>106</v>
      </c>
      <c r="W3891">
        <v>834</v>
      </c>
      <c r="X3891" t="s">
        <v>44</v>
      </c>
      <c r="Y3891" t="s">
        <v>72</v>
      </c>
      <c r="Z3891">
        <v>0</v>
      </c>
      <c r="AA3891">
        <v>630</v>
      </c>
      <c r="AB3891">
        <v>12457</v>
      </c>
      <c r="AC3891" t="s">
        <v>46</v>
      </c>
    </row>
    <row r="3892" spans="1:29" x14ac:dyDescent="0.3">
      <c r="A3892" s="1" t="s">
        <v>47</v>
      </c>
      <c r="B3892" t="s">
        <v>108</v>
      </c>
      <c r="C3892" t="s">
        <v>709</v>
      </c>
      <c r="D3892" t="s">
        <v>387</v>
      </c>
      <c r="E3892">
        <v>4</v>
      </c>
      <c r="F3892" t="s">
        <v>51</v>
      </c>
      <c r="G3892" t="s">
        <v>1075</v>
      </c>
      <c r="H3892" t="s">
        <v>35</v>
      </c>
      <c r="I3892" t="s">
        <v>507</v>
      </c>
      <c r="J3892" t="s">
        <v>1462</v>
      </c>
      <c r="K3892" t="s">
        <v>9542</v>
      </c>
      <c r="L3892" t="s">
        <v>9543</v>
      </c>
      <c r="M3892" t="s">
        <v>444</v>
      </c>
      <c r="N3892" t="s">
        <v>94</v>
      </c>
      <c r="O3892">
        <v>6556</v>
      </c>
      <c r="P3892">
        <v>8733</v>
      </c>
      <c r="Q3892" t="s">
        <v>95</v>
      </c>
      <c r="R3892">
        <v>487</v>
      </c>
      <c r="S3892" s="2">
        <v>45208</v>
      </c>
      <c r="T3892" s="2">
        <v>45225</v>
      </c>
      <c r="U3892">
        <v>0</v>
      </c>
      <c r="V3892" t="s">
        <v>71</v>
      </c>
      <c r="W3892">
        <v>611</v>
      </c>
      <c r="X3892" t="s">
        <v>60</v>
      </c>
      <c r="Y3892" t="s">
        <v>72</v>
      </c>
      <c r="Z3892">
        <v>0</v>
      </c>
      <c r="AA3892">
        <v>206</v>
      </c>
      <c r="AB3892">
        <v>6736</v>
      </c>
      <c r="AC3892" t="s">
        <v>107</v>
      </c>
    </row>
    <row r="3893" spans="1:29" x14ac:dyDescent="0.3">
      <c r="A3893" s="1" t="s">
        <v>29</v>
      </c>
      <c r="B3893" t="s">
        <v>74</v>
      </c>
      <c r="C3893" t="s">
        <v>168</v>
      </c>
      <c r="D3893" t="s">
        <v>387</v>
      </c>
      <c r="E3893">
        <v>3</v>
      </c>
      <c r="F3893" t="s">
        <v>51</v>
      </c>
      <c r="G3893" t="s">
        <v>345</v>
      </c>
      <c r="H3893" t="s">
        <v>79</v>
      </c>
      <c r="I3893" t="s">
        <v>502</v>
      </c>
      <c r="J3893" t="s">
        <v>9544</v>
      </c>
      <c r="K3893" t="s">
        <v>9545</v>
      </c>
      <c r="L3893" t="s">
        <v>9546</v>
      </c>
      <c r="M3893" t="s">
        <v>842</v>
      </c>
      <c r="N3893" t="s">
        <v>58</v>
      </c>
      <c r="O3893">
        <v>21018</v>
      </c>
      <c r="P3893">
        <v>25380</v>
      </c>
      <c r="Q3893" t="s">
        <v>41</v>
      </c>
      <c r="R3893">
        <v>719</v>
      </c>
      <c r="S3893" s="2">
        <v>44869</v>
      </c>
      <c r="T3893" t="s">
        <v>42</v>
      </c>
      <c r="U3893">
        <v>0</v>
      </c>
      <c r="V3893" t="s">
        <v>106</v>
      </c>
      <c r="W3893">
        <v>668</v>
      </c>
      <c r="X3893" t="s">
        <v>44</v>
      </c>
      <c r="Y3893" t="s">
        <v>72</v>
      </c>
      <c r="Z3893">
        <v>3149</v>
      </c>
      <c r="AA3893">
        <v>462</v>
      </c>
      <c r="AB3893">
        <v>21919</v>
      </c>
      <c r="AC3893" t="s">
        <v>46</v>
      </c>
    </row>
    <row r="3894" spans="1:29" x14ac:dyDescent="0.3">
      <c r="A3894" s="1" t="s">
        <v>47</v>
      </c>
      <c r="B3894" t="s">
        <v>48</v>
      </c>
      <c r="C3894" t="s">
        <v>1476</v>
      </c>
      <c r="D3894" t="s">
        <v>169</v>
      </c>
      <c r="E3894">
        <v>2</v>
      </c>
      <c r="F3894" t="s">
        <v>271</v>
      </c>
      <c r="G3894" t="s">
        <v>1298</v>
      </c>
      <c r="H3894" t="s">
        <v>35</v>
      </c>
      <c r="I3894" t="s">
        <v>2985</v>
      </c>
      <c r="J3894" t="s">
        <v>3458</v>
      </c>
      <c r="K3894" t="s">
        <v>9547</v>
      </c>
      <c r="L3894" t="s">
        <v>9548</v>
      </c>
      <c r="M3894" t="s">
        <v>57</v>
      </c>
      <c r="N3894" t="s">
        <v>84</v>
      </c>
      <c r="O3894">
        <v>5427</v>
      </c>
      <c r="P3894">
        <v>9782</v>
      </c>
      <c r="Q3894" t="s">
        <v>41</v>
      </c>
      <c r="R3894">
        <v>514</v>
      </c>
      <c r="S3894" s="2">
        <v>45009</v>
      </c>
      <c r="T3894" t="s">
        <v>42</v>
      </c>
      <c r="U3894">
        <v>0</v>
      </c>
      <c r="V3894" t="s">
        <v>71</v>
      </c>
      <c r="W3894">
        <v>828</v>
      </c>
      <c r="X3894" t="s">
        <v>44</v>
      </c>
      <c r="Y3894" t="s">
        <v>61</v>
      </c>
      <c r="Z3894">
        <v>0</v>
      </c>
      <c r="AA3894">
        <v>325</v>
      </c>
      <c r="AB3894">
        <v>6125</v>
      </c>
      <c r="AC3894" t="s">
        <v>46</v>
      </c>
    </row>
    <row r="3895" spans="1:29" x14ac:dyDescent="0.3">
      <c r="A3895" s="1" t="s">
        <v>47</v>
      </c>
      <c r="B3895" t="s">
        <v>108</v>
      </c>
      <c r="C3895" t="s">
        <v>1220</v>
      </c>
      <c r="D3895" t="s">
        <v>178</v>
      </c>
      <c r="E3895">
        <v>6</v>
      </c>
      <c r="F3895" t="s">
        <v>129</v>
      </c>
      <c r="G3895" t="s">
        <v>395</v>
      </c>
      <c r="H3895" t="s">
        <v>79</v>
      </c>
      <c r="I3895" t="s">
        <v>906</v>
      </c>
      <c r="J3895" t="s">
        <v>123</v>
      </c>
      <c r="K3895">
        <v>8331179623</v>
      </c>
      <c r="L3895" t="s">
        <v>9549</v>
      </c>
      <c r="M3895" t="s">
        <v>1402</v>
      </c>
      <c r="N3895" t="s">
        <v>94</v>
      </c>
      <c r="O3895">
        <v>21744</v>
      </c>
      <c r="P3895">
        <v>26543</v>
      </c>
      <c r="Q3895" t="s">
        <v>59</v>
      </c>
      <c r="R3895">
        <v>161</v>
      </c>
      <c r="S3895" s="2">
        <v>44716</v>
      </c>
      <c r="T3895" s="2">
        <v>44741</v>
      </c>
      <c r="U3895">
        <v>35392</v>
      </c>
      <c r="V3895" t="s">
        <v>85</v>
      </c>
      <c r="W3895">
        <v>541</v>
      </c>
      <c r="X3895" t="s">
        <v>60</v>
      </c>
      <c r="Y3895" t="s">
        <v>45</v>
      </c>
      <c r="Z3895">
        <v>0</v>
      </c>
      <c r="AA3895">
        <v>584</v>
      </c>
      <c r="AB3895">
        <v>24410</v>
      </c>
      <c r="AC3895" t="s">
        <v>46</v>
      </c>
    </row>
    <row r="3896" spans="1:29" x14ac:dyDescent="0.3">
      <c r="A3896" s="1" t="s">
        <v>47</v>
      </c>
      <c r="B3896" t="s">
        <v>234</v>
      </c>
      <c r="C3896" t="s">
        <v>2565</v>
      </c>
      <c r="D3896" t="s">
        <v>32</v>
      </c>
      <c r="E3896">
        <v>5</v>
      </c>
      <c r="F3896" t="s">
        <v>120</v>
      </c>
      <c r="G3896" t="s">
        <v>1533</v>
      </c>
      <c r="H3896" t="s">
        <v>79</v>
      </c>
      <c r="I3896" t="s">
        <v>530</v>
      </c>
      <c r="J3896" t="s">
        <v>2586</v>
      </c>
      <c r="K3896" t="s">
        <v>9550</v>
      </c>
      <c r="L3896" t="s">
        <v>9551</v>
      </c>
      <c r="M3896" t="s">
        <v>483</v>
      </c>
      <c r="N3896" t="s">
        <v>58</v>
      </c>
      <c r="O3896">
        <v>20046</v>
      </c>
      <c r="P3896">
        <v>23252</v>
      </c>
      <c r="Q3896" t="s">
        <v>59</v>
      </c>
      <c r="R3896">
        <v>330</v>
      </c>
      <c r="S3896" s="2">
        <v>45296</v>
      </c>
      <c r="T3896" s="2">
        <v>45308</v>
      </c>
      <c r="U3896">
        <v>37948</v>
      </c>
      <c r="V3896" t="s">
        <v>43</v>
      </c>
      <c r="W3896">
        <v>652</v>
      </c>
      <c r="X3896" t="s">
        <v>60</v>
      </c>
      <c r="Y3896" t="s">
        <v>45</v>
      </c>
      <c r="Z3896">
        <v>4603</v>
      </c>
      <c r="AA3896">
        <v>659</v>
      </c>
      <c r="AB3896">
        <v>21578</v>
      </c>
      <c r="AC3896" t="s">
        <v>107</v>
      </c>
    </row>
    <row r="3897" spans="1:29" x14ac:dyDescent="0.3">
      <c r="A3897" s="1" t="s">
        <v>47</v>
      </c>
      <c r="B3897" t="s">
        <v>117</v>
      </c>
      <c r="C3897" t="s">
        <v>512</v>
      </c>
      <c r="D3897" t="s">
        <v>178</v>
      </c>
      <c r="E3897">
        <v>10</v>
      </c>
      <c r="F3897" t="s">
        <v>271</v>
      </c>
      <c r="G3897" t="s">
        <v>495</v>
      </c>
      <c r="H3897" t="s">
        <v>79</v>
      </c>
      <c r="I3897" t="s">
        <v>322</v>
      </c>
      <c r="J3897" t="s">
        <v>5963</v>
      </c>
      <c r="K3897">
        <v>1595326909</v>
      </c>
      <c r="L3897" t="s">
        <v>9552</v>
      </c>
      <c r="M3897" t="s">
        <v>126</v>
      </c>
      <c r="N3897" t="s">
        <v>58</v>
      </c>
      <c r="O3897">
        <v>22071</v>
      </c>
      <c r="P3897">
        <v>26437</v>
      </c>
      <c r="Q3897" t="s">
        <v>59</v>
      </c>
      <c r="R3897">
        <v>752</v>
      </c>
      <c r="S3897" s="2">
        <v>44403</v>
      </c>
      <c r="T3897" t="s">
        <v>42</v>
      </c>
      <c r="U3897">
        <v>13336</v>
      </c>
      <c r="V3897" t="s">
        <v>43</v>
      </c>
      <c r="W3897">
        <v>807</v>
      </c>
      <c r="X3897" t="s">
        <v>44</v>
      </c>
      <c r="Y3897" t="s">
        <v>61</v>
      </c>
      <c r="Z3897">
        <v>2580</v>
      </c>
      <c r="AA3897">
        <v>921</v>
      </c>
      <c r="AB3897">
        <v>25906</v>
      </c>
      <c r="AC3897" t="s">
        <v>73</v>
      </c>
    </row>
    <row r="3898" spans="1:29" x14ac:dyDescent="0.3">
      <c r="A3898" s="1" t="s">
        <v>29</v>
      </c>
      <c r="B3898" t="s">
        <v>393</v>
      </c>
      <c r="C3898" t="s">
        <v>3127</v>
      </c>
      <c r="D3898" t="s">
        <v>236</v>
      </c>
      <c r="E3898">
        <v>9</v>
      </c>
      <c r="F3898" t="s">
        <v>51</v>
      </c>
      <c r="G3898" t="s">
        <v>237</v>
      </c>
      <c r="H3898" t="s">
        <v>79</v>
      </c>
      <c r="I3898" t="s">
        <v>1589</v>
      </c>
      <c r="J3898" t="s">
        <v>916</v>
      </c>
      <c r="K3898" t="s">
        <v>9553</v>
      </c>
      <c r="L3898" t="s">
        <v>9554</v>
      </c>
      <c r="M3898" t="s">
        <v>1244</v>
      </c>
      <c r="N3898" t="s">
        <v>94</v>
      </c>
      <c r="O3898">
        <v>14952</v>
      </c>
      <c r="P3898">
        <v>19675</v>
      </c>
      <c r="Q3898" t="s">
        <v>41</v>
      </c>
      <c r="R3898">
        <v>106</v>
      </c>
      <c r="S3898" s="2">
        <v>45253</v>
      </c>
      <c r="T3898" s="2">
        <v>45277</v>
      </c>
      <c r="U3898">
        <v>0</v>
      </c>
      <c r="V3898" t="s">
        <v>106</v>
      </c>
      <c r="W3898">
        <v>538</v>
      </c>
      <c r="X3898" t="s">
        <v>60</v>
      </c>
      <c r="Y3898" t="s">
        <v>61</v>
      </c>
      <c r="Z3898">
        <v>0</v>
      </c>
      <c r="AA3898">
        <v>659</v>
      </c>
      <c r="AB3898">
        <v>18127</v>
      </c>
      <c r="AC3898" t="s">
        <v>73</v>
      </c>
    </row>
    <row r="3899" spans="1:29" x14ac:dyDescent="0.3">
      <c r="A3899" s="1" t="s">
        <v>47</v>
      </c>
      <c r="B3899" t="s">
        <v>145</v>
      </c>
      <c r="C3899" t="s">
        <v>146</v>
      </c>
      <c r="D3899" t="s">
        <v>352</v>
      </c>
      <c r="E3899">
        <v>10</v>
      </c>
      <c r="F3899" t="s">
        <v>64</v>
      </c>
      <c r="G3899" t="s">
        <v>388</v>
      </c>
      <c r="H3899" t="s">
        <v>79</v>
      </c>
      <c r="I3899" t="s">
        <v>778</v>
      </c>
      <c r="J3899" t="s">
        <v>1088</v>
      </c>
      <c r="K3899" t="s">
        <v>9555</v>
      </c>
      <c r="L3899" t="s">
        <v>9556</v>
      </c>
      <c r="M3899" t="s">
        <v>449</v>
      </c>
      <c r="N3899" t="s">
        <v>40</v>
      </c>
      <c r="O3899">
        <v>16063</v>
      </c>
      <c r="P3899">
        <v>20282</v>
      </c>
      <c r="Q3899" t="s">
        <v>59</v>
      </c>
      <c r="R3899">
        <v>450</v>
      </c>
      <c r="S3899" s="2">
        <v>45325</v>
      </c>
      <c r="T3899" s="2">
        <v>45329</v>
      </c>
      <c r="U3899">
        <v>4936</v>
      </c>
      <c r="V3899" t="s">
        <v>43</v>
      </c>
      <c r="W3899">
        <v>432</v>
      </c>
      <c r="X3899" t="s">
        <v>60</v>
      </c>
      <c r="Y3899" t="s">
        <v>72</v>
      </c>
      <c r="Z3899">
        <v>0</v>
      </c>
      <c r="AA3899">
        <v>253</v>
      </c>
      <c r="AB3899">
        <v>16572</v>
      </c>
      <c r="AC3899" t="s">
        <v>46</v>
      </c>
    </row>
    <row r="3900" spans="1:29" x14ac:dyDescent="0.3">
      <c r="A3900" s="1" t="s">
        <v>47</v>
      </c>
      <c r="B3900" t="s">
        <v>48</v>
      </c>
      <c r="C3900" t="s">
        <v>3305</v>
      </c>
      <c r="D3900" t="s">
        <v>185</v>
      </c>
      <c r="E3900">
        <v>7</v>
      </c>
      <c r="F3900" t="s">
        <v>221</v>
      </c>
      <c r="G3900" t="s">
        <v>882</v>
      </c>
      <c r="H3900" t="s">
        <v>79</v>
      </c>
      <c r="I3900" t="s">
        <v>803</v>
      </c>
      <c r="J3900" t="s">
        <v>54</v>
      </c>
      <c r="K3900" t="s">
        <v>9557</v>
      </c>
      <c r="L3900" t="s">
        <v>9558</v>
      </c>
      <c r="M3900" t="s">
        <v>1479</v>
      </c>
      <c r="N3900" t="s">
        <v>40</v>
      </c>
      <c r="O3900">
        <v>29686</v>
      </c>
      <c r="P3900">
        <v>32115</v>
      </c>
      <c r="Q3900" t="s">
        <v>41</v>
      </c>
      <c r="R3900">
        <v>243</v>
      </c>
      <c r="S3900" s="2">
        <v>44974</v>
      </c>
      <c r="T3900" s="2">
        <v>44997</v>
      </c>
      <c r="U3900">
        <v>0</v>
      </c>
      <c r="V3900" t="s">
        <v>71</v>
      </c>
      <c r="W3900">
        <v>836</v>
      </c>
      <c r="X3900" t="s">
        <v>60</v>
      </c>
      <c r="Y3900" t="s">
        <v>45</v>
      </c>
      <c r="Z3900">
        <v>0</v>
      </c>
      <c r="AA3900">
        <v>39</v>
      </c>
      <c r="AB3900">
        <v>30843</v>
      </c>
      <c r="AC3900" t="s">
        <v>46</v>
      </c>
    </row>
    <row r="3901" spans="1:29" x14ac:dyDescent="0.3">
      <c r="A3901" s="1" t="s">
        <v>47</v>
      </c>
      <c r="B3901" t="s">
        <v>145</v>
      </c>
      <c r="C3901" t="s">
        <v>547</v>
      </c>
      <c r="D3901" t="s">
        <v>169</v>
      </c>
      <c r="E3901">
        <v>5</v>
      </c>
      <c r="F3901" t="s">
        <v>186</v>
      </c>
      <c r="G3901" t="s">
        <v>463</v>
      </c>
      <c r="H3901" t="s">
        <v>35</v>
      </c>
      <c r="I3901" t="s">
        <v>1327</v>
      </c>
      <c r="J3901" t="s">
        <v>2094</v>
      </c>
      <c r="K3901" t="s">
        <v>9559</v>
      </c>
      <c r="L3901" t="s">
        <v>9560</v>
      </c>
      <c r="M3901" t="s">
        <v>533</v>
      </c>
      <c r="N3901" t="s">
        <v>40</v>
      </c>
      <c r="O3901">
        <v>21662</v>
      </c>
      <c r="P3901">
        <v>25489</v>
      </c>
      <c r="Q3901" t="s">
        <v>95</v>
      </c>
      <c r="R3901">
        <v>910</v>
      </c>
      <c r="S3901" s="2">
        <v>45234</v>
      </c>
      <c r="T3901" t="s">
        <v>42</v>
      </c>
      <c r="U3901">
        <v>0</v>
      </c>
      <c r="V3901" t="s">
        <v>106</v>
      </c>
      <c r="W3901">
        <v>454</v>
      </c>
      <c r="X3901" t="s">
        <v>44</v>
      </c>
      <c r="Y3901" t="s">
        <v>72</v>
      </c>
      <c r="Z3901">
        <v>0</v>
      </c>
      <c r="AA3901">
        <v>770</v>
      </c>
      <c r="AB3901">
        <v>22839</v>
      </c>
      <c r="AC3901" t="s">
        <v>107</v>
      </c>
    </row>
    <row r="3902" spans="1:29" x14ac:dyDescent="0.3">
      <c r="A3902" s="1" t="s">
        <v>47</v>
      </c>
      <c r="B3902" t="s">
        <v>136</v>
      </c>
      <c r="C3902" t="s">
        <v>1426</v>
      </c>
      <c r="D3902" t="s">
        <v>138</v>
      </c>
      <c r="E3902">
        <v>2</v>
      </c>
      <c r="F3902" t="s">
        <v>33</v>
      </c>
      <c r="G3902" t="s">
        <v>848</v>
      </c>
      <c r="H3902" t="s">
        <v>35</v>
      </c>
      <c r="I3902" t="s">
        <v>530</v>
      </c>
      <c r="J3902" t="s">
        <v>485</v>
      </c>
      <c r="K3902" t="s">
        <v>9561</v>
      </c>
      <c r="L3902" t="s">
        <v>9562</v>
      </c>
      <c r="M3902" t="s">
        <v>988</v>
      </c>
      <c r="N3902" t="s">
        <v>84</v>
      </c>
      <c r="O3902">
        <v>15419</v>
      </c>
      <c r="P3902">
        <v>18898</v>
      </c>
      <c r="Q3902" t="s">
        <v>41</v>
      </c>
      <c r="R3902">
        <v>928</v>
      </c>
      <c r="S3902" s="2">
        <v>45002</v>
      </c>
      <c r="T3902" s="2">
        <v>45020</v>
      </c>
      <c r="U3902">
        <v>0</v>
      </c>
      <c r="V3902" t="s">
        <v>106</v>
      </c>
      <c r="W3902">
        <v>524</v>
      </c>
      <c r="X3902" t="s">
        <v>60</v>
      </c>
      <c r="Y3902" t="s">
        <v>45</v>
      </c>
      <c r="Z3902">
        <v>0</v>
      </c>
      <c r="AA3902">
        <v>219</v>
      </c>
      <c r="AB3902">
        <v>18189</v>
      </c>
      <c r="AC3902" t="s">
        <v>73</v>
      </c>
    </row>
    <row r="3903" spans="1:29" x14ac:dyDescent="0.3">
      <c r="A3903" s="1" t="s">
        <v>29</v>
      </c>
      <c r="B3903" t="s">
        <v>363</v>
      </c>
      <c r="C3903" t="s">
        <v>2449</v>
      </c>
      <c r="D3903" t="s">
        <v>76</v>
      </c>
      <c r="E3903">
        <v>8</v>
      </c>
      <c r="F3903" t="s">
        <v>129</v>
      </c>
      <c r="G3903" t="s">
        <v>130</v>
      </c>
      <c r="H3903" t="s">
        <v>79</v>
      </c>
      <c r="I3903" t="s">
        <v>1156</v>
      </c>
      <c r="J3903" t="s">
        <v>2938</v>
      </c>
      <c r="K3903">
        <v>9338176898</v>
      </c>
      <c r="L3903" t="s">
        <v>9563</v>
      </c>
      <c r="M3903" t="s">
        <v>494</v>
      </c>
      <c r="N3903" t="s">
        <v>94</v>
      </c>
      <c r="O3903">
        <v>26769</v>
      </c>
      <c r="P3903">
        <v>31037</v>
      </c>
      <c r="Q3903" t="s">
        <v>41</v>
      </c>
      <c r="R3903">
        <v>234</v>
      </c>
      <c r="S3903" s="2">
        <v>44306</v>
      </c>
      <c r="T3903" s="2">
        <v>44320</v>
      </c>
      <c r="U3903">
        <v>0</v>
      </c>
      <c r="V3903" t="s">
        <v>43</v>
      </c>
      <c r="W3903">
        <v>432</v>
      </c>
      <c r="X3903" t="s">
        <v>60</v>
      </c>
      <c r="Y3903" t="s">
        <v>72</v>
      </c>
      <c r="Z3903">
        <v>0</v>
      </c>
      <c r="AA3903">
        <v>259</v>
      </c>
      <c r="AB3903">
        <v>29862</v>
      </c>
      <c r="AC3903" t="s">
        <v>107</v>
      </c>
    </row>
    <row r="3904" spans="1:29" x14ac:dyDescent="0.3">
      <c r="A3904" s="1" t="s">
        <v>29</v>
      </c>
      <c r="B3904" t="s">
        <v>62</v>
      </c>
      <c r="C3904" t="s">
        <v>1795</v>
      </c>
      <c r="D3904" t="s">
        <v>257</v>
      </c>
      <c r="E3904">
        <v>5</v>
      </c>
      <c r="F3904" t="s">
        <v>51</v>
      </c>
      <c r="G3904" t="s">
        <v>237</v>
      </c>
      <c r="H3904" t="s">
        <v>79</v>
      </c>
      <c r="I3904" t="s">
        <v>464</v>
      </c>
      <c r="J3904" t="s">
        <v>8019</v>
      </c>
      <c r="K3904" t="s">
        <v>9564</v>
      </c>
      <c r="L3904" t="s">
        <v>9565</v>
      </c>
      <c r="M3904" t="s">
        <v>70</v>
      </c>
      <c r="N3904" t="s">
        <v>40</v>
      </c>
      <c r="O3904">
        <v>7766</v>
      </c>
      <c r="P3904">
        <v>12702</v>
      </c>
      <c r="Q3904" t="s">
        <v>95</v>
      </c>
      <c r="R3904">
        <v>603</v>
      </c>
      <c r="S3904" s="2">
        <v>44762</v>
      </c>
      <c r="T3904" s="2">
        <v>44790</v>
      </c>
      <c r="U3904">
        <v>0</v>
      </c>
      <c r="V3904" t="s">
        <v>43</v>
      </c>
      <c r="W3904">
        <v>480</v>
      </c>
      <c r="X3904" t="s">
        <v>60</v>
      </c>
      <c r="Y3904" t="s">
        <v>45</v>
      </c>
      <c r="Z3904">
        <v>0</v>
      </c>
      <c r="AA3904">
        <v>423</v>
      </c>
      <c r="AB3904">
        <v>10823</v>
      </c>
      <c r="AC3904" t="s">
        <v>73</v>
      </c>
    </row>
    <row r="3905" spans="1:29" x14ac:dyDescent="0.3">
      <c r="A3905" s="1" t="s">
        <v>29</v>
      </c>
      <c r="B3905" t="s">
        <v>393</v>
      </c>
      <c r="C3905" t="s">
        <v>4317</v>
      </c>
      <c r="D3905" t="s">
        <v>32</v>
      </c>
      <c r="E3905">
        <v>3</v>
      </c>
      <c r="F3905" t="s">
        <v>33</v>
      </c>
      <c r="G3905" t="s">
        <v>451</v>
      </c>
      <c r="H3905" t="s">
        <v>35</v>
      </c>
      <c r="I3905" t="s">
        <v>587</v>
      </c>
      <c r="J3905" t="s">
        <v>1450</v>
      </c>
      <c r="K3905" t="s">
        <v>9566</v>
      </c>
      <c r="L3905" t="s">
        <v>9567</v>
      </c>
      <c r="M3905" t="s">
        <v>2103</v>
      </c>
      <c r="N3905" t="s">
        <v>58</v>
      </c>
      <c r="O3905">
        <v>16265</v>
      </c>
      <c r="P3905">
        <v>19173</v>
      </c>
      <c r="Q3905" t="s">
        <v>95</v>
      </c>
      <c r="R3905">
        <v>888</v>
      </c>
      <c r="S3905" s="2">
        <v>44633</v>
      </c>
      <c r="T3905" t="s">
        <v>42</v>
      </c>
      <c r="U3905">
        <v>0</v>
      </c>
      <c r="V3905" t="s">
        <v>43</v>
      </c>
      <c r="W3905">
        <v>821</v>
      </c>
      <c r="X3905" t="s">
        <v>44</v>
      </c>
      <c r="Y3905" t="s">
        <v>72</v>
      </c>
      <c r="Z3905">
        <v>3097</v>
      </c>
      <c r="AA3905">
        <v>674</v>
      </c>
      <c r="AB3905">
        <v>16863</v>
      </c>
      <c r="AC3905" t="s">
        <v>107</v>
      </c>
    </row>
    <row r="3906" spans="1:29" x14ac:dyDescent="0.3">
      <c r="A3906" s="1" t="s">
        <v>47</v>
      </c>
      <c r="B3906" t="s">
        <v>136</v>
      </c>
      <c r="C3906" t="s">
        <v>200</v>
      </c>
      <c r="D3906" t="s">
        <v>236</v>
      </c>
      <c r="E3906">
        <v>2</v>
      </c>
      <c r="F3906" t="s">
        <v>129</v>
      </c>
      <c r="G3906" t="s">
        <v>1528</v>
      </c>
      <c r="H3906" t="s">
        <v>35</v>
      </c>
      <c r="I3906" t="s">
        <v>140</v>
      </c>
      <c r="J3906" t="s">
        <v>3132</v>
      </c>
      <c r="K3906" s="3" t="s">
        <v>9568</v>
      </c>
      <c r="L3906" t="s">
        <v>9569</v>
      </c>
      <c r="M3906" t="s">
        <v>2086</v>
      </c>
      <c r="N3906" t="s">
        <v>84</v>
      </c>
      <c r="O3906">
        <v>10010</v>
      </c>
      <c r="P3906">
        <v>12676</v>
      </c>
      <c r="Q3906" t="s">
        <v>95</v>
      </c>
      <c r="R3906">
        <v>717</v>
      </c>
      <c r="S3906" s="2">
        <v>45312</v>
      </c>
      <c r="T3906" t="s">
        <v>42</v>
      </c>
      <c r="U3906">
        <v>0</v>
      </c>
      <c r="V3906" t="s">
        <v>106</v>
      </c>
      <c r="W3906">
        <v>798</v>
      </c>
      <c r="X3906" t="s">
        <v>44</v>
      </c>
      <c r="Y3906" t="s">
        <v>61</v>
      </c>
      <c r="Z3906">
        <v>0</v>
      </c>
      <c r="AA3906">
        <v>174</v>
      </c>
      <c r="AB3906">
        <v>10638</v>
      </c>
      <c r="AC3906" t="s">
        <v>73</v>
      </c>
    </row>
    <row r="3907" spans="1:29" x14ac:dyDescent="0.3">
      <c r="A3907" s="1" t="s">
        <v>47</v>
      </c>
      <c r="B3907" t="s">
        <v>48</v>
      </c>
      <c r="C3907" t="s">
        <v>551</v>
      </c>
      <c r="D3907" t="s">
        <v>50</v>
      </c>
      <c r="E3907">
        <v>1</v>
      </c>
      <c r="F3907" t="s">
        <v>221</v>
      </c>
      <c r="G3907" t="s">
        <v>882</v>
      </c>
      <c r="H3907" t="s">
        <v>35</v>
      </c>
      <c r="I3907" t="s">
        <v>6503</v>
      </c>
      <c r="J3907" t="s">
        <v>936</v>
      </c>
      <c r="K3907" t="s">
        <v>9570</v>
      </c>
      <c r="L3907" t="s">
        <v>9571</v>
      </c>
      <c r="M3907" t="s">
        <v>2261</v>
      </c>
      <c r="N3907" t="s">
        <v>94</v>
      </c>
      <c r="O3907">
        <v>8307</v>
      </c>
      <c r="P3907">
        <v>11802</v>
      </c>
      <c r="Q3907" t="s">
        <v>59</v>
      </c>
      <c r="R3907">
        <v>128</v>
      </c>
      <c r="S3907" s="2">
        <v>44365</v>
      </c>
      <c r="T3907" s="2">
        <v>44366</v>
      </c>
      <c r="U3907">
        <v>48786</v>
      </c>
      <c r="V3907" t="s">
        <v>43</v>
      </c>
      <c r="W3907">
        <v>428</v>
      </c>
      <c r="X3907" t="s">
        <v>60</v>
      </c>
      <c r="Y3907" t="s">
        <v>72</v>
      </c>
      <c r="Z3907">
        <v>0</v>
      </c>
      <c r="AA3907">
        <v>719</v>
      </c>
      <c r="AB3907">
        <v>8890</v>
      </c>
      <c r="AC3907" t="s">
        <v>73</v>
      </c>
    </row>
    <row r="3908" spans="1:29" x14ac:dyDescent="0.3">
      <c r="A3908" s="1" t="s">
        <v>29</v>
      </c>
      <c r="B3908" t="s">
        <v>393</v>
      </c>
      <c r="C3908" t="s">
        <v>5713</v>
      </c>
      <c r="D3908" t="s">
        <v>128</v>
      </c>
      <c r="E3908">
        <v>6</v>
      </c>
      <c r="F3908" t="s">
        <v>120</v>
      </c>
      <c r="G3908" t="s">
        <v>1533</v>
      </c>
      <c r="H3908" t="s">
        <v>35</v>
      </c>
      <c r="I3908" t="s">
        <v>1836</v>
      </c>
      <c r="J3908" t="s">
        <v>2078</v>
      </c>
      <c r="K3908" t="s">
        <v>9572</v>
      </c>
      <c r="L3908" t="s">
        <v>9573</v>
      </c>
      <c r="M3908" t="s">
        <v>2103</v>
      </c>
      <c r="N3908" t="s">
        <v>58</v>
      </c>
      <c r="O3908">
        <v>7907</v>
      </c>
      <c r="P3908">
        <v>11443</v>
      </c>
      <c r="Q3908" t="s">
        <v>95</v>
      </c>
      <c r="R3908">
        <v>254</v>
      </c>
      <c r="S3908" s="2">
        <v>44284</v>
      </c>
      <c r="T3908" s="2">
        <v>44292</v>
      </c>
      <c r="U3908">
        <v>0</v>
      </c>
      <c r="V3908" t="s">
        <v>85</v>
      </c>
      <c r="W3908">
        <v>466</v>
      </c>
      <c r="X3908" t="s">
        <v>60</v>
      </c>
      <c r="Y3908" t="s">
        <v>45</v>
      </c>
      <c r="Z3908">
        <v>1834</v>
      </c>
      <c r="AA3908">
        <v>396</v>
      </c>
      <c r="AB3908">
        <v>9471</v>
      </c>
      <c r="AC3908" t="s">
        <v>46</v>
      </c>
    </row>
    <row r="3909" spans="1:29" x14ac:dyDescent="0.3">
      <c r="A3909" s="1" t="s">
        <v>29</v>
      </c>
      <c r="B3909" t="s">
        <v>541</v>
      </c>
      <c r="C3909" t="s">
        <v>542</v>
      </c>
      <c r="D3909" t="s">
        <v>352</v>
      </c>
      <c r="E3909">
        <v>3</v>
      </c>
      <c r="F3909" t="s">
        <v>120</v>
      </c>
      <c r="G3909" t="s">
        <v>329</v>
      </c>
      <c r="H3909" t="s">
        <v>79</v>
      </c>
      <c r="I3909" t="s">
        <v>223</v>
      </c>
      <c r="J3909" t="s">
        <v>3017</v>
      </c>
      <c r="K3909" t="s">
        <v>9574</v>
      </c>
      <c r="L3909" t="s">
        <v>9575</v>
      </c>
      <c r="M3909" t="s">
        <v>3258</v>
      </c>
      <c r="N3909" t="s">
        <v>84</v>
      </c>
      <c r="O3909">
        <v>11373</v>
      </c>
      <c r="P3909">
        <v>13796</v>
      </c>
      <c r="Q3909" t="s">
        <v>59</v>
      </c>
      <c r="R3909">
        <v>844</v>
      </c>
      <c r="S3909" s="2">
        <v>45051</v>
      </c>
      <c r="T3909" t="s">
        <v>42</v>
      </c>
      <c r="U3909">
        <v>34435</v>
      </c>
      <c r="V3909" t="s">
        <v>106</v>
      </c>
      <c r="W3909">
        <v>533</v>
      </c>
      <c r="X3909" t="s">
        <v>44</v>
      </c>
      <c r="Y3909" t="s">
        <v>45</v>
      </c>
      <c r="Z3909">
        <v>0</v>
      </c>
      <c r="AA3909">
        <v>36</v>
      </c>
      <c r="AB3909">
        <v>13431</v>
      </c>
      <c r="AC3909" t="s">
        <v>73</v>
      </c>
    </row>
    <row r="3910" spans="1:29" x14ac:dyDescent="0.3">
      <c r="A3910" s="1" t="s">
        <v>29</v>
      </c>
      <c r="B3910" t="s">
        <v>30</v>
      </c>
      <c r="C3910" t="s">
        <v>1118</v>
      </c>
      <c r="D3910" t="s">
        <v>236</v>
      </c>
      <c r="E3910">
        <v>9</v>
      </c>
      <c r="F3910" t="s">
        <v>271</v>
      </c>
      <c r="G3910" t="s">
        <v>689</v>
      </c>
      <c r="H3910" t="s">
        <v>79</v>
      </c>
      <c r="I3910" t="s">
        <v>156</v>
      </c>
      <c r="J3910" t="s">
        <v>1148</v>
      </c>
      <c r="K3910" t="s">
        <v>9576</v>
      </c>
      <c r="L3910" t="s">
        <v>9577</v>
      </c>
      <c r="M3910" t="s">
        <v>825</v>
      </c>
      <c r="N3910" t="s">
        <v>58</v>
      </c>
      <c r="O3910">
        <v>28775</v>
      </c>
      <c r="P3910">
        <v>33102</v>
      </c>
      <c r="Q3910" t="s">
        <v>95</v>
      </c>
      <c r="R3910">
        <v>601</v>
      </c>
      <c r="S3910" s="2">
        <v>44559</v>
      </c>
      <c r="T3910" t="s">
        <v>42</v>
      </c>
      <c r="U3910">
        <v>0</v>
      </c>
      <c r="V3910" t="s">
        <v>71</v>
      </c>
      <c r="W3910">
        <v>671</v>
      </c>
      <c r="X3910" t="s">
        <v>44</v>
      </c>
      <c r="Y3910" t="s">
        <v>72</v>
      </c>
      <c r="Z3910">
        <v>3110</v>
      </c>
      <c r="AA3910">
        <v>268</v>
      </c>
      <c r="AB3910">
        <v>30159</v>
      </c>
      <c r="AC3910" t="s">
        <v>73</v>
      </c>
    </row>
    <row r="3911" spans="1:29" x14ac:dyDescent="0.3">
      <c r="A3911" s="1" t="s">
        <v>47</v>
      </c>
      <c r="B3911" t="s">
        <v>161</v>
      </c>
      <c r="C3911" t="s">
        <v>782</v>
      </c>
      <c r="D3911" t="s">
        <v>155</v>
      </c>
      <c r="E3911">
        <v>10</v>
      </c>
      <c r="F3911" t="s">
        <v>64</v>
      </c>
      <c r="G3911" t="s">
        <v>1152</v>
      </c>
      <c r="H3911" t="s">
        <v>35</v>
      </c>
      <c r="I3911" t="s">
        <v>725</v>
      </c>
      <c r="J3911" t="s">
        <v>2804</v>
      </c>
      <c r="K3911">
        <v>4713630571</v>
      </c>
      <c r="L3911" t="s">
        <v>9578</v>
      </c>
      <c r="M3911" t="s">
        <v>167</v>
      </c>
      <c r="N3911" t="s">
        <v>40</v>
      </c>
      <c r="O3911">
        <v>23681</v>
      </c>
      <c r="P3911">
        <v>27639</v>
      </c>
      <c r="Q3911" t="s">
        <v>59</v>
      </c>
      <c r="R3911">
        <v>24</v>
      </c>
      <c r="S3911" s="2">
        <v>44320</v>
      </c>
      <c r="T3911" t="s">
        <v>42</v>
      </c>
      <c r="U3911">
        <v>6119</v>
      </c>
      <c r="V3911" t="s">
        <v>106</v>
      </c>
      <c r="W3911">
        <v>439</v>
      </c>
      <c r="X3911" t="s">
        <v>44</v>
      </c>
      <c r="Y3911" t="s">
        <v>45</v>
      </c>
      <c r="Z3911">
        <v>0</v>
      </c>
      <c r="AA3911">
        <v>196</v>
      </c>
      <c r="AB3911">
        <v>24720</v>
      </c>
      <c r="AC3911" t="s">
        <v>73</v>
      </c>
    </row>
    <row r="3912" spans="1:29" x14ac:dyDescent="0.3">
      <c r="A3912" s="1" t="s">
        <v>47</v>
      </c>
      <c r="B3912" t="s">
        <v>117</v>
      </c>
      <c r="C3912" t="s">
        <v>512</v>
      </c>
      <c r="D3912" t="s">
        <v>32</v>
      </c>
      <c r="E3912">
        <v>9</v>
      </c>
      <c r="F3912" t="s">
        <v>99</v>
      </c>
      <c r="G3912" t="s">
        <v>100</v>
      </c>
      <c r="H3912" t="s">
        <v>79</v>
      </c>
      <c r="I3912" t="s">
        <v>464</v>
      </c>
      <c r="J3912" t="s">
        <v>1629</v>
      </c>
      <c r="K3912" t="s">
        <v>9579</v>
      </c>
      <c r="L3912" t="s">
        <v>9580</v>
      </c>
      <c r="M3912" t="s">
        <v>126</v>
      </c>
      <c r="N3912" t="s">
        <v>40</v>
      </c>
      <c r="O3912">
        <v>5698</v>
      </c>
      <c r="P3912">
        <v>9796</v>
      </c>
      <c r="Q3912" t="s">
        <v>41</v>
      </c>
      <c r="R3912">
        <v>632</v>
      </c>
      <c r="S3912" s="2">
        <v>44551</v>
      </c>
      <c r="T3912" s="2">
        <v>44565</v>
      </c>
      <c r="U3912">
        <v>0</v>
      </c>
      <c r="V3912" t="s">
        <v>106</v>
      </c>
      <c r="W3912">
        <v>635</v>
      </c>
      <c r="X3912" t="s">
        <v>60</v>
      </c>
      <c r="Y3912" t="s">
        <v>72</v>
      </c>
      <c r="Z3912">
        <v>0</v>
      </c>
      <c r="AA3912">
        <v>457</v>
      </c>
      <c r="AB3912">
        <v>6085</v>
      </c>
      <c r="AC3912" t="s">
        <v>46</v>
      </c>
    </row>
    <row r="3913" spans="1:29" x14ac:dyDescent="0.3">
      <c r="A3913" s="1" t="s">
        <v>29</v>
      </c>
      <c r="B3913" t="s">
        <v>86</v>
      </c>
      <c r="C3913" t="s">
        <v>1011</v>
      </c>
      <c r="D3913" t="s">
        <v>387</v>
      </c>
      <c r="E3913">
        <v>4</v>
      </c>
      <c r="F3913" t="s">
        <v>99</v>
      </c>
      <c r="G3913" t="s">
        <v>950</v>
      </c>
      <c r="H3913" t="s">
        <v>35</v>
      </c>
      <c r="I3913" t="s">
        <v>434</v>
      </c>
      <c r="J3913" t="s">
        <v>2920</v>
      </c>
      <c r="K3913" t="s">
        <v>9581</v>
      </c>
      <c r="L3913" t="s">
        <v>9582</v>
      </c>
      <c r="M3913" t="s">
        <v>1113</v>
      </c>
      <c r="N3913" t="s">
        <v>40</v>
      </c>
      <c r="O3913">
        <v>14066</v>
      </c>
      <c r="P3913">
        <v>18556</v>
      </c>
      <c r="Q3913" t="s">
        <v>59</v>
      </c>
      <c r="R3913">
        <v>728</v>
      </c>
      <c r="S3913" s="2">
        <v>44390</v>
      </c>
      <c r="T3913" t="s">
        <v>42</v>
      </c>
      <c r="U3913">
        <v>46124</v>
      </c>
      <c r="V3913" t="s">
        <v>43</v>
      </c>
      <c r="W3913">
        <v>765</v>
      </c>
      <c r="X3913" t="s">
        <v>44</v>
      </c>
      <c r="Y3913" t="s">
        <v>72</v>
      </c>
      <c r="Z3913">
        <v>0</v>
      </c>
      <c r="AA3913">
        <v>863</v>
      </c>
      <c r="AB3913">
        <v>14812</v>
      </c>
      <c r="AC3913" t="s">
        <v>73</v>
      </c>
    </row>
    <row r="3914" spans="1:29" x14ac:dyDescent="0.3">
      <c r="A3914" s="1" t="s">
        <v>47</v>
      </c>
      <c r="B3914" t="s">
        <v>153</v>
      </c>
      <c r="C3914" t="s">
        <v>2120</v>
      </c>
      <c r="D3914" t="s">
        <v>155</v>
      </c>
      <c r="E3914">
        <v>4</v>
      </c>
      <c r="F3914" t="s">
        <v>129</v>
      </c>
      <c r="G3914" t="s">
        <v>700</v>
      </c>
      <c r="H3914" t="s">
        <v>35</v>
      </c>
      <c r="I3914" t="s">
        <v>2666</v>
      </c>
      <c r="J3914" t="s">
        <v>3514</v>
      </c>
      <c r="K3914" t="s">
        <v>9583</v>
      </c>
      <c r="L3914" t="s">
        <v>9584</v>
      </c>
      <c r="M3914" t="s">
        <v>410</v>
      </c>
      <c r="N3914" t="s">
        <v>40</v>
      </c>
      <c r="O3914">
        <v>6318</v>
      </c>
      <c r="P3914">
        <v>10352</v>
      </c>
      <c r="Q3914" t="s">
        <v>59</v>
      </c>
      <c r="R3914">
        <v>335</v>
      </c>
      <c r="S3914" s="2">
        <v>44510</v>
      </c>
      <c r="T3914" s="2">
        <v>44527</v>
      </c>
      <c r="U3914">
        <v>14847</v>
      </c>
      <c r="V3914" t="s">
        <v>85</v>
      </c>
      <c r="W3914">
        <v>636</v>
      </c>
      <c r="X3914" t="s">
        <v>60</v>
      </c>
      <c r="Y3914" t="s">
        <v>45</v>
      </c>
      <c r="Z3914">
        <v>0</v>
      </c>
      <c r="AA3914">
        <v>235</v>
      </c>
      <c r="AB3914">
        <v>7486</v>
      </c>
      <c r="AC3914" t="s">
        <v>73</v>
      </c>
    </row>
    <row r="3915" spans="1:29" x14ac:dyDescent="0.3">
      <c r="A3915" s="1" t="s">
        <v>47</v>
      </c>
      <c r="B3915" t="s">
        <v>234</v>
      </c>
      <c r="C3915" t="s">
        <v>2589</v>
      </c>
      <c r="D3915" t="s">
        <v>98</v>
      </c>
      <c r="E3915">
        <v>5</v>
      </c>
      <c r="F3915" t="s">
        <v>186</v>
      </c>
      <c r="G3915" t="s">
        <v>620</v>
      </c>
      <c r="H3915" t="s">
        <v>35</v>
      </c>
      <c r="I3915" t="s">
        <v>507</v>
      </c>
      <c r="J3915" t="s">
        <v>6379</v>
      </c>
      <c r="K3915" t="s">
        <v>9585</v>
      </c>
      <c r="L3915" t="s">
        <v>9586</v>
      </c>
      <c r="M3915" t="s">
        <v>242</v>
      </c>
      <c r="N3915" t="s">
        <v>40</v>
      </c>
      <c r="O3915">
        <v>29636</v>
      </c>
      <c r="P3915">
        <v>31956</v>
      </c>
      <c r="Q3915" t="s">
        <v>95</v>
      </c>
      <c r="R3915">
        <v>500</v>
      </c>
      <c r="S3915" s="2">
        <v>44967</v>
      </c>
      <c r="T3915" t="s">
        <v>42</v>
      </c>
      <c r="U3915">
        <v>0</v>
      </c>
      <c r="V3915" t="s">
        <v>106</v>
      </c>
      <c r="W3915">
        <v>602</v>
      </c>
      <c r="X3915" t="s">
        <v>44</v>
      </c>
      <c r="Y3915" t="s">
        <v>72</v>
      </c>
      <c r="Z3915">
        <v>0</v>
      </c>
      <c r="AA3915">
        <v>257</v>
      </c>
      <c r="AB3915">
        <v>30248</v>
      </c>
      <c r="AC3915" t="s">
        <v>73</v>
      </c>
    </row>
    <row r="3916" spans="1:29" x14ac:dyDescent="0.3">
      <c r="A3916" s="1" t="s">
        <v>47</v>
      </c>
      <c r="B3916" t="s">
        <v>117</v>
      </c>
      <c r="C3916" t="s">
        <v>1406</v>
      </c>
      <c r="D3916" t="s">
        <v>201</v>
      </c>
      <c r="E3916">
        <v>6</v>
      </c>
      <c r="F3916" t="s">
        <v>271</v>
      </c>
      <c r="G3916" t="s">
        <v>272</v>
      </c>
      <c r="H3916" t="s">
        <v>79</v>
      </c>
      <c r="I3916" t="s">
        <v>464</v>
      </c>
      <c r="J3916" t="s">
        <v>1600</v>
      </c>
      <c r="K3916" t="s">
        <v>9587</v>
      </c>
      <c r="L3916" t="s">
        <v>9588</v>
      </c>
      <c r="M3916" t="s">
        <v>517</v>
      </c>
      <c r="N3916" t="s">
        <v>84</v>
      </c>
      <c r="O3916">
        <v>13139</v>
      </c>
      <c r="P3916">
        <v>15337</v>
      </c>
      <c r="Q3916" t="s">
        <v>41</v>
      </c>
      <c r="R3916">
        <v>628</v>
      </c>
      <c r="S3916" s="2">
        <v>44901</v>
      </c>
      <c r="T3916" s="2">
        <v>44910</v>
      </c>
      <c r="U3916">
        <v>0</v>
      </c>
      <c r="V3916" t="s">
        <v>106</v>
      </c>
      <c r="W3916">
        <v>475</v>
      </c>
      <c r="X3916" t="s">
        <v>60</v>
      </c>
      <c r="Y3916" t="s">
        <v>72</v>
      </c>
      <c r="Z3916">
        <v>0</v>
      </c>
      <c r="AA3916">
        <v>834</v>
      </c>
      <c r="AB3916">
        <v>14670</v>
      </c>
      <c r="AC3916" t="s">
        <v>107</v>
      </c>
    </row>
    <row r="3917" spans="1:29" x14ac:dyDescent="0.3">
      <c r="A3917" s="1" t="s">
        <v>29</v>
      </c>
      <c r="B3917" t="s">
        <v>541</v>
      </c>
      <c r="C3917" t="s">
        <v>672</v>
      </c>
      <c r="D3917" t="s">
        <v>178</v>
      </c>
      <c r="E3917">
        <v>1</v>
      </c>
      <c r="F3917" t="s">
        <v>64</v>
      </c>
      <c r="G3917" t="s">
        <v>388</v>
      </c>
      <c r="H3917" t="s">
        <v>35</v>
      </c>
      <c r="I3917" t="s">
        <v>729</v>
      </c>
      <c r="J3917" t="s">
        <v>1979</v>
      </c>
      <c r="K3917" t="s">
        <v>9589</v>
      </c>
      <c r="L3917" t="s">
        <v>9590</v>
      </c>
      <c r="M3917" t="s">
        <v>546</v>
      </c>
      <c r="N3917" t="s">
        <v>94</v>
      </c>
      <c r="O3917">
        <v>28171</v>
      </c>
      <c r="P3917">
        <v>31366</v>
      </c>
      <c r="Q3917" t="s">
        <v>59</v>
      </c>
      <c r="R3917">
        <v>196</v>
      </c>
      <c r="S3917" s="2">
        <v>44269</v>
      </c>
      <c r="T3917" t="s">
        <v>42</v>
      </c>
      <c r="U3917">
        <v>4323</v>
      </c>
      <c r="V3917" t="s">
        <v>43</v>
      </c>
      <c r="W3917">
        <v>708</v>
      </c>
      <c r="X3917" t="s">
        <v>44</v>
      </c>
      <c r="Y3917" t="s">
        <v>61</v>
      </c>
      <c r="Z3917">
        <v>0</v>
      </c>
      <c r="AA3917">
        <v>422</v>
      </c>
      <c r="AB3917">
        <v>28639</v>
      </c>
      <c r="AC3917" t="s">
        <v>46</v>
      </c>
    </row>
    <row r="3918" spans="1:29" x14ac:dyDescent="0.3">
      <c r="A3918" s="1" t="s">
        <v>29</v>
      </c>
      <c r="B3918" t="s">
        <v>393</v>
      </c>
      <c r="C3918" t="s">
        <v>649</v>
      </c>
      <c r="D3918" t="s">
        <v>352</v>
      </c>
      <c r="E3918">
        <v>3</v>
      </c>
      <c r="F3918" t="s">
        <v>129</v>
      </c>
      <c r="G3918" t="s">
        <v>163</v>
      </c>
      <c r="H3918" t="s">
        <v>79</v>
      </c>
      <c r="I3918" t="s">
        <v>490</v>
      </c>
      <c r="J3918" t="s">
        <v>123</v>
      </c>
      <c r="K3918" t="s">
        <v>9591</v>
      </c>
      <c r="L3918" t="s">
        <v>9592</v>
      </c>
      <c r="M3918" t="s">
        <v>846</v>
      </c>
      <c r="N3918" t="s">
        <v>84</v>
      </c>
      <c r="O3918">
        <v>24503</v>
      </c>
      <c r="P3918">
        <v>27168</v>
      </c>
      <c r="Q3918" t="s">
        <v>59</v>
      </c>
      <c r="R3918">
        <v>93</v>
      </c>
      <c r="S3918" s="2">
        <v>44583</v>
      </c>
      <c r="T3918" s="2">
        <v>44584</v>
      </c>
      <c r="U3918">
        <v>29844</v>
      </c>
      <c r="V3918" t="s">
        <v>106</v>
      </c>
      <c r="W3918">
        <v>589</v>
      </c>
      <c r="X3918" t="s">
        <v>60</v>
      </c>
      <c r="Y3918" t="s">
        <v>45</v>
      </c>
      <c r="Z3918">
        <v>0</v>
      </c>
      <c r="AA3918">
        <v>905</v>
      </c>
      <c r="AB3918">
        <v>25545</v>
      </c>
      <c r="AC3918" t="s">
        <v>46</v>
      </c>
    </row>
    <row r="3919" spans="1:29" x14ac:dyDescent="0.3">
      <c r="A3919" s="1" t="s">
        <v>47</v>
      </c>
      <c r="B3919" t="s">
        <v>48</v>
      </c>
      <c r="C3919" t="s">
        <v>4088</v>
      </c>
      <c r="D3919" t="s">
        <v>76</v>
      </c>
      <c r="E3919">
        <v>7</v>
      </c>
      <c r="F3919" t="s">
        <v>186</v>
      </c>
      <c r="G3919" t="s">
        <v>710</v>
      </c>
      <c r="H3919" t="s">
        <v>35</v>
      </c>
      <c r="I3919" t="s">
        <v>1582</v>
      </c>
      <c r="J3919" t="s">
        <v>958</v>
      </c>
      <c r="K3919" t="s">
        <v>9593</v>
      </c>
      <c r="L3919" t="s">
        <v>9594</v>
      </c>
      <c r="M3919" t="s">
        <v>438</v>
      </c>
      <c r="N3919" t="s">
        <v>84</v>
      </c>
      <c r="O3919">
        <v>24997</v>
      </c>
      <c r="P3919">
        <v>29562</v>
      </c>
      <c r="Q3919" t="s">
        <v>41</v>
      </c>
      <c r="R3919">
        <v>248</v>
      </c>
      <c r="S3919" s="2">
        <v>44596</v>
      </c>
      <c r="T3919" t="s">
        <v>42</v>
      </c>
      <c r="U3919">
        <v>0</v>
      </c>
      <c r="V3919" t="s">
        <v>85</v>
      </c>
      <c r="W3919">
        <v>529</v>
      </c>
      <c r="X3919" t="s">
        <v>44</v>
      </c>
      <c r="Y3919" t="s">
        <v>72</v>
      </c>
      <c r="Z3919">
        <v>0</v>
      </c>
      <c r="AA3919">
        <v>72</v>
      </c>
      <c r="AB3919">
        <v>25325</v>
      </c>
      <c r="AC3919" t="s">
        <v>73</v>
      </c>
    </row>
    <row r="3920" spans="1:29" x14ac:dyDescent="0.3">
      <c r="A3920" s="1" t="s">
        <v>47</v>
      </c>
      <c r="B3920" t="s">
        <v>161</v>
      </c>
      <c r="C3920" t="s">
        <v>1574</v>
      </c>
      <c r="D3920" t="s">
        <v>155</v>
      </c>
      <c r="E3920">
        <v>1</v>
      </c>
      <c r="F3920" t="s">
        <v>221</v>
      </c>
      <c r="G3920" t="s">
        <v>222</v>
      </c>
      <c r="H3920" t="s">
        <v>35</v>
      </c>
      <c r="I3920" t="s">
        <v>4378</v>
      </c>
      <c r="J3920" t="s">
        <v>2204</v>
      </c>
      <c r="K3920" t="s">
        <v>9595</v>
      </c>
      <c r="L3920" t="s">
        <v>9596</v>
      </c>
      <c r="M3920" t="s">
        <v>618</v>
      </c>
      <c r="N3920" t="s">
        <v>84</v>
      </c>
      <c r="O3920">
        <v>15172</v>
      </c>
      <c r="P3920">
        <v>17338</v>
      </c>
      <c r="Q3920" t="s">
        <v>95</v>
      </c>
      <c r="R3920">
        <v>548</v>
      </c>
      <c r="S3920" s="2">
        <v>44683</v>
      </c>
      <c r="T3920" s="2">
        <v>44706</v>
      </c>
      <c r="U3920">
        <v>0</v>
      </c>
      <c r="V3920" t="s">
        <v>106</v>
      </c>
      <c r="W3920">
        <v>616</v>
      </c>
      <c r="X3920" t="s">
        <v>60</v>
      </c>
      <c r="Y3920" t="s">
        <v>72</v>
      </c>
      <c r="Z3920">
        <v>0</v>
      </c>
      <c r="AA3920">
        <v>574</v>
      </c>
      <c r="AB3920">
        <v>16474</v>
      </c>
      <c r="AC3920" t="s">
        <v>73</v>
      </c>
    </row>
    <row r="3921" spans="1:29" x14ac:dyDescent="0.3">
      <c r="A3921" s="1" t="s">
        <v>29</v>
      </c>
      <c r="B3921" t="s">
        <v>96</v>
      </c>
      <c r="C3921" t="s">
        <v>1906</v>
      </c>
      <c r="D3921" t="s">
        <v>352</v>
      </c>
      <c r="E3921">
        <v>5</v>
      </c>
      <c r="F3921" t="s">
        <v>120</v>
      </c>
      <c r="G3921" t="s">
        <v>1533</v>
      </c>
      <c r="H3921" t="s">
        <v>79</v>
      </c>
      <c r="I3921" t="s">
        <v>2519</v>
      </c>
      <c r="J3921" t="s">
        <v>6504</v>
      </c>
      <c r="K3921" t="s">
        <v>9597</v>
      </c>
      <c r="L3921" t="s">
        <v>9598</v>
      </c>
      <c r="M3921" t="s">
        <v>105</v>
      </c>
      <c r="N3921" t="s">
        <v>84</v>
      </c>
      <c r="O3921">
        <v>26991</v>
      </c>
      <c r="P3921">
        <v>31897</v>
      </c>
      <c r="Q3921" t="s">
        <v>95</v>
      </c>
      <c r="R3921">
        <v>536</v>
      </c>
      <c r="S3921" s="2">
        <v>44672</v>
      </c>
      <c r="T3921" s="2">
        <v>44686</v>
      </c>
      <c r="U3921">
        <v>0</v>
      </c>
      <c r="V3921" t="s">
        <v>106</v>
      </c>
      <c r="W3921">
        <v>646</v>
      </c>
      <c r="X3921" t="s">
        <v>60</v>
      </c>
      <c r="Y3921" t="s">
        <v>45</v>
      </c>
      <c r="Z3921">
        <v>0</v>
      </c>
      <c r="AA3921">
        <v>728</v>
      </c>
      <c r="AB3921">
        <v>30900</v>
      </c>
      <c r="AC3921" t="s">
        <v>73</v>
      </c>
    </row>
    <row r="3922" spans="1:29" x14ac:dyDescent="0.3">
      <c r="A3922" s="1" t="s">
        <v>29</v>
      </c>
      <c r="B3922" t="s">
        <v>74</v>
      </c>
      <c r="C3922" t="s">
        <v>1317</v>
      </c>
      <c r="D3922" t="s">
        <v>169</v>
      </c>
      <c r="E3922">
        <v>5</v>
      </c>
      <c r="F3922" t="s">
        <v>120</v>
      </c>
      <c r="G3922" t="s">
        <v>1180</v>
      </c>
      <c r="H3922" t="s">
        <v>79</v>
      </c>
      <c r="I3922" t="s">
        <v>756</v>
      </c>
      <c r="J3922" t="s">
        <v>2104</v>
      </c>
      <c r="K3922" t="s">
        <v>9599</v>
      </c>
      <c r="L3922" t="s">
        <v>9600</v>
      </c>
      <c r="M3922" t="s">
        <v>969</v>
      </c>
      <c r="N3922" t="s">
        <v>58</v>
      </c>
      <c r="O3922">
        <v>23517</v>
      </c>
      <c r="P3922">
        <v>27221</v>
      </c>
      <c r="Q3922" t="s">
        <v>95</v>
      </c>
      <c r="R3922">
        <v>166</v>
      </c>
      <c r="S3922" s="2">
        <v>44342</v>
      </c>
      <c r="T3922" t="s">
        <v>42</v>
      </c>
      <c r="U3922">
        <v>0</v>
      </c>
      <c r="V3922" t="s">
        <v>43</v>
      </c>
      <c r="W3922">
        <v>465</v>
      </c>
      <c r="X3922" t="s">
        <v>44</v>
      </c>
      <c r="Y3922" t="s">
        <v>45</v>
      </c>
      <c r="Z3922">
        <v>3176</v>
      </c>
      <c r="AA3922">
        <v>457</v>
      </c>
      <c r="AB3922">
        <v>25184</v>
      </c>
      <c r="AC3922" t="s">
        <v>46</v>
      </c>
    </row>
    <row r="3923" spans="1:29" x14ac:dyDescent="0.3">
      <c r="A3923" s="1" t="s">
        <v>47</v>
      </c>
      <c r="B3923" t="s">
        <v>117</v>
      </c>
      <c r="C3923" t="s">
        <v>1344</v>
      </c>
      <c r="D3923" t="s">
        <v>387</v>
      </c>
      <c r="E3923">
        <v>10</v>
      </c>
      <c r="F3923" t="s">
        <v>271</v>
      </c>
      <c r="G3923" t="s">
        <v>495</v>
      </c>
      <c r="H3923" t="s">
        <v>35</v>
      </c>
      <c r="I3923" t="s">
        <v>3291</v>
      </c>
      <c r="J3923" t="s">
        <v>224</v>
      </c>
      <c r="K3923" t="s">
        <v>9601</v>
      </c>
      <c r="L3923" t="s">
        <v>9602</v>
      </c>
      <c r="M3923" t="s">
        <v>925</v>
      </c>
      <c r="N3923" t="s">
        <v>40</v>
      </c>
      <c r="O3923">
        <v>4901</v>
      </c>
      <c r="P3923">
        <v>8745</v>
      </c>
      <c r="Q3923" t="s">
        <v>59</v>
      </c>
      <c r="R3923">
        <v>422</v>
      </c>
      <c r="S3923" s="2">
        <v>45083</v>
      </c>
      <c r="T3923" t="s">
        <v>42</v>
      </c>
      <c r="U3923">
        <v>25228</v>
      </c>
      <c r="V3923" t="s">
        <v>71</v>
      </c>
      <c r="W3923">
        <v>580</v>
      </c>
      <c r="X3923" t="s">
        <v>44</v>
      </c>
      <c r="Y3923" t="s">
        <v>45</v>
      </c>
      <c r="Z3923">
        <v>0</v>
      </c>
      <c r="AA3923">
        <v>178</v>
      </c>
      <c r="AB3923">
        <v>7599</v>
      </c>
      <c r="AC3923" t="s">
        <v>73</v>
      </c>
    </row>
    <row r="3924" spans="1:29" x14ac:dyDescent="0.3">
      <c r="A3924" s="1" t="s">
        <v>29</v>
      </c>
      <c r="B3924" t="s">
        <v>86</v>
      </c>
      <c r="C3924" t="s">
        <v>1109</v>
      </c>
      <c r="D3924" t="s">
        <v>110</v>
      </c>
      <c r="E3924">
        <v>3</v>
      </c>
      <c r="F3924" t="s">
        <v>33</v>
      </c>
      <c r="G3924" t="s">
        <v>34</v>
      </c>
      <c r="H3924" t="s">
        <v>79</v>
      </c>
      <c r="I3924" t="s">
        <v>66</v>
      </c>
      <c r="J3924" t="s">
        <v>748</v>
      </c>
      <c r="K3924" t="s">
        <v>9603</v>
      </c>
      <c r="L3924" t="s">
        <v>9604</v>
      </c>
      <c r="M3924" t="s">
        <v>2131</v>
      </c>
      <c r="N3924" t="s">
        <v>40</v>
      </c>
      <c r="O3924">
        <v>27814</v>
      </c>
      <c r="P3924">
        <v>32436</v>
      </c>
      <c r="Q3924" t="s">
        <v>41</v>
      </c>
      <c r="R3924">
        <v>940</v>
      </c>
      <c r="S3924" s="2">
        <v>44620</v>
      </c>
      <c r="T3924" s="2">
        <v>44630</v>
      </c>
      <c r="U3924">
        <v>0</v>
      </c>
      <c r="V3924" t="s">
        <v>85</v>
      </c>
      <c r="W3924">
        <v>812</v>
      </c>
      <c r="X3924" t="s">
        <v>60</v>
      </c>
      <c r="Y3924" t="s">
        <v>72</v>
      </c>
      <c r="Z3924">
        <v>0</v>
      </c>
      <c r="AA3924">
        <v>193</v>
      </c>
      <c r="AB3924">
        <v>31877</v>
      </c>
      <c r="AC3924" t="s">
        <v>107</v>
      </c>
    </row>
    <row r="3925" spans="1:29" x14ac:dyDescent="0.3">
      <c r="A3925" s="1" t="s">
        <v>29</v>
      </c>
      <c r="B3925" t="s">
        <v>327</v>
      </c>
      <c r="C3925" t="s">
        <v>2681</v>
      </c>
      <c r="D3925" t="s">
        <v>155</v>
      </c>
      <c r="E3925">
        <v>10</v>
      </c>
      <c r="F3925" t="s">
        <v>129</v>
      </c>
      <c r="G3925" t="s">
        <v>574</v>
      </c>
      <c r="H3925" t="s">
        <v>79</v>
      </c>
      <c r="I3925" t="s">
        <v>417</v>
      </c>
      <c r="J3925" t="s">
        <v>9605</v>
      </c>
      <c r="K3925" t="s">
        <v>9606</v>
      </c>
      <c r="L3925" t="s">
        <v>9607</v>
      </c>
      <c r="M3925" t="s">
        <v>769</v>
      </c>
      <c r="N3925" t="s">
        <v>58</v>
      </c>
      <c r="O3925">
        <v>3871</v>
      </c>
      <c r="P3925">
        <v>7692</v>
      </c>
      <c r="Q3925" t="s">
        <v>41</v>
      </c>
      <c r="R3925">
        <v>641</v>
      </c>
      <c r="S3925" s="2">
        <v>44536</v>
      </c>
      <c r="T3925" s="2">
        <v>44544</v>
      </c>
      <c r="U3925">
        <v>0</v>
      </c>
      <c r="V3925" t="s">
        <v>43</v>
      </c>
      <c r="W3925">
        <v>508</v>
      </c>
      <c r="X3925" t="s">
        <v>60</v>
      </c>
      <c r="Y3925" t="s">
        <v>61</v>
      </c>
      <c r="Z3925">
        <v>4309</v>
      </c>
      <c r="AA3925">
        <v>384</v>
      </c>
      <c r="AB3925">
        <v>4909</v>
      </c>
      <c r="AC3925" t="s">
        <v>46</v>
      </c>
    </row>
    <row r="3926" spans="1:29" x14ac:dyDescent="0.3">
      <c r="A3926" s="1" t="s">
        <v>29</v>
      </c>
      <c r="B3926" t="s">
        <v>86</v>
      </c>
      <c r="C3926" t="s">
        <v>2490</v>
      </c>
      <c r="D3926" t="s">
        <v>169</v>
      </c>
      <c r="E3926">
        <v>5</v>
      </c>
      <c r="F3926" t="s">
        <v>33</v>
      </c>
      <c r="G3926" t="s">
        <v>34</v>
      </c>
      <c r="H3926" t="s">
        <v>35</v>
      </c>
      <c r="I3926" t="s">
        <v>921</v>
      </c>
      <c r="J3926" t="s">
        <v>1462</v>
      </c>
      <c r="K3926" t="s">
        <v>9608</v>
      </c>
      <c r="L3926" t="s">
        <v>9609</v>
      </c>
      <c r="M3926" t="s">
        <v>2131</v>
      </c>
      <c r="N3926" t="s">
        <v>84</v>
      </c>
      <c r="O3926">
        <v>28182</v>
      </c>
      <c r="P3926">
        <v>30479</v>
      </c>
      <c r="Q3926" t="s">
        <v>59</v>
      </c>
      <c r="R3926">
        <v>175</v>
      </c>
      <c r="S3926" s="2">
        <v>44335</v>
      </c>
      <c r="T3926" t="s">
        <v>42</v>
      </c>
      <c r="U3926">
        <v>47437</v>
      </c>
      <c r="V3926" t="s">
        <v>85</v>
      </c>
      <c r="W3926">
        <v>745</v>
      </c>
      <c r="X3926" t="s">
        <v>44</v>
      </c>
      <c r="Y3926" t="s">
        <v>61</v>
      </c>
      <c r="Z3926">
        <v>0</v>
      </c>
      <c r="AA3926">
        <v>356</v>
      </c>
      <c r="AB3926">
        <v>28412</v>
      </c>
      <c r="AC3926" t="s">
        <v>73</v>
      </c>
    </row>
    <row r="3927" spans="1:29" x14ac:dyDescent="0.3">
      <c r="A3927" s="1" t="s">
        <v>29</v>
      </c>
      <c r="B3927" t="s">
        <v>96</v>
      </c>
      <c r="C3927" t="s">
        <v>2973</v>
      </c>
      <c r="D3927" t="s">
        <v>236</v>
      </c>
      <c r="E3927">
        <v>8</v>
      </c>
      <c r="F3927" t="s">
        <v>77</v>
      </c>
      <c r="G3927" t="s">
        <v>147</v>
      </c>
      <c r="H3927" t="s">
        <v>79</v>
      </c>
      <c r="I3927" t="s">
        <v>756</v>
      </c>
      <c r="J3927" t="s">
        <v>354</v>
      </c>
      <c r="K3927" t="s">
        <v>9610</v>
      </c>
      <c r="L3927" t="s">
        <v>9611</v>
      </c>
      <c r="M3927" t="s">
        <v>1500</v>
      </c>
      <c r="N3927" t="s">
        <v>94</v>
      </c>
      <c r="O3927">
        <v>2968</v>
      </c>
      <c r="P3927">
        <v>5534</v>
      </c>
      <c r="Q3927" t="s">
        <v>95</v>
      </c>
      <c r="R3927">
        <v>478</v>
      </c>
      <c r="S3927" s="2">
        <v>45121</v>
      </c>
      <c r="T3927" t="s">
        <v>42</v>
      </c>
      <c r="U3927">
        <v>0</v>
      </c>
      <c r="V3927" t="s">
        <v>43</v>
      </c>
      <c r="W3927">
        <v>419</v>
      </c>
      <c r="X3927" t="s">
        <v>44</v>
      </c>
      <c r="Y3927" t="s">
        <v>61</v>
      </c>
      <c r="Z3927">
        <v>0</v>
      </c>
      <c r="AA3927">
        <v>286</v>
      </c>
      <c r="AB3927">
        <v>3395</v>
      </c>
      <c r="AC3927" t="s">
        <v>107</v>
      </c>
    </row>
    <row r="3928" spans="1:29" x14ac:dyDescent="0.3">
      <c r="A3928" s="1" t="s">
        <v>47</v>
      </c>
      <c r="B3928" t="s">
        <v>153</v>
      </c>
      <c r="C3928" t="s">
        <v>339</v>
      </c>
      <c r="D3928" t="s">
        <v>387</v>
      </c>
      <c r="E3928">
        <v>10</v>
      </c>
      <c r="F3928" t="s">
        <v>51</v>
      </c>
      <c r="G3928" t="s">
        <v>1069</v>
      </c>
      <c r="H3928" t="s">
        <v>35</v>
      </c>
      <c r="I3928" t="s">
        <v>3831</v>
      </c>
      <c r="J3928" t="s">
        <v>3919</v>
      </c>
      <c r="K3928" t="s">
        <v>9612</v>
      </c>
      <c r="L3928" t="s">
        <v>9613</v>
      </c>
      <c r="M3928" t="s">
        <v>1707</v>
      </c>
      <c r="N3928" t="s">
        <v>58</v>
      </c>
      <c r="O3928">
        <v>28422</v>
      </c>
      <c r="P3928">
        <v>32123</v>
      </c>
      <c r="Q3928" t="s">
        <v>59</v>
      </c>
      <c r="R3928">
        <v>532</v>
      </c>
      <c r="S3928" s="2">
        <v>45153</v>
      </c>
      <c r="T3928" s="2">
        <v>45177</v>
      </c>
      <c r="U3928">
        <v>5701</v>
      </c>
      <c r="V3928" t="s">
        <v>106</v>
      </c>
      <c r="W3928">
        <v>668</v>
      </c>
      <c r="X3928" t="s">
        <v>60</v>
      </c>
      <c r="Y3928" t="s">
        <v>61</v>
      </c>
      <c r="Z3928">
        <v>1614</v>
      </c>
      <c r="AA3928">
        <v>371</v>
      </c>
      <c r="AB3928">
        <v>31474</v>
      </c>
      <c r="AC3928" t="s">
        <v>73</v>
      </c>
    </row>
    <row r="3929" spans="1:29" x14ac:dyDescent="0.3">
      <c r="A3929" s="1" t="s">
        <v>29</v>
      </c>
      <c r="B3929" t="s">
        <v>541</v>
      </c>
      <c r="C3929" t="s">
        <v>2463</v>
      </c>
      <c r="D3929" t="s">
        <v>119</v>
      </c>
      <c r="E3929">
        <v>3</v>
      </c>
      <c r="F3929" t="s">
        <v>129</v>
      </c>
      <c r="G3929" t="s">
        <v>298</v>
      </c>
      <c r="H3929" t="s">
        <v>79</v>
      </c>
      <c r="I3929" t="s">
        <v>5027</v>
      </c>
      <c r="J3929" t="s">
        <v>3401</v>
      </c>
      <c r="K3929" t="s">
        <v>9614</v>
      </c>
      <c r="L3929" t="s">
        <v>9615</v>
      </c>
      <c r="M3929" t="s">
        <v>1715</v>
      </c>
      <c r="N3929" t="s">
        <v>94</v>
      </c>
      <c r="O3929">
        <v>9431</v>
      </c>
      <c r="P3929">
        <v>12653</v>
      </c>
      <c r="Q3929" t="s">
        <v>41</v>
      </c>
      <c r="R3929">
        <v>837</v>
      </c>
      <c r="S3929" s="2">
        <v>45263</v>
      </c>
      <c r="T3929" t="s">
        <v>42</v>
      </c>
      <c r="U3929">
        <v>0</v>
      </c>
      <c r="V3929" t="s">
        <v>85</v>
      </c>
      <c r="W3929">
        <v>849</v>
      </c>
      <c r="X3929" t="s">
        <v>44</v>
      </c>
      <c r="Y3929" t="s">
        <v>45</v>
      </c>
      <c r="Z3929">
        <v>0</v>
      </c>
      <c r="AA3929">
        <v>957</v>
      </c>
      <c r="AB3929">
        <v>10240</v>
      </c>
      <c r="AC3929" t="s">
        <v>46</v>
      </c>
    </row>
    <row r="3930" spans="1:29" x14ac:dyDescent="0.3">
      <c r="A3930" s="1" t="s">
        <v>47</v>
      </c>
      <c r="B3930" t="s">
        <v>48</v>
      </c>
      <c r="C3930" t="s">
        <v>2654</v>
      </c>
      <c r="D3930" t="s">
        <v>169</v>
      </c>
      <c r="E3930">
        <v>2</v>
      </c>
      <c r="F3930" t="s">
        <v>221</v>
      </c>
      <c r="G3930" t="s">
        <v>1096</v>
      </c>
      <c r="H3930" t="s">
        <v>35</v>
      </c>
      <c r="I3930" t="s">
        <v>635</v>
      </c>
      <c r="J3930" t="s">
        <v>354</v>
      </c>
      <c r="K3930" t="s">
        <v>9616</v>
      </c>
      <c r="L3930" t="s">
        <v>9617</v>
      </c>
      <c r="M3930" t="s">
        <v>220</v>
      </c>
      <c r="N3930" t="s">
        <v>84</v>
      </c>
      <c r="O3930">
        <v>22563</v>
      </c>
      <c r="P3930">
        <v>25443</v>
      </c>
      <c r="Q3930" t="s">
        <v>59</v>
      </c>
      <c r="R3930">
        <v>911</v>
      </c>
      <c r="S3930" s="2">
        <v>45025</v>
      </c>
      <c r="T3930" t="s">
        <v>42</v>
      </c>
      <c r="U3930">
        <v>24385</v>
      </c>
      <c r="V3930" t="s">
        <v>43</v>
      </c>
      <c r="W3930">
        <v>669</v>
      </c>
      <c r="X3930" t="s">
        <v>44</v>
      </c>
      <c r="Y3930" t="s">
        <v>61</v>
      </c>
      <c r="Z3930">
        <v>0</v>
      </c>
      <c r="AA3930">
        <v>614</v>
      </c>
      <c r="AB3930">
        <v>22953</v>
      </c>
      <c r="AC3930" t="s">
        <v>46</v>
      </c>
    </row>
    <row r="3931" spans="1:29" x14ac:dyDescent="0.3">
      <c r="A3931" s="1" t="s">
        <v>47</v>
      </c>
      <c r="B3931" t="s">
        <v>117</v>
      </c>
      <c r="C3931" t="s">
        <v>243</v>
      </c>
      <c r="D3931" t="s">
        <v>32</v>
      </c>
      <c r="E3931">
        <v>3</v>
      </c>
      <c r="F3931" t="s">
        <v>33</v>
      </c>
      <c r="G3931" t="s">
        <v>179</v>
      </c>
      <c r="H3931" t="s">
        <v>79</v>
      </c>
      <c r="I3931" t="s">
        <v>188</v>
      </c>
      <c r="J3931" t="s">
        <v>674</v>
      </c>
      <c r="K3931" t="s">
        <v>9618</v>
      </c>
      <c r="L3931" t="s">
        <v>9619</v>
      </c>
      <c r="M3931" t="s">
        <v>868</v>
      </c>
      <c r="N3931" t="s">
        <v>94</v>
      </c>
      <c r="O3931">
        <v>27498</v>
      </c>
      <c r="P3931">
        <v>32059</v>
      </c>
      <c r="Q3931" t="s">
        <v>95</v>
      </c>
      <c r="R3931">
        <v>756</v>
      </c>
      <c r="S3931" s="2">
        <v>45024</v>
      </c>
      <c r="T3931" s="2">
        <v>45031</v>
      </c>
      <c r="U3931">
        <v>0</v>
      </c>
      <c r="V3931" t="s">
        <v>71</v>
      </c>
      <c r="W3931">
        <v>408</v>
      </c>
      <c r="X3931" t="s">
        <v>60</v>
      </c>
      <c r="Y3931" t="s">
        <v>45</v>
      </c>
      <c r="Z3931">
        <v>0</v>
      </c>
      <c r="AA3931">
        <v>213</v>
      </c>
      <c r="AB3931">
        <v>27626</v>
      </c>
      <c r="AC3931" t="s">
        <v>107</v>
      </c>
    </row>
    <row r="3932" spans="1:29" x14ac:dyDescent="0.3">
      <c r="A3932" s="1" t="s">
        <v>29</v>
      </c>
      <c r="B3932" t="s">
        <v>541</v>
      </c>
      <c r="C3932" t="s">
        <v>1114</v>
      </c>
      <c r="D3932" t="s">
        <v>50</v>
      </c>
      <c r="E3932">
        <v>2</v>
      </c>
      <c r="F3932" t="s">
        <v>99</v>
      </c>
      <c r="G3932" t="s">
        <v>100</v>
      </c>
      <c r="H3932" t="s">
        <v>35</v>
      </c>
      <c r="I3932" t="s">
        <v>458</v>
      </c>
      <c r="J3932" t="s">
        <v>224</v>
      </c>
      <c r="K3932" t="s">
        <v>9620</v>
      </c>
      <c r="L3932" t="s">
        <v>9621</v>
      </c>
      <c r="M3932" t="s">
        <v>1715</v>
      </c>
      <c r="N3932" t="s">
        <v>58</v>
      </c>
      <c r="O3932">
        <v>12669</v>
      </c>
      <c r="P3932">
        <v>14704</v>
      </c>
      <c r="Q3932" t="s">
        <v>59</v>
      </c>
      <c r="R3932">
        <v>860</v>
      </c>
      <c r="S3932" s="2">
        <v>44656</v>
      </c>
      <c r="T3932" t="s">
        <v>42</v>
      </c>
      <c r="U3932">
        <v>34293</v>
      </c>
      <c r="V3932" t="s">
        <v>85</v>
      </c>
      <c r="W3932">
        <v>483</v>
      </c>
      <c r="X3932" t="s">
        <v>44</v>
      </c>
      <c r="Y3932" t="s">
        <v>61</v>
      </c>
      <c r="Z3932">
        <v>3724</v>
      </c>
      <c r="AA3932">
        <v>617</v>
      </c>
      <c r="AB3932">
        <v>14032</v>
      </c>
      <c r="AC3932" t="s">
        <v>46</v>
      </c>
    </row>
    <row r="3933" spans="1:29" x14ac:dyDescent="0.3">
      <c r="A3933" s="1" t="s">
        <v>29</v>
      </c>
      <c r="B3933" t="s">
        <v>228</v>
      </c>
      <c r="C3933" t="s">
        <v>256</v>
      </c>
      <c r="D3933" t="s">
        <v>178</v>
      </c>
      <c r="E3933">
        <v>1</v>
      </c>
      <c r="F3933" t="s">
        <v>51</v>
      </c>
      <c r="G3933" t="s">
        <v>345</v>
      </c>
      <c r="H3933" t="s">
        <v>35</v>
      </c>
      <c r="I3933" t="s">
        <v>189</v>
      </c>
      <c r="J3933" t="s">
        <v>149</v>
      </c>
      <c r="K3933">
        <f>1-139-529-7899</f>
        <v>-8566</v>
      </c>
      <c r="L3933" t="s">
        <v>9622</v>
      </c>
      <c r="M3933" t="s">
        <v>1189</v>
      </c>
      <c r="N3933" t="s">
        <v>94</v>
      </c>
      <c r="O3933">
        <v>29985</v>
      </c>
      <c r="P3933">
        <v>33674</v>
      </c>
      <c r="Q3933" t="s">
        <v>41</v>
      </c>
      <c r="R3933">
        <v>25</v>
      </c>
      <c r="S3933" s="2">
        <v>45254</v>
      </c>
      <c r="T3933" t="s">
        <v>42</v>
      </c>
      <c r="U3933">
        <v>0</v>
      </c>
      <c r="V3933" t="s">
        <v>71</v>
      </c>
      <c r="W3933">
        <v>729</v>
      </c>
      <c r="X3933" t="s">
        <v>44</v>
      </c>
      <c r="Y3933" t="s">
        <v>72</v>
      </c>
      <c r="Z3933">
        <v>0</v>
      </c>
      <c r="AA3933">
        <v>997</v>
      </c>
      <c r="AB3933">
        <v>30469</v>
      </c>
      <c r="AC3933" t="s">
        <v>46</v>
      </c>
    </row>
    <row r="3934" spans="1:29" x14ac:dyDescent="0.3">
      <c r="A3934" s="1" t="s">
        <v>29</v>
      </c>
      <c r="B3934" t="s">
        <v>327</v>
      </c>
      <c r="C3934" t="s">
        <v>764</v>
      </c>
      <c r="D3934" t="s">
        <v>128</v>
      </c>
      <c r="E3934">
        <v>6</v>
      </c>
      <c r="F3934" t="s">
        <v>186</v>
      </c>
      <c r="G3934" t="s">
        <v>710</v>
      </c>
      <c r="H3934" t="s">
        <v>35</v>
      </c>
      <c r="I3934" t="s">
        <v>587</v>
      </c>
      <c r="J3934" t="s">
        <v>1986</v>
      </c>
      <c r="K3934" t="s">
        <v>9623</v>
      </c>
      <c r="L3934" t="s">
        <v>9624</v>
      </c>
      <c r="M3934" t="s">
        <v>2246</v>
      </c>
      <c r="N3934" t="s">
        <v>84</v>
      </c>
      <c r="O3934">
        <v>23595</v>
      </c>
      <c r="P3934">
        <v>25673</v>
      </c>
      <c r="Q3934" t="s">
        <v>59</v>
      </c>
      <c r="R3934">
        <v>620</v>
      </c>
      <c r="S3934" s="2">
        <v>44937</v>
      </c>
      <c r="T3934" t="s">
        <v>42</v>
      </c>
      <c r="U3934">
        <v>1305</v>
      </c>
      <c r="V3934" t="s">
        <v>43</v>
      </c>
      <c r="W3934">
        <v>643</v>
      </c>
      <c r="X3934" t="s">
        <v>44</v>
      </c>
      <c r="Y3934" t="s">
        <v>45</v>
      </c>
      <c r="Z3934">
        <v>0</v>
      </c>
      <c r="AA3934">
        <v>898</v>
      </c>
      <c r="AB3934">
        <v>25256</v>
      </c>
      <c r="AC3934" t="s">
        <v>46</v>
      </c>
    </row>
    <row r="3935" spans="1:29" x14ac:dyDescent="0.3">
      <c r="A3935" s="1" t="s">
        <v>47</v>
      </c>
      <c r="B3935" t="s">
        <v>153</v>
      </c>
      <c r="C3935" t="s">
        <v>7596</v>
      </c>
      <c r="D3935" t="s">
        <v>178</v>
      </c>
      <c r="E3935">
        <v>1</v>
      </c>
      <c r="F3935" t="s">
        <v>64</v>
      </c>
      <c r="G3935" t="s">
        <v>258</v>
      </c>
      <c r="H3935" t="s">
        <v>79</v>
      </c>
      <c r="I3935" t="s">
        <v>238</v>
      </c>
      <c r="J3935" t="s">
        <v>5366</v>
      </c>
      <c r="K3935">
        <v>8302982011</v>
      </c>
      <c r="L3935" t="s">
        <v>9625</v>
      </c>
      <c r="M3935" t="s">
        <v>160</v>
      </c>
      <c r="N3935" t="s">
        <v>40</v>
      </c>
      <c r="O3935">
        <v>26953</v>
      </c>
      <c r="P3935">
        <v>31444</v>
      </c>
      <c r="Q3935" t="s">
        <v>95</v>
      </c>
      <c r="R3935">
        <v>877</v>
      </c>
      <c r="S3935" s="2">
        <v>44696</v>
      </c>
      <c r="T3935" t="s">
        <v>42</v>
      </c>
      <c r="U3935">
        <v>0</v>
      </c>
      <c r="V3935" t="s">
        <v>71</v>
      </c>
      <c r="W3935">
        <v>719</v>
      </c>
      <c r="X3935" t="s">
        <v>44</v>
      </c>
      <c r="Y3935" t="s">
        <v>61</v>
      </c>
      <c r="Z3935">
        <v>0</v>
      </c>
      <c r="AA3935">
        <v>410</v>
      </c>
      <c r="AB3935">
        <v>27652</v>
      </c>
      <c r="AC3935" t="s">
        <v>46</v>
      </c>
    </row>
    <row r="3936" spans="1:29" x14ac:dyDescent="0.3">
      <c r="A3936" s="1" t="s">
        <v>29</v>
      </c>
      <c r="B3936" t="s">
        <v>30</v>
      </c>
      <c r="C3936" t="s">
        <v>2338</v>
      </c>
      <c r="D3936" t="s">
        <v>201</v>
      </c>
      <c r="E3936">
        <v>3</v>
      </c>
      <c r="F3936" t="s">
        <v>33</v>
      </c>
      <c r="G3936" t="s">
        <v>209</v>
      </c>
      <c r="H3936" t="s">
        <v>79</v>
      </c>
      <c r="I3936" t="s">
        <v>3124</v>
      </c>
      <c r="J3936" t="s">
        <v>3198</v>
      </c>
      <c r="K3936" t="s">
        <v>9626</v>
      </c>
      <c r="L3936" t="s">
        <v>9627</v>
      </c>
      <c r="M3936" t="s">
        <v>269</v>
      </c>
      <c r="N3936" t="s">
        <v>58</v>
      </c>
      <c r="O3936">
        <v>16208</v>
      </c>
      <c r="P3936">
        <v>20441</v>
      </c>
      <c r="Q3936" t="s">
        <v>41</v>
      </c>
      <c r="R3936">
        <v>247</v>
      </c>
      <c r="S3936" s="2">
        <v>44512</v>
      </c>
      <c r="T3936" t="s">
        <v>42</v>
      </c>
      <c r="U3936">
        <v>0</v>
      </c>
      <c r="V3936" t="s">
        <v>85</v>
      </c>
      <c r="W3936">
        <v>485</v>
      </c>
      <c r="X3936" t="s">
        <v>44</v>
      </c>
      <c r="Y3936" t="s">
        <v>61</v>
      </c>
      <c r="Z3936">
        <v>3635</v>
      </c>
      <c r="AA3936">
        <v>770</v>
      </c>
      <c r="AB3936">
        <v>17491</v>
      </c>
      <c r="AC3936" t="s">
        <v>73</v>
      </c>
    </row>
    <row r="3937" spans="1:29" x14ac:dyDescent="0.3">
      <c r="A3937" s="1" t="s">
        <v>47</v>
      </c>
      <c r="B3937" t="s">
        <v>592</v>
      </c>
      <c r="C3937" t="s">
        <v>2088</v>
      </c>
      <c r="D3937" t="s">
        <v>178</v>
      </c>
      <c r="E3937">
        <v>8</v>
      </c>
      <c r="F3937" t="s">
        <v>186</v>
      </c>
      <c r="G3937" t="s">
        <v>620</v>
      </c>
      <c r="H3937" t="s">
        <v>79</v>
      </c>
      <c r="I3937" t="s">
        <v>1940</v>
      </c>
      <c r="J3937" t="s">
        <v>1268</v>
      </c>
      <c r="K3937" t="s">
        <v>9628</v>
      </c>
      <c r="L3937" t="s">
        <v>9629</v>
      </c>
      <c r="M3937" t="s">
        <v>919</v>
      </c>
      <c r="N3937" t="s">
        <v>84</v>
      </c>
      <c r="O3937">
        <v>14852</v>
      </c>
      <c r="P3937">
        <v>19716</v>
      </c>
      <c r="Q3937" t="s">
        <v>41</v>
      </c>
      <c r="R3937">
        <v>219</v>
      </c>
      <c r="S3937" s="2">
        <v>45076</v>
      </c>
      <c r="T3937" t="s">
        <v>42</v>
      </c>
      <c r="U3937">
        <v>0</v>
      </c>
      <c r="V3937" t="s">
        <v>106</v>
      </c>
      <c r="W3937">
        <v>712</v>
      </c>
      <c r="X3937" t="s">
        <v>44</v>
      </c>
      <c r="Y3937" t="s">
        <v>45</v>
      </c>
      <c r="Z3937">
        <v>0</v>
      </c>
      <c r="AA3937">
        <v>45</v>
      </c>
      <c r="AB3937">
        <v>15840</v>
      </c>
      <c r="AC3937" t="s">
        <v>73</v>
      </c>
    </row>
    <row r="3938" spans="1:29" x14ac:dyDescent="0.3">
      <c r="A3938" s="1" t="s">
        <v>47</v>
      </c>
      <c r="B3938" t="s">
        <v>161</v>
      </c>
      <c r="C3938" t="s">
        <v>1618</v>
      </c>
      <c r="D3938" t="s">
        <v>169</v>
      </c>
      <c r="E3938">
        <v>6</v>
      </c>
      <c r="F3938" t="s">
        <v>51</v>
      </c>
      <c r="G3938" t="s">
        <v>52</v>
      </c>
      <c r="H3938" t="s">
        <v>35</v>
      </c>
      <c r="I3938" t="s">
        <v>738</v>
      </c>
      <c r="J3938" t="s">
        <v>1937</v>
      </c>
      <c r="K3938" t="s">
        <v>9630</v>
      </c>
      <c r="L3938" t="s">
        <v>9631</v>
      </c>
      <c r="M3938" t="s">
        <v>283</v>
      </c>
      <c r="N3938" t="s">
        <v>58</v>
      </c>
      <c r="O3938">
        <v>16191</v>
      </c>
      <c r="P3938">
        <v>19866</v>
      </c>
      <c r="Q3938" t="s">
        <v>41</v>
      </c>
      <c r="R3938">
        <v>830</v>
      </c>
      <c r="S3938" s="2">
        <v>44985</v>
      </c>
      <c r="T3938" s="2">
        <v>45009</v>
      </c>
      <c r="U3938">
        <v>0</v>
      </c>
      <c r="V3938" t="s">
        <v>106</v>
      </c>
      <c r="W3938">
        <v>643</v>
      </c>
      <c r="X3938" t="s">
        <v>60</v>
      </c>
      <c r="Y3938" t="s">
        <v>45</v>
      </c>
      <c r="Z3938">
        <v>4459</v>
      </c>
      <c r="AA3938">
        <v>474</v>
      </c>
      <c r="AB3938">
        <v>18535</v>
      </c>
      <c r="AC3938" t="s">
        <v>73</v>
      </c>
    </row>
    <row r="3939" spans="1:29" x14ac:dyDescent="0.3">
      <c r="A3939" s="1" t="s">
        <v>47</v>
      </c>
      <c r="B3939" t="s">
        <v>48</v>
      </c>
      <c r="C3939" t="s">
        <v>801</v>
      </c>
      <c r="D3939" t="s">
        <v>155</v>
      </c>
      <c r="E3939">
        <v>5</v>
      </c>
      <c r="F3939" t="s">
        <v>186</v>
      </c>
      <c r="G3939" t="s">
        <v>1504</v>
      </c>
      <c r="H3939" t="s">
        <v>79</v>
      </c>
      <c r="I3939" t="s">
        <v>265</v>
      </c>
      <c r="J3939" t="s">
        <v>5232</v>
      </c>
      <c r="K3939" t="s">
        <v>9632</v>
      </c>
      <c r="L3939" t="s">
        <v>9633</v>
      </c>
      <c r="M3939" t="s">
        <v>2261</v>
      </c>
      <c r="N3939" t="s">
        <v>58</v>
      </c>
      <c r="O3939">
        <v>25895</v>
      </c>
      <c r="P3939">
        <v>30234</v>
      </c>
      <c r="Q3939" t="s">
        <v>41</v>
      </c>
      <c r="R3939">
        <v>333</v>
      </c>
      <c r="S3939" s="2">
        <v>44553</v>
      </c>
      <c r="T3939" t="s">
        <v>42</v>
      </c>
      <c r="U3939">
        <v>0</v>
      </c>
      <c r="V3939" t="s">
        <v>106</v>
      </c>
      <c r="W3939">
        <v>667</v>
      </c>
      <c r="X3939" t="s">
        <v>44</v>
      </c>
      <c r="Y3939" t="s">
        <v>61</v>
      </c>
      <c r="Z3939">
        <v>4336</v>
      </c>
      <c r="AA3939">
        <v>981</v>
      </c>
      <c r="AB3939">
        <v>28221</v>
      </c>
      <c r="AC3939" t="s">
        <v>46</v>
      </c>
    </row>
    <row r="3940" spans="1:29" x14ac:dyDescent="0.3">
      <c r="A3940" s="1" t="s">
        <v>29</v>
      </c>
      <c r="B3940" t="s">
        <v>62</v>
      </c>
      <c r="C3940" t="s">
        <v>666</v>
      </c>
      <c r="D3940" t="s">
        <v>50</v>
      </c>
      <c r="E3940">
        <v>5</v>
      </c>
      <c r="F3940" t="s">
        <v>271</v>
      </c>
      <c r="G3940" t="s">
        <v>1298</v>
      </c>
      <c r="H3940" t="s">
        <v>79</v>
      </c>
      <c r="I3940" t="s">
        <v>1229</v>
      </c>
      <c r="J3940" t="s">
        <v>4563</v>
      </c>
      <c r="K3940" t="s">
        <v>9634</v>
      </c>
      <c r="L3940" t="s">
        <v>9635</v>
      </c>
      <c r="M3940" t="s">
        <v>70</v>
      </c>
      <c r="N3940" t="s">
        <v>94</v>
      </c>
      <c r="O3940">
        <v>29728</v>
      </c>
      <c r="P3940">
        <v>31808</v>
      </c>
      <c r="Q3940" t="s">
        <v>59</v>
      </c>
      <c r="R3940">
        <v>157</v>
      </c>
      <c r="S3940" s="2">
        <v>45267</v>
      </c>
      <c r="T3940" s="2">
        <v>45297</v>
      </c>
      <c r="U3940">
        <v>22483</v>
      </c>
      <c r="V3940" t="s">
        <v>43</v>
      </c>
      <c r="W3940">
        <v>765</v>
      </c>
      <c r="X3940" t="s">
        <v>60</v>
      </c>
      <c r="Y3940" t="s">
        <v>72</v>
      </c>
      <c r="Z3940">
        <v>0</v>
      </c>
      <c r="AA3940">
        <v>789</v>
      </c>
      <c r="AB3940">
        <v>31245</v>
      </c>
      <c r="AC3940" t="s">
        <v>46</v>
      </c>
    </row>
    <row r="3941" spans="1:29" x14ac:dyDescent="0.3">
      <c r="A3941" s="1" t="s">
        <v>47</v>
      </c>
      <c r="B3941" t="s">
        <v>176</v>
      </c>
      <c r="C3941" t="s">
        <v>1876</v>
      </c>
      <c r="D3941" t="s">
        <v>128</v>
      </c>
      <c r="E3941">
        <v>7</v>
      </c>
      <c r="F3941" t="s">
        <v>64</v>
      </c>
      <c r="G3941" t="s">
        <v>433</v>
      </c>
      <c r="H3941" t="s">
        <v>79</v>
      </c>
      <c r="I3941" t="s">
        <v>1781</v>
      </c>
      <c r="J3941" t="s">
        <v>1979</v>
      </c>
      <c r="K3941" t="s">
        <v>9636</v>
      </c>
      <c r="L3941" t="s">
        <v>9637</v>
      </c>
      <c r="M3941" t="s">
        <v>183</v>
      </c>
      <c r="N3941" t="s">
        <v>94</v>
      </c>
      <c r="O3941">
        <v>7722</v>
      </c>
      <c r="P3941">
        <v>12632</v>
      </c>
      <c r="Q3941" t="s">
        <v>41</v>
      </c>
      <c r="R3941">
        <v>713</v>
      </c>
      <c r="S3941" s="2">
        <v>45062</v>
      </c>
      <c r="T3941" t="s">
        <v>42</v>
      </c>
      <c r="U3941">
        <v>0</v>
      </c>
      <c r="V3941" t="s">
        <v>85</v>
      </c>
      <c r="W3941">
        <v>474</v>
      </c>
      <c r="X3941" t="s">
        <v>44</v>
      </c>
      <c r="Y3941" t="s">
        <v>72</v>
      </c>
      <c r="Z3941">
        <v>0</v>
      </c>
      <c r="AA3941">
        <v>403</v>
      </c>
      <c r="AB3941">
        <v>10887</v>
      </c>
      <c r="AC3941" t="s">
        <v>73</v>
      </c>
    </row>
    <row r="3942" spans="1:29" x14ac:dyDescent="0.3">
      <c r="A3942" s="1" t="s">
        <v>29</v>
      </c>
      <c r="B3942" t="s">
        <v>327</v>
      </c>
      <c r="C3942" t="s">
        <v>2776</v>
      </c>
      <c r="D3942" t="s">
        <v>257</v>
      </c>
      <c r="E3942">
        <v>5</v>
      </c>
      <c r="F3942" t="s">
        <v>221</v>
      </c>
      <c r="G3942" t="s">
        <v>882</v>
      </c>
      <c r="H3942" t="s">
        <v>35</v>
      </c>
      <c r="I3942" t="s">
        <v>756</v>
      </c>
      <c r="J3942" t="s">
        <v>961</v>
      </c>
      <c r="K3942" t="s">
        <v>9638</v>
      </c>
      <c r="L3942" t="s">
        <v>9639</v>
      </c>
      <c r="M3942" t="s">
        <v>769</v>
      </c>
      <c r="N3942" t="s">
        <v>40</v>
      </c>
      <c r="O3942">
        <v>20563</v>
      </c>
      <c r="P3942">
        <v>25050</v>
      </c>
      <c r="Q3942" t="s">
        <v>59</v>
      </c>
      <c r="R3942">
        <v>251</v>
      </c>
      <c r="S3942" s="2">
        <v>45100</v>
      </c>
      <c r="T3942" t="s">
        <v>42</v>
      </c>
      <c r="U3942">
        <v>4011</v>
      </c>
      <c r="V3942" t="s">
        <v>43</v>
      </c>
      <c r="W3942">
        <v>595</v>
      </c>
      <c r="X3942" t="s">
        <v>44</v>
      </c>
      <c r="Y3942" t="s">
        <v>61</v>
      </c>
      <c r="Z3942">
        <v>0</v>
      </c>
      <c r="AA3942">
        <v>176</v>
      </c>
      <c r="AB3942">
        <v>22706</v>
      </c>
      <c r="AC3942" t="s">
        <v>107</v>
      </c>
    </row>
    <row r="3943" spans="1:29" x14ac:dyDescent="0.3">
      <c r="A3943" s="1" t="s">
        <v>29</v>
      </c>
      <c r="B3943" t="s">
        <v>327</v>
      </c>
      <c r="C3943" t="s">
        <v>2776</v>
      </c>
      <c r="D3943" t="s">
        <v>185</v>
      </c>
      <c r="E3943">
        <v>10</v>
      </c>
      <c r="F3943" t="s">
        <v>64</v>
      </c>
      <c r="G3943" t="s">
        <v>1599</v>
      </c>
      <c r="H3943" t="s">
        <v>35</v>
      </c>
      <c r="I3943" t="s">
        <v>171</v>
      </c>
      <c r="J3943" t="s">
        <v>549</v>
      </c>
      <c r="K3943">
        <v>3347180638</v>
      </c>
      <c r="L3943" t="s">
        <v>9640</v>
      </c>
      <c r="M3943" t="s">
        <v>591</v>
      </c>
      <c r="N3943" t="s">
        <v>94</v>
      </c>
      <c r="O3943">
        <v>6475</v>
      </c>
      <c r="P3943">
        <v>9509</v>
      </c>
      <c r="Q3943" t="s">
        <v>95</v>
      </c>
      <c r="R3943">
        <v>911</v>
      </c>
      <c r="S3943" s="2">
        <v>44476</v>
      </c>
      <c r="T3943" t="s">
        <v>42</v>
      </c>
      <c r="U3943">
        <v>0</v>
      </c>
      <c r="V3943" t="s">
        <v>85</v>
      </c>
      <c r="W3943">
        <v>562</v>
      </c>
      <c r="X3943" t="s">
        <v>44</v>
      </c>
      <c r="Y3943" t="s">
        <v>61</v>
      </c>
      <c r="Z3943">
        <v>0</v>
      </c>
      <c r="AA3943">
        <v>696</v>
      </c>
      <c r="AB3943">
        <v>9114</v>
      </c>
      <c r="AC3943" t="s">
        <v>46</v>
      </c>
    </row>
    <row r="3944" spans="1:29" x14ac:dyDescent="0.3">
      <c r="A3944" s="1" t="s">
        <v>47</v>
      </c>
      <c r="B3944" t="s">
        <v>161</v>
      </c>
      <c r="C3944" t="s">
        <v>1471</v>
      </c>
      <c r="D3944" t="s">
        <v>50</v>
      </c>
      <c r="E3944">
        <v>9</v>
      </c>
      <c r="F3944" t="s">
        <v>99</v>
      </c>
      <c r="G3944" t="s">
        <v>529</v>
      </c>
      <c r="H3944" t="s">
        <v>35</v>
      </c>
      <c r="I3944" t="s">
        <v>441</v>
      </c>
      <c r="J3944" t="s">
        <v>610</v>
      </c>
      <c r="K3944">
        <v>9187162680</v>
      </c>
      <c r="L3944" t="s">
        <v>9641</v>
      </c>
      <c r="M3944" t="s">
        <v>2373</v>
      </c>
      <c r="N3944" t="s">
        <v>58</v>
      </c>
      <c r="O3944">
        <v>3804</v>
      </c>
      <c r="P3944">
        <v>8573</v>
      </c>
      <c r="Q3944" t="s">
        <v>95</v>
      </c>
      <c r="R3944">
        <v>772</v>
      </c>
      <c r="S3944" s="2">
        <v>44274</v>
      </c>
      <c r="T3944" t="s">
        <v>42</v>
      </c>
      <c r="U3944">
        <v>0</v>
      </c>
      <c r="V3944" t="s">
        <v>85</v>
      </c>
      <c r="W3944">
        <v>557</v>
      </c>
      <c r="X3944" t="s">
        <v>44</v>
      </c>
      <c r="Y3944" t="s">
        <v>61</v>
      </c>
      <c r="Z3944">
        <v>2075</v>
      </c>
      <c r="AA3944">
        <v>329</v>
      </c>
      <c r="AB3944">
        <v>4827</v>
      </c>
      <c r="AC3944" t="s">
        <v>73</v>
      </c>
    </row>
    <row r="3945" spans="1:29" x14ac:dyDescent="0.3">
      <c r="A3945" s="1" t="s">
        <v>47</v>
      </c>
      <c r="B3945" t="s">
        <v>234</v>
      </c>
      <c r="C3945" t="s">
        <v>235</v>
      </c>
      <c r="D3945" t="s">
        <v>178</v>
      </c>
      <c r="E3945">
        <v>10</v>
      </c>
      <c r="F3945" t="s">
        <v>221</v>
      </c>
      <c r="G3945" t="s">
        <v>858</v>
      </c>
      <c r="H3945" t="s">
        <v>35</v>
      </c>
      <c r="I3945" t="s">
        <v>2702</v>
      </c>
      <c r="J3945" t="s">
        <v>5953</v>
      </c>
      <c r="K3945" t="s">
        <v>9642</v>
      </c>
      <c r="L3945" t="s">
        <v>9643</v>
      </c>
      <c r="M3945" t="s">
        <v>984</v>
      </c>
      <c r="N3945" t="s">
        <v>40</v>
      </c>
      <c r="O3945">
        <v>4836</v>
      </c>
      <c r="P3945">
        <v>6844</v>
      </c>
      <c r="Q3945" t="s">
        <v>59</v>
      </c>
      <c r="R3945">
        <v>166</v>
      </c>
      <c r="S3945" s="2">
        <v>44850</v>
      </c>
      <c r="T3945" s="2">
        <v>44878</v>
      </c>
      <c r="U3945">
        <v>8762</v>
      </c>
      <c r="V3945" t="s">
        <v>106</v>
      </c>
      <c r="W3945">
        <v>639</v>
      </c>
      <c r="X3945" t="s">
        <v>60</v>
      </c>
      <c r="Y3945" t="s">
        <v>45</v>
      </c>
      <c r="Z3945">
        <v>0</v>
      </c>
      <c r="AA3945">
        <v>301</v>
      </c>
      <c r="AB3945">
        <v>6658</v>
      </c>
      <c r="AC3945" t="s">
        <v>73</v>
      </c>
    </row>
    <row r="3946" spans="1:29" x14ac:dyDescent="0.3">
      <c r="A3946" s="1" t="s">
        <v>47</v>
      </c>
      <c r="B3946" t="s">
        <v>592</v>
      </c>
      <c r="C3946" t="s">
        <v>2088</v>
      </c>
      <c r="D3946" t="s">
        <v>138</v>
      </c>
      <c r="E3946">
        <v>2</v>
      </c>
      <c r="F3946" t="s">
        <v>77</v>
      </c>
      <c r="G3946" t="s">
        <v>1221</v>
      </c>
      <c r="H3946" t="s">
        <v>79</v>
      </c>
      <c r="I3946" t="s">
        <v>3291</v>
      </c>
      <c r="J3946" t="s">
        <v>3698</v>
      </c>
      <c r="K3946" t="s">
        <v>9644</v>
      </c>
      <c r="L3946" t="s">
        <v>9645</v>
      </c>
      <c r="M3946" t="s">
        <v>3019</v>
      </c>
      <c r="N3946" t="s">
        <v>84</v>
      </c>
      <c r="O3946">
        <v>24935</v>
      </c>
      <c r="P3946">
        <v>27580</v>
      </c>
      <c r="Q3946" t="s">
        <v>41</v>
      </c>
      <c r="R3946">
        <v>946</v>
      </c>
      <c r="S3946" s="2">
        <v>45272</v>
      </c>
      <c r="T3946" t="s">
        <v>42</v>
      </c>
      <c r="U3946">
        <v>0</v>
      </c>
      <c r="V3946" t="s">
        <v>85</v>
      </c>
      <c r="W3946">
        <v>482</v>
      </c>
      <c r="X3946" t="s">
        <v>44</v>
      </c>
      <c r="Y3946" t="s">
        <v>45</v>
      </c>
      <c r="Z3946">
        <v>0</v>
      </c>
      <c r="AA3946">
        <v>700</v>
      </c>
      <c r="AB3946">
        <v>27138</v>
      </c>
      <c r="AC3946" t="s">
        <v>73</v>
      </c>
    </row>
    <row r="3947" spans="1:29" x14ac:dyDescent="0.3">
      <c r="A3947" s="1" t="s">
        <v>29</v>
      </c>
      <c r="B3947" t="s">
        <v>30</v>
      </c>
      <c r="C3947" t="s">
        <v>2406</v>
      </c>
      <c r="D3947" t="s">
        <v>257</v>
      </c>
      <c r="E3947">
        <v>7</v>
      </c>
      <c r="F3947" t="s">
        <v>221</v>
      </c>
      <c r="G3947" t="s">
        <v>858</v>
      </c>
      <c r="H3947" t="s">
        <v>79</v>
      </c>
      <c r="I3947" t="s">
        <v>6579</v>
      </c>
      <c r="J3947" t="s">
        <v>2479</v>
      </c>
      <c r="K3947" t="s">
        <v>9646</v>
      </c>
      <c r="L3947" t="s">
        <v>9647</v>
      </c>
      <c r="M3947" t="s">
        <v>3066</v>
      </c>
      <c r="N3947" t="s">
        <v>94</v>
      </c>
      <c r="O3947">
        <v>21082</v>
      </c>
      <c r="P3947">
        <v>24740</v>
      </c>
      <c r="Q3947" t="s">
        <v>95</v>
      </c>
      <c r="R3947">
        <v>278</v>
      </c>
      <c r="S3947" s="2">
        <v>44438</v>
      </c>
      <c r="T3947" t="s">
        <v>42</v>
      </c>
      <c r="U3947">
        <v>0</v>
      </c>
      <c r="V3947" t="s">
        <v>85</v>
      </c>
      <c r="W3947">
        <v>410</v>
      </c>
      <c r="X3947" t="s">
        <v>44</v>
      </c>
      <c r="Y3947" t="s">
        <v>61</v>
      </c>
      <c r="Z3947">
        <v>0</v>
      </c>
      <c r="AA3947">
        <v>908</v>
      </c>
      <c r="AB3947">
        <v>21721</v>
      </c>
      <c r="AC3947" t="s">
        <v>73</v>
      </c>
    </row>
    <row r="3948" spans="1:29" x14ac:dyDescent="0.3">
      <c r="A3948" s="1" t="s">
        <v>47</v>
      </c>
      <c r="B3948" t="s">
        <v>592</v>
      </c>
      <c r="C3948" t="s">
        <v>2536</v>
      </c>
      <c r="D3948" t="s">
        <v>76</v>
      </c>
      <c r="E3948">
        <v>4</v>
      </c>
      <c r="F3948" t="s">
        <v>51</v>
      </c>
      <c r="G3948" t="s">
        <v>1427</v>
      </c>
      <c r="H3948" t="s">
        <v>35</v>
      </c>
      <c r="I3948" t="s">
        <v>2370</v>
      </c>
      <c r="J3948" t="s">
        <v>657</v>
      </c>
      <c r="K3948" t="s">
        <v>9648</v>
      </c>
      <c r="L3948" t="s">
        <v>9649</v>
      </c>
      <c r="M3948" t="s">
        <v>598</v>
      </c>
      <c r="N3948" t="s">
        <v>84</v>
      </c>
      <c r="O3948">
        <v>20405</v>
      </c>
      <c r="P3948">
        <v>24277</v>
      </c>
      <c r="Q3948" t="s">
        <v>59</v>
      </c>
      <c r="R3948">
        <v>286</v>
      </c>
      <c r="S3948" s="2">
        <v>44951</v>
      </c>
      <c r="T3948" t="s">
        <v>42</v>
      </c>
      <c r="U3948">
        <v>31795</v>
      </c>
      <c r="V3948" t="s">
        <v>106</v>
      </c>
      <c r="W3948">
        <v>435</v>
      </c>
      <c r="X3948" t="s">
        <v>44</v>
      </c>
      <c r="Y3948" t="s">
        <v>45</v>
      </c>
      <c r="Z3948">
        <v>0</v>
      </c>
      <c r="AA3948">
        <v>601</v>
      </c>
      <c r="AB3948">
        <v>21379</v>
      </c>
      <c r="AC3948" t="s">
        <v>73</v>
      </c>
    </row>
    <row r="3949" spans="1:29" x14ac:dyDescent="0.3">
      <c r="A3949" s="1" t="s">
        <v>29</v>
      </c>
      <c r="B3949" t="s">
        <v>86</v>
      </c>
      <c r="C3949" t="s">
        <v>1621</v>
      </c>
      <c r="D3949" t="s">
        <v>50</v>
      </c>
      <c r="E3949">
        <v>4</v>
      </c>
      <c r="F3949" t="s">
        <v>64</v>
      </c>
      <c r="G3949" t="s">
        <v>376</v>
      </c>
      <c r="H3949" t="s">
        <v>35</v>
      </c>
      <c r="I3949" t="s">
        <v>7240</v>
      </c>
      <c r="J3949" t="s">
        <v>8230</v>
      </c>
      <c r="K3949" t="s">
        <v>9650</v>
      </c>
      <c r="L3949" t="s">
        <v>9651</v>
      </c>
      <c r="M3949" t="s">
        <v>677</v>
      </c>
      <c r="N3949" t="s">
        <v>58</v>
      </c>
      <c r="O3949">
        <v>29272</v>
      </c>
      <c r="P3949">
        <v>32142</v>
      </c>
      <c r="Q3949" t="s">
        <v>95</v>
      </c>
      <c r="R3949">
        <v>649</v>
      </c>
      <c r="S3949" s="2">
        <v>44326</v>
      </c>
      <c r="T3949" s="2">
        <v>44353</v>
      </c>
      <c r="U3949">
        <v>0</v>
      </c>
      <c r="V3949" t="s">
        <v>71</v>
      </c>
      <c r="W3949">
        <v>833</v>
      </c>
      <c r="X3949" t="s">
        <v>60</v>
      </c>
      <c r="Y3949" t="s">
        <v>72</v>
      </c>
      <c r="Z3949">
        <v>1772</v>
      </c>
      <c r="AA3949">
        <v>925</v>
      </c>
      <c r="AB3949">
        <v>31944</v>
      </c>
      <c r="AC3949" t="s">
        <v>73</v>
      </c>
    </row>
    <row r="3950" spans="1:29" x14ac:dyDescent="0.3">
      <c r="A3950" s="1" t="s">
        <v>29</v>
      </c>
      <c r="B3950" t="s">
        <v>393</v>
      </c>
      <c r="C3950" t="s">
        <v>609</v>
      </c>
      <c r="D3950" t="s">
        <v>98</v>
      </c>
      <c r="E3950">
        <v>8</v>
      </c>
      <c r="F3950" t="s">
        <v>186</v>
      </c>
      <c r="G3950" t="s">
        <v>710</v>
      </c>
      <c r="H3950" t="s">
        <v>35</v>
      </c>
      <c r="I3950" t="s">
        <v>778</v>
      </c>
      <c r="J3950" t="s">
        <v>2158</v>
      </c>
      <c r="K3950" t="s">
        <v>9652</v>
      </c>
      <c r="L3950" t="s">
        <v>9653</v>
      </c>
      <c r="M3950" t="s">
        <v>2103</v>
      </c>
      <c r="N3950" t="s">
        <v>40</v>
      </c>
      <c r="O3950">
        <v>6699</v>
      </c>
      <c r="P3950">
        <v>9882</v>
      </c>
      <c r="Q3950" t="s">
        <v>41</v>
      </c>
      <c r="R3950">
        <v>8</v>
      </c>
      <c r="S3950" s="2">
        <v>45035</v>
      </c>
      <c r="T3950" t="s">
        <v>42</v>
      </c>
      <c r="U3950">
        <v>0</v>
      </c>
      <c r="V3950" t="s">
        <v>71</v>
      </c>
      <c r="W3950">
        <v>696</v>
      </c>
      <c r="X3950" t="s">
        <v>44</v>
      </c>
      <c r="Y3950" t="s">
        <v>72</v>
      </c>
      <c r="Z3950">
        <v>0</v>
      </c>
      <c r="AA3950">
        <v>662</v>
      </c>
      <c r="AB3950">
        <v>8026</v>
      </c>
      <c r="AC3950" t="s">
        <v>107</v>
      </c>
    </row>
    <row r="3951" spans="1:29" x14ac:dyDescent="0.3">
      <c r="A3951" s="1" t="s">
        <v>47</v>
      </c>
      <c r="B3951" t="s">
        <v>592</v>
      </c>
      <c r="C3951" t="s">
        <v>1350</v>
      </c>
      <c r="D3951" t="s">
        <v>185</v>
      </c>
      <c r="E3951">
        <v>5</v>
      </c>
      <c r="F3951" t="s">
        <v>51</v>
      </c>
      <c r="G3951" t="s">
        <v>1069</v>
      </c>
      <c r="H3951" t="s">
        <v>79</v>
      </c>
      <c r="I3951" t="s">
        <v>5124</v>
      </c>
      <c r="J3951" t="s">
        <v>524</v>
      </c>
      <c r="K3951" t="s">
        <v>9654</v>
      </c>
      <c r="L3951" t="s">
        <v>9655</v>
      </c>
      <c r="M3951" t="s">
        <v>1948</v>
      </c>
      <c r="N3951" t="s">
        <v>58</v>
      </c>
      <c r="O3951">
        <v>3221</v>
      </c>
      <c r="P3951">
        <v>8205</v>
      </c>
      <c r="Q3951" t="s">
        <v>95</v>
      </c>
      <c r="R3951">
        <v>98</v>
      </c>
      <c r="S3951" s="2">
        <v>44371</v>
      </c>
      <c r="T3951" t="s">
        <v>42</v>
      </c>
      <c r="U3951">
        <v>0</v>
      </c>
      <c r="V3951" t="s">
        <v>85</v>
      </c>
      <c r="W3951">
        <v>405</v>
      </c>
      <c r="X3951" t="s">
        <v>44</v>
      </c>
      <c r="Y3951" t="s">
        <v>45</v>
      </c>
      <c r="Z3951">
        <v>3108</v>
      </c>
      <c r="AA3951">
        <v>704</v>
      </c>
      <c r="AB3951">
        <v>6086</v>
      </c>
      <c r="AC3951" t="s">
        <v>46</v>
      </c>
    </row>
    <row r="3952" spans="1:29" x14ac:dyDescent="0.3">
      <c r="A3952" s="1" t="s">
        <v>29</v>
      </c>
      <c r="B3952" t="s">
        <v>327</v>
      </c>
      <c r="C3952" t="s">
        <v>1074</v>
      </c>
      <c r="D3952" t="s">
        <v>201</v>
      </c>
      <c r="E3952">
        <v>6</v>
      </c>
      <c r="F3952" t="s">
        <v>271</v>
      </c>
      <c r="G3952" t="s">
        <v>1298</v>
      </c>
      <c r="H3952" t="s">
        <v>35</v>
      </c>
      <c r="I3952" t="s">
        <v>216</v>
      </c>
      <c r="J3952" t="s">
        <v>1722</v>
      </c>
      <c r="K3952" t="s">
        <v>9656</v>
      </c>
      <c r="L3952" t="s">
        <v>9657</v>
      </c>
      <c r="M3952" t="s">
        <v>2350</v>
      </c>
      <c r="N3952" t="s">
        <v>94</v>
      </c>
      <c r="O3952">
        <v>27844</v>
      </c>
      <c r="P3952">
        <v>30364</v>
      </c>
      <c r="Q3952" t="s">
        <v>95</v>
      </c>
      <c r="R3952">
        <v>447</v>
      </c>
      <c r="S3952" s="2">
        <v>44961</v>
      </c>
      <c r="T3952" t="s">
        <v>42</v>
      </c>
      <c r="U3952">
        <v>0</v>
      </c>
      <c r="V3952" t="s">
        <v>85</v>
      </c>
      <c r="W3952">
        <v>757</v>
      </c>
      <c r="X3952" t="s">
        <v>44</v>
      </c>
      <c r="Y3952" t="s">
        <v>72</v>
      </c>
      <c r="Z3952">
        <v>0</v>
      </c>
      <c r="AA3952">
        <v>540</v>
      </c>
      <c r="AB3952">
        <v>28868</v>
      </c>
      <c r="AC3952" t="s">
        <v>107</v>
      </c>
    </row>
    <row r="3953" spans="1:29" x14ac:dyDescent="0.3">
      <c r="A3953" s="1" t="s">
        <v>47</v>
      </c>
      <c r="B3953" t="s">
        <v>592</v>
      </c>
      <c r="C3953" t="s">
        <v>1508</v>
      </c>
      <c r="D3953" t="s">
        <v>257</v>
      </c>
      <c r="E3953">
        <v>5</v>
      </c>
      <c r="F3953" t="s">
        <v>186</v>
      </c>
      <c r="G3953" t="s">
        <v>463</v>
      </c>
      <c r="H3953" t="s">
        <v>79</v>
      </c>
      <c r="I3953" t="s">
        <v>2847</v>
      </c>
      <c r="J3953" t="s">
        <v>245</v>
      </c>
      <c r="K3953" t="s">
        <v>9658</v>
      </c>
      <c r="L3953" t="s">
        <v>9659</v>
      </c>
      <c r="M3953" t="s">
        <v>1151</v>
      </c>
      <c r="N3953" t="s">
        <v>94</v>
      </c>
      <c r="O3953">
        <v>22546</v>
      </c>
      <c r="P3953">
        <v>27003</v>
      </c>
      <c r="Q3953" t="s">
        <v>95</v>
      </c>
      <c r="R3953">
        <v>663</v>
      </c>
      <c r="S3953" s="2">
        <v>45148</v>
      </c>
      <c r="T3953" t="s">
        <v>42</v>
      </c>
      <c r="U3953">
        <v>0</v>
      </c>
      <c r="V3953" t="s">
        <v>106</v>
      </c>
      <c r="W3953">
        <v>440</v>
      </c>
      <c r="X3953" t="s">
        <v>44</v>
      </c>
      <c r="Y3953" t="s">
        <v>61</v>
      </c>
      <c r="Z3953">
        <v>0</v>
      </c>
      <c r="AA3953">
        <v>834</v>
      </c>
      <c r="AB3953">
        <v>22580</v>
      </c>
      <c r="AC3953" t="s">
        <v>107</v>
      </c>
    </row>
    <row r="3954" spans="1:29" x14ac:dyDescent="0.3">
      <c r="A3954" s="1" t="s">
        <v>47</v>
      </c>
      <c r="B3954" t="s">
        <v>592</v>
      </c>
      <c r="C3954" t="s">
        <v>1147</v>
      </c>
      <c r="D3954" t="s">
        <v>236</v>
      </c>
      <c r="E3954">
        <v>9</v>
      </c>
      <c r="F3954" t="s">
        <v>271</v>
      </c>
      <c r="G3954" t="s">
        <v>340</v>
      </c>
      <c r="H3954" t="s">
        <v>79</v>
      </c>
      <c r="I3954" t="s">
        <v>2954</v>
      </c>
      <c r="J3954" t="s">
        <v>2379</v>
      </c>
      <c r="K3954">
        <f>1-702-16-1003</f>
        <v>-1720</v>
      </c>
      <c r="L3954" t="s">
        <v>9660</v>
      </c>
      <c r="M3954" t="s">
        <v>1449</v>
      </c>
      <c r="N3954" t="s">
        <v>84</v>
      </c>
      <c r="O3954">
        <v>5573</v>
      </c>
      <c r="P3954">
        <v>9171</v>
      </c>
      <c r="Q3954" t="s">
        <v>95</v>
      </c>
      <c r="R3954">
        <v>803</v>
      </c>
      <c r="S3954" s="2">
        <v>45301</v>
      </c>
      <c r="T3954" s="2">
        <v>45317</v>
      </c>
      <c r="U3954">
        <v>0</v>
      </c>
      <c r="V3954" t="s">
        <v>43</v>
      </c>
      <c r="W3954">
        <v>756</v>
      </c>
      <c r="X3954" t="s">
        <v>60</v>
      </c>
      <c r="Y3954" t="s">
        <v>61</v>
      </c>
      <c r="Z3954">
        <v>0</v>
      </c>
      <c r="AA3954">
        <v>883</v>
      </c>
      <c r="AB3954">
        <v>8563</v>
      </c>
      <c r="AC3954" t="s">
        <v>107</v>
      </c>
    </row>
    <row r="3955" spans="1:29" x14ac:dyDescent="0.3">
      <c r="A3955" s="1" t="s">
        <v>29</v>
      </c>
      <c r="B3955" t="s">
        <v>327</v>
      </c>
      <c r="C3955" t="s">
        <v>2776</v>
      </c>
      <c r="D3955" t="s">
        <v>50</v>
      </c>
      <c r="E3955">
        <v>6</v>
      </c>
      <c r="F3955" t="s">
        <v>129</v>
      </c>
      <c r="G3955" t="s">
        <v>574</v>
      </c>
      <c r="H3955" t="s">
        <v>35</v>
      </c>
      <c r="I3955" t="s">
        <v>101</v>
      </c>
      <c r="J3955" t="s">
        <v>1567</v>
      </c>
      <c r="K3955" t="s">
        <v>9661</v>
      </c>
      <c r="L3955" t="s">
        <v>9662</v>
      </c>
      <c r="M3955" t="s">
        <v>2080</v>
      </c>
      <c r="N3955" t="s">
        <v>40</v>
      </c>
      <c r="O3955">
        <v>15758</v>
      </c>
      <c r="P3955">
        <v>20094</v>
      </c>
      <c r="Q3955" t="s">
        <v>59</v>
      </c>
      <c r="R3955">
        <v>574</v>
      </c>
      <c r="S3955" s="2">
        <v>44835</v>
      </c>
      <c r="T3955" s="2">
        <v>44855</v>
      </c>
      <c r="U3955">
        <v>5059</v>
      </c>
      <c r="V3955" t="s">
        <v>43</v>
      </c>
      <c r="W3955">
        <v>403</v>
      </c>
      <c r="X3955" t="s">
        <v>60</v>
      </c>
      <c r="Y3955" t="s">
        <v>61</v>
      </c>
      <c r="Z3955">
        <v>0</v>
      </c>
      <c r="AA3955">
        <v>624</v>
      </c>
      <c r="AB3955">
        <v>19349</v>
      </c>
      <c r="AC3955" t="s">
        <v>73</v>
      </c>
    </row>
    <row r="3956" spans="1:29" x14ac:dyDescent="0.3">
      <c r="A3956" s="1" t="s">
        <v>47</v>
      </c>
      <c r="B3956" t="s">
        <v>108</v>
      </c>
      <c r="C3956" t="s">
        <v>3655</v>
      </c>
      <c r="D3956" t="s">
        <v>185</v>
      </c>
      <c r="E3956">
        <v>9</v>
      </c>
      <c r="F3956" t="s">
        <v>99</v>
      </c>
      <c r="G3956" t="s">
        <v>529</v>
      </c>
      <c r="H3956" t="s">
        <v>35</v>
      </c>
      <c r="I3956" t="s">
        <v>1857</v>
      </c>
      <c r="J3956" t="s">
        <v>3919</v>
      </c>
      <c r="K3956" t="s">
        <v>9663</v>
      </c>
      <c r="L3956" t="s">
        <v>9664</v>
      </c>
      <c r="M3956" t="s">
        <v>1768</v>
      </c>
      <c r="N3956" t="s">
        <v>58</v>
      </c>
      <c r="O3956">
        <v>14152</v>
      </c>
      <c r="P3956">
        <v>17505</v>
      </c>
      <c r="Q3956" t="s">
        <v>95</v>
      </c>
      <c r="R3956">
        <v>637</v>
      </c>
      <c r="S3956" s="2">
        <v>44338</v>
      </c>
      <c r="T3956" s="2">
        <v>44363</v>
      </c>
      <c r="U3956">
        <v>0</v>
      </c>
      <c r="V3956" t="s">
        <v>85</v>
      </c>
      <c r="W3956">
        <v>518</v>
      </c>
      <c r="X3956" t="s">
        <v>60</v>
      </c>
      <c r="Y3956" t="s">
        <v>45</v>
      </c>
      <c r="Z3956">
        <v>4195</v>
      </c>
      <c r="AA3956">
        <v>249</v>
      </c>
      <c r="AB3956">
        <v>15984</v>
      </c>
      <c r="AC3956" t="s">
        <v>46</v>
      </c>
    </row>
    <row r="3957" spans="1:29" x14ac:dyDescent="0.3">
      <c r="A3957" s="1" t="s">
        <v>29</v>
      </c>
      <c r="B3957" t="s">
        <v>393</v>
      </c>
      <c r="C3957" t="s">
        <v>2946</v>
      </c>
      <c r="D3957" t="s">
        <v>98</v>
      </c>
      <c r="E3957">
        <v>6</v>
      </c>
      <c r="F3957" t="s">
        <v>33</v>
      </c>
      <c r="G3957" t="s">
        <v>111</v>
      </c>
      <c r="H3957" t="s">
        <v>79</v>
      </c>
      <c r="I3957" t="s">
        <v>238</v>
      </c>
      <c r="J3957" t="s">
        <v>9665</v>
      </c>
      <c r="K3957">
        <v>3108162978</v>
      </c>
      <c r="L3957" t="s">
        <v>9666</v>
      </c>
      <c r="M3957" t="s">
        <v>2103</v>
      </c>
      <c r="N3957" t="s">
        <v>40</v>
      </c>
      <c r="O3957">
        <v>6686</v>
      </c>
      <c r="P3957">
        <v>10810</v>
      </c>
      <c r="Q3957" t="s">
        <v>95</v>
      </c>
      <c r="R3957">
        <v>616</v>
      </c>
      <c r="S3957" s="2">
        <v>45060</v>
      </c>
      <c r="T3957" s="2">
        <v>45081</v>
      </c>
      <c r="U3957">
        <v>0</v>
      </c>
      <c r="V3957" t="s">
        <v>106</v>
      </c>
      <c r="W3957">
        <v>416</v>
      </c>
      <c r="X3957" t="s">
        <v>60</v>
      </c>
      <c r="Y3957" t="s">
        <v>72</v>
      </c>
      <c r="Z3957">
        <v>0</v>
      </c>
      <c r="AA3957">
        <v>769</v>
      </c>
      <c r="AB3957">
        <v>8644</v>
      </c>
      <c r="AC3957" t="s">
        <v>73</v>
      </c>
    </row>
    <row r="3958" spans="1:29" x14ac:dyDescent="0.3">
      <c r="A3958" s="1" t="s">
        <v>29</v>
      </c>
      <c r="B3958" t="s">
        <v>30</v>
      </c>
      <c r="C3958" t="s">
        <v>5066</v>
      </c>
      <c r="D3958" t="s">
        <v>352</v>
      </c>
      <c r="E3958">
        <v>10</v>
      </c>
      <c r="F3958" t="s">
        <v>99</v>
      </c>
      <c r="G3958" t="s">
        <v>950</v>
      </c>
      <c r="H3958" t="s">
        <v>79</v>
      </c>
      <c r="I3958" t="s">
        <v>188</v>
      </c>
      <c r="J3958" t="s">
        <v>1462</v>
      </c>
      <c r="K3958" t="s">
        <v>9667</v>
      </c>
      <c r="L3958" t="s">
        <v>9668</v>
      </c>
      <c r="M3958" t="s">
        <v>39</v>
      </c>
      <c r="N3958" t="s">
        <v>94</v>
      </c>
      <c r="O3958">
        <v>14696</v>
      </c>
      <c r="P3958">
        <v>18270</v>
      </c>
      <c r="Q3958" t="s">
        <v>95</v>
      </c>
      <c r="R3958">
        <v>989</v>
      </c>
      <c r="S3958" s="2">
        <v>44754</v>
      </c>
      <c r="T3958" t="s">
        <v>42</v>
      </c>
      <c r="U3958">
        <v>0</v>
      </c>
      <c r="V3958" t="s">
        <v>71</v>
      </c>
      <c r="W3958">
        <v>817</v>
      </c>
      <c r="X3958" t="s">
        <v>44</v>
      </c>
      <c r="Y3958" t="s">
        <v>61</v>
      </c>
      <c r="Z3958">
        <v>0</v>
      </c>
      <c r="AA3958">
        <v>883</v>
      </c>
      <c r="AB3958">
        <v>16894</v>
      </c>
      <c r="AC3958" t="s">
        <v>46</v>
      </c>
    </row>
    <row r="3959" spans="1:29" x14ac:dyDescent="0.3">
      <c r="A3959" s="1" t="s">
        <v>29</v>
      </c>
      <c r="B3959" t="s">
        <v>363</v>
      </c>
      <c r="C3959" t="s">
        <v>770</v>
      </c>
      <c r="D3959" t="s">
        <v>387</v>
      </c>
      <c r="E3959">
        <v>3</v>
      </c>
      <c r="F3959" t="s">
        <v>51</v>
      </c>
      <c r="G3959" t="s">
        <v>710</v>
      </c>
      <c r="H3959" t="s">
        <v>35</v>
      </c>
      <c r="I3959" t="s">
        <v>292</v>
      </c>
      <c r="J3959" t="s">
        <v>90</v>
      </c>
      <c r="K3959" t="s">
        <v>9669</v>
      </c>
      <c r="L3959" t="s">
        <v>9670</v>
      </c>
      <c r="M3959" t="s">
        <v>369</v>
      </c>
      <c r="N3959" t="s">
        <v>58</v>
      </c>
      <c r="O3959">
        <v>21934</v>
      </c>
      <c r="P3959">
        <v>24297</v>
      </c>
      <c r="Q3959" t="s">
        <v>95</v>
      </c>
      <c r="R3959">
        <v>133</v>
      </c>
      <c r="S3959" s="2">
        <v>45002</v>
      </c>
      <c r="T3959" t="s">
        <v>42</v>
      </c>
      <c r="U3959">
        <v>0</v>
      </c>
      <c r="V3959" t="s">
        <v>43</v>
      </c>
      <c r="W3959">
        <v>573</v>
      </c>
      <c r="X3959" t="s">
        <v>44</v>
      </c>
      <c r="Y3959" t="s">
        <v>45</v>
      </c>
      <c r="Z3959">
        <v>1788</v>
      </c>
      <c r="AA3959">
        <v>568</v>
      </c>
      <c r="AB3959">
        <v>23875</v>
      </c>
      <c r="AC3959" t="s">
        <v>73</v>
      </c>
    </row>
    <row r="3960" spans="1:29" x14ac:dyDescent="0.3">
      <c r="A3960" s="1" t="s">
        <v>29</v>
      </c>
      <c r="B3960" t="s">
        <v>74</v>
      </c>
      <c r="C3960" t="s">
        <v>831</v>
      </c>
      <c r="D3960" t="s">
        <v>201</v>
      </c>
      <c r="E3960">
        <v>2</v>
      </c>
      <c r="F3960" t="s">
        <v>271</v>
      </c>
      <c r="G3960" t="s">
        <v>1060</v>
      </c>
      <c r="H3960" t="s">
        <v>35</v>
      </c>
      <c r="I3960" t="s">
        <v>1593</v>
      </c>
      <c r="J3960" t="s">
        <v>3458</v>
      </c>
      <c r="K3960">
        <v>6726232306</v>
      </c>
      <c r="L3960" t="s">
        <v>9671</v>
      </c>
      <c r="M3960" t="s">
        <v>969</v>
      </c>
      <c r="N3960" t="s">
        <v>84</v>
      </c>
      <c r="O3960">
        <v>22047</v>
      </c>
      <c r="P3960">
        <v>24290</v>
      </c>
      <c r="Q3960" t="s">
        <v>95</v>
      </c>
      <c r="R3960">
        <v>7</v>
      </c>
      <c r="S3960" s="2">
        <v>44660</v>
      </c>
      <c r="T3960" t="s">
        <v>42</v>
      </c>
      <c r="U3960">
        <v>0</v>
      </c>
      <c r="V3960" t="s">
        <v>85</v>
      </c>
      <c r="W3960">
        <v>632</v>
      </c>
      <c r="X3960" t="s">
        <v>44</v>
      </c>
      <c r="Y3960" t="s">
        <v>45</v>
      </c>
      <c r="Z3960">
        <v>0</v>
      </c>
      <c r="AA3960">
        <v>138</v>
      </c>
      <c r="AB3960">
        <v>22083</v>
      </c>
      <c r="AC3960" t="s">
        <v>107</v>
      </c>
    </row>
    <row r="3961" spans="1:29" x14ac:dyDescent="0.3">
      <c r="A3961" s="1" t="s">
        <v>29</v>
      </c>
      <c r="B3961" t="s">
        <v>30</v>
      </c>
      <c r="C3961" t="s">
        <v>2187</v>
      </c>
      <c r="D3961" t="s">
        <v>387</v>
      </c>
      <c r="E3961">
        <v>7</v>
      </c>
      <c r="F3961" t="s">
        <v>64</v>
      </c>
      <c r="G3961" t="s">
        <v>802</v>
      </c>
      <c r="H3961" t="s">
        <v>79</v>
      </c>
      <c r="I3961" t="s">
        <v>921</v>
      </c>
      <c r="J3961" t="s">
        <v>1652</v>
      </c>
      <c r="K3961" t="s">
        <v>9672</v>
      </c>
      <c r="L3961" t="s">
        <v>9673</v>
      </c>
      <c r="M3961" t="s">
        <v>3066</v>
      </c>
      <c r="N3961" t="s">
        <v>58</v>
      </c>
      <c r="O3961">
        <v>18363</v>
      </c>
      <c r="P3961">
        <v>20605</v>
      </c>
      <c r="Q3961" t="s">
        <v>95</v>
      </c>
      <c r="R3961">
        <v>336</v>
      </c>
      <c r="S3961" s="2">
        <v>44436</v>
      </c>
      <c r="T3961" s="2">
        <v>44458</v>
      </c>
      <c r="U3961">
        <v>0</v>
      </c>
      <c r="V3961" t="s">
        <v>106</v>
      </c>
      <c r="W3961">
        <v>416</v>
      </c>
      <c r="X3961" t="s">
        <v>60</v>
      </c>
      <c r="Y3961" t="s">
        <v>61</v>
      </c>
      <c r="Z3961">
        <v>3031</v>
      </c>
      <c r="AA3961">
        <v>1000</v>
      </c>
      <c r="AB3961">
        <v>20241</v>
      </c>
      <c r="AC3961" t="s">
        <v>73</v>
      </c>
    </row>
    <row r="3962" spans="1:29" x14ac:dyDescent="0.3">
      <c r="A3962" s="1" t="s">
        <v>47</v>
      </c>
      <c r="B3962" t="s">
        <v>108</v>
      </c>
      <c r="C3962" t="s">
        <v>3655</v>
      </c>
      <c r="D3962" t="s">
        <v>32</v>
      </c>
      <c r="E3962">
        <v>9</v>
      </c>
      <c r="F3962" t="s">
        <v>221</v>
      </c>
      <c r="G3962" t="s">
        <v>222</v>
      </c>
      <c r="H3962" t="s">
        <v>35</v>
      </c>
      <c r="I3962" t="s">
        <v>299</v>
      </c>
      <c r="J3962" t="s">
        <v>1657</v>
      </c>
      <c r="K3962" t="s">
        <v>9674</v>
      </c>
      <c r="L3962" t="s">
        <v>9675</v>
      </c>
      <c r="M3962" t="s">
        <v>522</v>
      </c>
      <c r="N3962" t="s">
        <v>94</v>
      </c>
      <c r="O3962">
        <v>3860</v>
      </c>
      <c r="P3962">
        <v>6019</v>
      </c>
      <c r="Q3962" t="s">
        <v>95</v>
      </c>
      <c r="R3962">
        <v>126</v>
      </c>
      <c r="S3962" s="2">
        <v>44420</v>
      </c>
      <c r="T3962" t="s">
        <v>42</v>
      </c>
      <c r="U3962">
        <v>0</v>
      </c>
      <c r="V3962" t="s">
        <v>106</v>
      </c>
      <c r="W3962">
        <v>712</v>
      </c>
      <c r="X3962" t="s">
        <v>44</v>
      </c>
      <c r="Y3962" t="s">
        <v>61</v>
      </c>
      <c r="Z3962">
        <v>0</v>
      </c>
      <c r="AA3962">
        <v>168</v>
      </c>
      <c r="AB3962">
        <v>4652</v>
      </c>
      <c r="AC3962" t="s">
        <v>46</v>
      </c>
    </row>
    <row r="3963" spans="1:29" x14ac:dyDescent="0.3">
      <c r="A3963" s="1" t="s">
        <v>47</v>
      </c>
      <c r="B3963" t="s">
        <v>234</v>
      </c>
      <c r="C3963" t="s">
        <v>742</v>
      </c>
      <c r="D3963" t="s">
        <v>98</v>
      </c>
      <c r="E3963">
        <v>9</v>
      </c>
      <c r="F3963" t="s">
        <v>77</v>
      </c>
      <c r="G3963" t="s">
        <v>1221</v>
      </c>
      <c r="H3963" t="s">
        <v>35</v>
      </c>
      <c r="I3963" t="s">
        <v>1944</v>
      </c>
      <c r="J3963" t="s">
        <v>196</v>
      </c>
      <c r="K3963" t="s">
        <v>9676</v>
      </c>
      <c r="L3963" t="s">
        <v>9677</v>
      </c>
      <c r="M3963" t="s">
        <v>2192</v>
      </c>
      <c r="N3963" t="s">
        <v>94</v>
      </c>
      <c r="O3963">
        <v>15381</v>
      </c>
      <c r="P3963">
        <v>17542</v>
      </c>
      <c r="Q3963" t="s">
        <v>95</v>
      </c>
      <c r="R3963">
        <v>193</v>
      </c>
      <c r="S3963" s="2">
        <v>45194</v>
      </c>
      <c r="T3963" t="s">
        <v>42</v>
      </c>
      <c r="U3963">
        <v>0</v>
      </c>
      <c r="V3963" t="s">
        <v>106</v>
      </c>
      <c r="W3963">
        <v>549</v>
      </c>
      <c r="X3963" t="s">
        <v>44</v>
      </c>
      <c r="Y3963" t="s">
        <v>45</v>
      </c>
      <c r="Z3963">
        <v>0</v>
      </c>
      <c r="AA3963">
        <v>569</v>
      </c>
      <c r="AB3963">
        <v>16489</v>
      </c>
      <c r="AC3963" t="s">
        <v>46</v>
      </c>
    </row>
    <row r="3964" spans="1:29" x14ac:dyDescent="0.3">
      <c r="A3964" s="1" t="s">
        <v>29</v>
      </c>
      <c r="B3964" t="s">
        <v>62</v>
      </c>
      <c r="C3964" t="s">
        <v>3533</v>
      </c>
      <c r="D3964" t="s">
        <v>128</v>
      </c>
      <c r="E3964">
        <v>10</v>
      </c>
      <c r="F3964" t="s">
        <v>99</v>
      </c>
      <c r="G3964" t="s">
        <v>950</v>
      </c>
      <c r="H3964" t="s">
        <v>35</v>
      </c>
      <c r="I3964" t="s">
        <v>1379</v>
      </c>
      <c r="J3964" t="s">
        <v>90</v>
      </c>
      <c r="K3964" t="s">
        <v>9678</v>
      </c>
      <c r="L3964" t="s">
        <v>9679</v>
      </c>
      <c r="M3964" t="s">
        <v>466</v>
      </c>
      <c r="N3964" t="s">
        <v>58</v>
      </c>
      <c r="O3964">
        <v>12514</v>
      </c>
      <c r="P3964">
        <v>17205</v>
      </c>
      <c r="Q3964" t="s">
        <v>41</v>
      </c>
      <c r="R3964">
        <v>589</v>
      </c>
      <c r="S3964" s="2">
        <v>44630</v>
      </c>
      <c r="T3964" t="s">
        <v>42</v>
      </c>
      <c r="U3964">
        <v>0</v>
      </c>
      <c r="V3964" t="s">
        <v>106</v>
      </c>
      <c r="W3964">
        <v>508</v>
      </c>
      <c r="X3964" t="s">
        <v>44</v>
      </c>
      <c r="Y3964" t="s">
        <v>61</v>
      </c>
      <c r="Z3964">
        <v>4176</v>
      </c>
      <c r="AA3964">
        <v>255</v>
      </c>
      <c r="AB3964">
        <v>16139</v>
      </c>
      <c r="AC3964" t="s">
        <v>46</v>
      </c>
    </row>
    <row r="3965" spans="1:29" x14ac:dyDescent="0.3">
      <c r="A3965" s="1" t="s">
        <v>47</v>
      </c>
      <c r="B3965" t="s">
        <v>176</v>
      </c>
      <c r="C3965" t="s">
        <v>1876</v>
      </c>
      <c r="D3965" t="s">
        <v>98</v>
      </c>
      <c r="E3965">
        <v>4</v>
      </c>
      <c r="F3965" t="s">
        <v>120</v>
      </c>
      <c r="G3965" t="s">
        <v>329</v>
      </c>
      <c r="H3965" t="s">
        <v>79</v>
      </c>
      <c r="I3965" t="s">
        <v>36</v>
      </c>
      <c r="J3965" t="s">
        <v>4563</v>
      </c>
      <c r="K3965" t="s">
        <v>9680</v>
      </c>
      <c r="L3965" t="s">
        <v>9681</v>
      </c>
      <c r="M3965" t="s">
        <v>957</v>
      </c>
      <c r="N3965" t="s">
        <v>40</v>
      </c>
      <c r="O3965">
        <v>6053</v>
      </c>
      <c r="P3965">
        <v>10626</v>
      </c>
      <c r="Q3965" t="s">
        <v>59</v>
      </c>
      <c r="R3965">
        <v>228</v>
      </c>
      <c r="S3965" s="2">
        <v>44544</v>
      </c>
      <c r="T3965" s="2">
        <v>44545</v>
      </c>
      <c r="U3965">
        <v>27007</v>
      </c>
      <c r="V3965" t="s">
        <v>85</v>
      </c>
      <c r="W3965">
        <v>455</v>
      </c>
      <c r="X3965" t="s">
        <v>60</v>
      </c>
      <c r="Y3965" t="s">
        <v>45</v>
      </c>
      <c r="Z3965">
        <v>0</v>
      </c>
      <c r="AA3965">
        <v>707</v>
      </c>
      <c r="AB3965">
        <v>8901</v>
      </c>
      <c r="AC3965" t="s">
        <v>46</v>
      </c>
    </row>
    <row r="3966" spans="1:29" x14ac:dyDescent="0.3">
      <c r="A3966" s="1" t="s">
        <v>47</v>
      </c>
      <c r="B3966" t="s">
        <v>234</v>
      </c>
      <c r="C3966" t="s">
        <v>2589</v>
      </c>
      <c r="D3966" t="s">
        <v>138</v>
      </c>
      <c r="E3966">
        <v>3</v>
      </c>
      <c r="F3966" t="s">
        <v>51</v>
      </c>
      <c r="G3966" t="s">
        <v>710</v>
      </c>
      <c r="H3966" t="s">
        <v>79</v>
      </c>
      <c r="I3966" t="s">
        <v>838</v>
      </c>
      <c r="J3966" t="s">
        <v>759</v>
      </c>
      <c r="K3966" t="s">
        <v>9682</v>
      </c>
      <c r="L3966" t="s">
        <v>9683</v>
      </c>
      <c r="M3966" t="s">
        <v>242</v>
      </c>
      <c r="N3966" t="s">
        <v>58</v>
      </c>
      <c r="O3966">
        <v>4515</v>
      </c>
      <c r="P3966">
        <v>8918</v>
      </c>
      <c r="Q3966" t="s">
        <v>41</v>
      </c>
      <c r="R3966">
        <v>288</v>
      </c>
      <c r="S3966" s="2">
        <v>45349</v>
      </c>
      <c r="T3966" s="2">
        <v>45372</v>
      </c>
      <c r="U3966">
        <v>0</v>
      </c>
      <c r="V3966" t="s">
        <v>71</v>
      </c>
      <c r="W3966">
        <v>418</v>
      </c>
      <c r="X3966" t="s">
        <v>60</v>
      </c>
      <c r="Y3966" t="s">
        <v>61</v>
      </c>
      <c r="Z3966">
        <v>3244</v>
      </c>
      <c r="AA3966">
        <v>565</v>
      </c>
      <c r="AB3966">
        <v>5291</v>
      </c>
      <c r="AC3966" t="s">
        <v>107</v>
      </c>
    </row>
    <row r="3967" spans="1:29" x14ac:dyDescent="0.3">
      <c r="A3967" s="1" t="s">
        <v>47</v>
      </c>
      <c r="B3967" t="s">
        <v>592</v>
      </c>
      <c r="C3967" t="s">
        <v>1147</v>
      </c>
      <c r="D3967" t="s">
        <v>50</v>
      </c>
      <c r="E3967">
        <v>10</v>
      </c>
      <c r="F3967" t="s">
        <v>120</v>
      </c>
      <c r="G3967" t="s">
        <v>543</v>
      </c>
      <c r="H3967" t="s">
        <v>79</v>
      </c>
      <c r="I3967" t="s">
        <v>1634</v>
      </c>
      <c r="J3967" t="s">
        <v>4563</v>
      </c>
      <c r="K3967">
        <f>1-868-107-7208</f>
        <v>-8182</v>
      </c>
      <c r="L3967" t="s">
        <v>9684</v>
      </c>
      <c r="M3967" t="s">
        <v>919</v>
      </c>
      <c r="N3967" t="s">
        <v>40</v>
      </c>
      <c r="O3967">
        <v>10585</v>
      </c>
      <c r="P3967">
        <v>15127</v>
      </c>
      <c r="Q3967" t="s">
        <v>41</v>
      </c>
      <c r="R3967">
        <v>827</v>
      </c>
      <c r="S3967" s="2">
        <v>44755</v>
      </c>
      <c r="T3967" s="2">
        <v>44785</v>
      </c>
      <c r="U3967">
        <v>0</v>
      </c>
      <c r="V3967" t="s">
        <v>106</v>
      </c>
      <c r="W3967">
        <v>587</v>
      </c>
      <c r="X3967" t="s">
        <v>60</v>
      </c>
      <c r="Y3967" t="s">
        <v>45</v>
      </c>
      <c r="Z3967">
        <v>0</v>
      </c>
      <c r="AA3967">
        <v>926</v>
      </c>
      <c r="AB3967">
        <v>14398</v>
      </c>
      <c r="AC3967" t="s">
        <v>107</v>
      </c>
    </row>
    <row r="3968" spans="1:29" x14ac:dyDescent="0.3">
      <c r="A3968" s="1" t="s">
        <v>47</v>
      </c>
      <c r="B3968" t="s">
        <v>234</v>
      </c>
      <c r="C3968" t="s">
        <v>480</v>
      </c>
      <c r="D3968" t="s">
        <v>257</v>
      </c>
      <c r="E3968">
        <v>8</v>
      </c>
      <c r="F3968" t="s">
        <v>221</v>
      </c>
      <c r="G3968" t="s">
        <v>222</v>
      </c>
      <c r="H3968" t="s">
        <v>35</v>
      </c>
      <c r="I3968" t="s">
        <v>1835</v>
      </c>
      <c r="J3968" t="s">
        <v>693</v>
      </c>
      <c r="K3968" t="s">
        <v>9685</v>
      </c>
      <c r="L3968" t="s">
        <v>9686</v>
      </c>
      <c r="M3968" t="s">
        <v>1972</v>
      </c>
      <c r="N3968" t="s">
        <v>84</v>
      </c>
      <c r="O3968">
        <v>19212</v>
      </c>
      <c r="P3968">
        <v>23620</v>
      </c>
      <c r="Q3968" t="s">
        <v>59</v>
      </c>
      <c r="R3968">
        <v>269</v>
      </c>
      <c r="S3968" s="2">
        <v>44814</v>
      </c>
      <c r="T3968" t="s">
        <v>42</v>
      </c>
      <c r="U3968">
        <v>49446</v>
      </c>
      <c r="V3968" t="s">
        <v>85</v>
      </c>
      <c r="W3968">
        <v>811</v>
      </c>
      <c r="X3968" t="s">
        <v>44</v>
      </c>
      <c r="Y3968" t="s">
        <v>45</v>
      </c>
      <c r="Z3968">
        <v>0</v>
      </c>
      <c r="AA3968">
        <v>234</v>
      </c>
      <c r="AB3968">
        <v>22972</v>
      </c>
      <c r="AC3968" t="s">
        <v>46</v>
      </c>
    </row>
    <row r="3969" spans="1:29" x14ac:dyDescent="0.3">
      <c r="A3969" s="1" t="s">
        <v>47</v>
      </c>
      <c r="B3969" t="s">
        <v>117</v>
      </c>
      <c r="C3969" t="s">
        <v>1406</v>
      </c>
      <c r="D3969" t="s">
        <v>236</v>
      </c>
      <c r="E3969">
        <v>8</v>
      </c>
      <c r="F3969" t="s">
        <v>120</v>
      </c>
      <c r="G3969" t="s">
        <v>329</v>
      </c>
      <c r="H3969" t="s">
        <v>79</v>
      </c>
      <c r="I3969" t="s">
        <v>210</v>
      </c>
      <c r="J3969" t="s">
        <v>7984</v>
      </c>
      <c r="K3969" t="s">
        <v>9687</v>
      </c>
      <c r="L3969" t="s">
        <v>9688</v>
      </c>
      <c r="M3969" t="s">
        <v>925</v>
      </c>
      <c r="N3969" t="s">
        <v>40</v>
      </c>
      <c r="O3969">
        <v>16864</v>
      </c>
      <c r="P3969">
        <v>19537</v>
      </c>
      <c r="Q3969" t="s">
        <v>41</v>
      </c>
      <c r="R3969">
        <v>810</v>
      </c>
      <c r="S3969" s="2">
        <v>44389</v>
      </c>
      <c r="T3969" s="2">
        <v>44398</v>
      </c>
      <c r="U3969">
        <v>0</v>
      </c>
      <c r="V3969" t="s">
        <v>106</v>
      </c>
      <c r="W3969">
        <v>729</v>
      </c>
      <c r="X3969" t="s">
        <v>60</v>
      </c>
      <c r="Y3969" t="s">
        <v>72</v>
      </c>
      <c r="Z3969">
        <v>0</v>
      </c>
      <c r="AA3969">
        <v>475</v>
      </c>
      <c r="AB3969">
        <v>18551</v>
      </c>
      <c r="AC3969" t="s">
        <v>73</v>
      </c>
    </row>
    <row r="3970" spans="1:29" x14ac:dyDescent="0.3">
      <c r="A3970" s="1" t="s">
        <v>29</v>
      </c>
      <c r="B3970" t="s">
        <v>74</v>
      </c>
      <c r="C3970" t="s">
        <v>790</v>
      </c>
      <c r="D3970" t="s">
        <v>185</v>
      </c>
      <c r="E3970">
        <v>5</v>
      </c>
      <c r="F3970" t="s">
        <v>33</v>
      </c>
      <c r="G3970" t="s">
        <v>179</v>
      </c>
      <c r="H3970" t="s">
        <v>79</v>
      </c>
      <c r="I3970" t="s">
        <v>3545</v>
      </c>
      <c r="J3970" t="s">
        <v>1914</v>
      </c>
      <c r="K3970" t="s">
        <v>9689</v>
      </c>
      <c r="L3970" t="s">
        <v>9690</v>
      </c>
      <c r="M3970" t="s">
        <v>175</v>
      </c>
      <c r="N3970" t="s">
        <v>58</v>
      </c>
      <c r="O3970">
        <v>19642</v>
      </c>
      <c r="P3970">
        <v>24430</v>
      </c>
      <c r="Q3970" t="s">
        <v>95</v>
      </c>
      <c r="R3970">
        <v>438</v>
      </c>
      <c r="S3970" s="2">
        <v>44810</v>
      </c>
      <c r="T3970" t="s">
        <v>42</v>
      </c>
      <c r="U3970">
        <v>0</v>
      </c>
      <c r="V3970" t="s">
        <v>71</v>
      </c>
      <c r="W3970">
        <v>625</v>
      </c>
      <c r="X3970" t="s">
        <v>44</v>
      </c>
      <c r="Y3970" t="s">
        <v>61</v>
      </c>
      <c r="Z3970">
        <v>3486</v>
      </c>
      <c r="AA3970">
        <v>743</v>
      </c>
      <c r="AB3970">
        <v>22377</v>
      </c>
      <c r="AC3970" t="s">
        <v>73</v>
      </c>
    </row>
    <row r="3971" spans="1:29" x14ac:dyDescent="0.3">
      <c r="A3971" s="1" t="s">
        <v>47</v>
      </c>
      <c r="B3971" t="s">
        <v>176</v>
      </c>
      <c r="C3971" t="s">
        <v>881</v>
      </c>
      <c r="D3971" t="s">
        <v>119</v>
      </c>
      <c r="E3971">
        <v>7</v>
      </c>
      <c r="F3971" t="s">
        <v>77</v>
      </c>
      <c r="G3971" t="s">
        <v>202</v>
      </c>
      <c r="H3971" t="s">
        <v>79</v>
      </c>
      <c r="I3971" t="s">
        <v>299</v>
      </c>
      <c r="J3971" t="s">
        <v>5194</v>
      </c>
      <c r="K3971" t="s">
        <v>9691</v>
      </c>
      <c r="L3971" t="s">
        <v>9692</v>
      </c>
      <c r="M3971" t="s">
        <v>887</v>
      </c>
      <c r="N3971" t="s">
        <v>58</v>
      </c>
      <c r="O3971">
        <v>12386</v>
      </c>
      <c r="P3971">
        <v>14657</v>
      </c>
      <c r="Q3971" t="s">
        <v>41</v>
      </c>
      <c r="R3971">
        <v>800</v>
      </c>
      <c r="S3971" s="2">
        <v>44953</v>
      </c>
      <c r="T3971" s="2">
        <v>44972</v>
      </c>
      <c r="U3971">
        <v>0</v>
      </c>
      <c r="V3971" t="s">
        <v>71</v>
      </c>
      <c r="W3971">
        <v>502</v>
      </c>
      <c r="X3971" t="s">
        <v>60</v>
      </c>
      <c r="Y3971" t="s">
        <v>61</v>
      </c>
      <c r="Z3971">
        <v>4752</v>
      </c>
      <c r="AA3971">
        <v>124</v>
      </c>
      <c r="AB3971">
        <v>13624</v>
      </c>
      <c r="AC3971" t="s">
        <v>73</v>
      </c>
    </row>
    <row r="3972" spans="1:29" x14ac:dyDescent="0.3">
      <c r="A3972" s="1" t="s">
        <v>47</v>
      </c>
      <c r="B3972" t="s">
        <v>136</v>
      </c>
      <c r="C3972" t="s">
        <v>641</v>
      </c>
      <c r="D3972" t="s">
        <v>387</v>
      </c>
      <c r="E3972">
        <v>1</v>
      </c>
      <c r="F3972" t="s">
        <v>33</v>
      </c>
      <c r="G3972" t="s">
        <v>728</v>
      </c>
      <c r="H3972" t="s">
        <v>35</v>
      </c>
      <c r="I3972" t="s">
        <v>771</v>
      </c>
      <c r="J3972" t="s">
        <v>1662</v>
      </c>
      <c r="K3972" t="s">
        <v>9693</v>
      </c>
      <c r="L3972" t="s">
        <v>9694</v>
      </c>
      <c r="M3972" t="s">
        <v>2086</v>
      </c>
      <c r="N3972" t="s">
        <v>84</v>
      </c>
      <c r="O3972">
        <v>4140</v>
      </c>
      <c r="P3972">
        <v>8162</v>
      </c>
      <c r="Q3972" t="s">
        <v>95</v>
      </c>
      <c r="R3972">
        <v>603</v>
      </c>
      <c r="S3972" s="2">
        <v>44493</v>
      </c>
      <c r="T3972" s="2">
        <v>44494</v>
      </c>
      <c r="U3972">
        <v>0</v>
      </c>
      <c r="V3972" t="s">
        <v>71</v>
      </c>
      <c r="W3972">
        <v>595</v>
      </c>
      <c r="X3972" t="s">
        <v>60</v>
      </c>
      <c r="Y3972" t="s">
        <v>72</v>
      </c>
      <c r="Z3972">
        <v>0</v>
      </c>
      <c r="AA3972">
        <v>508</v>
      </c>
      <c r="AB3972">
        <v>6381</v>
      </c>
      <c r="AC3972" t="s">
        <v>46</v>
      </c>
    </row>
    <row r="3973" spans="1:29" x14ac:dyDescent="0.3">
      <c r="A3973" s="1" t="s">
        <v>47</v>
      </c>
      <c r="B3973" t="s">
        <v>48</v>
      </c>
      <c r="C3973" t="s">
        <v>2717</v>
      </c>
      <c r="D3973" t="s">
        <v>257</v>
      </c>
      <c r="E3973">
        <v>5</v>
      </c>
      <c r="F3973" t="s">
        <v>129</v>
      </c>
      <c r="G3973" t="s">
        <v>700</v>
      </c>
      <c r="H3973" t="s">
        <v>79</v>
      </c>
      <c r="I3973" t="s">
        <v>3369</v>
      </c>
      <c r="J3973" t="s">
        <v>9695</v>
      </c>
      <c r="K3973" t="s">
        <v>9696</v>
      </c>
      <c r="L3973" t="s">
        <v>9697</v>
      </c>
      <c r="M3973" t="s">
        <v>57</v>
      </c>
      <c r="N3973" t="s">
        <v>40</v>
      </c>
      <c r="O3973">
        <v>8349</v>
      </c>
      <c r="P3973">
        <v>11946</v>
      </c>
      <c r="Q3973" t="s">
        <v>41</v>
      </c>
      <c r="R3973">
        <v>265</v>
      </c>
      <c r="S3973" s="2">
        <v>45202</v>
      </c>
      <c r="T3973" s="2">
        <v>45210</v>
      </c>
      <c r="U3973">
        <v>0</v>
      </c>
      <c r="V3973" t="s">
        <v>85</v>
      </c>
      <c r="W3973">
        <v>505</v>
      </c>
      <c r="X3973" t="s">
        <v>60</v>
      </c>
      <c r="Y3973" t="s">
        <v>61</v>
      </c>
      <c r="Z3973">
        <v>0</v>
      </c>
      <c r="AA3973">
        <v>314</v>
      </c>
      <c r="AB3973">
        <v>10746</v>
      </c>
      <c r="AC3973" t="s">
        <v>107</v>
      </c>
    </row>
    <row r="3974" spans="1:29" x14ac:dyDescent="0.3">
      <c r="A3974" s="1" t="s">
        <v>29</v>
      </c>
      <c r="B3974" t="s">
        <v>62</v>
      </c>
      <c r="C3974" t="s">
        <v>370</v>
      </c>
      <c r="D3974" t="s">
        <v>76</v>
      </c>
      <c r="E3974">
        <v>9</v>
      </c>
      <c r="F3974" t="s">
        <v>186</v>
      </c>
      <c r="G3974" t="s">
        <v>1504</v>
      </c>
      <c r="H3974" t="s">
        <v>35</v>
      </c>
      <c r="I3974" t="s">
        <v>1237</v>
      </c>
      <c r="J3974" t="s">
        <v>2799</v>
      </c>
      <c r="K3974" t="s">
        <v>9698</v>
      </c>
      <c r="L3974" t="s">
        <v>9699</v>
      </c>
      <c r="M3974" t="s">
        <v>1330</v>
      </c>
      <c r="N3974" t="s">
        <v>94</v>
      </c>
      <c r="O3974">
        <v>17616</v>
      </c>
      <c r="P3974">
        <v>20962</v>
      </c>
      <c r="Q3974" t="s">
        <v>41</v>
      </c>
      <c r="R3974">
        <v>432</v>
      </c>
      <c r="S3974" s="2">
        <v>45177</v>
      </c>
      <c r="T3974" t="s">
        <v>42</v>
      </c>
      <c r="U3974">
        <v>0</v>
      </c>
      <c r="V3974" t="s">
        <v>85</v>
      </c>
      <c r="W3974">
        <v>486</v>
      </c>
      <c r="X3974" t="s">
        <v>44</v>
      </c>
      <c r="Y3974" t="s">
        <v>45</v>
      </c>
      <c r="Z3974">
        <v>0</v>
      </c>
      <c r="AA3974">
        <v>158</v>
      </c>
      <c r="AB3974">
        <v>19739</v>
      </c>
      <c r="AC3974" t="s">
        <v>107</v>
      </c>
    </row>
    <row r="3975" spans="1:29" x14ac:dyDescent="0.3">
      <c r="A3975" s="1" t="s">
        <v>29</v>
      </c>
      <c r="B3975" t="s">
        <v>228</v>
      </c>
      <c r="C3975" t="s">
        <v>467</v>
      </c>
      <c r="D3975" t="s">
        <v>201</v>
      </c>
      <c r="E3975">
        <v>5</v>
      </c>
      <c r="F3975" t="s">
        <v>51</v>
      </c>
      <c r="G3975" t="s">
        <v>237</v>
      </c>
      <c r="H3975" t="s">
        <v>79</v>
      </c>
      <c r="I3975" t="s">
        <v>4727</v>
      </c>
      <c r="J3975" t="s">
        <v>3882</v>
      </c>
      <c r="K3975" t="s">
        <v>9700</v>
      </c>
      <c r="L3975" t="s">
        <v>9701</v>
      </c>
      <c r="M3975" t="s">
        <v>640</v>
      </c>
      <c r="N3975" t="s">
        <v>58</v>
      </c>
      <c r="O3975">
        <v>23192</v>
      </c>
      <c r="P3975">
        <v>26182</v>
      </c>
      <c r="Q3975" t="s">
        <v>41</v>
      </c>
      <c r="R3975">
        <v>920</v>
      </c>
      <c r="S3975" s="2">
        <v>44831</v>
      </c>
      <c r="T3975" t="s">
        <v>42</v>
      </c>
      <c r="U3975">
        <v>0</v>
      </c>
      <c r="V3975" t="s">
        <v>71</v>
      </c>
      <c r="W3975">
        <v>431</v>
      </c>
      <c r="X3975" t="s">
        <v>44</v>
      </c>
      <c r="Y3975" t="s">
        <v>72</v>
      </c>
      <c r="Z3975">
        <v>1279</v>
      </c>
      <c r="AA3975">
        <v>357</v>
      </c>
      <c r="AB3975">
        <v>26097</v>
      </c>
      <c r="AC3975" t="s">
        <v>46</v>
      </c>
    </row>
    <row r="3976" spans="1:29" x14ac:dyDescent="0.3">
      <c r="A3976" s="1" t="s">
        <v>47</v>
      </c>
      <c r="B3976" t="s">
        <v>48</v>
      </c>
      <c r="C3976" t="s">
        <v>3245</v>
      </c>
      <c r="D3976" t="s">
        <v>201</v>
      </c>
      <c r="E3976">
        <v>2</v>
      </c>
      <c r="F3976" t="s">
        <v>77</v>
      </c>
      <c r="G3976" t="s">
        <v>932</v>
      </c>
      <c r="H3976" t="s">
        <v>35</v>
      </c>
      <c r="I3976" t="s">
        <v>921</v>
      </c>
      <c r="J3976" t="s">
        <v>1797</v>
      </c>
      <c r="K3976" t="s">
        <v>9702</v>
      </c>
      <c r="L3976" t="s">
        <v>9703</v>
      </c>
      <c r="M3976" t="s">
        <v>2261</v>
      </c>
      <c r="N3976" t="s">
        <v>84</v>
      </c>
      <c r="O3976">
        <v>14428</v>
      </c>
      <c r="P3976">
        <v>18774</v>
      </c>
      <c r="Q3976" t="s">
        <v>59</v>
      </c>
      <c r="R3976">
        <v>688</v>
      </c>
      <c r="S3976" s="2">
        <v>44610</v>
      </c>
      <c r="T3976" t="s">
        <v>42</v>
      </c>
      <c r="U3976">
        <v>1802</v>
      </c>
      <c r="V3976" t="s">
        <v>43</v>
      </c>
      <c r="W3976">
        <v>435</v>
      </c>
      <c r="X3976" t="s">
        <v>44</v>
      </c>
      <c r="Y3976" t="s">
        <v>72</v>
      </c>
      <c r="Z3976">
        <v>0</v>
      </c>
      <c r="AA3976">
        <v>652</v>
      </c>
      <c r="AB3976">
        <v>15662</v>
      </c>
      <c r="AC3976" t="s">
        <v>46</v>
      </c>
    </row>
    <row r="3977" spans="1:29" x14ac:dyDescent="0.3">
      <c r="A3977" s="1" t="s">
        <v>29</v>
      </c>
      <c r="B3977" t="s">
        <v>74</v>
      </c>
      <c r="C3977" t="s">
        <v>2832</v>
      </c>
      <c r="D3977" t="s">
        <v>236</v>
      </c>
      <c r="E3977">
        <v>4</v>
      </c>
      <c r="F3977" t="s">
        <v>51</v>
      </c>
      <c r="G3977" t="s">
        <v>1075</v>
      </c>
      <c r="H3977" t="s">
        <v>35</v>
      </c>
      <c r="I3977" t="s">
        <v>636</v>
      </c>
      <c r="J3977" t="s">
        <v>342</v>
      </c>
      <c r="K3977" t="s">
        <v>9704</v>
      </c>
      <c r="L3977" t="s">
        <v>9705</v>
      </c>
      <c r="M3977" t="s">
        <v>836</v>
      </c>
      <c r="N3977" t="s">
        <v>58</v>
      </c>
      <c r="O3977">
        <v>28582</v>
      </c>
      <c r="P3977">
        <v>33170</v>
      </c>
      <c r="Q3977" t="s">
        <v>41</v>
      </c>
      <c r="R3977">
        <v>458</v>
      </c>
      <c r="S3977" s="2">
        <v>44657</v>
      </c>
      <c r="T3977" t="s">
        <v>42</v>
      </c>
      <c r="U3977">
        <v>0</v>
      </c>
      <c r="V3977" t="s">
        <v>85</v>
      </c>
      <c r="W3977">
        <v>827</v>
      </c>
      <c r="X3977" t="s">
        <v>44</v>
      </c>
      <c r="Y3977" t="s">
        <v>45</v>
      </c>
      <c r="Z3977">
        <v>3760</v>
      </c>
      <c r="AA3977">
        <v>159</v>
      </c>
      <c r="AB3977">
        <v>29779</v>
      </c>
      <c r="AC3977" t="s">
        <v>73</v>
      </c>
    </row>
    <row r="3978" spans="1:29" x14ac:dyDescent="0.3">
      <c r="A3978" s="1" t="s">
        <v>47</v>
      </c>
      <c r="B3978" t="s">
        <v>161</v>
      </c>
      <c r="C3978" t="s">
        <v>9706</v>
      </c>
      <c r="D3978" t="s">
        <v>50</v>
      </c>
      <c r="E3978">
        <v>1</v>
      </c>
      <c r="F3978" t="s">
        <v>120</v>
      </c>
      <c r="G3978" t="s">
        <v>820</v>
      </c>
      <c r="H3978" t="s">
        <v>79</v>
      </c>
      <c r="I3978" t="s">
        <v>906</v>
      </c>
      <c r="J3978" t="s">
        <v>2875</v>
      </c>
      <c r="K3978" t="s">
        <v>9707</v>
      </c>
      <c r="L3978" t="s">
        <v>9708</v>
      </c>
      <c r="M3978" t="s">
        <v>167</v>
      </c>
      <c r="N3978" t="s">
        <v>94</v>
      </c>
      <c r="O3978">
        <v>22475</v>
      </c>
      <c r="P3978">
        <v>26861</v>
      </c>
      <c r="Q3978" t="s">
        <v>59</v>
      </c>
      <c r="R3978">
        <v>173</v>
      </c>
      <c r="S3978" s="2">
        <v>45244</v>
      </c>
      <c r="T3978" t="s">
        <v>42</v>
      </c>
      <c r="U3978">
        <v>41142</v>
      </c>
      <c r="V3978" t="s">
        <v>43</v>
      </c>
      <c r="W3978">
        <v>779</v>
      </c>
      <c r="X3978" t="s">
        <v>44</v>
      </c>
      <c r="Y3978" t="s">
        <v>61</v>
      </c>
      <c r="Z3978">
        <v>0</v>
      </c>
      <c r="AA3978">
        <v>644</v>
      </c>
      <c r="AB3978">
        <v>22902</v>
      </c>
      <c r="AC3978" t="s">
        <v>107</v>
      </c>
    </row>
    <row r="3979" spans="1:29" x14ac:dyDescent="0.3">
      <c r="A3979" s="1" t="s">
        <v>29</v>
      </c>
      <c r="B3979" t="s">
        <v>96</v>
      </c>
      <c r="C3979" t="s">
        <v>2575</v>
      </c>
      <c r="D3979" t="s">
        <v>178</v>
      </c>
      <c r="E3979">
        <v>2</v>
      </c>
      <c r="F3979" t="s">
        <v>186</v>
      </c>
      <c r="G3979" t="s">
        <v>463</v>
      </c>
      <c r="H3979" t="s">
        <v>35</v>
      </c>
      <c r="I3979" t="s">
        <v>738</v>
      </c>
      <c r="J3979" t="s">
        <v>766</v>
      </c>
      <c r="K3979" t="s">
        <v>9709</v>
      </c>
      <c r="L3979" t="s">
        <v>9710</v>
      </c>
      <c r="M3979" t="s">
        <v>1500</v>
      </c>
      <c r="N3979" t="s">
        <v>58</v>
      </c>
      <c r="O3979">
        <v>4754</v>
      </c>
      <c r="P3979">
        <v>7400</v>
      </c>
      <c r="Q3979" t="s">
        <v>59</v>
      </c>
      <c r="R3979">
        <v>453</v>
      </c>
      <c r="S3979" s="2">
        <v>44293</v>
      </c>
      <c r="T3979" t="s">
        <v>42</v>
      </c>
      <c r="U3979">
        <v>44482</v>
      </c>
      <c r="V3979" t="s">
        <v>106</v>
      </c>
      <c r="W3979">
        <v>697</v>
      </c>
      <c r="X3979" t="s">
        <v>44</v>
      </c>
      <c r="Y3979" t="s">
        <v>45</v>
      </c>
      <c r="Z3979">
        <v>2229</v>
      </c>
      <c r="AA3979">
        <v>965</v>
      </c>
      <c r="AB3979">
        <v>6664</v>
      </c>
      <c r="AC3979" t="s">
        <v>107</v>
      </c>
    </row>
    <row r="3980" spans="1:29" x14ac:dyDescent="0.3">
      <c r="A3980" s="1" t="s">
        <v>29</v>
      </c>
      <c r="B3980" t="s">
        <v>327</v>
      </c>
      <c r="C3980" t="s">
        <v>1216</v>
      </c>
      <c r="D3980" t="s">
        <v>236</v>
      </c>
      <c r="E3980">
        <v>5</v>
      </c>
      <c r="F3980" t="s">
        <v>129</v>
      </c>
      <c r="G3980" t="s">
        <v>1528</v>
      </c>
      <c r="H3980" t="s">
        <v>79</v>
      </c>
      <c r="I3980" t="s">
        <v>3328</v>
      </c>
      <c r="J3980" t="s">
        <v>1267</v>
      </c>
      <c r="K3980" t="s">
        <v>9711</v>
      </c>
      <c r="L3980" t="s">
        <v>9712</v>
      </c>
      <c r="M3980" t="s">
        <v>999</v>
      </c>
      <c r="N3980" t="s">
        <v>40</v>
      </c>
      <c r="O3980">
        <v>15264</v>
      </c>
      <c r="P3980">
        <v>19753</v>
      </c>
      <c r="Q3980" t="s">
        <v>41</v>
      </c>
      <c r="R3980">
        <v>338</v>
      </c>
      <c r="S3980" s="2">
        <v>45293</v>
      </c>
      <c r="T3980" s="2">
        <v>45315</v>
      </c>
      <c r="U3980">
        <v>0</v>
      </c>
      <c r="V3980" t="s">
        <v>85</v>
      </c>
      <c r="W3980">
        <v>724</v>
      </c>
      <c r="X3980" t="s">
        <v>60</v>
      </c>
      <c r="Y3980" t="s">
        <v>72</v>
      </c>
      <c r="Z3980">
        <v>0</v>
      </c>
      <c r="AA3980">
        <v>67</v>
      </c>
      <c r="AB3980">
        <v>18713</v>
      </c>
      <c r="AC3980" t="s">
        <v>107</v>
      </c>
    </row>
    <row r="3981" spans="1:29" x14ac:dyDescent="0.3">
      <c r="A3981" s="1" t="s">
        <v>47</v>
      </c>
      <c r="B3981" t="s">
        <v>592</v>
      </c>
      <c r="C3981" t="s">
        <v>2761</v>
      </c>
      <c r="D3981" t="s">
        <v>178</v>
      </c>
      <c r="E3981">
        <v>5</v>
      </c>
      <c r="F3981" t="s">
        <v>99</v>
      </c>
      <c r="G3981" t="s">
        <v>631</v>
      </c>
      <c r="H3981" t="s">
        <v>79</v>
      </c>
      <c r="I3981" t="s">
        <v>9713</v>
      </c>
      <c r="J3981" t="s">
        <v>6437</v>
      </c>
      <c r="K3981" t="s">
        <v>9714</v>
      </c>
      <c r="L3981" t="s">
        <v>9715</v>
      </c>
      <c r="M3981" t="s">
        <v>1151</v>
      </c>
      <c r="N3981" t="s">
        <v>40</v>
      </c>
      <c r="O3981">
        <v>7534</v>
      </c>
      <c r="P3981">
        <v>11666</v>
      </c>
      <c r="Q3981" t="s">
        <v>41</v>
      </c>
      <c r="R3981">
        <v>176</v>
      </c>
      <c r="S3981" s="2">
        <v>45243</v>
      </c>
      <c r="T3981" t="s">
        <v>42</v>
      </c>
      <c r="U3981">
        <v>0</v>
      </c>
      <c r="V3981" t="s">
        <v>85</v>
      </c>
      <c r="W3981">
        <v>427</v>
      </c>
      <c r="X3981" t="s">
        <v>44</v>
      </c>
      <c r="Y3981" t="s">
        <v>45</v>
      </c>
      <c r="Z3981">
        <v>0</v>
      </c>
      <c r="AA3981">
        <v>331</v>
      </c>
      <c r="AB3981">
        <v>11017</v>
      </c>
      <c r="AC3981" t="s">
        <v>73</v>
      </c>
    </row>
    <row r="3982" spans="1:29" x14ac:dyDescent="0.3">
      <c r="A3982" s="1" t="s">
        <v>47</v>
      </c>
      <c r="B3982" t="s">
        <v>234</v>
      </c>
      <c r="C3982" t="s">
        <v>480</v>
      </c>
      <c r="D3982" t="s">
        <v>119</v>
      </c>
      <c r="E3982">
        <v>2</v>
      </c>
      <c r="F3982" t="s">
        <v>64</v>
      </c>
      <c r="G3982" t="s">
        <v>1152</v>
      </c>
      <c r="H3982" t="s">
        <v>79</v>
      </c>
      <c r="I3982" t="s">
        <v>8988</v>
      </c>
      <c r="J3982" t="s">
        <v>7387</v>
      </c>
      <c r="K3982" t="s">
        <v>9716</v>
      </c>
      <c r="L3982" t="s">
        <v>9717</v>
      </c>
      <c r="M3982" t="s">
        <v>2192</v>
      </c>
      <c r="N3982" t="s">
        <v>58</v>
      </c>
      <c r="O3982">
        <v>14632</v>
      </c>
      <c r="P3982">
        <v>18230</v>
      </c>
      <c r="Q3982" t="s">
        <v>41</v>
      </c>
      <c r="R3982">
        <v>531</v>
      </c>
      <c r="S3982" s="2">
        <v>44939</v>
      </c>
      <c r="T3982" s="2">
        <v>44951</v>
      </c>
      <c r="U3982">
        <v>0</v>
      </c>
      <c r="V3982" t="s">
        <v>43</v>
      </c>
      <c r="W3982">
        <v>714</v>
      </c>
      <c r="X3982" t="s">
        <v>60</v>
      </c>
      <c r="Y3982" t="s">
        <v>61</v>
      </c>
      <c r="Z3982">
        <v>3043</v>
      </c>
      <c r="AA3982">
        <v>317</v>
      </c>
      <c r="AB3982">
        <v>15961</v>
      </c>
      <c r="AC3982" t="s">
        <v>46</v>
      </c>
    </row>
    <row r="3983" spans="1:29" x14ac:dyDescent="0.3">
      <c r="A3983" s="1" t="s">
        <v>29</v>
      </c>
      <c r="B3983" t="s">
        <v>363</v>
      </c>
      <c r="C3983" t="s">
        <v>2724</v>
      </c>
      <c r="D3983" t="s">
        <v>178</v>
      </c>
      <c r="E3983">
        <v>9</v>
      </c>
      <c r="F3983" t="s">
        <v>129</v>
      </c>
      <c r="G3983" t="s">
        <v>163</v>
      </c>
      <c r="H3983" t="s">
        <v>35</v>
      </c>
      <c r="I3983" t="s">
        <v>1769</v>
      </c>
      <c r="J3983" t="s">
        <v>2602</v>
      </c>
      <c r="K3983" t="s">
        <v>9718</v>
      </c>
      <c r="L3983" t="s">
        <v>6341</v>
      </c>
      <c r="M3983" t="s">
        <v>511</v>
      </c>
      <c r="N3983" t="s">
        <v>84</v>
      </c>
      <c r="O3983">
        <v>26136</v>
      </c>
      <c r="P3983">
        <v>29703</v>
      </c>
      <c r="Q3983" t="s">
        <v>41</v>
      </c>
      <c r="R3983">
        <v>626</v>
      </c>
      <c r="S3983" s="2">
        <v>44303</v>
      </c>
      <c r="T3983" t="s">
        <v>42</v>
      </c>
      <c r="U3983">
        <v>0</v>
      </c>
      <c r="V3983" t="s">
        <v>106</v>
      </c>
      <c r="W3983">
        <v>619</v>
      </c>
      <c r="X3983" t="s">
        <v>44</v>
      </c>
      <c r="Y3983" t="s">
        <v>61</v>
      </c>
      <c r="Z3983">
        <v>0</v>
      </c>
      <c r="AA3983">
        <v>409</v>
      </c>
      <c r="AB3983">
        <v>28179</v>
      </c>
      <c r="AC3983" t="s">
        <v>73</v>
      </c>
    </row>
    <row r="3984" spans="1:29" x14ac:dyDescent="0.3">
      <c r="A3984" s="1" t="s">
        <v>29</v>
      </c>
      <c r="B3984" t="s">
        <v>96</v>
      </c>
      <c r="C3984" t="s">
        <v>893</v>
      </c>
      <c r="D3984" t="s">
        <v>76</v>
      </c>
      <c r="E3984">
        <v>7</v>
      </c>
      <c r="F3984" t="s">
        <v>51</v>
      </c>
      <c r="G3984" t="s">
        <v>237</v>
      </c>
      <c r="H3984" t="s">
        <v>79</v>
      </c>
      <c r="I3984" t="s">
        <v>605</v>
      </c>
      <c r="J3984" t="s">
        <v>1125</v>
      </c>
      <c r="K3984" t="s">
        <v>9719</v>
      </c>
      <c r="L3984" t="s">
        <v>9720</v>
      </c>
      <c r="M3984" t="s">
        <v>777</v>
      </c>
      <c r="N3984" t="s">
        <v>40</v>
      </c>
      <c r="O3984">
        <v>12936</v>
      </c>
      <c r="P3984">
        <v>15912</v>
      </c>
      <c r="Q3984" t="s">
        <v>95</v>
      </c>
      <c r="R3984">
        <v>766</v>
      </c>
      <c r="S3984" s="2">
        <v>45243</v>
      </c>
      <c r="T3984" t="s">
        <v>42</v>
      </c>
      <c r="U3984">
        <v>0</v>
      </c>
      <c r="V3984" t="s">
        <v>43</v>
      </c>
      <c r="W3984">
        <v>478</v>
      </c>
      <c r="X3984" t="s">
        <v>44</v>
      </c>
      <c r="Y3984" t="s">
        <v>72</v>
      </c>
      <c r="Z3984">
        <v>0</v>
      </c>
      <c r="AA3984">
        <v>522</v>
      </c>
      <c r="AB3984">
        <v>14389</v>
      </c>
      <c r="AC3984" t="s">
        <v>46</v>
      </c>
    </row>
    <row r="3985" spans="1:29" x14ac:dyDescent="0.3">
      <c r="A3985" s="1" t="s">
        <v>29</v>
      </c>
      <c r="B3985" t="s">
        <v>86</v>
      </c>
      <c r="C3985" t="s">
        <v>344</v>
      </c>
      <c r="D3985" t="s">
        <v>185</v>
      </c>
      <c r="E3985">
        <v>1</v>
      </c>
      <c r="F3985" t="s">
        <v>51</v>
      </c>
      <c r="G3985" t="s">
        <v>710</v>
      </c>
      <c r="H3985" t="s">
        <v>35</v>
      </c>
      <c r="I3985" t="s">
        <v>3936</v>
      </c>
      <c r="J3985" t="s">
        <v>1255</v>
      </c>
      <c r="K3985" t="s">
        <v>9721</v>
      </c>
      <c r="L3985" t="s">
        <v>9722</v>
      </c>
      <c r="M3985" t="s">
        <v>2131</v>
      </c>
      <c r="N3985" t="s">
        <v>40</v>
      </c>
      <c r="O3985">
        <v>24185</v>
      </c>
      <c r="P3985">
        <v>26674</v>
      </c>
      <c r="Q3985" t="s">
        <v>95</v>
      </c>
      <c r="R3985">
        <v>475</v>
      </c>
      <c r="S3985" s="2">
        <v>44489</v>
      </c>
      <c r="T3985" t="s">
        <v>42</v>
      </c>
      <c r="U3985">
        <v>0</v>
      </c>
      <c r="V3985" t="s">
        <v>43</v>
      </c>
      <c r="W3985">
        <v>428</v>
      </c>
      <c r="X3985" t="s">
        <v>44</v>
      </c>
      <c r="Y3985" t="s">
        <v>61</v>
      </c>
      <c r="Z3985">
        <v>0</v>
      </c>
      <c r="AA3985">
        <v>491</v>
      </c>
      <c r="AB3985">
        <v>26403</v>
      </c>
      <c r="AC3985" t="s">
        <v>107</v>
      </c>
    </row>
    <row r="3986" spans="1:29" x14ac:dyDescent="0.3">
      <c r="A3986" s="1" t="s">
        <v>47</v>
      </c>
      <c r="B3986" t="s">
        <v>108</v>
      </c>
      <c r="C3986" t="s">
        <v>1275</v>
      </c>
      <c r="D3986" t="s">
        <v>257</v>
      </c>
      <c r="E3986">
        <v>4</v>
      </c>
      <c r="F3986" t="s">
        <v>99</v>
      </c>
      <c r="G3986" t="s">
        <v>1138</v>
      </c>
      <c r="H3986" t="s">
        <v>35</v>
      </c>
      <c r="I3986" t="s">
        <v>427</v>
      </c>
      <c r="J3986" t="s">
        <v>5131</v>
      </c>
      <c r="K3986">
        <v>4305441864</v>
      </c>
      <c r="L3986" t="s">
        <v>9723</v>
      </c>
      <c r="M3986" t="s">
        <v>1252</v>
      </c>
      <c r="N3986" t="s">
        <v>84</v>
      </c>
      <c r="O3986">
        <v>24162</v>
      </c>
      <c r="P3986">
        <v>28004</v>
      </c>
      <c r="Q3986" t="s">
        <v>41</v>
      </c>
      <c r="R3986">
        <v>722</v>
      </c>
      <c r="S3986" s="2">
        <v>44288</v>
      </c>
      <c r="T3986" t="s">
        <v>42</v>
      </c>
      <c r="U3986">
        <v>0</v>
      </c>
      <c r="V3986" t="s">
        <v>85</v>
      </c>
      <c r="W3986">
        <v>789</v>
      </c>
      <c r="X3986" t="s">
        <v>44</v>
      </c>
      <c r="Y3986" t="s">
        <v>72</v>
      </c>
      <c r="Z3986">
        <v>0</v>
      </c>
      <c r="AA3986">
        <v>831</v>
      </c>
      <c r="AB3986">
        <v>27382</v>
      </c>
      <c r="AC3986" t="s">
        <v>73</v>
      </c>
    </row>
    <row r="3987" spans="1:29" x14ac:dyDescent="0.3">
      <c r="A3987" s="1" t="s">
        <v>47</v>
      </c>
      <c r="B3987" t="s">
        <v>153</v>
      </c>
      <c r="C3987" t="s">
        <v>405</v>
      </c>
      <c r="D3987" t="s">
        <v>76</v>
      </c>
      <c r="E3987">
        <v>3</v>
      </c>
      <c r="F3987" t="s">
        <v>129</v>
      </c>
      <c r="G3987" t="s">
        <v>298</v>
      </c>
      <c r="H3987" t="s">
        <v>79</v>
      </c>
      <c r="I3987" t="s">
        <v>4365</v>
      </c>
      <c r="J3987" t="s">
        <v>9724</v>
      </c>
      <c r="K3987" t="s">
        <v>9725</v>
      </c>
      <c r="L3987" t="s">
        <v>9726</v>
      </c>
      <c r="M3987" t="s">
        <v>410</v>
      </c>
      <c r="N3987" t="s">
        <v>94</v>
      </c>
      <c r="O3987">
        <v>6522</v>
      </c>
      <c r="P3987">
        <v>11389</v>
      </c>
      <c r="Q3987" t="s">
        <v>59</v>
      </c>
      <c r="R3987">
        <v>472</v>
      </c>
      <c r="S3987" s="2">
        <v>44270</v>
      </c>
      <c r="T3987" s="2">
        <v>44293</v>
      </c>
      <c r="U3987">
        <v>30220</v>
      </c>
      <c r="V3987" t="s">
        <v>85</v>
      </c>
      <c r="W3987">
        <v>603</v>
      </c>
      <c r="X3987" t="s">
        <v>60</v>
      </c>
      <c r="Y3987" t="s">
        <v>61</v>
      </c>
      <c r="Z3987">
        <v>0</v>
      </c>
      <c r="AA3987">
        <v>108</v>
      </c>
      <c r="AB3987">
        <v>9515</v>
      </c>
      <c r="AC3987" t="s">
        <v>73</v>
      </c>
    </row>
    <row r="3988" spans="1:29" x14ac:dyDescent="0.3">
      <c r="A3988" s="1" t="s">
        <v>47</v>
      </c>
      <c r="B3988" t="s">
        <v>48</v>
      </c>
      <c r="C3988" t="s">
        <v>801</v>
      </c>
      <c r="D3988" t="s">
        <v>387</v>
      </c>
      <c r="E3988">
        <v>7</v>
      </c>
      <c r="F3988" t="s">
        <v>77</v>
      </c>
      <c r="G3988" t="s">
        <v>202</v>
      </c>
      <c r="H3988" t="s">
        <v>79</v>
      </c>
      <c r="I3988" t="s">
        <v>1705</v>
      </c>
      <c r="J3988" t="s">
        <v>4872</v>
      </c>
      <c r="K3988" t="s">
        <v>9727</v>
      </c>
      <c r="L3988" t="s">
        <v>9728</v>
      </c>
      <c r="M3988" t="s">
        <v>1240</v>
      </c>
      <c r="N3988" t="s">
        <v>94</v>
      </c>
      <c r="O3988">
        <v>27715</v>
      </c>
      <c r="P3988">
        <v>32373</v>
      </c>
      <c r="Q3988" t="s">
        <v>41</v>
      </c>
      <c r="R3988">
        <v>284</v>
      </c>
      <c r="S3988" s="2">
        <v>45281</v>
      </c>
      <c r="T3988" s="2">
        <v>45289</v>
      </c>
      <c r="U3988">
        <v>0</v>
      </c>
      <c r="V3988" t="s">
        <v>85</v>
      </c>
      <c r="W3988">
        <v>513</v>
      </c>
      <c r="X3988" t="s">
        <v>60</v>
      </c>
      <c r="Y3988" t="s">
        <v>45</v>
      </c>
      <c r="Z3988">
        <v>0</v>
      </c>
      <c r="AA3988">
        <v>558</v>
      </c>
      <c r="AB3988">
        <v>29887</v>
      </c>
      <c r="AC3988" t="s">
        <v>46</v>
      </c>
    </row>
    <row r="3989" spans="1:29" x14ac:dyDescent="0.3">
      <c r="A3989" s="1" t="s">
        <v>47</v>
      </c>
      <c r="B3989" t="s">
        <v>176</v>
      </c>
      <c r="C3989" t="s">
        <v>1000</v>
      </c>
      <c r="D3989" t="s">
        <v>185</v>
      </c>
      <c r="E3989">
        <v>2</v>
      </c>
      <c r="F3989" t="s">
        <v>129</v>
      </c>
      <c r="G3989" t="s">
        <v>700</v>
      </c>
      <c r="H3989" t="s">
        <v>79</v>
      </c>
      <c r="I3989" t="s">
        <v>1726</v>
      </c>
      <c r="J3989" t="s">
        <v>1567</v>
      </c>
      <c r="K3989" t="s">
        <v>9729</v>
      </c>
      <c r="L3989" t="s">
        <v>9730</v>
      </c>
      <c r="M3989" t="s">
        <v>296</v>
      </c>
      <c r="N3989" t="s">
        <v>84</v>
      </c>
      <c r="O3989">
        <v>19279</v>
      </c>
      <c r="P3989">
        <v>22293</v>
      </c>
      <c r="Q3989" t="s">
        <v>95</v>
      </c>
      <c r="R3989">
        <v>816</v>
      </c>
      <c r="S3989" s="2">
        <v>45095</v>
      </c>
      <c r="T3989" s="2">
        <v>45107</v>
      </c>
      <c r="U3989">
        <v>0</v>
      </c>
      <c r="V3989" t="s">
        <v>106</v>
      </c>
      <c r="W3989">
        <v>610</v>
      </c>
      <c r="X3989" t="s">
        <v>60</v>
      </c>
      <c r="Y3989" t="s">
        <v>72</v>
      </c>
      <c r="Z3989">
        <v>0</v>
      </c>
      <c r="AA3989">
        <v>753</v>
      </c>
      <c r="AB3989">
        <v>21093</v>
      </c>
      <c r="AC3989" t="s">
        <v>107</v>
      </c>
    </row>
    <row r="3990" spans="1:29" x14ac:dyDescent="0.3">
      <c r="A3990" s="1" t="s">
        <v>29</v>
      </c>
      <c r="B3990" t="s">
        <v>363</v>
      </c>
      <c r="C3990" t="s">
        <v>770</v>
      </c>
      <c r="D3990" t="s">
        <v>178</v>
      </c>
      <c r="E3990">
        <v>7</v>
      </c>
      <c r="F3990" t="s">
        <v>33</v>
      </c>
      <c r="G3990" t="s">
        <v>848</v>
      </c>
      <c r="H3990" t="s">
        <v>79</v>
      </c>
      <c r="I3990" t="s">
        <v>910</v>
      </c>
      <c r="J3990" t="s">
        <v>8439</v>
      </c>
      <c r="K3990" t="s">
        <v>9731</v>
      </c>
      <c r="L3990" t="s">
        <v>9732</v>
      </c>
      <c r="M3990" t="s">
        <v>511</v>
      </c>
      <c r="N3990" t="s">
        <v>84</v>
      </c>
      <c r="O3990">
        <v>22406</v>
      </c>
      <c r="P3990">
        <v>26611</v>
      </c>
      <c r="Q3990" t="s">
        <v>41</v>
      </c>
      <c r="R3990">
        <v>318</v>
      </c>
      <c r="S3990" s="2">
        <v>44887</v>
      </c>
      <c r="T3990" t="s">
        <v>42</v>
      </c>
      <c r="U3990">
        <v>0</v>
      </c>
      <c r="V3990" t="s">
        <v>85</v>
      </c>
      <c r="W3990">
        <v>469</v>
      </c>
      <c r="X3990" t="s">
        <v>44</v>
      </c>
      <c r="Y3990" t="s">
        <v>72</v>
      </c>
      <c r="Z3990">
        <v>0</v>
      </c>
      <c r="AA3990">
        <v>148</v>
      </c>
      <c r="AB3990">
        <v>25169</v>
      </c>
      <c r="AC3990" t="s">
        <v>46</v>
      </c>
    </row>
    <row r="3991" spans="1:29" x14ac:dyDescent="0.3">
      <c r="A3991" s="1" t="s">
        <v>29</v>
      </c>
      <c r="B3991" t="s">
        <v>327</v>
      </c>
      <c r="C3991" t="s">
        <v>764</v>
      </c>
      <c r="D3991" t="s">
        <v>110</v>
      </c>
      <c r="E3991">
        <v>10</v>
      </c>
      <c r="F3991" t="s">
        <v>77</v>
      </c>
      <c r="G3991" t="s">
        <v>78</v>
      </c>
      <c r="H3991" t="s">
        <v>79</v>
      </c>
      <c r="I3991" t="s">
        <v>621</v>
      </c>
      <c r="J3991" t="s">
        <v>693</v>
      </c>
      <c r="K3991" t="s">
        <v>9733</v>
      </c>
      <c r="L3991" t="s">
        <v>9734</v>
      </c>
      <c r="M3991" t="s">
        <v>999</v>
      </c>
      <c r="N3991" t="s">
        <v>84</v>
      </c>
      <c r="O3991">
        <v>28928</v>
      </c>
      <c r="P3991">
        <v>32328</v>
      </c>
      <c r="Q3991" t="s">
        <v>59</v>
      </c>
      <c r="R3991">
        <v>983</v>
      </c>
      <c r="S3991" s="2">
        <v>44485</v>
      </c>
      <c r="T3991" t="s">
        <v>42</v>
      </c>
      <c r="U3991">
        <v>34925</v>
      </c>
      <c r="V3991" t="s">
        <v>106</v>
      </c>
      <c r="W3991">
        <v>657</v>
      </c>
      <c r="X3991" t="s">
        <v>44</v>
      </c>
      <c r="Y3991" t="s">
        <v>72</v>
      </c>
      <c r="Z3991">
        <v>0</v>
      </c>
      <c r="AA3991">
        <v>853</v>
      </c>
      <c r="AB3991">
        <v>30121</v>
      </c>
      <c r="AC3991" t="s">
        <v>107</v>
      </c>
    </row>
    <row r="3992" spans="1:29" x14ac:dyDescent="0.3">
      <c r="A3992" s="1" t="s">
        <v>29</v>
      </c>
      <c r="B3992" t="s">
        <v>96</v>
      </c>
      <c r="C3992" t="s">
        <v>888</v>
      </c>
      <c r="D3992" t="s">
        <v>155</v>
      </c>
      <c r="E3992">
        <v>9</v>
      </c>
      <c r="F3992" t="s">
        <v>99</v>
      </c>
      <c r="G3992" t="s">
        <v>710</v>
      </c>
      <c r="H3992" t="s">
        <v>79</v>
      </c>
      <c r="I3992" t="s">
        <v>180</v>
      </c>
      <c r="J3992" t="s">
        <v>1626</v>
      </c>
      <c r="K3992" t="s">
        <v>9735</v>
      </c>
      <c r="L3992" t="s">
        <v>9736</v>
      </c>
      <c r="M3992" t="s">
        <v>1500</v>
      </c>
      <c r="N3992" t="s">
        <v>58</v>
      </c>
      <c r="O3992">
        <v>24491</v>
      </c>
      <c r="P3992">
        <v>27963</v>
      </c>
      <c r="Q3992" t="s">
        <v>41</v>
      </c>
      <c r="R3992">
        <v>483</v>
      </c>
      <c r="S3992" s="2">
        <v>44803</v>
      </c>
      <c r="T3992" t="s">
        <v>42</v>
      </c>
      <c r="U3992">
        <v>0</v>
      </c>
      <c r="V3992" t="s">
        <v>71</v>
      </c>
      <c r="W3992">
        <v>603</v>
      </c>
      <c r="X3992" t="s">
        <v>44</v>
      </c>
      <c r="Y3992" t="s">
        <v>72</v>
      </c>
      <c r="Z3992">
        <v>4042</v>
      </c>
      <c r="AA3992">
        <v>713</v>
      </c>
      <c r="AB3992">
        <v>26097</v>
      </c>
      <c r="AC3992" t="s">
        <v>46</v>
      </c>
    </row>
    <row r="3993" spans="1:29" x14ac:dyDescent="0.3">
      <c r="A3993" s="1" t="s">
        <v>47</v>
      </c>
      <c r="B3993" t="s">
        <v>234</v>
      </c>
      <c r="C3993" t="s">
        <v>2970</v>
      </c>
      <c r="D3993" t="s">
        <v>32</v>
      </c>
      <c r="E3993">
        <v>10</v>
      </c>
      <c r="F3993" t="s">
        <v>271</v>
      </c>
      <c r="G3993" t="s">
        <v>400</v>
      </c>
      <c r="H3993" t="s">
        <v>35</v>
      </c>
      <c r="I3993" t="s">
        <v>244</v>
      </c>
      <c r="J3993" t="s">
        <v>524</v>
      </c>
      <c r="K3993" t="s">
        <v>9737</v>
      </c>
      <c r="L3993" t="s">
        <v>9738</v>
      </c>
      <c r="M3993" t="s">
        <v>2756</v>
      </c>
      <c r="N3993" t="s">
        <v>58</v>
      </c>
      <c r="O3993">
        <v>27753</v>
      </c>
      <c r="P3993">
        <v>31366</v>
      </c>
      <c r="Q3993" t="s">
        <v>59</v>
      </c>
      <c r="R3993">
        <v>531</v>
      </c>
      <c r="S3993" s="2">
        <v>44960</v>
      </c>
      <c r="T3993" s="2">
        <v>44978</v>
      </c>
      <c r="U3993">
        <v>32002</v>
      </c>
      <c r="V3993" t="s">
        <v>43</v>
      </c>
      <c r="W3993">
        <v>662</v>
      </c>
      <c r="X3993" t="s">
        <v>60</v>
      </c>
      <c r="Y3993" t="s">
        <v>45</v>
      </c>
      <c r="Z3993">
        <v>3170</v>
      </c>
      <c r="AA3993">
        <v>866</v>
      </c>
      <c r="AB3993">
        <v>29006</v>
      </c>
      <c r="AC3993" t="s">
        <v>73</v>
      </c>
    </row>
    <row r="3994" spans="1:29" x14ac:dyDescent="0.3">
      <c r="A3994" s="1" t="s">
        <v>29</v>
      </c>
      <c r="B3994" t="s">
        <v>541</v>
      </c>
      <c r="C3994" t="s">
        <v>3324</v>
      </c>
      <c r="D3994" t="s">
        <v>98</v>
      </c>
      <c r="E3994">
        <v>7</v>
      </c>
      <c r="F3994" t="s">
        <v>186</v>
      </c>
      <c r="G3994" t="s">
        <v>650</v>
      </c>
      <c r="H3994" t="s">
        <v>35</v>
      </c>
      <c r="I3994" t="s">
        <v>1553</v>
      </c>
      <c r="J3994" t="s">
        <v>90</v>
      </c>
      <c r="K3994" t="s">
        <v>9739</v>
      </c>
      <c r="L3994" t="s">
        <v>9740</v>
      </c>
      <c r="M3994" t="s">
        <v>3258</v>
      </c>
      <c r="N3994" t="s">
        <v>58</v>
      </c>
      <c r="O3994">
        <v>19658</v>
      </c>
      <c r="P3994">
        <v>23741</v>
      </c>
      <c r="Q3994" t="s">
        <v>95</v>
      </c>
      <c r="R3994">
        <v>981</v>
      </c>
      <c r="S3994" s="2">
        <v>44873</v>
      </c>
      <c r="T3994" s="2">
        <v>44894</v>
      </c>
      <c r="U3994">
        <v>0</v>
      </c>
      <c r="V3994" t="s">
        <v>106</v>
      </c>
      <c r="W3994">
        <v>603</v>
      </c>
      <c r="X3994" t="s">
        <v>60</v>
      </c>
      <c r="Y3994" t="s">
        <v>61</v>
      </c>
      <c r="Z3994">
        <v>2298</v>
      </c>
      <c r="AA3994">
        <v>536</v>
      </c>
      <c r="AB3994">
        <v>23733</v>
      </c>
      <c r="AC3994" t="s">
        <v>46</v>
      </c>
    </row>
    <row r="3995" spans="1:29" x14ac:dyDescent="0.3">
      <c r="A3995" s="1" t="s">
        <v>47</v>
      </c>
      <c r="B3995" t="s">
        <v>161</v>
      </c>
      <c r="C3995" t="s">
        <v>2627</v>
      </c>
      <c r="D3995" t="s">
        <v>185</v>
      </c>
      <c r="E3995">
        <v>1</v>
      </c>
      <c r="F3995" t="s">
        <v>120</v>
      </c>
      <c r="G3995" t="s">
        <v>489</v>
      </c>
      <c r="H3995" t="s">
        <v>35</v>
      </c>
      <c r="I3995" t="s">
        <v>1769</v>
      </c>
      <c r="J3995" t="s">
        <v>2882</v>
      </c>
      <c r="K3995" t="s">
        <v>9741</v>
      </c>
      <c r="L3995" t="s">
        <v>9742</v>
      </c>
      <c r="M3995" t="s">
        <v>1475</v>
      </c>
      <c r="N3995" t="s">
        <v>58</v>
      </c>
      <c r="O3995">
        <v>2835</v>
      </c>
      <c r="P3995">
        <v>5517</v>
      </c>
      <c r="Q3995" t="s">
        <v>59</v>
      </c>
      <c r="R3995">
        <v>563</v>
      </c>
      <c r="S3995" s="2">
        <v>44267</v>
      </c>
      <c r="T3995" s="2">
        <v>44282</v>
      </c>
      <c r="U3995">
        <v>38105</v>
      </c>
      <c r="V3995" t="s">
        <v>85</v>
      </c>
      <c r="W3995">
        <v>707</v>
      </c>
      <c r="X3995" t="s">
        <v>60</v>
      </c>
      <c r="Y3995" t="s">
        <v>45</v>
      </c>
      <c r="Z3995">
        <v>3780</v>
      </c>
      <c r="AA3995">
        <v>908</v>
      </c>
      <c r="AB3995">
        <v>3317</v>
      </c>
      <c r="AC3995" t="s">
        <v>46</v>
      </c>
    </row>
    <row r="3996" spans="1:29" x14ac:dyDescent="0.3">
      <c r="A3996" s="1" t="s">
        <v>47</v>
      </c>
      <c r="B3996" t="s">
        <v>117</v>
      </c>
      <c r="C3996" t="s">
        <v>118</v>
      </c>
      <c r="D3996" t="s">
        <v>185</v>
      </c>
      <c r="E3996">
        <v>9</v>
      </c>
      <c r="F3996" t="s">
        <v>271</v>
      </c>
      <c r="G3996" t="s">
        <v>715</v>
      </c>
      <c r="H3996" t="s">
        <v>79</v>
      </c>
      <c r="I3996" t="s">
        <v>1276</v>
      </c>
      <c r="J3996" t="s">
        <v>90</v>
      </c>
      <c r="K3996" t="s">
        <v>9743</v>
      </c>
      <c r="L3996" t="s">
        <v>9744</v>
      </c>
      <c r="M3996" t="s">
        <v>126</v>
      </c>
      <c r="N3996" t="s">
        <v>40</v>
      </c>
      <c r="O3996">
        <v>17428</v>
      </c>
      <c r="P3996">
        <v>22237</v>
      </c>
      <c r="Q3996" t="s">
        <v>41</v>
      </c>
      <c r="R3996">
        <v>738</v>
      </c>
      <c r="S3996" s="2">
        <v>44683</v>
      </c>
      <c r="T3996" s="2">
        <v>44693</v>
      </c>
      <c r="U3996">
        <v>0</v>
      </c>
      <c r="V3996" t="s">
        <v>106</v>
      </c>
      <c r="W3996">
        <v>434</v>
      </c>
      <c r="X3996" t="s">
        <v>60</v>
      </c>
      <c r="Y3996" t="s">
        <v>61</v>
      </c>
      <c r="Z3996">
        <v>0</v>
      </c>
      <c r="AA3996">
        <v>663</v>
      </c>
      <c r="AB3996">
        <v>19705</v>
      </c>
      <c r="AC3996" t="s">
        <v>107</v>
      </c>
    </row>
    <row r="3997" spans="1:29" x14ac:dyDescent="0.3">
      <c r="A3997" s="1" t="s">
        <v>29</v>
      </c>
      <c r="B3997" t="s">
        <v>228</v>
      </c>
      <c r="C3997" t="s">
        <v>2333</v>
      </c>
      <c r="D3997" t="s">
        <v>201</v>
      </c>
      <c r="E3997">
        <v>5</v>
      </c>
      <c r="F3997" t="s">
        <v>51</v>
      </c>
      <c r="G3997" t="s">
        <v>52</v>
      </c>
      <c r="H3997" t="s">
        <v>79</v>
      </c>
      <c r="I3997" t="s">
        <v>2533</v>
      </c>
      <c r="J3997" t="s">
        <v>4563</v>
      </c>
      <c r="K3997" t="s">
        <v>9745</v>
      </c>
      <c r="L3997" t="s">
        <v>9746</v>
      </c>
      <c r="M3997" t="s">
        <v>1189</v>
      </c>
      <c r="N3997" t="s">
        <v>58</v>
      </c>
      <c r="O3997">
        <v>2999</v>
      </c>
      <c r="P3997">
        <v>6119</v>
      </c>
      <c r="Q3997" t="s">
        <v>41</v>
      </c>
      <c r="R3997">
        <v>352</v>
      </c>
      <c r="S3997" s="2">
        <v>44972</v>
      </c>
      <c r="T3997" t="s">
        <v>42</v>
      </c>
      <c r="U3997">
        <v>0</v>
      </c>
      <c r="V3997" t="s">
        <v>106</v>
      </c>
      <c r="W3997">
        <v>609</v>
      </c>
      <c r="X3997" t="s">
        <v>44</v>
      </c>
      <c r="Y3997" t="s">
        <v>45</v>
      </c>
      <c r="Z3997">
        <v>4243</v>
      </c>
      <c r="AA3997">
        <v>854</v>
      </c>
      <c r="AB3997">
        <v>5152</v>
      </c>
      <c r="AC3997" t="s">
        <v>107</v>
      </c>
    </row>
    <row r="3998" spans="1:29" x14ac:dyDescent="0.3">
      <c r="A3998" s="1" t="s">
        <v>29</v>
      </c>
      <c r="B3998" t="s">
        <v>393</v>
      </c>
      <c r="C3998" t="s">
        <v>1241</v>
      </c>
      <c r="D3998" t="s">
        <v>32</v>
      </c>
      <c r="E3998">
        <v>9</v>
      </c>
      <c r="F3998" t="s">
        <v>271</v>
      </c>
      <c r="G3998" t="s">
        <v>272</v>
      </c>
      <c r="H3998" t="s">
        <v>79</v>
      </c>
      <c r="I3998" t="s">
        <v>1804</v>
      </c>
      <c r="J3998" t="s">
        <v>900</v>
      </c>
      <c r="K3998" t="s">
        <v>9747</v>
      </c>
      <c r="L3998" t="s">
        <v>9748</v>
      </c>
      <c r="M3998" t="s">
        <v>948</v>
      </c>
      <c r="N3998" t="s">
        <v>40</v>
      </c>
      <c r="O3998">
        <v>24671</v>
      </c>
      <c r="P3998">
        <v>27651</v>
      </c>
      <c r="Q3998" t="s">
        <v>95</v>
      </c>
      <c r="R3998">
        <v>308</v>
      </c>
      <c r="S3998" s="2">
        <v>44967</v>
      </c>
      <c r="T3998" s="2">
        <v>44975</v>
      </c>
      <c r="U3998">
        <v>0</v>
      </c>
      <c r="V3998" t="s">
        <v>71</v>
      </c>
      <c r="W3998">
        <v>635</v>
      </c>
      <c r="X3998" t="s">
        <v>60</v>
      </c>
      <c r="Y3998" t="s">
        <v>61</v>
      </c>
      <c r="Z3998">
        <v>0</v>
      </c>
      <c r="AA3998">
        <v>594</v>
      </c>
      <c r="AB3998">
        <v>26834</v>
      </c>
      <c r="AC3998" t="s">
        <v>107</v>
      </c>
    </row>
    <row r="3999" spans="1:29" x14ac:dyDescent="0.3">
      <c r="A3999" s="1" t="s">
        <v>47</v>
      </c>
      <c r="B3999" t="s">
        <v>234</v>
      </c>
      <c r="C3999" t="s">
        <v>1588</v>
      </c>
      <c r="D3999" t="s">
        <v>76</v>
      </c>
      <c r="E3999">
        <v>2</v>
      </c>
      <c r="F3999" t="s">
        <v>271</v>
      </c>
      <c r="G3999" t="s">
        <v>1060</v>
      </c>
      <c r="H3999" t="s">
        <v>35</v>
      </c>
      <c r="I3999" t="s">
        <v>523</v>
      </c>
      <c r="J3999" t="s">
        <v>1937</v>
      </c>
      <c r="K3999" t="s">
        <v>9749</v>
      </c>
      <c r="L3999" t="s">
        <v>9750</v>
      </c>
      <c r="M3999" t="s">
        <v>800</v>
      </c>
      <c r="N3999" t="s">
        <v>94</v>
      </c>
      <c r="O3999">
        <v>17764</v>
      </c>
      <c r="P3999">
        <v>20156</v>
      </c>
      <c r="Q3999" t="s">
        <v>95</v>
      </c>
      <c r="R3999">
        <v>724</v>
      </c>
      <c r="S3999" s="2">
        <v>44990</v>
      </c>
      <c r="T3999" t="s">
        <v>42</v>
      </c>
      <c r="U3999">
        <v>0</v>
      </c>
      <c r="V3999" t="s">
        <v>85</v>
      </c>
      <c r="W3999">
        <v>519</v>
      </c>
      <c r="X3999" t="s">
        <v>44</v>
      </c>
      <c r="Y3999" t="s">
        <v>61</v>
      </c>
      <c r="Z3999">
        <v>0</v>
      </c>
      <c r="AA3999">
        <v>119</v>
      </c>
      <c r="AB3999">
        <v>18507</v>
      </c>
      <c r="AC3999" t="s">
        <v>46</v>
      </c>
    </row>
    <row r="4000" spans="1:29" x14ac:dyDescent="0.3">
      <c r="A4000" s="1" t="s">
        <v>29</v>
      </c>
      <c r="B4000" t="s">
        <v>541</v>
      </c>
      <c r="C4000" t="s">
        <v>4106</v>
      </c>
      <c r="D4000" t="s">
        <v>387</v>
      </c>
      <c r="E4000">
        <v>2</v>
      </c>
      <c r="F4000" t="s">
        <v>33</v>
      </c>
      <c r="G4000" t="s">
        <v>411</v>
      </c>
      <c r="H4000" t="s">
        <v>79</v>
      </c>
      <c r="I4000" t="s">
        <v>245</v>
      </c>
      <c r="J4000" t="s">
        <v>1629</v>
      </c>
      <c r="K4000" t="s">
        <v>9751</v>
      </c>
      <c r="L4000" t="s">
        <v>4890</v>
      </c>
      <c r="M4000" t="s">
        <v>1274</v>
      </c>
      <c r="N4000" t="s">
        <v>58</v>
      </c>
      <c r="O4000">
        <v>18386</v>
      </c>
      <c r="P4000">
        <v>22428</v>
      </c>
      <c r="Q4000" t="s">
        <v>41</v>
      </c>
      <c r="R4000">
        <v>599</v>
      </c>
      <c r="S4000" s="2">
        <v>44744</v>
      </c>
      <c r="T4000" t="s">
        <v>42</v>
      </c>
      <c r="U4000">
        <v>0</v>
      </c>
      <c r="V4000" t="s">
        <v>85</v>
      </c>
      <c r="W4000">
        <v>602</v>
      </c>
      <c r="X4000" t="s">
        <v>44</v>
      </c>
      <c r="Y4000" t="s">
        <v>72</v>
      </c>
      <c r="Z4000">
        <v>2575</v>
      </c>
      <c r="AA4000">
        <v>624</v>
      </c>
      <c r="AB4000">
        <v>21825</v>
      </c>
      <c r="AC4000" t="s">
        <v>73</v>
      </c>
    </row>
    <row r="4001" spans="1:29" x14ac:dyDescent="0.3">
      <c r="A4001" s="1" t="s">
        <v>47</v>
      </c>
      <c r="B4001" t="s">
        <v>108</v>
      </c>
      <c r="C4001" t="s">
        <v>1275</v>
      </c>
      <c r="D4001" t="s">
        <v>178</v>
      </c>
      <c r="E4001">
        <v>6</v>
      </c>
      <c r="F4001" t="s">
        <v>186</v>
      </c>
      <c r="G4001" t="s">
        <v>187</v>
      </c>
      <c r="H4001" t="s">
        <v>35</v>
      </c>
      <c r="I4001" t="s">
        <v>1083</v>
      </c>
      <c r="J4001" t="s">
        <v>1143</v>
      </c>
      <c r="K4001">
        <v>9747685213</v>
      </c>
      <c r="L4001" t="s">
        <v>9752</v>
      </c>
      <c r="M4001" t="s">
        <v>660</v>
      </c>
      <c r="N4001" t="s">
        <v>58</v>
      </c>
      <c r="O4001">
        <v>8912</v>
      </c>
      <c r="P4001">
        <v>12965</v>
      </c>
      <c r="Q4001" t="s">
        <v>41</v>
      </c>
      <c r="R4001">
        <v>218</v>
      </c>
      <c r="S4001" s="2">
        <v>44410</v>
      </c>
      <c r="T4001" t="s">
        <v>42</v>
      </c>
      <c r="U4001">
        <v>0</v>
      </c>
      <c r="V4001" t="s">
        <v>43</v>
      </c>
      <c r="W4001">
        <v>460</v>
      </c>
      <c r="X4001" t="s">
        <v>44</v>
      </c>
      <c r="Y4001" t="s">
        <v>45</v>
      </c>
      <c r="Z4001">
        <v>4272</v>
      </c>
      <c r="AA4001">
        <v>513</v>
      </c>
      <c r="AB4001">
        <v>9827</v>
      </c>
      <c r="AC4001" t="s">
        <v>46</v>
      </c>
    </row>
    <row r="4002" spans="1:29" x14ac:dyDescent="0.3">
      <c r="A4002" s="1" t="s">
        <v>29</v>
      </c>
      <c r="B4002" t="s">
        <v>541</v>
      </c>
      <c r="C4002" t="s">
        <v>557</v>
      </c>
      <c r="D4002" t="s">
        <v>169</v>
      </c>
      <c r="E4002">
        <v>2</v>
      </c>
      <c r="F4002" t="s">
        <v>64</v>
      </c>
      <c r="G4002" t="s">
        <v>433</v>
      </c>
      <c r="H4002" t="s">
        <v>79</v>
      </c>
      <c r="I4002" t="s">
        <v>921</v>
      </c>
      <c r="J4002" t="s">
        <v>524</v>
      </c>
      <c r="K4002" t="s">
        <v>9753</v>
      </c>
      <c r="L4002" t="s">
        <v>9754</v>
      </c>
      <c r="M4002" t="s">
        <v>1632</v>
      </c>
      <c r="N4002" t="s">
        <v>84</v>
      </c>
      <c r="O4002">
        <v>15083</v>
      </c>
      <c r="P4002">
        <v>18519</v>
      </c>
      <c r="Q4002" t="s">
        <v>59</v>
      </c>
      <c r="R4002">
        <v>960</v>
      </c>
      <c r="S4002" s="2">
        <v>44763</v>
      </c>
      <c r="T4002" t="s">
        <v>42</v>
      </c>
      <c r="U4002">
        <v>36314</v>
      </c>
      <c r="V4002" t="s">
        <v>43</v>
      </c>
      <c r="W4002">
        <v>623</v>
      </c>
      <c r="X4002" t="s">
        <v>44</v>
      </c>
      <c r="Y4002" t="s">
        <v>72</v>
      </c>
      <c r="Z4002">
        <v>0</v>
      </c>
      <c r="AA4002">
        <v>659</v>
      </c>
      <c r="AB4002">
        <v>17919</v>
      </c>
      <c r="AC4002" t="s">
        <v>73</v>
      </c>
    </row>
    <row r="4003" spans="1:29" x14ac:dyDescent="0.3">
      <c r="A4003" s="1" t="s">
        <v>47</v>
      </c>
      <c r="B4003" t="s">
        <v>176</v>
      </c>
      <c r="C4003" t="s">
        <v>1978</v>
      </c>
      <c r="D4003" t="s">
        <v>169</v>
      </c>
      <c r="E4003">
        <v>6</v>
      </c>
      <c r="F4003" t="s">
        <v>99</v>
      </c>
      <c r="G4003" t="s">
        <v>529</v>
      </c>
      <c r="H4003" t="s">
        <v>35</v>
      </c>
      <c r="I4003" t="s">
        <v>2075</v>
      </c>
      <c r="J4003" t="s">
        <v>9755</v>
      </c>
      <c r="K4003" t="s">
        <v>9756</v>
      </c>
      <c r="L4003" t="s">
        <v>9757</v>
      </c>
      <c r="M4003" t="s">
        <v>214</v>
      </c>
      <c r="N4003" t="s">
        <v>40</v>
      </c>
      <c r="O4003">
        <v>10885</v>
      </c>
      <c r="P4003">
        <v>13339</v>
      </c>
      <c r="Q4003" t="s">
        <v>41</v>
      </c>
      <c r="R4003">
        <v>659</v>
      </c>
      <c r="S4003" s="2">
        <v>44636</v>
      </c>
      <c r="T4003" s="2">
        <v>44650</v>
      </c>
      <c r="U4003">
        <v>0</v>
      </c>
      <c r="V4003" t="s">
        <v>85</v>
      </c>
      <c r="W4003">
        <v>648</v>
      </c>
      <c r="X4003" t="s">
        <v>60</v>
      </c>
      <c r="Y4003" t="s">
        <v>72</v>
      </c>
      <c r="Z4003">
        <v>0</v>
      </c>
      <c r="AA4003">
        <v>88</v>
      </c>
      <c r="AB4003">
        <v>11189</v>
      </c>
      <c r="AC4003" t="s">
        <v>107</v>
      </c>
    </row>
    <row r="4004" spans="1:29" x14ac:dyDescent="0.3">
      <c r="A4004" s="1" t="s">
        <v>47</v>
      </c>
      <c r="B4004" t="s">
        <v>48</v>
      </c>
      <c r="C4004" t="s">
        <v>2860</v>
      </c>
      <c r="D4004" t="s">
        <v>352</v>
      </c>
      <c r="E4004">
        <v>1</v>
      </c>
      <c r="F4004" t="s">
        <v>99</v>
      </c>
      <c r="G4004" t="s">
        <v>724</v>
      </c>
      <c r="H4004" t="s">
        <v>79</v>
      </c>
      <c r="I4004" t="s">
        <v>3936</v>
      </c>
      <c r="J4004" t="s">
        <v>3401</v>
      </c>
      <c r="K4004" t="s">
        <v>9758</v>
      </c>
      <c r="L4004" t="s">
        <v>9759</v>
      </c>
      <c r="M4004" t="s">
        <v>2261</v>
      </c>
      <c r="N4004" t="s">
        <v>58</v>
      </c>
      <c r="O4004">
        <v>25299</v>
      </c>
      <c r="P4004">
        <v>27909</v>
      </c>
      <c r="Q4004" t="s">
        <v>59</v>
      </c>
      <c r="R4004">
        <v>699</v>
      </c>
      <c r="S4004" s="2">
        <v>44534</v>
      </c>
      <c r="T4004" t="s">
        <v>42</v>
      </c>
      <c r="U4004">
        <v>40376</v>
      </c>
      <c r="V4004" t="s">
        <v>106</v>
      </c>
      <c r="W4004">
        <v>533</v>
      </c>
      <c r="X4004" t="s">
        <v>44</v>
      </c>
      <c r="Y4004" t="s">
        <v>61</v>
      </c>
      <c r="Z4004">
        <v>2297</v>
      </c>
      <c r="AA4004">
        <v>104</v>
      </c>
      <c r="AB4004">
        <v>26555</v>
      </c>
      <c r="AC4004" t="s">
        <v>73</v>
      </c>
    </row>
    <row r="4005" spans="1:29" x14ac:dyDescent="0.3">
      <c r="A4005" s="1" t="s">
        <v>29</v>
      </c>
      <c r="B4005" t="s">
        <v>96</v>
      </c>
      <c r="C4005" t="s">
        <v>1922</v>
      </c>
      <c r="D4005" t="s">
        <v>201</v>
      </c>
      <c r="E4005">
        <v>8</v>
      </c>
      <c r="F4005" t="s">
        <v>271</v>
      </c>
      <c r="G4005" t="s">
        <v>689</v>
      </c>
      <c r="H4005" t="s">
        <v>79</v>
      </c>
      <c r="I4005" t="s">
        <v>1656</v>
      </c>
      <c r="J4005" t="s">
        <v>945</v>
      </c>
      <c r="K4005" t="s">
        <v>9760</v>
      </c>
      <c r="L4005" t="s">
        <v>9761</v>
      </c>
      <c r="M4005" t="s">
        <v>2382</v>
      </c>
      <c r="N4005" t="s">
        <v>40</v>
      </c>
      <c r="O4005">
        <v>3137</v>
      </c>
      <c r="P4005">
        <v>5717</v>
      </c>
      <c r="Q4005" t="s">
        <v>41</v>
      </c>
      <c r="R4005">
        <v>220</v>
      </c>
      <c r="S4005" s="2">
        <v>44292</v>
      </c>
      <c r="T4005" t="s">
        <v>42</v>
      </c>
      <c r="U4005">
        <v>0</v>
      </c>
      <c r="V4005" t="s">
        <v>43</v>
      </c>
      <c r="W4005">
        <v>522</v>
      </c>
      <c r="X4005" t="s">
        <v>44</v>
      </c>
      <c r="Y4005" t="s">
        <v>61</v>
      </c>
      <c r="Z4005">
        <v>0</v>
      </c>
      <c r="AA4005">
        <v>53</v>
      </c>
      <c r="AB4005">
        <v>5706</v>
      </c>
      <c r="AC4005" t="s">
        <v>73</v>
      </c>
    </row>
    <row r="4006" spans="1:29" x14ac:dyDescent="0.3">
      <c r="A4006" s="1" t="s">
        <v>29</v>
      </c>
      <c r="B4006" t="s">
        <v>363</v>
      </c>
      <c r="C4006" t="s">
        <v>1409</v>
      </c>
      <c r="D4006" t="s">
        <v>169</v>
      </c>
      <c r="E4006">
        <v>4</v>
      </c>
      <c r="F4006" t="s">
        <v>129</v>
      </c>
      <c r="G4006" t="s">
        <v>574</v>
      </c>
      <c r="H4006" t="s">
        <v>35</v>
      </c>
      <c r="I4006" t="s">
        <v>5143</v>
      </c>
      <c r="J4006" t="s">
        <v>3442</v>
      </c>
      <c r="K4006" t="s">
        <v>9762</v>
      </c>
      <c r="L4006" t="s">
        <v>9763</v>
      </c>
      <c r="M4006" t="s">
        <v>705</v>
      </c>
      <c r="N4006" t="s">
        <v>84</v>
      </c>
      <c r="O4006">
        <v>24230</v>
      </c>
      <c r="P4006">
        <v>29002</v>
      </c>
      <c r="Q4006" t="s">
        <v>95</v>
      </c>
      <c r="R4006">
        <v>148</v>
      </c>
      <c r="S4006" s="2">
        <v>44363</v>
      </c>
      <c r="T4006" t="s">
        <v>42</v>
      </c>
      <c r="U4006">
        <v>0</v>
      </c>
      <c r="V4006" t="s">
        <v>85</v>
      </c>
      <c r="W4006">
        <v>778</v>
      </c>
      <c r="X4006" t="s">
        <v>44</v>
      </c>
      <c r="Y4006" t="s">
        <v>72</v>
      </c>
      <c r="Z4006">
        <v>0</v>
      </c>
      <c r="AA4006">
        <v>17</v>
      </c>
      <c r="AB4006">
        <v>27294</v>
      </c>
      <c r="AC4006" t="s">
        <v>46</v>
      </c>
    </row>
    <row r="4007" spans="1:29" x14ac:dyDescent="0.3">
      <c r="A4007" s="1" t="s">
        <v>47</v>
      </c>
      <c r="B4007" t="s">
        <v>161</v>
      </c>
      <c r="C4007" t="s">
        <v>278</v>
      </c>
      <c r="D4007" t="s">
        <v>201</v>
      </c>
      <c r="E4007">
        <v>4</v>
      </c>
      <c r="F4007" t="s">
        <v>51</v>
      </c>
      <c r="G4007" t="s">
        <v>345</v>
      </c>
      <c r="H4007" t="s">
        <v>35</v>
      </c>
      <c r="I4007" t="s">
        <v>210</v>
      </c>
      <c r="J4007" t="s">
        <v>9764</v>
      </c>
      <c r="K4007" t="s">
        <v>9765</v>
      </c>
      <c r="L4007" t="s">
        <v>9766</v>
      </c>
      <c r="M4007" t="s">
        <v>2032</v>
      </c>
      <c r="N4007" t="s">
        <v>94</v>
      </c>
      <c r="O4007">
        <v>28392</v>
      </c>
      <c r="P4007">
        <v>32382</v>
      </c>
      <c r="Q4007" t="s">
        <v>41</v>
      </c>
      <c r="R4007">
        <v>129</v>
      </c>
      <c r="S4007" s="2">
        <v>45241</v>
      </c>
      <c r="T4007" s="2">
        <v>45271</v>
      </c>
      <c r="U4007">
        <v>0</v>
      </c>
      <c r="V4007" t="s">
        <v>85</v>
      </c>
      <c r="W4007">
        <v>643</v>
      </c>
      <c r="X4007" t="s">
        <v>60</v>
      </c>
      <c r="Y4007" t="s">
        <v>61</v>
      </c>
      <c r="Z4007">
        <v>0</v>
      </c>
      <c r="AA4007">
        <v>223</v>
      </c>
      <c r="AB4007">
        <v>31007</v>
      </c>
      <c r="AC4007" t="s">
        <v>46</v>
      </c>
    </row>
    <row r="4008" spans="1:29" x14ac:dyDescent="0.3">
      <c r="A4008" s="1" t="s">
        <v>29</v>
      </c>
      <c r="B4008" t="s">
        <v>363</v>
      </c>
      <c r="C4008" t="s">
        <v>661</v>
      </c>
      <c r="D4008" t="s">
        <v>98</v>
      </c>
      <c r="E4008">
        <v>4</v>
      </c>
      <c r="F4008" t="s">
        <v>99</v>
      </c>
      <c r="G4008" t="s">
        <v>724</v>
      </c>
      <c r="H4008" t="s">
        <v>79</v>
      </c>
      <c r="I4008" t="s">
        <v>417</v>
      </c>
      <c r="J4008" t="s">
        <v>9767</v>
      </c>
      <c r="K4008" t="s">
        <v>9768</v>
      </c>
      <c r="L4008" t="s">
        <v>3819</v>
      </c>
      <c r="M4008" t="s">
        <v>511</v>
      </c>
      <c r="N4008" t="s">
        <v>84</v>
      </c>
      <c r="O4008">
        <v>24932</v>
      </c>
      <c r="P4008">
        <v>27413</v>
      </c>
      <c r="Q4008" t="s">
        <v>41</v>
      </c>
      <c r="R4008">
        <v>562</v>
      </c>
      <c r="S4008" s="2">
        <v>44483</v>
      </c>
      <c r="T4008" s="2">
        <v>44491</v>
      </c>
      <c r="U4008">
        <v>0</v>
      </c>
      <c r="V4008" t="s">
        <v>71</v>
      </c>
      <c r="W4008">
        <v>442</v>
      </c>
      <c r="X4008" t="s">
        <v>60</v>
      </c>
      <c r="Y4008" t="s">
        <v>45</v>
      </c>
      <c r="Z4008">
        <v>0</v>
      </c>
      <c r="AA4008">
        <v>911</v>
      </c>
      <c r="AB4008">
        <v>25190</v>
      </c>
      <c r="AC4008" t="s">
        <v>73</v>
      </c>
    </row>
    <row r="4009" spans="1:29" x14ac:dyDescent="0.3">
      <c r="A4009" s="1" t="s">
        <v>29</v>
      </c>
      <c r="B4009" t="s">
        <v>96</v>
      </c>
      <c r="C4009" t="s">
        <v>814</v>
      </c>
      <c r="D4009" t="s">
        <v>352</v>
      </c>
      <c r="E4009">
        <v>3</v>
      </c>
      <c r="F4009" t="s">
        <v>129</v>
      </c>
      <c r="G4009" t="s">
        <v>395</v>
      </c>
      <c r="H4009" t="s">
        <v>79</v>
      </c>
      <c r="I4009" t="s">
        <v>2864</v>
      </c>
      <c r="J4009" t="s">
        <v>5806</v>
      </c>
      <c r="K4009" t="s">
        <v>9769</v>
      </c>
      <c r="L4009" t="s">
        <v>9770</v>
      </c>
      <c r="M4009" t="s">
        <v>199</v>
      </c>
      <c r="N4009" t="s">
        <v>58</v>
      </c>
      <c r="O4009">
        <v>28769</v>
      </c>
      <c r="P4009">
        <v>31139</v>
      </c>
      <c r="Q4009" t="s">
        <v>41</v>
      </c>
      <c r="R4009">
        <v>160</v>
      </c>
      <c r="S4009" s="2">
        <v>44760</v>
      </c>
      <c r="T4009" s="2">
        <v>44778</v>
      </c>
      <c r="U4009">
        <v>0</v>
      </c>
      <c r="V4009" t="s">
        <v>43</v>
      </c>
      <c r="W4009">
        <v>546</v>
      </c>
      <c r="X4009" t="s">
        <v>60</v>
      </c>
      <c r="Y4009" t="s">
        <v>61</v>
      </c>
      <c r="Z4009">
        <v>1068</v>
      </c>
      <c r="AA4009">
        <v>16</v>
      </c>
      <c r="AB4009">
        <v>28892</v>
      </c>
      <c r="AC4009" t="s">
        <v>73</v>
      </c>
    </row>
    <row r="4010" spans="1:29" x14ac:dyDescent="0.3">
      <c r="A4010" s="1" t="s">
        <v>47</v>
      </c>
      <c r="B4010" t="s">
        <v>592</v>
      </c>
      <c r="C4010" t="s">
        <v>4899</v>
      </c>
      <c r="D4010" t="s">
        <v>138</v>
      </c>
      <c r="E4010">
        <v>4</v>
      </c>
      <c r="F4010" t="s">
        <v>120</v>
      </c>
      <c r="G4010" t="s">
        <v>468</v>
      </c>
      <c r="H4010" t="s">
        <v>35</v>
      </c>
      <c r="I4010" t="s">
        <v>441</v>
      </c>
      <c r="J4010" t="s">
        <v>1567</v>
      </c>
      <c r="K4010" t="s">
        <v>9771</v>
      </c>
      <c r="L4010" t="s">
        <v>9772</v>
      </c>
      <c r="M4010" t="s">
        <v>2150</v>
      </c>
      <c r="N4010" t="s">
        <v>84</v>
      </c>
      <c r="O4010">
        <v>23737</v>
      </c>
      <c r="P4010">
        <v>27637</v>
      </c>
      <c r="Q4010" t="s">
        <v>59</v>
      </c>
      <c r="R4010">
        <v>54</v>
      </c>
      <c r="S4010" s="2">
        <v>45076</v>
      </c>
      <c r="T4010" t="s">
        <v>42</v>
      </c>
      <c r="U4010">
        <v>29446</v>
      </c>
      <c r="V4010" t="s">
        <v>43</v>
      </c>
      <c r="W4010">
        <v>832</v>
      </c>
      <c r="X4010" t="s">
        <v>44</v>
      </c>
      <c r="Y4010" t="s">
        <v>72</v>
      </c>
      <c r="Z4010">
        <v>0</v>
      </c>
      <c r="AA4010">
        <v>954</v>
      </c>
      <c r="AB4010">
        <v>27548</v>
      </c>
      <c r="AC4010" t="s">
        <v>107</v>
      </c>
    </row>
    <row r="4011" spans="1:29" x14ac:dyDescent="0.3">
      <c r="A4011" s="1" t="s">
        <v>47</v>
      </c>
      <c r="B4011" t="s">
        <v>153</v>
      </c>
      <c r="C4011" t="s">
        <v>1734</v>
      </c>
      <c r="D4011" t="s">
        <v>257</v>
      </c>
      <c r="E4011">
        <v>4</v>
      </c>
      <c r="F4011" t="s">
        <v>129</v>
      </c>
      <c r="G4011" t="s">
        <v>944</v>
      </c>
      <c r="H4011" t="s">
        <v>35</v>
      </c>
      <c r="I4011" t="s">
        <v>990</v>
      </c>
      <c r="J4011" t="s">
        <v>524</v>
      </c>
      <c r="K4011" t="s">
        <v>9773</v>
      </c>
      <c r="L4011" t="s">
        <v>9774</v>
      </c>
      <c r="M4011" t="s">
        <v>860</v>
      </c>
      <c r="N4011" t="s">
        <v>94</v>
      </c>
      <c r="O4011">
        <v>22784</v>
      </c>
      <c r="P4011">
        <v>27704</v>
      </c>
      <c r="Q4011" t="s">
        <v>59</v>
      </c>
      <c r="R4011">
        <v>991</v>
      </c>
      <c r="S4011" s="2">
        <v>45114</v>
      </c>
      <c r="T4011" t="s">
        <v>42</v>
      </c>
      <c r="U4011">
        <v>23310</v>
      </c>
      <c r="V4011" t="s">
        <v>106</v>
      </c>
      <c r="W4011">
        <v>596</v>
      </c>
      <c r="X4011" t="s">
        <v>44</v>
      </c>
      <c r="Y4011" t="s">
        <v>61</v>
      </c>
      <c r="Z4011">
        <v>0</v>
      </c>
      <c r="AA4011">
        <v>316</v>
      </c>
      <c r="AB4011">
        <v>27356</v>
      </c>
      <c r="AC4011" t="s">
        <v>73</v>
      </c>
    </row>
    <row r="4012" spans="1:29" x14ac:dyDescent="0.3">
      <c r="A4012" s="1" t="s">
        <v>29</v>
      </c>
      <c r="B4012" t="s">
        <v>228</v>
      </c>
      <c r="C4012" t="s">
        <v>1862</v>
      </c>
      <c r="D4012" t="s">
        <v>257</v>
      </c>
      <c r="E4012">
        <v>1</v>
      </c>
      <c r="F4012" t="s">
        <v>186</v>
      </c>
      <c r="G4012" t="s">
        <v>710</v>
      </c>
      <c r="H4012" t="s">
        <v>79</v>
      </c>
      <c r="I4012" t="s">
        <v>1327</v>
      </c>
      <c r="J4012" t="s">
        <v>1567</v>
      </c>
      <c r="K4012" t="s">
        <v>9775</v>
      </c>
      <c r="L4012" t="s">
        <v>9776</v>
      </c>
      <c r="M4012" t="s">
        <v>964</v>
      </c>
      <c r="N4012" t="s">
        <v>58</v>
      </c>
      <c r="O4012">
        <v>26519</v>
      </c>
      <c r="P4012">
        <v>28740</v>
      </c>
      <c r="Q4012" t="s">
        <v>41</v>
      </c>
      <c r="R4012">
        <v>773</v>
      </c>
      <c r="S4012" s="2">
        <v>44873</v>
      </c>
      <c r="T4012" s="2">
        <v>44879</v>
      </c>
      <c r="U4012">
        <v>0</v>
      </c>
      <c r="V4012" t="s">
        <v>71</v>
      </c>
      <c r="W4012">
        <v>465</v>
      </c>
      <c r="X4012" t="s">
        <v>60</v>
      </c>
      <c r="Y4012" t="s">
        <v>72</v>
      </c>
      <c r="Z4012">
        <v>2012</v>
      </c>
      <c r="AA4012">
        <v>993</v>
      </c>
      <c r="AB4012">
        <v>28434</v>
      </c>
      <c r="AC4012" t="s">
        <v>73</v>
      </c>
    </row>
    <row r="4013" spans="1:29" x14ac:dyDescent="0.3">
      <c r="A4013" s="1" t="s">
        <v>47</v>
      </c>
      <c r="B4013" t="s">
        <v>176</v>
      </c>
      <c r="C4013" t="s">
        <v>1660</v>
      </c>
      <c r="D4013" t="s">
        <v>138</v>
      </c>
      <c r="E4013">
        <v>4</v>
      </c>
      <c r="F4013" t="s">
        <v>51</v>
      </c>
      <c r="G4013" t="s">
        <v>285</v>
      </c>
      <c r="H4013" t="s">
        <v>79</v>
      </c>
      <c r="I4013" t="s">
        <v>1302</v>
      </c>
      <c r="J4013" t="s">
        <v>524</v>
      </c>
      <c r="K4013" t="s">
        <v>9777</v>
      </c>
      <c r="L4013" t="s">
        <v>9778</v>
      </c>
      <c r="M4013" t="s">
        <v>957</v>
      </c>
      <c r="N4013" t="s">
        <v>94</v>
      </c>
      <c r="O4013">
        <v>22330</v>
      </c>
      <c r="P4013">
        <v>25296</v>
      </c>
      <c r="Q4013" t="s">
        <v>41</v>
      </c>
      <c r="R4013">
        <v>19</v>
      </c>
      <c r="S4013" s="2">
        <v>45049</v>
      </c>
      <c r="T4013" s="2">
        <v>45078</v>
      </c>
      <c r="U4013">
        <v>0</v>
      </c>
      <c r="V4013" t="s">
        <v>106</v>
      </c>
      <c r="W4013">
        <v>624</v>
      </c>
      <c r="X4013" t="s">
        <v>60</v>
      </c>
      <c r="Y4013" t="s">
        <v>72</v>
      </c>
      <c r="Z4013">
        <v>0</v>
      </c>
      <c r="AA4013">
        <v>401</v>
      </c>
      <c r="AB4013">
        <v>23488</v>
      </c>
      <c r="AC4013" t="s">
        <v>107</v>
      </c>
    </row>
    <row r="4014" spans="1:29" x14ac:dyDescent="0.3">
      <c r="A4014" s="1" t="s">
        <v>29</v>
      </c>
      <c r="B4014" t="s">
        <v>393</v>
      </c>
      <c r="C4014" t="s">
        <v>2027</v>
      </c>
      <c r="D4014" t="s">
        <v>76</v>
      </c>
      <c r="E4014">
        <v>7</v>
      </c>
      <c r="F4014" t="s">
        <v>129</v>
      </c>
      <c r="G4014" t="s">
        <v>1528</v>
      </c>
      <c r="H4014" t="s">
        <v>35</v>
      </c>
      <c r="I4014" t="s">
        <v>9779</v>
      </c>
      <c r="J4014" t="s">
        <v>560</v>
      </c>
      <c r="K4014" t="s">
        <v>9780</v>
      </c>
      <c r="L4014" t="s">
        <v>4381</v>
      </c>
      <c r="M4014" t="s">
        <v>399</v>
      </c>
      <c r="N4014" t="s">
        <v>94</v>
      </c>
      <c r="O4014">
        <v>29081</v>
      </c>
      <c r="P4014">
        <v>32044</v>
      </c>
      <c r="Q4014" t="s">
        <v>59</v>
      </c>
      <c r="R4014">
        <v>196</v>
      </c>
      <c r="S4014" s="2">
        <v>44923</v>
      </c>
      <c r="T4014" s="2">
        <v>44947</v>
      </c>
      <c r="U4014">
        <v>47210</v>
      </c>
      <c r="V4014" t="s">
        <v>106</v>
      </c>
      <c r="W4014">
        <v>659</v>
      </c>
      <c r="X4014" t="s">
        <v>60</v>
      </c>
      <c r="Y4014" t="s">
        <v>61</v>
      </c>
      <c r="Z4014">
        <v>0</v>
      </c>
      <c r="AA4014">
        <v>79</v>
      </c>
      <c r="AB4014">
        <v>30359</v>
      </c>
      <c r="AC4014" t="s">
        <v>46</v>
      </c>
    </row>
    <row r="4015" spans="1:29" x14ac:dyDescent="0.3">
      <c r="A4015" s="1" t="s">
        <v>47</v>
      </c>
      <c r="B4015" t="s">
        <v>592</v>
      </c>
      <c r="C4015" t="s">
        <v>2444</v>
      </c>
      <c r="D4015" t="s">
        <v>178</v>
      </c>
      <c r="E4015">
        <v>9</v>
      </c>
      <c r="F4015" t="s">
        <v>129</v>
      </c>
      <c r="G4015" t="s">
        <v>130</v>
      </c>
      <c r="H4015" t="s">
        <v>79</v>
      </c>
      <c r="I4015" t="s">
        <v>701</v>
      </c>
      <c r="J4015" t="s">
        <v>907</v>
      </c>
      <c r="K4015" t="s">
        <v>9781</v>
      </c>
      <c r="L4015" t="s">
        <v>9782</v>
      </c>
      <c r="M4015" t="s">
        <v>1449</v>
      </c>
      <c r="N4015" t="s">
        <v>40</v>
      </c>
      <c r="O4015">
        <v>24904</v>
      </c>
      <c r="P4015">
        <v>29420</v>
      </c>
      <c r="Q4015" t="s">
        <v>95</v>
      </c>
      <c r="R4015">
        <v>878</v>
      </c>
      <c r="S4015" s="2">
        <v>44537</v>
      </c>
      <c r="T4015" s="2">
        <v>44561</v>
      </c>
      <c r="U4015">
        <v>0</v>
      </c>
      <c r="V4015" t="s">
        <v>85</v>
      </c>
      <c r="W4015">
        <v>403</v>
      </c>
      <c r="X4015" t="s">
        <v>60</v>
      </c>
      <c r="Y4015" t="s">
        <v>45</v>
      </c>
      <c r="Z4015">
        <v>0</v>
      </c>
      <c r="AA4015">
        <v>15</v>
      </c>
      <c r="AB4015">
        <v>28594</v>
      </c>
      <c r="AC4015" t="s">
        <v>107</v>
      </c>
    </row>
    <row r="4016" spans="1:29" x14ac:dyDescent="0.3">
      <c r="A4016" s="1" t="s">
        <v>47</v>
      </c>
      <c r="B4016" t="s">
        <v>153</v>
      </c>
      <c r="C4016" t="s">
        <v>3711</v>
      </c>
      <c r="D4016" t="s">
        <v>110</v>
      </c>
      <c r="E4016">
        <v>7</v>
      </c>
      <c r="F4016" t="s">
        <v>129</v>
      </c>
      <c r="G4016" t="s">
        <v>1528</v>
      </c>
      <c r="H4016" t="s">
        <v>79</v>
      </c>
      <c r="I4016" t="s">
        <v>507</v>
      </c>
      <c r="J4016" t="s">
        <v>7925</v>
      </c>
      <c r="K4016" t="s">
        <v>9783</v>
      </c>
      <c r="L4016" t="s">
        <v>9784</v>
      </c>
      <c r="M4016" t="s">
        <v>540</v>
      </c>
      <c r="N4016" t="s">
        <v>84</v>
      </c>
      <c r="O4016">
        <v>24769</v>
      </c>
      <c r="P4016">
        <v>27383</v>
      </c>
      <c r="Q4016" t="s">
        <v>95</v>
      </c>
      <c r="R4016">
        <v>389</v>
      </c>
      <c r="S4016" s="2">
        <v>45236</v>
      </c>
      <c r="T4016" s="2">
        <v>45264</v>
      </c>
      <c r="U4016">
        <v>0</v>
      </c>
      <c r="V4016" t="s">
        <v>43</v>
      </c>
      <c r="W4016">
        <v>646</v>
      </c>
      <c r="X4016" t="s">
        <v>60</v>
      </c>
      <c r="Y4016" t="s">
        <v>45</v>
      </c>
      <c r="Z4016">
        <v>0</v>
      </c>
      <c r="AA4016">
        <v>828</v>
      </c>
      <c r="AB4016">
        <v>27274</v>
      </c>
      <c r="AC4016" t="s">
        <v>46</v>
      </c>
    </row>
    <row r="4017" spans="1:29" x14ac:dyDescent="0.3">
      <c r="A4017" s="1" t="s">
        <v>29</v>
      </c>
      <c r="B4017" t="s">
        <v>30</v>
      </c>
      <c r="C4017" t="s">
        <v>1393</v>
      </c>
      <c r="D4017" t="s">
        <v>257</v>
      </c>
      <c r="E4017">
        <v>2</v>
      </c>
      <c r="F4017" t="s">
        <v>221</v>
      </c>
      <c r="G4017" t="s">
        <v>548</v>
      </c>
      <c r="H4017" t="s">
        <v>79</v>
      </c>
      <c r="I4017" t="s">
        <v>774</v>
      </c>
      <c r="J4017" t="s">
        <v>2059</v>
      </c>
      <c r="K4017" t="s">
        <v>9785</v>
      </c>
      <c r="L4017" t="s">
        <v>9786</v>
      </c>
      <c r="M4017" t="s">
        <v>3066</v>
      </c>
      <c r="N4017" t="s">
        <v>84</v>
      </c>
      <c r="O4017">
        <v>25229</v>
      </c>
      <c r="P4017">
        <v>28223</v>
      </c>
      <c r="Q4017" t="s">
        <v>41</v>
      </c>
      <c r="R4017">
        <v>917</v>
      </c>
      <c r="S4017" s="2">
        <v>45244</v>
      </c>
      <c r="T4017" s="2">
        <v>45251</v>
      </c>
      <c r="U4017">
        <v>0</v>
      </c>
      <c r="V4017" t="s">
        <v>43</v>
      </c>
      <c r="W4017">
        <v>536</v>
      </c>
      <c r="X4017" t="s">
        <v>60</v>
      </c>
      <c r="Y4017" t="s">
        <v>61</v>
      </c>
      <c r="Z4017">
        <v>0</v>
      </c>
      <c r="AA4017">
        <v>354</v>
      </c>
      <c r="AB4017">
        <v>26829</v>
      </c>
      <c r="AC4017" t="s">
        <v>107</v>
      </c>
    </row>
    <row r="4018" spans="1:29" x14ac:dyDescent="0.3">
      <c r="A4018" s="1" t="s">
        <v>29</v>
      </c>
      <c r="B4018" t="s">
        <v>30</v>
      </c>
      <c r="C4018" t="s">
        <v>1118</v>
      </c>
      <c r="D4018" t="s">
        <v>185</v>
      </c>
      <c r="E4018">
        <v>2</v>
      </c>
      <c r="F4018" t="s">
        <v>129</v>
      </c>
      <c r="G4018" t="s">
        <v>700</v>
      </c>
      <c r="H4018" t="s">
        <v>79</v>
      </c>
      <c r="I4018" t="s">
        <v>1156</v>
      </c>
      <c r="J4018" t="s">
        <v>2094</v>
      </c>
      <c r="K4018" t="s">
        <v>9787</v>
      </c>
      <c r="L4018" t="s">
        <v>9788</v>
      </c>
      <c r="M4018" t="s">
        <v>39</v>
      </c>
      <c r="N4018" t="s">
        <v>40</v>
      </c>
      <c r="O4018">
        <v>14218</v>
      </c>
      <c r="P4018">
        <v>17826</v>
      </c>
      <c r="Q4018" t="s">
        <v>95</v>
      </c>
      <c r="R4018">
        <v>184</v>
      </c>
      <c r="S4018" s="2">
        <v>45337</v>
      </c>
      <c r="T4018" s="2">
        <v>45340</v>
      </c>
      <c r="U4018">
        <v>0</v>
      </c>
      <c r="V4018" t="s">
        <v>43</v>
      </c>
      <c r="W4018">
        <v>400</v>
      </c>
      <c r="X4018" t="s">
        <v>60</v>
      </c>
      <c r="Y4018" t="s">
        <v>61</v>
      </c>
      <c r="Z4018">
        <v>0</v>
      </c>
      <c r="AA4018">
        <v>353</v>
      </c>
      <c r="AB4018">
        <v>16358</v>
      </c>
      <c r="AC4018" t="s">
        <v>46</v>
      </c>
    </row>
    <row r="4019" spans="1:29" x14ac:dyDescent="0.3">
      <c r="A4019" s="1" t="s">
        <v>29</v>
      </c>
      <c r="B4019" t="s">
        <v>74</v>
      </c>
      <c r="C4019" t="s">
        <v>1174</v>
      </c>
      <c r="D4019" t="s">
        <v>76</v>
      </c>
      <c r="E4019">
        <v>7</v>
      </c>
      <c r="F4019" t="s">
        <v>120</v>
      </c>
      <c r="G4019" t="s">
        <v>489</v>
      </c>
      <c r="H4019" t="s">
        <v>35</v>
      </c>
      <c r="I4019" t="s">
        <v>53</v>
      </c>
      <c r="J4019" t="s">
        <v>730</v>
      </c>
      <c r="K4019" t="s">
        <v>9789</v>
      </c>
      <c r="L4019" t="s">
        <v>9790</v>
      </c>
      <c r="M4019" t="s">
        <v>1146</v>
      </c>
      <c r="N4019" t="s">
        <v>58</v>
      </c>
      <c r="O4019">
        <v>11188</v>
      </c>
      <c r="P4019">
        <v>14209</v>
      </c>
      <c r="Q4019" t="s">
        <v>59</v>
      </c>
      <c r="R4019">
        <v>296</v>
      </c>
      <c r="S4019" s="2">
        <v>45177</v>
      </c>
      <c r="T4019" t="s">
        <v>42</v>
      </c>
      <c r="U4019">
        <v>31961</v>
      </c>
      <c r="V4019" t="s">
        <v>43</v>
      </c>
      <c r="W4019">
        <v>583</v>
      </c>
      <c r="X4019" t="s">
        <v>44</v>
      </c>
      <c r="Y4019" t="s">
        <v>72</v>
      </c>
      <c r="Z4019">
        <v>2051</v>
      </c>
      <c r="AA4019">
        <v>280</v>
      </c>
      <c r="AB4019">
        <v>12659</v>
      </c>
      <c r="AC4019" t="s">
        <v>107</v>
      </c>
    </row>
    <row r="4020" spans="1:29" x14ac:dyDescent="0.3">
      <c r="A4020" s="1" t="s">
        <v>29</v>
      </c>
      <c r="B4020" t="s">
        <v>393</v>
      </c>
      <c r="C4020" t="s">
        <v>1241</v>
      </c>
      <c r="D4020" t="s">
        <v>50</v>
      </c>
      <c r="E4020">
        <v>8</v>
      </c>
      <c r="F4020" t="s">
        <v>77</v>
      </c>
      <c r="G4020" t="s">
        <v>932</v>
      </c>
      <c r="H4020" t="s">
        <v>35</v>
      </c>
      <c r="I4020" t="s">
        <v>910</v>
      </c>
      <c r="J4020" t="s">
        <v>224</v>
      </c>
      <c r="K4020" t="s">
        <v>9791</v>
      </c>
      <c r="L4020" t="s">
        <v>9792</v>
      </c>
      <c r="M4020" t="s">
        <v>2103</v>
      </c>
      <c r="N4020" t="s">
        <v>84</v>
      </c>
      <c r="O4020">
        <v>9024</v>
      </c>
      <c r="P4020">
        <v>11933</v>
      </c>
      <c r="Q4020" t="s">
        <v>59</v>
      </c>
      <c r="R4020">
        <v>302</v>
      </c>
      <c r="S4020" s="2">
        <v>44493</v>
      </c>
      <c r="T4020" t="s">
        <v>42</v>
      </c>
      <c r="U4020">
        <v>38940</v>
      </c>
      <c r="V4020" t="s">
        <v>43</v>
      </c>
      <c r="W4020">
        <v>597</v>
      </c>
      <c r="X4020" t="s">
        <v>44</v>
      </c>
      <c r="Y4020" t="s">
        <v>72</v>
      </c>
      <c r="Z4020">
        <v>0</v>
      </c>
      <c r="AA4020">
        <v>376</v>
      </c>
      <c r="AB4020">
        <v>10580</v>
      </c>
      <c r="AC4020" t="s">
        <v>46</v>
      </c>
    </row>
    <row r="4021" spans="1:29" x14ac:dyDescent="0.3">
      <c r="A4021" s="1" t="s">
        <v>29</v>
      </c>
      <c r="B4021" t="s">
        <v>86</v>
      </c>
      <c r="C4021" t="s">
        <v>759</v>
      </c>
      <c r="D4021" t="s">
        <v>178</v>
      </c>
      <c r="E4021">
        <v>7</v>
      </c>
      <c r="F4021" t="s">
        <v>120</v>
      </c>
      <c r="G4021" t="s">
        <v>194</v>
      </c>
      <c r="H4021" t="s">
        <v>35</v>
      </c>
      <c r="I4021" t="s">
        <v>530</v>
      </c>
      <c r="J4021" t="s">
        <v>3693</v>
      </c>
      <c r="K4021" t="s">
        <v>9793</v>
      </c>
      <c r="L4021" t="s">
        <v>9794</v>
      </c>
      <c r="M4021" t="s">
        <v>1366</v>
      </c>
      <c r="N4021" t="s">
        <v>94</v>
      </c>
      <c r="O4021">
        <v>29556</v>
      </c>
      <c r="P4021">
        <v>32369</v>
      </c>
      <c r="Q4021" t="s">
        <v>41</v>
      </c>
      <c r="R4021">
        <v>516</v>
      </c>
      <c r="S4021" s="2">
        <v>44295</v>
      </c>
      <c r="T4021" s="2">
        <v>44300</v>
      </c>
      <c r="U4021">
        <v>0</v>
      </c>
      <c r="V4021" t="s">
        <v>106</v>
      </c>
      <c r="W4021">
        <v>574</v>
      </c>
      <c r="X4021" t="s">
        <v>60</v>
      </c>
      <c r="Y4021" t="s">
        <v>45</v>
      </c>
      <c r="Z4021">
        <v>0</v>
      </c>
      <c r="AA4021">
        <v>888</v>
      </c>
      <c r="AB4021">
        <v>32147</v>
      </c>
      <c r="AC4021" t="s">
        <v>107</v>
      </c>
    </row>
    <row r="4022" spans="1:29" x14ac:dyDescent="0.3">
      <c r="A4022" s="1" t="s">
        <v>47</v>
      </c>
      <c r="B4022" t="s">
        <v>153</v>
      </c>
      <c r="C4022" t="s">
        <v>1198</v>
      </c>
      <c r="D4022" t="s">
        <v>119</v>
      </c>
      <c r="E4022">
        <v>5</v>
      </c>
      <c r="F4022" t="s">
        <v>64</v>
      </c>
      <c r="G4022" t="s">
        <v>376</v>
      </c>
      <c r="H4022" t="s">
        <v>79</v>
      </c>
      <c r="I4022" t="s">
        <v>5016</v>
      </c>
      <c r="J4022" t="s">
        <v>2427</v>
      </c>
      <c r="K4022" t="s">
        <v>9795</v>
      </c>
      <c r="L4022" t="s">
        <v>9796</v>
      </c>
      <c r="M4022" t="s">
        <v>750</v>
      </c>
      <c r="N4022" t="s">
        <v>94</v>
      </c>
      <c r="O4022">
        <v>21977</v>
      </c>
      <c r="P4022">
        <v>24067</v>
      </c>
      <c r="Q4022" t="s">
        <v>41</v>
      </c>
      <c r="R4022">
        <v>73</v>
      </c>
      <c r="S4022" s="2">
        <v>44365</v>
      </c>
      <c r="T4022" s="2">
        <v>44391</v>
      </c>
      <c r="U4022">
        <v>0</v>
      </c>
      <c r="V4022" t="s">
        <v>71</v>
      </c>
      <c r="W4022">
        <v>821</v>
      </c>
      <c r="X4022" t="s">
        <v>60</v>
      </c>
      <c r="Y4022" t="s">
        <v>45</v>
      </c>
      <c r="Z4022">
        <v>0</v>
      </c>
      <c r="AA4022">
        <v>441</v>
      </c>
      <c r="AB4022">
        <v>23705</v>
      </c>
      <c r="AC4022" t="s">
        <v>46</v>
      </c>
    </row>
    <row r="4023" spans="1:29" x14ac:dyDescent="0.3">
      <c r="A4023" s="1" t="s">
        <v>29</v>
      </c>
      <c r="B4023" t="s">
        <v>393</v>
      </c>
      <c r="C4023" t="s">
        <v>609</v>
      </c>
      <c r="D4023" t="s">
        <v>50</v>
      </c>
      <c r="E4023">
        <v>6</v>
      </c>
      <c r="F4023" t="s">
        <v>99</v>
      </c>
      <c r="G4023" t="s">
        <v>950</v>
      </c>
      <c r="H4023" t="s">
        <v>35</v>
      </c>
      <c r="I4023" t="s">
        <v>729</v>
      </c>
      <c r="J4023" t="s">
        <v>6648</v>
      </c>
      <c r="K4023" t="s">
        <v>9797</v>
      </c>
      <c r="L4023" t="s">
        <v>9798</v>
      </c>
      <c r="M4023" t="s">
        <v>1244</v>
      </c>
      <c r="N4023" t="s">
        <v>40</v>
      </c>
      <c r="O4023">
        <v>26543</v>
      </c>
      <c r="P4023">
        <v>31541</v>
      </c>
      <c r="Q4023" t="s">
        <v>95</v>
      </c>
      <c r="R4023">
        <v>281</v>
      </c>
      <c r="S4023" s="2">
        <v>44883</v>
      </c>
      <c r="T4023" t="s">
        <v>42</v>
      </c>
      <c r="U4023">
        <v>0</v>
      </c>
      <c r="V4023" t="s">
        <v>71</v>
      </c>
      <c r="W4023">
        <v>820</v>
      </c>
      <c r="X4023" t="s">
        <v>44</v>
      </c>
      <c r="Y4023" t="s">
        <v>72</v>
      </c>
      <c r="Z4023">
        <v>0</v>
      </c>
      <c r="AA4023">
        <v>194</v>
      </c>
      <c r="AB4023">
        <v>30991</v>
      </c>
      <c r="AC4023" t="s">
        <v>73</v>
      </c>
    </row>
    <row r="4024" spans="1:29" x14ac:dyDescent="0.3">
      <c r="A4024" s="1" t="s">
        <v>29</v>
      </c>
      <c r="B4024" t="s">
        <v>393</v>
      </c>
      <c r="C4024" t="s">
        <v>394</v>
      </c>
      <c r="D4024" t="s">
        <v>110</v>
      </c>
      <c r="E4024">
        <v>1</v>
      </c>
      <c r="F4024" t="s">
        <v>129</v>
      </c>
      <c r="G4024" t="s">
        <v>130</v>
      </c>
      <c r="H4024" t="s">
        <v>35</v>
      </c>
      <c r="I4024" t="s">
        <v>621</v>
      </c>
      <c r="J4024" t="s">
        <v>293</v>
      </c>
      <c r="K4024" t="s">
        <v>9799</v>
      </c>
      <c r="L4024" t="s">
        <v>9800</v>
      </c>
      <c r="M4024" t="s">
        <v>876</v>
      </c>
      <c r="N4024" t="s">
        <v>84</v>
      </c>
      <c r="O4024">
        <v>16407</v>
      </c>
      <c r="P4024">
        <v>21344</v>
      </c>
      <c r="Q4024" t="s">
        <v>41</v>
      </c>
      <c r="R4024">
        <v>949</v>
      </c>
      <c r="S4024" s="2">
        <v>45322</v>
      </c>
      <c r="T4024" t="s">
        <v>42</v>
      </c>
      <c r="U4024">
        <v>0</v>
      </c>
      <c r="V4024" t="s">
        <v>85</v>
      </c>
      <c r="W4024">
        <v>409</v>
      </c>
      <c r="X4024" t="s">
        <v>44</v>
      </c>
      <c r="Y4024" t="s">
        <v>61</v>
      </c>
      <c r="Z4024">
        <v>0</v>
      </c>
      <c r="AA4024">
        <v>618</v>
      </c>
      <c r="AB4024">
        <v>17931</v>
      </c>
      <c r="AC4024" t="s">
        <v>107</v>
      </c>
    </row>
    <row r="4025" spans="1:29" x14ac:dyDescent="0.3">
      <c r="A4025" s="1" t="s">
        <v>47</v>
      </c>
      <c r="B4025" t="s">
        <v>161</v>
      </c>
      <c r="C4025" t="s">
        <v>317</v>
      </c>
      <c r="D4025" t="s">
        <v>128</v>
      </c>
      <c r="E4025">
        <v>3</v>
      </c>
      <c r="F4025" t="s">
        <v>33</v>
      </c>
      <c r="G4025" t="s">
        <v>34</v>
      </c>
      <c r="H4025" t="s">
        <v>79</v>
      </c>
      <c r="I4025" t="s">
        <v>53</v>
      </c>
      <c r="J4025" t="s">
        <v>293</v>
      </c>
      <c r="K4025" t="s">
        <v>9801</v>
      </c>
      <c r="L4025" t="s">
        <v>9802</v>
      </c>
      <c r="M4025" t="s">
        <v>192</v>
      </c>
      <c r="N4025" t="s">
        <v>94</v>
      </c>
      <c r="O4025">
        <v>17367</v>
      </c>
      <c r="P4025">
        <v>20232</v>
      </c>
      <c r="Q4025" t="s">
        <v>41</v>
      </c>
      <c r="R4025">
        <v>996</v>
      </c>
      <c r="S4025" s="2">
        <v>44315</v>
      </c>
      <c r="T4025" s="2">
        <v>44336</v>
      </c>
      <c r="U4025">
        <v>0</v>
      </c>
      <c r="V4025" t="s">
        <v>43</v>
      </c>
      <c r="W4025">
        <v>761</v>
      </c>
      <c r="X4025" t="s">
        <v>60</v>
      </c>
      <c r="Y4025" t="s">
        <v>45</v>
      </c>
      <c r="Z4025">
        <v>0</v>
      </c>
      <c r="AA4025">
        <v>729</v>
      </c>
      <c r="AB4025">
        <v>17629</v>
      </c>
      <c r="AC4025" t="s">
        <v>73</v>
      </c>
    </row>
    <row r="4026" spans="1:29" x14ac:dyDescent="0.3">
      <c r="A4026" s="1" t="s">
        <v>47</v>
      </c>
      <c r="B4026" t="s">
        <v>161</v>
      </c>
      <c r="C4026" t="s">
        <v>1051</v>
      </c>
      <c r="D4026" t="s">
        <v>138</v>
      </c>
      <c r="E4026">
        <v>10</v>
      </c>
      <c r="F4026" t="s">
        <v>33</v>
      </c>
      <c r="G4026" t="s">
        <v>411</v>
      </c>
      <c r="H4026" t="s">
        <v>79</v>
      </c>
      <c r="I4026" t="s">
        <v>496</v>
      </c>
      <c r="J4026" t="s">
        <v>1462</v>
      </c>
      <c r="K4026" t="s">
        <v>9803</v>
      </c>
      <c r="L4026" t="s">
        <v>9804</v>
      </c>
      <c r="M4026" t="s">
        <v>618</v>
      </c>
      <c r="N4026" t="s">
        <v>94</v>
      </c>
      <c r="O4026">
        <v>13218</v>
      </c>
      <c r="P4026">
        <v>16413</v>
      </c>
      <c r="Q4026" t="s">
        <v>95</v>
      </c>
      <c r="R4026">
        <v>594</v>
      </c>
      <c r="S4026" s="2">
        <v>44431</v>
      </c>
      <c r="T4026" t="s">
        <v>42</v>
      </c>
      <c r="U4026">
        <v>0</v>
      </c>
      <c r="V4026" t="s">
        <v>106</v>
      </c>
      <c r="W4026">
        <v>750</v>
      </c>
      <c r="X4026" t="s">
        <v>44</v>
      </c>
      <c r="Y4026" t="s">
        <v>45</v>
      </c>
      <c r="Z4026">
        <v>0</v>
      </c>
      <c r="AA4026">
        <v>529</v>
      </c>
      <c r="AB4026">
        <v>15284</v>
      </c>
      <c r="AC4026" t="s">
        <v>73</v>
      </c>
    </row>
    <row r="4027" spans="1:29" x14ac:dyDescent="0.3">
      <c r="A4027" s="1" t="s">
        <v>47</v>
      </c>
      <c r="B4027" t="s">
        <v>161</v>
      </c>
      <c r="C4027" t="s">
        <v>2091</v>
      </c>
      <c r="D4027" t="s">
        <v>236</v>
      </c>
      <c r="E4027">
        <v>5</v>
      </c>
      <c r="F4027" t="s">
        <v>51</v>
      </c>
      <c r="G4027" t="s">
        <v>345</v>
      </c>
      <c r="H4027" t="s">
        <v>79</v>
      </c>
      <c r="I4027" t="s">
        <v>1083</v>
      </c>
      <c r="J4027" t="s">
        <v>5824</v>
      </c>
      <c r="K4027" t="s">
        <v>9805</v>
      </c>
      <c r="L4027" t="s">
        <v>9806</v>
      </c>
      <c r="M4027" t="s">
        <v>1475</v>
      </c>
      <c r="N4027" t="s">
        <v>40</v>
      </c>
      <c r="O4027">
        <v>27812</v>
      </c>
      <c r="P4027">
        <v>31922</v>
      </c>
      <c r="Q4027" t="s">
        <v>59</v>
      </c>
      <c r="R4027">
        <v>268</v>
      </c>
      <c r="S4027" s="2">
        <v>44738</v>
      </c>
      <c r="T4027" s="2">
        <v>44767</v>
      </c>
      <c r="U4027">
        <v>25725</v>
      </c>
      <c r="V4027" t="s">
        <v>85</v>
      </c>
      <c r="W4027">
        <v>634</v>
      </c>
      <c r="X4027" t="s">
        <v>60</v>
      </c>
      <c r="Y4027" t="s">
        <v>61</v>
      </c>
      <c r="Z4027">
        <v>0</v>
      </c>
      <c r="AA4027">
        <v>762</v>
      </c>
      <c r="AB4027">
        <v>29594</v>
      </c>
      <c r="AC4027" t="s">
        <v>73</v>
      </c>
    </row>
    <row r="4028" spans="1:29" x14ac:dyDescent="0.3">
      <c r="A4028" s="1" t="s">
        <v>29</v>
      </c>
      <c r="B4028" t="s">
        <v>30</v>
      </c>
      <c r="C4028" t="s">
        <v>1034</v>
      </c>
      <c r="D4028" t="s">
        <v>110</v>
      </c>
      <c r="E4028">
        <v>1</v>
      </c>
      <c r="F4028" t="s">
        <v>77</v>
      </c>
      <c r="G4028" t="s">
        <v>78</v>
      </c>
      <c r="H4028" t="s">
        <v>35</v>
      </c>
      <c r="I4028" t="s">
        <v>156</v>
      </c>
      <c r="J4028" t="s">
        <v>2636</v>
      </c>
      <c r="K4028">
        <f>1-363-720-5371</f>
        <v>-6453</v>
      </c>
      <c r="L4028" t="s">
        <v>9807</v>
      </c>
      <c r="M4028" t="s">
        <v>1395</v>
      </c>
      <c r="N4028" t="s">
        <v>40</v>
      </c>
      <c r="O4028">
        <v>9807</v>
      </c>
      <c r="P4028">
        <v>12139</v>
      </c>
      <c r="Q4028" t="s">
        <v>59</v>
      </c>
      <c r="R4028">
        <v>264</v>
      </c>
      <c r="S4028" s="2">
        <v>44447</v>
      </c>
      <c r="T4028" t="s">
        <v>42</v>
      </c>
      <c r="U4028">
        <v>26436</v>
      </c>
      <c r="V4028" t="s">
        <v>85</v>
      </c>
      <c r="W4028">
        <v>813</v>
      </c>
      <c r="X4028" t="s">
        <v>44</v>
      </c>
      <c r="Y4028" t="s">
        <v>61</v>
      </c>
      <c r="Z4028">
        <v>0</v>
      </c>
      <c r="AA4028">
        <v>233</v>
      </c>
      <c r="AB4028">
        <v>11552</v>
      </c>
      <c r="AC4028" t="s">
        <v>73</v>
      </c>
    </row>
    <row r="4029" spans="1:29" x14ac:dyDescent="0.3">
      <c r="A4029" s="1" t="s">
        <v>29</v>
      </c>
      <c r="B4029" t="s">
        <v>363</v>
      </c>
      <c r="C4029" t="s">
        <v>4932</v>
      </c>
      <c r="D4029" t="s">
        <v>32</v>
      </c>
      <c r="E4029">
        <v>4</v>
      </c>
      <c r="F4029" t="s">
        <v>51</v>
      </c>
      <c r="G4029" t="s">
        <v>52</v>
      </c>
      <c r="H4029" t="s">
        <v>79</v>
      </c>
      <c r="I4029" t="s">
        <v>2620</v>
      </c>
      <c r="J4029" t="s">
        <v>3527</v>
      </c>
      <c r="K4029" t="s">
        <v>9808</v>
      </c>
      <c r="L4029" t="s">
        <v>9809</v>
      </c>
      <c r="M4029" t="s">
        <v>494</v>
      </c>
      <c r="N4029" t="s">
        <v>40</v>
      </c>
      <c r="O4029">
        <v>29069</v>
      </c>
      <c r="P4029">
        <v>32082</v>
      </c>
      <c r="Q4029" t="s">
        <v>41</v>
      </c>
      <c r="R4029">
        <v>862</v>
      </c>
      <c r="S4029" s="2">
        <v>44415</v>
      </c>
      <c r="T4029" t="s">
        <v>42</v>
      </c>
      <c r="U4029">
        <v>0</v>
      </c>
      <c r="V4029" t="s">
        <v>106</v>
      </c>
      <c r="W4029">
        <v>539</v>
      </c>
      <c r="X4029" t="s">
        <v>44</v>
      </c>
      <c r="Y4029" t="s">
        <v>72</v>
      </c>
      <c r="Z4029">
        <v>0</v>
      </c>
      <c r="AA4029">
        <v>103</v>
      </c>
      <c r="AB4029">
        <v>30042</v>
      </c>
      <c r="AC4029" t="s">
        <v>73</v>
      </c>
    </row>
    <row r="4030" spans="1:29" x14ac:dyDescent="0.3">
      <c r="A4030" s="1" t="s">
        <v>29</v>
      </c>
      <c r="B4030" t="s">
        <v>74</v>
      </c>
      <c r="C4030" t="s">
        <v>837</v>
      </c>
      <c r="D4030" t="s">
        <v>110</v>
      </c>
      <c r="E4030">
        <v>5</v>
      </c>
      <c r="F4030" t="s">
        <v>51</v>
      </c>
      <c r="G4030" t="s">
        <v>345</v>
      </c>
      <c r="H4030" t="s">
        <v>35</v>
      </c>
      <c r="I4030" t="s">
        <v>4311</v>
      </c>
      <c r="J4030" t="s">
        <v>1792</v>
      </c>
      <c r="K4030" t="s">
        <v>9810</v>
      </c>
      <c r="L4030" t="s">
        <v>9811</v>
      </c>
      <c r="M4030" t="s">
        <v>1718</v>
      </c>
      <c r="N4030" t="s">
        <v>94</v>
      </c>
      <c r="O4030">
        <v>16292</v>
      </c>
      <c r="P4030">
        <v>20999</v>
      </c>
      <c r="Q4030" t="s">
        <v>59</v>
      </c>
      <c r="R4030">
        <v>369</v>
      </c>
      <c r="S4030" s="2">
        <v>45020</v>
      </c>
      <c r="T4030" s="2">
        <v>45024</v>
      </c>
      <c r="U4030">
        <v>19731</v>
      </c>
      <c r="V4030" t="s">
        <v>43</v>
      </c>
      <c r="W4030">
        <v>538</v>
      </c>
      <c r="X4030" t="s">
        <v>60</v>
      </c>
      <c r="Y4030" t="s">
        <v>61</v>
      </c>
      <c r="Z4030">
        <v>0</v>
      </c>
      <c r="AA4030">
        <v>654</v>
      </c>
      <c r="AB4030">
        <v>18400</v>
      </c>
      <c r="AC4030" t="s">
        <v>107</v>
      </c>
    </row>
    <row r="4031" spans="1:29" x14ac:dyDescent="0.3">
      <c r="A4031" s="1" t="s">
        <v>29</v>
      </c>
      <c r="B4031" t="s">
        <v>30</v>
      </c>
      <c r="C4031" t="s">
        <v>1302</v>
      </c>
      <c r="D4031" t="s">
        <v>178</v>
      </c>
      <c r="E4031">
        <v>2</v>
      </c>
      <c r="F4031" t="s">
        <v>99</v>
      </c>
      <c r="G4031" t="s">
        <v>1638</v>
      </c>
      <c r="H4031" t="s">
        <v>79</v>
      </c>
      <c r="I4031" t="s">
        <v>3809</v>
      </c>
      <c r="J4031" t="s">
        <v>581</v>
      </c>
      <c r="K4031" t="s">
        <v>9812</v>
      </c>
      <c r="L4031" t="s">
        <v>9813</v>
      </c>
      <c r="M4031" t="s">
        <v>3066</v>
      </c>
      <c r="N4031" t="s">
        <v>94</v>
      </c>
      <c r="O4031">
        <v>16670</v>
      </c>
      <c r="P4031">
        <v>19121</v>
      </c>
      <c r="Q4031" t="s">
        <v>59</v>
      </c>
      <c r="R4031">
        <v>143</v>
      </c>
      <c r="S4031" s="2">
        <v>45345</v>
      </c>
      <c r="T4031" t="s">
        <v>42</v>
      </c>
      <c r="U4031">
        <v>37787</v>
      </c>
      <c r="V4031" t="s">
        <v>43</v>
      </c>
      <c r="W4031">
        <v>812</v>
      </c>
      <c r="X4031" t="s">
        <v>44</v>
      </c>
      <c r="Y4031" t="s">
        <v>61</v>
      </c>
      <c r="Z4031">
        <v>0</v>
      </c>
      <c r="AA4031">
        <v>672</v>
      </c>
      <c r="AB4031">
        <v>18460</v>
      </c>
      <c r="AC4031" t="s">
        <v>107</v>
      </c>
    </row>
    <row r="4032" spans="1:29" x14ac:dyDescent="0.3">
      <c r="A4032" s="1" t="s">
        <v>29</v>
      </c>
      <c r="B4032" t="s">
        <v>30</v>
      </c>
      <c r="C4032" t="s">
        <v>1024</v>
      </c>
      <c r="D4032" t="s">
        <v>236</v>
      </c>
      <c r="E4032">
        <v>3</v>
      </c>
      <c r="F4032" t="s">
        <v>221</v>
      </c>
      <c r="G4032" t="s">
        <v>548</v>
      </c>
      <c r="H4032" t="s">
        <v>35</v>
      </c>
      <c r="I4032" t="s">
        <v>1327</v>
      </c>
      <c r="J4032" t="s">
        <v>1719</v>
      </c>
      <c r="K4032" t="s">
        <v>9814</v>
      </c>
      <c r="L4032" t="s">
        <v>9815</v>
      </c>
      <c r="M4032" t="s">
        <v>1395</v>
      </c>
      <c r="N4032" t="s">
        <v>84</v>
      </c>
      <c r="O4032">
        <v>15152</v>
      </c>
      <c r="P4032">
        <v>17716</v>
      </c>
      <c r="Q4032" t="s">
        <v>41</v>
      </c>
      <c r="R4032">
        <v>282</v>
      </c>
      <c r="S4032" s="2">
        <v>45251</v>
      </c>
      <c r="T4032" s="2">
        <v>45272</v>
      </c>
      <c r="U4032">
        <v>0</v>
      </c>
      <c r="V4032" t="s">
        <v>85</v>
      </c>
      <c r="W4032">
        <v>837</v>
      </c>
      <c r="X4032" t="s">
        <v>60</v>
      </c>
      <c r="Y4032" t="s">
        <v>61</v>
      </c>
      <c r="Z4032">
        <v>0</v>
      </c>
      <c r="AA4032">
        <v>919</v>
      </c>
      <c r="AB4032">
        <v>17547</v>
      </c>
      <c r="AC4032" t="s">
        <v>107</v>
      </c>
    </row>
    <row r="4033" spans="1:29" x14ac:dyDescent="0.3">
      <c r="A4033" s="1" t="s">
        <v>47</v>
      </c>
      <c r="B4033" t="s">
        <v>153</v>
      </c>
      <c r="C4033" t="s">
        <v>4284</v>
      </c>
      <c r="D4033" t="s">
        <v>110</v>
      </c>
      <c r="E4033">
        <v>9</v>
      </c>
      <c r="F4033" t="s">
        <v>77</v>
      </c>
      <c r="G4033" t="s">
        <v>980</v>
      </c>
      <c r="H4033" t="s">
        <v>79</v>
      </c>
      <c r="I4033" t="s">
        <v>1625</v>
      </c>
      <c r="J4033" t="s">
        <v>8502</v>
      </c>
      <c r="K4033" t="s">
        <v>9816</v>
      </c>
      <c r="L4033" t="s">
        <v>9817</v>
      </c>
      <c r="M4033" t="s">
        <v>540</v>
      </c>
      <c r="N4033" t="s">
        <v>84</v>
      </c>
      <c r="O4033">
        <v>4279</v>
      </c>
      <c r="P4033">
        <v>8264</v>
      </c>
      <c r="Q4033" t="s">
        <v>41</v>
      </c>
      <c r="R4033">
        <v>753</v>
      </c>
      <c r="S4033" s="2">
        <v>44441</v>
      </c>
      <c r="T4033" t="s">
        <v>42</v>
      </c>
      <c r="U4033">
        <v>0</v>
      </c>
      <c r="V4033" t="s">
        <v>71</v>
      </c>
      <c r="W4033">
        <v>809</v>
      </c>
      <c r="X4033" t="s">
        <v>44</v>
      </c>
      <c r="Y4033" t="s">
        <v>45</v>
      </c>
      <c r="Z4033">
        <v>0</v>
      </c>
      <c r="AA4033">
        <v>120</v>
      </c>
      <c r="AB4033">
        <v>4898</v>
      </c>
      <c r="AC4033" t="s">
        <v>46</v>
      </c>
    </row>
    <row r="4034" spans="1:29" x14ac:dyDescent="0.3">
      <c r="A4034" s="1" t="s">
        <v>29</v>
      </c>
      <c r="B4034" t="s">
        <v>62</v>
      </c>
      <c r="C4034" t="s">
        <v>370</v>
      </c>
      <c r="D4034" t="s">
        <v>201</v>
      </c>
      <c r="E4034">
        <v>2</v>
      </c>
      <c r="F4034" t="s">
        <v>129</v>
      </c>
      <c r="G4034" t="s">
        <v>130</v>
      </c>
      <c r="H4034" t="s">
        <v>35</v>
      </c>
      <c r="I4034" t="s">
        <v>936</v>
      </c>
      <c r="J4034" t="s">
        <v>890</v>
      </c>
      <c r="K4034" t="s">
        <v>9818</v>
      </c>
      <c r="L4034" t="s">
        <v>9819</v>
      </c>
      <c r="M4034" t="s">
        <v>362</v>
      </c>
      <c r="N4034" t="s">
        <v>40</v>
      </c>
      <c r="O4034">
        <v>27414</v>
      </c>
      <c r="P4034">
        <v>30280</v>
      </c>
      <c r="Q4034" t="s">
        <v>59</v>
      </c>
      <c r="R4034">
        <v>402</v>
      </c>
      <c r="S4034" s="2">
        <v>45020</v>
      </c>
      <c r="T4034" t="s">
        <v>42</v>
      </c>
      <c r="U4034">
        <v>23856</v>
      </c>
      <c r="V4034" t="s">
        <v>85</v>
      </c>
      <c r="W4034">
        <v>817</v>
      </c>
      <c r="X4034" t="s">
        <v>44</v>
      </c>
      <c r="Y4034" t="s">
        <v>45</v>
      </c>
      <c r="Z4034">
        <v>0</v>
      </c>
      <c r="AA4034">
        <v>19</v>
      </c>
      <c r="AB4034">
        <v>30007</v>
      </c>
      <c r="AC4034" t="s">
        <v>107</v>
      </c>
    </row>
    <row r="4035" spans="1:29" x14ac:dyDescent="0.3">
      <c r="A4035" s="1" t="s">
        <v>29</v>
      </c>
      <c r="B4035" t="s">
        <v>393</v>
      </c>
      <c r="C4035" t="s">
        <v>649</v>
      </c>
      <c r="D4035" t="s">
        <v>352</v>
      </c>
      <c r="E4035">
        <v>10</v>
      </c>
      <c r="F4035" t="s">
        <v>99</v>
      </c>
      <c r="G4035" t="s">
        <v>558</v>
      </c>
      <c r="H4035" t="s">
        <v>79</v>
      </c>
      <c r="I4035" t="s">
        <v>9820</v>
      </c>
      <c r="J4035" t="s">
        <v>3618</v>
      </c>
      <c r="K4035" t="s">
        <v>9821</v>
      </c>
      <c r="L4035" t="s">
        <v>9822</v>
      </c>
      <c r="M4035" t="s">
        <v>1265</v>
      </c>
      <c r="N4035" t="s">
        <v>40</v>
      </c>
      <c r="O4035">
        <v>20735</v>
      </c>
      <c r="P4035">
        <v>24629</v>
      </c>
      <c r="Q4035" t="s">
        <v>59</v>
      </c>
      <c r="R4035">
        <v>622</v>
      </c>
      <c r="S4035" s="2">
        <v>44394</v>
      </c>
      <c r="T4035" s="2">
        <v>44413</v>
      </c>
      <c r="U4035">
        <v>38868</v>
      </c>
      <c r="V4035" t="s">
        <v>85</v>
      </c>
      <c r="W4035">
        <v>490</v>
      </c>
      <c r="X4035" t="s">
        <v>60</v>
      </c>
      <c r="Y4035" t="s">
        <v>72</v>
      </c>
      <c r="Z4035">
        <v>0</v>
      </c>
      <c r="AA4035">
        <v>658</v>
      </c>
      <c r="AB4035">
        <v>20866</v>
      </c>
      <c r="AC4035" t="s">
        <v>107</v>
      </c>
    </row>
    <row r="4036" spans="1:29" x14ac:dyDescent="0.3">
      <c r="A4036" s="1" t="s">
        <v>47</v>
      </c>
      <c r="B4036" t="s">
        <v>108</v>
      </c>
      <c r="C4036" t="s">
        <v>439</v>
      </c>
      <c r="D4036" t="s">
        <v>352</v>
      </c>
      <c r="E4036">
        <v>10</v>
      </c>
      <c r="F4036" t="s">
        <v>64</v>
      </c>
      <c r="G4036" t="s">
        <v>783</v>
      </c>
      <c r="H4036" t="s">
        <v>79</v>
      </c>
      <c r="I4036" t="s">
        <v>452</v>
      </c>
      <c r="J4036" t="s">
        <v>293</v>
      </c>
      <c r="K4036" t="s">
        <v>9823</v>
      </c>
      <c r="L4036" t="s">
        <v>9824</v>
      </c>
      <c r="M4036" t="s">
        <v>444</v>
      </c>
      <c r="N4036" t="s">
        <v>84</v>
      </c>
      <c r="O4036">
        <v>5499</v>
      </c>
      <c r="P4036">
        <v>9944</v>
      </c>
      <c r="Q4036" t="s">
        <v>59</v>
      </c>
      <c r="R4036">
        <v>294</v>
      </c>
      <c r="S4036" s="2">
        <v>44729</v>
      </c>
      <c r="T4036" t="s">
        <v>42</v>
      </c>
      <c r="U4036">
        <v>17561</v>
      </c>
      <c r="V4036" t="s">
        <v>71</v>
      </c>
      <c r="W4036">
        <v>727</v>
      </c>
      <c r="X4036" t="s">
        <v>44</v>
      </c>
      <c r="Y4036" t="s">
        <v>45</v>
      </c>
      <c r="Z4036">
        <v>0</v>
      </c>
      <c r="AA4036">
        <v>754</v>
      </c>
      <c r="AB4036">
        <v>7836</v>
      </c>
      <c r="AC4036" t="s">
        <v>107</v>
      </c>
    </row>
    <row r="4037" spans="1:29" x14ac:dyDescent="0.3">
      <c r="A4037" s="1" t="s">
        <v>29</v>
      </c>
      <c r="B4037" t="s">
        <v>327</v>
      </c>
      <c r="C4037" t="s">
        <v>1336</v>
      </c>
      <c r="D4037" t="s">
        <v>201</v>
      </c>
      <c r="E4037">
        <v>3</v>
      </c>
      <c r="F4037" t="s">
        <v>99</v>
      </c>
      <c r="G4037" t="s">
        <v>950</v>
      </c>
      <c r="H4037" t="s">
        <v>79</v>
      </c>
      <c r="I4037" t="s">
        <v>2028</v>
      </c>
      <c r="J4037" t="s">
        <v>1148</v>
      </c>
      <c r="K4037" t="s">
        <v>9825</v>
      </c>
      <c r="L4037" t="s">
        <v>9826</v>
      </c>
      <c r="M4037" t="s">
        <v>1159</v>
      </c>
      <c r="N4037" t="s">
        <v>58</v>
      </c>
      <c r="O4037">
        <v>26733</v>
      </c>
      <c r="P4037">
        <v>30795</v>
      </c>
      <c r="Q4037" t="s">
        <v>95</v>
      </c>
      <c r="R4037">
        <v>996</v>
      </c>
      <c r="S4037" s="2">
        <v>44439</v>
      </c>
      <c r="T4037" t="s">
        <v>42</v>
      </c>
      <c r="U4037">
        <v>0</v>
      </c>
      <c r="V4037" t="s">
        <v>71</v>
      </c>
      <c r="W4037">
        <v>529</v>
      </c>
      <c r="X4037" t="s">
        <v>44</v>
      </c>
      <c r="Y4037" t="s">
        <v>72</v>
      </c>
      <c r="Z4037">
        <v>1103</v>
      </c>
      <c r="AA4037">
        <v>869</v>
      </c>
      <c r="AB4037">
        <v>30696</v>
      </c>
      <c r="AC4037" t="s">
        <v>107</v>
      </c>
    </row>
    <row r="4038" spans="1:29" x14ac:dyDescent="0.3">
      <c r="A4038" s="1" t="s">
        <v>29</v>
      </c>
      <c r="B4038" t="s">
        <v>30</v>
      </c>
      <c r="C4038" t="s">
        <v>1800</v>
      </c>
      <c r="D4038" t="s">
        <v>128</v>
      </c>
      <c r="E4038">
        <v>2</v>
      </c>
      <c r="F4038" t="s">
        <v>186</v>
      </c>
      <c r="G4038" t="s">
        <v>650</v>
      </c>
      <c r="H4038" t="s">
        <v>35</v>
      </c>
      <c r="I4038" t="s">
        <v>636</v>
      </c>
      <c r="J4038" t="s">
        <v>224</v>
      </c>
      <c r="K4038" t="s">
        <v>9827</v>
      </c>
      <c r="L4038" t="s">
        <v>9828</v>
      </c>
      <c r="M4038" t="s">
        <v>1121</v>
      </c>
      <c r="N4038" t="s">
        <v>84</v>
      </c>
      <c r="O4038">
        <v>28370</v>
      </c>
      <c r="P4038">
        <v>30834</v>
      </c>
      <c r="Q4038" t="s">
        <v>59</v>
      </c>
      <c r="R4038">
        <v>390</v>
      </c>
      <c r="S4038" s="2">
        <v>44592</v>
      </c>
      <c r="T4038" t="s">
        <v>42</v>
      </c>
      <c r="U4038">
        <v>45285</v>
      </c>
      <c r="V4038" t="s">
        <v>43</v>
      </c>
      <c r="W4038">
        <v>675</v>
      </c>
      <c r="X4038" t="s">
        <v>44</v>
      </c>
      <c r="Y4038" t="s">
        <v>45</v>
      </c>
      <c r="Z4038">
        <v>0</v>
      </c>
      <c r="AA4038">
        <v>773</v>
      </c>
      <c r="AB4038">
        <v>28619</v>
      </c>
      <c r="AC4038" t="s">
        <v>46</v>
      </c>
    </row>
    <row r="4039" spans="1:29" x14ac:dyDescent="0.3">
      <c r="A4039" s="1" t="s">
        <v>29</v>
      </c>
      <c r="B4039" t="s">
        <v>393</v>
      </c>
      <c r="C4039" t="s">
        <v>1701</v>
      </c>
      <c r="D4039" t="s">
        <v>178</v>
      </c>
      <c r="E4039">
        <v>7</v>
      </c>
      <c r="F4039" t="s">
        <v>120</v>
      </c>
      <c r="G4039" t="s">
        <v>820</v>
      </c>
      <c r="H4039" t="s">
        <v>35</v>
      </c>
      <c r="I4039" t="s">
        <v>9829</v>
      </c>
      <c r="J4039" t="s">
        <v>280</v>
      </c>
      <c r="K4039" t="s">
        <v>9830</v>
      </c>
      <c r="L4039" t="s">
        <v>9831</v>
      </c>
      <c r="M4039" t="s">
        <v>846</v>
      </c>
      <c r="N4039" t="s">
        <v>94</v>
      </c>
      <c r="O4039">
        <v>21013</v>
      </c>
      <c r="P4039">
        <v>25436</v>
      </c>
      <c r="Q4039" t="s">
        <v>41</v>
      </c>
      <c r="R4039">
        <v>996</v>
      </c>
      <c r="S4039" s="2">
        <v>44336</v>
      </c>
      <c r="T4039" t="s">
        <v>42</v>
      </c>
      <c r="U4039">
        <v>0</v>
      </c>
      <c r="V4039" t="s">
        <v>85</v>
      </c>
      <c r="W4039">
        <v>837</v>
      </c>
      <c r="X4039" t="s">
        <v>44</v>
      </c>
      <c r="Y4039" t="s">
        <v>72</v>
      </c>
      <c r="Z4039">
        <v>0</v>
      </c>
      <c r="AA4039">
        <v>117</v>
      </c>
      <c r="AB4039">
        <v>22515</v>
      </c>
      <c r="AC4039" t="s">
        <v>107</v>
      </c>
    </row>
    <row r="4040" spans="1:29" x14ac:dyDescent="0.3">
      <c r="A4040" s="1" t="s">
        <v>47</v>
      </c>
      <c r="B4040" t="s">
        <v>176</v>
      </c>
      <c r="C4040" t="s">
        <v>898</v>
      </c>
      <c r="D4040" t="s">
        <v>185</v>
      </c>
      <c r="E4040">
        <v>3</v>
      </c>
      <c r="F4040" t="s">
        <v>33</v>
      </c>
      <c r="G4040" t="s">
        <v>34</v>
      </c>
      <c r="H4040" t="s">
        <v>79</v>
      </c>
      <c r="I4040" t="s">
        <v>318</v>
      </c>
      <c r="J4040" t="s">
        <v>3107</v>
      </c>
      <c r="K4040" t="s">
        <v>9832</v>
      </c>
      <c r="L4040" t="s">
        <v>9833</v>
      </c>
      <c r="M4040" t="s">
        <v>296</v>
      </c>
      <c r="N4040" t="s">
        <v>94</v>
      </c>
      <c r="O4040">
        <v>10497</v>
      </c>
      <c r="P4040">
        <v>15253</v>
      </c>
      <c r="Q4040" t="s">
        <v>41</v>
      </c>
      <c r="R4040">
        <v>121</v>
      </c>
      <c r="S4040" s="2">
        <v>45074</v>
      </c>
      <c r="T4040" t="s">
        <v>42</v>
      </c>
      <c r="U4040">
        <v>0</v>
      </c>
      <c r="V4040" t="s">
        <v>85</v>
      </c>
      <c r="W4040">
        <v>515</v>
      </c>
      <c r="X4040" t="s">
        <v>44</v>
      </c>
      <c r="Y4040" t="s">
        <v>61</v>
      </c>
      <c r="Z4040">
        <v>0</v>
      </c>
      <c r="AA4040">
        <v>83</v>
      </c>
      <c r="AB4040">
        <v>14893</v>
      </c>
      <c r="AC4040" t="s">
        <v>46</v>
      </c>
    </row>
    <row r="4041" spans="1:29" x14ac:dyDescent="0.3">
      <c r="A4041" s="1" t="s">
        <v>29</v>
      </c>
      <c r="B4041" t="s">
        <v>393</v>
      </c>
      <c r="C4041" t="s">
        <v>4317</v>
      </c>
      <c r="D4041" t="s">
        <v>155</v>
      </c>
      <c r="E4041">
        <v>1</v>
      </c>
      <c r="F4041" t="s">
        <v>186</v>
      </c>
      <c r="G4041" t="s">
        <v>187</v>
      </c>
      <c r="H4041" t="s">
        <v>35</v>
      </c>
      <c r="I4041" t="s">
        <v>729</v>
      </c>
      <c r="J4041" t="s">
        <v>90</v>
      </c>
      <c r="K4041" t="s">
        <v>9834</v>
      </c>
      <c r="L4041" t="s">
        <v>9835</v>
      </c>
      <c r="M4041" t="s">
        <v>654</v>
      </c>
      <c r="N4041" t="s">
        <v>58</v>
      </c>
      <c r="O4041">
        <v>9617</v>
      </c>
      <c r="P4041">
        <v>13198</v>
      </c>
      <c r="Q4041" t="s">
        <v>95</v>
      </c>
      <c r="R4041">
        <v>479</v>
      </c>
      <c r="S4041" s="2">
        <v>45356</v>
      </c>
      <c r="T4041" t="s">
        <v>42</v>
      </c>
      <c r="U4041">
        <v>0</v>
      </c>
      <c r="V4041" t="s">
        <v>71</v>
      </c>
      <c r="W4041">
        <v>433</v>
      </c>
      <c r="X4041" t="s">
        <v>44</v>
      </c>
      <c r="Y4041" t="s">
        <v>72</v>
      </c>
      <c r="Z4041">
        <v>3468</v>
      </c>
      <c r="AA4041">
        <v>489</v>
      </c>
      <c r="AB4041">
        <v>13115</v>
      </c>
      <c r="AC4041" t="s">
        <v>46</v>
      </c>
    </row>
    <row r="4042" spans="1:29" x14ac:dyDescent="0.3">
      <c r="A4042" s="1" t="s">
        <v>47</v>
      </c>
      <c r="B4042" t="s">
        <v>136</v>
      </c>
      <c r="C4042" t="s">
        <v>1426</v>
      </c>
      <c r="D4042" t="s">
        <v>138</v>
      </c>
      <c r="E4042">
        <v>2</v>
      </c>
      <c r="F4042" t="s">
        <v>120</v>
      </c>
      <c r="G4042" t="s">
        <v>194</v>
      </c>
      <c r="H4042" t="s">
        <v>79</v>
      </c>
      <c r="I4042" t="s">
        <v>3074</v>
      </c>
      <c r="J4042" t="s">
        <v>2227</v>
      </c>
      <c r="K4042" t="s">
        <v>9836</v>
      </c>
      <c r="L4042" t="s">
        <v>9837</v>
      </c>
      <c r="M4042" t="s">
        <v>144</v>
      </c>
      <c r="N4042" t="s">
        <v>58</v>
      </c>
      <c r="O4042">
        <v>20267</v>
      </c>
      <c r="P4042">
        <v>24005</v>
      </c>
      <c r="Q4042" t="s">
        <v>59</v>
      </c>
      <c r="R4042">
        <v>882</v>
      </c>
      <c r="S4042" s="2">
        <v>44657</v>
      </c>
      <c r="T4042" s="2">
        <v>44659</v>
      </c>
      <c r="U4042">
        <v>21624</v>
      </c>
      <c r="V4042" t="s">
        <v>71</v>
      </c>
      <c r="W4042">
        <v>662</v>
      </c>
      <c r="X4042" t="s">
        <v>60</v>
      </c>
      <c r="Y4042" t="s">
        <v>45</v>
      </c>
      <c r="Z4042">
        <v>2203</v>
      </c>
      <c r="AA4042">
        <v>844</v>
      </c>
      <c r="AB4042">
        <v>22264</v>
      </c>
      <c r="AC4042" t="s">
        <v>107</v>
      </c>
    </row>
    <row r="4043" spans="1:29" x14ac:dyDescent="0.3">
      <c r="A4043" s="1" t="s">
        <v>47</v>
      </c>
      <c r="B4043" t="s">
        <v>161</v>
      </c>
      <c r="C4043" t="s">
        <v>2551</v>
      </c>
      <c r="D4043" t="s">
        <v>50</v>
      </c>
      <c r="E4043">
        <v>7</v>
      </c>
      <c r="F4043" t="s">
        <v>186</v>
      </c>
      <c r="G4043" t="s">
        <v>463</v>
      </c>
      <c r="H4043" t="s">
        <v>35</v>
      </c>
      <c r="I4043" t="s">
        <v>230</v>
      </c>
      <c r="J4043" t="s">
        <v>453</v>
      </c>
      <c r="K4043" t="s">
        <v>9838</v>
      </c>
      <c r="L4043" t="s">
        <v>9839</v>
      </c>
      <c r="M4043" t="s">
        <v>618</v>
      </c>
      <c r="N4043" t="s">
        <v>58</v>
      </c>
      <c r="O4043">
        <v>5058</v>
      </c>
      <c r="P4043">
        <v>8050</v>
      </c>
      <c r="Q4043" t="s">
        <v>41</v>
      </c>
      <c r="R4043">
        <v>617</v>
      </c>
      <c r="S4043" s="2">
        <v>44416</v>
      </c>
      <c r="T4043" s="2">
        <v>44432</v>
      </c>
      <c r="U4043">
        <v>0</v>
      </c>
      <c r="V4043" t="s">
        <v>85</v>
      </c>
      <c r="W4043">
        <v>736</v>
      </c>
      <c r="X4043" t="s">
        <v>60</v>
      </c>
      <c r="Y4043" t="s">
        <v>61</v>
      </c>
      <c r="Z4043">
        <v>4502</v>
      </c>
      <c r="AA4043">
        <v>139</v>
      </c>
      <c r="AB4043">
        <v>5929</v>
      </c>
      <c r="AC4043" t="s">
        <v>46</v>
      </c>
    </row>
    <row r="4044" spans="1:29" x14ac:dyDescent="0.3">
      <c r="A4044" s="1" t="s">
        <v>29</v>
      </c>
      <c r="B4044" t="s">
        <v>62</v>
      </c>
      <c r="C4044" t="s">
        <v>666</v>
      </c>
      <c r="D4044" t="s">
        <v>387</v>
      </c>
      <c r="E4044">
        <v>6</v>
      </c>
      <c r="F4044" t="s">
        <v>271</v>
      </c>
      <c r="G4044" t="s">
        <v>1298</v>
      </c>
      <c r="H4044" t="s">
        <v>35</v>
      </c>
      <c r="I4044" t="s">
        <v>2566</v>
      </c>
      <c r="J4044" t="s">
        <v>815</v>
      </c>
      <c r="K4044" t="s">
        <v>9840</v>
      </c>
      <c r="L4044" t="s">
        <v>9841</v>
      </c>
      <c r="M4044" t="s">
        <v>466</v>
      </c>
      <c r="N4044" t="s">
        <v>94</v>
      </c>
      <c r="O4044">
        <v>22990</v>
      </c>
      <c r="P4044">
        <v>26918</v>
      </c>
      <c r="Q4044" t="s">
        <v>41</v>
      </c>
      <c r="R4044">
        <v>428</v>
      </c>
      <c r="S4044" s="2">
        <v>45119</v>
      </c>
      <c r="T4044" t="s">
        <v>42</v>
      </c>
      <c r="U4044">
        <v>0</v>
      </c>
      <c r="V4044" t="s">
        <v>85</v>
      </c>
      <c r="W4044">
        <v>731</v>
      </c>
      <c r="X4044" t="s">
        <v>44</v>
      </c>
      <c r="Y4044" t="s">
        <v>45</v>
      </c>
      <c r="Z4044">
        <v>0</v>
      </c>
      <c r="AA4044">
        <v>86</v>
      </c>
      <c r="AB4044">
        <v>26310</v>
      </c>
      <c r="AC4044" t="s">
        <v>46</v>
      </c>
    </row>
    <row r="4045" spans="1:29" x14ac:dyDescent="0.3">
      <c r="A4045" s="1" t="s">
        <v>47</v>
      </c>
      <c r="B4045" t="s">
        <v>48</v>
      </c>
      <c r="C4045" t="s">
        <v>4088</v>
      </c>
      <c r="D4045" t="s">
        <v>169</v>
      </c>
      <c r="E4045">
        <v>1</v>
      </c>
      <c r="F4045" t="s">
        <v>120</v>
      </c>
      <c r="G4045" t="s">
        <v>1533</v>
      </c>
      <c r="H4045" t="s">
        <v>35</v>
      </c>
      <c r="I4045" t="s">
        <v>1705</v>
      </c>
      <c r="J4045" t="s">
        <v>1681</v>
      </c>
      <c r="K4045">
        <f>1-396-970-493</f>
        <v>-1858</v>
      </c>
      <c r="L4045" t="s">
        <v>9842</v>
      </c>
      <c r="M4045" t="s">
        <v>556</v>
      </c>
      <c r="N4045" t="s">
        <v>94</v>
      </c>
      <c r="O4045">
        <v>20619</v>
      </c>
      <c r="P4045">
        <v>22729</v>
      </c>
      <c r="Q4045" t="s">
        <v>95</v>
      </c>
      <c r="R4045">
        <v>205</v>
      </c>
      <c r="S4045" s="2">
        <v>44978</v>
      </c>
      <c r="T4045" t="s">
        <v>42</v>
      </c>
      <c r="U4045">
        <v>0</v>
      </c>
      <c r="V4045" t="s">
        <v>43</v>
      </c>
      <c r="W4045">
        <v>539</v>
      </c>
      <c r="X4045" t="s">
        <v>44</v>
      </c>
      <c r="Y4045" t="s">
        <v>72</v>
      </c>
      <c r="Z4045">
        <v>0</v>
      </c>
      <c r="AA4045">
        <v>456</v>
      </c>
      <c r="AB4045">
        <v>22413</v>
      </c>
      <c r="AC4045" t="s">
        <v>73</v>
      </c>
    </row>
    <row r="4046" spans="1:29" x14ac:dyDescent="0.3">
      <c r="A4046" s="1" t="s">
        <v>29</v>
      </c>
      <c r="B4046" t="s">
        <v>86</v>
      </c>
      <c r="C4046" t="s">
        <v>2143</v>
      </c>
      <c r="D4046" t="s">
        <v>110</v>
      </c>
      <c r="E4046">
        <v>2</v>
      </c>
      <c r="F4046" t="s">
        <v>77</v>
      </c>
      <c r="G4046" t="s">
        <v>440</v>
      </c>
      <c r="H4046" t="s">
        <v>35</v>
      </c>
      <c r="I4046" t="s">
        <v>1287</v>
      </c>
      <c r="J4046" t="s">
        <v>7187</v>
      </c>
      <c r="K4046" t="s">
        <v>9843</v>
      </c>
      <c r="L4046" t="s">
        <v>9844</v>
      </c>
      <c r="M4046" t="s">
        <v>1113</v>
      </c>
      <c r="N4046" t="s">
        <v>94</v>
      </c>
      <c r="O4046">
        <v>23247</v>
      </c>
      <c r="P4046">
        <v>27547</v>
      </c>
      <c r="Q4046" t="s">
        <v>59</v>
      </c>
      <c r="R4046">
        <v>712</v>
      </c>
      <c r="S4046" s="2">
        <v>44767</v>
      </c>
      <c r="T4046" t="s">
        <v>42</v>
      </c>
      <c r="U4046">
        <v>48614</v>
      </c>
      <c r="V4046" t="s">
        <v>43</v>
      </c>
      <c r="W4046">
        <v>711</v>
      </c>
      <c r="X4046" t="s">
        <v>44</v>
      </c>
      <c r="Y4046" t="s">
        <v>72</v>
      </c>
      <c r="Z4046">
        <v>0</v>
      </c>
      <c r="AA4046">
        <v>348</v>
      </c>
      <c r="AB4046">
        <v>27186</v>
      </c>
      <c r="AC4046" t="s">
        <v>107</v>
      </c>
    </row>
    <row r="4047" spans="1:29" x14ac:dyDescent="0.3">
      <c r="A4047" s="1" t="s">
        <v>47</v>
      </c>
      <c r="B4047" t="s">
        <v>145</v>
      </c>
      <c r="C4047" t="s">
        <v>270</v>
      </c>
      <c r="D4047" t="s">
        <v>178</v>
      </c>
      <c r="E4047">
        <v>8</v>
      </c>
      <c r="F4047" t="s">
        <v>129</v>
      </c>
      <c r="G4047" t="s">
        <v>130</v>
      </c>
      <c r="H4047" t="s">
        <v>79</v>
      </c>
      <c r="I4047" t="s">
        <v>1445</v>
      </c>
      <c r="J4047" t="s">
        <v>1792</v>
      </c>
      <c r="K4047" t="s">
        <v>9845</v>
      </c>
      <c r="L4047" t="s">
        <v>9846</v>
      </c>
      <c r="M4047" t="s">
        <v>2459</v>
      </c>
      <c r="N4047" t="s">
        <v>58</v>
      </c>
      <c r="O4047">
        <v>13353</v>
      </c>
      <c r="P4047">
        <v>17899</v>
      </c>
      <c r="Q4047" t="s">
        <v>59</v>
      </c>
      <c r="R4047">
        <v>692</v>
      </c>
      <c r="S4047" s="2">
        <v>44929</v>
      </c>
      <c r="T4047" t="s">
        <v>42</v>
      </c>
      <c r="U4047">
        <v>16625</v>
      </c>
      <c r="V4047" t="s">
        <v>106</v>
      </c>
      <c r="W4047">
        <v>480</v>
      </c>
      <c r="X4047" t="s">
        <v>44</v>
      </c>
      <c r="Y4047" t="s">
        <v>45</v>
      </c>
      <c r="Z4047">
        <v>4185</v>
      </c>
      <c r="AA4047">
        <v>353</v>
      </c>
      <c r="AB4047">
        <v>16557</v>
      </c>
      <c r="AC4047" t="s">
        <v>107</v>
      </c>
    </row>
    <row r="4048" spans="1:29" x14ac:dyDescent="0.3">
      <c r="A4048" s="1" t="s">
        <v>29</v>
      </c>
      <c r="B4048" t="s">
        <v>228</v>
      </c>
      <c r="C4048" t="s">
        <v>1862</v>
      </c>
      <c r="D4048" t="s">
        <v>352</v>
      </c>
      <c r="E4048">
        <v>9</v>
      </c>
      <c r="F4048" t="s">
        <v>33</v>
      </c>
      <c r="G4048" t="s">
        <v>728</v>
      </c>
      <c r="H4048" t="s">
        <v>35</v>
      </c>
      <c r="I4048" t="s">
        <v>827</v>
      </c>
      <c r="J4048" t="s">
        <v>878</v>
      </c>
      <c r="K4048" t="s">
        <v>9847</v>
      </c>
      <c r="L4048" t="s">
        <v>9848</v>
      </c>
      <c r="M4048" t="s">
        <v>233</v>
      </c>
      <c r="N4048" t="s">
        <v>94</v>
      </c>
      <c r="O4048">
        <v>4947</v>
      </c>
      <c r="P4048">
        <v>9520</v>
      </c>
      <c r="Q4048" t="s">
        <v>95</v>
      </c>
      <c r="R4048">
        <v>933</v>
      </c>
      <c r="S4048" s="2">
        <v>44697</v>
      </c>
      <c r="T4048" s="2">
        <v>44725</v>
      </c>
      <c r="U4048">
        <v>0</v>
      </c>
      <c r="V4048" t="s">
        <v>106</v>
      </c>
      <c r="W4048">
        <v>845</v>
      </c>
      <c r="X4048" t="s">
        <v>60</v>
      </c>
      <c r="Y4048" t="s">
        <v>45</v>
      </c>
      <c r="Z4048">
        <v>0</v>
      </c>
      <c r="AA4048">
        <v>412</v>
      </c>
      <c r="AB4048">
        <v>8659</v>
      </c>
      <c r="AC4048" t="s">
        <v>73</v>
      </c>
    </row>
    <row r="4049" spans="1:29" x14ac:dyDescent="0.3">
      <c r="A4049" s="1" t="s">
        <v>29</v>
      </c>
      <c r="B4049" t="s">
        <v>86</v>
      </c>
      <c r="C4049" t="s">
        <v>3375</v>
      </c>
      <c r="D4049" t="s">
        <v>32</v>
      </c>
      <c r="E4049">
        <v>6</v>
      </c>
      <c r="F4049" t="s">
        <v>77</v>
      </c>
      <c r="G4049" t="s">
        <v>202</v>
      </c>
      <c r="H4049" t="s">
        <v>79</v>
      </c>
      <c r="I4049" t="s">
        <v>464</v>
      </c>
      <c r="J4049" t="s">
        <v>1062</v>
      </c>
      <c r="K4049" t="s">
        <v>9849</v>
      </c>
      <c r="L4049" t="s">
        <v>9850</v>
      </c>
      <c r="M4049" t="s">
        <v>1015</v>
      </c>
      <c r="N4049" t="s">
        <v>94</v>
      </c>
      <c r="O4049">
        <v>19309</v>
      </c>
      <c r="P4049">
        <v>23703</v>
      </c>
      <c r="Q4049" t="s">
        <v>41</v>
      </c>
      <c r="R4049">
        <v>654</v>
      </c>
      <c r="S4049" s="2">
        <v>45295</v>
      </c>
      <c r="T4049" t="s">
        <v>42</v>
      </c>
      <c r="U4049">
        <v>0</v>
      </c>
      <c r="V4049" t="s">
        <v>71</v>
      </c>
      <c r="W4049">
        <v>593</v>
      </c>
      <c r="X4049" t="s">
        <v>44</v>
      </c>
      <c r="Y4049" t="s">
        <v>45</v>
      </c>
      <c r="Z4049">
        <v>0</v>
      </c>
      <c r="AA4049">
        <v>668</v>
      </c>
      <c r="AB4049">
        <v>22591</v>
      </c>
      <c r="AC4049" t="s">
        <v>73</v>
      </c>
    </row>
    <row r="4050" spans="1:29" x14ac:dyDescent="0.3">
      <c r="A4050" s="1" t="s">
        <v>47</v>
      </c>
      <c r="B4050" t="s">
        <v>176</v>
      </c>
      <c r="C4050" t="s">
        <v>2730</v>
      </c>
      <c r="D4050" t="s">
        <v>110</v>
      </c>
      <c r="E4050">
        <v>10</v>
      </c>
      <c r="F4050" t="s">
        <v>64</v>
      </c>
      <c r="G4050" t="s">
        <v>1599</v>
      </c>
      <c r="H4050" t="s">
        <v>79</v>
      </c>
      <c r="I4050" t="s">
        <v>778</v>
      </c>
      <c r="J4050" t="s">
        <v>9851</v>
      </c>
      <c r="K4050" t="s">
        <v>9852</v>
      </c>
      <c r="L4050" t="s">
        <v>9853</v>
      </c>
      <c r="M4050" t="s">
        <v>887</v>
      </c>
      <c r="N4050" t="s">
        <v>40</v>
      </c>
      <c r="O4050">
        <v>21747</v>
      </c>
      <c r="P4050">
        <v>25037</v>
      </c>
      <c r="Q4050" t="s">
        <v>41</v>
      </c>
      <c r="R4050">
        <v>487</v>
      </c>
      <c r="S4050" s="2">
        <v>45153</v>
      </c>
      <c r="T4050" s="2">
        <v>45161</v>
      </c>
      <c r="U4050">
        <v>0</v>
      </c>
      <c r="V4050" t="s">
        <v>106</v>
      </c>
      <c r="W4050">
        <v>435</v>
      </c>
      <c r="X4050" t="s">
        <v>60</v>
      </c>
      <c r="Y4050" t="s">
        <v>61</v>
      </c>
      <c r="Z4050">
        <v>0</v>
      </c>
      <c r="AA4050">
        <v>476</v>
      </c>
      <c r="AB4050">
        <v>22236</v>
      </c>
      <c r="AC4050" t="s">
        <v>46</v>
      </c>
    </row>
    <row r="4051" spans="1:29" x14ac:dyDescent="0.3">
      <c r="A4051" s="1" t="s">
        <v>29</v>
      </c>
      <c r="B4051" t="s">
        <v>62</v>
      </c>
      <c r="C4051" t="s">
        <v>370</v>
      </c>
      <c r="D4051" t="s">
        <v>50</v>
      </c>
      <c r="E4051">
        <v>10</v>
      </c>
      <c r="F4051" t="s">
        <v>33</v>
      </c>
      <c r="G4051" t="s">
        <v>411</v>
      </c>
      <c r="H4051" t="s">
        <v>35</v>
      </c>
      <c r="I4051" t="s">
        <v>827</v>
      </c>
      <c r="J4051" t="s">
        <v>6627</v>
      </c>
      <c r="K4051" t="s">
        <v>9854</v>
      </c>
      <c r="L4051" t="s">
        <v>9855</v>
      </c>
      <c r="M4051" t="s">
        <v>1976</v>
      </c>
      <c r="N4051" t="s">
        <v>40</v>
      </c>
      <c r="O4051">
        <v>29783</v>
      </c>
      <c r="P4051">
        <v>33255</v>
      </c>
      <c r="Q4051" t="s">
        <v>95</v>
      </c>
      <c r="R4051">
        <v>803</v>
      </c>
      <c r="S4051" s="2">
        <v>45285</v>
      </c>
      <c r="T4051" s="2">
        <v>45305</v>
      </c>
      <c r="U4051">
        <v>0</v>
      </c>
      <c r="V4051" t="s">
        <v>106</v>
      </c>
      <c r="W4051">
        <v>515</v>
      </c>
      <c r="X4051" t="s">
        <v>60</v>
      </c>
      <c r="Y4051" t="s">
        <v>72</v>
      </c>
      <c r="Z4051">
        <v>0</v>
      </c>
      <c r="AA4051">
        <v>889</v>
      </c>
      <c r="AB4051">
        <v>31341</v>
      </c>
      <c r="AC4051" t="s">
        <v>46</v>
      </c>
    </row>
    <row r="4052" spans="1:29" x14ac:dyDescent="0.3">
      <c r="A4052" s="1" t="s">
        <v>47</v>
      </c>
      <c r="B4052" t="s">
        <v>592</v>
      </c>
      <c r="C4052" t="s">
        <v>1566</v>
      </c>
      <c r="D4052" t="s">
        <v>257</v>
      </c>
      <c r="E4052">
        <v>9</v>
      </c>
      <c r="F4052" t="s">
        <v>271</v>
      </c>
      <c r="G4052" t="s">
        <v>340</v>
      </c>
      <c r="H4052" t="s">
        <v>35</v>
      </c>
      <c r="I4052" t="s">
        <v>475</v>
      </c>
      <c r="J4052" t="s">
        <v>132</v>
      </c>
      <c r="K4052" t="s">
        <v>9856</v>
      </c>
      <c r="L4052" t="s">
        <v>9857</v>
      </c>
      <c r="M4052" t="s">
        <v>1948</v>
      </c>
      <c r="N4052" t="s">
        <v>58</v>
      </c>
      <c r="O4052">
        <v>24835</v>
      </c>
      <c r="P4052">
        <v>27137</v>
      </c>
      <c r="Q4052" t="s">
        <v>41</v>
      </c>
      <c r="R4052">
        <v>734</v>
      </c>
      <c r="S4052" s="2">
        <v>44502</v>
      </c>
      <c r="T4052" s="2">
        <v>44528</v>
      </c>
      <c r="U4052">
        <v>0</v>
      </c>
      <c r="V4052" t="s">
        <v>43</v>
      </c>
      <c r="W4052">
        <v>780</v>
      </c>
      <c r="X4052" t="s">
        <v>60</v>
      </c>
      <c r="Y4052" t="s">
        <v>45</v>
      </c>
      <c r="Z4052">
        <v>2509</v>
      </c>
      <c r="AA4052">
        <v>837</v>
      </c>
      <c r="AB4052">
        <v>26286</v>
      </c>
      <c r="AC4052" t="s">
        <v>107</v>
      </c>
    </row>
    <row r="4053" spans="1:29" x14ac:dyDescent="0.3">
      <c r="A4053" s="1" t="s">
        <v>29</v>
      </c>
      <c r="B4053" t="s">
        <v>363</v>
      </c>
      <c r="C4053" t="s">
        <v>2449</v>
      </c>
      <c r="D4053" t="s">
        <v>76</v>
      </c>
      <c r="E4053">
        <v>8</v>
      </c>
      <c r="F4053" t="s">
        <v>120</v>
      </c>
      <c r="G4053" t="s">
        <v>820</v>
      </c>
      <c r="H4053" t="s">
        <v>79</v>
      </c>
      <c r="I4053" t="s">
        <v>1012</v>
      </c>
      <c r="J4053" t="s">
        <v>2961</v>
      </c>
      <c r="K4053" t="s">
        <v>9858</v>
      </c>
      <c r="L4053" t="s">
        <v>9859</v>
      </c>
      <c r="M4053" t="s">
        <v>421</v>
      </c>
      <c r="N4053" t="s">
        <v>40</v>
      </c>
      <c r="O4053">
        <v>17155</v>
      </c>
      <c r="P4053">
        <v>21252</v>
      </c>
      <c r="Q4053" t="s">
        <v>41</v>
      </c>
      <c r="R4053">
        <v>529</v>
      </c>
      <c r="S4053" s="2">
        <v>44782</v>
      </c>
      <c r="T4053" t="s">
        <v>42</v>
      </c>
      <c r="U4053">
        <v>0</v>
      </c>
      <c r="V4053" t="s">
        <v>71</v>
      </c>
      <c r="W4053">
        <v>770</v>
      </c>
      <c r="X4053" t="s">
        <v>44</v>
      </c>
      <c r="Y4053" t="s">
        <v>61</v>
      </c>
      <c r="Z4053">
        <v>0</v>
      </c>
      <c r="AA4053">
        <v>228</v>
      </c>
      <c r="AB4053">
        <v>19101</v>
      </c>
      <c r="AC4053" t="s">
        <v>73</v>
      </c>
    </row>
    <row r="4054" spans="1:29" x14ac:dyDescent="0.3">
      <c r="A4054" s="1" t="s">
        <v>29</v>
      </c>
      <c r="B4054" t="s">
        <v>327</v>
      </c>
      <c r="C4054" t="s">
        <v>1336</v>
      </c>
      <c r="D4054" t="s">
        <v>110</v>
      </c>
      <c r="E4054">
        <v>2</v>
      </c>
      <c r="F4054" t="s">
        <v>129</v>
      </c>
      <c r="G4054" t="s">
        <v>163</v>
      </c>
      <c r="H4054" t="s">
        <v>35</v>
      </c>
      <c r="I4054" t="s">
        <v>906</v>
      </c>
      <c r="J4054" t="s">
        <v>4457</v>
      </c>
      <c r="K4054">
        <v>9399750602</v>
      </c>
      <c r="L4054" t="s">
        <v>9860</v>
      </c>
      <c r="M4054" t="s">
        <v>591</v>
      </c>
      <c r="N4054" t="s">
        <v>58</v>
      </c>
      <c r="O4054">
        <v>28226</v>
      </c>
      <c r="P4054">
        <v>31783</v>
      </c>
      <c r="Q4054" t="s">
        <v>59</v>
      </c>
      <c r="R4054">
        <v>442</v>
      </c>
      <c r="S4054" s="2">
        <v>45128</v>
      </c>
      <c r="T4054" s="2">
        <v>45142</v>
      </c>
      <c r="U4054">
        <v>23918</v>
      </c>
      <c r="V4054" t="s">
        <v>85</v>
      </c>
      <c r="W4054">
        <v>525</v>
      </c>
      <c r="X4054" t="s">
        <v>60</v>
      </c>
      <c r="Y4054" t="s">
        <v>61</v>
      </c>
      <c r="Z4054">
        <v>1588</v>
      </c>
      <c r="AA4054">
        <v>685</v>
      </c>
      <c r="AB4054">
        <v>29731</v>
      </c>
      <c r="AC4054" t="s">
        <v>107</v>
      </c>
    </row>
    <row r="4055" spans="1:29" x14ac:dyDescent="0.3">
      <c r="A4055" s="1" t="s">
        <v>29</v>
      </c>
      <c r="B4055" t="s">
        <v>74</v>
      </c>
      <c r="C4055" t="s">
        <v>1286</v>
      </c>
      <c r="D4055" t="s">
        <v>178</v>
      </c>
      <c r="E4055">
        <v>1</v>
      </c>
      <c r="F4055" t="s">
        <v>186</v>
      </c>
      <c r="G4055" t="s">
        <v>620</v>
      </c>
      <c r="H4055" t="s">
        <v>79</v>
      </c>
      <c r="I4055" t="s">
        <v>921</v>
      </c>
      <c r="J4055" t="s">
        <v>323</v>
      </c>
      <c r="K4055" t="s">
        <v>9861</v>
      </c>
      <c r="L4055" t="s">
        <v>9862</v>
      </c>
      <c r="M4055" t="s">
        <v>1146</v>
      </c>
      <c r="N4055" t="s">
        <v>40</v>
      </c>
      <c r="O4055">
        <v>22602</v>
      </c>
      <c r="P4055">
        <v>25247</v>
      </c>
      <c r="Q4055" t="s">
        <v>41</v>
      </c>
      <c r="R4055">
        <v>893</v>
      </c>
      <c r="S4055" s="2">
        <v>44324</v>
      </c>
      <c r="T4055" t="s">
        <v>42</v>
      </c>
      <c r="U4055">
        <v>0</v>
      </c>
      <c r="V4055" t="s">
        <v>106</v>
      </c>
      <c r="W4055">
        <v>653</v>
      </c>
      <c r="X4055" t="s">
        <v>44</v>
      </c>
      <c r="Y4055" t="s">
        <v>61</v>
      </c>
      <c r="Z4055">
        <v>0</v>
      </c>
      <c r="AA4055">
        <v>17</v>
      </c>
      <c r="AB4055">
        <v>24135</v>
      </c>
      <c r="AC4055" t="s">
        <v>46</v>
      </c>
    </row>
    <row r="4056" spans="1:29" x14ac:dyDescent="0.3">
      <c r="A4056" s="1" t="s">
        <v>29</v>
      </c>
      <c r="B4056" t="s">
        <v>327</v>
      </c>
      <c r="C4056" t="s">
        <v>764</v>
      </c>
      <c r="D4056" t="s">
        <v>236</v>
      </c>
      <c r="E4056">
        <v>5</v>
      </c>
      <c r="F4056" t="s">
        <v>77</v>
      </c>
      <c r="G4056" t="s">
        <v>1221</v>
      </c>
      <c r="H4056" t="s">
        <v>35</v>
      </c>
      <c r="I4056" t="s">
        <v>5290</v>
      </c>
      <c r="J4056" t="s">
        <v>2995</v>
      </c>
      <c r="K4056" t="s">
        <v>9863</v>
      </c>
      <c r="L4056" t="s">
        <v>9864</v>
      </c>
      <c r="M4056" t="s">
        <v>1159</v>
      </c>
      <c r="N4056" t="s">
        <v>40</v>
      </c>
      <c r="O4056">
        <v>5478</v>
      </c>
      <c r="P4056">
        <v>7767</v>
      </c>
      <c r="Q4056" t="s">
        <v>59</v>
      </c>
      <c r="R4056">
        <v>864</v>
      </c>
      <c r="S4056" s="2">
        <v>45163</v>
      </c>
      <c r="T4056" t="s">
        <v>42</v>
      </c>
      <c r="U4056">
        <v>23821</v>
      </c>
      <c r="V4056" t="s">
        <v>106</v>
      </c>
      <c r="W4056">
        <v>424</v>
      </c>
      <c r="X4056" t="s">
        <v>44</v>
      </c>
      <c r="Y4056" t="s">
        <v>72</v>
      </c>
      <c r="Z4056">
        <v>0</v>
      </c>
      <c r="AA4056">
        <v>503</v>
      </c>
      <c r="AB4056">
        <v>5538</v>
      </c>
      <c r="AC4056" t="s">
        <v>73</v>
      </c>
    </row>
    <row r="4057" spans="1:29" x14ac:dyDescent="0.3">
      <c r="A4057" s="1" t="s">
        <v>29</v>
      </c>
      <c r="B4057" t="s">
        <v>30</v>
      </c>
      <c r="C4057" t="s">
        <v>31</v>
      </c>
      <c r="D4057" t="s">
        <v>178</v>
      </c>
      <c r="E4057">
        <v>4</v>
      </c>
      <c r="F4057" t="s">
        <v>186</v>
      </c>
      <c r="G4057" t="s">
        <v>620</v>
      </c>
      <c r="H4057" t="s">
        <v>79</v>
      </c>
      <c r="I4057" t="s">
        <v>894</v>
      </c>
      <c r="J4057" t="s">
        <v>9865</v>
      </c>
      <c r="K4057" t="s">
        <v>9866</v>
      </c>
      <c r="L4057" t="s">
        <v>2418</v>
      </c>
      <c r="M4057" t="s">
        <v>39</v>
      </c>
      <c r="N4057" t="s">
        <v>40</v>
      </c>
      <c r="O4057">
        <v>4499</v>
      </c>
      <c r="P4057">
        <v>7584</v>
      </c>
      <c r="Q4057" t="s">
        <v>59</v>
      </c>
      <c r="R4057">
        <v>615</v>
      </c>
      <c r="S4057" s="2">
        <v>44363</v>
      </c>
      <c r="T4057" t="s">
        <v>42</v>
      </c>
      <c r="U4057">
        <v>8564</v>
      </c>
      <c r="V4057" t="s">
        <v>71</v>
      </c>
      <c r="W4057">
        <v>556</v>
      </c>
      <c r="X4057" t="s">
        <v>44</v>
      </c>
      <c r="Y4057" t="s">
        <v>61</v>
      </c>
      <c r="Z4057">
        <v>0</v>
      </c>
      <c r="AA4057">
        <v>217</v>
      </c>
      <c r="AB4057">
        <v>5044</v>
      </c>
      <c r="AC4057" t="s">
        <v>73</v>
      </c>
    </row>
    <row r="4058" spans="1:29" x14ac:dyDescent="0.3">
      <c r="A4058" s="1" t="s">
        <v>47</v>
      </c>
      <c r="B4058" t="s">
        <v>117</v>
      </c>
      <c r="C4058" t="s">
        <v>865</v>
      </c>
      <c r="D4058" t="s">
        <v>98</v>
      </c>
      <c r="E4058">
        <v>4</v>
      </c>
      <c r="F4058" t="s">
        <v>120</v>
      </c>
      <c r="G4058" t="s">
        <v>1533</v>
      </c>
      <c r="H4058" t="s">
        <v>79</v>
      </c>
      <c r="I4058" t="s">
        <v>1441</v>
      </c>
      <c r="J4058" t="s">
        <v>936</v>
      </c>
      <c r="K4058" t="s">
        <v>9867</v>
      </c>
      <c r="L4058" t="s">
        <v>9868</v>
      </c>
      <c r="M4058" t="s">
        <v>248</v>
      </c>
      <c r="N4058" t="s">
        <v>58</v>
      </c>
      <c r="O4058">
        <v>15129</v>
      </c>
      <c r="P4058">
        <v>19718</v>
      </c>
      <c r="Q4058" t="s">
        <v>95</v>
      </c>
      <c r="R4058">
        <v>496</v>
      </c>
      <c r="S4058" s="2">
        <v>44610</v>
      </c>
      <c r="T4058" s="2">
        <v>44635</v>
      </c>
      <c r="U4058">
        <v>0</v>
      </c>
      <c r="V4058" t="s">
        <v>85</v>
      </c>
      <c r="W4058">
        <v>576</v>
      </c>
      <c r="X4058" t="s">
        <v>60</v>
      </c>
      <c r="Y4058" t="s">
        <v>72</v>
      </c>
      <c r="Z4058">
        <v>3014</v>
      </c>
      <c r="AA4058">
        <v>447</v>
      </c>
      <c r="AB4058">
        <v>18531</v>
      </c>
      <c r="AC4058" t="s">
        <v>73</v>
      </c>
    </row>
    <row r="4059" spans="1:29" x14ac:dyDescent="0.3">
      <c r="A4059" s="1" t="s">
        <v>29</v>
      </c>
      <c r="B4059" t="s">
        <v>363</v>
      </c>
      <c r="C4059" t="s">
        <v>3792</v>
      </c>
      <c r="D4059" t="s">
        <v>138</v>
      </c>
      <c r="E4059">
        <v>7</v>
      </c>
      <c r="F4059" t="s">
        <v>33</v>
      </c>
      <c r="G4059" t="s">
        <v>111</v>
      </c>
      <c r="H4059" t="s">
        <v>79</v>
      </c>
      <c r="I4059" t="s">
        <v>1287</v>
      </c>
      <c r="J4059" t="s">
        <v>3527</v>
      </c>
      <c r="K4059" t="s">
        <v>9869</v>
      </c>
      <c r="L4059" t="s">
        <v>9870</v>
      </c>
      <c r="M4059" t="s">
        <v>421</v>
      </c>
      <c r="N4059" t="s">
        <v>84</v>
      </c>
      <c r="O4059">
        <v>27667</v>
      </c>
      <c r="P4059">
        <v>32055</v>
      </c>
      <c r="Q4059" t="s">
        <v>95</v>
      </c>
      <c r="R4059">
        <v>292</v>
      </c>
      <c r="S4059" s="2">
        <v>44481</v>
      </c>
      <c r="T4059" s="2">
        <v>44496</v>
      </c>
      <c r="U4059">
        <v>0</v>
      </c>
      <c r="V4059" t="s">
        <v>85</v>
      </c>
      <c r="W4059">
        <v>507</v>
      </c>
      <c r="X4059" t="s">
        <v>60</v>
      </c>
      <c r="Y4059" t="s">
        <v>72</v>
      </c>
      <c r="Z4059">
        <v>0</v>
      </c>
      <c r="AA4059">
        <v>558</v>
      </c>
      <c r="AB4059">
        <v>30394</v>
      </c>
      <c r="AC4059" t="s">
        <v>46</v>
      </c>
    </row>
    <row r="4060" spans="1:29" x14ac:dyDescent="0.3">
      <c r="A4060" s="1" t="s">
        <v>29</v>
      </c>
      <c r="B4060" t="s">
        <v>74</v>
      </c>
      <c r="C4060" t="s">
        <v>790</v>
      </c>
      <c r="D4060" t="s">
        <v>76</v>
      </c>
      <c r="E4060">
        <v>3</v>
      </c>
      <c r="F4060" t="s">
        <v>186</v>
      </c>
      <c r="G4060" t="s">
        <v>710</v>
      </c>
      <c r="H4060" t="s">
        <v>35</v>
      </c>
      <c r="I4060" t="s">
        <v>6579</v>
      </c>
      <c r="J4060" t="s">
        <v>1429</v>
      </c>
      <c r="K4060" t="s">
        <v>9871</v>
      </c>
      <c r="L4060" t="s">
        <v>9872</v>
      </c>
      <c r="M4060" t="s">
        <v>2176</v>
      </c>
      <c r="N4060" t="s">
        <v>58</v>
      </c>
      <c r="O4060">
        <v>15486</v>
      </c>
      <c r="P4060">
        <v>19602</v>
      </c>
      <c r="Q4060" t="s">
        <v>41</v>
      </c>
      <c r="R4060">
        <v>961</v>
      </c>
      <c r="S4060" s="2">
        <v>45188</v>
      </c>
      <c r="T4060" s="2">
        <v>45207</v>
      </c>
      <c r="U4060">
        <v>0</v>
      </c>
      <c r="V4060" t="s">
        <v>43</v>
      </c>
      <c r="W4060">
        <v>837</v>
      </c>
      <c r="X4060" t="s">
        <v>60</v>
      </c>
      <c r="Y4060" t="s">
        <v>72</v>
      </c>
      <c r="Z4060">
        <v>1885</v>
      </c>
      <c r="AA4060">
        <v>101</v>
      </c>
      <c r="AB4060">
        <v>18655</v>
      </c>
      <c r="AC4060" t="s">
        <v>46</v>
      </c>
    </row>
    <row r="4061" spans="1:29" x14ac:dyDescent="0.3">
      <c r="A4061" s="1" t="s">
        <v>29</v>
      </c>
      <c r="B4061" t="s">
        <v>62</v>
      </c>
      <c r="C4061" t="s">
        <v>357</v>
      </c>
      <c r="D4061" t="s">
        <v>50</v>
      </c>
      <c r="E4061">
        <v>10</v>
      </c>
      <c r="F4061" t="s">
        <v>33</v>
      </c>
      <c r="G4061" t="s">
        <v>34</v>
      </c>
      <c r="H4061" t="s">
        <v>35</v>
      </c>
      <c r="I4061" t="s">
        <v>210</v>
      </c>
      <c r="J4061" t="s">
        <v>890</v>
      </c>
      <c r="K4061">
        <v>8586486422</v>
      </c>
      <c r="L4061" t="s">
        <v>9873</v>
      </c>
      <c r="M4061" t="s">
        <v>70</v>
      </c>
      <c r="N4061" t="s">
        <v>58</v>
      </c>
      <c r="O4061">
        <v>3453</v>
      </c>
      <c r="P4061">
        <v>6979</v>
      </c>
      <c r="Q4061" t="s">
        <v>41</v>
      </c>
      <c r="R4061">
        <v>81</v>
      </c>
      <c r="S4061" s="2">
        <v>44442</v>
      </c>
      <c r="T4061" t="s">
        <v>42</v>
      </c>
      <c r="U4061">
        <v>0</v>
      </c>
      <c r="V4061" t="s">
        <v>85</v>
      </c>
      <c r="W4061">
        <v>604</v>
      </c>
      <c r="X4061" t="s">
        <v>44</v>
      </c>
      <c r="Y4061" t="s">
        <v>72</v>
      </c>
      <c r="Z4061">
        <v>2991</v>
      </c>
      <c r="AA4061">
        <v>764</v>
      </c>
      <c r="AB4061">
        <v>5684</v>
      </c>
      <c r="AC4061" t="s">
        <v>46</v>
      </c>
    </row>
    <row r="4062" spans="1:29" x14ac:dyDescent="0.3">
      <c r="A4062" s="1" t="s">
        <v>29</v>
      </c>
      <c r="B4062" t="s">
        <v>541</v>
      </c>
      <c r="C4062" t="s">
        <v>4106</v>
      </c>
      <c r="D4062" t="s">
        <v>110</v>
      </c>
      <c r="E4062">
        <v>3</v>
      </c>
      <c r="F4062" t="s">
        <v>120</v>
      </c>
      <c r="G4062" t="s">
        <v>194</v>
      </c>
      <c r="H4062" t="s">
        <v>79</v>
      </c>
      <c r="I4062" t="s">
        <v>66</v>
      </c>
      <c r="J4062" t="s">
        <v>1143</v>
      </c>
      <c r="K4062" t="s">
        <v>9874</v>
      </c>
      <c r="L4062" t="s">
        <v>9875</v>
      </c>
      <c r="M4062" t="s">
        <v>1274</v>
      </c>
      <c r="N4062" t="s">
        <v>58</v>
      </c>
      <c r="O4062">
        <v>8135</v>
      </c>
      <c r="P4062">
        <v>12429</v>
      </c>
      <c r="Q4062" t="s">
        <v>95</v>
      </c>
      <c r="R4062">
        <v>585</v>
      </c>
      <c r="S4062" s="2">
        <v>45122</v>
      </c>
      <c r="T4062" t="s">
        <v>42</v>
      </c>
      <c r="U4062">
        <v>0</v>
      </c>
      <c r="V4062" t="s">
        <v>71</v>
      </c>
      <c r="W4062">
        <v>850</v>
      </c>
      <c r="X4062" t="s">
        <v>44</v>
      </c>
      <c r="Y4062" t="s">
        <v>72</v>
      </c>
      <c r="Z4062">
        <v>4391</v>
      </c>
      <c r="AA4062">
        <v>148</v>
      </c>
      <c r="AB4062">
        <v>11114</v>
      </c>
      <c r="AC4062" t="s">
        <v>73</v>
      </c>
    </row>
    <row r="4063" spans="1:29" x14ac:dyDescent="0.3">
      <c r="A4063" s="1" t="s">
        <v>29</v>
      </c>
      <c r="B4063" t="s">
        <v>86</v>
      </c>
      <c r="C4063" t="s">
        <v>1042</v>
      </c>
      <c r="D4063" t="s">
        <v>178</v>
      </c>
      <c r="E4063">
        <v>10</v>
      </c>
      <c r="F4063" t="s">
        <v>99</v>
      </c>
      <c r="G4063" t="s">
        <v>529</v>
      </c>
      <c r="H4063" t="s">
        <v>79</v>
      </c>
      <c r="I4063" t="s">
        <v>244</v>
      </c>
      <c r="J4063" t="s">
        <v>6876</v>
      </c>
      <c r="K4063" t="s">
        <v>9876</v>
      </c>
      <c r="L4063" t="s">
        <v>9877</v>
      </c>
      <c r="M4063" t="s">
        <v>1113</v>
      </c>
      <c r="N4063" t="s">
        <v>84</v>
      </c>
      <c r="O4063">
        <v>11331</v>
      </c>
      <c r="P4063">
        <v>15802</v>
      </c>
      <c r="Q4063" t="s">
        <v>95</v>
      </c>
      <c r="R4063">
        <v>342</v>
      </c>
      <c r="S4063" s="2">
        <v>45191</v>
      </c>
      <c r="T4063" t="s">
        <v>42</v>
      </c>
      <c r="U4063">
        <v>0</v>
      </c>
      <c r="V4063" t="s">
        <v>43</v>
      </c>
      <c r="W4063">
        <v>592</v>
      </c>
      <c r="X4063" t="s">
        <v>44</v>
      </c>
      <c r="Y4063" t="s">
        <v>45</v>
      </c>
      <c r="Z4063">
        <v>0</v>
      </c>
      <c r="AA4063">
        <v>907</v>
      </c>
      <c r="AB4063">
        <v>14727</v>
      </c>
      <c r="AC4063" t="s">
        <v>46</v>
      </c>
    </row>
    <row r="4064" spans="1:29" x14ac:dyDescent="0.3">
      <c r="A4064" s="1" t="s">
        <v>29</v>
      </c>
      <c r="B4064" t="s">
        <v>393</v>
      </c>
      <c r="C4064" t="s">
        <v>609</v>
      </c>
      <c r="D4064" t="s">
        <v>138</v>
      </c>
      <c r="E4064">
        <v>1</v>
      </c>
      <c r="F4064" t="s">
        <v>77</v>
      </c>
      <c r="G4064" t="s">
        <v>78</v>
      </c>
      <c r="H4064" t="s">
        <v>79</v>
      </c>
      <c r="I4064" t="s">
        <v>434</v>
      </c>
      <c r="J4064" t="s">
        <v>508</v>
      </c>
      <c r="K4064" t="s">
        <v>9878</v>
      </c>
      <c r="L4064" t="s">
        <v>9879</v>
      </c>
      <c r="M4064" t="s">
        <v>613</v>
      </c>
      <c r="N4064" t="s">
        <v>84</v>
      </c>
      <c r="O4064">
        <v>6277</v>
      </c>
      <c r="P4064">
        <v>9310</v>
      </c>
      <c r="Q4064" t="s">
        <v>41</v>
      </c>
      <c r="R4064">
        <v>295</v>
      </c>
      <c r="S4064" s="2">
        <v>44307</v>
      </c>
      <c r="T4064" t="s">
        <v>42</v>
      </c>
      <c r="U4064">
        <v>0</v>
      </c>
      <c r="V4064" t="s">
        <v>43</v>
      </c>
      <c r="W4064">
        <v>621</v>
      </c>
      <c r="X4064" t="s">
        <v>44</v>
      </c>
      <c r="Y4064" t="s">
        <v>61</v>
      </c>
      <c r="Z4064">
        <v>0</v>
      </c>
      <c r="AA4064">
        <v>268</v>
      </c>
      <c r="AB4064">
        <v>6975</v>
      </c>
      <c r="AC4064" t="s">
        <v>107</v>
      </c>
    </row>
    <row r="4065" spans="1:29" x14ac:dyDescent="0.3">
      <c r="A4065" s="1" t="s">
        <v>47</v>
      </c>
      <c r="B4065" t="s">
        <v>136</v>
      </c>
      <c r="C4065" t="s">
        <v>1540</v>
      </c>
      <c r="D4065" t="s">
        <v>236</v>
      </c>
      <c r="E4065">
        <v>3</v>
      </c>
      <c r="F4065" t="s">
        <v>120</v>
      </c>
      <c r="G4065" t="s">
        <v>1180</v>
      </c>
      <c r="H4065" t="s">
        <v>79</v>
      </c>
      <c r="I4065" t="s">
        <v>36</v>
      </c>
      <c r="J4065" t="s">
        <v>3406</v>
      </c>
      <c r="K4065" t="s">
        <v>9880</v>
      </c>
      <c r="L4065" t="s">
        <v>9881</v>
      </c>
      <c r="M4065" t="s">
        <v>144</v>
      </c>
      <c r="N4065" t="s">
        <v>58</v>
      </c>
      <c r="O4065">
        <v>7512</v>
      </c>
      <c r="P4065">
        <v>10485</v>
      </c>
      <c r="Q4065" t="s">
        <v>41</v>
      </c>
      <c r="R4065">
        <v>208</v>
      </c>
      <c r="S4065" s="2">
        <v>45054</v>
      </c>
      <c r="T4065" t="s">
        <v>42</v>
      </c>
      <c r="U4065">
        <v>0</v>
      </c>
      <c r="V4065" t="s">
        <v>106</v>
      </c>
      <c r="W4065">
        <v>585</v>
      </c>
      <c r="X4065" t="s">
        <v>44</v>
      </c>
      <c r="Y4065" t="s">
        <v>72</v>
      </c>
      <c r="Z4065">
        <v>2081</v>
      </c>
      <c r="AA4065">
        <v>808</v>
      </c>
      <c r="AB4065">
        <v>7561</v>
      </c>
      <c r="AC4065" t="s">
        <v>107</v>
      </c>
    </row>
    <row r="4066" spans="1:29" x14ac:dyDescent="0.3">
      <c r="A4066" s="1" t="s">
        <v>29</v>
      </c>
      <c r="B4066" t="s">
        <v>393</v>
      </c>
      <c r="C4066" t="s">
        <v>4317</v>
      </c>
      <c r="D4066" t="s">
        <v>138</v>
      </c>
      <c r="E4066">
        <v>7</v>
      </c>
      <c r="F4066" t="s">
        <v>221</v>
      </c>
      <c r="G4066" t="s">
        <v>667</v>
      </c>
      <c r="H4066" t="s">
        <v>79</v>
      </c>
      <c r="I4066" t="s">
        <v>4829</v>
      </c>
      <c r="J4066" t="s">
        <v>890</v>
      </c>
      <c r="K4066" t="s">
        <v>9882</v>
      </c>
      <c r="L4066" t="s">
        <v>9883</v>
      </c>
      <c r="M4066" t="s">
        <v>399</v>
      </c>
      <c r="N4066" t="s">
        <v>84</v>
      </c>
      <c r="O4066">
        <v>26771</v>
      </c>
      <c r="P4066">
        <v>31730</v>
      </c>
      <c r="Q4066" t="s">
        <v>41</v>
      </c>
      <c r="R4066">
        <v>266</v>
      </c>
      <c r="S4066" s="2">
        <v>44456</v>
      </c>
      <c r="T4066" t="s">
        <v>42</v>
      </c>
      <c r="U4066">
        <v>0</v>
      </c>
      <c r="V4066" t="s">
        <v>43</v>
      </c>
      <c r="W4066">
        <v>473</v>
      </c>
      <c r="X4066" t="s">
        <v>44</v>
      </c>
      <c r="Y4066" t="s">
        <v>72</v>
      </c>
      <c r="Z4066">
        <v>0</v>
      </c>
      <c r="AA4066">
        <v>852</v>
      </c>
      <c r="AB4066">
        <v>27901</v>
      </c>
      <c r="AC4066" t="s">
        <v>107</v>
      </c>
    </row>
    <row r="4067" spans="1:29" x14ac:dyDescent="0.3">
      <c r="A4067" s="1" t="s">
        <v>47</v>
      </c>
      <c r="B4067" t="s">
        <v>108</v>
      </c>
      <c r="C4067" t="s">
        <v>439</v>
      </c>
      <c r="D4067" t="s">
        <v>110</v>
      </c>
      <c r="E4067">
        <v>8</v>
      </c>
      <c r="F4067" t="s">
        <v>120</v>
      </c>
      <c r="G4067" t="s">
        <v>489</v>
      </c>
      <c r="H4067" t="s">
        <v>35</v>
      </c>
      <c r="I4067" t="s">
        <v>210</v>
      </c>
      <c r="J4067" t="s">
        <v>921</v>
      </c>
      <c r="K4067" t="s">
        <v>9884</v>
      </c>
      <c r="L4067" t="s">
        <v>9885</v>
      </c>
      <c r="M4067" t="s">
        <v>116</v>
      </c>
      <c r="N4067" t="s">
        <v>40</v>
      </c>
      <c r="O4067">
        <v>9615</v>
      </c>
      <c r="P4067">
        <v>13605</v>
      </c>
      <c r="Q4067" t="s">
        <v>95</v>
      </c>
      <c r="R4067">
        <v>627</v>
      </c>
      <c r="S4067" s="2">
        <v>45063</v>
      </c>
      <c r="T4067" t="s">
        <v>42</v>
      </c>
      <c r="U4067">
        <v>0</v>
      </c>
      <c r="V4067" t="s">
        <v>71</v>
      </c>
      <c r="W4067">
        <v>710</v>
      </c>
      <c r="X4067" t="s">
        <v>44</v>
      </c>
      <c r="Y4067" t="s">
        <v>72</v>
      </c>
      <c r="Z4067">
        <v>0</v>
      </c>
      <c r="AA4067">
        <v>513</v>
      </c>
      <c r="AB4067">
        <v>10823</v>
      </c>
      <c r="AC4067" t="s">
        <v>107</v>
      </c>
    </row>
    <row r="4068" spans="1:29" x14ac:dyDescent="0.3">
      <c r="A4068" s="1" t="s">
        <v>29</v>
      </c>
      <c r="B4068" t="s">
        <v>228</v>
      </c>
      <c r="C4068" t="s">
        <v>2850</v>
      </c>
      <c r="D4068" t="s">
        <v>387</v>
      </c>
      <c r="E4068">
        <v>1</v>
      </c>
      <c r="F4068" t="s">
        <v>51</v>
      </c>
      <c r="G4068" t="s">
        <v>52</v>
      </c>
      <c r="H4068" t="s">
        <v>79</v>
      </c>
      <c r="I4068" t="s">
        <v>1529</v>
      </c>
      <c r="J4068" t="s">
        <v>4289</v>
      </c>
      <c r="K4068" t="s">
        <v>9886</v>
      </c>
      <c r="L4068" t="s">
        <v>9887</v>
      </c>
      <c r="M4068" t="s">
        <v>262</v>
      </c>
      <c r="N4068" t="s">
        <v>40</v>
      </c>
      <c r="O4068">
        <v>6121</v>
      </c>
      <c r="P4068">
        <v>8363</v>
      </c>
      <c r="Q4068" t="s">
        <v>59</v>
      </c>
      <c r="R4068">
        <v>264</v>
      </c>
      <c r="S4068" s="2">
        <v>44445</v>
      </c>
      <c r="T4068" t="s">
        <v>42</v>
      </c>
      <c r="U4068">
        <v>48165</v>
      </c>
      <c r="V4068" t="s">
        <v>85</v>
      </c>
      <c r="W4068">
        <v>624</v>
      </c>
      <c r="X4068" t="s">
        <v>44</v>
      </c>
      <c r="Y4068" t="s">
        <v>45</v>
      </c>
      <c r="Z4068">
        <v>0</v>
      </c>
      <c r="AA4068">
        <v>799</v>
      </c>
      <c r="AB4068">
        <v>7118</v>
      </c>
      <c r="AC4068" t="s">
        <v>73</v>
      </c>
    </row>
    <row r="4069" spans="1:29" x14ac:dyDescent="0.3">
      <c r="A4069" s="1" t="s">
        <v>29</v>
      </c>
      <c r="B4069" t="s">
        <v>62</v>
      </c>
      <c r="C4069" t="s">
        <v>462</v>
      </c>
      <c r="D4069" t="s">
        <v>128</v>
      </c>
      <c r="E4069">
        <v>7</v>
      </c>
      <c r="F4069" t="s">
        <v>129</v>
      </c>
      <c r="G4069" t="s">
        <v>395</v>
      </c>
      <c r="H4069" t="s">
        <v>79</v>
      </c>
      <c r="I4069" t="s">
        <v>265</v>
      </c>
      <c r="J4069" t="s">
        <v>3310</v>
      </c>
      <c r="K4069" t="s">
        <v>9888</v>
      </c>
      <c r="L4069" t="s">
        <v>9889</v>
      </c>
      <c r="M4069" t="s">
        <v>70</v>
      </c>
      <c r="N4069" t="s">
        <v>40</v>
      </c>
      <c r="O4069">
        <v>19368</v>
      </c>
      <c r="P4069">
        <v>23980</v>
      </c>
      <c r="Q4069" t="s">
        <v>41</v>
      </c>
      <c r="R4069">
        <v>343</v>
      </c>
      <c r="S4069" s="2">
        <v>44305</v>
      </c>
      <c r="T4069" t="s">
        <v>42</v>
      </c>
      <c r="U4069">
        <v>0</v>
      </c>
      <c r="V4069" t="s">
        <v>43</v>
      </c>
      <c r="W4069">
        <v>567</v>
      </c>
      <c r="X4069" t="s">
        <v>44</v>
      </c>
      <c r="Y4069" t="s">
        <v>72</v>
      </c>
      <c r="Z4069">
        <v>0</v>
      </c>
      <c r="AA4069">
        <v>143</v>
      </c>
      <c r="AB4069">
        <v>22282</v>
      </c>
      <c r="AC4069" t="s">
        <v>46</v>
      </c>
    </row>
    <row r="4070" spans="1:29" x14ac:dyDescent="0.3">
      <c r="A4070" s="1" t="s">
        <v>29</v>
      </c>
      <c r="B4070" t="s">
        <v>541</v>
      </c>
      <c r="C4070" t="s">
        <v>2224</v>
      </c>
      <c r="D4070" t="s">
        <v>98</v>
      </c>
      <c r="E4070">
        <v>10</v>
      </c>
      <c r="F4070" t="s">
        <v>64</v>
      </c>
      <c r="G4070" t="s">
        <v>802</v>
      </c>
      <c r="H4070" t="s">
        <v>79</v>
      </c>
      <c r="I4070" t="s">
        <v>3206</v>
      </c>
      <c r="J4070" t="s">
        <v>657</v>
      </c>
      <c r="K4070" t="s">
        <v>9890</v>
      </c>
      <c r="L4070" t="s">
        <v>9891</v>
      </c>
      <c r="M4070" t="s">
        <v>1340</v>
      </c>
      <c r="N4070" t="s">
        <v>58</v>
      </c>
      <c r="O4070">
        <v>26554</v>
      </c>
      <c r="P4070">
        <v>29341</v>
      </c>
      <c r="Q4070" t="s">
        <v>59</v>
      </c>
      <c r="R4070">
        <v>693</v>
      </c>
      <c r="S4070" s="2">
        <v>44389</v>
      </c>
      <c r="T4070" t="s">
        <v>42</v>
      </c>
      <c r="U4070">
        <v>28760</v>
      </c>
      <c r="V4070" t="s">
        <v>71</v>
      </c>
      <c r="W4070">
        <v>422</v>
      </c>
      <c r="X4070" t="s">
        <v>44</v>
      </c>
      <c r="Y4070" t="s">
        <v>45</v>
      </c>
      <c r="Z4070">
        <v>2352</v>
      </c>
      <c r="AA4070">
        <v>475</v>
      </c>
      <c r="AB4070">
        <v>27550</v>
      </c>
      <c r="AC4070" t="s">
        <v>107</v>
      </c>
    </row>
    <row r="4071" spans="1:29" x14ac:dyDescent="0.3">
      <c r="A4071" s="1" t="s">
        <v>29</v>
      </c>
      <c r="B4071" t="s">
        <v>96</v>
      </c>
      <c r="C4071" t="s">
        <v>2802</v>
      </c>
      <c r="D4071" t="s">
        <v>50</v>
      </c>
      <c r="E4071">
        <v>3</v>
      </c>
      <c r="F4071" t="s">
        <v>64</v>
      </c>
      <c r="G4071" t="s">
        <v>376</v>
      </c>
      <c r="H4071" t="s">
        <v>79</v>
      </c>
      <c r="I4071" t="s">
        <v>1441</v>
      </c>
      <c r="J4071" t="s">
        <v>1887</v>
      </c>
      <c r="K4071" t="s">
        <v>9892</v>
      </c>
      <c r="L4071" t="s">
        <v>9893</v>
      </c>
      <c r="M4071" t="s">
        <v>2382</v>
      </c>
      <c r="N4071" t="s">
        <v>58</v>
      </c>
      <c r="O4071">
        <v>24750</v>
      </c>
      <c r="P4071">
        <v>27735</v>
      </c>
      <c r="Q4071" t="s">
        <v>41</v>
      </c>
      <c r="R4071">
        <v>377</v>
      </c>
      <c r="S4071" s="2">
        <v>44293</v>
      </c>
      <c r="T4071" t="s">
        <v>42</v>
      </c>
      <c r="U4071">
        <v>0</v>
      </c>
      <c r="V4071" t="s">
        <v>43</v>
      </c>
      <c r="W4071">
        <v>794</v>
      </c>
      <c r="X4071" t="s">
        <v>44</v>
      </c>
      <c r="Y4071" t="s">
        <v>45</v>
      </c>
      <c r="Z4071">
        <v>2288</v>
      </c>
      <c r="AA4071">
        <v>792</v>
      </c>
      <c r="AB4071">
        <v>27245</v>
      </c>
      <c r="AC4071" t="s">
        <v>73</v>
      </c>
    </row>
    <row r="4072" spans="1:29" x14ac:dyDescent="0.3">
      <c r="A4072" s="1" t="s">
        <v>47</v>
      </c>
      <c r="B4072" t="s">
        <v>145</v>
      </c>
      <c r="C4072" t="s">
        <v>528</v>
      </c>
      <c r="D4072" t="s">
        <v>178</v>
      </c>
      <c r="E4072">
        <v>10</v>
      </c>
      <c r="F4072" t="s">
        <v>129</v>
      </c>
      <c r="G4072" t="s">
        <v>1528</v>
      </c>
      <c r="H4072" t="s">
        <v>79</v>
      </c>
      <c r="I4072" t="s">
        <v>292</v>
      </c>
      <c r="J4072" t="s">
        <v>3310</v>
      </c>
      <c r="K4072" t="s">
        <v>9894</v>
      </c>
      <c r="L4072" t="s">
        <v>9895</v>
      </c>
      <c r="M4072" t="s">
        <v>499</v>
      </c>
      <c r="N4072" t="s">
        <v>84</v>
      </c>
      <c r="O4072">
        <v>16899</v>
      </c>
      <c r="P4072">
        <v>20433</v>
      </c>
      <c r="Q4072" t="s">
        <v>59</v>
      </c>
      <c r="R4072">
        <v>708</v>
      </c>
      <c r="S4072" s="2">
        <v>44394</v>
      </c>
      <c r="T4072" s="2">
        <v>44395</v>
      </c>
      <c r="U4072">
        <v>36108</v>
      </c>
      <c r="V4072" t="s">
        <v>43</v>
      </c>
      <c r="W4072">
        <v>538</v>
      </c>
      <c r="X4072" t="s">
        <v>60</v>
      </c>
      <c r="Y4072" t="s">
        <v>45</v>
      </c>
      <c r="Z4072">
        <v>0</v>
      </c>
      <c r="AA4072">
        <v>154</v>
      </c>
      <c r="AB4072">
        <v>17403</v>
      </c>
      <c r="AC4072" t="s">
        <v>107</v>
      </c>
    </row>
    <row r="4073" spans="1:29" x14ac:dyDescent="0.3">
      <c r="A4073" s="1" t="s">
        <v>29</v>
      </c>
      <c r="B4073" t="s">
        <v>96</v>
      </c>
      <c r="C4073" t="s">
        <v>814</v>
      </c>
      <c r="D4073" t="s">
        <v>119</v>
      </c>
      <c r="E4073">
        <v>10</v>
      </c>
      <c r="F4073" t="s">
        <v>221</v>
      </c>
      <c r="G4073" t="s">
        <v>250</v>
      </c>
      <c r="H4073" t="s">
        <v>35</v>
      </c>
      <c r="I4073" t="s">
        <v>5684</v>
      </c>
      <c r="J4073" t="s">
        <v>224</v>
      </c>
      <c r="K4073" t="s">
        <v>9896</v>
      </c>
      <c r="L4073" t="s">
        <v>9897</v>
      </c>
      <c r="M4073" t="s">
        <v>777</v>
      </c>
      <c r="N4073" t="s">
        <v>58</v>
      </c>
      <c r="O4073">
        <v>28947</v>
      </c>
      <c r="P4073">
        <v>31555</v>
      </c>
      <c r="Q4073" t="s">
        <v>41</v>
      </c>
      <c r="R4073">
        <v>892</v>
      </c>
      <c r="S4073" s="2">
        <v>44606</v>
      </c>
      <c r="T4073" s="2">
        <v>44630</v>
      </c>
      <c r="U4073">
        <v>0</v>
      </c>
      <c r="V4073" t="s">
        <v>106</v>
      </c>
      <c r="W4073">
        <v>822</v>
      </c>
      <c r="X4073" t="s">
        <v>60</v>
      </c>
      <c r="Y4073" t="s">
        <v>72</v>
      </c>
      <c r="Z4073">
        <v>1781</v>
      </c>
      <c r="AA4073">
        <v>606</v>
      </c>
      <c r="AB4073">
        <v>31531</v>
      </c>
      <c r="AC4073" t="s">
        <v>46</v>
      </c>
    </row>
    <row r="4074" spans="1:29" x14ac:dyDescent="0.3">
      <c r="A4074" s="1" t="s">
        <v>29</v>
      </c>
      <c r="B4074" t="s">
        <v>74</v>
      </c>
      <c r="C4074" t="s">
        <v>2832</v>
      </c>
      <c r="D4074" t="s">
        <v>236</v>
      </c>
      <c r="E4074">
        <v>9</v>
      </c>
      <c r="F4074" t="s">
        <v>77</v>
      </c>
      <c r="G4074" t="s">
        <v>365</v>
      </c>
      <c r="H4074" t="s">
        <v>35</v>
      </c>
      <c r="I4074" t="s">
        <v>238</v>
      </c>
      <c r="J4074" t="s">
        <v>3059</v>
      </c>
      <c r="K4074" t="s">
        <v>9898</v>
      </c>
      <c r="L4074" t="s">
        <v>9899</v>
      </c>
      <c r="M4074" t="s">
        <v>1718</v>
      </c>
      <c r="N4074" t="s">
        <v>84</v>
      </c>
      <c r="O4074">
        <v>13562</v>
      </c>
      <c r="P4074">
        <v>17180</v>
      </c>
      <c r="Q4074" t="s">
        <v>59</v>
      </c>
      <c r="R4074">
        <v>968</v>
      </c>
      <c r="S4074" s="2">
        <v>45119</v>
      </c>
      <c r="T4074" s="2">
        <v>45136</v>
      </c>
      <c r="U4074">
        <v>18249</v>
      </c>
      <c r="V4074" t="s">
        <v>85</v>
      </c>
      <c r="W4074">
        <v>743</v>
      </c>
      <c r="X4074" t="s">
        <v>60</v>
      </c>
      <c r="Y4074" t="s">
        <v>61</v>
      </c>
      <c r="Z4074">
        <v>0</v>
      </c>
      <c r="AA4074">
        <v>591</v>
      </c>
      <c r="AB4074">
        <v>16111</v>
      </c>
      <c r="AC4074" t="s">
        <v>46</v>
      </c>
    </row>
    <row r="4075" spans="1:29" x14ac:dyDescent="0.3">
      <c r="A4075" s="1" t="s">
        <v>29</v>
      </c>
      <c r="B4075" t="s">
        <v>74</v>
      </c>
      <c r="C4075" t="s">
        <v>1286</v>
      </c>
      <c r="D4075" t="s">
        <v>257</v>
      </c>
      <c r="E4075">
        <v>10</v>
      </c>
      <c r="F4075" t="s">
        <v>51</v>
      </c>
      <c r="G4075" t="s">
        <v>1069</v>
      </c>
      <c r="H4075" t="s">
        <v>79</v>
      </c>
      <c r="I4075" t="s">
        <v>662</v>
      </c>
      <c r="J4075" t="s">
        <v>553</v>
      </c>
      <c r="K4075" t="s">
        <v>9900</v>
      </c>
      <c r="L4075" t="s">
        <v>9901</v>
      </c>
      <c r="M4075" t="s">
        <v>1146</v>
      </c>
      <c r="N4075" t="s">
        <v>40</v>
      </c>
      <c r="O4075">
        <v>18776</v>
      </c>
      <c r="P4075">
        <v>21148</v>
      </c>
      <c r="Q4075" t="s">
        <v>95</v>
      </c>
      <c r="R4075">
        <v>753</v>
      </c>
      <c r="S4075" s="2">
        <v>45181</v>
      </c>
      <c r="T4075" t="s">
        <v>42</v>
      </c>
      <c r="U4075">
        <v>0</v>
      </c>
      <c r="V4075" t="s">
        <v>85</v>
      </c>
      <c r="W4075">
        <v>799</v>
      </c>
      <c r="X4075" t="s">
        <v>44</v>
      </c>
      <c r="Y4075" t="s">
        <v>72</v>
      </c>
      <c r="Z4075">
        <v>0</v>
      </c>
      <c r="AA4075">
        <v>825</v>
      </c>
      <c r="AB4075">
        <v>20467</v>
      </c>
      <c r="AC4075" t="s">
        <v>46</v>
      </c>
    </row>
    <row r="4076" spans="1:29" x14ac:dyDescent="0.3">
      <c r="A4076" s="1" t="s">
        <v>29</v>
      </c>
      <c r="B4076" t="s">
        <v>393</v>
      </c>
      <c r="C4076" t="s">
        <v>2027</v>
      </c>
      <c r="D4076" t="s">
        <v>128</v>
      </c>
      <c r="E4076">
        <v>10</v>
      </c>
      <c r="F4076" t="s">
        <v>120</v>
      </c>
      <c r="G4076" t="s">
        <v>1180</v>
      </c>
      <c r="H4076" t="s">
        <v>35</v>
      </c>
      <c r="I4076" t="s">
        <v>4035</v>
      </c>
      <c r="J4076" t="s">
        <v>3081</v>
      </c>
      <c r="K4076" t="s">
        <v>9902</v>
      </c>
      <c r="L4076" t="s">
        <v>9903</v>
      </c>
      <c r="M4076" t="s">
        <v>1244</v>
      </c>
      <c r="N4076" t="s">
        <v>84</v>
      </c>
      <c r="O4076">
        <v>8435</v>
      </c>
      <c r="P4076">
        <v>12962</v>
      </c>
      <c r="Q4076" t="s">
        <v>41</v>
      </c>
      <c r="R4076">
        <v>693</v>
      </c>
      <c r="S4076" s="2">
        <v>45294</v>
      </c>
      <c r="T4076" s="2">
        <v>45303</v>
      </c>
      <c r="U4076">
        <v>0</v>
      </c>
      <c r="V4076" t="s">
        <v>106</v>
      </c>
      <c r="W4076">
        <v>759</v>
      </c>
      <c r="X4076" t="s">
        <v>60</v>
      </c>
      <c r="Y4076" t="s">
        <v>45</v>
      </c>
      <c r="Z4076">
        <v>0</v>
      </c>
      <c r="AA4076">
        <v>84</v>
      </c>
      <c r="AB4076">
        <v>10830</v>
      </c>
      <c r="AC4076" t="s">
        <v>73</v>
      </c>
    </row>
    <row r="4077" spans="1:29" x14ac:dyDescent="0.3">
      <c r="A4077" s="1" t="s">
        <v>47</v>
      </c>
      <c r="B4077" t="s">
        <v>234</v>
      </c>
      <c r="C4077" t="s">
        <v>2565</v>
      </c>
      <c r="D4077" t="s">
        <v>110</v>
      </c>
      <c r="E4077">
        <v>10</v>
      </c>
      <c r="F4077" t="s">
        <v>51</v>
      </c>
      <c r="G4077" t="s">
        <v>1069</v>
      </c>
      <c r="H4077" t="s">
        <v>35</v>
      </c>
      <c r="I4077" t="s">
        <v>827</v>
      </c>
      <c r="J4077" t="s">
        <v>4705</v>
      </c>
      <c r="K4077" t="s">
        <v>9904</v>
      </c>
      <c r="L4077" t="s">
        <v>9905</v>
      </c>
      <c r="M4077" t="s">
        <v>2944</v>
      </c>
      <c r="N4077" t="s">
        <v>94</v>
      </c>
      <c r="O4077">
        <v>5267</v>
      </c>
      <c r="P4077">
        <v>9226</v>
      </c>
      <c r="Q4077" t="s">
        <v>95</v>
      </c>
      <c r="R4077">
        <v>43</v>
      </c>
      <c r="S4077" s="2">
        <v>45328</v>
      </c>
      <c r="T4077" t="s">
        <v>42</v>
      </c>
      <c r="U4077">
        <v>0</v>
      </c>
      <c r="V4077" t="s">
        <v>43</v>
      </c>
      <c r="W4077">
        <v>550</v>
      </c>
      <c r="X4077" t="s">
        <v>44</v>
      </c>
      <c r="Y4077" t="s">
        <v>45</v>
      </c>
      <c r="Z4077">
        <v>0</v>
      </c>
      <c r="AA4077">
        <v>939</v>
      </c>
      <c r="AB4077">
        <v>5574</v>
      </c>
      <c r="AC4077" t="s">
        <v>107</v>
      </c>
    </row>
    <row r="4078" spans="1:29" x14ac:dyDescent="0.3">
      <c r="A4078" s="1" t="s">
        <v>29</v>
      </c>
      <c r="B4078" t="s">
        <v>86</v>
      </c>
      <c r="C4078" t="s">
        <v>3375</v>
      </c>
      <c r="D4078" t="s">
        <v>128</v>
      </c>
      <c r="E4078">
        <v>7</v>
      </c>
      <c r="F4078" t="s">
        <v>51</v>
      </c>
      <c r="G4078" t="s">
        <v>710</v>
      </c>
      <c r="H4078" t="s">
        <v>79</v>
      </c>
      <c r="I4078" t="s">
        <v>1461</v>
      </c>
      <c r="J4078" t="s">
        <v>828</v>
      </c>
      <c r="K4078" t="s">
        <v>9906</v>
      </c>
      <c r="L4078" t="s">
        <v>9907</v>
      </c>
      <c r="M4078" t="s">
        <v>1691</v>
      </c>
      <c r="N4078" t="s">
        <v>40</v>
      </c>
      <c r="O4078">
        <v>10942</v>
      </c>
      <c r="P4078">
        <v>14120</v>
      </c>
      <c r="Q4078" t="s">
        <v>95</v>
      </c>
      <c r="R4078">
        <v>690</v>
      </c>
      <c r="S4078" s="2">
        <v>44427</v>
      </c>
      <c r="T4078" t="s">
        <v>42</v>
      </c>
      <c r="U4078">
        <v>0</v>
      </c>
      <c r="V4078" t="s">
        <v>106</v>
      </c>
      <c r="W4078">
        <v>840</v>
      </c>
      <c r="X4078" t="s">
        <v>44</v>
      </c>
      <c r="Y4078" t="s">
        <v>61</v>
      </c>
      <c r="Z4078">
        <v>0</v>
      </c>
      <c r="AA4078">
        <v>856</v>
      </c>
      <c r="AB4078">
        <v>13425</v>
      </c>
      <c r="AC4078" t="s">
        <v>107</v>
      </c>
    </row>
    <row r="4079" spans="1:29" x14ac:dyDescent="0.3">
      <c r="A4079" s="1" t="s">
        <v>47</v>
      </c>
      <c r="B4079" t="s">
        <v>234</v>
      </c>
      <c r="C4079" t="s">
        <v>2565</v>
      </c>
      <c r="D4079" t="s">
        <v>178</v>
      </c>
      <c r="E4079">
        <v>4</v>
      </c>
      <c r="F4079" t="s">
        <v>51</v>
      </c>
      <c r="G4079" t="s">
        <v>291</v>
      </c>
      <c r="H4079" t="s">
        <v>79</v>
      </c>
      <c r="I4079" t="s">
        <v>668</v>
      </c>
      <c r="J4079" t="s">
        <v>4905</v>
      </c>
      <c r="K4079">
        <f>1-977-538-9097</f>
        <v>-10611</v>
      </c>
      <c r="L4079" t="s">
        <v>9908</v>
      </c>
      <c r="M4079" t="s">
        <v>242</v>
      </c>
      <c r="N4079" t="s">
        <v>94</v>
      </c>
      <c r="O4079">
        <v>11819</v>
      </c>
      <c r="P4079">
        <v>14295</v>
      </c>
      <c r="Q4079" t="s">
        <v>59</v>
      </c>
      <c r="R4079">
        <v>730</v>
      </c>
      <c r="S4079" s="2">
        <v>45289</v>
      </c>
      <c r="T4079" s="2">
        <v>45294</v>
      </c>
      <c r="U4079">
        <v>2406</v>
      </c>
      <c r="V4079" t="s">
        <v>43</v>
      </c>
      <c r="W4079">
        <v>443</v>
      </c>
      <c r="X4079" t="s">
        <v>60</v>
      </c>
      <c r="Y4079" t="s">
        <v>45</v>
      </c>
      <c r="Z4079">
        <v>0</v>
      </c>
      <c r="AA4079">
        <v>365</v>
      </c>
      <c r="AB4079">
        <v>13891</v>
      </c>
      <c r="AC4079" t="s">
        <v>73</v>
      </c>
    </row>
    <row r="4080" spans="1:29" x14ac:dyDescent="0.3">
      <c r="A4080" s="1" t="s">
        <v>29</v>
      </c>
      <c r="B4080" t="s">
        <v>228</v>
      </c>
      <c r="C4080" t="s">
        <v>474</v>
      </c>
      <c r="D4080" t="s">
        <v>98</v>
      </c>
      <c r="E4080">
        <v>2</v>
      </c>
      <c r="F4080" t="s">
        <v>186</v>
      </c>
      <c r="G4080" t="s">
        <v>535</v>
      </c>
      <c r="H4080" t="s">
        <v>35</v>
      </c>
      <c r="I4080" t="s">
        <v>9909</v>
      </c>
      <c r="J4080" t="s">
        <v>1567</v>
      </c>
      <c r="K4080" t="s">
        <v>9910</v>
      </c>
      <c r="L4080" t="s">
        <v>9911</v>
      </c>
      <c r="M4080" t="s">
        <v>993</v>
      </c>
      <c r="N4080" t="s">
        <v>84</v>
      </c>
      <c r="O4080">
        <v>19902</v>
      </c>
      <c r="P4080">
        <v>24379</v>
      </c>
      <c r="Q4080" t="s">
        <v>41</v>
      </c>
      <c r="R4080">
        <v>650</v>
      </c>
      <c r="S4080" s="2">
        <v>44878</v>
      </c>
      <c r="T4080" t="s">
        <v>42</v>
      </c>
      <c r="U4080">
        <v>0</v>
      </c>
      <c r="V4080" t="s">
        <v>106</v>
      </c>
      <c r="W4080">
        <v>720</v>
      </c>
      <c r="X4080" t="s">
        <v>44</v>
      </c>
      <c r="Y4080" t="s">
        <v>61</v>
      </c>
      <c r="Z4080">
        <v>0</v>
      </c>
      <c r="AA4080">
        <v>387</v>
      </c>
      <c r="AB4080">
        <v>21064</v>
      </c>
      <c r="AC4080" t="s">
        <v>73</v>
      </c>
    </row>
    <row r="4081" spans="1:29" x14ac:dyDescent="0.3">
      <c r="A4081" s="1" t="s">
        <v>47</v>
      </c>
      <c r="B4081" t="s">
        <v>117</v>
      </c>
      <c r="C4081" t="s">
        <v>976</v>
      </c>
      <c r="D4081" t="s">
        <v>352</v>
      </c>
      <c r="E4081">
        <v>1</v>
      </c>
      <c r="F4081" t="s">
        <v>221</v>
      </c>
      <c r="G4081" t="s">
        <v>667</v>
      </c>
      <c r="H4081" t="s">
        <v>35</v>
      </c>
      <c r="I4081" t="s">
        <v>8314</v>
      </c>
      <c r="J4081" t="s">
        <v>1302</v>
      </c>
      <c r="K4081" t="s">
        <v>9912</v>
      </c>
      <c r="L4081" t="s">
        <v>9913</v>
      </c>
      <c r="M4081" t="s">
        <v>1301</v>
      </c>
      <c r="N4081" t="s">
        <v>94</v>
      </c>
      <c r="O4081">
        <v>9192</v>
      </c>
      <c r="P4081">
        <v>14188</v>
      </c>
      <c r="Q4081" t="s">
        <v>41</v>
      </c>
      <c r="R4081">
        <v>637</v>
      </c>
      <c r="S4081" s="2">
        <v>44319</v>
      </c>
      <c r="T4081" t="s">
        <v>42</v>
      </c>
      <c r="U4081">
        <v>0</v>
      </c>
      <c r="V4081" t="s">
        <v>106</v>
      </c>
      <c r="W4081">
        <v>779</v>
      </c>
      <c r="X4081" t="s">
        <v>44</v>
      </c>
      <c r="Y4081" t="s">
        <v>61</v>
      </c>
      <c r="Z4081">
        <v>0</v>
      </c>
      <c r="AA4081">
        <v>180</v>
      </c>
      <c r="AB4081">
        <v>9655</v>
      </c>
      <c r="AC4081" t="s">
        <v>107</v>
      </c>
    </row>
    <row r="4082" spans="1:29" x14ac:dyDescent="0.3">
      <c r="A4082" s="1" t="s">
        <v>29</v>
      </c>
      <c r="B4082" t="s">
        <v>74</v>
      </c>
      <c r="C4082" t="s">
        <v>2140</v>
      </c>
      <c r="D4082" t="s">
        <v>201</v>
      </c>
      <c r="E4082">
        <v>6</v>
      </c>
      <c r="F4082" t="s">
        <v>99</v>
      </c>
      <c r="G4082" t="s">
        <v>631</v>
      </c>
      <c r="H4082" t="s">
        <v>35</v>
      </c>
      <c r="I4082" t="s">
        <v>1379</v>
      </c>
      <c r="J4082" t="s">
        <v>3693</v>
      </c>
      <c r="K4082" t="s">
        <v>9914</v>
      </c>
      <c r="L4082" t="s">
        <v>9915</v>
      </c>
      <c r="M4082" t="s">
        <v>973</v>
      </c>
      <c r="N4082" t="s">
        <v>94</v>
      </c>
      <c r="O4082">
        <v>25022</v>
      </c>
      <c r="P4082">
        <v>29923</v>
      </c>
      <c r="Q4082" t="s">
        <v>41</v>
      </c>
      <c r="R4082">
        <v>623</v>
      </c>
      <c r="S4082" s="2">
        <v>44677</v>
      </c>
      <c r="T4082" s="2">
        <v>44701</v>
      </c>
      <c r="U4082">
        <v>0</v>
      </c>
      <c r="V4082" t="s">
        <v>106</v>
      </c>
      <c r="W4082">
        <v>733</v>
      </c>
      <c r="X4082" t="s">
        <v>60</v>
      </c>
      <c r="Y4082" t="s">
        <v>45</v>
      </c>
      <c r="Z4082">
        <v>0</v>
      </c>
      <c r="AA4082">
        <v>490</v>
      </c>
      <c r="AB4082">
        <v>25949</v>
      </c>
      <c r="AC4082" t="s">
        <v>46</v>
      </c>
    </row>
    <row r="4083" spans="1:29" x14ac:dyDescent="0.3">
      <c r="A4083" s="1" t="s">
        <v>47</v>
      </c>
      <c r="B4083" t="s">
        <v>161</v>
      </c>
      <c r="C4083" t="s">
        <v>2091</v>
      </c>
      <c r="D4083" t="s">
        <v>32</v>
      </c>
      <c r="E4083">
        <v>8</v>
      </c>
      <c r="F4083" t="s">
        <v>120</v>
      </c>
      <c r="G4083" t="s">
        <v>489</v>
      </c>
      <c r="H4083" t="s">
        <v>79</v>
      </c>
      <c r="I4083" t="s">
        <v>1210</v>
      </c>
      <c r="J4083" t="s">
        <v>224</v>
      </c>
      <c r="K4083" t="s">
        <v>9916</v>
      </c>
      <c r="L4083" t="s">
        <v>9917</v>
      </c>
      <c r="M4083" t="s">
        <v>167</v>
      </c>
      <c r="N4083" t="s">
        <v>94</v>
      </c>
      <c r="O4083">
        <v>26894</v>
      </c>
      <c r="P4083">
        <v>30377</v>
      </c>
      <c r="Q4083" t="s">
        <v>95</v>
      </c>
      <c r="R4083">
        <v>201</v>
      </c>
      <c r="S4083" s="2">
        <v>45071</v>
      </c>
      <c r="T4083" s="2">
        <v>45099</v>
      </c>
      <c r="U4083">
        <v>0</v>
      </c>
      <c r="V4083" t="s">
        <v>43</v>
      </c>
      <c r="W4083">
        <v>792</v>
      </c>
      <c r="X4083" t="s">
        <v>60</v>
      </c>
      <c r="Y4083" t="s">
        <v>72</v>
      </c>
      <c r="Z4083">
        <v>0</v>
      </c>
      <c r="AA4083">
        <v>756</v>
      </c>
      <c r="AB4083">
        <v>29553</v>
      </c>
      <c r="AC4083" t="s">
        <v>73</v>
      </c>
    </row>
    <row r="4084" spans="1:29" x14ac:dyDescent="0.3">
      <c r="A4084" s="1" t="s">
        <v>47</v>
      </c>
      <c r="B4084" t="s">
        <v>176</v>
      </c>
      <c r="C4084" t="s">
        <v>7337</v>
      </c>
      <c r="D4084" t="s">
        <v>257</v>
      </c>
      <c r="E4084">
        <v>1</v>
      </c>
      <c r="F4084" t="s">
        <v>51</v>
      </c>
      <c r="G4084" t="s">
        <v>285</v>
      </c>
      <c r="H4084" t="s">
        <v>35</v>
      </c>
      <c r="I4084" t="s">
        <v>827</v>
      </c>
      <c r="J4084" t="s">
        <v>2476</v>
      </c>
      <c r="K4084" t="s">
        <v>9918</v>
      </c>
      <c r="L4084" t="s">
        <v>9919</v>
      </c>
      <c r="M4084" t="s">
        <v>887</v>
      </c>
      <c r="N4084" t="s">
        <v>94</v>
      </c>
      <c r="O4084">
        <v>27266</v>
      </c>
      <c r="P4084">
        <v>30354</v>
      </c>
      <c r="Q4084" t="s">
        <v>95</v>
      </c>
      <c r="R4084">
        <v>922</v>
      </c>
      <c r="S4084" s="2">
        <v>44758</v>
      </c>
      <c r="T4084" t="s">
        <v>42</v>
      </c>
      <c r="U4084">
        <v>0</v>
      </c>
      <c r="V4084" t="s">
        <v>71</v>
      </c>
      <c r="W4084">
        <v>422</v>
      </c>
      <c r="X4084" t="s">
        <v>44</v>
      </c>
      <c r="Y4084" t="s">
        <v>72</v>
      </c>
      <c r="Z4084">
        <v>0</v>
      </c>
      <c r="AA4084">
        <v>906</v>
      </c>
      <c r="AB4084">
        <v>29971</v>
      </c>
      <c r="AC4084" t="s">
        <v>46</v>
      </c>
    </row>
    <row r="4085" spans="1:29" x14ac:dyDescent="0.3">
      <c r="A4085" s="1" t="s">
        <v>29</v>
      </c>
      <c r="B4085" t="s">
        <v>30</v>
      </c>
      <c r="C4085" t="s">
        <v>1954</v>
      </c>
      <c r="D4085" t="s">
        <v>138</v>
      </c>
      <c r="E4085">
        <v>7</v>
      </c>
      <c r="F4085" t="s">
        <v>120</v>
      </c>
      <c r="G4085" t="s">
        <v>1533</v>
      </c>
      <c r="H4085" t="s">
        <v>35</v>
      </c>
      <c r="I4085" t="s">
        <v>679</v>
      </c>
      <c r="J4085" t="s">
        <v>172</v>
      </c>
      <c r="K4085" t="s">
        <v>9920</v>
      </c>
      <c r="L4085" t="s">
        <v>9921</v>
      </c>
      <c r="M4085" t="s">
        <v>1395</v>
      </c>
      <c r="N4085" t="s">
        <v>58</v>
      </c>
      <c r="O4085">
        <v>20141</v>
      </c>
      <c r="P4085">
        <v>22927</v>
      </c>
      <c r="Q4085" t="s">
        <v>41</v>
      </c>
      <c r="R4085">
        <v>114</v>
      </c>
      <c r="S4085" s="2">
        <v>44370</v>
      </c>
      <c r="T4085" t="s">
        <v>42</v>
      </c>
      <c r="U4085">
        <v>0</v>
      </c>
      <c r="V4085" t="s">
        <v>106</v>
      </c>
      <c r="W4085">
        <v>808</v>
      </c>
      <c r="X4085" t="s">
        <v>44</v>
      </c>
      <c r="Y4085" t="s">
        <v>72</v>
      </c>
      <c r="Z4085">
        <v>2565</v>
      </c>
      <c r="AA4085">
        <v>700</v>
      </c>
      <c r="AB4085">
        <v>20263</v>
      </c>
      <c r="AC4085" t="s">
        <v>107</v>
      </c>
    </row>
    <row r="4086" spans="1:29" x14ac:dyDescent="0.3">
      <c r="A4086" s="1" t="s">
        <v>47</v>
      </c>
      <c r="B4086" t="s">
        <v>161</v>
      </c>
      <c r="C4086" t="s">
        <v>2203</v>
      </c>
      <c r="D4086" t="s">
        <v>352</v>
      </c>
      <c r="E4086">
        <v>1</v>
      </c>
      <c r="F4086" t="s">
        <v>99</v>
      </c>
      <c r="G4086" t="s">
        <v>1638</v>
      </c>
      <c r="H4086" t="s">
        <v>79</v>
      </c>
      <c r="I4086" t="s">
        <v>2300</v>
      </c>
      <c r="J4086" t="s">
        <v>1267</v>
      </c>
      <c r="K4086" t="s">
        <v>9922</v>
      </c>
      <c r="L4086" t="s">
        <v>9923</v>
      </c>
      <c r="M4086" t="s">
        <v>167</v>
      </c>
      <c r="N4086" t="s">
        <v>94</v>
      </c>
      <c r="O4086">
        <v>23688</v>
      </c>
      <c r="P4086">
        <v>28667</v>
      </c>
      <c r="Q4086" t="s">
        <v>41</v>
      </c>
      <c r="R4086">
        <v>719</v>
      </c>
      <c r="S4086" s="2">
        <v>44990</v>
      </c>
      <c r="T4086" s="2">
        <v>44995</v>
      </c>
      <c r="U4086">
        <v>0</v>
      </c>
      <c r="V4086" t="s">
        <v>85</v>
      </c>
      <c r="W4086">
        <v>696</v>
      </c>
      <c r="X4086" t="s">
        <v>60</v>
      </c>
      <c r="Y4086" t="s">
        <v>72</v>
      </c>
      <c r="Z4086">
        <v>0</v>
      </c>
      <c r="AA4086">
        <v>600</v>
      </c>
      <c r="AB4086">
        <v>23850</v>
      </c>
      <c r="AC4086" t="s">
        <v>107</v>
      </c>
    </row>
    <row r="4087" spans="1:29" x14ac:dyDescent="0.3">
      <c r="A4087" s="1" t="s">
        <v>29</v>
      </c>
      <c r="B4087" t="s">
        <v>363</v>
      </c>
      <c r="C4087" t="s">
        <v>3792</v>
      </c>
      <c r="D4087" t="s">
        <v>128</v>
      </c>
      <c r="E4087">
        <v>1</v>
      </c>
      <c r="F4087" t="s">
        <v>221</v>
      </c>
      <c r="G4087" t="s">
        <v>1096</v>
      </c>
      <c r="H4087" t="s">
        <v>35</v>
      </c>
      <c r="I4087" t="s">
        <v>292</v>
      </c>
      <c r="J4087" t="s">
        <v>610</v>
      </c>
      <c r="K4087" t="s">
        <v>9924</v>
      </c>
      <c r="L4087" t="s">
        <v>9925</v>
      </c>
      <c r="M4087" t="s">
        <v>421</v>
      </c>
      <c r="N4087" t="s">
        <v>94</v>
      </c>
      <c r="O4087">
        <v>21368</v>
      </c>
      <c r="P4087">
        <v>24821</v>
      </c>
      <c r="Q4087" t="s">
        <v>41</v>
      </c>
      <c r="R4087">
        <v>985</v>
      </c>
      <c r="S4087" s="2">
        <v>44423</v>
      </c>
      <c r="T4087" t="s">
        <v>42</v>
      </c>
      <c r="U4087">
        <v>0</v>
      </c>
      <c r="V4087" t="s">
        <v>71</v>
      </c>
      <c r="W4087">
        <v>826</v>
      </c>
      <c r="X4087" t="s">
        <v>44</v>
      </c>
      <c r="Y4087" t="s">
        <v>61</v>
      </c>
      <c r="Z4087">
        <v>0</v>
      </c>
      <c r="AA4087">
        <v>325</v>
      </c>
      <c r="AB4087">
        <v>23334</v>
      </c>
      <c r="AC4087" t="s">
        <v>46</v>
      </c>
    </row>
    <row r="4088" spans="1:29" x14ac:dyDescent="0.3">
      <c r="A4088" s="1" t="s">
        <v>47</v>
      </c>
      <c r="B4088" t="s">
        <v>153</v>
      </c>
      <c r="C4088" t="s">
        <v>1198</v>
      </c>
      <c r="D4088" t="s">
        <v>128</v>
      </c>
      <c r="E4088">
        <v>1</v>
      </c>
      <c r="F4088" t="s">
        <v>186</v>
      </c>
      <c r="G4088" t="s">
        <v>710</v>
      </c>
      <c r="H4088" t="s">
        <v>35</v>
      </c>
      <c r="I4088" t="s">
        <v>2994</v>
      </c>
      <c r="J4088" t="s">
        <v>5125</v>
      </c>
      <c r="K4088">
        <v>1868836237</v>
      </c>
      <c r="L4088" t="s">
        <v>9926</v>
      </c>
      <c r="M4088" t="s">
        <v>255</v>
      </c>
      <c r="N4088" t="s">
        <v>40</v>
      </c>
      <c r="O4088">
        <v>9430</v>
      </c>
      <c r="P4088">
        <v>12958</v>
      </c>
      <c r="Q4088" t="s">
        <v>41</v>
      </c>
      <c r="R4088">
        <v>181</v>
      </c>
      <c r="S4088" s="2">
        <v>44937</v>
      </c>
      <c r="T4088" s="2">
        <v>44966</v>
      </c>
      <c r="U4088">
        <v>0</v>
      </c>
      <c r="V4088" t="s">
        <v>106</v>
      </c>
      <c r="W4088">
        <v>458</v>
      </c>
      <c r="X4088" t="s">
        <v>60</v>
      </c>
      <c r="Y4088" t="s">
        <v>72</v>
      </c>
      <c r="Z4088">
        <v>0</v>
      </c>
      <c r="AA4088">
        <v>398</v>
      </c>
      <c r="AB4088">
        <v>12102</v>
      </c>
      <c r="AC4088" t="s">
        <v>107</v>
      </c>
    </row>
    <row r="4089" spans="1:29" x14ac:dyDescent="0.3">
      <c r="A4089" s="1" t="s">
        <v>47</v>
      </c>
      <c r="B4089" t="s">
        <v>176</v>
      </c>
      <c r="C4089" t="s">
        <v>3034</v>
      </c>
      <c r="D4089" t="s">
        <v>138</v>
      </c>
      <c r="E4089">
        <v>9</v>
      </c>
      <c r="F4089" t="s">
        <v>186</v>
      </c>
      <c r="G4089" t="s">
        <v>463</v>
      </c>
      <c r="H4089" t="s">
        <v>35</v>
      </c>
      <c r="I4089" t="s">
        <v>3333</v>
      </c>
      <c r="J4089" t="s">
        <v>2476</v>
      </c>
      <c r="K4089">
        <v>1365505396</v>
      </c>
      <c r="L4089" t="s">
        <v>9927</v>
      </c>
      <c r="M4089" t="s">
        <v>957</v>
      </c>
      <c r="N4089" t="s">
        <v>94</v>
      </c>
      <c r="O4089">
        <v>3511</v>
      </c>
      <c r="P4089">
        <v>8281</v>
      </c>
      <c r="Q4089" t="s">
        <v>59</v>
      </c>
      <c r="R4089">
        <v>552</v>
      </c>
      <c r="S4089" s="2">
        <v>45077</v>
      </c>
      <c r="T4089" s="2">
        <v>45084</v>
      </c>
      <c r="U4089">
        <v>3759</v>
      </c>
      <c r="V4089" t="s">
        <v>85</v>
      </c>
      <c r="W4089">
        <v>482</v>
      </c>
      <c r="X4089" t="s">
        <v>60</v>
      </c>
      <c r="Y4089" t="s">
        <v>61</v>
      </c>
      <c r="Z4089">
        <v>0</v>
      </c>
      <c r="AA4089">
        <v>111</v>
      </c>
      <c r="AB4089">
        <v>5422</v>
      </c>
      <c r="AC4089" t="s">
        <v>73</v>
      </c>
    </row>
    <row r="4090" spans="1:29" x14ac:dyDescent="0.3">
      <c r="A4090" s="1" t="s">
        <v>47</v>
      </c>
      <c r="B4090" t="s">
        <v>592</v>
      </c>
      <c r="C4090" t="s">
        <v>2147</v>
      </c>
      <c r="D4090" t="s">
        <v>178</v>
      </c>
      <c r="E4090">
        <v>2</v>
      </c>
      <c r="F4090" t="s">
        <v>271</v>
      </c>
      <c r="G4090" t="s">
        <v>495</v>
      </c>
      <c r="H4090" t="s">
        <v>35</v>
      </c>
      <c r="I4090" t="s">
        <v>2028</v>
      </c>
      <c r="J4090" t="s">
        <v>1143</v>
      </c>
      <c r="K4090" t="s">
        <v>9928</v>
      </c>
      <c r="L4090" t="s">
        <v>9929</v>
      </c>
      <c r="M4090" t="s">
        <v>3019</v>
      </c>
      <c r="N4090" t="s">
        <v>94</v>
      </c>
      <c r="O4090">
        <v>16645</v>
      </c>
      <c r="P4090">
        <v>20139</v>
      </c>
      <c r="Q4090" t="s">
        <v>95</v>
      </c>
      <c r="R4090">
        <v>891</v>
      </c>
      <c r="S4090" s="2">
        <v>44991</v>
      </c>
      <c r="T4090" s="2">
        <v>45018</v>
      </c>
      <c r="U4090">
        <v>0</v>
      </c>
      <c r="V4090" t="s">
        <v>106</v>
      </c>
      <c r="W4090">
        <v>428</v>
      </c>
      <c r="X4090" t="s">
        <v>60</v>
      </c>
      <c r="Y4090" t="s">
        <v>45</v>
      </c>
      <c r="Z4090">
        <v>0</v>
      </c>
      <c r="AA4090">
        <v>194</v>
      </c>
      <c r="AB4090">
        <v>18366</v>
      </c>
      <c r="AC4090" t="s">
        <v>107</v>
      </c>
    </row>
    <row r="4091" spans="1:29" x14ac:dyDescent="0.3">
      <c r="A4091" s="1" t="s">
        <v>29</v>
      </c>
      <c r="B4091" t="s">
        <v>541</v>
      </c>
      <c r="C4091" t="s">
        <v>1336</v>
      </c>
      <c r="D4091" t="s">
        <v>236</v>
      </c>
      <c r="E4091">
        <v>9</v>
      </c>
      <c r="F4091" t="s">
        <v>77</v>
      </c>
      <c r="G4091" t="s">
        <v>202</v>
      </c>
      <c r="H4091" t="s">
        <v>35</v>
      </c>
      <c r="I4091" t="s">
        <v>1501</v>
      </c>
      <c r="J4091" t="s">
        <v>632</v>
      </c>
      <c r="K4091" t="s">
        <v>9930</v>
      </c>
      <c r="L4091" t="s">
        <v>9931</v>
      </c>
      <c r="M4091" t="s">
        <v>1117</v>
      </c>
      <c r="N4091" t="s">
        <v>94</v>
      </c>
      <c r="O4091">
        <v>13806</v>
      </c>
      <c r="P4091">
        <v>18146</v>
      </c>
      <c r="Q4091" t="s">
        <v>95</v>
      </c>
      <c r="R4091">
        <v>656</v>
      </c>
      <c r="S4091" s="2">
        <v>44660</v>
      </c>
      <c r="T4091" t="s">
        <v>42</v>
      </c>
      <c r="U4091">
        <v>0</v>
      </c>
      <c r="V4091" t="s">
        <v>85</v>
      </c>
      <c r="W4091">
        <v>551</v>
      </c>
      <c r="X4091" t="s">
        <v>44</v>
      </c>
      <c r="Y4091" t="s">
        <v>72</v>
      </c>
      <c r="Z4091">
        <v>0</v>
      </c>
      <c r="AA4091">
        <v>516</v>
      </c>
      <c r="AB4091">
        <v>17360</v>
      </c>
      <c r="AC4091" t="s">
        <v>73</v>
      </c>
    </row>
    <row r="4092" spans="1:29" x14ac:dyDescent="0.3">
      <c r="A4092" s="1" t="s">
        <v>47</v>
      </c>
      <c r="B4092" t="s">
        <v>145</v>
      </c>
      <c r="C4092" t="s">
        <v>270</v>
      </c>
      <c r="D4092" t="s">
        <v>352</v>
      </c>
      <c r="E4092">
        <v>2</v>
      </c>
      <c r="F4092" t="s">
        <v>186</v>
      </c>
      <c r="G4092" t="s">
        <v>535</v>
      </c>
      <c r="H4092" t="s">
        <v>35</v>
      </c>
      <c r="I4092" t="s">
        <v>672</v>
      </c>
      <c r="J4092" t="s">
        <v>1792</v>
      </c>
      <c r="K4092" t="s">
        <v>9932</v>
      </c>
      <c r="L4092" t="s">
        <v>9933</v>
      </c>
      <c r="M4092" t="s">
        <v>533</v>
      </c>
      <c r="N4092" t="s">
        <v>94</v>
      </c>
      <c r="O4092">
        <v>26038</v>
      </c>
      <c r="P4092">
        <v>28450</v>
      </c>
      <c r="Q4092" t="s">
        <v>59</v>
      </c>
      <c r="R4092">
        <v>209</v>
      </c>
      <c r="S4092" s="2">
        <v>45018</v>
      </c>
      <c r="T4092" t="s">
        <v>42</v>
      </c>
      <c r="U4092">
        <v>33745</v>
      </c>
      <c r="V4092" t="s">
        <v>106</v>
      </c>
      <c r="W4092">
        <v>660</v>
      </c>
      <c r="X4092" t="s">
        <v>44</v>
      </c>
      <c r="Y4092" t="s">
        <v>61</v>
      </c>
      <c r="Z4092">
        <v>0</v>
      </c>
      <c r="AA4092">
        <v>595</v>
      </c>
      <c r="AB4092">
        <v>27283</v>
      </c>
      <c r="AC4092" t="s">
        <v>46</v>
      </c>
    </row>
    <row r="4093" spans="1:29" x14ac:dyDescent="0.3">
      <c r="A4093" s="1" t="s">
        <v>29</v>
      </c>
      <c r="B4093" t="s">
        <v>327</v>
      </c>
      <c r="C4093" t="s">
        <v>1432</v>
      </c>
      <c r="D4093" t="s">
        <v>110</v>
      </c>
      <c r="E4093">
        <v>2</v>
      </c>
      <c r="F4093" t="s">
        <v>33</v>
      </c>
      <c r="G4093" t="s">
        <v>139</v>
      </c>
      <c r="H4093" t="s">
        <v>35</v>
      </c>
      <c r="I4093" t="s">
        <v>1836</v>
      </c>
      <c r="J4093" t="s">
        <v>6788</v>
      </c>
      <c r="K4093" t="s">
        <v>9934</v>
      </c>
      <c r="L4093" t="s">
        <v>9935</v>
      </c>
      <c r="M4093" t="s">
        <v>999</v>
      </c>
      <c r="N4093" t="s">
        <v>84</v>
      </c>
      <c r="O4093">
        <v>24603</v>
      </c>
      <c r="P4093">
        <v>27923</v>
      </c>
      <c r="Q4093" t="s">
        <v>59</v>
      </c>
      <c r="R4093">
        <v>964</v>
      </c>
      <c r="S4093" s="2">
        <v>44649</v>
      </c>
      <c r="T4093" t="s">
        <v>42</v>
      </c>
      <c r="U4093">
        <v>41280</v>
      </c>
      <c r="V4093" t="s">
        <v>71</v>
      </c>
      <c r="W4093">
        <v>439</v>
      </c>
      <c r="X4093" t="s">
        <v>44</v>
      </c>
      <c r="Y4093" t="s">
        <v>61</v>
      </c>
      <c r="Z4093">
        <v>0</v>
      </c>
      <c r="AA4093">
        <v>834</v>
      </c>
      <c r="AB4093">
        <v>25079</v>
      </c>
      <c r="AC4093" t="s">
        <v>46</v>
      </c>
    </row>
    <row r="4094" spans="1:29" x14ac:dyDescent="0.3">
      <c r="A4094" s="1" t="s">
        <v>47</v>
      </c>
      <c r="B4094" t="s">
        <v>108</v>
      </c>
      <c r="C4094" t="s">
        <v>655</v>
      </c>
      <c r="D4094" t="s">
        <v>119</v>
      </c>
      <c r="E4094">
        <v>2</v>
      </c>
      <c r="F4094" t="s">
        <v>271</v>
      </c>
      <c r="G4094" t="s">
        <v>353</v>
      </c>
      <c r="H4094" t="s">
        <v>79</v>
      </c>
      <c r="I4094" t="s">
        <v>701</v>
      </c>
      <c r="J4094" t="s">
        <v>9605</v>
      </c>
      <c r="K4094" t="s">
        <v>9936</v>
      </c>
      <c r="L4094" t="s">
        <v>9937</v>
      </c>
      <c r="M4094" t="s">
        <v>1422</v>
      </c>
      <c r="N4094" t="s">
        <v>94</v>
      </c>
      <c r="O4094">
        <v>7347</v>
      </c>
      <c r="P4094">
        <v>11167</v>
      </c>
      <c r="Q4094" t="s">
        <v>41</v>
      </c>
      <c r="R4094">
        <v>984</v>
      </c>
      <c r="S4094" s="2">
        <v>44335</v>
      </c>
      <c r="T4094" s="2">
        <v>44353</v>
      </c>
      <c r="U4094">
        <v>0</v>
      </c>
      <c r="V4094" t="s">
        <v>71</v>
      </c>
      <c r="W4094">
        <v>445</v>
      </c>
      <c r="X4094" t="s">
        <v>60</v>
      </c>
      <c r="Y4094" t="s">
        <v>45</v>
      </c>
      <c r="Z4094">
        <v>0</v>
      </c>
      <c r="AA4094">
        <v>947</v>
      </c>
      <c r="AB4094">
        <v>8444</v>
      </c>
      <c r="AC4094" t="s">
        <v>107</v>
      </c>
    </row>
    <row r="4095" spans="1:29" x14ac:dyDescent="0.3">
      <c r="A4095" s="1" t="s">
        <v>29</v>
      </c>
      <c r="B4095" t="s">
        <v>363</v>
      </c>
      <c r="C4095" t="s">
        <v>6193</v>
      </c>
      <c r="D4095" t="s">
        <v>178</v>
      </c>
      <c r="E4095">
        <v>3</v>
      </c>
      <c r="F4095" t="s">
        <v>129</v>
      </c>
      <c r="G4095" t="s">
        <v>395</v>
      </c>
      <c r="H4095" t="s">
        <v>35</v>
      </c>
      <c r="I4095" t="s">
        <v>1541</v>
      </c>
      <c r="J4095" t="s">
        <v>6660</v>
      </c>
      <c r="K4095">
        <v>7573990530</v>
      </c>
      <c r="L4095" t="s">
        <v>9938</v>
      </c>
      <c r="M4095" t="s">
        <v>705</v>
      </c>
      <c r="N4095" t="s">
        <v>84</v>
      </c>
      <c r="O4095">
        <v>2896</v>
      </c>
      <c r="P4095">
        <v>7845</v>
      </c>
      <c r="Q4095" t="s">
        <v>59</v>
      </c>
      <c r="R4095">
        <v>57</v>
      </c>
      <c r="S4095" s="2">
        <v>44504</v>
      </c>
      <c r="T4095" s="2">
        <v>44515</v>
      </c>
      <c r="U4095">
        <v>34246</v>
      </c>
      <c r="V4095" t="s">
        <v>106</v>
      </c>
      <c r="W4095">
        <v>775</v>
      </c>
      <c r="X4095" t="s">
        <v>60</v>
      </c>
      <c r="Y4095" t="s">
        <v>72</v>
      </c>
      <c r="Z4095">
        <v>0</v>
      </c>
      <c r="AA4095">
        <v>904</v>
      </c>
      <c r="AB4095">
        <v>6412</v>
      </c>
      <c r="AC4095" t="s">
        <v>46</v>
      </c>
    </row>
    <row r="4096" spans="1:29" x14ac:dyDescent="0.3">
      <c r="A4096" s="1" t="s">
        <v>29</v>
      </c>
      <c r="B4096" t="s">
        <v>363</v>
      </c>
      <c r="C4096" t="s">
        <v>4573</v>
      </c>
      <c r="D4096" t="s">
        <v>201</v>
      </c>
      <c r="E4096">
        <v>8</v>
      </c>
      <c r="F4096" t="s">
        <v>64</v>
      </c>
      <c r="G4096" t="s">
        <v>376</v>
      </c>
      <c r="H4096" t="s">
        <v>79</v>
      </c>
      <c r="I4096" t="s">
        <v>458</v>
      </c>
      <c r="J4096" t="s">
        <v>3232</v>
      </c>
      <c r="K4096" t="s">
        <v>9939</v>
      </c>
      <c r="L4096" t="s">
        <v>9940</v>
      </c>
      <c r="M4096" t="s">
        <v>511</v>
      </c>
      <c r="N4096" t="s">
        <v>58</v>
      </c>
      <c r="O4096">
        <v>12590</v>
      </c>
      <c r="P4096">
        <v>16837</v>
      </c>
      <c r="Q4096" t="s">
        <v>95</v>
      </c>
      <c r="R4096">
        <v>56</v>
      </c>
      <c r="S4096" s="2">
        <v>44995</v>
      </c>
      <c r="T4096" t="s">
        <v>42</v>
      </c>
      <c r="U4096">
        <v>0</v>
      </c>
      <c r="V4096" t="s">
        <v>43</v>
      </c>
      <c r="W4096">
        <v>583</v>
      </c>
      <c r="X4096" t="s">
        <v>44</v>
      </c>
      <c r="Y4096" t="s">
        <v>45</v>
      </c>
      <c r="Z4096">
        <v>3896</v>
      </c>
      <c r="AA4096">
        <v>868</v>
      </c>
      <c r="AB4096">
        <v>14401</v>
      </c>
      <c r="AC4096" t="s">
        <v>46</v>
      </c>
    </row>
    <row r="4097" spans="1:29" x14ac:dyDescent="0.3">
      <c r="A4097" s="1" t="s">
        <v>29</v>
      </c>
      <c r="B4097" t="s">
        <v>393</v>
      </c>
      <c r="C4097" t="s">
        <v>3251</v>
      </c>
      <c r="D4097" t="s">
        <v>76</v>
      </c>
      <c r="E4097">
        <v>1</v>
      </c>
      <c r="F4097" t="s">
        <v>221</v>
      </c>
      <c r="G4097" t="s">
        <v>1989</v>
      </c>
      <c r="H4097" t="s">
        <v>35</v>
      </c>
      <c r="I4097" t="s">
        <v>1841</v>
      </c>
      <c r="J4097" t="s">
        <v>936</v>
      </c>
      <c r="K4097" t="s">
        <v>9941</v>
      </c>
      <c r="L4097" t="s">
        <v>9942</v>
      </c>
      <c r="M4097" t="s">
        <v>1244</v>
      </c>
      <c r="N4097" t="s">
        <v>40</v>
      </c>
      <c r="O4097">
        <v>14575</v>
      </c>
      <c r="P4097">
        <v>19547</v>
      </c>
      <c r="Q4097" t="s">
        <v>41</v>
      </c>
      <c r="R4097">
        <v>242</v>
      </c>
      <c r="S4097" s="2">
        <v>44427</v>
      </c>
      <c r="T4097" t="s">
        <v>42</v>
      </c>
      <c r="U4097">
        <v>0</v>
      </c>
      <c r="V4097" t="s">
        <v>85</v>
      </c>
      <c r="W4097">
        <v>795</v>
      </c>
      <c r="X4097" t="s">
        <v>44</v>
      </c>
      <c r="Y4097" t="s">
        <v>72</v>
      </c>
      <c r="Z4097">
        <v>0</v>
      </c>
      <c r="AA4097">
        <v>81</v>
      </c>
      <c r="AB4097">
        <v>16572</v>
      </c>
      <c r="AC4097" t="s">
        <v>107</v>
      </c>
    </row>
    <row r="4098" spans="1:29" x14ac:dyDescent="0.3">
      <c r="A4098" s="1" t="s">
        <v>29</v>
      </c>
      <c r="B4098" t="s">
        <v>96</v>
      </c>
      <c r="C4098" t="s">
        <v>4402</v>
      </c>
      <c r="D4098" t="s">
        <v>178</v>
      </c>
      <c r="E4098">
        <v>1</v>
      </c>
      <c r="F4098" t="s">
        <v>51</v>
      </c>
      <c r="G4098" t="s">
        <v>345</v>
      </c>
      <c r="H4098" t="s">
        <v>35</v>
      </c>
      <c r="I4098" t="s">
        <v>2513</v>
      </c>
      <c r="J4098" t="s">
        <v>1076</v>
      </c>
      <c r="K4098" t="s">
        <v>9943</v>
      </c>
      <c r="L4098" t="s">
        <v>9944</v>
      </c>
      <c r="M4098" t="s">
        <v>665</v>
      </c>
      <c r="N4098" t="s">
        <v>40</v>
      </c>
      <c r="O4098">
        <v>20680</v>
      </c>
      <c r="P4098">
        <v>24430</v>
      </c>
      <c r="Q4098" t="s">
        <v>95</v>
      </c>
      <c r="R4098">
        <v>571</v>
      </c>
      <c r="S4098" s="2">
        <v>45232</v>
      </c>
      <c r="T4098" t="s">
        <v>42</v>
      </c>
      <c r="U4098">
        <v>0</v>
      </c>
      <c r="V4098" t="s">
        <v>71</v>
      </c>
      <c r="W4098">
        <v>441</v>
      </c>
      <c r="X4098" t="s">
        <v>44</v>
      </c>
      <c r="Y4098" t="s">
        <v>45</v>
      </c>
      <c r="Z4098">
        <v>0</v>
      </c>
      <c r="AA4098">
        <v>944</v>
      </c>
      <c r="AB4098">
        <v>21844</v>
      </c>
      <c r="AC4098" t="s">
        <v>73</v>
      </c>
    </row>
    <row r="4099" spans="1:29" x14ac:dyDescent="0.3">
      <c r="A4099" s="1" t="s">
        <v>47</v>
      </c>
      <c r="B4099" t="s">
        <v>136</v>
      </c>
      <c r="C4099" t="s">
        <v>1540</v>
      </c>
      <c r="D4099" t="s">
        <v>352</v>
      </c>
      <c r="E4099">
        <v>8</v>
      </c>
      <c r="F4099" t="s">
        <v>99</v>
      </c>
      <c r="G4099" t="s">
        <v>724</v>
      </c>
      <c r="H4099" t="s">
        <v>35</v>
      </c>
      <c r="I4099" t="s">
        <v>1210</v>
      </c>
      <c r="J4099" t="s">
        <v>524</v>
      </c>
      <c r="K4099">
        <v>2148295138</v>
      </c>
      <c r="L4099" t="s">
        <v>9945</v>
      </c>
      <c r="M4099" t="s">
        <v>144</v>
      </c>
      <c r="N4099" t="s">
        <v>58</v>
      </c>
      <c r="O4099">
        <v>19900</v>
      </c>
      <c r="P4099">
        <v>22314</v>
      </c>
      <c r="Q4099" t="s">
        <v>59</v>
      </c>
      <c r="R4099">
        <v>640</v>
      </c>
      <c r="S4099" s="2">
        <v>44872</v>
      </c>
      <c r="T4099" s="2">
        <v>44880</v>
      </c>
      <c r="U4099">
        <v>15017</v>
      </c>
      <c r="V4099" t="s">
        <v>106</v>
      </c>
      <c r="W4099">
        <v>443</v>
      </c>
      <c r="X4099" t="s">
        <v>60</v>
      </c>
      <c r="Y4099" t="s">
        <v>72</v>
      </c>
      <c r="Z4099">
        <v>1947</v>
      </c>
      <c r="AA4099">
        <v>546</v>
      </c>
      <c r="AB4099">
        <v>20759</v>
      </c>
      <c r="AC4099" t="s">
        <v>73</v>
      </c>
    </row>
    <row r="4100" spans="1:29" x14ac:dyDescent="0.3">
      <c r="A4100" s="1" t="s">
        <v>29</v>
      </c>
      <c r="B4100" t="s">
        <v>363</v>
      </c>
      <c r="C4100" t="s">
        <v>1409</v>
      </c>
      <c r="D4100" t="s">
        <v>128</v>
      </c>
      <c r="E4100">
        <v>9</v>
      </c>
      <c r="F4100" t="s">
        <v>129</v>
      </c>
      <c r="G4100" t="s">
        <v>130</v>
      </c>
      <c r="H4100" t="s">
        <v>35</v>
      </c>
      <c r="I4100" t="s">
        <v>1705</v>
      </c>
      <c r="J4100" t="s">
        <v>3218</v>
      </c>
      <c r="K4100" t="s">
        <v>9946</v>
      </c>
      <c r="L4100" t="s">
        <v>9947</v>
      </c>
      <c r="M4100" t="s">
        <v>431</v>
      </c>
      <c r="N4100" t="s">
        <v>58</v>
      </c>
      <c r="O4100">
        <v>5343</v>
      </c>
      <c r="P4100">
        <v>7532</v>
      </c>
      <c r="Q4100" t="s">
        <v>59</v>
      </c>
      <c r="R4100">
        <v>24</v>
      </c>
      <c r="S4100" s="2">
        <v>44295</v>
      </c>
      <c r="T4100" t="s">
        <v>42</v>
      </c>
      <c r="U4100">
        <v>4363</v>
      </c>
      <c r="V4100" t="s">
        <v>71</v>
      </c>
      <c r="W4100">
        <v>641</v>
      </c>
      <c r="X4100" t="s">
        <v>44</v>
      </c>
      <c r="Y4100" t="s">
        <v>61</v>
      </c>
      <c r="Z4100">
        <v>3922</v>
      </c>
      <c r="AA4100">
        <v>266</v>
      </c>
      <c r="AB4100">
        <v>6434</v>
      </c>
      <c r="AC4100" t="s">
        <v>73</v>
      </c>
    </row>
    <row r="4101" spans="1:29" x14ac:dyDescent="0.3">
      <c r="A4101" s="1" t="s">
        <v>47</v>
      </c>
      <c r="B4101" t="s">
        <v>136</v>
      </c>
      <c r="C4101" t="s">
        <v>2546</v>
      </c>
      <c r="D4101" t="s">
        <v>178</v>
      </c>
      <c r="E4101">
        <v>7</v>
      </c>
      <c r="F4101" t="s">
        <v>51</v>
      </c>
      <c r="G4101" t="s">
        <v>237</v>
      </c>
      <c r="H4101" t="s">
        <v>79</v>
      </c>
      <c r="I4101" t="s">
        <v>245</v>
      </c>
      <c r="J4101" t="s">
        <v>890</v>
      </c>
      <c r="K4101" t="s">
        <v>9948</v>
      </c>
      <c r="L4101" t="s">
        <v>9949</v>
      </c>
      <c r="M4101" t="s">
        <v>1847</v>
      </c>
      <c r="N4101" t="s">
        <v>40</v>
      </c>
      <c r="O4101">
        <v>12109</v>
      </c>
      <c r="P4101">
        <v>14384</v>
      </c>
      <c r="Q4101" t="s">
        <v>59</v>
      </c>
      <c r="R4101">
        <v>526</v>
      </c>
      <c r="S4101" s="2">
        <v>45193</v>
      </c>
      <c r="T4101" s="2">
        <v>45208</v>
      </c>
      <c r="U4101">
        <v>9764</v>
      </c>
      <c r="V4101" t="s">
        <v>71</v>
      </c>
      <c r="W4101">
        <v>643</v>
      </c>
      <c r="X4101" t="s">
        <v>60</v>
      </c>
      <c r="Y4101" t="s">
        <v>72</v>
      </c>
      <c r="Z4101">
        <v>0</v>
      </c>
      <c r="AA4101">
        <v>339</v>
      </c>
      <c r="AB4101">
        <v>12457</v>
      </c>
      <c r="AC4101" t="s">
        <v>107</v>
      </c>
    </row>
    <row r="4102" spans="1:29" x14ac:dyDescent="0.3">
      <c r="A4102" s="1" t="s">
        <v>47</v>
      </c>
      <c r="B4102" t="s">
        <v>145</v>
      </c>
      <c r="C4102" t="s">
        <v>146</v>
      </c>
      <c r="D4102" t="s">
        <v>76</v>
      </c>
      <c r="E4102">
        <v>7</v>
      </c>
      <c r="F4102" t="s">
        <v>51</v>
      </c>
      <c r="G4102" t="s">
        <v>1069</v>
      </c>
      <c r="H4102" t="s">
        <v>35</v>
      </c>
      <c r="I4102" t="s">
        <v>9950</v>
      </c>
      <c r="J4102" t="s">
        <v>657</v>
      </c>
      <c r="K4102" t="s">
        <v>9951</v>
      </c>
      <c r="L4102" t="s">
        <v>9952</v>
      </c>
      <c r="M4102" t="s">
        <v>708</v>
      </c>
      <c r="N4102" t="s">
        <v>84</v>
      </c>
      <c r="O4102">
        <v>17684</v>
      </c>
      <c r="P4102">
        <v>22550</v>
      </c>
      <c r="Q4102" t="s">
        <v>41</v>
      </c>
      <c r="R4102">
        <v>823</v>
      </c>
      <c r="S4102" s="2">
        <v>44728</v>
      </c>
      <c r="T4102" t="s">
        <v>42</v>
      </c>
      <c r="U4102">
        <v>0</v>
      </c>
      <c r="V4102" t="s">
        <v>85</v>
      </c>
      <c r="W4102">
        <v>635</v>
      </c>
      <c r="X4102" t="s">
        <v>44</v>
      </c>
      <c r="Y4102" t="s">
        <v>45</v>
      </c>
      <c r="Z4102">
        <v>0</v>
      </c>
      <c r="AA4102">
        <v>334</v>
      </c>
      <c r="AB4102">
        <v>20767</v>
      </c>
      <c r="AC4102" t="s">
        <v>46</v>
      </c>
    </row>
    <row r="4103" spans="1:29" x14ac:dyDescent="0.3">
      <c r="A4103" s="1" t="s">
        <v>47</v>
      </c>
      <c r="B4103" t="s">
        <v>161</v>
      </c>
      <c r="C4103" t="s">
        <v>2203</v>
      </c>
      <c r="D4103" t="s">
        <v>50</v>
      </c>
      <c r="E4103">
        <v>9</v>
      </c>
      <c r="F4103" t="s">
        <v>77</v>
      </c>
      <c r="G4103" t="s">
        <v>980</v>
      </c>
      <c r="H4103" t="s">
        <v>35</v>
      </c>
      <c r="I4103" t="s">
        <v>2157</v>
      </c>
      <c r="J4103" t="s">
        <v>7331</v>
      </c>
      <c r="K4103">
        <f>1-304-126-2573</f>
        <v>-3002</v>
      </c>
      <c r="L4103" t="s">
        <v>9953</v>
      </c>
      <c r="M4103" t="s">
        <v>618</v>
      </c>
      <c r="N4103" t="s">
        <v>94</v>
      </c>
      <c r="O4103">
        <v>4305</v>
      </c>
      <c r="P4103">
        <v>7665</v>
      </c>
      <c r="Q4103" t="s">
        <v>95</v>
      </c>
      <c r="R4103">
        <v>565</v>
      </c>
      <c r="S4103" s="2">
        <v>44839</v>
      </c>
      <c r="T4103" t="s">
        <v>42</v>
      </c>
      <c r="U4103">
        <v>0</v>
      </c>
      <c r="V4103" t="s">
        <v>71</v>
      </c>
      <c r="W4103">
        <v>524</v>
      </c>
      <c r="X4103" t="s">
        <v>44</v>
      </c>
      <c r="Y4103" t="s">
        <v>61</v>
      </c>
      <c r="Z4103">
        <v>0</v>
      </c>
      <c r="AA4103">
        <v>753</v>
      </c>
      <c r="AB4103">
        <v>5470</v>
      </c>
      <c r="AC4103" t="s">
        <v>73</v>
      </c>
    </row>
    <row r="4104" spans="1:29" x14ac:dyDescent="0.3">
      <c r="A4104" s="1" t="s">
        <v>47</v>
      </c>
      <c r="B4104" t="s">
        <v>108</v>
      </c>
      <c r="C4104" t="s">
        <v>3655</v>
      </c>
      <c r="D4104" t="s">
        <v>178</v>
      </c>
      <c r="E4104">
        <v>9</v>
      </c>
      <c r="F4104" t="s">
        <v>129</v>
      </c>
      <c r="G4104" t="s">
        <v>130</v>
      </c>
      <c r="H4104" t="s">
        <v>79</v>
      </c>
      <c r="I4104" t="s">
        <v>2075</v>
      </c>
      <c r="J4104" t="s">
        <v>3872</v>
      </c>
      <c r="K4104" t="s">
        <v>9954</v>
      </c>
      <c r="L4104" t="s">
        <v>9955</v>
      </c>
      <c r="M4104" t="s">
        <v>1422</v>
      </c>
      <c r="N4104" t="s">
        <v>40</v>
      </c>
      <c r="O4104">
        <v>29034</v>
      </c>
      <c r="P4104">
        <v>33186</v>
      </c>
      <c r="Q4104" t="s">
        <v>95</v>
      </c>
      <c r="R4104">
        <v>359</v>
      </c>
      <c r="S4104" s="2">
        <v>45354</v>
      </c>
      <c r="T4104" s="2">
        <v>45370</v>
      </c>
      <c r="U4104">
        <v>0</v>
      </c>
      <c r="V4104" t="s">
        <v>85</v>
      </c>
      <c r="W4104">
        <v>409</v>
      </c>
      <c r="X4104" t="s">
        <v>60</v>
      </c>
      <c r="Y4104" t="s">
        <v>45</v>
      </c>
      <c r="Z4104">
        <v>0</v>
      </c>
      <c r="AA4104">
        <v>591</v>
      </c>
      <c r="AB4104">
        <v>32068</v>
      </c>
      <c r="AC4104" t="s">
        <v>107</v>
      </c>
    </row>
    <row r="4105" spans="1:29" x14ac:dyDescent="0.3">
      <c r="A4105" s="1" t="s">
        <v>47</v>
      </c>
      <c r="B4105" t="s">
        <v>153</v>
      </c>
      <c r="C4105" t="s">
        <v>1607</v>
      </c>
      <c r="D4105" t="s">
        <v>178</v>
      </c>
      <c r="E4105">
        <v>4</v>
      </c>
      <c r="F4105" t="s">
        <v>120</v>
      </c>
      <c r="G4105" t="s">
        <v>489</v>
      </c>
      <c r="H4105" t="s">
        <v>35</v>
      </c>
      <c r="I4105" t="s">
        <v>2069</v>
      </c>
      <c r="J4105" t="s">
        <v>9492</v>
      </c>
      <c r="K4105" t="s">
        <v>9956</v>
      </c>
      <c r="L4105" t="s">
        <v>9957</v>
      </c>
      <c r="M4105" t="s">
        <v>410</v>
      </c>
      <c r="N4105" t="s">
        <v>84</v>
      </c>
      <c r="O4105">
        <v>5486</v>
      </c>
      <c r="P4105">
        <v>10360</v>
      </c>
      <c r="Q4105" t="s">
        <v>59</v>
      </c>
      <c r="R4105">
        <v>234</v>
      </c>
      <c r="S4105" s="2">
        <v>44871</v>
      </c>
      <c r="T4105" s="2">
        <v>44890</v>
      </c>
      <c r="U4105">
        <v>5643</v>
      </c>
      <c r="V4105" t="s">
        <v>43</v>
      </c>
      <c r="W4105">
        <v>517</v>
      </c>
      <c r="X4105" t="s">
        <v>60</v>
      </c>
      <c r="Y4105" t="s">
        <v>45</v>
      </c>
      <c r="Z4105">
        <v>0</v>
      </c>
      <c r="AA4105">
        <v>310</v>
      </c>
      <c r="AB4105">
        <v>7544</v>
      </c>
      <c r="AC4105" t="s">
        <v>46</v>
      </c>
    </row>
    <row r="4106" spans="1:29" x14ac:dyDescent="0.3">
      <c r="A4106" s="1" t="s">
        <v>29</v>
      </c>
      <c r="B4106" t="s">
        <v>541</v>
      </c>
      <c r="C4106" t="s">
        <v>557</v>
      </c>
      <c r="D4106" t="s">
        <v>169</v>
      </c>
      <c r="E4106">
        <v>4</v>
      </c>
      <c r="F4106" t="s">
        <v>221</v>
      </c>
      <c r="G4106" t="s">
        <v>335</v>
      </c>
      <c r="H4106" t="s">
        <v>79</v>
      </c>
      <c r="I4106" t="s">
        <v>53</v>
      </c>
      <c r="J4106" t="s">
        <v>2070</v>
      </c>
      <c r="K4106" t="s">
        <v>9958</v>
      </c>
      <c r="L4106" t="s">
        <v>9959</v>
      </c>
      <c r="M4106" t="s">
        <v>1340</v>
      </c>
      <c r="N4106" t="s">
        <v>40</v>
      </c>
      <c r="O4106">
        <v>16817</v>
      </c>
      <c r="P4106">
        <v>18858</v>
      </c>
      <c r="Q4106" t="s">
        <v>59</v>
      </c>
      <c r="R4106">
        <v>227</v>
      </c>
      <c r="S4106" s="2">
        <v>44637</v>
      </c>
      <c r="T4106" t="s">
        <v>42</v>
      </c>
      <c r="U4106">
        <v>30742</v>
      </c>
      <c r="V4106" t="s">
        <v>43</v>
      </c>
      <c r="W4106">
        <v>608</v>
      </c>
      <c r="X4106" t="s">
        <v>44</v>
      </c>
      <c r="Y4106" t="s">
        <v>61</v>
      </c>
      <c r="Z4106">
        <v>0</v>
      </c>
      <c r="AA4106">
        <v>264</v>
      </c>
      <c r="AB4106">
        <v>17515</v>
      </c>
      <c r="AC4106" t="s">
        <v>107</v>
      </c>
    </row>
    <row r="4107" spans="1:29" x14ac:dyDescent="0.3">
      <c r="A4107" s="1" t="s">
        <v>29</v>
      </c>
      <c r="B4107" t="s">
        <v>30</v>
      </c>
      <c r="C4107" t="s">
        <v>2406</v>
      </c>
      <c r="D4107" t="s">
        <v>155</v>
      </c>
      <c r="E4107">
        <v>4</v>
      </c>
      <c r="F4107" t="s">
        <v>51</v>
      </c>
      <c r="G4107" t="s">
        <v>345</v>
      </c>
      <c r="H4107" t="s">
        <v>35</v>
      </c>
      <c r="I4107" t="s">
        <v>210</v>
      </c>
      <c r="J4107" t="s">
        <v>1549</v>
      </c>
      <c r="K4107" t="s">
        <v>9960</v>
      </c>
      <c r="L4107" t="s">
        <v>9482</v>
      </c>
      <c r="M4107" t="s">
        <v>1039</v>
      </c>
      <c r="N4107" t="s">
        <v>58</v>
      </c>
      <c r="O4107">
        <v>16630</v>
      </c>
      <c r="P4107">
        <v>21303</v>
      </c>
      <c r="Q4107" t="s">
        <v>95</v>
      </c>
      <c r="R4107">
        <v>663</v>
      </c>
      <c r="S4107" s="2">
        <v>44860</v>
      </c>
      <c r="T4107" t="s">
        <v>42</v>
      </c>
      <c r="U4107">
        <v>0</v>
      </c>
      <c r="V4107" t="s">
        <v>106</v>
      </c>
      <c r="W4107">
        <v>736</v>
      </c>
      <c r="X4107" t="s">
        <v>44</v>
      </c>
      <c r="Y4107" t="s">
        <v>72</v>
      </c>
      <c r="Z4107">
        <v>3255</v>
      </c>
      <c r="AA4107">
        <v>999</v>
      </c>
      <c r="AB4107">
        <v>17743</v>
      </c>
      <c r="AC4107" t="s">
        <v>73</v>
      </c>
    </row>
    <row r="4108" spans="1:29" x14ac:dyDescent="0.3">
      <c r="A4108" s="1" t="s">
        <v>47</v>
      </c>
      <c r="B4108" t="s">
        <v>117</v>
      </c>
      <c r="C4108" t="s">
        <v>118</v>
      </c>
      <c r="D4108" t="s">
        <v>387</v>
      </c>
      <c r="E4108">
        <v>2</v>
      </c>
      <c r="F4108" t="s">
        <v>129</v>
      </c>
      <c r="G4108" t="s">
        <v>130</v>
      </c>
      <c r="H4108" t="s">
        <v>79</v>
      </c>
      <c r="I4108" t="s">
        <v>238</v>
      </c>
      <c r="J4108" t="s">
        <v>245</v>
      </c>
      <c r="K4108" t="s">
        <v>9961</v>
      </c>
      <c r="L4108" t="s">
        <v>9962</v>
      </c>
      <c r="M4108" t="s">
        <v>1311</v>
      </c>
      <c r="N4108" t="s">
        <v>94</v>
      </c>
      <c r="O4108">
        <v>9059</v>
      </c>
      <c r="P4108">
        <v>12645</v>
      </c>
      <c r="Q4108" t="s">
        <v>59</v>
      </c>
      <c r="R4108">
        <v>523</v>
      </c>
      <c r="S4108" s="2">
        <v>44408</v>
      </c>
      <c r="T4108" t="s">
        <v>42</v>
      </c>
      <c r="U4108">
        <v>28015</v>
      </c>
      <c r="V4108" t="s">
        <v>85</v>
      </c>
      <c r="W4108">
        <v>738</v>
      </c>
      <c r="X4108" t="s">
        <v>44</v>
      </c>
      <c r="Y4108" t="s">
        <v>61</v>
      </c>
      <c r="Z4108">
        <v>0</v>
      </c>
      <c r="AA4108">
        <v>105</v>
      </c>
      <c r="AB4108">
        <v>10575</v>
      </c>
      <c r="AC4108" t="s">
        <v>73</v>
      </c>
    </row>
    <row r="4109" spans="1:29" x14ac:dyDescent="0.3">
      <c r="A4109" s="1" t="s">
        <v>47</v>
      </c>
      <c r="B4109" t="s">
        <v>117</v>
      </c>
      <c r="C4109" t="s">
        <v>2487</v>
      </c>
      <c r="D4109" t="s">
        <v>155</v>
      </c>
      <c r="E4109">
        <v>9</v>
      </c>
      <c r="F4109" t="s">
        <v>271</v>
      </c>
      <c r="G4109" t="s">
        <v>272</v>
      </c>
      <c r="H4109" t="s">
        <v>35</v>
      </c>
      <c r="I4109" t="s">
        <v>679</v>
      </c>
      <c r="J4109" t="s">
        <v>524</v>
      </c>
      <c r="K4109" t="s">
        <v>9963</v>
      </c>
      <c r="L4109" t="s">
        <v>9964</v>
      </c>
      <c r="M4109" t="s">
        <v>925</v>
      </c>
      <c r="N4109" t="s">
        <v>94</v>
      </c>
      <c r="O4109">
        <v>11040</v>
      </c>
      <c r="P4109">
        <v>13248</v>
      </c>
      <c r="Q4109" t="s">
        <v>95</v>
      </c>
      <c r="R4109">
        <v>418</v>
      </c>
      <c r="S4109" s="2">
        <v>44665</v>
      </c>
      <c r="T4109" t="s">
        <v>42</v>
      </c>
      <c r="U4109">
        <v>0</v>
      </c>
      <c r="V4109" t="s">
        <v>85</v>
      </c>
      <c r="W4109">
        <v>652</v>
      </c>
      <c r="X4109" t="s">
        <v>44</v>
      </c>
      <c r="Y4109" t="s">
        <v>61</v>
      </c>
      <c r="Z4109">
        <v>0</v>
      </c>
      <c r="AA4109">
        <v>153</v>
      </c>
      <c r="AB4109">
        <v>13198</v>
      </c>
      <c r="AC4109" t="s">
        <v>73</v>
      </c>
    </row>
    <row r="4110" spans="1:29" x14ac:dyDescent="0.3">
      <c r="A4110" s="1" t="s">
        <v>47</v>
      </c>
      <c r="B4110" t="s">
        <v>117</v>
      </c>
      <c r="C4110" t="s">
        <v>2114</v>
      </c>
      <c r="D4110" t="s">
        <v>169</v>
      </c>
      <c r="E4110">
        <v>7</v>
      </c>
      <c r="F4110" t="s">
        <v>186</v>
      </c>
      <c r="G4110" t="s">
        <v>463</v>
      </c>
      <c r="H4110" t="s">
        <v>35</v>
      </c>
      <c r="I4110" t="s">
        <v>3145</v>
      </c>
      <c r="J4110" t="s">
        <v>1004</v>
      </c>
      <c r="K4110">
        <v>7518768296</v>
      </c>
      <c r="L4110" t="s">
        <v>9965</v>
      </c>
      <c r="M4110" t="s">
        <v>1311</v>
      </c>
      <c r="N4110" t="s">
        <v>94</v>
      </c>
      <c r="O4110">
        <v>11767</v>
      </c>
      <c r="P4110">
        <v>14632</v>
      </c>
      <c r="Q4110" t="s">
        <v>59</v>
      </c>
      <c r="R4110">
        <v>391</v>
      </c>
      <c r="S4110" s="2">
        <v>45091</v>
      </c>
      <c r="T4110" s="2">
        <v>45118</v>
      </c>
      <c r="U4110">
        <v>1930</v>
      </c>
      <c r="V4110" t="s">
        <v>71</v>
      </c>
      <c r="W4110">
        <v>719</v>
      </c>
      <c r="X4110" t="s">
        <v>60</v>
      </c>
      <c r="Y4110" t="s">
        <v>45</v>
      </c>
      <c r="Z4110">
        <v>0</v>
      </c>
      <c r="AA4110">
        <v>907</v>
      </c>
      <c r="AB4110">
        <v>13320</v>
      </c>
      <c r="AC4110" t="s">
        <v>107</v>
      </c>
    </row>
    <row r="4111" spans="1:29" x14ac:dyDescent="0.3">
      <c r="A4111" s="1" t="s">
        <v>47</v>
      </c>
      <c r="B4111" t="s">
        <v>161</v>
      </c>
      <c r="C4111" t="s">
        <v>2054</v>
      </c>
      <c r="D4111" t="s">
        <v>128</v>
      </c>
      <c r="E4111">
        <v>2</v>
      </c>
      <c r="F4111" t="s">
        <v>64</v>
      </c>
      <c r="G4111" t="s">
        <v>1599</v>
      </c>
      <c r="H4111" t="s">
        <v>79</v>
      </c>
      <c r="I4111" t="s">
        <v>464</v>
      </c>
      <c r="J4111" t="s">
        <v>6672</v>
      </c>
      <c r="K4111" t="s">
        <v>9966</v>
      </c>
      <c r="L4111" t="s">
        <v>9967</v>
      </c>
      <c r="M4111" t="s">
        <v>283</v>
      </c>
      <c r="N4111" t="s">
        <v>94</v>
      </c>
      <c r="O4111">
        <v>17073</v>
      </c>
      <c r="P4111">
        <v>22003</v>
      </c>
      <c r="Q4111" t="s">
        <v>41</v>
      </c>
      <c r="R4111">
        <v>628</v>
      </c>
      <c r="S4111" s="2">
        <v>45217</v>
      </c>
      <c r="T4111" t="s">
        <v>42</v>
      </c>
      <c r="U4111">
        <v>0</v>
      </c>
      <c r="V4111" t="s">
        <v>106</v>
      </c>
      <c r="W4111">
        <v>827</v>
      </c>
      <c r="X4111" t="s">
        <v>44</v>
      </c>
      <c r="Y4111" t="s">
        <v>72</v>
      </c>
      <c r="Z4111">
        <v>0</v>
      </c>
      <c r="AA4111">
        <v>38</v>
      </c>
      <c r="AB4111">
        <v>21265</v>
      </c>
      <c r="AC4111" t="s">
        <v>107</v>
      </c>
    </row>
    <row r="4112" spans="1:29" x14ac:dyDescent="0.3">
      <c r="A4112" s="1" t="s">
        <v>47</v>
      </c>
      <c r="B4112" t="s">
        <v>48</v>
      </c>
      <c r="C4112" t="s">
        <v>1559</v>
      </c>
      <c r="D4112" t="s">
        <v>50</v>
      </c>
      <c r="E4112">
        <v>5</v>
      </c>
      <c r="F4112" t="s">
        <v>129</v>
      </c>
      <c r="G4112" t="s">
        <v>944</v>
      </c>
      <c r="H4112" t="s">
        <v>35</v>
      </c>
      <c r="I4112" t="s">
        <v>632</v>
      </c>
      <c r="J4112" t="s">
        <v>8615</v>
      </c>
      <c r="K4112" t="s">
        <v>9968</v>
      </c>
      <c r="L4112" t="s">
        <v>9969</v>
      </c>
      <c r="M4112" t="s">
        <v>648</v>
      </c>
      <c r="N4112" t="s">
        <v>58</v>
      </c>
      <c r="O4112">
        <v>28010</v>
      </c>
      <c r="P4112">
        <v>31349</v>
      </c>
      <c r="Q4112" t="s">
        <v>59</v>
      </c>
      <c r="R4112">
        <v>560</v>
      </c>
      <c r="S4112" s="2">
        <v>44924</v>
      </c>
      <c r="T4112" s="2">
        <v>44952</v>
      </c>
      <c r="U4112">
        <v>16204</v>
      </c>
      <c r="V4112" t="s">
        <v>85</v>
      </c>
      <c r="W4112">
        <v>732</v>
      </c>
      <c r="X4112" t="s">
        <v>60</v>
      </c>
      <c r="Y4112" t="s">
        <v>72</v>
      </c>
      <c r="Z4112">
        <v>3786</v>
      </c>
      <c r="AA4112">
        <v>321</v>
      </c>
      <c r="AB4112">
        <v>28928</v>
      </c>
      <c r="AC4112" t="s">
        <v>46</v>
      </c>
    </row>
    <row r="4113" spans="1:29" x14ac:dyDescent="0.3">
      <c r="A4113" s="1" t="s">
        <v>47</v>
      </c>
      <c r="B4113" t="s">
        <v>136</v>
      </c>
      <c r="C4113" t="s">
        <v>200</v>
      </c>
      <c r="D4113" t="s">
        <v>76</v>
      </c>
      <c r="E4113">
        <v>10</v>
      </c>
      <c r="F4113" t="s">
        <v>186</v>
      </c>
      <c r="G4113" t="s">
        <v>650</v>
      </c>
      <c r="H4113" t="s">
        <v>79</v>
      </c>
      <c r="I4113" t="s">
        <v>1529</v>
      </c>
      <c r="J4113" t="s">
        <v>2078</v>
      </c>
      <c r="K4113" t="s">
        <v>9970</v>
      </c>
      <c r="L4113" t="s">
        <v>9971</v>
      </c>
      <c r="M4113" t="s">
        <v>227</v>
      </c>
      <c r="N4113" t="s">
        <v>84</v>
      </c>
      <c r="O4113">
        <v>17093</v>
      </c>
      <c r="P4113">
        <v>20525</v>
      </c>
      <c r="Q4113" t="s">
        <v>59</v>
      </c>
      <c r="R4113">
        <v>840</v>
      </c>
      <c r="S4113" s="2">
        <v>45287</v>
      </c>
      <c r="T4113" t="s">
        <v>42</v>
      </c>
      <c r="U4113">
        <v>27329</v>
      </c>
      <c r="V4113" t="s">
        <v>85</v>
      </c>
      <c r="W4113">
        <v>540</v>
      </c>
      <c r="X4113" t="s">
        <v>44</v>
      </c>
      <c r="Y4113" t="s">
        <v>72</v>
      </c>
      <c r="Z4113">
        <v>0</v>
      </c>
      <c r="AA4113">
        <v>670</v>
      </c>
      <c r="AB4113">
        <v>18677</v>
      </c>
      <c r="AC4113" t="s">
        <v>73</v>
      </c>
    </row>
    <row r="4114" spans="1:29" x14ac:dyDescent="0.3">
      <c r="A4114" s="1" t="s">
        <v>47</v>
      </c>
      <c r="B4114" t="s">
        <v>48</v>
      </c>
      <c r="C4114" t="s">
        <v>1137</v>
      </c>
      <c r="D4114" t="s">
        <v>32</v>
      </c>
      <c r="E4114">
        <v>1</v>
      </c>
      <c r="F4114" t="s">
        <v>129</v>
      </c>
      <c r="G4114" t="s">
        <v>395</v>
      </c>
      <c r="H4114" t="s">
        <v>35</v>
      </c>
      <c r="I4114" t="s">
        <v>2504</v>
      </c>
      <c r="J4114" t="s">
        <v>172</v>
      </c>
      <c r="K4114" t="s">
        <v>9972</v>
      </c>
      <c r="L4114" t="s">
        <v>9973</v>
      </c>
      <c r="M4114" t="s">
        <v>556</v>
      </c>
      <c r="N4114" t="s">
        <v>40</v>
      </c>
      <c r="O4114">
        <v>19360</v>
      </c>
      <c r="P4114">
        <v>22490</v>
      </c>
      <c r="Q4114" t="s">
        <v>95</v>
      </c>
      <c r="R4114">
        <v>232</v>
      </c>
      <c r="S4114" s="2">
        <v>44538</v>
      </c>
      <c r="T4114" s="2">
        <v>44547</v>
      </c>
      <c r="U4114">
        <v>0</v>
      </c>
      <c r="V4114" t="s">
        <v>71</v>
      </c>
      <c r="W4114">
        <v>820</v>
      </c>
      <c r="X4114" t="s">
        <v>60</v>
      </c>
      <c r="Y4114" t="s">
        <v>61</v>
      </c>
      <c r="Z4114">
        <v>0</v>
      </c>
      <c r="AA4114">
        <v>691</v>
      </c>
      <c r="AB4114">
        <v>19897</v>
      </c>
      <c r="AC4114" t="s">
        <v>46</v>
      </c>
    </row>
    <row r="4115" spans="1:29" x14ac:dyDescent="0.3">
      <c r="A4115" s="1" t="s">
        <v>47</v>
      </c>
      <c r="B4115" t="s">
        <v>161</v>
      </c>
      <c r="C4115" t="s">
        <v>1487</v>
      </c>
      <c r="D4115" t="s">
        <v>98</v>
      </c>
      <c r="E4115">
        <v>9</v>
      </c>
      <c r="F4115" t="s">
        <v>120</v>
      </c>
      <c r="G4115" t="s">
        <v>1533</v>
      </c>
      <c r="H4115" t="s">
        <v>79</v>
      </c>
      <c r="I4115" t="s">
        <v>1649</v>
      </c>
      <c r="J4115" t="s">
        <v>1898</v>
      </c>
      <c r="K4115" t="s">
        <v>9974</v>
      </c>
      <c r="L4115" t="s">
        <v>9975</v>
      </c>
      <c r="M4115" t="s">
        <v>1578</v>
      </c>
      <c r="N4115" t="s">
        <v>58</v>
      </c>
      <c r="O4115">
        <v>4144</v>
      </c>
      <c r="P4115">
        <v>6698</v>
      </c>
      <c r="Q4115" t="s">
        <v>95</v>
      </c>
      <c r="R4115">
        <v>253</v>
      </c>
      <c r="S4115" s="2">
        <v>45125</v>
      </c>
      <c r="T4115" t="s">
        <v>42</v>
      </c>
      <c r="U4115">
        <v>0</v>
      </c>
      <c r="V4115" t="s">
        <v>71</v>
      </c>
      <c r="W4115">
        <v>428</v>
      </c>
      <c r="X4115" t="s">
        <v>44</v>
      </c>
      <c r="Y4115" t="s">
        <v>45</v>
      </c>
      <c r="Z4115">
        <v>2914</v>
      </c>
      <c r="AA4115">
        <v>438</v>
      </c>
      <c r="AB4115">
        <v>6650</v>
      </c>
      <c r="AC4115" t="s">
        <v>46</v>
      </c>
    </row>
    <row r="4116" spans="1:29" x14ac:dyDescent="0.3">
      <c r="A4116" s="1" t="s">
        <v>29</v>
      </c>
      <c r="B4116" t="s">
        <v>62</v>
      </c>
      <c r="C4116" t="s">
        <v>2469</v>
      </c>
      <c r="D4116" t="s">
        <v>387</v>
      </c>
      <c r="E4116">
        <v>7</v>
      </c>
      <c r="F4116" t="s">
        <v>120</v>
      </c>
      <c r="G4116" t="s">
        <v>543</v>
      </c>
      <c r="H4116" t="s">
        <v>79</v>
      </c>
      <c r="I4116" t="s">
        <v>1465</v>
      </c>
      <c r="J4116" t="s">
        <v>3960</v>
      </c>
      <c r="K4116" t="s">
        <v>9976</v>
      </c>
      <c r="L4116" t="s">
        <v>9977</v>
      </c>
      <c r="M4116" t="s">
        <v>362</v>
      </c>
      <c r="N4116" t="s">
        <v>84</v>
      </c>
      <c r="O4116">
        <v>12923</v>
      </c>
      <c r="P4116">
        <v>16799</v>
      </c>
      <c r="Q4116" t="s">
        <v>95</v>
      </c>
      <c r="R4116">
        <v>156</v>
      </c>
      <c r="S4116" s="2">
        <v>45120</v>
      </c>
      <c r="T4116" t="s">
        <v>42</v>
      </c>
      <c r="U4116">
        <v>0</v>
      </c>
      <c r="V4116" t="s">
        <v>106</v>
      </c>
      <c r="W4116">
        <v>682</v>
      </c>
      <c r="X4116" t="s">
        <v>44</v>
      </c>
      <c r="Y4116" t="s">
        <v>45</v>
      </c>
      <c r="Z4116">
        <v>0</v>
      </c>
      <c r="AA4116">
        <v>691</v>
      </c>
      <c r="AB4116">
        <v>15417</v>
      </c>
      <c r="AC4116" t="s">
        <v>46</v>
      </c>
    </row>
    <row r="4117" spans="1:29" x14ac:dyDescent="0.3">
      <c r="A4117" s="1" t="s">
        <v>47</v>
      </c>
      <c r="B4117" t="s">
        <v>153</v>
      </c>
      <c r="C4117" t="s">
        <v>2424</v>
      </c>
      <c r="D4117" t="s">
        <v>32</v>
      </c>
      <c r="E4117">
        <v>9</v>
      </c>
      <c r="F4117" t="s">
        <v>33</v>
      </c>
      <c r="G4117" t="s">
        <v>728</v>
      </c>
      <c r="H4117" t="s">
        <v>79</v>
      </c>
      <c r="I4117" t="s">
        <v>3044</v>
      </c>
      <c r="J4117" t="s">
        <v>1963</v>
      </c>
      <c r="K4117" t="s">
        <v>9978</v>
      </c>
      <c r="L4117" t="s">
        <v>9979</v>
      </c>
      <c r="M4117" t="s">
        <v>860</v>
      </c>
      <c r="N4117" t="s">
        <v>40</v>
      </c>
      <c r="O4117">
        <v>21777</v>
      </c>
      <c r="P4117">
        <v>25094</v>
      </c>
      <c r="Q4117" t="s">
        <v>59</v>
      </c>
      <c r="R4117">
        <v>617</v>
      </c>
      <c r="S4117" s="2">
        <v>44321</v>
      </c>
      <c r="T4117" s="2">
        <v>44324</v>
      </c>
      <c r="U4117">
        <v>15510</v>
      </c>
      <c r="V4117" t="s">
        <v>106</v>
      </c>
      <c r="W4117">
        <v>834</v>
      </c>
      <c r="X4117" t="s">
        <v>60</v>
      </c>
      <c r="Y4117" t="s">
        <v>45</v>
      </c>
      <c r="Z4117">
        <v>0</v>
      </c>
      <c r="AA4117">
        <v>323</v>
      </c>
      <c r="AB4117">
        <v>25068</v>
      </c>
      <c r="AC4117" t="s">
        <v>107</v>
      </c>
    </row>
    <row r="4118" spans="1:29" x14ac:dyDescent="0.3">
      <c r="A4118" s="1" t="s">
        <v>29</v>
      </c>
      <c r="B4118" t="s">
        <v>62</v>
      </c>
      <c r="C4118" t="s">
        <v>370</v>
      </c>
      <c r="D4118" t="s">
        <v>128</v>
      </c>
      <c r="E4118">
        <v>3</v>
      </c>
      <c r="F4118" t="s">
        <v>77</v>
      </c>
      <c r="G4118" t="s">
        <v>980</v>
      </c>
      <c r="H4118" t="s">
        <v>79</v>
      </c>
      <c r="I4118" t="s">
        <v>906</v>
      </c>
      <c r="J4118" t="s">
        <v>204</v>
      </c>
      <c r="K4118" t="s">
        <v>9980</v>
      </c>
      <c r="L4118" t="s">
        <v>9981</v>
      </c>
      <c r="M4118" t="s">
        <v>505</v>
      </c>
      <c r="N4118" t="s">
        <v>84</v>
      </c>
      <c r="O4118">
        <v>28133</v>
      </c>
      <c r="P4118">
        <v>32803</v>
      </c>
      <c r="Q4118" t="s">
        <v>95</v>
      </c>
      <c r="R4118">
        <v>935</v>
      </c>
      <c r="S4118" s="2">
        <v>45292</v>
      </c>
      <c r="T4118" s="2">
        <v>45297</v>
      </c>
      <c r="U4118">
        <v>0</v>
      </c>
      <c r="V4118" t="s">
        <v>71</v>
      </c>
      <c r="W4118">
        <v>635</v>
      </c>
      <c r="X4118" t="s">
        <v>60</v>
      </c>
      <c r="Y4118" t="s">
        <v>61</v>
      </c>
      <c r="Z4118">
        <v>0</v>
      </c>
      <c r="AA4118">
        <v>56</v>
      </c>
      <c r="AB4118">
        <v>32644</v>
      </c>
      <c r="AC4118" t="s">
        <v>73</v>
      </c>
    </row>
    <row r="4119" spans="1:29" x14ac:dyDescent="0.3">
      <c r="A4119" s="1" t="s">
        <v>47</v>
      </c>
      <c r="B4119" t="s">
        <v>592</v>
      </c>
      <c r="C4119" t="s">
        <v>3279</v>
      </c>
      <c r="D4119" t="s">
        <v>352</v>
      </c>
      <c r="E4119">
        <v>10</v>
      </c>
      <c r="F4119" t="s">
        <v>64</v>
      </c>
      <c r="G4119" t="s">
        <v>783</v>
      </c>
      <c r="H4119" t="s">
        <v>79</v>
      </c>
      <c r="I4119" t="s">
        <v>1083</v>
      </c>
      <c r="J4119" t="s">
        <v>524</v>
      </c>
      <c r="K4119" t="s">
        <v>9982</v>
      </c>
      <c r="L4119" t="s">
        <v>9983</v>
      </c>
      <c r="M4119" t="s">
        <v>1449</v>
      </c>
      <c r="N4119" t="s">
        <v>94</v>
      </c>
      <c r="O4119">
        <v>28751</v>
      </c>
      <c r="P4119">
        <v>31335</v>
      </c>
      <c r="Q4119" t="s">
        <v>41</v>
      </c>
      <c r="R4119">
        <v>557</v>
      </c>
      <c r="S4119" s="2">
        <v>44580</v>
      </c>
      <c r="T4119" t="s">
        <v>42</v>
      </c>
      <c r="U4119">
        <v>0</v>
      </c>
      <c r="V4119" t="s">
        <v>71</v>
      </c>
      <c r="W4119">
        <v>582</v>
      </c>
      <c r="X4119" t="s">
        <v>44</v>
      </c>
      <c r="Y4119" t="s">
        <v>61</v>
      </c>
      <c r="Z4119">
        <v>0</v>
      </c>
      <c r="AA4119">
        <v>842</v>
      </c>
      <c r="AB4119">
        <v>28779</v>
      </c>
      <c r="AC4119" t="s">
        <v>46</v>
      </c>
    </row>
    <row r="4120" spans="1:29" x14ac:dyDescent="0.3">
      <c r="A4120" s="1" t="s">
        <v>47</v>
      </c>
      <c r="B4120" t="s">
        <v>234</v>
      </c>
      <c r="C4120" t="s">
        <v>1588</v>
      </c>
      <c r="D4120" t="s">
        <v>110</v>
      </c>
      <c r="E4120">
        <v>1</v>
      </c>
      <c r="F4120" t="s">
        <v>120</v>
      </c>
      <c r="G4120" t="s">
        <v>586</v>
      </c>
      <c r="H4120" t="s">
        <v>79</v>
      </c>
      <c r="I4120" t="s">
        <v>827</v>
      </c>
      <c r="J4120" t="s">
        <v>2513</v>
      </c>
      <c r="K4120" t="s">
        <v>9984</v>
      </c>
      <c r="L4120" t="s">
        <v>9985</v>
      </c>
      <c r="M4120" t="s">
        <v>2756</v>
      </c>
      <c r="N4120" t="s">
        <v>94</v>
      </c>
      <c r="O4120">
        <v>20872</v>
      </c>
      <c r="P4120">
        <v>25360</v>
      </c>
      <c r="Q4120" t="s">
        <v>95</v>
      </c>
      <c r="R4120">
        <v>63</v>
      </c>
      <c r="S4120" s="2">
        <v>44819</v>
      </c>
      <c r="T4120" t="s">
        <v>42</v>
      </c>
      <c r="U4120">
        <v>0</v>
      </c>
      <c r="V4120" t="s">
        <v>71</v>
      </c>
      <c r="W4120">
        <v>646</v>
      </c>
      <c r="X4120" t="s">
        <v>44</v>
      </c>
      <c r="Y4120" t="s">
        <v>61</v>
      </c>
      <c r="Z4120">
        <v>0</v>
      </c>
      <c r="AA4120">
        <v>314</v>
      </c>
      <c r="AB4120">
        <v>24122</v>
      </c>
      <c r="AC4120" t="s">
        <v>73</v>
      </c>
    </row>
    <row r="4121" spans="1:29" x14ac:dyDescent="0.3">
      <c r="A4121" s="1" t="s">
        <v>29</v>
      </c>
      <c r="B4121" t="s">
        <v>74</v>
      </c>
      <c r="C4121" t="s">
        <v>1174</v>
      </c>
      <c r="D4121" t="s">
        <v>178</v>
      </c>
      <c r="E4121">
        <v>4</v>
      </c>
      <c r="F4121" t="s">
        <v>271</v>
      </c>
      <c r="G4121" t="s">
        <v>1110</v>
      </c>
      <c r="H4121" t="s">
        <v>79</v>
      </c>
      <c r="I4121" t="s">
        <v>1472</v>
      </c>
      <c r="J4121" t="s">
        <v>1055</v>
      </c>
      <c r="K4121" t="s">
        <v>9986</v>
      </c>
      <c r="L4121" t="s">
        <v>9987</v>
      </c>
      <c r="M4121" t="s">
        <v>1718</v>
      </c>
      <c r="N4121" t="s">
        <v>84</v>
      </c>
      <c r="O4121">
        <v>4794</v>
      </c>
      <c r="P4121">
        <v>9672</v>
      </c>
      <c r="Q4121" t="s">
        <v>41</v>
      </c>
      <c r="R4121">
        <v>523</v>
      </c>
      <c r="S4121" s="2">
        <v>44300</v>
      </c>
      <c r="T4121" s="2">
        <v>44320</v>
      </c>
      <c r="U4121">
        <v>0</v>
      </c>
      <c r="V4121" t="s">
        <v>106</v>
      </c>
      <c r="W4121">
        <v>586</v>
      </c>
      <c r="X4121" t="s">
        <v>60</v>
      </c>
      <c r="Y4121" t="s">
        <v>72</v>
      </c>
      <c r="Z4121">
        <v>0</v>
      </c>
      <c r="AA4121">
        <v>338</v>
      </c>
      <c r="AB4121">
        <v>6264</v>
      </c>
      <c r="AC4121" t="s">
        <v>73</v>
      </c>
    </row>
    <row r="4122" spans="1:29" x14ac:dyDescent="0.3">
      <c r="A4122" s="1" t="s">
        <v>47</v>
      </c>
      <c r="B4122" t="s">
        <v>592</v>
      </c>
      <c r="C4122" t="s">
        <v>3279</v>
      </c>
      <c r="D4122" t="s">
        <v>32</v>
      </c>
      <c r="E4122">
        <v>1</v>
      </c>
      <c r="F4122" t="s">
        <v>221</v>
      </c>
      <c r="G4122" t="s">
        <v>667</v>
      </c>
      <c r="H4122" t="s">
        <v>79</v>
      </c>
      <c r="I4122" t="s">
        <v>210</v>
      </c>
      <c r="J4122" t="s">
        <v>2379</v>
      </c>
      <c r="K4122" t="s">
        <v>9988</v>
      </c>
      <c r="L4122" t="s">
        <v>9989</v>
      </c>
      <c r="M4122" t="s">
        <v>1948</v>
      </c>
      <c r="N4122" t="s">
        <v>94</v>
      </c>
      <c r="O4122">
        <v>13027</v>
      </c>
      <c r="P4122">
        <v>17996</v>
      </c>
      <c r="Q4122" t="s">
        <v>59</v>
      </c>
      <c r="R4122">
        <v>686</v>
      </c>
      <c r="S4122" s="2">
        <v>45183</v>
      </c>
      <c r="T4122" s="2">
        <v>45207</v>
      </c>
      <c r="U4122">
        <v>6672</v>
      </c>
      <c r="V4122" t="s">
        <v>43</v>
      </c>
      <c r="W4122">
        <v>819</v>
      </c>
      <c r="X4122" t="s">
        <v>60</v>
      </c>
      <c r="Y4122" t="s">
        <v>72</v>
      </c>
      <c r="Z4122">
        <v>0</v>
      </c>
      <c r="AA4122">
        <v>476</v>
      </c>
      <c r="AB4122">
        <v>15520</v>
      </c>
      <c r="AC4122" t="s">
        <v>73</v>
      </c>
    </row>
    <row r="4123" spans="1:29" x14ac:dyDescent="0.3">
      <c r="A4123" s="1" t="s">
        <v>29</v>
      </c>
      <c r="B4123" t="s">
        <v>74</v>
      </c>
      <c r="C4123" t="s">
        <v>75</v>
      </c>
      <c r="D4123" t="s">
        <v>138</v>
      </c>
      <c r="E4123">
        <v>1</v>
      </c>
      <c r="F4123" t="s">
        <v>77</v>
      </c>
      <c r="G4123" t="s">
        <v>264</v>
      </c>
      <c r="H4123" t="s">
        <v>35</v>
      </c>
      <c r="I4123" t="s">
        <v>2513</v>
      </c>
      <c r="J4123" t="s">
        <v>1509</v>
      </c>
      <c r="K4123" t="s">
        <v>9990</v>
      </c>
      <c r="L4123" t="s">
        <v>9991</v>
      </c>
      <c r="M4123" t="s">
        <v>1146</v>
      </c>
      <c r="N4123" t="s">
        <v>94</v>
      </c>
      <c r="O4123">
        <v>24514</v>
      </c>
      <c r="P4123">
        <v>29477</v>
      </c>
      <c r="Q4123" t="s">
        <v>59</v>
      </c>
      <c r="R4123">
        <v>257</v>
      </c>
      <c r="S4123" s="2">
        <v>44848</v>
      </c>
      <c r="T4123" t="s">
        <v>42</v>
      </c>
      <c r="U4123">
        <v>37516</v>
      </c>
      <c r="V4123" t="s">
        <v>71</v>
      </c>
      <c r="W4123">
        <v>497</v>
      </c>
      <c r="X4123" t="s">
        <v>44</v>
      </c>
      <c r="Y4123" t="s">
        <v>72</v>
      </c>
      <c r="Z4123">
        <v>0</v>
      </c>
      <c r="AA4123">
        <v>490</v>
      </c>
      <c r="AB4123">
        <v>26174</v>
      </c>
      <c r="AC4123" t="s">
        <v>73</v>
      </c>
    </row>
    <row r="4124" spans="1:29" x14ac:dyDescent="0.3">
      <c r="A4124" s="1" t="s">
        <v>29</v>
      </c>
      <c r="B4124" t="s">
        <v>228</v>
      </c>
      <c r="C4124" t="s">
        <v>4703</v>
      </c>
      <c r="D4124" t="s">
        <v>201</v>
      </c>
      <c r="E4124">
        <v>9</v>
      </c>
      <c r="F4124" t="s">
        <v>33</v>
      </c>
      <c r="G4124" t="s">
        <v>728</v>
      </c>
      <c r="H4124" t="s">
        <v>79</v>
      </c>
      <c r="I4124" t="s">
        <v>4046</v>
      </c>
      <c r="J4124" t="s">
        <v>637</v>
      </c>
      <c r="K4124" t="s">
        <v>9992</v>
      </c>
      <c r="L4124" t="s">
        <v>9993</v>
      </c>
      <c r="M4124" t="s">
        <v>473</v>
      </c>
      <c r="N4124" t="s">
        <v>40</v>
      </c>
      <c r="O4124">
        <v>25145</v>
      </c>
      <c r="P4124">
        <v>29418</v>
      </c>
      <c r="Q4124" t="s">
        <v>95</v>
      </c>
      <c r="R4124">
        <v>420</v>
      </c>
      <c r="S4124" s="2">
        <v>45175</v>
      </c>
      <c r="T4124" s="2">
        <v>45197</v>
      </c>
      <c r="U4124">
        <v>0</v>
      </c>
      <c r="V4124" t="s">
        <v>85</v>
      </c>
      <c r="W4124">
        <v>604</v>
      </c>
      <c r="X4124" t="s">
        <v>60</v>
      </c>
      <c r="Y4124" t="s">
        <v>45</v>
      </c>
      <c r="Z4124">
        <v>0</v>
      </c>
      <c r="AA4124">
        <v>297</v>
      </c>
      <c r="AB4124">
        <v>26923</v>
      </c>
      <c r="AC4124" t="s">
        <v>46</v>
      </c>
    </row>
    <row r="4125" spans="1:29" x14ac:dyDescent="0.3">
      <c r="A4125" s="1" t="s">
        <v>47</v>
      </c>
      <c r="B4125" t="s">
        <v>108</v>
      </c>
      <c r="C4125" t="s">
        <v>3655</v>
      </c>
      <c r="D4125" t="s">
        <v>201</v>
      </c>
      <c r="E4125">
        <v>9</v>
      </c>
      <c r="F4125" t="s">
        <v>64</v>
      </c>
      <c r="G4125" t="s">
        <v>1599</v>
      </c>
      <c r="H4125" t="s">
        <v>35</v>
      </c>
      <c r="I4125" t="s">
        <v>1055</v>
      </c>
      <c r="J4125" t="s">
        <v>610</v>
      </c>
      <c r="K4125" t="s">
        <v>9994</v>
      </c>
      <c r="L4125" t="s">
        <v>9995</v>
      </c>
      <c r="M4125" t="s">
        <v>660</v>
      </c>
      <c r="N4125" t="s">
        <v>84</v>
      </c>
      <c r="O4125">
        <v>14306</v>
      </c>
      <c r="P4125">
        <v>19300</v>
      </c>
      <c r="Q4125" t="s">
        <v>95</v>
      </c>
      <c r="R4125">
        <v>26</v>
      </c>
      <c r="S4125" s="2">
        <v>44944</v>
      </c>
      <c r="T4125" s="2">
        <v>44954</v>
      </c>
      <c r="U4125">
        <v>0</v>
      </c>
      <c r="V4125" t="s">
        <v>43</v>
      </c>
      <c r="W4125">
        <v>417</v>
      </c>
      <c r="X4125" t="s">
        <v>60</v>
      </c>
      <c r="Y4125" t="s">
        <v>45</v>
      </c>
      <c r="Z4125">
        <v>0</v>
      </c>
      <c r="AA4125">
        <v>919</v>
      </c>
      <c r="AB4125">
        <v>19296</v>
      </c>
      <c r="AC4125" t="s">
        <v>107</v>
      </c>
    </row>
    <row r="4126" spans="1:29" x14ac:dyDescent="0.3">
      <c r="A4126" s="1" t="s">
        <v>29</v>
      </c>
      <c r="B4126" t="s">
        <v>30</v>
      </c>
      <c r="C4126" t="s">
        <v>819</v>
      </c>
      <c r="D4126" t="s">
        <v>169</v>
      </c>
      <c r="E4126">
        <v>8</v>
      </c>
      <c r="F4126" t="s">
        <v>99</v>
      </c>
      <c r="G4126" t="s">
        <v>579</v>
      </c>
      <c r="H4126" t="s">
        <v>79</v>
      </c>
      <c r="I4126" t="s">
        <v>4551</v>
      </c>
      <c r="J4126" t="s">
        <v>9996</v>
      </c>
      <c r="K4126" t="s">
        <v>9997</v>
      </c>
      <c r="L4126" t="s">
        <v>9998</v>
      </c>
      <c r="M4126" t="s">
        <v>825</v>
      </c>
      <c r="N4126" t="s">
        <v>94</v>
      </c>
      <c r="O4126">
        <v>17579</v>
      </c>
      <c r="P4126">
        <v>20625</v>
      </c>
      <c r="Q4126" t="s">
        <v>95</v>
      </c>
      <c r="R4126">
        <v>535</v>
      </c>
      <c r="S4126" s="2">
        <v>44625</v>
      </c>
      <c r="T4126" t="s">
        <v>42</v>
      </c>
      <c r="U4126">
        <v>0</v>
      </c>
      <c r="V4126" t="s">
        <v>43</v>
      </c>
      <c r="W4126">
        <v>727</v>
      </c>
      <c r="X4126" t="s">
        <v>44</v>
      </c>
      <c r="Y4126" t="s">
        <v>61</v>
      </c>
      <c r="Z4126">
        <v>0</v>
      </c>
      <c r="AA4126">
        <v>637</v>
      </c>
      <c r="AB4126">
        <v>18531</v>
      </c>
      <c r="AC4126" t="s">
        <v>107</v>
      </c>
    </row>
    <row r="4127" spans="1:29" x14ac:dyDescent="0.3">
      <c r="A4127" s="1" t="s">
        <v>47</v>
      </c>
      <c r="B4127" t="s">
        <v>176</v>
      </c>
      <c r="C4127" t="s">
        <v>3235</v>
      </c>
      <c r="D4127" t="s">
        <v>50</v>
      </c>
      <c r="E4127">
        <v>5</v>
      </c>
      <c r="F4127" t="s">
        <v>51</v>
      </c>
      <c r="G4127" t="s">
        <v>285</v>
      </c>
      <c r="H4127" t="s">
        <v>35</v>
      </c>
      <c r="I4127" t="s">
        <v>434</v>
      </c>
      <c r="J4127" t="s">
        <v>5800</v>
      </c>
      <c r="K4127" t="s">
        <v>9999</v>
      </c>
      <c r="L4127" t="s">
        <v>10000</v>
      </c>
      <c r="M4127" t="s">
        <v>1507</v>
      </c>
      <c r="N4127" t="s">
        <v>40</v>
      </c>
      <c r="O4127">
        <v>20271</v>
      </c>
      <c r="P4127">
        <v>23430</v>
      </c>
      <c r="Q4127" t="s">
        <v>41</v>
      </c>
      <c r="R4127">
        <v>887</v>
      </c>
      <c r="S4127" s="2">
        <v>45080</v>
      </c>
      <c r="T4127" t="s">
        <v>42</v>
      </c>
      <c r="U4127">
        <v>0</v>
      </c>
      <c r="V4127" t="s">
        <v>71</v>
      </c>
      <c r="W4127">
        <v>637</v>
      </c>
      <c r="X4127" t="s">
        <v>44</v>
      </c>
      <c r="Y4127" t="s">
        <v>61</v>
      </c>
      <c r="Z4127">
        <v>0</v>
      </c>
      <c r="AA4127">
        <v>225</v>
      </c>
      <c r="AB4127">
        <v>20297</v>
      </c>
      <c r="AC4127" t="s">
        <v>107</v>
      </c>
    </row>
    <row r="4128" spans="1:29" x14ac:dyDescent="0.3">
      <c r="A4128" s="1" t="s">
        <v>29</v>
      </c>
      <c r="B4128" t="s">
        <v>74</v>
      </c>
      <c r="C4128" t="s">
        <v>573</v>
      </c>
      <c r="D4128" t="s">
        <v>201</v>
      </c>
      <c r="E4128">
        <v>2</v>
      </c>
      <c r="F4128" t="s">
        <v>64</v>
      </c>
      <c r="G4128" t="s">
        <v>802</v>
      </c>
      <c r="H4128" t="s">
        <v>79</v>
      </c>
      <c r="I4128" t="s">
        <v>632</v>
      </c>
      <c r="J4128" t="s">
        <v>80</v>
      </c>
      <c r="K4128" t="s">
        <v>10001</v>
      </c>
      <c r="L4128" t="s">
        <v>10002</v>
      </c>
      <c r="M4128" t="s">
        <v>1718</v>
      </c>
      <c r="N4128" t="s">
        <v>84</v>
      </c>
      <c r="O4128">
        <v>15864</v>
      </c>
      <c r="P4128">
        <v>20029</v>
      </c>
      <c r="Q4128" t="s">
        <v>41</v>
      </c>
      <c r="R4128">
        <v>507</v>
      </c>
      <c r="S4128" s="2">
        <v>44704</v>
      </c>
      <c r="T4128" t="s">
        <v>42</v>
      </c>
      <c r="U4128">
        <v>0</v>
      </c>
      <c r="V4128" t="s">
        <v>85</v>
      </c>
      <c r="W4128">
        <v>771</v>
      </c>
      <c r="X4128" t="s">
        <v>44</v>
      </c>
      <c r="Y4128" t="s">
        <v>45</v>
      </c>
      <c r="Z4128">
        <v>0</v>
      </c>
      <c r="AA4128">
        <v>492</v>
      </c>
      <c r="AB4128">
        <v>18106</v>
      </c>
      <c r="AC4128" t="s">
        <v>73</v>
      </c>
    </row>
    <row r="4129" spans="1:29" x14ac:dyDescent="0.3">
      <c r="A4129" s="1" t="s">
        <v>47</v>
      </c>
      <c r="B4129" t="s">
        <v>117</v>
      </c>
      <c r="C4129" t="s">
        <v>512</v>
      </c>
      <c r="D4129" t="s">
        <v>98</v>
      </c>
      <c r="E4129">
        <v>3</v>
      </c>
      <c r="F4129" t="s">
        <v>129</v>
      </c>
      <c r="G4129" t="s">
        <v>130</v>
      </c>
      <c r="H4129" t="s">
        <v>35</v>
      </c>
      <c r="I4129" t="s">
        <v>990</v>
      </c>
      <c r="J4129" t="s">
        <v>10003</v>
      </c>
      <c r="K4129">
        <v>2643433079</v>
      </c>
      <c r="L4129" t="s">
        <v>10004</v>
      </c>
      <c r="M4129" t="s">
        <v>1852</v>
      </c>
      <c r="N4129" t="s">
        <v>58</v>
      </c>
      <c r="O4129">
        <v>21644</v>
      </c>
      <c r="P4129">
        <v>26554</v>
      </c>
      <c r="Q4129" t="s">
        <v>95</v>
      </c>
      <c r="R4129">
        <v>147</v>
      </c>
      <c r="S4129" s="2">
        <v>44936</v>
      </c>
      <c r="T4129" t="s">
        <v>42</v>
      </c>
      <c r="U4129">
        <v>0</v>
      </c>
      <c r="V4129" t="s">
        <v>106</v>
      </c>
      <c r="W4129">
        <v>634</v>
      </c>
      <c r="X4129" t="s">
        <v>44</v>
      </c>
      <c r="Y4129" t="s">
        <v>45</v>
      </c>
      <c r="Z4129">
        <v>3057</v>
      </c>
      <c r="AA4129">
        <v>190</v>
      </c>
      <c r="AB4129">
        <v>26355</v>
      </c>
      <c r="AC4129" t="s">
        <v>73</v>
      </c>
    </row>
    <row r="4130" spans="1:29" x14ac:dyDescent="0.3">
      <c r="A4130" s="1" t="s">
        <v>47</v>
      </c>
      <c r="B4130" t="s">
        <v>48</v>
      </c>
      <c r="C4130" t="s">
        <v>3971</v>
      </c>
      <c r="D4130" t="s">
        <v>387</v>
      </c>
      <c r="E4130">
        <v>8</v>
      </c>
      <c r="F4130" t="s">
        <v>221</v>
      </c>
      <c r="G4130" t="s">
        <v>222</v>
      </c>
      <c r="H4130" t="s">
        <v>35</v>
      </c>
      <c r="I4130" t="s">
        <v>3412</v>
      </c>
      <c r="J4130" t="s">
        <v>524</v>
      </c>
      <c r="K4130" t="s">
        <v>10005</v>
      </c>
      <c r="L4130" t="s">
        <v>10006</v>
      </c>
      <c r="M4130" t="s">
        <v>385</v>
      </c>
      <c r="N4130" t="s">
        <v>40</v>
      </c>
      <c r="O4130">
        <v>12089</v>
      </c>
      <c r="P4130">
        <v>17033</v>
      </c>
      <c r="Q4130" t="s">
        <v>41</v>
      </c>
      <c r="R4130">
        <v>706</v>
      </c>
      <c r="S4130" s="2">
        <v>45224</v>
      </c>
      <c r="T4130" t="s">
        <v>42</v>
      </c>
      <c r="U4130">
        <v>0</v>
      </c>
      <c r="V4130" t="s">
        <v>71</v>
      </c>
      <c r="W4130">
        <v>444</v>
      </c>
      <c r="X4130" t="s">
        <v>44</v>
      </c>
      <c r="Y4130" t="s">
        <v>61</v>
      </c>
      <c r="Z4130">
        <v>0</v>
      </c>
      <c r="AA4130">
        <v>474</v>
      </c>
      <c r="AB4130">
        <v>16806</v>
      </c>
      <c r="AC4130" t="s">
        <v>46</v>
      </c>
    </row>
    <row r="4131" spans="1:29" x14ac:dyDescent="0.3">
      <c r="A4131" s="1" t="s">
        <v>47</v>
      </c>
      <c r="B4131" t="s">
        <v>48</v>
      </c>
      <c r="C4131" t="s">
        <v>2654</v>
      </c>
      <c r="D4131" t="s">
        <v>201</v>
      </c>
      <c r="E4131">
        <v>2</v>
      </c>
      <c r="F4131" t="s">
        <v>221</v>
      </c>
      <c r="G4131" t="s">
        <v>222</v>
      </c>
      <c r="H4131" t="s">
        <v>35</v>
      </c>
      <c r="I4131" t="s">
        <v>1390</v>
      </c>
      <c r="J4131" t="s">
        <v>3514</v>
      </c>
      <c r="K4131" t="s">
        <v>10007</v>
      </c>
      <c r="L4131" t="s">
        <v>10008</v>
      </c>
      <c r="M4131" t="s">
        <v>385</v>
      </c>
      <c r="N4131" t="s">
        <v>58</v>
      </c>
      <c r="O4131">
        <v>29898</v>
      </c>
      <c r="P4131">
        <v>32077</v>
      </c>
      <c r="Q4131" t="s">
        <v>41</v>
      </c>
      <c r="R4131">
        <v>818</v>
      </c>
      <c r="S4131" s="2">
        <v>44636</v>
      </c>
      <c r="T4131" s="2">
        <v>44663</v>
      </c>
      <c r="U4131">
        <v>0</v>
      </c>
      <c r="V4131" t="s">
        <v>85</v>
      </c>
      <c r="W4131">
        <v>845</v>
      </c>
      <c r="X4131" t="s">
        <v>60</v>
      </c>
      <c r="Y4131" t="s">
        <v>45</v>
      </c>
      <c r="Z4131">
        <v>2371</v>
      </c>
      <c r="AA4131">
        <v>313</v>
      </c>
      <c r="AB4131">
        <v>31384</v>
      </c>
      <c r="AC4131" t="s">
        <v>73</v>
      </c>
    </row>
    <row r="4132" spans="1:29" x14ac:dyDescent="0.3">
      <c r="A4132" s="1" t="s">
        <v>47</v>
      </c>
      <c r="B4132" t="s">
        <v>176</v>
      </c>
      <c r="C4132" t="s">
        <v>3141</v>
      </c>
      <c r="D4132" t="s">
        <v>110</v>
      </c>
      <c r="E4132">
        <v>7</v>
      </c>
      <c r="F4132" t="s">
        <v>186</v>
      </c>
      <c r="G4132" t="s">
        <v>650</v>
      </c>
      <c r="H4132" t="s">
        <v>35</v>
      </c>
      <c r="I4132" t="s">
        <v>423</v>
      </c>
      <c r="J4132" t="s">
        <v>2158</v>
      </c>
      <c r="K4132" t="s">
        <v>10009</v>
      </c>
      <c r="L4132" t="s">
        <v>10010</v>
      </c>
      <c r="M4132" t="s">
        <v>1665</v>
      </c>
      <c r="N4132" t="s">
        <v>58</v>
      </c>
      <c r="O4132">
        <v>5895</v>
      </c>
      <c r="P4132">
        <v>8353</v>
      </c>
      <c r="Q4132" t="s">
        <v>41</v>
      </c>
      <c r="R4132">
        <v>819</v>
      </c>
      <c r="S4132" s="2">
        <v>45111</v>
      </c>
      <c r="T4132" s="2">
        <v>45127</v>
      </c>
      <c r="U4132">
        <v>0</v>
      </c>
      <c r="V4132" t="s">
        <v>43</v>
      </c>
      <c r="W4132">
        <v>790</v>
      </c>
      <c r="X4132" t="s">
        <v>60</v>
      </c>
      <c r="Y4132" t="s">
        <v>45</v>
      </c>
      <c r="Z4132">
        <v>3960</v>
      </c>
      <c r="AA4132">
        <v>393</v>
      </c>
      <c r="AB4132">
        <v>6311</v>
      </c>
      <c r="AC4132" t="s">
        <v>107</v>
      </c>
    </row>
    <row r="4133" spans="1:29" x14ac:dyDescent="0.3">
      <c r="A4133" s="1" t="s">
        <v>47</v>
      </c>
      <c r="B4133" t="s">
        <v>108</v>
      </c>
      <c r="C4133" t="s">
        <v>1275</v>
      </c>
      <c r="D4133" t="s">
        <v>98</v>
      </c>
      <c r="E4133">
        <v>4</v>
      </c>
      <c r="F4133" t="s">
        <v>64</v>
      </c>
      <c r="G4133" t="s">
        <v>802</v>
      </c>
      <c r="H4133" t="s">
        <v>35</v>
      </c>
      <c r="I4133" t="s">
        <v>927</v>
      </c>
      <c r="J4133" t="s">
        <v>4193</v>
      </c>
      <c r="K4133" t="s">
        <v>10011</v>
      </c>
      <c r="L4133" t="s">
        <v>10012</v>
      </c>
      <c r="M4133" t="s">
        <v>660</v>
      </c>
      <c r="N4133" t="s">
        <v>94</v>
      </c>
      <c r="O4133">
        <v>2752</v>
      </c>
      <c r="P4133">
        <v>7434</v>
      </c>
      <c r="Q4133" t="s">
        <v>41</v>
      </c>
      <c r="R4133">
        <v>111</v>
      </c>
      <c r="S4133" s="2">
        <v>45195</v>
      </c>
      <c r="T4133" s="2">
        <v>45216</v>
      </c>
      <c r="U4133">
        <v>0</v>
      </c>
      <c r="V4133" t="s">
        <v>43</v>
      </c>
      <c r="W4133">
        <v>498</v>
      </c>
      <c r="X4133" t="s">
        <v>60</v>
      </c>
      <c r="Y4133" t="s">
        <v>61</v>
      </c>
      <c r="Z4133">
        <v>0</v>
      </c>
      <c r="AA4133">
        <v>127</v>
      </c>
      <c r="AB4133">
        <v>6261</v>
      </c>
      <c r="AC4133" t="s">
        <v>73</v>
      </c>
    </row>
    <row r="4134" spans="1:29" x14ac:dyDescent="0.3">
      <c r="A4134" s="1" t="s">
        <v>29</v>
      </c>
      <c r="B4134" t="s">
        <v>96</v>
      </c>
      <c r="C4134" t="s">
        <v>323</v>
      </c>
      <c r="D4134" t="s">
        <v>387</v>
      </c>
      <c r="E4134">
        <v>5</v>
      </c>
      <c r="F4134" t="s">
        <v>120</v>
      </c>
      <c r="G4134" t="s">
        <v>586</v>
      </c>
      <c r="H4134" t="s">
        <v>35</v>
      </c>
      <c r="I4134" t="s">
        <v>101</v>
      </c>
      <c r="J4134" t="s">
        <v>2649</v>
      </c>
      <c r="K4134" t="s">
        <v>10013</v>
      </c>
      <c r="L4134" t="s">
        <v>10014</v>
      </c>
      <c r="M4134" t="s">
        <v>777</v>
      </c>
      <c r="N4134" t="s">
        <v>84</v>
      </c>
      <c r="O4134">
        <v>18794</v>
      </c>
      <c r="P4134">
        <v>23001</v>
      </c>
      <c r="Q4134" t="s">
        <v>95</v>
      </c>
      <c r="R4134">
        <v>418</v>
      </c>
      <c r="S4134" s="2">
        <v>45072</v>
      </c>
      <c r="T4134" t="s">
        <v>42</v>
      </c>
      <c r="U4134">
        <v>0</v>
      </c>
      <c r="V4134" t="s">
        <v>106</v>
      </c>
      <c r="W4134">
        <v>654</v>
      </c>
      <c r="X4134" t="s">
        <v>44</v>
      </c>
      <c r="Y4134" t="s">
        <v>72</v>
      </c>
      <c r="Z4134">
        <v>0</v>
      </c>
      <c r="AA4134">
        <v>617</v>
      </c>
      <c r="AB4134">
        <v>18855</v>
      </c>
      <c r="AC4134" t="s">
        <v>107</v>
      </c>
    </row>
    <row r="4135" spans="1:29" x14ac:dyDescent="0.3">
      <c r="A4135" s="1" t="s">
        <v>47</v>
      </c>
      <c r="B4135" t="s">
        <v>108</v>
      </c>
      <c r="C4135" t="s">
        <v>439</v>
      </c>
      <c r="D4135" t="s">
        <v>169</v>
      </c>
      <c r="E4135">
        <v>9</v>
      </c>
      <c r="F4135" t="s">
        <v>221</v>
      </c>
      <c r="G4135" t="s">
        <v>882</v>
      </c>
      <c r="H4135" t="s">
        <v>79</v>
      </c>
      <c r="I4135" t="s">
        <v>778</v>
      </c>
      <c r="J4135" t="s">
        <v>530</v>
      </c>
      <c r="K4135" t="s">
        <v>10015</v>
      </c>
      <c r="L4135" t="s">
        <v>10016</v>
      </c>
      <c r="M4135" t="s">
        <v>522</v>
      </c>
      <c r="N4135" t="s">
        <v>94</v>
      </c>
      <c r="O4135">
        <v>13973</v>
      </c>
      <c r="P4135">
        <v>17781</v>
      </c>
      <c r="Q4135" t="s">
        <v>59</v>
      </c>
      <c r="R4135">
        <v>524</v>
      </c>
      <c r="S4135" s="2">
        <v>44812</v>
      </c>
      <c r="T4135" t="s">
        <v>42</v>
      </c>
      <c r="U4135">
        <v>1510</v>
      </c>
      <c r="V4135" t="s">
        <v>71</v>
      </c>
      <c r="W4135">
        <v>550</v>
      </c>
      <c r="X4135" t="s">
        <v>44</v>
      </c>
      <c r="Y4135" t="s">
        <v>72</v>
      </c>
      <c r="Z4135">
        <v>0</v>
      </c>
      <c r="AA4135">
        <v>130</v>
      </c>
      <c r="AB4135">
        <v>15671</v>
      </c>
      <c r="AC4135" t="s">
        <v>46</v>
      </c>
    </row>
    <row r="4136" spans="1:29" x14ac:dyDescent="0.3">
      <c r="A4136" s="1" t="s">
        <v>29</v>
      </c>
      <c r="B4136" t="s">
        <v>327</v>
      </c>
      <c r="C4136" t="s">
        <v>1889</v>
      </c>
      <c r="D4136" t="s">
        <v>32</v>
      </c>
      <c r="E4136">
        <v>10</v>
      </c>
      <c r="F4136" t="s">
        <v>186</v>
      </c>
      <c r="G4136" t="s">
        <v>535</v>
      </c>
      <c r="H4136" t="s">
        <v>35</v>
      </c>
      <c r="I4136" t="s">
        <v>4626</v>
      </c>
      <c r="J4136" t="s">
        <v>1567</v>
      </c>
      <c r="K4136" t="s">
        <v>10017</v>
      </c>
      <c r="L4136" t="s">
        <v>10018</v>
      </c>
      <c r="M4136" t="s">
        <v>2350</v>
      </c>
      <c r="N4136" t="s">
        <v>94</v>
      </c>
      <c r="O4136">
        <v>17667</v>
      </c>
      <c r="P4136">
        <v>20763</v>
      </c>
      <c r="Q4136" t="s">
        <v>95</v>
      </c>
      <c r="R4136">
        <v>443</v>
      </c>
      <c r="S4136" s="2">
        <v>44628</v>
      </c>
      <c r="T4136" s="2">
        <v>44646</v>
      </c>
      <c r="U4136">
        <v>0</v>
      </c>
      <c r="V4136" t="s">
        <v>43</v>
      </c>
      <c r="W4136">
        <v>523</v>
      </c>
      <c r="X4136" t="s">
        <v>60</v>
      </c>
      <c r="Y4136" t="s">
        <v>45</v>
      </c>
      <c r="Z4136">
        <v>0</v>
      </c>
      <c r="AA4136">
        <v>195</v>
      </c>
      <c r="AB4136">
        <v>19339</v>
      </c>
      <c r="AC4136" t="s">
        <v>107</v>
      </c>
    </row>
    <row r="4137" spans="1:29" x14ac:dyDescent="0.3">
      <c r="A4137" s="1" t="s">
        <v>29</v>
      </c>
      <c r="B4137" t="s">
        <v>541</v>
      </c>
      <c r="C4137" t="s">
        <v>1165</v>
      </c>
      <c r="D4137" t="s">
        <v>110</v>
      </c>
      <c r="E4137">
        <v>9</v>
      </c>
      <c r="F4137" t="s">
        <v>120</v>
      </c>
      <c r="G4137" t="s">
        <v>1180</v>
      </c>
      <c r="H4137" t="s">
        <v>35</v>
      </c>
      <c r="I4137" t="s">
        <v>1726</v>
      </c>
      <c r="J4137" t="s">
        <v>3656</v>
      </c>
      <c r="K4137" s="3" t="s">
        <v>10019</v>
      </c>
      <c r="L4137" t="s">
        <v>10020</v>
      </c>
      <c r="M4137" t="s">
        <v>1632</v>
      </c>
      <c r="N4137" t="s">
        <v>84</v>
      </c>
      <c r="O4137">
        <v>22298</v>
      </c>
      <c r="P4137">
        <v>24787</v>
      </c>
      <c r="Q4137" t="s">
        <v>95</v>
      </c>
      <c r="R4137">
        <v>920</v>
      </c>
      <c r="S4137" s="2">
        <v>45001</v>
      </c>
      <c r="T4137" t="s">
        <v>42</v>
      </c>
      <c r="U4137">
        <v>0</v>
      </c>
      <c r="V4137" t="s">
        <v>85</v>
      </c>
      <c r="W4137">
        <v>817</v>
      </c>
      <c r="X4137" t="s">
        <v>44</v>
      </c>
      <c r="Y4137" t="s">
        <v>61</v>
      </c>
      <c r="Z4137">
        <v>0</v>
      </c>
      <c r="AA4137">
        <v>346</v>
      </c>
      <c r="AB4137">
        <v>23122</v>
      </c>
      <c r="AC4137" t="s">
        <v>46</v>
      </c>
    </row>
    <row r="4138" spans="1:29" x14ac:dyDescent="0.3">
      <c r="A4138" s="1" t="s">
        <v>29</v>
      </c>
      <c r="B4138" t="s">
        <v>363</v>
      </c>
      <c r="C4138" t="s">
        <v>3524</v>
      </c>
      <c r="D4138" t="s">
        <v>236</v>
      </c>
      <c r="E4138">
        <v>10</v>
      </c>
      <c r="F4138" t="s">
        <v>64</v>
      </c>
      <c r="G4138" t="s">
        <v>802</v>
      </c>
      <c r="H4138" t="s">
        <v>35</v>
      </c>
      <c r="I4138" t="s">
        <v>131</v>
      </c>
      <c r="J4138" t="s">
        <v>90</v>
      </c>
      <c r="K4138" t="s">
        <v>10021</v>
      </c>
      <c r="L4138" t="s">
        <v>10022</v>
      </c>
      <c r="M4138" t="s">
        <v>1603</v>
      </c>
      <c r="N4138" t="s">
        <v>40</v>
      </c>
      <c r="O4138">
        <v>15767</v>
      </c>
      <c r="P4138">
        <v>18977</v>
      </c>
      <c r="Q4138" t="s">
        <v>41</v>
      </c>
      <c r="R4138">
        <v>69</v>
      </c>
      <c r="S4138" s="2">
        <v>44789</v>
      </c>
      <c r="T4138" s="2">
        <v>44808</v>
      </c>
      <c r="U4138">
        <v>0</v>
      </c>
      <c r="V4138" t="s">
        <v>43</v>
      </c>
      <c r="W4138">
        <v>695</v>
      </c>
      <c r="X4138" t="s">
        <v>60</v>
      </c>
      <c r="Y4138" t="s">
        <v>61</v>
      </c>
      <c r="Z4138">
        <v>0</v>
      </c>
      <c r="AA4138">
        <v>395</v>
      </c>
      <c r="AB4138">
        <v>18296</v>
      </c>
      <c r="AC4138" t="s">
        <v>46</v>
      </c>
    </row>
    <row r="4139" spans="1:29" x14ac:dyDescent="0.3">
      <c r="A4139" s="1" t="s">
        <v>29</v>
      </c>
      <c r="B4139" t="s">
        <v>541</v>
      </c>
      <c r="C4139" t="s">
        <v>3530</v>
      </c>
      <c r="D4139" t="s">
        <v>387</v>
      </c>
      <c r="E4139">
        <v>9</v>
      </c>
      <c r="F4139" t="s">
        <v>33</v>
      </c>
      <c r="G4139" t="s">
        <v>411</v>
      </c>
      <c r="H4139" t="s">
        <v>35</v>
      </c>
      <c r="I4139" t="s">
        <v>36</v>
      </c>
      <c r="J4139" t="s">
        <v>1148</v>
      </c>
      <c r="K4139">
        <f>1-639-30-5513</f>
        <v>-6181</v>
      </c>
      <c r="L4139" t="s">
        <v>10023</v>
      </c>
      <c r="M4139" t="s">
        <v>1274</v>
      </c>
      <c r="N4139" t="s">
        <v>58</v>
      </c>
      <c r="O4139">
        <v>5775</v>
      </c>
      <c r="P4139">
        <v>10615</v>
      </c>
      <c r="Q4139" t="s">
        <v>41</v>
      </c>
      <c r="R4139">
        <v>591</v>
      </c>
      <c r="S4139" s="2">
        <v>44730</v>
      </c>
      <c r="T4139" t="s">
        <v>42</v>
      </c>
      <c r="U4139">
        <v>0</v>
      </c>
      <c r="V4139" t="s">
        <v>71</v>
      </c>
      <c r="W4139">
        <v>644</v>
      </c>
      <c r="X4139" t="s">
        <v>44</v>
      </c>
      <c r="Y4139" t="s">
        <v>61</v>
      </c>
      <c r="Z4139">
        <v>2015</v>
      </c>
      <c r="AA4139">
        <v>384</v>
      </c>
      <c r="AB4139">
        <v>8878</v>
      </c>
      <c r="AC4139" t="s">
        <v>46</v>
      </c>
    </row>
    <row r="4140" spans="1:29" x14ac:dyDescent="0.3">
      <c r="A4140" s="1" t="s">
        <v>47</v>
      </c>
      <c r="B4140" t="s">
        <v>161</v>
      </c>
      <c r="C4140" t="s">
        <v>2359</v>
      </c>
      <c r="D4140" t="s">
        <v>236</v>
      </c>
      <c r="E4140">
        <v>5</v>
      </c>
      <c r="F4140" t="s">
        <v>129</v>
      </c>
      <c r="G4140" t="s">
        <v>130</v>
      </c>
      <c r="H4140" t="s">
        <v>35</v>
      </c>
      <c r="I4140" t="s">
        <v>3467</v>
      </c>
      <c r="J4140" t="s">
        <v>961</v>
      </c>
      <c r="K4140" t="s">
        <v>10024</v>
      </c>
      <c r="L4140" t="s">
        <v>10025</v>
      </c>
      <c r="M4140" t="s">
        <v>2032</v>
      </c>
      <c r="N4140" t="s">
        <v>84</v>
      </c>
      <c r="O4140">
        <v>21748</v>
      </c>
      <c r="P4140">
        <v>26342</v>
      </c>
      <c r="Q4140" t="s">
        <v>59</v>
      </c>
      <c r="R4140">
        <v>290</v>
      </c>
      <c r="S4140" s="2">
        <v>44655</v>
      </c>
      <c r="T4140" t="s">
        <v>42</v>
      </c>
      <c r="U4140">
        <v>26929</v>
      </c>
      <c r="V4140" t="s">
        <v>71</v>
      </c>
      <c r="W4140">
        <v>501</v>
      </c>
      <c r="X4140" t="s">
        <v>44</v>
      </c>
      <c r="Y4140" t="s">
        <v>45</v>
      </c>
      <c r="Z4140">
        <v>0</v>
      </c>
      <c r="AA4140">
        <v>424</v>
      </c>
      <c r="AB4140">
        <v>25910</v>
      </c>
      <c r="AC4140" t="s">
        <v>73</v>
      </c>
    </row>
    <row r="4141" spans="1:29" x14ac:dyDescent="0.3">
      <c r="A4141" s="1" t="s">
        <v>47</v>
      </c>
      <c r="B4141" t="s">
        <v>161</v>
      </c>
      <c r="C4141" t="s">
        <v>162</v>
      </c>
      <c r="D4141" t="s">
        <v>32</v>
      </c>
      <c r="E4141">
        <v>1</v>
      </c>
      <c r="F4141" t="s">
        <v>51</v>
      </c>
      <c r="G4141" t="s">
        <v>237</v>
      </c>
      <c r="H4141" t="s">
        <v>79</v>
      </c>
      <c r="I4141" t="s">
        <v>245</v>
      </c>
      <c r="J4141" t="s">
        <v>5356</v>
      </c>
      <c r="K4141" s="3" t="s">
        <v>10026</v>
      </c>
      <c r="L4141" t="s">
        <v>10027</v>
      </c>
      <c r="M4141" t="s">
        <v>283</v>
      </c>
      <c r="N4141" t="s">
        <v>58</v>
      </c>
      <c r="O4141">
        <v>3675</v>
      </c>
      <c r="P4141">
        <v>7593</v>
      </c>
      <c r="Q4141" t="s">
        <v>95</v>
      </c>
      <c r="R4141">
        <v>290</v>
      </c>
      <c r="S4141" s="2">
        <v>45234</v>
      </c>
      <c r="T4141" t="s">
        <v>42</v>
      </c>
      <c r="U4141">
        <v>0</v>
      </c>
      <c r="V4141" t="s">
        <v>106</v>
      </c>
      <c r="W4141">
        <v>590</v>
      </c>
      <c r="X4141" t="s">
        <v>44</v>
      </c>
      <c r="Y4141" t="s">
        <v>61</v>
      </c>
      <c r="Z4141">
        <v>1047</v>
      </c>
      <c r="AA4141">
        <v>701</v>
      </c>
      <c r="AB4141">
        <v>5411</v>
      </c>
      <c r="AC4141" t="s">
        <v>46</v>
      </c>
    </row>
    <row r="4142" spans="1:29" x14ac:dyDescent="0.3">
      <c r="A4142" s="1" t="s">
        <v>29</v>
      </c>
      <c r="B4142" t="s">
        <v>363</v>
      </c>
      <c r="C4142" t="s">
        <v>3792</v>
      </c>
      <c r="D4142" t="s">
        <v>169</v>
      </c>
      <c r="E4142">
        <v>5</v>
      </c>
      <c r="F4142" t="s">
        <v>186</v>
      </c>
      <c r="G4142" t="s">
        <v>187</v>
      </c>
      <c r="H4142" t="s">
        <v>35</v>
      </c>
      <c r="I4142" t="s">
        <v>434</v>
      </c>
      <c r="J4142" t="s">
        <v>3922</v>
      </c>
      <c r="K4142" t="s">
        <v>10028</v>
      </c>
      <c r="L4142" t="s">
        <v>10029</v>
      </c>
      <c r="M4142" t="s">
        <v>421</v>
      </c>
      <c r="N4142" t="s">
        <v>58</v>
      </c>
      <c r="O4142">
        <v>18641</v>
      </c>
      <c r="P4142">
        <v>23561</v>
      </c>
      <c r="Q4142" t="s">
        <v>41</v>
      </c>
      <c r="R4142">
        <v>752</v>
      </c>
      <c r="S4142" s="2">
        <v>45128</v>
      </c>
      <c r="T4142" t="s">
        <v>42</v>
      </c>
      <c r="U4142">
        <v>0</v>
      </c>
      <c r="V4142" t="s">
        <v>43</v>
      </c>
      <c r="W4142">
        <v>529</v>
      </c>
      <c r="X4142" t="s">
        <v>44</v>
      </c>
      <c r="Y4142" t="s">
        <v>61</v>
      </c>
      <c r="Z4142">
        <v>4831</v>
      </c>
      <c r="AA4142">
        <v>852</v>
      </c>
      <c r="AB4142">
        <v>19310</v>
      </c>
      <c r="AC4142" t="s">
        <v>73</v>
      </c>
    </row>
    <row r="4143" spans="1:29" x14ac:dyDescent="0.3">
      <c r="A4143" s="1" t="s">
        <v>29</v>
      </c>
      <c r="B4143" t="s">
        <v>363</v>
      </c>
      <c r="C4143" t="s">
        <v>4932</v>
      </c>
      <c r="D4143" t="s">
        <v>155</v>
      </c>
      <c r="E4143">
        <v>9</v>
      </c>
      <c r="F4143" t="s">
        <v>221</v>
      </c>
      <c r="G4143" t="s">
        <v>1989</v>
      </c>
      <c r="H4143" t="s">
        <v>35</v>
      </c>
      <c r="I4143" t="s">
        <v>1593</v>
      </c>
      <c r="J4143" t="s">
        <v>4705</v>
      </c>
      <c r="K4143" t="s">
        <v>10030</v>
      </c>
      <c r="L4143" t="s">
        <v>10031</v>
      </c>
      <c r="M4143" t="s">
        <v>456</v>
      </c>
      <c r="N4143" t="s">
        <v>58</v>
      </c>
      <c r="O4143">
        <v>28278</v>
      </c>
      <c r="P4143">
        <v>30897</v>
      </c>
      <c r="Q4143" t="s">
        <v>41</v>
      </c>
      <c r="R4143">
        <v>170</v>
      </c>
      <c r="S4143" s="2">
        <v>45285</v>
      </c>
      <c r="T4143" s="2">
        <v>45286</v>
      </c>
      <c r="U4143">
        <v>0</v>
      </c>
      <c r="V4143" t="s">
        <v>106</v>
      </c>
      <c r="W4143">
        <v>415</v>
      </c>
      <c r="X4143" t="s">
        <v>60</v>
      </c>
      <c r="Y4143" t="s">
        <v>72</v>
      </c>
      <c r="Z4143">
        <v>1274</v>
      </c>
      <c r="AA4143">
        <v>352</v>
      </c>
      <c r="AB4143">
        <v>29287</v>
      </c>
      <c r="AC4143" t="s">
        <v>46</v>
      </c>
    </row>
    <row r="4144" spans="1:29" x14ac:dyDescent="0.3">
      <c r="A4144" s="1" t="s">
        <v>29</v>
      </c>
      <c r="B4144" t="s">
        <v>541</v>
      </c>
      <c r="C4144" t="s">
        <v>1271</v>
      </c>
      <c r="D4144" t="s">
        <v>76</v>
      </c>
      <c r="E4144">
        <v>2</v>
      </c>
      <c r="F4144" t="s">
        <v>33</v>
      </c>
      <c r="G4144" t="s">
        <v>411</v>
      </c>
      <c r="H4144" t="s">
        <v>35</v>
      </c>
      <c r="I4144" t="s">
        <v>2725</v>
      </c>
      <c r="J4144" t="s">
        <v>716</v>
      </c>
      <c r="K4144" t="s">
        <v>10032</v>
      </c>
      <c r="L4144" t="s">
        <v>10033</v>
      </c>
      <c r="M4144" t="s">
        <v>733</v>
      </c>
      <c r="N4144" t="s">
        <v>58</v>
      </c>
      <c r="O4144">
        <v>13526</v>
      </c>
      <c r="P4144">
        <v>17489</v>
      </c>
      <c r="Q4144" t="s">
        <v>41</v>
      </c>
      <c r="R4144">
        <v>251</v>
      </c>
      <c r="S4144" s="2">
        <v>44675</v>
      </c>
      <c r="T4144" s="2">
        <v>44693</v>
      </c>
      <c r="U4144">
        <v>0</v>
      </c>
      <c r="V4144" t="s">
        <v>71</v>
      </c>
      <c r="W4144">
        <v>571</v>
      </c>
      <c r="X4144" t="s">
        <v>60</v>
      </c>
      <c r="Y4144" t="s">
        <v>45</v>
      </c>
      <c r="Z4144">
        <v>1313</v>
      </c>
      <c r="AA4144">
        <v>973</v>
      </c>
      <c r="AB4144">
        <v>16885</v>
      </c>
      <c r="AC4144" t="s">
        <v>73</v>
      </c>
    </row>
    <row r="4145" spans="1:29" x14ac:dyDescent="0.3">
      <c r="A4145" s="1" t="s">
        <v>47</v>
      </c>
      <c r="B4145" t="s">
        <v>592</v>
      </c>
      <c r="C4145" t="s">
        <v>1444</v>
      </c>
      <c r="D4145" t="s">
        <v>76</v>
      </c>
      <c r="E4145">
        <v>4</v>
      </c>
      <c r="F4145" t="s">
        <v>271</v>
      </c>
      <c r="G4145" t="s">
        <v>1060</v>
      </c>
      <c r="H4145" t="s">
        <v>79</v>
      </c>
      <c r="I4145" t="s">
        <v>230</v>
      </c>
      <c r="J4145" t="s">
        <v>8907</v>
      </c>
      <c r="K4145" t="s">
        <v>10034</v>
      </c>
      <c r="L4145" t="s">
        <v>10035</v>
      </c>
      <c r="M4145" t="s">
        <v>2648</v>
      </c>
      <c r="N4145" t="s">
        <v>58</v>
      </c>
      <c r="O4145">
        <v>15522</v>
      </c>
      <c r="P4145">
        <v>18908</v>
      </c>
      <c r="Q4145" t="s">
        <v>59</v>
      </c>
      <c r="R4145">
        <v>97</v>
      </c>
      <c r="S4145" s="2">
        <v>44358</v>
      </c>
      <c r="T4145" t="s">
        <v>42</v>
      </c>
      <c r="U4145">
        <v>2105</v>
      </c>
      <c r="V4145" t="s">
        <v>106</v>
      </c>
      <c r="W4145">
        <v>429</v>
      </c>
      <c r="X4145" t="s">
        <v>44</v>
      </c>
      <c r="Y4145" t="s">
        <v>61</v>
      </c>
      <c r="Z4145">
        <v>1346</v>
      </c>
      <c r="AA4145">
        <v>673</v>
      </c>
      <c r="AB4145">
        <v>15932</v>
      </c>
      <c r="AC4145" t="s">
        <v>46</v>
      </c>
    </row>
    <row r="4146" spans="1:29" x14ac:dyDescent="0.3">
      <c r="A4146" s="1" t="s">
        <v>47</v>
      </c>
      <c r="B4146" t="s">
        <v>234</v>
      </c>
      <c r="C4146" t="s">
        <v>1588</v>
      </c>
      <c r="D4146" t="s">
        <v>352</v>
      </c>
      <c r="E4146">
        <v>3</v>
      </c>
      <c r="F4146" t="s">
        <v>120</v>
      </c>
      <c r="G4146" t="s">
        <v>1533</v>
      </c>
      <c r="H4146" t="s">
        <v>79</v>
      </c>
      <c r="I4146" t="s">
        <v>458</v>
      </c>
      <c r="J4146" t="s">
        <v>224</v>
      </c>
      <c r="K4146" t="s">
        <v>10036</v>
      </c>
      <c r="L4146" t="s">
        <v>10037</v>
      </c>
      <c r="M4146" t="s">
        <v>746</v>
      </c>
      <c r="N4146" t="s">
        <v>84</v>
      </c>
      <c r="O4146">
        <v>23735</v>
      </c>
      <c r="P4146">
        <v>26585</v>
      </c>
      <c r="Q4146" t="s">
        <v>41</v>
      </c>
      <c r="R4146">
        <v>988</v>
      </c>
      <c r="S4146" s="2">
        <v>44806</v>
      </c>
      <c r="T4146" s="2">
        <v>44826</v>
      </c>
      <c r="U4146">
        <v>0</v>
      </c>
      <c r="V4146" t="s">
        <v>71</v>
      </c>
      <c r="W4146">
        <v>728</v>
      </c>
      <c r="X4146" t="s">
        <v>60</v>
      </c>
      <c r="Y4146" t="s">
        <v>61</v>
      </c>
      <c r="Z4146">
        <v>0</v>
      </c>
      <c r="AA4146">
        <v>577</v>
      </c>
      <c r="AB4146">
        <v>25190</v>
      </c>
      <c r="AC4146" t="s">
        <v>107</v>
      </c>
    </row>
    <row r="4147" spans="1:29" x14ac:dyDescent="0.3">
      <c r="A4147" s="1" t="s">
        <v>47</v>
      </c>
      <c r="B4147" t="s">
        <v>117</v>
      </c>
      <c r="C4147" t="s">
        <v>1406</v>
      </c>
      <c r="D4147" t="s">
        <v>352</v>
      </c>
      <c r="E4147">
        <v>3</v>
      </c>
      <c r="F4147" t="s">
        <v>77</v>
      </c>
      <c r="G4147" t="s">
        <v>980</v>
      </c>
      <c r="H4147" t="s">
        <v>79</v>
      </c>
      <c r="I4147" t="s">
        <v>2847</v>
      </c>
      <c r="J4147" t="s">
        <v>839</v>
      </c>
      <c r="K4147" t="s">
        <v>10038</v>
      </c>
      <c r="L4147" t="s">
        <v>10039</v>
      </c>
      <c r="M4147" t="s">
        <v>1484</v>
      </c>
      <c r="N4147" t="s">
        <v>84</v>
      </c>
      <c r="O4147">
        <v>10784</v>
      </c>
      <c r="P4147">
        <v>13498</v>
      </c>
      <c r="Q4147" t="s">
        <v>95</v>
      </c>
      <c r="R4147">
        <v>532</v>
      </c>
      <c r="S4147" s="2">
        <v>45202</v>
      </c>
      <c r="T4147" s="2">
        <v>45212</v>
      </c>
      <c r="U4147">
        <v>0</v>
      </c>
      <c r="V4147" t="s">
        <v>43</v>
      </c>
      <c r="W4147">
        <v>419</v>
      </c>
      <c r="X4147" t="s">
        <v>60</v>
      </c>
      <c r="Y4147" t="s">
        <v>72</v>
      </c>
      <c r="Z4147">
        <v>0</v>
      </c>
      <c r="AA4147">
        <v>195</v>
      </c>
      <c r="AB4147">
        <v>11902</v>
      </c>
      <c r="AC4147" t="s">
        <v>46</v>
      </c>
    </row>
    <row r="4148" spans="1:29" x14ac:dyDescent="0.3">
      <c r="A4148" s="1" t="s">
        <v>47</v>
      </c>
      <c r="B4148" t="s">
        <v>161</v>
      </c>
      <c r="C4148" t="s">
        <v>782</v>
      </c>
      <c r="D4148" t="s">
        <v>110</v>
      </c>
      <c r="E4148">
        <v>7</v>
      </c>
      <c r="F4148" t="s">
        <v>99</v>
      </c>
      <c r="G4148" t="s">
        <v>100</v>
      </c>
      <c r="H4148" t="s">
        <v>79</v>
      </c>
      <c r="I4148" t="s">
        <v>1030</v>
      </c>
      <c r="J4148" t="s">
        <v>10040</v>
      </c>
      <c r="K4148" t="s">
        <v>10041</v>
      </c>
      <c r="L4148" t="s">
        <v>10042</v>
      </c>
      <c r="M4148" t="s">
        <v>192</v>
      </c>
      <c r="N4148" t="s">
        <v>94</v>
      </c>
      <c r="O4148">
        <v>12321</v>
      </c>
      <c r="P4148">
        <v>16086</v>
      </c>
      <c r="Q4148" t="s">
        <v>95</v>
      </c>
      <c r="R4148">
        <v>60</v>
      </c>
      <c r="S4148" s="2">
        <v>45316</v>
      </c>
      <c r="T4148" t="s">
        <v>42</v>
      </c>
      <c r="U4148">
        <v>0</v>
      </c>
      <c r="V4148" t="s">
        <v>85</v>
      </c>
      <c r="W4148">
        <v>646</v>
      </c>
      <c r="X4148" t="s">
        <v>44</v>
      </c>
      <c r="Y4148" t="s">
        <v>72</v>
      </c>
      <c r="Z4148">
        <v>0</v>
      </c>
      <c r="AA4148">
        <v>632</v>
      </c>
      <c r="AB4148">
        <v>13974</v>
      </c>
      <c r="AC4148" t="s">
        <v>46</v>
      </c>
    </row>
    <row r="4149" spans="1:29" x14ac:dyDescent="0.3">
      <c r="A4149" s="1" t="s">
        <v>47</v>
      </c>
      <c r="B4149" t="s">
        <v>153</v>
      </c>
      <c r="C4149" t="s">
        <v>723</v>
      </c>
      <c r="D4149" t="s">
        <v>236</v>
      </c>
      <c r="E4149">
        <v>2</v>
      </c>
      <c r="F4149" t="s">
        <v>120</v>
      </c>
      <c r="G4149" t="s">
        <v>1180</v>
      </c>
      <c r="H4149" t="s">
        <v>35</v>
      </c>
      <c r="I4149" t="s">
        <v>341</v>
      </c>
      <c r="J4149" t="s">
        <v>2441</v>
      </c>
      <c r="K4149" t="s">
        <v>10043</v>
      </c>
      <c r="L4149" t="s">
        <v>10044</v>
      </c>
      <c r="M4149" t="s">
        <v>750</v>
      </c>
      <c r="N4149" t="s">
        <v>94</v>
      </c>
      <c r="O4149">
        <v>27059</v>
      </c>
      <c r="P4149">
        <v>29830</v>
      </c>
      <c r="Q4149" t="s">
        <v>95</v>
      </c>
      <c r="R4149">
        <v>791</v>
      </c>
      <c r="S4149" s="2">
        <v>45158</v>
      </c>
      <c r="T4149" t="s">
        <v>42</v>
      </c>
      <c r="U4149">
        <v>0</v>
      </c>
      <c r="V4149" t="s">
        <v>43</v>
      </c>
      <c r="W4149">
        <v>603</v>
      </c>
      <c r="X4149" t="s">
        <v>44</v>
      </c>
      <c r="Y4149" t="s">
        <v>72</v>
      </c>
      <c r="Z4149">
        <v>0</v>
      </c>
      <c r="AA4149">
        <v>170</v>
      </c>
      <c r="AB4149">
        <v>27719</v>
      </c>
      <c r="AC4149" t="s">
        <v>46</v>
      </c>
    </row>
    <row r="4150" spans="1:29" x14ac:dyDescent="0.3">
      <c r="A4150" s="1" t="s">
        <v>47</v>
      </c>
      <c r="B4150" t="s">
        <v>153</v>
      </c>
      <c r="C4150" t="s">
        <v>5365</v>
      </c>
      <c r="D4150" t="s">
        <v>352</v>
      </c>
      <c r="E4150">
        <v>9</v>
      </c>
      <c r="F4150" t="s">
        <v>33</v>
      </c>
      <c r="G4150" t="s">
        <v>170</v>
      </c>
      <c r="H4150" t="s">
        <v>35</v>
      </c>
      <c r="I4150" t="s">
        <v>2851</v>
      </c>
      <c r="J4150" t="s">
        <v>2554</v>
      </c>
      <c r="K4150" t="s">
        <v>10045</v>
      </c>
      <c r="L4150" t="s">
        <v>10046</v>
      </c>
      <c r="M4150" t="s">
        <v>540</v>
      </c>
      <c r="N4150" t="s">
        <v>84</v>
      </c>
      <c r="O4150">
        <v>7478</v>
      </c>
      <c r="P4150">
        <v>10571</v>
      </c>
      <c r="Q4150" t="s">
        <v>59</v>
      </c>
      <c r="R4150">
        <v>4</v>
      </c>
      <c r="S4150" s="2">
        <v>44648</v>
      </c>
      <c r="T4150" s="2">
        <v>44664</v>
      </c>
      <c r="U4150">
        <v>40871</v>
      </c>
      <c r="V4150" t="s">
        <v>106</v>
      </c>
      <c r="W4150">
        <v>407</v>
      </c>
      <c r="X4150" t="s">
        <v>60</v>
      </c>
      <c r="Y4150" t="s">
        <v>72</v>
      </c>
      <c r="Z4150">
        <v>0</v>
      </c>
      <c r="AA4150">
        <v>857</v>
      </c>
      <c r="AB4150">
        <v>9323</v>
      </c>
      <c r="AC4150" t="s">
        <v>46</v>
      </c>
    </row>
    <row r="4151" spans="1:29" x14ac:dyDescent="0.3">
      <c r="A4151" s="1" t="s">
        <v>29</v>
      </c>
      <c r="B4151" t="s">
        <v>74</v>
      </c>
      <c r="C4151" t="s">
        <v>970</v>
      </c>
      <c r="D4151" t="s">
        <v>119</v>
      </c>
      <c r="E4151">
        <v>6</v>
      </c>
      <c r="F4151" t="s">
        <v>64</v>
      </c>
      <c r="G4151" t="s">
        <v>1599</v>
      </c>
      <c r="H4151" t="s">
        <v>35</v>
      </c>
      <c r="I4151" t="s">
        <v>4642</v>
      </c>
      <c r="J4151" t="s">
        <v>90</v>
      </c>
      <c r="K4151">
        <f>1-492-712-2318</f>
        <v>-3521</v>
      </c>
      <c r="L4151" t="s">
        <v>10047</v>
      </c>
      <c r="M4151" t="s">
        <v>969</v>
      </c>
      <c r="N4151" t="s">
        <v>94</v>
      </c>
      <c r="O4151">
        <v>3320</v>
      </c>
      <c r="P4151">
        <v>5989</v>
      </c>
      <c r="Q4151" t="s">
        <v>41</v>
      </c>
      <c r="R4151">
        <v>714</v>
      </c>
      <c r="S4151" s="2">
        <v>44899</v>
      </c>
      <c r="T4151" s="2">
        <v>44922</v>
      </c>
      <c r="U4151">
        <v>0</v>
      </c>
      <c r="V4151" t="s">
        <v>106</v>
      </c>
      <c r="W4151">
        <v>763</v>
      </c>
      <c r="X4151" t="s">
        <v>60</v>
      </c>
      <c r="Y4151" t="s">
        <v>72</v>
      </c>
      <c r="Z4151">
        <v>0</v>
      </c>
      <c r="AA4151">
        <v>838</v>
      </c>
      <c r="AB4151">
        <v>4255</v>
      </c>
      <c r="AC4151" t="s">
        <v>107</v>
      </c>
    </row>
    <row r="4152" spans="1:29" x14ac:dyDescent="0.3">
      <c r="A4152" s="1" t="s">
        <v>47</v>
      </c>
      <c r="B4152" t="s">
        <v>153</v>
      </c>
      <c r="C4152" t="s">
        <v>2120</v>
      </c>
      <c r="D4152" t="s">
        <v>155</v>
      </c>
      <c r="E4152">
        <v>8</v>
      </c>
      <c r="F4152" t="s">
        <v>99</v>
      </c>
      <c r="G4152" t="s">
        <v>579</v>
      </c>
      <c r="H4152" t="s">
        <v>35</v>
      </c>
      <c r="I4152" t="s">
        <v>189</v>
      </c>
      <c r="J4152" t="s">
        <v>870</v>
      </c>
      <c r="K4152" t="s">
        <v>10048</v>
      </c>
      <c r="L4152" t="s">
        <v>10049</v>
      </c>
      <c r="M4152" t="s">
        <v>1208</v>
      </c>
      <c r="N4152" t="s">
        <v>58</v>
      </c>
      <c r="O4152">
        <v>29114</v>
      </c>
      <c r="P4152">
        <v>32125</v>
      </c>
      <c r="Q4152" t="s">
        <v>95</v>
      </c>
      <c r="R4152">
        <v>374</v>
      </c>
      <c r="S4152" s="2">
        <v>45332</v>
      </c>
      <c r="T4152" t="s">
        <v>42</v>
      </c>
      <c r="U4152">
        <v>0</v>
      </c>
      <c r="V4152" t="s">
        <v>85</v>
      </c>
      <c r="W4152">
        <v>429</v>
      </c>
      <c r="X4152" t="s">
        <v>44</v>
      </c>
      <c r="Y4152" t="s">
        <v>61</v>
      </c>
      <c r="Z4152">
        <v>2064</v>
      </c>
      <c r="AA4152">
        <v>238</v>
      </c>
      <c r="AB4152">
        <v>29289</v>
      </c>
      <c r="AC4152" t="s">
        <v>107</v>
      </c>
    </row>
    <row r="4153" spans="1:29" x14ac:dyDescent="0.3">
      <c r="A4153" s="1" t="s">
        <v>29</v>
      </c>
      <c r="B4153" t="s">
        <v>393</v>
      </c>
      <c r="C4153" t="s">
        <v>1253</v>
      </c>
      <c r="D4153" t="s">
        <v>98</v>
      </c>
      <c r="E4153">
        <v>2</v>
      </c>
      <c r="F4153" t="s">
        <v>129</v>
      </c>
      <c r="G4153" t="s">
        <v>944</v>
      </c>
      <c r="H4153" t="s">
        <v>79</v>
      </c>
      <c r="I4153" t="s">
        <v>434</v>
      </c>
      <c r="J4153" t="s">
        <v>372</v>
      </c>
      <c r="K4153" t="s">
        <v>10050</v>
      </c>
      <c r="L4153" t="s">
        <v>10051</v>
      </c>
      <c r="M4153" t="s">
        <v>1244</v>
      </c>
      <c r="N4153" t="s">
        <v>58</v>
      </c>
      <c r="O4153">
        <v>22470</v>
      </c>
      <c r="P4153">
        <v>26647</v>
      </c>
      <c r="Q4153" t="s">
        <v>59</v>
      </c>
      <c r="R4153">
        <v>76</v>
      </c>
      <c r="S4153" s="2">
        <v>44391</v>
      </c>
      <c r="T4153" s="2">
        <v>44421</v>
      </c>
      <c r="U4153">
        <v>36451</v>
      </c>
      <c r="V4153" t="s">
        <v>106</v>
      </c>
      <c r="W4153">
        <v>737</v>
      </c>
      <c r="X4153" t="s">
        <v>60</v>
      </c>
      <c r="Y4153" t="s">
        <v>45</v>
      </c>
      <c r="Z4153">
        <v>2171</v>
      </c>
      <c r="AA4153">
        <v>285</v>
      </c>
      <c r="AB4153">
        <v>25803</v>
      </c>
      <c r="AC4153" t="s">
        <v>73</v>
      </c>
    </row>
    <row r="4154" spans="1:29" x14ac:dyDescent="0.3">
      <c r="A4154" s="1" t="s">
        <v>47</v>
      </c>
      <c r="B4154" t="s">
        <v>234</v>
      </c>
      <c r="C4154" t="s">
        <v>3602</v>
      </c>
      <c r="D4154" t="s">
        <v>76</v>
      </c>
      <c r="E4154">
        <v>2</v>
      </c>
      <c r="F4154" t="s">
        <v>33</v>
      </c>
      <c r="G4154" t="s">
        <v>848</v>
      </c>
      <c r="H4154" t="s">
        <v>79</v>
      </c>
      <c r="I4154" t="s">
        <v>803</v>
      </c>
      <c r="J4154" t="s">
        <v>3752</v>
      </c>
      <c r="K4154">
        <v>6768549824</v>
      </c>
      <c r="L4154" t="s">
        <v>10052</v>
      </c>
      <c r="M4154" t="s">
        <v>2944</v>
      </c>
      <c r="N4154" t="s">
        <v>40</v>
      </c>
      <c r="O4154">
        <v>11701</v>
      </c>
      <c r="P4154">
        <v>14896</v>
      </c>
      <c r="Q4154" t="s">
        <v>41</v>
      </c>
      <c r="R4154">
        <v>864</v>
      </c>
      <c r="S4154" s="2">
        <v>45158</v>
      </c>
      <c r="T4154" t="s">
        <v>42</v>
      </c>
      <c r="U4154">
        <v>0</v>
      </c>
      <c r="V4154" t="s">
        <v>106</v>
      </c>
      <c r="W4154">
        <v>722</v>
      </c>
      <c r="X4154" t="s">
        <v>44</v>
      </c>
      <c r="Y4154" t="s">
        <v>45</v>
      </c>
      <c r="Z4154">
        <v>0</v>
      </c>
      <c r="AA4154">
        <v>608</v>
      </c>
      <c r="AB4154">
        <v>11873</v>
      </c>
      <c r="AC4154" t="s">
        <v>46</v>
      </c>
    </row>
    <row r="4155" spans="1:29" x14ac:dyDescent="0.3">
      <c r="A4155" s="1" t="s">
        <v>29</v>
      </c>
      <c r="B4155" t="s">
        <v>86</v>
      </c>
      <c r="C4155" t="s">
        <v>2490</v>
      </c>
      <c r="D4155" t="s">
        <v>257</v>
      </c>
      <c r="E4155">
        <v>10</v>
      </c>
      <c r="F4155" t="s">
        <v>99</v>
      </c>
      <c r="G4155" t="s">
        <v>631</v>
      </c>
      <c r="H4155" t="s">
        <v>35</v>
      </c>
      <c r="I4155" t="s">
        <v>523</v>
      </c>
      <c r="J4155" t="s">
        <v>1319</v>
      </c>
      <c r="K4155">
        <v>8132163994</v>
      </c>
      <c r="L4155" t="s">
        <v>10053</v>
      </c>
      <c r="M4155" t="s">
        <v>1691</v>
      </c>
      <c r="N4155" t="s">
        <v>58</v>
      </c>
      <c r="O4155">
        <v>6860</v>
      </c>
      <c r="P4155">
        <v>10147</v>
      </c>
      <c r="Q4155" t="s">
        <v>95</v>
      </c>
      <c r="R4155">
        <v>625</v>
      </c>
      <c r="S4155" s="2">
        <v>44626</v>
      </c>
      <c r="T4155" t="s">
        <v>42</v>
      </c>
      <c r="U4155">
        <v>0</v>
      </c>
      <c r="V4155" t="s">
        <v>43</v>
      </c>
      <c r="W4155">
        <v>576</v>
      </c>
      <c r="X4155" t="s">
        <v>44</v>
      </c>
      <c r="Y4155" t="s">
        <v>72</v>
      </c>
      <c r="Z4155">
        <v>4925</v>
      </c>
      <c r="AA4155">
        <v>729</v>
      </c>
      <c r="AB4155">
        <v>6861</v>
      </c>
      <c r="AC4155" t="s">
        <v>46</v>
      </c>
    </row>
    <row r="4156" spans="1:29" x14ac:dyDescent="0.3">
      <c r="A4156" s="1" t="s">
        <v>29</v>
      </c>
      <c r="B4156" t="s">
        <v>62</v>
      </c>
      <c r="C4156" t="s">
        <v>1552</v>
      </c>
      <c r="D4156" t="s">
        <v>119</v>
      </c>
      <c r="E4156">
        <v>5</v>
      </c>
      <c r="F4156" t="s">
        <v>186</v>
      </c>
      <c r="G4156" t="s">
        <v>535</v>
      </c>
      <c r="H4156" t="s">
        <v>79</v>
      </c>
      <c r="I4156" t="s">
        <v>3135</v>
      </c>
      <c r="J4156" t="s">
        <v>537</v>
      </c>
      <c r="K4156" t="s">
        <v>10054</v>
      </c>
      <c r="L4156" t="s">
        <v>10055</v>
      </c>
      <c r="M4156" t="s">
        <v>135</v>
      </c>
      <c r="N4156" t="s">
        <v>94</v>
      </c>
      <c r="O4156">
        <v>6399</v>
      </c>
      <c r="P4156">
        <v>8564</v>
      </c>
      <c r="Q4156" t="s">
        <v>95</v>
      </c>
      <c r="R4156">
        <v>367</v>
      </c>
      <c r="S4156" s="2">
        <v>44735</v>
      </c>
      <c r="T4156" t="s">
        <v>42</v>
      </c>
      <c r="U4156">
        <v>0</v>
      </c>
      <c r="V4156" t="s">
        <v>85</v>
      </c>
      <c r="W4156">
        <v>489</v>
      </c>
      <c r="X4156" t="s">
        <v>44</v>
      </c>
      <c r="Y4156" t="s">
        <v>72</v>
      </c>
      <c r="Z4156">
        <v>0</v>
      </c>
      <c r="AA4156">
        <v>452</v>
      </c>
      <c r="AB4156">
        <v>6784</v>
      </c>
      <c r="AC4156" t="s">
        <v>73</v>
      </c>
    </row>
    <row r="4157" spans="1:29" x14ac:dyDescent="0.3">
      <c r="A4157" s="1" t="s">
        <v>29</v>
      </c>
      <c r="B4157" t="s">
        <v>96</v>
      </c>
      <c r="C4157" t="s">
        <v>2065</v>
      </c>
      <c r="D4157" t="s">
        <v>32</v>
      </c>
      <c r="E4157">
        <v>7</v>
      </c>
      <c r="F4157" t="s">
        <v>271</v>
      </c>
      <c r="G4157" t="s">
        <v>400</v>
      </c>
      <c r="H4157" t="s">
        <v>79</v>
      </c>
      <c r="I4157" t="s">
        <v>5746</v>
      </c>
      <c r="J4157" t="s">
        <v>3948</v>
      </c>
      <c r="K4157" t="s">
        <v>10056</v>
      </c>
      <c r="L4157" t="s">
        <v>10057</v>
      </c>
      <c r="M4157" t="s">
        <v>1500</v>
      </c>
      <c r="N4157" t="s">
        <v>58</v>
      </c>
      <c r="O4157">
        <v>9839</v>
      </c>
      <c r="P4157">
        <v>13711</v>
      </c>
      <c r="Q4157" t="s">
        <v>59</v>
      </c>
      <c r="R4157">
        <v>477</v>
      </c>
      <c r="S4157" s="2">
        <v>44682</v>
      </c>
      <c r="T4157" s="2">
        <v>44698</v>
      </c>
      <c r="U4157">
        <v>48893</v>
      </c>
      <c r="V4157" t="s">
        <v>43</v>
      </c>
      <c r="W4157">
        <v>404</v>
      </c>
      <c r="X4157" t="s">
        <v>60</v>
      </c>
      <c r="Y4157" t="s">
        <v>72</v>
      </c>
      <c r="Z4157">
        <v>2574</v>
      </c>
      <c r="AA4157">
        <v>912</v>
      </c>
      <c r="AB4157">
        <v>9917</v>
      </c>
      <c r="AC4157" t="s">
        <v>46</v>
      </c>
    </row>
    <row r="4158" spans="1:29" x14ac:dyDescent="0.3">
      <c r="A4158" s="1" t="s">
        <v>47</v>
      </c>
      <c r="B4158" t="s">
        <v>592</v>
      </c>
      <c r="C4158" t="s">
        <v>2303</v>
      </c>
      <c r="D4158" t="s">
        <v>138</v>
      </c>
      <c r="E4158">
        <v>6</v>
      </c>
      <c r="F4158" t="s">
        <v>77</v>
      </c>
      <c r="G4158" t="s">
        <v>1221</v>
      </c>
      <c r="H4158" t="s">
        <v>35</v>
      </c>
      <c r="I4158" t="s">
        <v>305</v>
      </c>
      <c r="J4158" t="s">
        <v>693</v>
      </c>
      <c r="K4158" t="s">
        <v>10058</v>
      </c>
      <c r="L4158" t="s">
        <v>10059</v>
      </c>
      <c r="M4158" t="s">
        <v>598</v>
      </c>
      <c r="N4158" t="s">
        <v>58</v>
      </c>
      <c r="O4158">
        <v>10179</v>
      </c>
      <c r="P4158">
        <v>12988</v>
      </c>
      <c r="Q4158" t="s">
        <v>59</v>
      </c>
      <c r="R4158">
        <v>619</v>
      </c>
      <c r="S4158" s="2">
        <v>44294</v>
      </c>
      <c r="T4158" t="s">
        <v>42</v>
      </c>
      <c r="U4158">
        <v>13598</v>
      </c>
      <c r="V4158" t="s">
        <v>106</v>
      </c>
      <c r="W4158">
        <v>553</v>
      </c>
      <c r="X4158" t="s">
        <v>44</v>
      </c>
      <c r="Y4158" t="s">
        <v>72</v>
      </c>
      <c r="Z4158">
        <v>2920</v>
      </c>
      <c r="AA4158">
        <v>289</v>
      </c>
      <c r="AB4158">
        <v>10917</v>
      </c>
      <c r="AC4158" t="s">
        <v>107</v>
      </c>
    </row>
    <row r="4159" spans="1:29" x14ac:dyDescent="0.3">
      <c r="A4159" s="1" t="s">
        <v>29</v>
      </c>
      <c r="B4159" t="s">
        <v>74</v>
      </c>
      <c r="C4159" t="s">
        <v>2004</v>
      </c>
      <c r="D4159" t="s">
        <v>201</v>
      </c>
      <c r="E4159">
        <v>10</v>
      </c>
      <c r="F4159" t="s">
        <v>77</v>
      </c>
      <c r="G4159" t="s">
        <v>440</v>
      </c>
      <c r="H4159" t="s">
        <v>79</v>
      </c>
      <c r="I4159" t="s">
        <v>3527</v>
      </c>
      <c r="J4159" t="s">
        <v>1652</v>
      </c>
      <c r="K4159" t="s">
        <v>10060</v>
      </c>
      <c r="L4159" t="s">
        <v>10061</v>
      </c>
      <c r="M4159" t="s">
        <v>969</v>
      </c>
      <c r="N4159" t="s">
        <v>94</v>
      </c>
      <c r="O4159">
        <v>29962</v>
      </c>
      <c r="P4159">
        <v>33431</v>
      </c>
      <c r="Q4159" t="s">
        <v>59</v>
      </c>
      <c r="R4159">
        <v>432</v>
      </c>
      <c r="S4159" s="2">
        <v>44422</v>
      </c>
      <c r="T4159" s="2">
        <v>44434</v>
      </c>
      <c r="U4159">
        <v>15268</v>
      </c>
      <c r="V4159" t="s">
        <v>71</v>
      </c>
      <c r="W4159">
        <v>573</v>
      </c>
      <c r="X4159" t="s">
        <v>60</v>
      </c>
      <c r="Y4159" t="s">
        <v>72</v>
      </c>
      <c r="Z4159">
        <v>0</v>
      </c>
      <c r="AA4159">
        <v>181</v>
      </c>
      <c r="AB4159">
        <v>31220</v>
      </c>
      <c r="AC4159" t="s">
        <v>46</v>
      </c>
    </row>
    <row r="4160" spans="1:29" x14ac:dyDescent="0.3">
      <c r="A4160" s="1" t="s">
        <v>47</v>
      </c>
      <c r="B4160" t="s">
        <v>153</v>
      </c>
      <c r="C4160" t="s">
        <v>8836</v>
      </c>
      <c r="D4160" t="s">
        <v>236</v>
      </c>
      <c r="E4160">
        <v>8</v>
      </c>
      <c r="F4160" t="s">
        <v>186</v>
      </c>
      <c r="G4160" t="s">
        <v>710</v>
      </c>
      <c r="H4160" t="s">
        <v>35</v>
      </c>
      <c r="I4160" t="s">
        <v>4288</v>
      </c>
      <c r="J4160" t="s">
        <v>2673</v>
      </c>
      <c r="K4160" t="s">
        <v>10062</v>
      </c>
      <c r="L4160" t="s">
        <v>10063</v>
      </c>
      <c r="M4160" t="s">
        <v>160</v>
      </c>
      <c r="N4160" t="s">
        <v>94</v>
      </c>
      <c r="O4160">
        <v>27949</v>
      </c>
      <c r="P4160">
        <v>31832</v>
      </c>
      <c r="Q4160" t="s">
        <v>41</v>
      </c>
      <c r="R4160">
        <v>467</v>
      </c>
      <c r="S4160" s="2">
        <v>45045</v>
      </c>
      <c r="T4160" t="s">
        <v>42</v>
      </c>
      <c r="U4160">
        <v>0</v>
      </c>
      <c r="V4160" t="s">
        <v>43</v>
      </c>
      <c r="W4160">
        <v>450</v>
      </c>
      <c r="X4160" t="s">
        <v>44</v>
      </c>
      <c r="Y4160" t="s">
        <v>61</v>
      </c>
      <c r="Z4160">
        <v>0</v>
      </c>
      <c r="AA4160">
        <v>214</v>
      </c>
      <c r="AB4160">
        <v>29794</v>
      </c>
      <c r="AC4160" t="s">
        <v>46</v>
      </c>
    </row>
    <row r="4161" spans="1:29" x14ac:dyDescent="0.3">
      <c r="A4161" s="1" t="s">
        <v>29</v>
      </c>
      <c r="B4161" t="s">
        <v>327</v>
      </c>
      <c r="C4161" t="s">
        <v>2058</v>
      </c>
      <c r="D4161" t="s">
        <v>119</v>
      </c>
      <c r="E4161">
        <v>1</v>
      </c>
      <c r="F4161" t="s">
        <v>120</v>
      </c>
      <c r="G4161" t="s">
        <v>543</v>
      </c>
      <c r="H4161" t="s">
        <v>79</v>
      </c>
      <c r="I4161" t="s">
        <v>305</v>
      </c>
      <c r="J4161" t="s">
        <v>157</v>
      </c>
      <c r="K4161" t="s">
        <v>10064</v>
      </c>
      <c r="L4161" t="s">
        <v>10065</v>
      </c>
      <c r="M4161" t="s">
        <v>1019</v>
      </c>
      <c r="N4161" t="s">
        <v>40</v>
      </c>
      <c r="O4161">
        <v>8211</v>
      </c>
      <c r="P4161">
        <v>13096</v>
      </c>
      <c r="Q4161" t="s">
        <v>95</v>
      </c>
      <c r="R4161">
        <v>556</v>
      </c>
      <c r="S4161" s="2">
        <v>45345</v>
      </c>
      <c r="T4161" s="2">
        <v>45356</v>
      </c>
      <c r="U4161">
        <v>0</v>
      </c>
      <c r="V4161" t="s">
        <v>106</v>
      </c>
      <c r="W4161">
        <v>648</v>
      </c>
      <c r="X4161" t="s">
        <v>60</v>
      </c>
      <c r="Y4161" t="s">
        <v>61</v>
      </c>
      <c r="Z4161">
        <v>0</v>
      </c>
      <c r="AA4161">
        <v>253</v>
      </c>
      <c r="AB4161">
        <v>9023</v>
      </c>
      <c r="AC4161" t="s">
        <v>107</v>
      </c>
    </row>
    <row r="4162" spans="1:29" x14ac:dyDescent="0.3">
      <c r="A4162" s="1" t="s">
        <v>29</v>
      </c>
      <c r="B4162" t="s">
        <v>363</v>
      </c>
      <c r="C4162" t="s">
        <v>4659</v>
      </c>
      <c r="D4162" t="s">
        <v>32</v>
      </c>
      <c r="E4162">
        <v>1</v>
      </c>
      <c r="F4162" t="s">
        <v>77</v>
      </c>
      <c r="G4162" t="s">
        <v>1221</v>
      </c>
      <c r="H4162" t="s">
        <v>79</v>
      </c>
      <c r="I4162" t="s">
        <v>6916</v>
      </c>
      <c r="J4162" t="s">
        <v>10066</v>
      </c>
      <c r="K4162" t="s">
        <v>10067</v>
      </c>
      <c r="L4162" t="s">
        <v>10068</v>
      </c>
      <c r="M4162" t="s">
        <v>494</v>
      </c>
      <c r="N4162" t="s">
        <v>40</v>
      </c>
      <c r="O4162">
        <v>25808</v>
      </c>
      <c r="P4162">
        <v>30457</v>
      </c>
      <c r="Q4162" t="s">
        <v>59</v>
      </c>
      <c r="R4162">
        <v>370</v>
      </c>
      <c r="S4162" s="2">
        <v>45301</v>
      </c>
      <c r="T4162" t="s">
        <v>42</v>
      </c>
      <c r="U4162">
        <v>1358</v>
      </c>
      <c r="V4162" t="s">
        <v>43</v>
      </c>
      <c r="W4162">
        <v>680</v>
      </c>
      <c r="X4162" t="s">
        <v>44</v>
      </c>
      <c r="Y4162" t="s">
        <v>72</v>
      </c>
      <c r="Z4162">
        <v>0</v>
      </c>
      <c r="AA4162">
        <v>915</v>
      </c>
      <c r="AB4162">
        <v>27700</v>
      </c>
      <c r="AC4162" t="s">
        <v>73</v>
      </c>
    </row>
    <row r="4163" spans="1:29" x14ac:dyDescent="0.3">
      <c r="A4163" s="1" t="s">
        <v>47</v>
      </c>
      <c r="B4163" t="s">
        <v>136</v>
      </c>
      <c r="C4163" t="s">
        <v>1540</v>
      </c>
      <c r="D4163" t="s">
        <v>110</v>
      </c>
      <c r="E4163">
        <v>3</v>
      </c>
      <c r="F4163" t="s">
        <v>64</v>
      </c>
      <c r="G4163" t="s">
        <v>376</v>
      </c>
      <c r="H4163" t="s">
        <v>79</v>
      </c>
      <c r="I4163" t="s">
        <v>140</v>
      </c>
      <c r="J4163" t="s">
        <v>1836</v>
      </c>
      <c r="K4163" t="s">
        <v>10069</v>
      </c>
      <c r="L4163" t="s">
        <v>10070</v>
      </c>
      <c r="M4163" t="s">
        <v>1128</v>
      </c>
      <c r="N4163" t="s">
        <v>58</v>
      </c>
      <c r="O4163">
        <v>8168</v>
      </c>
      <c r="P4163">
        <v>12397</v>
      </c>
      <c r="Q4163" t="s">
        <v>41</v>
      </c>
      <c r="R4163">
        <v>487</v>
      </c>
      <c r="S4163" s="2">
        <v>44676</v>
      </c>
      <c r="T4163" s="2">
        <v>44697</v>
      </c>
      <c r="U4163">
        <v>0</v>
      </c>
      <c r="V4163" t="s">
        <v>71</v>
      </c>
      <c r="W4163">
        <v>506</v>
      </c>
      <c r="X4163" t="s">
        <v>60</v>
      </c>
      <c r="Y4163" t="s">
        <v>72</v>
      </c>
      <c r="Z4163">
        <v>1529</v>
      </c>
      <c r="AA4163">
        <v>460</v>
      </c>
      <c r="AB4163">
        <v>8203</v>
      </c>
      <c r="AC4163" t="s">
        <v>73</v>
      </c>
    </row>
    <row r="4164" spans="1:29" x14ac:dyDescent="0.3">
      <c r="A4164" s="1" t="s">
        <v>47</v>
      </c>
      <c r="B4164" t="s">
        <v>176</v>
      </c>
      <c r="C4164" t="s">
        <v>1347</v>
      </c>
      <c r="D4164" t="s">
        <v>128</v>
      </c>
      <c r="E4164">
        <v>7</v>
      </c>
      <c r="F4164" t="s">
        <v>51</v>
      </c>
      <c r="G4164" t="s">
        <v>237</v>
      </c>
      <c r="H4164" t="s">
        <v>35</v>
      </c>
      <c r="I4164" t="s">
        <v>2954</v>
      </c>
      <c r="J4164" t="s">
        <v>1497</v>
      </c>
      <c r="K4164" t="s">
        <v>10071</v>
      </c>
      <c r="L4164" t="s">
        <v>10072</v>
      </c>
      <c r="M4164" t="s">
        <v>296</v>
      </c>
      <c r="N4164" t="s">
        <v>84</v>
      </c>
      <c r="O4164">
        <v>25143</v>
      </c>
      <c r="P4164">
        <v>29541</v>
      </c>
      <c r="Q4164" t="s">
        <v>41</v>
      </c>
      <c r="R4164">
        <v>669</v>
      </c>
      <c r="S4164" s="2">
        <v>44836</v>
      </c>
      <c r="T4164" t="s">
        <v>42</v>
      </c>
      <c r="U4164">
        <v>0</v>
      </c>
      <c r="V4164" t="s">
        <v>71</v>
      </c>
      <c r="W4164">
        <v>784</v>
      </c>
      <c r="X4164" t="s">
        <v>44</v>
      </c>
      <c r="Y4164" t="s">
        <v>45</v>
      </c>
      <c r="Z4164">
        <v>0</v>
      </c>
      <c r="AA4164">
        <v>386</v>
      </c>
      <c r="AB4164">
        <v>27820</v>
      </c>
      <c r="AC4164" t="s">
        <v>107</v>
      </c>
    </row>
    <row r="4165" spans="1:29" x14ac:dyDescent="0.3">
      <c r="A4165" s="1" t="s">
        <v>29</v>
      </c>
      <c r="B4165" t="s">
        <v>96</v>
      </c>
      <c r="C4165" t="s">
        <v>893</v>
      </c>
      <c r="D4165" t="s">
        <v>169</v>
      </c>
      <c r="E4165">
        <v>4</v>
      </c>
      <c r="F4165" t="s">
        <v>271</v>
      </c>
      <c r="G4165" t="s">
        <v>340</v>
      </c>
      <c r="H4165" t="s">
        <v>79</v>
      </c>
      <c r="I4165" t="s">
        <v>10073</v>
      </c>
      <c r="J4165" t="s">
        <v>1792</v>
      </c>
      <c r="K4165" t="s">
        <v>10074</v>
      </c>
      <c r="L4165" t="s">
        <v>10075</v>
      </c>
      <c r="M4165" t="s">
        <v>1500</v>
      </c>
      <c r="N4165" t="s">
        <v>94</v>
      </c>
      <c r="O4165">
        <v>19131</v>
      </c>
      <c r="P4165">
        <v>21693</v>
      </c>
      <c r="Q4165" t="s">
        <v>41</v>
      </c>
      <c r="R4165">
        <v>564</v>
      </c>
      <c r="S4165" s="2">
        <v>44412</v>
      </c>
      <c r="T4165" s="2">
        <v>44433</v>
      </c>
      <c r="U4165">
        <v>0</v>
      </c>
      <c r="V4165" t="s">
        <v>43</v>
      </c>
      <c r="W4165">
        <v>532</v>
      </c>
      <c r="X4165" t="s">
        <v>60</v>
      </c>
      <c r="Y4165" t="s">
        <v>72</v>
      </c>
      <c r="Z4165">
        <v>0</v>
      </c>
      <c r="AA4165">
        <v>231</v>
      </c>
      <c r="AB4165">
        <v>19885</v>
      </c>
      <c r="AC4165" t="s">
        <v>73</v>
      </c>
    </row>
    <row r="4166" spans="1:29" x14ac:dyDescent="0.3">
      <c r="A4166" s="1" t="s">
        <v>47</v>
      </c>
      <c r="B4166" t="s">
        <v>161</v>
      </c>
      <c r="C4166" t="s">
        <v>162</v>
      </c>
      <c r="D4166" t="s">
        <v>119</v>
      </c>
      <c r="E4166">
        <v>4</v>
      </c>
      <c r="F4166" t="s">
        <v>221</v>
      </c>
      <c r="G4166" t="s">
        <v>858</v>
      </c>
      <c r="H4166" t="s">
        <v>35</v>
      </c>
      <c r="I4166" t="s">
        <v>10076</v>
      </c>
      <c r="J4166" t="s">
        <v>8615</v>
      </c>
      <c r="K4166" t="s">
        <v>10077</v>
      </c>
      <c r="L4166" t="s">
        <v>10078</v>
      </c>
      <c r="M4166" t="s">
        <v>1475</v>
      </c>
      <c r="N4166" t="s">
        <v>58</v>
      </c>
      <c r="O4166">
        <v>22319</v>
      </c>
      <c r="P4166">
        <v>25114</v>
      </c>
      <c r="Q4166" t="s">
        <v>59</v>
      </c>
      <c r="R4166">
        <v>500</v>
      </c>
      <c r="S4166" s="2">
        <v>44983</v>
      </c>
      <c r="T4166" t="s">
        <v>42</v>
      </c>
      <c r="U4166">
        <v>20155</v>
      </c>
      <c r="V4166" t="s">
        <v>85</v>
      </c>
      <c r="W4166">
        <v>575</v>
      </c>
      <c r="X4166" t="s">
        <v>44</v>
      </c>
      <c r="Y4166" t="s">
        <v>45</v>
      </c>
      <c r="Z4166">
        <v>4514</v>
      </c>
      <c r="AA4166">
        <v>558</v>
      </c>
      <c r="AB4166">
        <v>24776</v>
      </c>
      <c r="AC4166" t="s">
        <v>73</v>
      </c>
    </row>
    <row r="4167" spans="1:29" x14ac:dyDescent="0.3">
      <c r="A4167" s="1" t="s">
        <v>29</v>
      </c>
      <c r="B4167" t="s">
        <v>228</v>
      </c>
      <c r="C4167" t="s">
        <v>635</v>
      </c>
      <c r="D4167" t="s">
        <v>387</v>
      </c>
      <c r="E4167">
        <v>7</v>
      </c>
      <c r="F4167" t="s">
        <v>271</v>
      </c>
      <c r="G4167" t="s">
        <v>715</v>
      </c>
      <c r="H4167" t="s">
        <v>79</v>
      </c>
      <c r="I4167" t="s">
        <v>10079</v>
      </c>
      <c r="J4167" t="s">
        <v>1626</v>
      </c>
      <c r="K4167" t="s">
        <v>10080</v>
      </c>
      <c r="L4167" t="s">
        <v>10081</v>
      </c>
      <c r="M4167" t="s">
        <v>262</v>
      </c>
      <c r="N4167" t="s">
        <v>40</v>
      </c>
      <c r="O4167">
        <v>11919</v>
      </c>
      <c r="P4167">
        <v>15274</v>
      </c>
      <c r="Q4167" t="s">
        <v>95</v>
      </c>
      <c r="R4167">
        <v>218</v>
      </c>
      <c r="S4167" s="2">
        <v>45198</v>
      </c>
      <c r="T4167" s="2">
        <v>45227</v>
      </c>
      <c r="U4167">
        <v>0</v>
      </c>
      <c r="V4167" t="s">
        <v>43</v>
      </c>
      <c r="W4167">
        <v>401</v>
      </c>
      <c r="X4167" t="s">
        <v>60</v>
      </c>
      <c r="Y4167" t="s">
        <v>61</v>
      </c>
      <c r="Z4167">
        <v>0</v>
      </c>
      <c r="AA4167">
        <v>717</v>
      </c>
      <c r="AB4167">
        <v>12055</v>
      </c>
      <c r="AC4167" t="s">
        <v>46</v>
      </c>
    </row>
    <row r="4168" spans="1:29" x14ac:dyDescent="0.3">
      <c r="A4168" s="1" t="s">
        <v>29</v>
      </c>
      <c r="B4168" t="s">
        <v>327</v>
      </c>
      <c r="C4168" t="s">
        <v>3828</v>
      </c>
      <c r="D4168" t="s">
        <v>76</v>
      </c>
      <c r="E4168">
        <v>8</v>
      </c>
      <c r="F4168" t="s">
        <v>77</v>
      </c>
      <c r="G4168" t="s">
        <v>932</v>
      </c>
      <c r="H4168" t="s">
        <v>79</v>
      </c>
      <c r="I4168" t="s">
        <v>3333</v>
      </c>
      <c r="J4168" t="s">
        <v>1986</v>
      </c>
      <c r="K4168" t="s">
        <v>10082</v>
      </c>
      <c r="L4168" t="s">
        <v>10083</v>
      </c>
      <c r="M4168" t="s">
        <v>591</v>
      </c>
      <c r="N4168" t="s">
        <v>40</v>
      </c>
      <c r="O4168">
        <v>19662</v>
      </c>
      <c r="P4168">
        <v>24454</v>
      </c>
      <c r="Q4168" t="s">
        <v>41</v>
      </c>
      <c r="R4168">
        <v>197</v>
      </c>
      <c r="S4168" s="2">
        <v>45345</v>
      </c>
      <c r="T4168" t="s">
        <v>42</v>
      </c>
      <c r="U4168">
        <v>0</v>
      </c>
      <c r="V4168" t="s">
        <v>71</v>
      </c>
      <c r="W4168">
        <v>556</v>
      </c>
      <c r="X4168" t="s">
        <v>44</v>
      </c>
      <c r="Y4168" t="s">
        <v>61</v>
      </c>
      <c r="Z4168">
        <v>0</v>
      </c>
      <c r="AA4168">
        <v>488</v>
      </c>
      <c r="AB4168">
        <v>20925</v>
      </c>
      <c r="AC4168" t="s">
        <v>73</v>
      </c>
    </row>
    <row r="4169" spans="1:29" x14ac:dyDescent="0.3">
      <c r="A4169" s="1" t="s">
        <v>47</v>
      </c>
      <c r="B4169" t="s">
        <v>136</v>
      </c>
      <c r="C4169" t="s">
        <v>1426</v>
      </c>
      <c r="D4169" t="s">
        <v>128</v>
      </c>
      <c r="E4169">
        <v>9</v>
      </c>
      <c r="F4169" t="s">
        <v>64</v>
      </c>
      <c r="G4169" t="s">
        <v>88</v>
      </c>
      <c r="H4169" t="s">
        <v>35</v>
      </c>
      <c r="I4169" t="s">
        <v>1025</v>
      </c>
      <c r="J4169" t="s">
        <v>372</v>
      </c>
      <c r="K4169" t="s">
        <v>10084</v>
      </c>
      <c r="L4169" t="s">
        <v>10085</v>
      </c>
      <c r="M4169" t="s">
        <v>1374</v>
      </c>
      <c r="N4169" t="s">
        <v>94</v>
      </c>
      <c r="O4169">
        <v>13121</v>
      </c>
      <c r="P4169">
        <v>16008</v>
      </c>
      <c r="Q4169" t="s">
        <v>41</v>
      </c>
      <c r="R4169">
        <v>216</v>
      </c>
      <c r="S4169" s="2">
        <v>44412</v>
      </c>
      <c r="T4169" s="2">
        <v>44413</v>
      </c>
      <c r="U4169">
        <v>0</v>
      </c>
      <c r="V4169" t="s">
        <v>106</v>
      </c>
      <c r="W4169">
        <v>444</v>
      </c>
      <c r="X4169" t="s">
        <v>60</v>
      </c>
      <c r="Y4169" t="s">
        <v>72</v>
      </c>
      <c r="Z4169">
        <v>0</v>
      </c>
      <c r="AA4169">
        <v>358</v>
      </c>
      <c r="AB4169">
        <v>13216</v>
      </c>
      <c r="AC4169" t="s">
        <v>107</v>
      </c>
    </row>
    <row r="4170" spans="1:29" x14ac:dyDescent="0.3">
      <c r="A4170" s="1" t="s">
        <v>29</v>
      </c>
      <c r="B4170" t="s">
        <v>363</v>
      </c>
      <c r="C4170" t="s">
        <v>6193</v>
      </c>
      <c r="D4170" t="s">
        <v>128</v>
      </c>
      <c r="E4170">
        <v>10</v>
      </c>
      <c r="F4170" t="s">
        <v>221</v>
      </c>
      <c r="G4170" t="s">
        <v>1096</v>
      </c>
      <c r="H4170" t="s">
        <v>35</v>
      </c>
      <c r="I4170" t="s">
        <v>2504</v>
      </c>
      <c r="J4170" t="s">
        <v>2822</v>
      </c>
      <c r="K4170" t="s">
        <v>10086</v>
      </c>
      <c r="L4170" t="s">
        <v>10087</v>
      </c>
      <c r="M4170" t="s">
        <v>1068</v>
      </c>
      <c r="N4170" t="s">
        <v>94</v>
      </c>
      <c r="O4170">
        <v>9291</v>
      </c>
      <c r="P4170">
        <v>14281</v>
      </c>
      <c r="Q4170" t="s">
        <v>41</v>
      </c>
      <c r="R4170">
        <v>581</v>
      </c>
      <c r="S4170" s="2">
        <v>45350</v>
      </c>
      <c r="T4170" s="2">
        <v>45362</v>
      </c>
      <c r="U4170">
        <v>0</v>
      </c>
      <c r="V4170" t="s">
        <v>106</v>
      </c>
      <c r="W4170">
        <v>529</v>
      </c>
      <c r="X4170" t="s">
        <v>60</v>
      </c>
      <c r="Y4170" t="s">
        <v>72</v>
      </c>
      <c r="Z4170">
        <v>0</v>
      </c>
      <c r="AA4170">
        <v>725</v>
      </c>
      <c r="AB4170">
        <v>11244</v>
      </c>
      <c r="AC4170" t="s">
        <v>46</v>
      </c>
    </row>
    <row r="4171" spans="1:29" x14ac:dyDescent="0.3">
      <c r="A4171" s="1" t="s">
        <v>29</v>
      </c>
      <c r="B4171" t="s">
        <v>30</v>
      </c>
      <c r="C4171" t="s">
        <v>31</v>
      </c>
      <c r="D4171" t="s">
        <v>185</v>
      </c>
      <c r="E4171">
        <v>9</v>
      </c>
      <c r="F4171" t="s">
        <v>33</v>
      </c>
      <c r="G4171" t="s">
        <v>451</v>
      </c>
      <c r="H4171" t="s">
        <v>35</v>
      </c>
      <c r="I4171" t="s">
        <v>341</v>
      </c>
      <c r="J4171" t="s">
        <v>1148</v>
      </c>
      <c r="K4171">
        <v>8069034064</v>
      </c>
      <c r="L4171" t="s">
        <v>10088</v>
      </c>
      <c r="M4171" t="s">
        <v>1029</v>
      </c>
      <c r="N4171" t="s">
        <v>94</v>
      </c>
      <c r="O4171">
        <v>19738</v>
      </c>
      <c r="P4171">
        <v>24367</v>
      </c>
      <c r="Q4171" t="s">
        <v>59</v>
      </c>
      <c r="R4171">
        <v>328</v>
      </c>
      <c r="S4171" s="2">
        <v>45179</v>
      </c>
      <c r="T4171" t="s">
        <v>42</v>
      </c>
      <c r="U4171">
        <v>34875</v>
      </c>
      <c r="V4171" t="s">
        <v>106</v>
      </c>
      <c r="W4171">
        <v>782</v>
      </c>
      <c r="X4171" t="s">
        <v>44</v>
      </c>
      <c r="Y4171" t="s">
        <v>61</v>
      </c>
      <c r="Z4171">
        <v>0</v>
      </c>
      <c r="AA4171">
        <v>250</v>
      </c>
      <c r="AB4171">
        <v>23995</v>
      </c>
      <c r="AC4171" t="s">
        <v>107</v>
      </c>
    </row>
    <row r="4172" spans="1:29" x14ac:dyDescent="0.3">
      <c r="A4172" s="1" t="s">
        <v>29</v>
      </c>
      <c r="B4172" t="s">
        <v>96</v>
      </c>
      <c r="C4172" t="s">
        <v>97</v>
      </c>
      <c r="D4172" t="s">
        <v>155</v>
      </c>
      <c r="E4172">
        <v>8</v>
      </c>
      <c r="F4172" t="s">
        <v>51</v>
      </c>
      <c r="G4172" t="s">
        <v>1069</v>
      </c>
      <c r="H4172" t="s">
        <v>35</v>
      </c>
      <c r="I4172" t="s">
        <v>3145</v>
      </c>
      <c r="J4172" t="s">
        <v>3094</v>
      </c>
      <c r="K4172" t="s">
        <v>10089</v>
      </c>
      <c r="L4172" t="s">
        <v>10090</v>
      </c>
      <c r="M4172" t="s">
        <v>1197</v>
      </c>
      <c r="N4172" t="s">
        <v>94</v>
      </c>
      <c r="O4172">
        <v>17196</v>
      </c>
      <c r="P4172">
        <v>21275</v>
      </c>
      <c r="Q4172" t="s">
        <v>59</v>
      </c>
      <c r="R4172">
        <v>274</v>
      </c>
      <c r="S4172" s="2">
        <v>44431</v>
      </c>
      <c r="T4172" t="s">
        <v>42</v>
      </c>
      <c r="U4172">
        <v>7611</v>
      </c>
      <c r="V4172" t="s">
        <v>71</v>
      </c>
      <c r="W4172">
        <v>472</v>
      </c>
      <c r="X4172" t="s">
        <v>44</v>
      </c>
      <c r="Y4172" t="s">
        <v>61</v>
      </c>
      <c r="Z4172">
        <v>0</v>
      </c>
      <c r="AA4172">
        <v>128</v>
      </c>
      <c r="AB4172">
        <v>20901</v>
      </c>
      <c r="AC4172" t="s">
        <v>73</v>
      </c>
    </row>
    <row r="4173" spans="1:29" x14ac:dyDescent="0.3">
      <c r="A4173" s="1" t="s">
        <v>47</v>
      </c>
      <c r="B4173" t="s">
        <v>153</v>
      </c>
      <c r="C4173" t="s">
        <v>2351</v>
      </c>
      <c r="D4173" t="s">
        <v>76</v>
      </c>
      <c r="E4173">
        <v>2</v>
      </c>
      <c r="F4173" t="s">
        <v>64</v>
      </c>
      <c r="G4173" t="s">
        <v>88</v>
      </c>
      <c r="H4173" t="s">
        <v>35</v>
      </c>
      <c r="I4173" t="s">
        <v>210</v>
      </c>
      <c r="J4173" t="s">
        <v>3773</v>
      </c>
      <c r="K4173" t="s">
        <v>10091</v>
      </c>
      <c r="L4173" t="s">
        <v>3281</v>
      </c>
      <c r="M4173" t="s">
        <v>1208</v>
      </c>
      <c r="N4173" t="s">
        <v>94</v>
      </c>
      <c r="O4173">
        <v>2797</v>
      </c>
      <c r="P4173">
        <v>5844</v>
      </c>
      <c r="Q4173" t="s">
        <v>59</v>
      </c>
      <c r="R4173">
        <v>104</v>
      </c>
      <c r="S4173" s="2">
        <v>44444</v>
      </c>
      <c r="T4173" t="s">
        <v>42</v>
      </c>
      <c r="U4173">
        <v>8174</v>
      </c>
      <c r="V4173" t="s">
        <v>106</v>
      </c>
      <c r="W4173">
        <v>811</v>
      </c>
      <c r="X4173" t="s">
        <v>44</v>
      </c>
      <c r="Y4173" t="s">
        <v>45</v>
      </c>
      <c r="Z4173">
        <v>0</v>
      </c>
      <c r="AA4173">
        <v>103</v>
      </c>
      <c r="AB4173">
        <v>3519</v>
      </c>
      <c r="AC4173" t="s">
        <v>46</v>
      </c>
    </row>
    <row r="4174" spans="1:29" x14ac:dyDescent="0.3">
      <c r="A4174" s="1" t="s">
        <v>29</v>
      </c>
      <c r="B4174" t="s">
        <v>30</v>
      </c>
      <c r="C4174" t="s">
        <v>1725</v>
      </c>
      <c r="D4174" t="s">
        <v>98</v>
      </c>
      <c r="E4174">
        <v>2</v>
      </c>
      <c r="F4174" t="s">
        <v>120</v>
      </c>
      <c r="G4174" t="s">
        <v>1533</v>
      </c>
      <c r="H4174" t="s">
        <v>79</v>
      </c>
      <c r="I4174" t="s">
        <v>6809</v>
      </c>
      <c r="J4174" t="s">
        <v>7173</v>
      </c>
      <c r="K4174" t="s">
        <v>10092</v>
      </c>
      <c r="L4174" t="s">
        <v>10093</v>
      </c>
      <c r="M4174" t="s">
        <v>1395</v>
      </c>
      <c r="N4174" t="s">
        <v>40</v>
      </c>
      <c r="O4174">
        <v>17607</v>
      </c>
      <c r="P4174">
        <v>21700</v>
      </c>
      <c r="Q4174" t="s">
        <v>95</v>
      </c>
      <c r="R4174">
        <v>821</v>
      </c>
      <c r="S4174" s="2">
        <v>44637</v>
      </c>
      <c r="T4174" t="s">
        <v>42</v>
      </c>
      <c r="U4174">
        <v>0</v>
      </c>
      <c r="V4174" t="s">
        <v>43</v>
      </c>
      <c r="W4174">
        <v>520</v>
      </c>
      <c r="X4174" t="s">
        <v>44</v>
      </c>
      <c r="Y4174" t="s">
        <v>72</v>
      </c>
      <c r="Z4174">
        <v>0</v>
      </c>
      <c r="AA4174">
        <v>928</v>
      </c>
      <c r="AB4174">
        <v>21418</v>
      </c>
      <c r="AC4174" t="s">
        <v>107</v>
      </c>
    </row>
    <row r="4175" spans="1:29" x14ac:dyDescent="0.3">
      <c r="A4175" s="1" t="s">
        <v>29</v>
      </c>
      <c r="B4175" t="s">
        <v>363</v>
      </c>
      <c r="C4175" t="s">
        <v>2024</v>
      </c>
      <c r="D4175" t="s">
        <v>119</v>
      </c>
      <c r="E4175">
        <v>6</v>
      </c>
      <c r="F4175" t="s">
        <v>64</v>
      </c>
      <c r="G4175" t="s">
        <v>65</v>
      </c>
      <c r="H4175" t="s">
        <v>35</v>
      </c>
      <c r="I4175" t="s">
        <v>803</v>
      </c>
      <c r="J4175" t="s">
        <v>266</v>
      </c>
      <c r="K4175" t="s">
        <v>10094</v>
      </c>
      <c r="L4175" t="s">
        <v>10095</v>
      </c>
      <c r="M4175" t="s">
        <v>2729</v>
      </c>
      <c r="N4175" t="s">
        <v>94</v>
      </c>
      <c r="O4175">
        <v>2539</v>
      </c>
      <c r="P4175">
        <v>6778</v>
      </c>
      <c r="Q4175" t="s">
        <v>41</v>
      </c>
      <c r="R4175">
        <v>196</v>
      </c>
      <c r="S4175" s="2">
        <v>44322</v>
      </c>
      <c r="T4175" s="2">
        <v>44333</v>
      </c>
      <c r="U4175">
        <v>0</v>
      </c>
      <c r="V4175" t="s">
        <v>43</v>
      </c>
      <c r="W4175">
        <v>488</v>
      </c>
      <c r="X4175" t="s">
        <v>60</v>
      </c>
      <c r="Y4175" t="s">
        <v>45</v>
      </c>
      <c r="Z4175">
        <v>0</v>
      </c>
      <c r="AA4175">
        <v>493</v>
      </c>
      <c r="AB4175">
        <v>3126</v>
      </c>
      <c r="AC4175" t="s">
        <v>46</v>
      </c>
    </row>
    <row r="4176" spans="1:29" x14ac:dyDescent="0.3">
      <c r="A4176" s="1" t="s">
        <v>29</v>
      </c>
      <c r="B4176" t="s">
        <v>393</v>
      </c>
      <c r="C4176" t="s">
        <v>1949</v>
      </c>
      <c r="D4176" t="s">
        <v>169</v>
      </c>
      <c r="E4176">
        <v>9</v>
      </c>
      <c r="F4176" t="s">
        <v>77</v>
      </c>
      <c r="G4176" t="s">
        <v>501</v>
      </c>
      <c r="H4176" t="s">
        <v>79</v>
      </c>
      <c r="I4176" t="s">
        <v>464</v>
      </c>
      <c r="J4176" t="s">
        <v>2416</v>
      </c>
      <c r="K4176">
        <v>5845290828</v>
      </c>
      <c r="L4176" t="s">
        <v>10096</v>
      </c>
      <c r="M4176" t="s">
        <v>1265</v>
      </c>
      <c r="N4176" t="s">
        <v>40</v>
      </c>
      <c r="O4176">
        <v>20915</v>
      </c>
      <c r="P4176">
        <v>24647</v>
      </c>
      <c r="Q4176" t="s">
        <v>41</v>
      </c>
      <c r="R4176">
        <v>891</v>
      </c>
      <c r="S4176" s="2">
        <v>45276</v>
      </c>
      <c r="T4176" t="s">
        <v>42</v>
      </c>
      <c r="U4176">
        <v>0</v>
      </c>
      <c r="V4176" t="s">
        <v>43</v>
      </c>
      <c r="W4176">
        <v>627</v>
      </c>
      <c r="X4176" t="s">
        <v>44</v>
      </c>
      <c r="Y4176" t="s">
        <v>72</v>
      </c>
      <c r="Z4176">
        <v>0</v>
      </c>
      <c r="AA4176">
        <v>31</v>
      </c>
      <c r="AB4176">
        <v>22796</v>
      </c>
      <c r="AC4176" t="s">
        <v>46</v>
      </c>
    </row>
    <row r="4177" spans="1:29" x14ac:dyDescent="0.3">
      <c r="A4177" s="1" t="s">
        <v>47</v>
      </c>
      <c r="B4177" t="s">
        <v>145</v>
      </c>
      <c r="C4177" t="s">
        <v>270</v>
      </c>
      <c r="D4177" t="s">
        <v>128</v>
      </c>
      <c r="E4177">
        <v>5</v>
      </c>
      <c r="F4177" t="s">
        <v>271</v>
      </c>
      <c r="G4177" t="s">
        <v>1110</v>
      </c>
      <c r="H4177" t="s">
        <v>79</v>
      </c>
      <c r="I4177" t="s">
        <v>1462</v>
      </c>
      <c r="J4177" t="s">
        <v>8419</v>
      </c>
      <c r="K4177" t="s">
        <v>10097</v>
      </c>
      <c r="L4177" t="s">
        <v>10098</v>
      </c>
      <c r="M4177" t="s">
        <v>1762</v>
      </c>
      <c r="N4177" t="s">
        <v>40</v>
      </c>
      <c r="O4177">
        <v>26066</v>
      </c>
      <c r="P4177">
        <v>29095</v>
      </c>
      <c r="Q4177" t="s">
        <v>95</v>
      </c>
      <c r="R4177">
        <v>723</v>
      </c>
      <c r="S4177" s="2">
        <v>44392</v>
      </c>
      <c r="T4177" t="s">
        <v>42</v>
      </c>
      <c r="U4177">
        <v>0</v>
      </c>
      <c r="V4177" t="s">
        <v>43</v>
      </c>
      <c r="W4177">
        <v>591</v>
      </c>
      <c r="X4177" t="s">
        <v>44</v>
      </c>
      <c r="Y4177" t="s">
        <v>61</v>
      </c>
      <c r="Z4177">
        <v>0</v>
      </c>
      <c r="AA4177">
        <v>757</v>
      </c>
      <c r="AB4177">
        <v>28626</v>
      </c>
      <c r="AC4177" t="s">
        <v>46</v>
      </c>
    </row>
    <row r="4178" spans="1:29" x14ac:dyDescent="0.3">
      <c r="A4178" s="1" t="s">
        <v>29</v>
      </c>
      <c r="B4178" t="s">
        <v>74</v>
      </c>
      <c r="C4178" t="s">
        <v>1677</v>
      </c>
      <c r="D4178" t="s">
        <v>32</v>
      </c>
      <c r="E4178">
        <v>7</v>
      </c>
      <c r="F4178" t="s">
        <v>120</v>
      </c>
      <c r="G4178" t="s">
        <v>121</v>
      </c>
      <c r="H4178" t="s">
        <v>35</v>
      </c>
      <c r="I4178" t="s">
        <v>1156</v>
      </c>
      <c r="J4178" t="s">
        <v>10099</v>
      </c>
      <c r="K4178">
        <v>5465928638</v>
      </c>
      <c r="L4178" t="s">
        <v>10100</v>
      </c>
      <c r="M4178" t="s">
        <v>795</v>
      </c>
      <c r="N4178" t="s">
        <v>40</v>
      </c>
      <c r="O4178">
        <v>29933</v>
      </c>
      <c r="P4178">
        <v>32558</v>
      </c>
      <c r="Q4178" t="s">
        <v>59</v>
      </c>
      <c r="R4178">
        <v>380</v>
      </c>
      <c r="S4178" s="2">
        <v>44911</v>
      </c>
      <c r="T4178" t="s">
        <v>42</v>
      </c>
      <c r="U4178">
        <v>4669</v>
      </c>
      <c r="V4178" t="s">
        <v>71</v>
      </c>
      <c r="W4178">
        <v>484</v>
      </c>
      <c r="X4178" t="s">
        <v>44</v>
      </c>
      <c r="Y4178" t="s">
        <v>45</v>
      </c>
      <c r="Z4178">
        <v>0</v>
      </c>
      <c r="AA4178">
        <v>140</v>
      </c>
      <c r="AB4178">
        <v>31641</v>
      </c>
      <c r="AC4178" t="s">
        <v>107</v>
      </c>
    </row>
    <row r="4179" spans="1:29" x14ac:dyDescent="0.3">
      <c r="A4179" s="1" t="s">
        <v>47</v>
      </c>
      <c r="B4179" t="s">
        <v>153</v>
      </c>
      <c r="C4179" t="s">
        <v>1198</v>
      </c>
      <c r="D4179" t="s">
        <v>98</v>
      </c>
      <c r="E4179">
        <v>7</v>
      </c>
      <c r="F4179" t="s">
        <v>221</v>
      </c>
      <c r="G4179" t="s">
        <v>858</v>
      </c>
      <c r="H4179" t="s">
        <v>79</v>
      </c>
      <c r="I4179" t="s">
        <v>6901</v>
      </c>
      <c r="J4179" t="s">
        <v>123</v>
      </c>
      <c r="K4179">
        <v>4862870589</v>
      </c>
      <c r="L4179" t="s">
        <v>10101</v>
      </c>
      <c r="M4179" t="s">
        <v>943</v>
      </c>
      <c r="N4179" t="s">
        <v>94</v>
      </c>
      <c r="O4179">
        <v>9059</v>
      </c>
      <c r="P4179">
        <v>11339</v>
      </c>
      <c r="Q4179" t="s">
        <v>41</v>
      </c>
      <c r="R4179">
        <v>506</v>
      </c>
      <c r="S4179" s="2">
        <v>45051</v>
      </c>
      <c r="T4179" s="2">
        <v>45080</v>
      </c>
      <c r="U4179">
        <v>0</v>
      </c>
      <c r="V4179" t="s">
        <v>85</v>
      </c>
      <c r="W4179">
        <v>574</v>
      </c>
      <c r="X4179" t="s">
        <v>60</v>
      </c>
      <c r="Y4179" t="s">
        <v>61</v>
      </c>
      <c r="Z4179">
        <v>0</v>
      </c>
      <c r="AA4179">
        <v>737</v>
      </c>
      <c r="AB4179">
        <v>9618</v>
      </c>
      <c r="AC4179" t="s">
        <v>73</v>
      </c>
    </row>
    <row r="4180" spans="1:29" x14ac:dyDescent="0.3">
      <c r="A4180" s="1" t="s">
        <v>29</v>
      </c>
      <c r="B4180" t="s">
        <v>393</v>
      </c>
      <c r="C4180" t="s">
        <v>2917</v>
      </c>
      <c r="D4180" t="s">
        <v>76</v>
      </c>
      <c r="E4180">
        <v>6</v>
      </c>
      <c r="F4180" t="s">
        <v>64</v>
      </c>
      <c r="G4180" t="s">
        <v>65</v>
      </c>
      <c r="H4180" t="s">
        <v>35</v>
      </c>
      <c r="I4180" t="s">
        <v>230</v>
      </c>
      <c r="J4180" t="s">
        <v>1410</v>
      </c>
      <c r="K4180" t="s">
        <v>10102</v>
      </c>
      <c r="L4180" t="s">
        <v>1891</v>
      </c>
      <c r="M4180" t="s">
        <v>846</v>
      </c>
      <c r="N4180" t="s">
        <v>94</v>
      </c>
      <c r="O4180">
        <v>5446</v>
      </c>
      <c r="P4180">
        <v>8734</v>
      </c>
      <c r="Q4180" t="s">
        <v>59</v>
      </c>
      <c r="R4180">
        <v>968</v>
      </c>
      <c r="S4180" s="2">
        <v>44439</v>
      </c>
      <c r="T4180" t="s">
        <v>42</v>
      </c>
      <c r="U4180">
        <v>29848</v>
      </c>
      <c r="V4180" t="s">
        <v>71</v>
      </c>
      <c r="W4180">
        <v>432</v>
      </c>
      <c r="X4180" t="s">
        <v>44</v>
      </c>
      <c r="Y4180" t="s">
        <v>61</v>
      </c>
      <c r="Z4180">
        <v>0</v>
      </c>
      <c r="AA4180">
        <v>339</v>
      </c>
      <c r="AB4180">
        <v>5537</v>
      </c>
      <c r="AC4180" t="s">
        <v>46</v>
      </c>
    </row>
    <row r="4181" spans="1:29" x14ac:dyDescent="0.3">
      <c r="A4181" s="1" t="s">
        <v>29</v>
      </c>
      <c r="B4181" t="s">
        <v>363</v>
      </c>
      <c r="C4181" t="s">
        <v>1409</v>
      </c>
      <c r="D4181" t="s">
        <v>98</v>
      </c>
      <c r="E4181">
        <v>8</v>
      </c>
      <c r="F4181" t="s">
        <v>129</v>
      </c>
      <c r="G4181" t="s">
        <v>130</v>
      </c>
      <c r="H4181" t="s">
        <v>35</v>
      </c>
      <c r="I4181" t="s">
        <v>587</v>
      </c>
      <c r="J4181" t="s">
        <v>2258</v>
      </c>
      <c r="K4181">
        <f>1-484-969-8888</f>
        <v>-10340</v>
      </c>
      <c r="L4181" t="s">
        <v>10103</v>
      </c>
      <c r="M4181" t="s">
        <v>431</v>
      </c>
      <c r="N4181" t="s">
        <v>94</v>
      </c>
      <c r="O4181">
        <v>10192</v>
      </c>
      <c r="P4181">
        <v>15180</v>
      </c>
      <c r="Q4181" t="s">
        <v>41</v>
      </c>
      <c r="R4181">
        <v>321</v>
      </c>
      <c r="S4181" s="2">
        <v>44545</v>
      </c>
      <c r="T4181" t="s">
        <v>42</v>
      </c>
      <c r="U4181">
        <v>0</v>
      </c>
      <c r="V4181" t="s">
        <v>85</v>
      </c>
      <c r="W4181">
        <v>625</v>
      </c>
      <c r="X4181" t="s">
        <v>44</v>
      </c>
      <c r="Y4181" t="s">
        <v>45</v>
      </c>
      <c r="Z4181">
        <v>0</v>
      </c>
      <c r="AA4181">
        <v>282</v>
      </c>
      <c r="AB4181">
        <v>11061</v>
      </c>
      <c r="AC4181" t="s">
        <v>73</v>
      </c>
    </row>
    <row r="4182" spans="1:29" x14ac:dyDescent="0.3">
      <c r="A4182" s="1" t="s">
        <v>47</v>
      </c>
      <c r="B4182" t="s">
        <v>153</v>
      </c>
      <c r="C4182" t="s">
        <v>1734</v>
      </c>
      <c r="D4182" t="s">
        <v>178</v>
      </c>
      <c r="E4182">
        <v>10</v>
      </c>
      <c r="F4182" t="s">
        <v>64</v>
      </c>
      <c r="G4182" t="s">
        <v>783</v>
      </c>
      <c r="H4182" t="s">
        <v>79</v>
      </c>
      <c r="I4182" t="s">
        <v>4551</v>
      </c>
      <c r="J4182" t="s">
        <v>637</v>
      </c>
      <c r="K4182" t="s">
        <v>10104</v>
      </c>
      <c r="L4182" t="s">
        <v>10105</v>
      </c>
      <c r="M4182" t="s">
        <v>860</v>
      </c>
      <c r="N4182" t="s">
        <v>40</v>
      </c>
      <c r="O4182">
        <v>25955</v>
      </c>
      <c r="P4182">
        <v>28185</v>
      </c>
      <c r="Q4182" t="s">
        <v>59</v>
      </c>
      <c r="R4182">
        <v>164</v>
      </c>
      <c r="S4182" s="2">
        <v>44824</v>
      </c>
      <c r="T4182" t="s">
        <v>42</v>
      </c>
      <c r="U4182">
        <v>7848</v>
      </c>
      <c r="V4182" t="s">
        <v>43</v>
      </c>
      <c r="W4182">
        <v>527</v>
      </c>
      <c r="X4182" t="s">
        <v>44</v>
      </c>
      <c r="Y4182" t="s">
        <v>45</v>
      </c>
      <c r="Z4182">
        <v>0</v>
      </c>
      <c r="AA4182">
        <v>840</v>
      </c>
      <c r="AB4182">
        <v>26349</v>
      </c>
      <c r="AC4182" t="s">
        <v>46</v>
      </c>
    </row>
    <row r="4183" spans="1:29" x14ac:dyDescent="0.3">
      <c r="A4183" s="1" t="s">
        <v>29</v>
      </c>
      <c r="B4183" t="s">
        <v>363</v>
      </c>
      <c r="C4183" t="s">
        <v>2724</v>
      </c>
      <c r="D4183" t="s">
        <v>128</v>
      </c>
      <c r="E4183">
        <v>4</v>
      </c>
      <c r="F4183" t="s">
        <v>221</v>
      </c>
      <c r="G4183" t="s">
        <v>667</v>
      </c>
      <c r="H4183" t="s">
        <v>79</v>
      </c>
      <c r="I4183" t="s">
        <v>2994</v>
      </c>
      <c r="J4183" t="s">
        <v>4241</v>
      </c>
      <c r="K4183" t="s">
        <v>10106</v>
      </c>
      <c r="L4183" t="s">
        <v>10107</v>
      </c>
      <c r="M4183" t="s">
        <v>494</v>
      </c>
      <c r="N4183" t="s">
        <v>94</v>
      </c>
      <c r="O4183">
        <v>24107</v>
      </c>
      <c r="P4183">
        <v>26664</v>
      </c>
      <c r="Q4183" t="s">
        <v>41</v>
      </c>
      <c r="R4183">
        <v>183</v>
      </c>
      <c r="S4183" s="2">
        <v>44412</v>
      </c>
      <c r="T4183" s="2">
        <v>44415</v>
      </c>
      <c r="U4183">
        <v>0</v>
      </c>
      <c r="V4183" t="s">
        <v>71</v>
      </c>
      <c r="W4183">
        <v>554</v>
      </c>
      <c r="X4183" t="s">
        <v>60</v>
      </c>
      <c r="Y4183" t="s">
        <v>61</v>
      </c>
      <c r="Z4183">
        <v>0</v>
      </c>
      <c r="AA4183">
        <v>89</v>
      </c>
      <c r="AB4183">
        <v>24553</v>
      </c>
      <c r="AC4183" t="s">
        <v>46</v>
      </c>
    </row>
    <row r="4184" spans="1:29" x14ac:dyDescent="0.3">
      <c r="A4184" s="1" t="s">
        <v>47</v>
      </c>
      <c r="B4184" t="s">
        <v>176</v>
      </c>
      <c r="C4184" t="s">
        <v>2740</v>
      </c>
      <c r="D4184" t="s">
        <v>236</v>
      </c>
      <c r="E4184">
        <v>4</v>
      </c>
      <c r="F4184" t="s">
        <v>221</v>
      </c>
      <c r="G4184" t="s">
        <v>250</v>
      </c>
      <c r="H4184" t="s">
        <v>35</v>
      </c>
      <c r="I4184" t="s">
        <v>1303</v>
      </c>
      <c r="J4184" t="s">
        <v>524</v>
      </c>
      <c r="K4184" t="s">
        <v>10108</v>
      </c>
      <c r="L4184" t="s">
        <v>10109</v>
      </c>
      <c r="M4184" t="s">
        <v>296</v>
      </c>
      <c r="N4184" t="s">
        <v>84</v>
      </c>
      <c r="O4184">
        <v>19459</v>
      </c>
      <c r="P4184">
        <v>24409</v>
      </c>
      <c r="Q4184" t="s">
        <v>59</v>
      </c>
      <c r="R4184">
        <v>521</v>
      </c>
      <c r="S4184" s="2">
        <v>44484</v>
      </c>
      <c r="T4184" t="s">
        <v>42</v>
      </c>
      <c r="U4184">
        <v>37846</v>
      </c>
      <c r="V4184" t="s">
        <v>85</v>
      </c>
      <c r="W4184">
        <v>634</v>
      </c>
      <c r="X4184" t="s">
        <v>44</v>
      </c>
      <c r="Y4184" t="s">
        <v>72</v>
      </c>
      <c r="Z4184">
        <v>0</v>
      </c>
      <c r="AA4184">
        <v>747</v>
      </c>
      <c r="AB4184">
        <v>22330</v>
      </c>
      <c r="AC4184" t="s">
        <v>73</v>
      </c>
    </row>
    <row r="4185" spans="1:29" x14ac:dyDescent="0.3">
      <c r="A4185" s="1" t="s">
        <v>47</v>
      </c>
      <c r="B4185" t="s">
        <v>145</v>
      </c>
      <c r="C4185" t="s">
        <v>528</v>
      </c>
      <c r="D4185" t="s">
        <v>128</v>
      </c>
      <c r="E4185">
        <v>5</v>
      </c>
      <c r="F4185" t="s">
        <v>271</v>
      </c>
      <c r="G4185" t="s">
        <v>353</v>
      </c>
      <c r="H4185" t="s">
        <v>79</v>
      </c>
      <c r="I4185" t="s">
        <v>1611</v>
      </c>
      <c r="J4185" t="s">
        <v>890</v>
      </c>
      <c r="K4185" t="s">
        <v>10110</v>
      </c>
      <c r="L4185" t="s">
        <v>10111</v>
      </c>
      <c r="M4185" t="s">
        <v>152</v>
      </c>
      <c r="N4185" t="s">
        <v>58</v>
      </c>
      <c r="O4185">
        <v>12692</v>
      </c>
      <c r="P4185">
        <v>16619</v>
      </c>
      <c r="Q4185" t="s">
        <v>59</v>
      </c>
      <c r="R4185">
        <v>201</v>
      </c>
      <c r="S4185" s="2">
        <v>45111</v>
      </c>
      <c r="T4185" s="2">
        <v>45141</v>
      </c>
      <c r="U4185">
        <v>37194</v>
      </c>
      <c r="V4185" t="s">
        <v>43</v>
      </c>
      <c r="W4185">
        <v>835</v>
      </c>
      <c r="X4185" t="s">
        <v>60</v>
      </c>
      <c r="Y4185" t="s">
        <v>45</v>
      </c>
      <c r="Z4185">
        <v>3157</v>
      </c>
      <c r="AA4185">
        <v>547</v>
      </c>
      <c r="AB4185">
        <v>16494</v>
      </c>
      <c r="AC4185" t="s">
        <v>107</v>
      </c>
    </row>
    <row r="4186" spans="1:29" x14ac:dyDescent="0.3">
      <c r="A4186" s="1" t="s">
        <v>47</v>
      </c>
      <c r="B4186" t="s">
        <v>161</v>
      </c>
      <c r="C4186" t="s">
        <v>2359</v>
      </c>
      <c r="D4186" t="s">
        <v>32</v>
      </c>
      <c r="E4186">
        <v>1</v>
      </c>
      <c r="F4186" t="s">
        <v>129</v>
      </c>
      <c r="G4186" t="s">
        <v>574</v>
      </c>
      <c r="H4186" t="s">
        <v>79</v>
      </c>
      <c r="I4186" t="s">
        <v>921</v>
      </c>
      <c r="J4186" t="s">
        <v>2318</v>
      </c>
      <c r="K4186" t="s">
        <v>10112</v>
      </c>
      <c r="L4186" t="s">
        <v>5547</v>
      </c>
      <c r="M4186" t="s">
        <v>283</v>
      </c>
      <c r="N4186" t="s">
        <v>58</v>
      </c>
      <c r="O4186">
        <v>4232</v>
      </c>
      <c r="P4186">
        <v>8308</v>
      </c>
      <c r="Q4186" t="s">
        <v>41</v>
      </c>
      <c r="R4186">
        <v>584</v>
      </c>
      <c r="S4186" s="2">
        <v>45204</v>
      </c>
      <c r="T4186" s="2">
        <v>45232</v>
      </c>
      <c r="U4186">
        <v>0</v>
      </c>
      <c r="V4186" t="s">
        <v>85</v>
      </c>
      <c r="W4186">
        <v>505</v>
      </c>
      <c r="X4186" t="s">
        <v>60</v>
      </c>
      <c r="Y4186" t="s">
        <v>61</v>
      </c>
      <c r="Z4186">
        <v>3182</v>
      </c>
      <c r="AA4186">
        <v>592</v>
      </c>
      <c r="AB4186">
        <v>7726</v>
      </c>
      <c r="AC4186" t="s">
        <v>73</v>
      </c>
    </row>
    <row r="4187" spans="1:29" x14ac:dyDescent="0.3">
      <c r="A4187" s="1" t="s">
        <v>29</v>
      </c>
      <c r="B4187" t="s">
        <v>30</v>
      </c>
      <c r="C4187" t="s">
        <v>2291</v>
      </c>
      <c r="D4187" t="s">
        <v>138</v>
      </c>
      <c r="E4187">
        <v>6</v>
      </c>
      <c r="F4187" t="s">
        <v>51</v>
      </c>
      <c r="G4187" t="s">
        <v>291</v>
      </c>
      <c r="H4187" t="s">
        <v>35</v>
      </c>
      <c r="I4187" t="s">
        <v>1841</v>
      </c>
      <c r="J4187" t="s">
        <v>1377</v>
      </c>
      <c r="K4187" t="s">
        <v>10113</v>
      </c>
      <c r="L4187" t="s">
        <v>10114</v>
      </c>
      <c r="M4187" t="s">
        <v>1029</v>
      </c>
      <c r="N4187" t="s">
        <v>94</v>
      </c>
      <c r="O4187">
        <v>8279</v>
      </c>
      <c r="P4187">
        <v>11392</v>
      </c>
      <c r="Q4187" t="s">
        <v>95</v>
      </c>
      <c r="R4187">
        <v>743</v>
      </c>
      <c r="S4187" s="2">
        <v>44379</v>
      </c>
      <c r="T4187" t="s">
        <v>42</v>
      </c>
      <c r="U4187">
        <v>0</v>
      </c>
      <c r="V4187" t="s">
        <v>71</v>
      </c>
      <c r="W4187">
        <v>536</v>
      </c>
      <c r="X4187" t="s">
        <v>44</v>
      </c>
      <c r="Y4187" t="s">
        <v>45</v>
      </c>
      <c r="Z4187">
        <v>0</v>
      </c>
      <c r="AA4187">
        <v>165</v>
      </c>
      <c r="AB4187">
        <v>11332</v>
      </c>
      <c r="AC4187" t="s">
        <v>107</v>
      </c>
    </row>
    <row r="4188" spans="1:29" x14ac:dyDescent="0.3">
      <c r="A4188" s="1" t="s">
        <v>47</v>
      </c>
      <c r="B4188" t="s">
        <v>592</v>
      </c>
      <c r="C4188" t="s">
        <v>2444</v>
      </c>
      <c r="D4188" t="s">
        <v>98</v>
      </c>
      <c r="E4188">
        <v>4</v>
      </c>
      <c r="F4188" t="s">
        <v>77</v>
      </c>
      <c r="G4188" t="s">
        <v>980</v>
      </c>
      <c r="H4188" t="s">
        <v>35</v>
      </c>
      <c r="I4188" t="s">
        <v>36</v>
      </c>
      <c r="J4188" t="s">
        <v>2583</v>
      </c>
      <c r="K4188" t="s">
        <v>10115</v>
      </c>
      <c r="L4188" t="s">
        <v>10116</v>
      </c>
      <c r="M4188" t="s">
        <v>919</v>
      </c>
      <c r="N4188" t="s">
        <v>40</v>
      </c>
      <c r="O4188">
        <v>20930</v>
      </c>
      <c r="P4188">
        <v>24564</v>
      </c>
      <c r="Q4188" t="s">
        <v>95</v>
      </c>
      <c r="R4188">
        <v>722</v>
      </c>
      <c r="S4188" s="2">
        <v>45321</v>
      </c>
      <c r="T4188" s="2">
        <v>45328</v>
      </c>
      <c r="U4188">
        <v>0</v>
      </c>
      <c r="V4188" t="s">
        <v>71</v>
      </c>
      <c r="W4188">
        <v>402</v>
      </c>
      <c r="X4188" t="s">
        <v>60</v>
      </c>
      <c r="Y4188" t="s">
        <v>61</v>
      </c>
      <c r="Z4188">
        <v>0</v>
      </c>
      <c r="AA4188">
        <v>430</v>
      </c>
      <c r="AB4188">
        <v>23621</v>
      </c>
      <c r="AC4188" t="s">
        <v>46</v>
      </c>
    </row>
    <row r="4189" spans="1:29" x14ac:dyDescent="0.3">
      <c r="A4189" s="1" t="s">
        <v>47</v>
      </c>
      <c r="B4189" t="s">
        <v>592</v>
      </c>
      <c r="C4189" t="s">
        <v>914</v>
      </c>
      <c r="D4189" t="s">
        <v>110</v>
      </c>
      <c r="E4189">
        <v>8</v>
      </c>
      <c r="F4189" t="s">
        <v>33</v>
      </c>
      <c r="G4189" t="s">
        <v>34</v>
      </c>
      <c r="H4189" t="s">
        <v>35</v>
      </c>
      <c r="I4189" t="s">
        <v>1070</v>
      </c>
      <c r="J4189" t="s">
        <v>5224</v>
      </c>
      <c r="K4189">
        <v>4642199835</v>
      </c>
      <c r="L4189" t="s">
        <v>10117</v>
      </c>
      <c r="M4189" t="s">
        <v>919</v>
      </c>
      <c r="N4189" t="s">
        <v>84</v>
      </c>
      <c r="O4189">
        <v>11112</v>
      </c>
      <c r="P4189">
        <v>13519</v>
      </c>
      <c r="Q4189" t="s">
        <v>41</v>
      </c>
      <c r="R4189">
        <v>897</v>
      </c>
      <c r="S4189" s="2">
        <v>44831</v>
      </c>
      <c r="T4189" t="s">
        <v>42</v>
      </c>
      <c r="U4189">
        <v>0</v>
      </c>
      <c r="V4189" t="s">
        <v>106</v>
      </c>
      <c r="W4189">
        <v>564</v>
      </c>
      <c r="X4189" t="s">
        <v>44</v>
      </c>
      <c r="Y4189" t="s">
        <v>61</v>
      </c>
      <c r="Z4189">
        <v>0</v>
      </c>
      <c r="AA4189">
        <v>437</v>
      </c>
      <c r="AB4189">
        <v>12906</v>
      </c>
      <c r="AC4189" t="s">
        <v>46</v>
      </c>
    </row>
    <row r="4190" spans="1:29" x14ac:dyDescent="0.3">
      <c r="A4190" s="1" t="s">
        <v>47</v>
      </c>
      <c r="B4190" t="s">
        <v>108</v>
      </c>
      <c r="C4190" t="s">
        <v>439</v>
      </c>
      <c r="D4190" t="s">
        <v>185</v>
      </c>
      <c r="E4190">
        <v>4</v>
      </c>
      <c r="F4190" t="s">
        <v>186</v>
      </c>
      <c r="G4190" t="s">
        <v>650</v>
      </c>
      <c r="H4190" t="s">
        <v>79</v>
      </c>
      <c r="I4190" t="s">
        <v>2620</v>
      </c>
      <c r="J4190" t="s">
        <v>2522</v>
      </c>
      <c r="K4190" t="s">
        <v>10118</v>
      </c>
      <c r="L4190" t="s">
        <v>10119</v>
      </c>
      <c r="M4190" t="s">
        <v>1278</v>
      </c>
      <c r="N4190" t="s">
        <v>58</v>
      </c>
      <c r="O4190">
        <v>14256</v>
      </c>
      <c r="P4190">
        <v>16700</v>
      </c>
      <c r="Q4190" t="s">
        <v>59</v>
      </c>
      <c r="R4190">
        <v>947</v>
      </c>
      <c r="S4190" s="2">
        <v>45050</v>
      </c>
      <c r="T4190" t="s">
        <v>42</v>
      </c>
      <c r="U4190">
        <v>28673</v>
      </c>
      <c r="V4190" t="s">
        <v>106</v>
      </c>
      <c r="W4190">
        <v>618</v>
      </c>
      <c r="X4190" t="s">
        <v>44</v>
      </c>
      <c r="Y4190" t="s">
        <v>72</v>
      </c>
      <c r="Z4190">
        <v>1130</v>
      </c>
      <c r="AA4190">
        <v>931</v>
      </c>
      <c r="AB4190">
        <v>15597</v>
      </c>
      <c r="AC4190" t="s">
        <v>107</v>
      </c>
    </row>
    <row r="4191" spans="1:29" x14ac:dyDescent="0.3">
      <c r="A4191" s="1" t="s">
        <v>47</v>
      </c>
      <c r="B4191" t="s">
        <v>153</v>
      </c>
      <c r="C4191" t="s">
        <v>4265</v>
      </c>
      <c r="D4191" t="s">
        <v>236</v>
      </c>
      <c r="E4191">
        <v>4</v>
      </c>
      <c r="F4191" t="s">
        <v>120</v>
      </c>
      <c r="G4191" t="s">
        <v>489</v>
      </c>
      <c r="H4191" t="s">
        <v>79</v>
      </c>
      <c r="I4191" t="s">
        <v>7780</v>
      </c>
      <c r="J4191" t="s">
        <v>1065</v>
      </c>
      <c r="K4191" t="s">
        <v>10120</v>
      </c>
      <c r="L4191" t="s">
        <v>10121</v>
      </c>
      <c r="M4191" t="s">
        <v>255</v>
      </c>
      <c r="N4191" t="s">
        <v>94</v>
      </c>
      <c r="O4191">
        <v>8995</v>
      </c>
      <c r="P4191">
        <v>11794</v>
      </c>
      <c r="Q4191" t="s">
        <v>59</v>
      </c>
      <c r="R4191">
        <v>450</v>
      </c>
      <c r="S4191" s="2">
        <v>45063</v>
      </c>
      <c r="T4191" s="2">
        <v>45089</v>
      </c>
      <c r="U4191">
        <v>3264</v>
      </c>
      <c r="V4191" t="s">
        <v>43</v>
      </c>
      <c r="W4191">
        <v>418</v>
      </c>
      <c r="X4191" t="s">
        <v>60</v>
      </c>
      <c r="Y4191" t="s">
        <v>72</v>
      </c>
      <c r="Z4191">
        <v>0</v>
      </c>
      <c r="AA4191">
        <v>507</v>
      </c>
      <c r="AB4191">
        <v>9924</v>
      </c>
      <c r="AC4191" t="s">
        <v>46</v>
      </c>
    </row>
    <row r="4192" spans="1:29" x14ac:dyDescent="0.3">
      <c r="A4192" s="1" t="s">
        <v>47</v>
      </c>
      <c r="B4192" t="s">
        <v>117</v>
      </c>
      <c r="C4192" t="s">
        <v>976</v>
      </c>
      <c r="D4192" t="s">
        <v>119</v>
      </c>
      <c r="E4192">
        <v>10</v>
      </c>
      <c r="F4192" t="s">
        <v>64</v>
      </c>
      <c r="G4192" t="s">
        <v>376</v>
      </c>
      <c r="H4192" t="s">
        <v>35</v>
      </c>
      <c r="I4192" t="s">
        <v>2994</v>
      </c>
      <c r="J4192" t="s">
        <v>10122</v>
      </c>
      <c r="K4192" t="s">
        <v>10123</v>
      </c>
      <c r="L4192" t="s">
        <v>10124</v>
      </c>
      <c r="M4192" t="s">
        <v>868</v>
      </c>
      <c r="N4192" t="s">
        <v>40</v>
      </c>
      <c r="O4192">
        <v>22908</v>
      </c>
      <c r="P4192">
        <v>26260</v>
      </c>
      <c r="Q4192" t="s">
        <v>41</v>
      </c>
      <c r="R4192">
        <v>535</v>
      </c>
      <c r="S4192" s="2">
        <v>44687</v>
      </c>
      <c r="T4192" t="s">
        <v>42</v>
      </c>
      <c r="U4192">
        <v>0</v>
      </c>
      <c r="V4192" t="s">
        <v>43</v>
      </c>
      <c r="W4192">
        <v>745</v>
      </c>
      <c r="X4192" t="s">
        <v>44</v>
      </c>
      <c r="Y4192" t="s">
        <v>61</v>
      </c>
      <c r="Z4192">
        <v>0</v>
      </c>
      <c r="AA4192">
        <v>663</v>
      </c>
      <c r="AB4192">
        <v>23743</v>
      </c>
      <c r="AC4192" t="s">
        <v>107</v>
      </c>
    </row>
    <row r="4193" spans="1:29" x14ac:dyDescent="0.3">
      <c r="A4193" s="1" t="s">
        <v>47</v>
      </c>
      <c r="B4193" t="s">
        <v>108</v>
      </c>
      <c r="C4193" t="s">
        <v>1275</v>
      </c>
      <c r="D4193" t="s">
        <v>138</v>
      </c>
      <c r="E4193">
        <v>5</v>
      </c>
      <c r="F4193" t="s">
        <v>120</v>
      </c>
      <c r="G4193" t="s">
        <v>820</v>
      </c>
      <c r="H4193" t="s">
        <v>35</v>
      </c>
      <c r="I4193" t="s">
        <v>981</v>
      </c>
      <c r="J4193" t="s">
        <v>3494</v>
      </c>
      <c r="K4193" t="s">
        <v>10125</v>
      </c>
      <c r="L4193" t="s">
        <v>10126</v>
      </c>
      <c r="M4193" t="s">
        <v>660</v>
      </c>
      <c r="N4193" t="s">
        <v>40</v>
      </c>
      <c r="O4193">
        <v>3305</v>
      </c>
      <c r="P4193">
        <v>6470</v>
      </c>
      <c r="Q4193" t="s">
        <v>59</v>
      </c>
      <c r="R4193">
        <v>659</v>
      </c>
      <c r="S4193" s="2">
        <v>44786</v>
      </c>
      <c r="T4193" s="2">
        <v>44809</v>
      </c>
      <c r="U4193">
        <v>8251</v>
      </c>
      <c r="V4193" t="s">
        <v>43</v>
      </c>
      <c r="W4193">
        <v>553</v>
      </c>
      <c r="X4193" t="s">
        <v>60</v>
      </c>
      <c r="Y4193" t="s">
        <v>45</v>
      </c>
      <c r="Z4193">
        <v>0</v>
      </c>
      <c r="AA4193">
        <v>720</v>
      </c>
      <c r="AB4193">
        <v>3555</v>
      </c>
      <c r="AC4193" t="s">
        <v>73</v>
      </c>
    </row>
    <row r="4194" spans="1:29" x14ac:dyDescent="0.3">
      <c r="A4194" s="1" t="s">
        <v>29</v>
      </c>
      <c r="B4194" t="s">
        <v>74</v>
      </c>
      <c r="C4194" t="s">
        <v>1101</v>
      </c>
      <c r="D4194" t="s">
        <v>387</v>
      </c>
      <c r="E4194">
        <v>10</v>
      </c>
      <c r="F4194" t="s">
        <v>33</v>
      </c>
      <c r="G4194" t="s">
        <v>179</v>
      </c>
      <c r="H4194" t="s">
        <v>79</v>
      </c>
      <c r="I4194" t="s">
        <v>565</v>
      </c>
      <c r="J4194" t="s">
        <v>10127</v>
      </c>
      <c r="K4194" t="s">
        <v>10128</v>
      </c>
      <c r="L4194" t="s">
        <v>10129</v>
      </c>
      <c r="M4194" t="s">
        <v>175</v>
      </c>
      <c r="N4194" t="s">
        <v>40</v>
      </c>
      <c r="O4194">
        <v>10262</v>
      </c>
      <c r="P4194">
        <v>12645</v>
      </c>
      <c r="Q4194" t="s">
        <v>95</v>
      </c>
      <c r="R4194">
        <v>126</v>
      </c>
      <c r="S4194" s="2">
        <v>44774</v>
      </c>
      <c r="T4194" s="2">
        <v>44785</v>
      </c>
      <c r="U4194">
        <v>0</v>
      </c>
      <c r="V4194" t="s">
        <v>85</v>
      </c>
      <c r="W4194">
        <v>443</v>
      </c>
      <c r="X4194" t="s">
        <v>60</v>
      </c>
      <c r="Y4194" t="s">
        <v>45</v>
      </c>
      <c r="Z4194">
        <v>0</v>
      </c>
      <c r="AA4194">
        <v>766</v>
      </c>
      <c r="AB4194">
        <v>11083</v>
      </c>
      <c r="AC4194" t="s">
        <v>73</v>
      </c>
    </row>
    <row r="4195" spans="1:29" x14ac:dyDescent="0.3">
      <c r="A4195" s="1" t="s">
        <v>47</v>
      </c>
      <c r="B4195" t="s">
        <v>117</v>
      </c>
      <c r="C4195" t="s">
        <v>865</v>
      </c>
      <c r="D4195" t="s">
        <v>387</v>
      </c>
      <c r="E4195">
        <v>5</v>
      </c>
      <c r="F4195" t="s">
        <v>51</v>
      </c>
      <c r="G4195" t="s">
        <v>1075</v>
      </c>
      <c r="H4195" t="s">
        <v>79</v>
      </c>
      <c r="I4195" t="s">
        <v>729</v>
      </c>
      <c r="J4195" t="s">
        <v>3222</v>
      </c>
      <c r="K4195" t="s">
        <v>10130</v>
      </c>
      <c r="L4195" t="s">
        <v>10131</v>
      </c>
      <c r="M4195" t="s">
        <v>925</v>
      </c>
      <c r="N4195" t="s">
        <v>58</v>
      </c>
      <c r="O4195">
        <v>5548</v>
      </c>
      <c r="P4195">
        <v>7907</v>
      </c>
      <c r="Q4195" t="s">
        <v>95</v>
      </c>
      <c r="R4195">
        <v>835</v>
      </c>
      <c r="S4195" s="2">
        <v>44527</v>
      </c>
      <c r="T4195" t="s">
        <v>42</v>
      </c>
      <c r="U4195">
        <v>0</v>
      </c>
      <c r="V4195" t="s">
        <v>106</v>
      </c>
      <c r="W4195">
        <v>415</v>
      </c>
      <c r="X4195" t="s">
        <v>44</v>
      </c>
      <c r="Y4195" t="s">
        <v>72</v>
      </c>
      <c r="Z4195">
        <v>2828</v>
      </c>
      <c r="AA4195">
        <v>292</v>
      </c>
      <c r="AB4195">
        <v>7182</v>
      </c>
      <c r="AC4195" t="s">
        <v>73</v>
      </c>
    </row>
    <row r="4196" spans="1:29" x14ac:dyDescent="0.3">
      <c r="A4196" s="1" t="s">
        <v>47</v>
      </c>
      <c r="B4196" t="s">
        <v>153</v>
      </c>
      <c r="C4196" t="s">
        <v>877</v>
      </c>
      <c r="D4196" t="s">
        <v>110</v>
      </c>
      <c r="E4196">
        <v>1</v>
      </c>
      <c r="F4196" t="s">
        <v>221</v>
      </c>
      <c r="G4196" t="s">
        <v>548</v>
      </c>
      <c r="H4196" t="s">
        <v>35</v>
      </c>
      <c r="I4196" t="s">
        <v>1940</v>
      </c>
      <c r="J4196" t="s">
        <v>8084</v>
      </c>
      <c r="K4196">
        <f>1-327-890-4405</f>
        <v>-5621</v>
      </c>
      <c r="L4196" t="s">
        <v>10132</v>
      </c>
      <c r="M4196" t="s">
        <v>943</v>
      </c>
      <c r="N4196" t="s">
        <v>84</v>
      </c>
      <c r="O4196">
        <v>17064</v>
      </c>
      <c r="P4196">
        <v>21449</v>
      </c>
      <c r="Q4196" t="s">
        <v>41</v>
      </c>
      <c r="R4196">
        <v>872</v>
      </c>
      <c r="S4196" s="2">
        <v>44981</v>
      </c>
      <c r="T4196" s="2">
        <v>44986</v>
      </c>
      <c r="U4196">
        <v>0</v>
      </c>
      <c r="V4196" t="s">
        <v>85</v>
      </c>
      <c r="W4196">
        <v>743</v>
      </c>
      <c r="X4196" t="s">
        <v>60</v>
      </c>
      <c r="Y4196" t="s">
        <v>61</v>
      </c>
      <c r="Z4196">
        <v>0</v>
      </c>
      <c r="AA4196">
        <v>169</v>
      </c>
      <c r="AB4196">
        <v>21269</v>
      </c>
      <c r="AC4196" t="s">
        <v>46</v>
      </c>
    </row>
    <row r="4197" spans="1:29" x14ac:dyDescent="0.3">
      <c r="A4197" s="1" t="s">
        <v>29</v>
      </c>
      <c r="B4197" t="s">
        <v>228</v>
      </c>
      <c r="C4197" t="s">
        <v>1545</v>
      </c>
      <c r="D4197" t="s">
        <v>50</v>
      </c>
      <c r="E4197">
        <v>6</v>
      </c>
      <c r="F4197" t="s">
        <v>120</v>
      </c>
      <c r="G4197" t="s">
        <v>489</v>
      </c>
      <c r="H4197" t="s">
        <v>79</v>
      </c>
      <c r="I4197" t="s">
        <v>927</v>
      </c>
      <c r="J4197" t="s">
        <v>217</v>
      </c>
      <c r="K4197" t="s">
        <v>10133</v>
      </c>
      <c r="L4197" t="s">
        <v>10134</v>
      </c>
      <c r="M4197" t="s">
        <v>233</v>
      </c>
      <c r="N4197" t="s">
        <v>84</v>
      </c>
      <c r="O4197">
        <v>24190</v>
      </c>
      <c r="P4197">
        <v>27926</v>
      </c>
      <c r="Q4197" t="s">
        <v>41</v>
      </c>
      <c r="R4197">
        <v>299</v>
      </c>
      <c r="S4197" s="2">
        <v>44320</v>
      </c>
      <c r="T4197" t="s">
        <v>42</v>
      </c>
      <c r="U4197">
        <v>0</v>
      </c>
      <c r="V4197" t="s">
        <v>85</v>
      </c>
      <c r="W4197">
        <v>438</v>
      </c>
      <c r="X4197" t="s">
        <v>44</v>
      </c>
      <c r="Y4197" t="s">
        <v>45</v>
      </c>
      <c r="Z4197">
        <v>0</v>
      </c>
      <c r="AA4197">
        <v>678</v>
      </c>
      <c r="AB4197">
        <v>24775</v>
      </c>
      <c r="AC4197" t="s">
        <v>73</v>
      </c>
    </row>
    <row r="4198" spans="1:29" x14ac:dyDescent="0.3">
      <c r="A4198" s="1" t="s">
        <v>29</v>
      </c>
      <c r="B4198" t="s">
        <v>62</v>
      </c>
      <c r="C4198" t="s">
        <v>1165</v>
      </c>
      <c r="D4198" t="s">
        <v>76</v>
      </c>
      <c r="E4198">
        <v>2</v>
      </c>
      <c r="F4198" t="s">
        <v>120</v>
      </c>
      <c r="G4198" t="s">
        <v>820</v>
      </c>
      <c r="H4198" t="s">
        <v>79</v>
      </c>
      <c r="I4198" t="s">
        <v>910</v>
      </c>
      <c r="J4198" t="s">
        <v>10135</v>
      </c>
      <c r="K4198" t="s">
        <v>10136</v>
      </c>
      <c r="L4198" t="s">
        <v>10137</v>
      </c>
      <c r="M4198" t="s">
        <v>404</v>
      </c>
      <c r="N4198" t="s">
        <v>94</v>
      </c>
      <c r="O4198">
        <v>14943</v>
      </c>
      <c r="P4198">
        <v>17008</v>
      </c>
      <c r="Q4198" t="s">
        <v>41</v>
      </c>
      <c r="R4198">
        <v>843</v>
      </c>
      <c r="S4198" s="2">
        <v>45040</v>
      </c>
      <c r="T4198" t="s">
        <v>42</v>
      </c>
      <c r="U4198">
        <v>0</v>
      </c>
      <c r="V4198" t="s">
        <v>71</v>
      </c>
      <c r="W4198">
        <v>638</v>
      </c>
      <c r="X4198" t="s">
        <v>44</v>
      </c>
      <c r="Y4198" t="s">
        <v>45</v>
      </c>
      <c r="Z4198">
        <v>0</v>
      </c>
      <c r="AA4198">
        <v>738</v>
      </c>
      <c r="AB4198">
        <v>16117</v>
      </c>
      <c r="AC4198" t="s">
        <v>107</v>
      </c>
    </row>
    <row r="4199" spans="1:29" x14ac:dyDescent="0.3">
      <c r="A4199" s="1" t="s">
        <v>47</v>
      </c>
      <c r="B4199" t="s">
        <v>136</v>
      </c>
      <c r="C4199" t="s">
        <v>1426</v>
      </c>
      <c r="D4199" t="s">
        <v>352</v>
      </c>
      <c r="E4199">
        <v>2</v>
      </c>
      <c r="F4199" t="s">
        <v>64</v>
      </c>
      <c r="G4199" t="s">
        <v>376</v>
      </c>
      <c r="H4199" t="s">
        <v>79</v>
      </c>
      <c r="I4199" t="s">
        <v>679</v>
      </c>
      <c r="J4199" t="s">
        <v>9156</v>
      </c>
      <c r="K4199" t="s">
        <v>10138</v>
      </c>
      <c r="L4199" t="s">
        <v>10139</v>
      </c>
      <c r="M4199" t="s">
        <v>2086</v>
      </c>
      <c r="N4199" t="s">
        <v>94</v>
      </c>
      <c r="O4199">
        <v>3074</v>
      </c>
      <c r="P4199">
        <v>5846</v>
      </c>
      <c r="Q4199" t="s">
        <v>59</v>
      </c>
      <c r="R4199">
        <v>493</v>
      </c>
      <c r="S4199" s="2">
        <v>44454</v>
      </c>
      <c r="T4199" s="2">
        <v>44475</v>
      </c>
      <c r="U4199">
        <v>20318</v>
      </c>
      <c r="V4199" t="s">
        <v>43</v>
      </c>
      <c r="W4199">
        <v>452</v>
      </c>
      <c r="X4199" t="s">
        <v>60</v>
      </c>
      <c r="Y4199" t="s">
        <v>72</v>
      </c>
      <c r="Z4199">
        <v>0</v>
      </c>
      <c r="AA4199">
        <v>895</v>
      </c>
      <c r="AB4199">
        <v>4512</v>
      </c>
      <c r="AC4199" t="s">
        <v>73</v>
      </c>
    </row>
    <row r="4200" spans="1:29" x14ac:dyDescent="0.3">
      <c r="A4200" s="1" t="s">
        <v>47</v>
      </c>
      <c r="B4200" t="s">
        <v>153</v>
      </c>
      <c r="C4200" t="s">
        <v>5504</v>
      </c>
      <c r="D4200" t="s">
        <v>178</v>
      </c>
      <c r="E4200">
        <v>1</v>
      </c>
      <c r="F4200" t="s">
        <v>64</v>
      </c>
      <c r="G4200" t="s">
        <v>802</v>
      </c>
      <c r="H4200" t="s">
        <v>35</v>
      </c>
      <c r="I4200" t="s">
        <v>10140</v>
      </c>
      <c r="J4200" t="s">
        <v>310</v>
      </c>
      <c r="K4200" t="s">
        <v>10141</v>
      </c>
      <c r="L4200" t="s">
        <v>10142</v>
      </c>
      <c r="M4200" t="s">
        <v>750</v>
      </c>
      <c r="N4200" t="s">
        <v>84</v>
      </c>
      <c r="O4200">
        <v>19606</v>
      </c>
      <c r="P4200">
        <v>24001</v>
      </c>
      <c r="Q4200" t="s">
        <v>95</v>
      </c>
      <c r="R4200">
        <v>623</v>
      </c>
      <c r="S4200" s="2">
        <v>44556</v>
      </c>
      <c r="T4200" s="2">
        <v>44563</v>
      </c>
      <c r="U4200">
        <v>0</v>
      </c>
      <c r="V4200" t="s">
        <v>106</v>
      </c>
      <c r="W4200">
        <v>569</v>
      </c>
      <c r="X4200" t="s">
        <v>60</v>
      </c>
      <c r="Y4200" t="s">
        <v>61</v>
      </c>
      <c r="Z4200">
        <v>0</v>
      </c>
      <c r="AA4200">
        <v>326</v>
      </c>
      <c r="AB4200">
        <v>23511</v>
      </c>
      <c r="AC4200" t="s">
        <v>46</v>
      </c>
    </row>
    <row r="4201" spans="1:29" x14ac:dyDescent="0.3">
      <c r="A4201" s="1" t="s">
        <v>47</v>
      </c>
      <c r="B4201" t="s">
        <v>176</v>
      </c>
      <c r="C4201" t="s">
        <v>1660</v>
      </c>
      <c r="D4201" t="s">
        <v>236</v>
      </c>
      <c r="E4201">
        <v>2</v>
      </c>
      <c r="F4201" t="s">
        <v>64</v>
      </c>
      <c r="G4201" t="s">
        <v>1599</v>
      </c>
      <c r="H4201" t="s">
        <v>79</v>
      </c>
      <c r="I4201" t="s">
        <v>738</v>
      </c>
      <c r="J4201" t="s">
        <v>3218</v>
      </c>
      <c r="K4201" t="s">
        <v>10143</v>
      </c>
      <c r="L4201" t="s">
        <v>10144</v>
      </c>
      <c r="M4201" t="s">
        <v>1507</v>
      </c>
      <c r="N4201" t="s">
        <v>94</v>
      </c>
      <c r="O4201">
        <v>26689</v>
      </c>
      <c r="P4201">
        <v>31512</v>
      </c>
      <c r="Q4201" t="s">
        <v>95</v>
      </c>
      <c r="R4201">
        <v>136</v>
      </c>
      <c r="S4201" s="2">
        <v>44797</v>
      </c>
      <c r="T4201" s="2">
        <v>44825</v>
      </c>
      <c r="U4201">
        <v>0</v>
      </c>
      <c r="V4201" t="s">
        <v>71</v>
      </c>
      <c r="W4201">
        <v>485</v>
      </c>
      <c r="X4201" t="s">
        <v>60</v>
      </c>
      <c r="Y4201" t="s">
        <v>72</v>
      </c>
      <c r="Z4201">
        <v>0</v>
      </c>
      <c r="AA4201">
        <v>267</v>
      </c>
      <c r="AB4201">
        <v>30736</v>
      </c>
      <c r="AC4201" t="s">
        <v>46</v>
      </c>
    </row>
    <row r="4202" spans="1:29" x14ac:dyDescent="0.3">
      <c r="A4202" s="1" t="s">
        <v>47</v>
      </c>
      <c r="B4202" t="s">
        <v>161</v>
      </c>
      <c r="C4202" t="s">
        <v>317</v>
      </c>
      <c r="D4202" t="s">
        <v>98</v>
      </c>
      <c r="E4202">
        <v>3</v>
      </c>
      <c r="F4202" t="s">
        <v>221</v>
      </c>
      <c r="G4202" t="s">
        <v>667</v>
      </c>
      <c r="H4202" t="s">
        <v>35</v>
      </c>
      <c r="I4202" t="s">
        <v>427</v>
      </c>
      <c r="J4202" t="s">
        <v>4823</v>
      </c>
      <c r="K4202" t="s">
        <v>10145</v>
      </c>
      <c r="L4202" t="s">
        <v>10146</v>
      </c>
      <c r="M4202" t="s">
        <v>1578</v>
      </c>
      <c r="N4202" t="s">
        <v>58</v>
      </c>
      <c r="O4202">
        <v>7120</v>
      </c>
      <c r="P4202">
        <v>11680</v>
      </c>
      <c r="Q4202" t="s">
        <v>41</v>
      </c>
      <c r="R4202">
        <v>69</v>
      </c>
      <c r="S4202" s="2">
        <v>44372</v>
      </c>
      <c r="T4202" t="s">
        <v>42</v>
      </c>
      <c r="U4202">
        <v>0</v>
      </c>
      <c r="V4202" t="s">
        <v>85</v>
      </c>
      <c r="W4202">
        <v>686</v>
      </c>
      <c r="X4202" t="s">
        <v>44</v>
      </c>
      <c r="Y4202" t="s">
        <v>72</v>
      </c>
      <c r="Z4202">
        <v>2881</v>
      </c>
      <c r="AA4202">
        <v>968</v>
      </c>
      <c r="AB4202">
        <v>7248</v>
      </c>
      <c r="AC4202" t="s">
        <v>107</v>
      </c>
    </row>
    <row r="4203" spans="1:29" x14ac:dyDescent="0.3">
      <c r="A4203" s="1" t="s">
        <v>29</v>
      </c>
      <c r="B4203" t="s">
        <v>62</v>
      </c>
      <c r="C4203" t="s">
        <v>2993</v>
      </c>
      <c r="D4203" t="s">
        <v>155</v>
      </c>
      <c r="E4203">
        <v>3</v>
      </c>
      <c r="F4203" t="s">
        <v>186</v>
      </c>
      <c r="G4203" t="s">
        <v>710</v>
      </c>
      <c r="H4203" t="s">
        <v>35</v>
      </c>
      <c r="I4203" t="s">
        <v>7319</v>
      </c>
      <c r="J4203" t="s">
        <v>266</v>
      </c>
      <c r="K4203">
        <f>1-287-887-1886</f>
        <v>-3059</v>
      </c>
      <c r="L4203" t="s">
        <v>10147</v>
      </c>
      <c r="M4203" t="s">
        <v>584</v>
      </c>
      <c r="N4203" t="s">
        <v>94</v>
      </c>
      <c r="O4203">
        <v>18725</v>
      </c>
      <c r="P4203">
        <v>22458</v>
      </c>
      <c r="Q4203" t="s">
        <v>59</v>
      </c>
      <c r="R4203">
        <v>36</v>
      </c>
      <c r="S4203" s="2">
        <v>44689</v>
      </c>
      <c r="T4203" s="2">
        <v>44712</v>
      </c>
      <c r="U4203">
        <v>27374</v>
      </c>
      <c r="V4203" t="s">
        <v>71</v>
      </c>
      <c r="W4203">
        <v>705</v>
      </c>
      <c r="X4203" t="s">
        <v>60</v>
      </c>
      <c r="Y4203" t="s">
        <v>61</v>
      </c>
      <c r="Z4203">
        <v>0</v>
      </c>
      <c r="AA4203">
        <v>721</v>
      </c>
      <c r="AB4203">
        <v>21464</v>
      </c>
      <c r="AC4203" t="s">
        <v>73</v>
      </c>
    </row>
    <row r="4204" spans="1:29" x14ac:dyDescent="0.3">
      <c r="A4204" s="1" t="s">
        <v>47</v>
      </c>
      <c r="B4204" t="s">
        <v>48</v>
      </c>
      <c r="C4204" t="s">
        <v>2717</v>
      </c>
      <c r="D4204" t="s">
        <v>236</v>
      </c>
      <c r="E4204">
        <v>1</v>
      </c>
      <c r="F4204" t="s">
        <v>33</v>
      </c>
      <c r="G4204" t="s">
        <v>411</v>
      </c>
      <c r="H4204" t="s">
        <v>79</v>
      </c>
      <c r="I4204" t="s">
        <v>2157</v>
      </c>
      <c r="J4204" t="s">
        <v>916</v>
      </c>
      <c r="K4204" t="s">
        <v>10148</v>
      </c>
      <c r="L4204" t="s">
        <v>10149</v>
      </c>
      <c r="M4204" t="s">
        <v>303</v>
      </c>
      <c r="N4204" t="s">
        <v>94</v>
      </c>
      <c r="O4204">
        <v>11217</v>
      </c>
      <c r="P4204">
        <v>13331</v>
      </c>
      <c r="Q4204" t="s">
        <v>95</v>
      </c>
      <c r="R4204">
        <v>682</v>
      </c>
      <c r="S4204" s="2">
        <v>44395</v>
      </c>
      <c r="T4204" s="2">
        <v>44399</v>
      </c>
      <c r="U4204">
        <v>0</v>
      </c>
      <c r="V4204" t="s">
        <v>85</v>
      </c>
      <c r="W4204">
        <v>591</v>
      </c>
      <c r="X4204" t="s">
        <v>60</v>
      </c>
      <c r="Y4204" t="s">
        <v>72</v>
      </c>
      <c r="Z4204">
        <v>0</v>
      </c>
      <c r="AA4204">
        <v>528</v>
      </c>
      <c r="AB4204">
        <v>11308</v>
      </c>
      <c r="AC4204" t="s">
        <v>73</v>
      </c>
    </row>
    <row r="4205" spans="1:29" x14ac:dyDescent="0.3">
      <c r="A4205" s="1" t="s">
        <v>47</v>
      </c>
      <c r="B4205" t="s">
        <v>176</v>
      </c>
      <c r="C4205" t="s">
        <v>1876</v>
      </c>
      <c r="D4205" t="s">
        <v>178</v>
      </c>
      <c r="E4205">
        <v>3</v>
      </c>
      <c r="F4205" t="s">
        <v>77</v>
      </c>
      <c r="G4205" t="s">
        <v>365</v>
      </c>
      <c r="H4205" t="s">
        <v>79</v>
      </c>
      <c r="I4205" t="s">
        <v>3617</v>
      </c>
      <c r="J4205" t="s">
        <v>726</v>
      </c>
      <c r="K4205" t="s">
        <v>10150</v>
      </c>
      <c r="L4205" t="s">
        <v>10151</v>
      </c>
      <c r="M4205" t="s">
        <v>887</v>
      </c>
      <c r="N4205" t="s">
        <v>84</v>
      </c>
      <c r="O4205">
        <v>12872</v>
      </c>
      <c r="P4205">
        <v>16781</v>
      </c>
      <c r="Q4205" t="s">
        <v>41</v>
      </c>
      <c r="R4205">
        <v>546</v>
      </c>
      <c r="S4205" s="2">
        <v>44496</v>
      </c>
      <c r="T4205" s="2">
        <v>44509</v>
      </c>
      <c r="U4205">
        <v>0</v>
      </c>
      <c r="V4205" t="s">
        <v>71</v>
      </c>
      <c r="W4205">
        <v>702</v>
      </c>
      <c r="X4205" t="s">
        <v>60</v>
      </c>
      <c r="Y4205" t="s">
        <v>72</v>
      </c>
      <c r="Z4205">
        <v>0</v>
      </c>
      <c r="AA4205">
        <v>903</v>
      </c>
      <c r="AB4205">
        <v>14197</v>
      </c>
      <c r="AC4205" t="s">
        <v>107</v>
      </c>
    </row>
    <row r="4206" spans="1:29" x14ac:dyDescent="0.3">
      <c r="A4206" s="1" t="s">
        <v>47</v>
      </c>
      <c r="B4206" t="s">
        <v>136</v>
      </c>
      <c r="C4206" t="s">
        <v>1386</v>
      </c>
      <c r="D4206" t="s">
        <v>155</v>
      </c>
      <c r="E4206">
        <v>10</v>
      </c>
      <c r="F4206" t="s">
        <v>221</v>
      </c>
      <c r="G4206" t="s">
        <v>1989</v>
      </c>
      <c r="H4206" t="s">
        <v>35</v>
      </c>
      <c r="I4206" t="s">
        <v>668</v>
      </c>
      <c r="J4206" t="s">
        <v>2636</v>
      </c>
      <c r="K4206">
        <f>1-374-305-8479</f>
        <v>-9157</v>
      </c>
      <c r="L4206" t="s">
        <v>10152</v>
      </c>
      <c r="M4206" t="s">
        <v>1128</v>
      </c>
      <c r="N4206" t="s">
        <v>84</v>
      </c>
      <c r="O4206">
        <v>8003</v>
      </c>
      <c r="P4206">
        <v>11077</v>
      </c>
      <c r="Q4206" t="s">
        <v>95</v>
      </c>
      <c r="R4206">
        <v>868</v>
      </c>
      <c r="S4206" s="2">
        <v>44383</v>
      </c>
      <c r="T4206" t="s">
        <v>42</v>
      </c>
      <c r="U4206">
        <v>0</v>
      </c>
      <c r="V4206" t="s">
        <v>85</v>
      </c>
      <c r="W4206">
        <v>831</v>
      </c>
      <c r="X4206" t="s">
        <v>44</v>
      </c>
      <c r="Y4206" t="s">
        <v>61</v>
      </c>
      <c r="Z4206">
        <v>0</v>
      </c>
      <c r="AA4206">
        <v>130</v>
      </c>
      <c r="AB4206">
        <v>8681</v>
      </c>
      <c r="AC4206" t="s">
        <v>46</v>
      </c>
    </row>
    <row r="4207" spans="1:29" x14ac:dyDescent="0.3">
      <c r="A4207" s="1" t="s">
        <v>29</v>
      </c>
      <c r="B4207" t="s">
        <v>327</v>
      </c>
      <c r="C4207" t="s">
        <v>2027</v>
      </c>
      <c r="D4207" t="s">
        <v>387</v>
      </c>
      <c r="E4207">
        <v>7</v>
      </c>
      <c r="F4207" t="s">
        <v>33</v>
      </c>
      <c r="G4207" t="s">
        <v>34</v>
      </c>
      <c r="H4207" t="s">
        <v>79</v>
      </c>
      <c r="I4207" t="s">
        <v>2530</v>
      </c>
      <c r="J4207" t="s">
        <v>1567</v>
      </c>
      <c r="K4207" t="s">
        <v>10153</v>
      </c>
      <c r="L4207" t="s">
        <v>10154</v>
      </c>
      <c r="M4207" t="s">
        <v>1159</v>
      </c>
      <c r="N4207" t="s">
        <v>94</v>
      </c>
      <c r="O4207">
        <v>26160</v>
      </c>
      <c r="P4207">
        <v>29811</v>
      </c>
      <c r="Q4207" t="s">
        <v>95</v>
      </c>
      <c r="R4207">
        <v>246</v>
      </c>
      <c r="S4207" s="2">
        <v>44808</v>
      </c>
      <c r="T4207" t="s">
        <v>42</v>
      </c>
      <c r="U4207">
        <v>0</v>
      </c>
      <c r="V4207" t="s">
        <v>43</v>
      </c>
      <c r="W4207">
        <v>823</v>
      </c>
      <c r="X4207" t="s">
        <v>44</v>
      </c>
      <c r="Y4207" t="s">
        <v>61</v>
      </c>
      <c r="Z4207">
        <v>0</v>
      </c>
      <c r="AA4207">
        <v>504</v>
      </c>
      <c r="AB4207">
        <v>29051</v>
      </c>
      <c r="AC4207" t="s">
        <v>46</v>
      </c>
    </row>
    <row r="4208" spans="1:29" x14ac:dyDescent="0.3">
      <c r="A4208" s="1" t="s">
        <v>47</v>
      </c>
      <c r="B4208" t="s">
        <v>153</v>
      </c>
      <c r="C4208" t="s">
        <v>249</v>
      </c>
      <c r="D4208" t="s">
        <v>178</v>
      </c>
      <c r="E4208">
        <v>6</v>
      </c>
      <c r="F4208" t="s">
        <v>186</v>
      </c>
      <c r="G4208" t="s">
        <v>710</v>
      </c>
      <c r="H4208" t="s">
        <v>35</v>
      </c>
      <c r="I4208" t="s">
        <v>507</v>
      </c>
      <c r="J4208" t="s">
        <v>637</v>
      </c>
      <c r="K4208" t="s">
        <v>10155</v>
      </c>
      <c r="L4208" t="s">
        <v>10156</v>
      </c>
      <c r="M4208" t="s">
        <v>540</v>
      </c>
      <c r="N4208" t="s">
        <v>84</v>
      </c>
      <c r="O4208">
        <v>17986</v>
      </c>
      <c r="P4208">
        <v>20504</v>
      </c>
      <c r="Q4208" t="s">
        <v>95</v>
      </c>
      <c r="R4208">
        <v>418</v>
      </c>
      <c r="S4208" s="2">
        <v>44438</v>
      </c>
      <c r="T4208" s="2">
        <v>44442</v>
      </c>
      <c r="U4208">
        <v>0</v>
      </c>
      <c r="V4208" t="s">
        <v>85</v>
      </c>
      <c r="W4208">
        <v>839</v>
      </c>
      <c r="X4208" t="s">
        <v>60</v>
      </c>
      <c r="Y4208" t="s">
        <v>45</v>
      </c>
      <c r="Z4208">
        <v>0</v>
      </c>
      <c r="AA4208">
        <v>72</v>
      </c>
      <c r="AB4208">
        <v>18623</v>
      </c>
      <c r="AC4208" t="s">
        <v>73</v>
      </c>
    </row>
    <row r="4209" spans="1:29" x14ac:dyDescent="0.3">
      <c r="A4209" s="1" t="s">
        <v>47</v>
      </c>
      <c r="B4209" t="s">
        <v>136</v>
      </c>
      <c r="C4209" t="s">
        <v>1540</v>
      </c>
      <c r="D4209" t="s">
        <v>169</v>
      </c>
      <c r="E4209">
        <v>9</v>
      </c>
      <c r="F4209" t="s">
        <v>33</v>
      </c>
      <c r="G4209" t="s">
        <v>139</v>
      </c>
      <c r="H4209" t="s">
        <v>79</v>
      </c>
      <c r="I4209" t="s">
        <v>1872</v>
      </c>
      <c r="J4209" t="s">
        <v>319</v>
      </c>
      <c r="K4209" t="s">
        <v>10157</v>
      </c>
      <c r="L4209" t="s">
        <v>10158</v>
      </c>
      <c r="M4209" t="s">
        <v>1374</v>
      </c>
      <c r="N4209" t="s">
        <v>40</v>
      </c>
      <c r="O4209">
        <v>17460</v>
      </c>
      <c r="P4209">
        <v>21391</v>
      </c>
      <c r="Q4209" t="s">
        <v>59</v>
      </c>
      <c r="R4209">
        <v>151</v>
      </c>
      <c r="S4209" s="2">
        <v>44767</v>
      </c>
      <c r="T4209" t="s">
        <v>42</v>
      </c>
      <c r="U4209">
        <v>23041</v>
      </c>
      <c r="V4209" t="s">
        <v>71</v>
      </c>
      <c r="W4209">
        <v>713</v>
      </c>
      <c r="X4209" t="s">
        <v>44</v>
      </c>
      <c r="Y4209" t="s">
        <v>45</v>
      </c>
      <c r="Z4209">
        <v>0</v>
      </c>
      <c r="AA4209">
        <v>108</v>
      </c>
      <c r="AB4209">
        <v>19230</v>
      </c>
      <c r="AC4209" t="s">
        <v>73</v>
      </c>
    </row>
    <row r="4210" spans="1:29" x14ac:dyDescent="0.3">
      <c r="A4210" s="1" t="s">
        <v>29</v>
      </c>
      <c r="B4210" t="s">
        <v>74</v>
      </c>
      <c r="C4210" t="s">
        <v>4344</v>
      </c>
      <c r="D4210" t="s">
        <v>236</v>
      </c>
      <c r="E4210">
        <v>4</v>
      </c>
      <c r="F4210" t="s">
        <v>64</v>
      </c>
      <c r="G4210" t="s">
        <v>1152</v>
      </c>
      <c r="H4210" t="s">
        <v>35</v>
      </c>
      <c r="I4210" t="s">
        <v>89</v>
      </c>
      <c r="J4210" t="s">
        <v>1450</v>
      </c>
      <c r="K4210" t="s">
        <v>10159</v>
      </c>
      <c r="L4210" t="s">
        <v>10160</v>
      </c>
      <c r="M4210" t="s">
        <v>2176</v>
      </c>
      <c r="N4210" t="s">
        <v>40</v>
      </c>
      <c r="O4210">
        <v>11575</v>
      </c>
      <c r="P4210">
        <v>14526</v>
      </c>
      <c r="Q4210" t="s">
        <v>59</v>
      </c>
      <c r="R4210">
        <v>881</v>
      </c>
      <c r="S4210" s="2">
        <v>44732</v>
      </c>
      <c r="T4210" s="2">
        <v>44739</v>
      </c>
      <c r="U4210">
        <v>16371</v>
      </c>
      <c r="V4210" t="s">
        <v>106</v>
      </c>
      <c r="W4210">
        <v>425</v>
      </c>
      <c r="X4210" t="s">
        <v>60</v>
      </c>
      <c r="Y4210" t="s">
        <v>72</v>
      </c>
      <c r="Z4210">
        <v>0</v>
      </c>
      <c r="AA4210">
        <v>789</v>
      </c>
      <c r="AB4210">
        <v>13600</v>
      </c>
      <c r="AC4210" t="s">
        <v>46</v>
      </c>
    </row>
    <row r="4211" spans="1:29" x14ac:dyDescent="0.3">
      <c r="A4211" s="1" t="s">
        <v>29</v>
      </c>
      <c r="B4211" t="s">
        <v>96</v>
      </c>
      <c r="C4211" t="s">
        <v>2802</v>
      </c>
      <c r="D4211" t="s">
        <v>178</v>
      </c>
      <c r="E4211">
        <v>4</v>
      </c>
      <c r="F4211" t="s">
        <v>33</v>
      </c>
      <c r="G4211" t="s">
        <v>111</v>
      </c>
      <c r="H4211" t="s">
        <v>79</v>
      </c>
      <c r="I4211" t="s">
        <v>1025</v>
      </c>
      <c r="J4211" t="s">
        <v>566</v>
      </c>
      <c r="K4211" t="s">
        <v>10161</v>
      </c>
      <c r="L4211" t="s">
        <v>10162</v>
      </c>
      <c r="M4211" t="s">
        <v>818</v>
      </c>
      <c r="N4211" t="s">
        <v>58</v>
      </c>
      <c r="O4211">
        <v>3670</v>
      </c>
      <c r="P4211">
        <v>7934</v>
      </c>
      <c r="Q4211" t="s">
        <v>59</v>
      </c>
      <c r="R4211">
        <v>904</v>
      </c>
      <c r="S4211" s="2">
        <v>45110</v>
      </c>
      <c r="T4211" s="2">
        <v>45129</v>
      </c>
      <c r="U4211">
        <v>17495</v>
      </c>
      <c r="V4211" t="s">
        <v>71</v>
      </c>
      <c r="W4211">
        <v>652</v>
      </c>
      <c r="X4211" t="s">
        <v>60</v>
      </c>
      <c r="Y4211" t="s">
        <v>61</v>
      </c>
      <c r="Z4211">
        <v>3823</v>
      </c>
      <c r="AA4211">
        <v>377</v>
      </c>
      <c r="AB4211">
        <v>4610</v>
      </c>
      <c r="AC4211" t="s">
        <v>107</v>
      </c>
    </row>
    <row r="4212" spans="1:29" x14ac:dyDescent="0.3">
      <c r="A4212" s="1" t="s">
        <v>47</v>
      </c>
      <c r="B4212" t="s">
        <v>176</v>
      </c>
      <c r="C4212" t="s">
        <v>2512</v>
      </c>
      <c r="D4212" t="s">
        <v>352</v>
      </c>
      <c r="E4212">
        <v>1</v>
      </c>
      <c r="F4212" t="s">
        <v>64</v>
      </c>
      <c r="G4212" t="s">
        <v>258</v>
      </c>
      <c r="H4212" t="s">
        <v>79</v>
      </c>
      <c r="I4212" t="s">
        <v>382</v>
      </c>
      <c r="J4212" t="s">
        <v>10163</v>
      </c>
      <c r="K4212" t="s">
        <v>10164</v>
      </c>
      <c r="L4212" t="s">
        <v>10165</v>
      </c>
      <c r="M4212" t="s">
        <v>887</v>
      </c>
      <c r="N4212" t="s">
        <v>40</v>
      </c>
      <c r="O4212">
        <v>16109</v>
      </c>
      <c r="P4212">
        <v>20517</v>
      </c>
      <c r="Q4212" t="s">
        <v>59</v>
      </c>
      <c r="R4212">
        <v>388</v>
      </c>
      <c r="S4212" s="2">
        <v>45264</v>
      </c>
      <c r="T4212" s="2">
        <v>45274</v>
      </c>
      <c r="U4212">
        <v>24828</v>
      </c>
      <c r="V4212" t="s">
        <v>85</v>
      </c>
      <c r="W4212">
        <v>633</v>
      </c>
      <c r="X4212" t="s">
        <v>60</v>
      </c>
      <c r="Y4212" t="s">
        <v>61</v>
      </c>
      <c r="Z4212">
        <v>0</v>
      </c>
      <c r="AA4212">
        <v>328</v>
      </c>
      <c r="AB4212">
        <v>19290</v>
      </c>
      <c r="AC4212" t="s">
        <v>46</v>
      </c>
    </row>
    <row r="4213" spans="1:29" x14ac:dyDescent="0.3">
      <c r="A4213" s="1" t="s">
        <v>47</v>
      </c>
      <c r="B4213" t="s">
        <v>136</v>
      </c>
      <c r="C4213" t="s">
        <v>2181</v>
      </c>
      <c r="D4213" t="s">
        <v>119</v>
      </c>
      <c r="E4213">
        <v>4</v>
      </c>
      <c r="F4213" t="s">
        <v>120</v>
      </c>
      <c r="G4213" t="s">
        <v>543</v>
      </c>
      <c r="H4213" t="s">
        <v>35</v>
      </c>
      <c r="I4213" t="s">
        <v>53</v>
      </c>
      <c r="J4213" t="s">
        <v>1554</v>
      </c>
      <c r="K4213" t="s">
        <v>10166</v>
      </c>
      <c r="L4213" t="s">
        <v>10167</v>
      </c>
      <c r="M4213" t="s">
        <v>1374</v>
      </c>
      <c r="N4213" t="s">
        <v>58</v>
      </c>
      <c r="O4213">
        <v>27006</v>
      </c>
      <c r="P4213">
        <v>31366</v>
      </c>
      <c r="Q4213" t="s">
        <v>95</v>
      </c>
      <c r="R4213">
        <v>636</v>
      </c>
      <c r="S4213" s="2">
        <v>44947</v>
      </c>
      <c r="T4213" t="s">
        <v>42</v>
      </c>
      <c r="U4213">
        <v>0</v>
      </c>
      <c r="V4213" t="s">
        <v>43</v>
      </c>
      <c r="W4213">
        <v>784</v>
      </c>
      <c r="X4213" t="s">
        <v>44</v>
      </c>
      <c r="Y4213" t="s">
        <v>61</v>
      </c>
      <c r="Z4213">
        <v>3544</v>
      </c>
      <c r="AA4213">
        <v>569</v>
      </c>
      <c r="AB4213">
        <v>29445</v>
      </c>
      <c r="AC4213" t="s">
        <v>73</v>
      </c>
    </row>
    <row r="4214" spans="1:29" x14ac:dyDescent="0.3">
      <c r="A4214" s="1" t="s">
        <v>29</v>
      </c>
      <c r="B4214" t="s">
        <v>363</v>
      </c>
      <c r="C4214" t="s">
        <v>661</v>
      </c>
      <c r="D4214" t="s">
        <v>352</v>
      </c>
      <c r="E4214">
        <v>9</v>
      </c>
      <c r="F4214" t="s">
        <v>271</v>
      </c>
      <c r="G4214" t="s">
        <v>1298</v>
      </c>
      <c r="H4214" t="s">
        <v>79</v>
      </c>
      <c r="I4214" t="s">
        <v>458</v>
      </c>
      <c r="J4214" t="s">
        <v>5918</v>
      </c>
      <c r="K4214">
        <v>2435728692</v>
      </c>
      <c r="L4214" t="s">
        <v>10168</v>
      </c>
      <c r="M4214" t="s">
        <v>705</v>
      </c>
      <c r="N4214" t="s">
        <v>40</v>
      </c>
      <c r="O4214">
        <v>15848</v>
      </c>
      <c r="P4214">
        <v>20813</v>
      </c>
      <c r="Q4214" t="s">
        <v>95</v>
      </c>
      <c r="R4214">
        <v>828</v>
      </c>
      <c r="S4214" s="2">
        <v>44423</v>
      </c>
      <c r="T4214" t="s">
        <v>42</v>
      </c>
      <c r="U4214">
        <v>0</v>
      </c>
      <c r="V4214" t="s">
        <v>43</v>
      </c>
      <c r="W4214">
        <v>841</v>
      </c>
      <c r="X4214" t="s">
        <v>44</v>
      </c>
      <c r="Y4214" t="s">
        <v>45</v>
      </c>
      <c r="Z4214">
        <v>0</v>
      </c>
      <c r="AA4214">
        <v>112</v>
      </c>
      <c r="AB4214">
        <v>18698</v>
      </c>
      <c r="AC4214" t="s">
        <v>107</v>
      </c>
    </row>
    <row r="4215" spans="1:29" x14ac:dyDescent="0.3">
      <c r="A4215" s="1" t="s">
        <v>29</v>
      </c>
      <c r="B4215" t="s">
        <v>228</v>
      </c>
      <c r="C4215" t="s">
        <v>4703</v>
      </c>
      <c r="D4215" t="s">
        <v>128</v>
      </c>
      <c r="E4215">
        <v>1</v>
      </c>
      <c r="F4215" t="s">
        <v>77</v>
      </c>
      <c r="G4215" t="s">
        <v>78</v>
      </c>
      <c r="H4215" t="s">
        <v>79</v>
      </c>
      <c r="I4215" t="s">
        <v>1735</v>
      </c>
      <c r="J4215" t="s">
        <v>3207</v>
      </c>
      <c r="K4215" t="s">
        <v>10169</v>
      </c>
      <c r="L4215" t="s">
        <v>10170</v>
      </c>
      <c r="M4215" t="s">
        <v>993</v>
      </c>
      <c r="N4215" t="s">
        <v>84</v>
      </c>
      <c r="O4215">
        <v>5114</v>
      </c>
      <c r="P4215">
        <v>8070</v>
      </c>
      <c r="Q4215" t="s">
        <v>41</v>
      </c>
      <c r="R4215">
        <v>68</v>
      </c>
      <c r="S4215" s="2">
        <v>44983</v>
      </c>
      <c r="T4215" t="s">
        <v>42</v>
      </c>
      <c r="U4215">
        <v>0</v>
      </c>
      <c r="V4215" t="s">
        <v>85</v>
      </c>
      <c r="W4215">
        <v>757</v>
      </c>
      <c r="X4215" t="s">
        <v>44</v>
      </c>
      <c r="Y4215" t="s">
        <v>45</v>
      </c>
      <c r="Z4215">
        <v>0</v>
      </c>
      <c r="AA4215">
        <v>49</v>
      </c>
      <c r="AB4215">
        <v>5190</v>
      </c>
      <c r="AC4215" t="s">
        <v>107</v>
      </c>
    </row>
    <row r="4216" spans="1:29" x14ac:dyDescent="0.3">
      <c r="A4216" s="1" t="s">
        <v>29</v>
      </c>
      <c r="B4216" t="s">
        <v>541</v>
      </c>
      <c r="C4216" t="s">
        <v>1190</v>
      </c>
      <c r="D4216" t="s">
        <v>387</v>
      </c>
      <c r="E4216">
        <v>7</v>
      </c>
      <c r="F4216" t="s">
        <v>33</v>
      </c>
      <c r="G4216" t="s">
        <v>728</v>
      </c>
      <c r="H4216" t="s">
        <v>35</v>
      </c>
      <c r="I4216" t="s">
        <v>883</v>
      </c>
      <c r="J4216" t="s">
        <v>1797</v>
      </c>
      <c r="K4216" t="s">
        <v>10171</v>
      </c>
      <c r="L4216" t="s">
        <v>10172</v>
      </c>
      <c r="M4216" t="s">
        <v>546</v>
      </c>
      <c r="N4216" t="s">
        <v>58</v>
      </c>
      <c r="O4216">
        <v>5118</v>
      </c>
      <c r="P4216">
        <v>9982</v>
      </c>
      <c r="Q4216" t="s">
        <v>59</v>
      </c>
      <c r="R4216">
        <v>613</v>
      </c>
      <c r="S4216" s="2">
        <v>45116</v>
      </c>
      <c r="T4216" t="s">
        <v>42</v>
      </c>
      <c r="U4216">
        <v>49955</v>
      </c>
      <c r="V4216" t="s">
        <v>71</v>
      </c>
      <c r="W4216">
        <v>586</v>
      </c>
      <c r="X4216" t="s">
        <v>44</v>
      </c>
      <c r="Y4216" t="s">
        <v>45</v>
      </c>
      <c r="Z4216">
        <v>2776</v>
      </c>
      <c r="AA4216">
        <v>713</v>
      </c>
      <c r="AB4216">
        <v>9282</v>
      </c>
      <c r="AC4216" t="s">
        <v>107</v>
      </c>
    </row>
    <row r="4217" spans="1:29" x14ac:dyDescent="0.3">
      <c r="A4217" s="1" t="s">
        <v>29</v>
      </c>
      <c r="B4217" t="s">
        <v>363</v>
      </c>
      <c r="C4217" t="s">
        <v>416</v>
      </c>
      <c r="D4217" t="s">
        <v>50</v>
      </c>
      <c r="E4217">
        <v>7</v>
      </c>
      <c r="F4217" t="s">
        <v>99</v>
      </c>
      <c r="G4217" t="s">
        <v>631</v>
      </c>
      <c r="H4217" t="s">
        <v>79</v>
      </c>
      <c r="I4217" t="s">
        <v>756</v>
      </c>
      <c r="J4217" t="s">
        <v>2947</v>
      </c>
      <c r="K4217" t="s">
        <v>10173</v>
      </c>
      <c r="L4217" t="s">
        <v>10174</v>
      </c>
      <c r="M4217" t="s">
        <v>1068</v>
      </c>
      <c r="N4217" t="s">
        <v>58</v>
      </c>
      <c r="O4217">
        <v>7606</v>
      </c>
      <c r="P4217">
        <v>10318</v>
      </c>
      <c r="Q4217" t="s">
        <v>59</v>
      </c>
      <c r="R4217">
        <v>621</v>
      </c>
      <c r="S4217" s="2">
        <v>44635</v>
      </c>
      <c r="T4217" t="s">
        <v>42</v>
      </c>
      <c r="U4217">
        <v>37858</v>
      </c>
      <c r="V4217" t="s">
        <v>71</v>
      </c>
      <c r="W4217">
        <v>553</v>
      </c>
      <c r="X4217" t="s">
        <v>44</v>
      </c>
      <c r="Y4217" t="s">
        <v>72</v>
      </c>
      <c r="Z4217">
        <v>2319</v>
      </c>
      <c r="AA4217">
        <v>819</v>
      </c>
      <c r="AB4217">
        <v>7848</v>
      </c>
      <c r="AC4217" t="s">
        <v>46</v>
      </c>
    </row>
    <row r="4218" spans="1:29" x14ac:dyDescent="0.3">
      <c r="A4218" s="1" t="s">
        <v>29</v>
      </c>
      <c r="B4218" t="s">
        <v>86</v>
      </c>
      <c r="C4218" t="s">
        <v>375</v>
      </c>
      <c r="D4218" t="s">
        <v>110</v>
      </c>
      <c r="E4218">
        <v>6</v>
      </c>
      <c r="F4218" t="s">
        <v>51</v>
      </c>
      <c r="G4218" t="s">
        <v>710</v>
      </c>
      <c r="H4218" t="s">
        <v>79</v>
      </c>
      <c r="I4218" t="s">
        <v>131</v>
      </c>
      <c r="J4218" t="s">
        <v>1509</v>
      </c>
      <c r="K4218" t="s">
        <v>10175</v>
      </c>
      <c r="L4218" t="s">
        <v>10176</v>
      </c>
      <c r="M4218" t="s">
        <v>1366</v>
      </c>
      <c r="N4218" t="s">
        <v>84</v>
      </c>
      <c r="O4218">
        <v>20147</v>
      </c>
      <c r="P4218">
        <v>22681</v>
      </c>
      <c r="Q4218" t="s">
        <v>95</v>
      </c>
      <c r="R4218">
        <v>739</v>
      </c>
      <c r="S4218" s="2">
        <v>44708</v>
      </c>
      <c r="T4218" t="s">
        <v>42</v>
      </c>
      <c r="U4218">
        <v>0</v>
      </c>
      <c r="V4218" t="s">
        <v>71</v>
      </c>
      <c r="W4218">
        <v>810</v>
      </c>
      <c r="X4218" t="s">
        <v>44</v>
      </c>
      <c r="Y4218" t="s">
        <v>72</v>
      </c>
      <c r="Z4218">
        <v>0</v>
      </c>
      <c r="AA4218">
        <v>109</v>
      </c>
      <c r="AB4218">
        <v>22364</v>
      </c>
      <c r="AC4218" t="s">
        <v>46</v>
      </c>
    </row>
    <row r="4219" spans="1:29" x14ac:dyDescent="0.3">
      <c r="A4219" s="1" t="s">
        <v>29</v>
      </c>
      <c r="B4219" t="s">
        <v>393</v>
      </c>
      <c r="C4219" t="s">
        <v>3578</v>
      </c>
      <c r="D4219" t="s">
        <v>201</v>
      </c>
      <c r="E4219">
        <v>6</v>
      </c>
      <c r="F4219" t="s">
        <v>186</v>
      </c>
      <c r="G4219" t="s">
        <v>1504</v>
      </c>
      <c r="H4219" t="s">
        <v>35</v>
      </c>
      <c r="I4219" t="s">
        <v>417</v>
      </c>
      <c r="J4219" t="s">
        <v>8436</v>
      </c>
      <c r="K4219" t="s">
        <v>10177</v>
      </c>
      <c r="L4219" t="s">
        <v>10178</v>
      </c>
      <c r="M4219" t="s">
        <v>613</v>
      </c>
      <c r="N4219" t="s">
        <v>40</v>
      </c>
      <c r="O4219">
        <v>18039</v>
      </c>
      <c r="P4219">
        <v>23019</v>
      </c>
      <c r="Q4219" t="s">
        <v>41</v>
      </c>
      <c r="R4219">
        <v>90</v>
      </c>
      <c r="S4219" s="2">
        <v>45075</v>
      </c>
      <c r="T4219" t="s">
        <v>42</v>
      </c>
      <c r="U4219">
        <v>0</v>
      </c>
      <c r="V4219" t="s">
        <v>106</v>
      </c>
      <c r="W4219">
        <v>715</v>
      </c>
      <c r="X4219" t="s">
        <v>44</v>
      </c>
      <c r="Y4219" t="s">
        <v>72</v>
      </c>
      <c r="Z4219">
        <v>0</v>
      </c>
      <c r="AA4219">
        <v>151</v>
      </c>
      <c r="AB4219">
        <v>22406</v>
      </c>
      <c r="AC4219" t="s">
        <v>107</v>
      </c>
    </row>
    <row r="4220" spans="1:29" x14ac:dyDescent="0.3">
      <c r="A4220" s="1" t="s">
        <v>47</v>
      </c>
      <c r="B4220" t="s">
        <v>176</v>
      </c>
      <c r="C4220" t="s">
        <v>2512</v>
      </c>
      <c r="D4220" t="s">
        <v>178</v>
      </c>
      <c r="E4220">
        <v>6</v>
      </c>
      <c r="F4220" t="s">
        <v>33</v>
      </c>
      <c r="G4220" t="s">
        <v>170</v>
      </c>
      <c r="H4220" t="s">
        <v>35</v>
      </c>
      <c r="I4220" t="s">
        <v>140</v>
      </c>
      <c r="J4220" t="s">
        <v>372</v>
      </c>
      <c r="K4220" t="s">
        <v>10179</v>
      </c>
      <c r="L4220" t="s">
        <v>10180</v>
      </c>
      <c r="M4220" t="s">
        <v>296</v>
      </c>
      <c r="N4220" t="s">
        <v>40</v>
      </c>
      <c r="O4220">
        <v>11423</v>
      </c>
      <c r="P4220">
        <v>14726</v>
      </c>
      <c r="Q4220" t="s">
        <v>41</v>
      </c>
      <c r="R4220">
        <v>375</v>
      </c>
      <c r="S4220" s="2">
        <v>45006</v>
      </c>
      <c r="T4220" t="s">
        <v>42</v>
      </c>
      <c r="U4220">
        <v>0</v>
      </c>
      <c r="V4220" t="s">
        <v>106</v>
      </c>
      <c r="W4220">
        <v>736</v>
      </c>
      <c r="X4220" t="s">
        <v>44</v>
      </c>
      <c r="Y4220" t="s">
        <v>45</v>
      </c>
      <c r="Z4220">
        <v>0</v>
      </c>
      <c r="AA4220">
        <v>563</v>
      </c>
      <c r="AB4220">
        <v>12163</v>
      </c>
      <c r="AC4220" t="s">
        <v>73</v>
      </c>
    </row>
    <row r="4221" spans="1:29" x14ac:dyDescent="0.3">
      <c r="A4221" s="1" t="s">
        <v>47</v>
      </c>
      <c r="B4221" t="s">
        <v>592</v>
      </c>
      <c r="C4221" t="s">
        <v>2536</v>
      </c>
      <c r="D4221" t="s">
        <v>50</v>
      </c>
      <c r="E4221">
        <v>5</v>
      </c>
      <c r="F4221" t="s">
        <v>77</v>
      </c>
      <c r="G4221" t="s">
        <v>501</v>
      </c>
      <c r="H4221" t="s">
        <v>35</v>
      </c>
      <c r="I4221" t="s">
        <v>530</v>
      </c>
      <c r="J4221" t="s">
        <v>2066</v>
      </c>
      <c r="K4221" t="s">
        <v>10181</v>
      </c>
      <c r="L4221" t="s">
        <v>10182</v>
      </c>
      <c r="M4221" t="s">
        <v>3019</v>
      </c>
      <c r="N4221" t="s">
        <v>58</v>
      </c>
      <c r="O4221">
        <v>5276</v>
      </c>
      <c r="P4221">
        <v>10048</v>
      </c>
      <c r="Q4221" t="s">
        <v>59</v>
      </c>
      <c r="R4221">
        <v>768</v>
      </c>
      <c r="S4221" s="2">
        <v>45278</v>
      </c>
      <c r="T4221" s="2">
        <v>45283</v>
      </c>
      <c r="U4221">
        <v>7912</v>
      </c>
      <c r="V4221" t="s">
        <v>43</v>
      </c>
      <c r="W4221">
        <v>715</v>
      </c>
      <c r="X4221" t="s">
        <v>60</v>
      </c>
      <c r="Y4221" t="s">
        <v>45</v>
      </c>
      <c r="Z4221">
        <v>4096</v>
      </c>
      <c r="AA4221">
        <v>434</v>
      </c>
      <c r="AB4221">
        <v>6415</v>
      </c>
      <c r="AC4221" t="s">
        <v>107</v>
      </c>
    </row>
    <row r="4222" spans="1:29" x14ac:dyDescent="0.3">
      <c r="A4222" s="1" t="s">
        <v>47</v>
      </c>
      <c r="B4222" t="s">
        <v>108</v>
      </c>
      <c r="C4222" t="s">
        <v>1763</v>
      </c>
      <c r="D4222" t="s">
        <v>138</v>
      </c>
      <c r="E4222">
        <v>5</v>
      </c>
      <c r="F4222" t="s">
        <v>64</v>
      </c>
      <c r="G4222" t="s">
        <v>433</v>
      </c>
      <c r="H4222" t="s">
        <v>35</v>
      </c>
      <c r="I4222" t="s">
        <v>4846</v>
      </c>
      <c r="J4222" t="s">
        <v>1323</v>
      </c>
      <c r="K4222" t="s">
        <v>10183</v>
      </c>
      <c r="L4222" t="s">
        <v>10184</v>
      </c>
      <c r="M4222" t="s">
        <v>277</v>
      </c>
      <c r="N4222" t="s">
        <v>94</v>
      </c>
      <c r="O4222">
        <v>28841</v>
      </c>
      <c r="P4222">
        <v>33330</v>
      </c>
      <c r="Q4222" t="s">
        <v>41</v>
      </c>
      <c r="R4222">
        <v>245</v>
      </c>
      <c r="S4222" s="2">
        <v>44648</v>
      </c>
      <c r="T4222" s="2">
        <v>44658</v>
      </c>
      <c r="U4222">
        <v>0</v>
      </c>
      <c r="V4222" t="s">
        <v>106</v>
      </c>
      <c r="W4222">
        <v>402</v>
      </c>
      <c r="X4222" t="s">
        <v>60</v>
      </c>
      <c r="Y4222" t="s">
        <v>72</v>
      </c>
      <c r="Z4222">
        <v>0</v>
      </c>
      <c r="AA4222">
        <v>485</v>
      </c>
      <c r="AB4222">
        <v>31377</v>
      </c>
      <c r="AC4222" t="s">
        <v>46</v>
      </c>
    </row>
    <row r="4223" spans="1:29" x14ac:dyDescent="0.3">
      <c r="A4223" s="1" t="s">
        <v>29</v>
      </c>
      <c r="B4223" t="s">
        <v>363</v>
      </c>
      <c r="C4223" t="s">
        <v>2177</v>
      </c>
      <c r="D4223" t="s">
        <v>128</v>
      </c>
      <c r="E4223">
        <v>10</v>
      </c>
      <c r="F4223" t="s">
        <v>221</v>
      </c>
      <c r="G4223" t="s">
        <v>1989</v>
      </c>
      <c r="H4223" t="s">
        <v>35</v>
      </c>
      <c r="I4223" t="s">
        <v>2566</v>
      </c>
      <c r="J4223" t="s">
        <v>921</v>
      </c>
      <c r="K4223" t="s">
        <v>10185</v>
      </c>
      <c r="L4223" t="s">
        <v>10186</v>
      </c>
      <c r="M4223" t="s">
        <v>511</v>
      </c>
      <c r="N4223" t="s">
        <v>40</v>
      </c>
      <c r="O4223">
        <v>27208</v>
      </c>
      <c r="P4223">
        <v>30832</v>
      </c>
      <c r="Q4223" t="s">
        <v>95</v>
      </c>
      <c r="R4223">
        <v>845</v>
      </c>
      <c r="S4223" s="2">
        <v>44788</v>
      </c>
      <c r="T4223" t="s">
        <v>42</v>
      </c>
      <c r="U4223">
        <v>0</v>
      </c>
      <c r="V4223" t="s">
        <v>71</v>
      </c>
      <c r="W4223">
        <v>632</v>
      </c>
      <c r="X4223" t="s">
        <v>44</v>
      </c>
      <c r="Y4223" t="s">
        <v>45</v>
      </c>
      <c r="Z4223">
        <v>0</v>
      </c>
      <c r="AA4223">
        <v>548</v>
      </c>
      <c r="AB4223">
        <v>27959</v>
      </c>
      <c r="AC4223" t="s">
        <v>46</v>
      </c>
    </row>
    <row r="4224" spans="1:29" x14ac:dyDescent="0.3">
      <c r="A4224" s="1" t="s">
        <v>29</v>
      </c>
      <c r="B4224" t="s">
        <v>393</v>
      </c>
      <c r="C4224" t="s">
        <v>2917</v>
      </c>
      <c r="D4224" t="s">
        <v>32</v>
      </c>
      <c r="E4224">
        <v>8</v>
      </c>
      <c r="F4224" t="s">
        <v>271</v>
      </c>
      <c r="G4224" t="s">
        <v>495</v>
      </c>
      <c r="H4224" t="s">
        <v>79</v>
      </c>
      <c r="I4224" t="s">
        <v>530</v>
      </c>
      <c r="J4224" t="s">
        <v>1052</v>
      </c>
      <c r="K4224">
        <f>1-347-895-8619</f>
        <v>-9860</v>
      </c>
      <c r="L4224" t="s">
        <v>10187</v>
      </c>
      <c r="M4224" t="s">
        <v>1244</v>
      </c>
      <c r="N4224" t="s">
        <v>58</v>
      </c>
      <c r="O4224">
        <v>27677</v>
      </c>
      <c r="P4224">
        <v>30409</v>
      </c>
      <c r="Q4224" t="s">
        <v>59</v>
      </c>
      <c r="R4224">
        <v>979</v>
      </c>
      <c r="S4224" s="2">
        <v>44973</v>
      </c>
      <c r="T4224" s="2">
        <v>44996</v>
      </c>
      <c r="U4224">
        <v>4769</v>
      </c>
      <c r="V4224" t="s">
        <v>85</v>
      </c>
      <c r="W4224">
        <v>805</v>
      </c>
      <c r="X4224" t="s">
        <v>60</v>
      </c>
      <c r="Y4224" t="s">
        <v>45</v>
      </c>
      <c r="Z4224">
        <v>4635</v>
      </c>
      <c r="AA4224">
        <v>703</v>
      </c>
      <c r="AB4224">
        <v>29701</v>
      </c>
      <c r="AC4224" t="s">
        <v>73</v>
      </c>
    </row>
    <row r="4225" spans="1:29" x14ac:dyDescent="0.3">
      <c r="A4225" s="1" t="s">
        <v>29</v>
      </c>
      <c r="B4225" t="s">
        <v>393</v>
      </c>
      <c r="C4225" t="s">
        <v>1949</v>
      </c>
      <c r="D4225" t="s">
        <v>178</v>
      </c>
      <c r="E4225">
        <v>7</v>
      </c>
      <c r="F4225" t="s">
        <v>186</v>
      </c>
      <c r="G4225" t="s">
        <v>535</v>
      </c>
      <c r="H4225" t="s">
        <v>35</v>
      </c>
      <c r="I4225" t="s">
        <v>292</v>
      </c>
      <c r="J4225" t="s">
        <v>5091</v>
      </c>
      <c r="K4225" t="s">
        <v>10188</v>
      </c>
      <c r="L4225" t="s">
        <v>10189</v>
      </c>
      <c r="M4225" t="s">
        <v>654</v>
      </c>
      <c r="N4225" t="s">
        <v>94</v>
      </c>
      <c r="O4225">
        <v>2749</v>
      </c>
      <c r="P4225">
        <v>6775</v>
      </c>
      <c r="Q4225" t="s">
        <v>41</v>
      </c>
      <c r="R4225">
        <v>382</v>
      </c>
      <c r="S4225" s="2">
        <v>44867</v>
      </c>
      <c r="T4225" s="2">
        <v>44895</v>
      </c>
      <c r="U4225">
        <v>0</v>
      </c>
      <c r="V4225" t="s">
        <v>71</v>
      </c>
      <c r="W4225">
        <v>581</v>
      </c>
      <c r="X4225" t="s">
        <v>60</v>
      </c>
      <c r="Y4225" t="s">
        <v>61</v>
      </c>
      <c r="Z4225">
        <v>0</v>
      </c>
      <c r="AA4225">
        <v>477</v>
      </c>
      <c r="AB4225">
        <v>4700</v>
      </c>
      <c r="AC4225" t="s">
        <v>107</v>
      </c>
    </row>
    <row r="4226" spans="1:29" x14ac:dyDescent="0.3">
      <c r="A4226" s="1" t="s">
        <v>47</v>
      </c>
      <c r="B4226" t="s">
        <v>176</v>
      </c>
      <c r="C4226" t="s">
        <v>2007</v>
      </c>
      <c r="D4226" t="s">
        <v>352</v>
      </c>
      <c r="E4226">
        <v>8</v>
      </c>
      <c r="F4226" t="s">
        <v>271</v>
      </c>
      <c r="G4226" t="s">
        <v>340</v>
      </c>
      <c r="H4226" t="s">
        <v>79</v>
      </c>
      <c r="I4226" t="s">
        <v>729</v>
      </c>
      <c r="J4226" t="s">
        <v>524</v>
      </c>
      <c r="K4226" t="s">
        <v>10190</v>
      </c>
      <c r="L4226" t="s">
        <v>10191</v>
      </c>
      <c r="M4226" t="s">
        <v>887</v>
      </c>
      <c r="N4226" t="s">
        <v>84</v>
      </c>
      <c r="O4226">
        <v>2514</v>
      </c>
      <c r="P4226">
        <v>7025</v>
      </c>
      <c r="Q4226" t="s">
        <v>59</v>
      </c>
      <c r="R4226">
        <v>462</v>
      </c>
      <c r="S4226" s="2">
        <v>44467</v>
      </c>
      <c r="T4226" s="2">
        <v>44490</v>
      </c>
      <c r="U4226">
        <v>37771</v>
      </c>
      <c r="V4226" t="s">
        <v>43</v>
      </c>
      <c r="W4226">
        <v>842</v>
      </c>
      <c r="X4226" t="s">
        <v>60</v>
      </c>
      <c r="Y4226" t="s">
        <v>45</v>
      </c>
      <c r="Z4226">
        <v>0</v>
      </c>
      <c r="AA4226">
        <v>157</v>
      </c>
      <c r="AB4226">
        <v>3300</v>
      </c>
      <c r="AC4226" t="s">
        <v>73</v>
      </c>
    </row>
    <row r="4227" spans="1:29" x14ac:dyDescent="0.3">
      <c r="A4227" s="1" t="s">
        <v>29</v>
      </c>
      <c r="B4227" t="s">
        <v>30</v>
      </c>
      <c r="C4227" t="s">
        <v>2338</v>
      </c>
      <c r="D4227" t="s">
        <v>178</v>
      </c>
      <c r="E4227">
        <v>4</v>
      </c>
      <c r="F4227" t="s">
        <v>129</v>
      </c>
      <c r="G4227" t="s">
        <v>574</v>
      </c>
      <c r="H4227" t="s">
        <v>79</v>
      </c>
      <c r="I4227" t="s">
        <v>530</v>
      </c>
      <c r="J4227" t="s">
        <v>693</v>
      </c>
      <c r="K4227" t="s">
        <v>10192</v>
      </c>
      <c r="L4227" t="s">
        <v>10193</v>
      </c>
      <c r="M4227" t="s">
        <v>1039</v>
      </c>
      <c r="N4227" t="s">
        <v>94</v>
      </c>
      <c r="O4227">
        <v>29913</v>
      </c>
      <c r="P4227">
        <v>33814</v>
      </c>
      <c r="Q4227" t="s">
        <v>41</v>
      </c>
      <c r="R4227">
        <v>173</v>
      </c>
      <c r="S4227" s="2">
        <v>45120</v>
      </c>
      <c r="T4227" s="2">
        <v>45121</v>
      </c>
      <c r="U4227">
        <v>0</v>
      </c>
      <c r="V4227" t="s">
        <v>85</v>
      </c>
      <c r="W4227">
        <v>746</v>
      </c>
      <c r="X4227" t="s">
        <v>60</v>
      </c>
      <c r="Y4227" t="s">
        <v>72</v>
      </c>
      <c r="Z4227">
        <v>0</v>
      </c>
      <c r="AA4227">
        <v>322</v>
      </c>
      <c r="AB4227">
        <v>32480</v>
      </c>
      <c r="AC4227" t="s">
        <v>107</v>
      </c>
    </row>
    <row r="4228" spans="1:29" x14ac:dyDescent="0.3">
      <c r="A4228" s="1" t="s">
        <v>29</v>
      </c>
      <c r="B4228" t="s">
        <v>393</v>
      </c>
      <c r="C4228" t="s">
        <v>3225</v>
      </c>
      <c r="D4228" t="s">
        <v>155</v>
      </c>
      <c r="E4228">
        <v>8</v>
      </c>
      <c r="F4228" t="s">
        <v>129</v>
      </c>
      <c r="G4228" t="s">
        <v>1528</v>
      </c>
      <c r="H4228" t="s">
        <v>79</v>
      </c>
      <c r="I4228" t="s">
        <v>1379</v>
      </c>
      <c r="J4228" t="s">
        <v>3041</v>
      </c>
      <c r="K4228" t="s">
        <v>10194</v>
      </c>
      <c r="L4228" t="s">
        <v>10195</v>
      </c>
      <c r="M4228" t="s">
        <v>654</v>
      </c>
      <c r="N4228" t="s">
        <v>84</v>
      </c>
      <c r="O4228">
        <v>12483</v>
      </c>
      <c r="P4228">
        <v>14801</v>
      </c>
      <c r="Q4228" t="s">
        <v>59</v>
      </c>
      <c r="R4228">
        <v>544</v>
      </c>
      <c r="S4228" s="2">
        <v>44791</v>
      </c>
      <c r="T4228" t="s">
        <v>42</v>
      </c>
      <c r="U4228">
        <v>30522</v>
      </c>
      <c r="V4228" t="s">
        <v>43</v>
      </c>
      <c r="W4228">
        <v>774</v>
      </c>
      <c r="X4228" t="s">
        <v>44</v>
      </c>
      <c r="Y4228" t="s">
        <v>61</v>
      </c>
      <c r="Z4228">
        <v>0</v>
      </c>
      <c r="AA4228">
        <v>773</v>
      </c>
      <c r="AB4228">
        <v>13656</v>
      </c>
      <c r="AC4228" t="s">
        <v>46</v>
      </c>
    </row>
    <row r="4229" spans="1:29" x14ac:dyDescent="0.3">
      <c r="A4229" s="1" t="s">
        <v>29</v>
      </c>
      <c r="B4229" t="s">
        <v>30</v>
      </c>
      <c r="C4229" t="s">
        <v>31</v>
      </c>
      <c r="D4229" t="s">
        <v>119</v>
      </c>
      <c r="E4229">
        <v>3</v>
      </c>
      <c r="F4229" t="s">
        <v>51</v>
      </c>
      <c r="G4229" t="s">
        <v>1075</v>
      </c>
      <c r="H4229" t="s">
        <v>35</v>
      </c>
      <c r="I4229" t="s">
        <v>210</v>
      </c>
      <c r="J4229" t="s">
        <v>784</v>
      </c>
      <c r="K4229" s="3" t="s">
        <v>10196</v>
      </c>
      <c r="L4229" t="s">
        <v>10197</v>
      </c>
      <c r="M4229" t="s">
        <v>39</v>
      </c>
      <c r="N4229" t="s">
        <v>58</v>
      </c>
      <c r="O4229">
        <v>15154</v>
      </c>
      <c r="P4229">
        <v>17670</v>
      </c>
      <c r="Q4229" t="s">
        <v>59</v>
      </c>
      <c r="R4229">
        <v>931</v>
      </c>
      <c r="S4229" s="2">
        <v>44880</v>
      </c>
      <c r="T4229" t="s">
        <v>42</v>
      </c>
      <c r="U4229">
        <v>47778</v>
      </c>
      <c r="V4229" t="s">
        <v>43</v>
      </c>
      <c r="W4229">
        <v>423</v>
      </c>
      <c r="X4229" t="s">
        <v>44</v>
      </c>
      <c r="Y4229" t="s">
        <v>61</v>
      </c>
      <c r="Z4229">
        <v>4025</v>
      </c>
      <c r="AA4229">
        <v>396</v>
      </c>
      <c r="AB4229">
        <v>15664</v>
      </c>
      <c r="AC4229" t="s">
        <v>107</v>
      </c>
    </row>
    <row r="4230" spans="1:29" x14ac:dyDescent="0.3">
      <c r="A4230" s="1" t="s">
        <v>29</v>
      </c>
      <c r="B4230" t="s">
        <v>62</v>
      </c>
      <c r="C4230" t="s">
        <v>1552</v>
      </c>
      <c r="D4230" t="s">
        <v>257</v>
      </c>
      <c r="E4230">
        <v>3</v>
      </c>
      <c r="F4230" t="s">
        <v>64</v>
      </c>
      <c r="G4230" t="s">
        <v>783</v>
      </c>
      <c r="H4230" t="s">
        <v>35</v>
      </c>
      <c r="I4230" t="s">
        <v>9461</v>
      </c>
      <c r="J4230" t="s">
        <v>730</v>
      </c>
      <c r="K4230" t="s">
        <v>10198</v>
      </c>
      <c r="L4230" t="s">
        <v>10199</v>
      </c>
      <c r="M4230" t="s">
        <v>326</v>
      </c>
      <c r="N4230" t="s">
        <v>84</v>
      </c>
      <c r="O4230">
        <v>9702</v>
      </c>
      <c r="P4230">
        <v>12353</v>
      </c>
      <c r="Q4230" t="s">
        <v>59</v>
      </c>
      <c r="R4230">
        <v>255</v>
      </c>
      <c r="S4230" s="2">
        <v>44876</v>
      </c>
      <c r="T4230" t="s">
        <v>42</v>
      </c>
      <c r="U4230">
        <v>8961</v>
      </c>
      <c r="V4230" t="s">
        <v>71</v>
      </c>
      <c r="W4230">
        <v>689</v>
      </c>
      <c r="X4230" t="s">
        <v>44</v>
      </c>
      <c r="Y4230" t="s">
        <v>45</v>
      </c>
      <c r="Z4230">
        <v>0</v>
      </c>
      <c r="AA4230">
        <v>27</v>
      </c>
      <c r="AB4230">
        <v>10321</v>
      </c>
      <c r="AC4230" t="s">
        <v>73</v>
      </c>
    </row>
    <row r="4231" spans="1:29" x14ac:dyDescent="0.3">
      <c r="A4231" s="1" t="s">
        <v>47</v>
      </c>
      <c r="B4231" t="s">
        <v>108</v>
      </c>
      <c r="C4231" t="s">
        <v>709</v>
      </c>
      <c r="D4231" t="s">
        <v>32</v>
      </c>
      <c r="E4231">
        <v>1</v>
      </c>
      <c r="F4231" t="s">
        <v>271</v>
      </c>
      <c r="G4231" t="s">
        <v>1110</v>
      </c>
      <c r="H4231" t="s">
        <v>79</v>
      </c>
      <c r="I4231" t="s">
        <v>1857</v>
      </c>
      <c r="J4231" t="s">
        <v>6917</v>
      </c>
      <c r="K4231" t="s">
        <v>10200</v>
      </c>
      <c r="L4231" t="s">
        <v>10201</v>
      </c>
      <c r="M4231" t="s">
        <v>277</v>
      </c>
      <c r="N4231" t="s">
        <v>84</v>
      </c>
      <c r="O4231">
        <v>8403</v>
      </c>
      <c r="P4231">
        <v>12113</v>
      </c>
      <c r="Q4231" t="s">
        <v>59</v>
      </c>
      <c r="R4231">
        <v>499</v>
      </c>
      <c r="S4231" s="2">
        <v>44839</v>
      </c>
      <c r="T4231" s="2">
        <v>44861</v>
      </c>
      <c r="U4231">
        <v>9069</v>
      </c>
      <c r="V4231" t="s">
        <v>106</v>
      </c>
      <c r="W4231">
        <v>405</v>
      </c>
      <c r="X4231" t="s">
        <v>60</v>
      </c>
      <c r="Y4231" t="s">
        <v>45</v>
      </c>
      <c r="Z4231">
        <v>0</v>
      </c>
      <c r="AA4231">
        <v>369</v>
      </c>
      <c r="AB4231">
        <v>9495</v>
      </c>
      <c r="AC4231" t="s">
        <v>46</v>
      </c>
    </row>
    <row r="4232" spans="1:29" x14ac:dyDescent="0.3">
      <c r="A4232" s="1" t="s">
        <v>47</v>
      </c>
      <c r="B4232" t="s">
        <v>592</v>
      </c>
      <c r="C4232" t="s">
        <v>2701</v>
      </c>
      <c r="D4232" t="s">
        <v>201</v>
      </c>
      <c r="E4232">
        <v>1</v>
      </c>
      <c r="F4232" t="s">
        <v>51</v>
      </c>
      <c r="G4232" t="s">
        <v>1069</v>
      </c>
      <c r="H4232" t="s">
        <v>79</v>
      </c>
      <c r="I4232" t="s">
        <v>990</v>
      </c>
      <c r="J4232" t="s">
        <v>5432</v>
      </c>
      <c r="K4232" t="s">
        <v>10202</v>
      </c>
      <c r="L4232" t="s">
        <v>10203</v>
      </c>
      <c r="M4232" t="s">
        <v>2150</v>
      </c>
      <c r="N4232" t="s">
        <v>58</v>
      </c>
      <c r="O4232">
        <v>18548</v>
      </c>
      <c r="P4232">
        <v>21404</v>
      </c>
      <c r="Q4232" t="s">
        <v>95</v>
      </c>
      <c r="R4232">
        <v>242</v>
      </c>
      <c r="S4232" s="2">
        <v>44966</v>
      </c>
      <c r="T4232" s="2">
        <v>44977</v>
      </c>
      <c r="U4232">
        <v>0</v>
      </c>
      <c r="V4232" t="s">
        <v>71</v>
      </c>
      <c r="W4232">
        <v>581</v>
      </c>
      <c r="X4232" t="s">
        <v>60</v>
      </c>
      <c r="Y4232" t="s">
        <v>45</v>
      </c>
      <c r="Z4232">
        <v>1805</v>
      </c>
      <c r="AA4232">
        <v>875</v>
      </c>
      <c r="AB4232">
        <v>19995</v>
      </c>
      <c r="AC4232" t="s">
        <v>107</v>
      </c>
    </row>
    <row r="4233" spans="1:29" x14ac:dyDescent="0.3">
      <c r="A4233" s="1" t="s">
        <v>29</v>
      </c>
      <c r="B4233" t="s">
        <v>96</v>
      </c>
      <c r="C4233" t="s">
        <v>193</v>
      </c>
      <c r="D4233" t="s">
        <v>352</v>
      </c>
      <c r="E4233">
        <v>2</v>
      </c>
      <c r="F4233" t="s">
        <v>51</v>
      </c>
      <c r="G4233" t="s">
        <v>1427</v>
      </c>
      <c r="H4233" t="s">
        <v>35</v>
      </c>
      <c r="I4233" t="s">
        <v>1428</v>
      </c>
      <c r="J4233" t="s">
        <v>3107</v>
      </c>
      <c r="K4233" t="s">
        <v>10204</v>
      </c>
      <c r="L4233" t="s">
        <v>10205</v>
      </c>
      <c r="M4233" t="s">
        <v>199</v>
      </c>
      <c r="N4233" t="s">
        <v>94</v>
      </c>
      <c r="O4233">
        <v>24288</v>
      </c>
      <c r="P4233">
        <v>27008</v>
      </c>
      <c r="Q4233" t="s">
        <v>41</v>
      </c>
      <c r="R4233">
        <v>937</v>
      </c>
      <c r="S4233" s="2">
        <v>44577</v>
      </c>
      <c r="T4233" s="2">
        <v>44591</v>
      </c>
      <c r="U4233">
        <v>0</v>
      </c>
      <c r="V4233" t="s">
        <v>106</v>
      </c>
      <c r="W4233">
        <v>467</v>
      </c>
      <c r="X4233" t="s">
        <v>60</v>
      </c>
      <c r="Y4233" t="s">
        <v>72</v>
      </c>
      <c r="Z4233">
        <v>0</v>
      </c>
      <c r="AA4233">
        <v>937</v>
      </c>
      <c r="AB4233">
        <v>26085</v>
      </c>
      <c r="AC4233" t="s">
        <v>107</v>
      </c>
    </row>
    <row r="4234" spans="1:29" x14ac:dyDescent="0.3">
      <c r="A4234" s="1" t="s">
        <v>47</v>
      </c>
      <c r="B4234" t="s">
        <v>136</v>
      </c>
      <c r="C4234" t="s">
        <v>200</v>
      </c>
      <c r="D4234" t="s">
        <v>352</v>
      </c>
      <c r="E4234">
        <v>9</v>
      </c>
      <c r="F4234" t="s">
        <v>99</v>
      </c>
      <c r="G4234" t="s">
        <v>950</v>
      </c>
      <c r="H4234" t="s">
        <v>79</v>
      </c>
      <c r="I4234" t="s">
        <v>36</v>
      </c>
      <c r="J4234" t="s">
        <v>890</v>
      </c>
      <c r="K4234" t="s">
        <v>10206</v>
      </c>
      <c r="L4234" t="s">
        <v>6441</v>
      </c>
      <c r="M4234" t="s">
        <v>312</v>
      </c>
      <c r="N4234" t="s">
        <v>40</v>
      </c>
      <c r="O4234">
        <v>18626</v>
      </c>
      <c r="P4234">
        <v>22984</v>
      </c>
      <c r="Q4234" t="s">
        <v>59</v>
      </c>
      <c r="R4234">
        <v>599</v>
      </c>
      <c r="S4234" s="2">
        <v>44605</v>
      </c>
      <c r="T4234" t="s">
        <v>42</v>
      </c>
      <c r="U4234">
        <v>5053</v>
      </c>
      <c r="V4234" t="s">
        <v>106</v>
      </c>
      <c r="W4234">
        <v>645</v>
      </c>
      <c r="X4234" t="s">
        <v>44</v>
      </c>
      <c r="Y4234" t="s">
        <v>61</v>
      </c>
      <c r="Z4234">
        <v>0</v>
      </c>
      <c r="AA4234">
        <v>920</v>
      </c>
      <c r="AB4234">
        <v>21626</v>
      </c>
      <c r="AC4234" t="s">
        <v>46</v>
      </c>
    </row>
    <row r="4235" spans="1:29" x14ac:dyDescent="0.3">
      <c r="A4235" s="1" t="s">
        <v>29</v>
      </c>
      <c r="B4235" t="s">
        <v>30</v>
      </c>
      <c r="C4235" t="s">
        <v>1725</v>
      </c>
      <c r="D4235" t="s">
        <v>236</v>
      </c>
      <c r="E4235">
        <v>3</v>
      </c>
      <c r="F4235" t="s">
        <v>77</v>
      </c>
      <c r="G4235" t="s">
        <v>501</v>
      </c>
      <c r="H4235" t="s">
        <v>79</v>
      </c>
      <c r="I4235" t="s">
        <v>679</v>
      </c>
      <c r="J4235" t="s">
        <v>1368</v>
      </c>
      <c r="K4235" t="s">
        <v>10207</v>
      </c>
      <c r="L4235" t="s">
        <v>10208</v>
      </c>
      <c r="M4235" t="s">
        <v>269</v>
      </c>
      <c r="N4235" t="s">
        <v>94</v>
      </c>
      <c r="O4235">
        <v>18577</v>
      </c>
      <c r="P4235">
        <v>23018</v>
      </c>
      <c r="Q4235" t="s">
        <v>59</v>
      </c>
      <c r="R4235">
        <v>792</v>
      </c>
      <c r="S4235" s="2">
        <v>44993</v>
      </c>
      <c r="T4235" t="s">
        <v>42</v>
      </c>
      <c r="U4235">
        <v>46310</v>
      </c>
      <c r="V4235" t="s">
        <v>71</v>
      </c>
      <c r="W4235">
        <v>653</v>
      </c>
      <c r="X4235" t="s">
        <v>44</v>
      </c>
      <c r="Y4235" t="s">
        <v>61</v>
      </c>
      <c r="Z4235">
        <v>0</v>
      </c>
      <c r="AA4235">
        <v>68</v>
      </c>
      <c r="AB4235">
        <v>19760</v>
      </c>
      <c r="AC4235" t="s">
        <v>73</v>
      </c>
    </row>
    <row r="4236" spans="1:29" x14ac:dyDescent="0.3">
      <c r="A4236" s="1" t="s">
        <v>29</v>
      </c>
      <c r="B4236" t="s">
        <v>393</v>
      </c>
      <c r="C4236" t="s">
        <v>1492</v>
      </c>
      <c r="D4236" t="s">
        <v>169</v>
      </c>
      <c r="E4236">
        <v>3</v>
      </c>
      <c r="F4236" t="s">
        <v>33</v>
      </c>
      <c r="G4236" t="s">
        <v>179</v>
      </c>
      <c r="H4236" t="s">
        <v>79</v>
      </c>
      <c r="I4236" t="s">
        <v>502</v>
      </c>
      <c r="J4236" t="s">
        <v>1841</v>
      </c>
      <c r="K4236" t="s">
        <v>10209</v>
      </c>
      <c r="L4236" t="s">
        <v>10210</v>
      </c>
      <c r="M4236" t="s">
        <v>876</v>
      </c>
      <c r="N4236" t="s">
        <v>40</v>
      </c>
      <c r="O4236">
        <v>23519</v>
      </c>
      <c r="P4236">
        <v>25886</v>
      </c>
      <c r="Q4236" t="s">
        <v>95</v>
      </c>
      <c r="R4236">
        <v>281</v>
      </c>
      <c r="S4236" s="2">
        <v>45094</v>
      </c>
      <c r="T4236" t="s">
        <v>42</v>
      </c>
      <c r="U4236">
        <v>0</v>
      </c>
      <c r="V4236" t="s">
        <v>85</v>
      </c>
      <c r="W4236">
        <v>402</v>
      </c>
      <c r="X4236" t="s">
        <v>44</v>
      </c>
      <c r="Y4236" t="s">
        <v>61</v>
      </c>
      <c r="Z4236">
        <v>0</v>
      </c>
      <c r="AA4236">
        <v>294</v>
      </c>
      <c r="AB4236">
        <v>25093</v>
      </c>
      <c r="AC4236" t="s">
        <v>73</v>
      </c>
    </row>
    <row r="4237" spans="1:29" x14ac:dyDescent="0.3">
      <c r="A4237" s="1" t="s">
        <v>29</v>
      </c>
      <c r="B4237" t="s">
        <v>96</v>
      </c>
      <c r="C4237" t="s">
        <v>2169</v>
      </c>
      <c r="D4237" t="s">
        <v>119</v>
      </c>
      <c r="E4237">
        <v>2</v>
      </c>
      <c r="F4237" t="s">
        <v>33</v>
      </c>
      <c r="G4237" t="s">
        <v>179</v>
      </c>
      <c r="H4237" t="s">
        <v>35</v>
      </c>
      <c r="I4237" t="s">
        <v>417</v>
      </c>
      <c r="J4237" t="s">
        <v>1020</v>
      </c>
      <c r="K4237" t="s">
        <v>10211</v>
      </c>
      <c r="L4237" t="s">
        <v>10212</v>
      </c>
      <c r="M4237" t="s">
        <v>1500</v>
      </c>
      <c r="N4237" t="s">
        <v>58</v>
      </c>
      <c r="O4237">
        <v>25533</v>
      </c>
      <c r="P4237">
        <v>27825</v>
      </c>
      <c r="Q4237" t="s">
        <v>41</v>
      </c>
      <c r="R4237">
        <v>867</v>
      </c>
      <c r="S4237" s="2">
        <v>45083</v>
      </c>
      <c r="T4237" s="2">
        <v>45097</v>
      </c>
      <c r="U4237">
        <v>0</v>
      </c>
      <c r="V4237" t="s">
        <v>106</v>
      </c>
      <c r="W4237">
        <v>495</v>
      </c>
      <c r="X4237" t="s">
        <v>60</v>
      </c>
      <c r="Y4237" t="s">
        <v>61</v>
      </c>
      <c r="Z4237">
        <v>2792</v>
      </c>
      <c r="AA4237">
        <v>53</v>
      </c>
      <c r="AB4237">
        <v>27811</v>
      </c>
      <c r="AC4237" t="s">
        <v>73</v>
      </c>
    </row>
    <row r="4238" spans="1:29" x14ac:dyDescent="0.3">
      <c r="A4238" s="1" t="s">
        <v>29</v>
      </c>
      <c r="B4238" t="s">
        <v>228</v>
      </c>
      <c r="C4238" t="s">
        <v>2413</v>
      </c>
      <c r="D4238" t="s">
        <v>185</v>
      </c>
      <c r="E4238">
        <v>6</v>
      </c>
      <c r="F4238" t="s">
        <v>120</v>
      </c>
      <c r="G4238" t="s">
        <v>1533</v>
      </c>
      <c r="H4238" t="s">
        <v>79</v>
      </c>
      <c r="I4238" t="s">
        <v>1327</v>
      </c>
      <c r="J4238" t="s">
        <v>9996</v>
      </c>
      <c r="K4238" t="s">
        <v>10213</v>
      </c>
      <c r="L4238" t="s">
        <v>10214</v>
      </c>
      <c r="M4238" t="s">
        <v>262</v>
      </c>
      <c r="N4238" t="s">
        <v>84</v>
      </c>
      <c r="O4238">
        <v>20820</v>
      </c>
      <c r="P4238">
        <v>25809</v>
      </c>
      <c r="Q4238" t="s">
        <v>59</v>
      </c>
      <c r="R4238">
        <v>225</v>
      </c>
      <c r="S4238" s="2">
        <v>44770</v>
      </c>
      <c r="T4238" s="2">
        <v>44776</v>
      </c>
      <c r="U4238">
        <v>4740</v>
      </c>
      <c r="V4238" t="s">
        <v>71</v>
      </c>
      <c r="W4238">
        <v>745</v>
      </c>
      <c r="X4238" t="s">
        <v>60</v>
      </c>
      <c r="Y4238" t="s">
        <v>61</v>
      </c>
      <c r="Z4238">
        <v>0</v>
      </c>
      <c r="AA4238">
        <v>673</v>
      </c>
      <c r="AB4238">
        <v>21321</v>
      </c>
      <c r="AC4238" t="s">
        <v>73</v>
      </c>
    </row>
    <row r="4239" spans="1:29" x14ac:dyDescent="0.3">
      <c r="A4239" s="1" t="s">
        <v>29</v>
      </c>
      <c r="B4239" t="s">
        <v>62</v>
      </c>
      <c r="C4239" t="s">
        <v>462</v>
      </c>
      <c r="D4239" t="s">
        <v>169</v>
      </c>
      <c r="E4239">
        <v>9</v>
      </c>
      <c r="F4239" t="s">
        <v>271</v>
      </c>
      <c r="G4239" t="s">
        <v>1060</v>
      </c>
      <c r="H4239" t="s">
        <v>79</v>
      </c>
      <c r="I4239" t="s">
        <v>1156</v>
      </c>
      <c r="J4239" t="s">
        <v>2446</v>
      </c>
      <c r="K4239" t="s">
        <v>10215</v>
      </c>
      <c r="L4239" t="s">
        <v>10216</v>
      </c>
      <c r="M4239" t="s">
        <v>70</v>
      </c>
      <c r="N4239" t="s">
        <v>40</v>
      </c>
      <c r="O4239">
        <v>26128</v>
      </c>
      <c r="P4239">
        <v>29765</v>
      </c>
      <c r="Q4239" t="s">
        <v>41</v>
      </c>
      <c r="R4239">
        <v>277</v>
      </c>
      <c r="S4239" s="2">
        <v>44877</v>
      </c>
      <c r="T4239" s="2">
        <v>44890</v>
      </c>
      <c r="U4239">
        <v>0</v>
      </c>
      <c r="V4239" t="s">
        <v>106</v>
      </c>
      <c r="W4239">
        <v>665</v>
      </c>
      <c r="X4239" t="s">
        <v>60</v>
      </c>
      <c r="Y4239" t="s">
        <v>72</v>
      </c>
      <c r="Z4239">
        <v>0</v>
      </c>
      <c r="AA4239">
        <v>646</v>
      </c>
      <c r="AB4239">
        <v>26190</v>
      </c>
      <c r="AC4239" t="s">
        <v>73</v>
      </c>
    </row>
    <row r="4240" spans="1:29" x14ac:dyDescent="0.3">
      <c r="A4240" s="1" t="s">
        <v>29</v>
      </c>
      <c r="B4240" t="s">
        <v>393</v>
      </c>
      <c r="C4240" t="s">
        <v>3578</v>
      </c>
      <c r="D4240" t="s">
        <v>110</v>
      </c>
      <c r="E4240">
        <v>5</v>
      </c>
      <c r="F4240" t="s">
        <v>120</v>
      </c>
      <c r="G4240" t="s">
        <v>1533</v>
      </c>
      <c r="H4240" t="s">
        <v>35</v>
      </c>
      <c r="I4240" t="s">
        <v>490</v>
      </c>
      <c r="J4240" t="s">
        <v>485</v>
      </c>
      <c r="K4240" t="s">
        <v>10217</v>
      </c>
      <c r="L4240" t="s">
        <v>10218</v>
      </c>
      <c r="M4240" t="s">
        <v>846</v>
      </c>
      <c r="N4240" t="s">
        <v>40</v>
      </c>
      <c r="O4240">
        <v>28895</v>
      </c>
      <c r="P4240">
        <v>33743</v>
      </c>
      <c r="Q4240" t="s">
        <v>41</v>
      </c>
      <c r="R4240">
        <v>713</v>
      </c>
      <c r="S4240" s="2">
        <v>44462</v>
      </c>
      <c r="T4240" t="s">
        <v>42</v>
      </c>
      <c r="U4240">
        <v>0</v>
      </c>
      <c r="V4240" t="s">
        <v>43</v>
      </c>
      <c r="W4240">
        <v>522</v>
      </c>
      <c r="X4240" t="s">
        <v>44</v>
      </c>
      <c r="Y4240" t="s">
        <v>72</v>
      </c>
      <c r="Z4240">
        <v>0</v>
      </c>
      <c r="AA4240">
        <v>468</v>
      </c>
      <c r="AB4240">
        <v>29024</v>
      </c>
      <c r="AC4240" t="s">
        <v>46</v>
      </c>
    </row>
    <row r="4241" spans="1:29" x14ac:dyDescent="0.3">
      <c r="A4241" s="1" t="s">
        <v>29</v>
      </c>
      <c r="B4241" t="s">
        <v>30</v>
      </c>
      <c r="C4241" t="s">
        <v>1769</v>
      </c>
      <c r="D4241" t="s">
        <v>236</v>
      </c>
      <c r="E4241">
        <v>4</v>
      </c>
      <c r="F4241" t="s">
        <v>99</v>
      </c>
      <c r="G4241" t="s">
        <v>710</v>
      </c>
      <c r="H4241" t="s">
        <v>35</v>
      </c>
      <c r="I4241" t="s">
        <v>417</v>
      </c>
      <c r="J4241" t="s">
        <v>553</v>
      </c>
      <c r="K4241" t="s">
        <v>10219</v>
      </c>
      <c r="L4241" t="s">
        <v>10220</v>
      </c>
      <c r="M4241" t="s">
        <v>39</v>
      </c>
      <c r="N4241" t="s">
        <v>40</v>
      </c>
      <c r="O4241">
        <v>6016</v>
      </c>
      <c r="P4241">
        <v>10048</v>
      </c>
      <c r="Q4241" t="s">
        <v>41</v>
      </c>
      <c r="R4241">
        <v>955</v>
      </c>
      <c r="S4241" s="2">
        <v>44500</v>
      </c>
      <c r="T4241" t="s">
        <v>42</v>
      </c>
      <c r="U4241">
        <v>0</v>
      </c>
      <c r="V4241" t="s">
        <v>71</v>
      </c>
      <c r="W4241">
        <v>516</v>
      </c>
      <c r="X4241" t="s">
        <v>44</v>
      </c>
      <c r="Y4241" t="s">
        <v>45</v>
      </c>
      <c r="Z4241">
        <v>0</v>
      </c>
      <c r="AA4241">
        <v>204</v>
      </c>
      <c r="AB4241">
        <v>6133</v>
      </c>
      <c r="AC4241" t="s">
        <v>73</v>
      </c>
    </row>
    <row r="4242" spans="1:29" x14ac:dyDescent="0.3">
      <c r="A4242" s="1" t="s">
        <v>29</v>
      </c>
      <c r="B4242" t="s">
        <v>228</v>
      </c>
      <c r="C4242" t="s">
        <v>474</v>
      </c>
      <c r="D4242" t="s">
        <v>236</v>
      </c>
      <c r="E4242">
        <v>3</v>
      </c>
      <c r="F4242" t="s">
        <v>271</v>
      </c>
      <c r="G4242" t="s">
        <v>495</v>
      </c>
      <c r="H4242" t="s">
        <v>79</v>
      </c>
      <c r="I4242" t="s">
        <v>502</v>
      </c>
      <c r="J4242" t="s">
        <v>1835</v>
      </c>
      <c r="K4242" t="s">
        <v>10221</v>
      </c>
      <c r="L4242" t="s">
        <v>10222</v>
      </c>
      <c r="M4242" t="s">
        <v>1189</v>
      </c>
      <c r="N4242" t="s">
        <v>40</v>
      </c>
      <c r="O4242">
        <v>25941</v>
      </c>
      <c r="P4242">
        <v>27996</v>
      </c>
      <c r="Q4242" t="s">
        <v>41</v>
      </c>
      <c r="R4242">
        <v>371</v>
      </c>
      <c r="S4242" s="2">
        <v>45162</v>
      </c>
      <c r="T4242" t="s">
        <v>42</v>
      </c>
      <c r="U4242">
        <v>0</v>
      </c>
      <c r="V4242" t="s">
        <v>43</v>
      </c>
      <c r="W4242">
        <v>782</v>
      </c>
      <c r="X4242" t="s">
        <v>44</v>
      </c>
      <c r="Y4242" t="s">
        <v>45</v>
      </c>
      <c r="Z4242">
        <v>0</v>
      </c>
      <c r="AA4242">
        <v>91</v>
      </c>
      <c r="AB4242">
        <v>27523</v>
      </c>
      <c r="AC4242" t="s">
        <v>46</v>
      </c>
    </row>
    <row r="4243" spans="1:29" x14ac:dyDescent="0.3">
      <c r="A4243" s="1" t="s">
        <v>29</v>
      </c>
      <c r="B4243" t="s">
        <v>327</v>
      </c>
      <c r="C4243" t="s">
        <v>2027</v>
      </c>
      <c r="D4243" t="s">
        <v>201</v>
      </c>
      <c r="E4243">
        <v>7</v>
      </c>
      <c r="F4243" t="s">
        <v>186</v>
      </c>
      <c r="G4243" t="s">
        <v>620</v>
      </c>
      <c r="H4243" t="s">
        <v>35</v>
      </c>
      <c r="I4243" t="s">
        <v>265</v>
      </c>
      <c r="J4243" t="s">
        <v>4457</v>
      </c>
      <c r="K4243" t="s">
        <v>10223</v>
      </c>
      <c r="L4243" t="s">
        <v>10224</v>
      </c>
      <c r="M4243" t="s">
        <v>2080</v>
      </c>
      <c r="N4243" t="s">
        <v>94</v>
      </c>
      <c r="O4243">
        <v>20250</v>
      </c>
      <c r="P4243">
        <v>24600</v>
      </c>
      <c r="Q4243" t="s">
        <v>95</v>
      </c>
      <c r="R4243">
        <v>656</v>
      </c>
      <c r="S4243" s="2">
        <v>44479</v>
      </c>
      <c r="T4243" t="s">
        <v>42</v>
      </c>
      <c r="U4243">
        <v>0</v>
      </c>
      <c r="V4243" t="s">
        <v>71</v>
      </c>
      <c r="W4243">
        <v>480</v>
      </c>
      <c r="X4243" t="s">
        <v>44</v>
      </c>
      <c r="Y4243" t="s">
        <v>61</v>
      </c>
      <c r="Z4243">
        <v>0</v>
      </c>
      <c r="AA4243">
        <v>87</v>
      </c>
      <c r="AB4243">
        <v>22641</v>
      </c>
      <c r="AC4243" t="s">
        <v>46</v>
      </c>
    </row>
    <row r="4244" spans="1:29" x14ac:dyDescent="0.3">
      <c r="A4244" s="1" t="s">
        <v>47</v>
      </c>
      <c r="B4244" t="s">
        <v>145</v>
      </c>
      <c r="C4244" t="s">
        <v>547</v>
      </c>
      <c r="D4244" t="s">
        <v>169</v>
      </c>
      <c r="E4244">
        <v>6</v>
      </c>
      <c r="F4244" t="s">
        <v>120</v>
      </c>
      <c r="G4244" t="s">
        <v>586</v>
      </c>
      <c r="H4244" t="s">
        <v>35</v>
      </c>
      <c r="I4244" t="s">
        <v>1246</v>
      </c>
      <c r="J4244" t="s">
        <v>936</v>
      </c>
      <c r="K4244" t="s">
        <v>10225</v>
      </c>
      <c r="L4244" t="s">
        <v>10226</v>
      </c>
      <c r="M4244" t="s">
        <v>708</v>
      </c>
      <c r="N4244" t="s">
        <v>58</v>
      </c>
      <c r="O4244">
        <v>16786</v>
      </c>
      <c r="P4244">
        <v>19625</v>
      </c>
      <c r="Q4244" t="s">
        <v>41</v>
      </c>
      <c r="R4244">
        <v>49</v>
      </c>
      <c r="S4244" s="2">
        <v>44359</v>
      </c>
      <c r="T4244" t="s">
        <v>42</v>
      </c>
      <c r="U4244">
        <v>0</v>
      </c>
      <c r="V4244" t="s">
        <v>71</v>
      </c>
      <c r="W4244">
        <v>631</v>
      </c>
      <c r="X4244" t="s">
        <v>44</v>
      </c>
      <c r="Y4244" t="s">
        <v>72</v>
      </c>
      <c r="Z4244">
        <v>4865</v>
      </c>
      <c r="AA4244">
        <v>485</v>
      </c>
      <c r="AB4244">
        <v>17539</v>
      </c>
      <c r="AC4244" t="s">
        <v>46</v>
      </c>
    </row>
    <row r="4245" spans="1:29" x14ac:dyDescent="0.3">
      <c r="A4245" s="1" t="s">
        <v>29</v>
      </c>
      <c r="B4245" t="s">
        <v>96</v>
      </c>
      <c r="C4245" t="s">
        <v>2037</v>
      </c>
      <c r="D4245" t="s">
        <v>50</v>
      </c>
      <c r="E4245">
        <v>3</v>
      </c>
      <c r="F4245" t="s">
        <v>51</v>
      </c>
      <c r="G4245" t="s">
        <v>1075</v>
      </c>
      <c r="H4245" t="s">
        <v>79</v>
      </c>
      <c r="I4245" t="s">
        <v>7587</v>
      </c>
      <c r="J4245" t="s">
        <v>530</v>
      </c>
      <c r="K4245" t="s">
        <v>10227</v>
      </c>
      <c r="L4245" t="s">
        <v>10228</v>
      </c>
      <c r="M4245" t="s">
        <v>1784</v>
      </c>
      <c r="N4245" t="s">
        <v>94</v>
      </c>
      <c r="O4245">
        <v>24071</v>
      </c>
      <c r="P4245">
        <v>26625</v>
      </c>
      <c r="Q4245" t="s">
        <v>95</v>
      </c>
      <c r="R4245">
        <v>812</v>
      </c>
      <c r="S4245" s="2">
        <v>44589</v>
      </c>
      <c r="T4245" t="s">
        <v>42</v>
      </c>
      <c r="U4245">
        <v>0</v>
      </c>
      <c r="V4245" t="s">
        <v>85</v>
      </c>
      <c r="W4245">
        <v>578</v>
      </c>
      <c r="X4245" t="s">
        <v>44</v>
      </c>
      <c r="Y4245" t="s">
        <v>61</v>
      </c>
      <c r="Z4245">
        <v>0</v>
      </c>
      <c r="AA4245">
        <v>922</v>
      </c>
      <c r="AB4245">
        <v>24445</v>
      </c>
      <c r="AC4245" t="s">
        <v>107</v>
      </c>
    </row>
    <row r="4246" spans="1:29" x14ac:dyDescent="0.3">
      <c r="A4246" s="1" t="s">
        <v>47</v>
      </c>
      <c r="B4246" t="s">
        <v>108</v>
      </c>
      <c r="C4246" t="s">
        <v>1220</v>
      </c>
      <c r="D4246" t="s">
        <v>178</v>
      </c>
      <c r="E4246">
        <v>10</v>
      </c>
      <c r="F4246" t="s">
        <v>99</v>
      </c>
      <c r="G4246" t="s">
        <v>1638</v>
      </c>
      <c r="H4246" t="s">
        <v>79</v>
      </c>
      <c r="I4246" t="s">
        <v>1589</v>
      </c>
      <c r="J4246" t="s">
        <v>1414</v>
      </c>
      <c r="K4246" t="s">
        <v>10229</v>
      </c>
      <c r="L4246" t="s">
        <v>10230</v>
      </c>
      <c r="M4246" t="s">
        <v>660</v>
      </c>
      <c r="N4246" t="s">
        <v>40</v>
      </c>
      <c r="O4246">
        <v>3160</v>
      </c>
      <c r="P4246">
        <v>6722</v>
      </c>
      <c r="Q4246" t="s">
        <v>41</v>
      </c>
      <c r="R4246">
        <v>717</v>
      </c>
      <c r="S4246" s="2">
        <v>44806</v>
      </c>
      <c r="T4246" t="s">
        <v>42</v>
      </c>
      <c r="U4246">
        <v>0</v>
      </c>
      <c r="V4246" t="s">
        <v>71</v>
      </c>
      <c r="W4246">
        <v>717</v>
      </c>
      <c r="X4246" t="s">
        <v>44</v>
      </c>
      <c r="Y4246" t="s">
        <v>45</v>
      </c>
      <c r="Z4246">
        <v>0</v>
      </c>
      <c r="AA4246">
        <v>477</v>
      </c>
      <c r="AB4246">
        <v>4827</v>
      </c>
      <c r="AC4246" t="s">
        <v>73</v>
      </c>
    </row>
    <row r="4247" spans="1:29" x14ac:dyDescent="0.3">
      <c r="A4247" s="1" t="s">
        <v>29</v>
      </c>
      <c r="B4247" t="s">
        <v>327</v>
      </c>
      <c r="C4247" t="s">
        <v>328</v>
      </c>
      <c r="D4247" t="s">
        <v>98</v>
      </c>
      <c r="E4247">
        <v>3</v>
      </c>
      <c r="F4247" t="s">
        <v>99</v>
      </c>
      <c r="G4247" t="s">
        <v>529</v>
      </c>
      <c r="H4247" t="s">
        <v>79</v>
      </c>
      <c r="I4247" t="s">
        <v>1645</v>
      </c>
      <c r="J4247" t="s">
        <v>524</v>
      </c>
      <c r="K4247" t="s">
        <v>10231</v>
      </c>
      <c r="L4247" t="s">
        <v>10232</v>
      </c>
      <c r="M4247" t="s">
        <v>2080</v>
      </c>
      <c r="N4247" t="s">
        <v>58</v>
      </c>
      <c r="O4247">
        <v>26054</v>
      </c>
      <c r="P4247">
        <v>30727</v>
      </c>
      <c r="Q4247" t="s">
        <v>59</v>
      </c>
      <c r="R4247">
        <v>435</v>
      </c>
      <c r="S4247" s="2">
        <v>45091</v>
      </c>
      <c r="T4247" t="s">
        <v>42</v>
      </c>
      <c r="U4247">
        <v>15021</v>
      </c>
      <c r="V4247" t="s">
        <v>85</v>
      </c>
      <c r="W4247">
        <v>615</v>
      </c>
      <c r="X4247" t="s">
        <v>44</v>
      </c>
      <c r="Y4247" t="s">
        <v>45</v>
      </c>
      <c r="Z4247">
        <v>3613</v>
      </c>
      <c r="AA4247">
        <v>270</v>
      </c>
      <c r="AB4247">
        <v>26581</v>
      </c>
      <c r="AC4247" t="s">
        <v>73</v>
      </c>
    </row>
    <row r="4248" spans="1:29" x14ac:dyDescent="0.3">
      <c r="A4248" s="1" t="s">
        <v>29</v>
      </c>
      <c r="B4248" t="s">
        <v>228</v>
      </c>
      <c r="C4248" t="s">
        <v>256</v>
      </c>
      <c r="D4248" t="s">
        <v>98</v>
      </c>
      <c r="E4248">
        <v>1</v>
      </c>
      <c r="F4248" t="s">
        <v>99</v>
      </c>
      <c r="G4248" t="s">
        <v>724</v>
      </c>
      <c r="H4248" t="s">
        <v>35</v>
      </c>
      <c r="I4248" t="s">
        <v>636</v>
      </c>
      <c r="J4248" t="s">
        <v>8502</v>
      </c>
      <c r="K4248" t="s">
        <v>10233</v>
      </c>
      <c r="L4248" t="s">
        <v>10234</v>
      </c>
      <c r="M4248" t="s">
        <v>964</v>
      </c>
      <c r="N4248" t="s">
        <v>94</v>
      </c>
      <c r="O4248">
        <v>2530</v>
      </c>
      <c r="P4248">
        <v>5453</v>
      </c>
      <c r="Q4248" t="s">
        <v>41</v>
      </c>
      <c r="R4248">
        <v>372</v>
      </c>
      <c r="S4248" s="2">
        <v>45046</v>
      </c>
      <c r="T4248" t="s">
        <v>42</v>
      </c>
      <c r="U4248">
        <v>0</v>
      </c>
      <c r="V4248" t="s">
        <v>43</v>
      </c>
      <c r="W4248">
        <v>784</v>
      </c>
      <c r="X4248" t="s">
        <v>44</v>
      </c>
      <c r="Y4248" t="s">
        <v>72</v>
      </c>
      <c r="Z4248">
        <v>0</v>
      </c>
      <c r="AA4248">
        <v>306</v>
      </c>
      <c r="AB4248">
        <v>3876</v>
      </c>
      <c r="AC4248" t="s">
        <v>46</v>
      </c>
    </row>
    <row r="4249" spans="1:29" x14ac:dyDescent="0.3">
      <c r="A4249" s="1" t="s">
        <v>47</v>
      </c>
      <c r="B4249" t="s">
        <v>117</v>
      </c>
      <c r="C4249" t="s">
        <v>920</v>
      </c>
      <c r="D4249" t="s">
        <v>32</v>
      </c>
      <c r="E4249">
        <v>2</v>
      </c>
      <c r="F4249" t="s">
        <v>221</v>
      </c>
      <c r="G4249" t="s">
        <v>250</v>
      </c>
      <c r="H4249" t="s">
        <v>79</v>
      </c>
      <c r="I4249" t="s">
        <v>4724</v>
      </c>
      <c r="J4249" t="s">
        <v>3107</v>
      </c>
      <c r="K4249" t="s">
        <v>10235</v>
      </c>
      <c r="L4249" t="s">
        <v>10236</v>
      </c>
      <c r="M4249" t="s">
        <v>1484</v>
      </c>
      <c r="N4249" t="s">
        <v>58</v>
      </c>
      <c r="O4249">
        <v>6863</v>
      </c>
      <c r="P4249">
        <v>11404</v>
      </c>
      <c r="Q4249" t="s">
        <v>59</v>
      </c>
      <c r="R4249">
        <v>767</v>
      </c>
      <c r="S4249" s="2">
        <v>45349</v>
      </c>
      <c r="T4249" t="s">
        <v>42</v>
      </c>
      <c r="U4249">
        <v>10128</v>
      </c>
      <c r="V4249" t="s">
        <v>106</v>
      </c>
      <c r="W4249">
        <v>684</v>
      </c>
      <c r="X4249" t="s">
        <v>44</v>
      </c>
      <c r="Y4249" t="s">
        <v>45</v>
      </c>
      <c r="Z4249">
        <v>1222</v>
      </c>
      <c r="AA4249">
        <v>387</v>
      </c>
      <c r="AB4249">
        <v>9790</v>
      </c>
      <c r="AC4249" t="s">
        <v>73</v>
      </c>
    </row>
    <row r="4250" spans="1:29" x14ac:dyDescent="0.3">
      <c r="A4250" s="1" t="s">
        <v>29</v>
      </c>
      <c r="B4250" t="s">
        <v>62</v>
      </c>
      <c r="C4250" t="s">
        <v>462</v>
      </c>
      <c r="D4250" t="s">
        <v>119</v>
      </c>
      <c r="E4250">
        <v>7</v>
      </c>
      <c r="F4250" t="s">
        <v>120</v>
      </c>
      <c r="G4250" t="s">
        <v>121</v>
      </c>
      <c r="H4250" t="s">
        <v>79</v>
      </c>
      <c r="I4250" t="s">
        <v>1156</v>
      </c>
      <c r="J4250" t="s">
        <v>6917</v>
      </c>
      <c r="K4250" t="s">
        <v>10237</v>
      </c>
      <c r="L4250" t="s">
        <v>10238</v>
      </c>
      <c r="M4250" t="s">
        <v>1330</v>
      </c>
      <c r="N4250" t="s">
        <v>94</v>
      </c>
      <c r="O4250">
        <v>8807</v>
      </c>
      <c r="P4250">
        <v>11403</v>
      </c>
      <c r="Q4250" t="s">
        <v>59</v>
      </c>
      <c r="R4250">
        <v>772</v>
      </c>
      <c r="S4250" s="2">
        <v>44475</v>
      </c>
      <c r="T4250" t="s">
        <v>42</v>
      </c>
      <c r="U4250">
        <v>14704</v>
      </c>
      <c r="V4250" t="s">
        <v>71</v>
      </c>
      <c r="W4250">
        <v>551</v>
      </c>
      <c r="X4250" t="s">
        <v>44</v>
      </c>
      <c r="Y4250" t="s">
        <v>45</v>
      </c>
      <c r="Z4250">
        <v>0</v>
      </c>
      <c r="AA4250">
        <v>970</v>
      </c>
      <c r="AB4250">
        <v>9499</v>
      </c>
      <c r="AC4250" t="s">
        <v>73</v>
      </c>
    </row>
    <row r="4251" spans="1:29" x14ac:dyDescent="0.3">
      <c r="A4251" s="1" t="s">
        <v>29</v>
      </c>
      <c r="B4251" t="s">
        <v>363</v>
      </c>
      <c r="C4251" t="s">
        <v>6193</v>
      </c>
      <c r="D4251" t="s">
        <v>155</v>
      </c>
      <c r="E4251">
        <v>5</v>
      </c>
      <c r="F4251" t="s">
        <v>51</v>
      </c>
      <c r="G4251" t="s">
        <v>237</v>
      </c>
      <c r="H4251" t="s">
        <v>35</v>
      </c>
      <c r="I4251" t="s">
        <v>9713</v>
      </c>
      <c r="J4251" t="s">
        <v>1937</v>
      </c>
      <c r="K4251" t="s">
        <v>10239</v>
      </c>
      <c r="L4251" t="s">
        <v>10240</v>
      </c>
      <c r="M4251" t="s">
        <v>431</v>
      </c>
      <c r="N4251" t="s">
        <v>94</v>
      </c>
      <c r="O4251">
        <v>18940</v>
      </c>
      <c r="P4251">
        <v>23205</v>
      </c>
      <c r="Q4251" t="s">
        <v>59</v>
      </c>
      <c r="R4251">
        <v>719</v>
      </c>
      <c r="S4251" s="2">
        <v>44873</v>
      </c>
      <c r="T4251" s="2">
        <v>44890</v>
      </c>
      <c r="U4251">
        <v>28882</v>
      </c>
      <c r="V4251" t="s">
        <v>43</v>
      </c>
      <c r="W4251">
        <v>625</v>
      </c>
      <c r="X4251" t="s">
        <v>60</v>
      </c>
      <c r="Y4251" t="s">
        <v>61</v>
      </c>
      <c r="Z4251">
        <v>0</v>
      </c>
      <c r="AA4251">
        <v>287</v>
      </c>
      <c r="AB4251">
        <v>21432</v>
      </c>
      <c r="AC4251" t="s">
        <v>46</v>
      </c>
    </row>
    <row r="4252" spans="1:29" x14ac:dyDescent="0.3">
      <c r="A4252" s="1" t="s">
        <v>29</v>
      </c>
      <c r="B4252" t="s">
        <v>30</v>
      </c>
      <c r="C4252" t="s">
        <v>2291</v>
      </c>
      <c r="D4252" t="s">
        <v>352</v>
      </c>
      <c r="E4252">
        <v>10</v>
      </c>
      <c r="F4252" t="s">
        <v>64</v>
      </c>
      <c r="G4252" t="s">
        <v>376</v>
      </c>
      <c r="H4252" t="s">
        <v>79</v>
      </c>
      <c r="I4252" t="s">
        <v>1944</v>
      </c>
      <c r="J4252" t="s">
        <v>2804</v>
      </c>
      <c r="K4252" t="s">
        <v>10241</v>
      </c>
      <c r="L4252" t="s">
        <v>10242</v>
      </c>
      <c r="M4252" t="s">
        <v>825</v>
      </c>
      <c r="N4252" t="s">
        <v>58</v>
      </c>
      <c r="O4252">
        <v>27680</v>
      </c>
      <c r="P4252">
        <v>31986</v>
      </c>
      <c r="Q4252" t="s">
        <v>59</v>
      </c>
      <c r="R4252">
        <v>35</v>
      </c>
      <c r="S4252" s="2">
        <v>45246</v>
      </c>
      <c r="T4252" s="2">
        <v>45268</v>
      </c>
      <c r="U4252">
        <v>41486</v>
      </c>
      <c r="V4252" t="s">
        <v>71</v>
      </c>
      <c r="W4252">
        <v>580</v>
      </c>
      <c r="X4252" t="s">
        <v>60</v>
      </c>
      <c r="Y4252" t="s">
        <v>45</v>
      </c>
      <c r="Z4252">
        <v>4217</v>
      </c>
      <c r="AA4252">
        <v>858</v>
      </c>
      <c r="AB4252">
        <v>31801</v>
      </c>
      <c r="AC4252" t="s">
        <v>46</v>
      </c>
    </row>
    <row r="4253" spans="1:29" x14ac:dyDescent="0.3">
      <c r="A4253" s="1" t="s">
        <v>29</v>
      </c>
      <c r="B4253" t="s">
        <v>327</v>
      </c>
      <c r="C4253" t="s">
        <v>1209</v>
      </c>
      <c r="D4253" t="s">
        <v>236</v>
      </c>
      <c r="E4253">
        <v>6</v>
      </c>
      <c r="F4253" t="s">
        <v>129</v>
      </c>
      <c r="G4253" t="s">
        <v>700</v>
      </c>
      <c r="H4253" t="s">
        <v>35</v>
      </c>
      <c r="I4253" t="s">
        <v>1327</v>
      </c>
      <c r="J4253" t="s">
        <v>524</v>
      </c>
      <c r="K4253" t="s">
        <v>10243</v>
      </c>
      <c r="L4253" t="s">
        <v>10244</v>
      </c>
      <c r="M4253" t="s">
        <v>333</v>
      </c>
      <c r="N4253" t="s">
        <v>84</v>
      </c>
      <c r="O4253">
        <v>20600</v>
      </c>
      <c r="P4253">
        <v>23809</v>
      </c>
      <c r="Q4253" t="s">
        <v>95</v>
      </c>
      <c r="R4253">
        <v>373</v>
      </c>
      <c r="S4253" s="2">
        <v>45302</v>
      </c>
      <c r="T4253" s="2">
        <v>45308</v>
      </c>
      <c r="U4253">
        <v>0</v>
      </c>
      <c r="V4253" t="s">
        <v>71</v>
      </c>
      <c r="W4253">
        <v>694</v>
      </c>
      <c r="X4253" t="s">
        <v>60</v>
      </c>
      <c r="Y4253" t="s">
        <v>61</v>
      </c>
      <c r="Z4253">
        <v>0</v>
      </c>
      <c r="AA4253">
        <v>346</v>
      </c>
      <c r="AB4253">
        <v>22628</v>
      </c>
      <c r="AC4253" t="s">
        <v>107</v>
      </c>
    </row>
    <row r="4254" spans="1:29" x14ac:dyDescent="0.3">
      <c r="A4254" s="1" t="s">
        <v>47</v>
      </c>
      <c r="B4254" t="s">
        <v>145</v>
      </c>
      <c r="C4254" t="s">
        <v>270</v>
      </c>
      <c r="D4254" t="s">
        <v>119</v>
      </c>
      <c r="E4254">
        <v>3</v>
      </c>
      <c r="F4254" t="s">
        <v>120</v>
      </c>
      <c r="G4254" t="s">
        <v>329</v>
      </c>
      <c r="H4254" t="s">
        <v>79</v>
      </c>
      <c r="I4254" t="s">
        <v>2069</v>
      </c>
      <c r="J4254" t="s">
        <v>54</v>
      </c>
      <c r="K4254" t="s">
        <v>10245</v>
      </c>
      <c r="L4254" t="s">
        <v>10246</v>
      </c>
      <c r="M4254" t="s">
        <v>2459</v>
      </c>
      <c r="N4254" t="s">
        <v>94</v>
      </c>
      <c r="O4254">
        <v>20130</v>
      </c>
      <c r="P4254">
        <v>22864</v>
      </c>
      <c r="Q4254" t="s">
        <v>41</v>
      </c>
      <c r="R4254">
        <v>232</v>
      </c>
      <c r="S4254" s="2">
        <v>44845</v>
      </c>
      <c r="T4254" t="s">
        <v>42</v>
      </c>
      <c r="U4254">
        <v>0</v>
      </c>
      <c r="V4254" t="s">
        <v>106</v>
      </c>
      <c r="W4254">
        <v>463</v>
      </c>
      <c r="X4254" t="s">
        <v>44</v>
      </c>
      <c r="Y4254" t="s">
        <v>61</v>
      </c>
      <c r="Z4254">
        <v>0</v>
      </c>
      <c r="AA4254">
        <v>422</v>
      </c>
      <c r="AB4254">
        <v>22601</v>
      </c>
      <c r="AC4254" t="s">
        <v>73</v>
      </c>
    </row>
    <row r="4255" spans="1:29" x14ac:dyDescent="0.3">
      <c r="A4255" s="1" t="s">
        <v>47</v>
      </c>
      <c r="B4255" t="s">
        <v>153</v>
      </c>
      <c r="C4255" t="s">
        <v>2901</v>
      </c>
      <c r="D4255" t="s">
        <v>178</v>
      </c>
      <c r="E4255">
        <v>2</v>
      </c>
      <c r="F4255" t="s">
        <v>77</v>
      </c>
      <c r="G4255" t="s">
        <v>147</v>
      </c>
      <c r="H4255" t="s">
        <v>79</v>
      </c>
      <c r="I4255" t="s">
        <v>656</v>
      </c>
      <c r="J4255" t="s">
        <v>1594</v>
      </c>
      <c r="K4255" t="s">
        <v>10247</v>
      </c>
      <c r="L4255" t="s">
        <v>10248</v>
      </c>
      <c r="M4255" t="s">
        <v>1707</v>
      </c>
      <c r="N4255" t="s">
        <v>94</v>
      </c>
      <c r="O4255">
        <v>4724</v>
      </c>
      <c r="P4255">
        <v>9318</v>
      </c>
      <c r="Q4255" t="s">
        <v>41</v>
      </c>
      <c r="R4255">
        <v>114</v>
      </c>
      <c r="S4255" s="2">
        <v>44608</v>
      </c>
      <c r="T4255" s="2">
        <v>44638</v>
      </c>
      <c r="U4255">
        <v>0</v>
      </c>
      <c r="V4255" t="s">
        <v>85</v>
      </c>
      <c r="W4255">
        <v>845</v>
      </c>
      <c r="X4255" t="s">
        <v>60</v>
      </c>
      <c r="Y4255" t="s">
        <v>72</v>
      </c>
      <c r="Z4255">
        <v>0</v>
      </c>
      <c r="AA4255">
        <v>674</v>
      </c>
      <c r="AB4255">
        <v>6851</v>
      </c>
      <c r="AC4255" t="s">
        <v>46</v>
      </c>
    </row>
    <row r="4256" spans="1:29" x14ac:dyDescent="0.3">
      <c r="A4256" s="1" t="s">
        <v>29</v>
      </c>
      <c r="B4256" t="s">
        <v>327</v>
      </c>
      <c r="C4256" t="s">
        <v>585</v>
      </c>
      <c r="D4256" t="s">
        <v>201</v>
      </c>
      <c r="E4256">
        <v>6</v>
      </c>
      <c r="F4256" t="s">
        <v>77</v>
      </c>
      <c r="G4256" t="s">
        <v>501</v>
      </c>
      <c r="H4256" t="s">
        <v>35</v>
      </c>
      <c r="I4256" t="s">
        <v>523</v>
      </c>
      <c r="J4256" t="s">
        <v>5343</v>
      </c>
      <c r="K4256" t="s">
        <v>10249</v>
      </c>
      <c r="L4256" t="s">
        <v>10250</v>
      </c>
      <c r="M4256" t="s">
        <v>1023</v>
      </c>
      <c r="N4256" t="s">
        <v>84</v>
      </c>
      <c r="O4256">
        <v>15486</v>
      </c>
      <c r="P4256">
        <v>18205</v>
      </c>
      <c r="Q4256" t="s">
        <v>95</v>
      </c>
      <c r="R4256">
        <v>131</v>
      </c>
      <c r="S4256" s="2">
        <v>44915</v>
      </c>
      <c r="T4256" s="2">
        <v>44945</v>
      </c>
      <c r="U4256">
        <v>0</v>
      </c>
      <c r="V4256" t="s">
        <v>106</v>
      </c>
      <c r="W4256">
        <v>667</v>
      </c>
      <c r="X4256" t="s">
        <v>60</v>
      </c>
      <c r="Y4256" t="s">
        <v>72</v>
      </c>
      <c r="Z4256">
        <v>0</v>
      </c>
      <c r="AA4256">
        <v>995</v>
      </c>
      <c r="AB4256">
        <v>17778</v>
      </c>
      <c r="AC4256" t="s">
        <v>46</v>
      </c>
    </row>
    <row r="4257" spans="1:29" x14ac:dyDescent="0.3">
      <c r="A4257" s="1" t="s">
        <v>29</v>
      </c>
      <c r="B4257" t="s">
        <v>30</v>
      </c>
      <c r="C4257" t="s">
        <v>819</v>
      </c>
      <c r="D4257" t="s">
        <v>185</v>
      </c>
      <c r="E4257">
        <v>8</v>
      </c>
      <c r="F4257" t="s">
        <v>99</v>
      </c>
      <c r="G4257" t="s">
        <v>579</v>
      </c>
      <c r="H4257" t="s">
        <v>35</v>
      </c>
      <c r="I4257" t="s">
        <v>1318</v>
      </c>
      <c r="J4257" t="s">
        <v>1622</v>
      </c>
      <c r="K4257" t="s">
        <v>10251</v>
      </c>
      <c r="L4257" t="s">
        <v>10252</v>
      </c>
      <c r="M4257" t="s">
        <v>1039</v>
      </c>
      <c r="N4257" t="s">
        <v>40</v>
      </c>
      <c r="O4257">
        <v>3841</v>
      </c>
      <c r="P4257">
        <v>7876</v>
      </c>
      <c r="Q4257" t="s">
        <v>59</v>
      </c>
      <c r="R4257">
        <v>935</v>
      </c>
      <c r="S4257" s="2">
        <v>45199</v>
      </c>
      <c r="T4257" s="2">
        <v>45201</v>
      </c>
      <c r="U4257">
        <v>18413</v>
      </c>
      <c r="V4257" t="s">
        <v>106</v>
      </c>
      <c r="W4257">
        <v>785</v>
      </c>
      <c r="X4257" t="s">
        <v>60</v>
      </c>
      <c r="Y4257" t="s">
        <v>45</v>
      </c>
      <c r="Z4257">
        <v>0</v>
      </c>
      <c r="AA4257">
        <v>485</v>
      </c>
      <c r="AB4257">
        <v>7465</v>
      </c>
      <c r="AC4257" t="s">
        <v>73</v>
      </c>
    </row>
    <row r="4258" spans="1:29" x14ac:dyDescent="0.3">
      <c r="A4258" s="1" t="s">
        <v>29</v>
      </c>
      <c r="B4258" t="s">
        <v>74</v>
      </c>
      <c r="C4258" t="s">
        <v>965</v>
      </c>
      <c r="D4258" t="s">
        <v>119</v>
      </c>
      <c r="E4258">
        <v>2</v>
      </c>
      <c r="F4258" t="s">
        <v>120</v>
      </c>
      <c r="G4258" t="s">
        <v>194</v>
      </c>
      <c r="H4258" t="s">
        <v>79</v>
      </c>
      <c r="I4258" t="s">
        <v>210</v>
      </c>
      <c r="J4258" t="s">
        <v>5954</v>
      </c>
      <c r="K4258" t="s">
        <v>10253</v>
      </c>
      <c r="L4258" t="s">
        <v>10254</v>
      </c>
      <c r="M4258" t="s">
        <v>1146</v>
      </c>
      <c r="N4258" t="s">
        <v>94</v>
      </c>
      <c r="O4258">
        <v>16792</v>
      </c>
      <c r="P4258">
        <v>19508</v>
      </c>
      <c r="Q4258" t="s">
        <v>95</v>
      </c>
      <c r="R4258">
        <v>548</v>
      </c>
      <c r="S4258" s="2">
        <v>44400</v>
      </c>
      <c r="T4258" s="2">
        <v>44408</v>
      </c>
      <c r="U4258">
        <v>0</v>
      </c>
      <c r="V4258" t="s">
        <v>71</v>
      </c>
      <c r="W4258">
        <v>618</v>
      </c>
      <c r="X4258" t="s">
        <v>60</v>
      </c>
      <c r="Y4258" t="s">
        <v>45</v>
      </c>
      <c r="Z4258">
        <v>0</v>
      </c>
      <c r="AA4258">
        <v>977</v>
      </c>
      <c r="AB4258">
        <v>18956</v>
      </c>
      <c r="AC4258" t="s">
        <v>107</v>
      </c>
    </row>
    <row r="4259" spans="1:29" x14ac:dyDescent="0.3">
      <c r="A4259" s="1" t="s">
        <v>29</v>
      </c>
      <c r="B4259" t="s">
        <v>541</v>
      </c>
      <c r="C4259" t="s">
        <v>3324</v>
      </c>
      <c r="D4259" t="s">
        <v>236</v>
      </c>
      <c r="E4259">
        <v>2</v>
      </c>
      <c r="F4259" t="s">
        <v>129</v>
      </c>
      <c r="G4259" t="s">
        <v>700</v>
      </c>
      <c r="H4259" t="s">
        <v>79</v>
      </c>
      <c r="I4259" t="s">
        <v>4192</v>
      </c>
      <c r="J4259" t="s">
        <v>2436</v>
      </c>
      <c r="K4259" t="s">
        <v>10255</v>
      </c>
      <c r="L4259" t="s">
        <v>10256</v>
      </c>
      <c r="M4259" t="s">
        <v>563</v>
      </c>
      <c r="N4259" t="s">
        <v>40</v>
      </c>
      <c r="O4259">
        <v>2541</v>
      </c>
      <c r="P4259">
        <v>6741</v>
      </c>
      <c r="Q4259" t="s">
        <v>41</v>
      </c>
      <c r="R4259">
        <v>107</v>
      </c>
      <c r="S4259" s="2">
        <v>44734</v>
      </c>
      <c r="T4259" s="2">
        <v>44748</v>
      </c>
      <c r="U4259">
        <v>0</v>
      </c>
      <c r="V4259" t="s">
        <v>106</v>
      </c>
      <c r="W4259">
        <v>660</v>
      </c>
      <c r="X4259" t="s">
        <v>60</v>
      </c>
      <c r="Y4259" t="s">
        <v>45</v>
      </c>
      <c r="Z4259">
        <v>0</v>
      </c>
      <c r="AA4259">
        <v>243</v>
      </c>
      <c r="AB4259">
        <v>2835</v>
      </c>
      <c r="AC4259" t="s">
        <v>73</v>
      </c>
    </row>
    <row r="4260" spans="1:29" x14ac:dyDescent="0.3">
      <c r="A4260" s="1" t="s">
        <v>29</v>
      </c>
      <c r="B4260" t="s">
        <v>62</v>
      </c>
      <c r="C4260" t="s">
        <v>3874</v>
      </c>
      <c r="D4260" t="s">
        <v>387</v>
      </c>
      <c r="E4260">
        <v>3</v>
      </c>
      <c r="F4260" t="s">
        <v>64</v>
      </c>
      <c r="G4260" t="s">
        <v>88</v>
      </c>
      <c r="H4260" t="s">
        <v>79</v>
      </c>
      <c r="I4260" t="s">
        <v>5030</v>
      </c>
      <c r="J4260" t="s">
        <v>287</v>
      </c>
      <c r="K4260" t="s">
        <v>10257</v>
      </c>
      <c r="L4260" t="s">
        <v>10258</v>
      </c>
      <c r="M4260" t="s">
        <v>1330</v>
      </c>
      <c r="N4260" t="s">
        <v>84</v>
      </c>
      <c r="O4260">
        <v>4629</v>
      </c>
      <c r="P4260">
        <v>9538</v>
      </c>
      <c r="Q4260" t="s">
        <v>59</v>
      </c>
      <c r="R4260">
        <v>815</v>
      </c>
      <c r="S4260" s="2">
        <v>44564</v>
      </c>
      <c r="T4260" s="2">
        <v>44589</v>
      </c>
      <c r="U4260">
        <v>43240</v>
      </c>
      <c r="V4260" t="s">
        <v>85</v>
      </c>
      <c r="W4260">
        <v>566</v>
      </c>
      <c r="X4260" t="s">
        <v>60</v>
      </c>
      <c r="Y4260" t="s">
        <v>45</v>
      </c>
      <c r="Z4260">
        <v>0</v>
      </c>
      <c r="AA4260">
        <v>296</v>
      </c>
      <c r="AB4260">
        <v>5784</v>
      </c>
      <c r="AC4260" t="s">
        <v>73</v>
      </c>
    </row>
    <row r="4261" spans="1:29" x14ac:dyDescent="0.3">
      <c r="A4261" s="1" t="s">
        <v>47</v>
      </c>
      <c r="B4261" t="s">
        <v>176</v>
      </c>
      <c r="C4261" t="s">
        <v>2740</v>
      </c>
      <c r="D4261" t="s">
        <v>169</v>
      </c>
      <c r="E4261">
        <v>5</v>
      </c>
      <c r="F4261" t="s">
        <v>51</v>
      </c>
      <c r="G4261" t="s">
        <v>710</v>
      </c>
      <c r="H4261" t="s">
        <v>79</v>
      </c>
      <c r="I4261" t="s">
        <v>3002</v>
      </c>
      <c r="J4261" t="s">
        <v>5326</v>
      </c>
      <c r="K4261" t="s">
        <v>10259</v>
      </c>
      <c r="L4261" t="s">
        <v>10260</v>
      </c>
      <c r="M4261" t="s">
        <v>296</v>
      </c>
      <c r="N4261" t="s">
        <v>84</v>
      </c>
      <c r="O4261">
        <v>5095</v>
      </c>
      <c r="P4261">
        <v>8280</v>
      </c>
      <c r="Q4261" t="s">
        <v>41</v>
      </c>
      <c r="R4261">
        <v>287</v>
      </c>
      <c r="S4261" s="2">
        <v>44621</v>
      </c>
      <c r="T4261" t="s">
        <v>42</v>
      </c>
      <c r="U4261">
        <v>0</v>
      </c>
      <c r="V4261" t="s">
        <v>43</v>
      </c>
      <c r="W4261">
        <v>833</v>
      </c>
      <c r="X4261" t="s">
        <v>44</v>
      </c>
      <c r="Y4261" t="s">
        <v>45</v>
      </c>
      <c r="Z4261">
        <v>0</v>
      </c>
      <c r="AA4261">
        <v>928</v>
      </c>
      <c r="AB4261">
        <v>6846</v>
      </c>
      <c r="AC4261" t="s">
        <v>46</v>
      </c>
    </row>
    <row r="4262" spans="1:29" x14ac:dyDescent="0.3">
      <c r="A4262" s="1" t="s">
        <v>29</v>
      </c>
      <c r="B4262" t="s">
        <v>86</v>
      </c>
      <c r="C4262" t="s">
        <v>672</v>
      </c>
      <c r="D4262" t="s">
        <v>352</v>
      </c>
      <c r="E4262">
        <v>9</v>
      </c>
      <c r="F4262" t="s">
        <v>129</v>
      </c>
      <c r="G4262" t="s">
        <v>574</v>
      </c>
      <c r="H4262" t="s">
        <v>35</v>
      </c>
      <c r="I4262" t="s">
        <v>3333</v>
      </c>
      <c r="J4262" t="s">
        <v>3566</v>
      </c>
      <c r="K4262" t="s">
        <v>10261</v>
      </c>
      <c r="L4262" t="s">
        <v>10262</v>
      </c>
      <c r="M4262" t="s">
        <v>1597</v>
      </c>
      <c r="N4262" t="s">
        <v>40</v>
      </c>
      <c r="O4262">
        <v>3902</v>
      </c>
      <c r="P4262">
        <v>7729</v>
      </c>
      <c r="Q4262" t="s">
        <v>95</v>
      </c>
      <c r="R4262">
        <v>3</v>
      </c>
      <c r="S4262" s="2">
        <v>44321</v>
      </c>
      <c r="T4262" s="2">
        <v>44350</v>
      </c>
      <c r="U4262">
        <v>0</v>
      </c>
      <c r="V4262" t="s">
        <v>106</v>
      </c>
      <c r="W4262">
        <v>433</v>
      </c>
      <c r="X4262" t="s">
        <v>60</v>
      </c>
      <c r="Y4262" t="s">
        <v>72</v>
      </c>
      <c r="Z4262">
        <v>0</v>
      </c>
      <c r="AA4262">
        <v>987</v>
      </c>
      <c r="AB4262">
        <v>5418</v>
      </c>
      <c r="AC4262" t="s">
        <v>46</v>
      </c>
    </row>
    <row r="4263" spans="1:29" x14ac:dyDescent="0.3">
      <c r="A4263" s="1" t="s">
        <v>29</v>
      </c>
      <c r="B4263" t="s">
        <v>393</v>
      </c>
      <c r="C4263" t="s">
        <v>2917</v>
      </c>
      <c r="D4263" t="s">
        <v>178</v>
      </c>
      <c r="E4263">
        <v>6</v>
      </c>
      <c r="F4263" t="s">
        <v>129</v>
      </c>
      <c r="G4263" t="s">
        <v>944</v>
      </c>
      <c r="H4263" t="s">
        <v>35</v>
      </c>
      <c r="I4263" t="s">
        <v>164</v>
      </c>
      <c r="J4263" t="s">
        <v>726</v>
      </c>
      <c r="K4263" t="s">
        <v>10263</v>
      </c>
      <c r="L4263" t="s">
        <v>10264</v>
      </c>
      <c r="M4263" t="s">
        <v>2103</v>
      </c>
      <c r="N4263" t="s">
        <v>94</v>
      </c>
      <c r="O4263">
        <v>12469</v>
      </c>
      <c r="P4263">
        <v>17449</v>
      </c>
      <c r="Q4263" t="s">
        <v>95</v>
      </c>
      <c r="R4263">
        <v>869</v>
      </c>
      <c r="S4263" s="2">
        <v>44598</v>
      </c>
      <c r="T4263" t="s">
        <v>42</v>
      </c>
      <c r="U4263">
        <v>0</v>
      </c>
      <c r="V4263" t="s">
        <v>85</v>
      </c>
      <c r="W4263">
        <v>774</v>
      </c>
      <c r="X4263" t="s">
        <v>44</v>
      </c>
      <c r="Y4263" t="s">
        <v>72</v>
      </c>
      <c r="Z4263">
        <v>0</v>
      </c>
      <c r="AA4263">
        <v>109</v>
      </c>
      <c r="AB4263">
        <v>14662</v>
      </c>
      <c r="AC4263" t="s">
        <v>46</v>
      </c>
    </row>
    <row r="4264" spans="1:29" x14ac:dyDescent="0.3">
      <c r="A4264" s="1" t="s">
        <v>29</v>
      </c>
      <c r="B4264" t="s">
        <v>393</v>
      </c>
      <c r="C4264" t="s">
        <v>1253</v>
      </c>
      <c r="D4264" t="s">
        <v>178</v>
      </c>
      <c r="E4264">
        <v>5</v>
      </c>
      <c r="F4264" t="s">
        <v>129</v>
      </c>
      <c r="G4264" t="s">
        <v>395</v>
      </c>
      <c r="H4264" t="s">
        <v>35</v>
      </c>
      <c r="I4264" t="s">
        <v>1367</v>
      </c>
      <c r="J4264" t="s">
        <v>3809</v>
      </c>
      <c r="K4264" t="s">
        <v>10265</v>
      </c>
      <c r="L4264" t="s">
        <v>10266</v>
      </c>
      <c r="M4264" t="s">
        <v>846</v>
      </c>
      <c r="N4264" t="s">
        <v>40</v>
      </c>
      <c r="O4264">
        <v>29805</v>
      </c>
      <c r="P4264">
        <v>32928</v>
      </c>
      <c r="Q4264" t="s">
        <v>59</v>
      </c>
      <c r="R4264">
        <v>945</v>
      </c>
      <c r="S4264" s="2">
        <v>44388</v>
      </c>
      <c r="T4264" s="2">
        <v>44405</v>
      </c>
      <c r="U4264">
        <v>19526</v>
      </c>
      <c r="V4264" t="s">
        <v>85</v>
      </c>
      <c r="W4264">
        <v>846</v>
      </c>
      <c r="X4264" t="s">
        <v>60</v>
      </c>
      <c r="Y4264" t="s">
        <v>72</v>
      </c>
      <c r="Z4264">
        <v>0</v>
      </c>
      <c r="AA4264">
        <v>654</v>
      </c>
      <c r="AB4264">
        <v>30615</v>
      </c>
      <c r="AC4264" t="s">
        <v>107</v>
      </c>
    </row>
    <row r="4265" spans="1:29" x14ac:dyDescent="0.3">
      <c r="A4265" s="1" t="s">
        <v>47</v>
      </c>
      <c r="B4265" t="s">
        <v>234</v>
      </c>
      <c r="C4265" t="s">
        <v>2565</v>
      </c>
      <c r="D4265" t="s">
        <v>32</v>
      </c>
      <c r="E4265">
        <v>7</v>
      </c>
      <c r="F4265" t="s">
        <v>186</v>
      </c>
      <c r="G4265" t="s">
        <v>710</v>
      </c>
      <c r="H4265" t="s">
        <v>79</v>
      </c>
      <c r="I4265" t="s">
        <v>5323</v>
      </c>
      <c r="J4265" t="s">
        <v>123</v>
      </c>
      <c r="K4265" t="s">
        <v>10267</v>
      </c>
      <c r="L4265" t="s">
        <v>10268</v>
      </c>
      <c r="M4265" t="s">
        <v>2192</v>
      </c>
      <c r="N4265" t="s">
        <v>94</v>
      </c>
      <c r="O4265">
        <v>27183</v>
      </c>
      <c r="P4265">
        <v>29712</v>
      </c>
      <c r="Q4265" t="s">
        <v>59</v>
      </c>
      <c r="R4265">
        <v>446</v>
      </c>
      <c r="S4265" s="2">
        <v>45229</v>
      </c>
      <c r="T4265" s="2">
        <v>45234</v>
      </c>
      <c r="U4265">
        <v>21253</v>
      </c>
      <c r="V4265" t="s">
        <v>85</v>
      </c>
      <c r="W4265">
        <v>715</v>
      </c>
      <c r="X4265" t="s">
        <v>60</v>
      </c>
      <c r="Y4265" t="s">
        <v>72</v>
      </c>
      <c r="Z4265">
        <v>0</v>
      </c>
      <c r="AA4265">
        <v>784</v>
      </c>
      <c r="AB4265">
        <v>27618</v>
      </c>
      <c r="AC4265" t="s">
        <v>46</v>
      </c>
    </row>
    <row r="4266" spans="1:29" x14ac:dyDescent="0.3">
      <c r="A4266" s="1" t="s">
        <v>47</v>
      </c>
      <c r="B4266" t="s">
        <v>136</v>
      </c>
      <c r="C4266" t="s">
        <v>641</v>
      </c>
      <c r="D4266" t="s">
        <v>98</v>
      </c>
      <c r="E4266">
        <v>6</v>
      </c>
      <c r="F4266" t="s">
        <v>33</v>
      </c>
      <c r="G4266" t="s">
        <v>728</v>
      </c>
      <c r="H4266" t="s">
        <v>79</v>
      </c>
      <c r="I4266" t="s">
        <v>238</v>
      </c>
      <c r="J4266" t="s">
        <v>5369</v>
      </c>
      <c r="K4266" t="s">
        <v>10269</v>
      </c>
      <c r="L4266" t="s">
        <v>10270</v>
      </c>
      <c r="M4266" t="s">
        <v>1847</v>
      </c>
      <c r="N4266" t="s">
        <v>94</v>
      </c>
      <c r="O4266">
        <v>26945</v>
      </c>
      <c r="P4266">
        <v>30731</v>
      </c>
      <c r="Q4266" t="s">
        <v>95</v>
      </c>
      <c r="R4266">
        <v>836</v>
      </c>
      <c r="S4266" s="2">
        <v>44923</v>
      </c>
      <c r="T4266" t="s">
        <v>42</v>
      </c>
      <c r="U4266">
        <v>0</v>
      </c>
      <c r="V4266" t="s">
        <v>43</v>
      </c>
      <c r="W4266">
        <v>456</v>
      </c>
      <c r="X4266" t="s">
        <v>44</v>
      </c>
      <c r="Y4266" t="s">
        <v>72</v>
      </c>
      <c r="Z4266">
        <v>0</v>
      </c>
      <c r="AA4266">
        <v>559</v>
      </c>
      <c r="AB4266">
        <v>29975</v>
      </c>
      <c r="AC4266" t="s">
        <v>46</v>
      </c>
    </row>
    <row r="4267" spans="1:29" x14ac:dyDescent="0.3">
      <c r="A4267" s="1" t="s">
        <v>47</v>
      </c>
      <c r="B4267" t="s">
        <v>48</v>
      </c>
      <c r="C4267" t="s">
        <v>1137</v>
      </c>
      <c r="D4267" t="s">
        <v>32</v>
      </c>
      <c r="E4267">
        <v>1</v>
      </c>
      <c r="F4267" t="s">
        <v>186</v>
      </c>
      <c r="G4267" t="s">
        <v>620</v>
      </c>
      <c r="H4267" t="s">
        <v>35</v>
      </c>
      <c r="I4267" t="s">
        <v>1441</v>
      </c>
      <c r="J4267" t="s">
        <v>3151</v>
      </c>
      <c r="K4267" t="s">
        <v>10271</v>
      </c>
      <c r="L4267" t="s">
        <v>10272</v>
      </c>
      <c r="M4267" t="s">
        <v>303</v>
      </c>
      <c r="N4267" t="s">
        <v>94</v>
      </c>
      <c r="O4267">
        <v>17272</v>
      </c>
      <c r="P4267">
        <v>22028</v>
      </c>
      <c r="Q4267" t="s">
        <v>41</v>
      </c>
      <c r="R4267">
        <v>31</v>
      </c>
      <c r="S4267" s="2">
        <v>45072</v>
      </c>
      <c r="T4267" t="s">
        <v>42</v>
      </c>
      <c r="U4267">
        <v>0</v>
      </c>
      <c r="V4267" t="s">
        <v>106</v>
      </c>
      <c r="W4267">
        <v>473</v>
      </c>
      <c r="X4267" t="s">
        <v>44</v>
      </c>
      <c r="Y4267" t="s">
        <v>72</v>
      </c>
      <c r="Z4267">
        <v>0</v>
      </c>
      <c r="AA4267">
        <v>493</v>
      </c>
      <c r="AB4267">
        <v>19970</v>
      </c>
      <c r="AC4267" t="s">
        <v>73</v>
      </c>
    </row>
    <row r="4268" spans="1:29" x14ac:dyDescent="0.3">
      <c r="A4268" s="1" t="s">
        <v>47</v>
      </c>
      <c r="B4268" t="s">
        <v>176</v>
      </c>
      <c r="C4268" t="s">
        <v>1660</v>
      </c>
      <c r="D4268" t="s">
        <v>155</v>
      </c>
      <c r="E4268">
        <v>9</v>
      </c>
      <c r="F4268" t="s">
        <v>77</v>
      </c>
      <c r="G4268" t="s">
        <v>440</v>
      </c>
      <c r="H4268" t="s">
        <v>79</v>
      </c>
      <c r="I4268" t="s">
        <v>464</v>
      </c>
      <c r="J4268" t="s">
        <v>7769</v>
      </c>
      <c r="K4268" t="s">
        <v>10273</v>
      </c>
      <c r="L4268" t="s">
        <v>10274</v>
      </c>
      <c r="M4268" t="s">
        <v>214</v>
      </c>
      <c r="N4268" t="s">
        <v>40</v>
      </c>
      <c r="O4268">
        <v>26410</v>
      </c>
      <c r="P4268">
        <v>31104</v>
      </c>
      <c r="Q4268" t="s">
        <v>41</v>
      </c>
      <c r="R4268">
        <v>307</v>
      </c>
      <c r="S4268" s="2">
        <v>44372</v>
      </c>
      <c r="T4268" s="2">
        <v>44376</v>
      </c>
      <c r="U4268">
        <v>0</v>
      </c>
      <c r="V4268" t="s">
        <v>71</v>
      </c>
      <c r="W4268">
        <v>699</v>
      </c>
      <c r="X4268" t="s">
        <v>60</v>
      </c>
      <c r="Y4268" t="s">
        <v>72</v>
      </c>
      <c r="Z4268">
        <v>0</v>
      </c>
      <c r="AA4268">
        <v>899</v>
      </c>
      <c r="AB4268">
        <v>29881</v>
      </c>
      <c r="AC4268" t="s">
        <v>73</v>
      </c>
    </row>
    <row r="4269" spans="1:29" x14ac:dyDescent="0.3">
      <c r="A4269" s="1" t="s">
        <v>29</v>
      </c>
      <c r="B4269" t="s">
        <v>541</v>
      </c>
      <c r="C4269" t="s">
        <v>1834</v>
      </c>
      <c r="D4269" t="s">
        <v>352</v>
      </c>
      <c r="E4269">
        <v>6</v>
      </c>
      <c r="F4269" t="s">
        <v>64</v>
      </c>
      <c r="G4269" t="s">
        <v>1599</v>
      </c>
      <c r="H4269" t="s">
        <v>35</v>
      </c>
      <c r="I4269" t="s">
        <v>2725</v>
      </c>
      <c r="J4269" t="s">
        <v>553</v>
      </c>
      <c r="K4269" t="s">
        <v>10275</v>
      </c>
      <c r="L4269" t="s">
        <v>10276</v>
      </c>
      <c r="M4269" t="s">
        <v>733</v>
      </c>
      <c r="N4269" t="s">
        <v>40</v>
      </c>
      <c r="O4269">
        <v>3437</v>
      </c>
      <c r="P4269">
        <v>6225</v>
      </c>
      <c r="Q4269" t="s">
        <v>95</v>
      </c>
      <c r="R4269">
        <v>643</v>
      </c>
      <c r="S4269" s="2">
        <v>45076</v>
      </c>
      <c r="T4269" s="2">
        <v>45103</v>
      </c>
      <c r="U4269">
        <v>0</v>
      </c>
      <c r="V4269" t="s">
        <v>106</v>
      </c>
      <c r="W4269">
        <v>675</v>
      </c>
      <c r="X4269" t="s">
        <v>60</v>
      </c>
      <c r="Y4269" t="s">
        <v>45</v>
      </c>
      <c r="Z4269">
        <v>0</v>
      </c>
      <c r="AA4269">
        <v>503</v>
      </c>
      <c r="AB4269">
        <v>3893</v>
      </c>
      <c r="AC4269" t="s">
        <v>73</v>
      </c>
    </row>
    <row r="4270" spans="1:29" x14ac:dyDescent="0.3">
      <c r="A4270" s="1" t="s">
        <v>47</v>
      </c>
      <c r="B4270" t="s">
        <v>108</v>
      </c>
      <c r="C4270" t="s">
        <v>1763</v>
      </c>
      <c r="D4270" t="s">
        <v>155</v>
      </c>
      <c r="E4270">
        <v>9</v>
      </c>
      <c r="F4270" t="s">
        <v>51</v>
      </c>
      <c r="G4270" t="s">
        <v>1427</v>
      </c>
      <c r="H4270" t="s">
        <v>79</v>
      </c>
      <c r="I4270" t="s">
        <v>1083</v>
      </c>
      <c r="J4270" t="s">
        <v>3207</v>
      </c>
      <c r="K4270" t="s">
        <v>10277</v>
      </c>
      <c r="L4270" t="s">
        <v>10278</v>
      </c>
      <c r="M4270" t="s">
        <v>277</v>
      </c>
      <c r="N4270" t="s">
        <v>94</v>
      </c>
      <c r="O4270">
        <v>12538</v>
      </c>
      <c r="P4270">
        <v>16633</v>
      </c>
      <c r="Q4270" t="s">
        <v>41</v>
      </c>
      <c r="R4270">
        <v>723</v>
      </c>
      <c r="S4270" s="2">
        <v>45002</v>
      </c>
      <c r="T4270" s="2">
        <v>45030</v>
      </c>
      <c r="U4270">
        <v>0</v>
      </c>
      <c r="V4270" t="s">
        <v>106</v>
      </c>
      <c r="W4270">
        <v>767</v>
      </c>
      <c r="X4270" t="s">
        <v>60</v>
      </c>
      <c r="Y4270" t="s">
        <v>72</v>
      </c>
      <c r="Z4270">
        <v>0</v>
      </c>
      <c r="AA4270">
        <v>355</v>
      </c>
      <c r="AB4270">
        <v>14996</v>
      </c>
      <c r="AC4270" t="s">
        <v>107</v>
      </c>
    </row>
    <row r="4271" spans="1:29" x14ac:dyDescent="0.3">
      <c r="A4271" s="1" t="s">
        <v>29</v>
      </c>
      <c r="B4271" t="s">
        <v>96</v>
      </c>
      <c r="C4271" t="s">
        <v>888</v>
      </c>
      <c r="D4271" t="s">
        <v>50</v>
      </c>
      <c r="E4271">
        <v>1</v>
      </c>
      <c r="F4271" t="s">
        <v>51</v>
      </c>
      <c r="G4271" t="s">
        <v>710</v>
      </c>
      <c r="H4271" t="s">
        <v>79</v>
      </c>
      <c r="I4271" t="s">
        <v>1229</v>
      </c>
      <c r="J4271" t="s">
        <v>524</v>
      </c>
      <c r="K4271" t="s">
        <v>10279</v>
      </c>
      <c r="L4271" t="s">
        <v>10280</v>
      </c>
      <c r="M4271" t="s">
        <v>1197</v>
      </c>
      <c r="N4271" t="s">
        <v>40</v>
      </c>
      <c r="O4271">
        <v>13169</v>
      </c>
      <c r="P4271">
        <v>15239</v>
      </c>
      <c r="Q4271" t="s">
        <v>59</v>
      </c>
      <c r="R4271">
        <v>907</v>
      </c>
      <c r="S4271" s="2">
        <v>45343</v>
      </c>
      <c r="T4271" s="2">
        <v>45366</v>
      </c>
      <c r="U4271">
        <v>18356</v>
      </c>
      <c r="V4271" t="s">
        <v>71</v>
      </c>
      <c r="W4271">
        <v>748</v>
      </c>
      <c r="X4271" t="s">
        <v>60</v>
      </c>
      <c r="Y4271" t="s">
        <v>45</v>
      </c>
      <c r="Z4271">
        <v>0</v>
      </c>
      <c r="AA4271">
        <v>710</v>
      </c>
      <c r="AB4271">
        <v>13865</v>
      </c>
      <c r="AC4271" t="s">
        <v>46</v>
      </c>
    </row>
    <row r="4272" spans="1:29" x14ac:dyDescent="0.3">
      <c r="A4272" s="1" t="s">
        <v>29</v>
      </c>
      <c r="B4272" t="s">
        <v>62</v>
      </c>
      <c r="C4272" t="s">
        <v>63</v>
      </c>
      <c r="D4272" t="s">
        <v>110</v>
      </c>
      <c r="E4272">
        <v>4</v>
      </c>
      <c r="F4272" t="s">
        <v>271</v>
      </c>
      <c r="G4272" t="s">
        <v>340</v>
      </c>
      <c r="H4272" t="s">
        <v>79</v>
      </c>
      <c r="I4272" t="s">
        <v>412</v>
      </c>
      <c r="J4272" t="s">
        <v>1176</v>
      </c>
      <c r="K4272" t="s">
        <v>10281</v>
      </c>
      <c r="L4272" t="s">
        <v>10282</v>
      </c>
      <c r="M4272" t="s">
        <v>1976</v>
      </c>
      <c r="N4272" t="s">
        <v>40</v>
      </c>
      <c r="O4272">
        <v>11878</v>
      </c>
      <c r="P4272">
        <v>14884</v>
      </c>
      <c r="Q4272" t="s">
        <v>59</v>
      </c>
      <c r="R4272">
        <v>806</v>
      </c>
      <c r="S4272" s="2">
        <v>45294</v>
      </c>
      <c r="T4272" s="2">
        <v>45305</v>
      </c>
      <c r="U4272">
        <v>28792</v>
      </c>
      <c r="V4272" t="s">
        <v>85</v>
      </c>
      <c r="W4272">
        <v>534</v>
      </c>
      <c r="X4272" t="s">
        <v>60</v>
      </c>
      <c r="Y4272" t="s">
        <v>45</v>
      </c>
      <c r="Z4272">
        <v>0</v>
      </c>
      <c r="AA4272">
        <v>444</v>
      </c>
      <c r="AB4272">
        <v>13030</v>
      </c>
      <c r="AC4272" t="s">
        <v>107</v>
      </c>
    </row>
    <row r="4273" spans="1:29" x14ac:dyDescent="0.3">
      <c r="A4273" s="1" t="s">
        <v>47</v>
      </c>
      <c r="B4273" t="s">
        <v>592</v>
      </c>
      <c r="C4273" t="s">
        <v>2236</v>
      </c>
      <c r="D4273" t="s">
        <v>110</v>
      </c>
      <c r="E4273">
        <v>6</v>
      </c>
      <c r="F4273" t="s">
        <v>271</v>
      </c>
      <c r="G4273" t="s">
        <v>353</v>
      </c>
      <c r="H4273" t="s">
        <v>35</v>
      </c>
      <c r="I4273" t="s">
        <v>1379</v>
      </c>
      <c r="J4273" t="s">
        <v>141</v>
      </c>
      <c r="K4273" t="s">
        <v>10283</v>
      </c>
      <c r="L4273" t="s">
        <v>10284</v>
      </c>
      <c r="M4273" t="s">
        <v>2648</v>
      </c>
      <c r="N4273" t="s">
        <v>84</v>
      </c>
      <c r="O4273">
        <v>27009</v>
      </c>
      <c r="P4273">
        <v>29311</v>
      </c>
      <c r="Q4273" t="s">
        <v>41</v>
      </c>
      <c r="R4273">
        <v>959</v>
      </c>
      <c r="S4273" s="2">
        <v>44570</v>
      </c>
      <c r="T4273" t="s">
        <v>42</v>
      </c>
      <c r="U4273">
        <v>0</v>
      </c>
      <c r="V4273" t="s">
        <v>106</v>
      </c>
      <c r="W4273">
        <v>450</v>
      </c>
      <c r="X4273" t="s">
        <v>44</v>
      </c>
      <c r="Y4273" t="s">
        <v>61</v>
      </c>
      <c r="Z4273">
        <v>0</v>
      </c>
      <c r="AA4273">
        <v>96</v>
      </c>
      <c r="AB4273">
        <v>28864</v>
      </c>
      <c r="AC4273" t="s">
        <v>73</v>
      </c>
    </row>
    <row r="4274" spans="1:29" x14ac:dyDescent="0.3">
      <c r="A4274" s="1" t="s">
        <v>47</v>
      </c>
      <c r="B4274" t="s">
        <v>161</v>
      </c>
      <c r="C4274" t="s">
        <v>386</v>
      </c>
      <c r="D4274" t="s">
        <v>119</v>
      </c>
      <c r="E4274">
        <v>2</v>
      </c>
      <c r="F4274" t="s">
        <v>33</v>
      </c>
      <c r="G4274" t="s">
        <v>451</v>
      </c>
      <c r="H4274" t="s">
        <v>79</v>
      </c>
      <c r="I4274" t="s">
        <v>1705</v>
      </c>
      <c r="J4274" t="s">
        <v>224</v>
      </c>
      <c r="K4274" t="s">
        <v>10285</v>
      </c>
      <c r="L4274" t="s">
        <v>10286</v>
      </c>
      <c r="M4274" t="s">
        <v>392</v>
      </c>
      <c r="N4274" t="s">
        <v>84</v>
      </c>
      <c r="O4274">
        <v>23935</v>
      </c>
      <c r="P4274">
        <v>26323</v>
      </c>
      <c r="Q4274" t="s">
        <v>41</v>
      </c>
      <c r="R4274">
        <v>828</v>
      </c>
      <c r="S4274" s="2">
        <v>44451</v>
      </c>
      <c r="T4274" s="2">
        <v>44462</v>
      </c>
      <c r="U4274">
        <v>0</v>
      </c>
      <c r="V4274" t="s">
        <v>43</v>
      </c>
      <c r="W4274">
        <v>715</v>
      </c>
      <c r="X4274" t="s">
        <v>60</v>
      </c>
      <c r="Y4274" t="s">
        <v>72</v>
      </c>
      <c r="Z4274">
        <v>0</v>
      </c>
      <c r="AA4274">
        <v>686</v>
      </c>
      <c r="AB4274">
        <v>24485</v>
      </c>
      <c r="AC4274" t="s">
        <v>73</v>
      </c>
    </row>
    <row r="4275" spans="1:29" x14ac:dyDescent="0.3">
      <c r="A4275" s="1" t="s">
        <v>29</v>
      </c>
      <c r="B4275" t="s">
        <v>86</v>
      </c>
      <c r="C4275" t="s">
        <v>1095</v>
      </c>
      <c r="D4275" t="s">
        <v>98</v>
      </c>
      <c r="E4275">
        <v>6</v>
      </c>
      <c r="F4275" t="s">
        <v>64</v>
      </c>
      <c r="G4275" t="s">
        <v>376</v>
      </c>
      <c r="H4275" t="s">
        <v>35</v>
      </c>
      <c r="I4275" t="s">
        <v>1318</v>
      </c>
      <c r="J4275" t="s">
        <v>181</v>
      </c>
      <c r="K4275" t="s">
        <v>10287</v>
      </c>
      <c r="L4275" t="s">
        <v>10288</v>
      </c>
      <c r="M4275" t="s">
        <v>1015</v>
      </c>
      <c r="N4275" t="s">
        <v>84</v>
      </c>
      <c r="O4275">
        <v>19630</v>
      </c>
      <c r="P4275">
        <v>22438</v>
      </c>
      <c r="Q4275" t="s">
        <v>95</v>
      </c>
      <c r="R4275">
        <v>673</v>
      </c>
      <c r="S4275" s="2">
        <v>44621</v>
      </c>
      <c r="T4275" t="s">
        <v>42</v>
      </c>
      <c r="U4275">
        <v>0</v>
      </c>
      <c r="V4275" t="s">
        <v>85</v>
      </c>
      <c r="W4275">
        <v>575</v>
      </c>
      <c r="X4275" t="s">
        <v>44</v>
      </c>
      <c r="Y4275" t="s">
        <v>61</v>
      </c>
      <c r="Z4275">
        <v>0</v>
      </c>
      <c r="AA4275">
        <v>981</v>
      </c>
      <c r="AB4275">
        <v>22243</v>
      </c>
      <c r="AC4275" t="s">
        <v>73</v>
      </c>
    </row>
    <row r="4276" spans="1:29" x14ac:dyDescent="0.3">
      <c r="A4276" s="1" t="s">
        <v>47</v>
      </c>
      <c r="B4276" t="s">
        <v>117</v>
      </c>
      <c r="C4276" t="s">
        <v>243</v>
      </c>
      <c r="D4276" t="s">
        <v>178</v>
      </c>
      <c r="E4276">
        <v>4</v>
      </c>
      <c r="F4276" t="s">
        <v>129</v>
      </c>
      <c r="G4276" t="s">
        <v>395</v>
      </c>
      <c r="H4276" t="s">
        <v>79</v>
      </c>
      <c r="I4276" t="s">
        <v>1322</v>
      </c>
      <c r="J4276" t="s">
        <v>1887</v>
      </c>
      <c r="K4276" t="s">
        <v>10289</v>
      </c>
      <c r="L4276" t="s">
        <v>10290</v>
      </c>
      <c r="M4276" t="s">
        <v>1326</v>
      </c>
      <c r="N4276" t="s">
        <v>40</v>
      </c>
      <c r="O4276">
        <v>5287</v>
      </c>
      <c r="P4276">
        <v>9962</v>
      </c>
      <c r="Q4276" t="s">
        <v>95</v>
      </c>
      <c r="R4276">
        <v>821</v>
      </c>
      <c r="S4276" s="2">
        <v>45050</v>
      </c>
      <c r="T4276" t="s">
        <v>42</v>
      </c>
      <c r="U4276">
        <v>0</v>
      </c>
      <c r="V4276" t="s">
        <v>85</v>
      </c>
      <c r="W4276">
        <v>441</v>
      </c>
      <c r="X4276" t="s">
        <v>44</v>
      </c>
      <c r="Y4276" t="s">
        <v>61</v>
      </c>
      <c r="Z4276">
        <v>0</v>
      </c>
      <c r="AA4276">
        <v>332</v>
      </c>
      <c r="AB4276">
        <v>6816</v>
      </c>
      <c r="AC4276" t="s">
        <v>73</v>
      </c>
    </row>
    <row r="4277" spans="1:29" x14ac:dyDescent="0.3">
      <c r="A4277" s="1" t="s">
        <v>47</v>
      </c>
      <c r="B4277" t="s">
        <v>153</v>
      </c>
      <c r="C4277" t="s">
        <v>1179</v>
      </c>
      <c r="D4277" t="s">
        <v>185</v>
      </c>
      <c r="E4277">
        <v>1</v>
      </c>
      <c r="F4277" t="s">
        <v>186</v>
      </c>
      <c r="G4277" t="s">
        <v>710</v>
      </c>
      <c r="H4277" t="s">
        <v>35</v>
      </c>
      <c r="I4277" t="s">
        <v>53</v>
      </c>
      <c r="J4277" t="s">
        <v>305</v>
      </c>
      <c r="K4277" t="s">
        <v>10291</v>
      </c>
      <c r="L4277" t="s">
        <v>10292</v>
      </c>
      <c r="M4277" t="s">
        <v>1202</v>
      </c>
      <c r="N4277" t="s">
        <v>40</v>
      </c>
      <c r="O4277">
        <v>9177</v>
      </c>
      <c r="P4277">
        <v>14022</v>
      </c>
      <c r="Q4277" t="s">
        <v>59</v>
      </c>
      <c r="R4277">
        <v>152</v>
      </c>
      <c r="S4277" s="2">
        <v>44779</v>
      </c>
      <c r="T4277" t="s">
        <v>42</v>
      </c>
      <c r="U4277">
        <v>39798</v>
      </c>
      <c r="V4277" t="s">
        <v>106</v>
      </c>
      <c r="W4277">
        <v>776</v>
      </c>
      <c r="X4277" t="s">
        <v>44</v>
      </c>
      <c r="Y4277" t="s">
        <v>72</v>
      </c>
      <c r="Z4277">
        <v>0</v>
      </c>
      <c r="AA4277">
        <v>575</v>
      </c>
      <c r="AB4277">
        <v>13139</v>
      </c>
      <c r="AC4277" t="s">
        <v>73</v>
      </c>
    </row>
    <row r="4278" spans="1:29" x14ac:dyDescent="0.3">
      <c r="A4278" s="1" t="s">
        <v>47</v>
      </c>
      <c r="B4278" t="s">
        <v>161</v>
      </c>
      <c r="C4278" t="s">
        <v>1471</v>
      </c>
      <c r="D4278" t="s">
        <v>178</v>
      </c>
      <c r="E4278">
        <v>4</v>
      </c>
      <c r="F4278" t="s">
        <v>120</v>
      </c>
      <c r="G4278" t="s">
        <v>468</v>
      </c>
      <c r="H4278" t="s">
        <v>35</v>
      </c>
      <c r="I4278" t="s">
        <v>1835</v>
      </c>
      <c r="J4278" t="s">
        <v>828</v>
      </c>
      <c r="K4278" s="3" t="s">
        <v>10293</v>
      </c>
      <c r="L4278" t="s">
        <v>10294</v>
      </c>
      <c r="M4278" t="s">
        <v>2032</v>
      </c>
      <c r="N4278" t="s">
        <v>40</v>
      </c>
      <c r="O4278">
        <v>19932</v>
      </c>
      <c r="P4278">
        <v>22181</v>
      </c>
      <c r="Q4278" t="s">
        <v>59</v>
      </c>
      <c r="R4278">
        <v>974</v>
      </c>
      <c r="S4278" s="2">
        <v>44837</v>
      </c>
      <c r="T4278" s="2">
        <v>44838</v>
      </c>
      <c r="U4278">
        <v>13960</v>
      </c>
      <c r="V4278" t="s">
        <v>71</v>
      </c>
      <c r="W4278">
        <v>789</v>
      </c>
      <c r="X4278" t="s">
        <v>60</v>
      </c>
      <c r="Y4278" t="s">
        <v>61</v>
      </c>
      <c r="Z4278">
        <v>0</v>
      </c>
      <c r="AA4278">
        <v>204</v>
      </c>
      <c r="AB4278">
        <v>21833</v>
      </c>
      <c r="AC4278" t="s">
        <v>73</v>
      </c>
    </row>
    <row r="4279" spans="1:29" x14ac:dyDescent="0.3">
      <c r="A4279" s="1" t="s">
        <v>47</v>
      </c>
      <c r="B4279" t="s">
        <v>592</v>
      </c>
      <c r="C4279" t="s">
        <v>1147</v>
      </c>
      <c r="D4279" t="s">
        <v>169</v>
      </c>
      <c r="E4279">
        <v>10</v>
      </c>
      <c r="F4279" t="s">
        <v>271</v>
      </c>
      <c r="G4279" t="s">
        <v>715</v>
      </c>
      <c r="H4279" t="s">
        <v>79</v>
      </c>
      <c r="I4279" t="s">
        <v>3666</v>
      </c>
      <c r="J4279" t="s">
        <v>1199</v>
      </c>
      <c r="K4279" t="s">
        <v>10295</v>
      </c>
      <c r="L4279" t="s">
        <v>10296</v>
      </c>
      <c r="M4279" t="s">
        <v>2150</v>
      </c>
      <c r="N4279" t="s">
        <v>84</v>
      </c>
      <c r="O4279">
        <v>19136</v>
      </c>
      <c r="P4279">
        <v>22971</v>
      </c>
      <c r="Q4279" t="s">
        <v>59</v>
      </c>
      <c r="R4279">
        <v>699</v>
      </c>
      <c r="S4279" s="2">
        <v>45262</v>
      </c>
      <c r="T4279" t="s">
        <v>42</v>
      </c>
      <c r="U4279">
        <v>35186</v>
      </c>
      <c r="V4279" t="s">
        <v>85</v>
      </c>
      <c r="W4279">
        <v>567</v>
      </c>
      <c r="X4279" t="s">
        <v>44</v>
      </c>
      <c r="Y4279" t="s">
        <v>72</v>
      </c>
      <c r="Z4279">
        <v>0</v>
      </c>
      <c r="AA4279">
        <v>132</v>
      </c>
      <c r="AB4279">
        <v>20884</v>
      </c>
      <c r="AC4279" t="s">
        <v>46</v>
      </c>
    </row>
    <row r="4280" spans="1:29" x14ac:dyDescent="0.3">
      <c r="A4280" s="1" t="s">
        <v>47</v>
      </c>
      <c r="B4280" t="s">
        <v>48</v>
      </c>
      <c r="C4280" t="s">
        <v>644</v>
      </c>
      <c r="D4280" t="s">
        <v>387</v>
      </c>
      <c r="E4280">
        <v>4</v>
      </c>
      <c r="F4280" t="s">
        <v>120</v>
      </c>
      <c r="G4280" t="s">
        <v>543</v>
      </c>
      <c r="H4280" t="s">
        <v>79</v>
      </c>
      <c r="I4280" t="s">
        <v>10297</v>
      </c>
      <c r="J4280" t="s">
        <v>314</v>
      </c>
      <c r="K4280" t="s">
        <v>10298</v>
      </c>
      <c r="L4280" t="s">
        <v>10299</v>
      </c>
      <c r="M4280" t="s">
        <v>220</v>
      </c>
      <c r="N4280" t="s">
        <v>94</v>
      </c>
      <c r="O4280">
        <v>6115</v>
      </c>
      <c r="P4280">
        <v>10866</v>
      </c>
      <c r="Q4280" t="s">
        <v>41</v>
      </c>
      <c r="R4280">
        <v>134</v>
      </c>
      <c r="S4280" s="2">
        <v>44896</v>
      </c>
      <c r="T4280" s="2">
        <v>44907</v>
      </c>
      <c r="U4280">
        <v>0</v>
      </c>
      <c r="V4280" t="s">
        <v>71</v>
      </c>
      <c r="W4280">
        <v>753</v>
      </c>
      <c r="X4280" t="s">
        <v>60</v>
      </c>
      <c r="Y4280" t="s">
        <v>72</v>
      </c>
      <c r="Z4280">
        <v>0</v>
      </c>
      <c r="AA4280">
        <v>895</v>
      </c>
      <c r="AB4280">
        <v>9810</v>
      </c>
      <c r="AC4280" t="s">
        <v>73</v>
      </c>
    </row>
    <row r="4281" spans="1:29" x14ac:dyDescent="0.3">
      <c r="A4281" s="1" t="s">
        <v>47</v>
      </c>
      <c r="B4281" t="s">
        <v>48</v>
      </c>
      <c r="C4281" t="s">
        <v>1169</v>
      </c>
      <c r="D4281" t="s">
        <v>257</v>
      </c>
      <c r="E4281">
        <v>3</v>
      </c>
      <c r="F4281" t="s">
        <v>51</v>
      </c>
      <c r="G4281" t="s">
        <v>1069</v>
      </c>
      <c r="H4281" t="s">
        <v>35</v>
      </c>
      <c r="I4281" t="s">
        <v>2702</v>
      </c>
      <c r="J4281" t="s">
        <v>1865</v>
      </c>
      <c r="K4281" t="s">
        <v>10300</v>
      </c>
      <c r="L4281" t="s">
        <v>10301</v>
      </c>
      <c r="M4281" t="s">
        <v>385</v>
      </c>
      <c r="N4281" t="s">
        <v>40</v>
      </c>
      <c r="O4281">
        <v>17054</v>
      </c>
      <c r="P4281">
        <v>21501</v>
      </c>
      <c r="Q4281" t="s">
        <v>59</v>
      </c>
      <c r="R4281">
        <v>400</v>
      </c>
      <c r="S4281" s="2">
        <v>44552</v>
      </c>
      <c r="T4281" t="s">
        <v>42</v>
      </c>
      <c r="U4281">
        <v>9164</v>
      </c>
      <c r="V4281" t="s">
        <v>85</v>
      </c>
      <c r="W4281">
        <v>771</v>
      </c>
      <c r="X4281" t="s">
        <v>44</v>
      </c>
      <c r="Y4281" t="s">
        <v>72</v>
      </c>
      <c r="Z4281">
        <v>0</v>
      </c>
      <c r="AA4281">
        <v>52</v>
      </c>
      <c r="AB4281">
        <v>20168</v>
      </c>
      <c r="AC4281" t="s">
        <v>46</v>
      </c>
    </row>
    <row r="4282" spans="1:29" x14ac:dyDescent="0.3">
      <c r="A4282" s="1" t="s">
        <v>29</v>
      </c>
      <c r="B4282" t="s">
        <v>86</v>
      </c>
      <c r="C4282" t="s">
        <v>4762</v>
      </c>
      <c r="D4282" t="s">
        <v>169</v>
      </c>
      <c r="E4282">
        <v>4</v>
      </c>
      <c r="F4282" t="s">
        <v>129</v>
      </c>
      <c r="G4282" t="s">
        <v>395</v>
      </c>
      <c r="H4282" t="s">
        <v>79</v>
      </c>
      <c r="I4282" t="s">
        <v>10302</v>
      </c>
      <c r="J4282" t="s">
        <v>4666</v>
      </c>
      <c r="K4282">
        <v>6143567428</v>
      </c>
      <c r="L4282" t="s">
        <v>10303</v>
      </c>
      <c r="M4282" t="s">
        <v>1113</v>
      </c>
      <c r="N4282" t="s">
        <v>84</v>
      </c>
      <c r="O4282">
        <v>24293</v>
      </c>
      <c r="P4282">
        <v>27618</v>
      </c>
      <c r="Q4282" t="s">
        <v>41</v>
      </c>
      <c r="R4282">
        <v>975</v>
      </c>
      <c r="S4282" s="2">
        <v>44898</v>
      </c>
      <c r="T4282" t="s">
        <v>42</v>
      </c>
      <c r="U4282">
        <v>0</v>
      </c>
      <c r="V4282" t="s">
        <v>106</v>
      </c>
      <c r="W4282">
        <v>489</v>
      </c>
      <c r="X4282" t="s">
        <v>44</v>
      </c>
      <c r="Y4282" t="s">
        <v>45</v>
      </c>
      <c r="Z4282">
        <v>0</v>
      </c>
      <c r="AA4282">
        <v>687</v>
      </c>
      <c r="AB4282">
        <v>24832</v>
      </c>
      <c r="AC4282" t="s">
        <v>107</v>
      </c>
    </row>
    <row r="4283" spans="1:29" x14ac:dyDescent="0.3">
      <c r="A4283" s="1" t="s">
        <v>47</v>
      </c>
      <c r="B4283" t="s">
        <v>117</v>
      </c>
      <c r="C4283" t="s">
        <v>243</v>
      </c>
      <c r="D4283" t="s">
        <v>201</v>
      </c>
      <c r="E4283">
        <v>9</v>
      </c>
      <c r="F4283" t="s">
        <v>120</v>
      </c>
      <c r="G4283" t="s">
        <v>820</v>
      </c>
      <c r="H4283" t="s">
        <v>35</v>
      </c>
      <c r="I4283" t="s">
        <v>4046</v>
      </c>
      <c r="J4283" t="s">
        <v>6004</v>
      </c>
      <c r="K4283" t="s">
        <v>10304</v>
      </c>
      <c r="L4283" t="s">
        <v>10305</v>
      </c>
      <c r="M4283" t="s">
        <v>1311</v>
      </c>
      <c r="N4283" t="s">
        <v>40</v>
      </c>
      <c r="O4283">
        <v>20802</v>
      </c>
      <c r="P4283">
        <v>24450</v>
      </c>
      <c r="Q4283" t="s">
        <v>95</v>
      </c>
      <c r="R4283">
        <v>833</v>
      </c>
      <c r="S4283" s="2">
        <v>44817</v>
      </c>
      <c r="T4283" s="2">
        <v>44827</v>
      </c>
      <c r="U4283">
        <v>0</v>
      </c>
      <c r="V4283" t="s">
        <v>71</v>
      </c>
      <c r="W4283">
        <v>693</v>
      </c>
      <c r="X4283" t="s">
        <v>60</v>
      </c>
      <c r="Y4283" t="s">
        <v>72</v>
      </c>
      <c r="Z4283">
        <v>0</v>
      </c>
      <c r="AA4283">
        <v>189</v>
      </c>
      <c r="AB4283">
        <v>22274</v>
      </c>
      <c r="AC4283" t="s">
        <v>46</v>
      </c>
    </row>
    <row r="4284" spans="1:29" x14ac:dyDescent="0.3">
      <c r="A4284" s="1" t="s">
        <v>47</v>
      </c>
      <c r="B4284" t="s">
        <v>136</v>
      </c>
      <c r="C4284" t="s">
        <v>2181</v>
      </c>
      <c r="D4284" t="s">
        <v>387</v>
      </c>
      <c r="E4284">
        <v>5</v>
      </c>
      <c r="F4284" t="s">
        <v>120</v>
      </c>
      <c r="G4284" t="s">
        <v>329</v>
      </c>
      <c r="H4284" t="s">
        <v>79</v>
      </c>
      <c r="I4284" t="s">
        <v>2414</v>
      </c>
      <c r="J4284" t="s">
        <v>1937</v>
      </c>
      <c r="K4284" t="s">
        <v>10306</v>
      </c>
      <c r="L4284" t="s">
        <v>10307</v>
      </c>
      <c r="M4284" t="s">
        <v>207</v>
      </c>
      <c r="N4284" t="s">
        <v>94</v>
      </c>
      <c r="O4284">
        <v>16070</v>
      </c>
      <c r="P4284">
        <v>19183</v>
      </c>
      <c r="Q4284" t="s">
        <v>95</v>
      </c>
      <c r="R4284">
        <v>986</v>
      </c>
      <c r="S4284" s="2">
        <v>44973</v>
      </c>
      <c r="T4284" s="2">
        <v>45003</v>
      </c>
      <c r="U4284">
        <v>0</v>
      </c>
      <c r="V4284" t="s">
        <v>106</v>
      </c>
      <c r="W4284">
        <v>544</v>
      </c>
      <c r="X4284" t="s">
        <v>60</v>
      </c>
      <c r="Y4284" t="s">
        <v>45</v>
      </c>
      <c r="Z4284">
        <v>0</v>
      </c>
      <c r="AA4284">
        <v>668</v>
      </c>
      <c r="AB4284">
        <v>16676</v>
      </c>
      <c r="AC4284" t="s">
        <v>107</v>
      </c>
    </row>
    <row r="4285" spans="1:29" x14ac:dyDescent="0.3">
      <c r="A4285" s="1" t="s">
        <v>47</v>
      </c>
      <c r="B4285" t="s">
        <v>592</v>
      </c>
      <c r="C4285" t="s">
        <v>3497</v>
      </c>
      <c r="D4285" t="s">
        <v>76</v>
      </c>
      <c r="E4285">
        <v>9</v>
      </c>
      <c r="F4285" t="s">
        <v>186</v>
      </c>
      <c r="G4285" t="s">
        <v>650</v>
      </c>
      <c r="H4285" t="s">
        <v>79</v>
      </c>
      <c r="I4285" t="s">
        <v>2601</v>
      </c>
      <c r="J4285" t="s">
        <v>224</v>
      </c>
      <c r="K4285" t="s">
        <v>10308</v>
      </c>
      <c r="L4285" t="s">
        <v>10309</v>
      </c>
      <c r="M4285" t="s">
        <v>2167</v>
      </c>
      <c r="N4285" t="s">
        <v>58</v>
      </c>
      <c r="O4285">
        <v>11940</v>
      </c>
      <c r="P4285">
        <v>15405</v>
      </c>
      <c r="Q4285" t="s">
        <v>59</v>
      </c>
      <c r="R4285">
        <v>898</v>
      </c>
      <c r="S4285" s="2">
        <v>44892</v>
      </c>
      <c r="T4285" t="s">
        <v>42</v>
      </c>
      <c r="U4285">
        <v>44718</v>
      </c>
      <c r="V4285" t="s">
        <v>43</v>
      </c>
      <c r="W4285">
        <v>526</v>
      </c>
      <c r="X4285" t="s">
        <v>44</v>
      </c>
      <c r="Y4285" t="s">
        <v>45</v>
      </c>
      <c r="Z4285">
        <v>4252</v>
      </c>
      <c r="AA4285">
        <v>523</v>
      </c>
      <c r="AB4285">
        <v>11956</v>
      </c>
      <c r="AC4285" t="s">
        <v>73</v>
      </c>
    </row>
    <row r="4286" spans="1:29" x14ac:dyDescent="0.3">
      <c r="A4286" s="1" t="s">
        <v>47</v>
      </c>
      <c r="B4286" t="s">
        <v>176</v>
      </c>
      <c r="C4286" t="s">
        <v>3235</v>
      </c>
      <c r="D4286" t="s">
        <v>119</v>
      </c>
      <c r="E4286">
        <v>4</v>
      </c>
      <c r="F4286" t="s">
        <v>51</v>
      </c>
      <c r="G4286" t="s">
        <v>1075</v>
      </c>
      <c r="H4286" t="s">
        <v>79</v>
      </c>
      <c r="I4286" t="s">
        <v>679</v>
      </c>
      <c r="J4286" t="s">
        <v>4160</v>
      </c>
      <c r="K4286" t="s">
        <v>10310</v>
      </c>
      <c r="L4286" t="s">
        <v>10311</v>
      </c>
      <c r="M4286" t="s">
        <v>957</v>
      </c>
      <c r="N4286" t="s">
        <v>58</v>
      </c>
      <c r="O4286">
        <v>5749</v>
      </c>
      <c r="P4286">
        <v>10560</v>
      </c>
      <c r="Q4286" t="s">
        <v>59</v>
      </c>
      <c r="R4286">
        <v>69</v>
      </c>
      <c r="S4286" s="2">
        <v>45015</v>
      </c>
      <c r="T4286" s="2">
        <v>45040</v>
      </c>
      <c r="U4286">
        <v>25026</v>
      </c>
      <c r="V4286" t="s">
        <v>71</v>
      </c>
      <c r="W4286">
        <v>463</v>
      </c>
      <c r="X4286" t="s">
        <v>60</v>
      </c>
      <c r="Y4286" t="s">
        <v>61</v>
      </c>
      <c r="Z4286">
        <v>1848</v>
      </c>
      <c r="AA4286">
        <v>683</v>
      </c>
      <c r="AB4286">
        <v>10064</v>
      </c>
      <c r="AC4286" t="s">
        <v>46</v>
      </c>
    </row>
    <row r="4287" spans="1:29" x14ac:dyDescent="0.3">
      <c r="A4287" s="1" t="s">
        <v>47</v>
      </c>
      <c r="B4287" t="s">
        <v>117</v>
      </c>
      <c r="C4287" t="s">
        <v>2487</v>
      </c>
      <c r="D4287" t="s">
        <v>138</v>
      </c>
      <c r="E4287">
        <v>2</v>
      </c>
      <c r="F4287" t="s">
        <v>221</v>
      </c>
      <c r="G4287" t="s">
        <v>858</v>
      </c>
      <c r="H4287" t="s">
        <v>79</v>
      </c>
      <c r="I4287" t="s">
        <v>10312</v>
      </c>
      <c r="J4287" t="s">
        <v>123</v>
      </c>
      <c r="K4287" t="s">
        <v>10313</v>
      </c>
      <c r="L4287" t="s">
        <v>10314</v>
      </c>
      <c r="M4287" t="s">
        <v>1326</v>
      </c>
      <c r="N4287" t="s">
        <v>84</v>
      </c>
      <c r="O4287">
        <v>16051</v>
      </c>
      <c r="P4287">
        <v>20497</v>
      </c>
      <c r="Q4287" t="s">
        <v>41</v>
      </c>
      <c r="R4287">
        <v>60</v>
      </c>
      <c r="S4287" s="2">
        <v>45187</v>
      </c>
      <c r="T4287" t="s">
        <v>42</v>
      </c>
      <c r="U4287">
        <v>0</v>
      </c>
      <c r="V4287" t="s">
        <v>85</v>
      </c>
      <c r="W4287">
        <v>407</v>
      </c>
      <c r="X4287" t="s">
        <v>44</v>
      </c>
      <c r="Y4287" t="s">
        <v>45</v>
      </c>
      <c r="Z4287">
        <v>0</v>
      </c>
      <c r="AA4287">
        <v>378</v>
      </c>
      <c r="AB4287">
        <v>16893</v>
      </c>
      <c r="AC4287" t="s">
        <v>107</v>
      </c>
    </row>
    <row r="4288" spans="1:29" x14ac:dyDescent="0.3">
      <c r="A4288" s="1" t="s">
        <v>29</v>
      </c>
      <c r="B4288" t="s">
        <v>393</v>
      </c>
      <c r="C4288" t="s">
        <v>1262</v>
      </c>
      <c r="D4288" t="s">
        <v>119</v>
      </c>
      <c r="E4288">
        <v>7</v>
      </c>
      <c r="F4288" t="s">
        <v>221</v>
      </c>
      <c r="G4288" t="s">
        <v>506</v>
      </c>
      <c r="H4288" t="s">
        <v>79</v>
      </c>
      <c r="I4288" t="s">
        <v>621</v>
      </c>
      <c r="J4288" t="s">
        <v>2214</v>
      </c>
      <c r="K4288" t="s">
        <v>10315</v>
      </c>
      <c r="L4288" t="s">
        <v>10316</v>
      </c>
      <c r="M4288" t="s">
        <v>654</v>
      </c>
      <c r="N4288" t="s">
        <v>84</v>
      </c>
      <c r="O4288">
        <v>21155</v>
      </c>
      <c r="P4288">
        <v>24855</v>
      </c>
      <c r="Q4288" t="s">
        <v>41</v>
      </c>
      <c r="R4288">
        <v>588</v>
      </c>
      <c r="S4288" s="2">
        <v>45147</v>
      </c>
      <c r="T4288" t="s">
        <v>42</v>
      </c>
      <c r="U4288">
        <v>0</v>
      </c>
      <c r="V4288" t="s">
        <v>106</v>
      </c>
      <c r="W4288">
        <v>677</v>
      </c>
      <c r="X4288" t="s">
        <v>44</v>
      </c>
      <c r="Y4288" t="s">
        <v>72</v>
      </c>
      <c r="Z4288">
        <v>0</v>
      </c>
      <c r="AA4288">
        <v>62</v>
      </c>
      <c r="AB4288">
        <v>22389</v>
      </c>
      <c r="AC4288" t="s">
        <v>46</v>
      </c>
    </row>
    <row r="4289" spans="1:29" x14ac:dyDescent="0.3">
      <c r="A4289" s="1" t="s">
        <v>47</v>
      </c>
      <c r="B4289" t="s">
        <v>136</v>
      </c>
      <c r="C4289" t="s">
        <v>1124</v>
      </c>
      <c r="D4289" t="s">
        <v>98</v>
      </c>
      <c r="E4289">
        <v>8</v>
      </c>
      <c r="F4289" t="s">
        <v>33</v>
      </c>
      <c r="G4289" t="s">
        <v>848</v>
      </c>
      <c r="H4289" t="s">
        <v>79</v>
      </c>
      <c r="I4289" t="s">
        <v>559</v>
      </c>
      <c r="J4289" t="s">
        <v>1963</v>
      </c>
      <c r="K4289" t="s">
        <v>10317</v>
      </c>
      <c r="L4289" t="s">
        <v>10318</v>
      </c>
      <c r="M4289" t="s">
        <v>312</v>
      </c>
      <c r="N4289" t="s">
        <v>40</v>
      </c>
      <c r="O4289">
        <v>5812</v>
      </c>
      <c r="P4289">
        <v>10466</v>
      </c>
      <c r="Q4289" t="s">
        <v>41</v>
      </c>
      <c r="R4289">
        <v>394</v>
      </c>
      <c r="S4289" s="2">
        <v>45132</v>
      </c>
      <c r="T4289" t="s">
        <v>42</v>
      </c>
      <c r="U4289">
        <v>0</v>
      </c>
      <c r="V4289" t="s">
        <v>71</v>
      </c>
      <c r="W4289">
        <v>701</v>
      </c>
      <c r="X4289" t="s">
        <v>44</v>
      </c>
      <c r="Y4289" t="s">
        <v>45</v>
      </c>
      <c r="Z4289">
        <v>0</v>
      </c>
      <c r="AA4289">
        <v>312</v>
      </c>
      <c r="AB4289">
        <v>9771</v>
      </c>
      <c r="AC4289" t="s">
        <v>46</v>
      </c>
    </row>
    <row r="4290" spans="1:29" x14ac:dyDescent="0.3">
      <c r="A4290" s="1" t="s">
        <v>29</v>
      </c>
      <c r="B4290" t="s">
        <v>228</v>
      </c>
      <c r="C4290" t="s">
        <v>960</v>
      </c>
      <c r="D4290" t="s">
        <v>185</v>
      </c>
      <c r="E4290">
        <v>7</v>
      </c>
      <c r="F4290" t="s">
        <v>271</v>
      </c>
      <c r="G4290" t="s">
        <v>1060</v>
      </c>
      <c r="H4290" t="s">
        <v>79</v>
      </c>
      <c r="I4290" t="s">
        <v>1061</v>
      </c>
      <c r="J4290" t="s">
        <v>1304</v>
      </c>
      <c r="K4290" t="s">
        <v>10319</v>
      </c>
      <c r="L4290" t="s">
        <v>10320</v>
      </c>
      <c r="M4290" t="s">
        <v>964</v>
      </c>
      <c r="N4290" t="s">
        <v>40</v>
      </c>
      <c r="O4290">
        <v>28879</v>
      </c>
      <c r="P4290">
        <v>33249</v>
      </c>
      <c r="Q4290" t="s">
        <v>59</v>
      </c>
      <c r="R4290">
        <v>264</v>
      </c>
      <c r="S4290" s="2">
        <v>45222</v>
      </c>
      <c r="T4290" t="s">
        <v>42</v>
      </c>
      <c r="U4290">
        <v>42919</v>
      </c>
      <c r="V4290" t="s">
        <v>43</v>
      </c>
      <c r="W4290">
        <v>444</v>
      </c>
      <c r="X4290" t="s">
        <v>44</v>
      </c>
      <c r="Y4290" t="s">
        <v>72</v>
      </c>
      <c r="Z4290">
        <v>0</v>
      </c>
      <c r="AA4290">
        <v>572</v>
      </c>
      <c r="AB4290">
        <v>33124</v>
      </c>
      <c r="AC4290" t="s">
        <v>107</v>
      </c>
    </row>
    <row r="4291" spans="1:29" x14ac:dyDescent="0.3">
      <c r="A4291" s="1" t="s">
        <v>29</v>
      </c>
      <c r="B4291" t="s">
        <v>62</v>
      </c>
      <c r="C4291" t="s">
        <v>2040</v>
      </c>
      <c r="D4291" t="s">
        <v>236</v>
      </c>
      <c r="E4291">
        <v>2</v>
      </c>
      <c r="F4291" t="s">
        <v>33</v>
      </c>
      <c r="G4291" t="s">
        <v>209</v>
      </c>
      <c r="H4291" t="s">
        <v>35</v>
      </c>
      <c r="I4291" t="s">
        <v>3333</v>
      </c>
      <c r="J4291" t="s">
        <v>3132</v>
      </c>
      <c r="K4291">
        <v>3662431424</v>
      </c>
      <c r="L4291" t="s">
        <v>10321</v>
      </c>
      <c r="M4291" t="s">
        <v>362</v>
      </c>
      <c r="N4291" t="s">
        <v>94</v>
      </c>
      <c r="O4291">
        <v>12084</v>
      </c>
      <c r="P4291">
        <v>15053</v>
      </c>
      <c r="Q4291" t="s">
        <v>59</v>
      </c>
      <c r="R4291">
        <v>652</v>
      </c>
      <c r="S4291" s="2">
        <v>45242</v>
      </c>
      <c r="T4291" t="s">
        <v>42</v>
      </c>
      <c r="U4291">
        <v>1321</v>
      </c>
      <c r="V4291" t="s">
        <v>85</v>
      </c>
      <c r="W4291">
        <v>742</v>
      </c>
      <c r="X4291" t="s">
        <v>44</v>
      </c>
      <c r="Y4291" t="s">
        <v>45</v>
      </c>
      <c r="Z4291">
        <v>0</v>
      </c>
      <c r="AA4291">
        <v>562</v>
      </c>
      <c r="AB4291">
        <v>14237</v>
      </c>
      <c r="AC4291" t="s">
        <v>46</v>
      </c>
    </row>
    <row r="4292" spans="1:29" x14ac:dyDescent="0.3">
      <c r="A4292" s="1" t="s">
        <v>47</v>
      </c>
      <c r="B4292" t="s">
        <v>108</v>
      </c>
      <c r="C4292" t="s">
        <v>439</v>
      </c>
      <c r="D4292" t="s">
        <v>352</v>
      </c>
      <c r="E4292">
        <v>10</v>
      </c>
      <c r="F4292" t="s">
        <v>99</v>
      </c>
      <c r="G4292" t="s">
        <v>100</v>
      </c>
      <c r="H4292" t="s">
        <v>35</v>
      </c>
      <c r="I4292" t="s">
        <v>4737</v>
      </c>
      <c r="J4292" t="s">
        <v>1604</v>
      </c>
      <c r="K4292">
        <f>1-507-816-2892</f>
        <v>-4214</v>
      </c>
      <c r="L4292" t="s">
        <v>10322</v>
      </c>
      <c r="M4292" t="s">
        <v>660</v>
      </c>
      <c r="N4292" t="s">
        <v>94</v>
      </c>
      <c r="O4292">
        <v>11829</v>
      </c>
      <c r="P4292">
        <v>16396</v>
      </c>
      <c r="Q4292" t="s">
        <v>41</v>
      </c>
      <c r="R4292">
        <v>130</v>
      </c>
      <c r="S4292" s="2">
        <v>44448</v>
      </c>
      <c r="T4292" s="2">
        <v>44472</v>
      </c>
      <c r="U4292">
        <v>0</v>
      </c>
      <c r="V4292" t="s">
        <v>85</v>
      </c>
      <c r="W4292">
        <v>436</v>
      </c>
      <c r="X4292" t="s">
        <v>60</v>
      </c>
      <c r="Y4292" t="s">
        <v>72</v>
      </c>
      <c r="Z4292">
        <v>0</v>
      </c>
      <c r="AA4292">
        <v>189</v>
      </c>
      <c r="AB4292">
        <v>13996</v>
      </c>
      <c r="AC4292" t="s">
        <v>107</v>
      </c>
    </row>
    <row r="4293" spans="1:29" x14ac:dyDescent="0.3">
      <c r="A4293" s="1" t="s">
        <v>47</v>
      </c>
      <c r="B4293" t="s">
        <v>136</v>
      </c>
      <c r="C4293" t="s">
        <v>2546</v>
      </c>
      <c r="D4293" t="s">
        <v>128</v>
      </c>
      <c r="E4293">
        <v>8</v>
      </c>
      <c r="F4293" t="s">
        <v>99</v>
      </c>
      <c r="G4293" t="s">
        <v>710</v>
      </c>
      <c r="H4293" t="s">
        <v>35</v>
      </c>
      <c r="I4293" t="s">
        <v>1204</v>
      </c>
      <c r="J4293" t="s">
        <v>372</v>
      </c>
      <c r="K4293" t="s">
        <v>10323</v>
      </c>
      <c r="L4293" t="s">
        <v>10324</v>
      </c>
      <c r="M4293" t="s">
        <v>988</v>
      </c>
      <c r="N4293" t="s">
        <v>40</v>
      </c>
      <c r="O4293">
        <v>15171</v>
      </c>
      <c r="P4293">
        <v>19542</v>
      </c>
      <c r="Q4293" t="s">
        <v>59</v>
      </c>
      <c r="R4293">
        <v>264</v>
      </c>
      <c r="S4293" s="2">
        <v>44521</v>
      </c>
      <c r="T4293" s="2">
        <v>44524</v>
      </c>
      <c r="U4293">
        <v>32034</v>
      </c>
      <c r="V4293" t="s">
        <v>43</v>
      </c>
      <c r="W4293">
        <v>637</v>
      </c>
      <c r="X4293" t="s">
        <v>60</v>
      </c>
      <c r="Y4293" t="s">
        <v>72</v>
      </c>
      <c r="Z4293">
        <v>0</v>
      </c>
      <c r="AA4293">
        <v>29</v>
      </c>
      <c r="AB4293">
        <v>19133</v>
      </c>
      <c r="AC4293" t="s">
        <v>46</v>
      </c>
    </row>
    <row r="4294" spans="1:29" x14ac:dyDescent="0.3">
      <c r="A4294" s="1" t="s">
        <v>29</v>
      </c>
      <c r="B4294" t="s">
        <v>541</v>
      </c>
      <c r="C4294" t="s">
        <v>542</v>
      </c>
      <c r="D4294" t="s">
        <v>236</v>
      </c>
      <c r="E4294">
        <v>4</v>
      </c>
      <c r="F4294" t="s">
        <v>64</v>
      </c>
      <c r="G4294" t="s">
        <v>65</v>
      </c>
      <c r="H4294" t="s">
        <v>35</v>
      </c>
      <c r="I4294" t="s">
        <v>412</v>
      </c>
      <c r="J4294" t="s">
        <v>1004</v>
      </c>
      <c r="K4294" t="s">
        <v>10325</v>
      </c>
      <c r="L4294" t="s">
        <v>10326</v>
      </c>
      <c r="M4294" t="s">
        <v>1340</v>
      </c>
      <c r="N4294" t="s">
        <v>40</v>
      </c>
      <c r="O4294">
        <v>17112</v>
      </c>
      <c r="P4294">
        <v>20358</v>
      </c>
      <c r="Q4294" t="s">
        <v>41</v>
      </c>
      <c r="R4294">
        <v>656</v>
      </c>
      <c r="S4294" s="2">
        <v>44657</v>
      </c>
      <c r="T4294" s="2">
        <v>44673</v>
      </c>
      <c r="U4294">
        <v>0</v>
      </c>
      <c r="V4294" t="s">
        <v>106</v>
      </c>
      <c r="W4294">
        <v>646</v>
      </c>
      <c r="X4294" t="s">
        <v>60</v>
      </c>
      <c r="Y4294" t="s">
        <v>45</v>
      </c>
      <c r="Z4294">
        <v>0</v>
      </c>
      <c r="AA4294">
        <v>384</v>
      </c>
      <c r="AB4294">
        <v>17534</v>
      </c>
      <c r="AC4294" t="s">
        <v>107</v>
      </c>
    </row>
    <row r="4295" spans="1:29" x14ac:dyDescent="0.3">
      <c r="A4295" s="1" t="s">
        <v>29</v>
      </c>
      <c r="B4295" t="s">
        <v>541</v>
      </c>
      <c r="C4295" t="s">
        <v>1423</v>
      </c>
      <c r="D4295" t="s">
        <v>155</v>
      </c>
      <c r="E4295">
        <v>6</v>
      </c>
      <c r="F4295" t="s">
        <v>221</v>
      </c>
      <c r="G4295" t="s">
        <v>667</v>
      </c>
      <c r="H4295" t="s">
        <v>35</v>
      </c>
      <c r="I4295" t="s">
        <v>2693</v>
      </c>
      <c r="J4295" t="s">
        <v>1814</v>
      </c>
      <c r="K4295" t="s">
        <v>10327</v>
      </c>
      <c r="L4295" t="s">
        <v>10328</v>
      </c>
      <c r="M4295" t="s">
        <v>546</v>
      </c>
      <c r="N4295" t="s">
        <v>94</v>
      </c>
      <c r="O4295">
        <v>8250</v>
      </c>
      <c r="P4295">
        <v>12103</v>
      </c>
      <c r="Q4295" t="s">
        <v>95</v>
      </c>
      <c r="R4295">
        <v>7</v>
      </c>
      <c r="S4295" s="2">
        <v>45140</v>
      </c>
      <c r="T4295" t="s">
        <v>42</v>
      </c>
      <c r="U4295">
        <v>0</v>
      </c>
      <c r="V4295" t="s">
        <v>71</v>
      </c>
      <c r="W4295">
        <v>729</v>
      </c>
      <c r="X4295" t="s">
        <v>44</v>
      </c>
      <c r="Y4295" t="s">
        <v>45</v>
      </c>
      <c r="Z4295">
        <v>0</v>
      </c>
      <c r="AA4295">
        <v>27</v>
      </c>
      <c r="AB4295">
        <v>11806</v>
      </c>
      <c r="AC4295" t="s">
        <v>107</v>
      </c>
    </row>
    <row r="4296" spans="1:29" x14ac:dyDescent="0.3">
      <c r="A4296" s="1" t="s">
        <v>47</v>
      </c>
      <c r="B4296" t="s">
        <v>153</v>
      </c>
      <c r="C4296" t="s">
        <v>2366</v>
      </c>
      <c r="D4296" t="s">
        <v>201</v>
      </c>
      <c r="E4296">
        <v>9</v>
      </c>
      <c r="F4296" t="s">
        <v>221</v>
      </c>
      <c r="G4296" t="s">
        <v>548</v>
      </c>
      <c r="H4296" t="s">
        <v>79</v>
      </c>
      <c r="I4296" t="s">
        <v>10329</v>
      </c>
      <c r="J4296" t="s">
        <v>3310</v>
      </c>
      <c r="K4296">
        <f>1-970-328-2562</f>
        <v>-3859</v>
      </c>
      <c r="L4296" t="s">
        <v>10330</v>
      </c>
      <c r="M4296" t="s">
        <v>1202</v>
      </c>
      <c r="N4296" t="s">
        <v>58</v>
      </c>
      <c r="O4296">
        <v>11284</v>
      </c>
      <c r="P4296">
        <v>13589</v>
      </c>
      <c r="Q4296" t="s">
        <v>41</v>
      </c>
      <c r="R4296">
        <v>293</v>
      </c>
      <c r="S4296" s="2">
        <v>45362</v>
      </c>
      <c r="T4296" t="s">
        <v>42</v>
      </c>
      <c r="U4296">
        <v>0</v>
      </c>
      <c r="V4296" t="s">
        <v>106</v>
      </c>
      <c r="W4296">
        <v>777</v>
      </c>
      <c r="X4296" t="s">
        <v>44</v>
      </c>
      <c r="Y4296" t="s">
        <v>61</v>
      </c>
      <c r="Z4296">
        <v>3345</v>
      </c>
      <c r="AA4296">
        <v>925</v>
      </c>
      <c r="AB4296">
        <v>12737</v>
      </c>
      <c r="AC4296" t="s">
        <v>46</v>
      </c>
    </row>
    <row r="4297" spans="1:29" x14ac:dyDescent="0.3">
      <c r="A4297" s="1" t="s">
        <v>29</v>
      </c>
      <c r="B4297" t="s">
        <v>74</v>
      </c>
      <c r="C4297" t="s">
        <v>965</v>
      </c>
      <c r="D4297" t="s">
        <v>352</v>
      </c>
      <c r="E4297">
        <v>3</v>
      </c>
      <c r="F4297" t="s">
        <v>51</v>
      </c>
      <c r="G4297" t="s">
        <v>237</v>
      </c>
      <c r="H4297" t="s">
        <v>35</v>
      </c>
      <c r="I4297" t="s">
        <v>1229</v>
      </c>
      <c r="J4297" t="s">
        <v>9112</v>
      </c>
      <c r="K4297" t="s">
        <v>10331</v>
      </c>
      <c r="L4297" t="s">
        <v>10332</v>
      </c>
      <c r="M4297" t="s">
        <v>969</v>
      </c>
      <c r="N4297" t="s">
        <v>40</v>
      </c>
      <c r="O4297">
        <v>26656</v>
      </c>
      <c r="P4297">
        <v>29143</v>
      </c>
      <c r="Q4297" t="s">
        <v>95</v>
      </c>
      <c r="R4297">
        <v>932</v>
      </c>
      <c r="S4297" s="2">
        <v>44808</v>
      </c>
      <c r="T4297" s="2">
        <v>44814</v>
      </c>
      <c r="U4297">
        <v>0</v>
      </c>
      <c r="V4297" t="s">
        <v>43</v>
      </c>
      <c r="W4297">
        <v>608</v>
      </c>
      <c r="X4297" t="s">
        <v>60</v>
      </c>
      <c r="Y4297" t="s">
        <v>45</v>
      </c>
      <c r="Z4297">
        <v>0</v>
      </c>
      <c r="AA4297">
        <v>663</v>
      </c>
      <c r="AB4297">
        <v>28107</v>
      </c>
      <c r="AC4297" t="s">
        <v>107</v>
      </c>
    </row>
    <row r="4298" spans="1:29" x14ac:dyDescent="0.3">
      <c r="A4298" s="1" t="s">
        <v>29</v>
      </c>
      <c r="B4298" t="s">
        <v>74</v>
      </c>
      <c r="C4298" t="s">
        <v>837</v>
      </c>
      <c r="D4298" t="s">
        <v>178</v>
      </c>
      <c r="E4298">
        <v>8</v>
      </c>
      <c r="F4298" t="s">
        <v>129</v>
      </c>
      <c r="G4298" t="s">
        <v>130</v>
      </c>
      <c r="H4298" t="s">
        <v>79</v>
      </c>
      <c r="I4298" t="s">
        <v>53</v>
      </c>
      <c r="J4298" t="s">
        <v>1052</v>
      </c>
      <c r="K4298" t="s">
        <v>10333</v>
      </c>
      <c r="L4298" t="s">
        <v>10334</v>
      </c>
      <c r="M4298" t="s">
        <v>973</v>
      </c>
      <c r="N4298" t="s">
        <v>58</v>
      </c>
      <c r="O4298">
        <v>26317</v>
      </c>
      <c r="P4298">
        <v>31035</v>
      </c>
      <c r="Q4298" t="s">
        <v>41</v>
      </c>
      <c r="R4298">
        <v>667</v>
      </c>
      <c r="S4298" s="2">
        <v>44523</v>
      </c>
      <c r="T4298" t="s">
        <v>42</v>
      </c>
      <c r="U4298">
        <v>0</v>
      </c>
      <c r="V4298" t="s">
        <v>71</v>
      </c>
      <c r="W4298">
        <v>619</v>
      </c>
      <c r="X4298" t="s">
        <v>44</v>
      </c>
      <c r="Y4298" t="s">
        <v>45</v>
      </c>
      <c r="Z4298">
        <v>3904</v>
      </c>
      <c r="AA4298">
        <v>288</v>
      </c>
      <c r="AB4298">
        <v>27539</v>
      </c>
      <c r="AC4298" t="s">
        <v>46</v>
      </c>
    </row>
    <row r="4299" spans="1:29" x14ac:dyDescent="0.3">
      <c r="A4299" s="1" t="s">
        <v>29</v>
      </c>
      <c r="B4299" t="s">
        <v>541</v>
      </c>
      <c r="C4299" t="s">
        <v>1165</v>
      </c>
      <c r="D4299" t="s">
        <v>138</v>
      </c>
      <c r="E4299">
        <v>5</v>
      </c>
      <c r="F4299" t="s">
        <v>221</v>
      </c>
      <c r="G4299" t="s">
        <v>882</v>
      </c>
      <c r="H4299" t="s">
        <v>79</v>
      </c>
      <c r="I4299" t="s">
        <v>530</v>
      </c>
      <c r="J4299" t="s">
        <v>1450</v>
      </c>
      <c r="K4299" t="s">
        <v>10335</v>
      </c>
      <c r="L4299" t="s">
        <v>10336</v>
      </c>
      <c r="M4299" t="s">
        <v>1193</v>
      </c>
      <c r="N4299" t="s">
        <v>58</v>
      </c>
      <c r="O4299">
        <v>26637</v>
      </c>
      <c r="P4299">
        <v>31102</v>
      </c>
      <c r="Q4299" t="s">
        <v>41</v>
      </c>
      <c r="R4299">
        <v>641</v>
      </c>
      <c r="S4299" s="2">
        <v>44451</v>
      </c>
      <c r="T4299" t="s">
        <v>42</v>
      </c>
      <c r="U4299">
        <v>0</v>
      </c>
      <c r="V4299" t="s">
        <v>106</v>
      </c>
      <c r="W4299">
        <v>537</v>
      </c>
      <c r="X4299" t="s">
        <v>44</v>
      </c>
      <c r="Y4299" t="s">
        <v>45</v>
      </c>
      <c r="Z4299">
        <v>4685</v>
      </c>
      <c r="AA4299">
        <v>854</v>
      </c>
      <c r="AB4299">
        <v>27819</v>
      </c>
      <c r="AC4299" t="s">
        <v>107</v>
      </c>
    </row>
    <row r="4300" spans="1:29" x14ac:dyDescent="0.3">
      <c r="A4300" s="1" t="s">
        <v>47</v>
      </c>
      <c r="B4300" t="s">
        <v>161</v>
      </c>
      <c r="C4300" t="s">
        <v>5514</v>
      </c>
      <c r="D4300" t="s">
        <v>236</v>
      </c>
      <c r="E4300">
        <v>8</v>
      </c>
      <c r="F4300" t="s">
        <v>129</v>
      </c>
      <c r="G4300" t="s">
        <v>163</v>
      </c>
      <c r="H4300" t="s">
        <v>35</v>
      </c>
      <c r="I4300" t="s">
        <v>4442</v>
      </c>
      <c r="J4300" t="s">
        <v>916</v>
      </c>
      <c r="K4300" t="s">
        <v>10337</v>
      </c>
      <c r="L4300" t="s">
        <v>10338</v>
      </c>
      <c r="M4300" t="s">
        <v>192</v>
      </c>
      <c r="N4300" t="s">
        <v>40</v>
      </c>
      <c r="O4300">
        <v>10621</v>
      </c>
      <c r="P4300">
        <v>13310</v>
      </c>
      <c r="Q4300" t="s">
        <v>41</v>
      </c>
      <c r="R4300">
        <v>426</v>
      </c>
      <c r="S4300" s="2">
        <v>44279</v>
      </c>
      <c r="T4300" s="2">
        <v>44292</v>
      </c>
      <c r="U4300">
        <v>0</v>
      </c>
      <c r="V4300" t="s">
        <v>106</v>
      </c>
      <c r="W4300">
        <v>507</v>
      </c>
      <c r="X4300" t="s">
        <v>60</v>
      </c>
      <c r="Y4300" t="s">
        <v>45</v>
      </c>
      <c r="Z4300">
        <v>0</v>
      </c>
      <c r="AA4300">
        <v>995</v>
      </c>
      <c r="AB4300">
        <v>12301</v>
      </c>
      <c r="AC4300" t="s">
        <v>107</v>
      </c>
    </row>
    <row r="4301" spans="1:29" x14ac:dyDescent="0.3">
      <c r="A4301" s="1" t="s">
        <v>29</v>
      </c>
      <c r="B4301" t="s">
        <v>363</v>
      </c>
      <c r="C4301" t="s">
        <v>2177</v>
      </c>
      <c r="D4301" t="s">
        <v>138</v>
      </c>
      <c r="E4301">
        <v>4</v>
      </c>
      <c r="F4301" t="s">
        <v>271</v>
      </c>
      <c r="G4301" t="s">
        <v>689</v>
      </c>
      <c r="H4301" t="s">
        <v>35</v>
      </c>
      <c r="I4301" t="s">
        <v>827</v>
      </c>
      <c r="J4301" t="s">
        <v>123</v>
      </c>
      <c r="K4301" t="s">
        <v>10339</v>
      </c>
      <c r="L4301" t="s">
        <v>10340</v>
      </c>
      <c r="M4301" t="s">
        <v>456</v>
      </c>
      <c r="N4301" t="s">
        <v>84</v>
      </c>
      <c r="O4301">
        <v>4225</v>
      </c>
      <c r="P4301">
        <v>6275</v>
      </c>
      <c r="Q4301" t="s">
        <v>41</v>
      </c>
      <c r="R4301">
        <v>809</v>
      </c>
      <c r="S4301" s="2">
        <v>44586</v>
      </c>
      <c r="T4301" t="s">
        <v>42</v>
      </c>
      <c r="U4301">
        <v>0</v>
      </c>
      <c r="V4301" t="s">
        <v>71</v>
      </c>
      <c r="W4301">
        <v>767</v>
      </c>
      <c r="X4301" t="s">
        <v>44</v>
      </c>
      <c r="Y4301" t="s">
        <v>72</v>
      </c>
      <c r="Z4301">
        <v>0</v>
      </c>
      <c r="AA4301">
        <v>910</v>
      </c>
      <c r="AB4301">
        <v>5160</v>
      </c>
      <c r="AC4301" t="s">
        <v>46</v>
      </c>
    </row>
    <row r="4302" spans="1:29" x14ac:dyDescent="0.3">
      <c r="A4302" s="1" t="s">
        <v>29</v>
      </c>
      <c r="B4302" t="s">
        <v>62</v>
      </c>
      <c r="C4302" t="s">
        <v>2021</v>
      </c>
      <c r="D4302" t="s">
        <v>236</v>
      </c>
      <c r="E4302">
        <v>3</v>
      </c>
      <c r="F4302" t="s">
        <v>33</v>
      </c>
      <c r="G4302" t="s">
        <v>111</v>
      </c>
      <c r="H4302" t="s">
        <v>35</v>
      </c>
      <c r="I4302" t="s">
        <v>1611</v>
      </c>
      <c r="J4302" t="s">
        <v>5356</v>
      </c>
      <c r="K4302" t="s">
        <v>10341</v>
      </c>
      <c r="L4302" t="s">
        <v>10342</v>
      </c>
      <c r="M4302" t="s">
        <v>466</v>
      </c>
      <c r="N4302" t="s">
        <v>84</v>
      </c>
      <c r="O4302">
        <v>23313</v>
      </c>
      <c r="P4302">
        <v>26404</v>
      </c>
      <c r="Q4302" t="s">
        <v>59</v>
      </c>
      <c r="R4302">
        <v>726</v>
      </c>
      <c r="S4302" s="2">
        <v>45118</v>
      </c>
      <c r="T4302" t="s">
        <v>42</v>
      </c>
      <c r="U4302">
        <v>16953</v>
      </c>
      <c r="V4302" t="s">
        <v>43</v>
      </c>
      <c r="W4302">
        <v>440</v>
      </c>
      <c r="X4302" t="s">
        <v>44</v>
      </c>
      <c r="Y4302" t="s">
        <v>61</v>
      </c>
      <c r="Z4302">
        <v>0</v>
      </c>
      <c r="AA4302">
        <v>378</v>
      </c>
      <c r="AB4302">
        <v>25425</v>
      </c>
      <c r="AC4302" t="s">
        <v>73</v>
      </c>
    </row>
    <row r="4303" spans="1:29" x14ac:dyDescent="0.3">
      <c r="A4303" s="1" t="s">
        <v>47</v>
      </c>
      <c r="B4303" t="s">
        <v>117</v>
      </c>
      <c r="C4303" t="s">
        <v>2487</v>
      </c>
      <c r="D4303" t="s">
        <v>236</v>
      </c>
      <c r="E4303">
        <v>1</v>
      </c>
      <c r="F4303" t="s">
        <v>271</v>
      </c>
      <c r="G4303" t="s">
        <v>715</v>
      </c>
      <c r="H4303" t="s">
        <v>35</v>
      </c>
      <c r="I4303" t="s">
        <v>5086</v>
      </c>
      <c r="J4303" t="s">
        <v>570</v>
      </c>
      <c r="K4303" t="s">
        <v>10343</v>
      </c>
      <c r="L4303" t="s">
        <v>10344</v>
      </c>
      <c r="M4303" t="s">
        <v>1326</v>
      </c>
      <c r="N4303" t="s">
        <v>84</v>
      </c>
      <c r="O4303">
        <v>15701</v>
      </c>
      <c r="P4303">
        <v>20514</v>
      </c>
      <c r="Q4303" t="s">
        <v>41</v>
      </c>
      <c r="R4303">
        <v>553</v>
      </c>
      <c r="S4303" s="2">
        <v>44327</v>
      </c>
      <c r="T4303" t="s">
        <v>42</v>
      </c>
      <c r="U4303">
        <v>0</v>
      </c>
      <c r="V4303" t="s">
        <v>43</v>
      </c>
      <c r="W4303">
        <v>433</v>
      </c>
      <c r="X4303" t="s">
        <v>44</v>
      </c>
      <c r="Y4303" t="s">
        <v>45</v>
      </c>
      <c r="Z4303">
        <v>0</v>
      </c>
      <c r="AA4303">
        <v>351</v>
      </c>
      <c r="AB4303">
        <v>18585</v>
      </c>
      <c r="AC4303" t="s">
        <v>46</v>
      </c>
    </row>
    <row r="4304" spans="1:29" x14ac:dyDescent="0.3">
      <c r="A4304" s="1" t="s">
        <v>29</v>
      </c>
      <c r="B4304" t="s">
        <v>327</v>
      </c>
      <c r="C4304" t="s">
        <v>994</v>
      </c>
      <c r="D4304" t="s">
        <v>138</v>
      </c>
      <c r="E4304">
        <v>8</v>
      </c>
      <c r="F4304" t="s">
        <v>99</v>
      </c>
      <c r="G4304" t="s">
        <v>950</v>
      </c>
      <c r="H4304" t="s">
        <v>35</v>
      </c>
      <c r="I4304" t="s">
        <v>4244</v>
      </c>
      <c r="J4304" t="s">
        <v>3132</v>
      </c>
      <c r="K4304" t="s">
        <v>10345</v>
      </c>
      <c r="L4304" t="s">
        <v>10346</v>
      </c>
      <c r="M4304" t="s">
        <v>1019</v>
      </c>
      <c r="N4304" t="s">
        <v>84</v>
      </c>
      <c r="O4304">
        <v>15939</v>
      </c>
      <c r="P4304">
        <v>19093</v>
      </c>
      <c r="Q4304" t="s">
        <v>95</v>
      </c>
      <c r="R4304">
        <v>475</v>
      </c>
      <c r="S4304" s="2">
        <v>44890</v>
      </c>
      <c r="T4304" t="s">
        <v>42</v>
      </c>
      <c r="U4304">
        <v>0</v>
      </c>
      <c r="V4304" t="s">
        <v>106</v>
      </c>
      <c r="W4304">
        <v>753</v>
      </c>
      <c r="X4304" t="s">
        <v>44</v>
      </c>
      <c r="Y4304" t="s">
        <v>61</v>
      </c>
      <c r="Z4304">
        <v>0</v>
      </c>
      <c r="AA4304">
        <v>891</v>
      </c>
      <c r="AB4304">
        <v>17314</v>
      </c>
      <c r="AC4304" t="s">
        <v>73</v>
      </c>
    </row>
    <row r="4305" spans="1:29" x14ac:dyDescent="0.3">
      <c r="A4305" s="1" t="s">
        <v>29</v>
      </c>
      <c r="B4305" t="s">
        <v>74</v>
      </c>
      <c r="C4305" t="s">
        <v>1286</v>
      </c>
      <c r="D4305" t="s">
        <v>128</v>
      </c>
      <c r="E4305">
        <v>6</v>
      </c>
      <c r="F4305" t="s">
        <v>99</v>
      </c>
      <c r="G4305" t="s">
        <v>558</v>
      </c>
      <c r="H4305" t="s">
        <v>35</v>
      </c>
      <c r="I4305" t="s">
        <v>635</v>
      </c>
      <c r="J4305" t="s">
        <v>102</v>
      </c>
      <c r="K4305" t="s">
        <v>10347</v>
      </c>
      <c r="L4305" t="s">
        <v>10348</v>
      </c>
      <c r="M4305" t="s">
        <v>83</v>
      </c>
      <c r="N4305" t="s">
        <v>40</v>
      </c>
      <c r="O4305">
        <v>18764</v>
      </c>
      <c r="P4305">
        <v>22410</v>
      </c>
      <c r="Q4305" t="s">
        <v>59</v>
      </c>
      <c r="R4305">
        <v>207</v>
      </c>
      <c r="S4305" s="2">
        <v>44556</v>
      </c>
      <c r="T4305" s="2">
        <v>44570</v>
      </c>
      <c r="U4305">
        <v>27307</v>
      </c>
      <c r="V4305" t="s">
        <v>106</v>
      </c>
      <c r="W4305">
        <v>706</v>
      </c>
      <c r="X4305" t="s">
        <v>60</v>
      </c>
      <c r="Y4305" t="s">
        <v>72</v>
      </c>
      <c r="Z4305">
        <v>0</v>
      </c>
      <c r="AA4305">
        <v>710</v>
      </c>
      <c r="AB4305">
        <v>21068</v>
      </c>
      <c r="AC4305" t="s">
        <v>46</v>
      </c>
    </row>
    <row r="4306" spans="1:29" x14ac:dyDescent="0.3">
      <c r="A4306" s="1" t="s">
        <v>29</v>
      </c>
      <c r="B4306" t="s">
        <v>74</v>
      </c>
      <c r="C4306" t="s">
        <v>1460</v>
      </c>
      <c r="D4306" t="s">
        <v>185</v>
      </c>
      <c r="E4306">
        <v>4</v>
      </c>
      <c r="F4306" t="s">
        <v>51</v>
      </c>
      <c r="G4306" t="s">
        <v>1427</v>
      </c>
      <c r="H4306" t="s">
        <v>79</v>
      </c>
      <c r="I4306" t="s">
        <v>910</v>
      </c>
      <c r="J4306" t="s">
        <v>123</v>
      </c>
      <c r="K4306" t="s">
        <v>10349</v>
      </c>
      <c r="L4306" t="s">
        <v>10350</v>
      </c>
      <c r="M4306" t="s">
        <v>836</v>
      </c>
      <c r="N4306" t="s">
        <v>40</v>
      </c>
      <c r="O4306">
        <v>21365</v>
      </c>
      <c r="P4306">
        <v>25570</v>
      </c>
      <c r="Q4306" t="s">
        <v>41</v>
      </c>
      <c r="R4306">
        <v>857</v>
      </c>
      <c r="S4306" s="2">
        <v>44961</v>
      </c>
      <c r="T4306" s="2">
        <v>44962</v>
      </c>
      <c r="U4306">
        <v>0</v>
      </c>
      <c r="V4306" t="s">
        <v>43</v>
      </c>
      <c r="W4306">
        <v>440</v>
      </c>
      <c r="X4306" t="s">
        <v>60</v>
      </c>
      <c r="Y4306" t="s">
        <v>45</v>
      </c>
      <c r="Z4306">
        <v>0</v>
      </c>
      <c r="AA4306">
        <v>601</v>
      </c>
      <c r="AB4306">
        <v>25359</v>
      </c>
      <c r="AC4306" t="s">
        <v>107</v>
      </c>
    </row>
    <row r="4307" spans="1:29" x14ac:dyDescent="0.3">
      <c r="A4307" s="1" t="s">
        <v>29</v>
      </c>
      <c r="B4307" t="s">
        <v>541</v>
      </c>
      <c r="C4307" t="s">
        <v>1834</v>
      </c>
      <c r="D4307" t="s">
        <v>169</v>
      </c>
      <c r="E4307">
        <v>8</v>
      </c>
      <c r="F4307" t="s">
        <v>120</v>
      </c>
      <c r="G4307" t="s">
        <v>1533</v>
      </c>
      <c r="H4307" t="s">
        <v>79</v>
      </c>
      <c r="I4307" t="s">
        <v>921</v>
      </c>
      <c r="J4307" t="s">
        <v>2055</v>
      </c>
      <c r="K4307" t="s">
        <v>10351</v>
      </c>
      <c r="L4307" t="s">
        <v>10352</v>
      </c>
      <c r="M4307" t="s">
        <v>546</v>
      </c>
      <c r="N4307" t="s">
        <v>84</v>
      </c>
      <c r="O4307">
        <v>12444</v>
      </c>
      <c r="P4307">
        <v>15462</v>
      </c>
      <c r="Q4307" t="s">
        <v>95</v>
      </c>
      <c r="R4307">
        <v>484</v>
      </c>
      <c r="S4307" s="2">
        <v>45127</v>
      </c>
      <c r="T4307" s="2">
        <v>45129</v>
      </c>
      <c r="U4307">
        <v>0</v>
      </c>
      <c r="V4307" t="s">
        <v>85</v>
      </c>
      <c r="W4307">
        <v>525</v>
      </c>
      <c r="X4307" t="s">
        <v>60</v>
      </c>
      <c r="Y4307" t="s">
        <v>45</v>
      </c>
      <c r="Z4307">
        <v>0</v>
      </c>
      <c r="AA4307">
        <v>394</v>
      </c>
      <c r="AB4307">
        <v>15148</v>
      </c>
      <c r="AC4307" t="s">
        <v>73</v>
      </c>
    </row>
    <row r="4308" spans="1:29" x14ac:dyDescent="0.3">
      <c r="A4308" s="1" t="s">
        <v>47</v>
      </c>
      <c r="B4308" t="s">
        <v>161</v>
      </c>
      <c r="C4308" t="s">
        <v>278</v>
      </c>
      <c r="D4308" t="s">
        <v>50</v>
      </c>
      <c r="E4308">
        <v>6</v>
      </c>
      <c r="F4308" t="s">
        <v>51</v>
      </c>
      <c r="G4308" t="s">
        <v>52</v>
      </c>
      <c r="H4308" t="s">
        <v>79</v>
      </c>
      <c r="I4308" t="s">
        <v>5290</v>
      </c>
      <c r="J4308" t="s">
        <v>6165</v>
      </c>
      <c r="K4308" t="s">
        <v>10353</v>
      </c>
      <c r="L4308" t="s">
        <v>10354</v>
      </c>
      <c r="M4308" t="s">
        <v>2373</v>
      </c>
      <c r="N4308" t="s">
        <v>58</v>
      </c>
      <c r="O4308">
        <v>27331</v>
      </c>
      <c r="P4308">
        <v>30116</v>
      </c>
      <c r="Q4308" t="s">
        <v>95</v>
      </c>
      <c r="R4308">
        <v>835</v>
      </c>
      <c r="S4308" s="2">
        <v>44749</v>
      </c>
      <c r="T4308" t="s">
        <v>42</v>
      </c>
      <c r="U4308">
        <v>0</v>
      </c>
      <c r="V4308" t="s">
        <v>106</v>
      </c>
      <c r="W4308">
        <v>519</v>
      </c>
      <c r="X4308" t="s">
        <v>44</v>
      </c>
      <c r="Y4308" t="s">
        <v>61</v>
      </c>
      <c r="Z4308">
        <v>2512</v>
      </c>
      <c r="AA4308">
        <v>396</v>
      </c>
      <c r="AB4308">
        <v>27594</v>
      </c>
      <c r="AC4308" t="s">
        <v>107</v>
      </c>
    </row>
    <row r="4309" spans="1:29" x14ac:dyDescent="0.3">
      <c r="A4309" s="1" t="s">
        <v>47</v>
      </c>
      <c r="B4309" t="s">
        <v>234</v>
      </c>
      <c r="C4309" t="s">
        <v>2970</v>
      </c>
      <c r="D4309" t="s">
        <v>138</v>
      </c>
      <c r="E4309">
        <v>9</v>
      </c>
      <c r="F4309" t="s">
        <v>64</v>
      </c>
      <c r="G4309" t="s">
        <v>433</v>
      </c>
      <c r="H4309" t="s">
        <v>35</v>
      </c>
      <c r="I4309" t="s">
        <v>2221</v>
      </c>
      <c r="J4309" t="s">
        <v>945</v>
      </c>
      <c r="K4309" t="s">
        <v>10355</v>
      </c>
      <c r="L4309" t="s">
        <v>10356</v>
      </c>
      <c r="M4309" t="s">
        <v>2192</v>
      </c>
      <c r="N4309" t="s">
        <v>58</v>
      </c>
      <c r="O4309">
        <v>27626</v>
      </c>
      <c r="P4309">
        <v>31615</v>
      </c>
      <c r="Q4309" t="s">
        <v>95</v>
      </c>
      <c r="R4309">
        <v>330</v>
      </c>
      <c r="S4309" s="2">
        <v>45025</v>
      </c>
      <c r="T4309" s="2">
        <v>45039</v>
      </c>
      <c r="U4309">
        <v>0</v>
      </c>
      <c r="V4309" t="s">
        <v>43</v>
      </c>
      <c r="W4309">
        <v>839</v>
      </c>
      <c r="X4309" t="s">
        <v>60</v>
      </c>
      <c r="Y4309" t="s">
        <v>61</v>
      </c>
      <c r="Z4309">
        <v>4835</v>
      </c>
      <c r="AA4309">
        <v>817</v>
      </c>
      <c r="AB4309">
        <v>27843</v>
      </c>
      <c r="AC4309" t="s">
        <v>107</v>
      </c>
    </row>
    <row r="4310" spans="1:29" x14ac:dyDescent="0.3">
      <c r="A4310" s="1" t="s">
        <v>29</v>
      </c>
      <c r="B4310" t="s">
        <v>62</v>
      </c>
      <c r="C4310" t="s">
        <v>370</v>
      </c>
      <c r="D4310" t="s">
        <v>257</v>
      </c>
      <c r="E4310">
        <v>2</v>
      </c>
      <c r="F4310" t="s">
        <v>33</v>
      </c>
      <c r="G4310" t="s">
        <v>139</v>
      </c>
      <c r="H4310" t="s">
        <v>79</v>
      </c>
      <c r="I4310" t="s">
        <v>7390</v>
      </c>
      <c r="J4310" t="s">
        <v>3377</v>
      </c>
      <c r="K4310" t="s">
        <v>10357</v>
      </c>
      <c r="L4310" t="s">
        <v>10358</v>
      </c>
      <c r="M4310" t="s">
        <v>70</v>
      </c>
      <c r="N4310" t="s">
        <v>94</v>
      </c>
      <c r="O4310">
        <v>11882</v>
      </c>
      <c r="P4310">
        <v>14265</v>
      </c>
      <c r="Q4310" t="s">
        <v>95</v>
      </c>
      <c r="R4310">
        <v>848</v>
      </c>
      <c r="S4310" s="2">
        <v>44594</v>
      </c>
      <c r="T4310" t="s">
        <v>42</v>
      </c>
      <c r="U4310">
        <v>0</v>
      </c>
      <c r="V4310" t="s">
        <v>71</v>
      </c>
      <c r="W4310">
        <v>788</v>
      </c>
      <c r="X4310" t="s">
        <v>44</v>
      </c>
      <c r="Y4310" t="s">
        <v>61</v>
      </c>
      <c r="Z4310">
        <v>0</v>
      </c>
      <c r="AA4310">
        <v>738</v>
      </c>
      <c r="AB4310">
        <v>13359</v>
      </c>
      <c r="AC4310" t="s">
        <v>73</v>
      </c>
    </row>
    <row r="4311" spans="1:29" x14ac:dyDescent="0.3">
      <c r="A4311" s="1" t="s">
        <v>29</v>
      </c>
      <c r="B4311" t="s">
        <v>393</v>
      </c>
      <c r="C4311" t="s">
        <v>4317</v>
      </c>
      <c r="D4311" t="s">
        <v>178</v>
      </c>
      <c r="E4311">
        <v>5</v>
      </c>
      <c r="F4311" t="s">
        <v>129</v>
      </c>
      <c r="G4311" t="s">
        <v>574</v>
      </c>
      <c r="H4311" t="s">
        <v>79</v>
      </c>
      <c r="I4311" t="s">
        <v>906</v>
      </c>
      <c r="J4311" t="s">
        <v>172</v>
      </c>
      <c r="K4311" t="s">
        <v>10359</v>
      </c>
      <c r="L4311" t="s">
        <v>10360</v>
      </c>
      <c r="M4311" t="s">
        <v>654</v>
      </c>
      <c r="N4311" t="s">
        <v>94</v>
      </c>
      <c r="O4311">
        <v>17493</v>
      </c>
      <c r="P4311">
        <v>22023</v>
      </c>
      <c r="Q4311" t="s">
        <v>59</v>
      </c>
      <c r="R4311">
        <v>74</v>
      </c>
      <c r="S4311" s="2">
        <v>44570</v>
      </c>
      <c r="T4311" s="2">
        <v>44583</v>
      </c>
      <c r="U4311">
        <v>36323</v>
      </c>
      <c r="V4311" t="s">
        <v>71</v>
      </c>
      <c r="W4311">
        <v>657</v>
      </c>
      <c r="X4311" t="s">
        <v>60</v>
      </c>
      <c r="Y4311" t="s">
        <v>72</v>
      </c>
      <c r="Z4311">
        <v>0</v>
      </c>
      <c r="AA4311">
        <v>740</v>
      </c>
      <c r="AB4311">
        <v>19968</v>
      </c>
      <c r="AC4311" t="s">
        <v>107</v>
      </c>
    </row>
    <row r="4312" spans="1:29" x14ac:dyDescent="0.3">
      <c r="A4312" s="1" t="s">
        <v>29</v>
      </c>
      <c r="B4312" t="s">
        <v>74</v>
      </c>
      <c r="C4312" t="s">
        <v>1548</v>
      </c>
      <c r="D4312" t="s">
        <v>257</v>
      </c>
      <c r="E4312">
        <v>9</v>
      </c>
      <c r="F4312" t="s">
        <v>64</v>
      </c>
      <c r="G4312" t="s">
        <v>1599</v>
      </c>
      <c r="H4312" t="s">
        <v>35</v>
      </c>
      <c r="I4312" t="s">
        <v>36</v>
      </c>
      <c r="J4312" t="s">
        <v>123</v>
      </c>
      <c r="K4312">
        <v>1326394716</v>
      </c>
      <c r="L4312" t="s">
        <v>10361</v>
      </c>
      <c r="M4312" t="s">
        <v>836</v>
      </c>
      <c r="N4312" t="s">
        <v>94</v>
      </c>
      <c r="O4312">
        <v>11977</v>
      </c>
      <c r="P4312">
        <v>16537</v>
      </c>
      <c r="Q4312" t="s">
        <v>95</v>
      </c>
      <c r="R4312">
        <v>557</v>
      </c>
      <c r="S4312" s="2">
        <v>44548</v>
      </c>
      <c r="T4312" t="s">
        <v>42</v>
      </c>
      <c r="U4312">
        <v>0</v>
      </c>
      <c r="V4312" t="s">
        <v>43</v>
      </c>
      <c r="W4312">
        <v>752</v>
      </c>
      <c r="X4312" t="s">
        <v>44</v>
      </c>
      <c r="Y4312" t="s">
        <v>45</v>
      </c>
      <c r="Z4312">
        <v>0</v>
      </c>
      <c r="AA4312">
        <v>849</v>
      </c>
      <c r="AB4312">
        <v>13622</v>
      </c>
      <c r="AC4312" t="s">
        <v>73</v>
      </c>
    </row>
    <row r="4313" spans="1:29" x14ac:dyDescent="0.3">
      <c r="A4313" s="1" t="s">
        <v>29</v>
      </c>
      <c r="B4313" t="s">
        <v>86</v>
      </c>
      <c r="C4313" t="s">
        <v>1621</v>
      </c>
      <c r="D4313" t="s">
        <v>352</v>
      </c>
      <c r="E4313">
        <v>10</v>
      </c>
      <c r="F4313" t="s">
        <v>271</v>
      </c>
      <c r="G4313" t="s">
        <v>400</v>
      </c>
      <c r="H4313" t="s">
        <v>35</v>
      </c>
      <c r="I4313" t="s">
        <v>626</v>
      </c>
      <c r="J4313" t="s">
        <v>224</v>
      </c>
      <c r="K4313" t="s">
        <v>10362</v>
      </c>
      <c r="L4313" t="s">
        <v>10363</v>
      </c>
      <c r="M4313" t="s">
        <v>1597</v>
      </c>
      <c r="N4313" t="s">
        <v>58</v>
      </c>
      <c r="O4313">
        <v>9030</v>
      </c>
      <c r="P4313">
        <v>12381</v>
      </c>
      <c r="Q4313" t="s">
        <v>41</v>
      </c>
      <c r="R4313">
        <v>193</v>
      </c>
      <c r="S4313" s="2">
        <v>44966</v>
      </c>
      <c r="T4313" s="2">
        <v>44989</v>
      </c>
      <c r="U4313">
        <v>0</v>
      </c>
      <c r="V4313" t="s">
        <v>43</v>
      </c>
      <c r="W4313">
        <v>505</v>
      </c>
      <c r="X4313" t="s">
        <v>60</v>
      </c>
      <c r="Y4313" t="s">
        <v>61</v>
      </c>
      <c r="Z4313">
        <v>1453</v>
      </c>
      <c r="AA4313">
        <v>909</v>
      </c>
      <c r="AB4313">
        <v>10590</v>
      </c>
      <c r="AC4313" t="s">
        <v>73</v>
      </c>
    </row>
    <row r="4314" spans="1:29" x14ac:dyDescent="0.3">
      <c r="A4314" s="1" t="s">
        <v>29</v>
      </c>
      <c r="B4314" t="s">
        <v>541</v>
      </c>
      <c r="C4314" t="s">
        <v>1336</v>
      </c>
      <c r="D4314" t="s">
        <v>236</v>
      </c>
      <c r="E4314">
        <v>9</v>
      </c>
      <c r="F4314" t="s">
        <v>99</v>
      </c>
      <c r="G4314" t="s">
        <v>631</v>
      </c>
      <c r="H4314" t="s">
        <v>79</v>
      </c>
      <c r="I4314" t="s">
        <v>1398</v>
      </c>
      <c r="J4314" t="s">
        <v>4127</v>
      </c>
      <c r="K4314" t="s">
        <v>10364</v>
      </c>
      <c r="L4314" t="s">
        <v>10365</v>
      </c>
      <c r="M4314" t="s">
        <v>3258</v>
      </c>
      <c r="N4314" t="s">
        <v>94</v>
      </c>
      <c r="O4314">
        <v>20848</v>
      </c>
      <c r="P4314">
        <v>23288</v>
      </c>
      <c r="Q4314" t="s">
        <v>59</v>
      </c>
      <c r="R4314">
        <v>523</v>
      </c>
      <c r="S4314" s="2">
        <v>45081</v>
      </c>
      <c r="T4314" t="s">
        <v>42</v>
      </c>
      <c r="U4314">
        <v>16879</v>
      </c>
      <c r="V4314" t="s">
        <v>85</v>
      </c>
      <c r="W4314">
        <v>573</v>
      </c>
      <c r="X4314" t="s">
        <v>44</v>
      </c>
      <c r="Y4314" t="s">
        <v>61</v>
      </c>
      <c r="Z4314">
        <v>0</v>
      </c>
      <c r="AA4314">
        <v>996</v>
      </c>
      <c r="AB4314">
        <v>21117</v>
      </c>
      <c r="AC4314" t="s">
        <v>107</v>
      </c>
    </row>
    <row r="4315" spans="1:29" x14ac:dyDescent="0.3">
      <c r="A4315" s="1" t="s">
        <v>29</v>
      </c>
      <c r="B4315" t="s">
        <v>541</v>
      </c>
      <c r="C4315" t="s">
        <v>542</v>
      </c>
      <c r="D4315" t="s">
        <v>236</v>
      </c>
      <c r="E4315">
        <v>5</v>
      </c>
      <c r="F4315" t="s">
        <v>51</v>
      </c>
      <c r="G4315" t="s">
        <v>237</v>
      </c>
      <c r="H4315" t="s">
        <v>35</v>
      </c>
      <c r="I4315" t="s">
        <v>1589</v>
      </c>
      <c r="J4315" t="s">
        <v>2476</v>
      </c>
      <c r="K4315" t="s">
        <v>10366</v>
      </c>
      <c r="L4315" t="s">
        <v>10367</v>
      </c>
      <c r="M4315" t="s">
        <v>733</v>
      </c>
      <c r="N4315" t="s">
        <v>84</v>
      </c>
      <c r="O4315">
        <v>16314</v>
      </c>
      <c r="P4315">
        <v>19300</v>
      </c>
      <c r="Q4315" t="s">
        <v>59</v>
      </c>
      <c r="R4315">
        <v>349</v>
      </c>
      <c r="S4315" s="2">
        <v>44637</v>
      </c>
      <c r="T4315" t="s">
        <v>42</v>
      </c>
      <c r="U4315">
        <v>13160</v>
      </c>
      <c r="V4315" t="s">
        <v>106</v>
      </c>
      <c r="W4315">
        <v>814</v>
      </c>
      <c r="X4315" t="s">
        <v>44</v>
      </c>
      <c r="Y4315" t="s">
        <v>45</v>
      </c>
      <c r="Z4315">
        <v>0</v>
      </c>
      <c r="AA4315">
        <v>916</v>
      </c>
      <c r="AB4315">
        <v>17799</v>
      </c>
      <c r="AC4315" t="s">
        <v>107</v>
      </c>
    </row>
    <row r="4316" spans="1:29" x14ac:dyDescent="0.3">
      <c r="A4316" s="1" t="s">
        <v>29</v>
      </c>
      <c r="B4316" t="s">
        <v>363</v>
      </c>
      <c r="C4316" t="s">
        <v>1281</v>
      </c>
      <c r="D4316" t="s">
        <v>169</v>
      </c>
      <c r="E4316">
        <v>6</v>
      </c>
      <c r="F4316" t="s">
        <v>64</v>
      </c>
      <c r="G4316" t="s">
        <v>258</v>
      </c>
      <c r="H4316" t="s">
        <v>35</v>
      </c>
      <c r="I4316" t="s">
        <v>1398</v>
      </c>
      <c r="J4316" t="s">
        <v>3207</v>
      </c>
      <c r="K4316" t="s">
        <v>10368</v>
      </c>
      <c r="L4316" t="s">
        <v>10369</v>
      </c>
      <c r="M4316" t="s">
        <v>369</v>
      </c>
      <c r="N4316" t="s">
        <v>94</v>
      </c>
      <c r="O4316">
        <v>13843</v>
      </c>
      <c r="P4316">
        <v>17031</v>
      </c>
      <c r="Q4316" t="s">
        <v>95</v>
      </c>
      <c r="R4316">
        <v>267</v>
      </c>
      <c r="S4316" s="2">
        <v>45107</v>
      </c>
      <c r="T4316" s="2">
        <v>45126</v>
      </c>
      <c r="U4316">
        <v>0</v>
      </c>
      <c r="V4316" t="s">
        <v>85</v>
      </c>
      <c r="W4316">
        <v>724</v>
      </c>
      <c r="X4316" t="s">
        <v>60</v>
      </c>
      <c r="Y4316" t="s">
        <v>61</v>
      </c>
      <c r="Z4316">
        <v>0</v>
      </c>
      <c r="AA4316">
        <v>652</v>
      </c>
      <c r="AB4316">
        <v>14148</v>
      </c>
      <c r="AC4316" t="s">
        <v>73</v>
      </c>
    </row>
    <row r="4317" spans="1:29" x14ac:dyDescent="0.3">
      <c r="A4317" s="1" t="s">
        <v>29</v>
      </c>
      <c r="B4317" t="s">
        <v>363</v>
      </c>
      <c r="C4317" t="s">
        <v>364</v>
      </c>
      <c r="D4317" t="s">
        <v>138</v>
      </c>
      <c r="E4317">
        <v>3</v>
      </c>
      <c r="F4317" t="s">
        <v>64</v>
      </c>
      <c r="G4317" t="s">
        <v>65</v>
      </c>
      <c r="H4317" t="s">
        <v>35</v>
      </c>
      <c r="I4317" t="s">
        <v>496</v>
      </c>
      <c r="J4317" t="s">
        <v>8482</v>
      </c>
      <c r="K4317" t="s">
        <v>10370</v>
      </c>
      <c r="L4317" t="s">
        <v>10371</v>
      </c>
      <c r="M4317" t="s">
        <v>369</v>
      </c>
      <c r="N4317" t="s">
        <v>84</v>
      </c>
      <c r="O4317">
        <v>2994</v>
      </c>
      <c r="P4317">
        <v>6602</v>
      </c>
      <c r="Q4317" t="s">
        <v>59</v>
      </c>
      <c r="R4317">
        <v>49</v>
      </c>
      <c r="S4317" s="2">
        <v>44460</v>
      </c>
      <c r="T4317" t="s">
        <v>42</v>
      </c>
      <c r="U4317">
        <v>2325</v>
      </c>
      <c r="V4317" t="s">
        <v>106</v>
      </c>
      <c r="W4317">
        <v>423</v>
      </c>
      <c r="X4317" t="s">
        <v>44</v>
      </c>
      <c r="Y4317" t="s">
        <v>61</v>
      </c>
      <c r="Z4317">
        <v>0</v>
      </c>
      <c r="AA4317">
        <v>671</v>
      </c>
      <c r="AB4317">
        <v>3725</v>
      </c>
      <c r="AC4317" t="s">
        <v>107</v>
      </c>
    </row>
    <row r="4318" spans="1:29" x14ac:dyDescent="0.3">
      <c r="A4318" s="1" t="s">
        <v>47</v>
      </c>
      <c r="B4318" t="s">
        <v>161</v>
      </c>
      <c r="C4318" t="s">
        <v>734</v>
      </c>
      <c r="D4318" t="s">
        <v>50</v>
      </c>
      <c r="E4318">
        <v>3</v>
      </c>
      <c r="F4318" t="s">
        <v>221</v>
      </c>
      <c r="G4318" t="s">
        <v>1989</v>
      </c>
      <c r="H4318" t="s">
        <v>79</v>
      </c>
      <c r="I4318" t="s">
        <v>434</v>
      </c>
      <c r="J4318" t="s">
        <v>10372</v>
      </c>
      <c r="K4318" t="s">
        <v>10373</v>
      </c>
      <c r="L4318" t="s">
        <v>10374</v>
      </c>
      <c r="M4318" t="s">
        <v>1475</v>
      </c>
      <c r="N4318" t="s">
        <v>40</v>
      </c>
      <c r="O4318">
        <v>19768</v>
      </c>
      <c r="P4318">
        <v>23998</v>
      </c>
      <c r="Q4318" t="s">
        <v>95</v>
      </c>
      <c r="R4318">
        <v>605</v>
      </c>
      <c r="S4318" s="2">
        <v>45104</v>
      </c>
      <c r="T4318" t="s">
        <v>42</v>
      </c>
      <c r="U4318">
        <v>0</v>
      </c>
      <c r="V4318" t="s">
        <v>43</v>
      </c>
      <c r="W4318">
        <v>626</v>
      </c>
      <c r="X4318" t="s">
        <v>44</v>
      </c>
      <c r="Y4318" t="s">
        <v>72</v>
      </c>
      <c r="Z4318">
        <v>0</v>
      </c>
      <c r="AA4318">
        <v>330</v>
      </c>
      <c r="AB4318">
        <v>20372</v>
      </c>
      <c r="AC4318" t="s">
        <v>46</v>
      </c>
    </row>
    <row r="4319" spans="1:29" x14ac:dyDescent="0.3">
      <c r="A4319" s="1" t="s">
        <v>29</v>
      </c>
      <c r="B4319" t="s">
        <v>86</v>
      </c>
      <c r="C4319" t="s">
        <v>375</v>
      </c>
      <c r="D4319" t="s">
        <v>98</v>
      </c>
      <c r="E4319">
        <v>7</v>
      </c>
      <c r="F4319" t="s">
        <v>64</v>
      </c>
      <c r="G4319" t="s">
        <v>376</v>
      </c>
      <c r="H4319" t="s">
        <v>35</v>
      </c>
      <c r="I4319" t="s">
        <v>1985</v>
      </c>
      <c r="J4319" t="s">
        <v>5750</v>
      </c>
      <c r="K4319" t="s">
        <v>10375</v>
      </c>
      <c r="L4319" t="s">
        <v>10376</v>
      </c>
      <c r="M4319" t="s">
        <v>2131</v>
      </c>
      <c r="N4319" t="s">
        <v>94</v>
      </c>
      <c r="O4319">
        <v>22117</v>
      </c>
      <c r="P4319">
        <v>25248</v>
      </c>
      <c r="Q4319" t="s">
        <v>95</v>
      </c>
      <c r="R4319">
        <v>659</v>
      </c>
      <c r="S4319" s="2">
        <v>44314</v>
      </c>
      <c r="T4319" s="2">
        <v>44329</v>
      </c>
      <c r="U4319">
        <v>0</v>
      </c>
      <c r="V4319" t="s">
        <v>43</v>
      </c>
      <c r="W4319">
        <v>642</v>
      </c>
      <c r="X4319" t="s">
        <v>60</v>
      </c>
      <c r="Y4319" t="s">
        <v>45</v>
      </c>
      <c r="Z4319">
        <v>0</v>
      </c>
      <c r="AA4319">
        <v>84</v>
      </c>
      <c r="AB4319">
        <v>24946</v>
      </c>
      <c r="AC4319" t="s">
        <v>46</v>
      </c>
    </row>
    <row r="4320" spans="1:29" x14ac:dyDescent="0.3">
      <c r="A4320" s="1" t="s">
        <v>29</v>
      </c>
      <c r="B4320" t="s">
        <v>363</v>
      </c>
      <c r="C4320" t="s">
        <v>4573</v>
      </c>
      <c r="D4320" t="s">
        <v>178</v>
      </c>
      <c r="E4320">
        <v>6</v>
      </c>
      <c r="F4320" t="s">
        <v>129</v>
      </c>
      <c r="G4320" t="s">
        <v>130</v>
      </c>
      <c r="H4320" t="s">
        <v>35</v>
      </c>
      <c r="I4320" t="s">
        <v>305</v>
      </c>
      <c r="J4320" t="s">
        <v>524</v>
      </c>
      <c r="K4320" t="s">
        <v>10377</v>
      </c>
      <c r="L4320" t="s">
        <v>10378</v>
      </c>
      <c r="M4320" t="s">
        <v>421</v>
      </c>
      <c r="N4320" t="s">
        <v>40</v>
      </c>
      <c r="O4320">
        <v>5788</v>
      </c>
      <c r="P4320">
        <v>9197</v>
      </c>
      <c r="Q4320" t="s">
        <v>59</v>
      </c>
      <c r="R4320">
        <v>120</v>
      </c>
      <c r="S4320" s="2">
        <v>44616</v>
      </c>
      <c r="T4320" s="2">
        <v>44619</v>
      </c>
      <c r="U4320">
        <v>44020</v>
      </c>
      <c r="V4320" t="s">
        <v>106</v>
      </c>
      <c r="W4320">
        <v>797</v>
      </c>
      <c r="X4320" t="s">
        <v>60</v>
      </c>
      <c r="Y4320" t="s">
        <v>45</v>
      </c>
      <c r="Z4320">
        <v>0</v>
      </c>
      <c r="AA4320">
        <v>792</v>
      </c>
      <c r="AB4320">
        <v>7053</v>
      </c>
      <c r="AC4320" t="s">
        <v>73</v>
      </c>
    </row>
    <row r="4321" spans="1:29" x14ac:dyDescent="0.3">
      <c r="A4321" s="1" t="s">
        <v>29</v>
      </c>
      <c r="B4321" t="s">
        <v>393</v>
      </c>
      <c r="C4321" t="s">
        <v>1262</v>
      </c>
      <c r="D4321" t="s">
        <v>178</v>
      </c>
      <c r="E4321">
        <v>3</v>
      </c>
      <c r="F4321" t="s">
        <v>120</v>
      </c>
      <c r="G4321" t="s">
        <v>543</v>
      </c>
      <c r="H4321" t="s">
        <v>35</v>
      </c>
      <c r="I4321" t="s">
        <v>2789</v>
      </c>
      <c r="J4321" t="s">
        <v>1056</v>
      </c>
      <c r="K4321" t="s">
        <v>10379</v>
      </c>
      <c r="L4321" t="s">
        <v>10380</v>
      </c>
      <c r="M4321" t="s">
        <v>1265</v>
      </c>
      <c r="N4321" t="s">
        <v>58</v>
      </c>
      <c r="O4321">
        <v>27705</v>
      </c>
      <c r="P4321">
        <v>30314</v>
      </c>
      <c r="Q4321" t="s">
        <v>41</v>
      </c>
      <c r="R4321">
        <v>936</v>
      </c>
      <c r="S4321" s="2">
        <v>45236</v>
      </c>
      <c r="T4321" t="s">
        <v>42</v>
      </c>
      <c r="U4321">
        <v>0</v>
      </c>
      <c r="V4321" t="s">
        <v>43</v>
      </c>
      <c r="W4321">
        <v>705</v>
      </c>
      <c r="X4321" t="s">
        <v>44</v>
      </c>
      <c r="Y4321" t="s">
        <v>61</v>
      </c>
      <c r="Z4321">
        <v>2007</v>
      </c>
      <c r="AA4321">
        <v>18</v>
      </c>
      <c r="AB4321">
        <v>28667</v>
      </c>
      <c r="AC4321" t="s">
        <v>46</v>
      </c>
    </row>
    <row r="4322" spans="1:29" x14ac:dyDescent="0.3">
      <c r="A4322" s="1" t="s">
        <v>47</v>
      </c>
      <c r="B4322" t="s">
        <v>592</v>
      </c>
      <c r="C4322" t="s">
        <v>1566</v>
      </c>
      <c r="D4322" t="s">
        <v>98</v>
      </c>
      <c r="E4322">
        <v>7</v>
      </c>
      <c r="F4322" t="s">
        <v>51</v>
      </c>
      <c r="G4322" t="s">
        <v>1427</v>
      </c>
      <c r="H4322" t="s">
        <v>35</v>
      </c>
      <c r="I4322" t="s">
        <v>1804</v>
      </c>
      <c r="J4322" t="s">
        <v>3919</v>
      </c>
      <c r="K4322" t="s">
        <v>10381</v>
      </c>
      <c r="L4322" t="s">
        <v>10382</v>
      </c>
      <c r="M4322" t="s">
        <v>2150</v>
      </c>
      <c r="N4322" t="s">
        <v>84</v>
      </c>
      <c r="O4322">
        <v>17098</v>
      </c>
      <c r="P4322">
        <v>19846</v>
      </c>
      <c r="Q4322" t="s">
        <v>95</v>
      </c>
      <c r="R4322">
        <v>984</v>
      </c>
      <c r="S4322" s="2">
        <v>45342</v>
      </c>
      <c r="T4322" s="2">
        <v>45349</v>
      </c>
      <c r="U4322">
        <v>0</v>
      </c>
      <c r="V4322" t="s">
        <v>71</v>
      </c>
      <c r="W4322">
        <v>599</v>
      </c>
      <c r="X4322" t="s">
        <v>60</v>
      </c>
      <c r="Y4322" t="s">
        <v>72</v>
      </c>
      <c r="Z4322">
        <v>0</v>
      </c>
      <c r="AA4322">
        <v>816</v>
      </c>
      <c r="AB4322">
        <v>17347</v>
      </c>
      <c r="AC4322" t="s">
        <v>73</v>
      </c>
    </row>
    <row r="4323" spans="1:29" x14ac:dyDescent="0.3">
      <c r="A4323" s="1" t="s">
        <v>47</v>
      </c>
      <c r="B4323" t="s">
        <v>234</v>
      </c>
      <c r="C4323" t="s">
        <v>304</v>
      </c>
      <c r="D4323" t="s">
        <v>155</v>
      </c>
      <c r="E4323">
        <v>2</v>
      </c>
      <c r="F4323" t="s">
        <v>64</v>
      </c>
      <c r="G4323" t="s">
        <v>1152</v>
      </c>
      <c r="H4323" t="s">
        <v>35</v>
      </c>
      <c r="I4323" t="s">
        <v>1480</v>
      </c>
      <c r="J4323" t="s">
        <v>8336</v>
      </c>
      <c r="K4323" t="s">
        <v>10383</v>
      </c>
      <c r="L4323" t="s">
        <v>10384</v>
      </c>
      <c r="M4323" t="s">
        <v>2192</v>
      </c>
      <c r="N4323" t="s">
        <v>58</v>
      </c>
      <c r="O4323">
        <v>5453</v>
      </c>
      <c r="P4323">
        <v>8667</v>
      </c>
      <c r="Q4323" t="s">
        <v>59</v>
      </c>
      <c r="R4323">
        <v>248</v>
      </c>
      <c r="S4323" s="2">
        <v>45229</v>
      </c>
      <c r="T4323" t="s">
        <v>42</v>
      </c>
      <c r="U4323">
        <v>13490</v>
      </c>
      <c r="V4323" t="s">
        <v>43</v>
      </c>
      <c r="W4323">
        <v>445</v>
      </c>
      <c r="X4323" t="s">
        <v>44</v>
      </c>
      <c r="Y4323" t="s">
        <v>45</v>
      </c>
      <c r="Z4323">
        <v>1719</v>
      </c>
      <c r="AA4323">
        <v>934</v>
      </c>
      <c r="AB4323">
        <v>7164</v>
      </c>
      <c r="AC4323" t="s">
        <v>73</v>
      </c>
    </row>
    <row r="4324" spans="1:29" x14ac:dyDescent="0.3">
      <c r="A4324" s="1" t="s">
        <v>29</v>
      </c>
      <c r="B4324" t="s">
        <v>62</v>
      </c>
      <c r="C4324" t="s">
        <v>2469</v>
      </c>
      <c r="D4324" t="s">
        <v>76</v>
      </c>
      <c r="E4324">
        <v>7</v>
      </c>
      <c r="F4324" t="s">
        <v>129</v>
      </c>
      <c r="G4324" t="s">
        <v>163</v>
      </c>
      <c r="H4324" t="s">
        <v>79</v>
      </c>
      <c r="I4324" t="s">
        <v>490</v>
      </c>
      <c r="J4324" t="s">
        <v>1462</v>
      </c>
      <c r="K4324" t="s">
        <v>10385</v>
      </c>
      <c r="L4324" t="s">
        <v>10386</v>
      </c>
      <c r="M4324" t="s">
        <v>70</v>
      </c>
      <c r="N4324" t="s">
        <v>94</v>
      </c>
      <c r="O4324">
        <v>28755</v>
      </c>
      <c r="P4324">
        <v>31215</v>
      </c>
      <c r="Q4324" t="s">
        <v>95</v>
      </c>
      <c r="R4324">
        <v>96</v>
      </c>
      <c r="S4324" s="2">
        <v>44514</v>
      </c>
      <c r="T4324" t="s">
        <v>42</v>
      </c>
      <c r="U4324">
        <v>0</v>
      </c>
      <c r="V4324" t="s">
        <v>85</v>
      </c>
      <c r="W4324">
        <v>729</v>
      </c>
      <c r="X4324" t="s">
        <v>44</v>
      </c>
      <c r="Y4324" t="s">
        <v>72</v>
      </c>
      <c r="Z4324">
        <v>0</v>
      </c>
      <c r="AA4324">
        <v>579</v>
      </c>
      <c r="AB4324">
        <v>29595</v>
      </c>
      <c r="AC4324" t="s">
        <v>46</v>
      </c>
    </row>
    <row r="4325" spans="1:29" x14ac:dyDescent="0.3">
      <c r="A4325" s="1" t="s">
        <v>29</v>
      </c>
      <c r="B4325" t="s">
        <v>62</v>
      </c>
      <c r="C4325" t="s">
        <v>4252</v>
      </c>
      <c r="D4325" t="s">
        <v>178</v>
      </c>
      <c r="E4325">
        <v>7</v>
      </c>
      <c r="F4325" t="s">
        <v>99</v>
      </c>
      <c r="G4325" t="s">
        <v>950</v>
      </c>
      <c r="H4325" t="s">
        <v>79</v>
      </c>
      <c r="I4325" t="s">
        <v>1872</v>
      </c>
      <c r="J4325" t="s">
        <v>1684</v>
      </c>
      <c r="K4325" t="s">
        <v>10387</v>
      </c>
      <c r="L4325" t="s">
        <v>10388</v>
      </c>
      <c r="M4325" t="s">
        <v>326</v>
      </c>
      <c r="N4325" t="s">
        <v>84</v>
      </c>
      <c r="O4325">
        <v>3108</v>
      </c>
      <c r="P4325">
        <v>5876</v>
      </c>
      <c r="Q4325" t="s">
        <v>59</v>
      </c>
      <c r="R4325">
        <v>188</v>
      </c>
      <c r="S4325" s="2">
        <v>44453</v>
      </c>
      <c r="T4325" t="s">
        <v>42</v>
      </c>
      <c r="U4325">
        <v>46347</v>
      </c>
      <c r="V4325" t="s">
        <v>85</v>
      </c>
      <c r="W4325">
        <v>671</v>
      </c>
      <c r="X4325" t="s">
        <v>44</v>
      </c>
      <c r="Y4325" t="s">
        <v>72</v>
      </c>
      <c r="Z4325">
        <v>0</v>
      </c>
      <c r="AA4325">
        <v>216</v>
      </c>
      <c r="AB4325">
        <v>5567</v>
      </c>
      <c r="AC4325" t="s">
        <v>73</v>
      </c>
    </row>
    <row r="4326" spans="1:29" x14ac:dyDescent="0.3">
      <c r="A4326" s="1" t="s">
        <v>29</v>
      </c>
      <c r="B4326" t="s">
        <v>74</v>
      </c>
      <c r="C4326" t="s">
        <v>1460</v>
      </c>
      <c r="D4326" t="s">
        <v>32</v>
      </c>
      <c r="E4326">
        <v>9</v>
      </c>
      <c r="F4326" t="s">
        <v>51</v>
      </c>
      <c r="G4326" t="s">
        <v>345</v>
      </c>
      <c r="H4326" t="s">
        <v>35</v>
      </c>
      <c r="I4326" t="s">
        <v>2994</v>
      </c>
      <c r="J4326" t="s">
        <v>1092</v>
      </c>
      <c r="K4326" t="s">
        <v>10389</v>
      </c>
      <c r="L4326" t="s">
        <v>10390</v>
      </c>
      <c r="M4326" t="s">
        <v>969</v>
      </c>
      <c r="N4326" t="s">
        <v>84</v>
      </c>
      <c r="O4326">
        <v>15958</v>
      </c>
      <c r="P4326">
        <v>20255</v>
      </c>
      <c r="Q4326" t="s">
        <v>95</v>
      </c>
      <c r="R4326">
        <v>966</v>
      </c>
      <c r="S4326" s="2">
        <v>45093</v>
      </c>
      <c r="T4326" s="2">
        <v>45112</v>
      </c>
      <c r="U4326">
        <v>0</v>
      </c>
      <c r="V4326" t="s">
        <v>85</v>
      </c>
      <c r="W4326">
        <v>843</v>
      </c>
      <c r="X4326" t="s">
        <v>60</v>
      </c>
      <c r="Y4326" t="s">
        <v>72</v>
      </c>
      <c r="Z4326">
        <v>0</v>
      </c>
      <c r="AA4326">
        <v>594</v>
      </c>
      <c r="AB4326">
        <v>17414</v>
      </c>
      <c r="AC4326" t="s">
        <v>107</v>
      </c>
    </row>
    <row r="4327" spans="1:29" x14ac:dyDescent="0.3">
      <c r="A4327" s="1" t="s">
        <v>29</v>
      </c>
      <c r="B4327" t="s">
        <v>228</v>
      </c>
      <c r="C4327" t="s">
        <v>1185</v>
      </c>
      <c r="D4327" t="s">
        <v>119</v>
      </c>
      <c r="E4327">
        <v>4</v>
      </c>
      <c r="F4327" t="s">
        <v>271</v>
      </c>
      <c r="G4327" t="s">
        <v>689</v>
      </c>
      <c r="H4327" t="s">
        <v>35</v>
      </c>
      <c r="I4327" t="s">
        <v>6120</v>
      </c>
      <c r="J4327" t="s">
        <v>90</v>
      </c>
      <c r="K4327">
        <v>7155567053</v>
      </c>
      <c r="L4327" t="s">
        <v>10391</v>
      </c>
      <c r="M4327" t="s">
        <v>487</v>
      </c>
      <c r="N4327" t="s">
        <v>94</v>
      </c>
      <c r="O4327">
        <v>13908</v>
      </c>
      <c r="P4327">
        <v>17359</v>
      </c>
      <c r="Q4327" t="s">
        <v>59</v>
      </c>
      <c r="R4327">
        <v>625</v>
      </c>
      <c r="S4327" s="2">
        <v>45356</v>
      </c>
      <c r="T4327" s="2">
        <v>45377</v>
      </c>
      <c r="U4327">
        <v>23800</v>
      </c>
      <c r="V4327" t="s">
        <v>71</v>
      </c>
      <c r="W4327">
        <v>456</v>
      </c>
      <c r="X4327" t="s">
        <v>60</v>
      </c>
      <c r="Y4327" t="s">
        <v>72</v>
      </c>
      <c r="Z4327">
        <v>0</v>
      </c>
      <c r="AA4327">
        <v>390</v>
      </c>
      <c r="AB4327">
        <v>15492</v>
      </c>
      <c r="AC4327" t="s">
        <v>107</v>
      </c>
    </row>
    <row r="4328" spans="1:29" x14ac:dyDescent="0.3">
      <c r="A4328" s="1" t="s">
        <v>47</v>
      </c>
      <c r="B4328" t="s">
        <v>161</v>
      </c>
      <c r="C4328" t="s">
        <v>5514</v>
      </c>
      <c r="D4328" t="s">
        <v>32</v>
      </c>
      <c r="E4328">
        <v>1</v>
      </c>
      <c r="F4328" t="s">
        <v>33</v>
      </c>
      <c r="G4328" t="s">
        <v>411</v>
      </c>
      <c r="H4328" t="s">
        <v>35</v>
      </c>
      <c r="I4328" t="s">
        <v>3897</v>
      </c>
      <c r="J4328" t="s">
        <v>5240</v>
      </c>
      <c r="K4328" t="s">
        <v>10392</v>
      </c>
      <c r="L4328" t="s">
        <v>10393</v>
      </c>
      <c r="M4328" t="s">
        <v>2373</v>
      </c>
      <c r="N4328" t="s">
        <v>40</v>
      </c>
      <c r="O4328">
        <v>15883</v>
      </c>
      <c r="P4328">
        <v>20181</v>
      </c>
      <c r="Q4328" t="s">
        <v>41</v>
      </c>
      <c r="R4328">
        <v>11</v>
      </c>
      <c r="S4328" s="2">
        <v>44478</v>
      </c>
      <c r="T4328" t="s">
        <v>42</v>
      </c>
      <c r="U4328">
        <v>0</v>
      </c>
      <c r="V4328" t="s">
        <v>43</v>
      </c>
      <c r="W4328">
        <v>688</v>
      </c>
      <c r="X4328" t="s">
        <v>44</v>
      </c>
      <c r="Y4328" t="s">
        <v>72</v>
      </c>
      <c r="Z4328">
        <v>0</v>
      </c>
      <c r="AA4328">
        <v>375</v>
      </c>
      <c r="AB4328">
        <v>16764</v>
      </c>
      <c r="AC4328" t="s">
        <v>73</v>
      </c>
    </row>
    <row r="4329" spans="1:29" x14ac:dyDescent="0.3">
      <c r="A4329" s="1" t="s">
        <v>47</v>
      </c>
      <c r="B4329" t="s">
        <v>136</v>
      </c>
      <c r="C4329" t="s">
        <v>1124</v>
      </c>
      <c r="D4329" t="s">
        <v>76</v>
      </c>
      <c r="E4329">
        <v>10</v>
      </c>
      <c r="F4329" t="s">
        <v>221</v>
      </c>
      <c r="G4329" t="s">
        <v>250</v>
      </c>
      <c r="H4329" t="s">
        <v>79</v>
      </c>
      <c r="I4329" t="s">
        <v>4244</v>
      </c>
      <c r="J4329" t="s">
        <v>2513</v>
      </c>
      <c r="K4329" t="s">
        <v>10394</v>
      </c>
      <c r="L4329" t="s">
        <v>10395</v>
      </c>
      <c r="M4329" t="s">
        <v>144</v>
      </c>
      <c r="N4329" t="s">
        <v>40</v>
      </c>
      <c r="O4329">
        <v>13561</v>
      </c>
      <c r="P4329">
        <v>18017</v>
      </c>
      <c r="Q4329" t="s">
        <v>59</v>
      </c>
      <c r="R4329">
        <v>110</v>
      </c>
      <c r="S4329" s="2">
        <v>44383</v>
      </c>
      <c r="T4329" t="s">
        <v>42</v>
      </c>
      <c r="U4329">
        <v>33990</v>
      </c>
      <c r="V4329" t="s">
        <v>71</v>
      </c>
      <c r="W4329">
        <v>676</v>
      </c>
      <c r="X4329" t="s">
        <v>44</v>
      </c>
      <c r="Y4329" t="s">
        <v>45</v>
      </c>
      <c r="Z4329">
        <v>0</v>
      </c>
      <c r="AA4329">
        <v>404</v>
      </c>
      <c r="AB4329">
        <v>15029</v>
      </c>
      <c r="AC4329" t="s">
        <v>73</v>
      </c>
    </row>
    <row r="4330" spans="1:29" x14ac:dyDescent="0.3">
      <c r="A4330" s="1" t="s">
        <v>47</v>
      </c>
      <c r="B4330" t="s">
        <v>48</v>
      </c>
      <c r="C4330" t="s">
        <v>2254</v>
      </c>
      <c r="D4330" t="s">
        <v>110</v>
      </c>
      <c r="E4330">
        <v>6</v>
      </c>
      <c r="F4330" t="s">
        <v>120</v>
      </c>
      <c r="G4330" t="s">
        <v>820</v>
      </c>
      <c r="H4330" t="s">
        <v>35</v>
      </c>
      <c r="I4330" t="s">
        <v>8314</v>
      </c>
      <c r="J4330" t="s">
        <v>2726</v>
      </c>
      <c r="K4330" t="s">
        <v>10396</v>
      </c>
      <c r="L4330" t="s">
        <v>10397</v>
      </c>
      <c r="M4330" t="s">
        <v>57</v>
      </c>
      <c r="N4330" t="s">
        <v>84</v>
      </c>
      <c r="O4330">
        <v>8828</v>
      </c>
      <c r="P4330">
        <v>11897</v>
      </c>
      <c r="Q4330" t="s">
        <v>59</v>
      </c>
      <c r="R4330">
        <v>539</v>
      </c>
      <c r="S4330" s="2">
        <v>44653</v>
      </c>
      <c r="T4330" t="s">
        <v>42</v>
      </c>
      <c r="U4330">
        <v>39054</v>
      </c>
      <c r="V4330" t="s">
        <v>43</v>
      </c>
      <c r="W4330">
        <v>739</v>
      </c>
      <c r="X4330" t="s">
        <v>44</v>
      </c>
      <c r="Y4330" t="s">
        <v>45</v>
      </c>
      <c r="Z4330">
        <v>0</v>
      </c>
      <c r="AA4330">
        <v>596</v>
      </c>
      <c r="AB4330">
        <v>11459</v>
      </c>
      <c r="AC4330" t="s">
        <v>107</v>
      </c>
    </row>
    <row r="4331" spans="1:29" x14ac:dyDescent="0.3">
      <c r="A4331" s="1" t="s">
        <v>29</v>
      </c>
      <c r="B4331" t="s">
        <v>86</v>
      </c>
      <c r="C4331" t="s">
        <v>87</v>
      </c>
      <c r="D4331" t="s">
        <v>128</v>
      </c>
      <c r="E4331">
        <v>1</v>
      </c>
      <c r="F4331" t="s">
        <v>129</v>
      </c>
      <c r="G4331" t="s">
        <v>1528</v>
      </c>
      <c r="H4331" t="s">
        <v>35</v>
      </c>
      <c r="I4331" t="s">
        <v>305</v>
      </c>
      <c r="J4331" t="s">
        <v>196</v>
      </c>
      <c r="K4331" t="s">
        <v>10398</v>
      </c>
      <c r="L4331" t="s">
        <v>10399</v>
      </c>
      <c r="M4331" t="s">
        <v>1100</v>
      </c>
      <c r="N4331" t="s">
        <v>84</v>
      </c>
      <c r="O4331">
        <v>3654</v>
      </c>
      <c r="P4331">
        <v>5685</v>
      </c>
      <c r="Q4331" t="s">
        <v>41</v>
      </c>
      <c r="R4331">
        <v>87</v>
      </c>
      <c r="S4331" s="2">
        <v>45360</v>
      </c>
      <c r="T4331" s="2">
        <v>45390</v>
      </c>
      <c r="U4331">
        <v>0</v>
      </c>
      <c r="V4331" t="s">
        <v>85</v>
      </c>
      <c r="W4331">
        <v>782</v>
      </c>
      <c r="X4331" t="s">
        <v>60</v>
      </c>
      <c r="Y4331" t="s">
        <v>45</v>
      </c>
      <c r="Z4331">
        <v>0</v>
      </c>
      <c r="AA4331">
        <v>949</v>
      </c>
      <c r="AB4331">
        <v>3951</v>
      </c>
      <c r="AC4331" t="s">
        <v>46</v>
      </c>
    </row>
    <row r="4332" spans="1:29" x14ac:dyDescent="0.3">
      <c r="A4332" s="1" t="s">
        <v>47</v>
      </c>
      <c r="B4332" t="s">
        <v>176</v>
      </c>
      <c r="C4332" t="s">
        <v>1660</v>
      </c>
      <c r="D4332" t="s">
        <v>387</v>
      </c>
      <c r="E4332">
        <v>10</v>
      </c>
      <c r="F4332" t="s">
        <v>221</v>
      </c>
      <c r="G4332" t="s">
        <v>548</v>
      </c>
      <c r="H4332" t="s">
        <v>35</v>
      </c>
      <c r="I4332" t="s">
        <v>265</v>
      </c>
      <c r="J4332" t="s">
        <v>123</v>
      </c>
      <c r="K4332" t="s">
        <v>10400</v>
      </c>
      <c r="L4332" t="s">
        <v>10401</v>
      </c>
      <c r="M4332" t="s">
        <v>957</v>
      </c>
      <c r="N4332" t="s">
        <v>84</v>
      </c>
      <c r="O4332">
        <v>5960</v>
      </c>
      <c r="P4332">
        <v>9890</v>
      </c>
      <c r="Q4332" t="s">
        <v>59</v>
      </c>
      <c r="R4332">
        <v>473</v>
      </c>
      <c r="S4332" s="2">
        <v>44714</v>
      </c>
      <c r="T4332" s="2">
        <v>44715</v>
      </c>
      <c r="U4332">
        <v>18098</v>
      </c>
      <c r="V4332" t="s">
        <v>71</v>
      </c>
      <c r="W4332">
        <v>607</v>
      </c>
      <c r="X4332" t="s">
        <v>60</v>
      </c>
      <c r="Y4332" t="s">
        <v>61</v>
      </c>
      <c r="Z4332">
        <v>0</v>
      </c>
      <c r="AA4332">
        <v>405</v>
      </c>
      <c r="AB4332">
        <v>6292</v>
      </c>
      <c r="AC4332" t="s">
        <v>73</v>
      </c>
    </row>
    <row r="4333" spans="1:29" x14ac:dyDescent="0.3">
      <c r="A4333" s="1" t="s">
        <v>47</v>
      </c>
      <c r="B4333" t="s">
        <v>234</v>
      </c>
      <c r="C4333" t="s">
        <v>3755</v>
      </c>
      <c r="D4333" t="s">
        <v>178</v>
      </c>
      <c r="E4333">
        <v>5</v>
      </c>
      <c r="F4333" t="s">
        <v>120</v>
      </c>
      <c r="G4333" t="s">
        <v>329</v>
      </c>
      <c r="H4333" t="s">
        <v>35</v>
      </c>
      <c r="I4333" t="s">
        <v>2217</v>
      </c>
      <c r="J4333" t="s">
        <v>2001</v>
      </c>
      <c r="K4333" t="s">
        <v>10402</v>
      </c>
      <c r="L4333" t="s">
        <v>10403</v>
      </c>
      <c r="M4333" t="s">
        <v>984</v>
      </c>
      <c r="N4333" t="s">
        <v>94</v>
      </c>
      <c r="O4333">
        <v>17832</v>
      </c>
      <c r="P4333">
        <v>21338</v>
      </c>
      <c r="Q4333" t="s">
        <v>59</v>
      </c>
      <c r="R4333">
        <v>538</v>
      </c>
      <c r="S4333" s="2">
        <v>44443</v>
      </c>
      <c r="T4333" s="2">
        <v>44463</v>
      </c>
      <c r="U4333">
        <v>33184</v>
      </c>
      <c r="V4333" t="s">
        <v>85</v>
      </c>
      <c r="W4333">
        <v>666</v>
      </c>
      <c r="X4333" t="s">
        <v>60</v>
      </c>
      <c r="Y4333" t="s">
        <v>61</v>
      </c>
      <c r="Z4333">
        <v>0</v>
      </c>
      <c r="AA4333">
        <v>972</v>
      </c>
      <c r="AB4333">
        <v>19861</v>
      </c>
      <c r="AC4333" t="s">
        <v>73</v>
      </c>
    </row>
    <row r="4334" spans="1:29" x14ac:dyDescent="0.3">
      <c r="A4334" s="1" t="s">
        <v>47</v>
      </c>
      <c r="B4334" t="s">
        <v>136</v>
      </c>
      <c r="C4334" t="s">
        <v>2181</v>
      </c>
      <c r="D4334" t="s">
        <v>110</v>
      </c>
      <c r="E4334">
        <v>4</v>
      </c>
      <c r="F4334" t="s">
        <v>99</v>
      </c>
      <c r="G4334" t="s">
        <v>631</v>
      </c>
      <c r="H4334" t="s">
        <v>79</v>
      </c>
      <c r="I4334" t="s">
        <v>3085</v>
      </c>
      <c r="J4334" t="s">
        <v>2624</v>
      </c>
      <c r="K4334" t="s">
        <v>10404</v>
      </c>
      <c r="L4334" t="s">
        <v>10405</v>
      </c>
      <c r="M4334" t="s">
        <v>527</v>
      </c>
      <c r="N4334" t="s">
        <v>58</v>
      </c>
      <c r="O4334">
        <v>21996</v>
      </c>
      <c r="P4334">
        <v>25276</v>
      </c>
      <c r="Q4334" t="s">
        <v>41</v>
      </c>
      <c r="R4334">
        <v>893</v>
      </c>
      <c r="S4334" s="2">
        <v>45346</v>
      </c>
      <c r="T4334" t="s">
        <v>42</v>
      </c>
      <c r="U4334">
        <v>0</v>
      </c>
      <c r="V4334" t="s">
        <v>106</v>
      </c>
      <c r="W4334">
        <v>743</v>
      </c>
      <c r="X4334" t="s">
        <v>44</v>
      </c>
      <c r="Y4334" t="s">
        <v>45</v>
      </c>
      <c r="Z4334">
        <v>3586</v>
      </c>
      <c r="AA4334">
        <v>718</v>
      </c>
      <c r="AB4334">
        <v>22561</v>
      </c>
      <c r="AC4334" t="s">
        <v>107</v>
      </c>
    </row>
    <row r="4335" spans="1:29" x14ac:dyDescent="0.3">
      <c r="A4335" s="1" t="s">
        <v>47</v>
      </c>
      <c r="B4335" t="s">
        <v>136</v>
      </c>
      <c r="C4335" t="s">
        <v>200</v>
      </c>
      <c r="D4335" t="s">
        <v>76</v>
      </c>
      <c r="E4335">
        <v>8</v>
      </c>
      <c r="F4335" t="s">
        <v>271</v>
      </c>
      <c r="G4335" t="s">
        <v>1298</v>
      </c>
      <c r="H4335" t="s">
        <v>35</v>
      </c>
      <c r="I4335" t="s">
        <v>131</v>
      </c>
      <c r="J4335" t="s">
        <v>922</v>
      </c>
      <c r="K4335" t="s">
        <v>10406</v>
      </c>
      <c r="L4335" t="s">
        <v>10407</v>
      </c>
      <c r="M4335" t="s">
        <v>144</v>
      </c>
      <c r="N4335" t="s">
        <v>40</v>
      </c>
      <c r="O4335">
        <v>11405</v>
      </c>
      <c r="P4335">
        <v>15571</v>
      </c>
      <c r="Q4335" t="s">
        <v>59</v>
      </c>
      <c r="R4335">
        <v>916</v>
      </c>
      <c r="S4335" s="2">
        <v>44903</v>
      </c>
      <c r="T4335" s="2">
        <v>44914</v>
      </c>
      <c r="U4335">
        <v>43265</v>
      </c>
      <c r="V4335" t="s">
        <v>71</v>
      </c>
      <c r="W4335">
        <v>771</v>
      </c>
      <c r="X4335" t="s">
        <v>60</v>
      </c>
      <c r="Y4335" t="s">
        <v>45</v>
      </c>
      <c r="Z4335">
        <v>0</v>
      </c>
      <c r="AA4335">
        <v>566</v>
      </c>
      <c r="AB4335">
        <v>13574</v>
      </c>
      <c r="AC4335" t="s">
        <v>46</v>
      </c>
    </row>
    <row r="4336" spans="1:29" x14ac:dyDescent="0.3">
      <c r="A4336" s="1" t="s">
        <v>47</v>
      </c>
      <c r="B4336" t="s">
        <v>153</v>
      </c>
      <c r="C4336" t="s">
        <v>2424</v>
      </c>
      <c r="D4336" t="s">
        <v>352</v>
      </c>
      <c r="E4336">
        <v>2</v>
      </c>
      <c r="F4336" t="s">
        <v>129</v>
      </c>
      <c r="G4336" t="s">
        <v>944</v>
      </c>
      <c r="H4336" t="s">
        <v>35</v>
      </c>
      <c r="I4336" t="s">
        <v>4533</v>
      </c>
      <c r="J4336" t="s">
        <v>693</v>
      </c>
      <c r="K4336" t="s">
        <v>10408</v>
      </c>
      <c r="L4336" t="s">
        <v>10409</v>
      </c>
      <c r="M4336" t="s">
        <v>160</v>
      </c>
      <c r="N4336" t="s">
        <v>58</v>
      </c>
      <c r="O4336">
        <v>20629</v>
      </c>
      <c r="P4336">
        <v>24935</v>
      </c>
      <c r="Q4336" t="s">
        <v>59</v>
      </c>
      <c r="R4336">
        <v>769</v>
      </c>
      <c r="S4336" s="2">
        <v>44605</v>
      </c>
      <c r="T4336" t="s">
        <v>42</v>
      </c>
      <c r="U4336">
        <v>7794</v>
      </c>
      <c r="V4336" t="s">
        <v>43</v>
      </c>
      <c r="W4336">
        <v>419</v>
      </c>
      <c r="X4336" t="s">
        <v>44</v>
      </c>
      <c r="Y4336" t="s">
        <v>45</v>
      </c>
      <c r="Z4336">
        <v>4725</v>
      </c>
      <c r="AA4336">
        <v>462</v>
      </c>
      <c r="AB4336">
        <v>23437</v>
      </c>
      <c r="AC4336" t="s">
        <v>107</v>
      </c>
    </row>
    <row r="4337" spans="1:29" x14ac:dyDescent="0.3">
      <c r="A4337" s="1" t="s">
        <v>29</v>
      </c>
      <c r="B4337" t="s">
        <v>228</v>
      </c>
      <c r="C4337" t="s">
        <v>1225</v>
      </c>
      <c r="D4337" t="s">
        <v>50</v>
      </c>
      <c r="E4337">
        <v>7</v>
      </c>
      <c r="F4337" t="s">
        <v>64</v>
      </c>
      <c r="G4337" t="s">
        <v>65</v>
      </c>
      <c r="H4337" t="s">
        <v>35</v>
      </c>
      <c r="I4337" t="s">
        <v>738</v>
      </c>
      <c r="J4337" t="s">
        <v>5304</v>
      </c>
      <c r="K4337" t="s">
        <v>10410</v>
      </c>
      <c r="L4337" t="s">
        <v>10411</v>
      </c>
      <c r="M4337" t="s">
        <v>852</v>
      </c>
      <c r="N4337" t="s">
        <v>58</v>
      </c>
      <c r="O4337">
        <v>15114</v>
      </c>
      <c r="P4337">
        <v>18937</v>
      </c>
      <c r="Q4337" t="s">
        <v>41</v>
      </c>
      <c r="R4337">
        <v>757</v>
      </c>
      <c r="S4337" s="2">
        <v>45292</v>
      </c>
      <c r="T4337" s="2">
        <v>45308</v>
      </c>
      <c r="U4337">
        <v>0</v>
      </c>
      <c r="V4337" t="s">
        <v>71</v>
      </c>
      <c r="W4337">
        <v>491</v>
      </c>
      <c r="X4337" t="s">
        <v>60</v>
      </c>
      <c r="Y4337" t="s">
        <v>61</v>
      </c>
      <c r="Z4337">
        <v>2480</v>
      </c>
      <c r="AA4337">
        <v>716</v>
      </c>
      <c r="AB4337">
        <v>16449</v>
      </c>
      <c r="AC4337" t="s">
        <v>73</v>
      </c>
    </row>
    <row r="4338" spans="1:29" x14ac:dyDescent="0.3">
      <c r="A4338" s="1" t="s">
        <v>47</v>
      </c>
      <c r="B4338" t="s">
        <v>136</v>
      </c>
      <c r="C4338" t="s">
        <v>2181</v>
      </c>
      <c r="D4338" t="s">
        <v>138</v>
      </c>
      <c r="E4338">
        <v>7</v>
      </c>
      <c r="F4338" t="s">
        <v>51</v>
      </c>
      <c r="G4338" t="s">
        <v>1075</v>
      </c>
      <c r="H4338" t="s">
        <v>79</v>
      </c>
      <c r="I4338" t="s">
        <v>1441</v>
      </c>
      <c r="J4338" t="s">
        <v>928</v>
      </c>
      <c r="K4338" t="s">
        <v>10412</v>
      </c>
      <c r="L4338" t="s">
        <v>10413</v>
      </c>
      <c r="M4338" t="s">
        <v>207</v>
      </c>
      <c r="N4338" t="s">
        <v>84</v>
      </c>
      <c r="O4338">
        <v>4508</v>
      </c>
      <c r="P4338">
        <v>7955</v>
      </c>
      <c r="Q4338" t="s">
        <v>95</v>
      </c>
      <c r="R4338">
        <v>997</v>
      </c>
      <c r="S4338" s="2">
        <v>44748</v>
      </c>
      <c r="T4338" s="2">
        <v>44773</v>
      </c>
      <c r="U4338">
        <v>0</v>
      </c>
      <c r="V4338" t="s">
        <v>106</v>
      </c>
      <c r="W4338">
        <v>782</v>
      </c>
      <c r="X4338" t="s">
        <v>60</v>
      </c>
      <c r="Y4338" t="s">
        <v>72</v>
      </c>
      <c r="Z4338">
        <v>0</v>
      </c>
      <c r="AA4338">
        <v>585</v>
      </c>
      <c r="AB4338">
        <v>6052</v>
      </c>
      <c r="AC4338" t="s">
        <v>46</v>
      </c>
    </row>
    <row r="4339" spans="1:29" x14ac:dyDescent="0.3">
      <c r="A4339" s="1" t="s">
        <v>29</v>
      </c>
      <c r="B4339" t="s">
        <v>62</v>
      </c>
      <c r="C4339" t="s">
        <v>4252</v>
      </c>
      <c r="D4339" t="s">
        <v>110</v>
      </c>
      <c r="E4339">
        <v>10</v>
      </c>
      <c r="F4339" t="s">
        <v>64</v>
      </c>
      <c r="G4339" t="s">
        <v>802</v>
      </c>
      <c r="H4339" t="s">
        <v>35</v>
      </c>
      <c r="I4339" t="s">
        <v>774</v>
      </c>
      <c r="J4339" t="s">
        <v>10414</v>
      </c>
      <c r="K4339" t="s">
        <v>10415</v>
      </c>
      <c r="L4339" t="s">
        <v>10416</v>
      </c>
      <c r="M4339" t="s">
        <v>584</v>
      </c>
      <c r="N4339" t="s">
        <v>58</v>
      </c>
      <c r="O4339">
        <v>7368</v>
      </c>
      <c r="P4339">
        <v>10839</v>
      </c>
      <c r="Q4339" t="s">
        <v>41</v>
      </c>
      <c r="R4339">
        <v>564</v>
      </c>
      <c r="S4339" s="2">
        <v>45164</v>
      </c>
      <c r="T4339" t="s">
        <v>42</v>
      </c>
      <c r="U4339">
        <v>0</v>
      </c>
      <c r="V4339" t="s">
        <v>106</v>
      </c>
      <c r="W4339">
        <v>581</v>
      </c>
      <c r="X4339" t="s">
        <v>44</v>
      </c>
      <c r="Y4339" t="s">
        <v>45</v>
      </c>
      <c r="Z4339">
        <v>2610</v>
      </c>
      <c r="AA4339">
        <v>712</v>
      </c>
      <c r="AB4339">
        <v>8499</v>
      </c>
      <c r="AC4339" t="s">
        <v>46</v>
      </c>
    </row>
    <row r="4340" spans="1:29" x14ac:dyDescent="0.3">
      <c r="A4340" s="1" t="s">
        <v>47</v>
      </c>
      <c r="B4340" t="s">
        <v>234</v>
      </c>
      <c r="C4340" t="s">
        <v>1588</v>
      </c>
      <c r="D4340" t="s">
        <v>110</v>
      </c>
      <c r="E4340">
        <v>2</v>
      </c>
      <c r="F4340" t="s">
        <v>77</v>
      </c>
      <c r="G4340" t="s">
        <v>147</v>
      </c>
      <c r="H4340" t="s">
        <v>35</v>
      </c>
      <c r="I4340" t="s">
        <v>382</v>
      </c>
      <c r="J4340" t="s">
        <v>748</v>
      </c>
      <c r="K4340" t="s">
        <v>10417</v>
      </c>
      <c r="L4340" t="s">
        <v>10418</v>
      </c>
      <c r="M4340" t="s">
        <v>746</v>
      </c>
      <c r="N4340" t="s">
        <v>58</v>
      </c>
      <c r="O4340">
        <v>13821</v>
      </c>
      <c r="P4340">
        <v>17666</v>
      </c>
      <c r="Q4340" t="s">
        <v>41</v>
      </c>
      <c r="R4340">
        <v>294</v>
      </c>
      <c r="S4340" s="2">
        <v>44859</v>
      </c>
      <c r="T4340" t="s">
        <v>42</v>
      </c>
      <c r="U4340">
        <v>0</v>
      </c>
      <c r="V4340" t="s">
        <v>85</v>
      </c>
      <c r="W4340">
        <v>728</v>
      </c>
      <c r="X4340" t="s">
        <v>44</v>
      </c>
      <c r="Y4340" t="s">
        <v>61</v>
      </c>
      <c r="Z4340">
        <v>4697</v>
      </c>
      <c r="AA4340">
        <v>729</v>
      </c>
      <c r="AB4340">
        <v>17618</v>
      </c>
      <c r="AC4340" t="s">
        <v>46</v>
      </c>
    </row>
    <row r="4341" spans="1:29" x14ac:dyDescent="0.3">
      <c r="A4341" s="1" t="s">
        <v>47</v>
      </c>
      <c r="B4341" t="s">
        <v>117</v>
      </c>
      <c r="C4341" t="s">
        <v>865</v>
      </c>
      <c r="D4341" t="s">
        <v>201</v>
      </c>
      <c r="E4341">
        <v>1</v>
      </c>
      <c r="F4341" t="s">
        <v>221</v>
      </c>
      <c r="G4341" t="s">
        <v>335</v>
      </c>
      <c r="H4341" t="s">
        <v>35</v>
      </c>
      <c r="I4341" t="s">
        <v>778</v>
      </c>
      <c r="J4341" t="s">
        <v>10419</v>
      </c>
      <c r="K4341" t="s">
        <v>10420</v>
      </c>
      <c r="L4341" t="s">
        <v>10421</v>
      </c>
      <c r="M4341" t="s">
        <v>517</v>
      </c>
      <c r="N4341" t="s">
        <v>58</v>
      </c>
      <c r="O4341">
        <v>22777</v>
      </c>
      <c r="P4341">
        <v>26144</v>
      </c>
      <c r="Q4341" t="s">
        <v>41</v>
      </c>
      <c r="R4341">
        <v>135</v>
      </c>
      <c r="S4341" s="2">
        <v>44936</v>
      </c>
      <c r="T4341" s="2">
        <v>44954</v>
      </c>
      <c r="U4341">
        <v>0</v>
      </c>
      <c r="V4341" t="s">
        <v>43</v>
      </c>
      <c r="W4341">
        <v>463</v>
      </c>
      <c r="X4341" t="s">
        <v>60</v>
      </c>
      <c r="Y4341" t="s">
        <v>61</v>
      </c>
      <c r="Z4341">
        <v>1983</v>
      </c>
      <c r="AA4341">
        <v>713</v>
      </c>
      <c r="AB4341">
        <v>24779</v>
      </c>
      <c r="AC4341" t="s">
        <v>46</v>
      </c>
    </row>
    <row r="4342" spans="1:29" x14ac:dyDescent="0.3">
      <c r="A4342" s="1" t="s">
        <v>47</v>
      </c>
      <c r="B4342" t="s">
        <v>161</v>
      </c>
      <c r="C4342" t="s">
        <v>278</v>
      </c>
      <c r="D4342" t="s">
        <v>178</v>
      </c>
      <c r="E4342">
        <v>9</v>
      </c>
      <c r="F4342" t="s">
        <v>221</v>
      </c>
      <c r="G4342" t="s">
        <v>858</v>
      </c>
      <c r="H4342" t="s">
        <v>79</v>
      </c>
      <c r="I4342" t="s">
        <v>1817</v>
      </c>
      <c r="J4342" t="s">
        <v>1567</v>
      </c>
      <c r="K4342">
        <f>1-557-641-6312</f>
        <v>-7509</v>
      </c>
      <c r="L4342" t="s">
        <v>10422</v>
      </c>
      <c r="M4342" t="s">
        <v>687</v>
      </c>
      <c r="N4342" t="s">
        <v>94</v>
      </c>
      <c r="O4342">
        <v>26092</v>
      </c>
      <c r="P4342">
        <v>28155</v>
      </c>
      <c r="Q4342" t="s">
        <v>41</v>
      </c>
      <c r="R4342">
        <v>186</v>
      </c>
      <c r="S4342" s="2">
        <v>44552</v>
      </c>
      <c r="T4342" s="2">
        <v>44556</v>
      </c>
      <c r="U4342">
        <v>0</v>
      </c>
      <c r="V4342" t="s">
        <v>106</v>
      </c>
      <c r="W4342">
        <v>406</v>
      </c>
      <c r="X4342" t="s">
        <v>60</v>
      </c>
      <c r="Y4342" t="s">
        <v>61</v>
      </c>
      <c r="Z4342">
        <v>0</v>
      </c>
      <c r="AA4342">
        <v>881</v>
      </c>
      <c r="AB4342">
        <v>27221</v>
      </c>
      <c r="AC4342" t="s">
        <v>46</v>
      </c>
    </row>
    <row r="4343" spans="1:29" x14ac:dyDescent="0.3">
      <c r="A4343" s="1" t="s">
        <v>29</v>
      </c>
      <c r="B4343" t="s">
        <v>228</v>
      </c>
      <c r="C4343" t="s">
        <v>2479</v>
      </c>
      <c r="D4343" t="s">
        <v>169</v>
      </c>
      <c r="E4343">
        <v>6</v>
      </c>
      <c r="F4343" t="s">
        <v>120</v>
      </c>
      <c r="G4343" t="s">
        <v>468</v>
      </c>
      <c r="H4343" t="s">
        <v>79</v>
      </c>
      <c r="I4343" t="s">
        <v>464</v>
      </c>
      <c r="J4343" t="s">
        <v>726</v>
      </c>
      <c r="K4343" t="s">
        <v>10423</v>
      </c>
      <c r="L4343" t="s">
        <v>10424</v>
      </c>
      <c r="M4343" t="s">
        <v>964</v>
      </c>
      <c r="N4343" t="s">
        <v>84</v>
      </c>
      <c r="O4343">
        <v>14245</v>
      </c>
      <c r="P4343">
        <v>17369</v>
      </c>
      <c r="Q4343" t="s">
        <v>41</v>
      </c>
      <c r="R4343">
        <v>689</v>
      </c>
      <c r="S4343" s="2">
        <v>45264</v>
      </c>
      <c r="T4343" s="2">
        <v>45279</v>
      </c>
      <c r="U4343">
        <v>0</v>
      </c>
      <c r="V4343" t="s">
        <v>43</v>
      </c>
      <c r="W4343">
        <v>667</v>
      </c>
      <c r="X4343" t="s">
        <v>60</v>
      </c>
      <c r="Y4343" t="s">
        <v>72</v>
      </c>
      <c r="Z4343">
        <v>0</v>
      </c>
      <c r="AA4343">
        <v>885</v>
      </c>
      <c r="AB4343">
        <v>17190</v>
      </c>
      <c r="AC4343" t="s">
        <v>107</v>
      </c>
    </row>
    <row r="4344" spans="1:29" x14ac:dyDescent="0.3">
      <c r="A4344" s="1" t="s">
        <v>29</v>
      </c>
      <c r="B4344" t="s">
        <v>541</v>
      </c>
      <c r="C4344" t="s">
        <v>542</v>
      </c>
      <c r="D4344" t="s">
        <v>178</v>
      </c>
      <c r="E4344">
        <v>3</v>
      </c>
      <c r="F4344" t="s">
        <v>271</v>
      </c>
      <c r="G4344" t="s">
        <v>1060</v>
      </c>
      <c r="H4344" t="s">
        <v>79</v>
      </c>
      <c r="I4344" t="s">
        <v>1841</v>
      </c>
      <c r="J4344" t="s">
        <v>1481</v>
      </c>
      <c r="K4344" t="s">
        <v>10425</v>
      </c>
      <c r="L4344" t="s">
        <v>10426</v>
      </c>
      <c r="M4344" t="s">
        <v>563</v>
      </c>
      <c r="N4344" t="s">
        <v>84</v>
      </c>
      <c r="O4344">
        <v>6239</v>
      </c>
      <c r="P4344">
        <v>9336</v>
      </c>
      <c r="Q4344" t="s">
        <v>95</v>
      </c>
      <c r="R4344">
        <v>838</v>
      </c>
      <c r="S4344" s="2">
        <v>44685</v>
      </c>
      <c r="T4344" s="2">
        <v>44687</v>
      </c>
      <c r="U4344">
        <v>0</v>
      </c>
      <c r="V4344" t="s">
        <v>85</v>
      </c>
      <c r="W4344">
        <v>740</v>
      </c>
      <c r="X4344" t="s">
        <v>60</v>
      </c>
      <c r="Y4344" t="s">
        <v>61</v>
      </c>
      <c r="Z4344">
        <v>0</v>
      </c>
      <c r="AA4344">
        <v>208</v>
      </c>
      <c r="AB4344">
        <v>9309</v>
      </c>
      <c r="AC4344" t="s">
        <v>73</v>
      </c>
    </row>
    <row r="4345" spans="1:29" x14ac:dyDescent="0.3">
      <c r="A4345" s="1" t="s">
        <v>47</v>
      </c>
      <c r="B4345" t="s">
        <v>136</v>
      </c>
      <c r="C4345" t="s">
        <v>200</v>
      </c>
      <c r="D4345" t="s">
        <v>257</v>
      </c>
      <c r="E4345">
        <v>6</v>
      </c>
      <c r="F4345" t="s">
        <v>33</v>
      </c>
      <c r="G4345" t="s">
        <v>139</v>
      </c>
      <c r="H4345" t="s">
        <v>35</v>
      </c>
      <c r="I4345" t="s">
        <v>3936</v>
      </c>
      <c r="J4345" t="s">
        <v>90</v>
      </c>
      <c r="K4345" t="s">
        <v>10427</v>
      </c>
      <c r="L4345" t="s">
        <v>10428</v>
      </c>
      <c r="M4345" t="s">
        <v>144</v>
      </c>
      <c r="N4345" t="s">
        <v>40</v>
      </c>
      <c r="O4345">
        <v>25691</v>
      </c>
      <c r="P4345">
        <v>30160</v>
      </c>
      <c r="Q4345" t="s">
        <v>41</v>
      </c>
      <c r="R4345">
        <v>274</v>
      </c>
      <c r="S4345" s="2">
        <v>44480</v>
      </c>
      <c r="T4345" s="2">
        <v>44507</v>
      </c>
      <c r="U4345">
        <v>0</v>
      </c>
      <c r="V4345" t="s">
        <v>85</v>
      </c>
      <c r="W4345">
        <v>455</v>
      </c>
      <c r="X4345" t="s">
        <v>60</v>
      </c>
      <c r="Y4345" t="s">
        <v>72</v>
      </c>
      <c r="Z4345">
        <v>0</v>
      </c>
      <c r="AA4345">
        <v>559</v>
      </c>
      <c r="AB4345">
        <v>26454</v>
      </c>
      <c r="AC4345" t="s">
        <v>107</v>
      </c>
    </row>
    <row r="4346" spans="1:29" x14ac:dyDescent="0.3">
      <c r="A4346" s="1" t="s">
        <v>47</v>
      </c>
      <c r="B4346" t="s">
        <v>136</v>
      </c>
      <c r="C4346" t="s">
        <v>641</v>
      </c>
      <c r="D4346" t="s">
        <v>236</v>
      </c>
      <c r="E4346">
        <v>7</v>
      </c>
      <c r="F4346" t="s">
        <v>99</v>
      </c>
      <c r="G4346" t="s">
        <v>1138</v>
      </c>
      <c r="H4346" t="s">
        <v>35</v>
      </c>
      <c r="I4346" t="s">
        <v>7614</v>
      </c>
      <c r="J4346" t="s">
        <v>3882</v>
      </c>
      <c r="K4346" t="s">
        <v>10429</v>
      </c>
      <c r="L4346" t="s">
        <v>10430</v>
      </c>
      <c r="M4346" t="s">
        <v>2086</v>
      </c>
      <c r="N4346" t="s">
        <v>84</v>
      </c>
      <c r="O4346">
        <v>11572</v>
      </c>
      <c r="P4346">
        <v>15494</v>
      </c>
      <c r="Q4346" t="s">
        <v>59</v>
      </c>
      <c r="R4346">
        <v>786</v>
      </c>
      <c r="S4346" s="2">
        <v>44693</v>
      </c>
      <c r="T4346" t="s">
        <v>42</v>
      </c>
      <c r="U4346">
        <v>3752</v>
      </c>
      <c r="V4346" t="s">
        <v>43</v>
      </c>
      <c r="W4346">
        <v>747</v>
      </c>
      <c r="X4346" t="s">
        <v>44</v>
      </c>
      <c r="Y4346" t="s">
        <v>45</v>
      </c>
      <c r="Z4346">
        <v>0</v>
      </c>
      <c r="AA4346">
        <v>765</v>
      </c>
      <c r="AB4346">
        <v>14175</v>
      </c>
      <c r="AC4346" t="s">
        <v>73</v>
      </c>
    </row>
    <row r="4347" spans="1:29" x14ac:dyDescent="0.3">
      <c r="A4347" s="1" t="s">
        <v>47</v>
      </c>
      <c r="B4347" t="s">
        <v>153</v>
      </c>
      <c r="C4347" t="s">
        <v>2678</v>
      </c>
      <c r="D4347" t="s">
        <v>155</v>
      </c>
      <c r="E4347">
        <v>6</v>
      </c>
      <c r="F4347" t="s">
        <v>186</v>
      </c>
      <c r="G4347" t="s">
        <v>710</v>
      </c>
      <c r="H4347" t="s">
        <v>79</v>
      </c>
      <c r="I4347" t="s">
        <v>36</v>
      </c>
      <c r="J4347" t="s">
        <v>2522</v>
      </c>
      <c r="K4347" t="s">
        <v>10431</v>
      </c>
      <c r="L4347" t="s">
        <v>10432</v>
      </c>
      <c r="M4347" t="s">
        <v>860</v>
      </c>
      <c r="N4347" t="s">
        <v>40</v>
      </c>
      <c r="O4347">
        <v>23382</v>
      </c>
      <c r="P4347">
        <v>27192</v>
      </c>
      <c r="Q4347" t="s">
        <v>41</v>
      </c>
      <c r="R4347">
        <v>12</v>
      </c>
      <c r="S4347" s="2">
        <v>45336</v>
      </c>
      <c r="T4347" s="2">
        <v>45356</v>
      </c>
      <c r="U4347">
        <v>0</v>
      </c>
      <c r="V4347" t="s">
        <v>71</v>
      </c>
      <c r="W4347">
        <v>729</v>
      </c>
      <c r="X4347" t="s">
        <v>60</v>
      </c>
      <c r="Y4347" t="s">
        <v>61</v>
      </c>
      <c r="Z4347">
        <v>0</v>
      </c>
      <c r="AA4347">
        <v>110</v>
      </c>
      <c r="AB4347">
        <v>26548</v>
      </c>
      <c r="AC4347" t="s">
        <v>107</v>
      </c>
    </row>
    <row r="4348" spans="1:29" x14ac:dyDescent="0.3">
      <c r="A4348" s="1" t="s">
        <v>29</v>
      </c>
      <c r="B4348" t="s">
        <v>62</v>
      </c>
      <c r="C4348" t="s">
        <v>63</v>
      </c>
      <c r="D4348" t="s">
        <v>178</v>
      </c>
      <c r="E4348">
        <v>2</v>
      </c>
      <c r="F4348" t="s">
        <v>120</v>
      </c>
      <c r="G4348" t="s">
        <v>468</v>
      </c>
      <c r="H4348" t="s">
        <v>35</v>
      </c>
      <c r="I4348" t="s">
        <v>464</v>
      </c>
      <c r="J4348" t="s">
        <v>3075</v>
      </c>
      <c r="K4348" t="s">
        <v>10433</v>
      </c>
      <c r="L4348" t="s">
        <v>10434</v>
      </c>
      <c r="M4348" t="s">
        <v>326</v>
      </c>
      <c r="N4348" t="s">
        <v>84</v>
      </c>
      <c r="O4348">
        <v>18660</v>
      </c>
      <c r="P4348">
        <v>21174</v>
      </c>
      <c r="Q4348" t="s">
        <v>41</v>
      </c>
      <c r="R4348">
        <v>806</v>
      </c>
      <c r="S4348" s="2">
        <v>44749</v>
      </c>
      <c r="T4348" s="2">
        <v>44753</v>
      </c>
      <c r="U4348">
        <v>0</v>
      </c>
      <c r="V4348" t="s">
        <v>71</v>
      </c>
      <c r="W4348">
        <v>752</v>
      </c>
      <c r="X4348" t="s">
        <v>60</v>
      </c>
      <c r="Y4348" t="s">
        <v>72</v>
      </c>
      <c r="Z4348">
        <v>0</v>
      </c>
      <c r="AA4348">
        <v>703</v>
      </c>
      <c r="AB4348">
        <v>20174</v>
      </c>
      <c r="AC4348" t="s">
        <v>46</v>
      </c>
    </row>
    <row r="4349" spans="1:29" x14ac:dyDescent="0.3">
      <c r="A4349" s="1" t="s">
        <v>47</v>
      </c>
      <c r="B4349" t="s">
        <v>108</v>
      </c>
      <c r="C4349" t="s">
        <v>1763</v>
      </c>
      <c r="D4349" t="s">
        <v>201</v>
      </c>
      <c r="E4349">
        <v>4</v>
      </c>
      <c r="F4349" t="s">
        <v>120</v>
      </c>
      <c r="G4349" t="s">
        <v>121</v>
      </c>
      <c r="H4349" t="s">
        <v>79</v>
      </c>
      <c r="I4349" t="s">
        <v>4727</v>
      </c>
      <c r="J4349" t="s">
        <v>113</v>
      </c>
      <c r="K4349" t="s">
        <v>10435</v>
      </c>
      <c r="L4349" t="s">
        <v>10436</v>
      </c>
      <c r="M4349" t="s">
        <v>1422</v>
      </c>
      <c r="N4349" t="s">
        <v>84</v>
      </c>
      <c r="O4349">
        <v>10287</v>
      </c>
      <c r="P4349">
        <v>13102</v>
      </c>
      <c r="Q4349" t="s">
        <v>95</v>
      </c>
      <c r="R4349">
        <v>439</v>
      </c>
      <c r="S4349" s="2">
        <v>44522</v>
      </c>
      <c r="T4349" t="s">
        <v>42</v>
      </c>
      <c r="U4349">
        <v>0</v>
      </c>
      <c r="V4349" t="s">
        <v>85</v>
      </c>
      <c r="W4349">
        <v>696</v>
      </c>
      <c r="X4349" t="s">
        <v>44</v>
      </c>
      <c r="Y4349" t="s">
        <v>72</v>
      </c>
      <c r="Z4349">
        <v>0</v>
      </c>
      <c r="AA4349">
        <v>126</v>
      </c>
      <c r="AB4349">
        <v>12109</v>
      </c>
      <c r="AC4349" t="s">
        <v>46</v>
      </c>
    </row>
    <row r="4350" spans="1:29" x14ac:dyDescent="0.3">
      <c r="A4350" s="1" t="s">
        <v>29</v>
      </c>
      <c r="B4350" t="s">
        <v>86</v>
      </c>
      <c r="C4350" t="s">
        <v>2143</v>
      </c>
      <c r="D4350" t="s">
        <v>352</v>
      </c>
      <c r="E4350">
        <v>6</v>
      </c>
      <c r="F4350" t="s">
        <v>99</v>
      </c>
      <c r="G4350" t="s">
        <v>1138</v>
      </c>
      <c r="H4350" t="s">
        <v>35</v>
      </c>
      <c r="I4350" t="s">
        <v>4489</v>
      </c>
      <c r="J4350" t="s">
        <v>1554</v>
      </c>
      <c r="K4350" t="s">
        <v>10437</v>
      </c>
      <c r="L4350" t="s">
        <v>10438</v>
      </c>
      <c r="M4350" t="s">
        <v>350</v>
      </c>
      <c r="N4350" t="s">
        <v>58</v>
      </c>
      <c r="O4350">
        <v>26513</v>
      </c>
      <c r="P4350">
        <v>29709</v>
      </c>
      <c r="Q4350" t="s">
        <v>95</v>
      </c>
      <c r="R4350">
        <v>925</v>
      </c>
      <c r="S4350" s="2">
        <v>45148</v>
      </c>
      <c r="T4350" s="2">
        <v>45155</v>
      </c>
      <c r="U4350">
        <v>0</v>
      </c>
      <c r="V4350" t="s">
        <v>43</v>
      </c>
      <c r="W4350">
        <v>821</v>
      </c>
      <c r="X4350" t="s">
        <v>60</v>
      </c>
      <c r="Y4350" t="s">
        <v>72</v>
      </c>
      <c r="Z4350">
        <v>4213</v>
      </c>
      <c r="AA4350">
        <v>541</v>
      </c>
      <c r="AB4350">
        <v>27689</v>
      </c>
      <c r="AC4350" t="s">
        <v>107</v>
      </c>
    </row>
    <row r="4351" spans="1:29" x14ac:dyDescent="0.3">
      <c r="A4351" s="1" t="s">
        <v>47</v>
      </c>
      <c r="B4351" t="s">
        <v>161</v>
      </c>
      <c r="C4351" t="s">
        <v>734</v>
      </c>
      <c r="D4351" t="s">
        <v>352</v>
      </c>
      <c r="E4351">
        <v>9</v>
      </c>
      <c r="F4351" t="s">
        <v>120</v>
      </c>
      <c r="G4351" t="s">
        <v>489</v>
      </c>
      <c r="H4351" t="s">
        <v>79</v>
      </c>
      <c r="I4351" t="s">
        <v>756</v>
      </c>
      <c r="J4351" t="s">
        <v>3089</v>
      </c>
      <c r="K4351" t="s">
        <v>10439</v>
      </c>
      <c r="L4351" t="s">
        <v>10440</v>
      </c>
      <c r="M4351" t="s">
        <v>2373</v>
      </c>
      <c r="N4351" t="s">
        <v>58</v>
      </c>
      <c r="O4351">
        <v>27376</v>
      </c>
      <c r="P4351">
        <v>32136</v>
      </c>
      <c r="Q4351" t="s">
        <v>41</v>
      </c>
      <c r="R4351">
        <v>774</v>
      </c>
      <c r="S4351" s="2">
        <v>44725</v>
      </c>
      <c r="T4351" t="s">
        <v>42</v>
      </c>
      <c r="U4351">
        <v>0</v>
      </c>
      <c r="V4351" t="s">
        <v>85</v>
      </c>
      <c r="W4351">
        <v>447</v>
      </c>
      <c r="X4351" t="s">
        <v>44</v>
      </c>
      <c r="Y4351" t="s">
        <v>72</v>
      </c>
      <c r="Z4351">
        <v>2502</v>
      </c>
      <c r="AA4351">
        <v>652</v>
      </c>
      <c r="AB4351">
        <v>29687</v>
      </c>
      <c r="AC4351" t="s">
        <v>73</v>
      </c>
    </row>
    <row r="4352" spans="1:29" x14ac:dyDescent="0.3">
      <c r="A4352" s="1" t="s">
        <v>47</v>
      </c>
      <c r="B4352" t="s">
        <v>234</v>
      </c>
      <c r="C4352" t="s">
        <v>853</v>
      </c>
      <c r="D4352" t="s">
        <v>236</v>
      </c>
      <c r="E4352">
        <v>8</v>
      </c>
      <c r="F4352" t="s">
        <v>221</v>
      </c>
      <c r="G4352" t="s">
        <v>1096</v>
      </c>
      <c r="H4352" t="s">
        <v>79</v>
      </c>
      <c r="I4352" t="s">
        <v>3333</v>
      </c>
      <c r="J4352" t="s">
        <v>2491</v>
      </c>
      <c r="K4352" t="s">
        <v>10441</v>
      </c>
      <c r="L4352" t="s">
        <v>10442</v>
      </c>
      <c r="M4352" t="s">
        <v>2944</v>
      </c>
      <c r="N4352" t="s">
        <v>84</v>
      </c>
      <c r="O4352">
        <v>16066</v>
      </c>
      <c r="P4352">
        <v>19052</v>
      </c>
      <c r="Q4352" t="s">
        <v>59</v>
      </c>
      <c r="R4352">
        <v>528</v>
      </c>
      <c r="S4352" s="2">
        <v>45025</v>
      </c>
      <c r="T4352" t="s">
        <v>42</v>
      </c>
      <c r="U4352">
        <v>12807</v>
      </c>
      <c r="V4352" t="s">
        <v>43</v>
      </c>
      <c r="W4352">
        <v>592</v>
      </c>
      <c r="X4352" t="s">
        <v>44</v>
      </c>
      <c r="Y4352" t="s">
        <v>72</v>
      </c>
      <c r="Z4352">
        <v>0</v>
      </c>
      <c r="AA4352">
        <v>153</v>
      </c>
      <c r="AB4352">
        <v>16915</v>
      </c>
      <c r="AC4352" t="s">
        <v>46</v>
      </c>
    </row>
    <row r="4353" spans="1:29" x14ac:dyDescent="0.3">
      <c r="A4353" s="1" t="s">
        <v>29</v>
      </c>
      <c r="B4353" t="s">
        <v>327</v>
      </c>
      <c r="C4353" t="s">
        <v>2776</v>
      </c>
      <c r="D4353" t="s">
        <v>387</v>
      </c>
      <c r="E4353">
        <v>6</v>
      </c>
      <c r="F4353" t="s">
        <v>77</v>
      </c>
      <c r="G4353" t="s">
        <v>501</v>
      </c>
      <c r="H4353" t="s">
        <v>35</v>
      </c>
      <c r="I4353" t="s">
        <v>36</v>
      </c>
      <c r="J4353" t="s">
        <v>3910</v>
      </c>
      <c r="K4353" t="s">
        <v>10443</v>
      </c>
      <c r="L4353" t="s">
        <v>10444</v>
      </c>
      <c r="M4353" t="s">
        <v>2246</v>
      </c>
      <c r="N4353" t="s">
        <v>84</v>
      </c>
      <c r="O4353">
        <v>23676</v>
      </c>
      <c r="P4353">
        <v>27051</v>
      </c>
      <c r="Q4353" t="s">
        <v>41</v>
      </c>
      <c r="R4353">
        <v>252</v>
      </c>
      <c r="S4353" s="2">
        <v>45215</v>
      </c>
      <c r="T4353" t="s">
        <v>42</v>
      </c>
      <c r="U4353">
        <v>0</v>
      </c>
      <c r="V4353" t="s">
        <v>106</v>
      </c>
      <c r="W4353">
        <v>493</v>
      </c>
      <c r="X4353" t="s">
        <v>44</v>
      </c>
      <c r="Y4353" t="s">
        <v>45</v>
      </c>
      <c r="Z4353">
        <v>0</v>
      </c>
      <c r="AA4353">
        <v>910</v>
      </c>
      <c r="AB4353">
        <v>25305</v>
      </c>
      <c r="AC4353" t="s">
        <v>107</v>
      </c>
    </row>
    <row r="4354" spans="1:29" x14ac:dyDescent="0.3">
      <c r="A4354" s="1" t="s">
        <v>29</v>
      </c>
      <c r="B4354" t="s">
        <v>363</v>
      </c>
      <c r="C4354" t="s">
        <v>692</v>
      </c>
      <c r="D4354" t="s">
        <v>201</v>
      </c>
      <c r="E4354">
        <v>3</v>
      </c>
      <c r="F4354" t="s">
        <v>77</v>
      </c>
      <c r="G4354" t="s">
        <v>365</v>
      </c>
      <c r="H4354" t="s">
        <v>35</v>
      </c>
      <c r="I4354" t="s">
        <v>1267</v>
      </c>
      <c r="J4354" t="s">
        <v>4972</v>
      </c>
      <c r="K4354" t="s">
        <v>10445</v>
      </c>
      <c r="L4354" t="s">
        <v>10446</v>
      </c>
      <c r="M4354" t="s">
        <v>1068</v>
      </c>
      <c r="N4354" t="s">
        <v>40</v>
      </c>
      <c r="O4354">
        <v>2701</v>
      </c>
      <c r="P4354">
        <v>6229</v>
      </c>
      <c r="Q4354" t="s">
        <v>59</v>
      </c>
      <c r="R4354">
        <v>856</v>
      </c>
      <c r="S4354" s="2">
        <v>44633</v>
      </c>
      <c r="T4354" s="2">
        <v>44660</v>
      </c>
      <c r="U4354">
        <v>34780</v>
      </c>
      <c r="V4354" t="s">
        <v>85</v>
      </c>
      <c r="W4354">
        <v>777</v>
      </c>
      <c r="X4354" t="s">
        <v>60</v>
      </c>
      <c r="Y4354" t="s">
        <v>61</v>
      </c>
      <c r="Z4354">
        <v>0</v>
      </c>
      <c r="AA4354">
        <v>614</v>
      </c>
      <c r="AB4354">
        <v>4000</v>
      </c>
      <c r="AC4354" t="s">
        <v>107</v>
      </c>
    </row>
    <row r="4355" spans="1:29" x14ac:dyDescent="0.3">
      <c r="A4355" s="1" t="s">
        <v>47</v>
      </c>
      <c r="B4355" t="s">
        <v>145</v>
      </c>
      <c r="C4355" t="s">
        <v>528</v>
      </c>
      <c r="D4355" t="s">
        <v>169</v>
      </c>
      <c r="E4355">
        <v>2</v>
      </c>
      <c r="F4355" t="s">
        <v>186</v>
      </c>
      <c r="G4355" t="s">
        <v>620</v>
      </c>
      <c r="H4355" t="s">
        <v>35</v>
      </c>
      <c r="I4355" t="s">
        <v>496</v>
      </c>
      <c r="J4355" t="s">
        <v>5194</v>
      </c>
      <c r="K4355" t="s">
        <v>10447</v>
      </c>
      <c r="L4355" t="s">
        <v>10448</v>
      </c>
      <c r="M4355" t="s">
        <v>708</v>
      </c>
      <c r="N4355" t="s">
        <v>40</v>
      </c>
      <c r="O4355">
        <v>28496</v>
      </c>
      <c r="P4355">
        <v>32616</v>
      </c>
      <c r="Q4355" t="s">
        <v>59</v>
      </c>
      <c r="R4355">
        <v>291</v>
      </c>
      <c r="S4355" s="2">
        <v>45016</v>
      </c>
      <c r="T4355" t="s">
        <v>42</v>
      </c>
      <c r="U4355">
        <v>35062</v>
      </c>
      <c r="V4355" t="s">
        <v>106</v>
      </c>
      <c r="W4355">
        <v>472</v>
      </c>
      <c r="X4355" t="s">
        <v>44</v>
      </c>
      <c r="Y4355" t="s">
        <v>61</v>
      </c>
      <c r="Z4355">
        <v>0</v>
      </c>
      <c r="AA4355">
        <v>349</v>
      </c>
      <c r="AB4355">
        <v>31010</v>
      </c>
      <c r="AC4355" t="s">
        <v>46</v>
      </c>
    </row>
    <row r="4356" spans="1:29" x14ac:dyDescent="0.3">
      <c r="A4356" s="1" t="s">
        <v>47</v>
      </c>
      <c r="B4356" t="s">
        <v>234</v>
      </c>
      <c r="C4356" t="s">
        <v>480</v>
      </c>
      <c r="D4356" t="s">
        <v>178</v>
      </c>
      <c r="E4356">
        <v>9</v>
      </c>
      <c r="F4356" t="s">
        <v>77</v>
      </c>
      <c r="G4356" t="s">
        <v>1221</v>
      </c>
      <c r="H4356" t="s">
        <v>79</v>
      </c>
      <c r="I4356" t="s">
        <v>322</v>
      </c>
      <c r="J4356" t="s">
        <v>90</v>
      </c>
      <c r="K4356" t="s">
        <v>10449</v>
      </c>
      <c r="L4356" t="s">
        <v>10450</v>
      </c>
      <c r="M4356" t="s">
        <v>746</v>
      </c>
      <c r="N4356" t="s">
        <v>40</v>
      </c>
      <c r="O4356">
        <v>12802</v>
      </c>
      <c r="P4356">
        <v>17144</v>
      </c>
      <c r="Q4356" t="s">
        <v>95</v>
      </c>
      <c r="R4356">
        <v>899</v>
      </c>
      <c r="S4356" s="2">
        <v>45254</v>
      </c>
      <c r="T4356" s="2">
        <v>45261</v>
      </c>
      <c r="U4356">
        <v>0</v>
      </c>
      <c r="V4356" t="s">
        <v>85</v>
      </c>
      <c r="W4356">
        <v>638</v>
      </c>
      <c r="X4356" t="s">
        <v>60</v>
      </c>
      <c r="Y4356" t="s">
        <v>61</v>
      </c>
      <c r="Z4356">
        <v>0</v>
      </c>
      <c r="AA4356">
        <v>888</v>
      </c>
      <c r="AB4356">
        <v>14290</v>
      </c>
      <c r="AC4356" t="s">
        <v>107</v>
      </c>
    </row>
    <row r="4357" spans="1:29" x14ac:dyDescent="0.3">
      <c r="A4357" s="1" t="s">
        <v>47</v>
      </c>
      <c r="B4357" t="s">
        <v>48</v>
      </c>
      <c r="C4357" t="s">
        <v>4088</v>
      </c>
      <c r="D4357" t="s">
        <v>110</v>
      </c>
      <c r="E4357">
        <v>7</v>
      </c>
      <c r="F4357" t="s">
        <v>186</v>
      </c>
      <c r="G4357" t="s">
        <v>187</v>
      </c>
      <c r="H4357" t="s">
        <v>79</v>
      </c>
      <c r="I4357" t="s">
        <v>1043</v>
      </c>
      <c r="J4357" t="s">
        <v>890</v>
      </c>
      <c r="K4357" t="s">
        <v>10451</v>
      </c>
      <c r="L4357" t="s">
        <v>10452</v>
      </c>
      <c r="M4357" t="s">
        <v>57</v>
      </c>
      <c r="N4357" t="s">
        <v>94</v>
      </c>
      <c r="O4357">
        <v>29457</v>
      </c>
      <c r="P4357">
        <v>33570</v>
      </c>
      <c r="Q4357" t="s">
        <v>41</v>
      </c>
      <c r="R4357">
        <v>215</v>
      </c>
      <c r="S4357" s="2">
        <v>44610</v>
      </c>
      <c r="T4357" s="2">
        <v>44625</v>
      </c>
      <c r="U4357">
        <v>0</v>
      </c>
      <c r="V4357" t="s">
        <v>106</v>
      </c>
      <c r="W4357">
        <v>677</v>
      </c>
      <c r="X4357" t="s">
        <v>60</v>
      </c>
      <c r="Y4357" t="s">
        <v>72</v>
      </c>
      <c r="Z4357">
        <v>0</v>
      </c>
      <c r="AA4357">
        <v>350</v>
      </c>
      <c r="AB4357">
        <v>32447</v>
      </c>
      <c r="AC4357" t="s">
        <v>73</v>
      </c>
    </row>
    <row r="4358" spans="1:29" x14ac:dyDescent="0.3">
      <c r="A4358" s="1" t="s">
        <v>29</v>
      </c>
      <c r="B4358" t="s">
        <v>541</v>
      </c>
      <c r="C4358" t="s">
        <v>672</v>
      </c>
      <c r="D4358" t="s">
        <v>169</v>
      </c>
      <c r="E4358">
        <v>8</v>
      </c>
      <c r="F4358" t="s">
        <v>120</v>
      </c>
      <c r="G4358" t="s">
        <v>468</v>
      </c>
      <c r="H4358" t="s">
        <v>79</v>
      </c>
      <c r="I4358" t="s">
        <v>2250</v>
      </c>
      <c r="J4358" t="s">
        <v>1092</v>
      </c>
      <c r="K4358" t="s">
        <v>10453</v>
      </c>
      <c r="L4358" t="s">
        <v>10454</v>
      </c>
      <c r="M4358" t="s">
        <v>1274</v>
      </c>
      <c r="N4358" t="s">
        <v>84</v>
      </c>
      <c r="O4358">
        <v>28933</v>
      </c>
      <c r="P4358">
        <v>31451</v>
      </c>
      <c r="Q4358" t="s">
        <v>41</v>
      </c>
      <c r="R4358">
        <v>905</v>
      </c>
      <c r="S4358" s="2">
        <v>44907</v>
      </c>
      <c r="T4358" s="2">
        <v>44922</v>
      </c>
      <c r="U4358">
        <v>0</v>
      </c>
      <c r="V4358" t="s">
        <v>106</v>
      </c>
      <c r="W4358">
        <v>615</v>
      </c>
      <c r="X4358" t="s">
        <v>60</v>
      </c>
      <c r="Y4358" t="s">
        <v>72</v>
      </c>
      <c r="Z4358">
        <v>0</v>
      </c>
      <c r="AA4358">
        <v>65</v>
      </c>
      <c r="AB4358">
        <v>29264</v>
      </c>
      <c r="AC4358" t="s">
        <v>46</v>
      </c>
    </row>
    <row r="4359" spans="1:29" x14ac:dyDescent="0.3">
      <c r="A4359" s="1" t="s">
        <v>29</v>
      </c>
      <c r="B4359" t="s">
        <v>96</v>
      </c>
      <c r="C4359" t="s">
        <v>366</v>
      </c>
      <c r="D4359" t="s">
        <v>128</v>
      </c>
      <c r="E4359">
        <v>8</v>
      </c>
      <c r="F4359" t="s">
        <v>51</v>
      </c>
      <c r="G4359" t="s">
        <v>237</v>
      </c>
      <c r="H4359" t="s">
        <v>35</v>
      </c>
      <c r="I4359" t="s">
        <v>427</v>
      </c>
      <c r="J4359" t="s">
        <v>1092</v>
      </c>
      <c r="K4359" t="s">
        <v>10455</v>
      </c>
      <c r="L4359" t="s">
        <v>10456</v>
      </c>
      <c r="M4359" t="s">
        <v>777</v>
      </c>
      <c r="N4359" t="s">
        <v>58</v>
      </c>
      <c r="O4359">
        <v>28115</v>
      </c>
      <c r="P4359">
        <v>31223</v>
      </c>
      <c r="Q4359" t="s">
        <v>41</v>
      </c>
      <c r="R4359">
        <v>475</v>
      </c>
      <c r="S4359" s="2">
        <v>44322</v>
      </c>
      <c r="T4359" t="s">
        <v>42</v>
      </c>
      <c r="U4359">
        <v>0</v>
      </c>
      <c r="V4359" t="s">
        <v>106</v>
      </c>
      <c r="W4359">
        <v>572</v>
      </c>
      <c r="X4359" t="s">
        <v>44</v>
      </c>
      <c r="Y4359" t="s">
        <v>45</v>
      </c>
      <c r="Z4359">
        <v>2738</v>
      </c>
      <c r="AA4359">
        <v>881</v>
      </c>
      <c r="AB4359">
        <v>28347</v>
      </c>
      <c r="AC4359" t="s">
        <v>107</v>
      </c>
    </row>
    <row r="4360" spans="1:29" x14ac:dyDescent="0.3">
      <c r="A4360" s="1" t="s">
        <v>47</v>
      </c>
      <c r="B4360" t="s">
        <v>136</v>
      </c>
      <c r="C4360" t="s">
        <v>2546</v>
      </c>
      <c r="D4360" t="s">
        <v>138</v>
      </c>
      <c r="E4360">
        <v>2</v>
      </c>
      <c r="F4360" t="s">
        <v>271</v>
      </c>
      <c r="G4360" t="s">
        <v>689</v>
      </c>
      <c r="H4360" t="s">
        <v>35</v>
      </c>
      <c r="I4360" t="s">
        <v>244</v>
      </c>
      <c r="J4360" t="s">
        <v>878</v>
      </c>
      <c r="K4360" t="s">
        <v>10457</v>
      </c>
      <c r="L4360" t="s">
        <v>10458</v>
      </c>
      <c r="M4360" t="s">
        <v>527</v>
      </c>
      <c r="N4360" t="s">
        <v>84</v>
      </c>
      <c r="O4360">
        <v>4502</v>
      </c>
      <c r="P4360">
        <v>7845</v>
      </c>
      <c r="Q4360" t="s">
        <v>59</v>
      </c>
      <c r="R4360">
        <v>753</v>
      </c>
      <c r="S4360" s="2">
        <v>44286</v>
      </c>
      <c r="T4360" t="s">
        <v>42</v>
      </c>
      <c r="U4360">
        <v>18626</v>
      </c>
      <c r="V4360" t="s">
        <v>71</v>
      </c>
      <c r="W4360">
        <v>598</v>
      </c>
      <c r="X4360" t="s">
        <v>44</v>
      </c>
      <c r="Y4360" t="s">
        <v>61</v>
      </c>
      <c r="Z4360">
        <v>0</v>
      </c>
      <c r="AA4360">
        <v>212</v>
      </c>
      <c r="AB4360">
        <v>7181</v>
      </c>
      <c r="AC4360" t="s">
        <v>107</v>
      </c>
    </row>
    <row r="4361" spans="1:29" x14ac:dyDescent="0.3">
      <c r="A4361" s="1" t="s">
        <v>47</v>
      </c>
      <c r="B4361" t="s">
        <v>136</v>
      </c>
      <c r="C4361" t="s">
        <v>1124</v>
      </c>
      <c r="D4361" t="s">
        <v>98</v>
      </c>
      <c r="E4361">
        <v>3</v>
      </c>
      <c r="F4361" t="s">
        <v>120</v>
      </c>
      <c r="G4361" t="s">
        <v>1533</v>
      </c>
      <c r="H4361" t="s">
        <v>35</v>
      </c>
      <c r="I4361" t="s">
        <v>906</v>
      </c>
      <c r="J4361" t="s">
        <v>141</v>
      </c>
      <c r="K4361" t="s">
        <v>10459</v>
      </c>
      <c r="L4361" t="s">
        <v>10460</v>
      </c>
      <c r="M4361" t="s">
        <v>527</v>
      </c>
      <c r="N4361" t="s">
        <v>58</v>
      </c>
      <c r="O4361">
        <v>4332</v>
      </c>
      <c r="P4361">
        <v>6725</v>
      </c>
      <c r="Q4361" t="s">
        <v>59</v>
      </c>
      <c r="R4361">
        <v>823</v>
      </c>
      <c r="S4361" s="2">
        <v>45316</v>
      </c>
      <c r="T4361" s="2">
        <v>45320</v>
      </c>
      <c r="U4361">
        <v>34078</v>
      </c>
      <c r="V4361" t="s">
        <v>85</v>
      </c>
      <c r="W4361">
        <v>706</v>
      </c>
      <c r="X4361" t="s">
        <v>60</v>
      </c>
      <c r="Y4361" t="s">
        <v>72</v>
      </c>
      <c r="Z4361">
        <v>2996</v>
      </c>
      <c r="AA4361">
        <v>162</v>
      </c>
      <c r="AB4361">
        <v>4616</v>
      </c>
      <c r="AC4361" t="s">
        <v>73</v>
      </c>
    </row>
    <row r="4362" spans="1:29" x14ac:dyDescent="0.3">
      <c r="A4362" s="1" t="s">
        <v>47</v>
      </c>
      <c r="B4362" t="s">
        <v>48</v>
      </c>
      <c r="C4362" t="s">
        <v>551</v>
      </c>
      <c r="D4362" t="s">
        <v>32</v>
      </c>
      <c r="E4362">
        <v>8</v>
      </c>
      <c r="F4362" t="s">
        <v>64</v>
      </c>
      <c r="G4362" t="s">
        <v>65</v>
      </c>
      <c r="H4362" t="s">
        <v>79</v>
      </c>
      <c r="I4362" t="s">
        <v>821</v>
      </c>
      <c r="J4362" t="s">
        <v>8502</v>
      </c>
      <c r="K4362" t="s">
        <v>10461</v>
      </c>
      <c r="L4362" t="s">
        <v>10462</v>
      </c>
      <c r="M4362" t="s">
        <v>57</v>
      </c>
      <c r="N4362" t="s">
        <v>40</v>
      </c>
      <c r="O4362">
        <v>3780</v>
      </c>
      <c r="P4362">
        <v>7739</v>
      </c>
      <c r="Q4362" t="s">
        <v>59</v>
      </c>
      <c r="R4362">
        <v>542</v>
      </c>
      <c r="S4362" s="2">
        <v>44433</v>
      </c>
      <c r="T4362" s="2">
        <v>44449</v>
      </c>
      <c r="U4362">
        <v>20403</v>
      </c>
      <c r="V4362" t="s">
        <v>85</v>
      </c>
      <c r="W4362">
        <v>465</v>
      </c>
      <c r="X4362" t="s">
        <v>60</v>
      </c>
      <c r="Y4362" t="s">
        <v>61</v>
      </c>
      <c r="Z4362">
        <v>0</v>
      </c>
      <c r="AA4362">
        <v>453</v>
      </c>
      <c r="AB4362">
        <v>4102</v>
      </c>
      <c r="AC4362" t="s">
        <v>73</v>
      </c>
    </row>
    <row r="4363" spans="1:29" x14ac:dyDescent="0.3">
      <c r="A4363" s="1" t="s">
        <v>29</v>
      </c>
      <c r="B4363" t="s">
        <v>327</v>
      </c>
      <c r="C4363" t="s">
        <v>764</v>
      </c>
      <c r="D4363" t="s">
        <v>128</v>
      </c>
      <c r="E4363">
        <v>4</v>
      </c>
      <c r="F4363" t="s">
        <v>33</v>
      </c>
      <c r="G4363" t="s">
        <v>111</v>
      </c>
      <c r="H4363" t="s">
        <v>35</v>
      </c>
      <c r="I4363" t="s">
        <v>292</v>
      </c>
      <c r="J4363" t="s">
        <v>4209</v>
      </c>
      <c r="K4363" t="s">
        <v>10463</v>
      </c>
      <c r="L4363" t="s">
        <v>10464</v>
      </c>
      <c r="M4363" t="s">
        <v>1019</v>
      </c>
      <c r="N4363" t="s">
        <v>94</v>
      </c>
      <c r="O4363">
        <v>27157</v>
      </c>
      <c r="P4363">
        <v>29449</v>
      </c>
      <c r="Q4363" t="s">
        <v>95</v>
      </c>
      <c r="R4363">
        <v>789</v>
      </c>
      <c r="S4363" s="2">
        <v>44372</v>
      </c>
      <c r="T4363" s="2">
        <v>44401</v>
      </c>
      <c r="U4363">
        <v>0</v>
      </c>
      <c r="V4363" t="s">
        <v>85</v>
      </c>
      <c r="W4363">
        <v>485</v>
      </c>
      <c r="X4363" t="s">
        <v>60</v>
      </c>
      <c r="Y4363" t="s">
        <v>72</v>
      </c>
      <c r="Z4363">
        <v>0</v>
      </c>
      <c r="AA4363">
        <v>557</v>
      </c>
      <c r="AB4363">
        <v>28770</v>
      </c>
      <c r="AC4363" t="s">
        <v>107</v>
      </c>
    </row>
    <row r="4364" spans="1:29" x14ac:dyDescent="0.3">
      <c r="A4364" s="1" t="s">
        <v>47</v>
      </c>
      <c r="B4364" t="s">
        <v>176</v>
      </c>
      <c r="C4364" t="s">
        <v>1633</v>
      </c>
      <c r="D4364" t="s">
        <v>257</v>
      </c>
      <c r="E4364">
        <v>5</v>
      </c>
      <c r="F4364" t="s">
        <v>77</v>
      </c>
      <c r="G4364" t="s">
        <v>78</v>
      </c>
      <c r="H4364" t="s">
        <v>35</v>
      </c>
      <c r="I4364" t="s">
        <v>434</v>
      </c>
      <c r="J4364" t="s">
        <v>839</v>
      </c>
      <c r="K4364" t="s">
        <v>10465</v>
      </c>
      <c r="L4364" t="s">
        <v>10466</v>
      </c>
      <c r="M4364" t="s">
        <v>296</v>
      </c>
      <c r="N4364" t="s">
        <v>94</v>
      </c>
      <c r="O4364">
        <v>20359</v>
      </c>
      <c r="P4364">
        <v>22438</v>
      </c>
      <c r="Q4364" t="s">
        <v>41</v>
      </c>
      <c r="R4364">
        <v>931</v>
      </c>
      <c r="S4364" s="2">
        <v>45049</v>
      </c>
      <c r="T4364" t="s">
        <v>42</v>
      </c>
      <c r="U4364">
        <v>0</v>
      </c>
      <c r="V4364" t="s">
        <v>106</v>
      </c>
      <c r="W4364">
        <v>685</v>
      </c>
      <c r="X4364" t="s">
        <v>44</v>
      </c>
      <c r="Y4364" t="s">
        <v>72</v>
      </c>
      <c r="Z4364">
        <v>0</v>
      </c>
      <c r="AA4364">
        <v>111</v>
      </c>
      <c r="AB4364">
        <v>21599</v>
      </c>
      <c r="AC4364" t="s">
        <v>107</v>
      </c>
    </row>
    <row r="4365" spans="1:29" x14ac:dyDescent="0.3">
      <c r="A4365" s="1" t="s">
        <v>29</v>
      </c>
      <c r="B4365" t="s">
        <v>96</v>
      </c>
      <c r="C4365" t="s">
        <v>1389</v>
      </c>
      <c r="D4365" t="s">
        <v>169</v>
      </c>
      <c r="E4365">
        <v>5</v>
      </c>
      <c r="F4365" t="s">
        <v>271</v>
      </c>
      <c r="G4365" t="s">
        <v>353</v>
      </c>
      <c r="H4365" t="s">
        <v>79</v>
      </c>
      <c r="I4365" t="s">
        <v>921</v>
      </c>
      <c r="J4365" t="s">
        <v>7170</v>
      </c>
      <c r="K4365">
        <v>8696994417</v>
      </c>
      <c r="L4365" t="s">
        <v>10467</v>
      </c>
      <c r="M4365" t="s">
        <v>1197</v>
      </c>
      <c r="N4365" t="s">
        <v>58</v>
      </c>
      <c r="O4365">
        <v>21669</v>
      </c>
      <c r="P4365">
        <v>25256</v>
      </c>
      <c r="Q4365" t="s">
        <v>41</v>
      </c>
      <c r="R4365">
        <v>410</v>
      </c>
      <c r="S4365" s="2">
        <v>44758</v>
      </c>
      <c r="T4365" t="s">
        <v>42</v>
      </c>
      <c r="U4365">
        <v>0</v>
      </c>
      <c r="V4365" t="s">
        <v>43</v>
      </c>
      <c r="W4365">
        <v>666</v>
      </c>
      <c r="X4365" t="s">
        <v>44</v>
      </c>
      <c r="Y4365" t="s">
        <v>72</v>
      </c>
      <c r="Z4365">
        <v>4097</v>
      </c>
      <c r="AA4365">
        <v>98</v>
      </c>
      <c r="AB4365">
        <v>23213</v>
      </c>
      <c r="AC4365" t="s">
        <v>73</v>
      </c>
    </row>
    <row r="4366" spans="1:29" x14ac:dyDescent="0.3">
      <c r="A4366" s="1" t="s">
        <v>29</v>
      </c>
      <c r="B4366" t="s">
        <v>62</v>
      </c>
      <c r="C4366" t="s">
        <v>357</v>
      </c>
      <c r="D4366" t="s">
        <v>138</v>
      </c>
      <c r="E4366">
        <v>8</v>
      </c>
      <c r="F4366" t="s">
        <v>186</v>
      </c>
      <c r="G4366" t="s">
        <v>650</v>
      </c>
      <c r="H4366" t="s">
        <v>79</v>
      </c>
      <c r="I4366" t="s">
        <v>441</v>
      </c>
      <c r="J4366" t="s">
        <v>10003</v>
      </c>
      <c r="K4366" t="s">
        <v>10468</v>
      </c>
      <c r="L4366" t="s">
        <v>10469</v>
      </c>
      <c r="M4366" t="s">
        <v>135</v>
      </c>
      <c r="N4366" t="s">
        <v>40</v>
      </c>
      <c r="O4366">
        <v>6446</v>
      </c>
      <c r="P4366">
        <v>10277</v>
      </c>
      <c r="Q4366" t="s">
        <v>41</v>
      </c>
      <c r="R4366">
        <v>164</v>
      </c>
      <c r="S4366" s="2">
        <v>44710</v>
      </c>
      <c r="T4366" s="2">
        <v>44725</v>
      </c>
      <c r="U4366">
        <v>0</v>
      </c>
      <c r="V4366" t="s">
        <v>85</v>
      </c>
      <c r="W4366">
        <v>425</v>
      </c>
      <c r="X4366" t="s">
        <v>60</v>
      </c>
      <c r="Y4366" t="s">
        <v>45</v>
      </c>
      <c r="Z4366">
        <v>0</v>
      </c>
      <c r="AA4366">
        <v>846</v>
      </c>
      <c r="AB4366">
        <v>6675</v>
      </c>
      <c r="AC4366" t="s">
        <v>46</v>
      </c>
    </row>
    <row r="4367" spans="1:29" x14ac:dyDescent="0.3">
      <c r="A4367" s="1" t="s">
        <v>47</v>
      </c>
      <c r="B4367" t="s">
        <v>234</v>
      </c>
      <c r="C4367" t="s">
        <v>2618</v>
      </c>
      <c r="D4367" t="s">
        <v>178</v>
      </c>
      <c r="E4367">
        <v>8</v>
      </c>
      <c r="F4367" t="s">
        <v>120</v>
      </c>
      <c r="G4367" t="s">
        <v>121</v>
      </c>
      <c r="H4367" t="s">
        <v>35</v>
      </c>
      <c r="I4367" t="s">
        <v>565</v>
      </c>
      <c r="J4367" t="s">
        <v>1056</v>
      </c>
      <c r="K4367" t="s">
        <v>10470</v>
      </c>
      <c r="L4367" t="s">
        <v>10471</v>
      </c>
      <c r="M4367" t="s">
        <v>2192</v>
      </c>
      <c r="N4367" t="s">
        <v>58</v>
      </c>
      <c r="O4367">
        <v>18137</v>
      </c>
      <c r="P4367">
        <v>20912</v>
      </c>
      <c r="Q4367" t="s">
        <v>41</v>
      </c>
      <c r="R4367">
        <v>667</v>
      </c>
      <c r="S4367" s="2">
        <v>45098</v>
      </c>
      <c r="T4367" s="2">
        <v>45103</v>
      </c>
      <c r="U4367">
        <v>0</v>
      </c>
      <c r="V4367" t="s">
        <v>43</v>
      </c>
      <c r="W4367">
        <v>671</v>
      </c>
      <c r="X4367" t="s">
        <v>60</v>
      </c>
      <c r="Y4367" t="s">
        <v>72</v>
      </c>
      <c r="Z4367">
        <v>2336</v>
      </c>
      <c r="AA4367">
        <v>712</v>
      </c>
      <c r="AB4367">
        <v>20458</v>
      </c>
      <c r="AC4367" t="s">
        <v>46</v>
      </c>
    </row>
    <row r="4368" spans="1:29" x14ac:dyDescent="0.3">
      <c r="A4368" s="1" t="s">
        <v>29</v>
      </c>
      <c r="B4368" t="s">
        <v>74</v>
      </c>
      <c r="C4368" t="s">
        <v>970</v>
      </c>
      <c r="D4368" t="s">
        <v>387</v>
      </c>
      <c r="E4368">
        <v>6</v>
      </c>
      <c r="F4368" t="s">
        <v>51</v>
      </c>
      <c r="G4368" t="s">
        <v>291</v>
      </c>
      <c r="H4368" t="s">
        <v>79</v>
      </c>
      <c r="I4368" t="s">
        <v>458</v>
      </c>
      <c r="J4368" t="s">
        <v>401</v>
      </c>
      <c r="K4368" t="s">
        <v>10472</v>
      </c>
      <c r="L4368" t="s">
        <v>10473</v>
      </c>
      <c r="M4368" t="s">
        <v>842</v>
      </c>
      <c r="N4368" t="s">
        <v>58</v>
      </c>
      <c r="O4368">
        <v>22046</v>
      </c>
      <c r="P4368">
        <v>25614</v>
      </c>
      <c r="Q4368" t="s">
        <v>95</v>
      </c>
      <c r="R4368">
        <v>895</v>
      </c>
      <c r="S4368" s="2">
        <v>45101</v>
      </c>
      <c r="T4368" s="2">
        <v>45106</v>
      </c>
      <c r="U4368">
        <v>0</v>
      </c>
      <c r="V4368" t="s">
        <v>85</v>
      </c>
      <c r="W4368">
        <v>578</v>
      </c>
      <c r="X4368" t="s">
        <v>60</v>
      </c>
      <c r="Y4368" t="s">
        <v>72</v>
      </c>
      <c r="Z4368">
        <v>3757</v>
      </c>
      <c r="AA4368">
        <v>294</v>
      </c>
      <c r="AB4368">
        <v>24086</v>
      </c>
      <c r="AC4368" t="s">
        <v>46</v>
      </c>
    </row>
    <row r="4369" spans="1:29" x14ac:dyDescent="0.3">
      <c r="A4369" s="1" t="s">
        <v>47</v>
      </c>
      <c r="B4369" t="s">
        <v>136</v>
      </c>
      <c r="C4369" t="s">
        <v>200</v>
      </c>
      <c r="D4369" t="s">
        <v>119</v>
      </c>
      <c r="E4369">
        <v>1</v>
      </c>
      <c r="F4369" t="s">
        <v>33</v>
      </c>
      <c r="G4369" t="s">
        <v>34</v>
      </c>
      <c r="H4369" t="s">
        <v>35</v>
      </c>
      <c r="I4369" t="s">
        <v>803</v>
      </c>
      <c r="J4369" t="s">
        <v>4132</v>
      </c>
      <c r="K4369" t="s">
        <v>10474</v>
      </c>
      <c r="L4369" t="s">
        <v>10475</v>
      </c>
      <c r="M4369" t="s">
        <v>207</v>
      </c>
      <c r="N4369" t="s">
        <v>58</v>
      </c>
      <c r="O4369">
        <v>26212</v>
      </c>
      <c r="P4369">
        <v>29068</v>
      </c>
      <c r="Q4369" t="s">
        <v>59</v>
      </c>
      <c r="R4369">
        <v>740</v>
      </c>
      <c r="S4369" s="2">
        <v>45059</v>
      </c>
      <c r="T4369" s="2">
        <v>45064</v>
      </c>
      <c r="U4369">
        <v>41799</v>
      </c>
      <c r="V4369" t="s">
        <v>71</v>
      </c>
      <c r="W4369">
        <v>635</v>
      </c>
      <c r="X4369" t="s">
        <v>60</v>
      </c>
      <c r="Y4369" t="s">
        <v>61</v>
      </c>
      <c r="Z4369">
        <v>1698</v>
      </c>
      <c r="AA4369">
        <v>542</v>
      </c>
      <c r="AB4369">
        <v>28971</v>
      </c>
      <c r="AC4369" t="s">
        <v>107</v>
      </c>
    </row>
    <row r="4370" spans="1:29" x14ac:dyDescent="0.3">
      <c r="A4370" s="1" t="s">
        <v>47</v>
      </c>
      <c r="B4370" t="s">
        <v>176</v>
      </c>
      <c r="C4370" t="s">
        <v>3770</v>
      </c>
      <c r="D4370" t="s">
        <v>119</v>
      </c>
      <c r="E4370">
        <v>5</v>
      </c>
      <c r="F4370" t="s">
        <v>129</v>
      </c>
      <c r="G4370" t="s">
        <v>944</v>
      </c>
      <c r="H4370" t="s">
        <v>35</v>
      </c>
      <c r="I4370" t="s">
        <v>1656</v>
      </c>
      <c r="J4370" t="s">
        <v>10476</v>
      </c>
      <c r="K4370" t="s">
        <v>10477</v>
      </c>
      <c r="L4370" t="s">
        <v>10478</v>
      </c>
      <c r="M4370" t="s">
        <v>214</v>
      </c>
      <c r="N4370" t="s">
        <v>58</v>
      </c>
      <c r="O4370">
        <v>22903</v>
      </c>
      <c r="P4370">
        <v>26478</v>
      </c>
      <c r="Q4370" t="s">
        <v>95</v>
      </c>
      <c r="R4370">
        <v>75</v>
      </c>
      <c r="S4370" s="2">
        <v>45288</v>
      </c>
      <c r="T4370" t="s">
        <v>42</v>
      </c>
      <c r="U4370">
        <v>0</v>
      </c>
      <c r="V4370" t="s">
        <v>43</v>
      </c>
      <c r="W4370">
        <v>696</v>
      </c>
      <c r="X4370" t="s">
        <v>44</v>
      </c>
      <c r="Y4370" t="s">
        <v>72</v>
      </c>
      <c r="Z4370">
        <v>1578</v>
      </c>
      <c r="AA4370">
        <v>695</v>
      </c>
      <c r="AB4370">
        <v>23624</v>
      </c>
      <c r="AC4370" t="s">
        <v>73</v>
      </c>
    </row>
    <row r="4371" spans="1:29" x14ac:dyDescent="0.3">
      <c r="A4371" s="1" t="s">
        <v>47</v>
      </c>
      <c r="B4371" t="s">
        <v>117</v>
      </c>
      <c r="C4371" t="s">
        <v>1406</v>
      </c>
      <c r="D4371" t="s">
        <v>236</v>
      </c>
      <c r="E4371">
        <v>5</v>
      </c>
      <c r="F4371" t="s">
        <v>221</v>
      </c>
      <c r="G4371" t="s">
        <v>858</v>
      </c>
      <c r="H4371" t="s">
        <v>79</v>
      </c>
      <c r="I4371" t="s">
        <v>1008</v>
      </c>
      <c r="J4371" t="s">
        <v>1199</v>
      </c>
      <c r="K4371" t="s">
        <v>10479</v>
      </c>
      <c r="L4371" t="s">
        <v>10480</v>
      </c>
      <c r="M4371" t="s">
        <v>1484</v>
      </c>
      <c r="N4371" t="s">
        <v>58</v>
      </c>
      <c r="O4371">
        <v>23781</v>
      </c>
      <c r="P4371">
        <v>25918</v>
      </c>
      <c r="Q4371" t="s">
        <v>95</v>
      </c>
      <c r="R4371">
        <v>343</v>
      </c>
      <c r="S4371" s="2">
        <v>44452</v>
      </c>
      <c r="T4371" t="s">
        <v>42</v>
      </c>
      <c r="U4371">
        <v>0</v>
      </c>
      <c r="V4371" t="s">
        <v>43</v>
      </c>
      <c r="W4371">
        <v>498</v>
      </c>
      <c r="X4371" t="s">
        <v>44</v>
      </c>
      <c r="Y4371" t="s">
        <v>61</v>
      </c>
      <c r="Z4371">
        <v>3457</v>
      </c>
      <c r="AA4371">
        <v>31</v>
      </c>
      <c r="AB4371">
        <v>25224</v>
      </c>
      <c r="AC4371" t="s">
        <v>46</v>
      </c>
    </row>
    <row r="4372" spans="1:29" x14ac:dyDescent="0.3">
      <c r="A4372" s="1" t="s">
        <v>29</v>
      </c>
      <c r="B4372" t="s">
        <v>327</v>
      </c>
      <c r="C4372" t="s">
        <v>2714</v>
      </c>
      <c r="D4372" t="s">
        <v>178</v>
      </c>
      <c r="E4372">
        <v>3</v>
      </c>
      <c r="F4372" t="s">
        <v>33</v>
      </c>
      <c r="G4372" t="s">
        <v>139</v>
      </c>
      <c r="H4372" t="s">
        <v>35</v>
      </c>
      <c r="I4372" t="s">
        <v>738</v>
      </c>
      <c r="J4372" t="s">
        <v>766</v>
      </c>
      <c r="K4372" t="s">
        <v>10481</v>
      </c>
      <c r="L4372" t="s">
        <v>10482</v>
      </c>
      <c r="M4372" t="s">
        <v>333</v>
      </c>
      <c r="N4372" t="s">
        <v>94</v>
      </c>
      <c r="O4372">
        <v>29173</v>
      </c>
      <c r="P4372">
        <v>33956</v>
      </c>
      <c r="Q4372" t="s">
        <v>95</v>
      </c>
      <c r="R4372">
        <v>707</v>
      </c>
      <c r="S4372" s="2">
        <v>44771</v>
      </c>
      <c r="T4372" t="s">
        <v>42</v>
      </c>
      <c r="U4372">
        <v>0</v>
      </c>
      <c r="V4372" t="s">
        <v>43</v>
      </c>
      <c r="W4372">
        <v>641</v>
      </c>
      <c r="X4372" t="s">
        <v>44</v>
      </c>
      <c r="Y4372" t="s">
        <v>72</v>
      </c>
      <c r="Z4372">
        <v>0</v>
      </c>
      <c r="AA4372">
        <v>687</v>
      </c>
      <c r="AB4372">
        <v>30312</v>
      </c>
      <c r="AC4372" t="s">
        <v>107</v>
      </c>
    </row>
    <row r="4373" spans="1:29" x14ac:dyDescent="0.3">
      <c r="A4373" s="1" t="s">
        <v>47</v>
      </c>
      <c r="B4373" t="s">
        <v>48</v>
      </c>
      <c r="C4373" t="s">
        <v>1787</v>
      </c>
      <c r="D4373" t="s">
        <v>76</v>
      </c>
      <c r="E4373">
        <v>6</v>
      </c>
      <c r="F4373" t="s">
        <v>64</v>
      </c>
      <c r="G4373" t="s">
        <v>388</v>
      </c>
      <c r="H4373" t="s">
        <v>35</v>
      </c>
      <c r="I4373" t="s">
        <v>778</v>
      </c>
      <c r="J4373" t="s">
        <v>6917</v>
      </c>
      <c r="K4373">
        <v>9402461950</v>
      </c>
      <c r="L4373" t="s">
        <v>10483</v>
      </c>
      <c r="M4373" t="s">
        <v>303</v>
      </c>
      <c r="N4373" t="s">
        <v>84</v>
      </c>
      <c r="O4373">
        <v>23559</v>
      </c>
      <c r="P4373">
        <v>25870</v>
      </c>
      <c r="Q4373" t="s">
        <v>41</v>
      </c>
      <c r="R4373">
        <v>608</v>
      </c>
      <c r="S4373" s="2">
        <v>45291</v>
      </c>
      <c r="T4373" s="2">
        <v>45298</v>
      </c>
      <c r="U4373">
        <v>0</v>
      </c>
      <c r="V4373" t="s">
        <v>106</v>
      </c>
      <c r="W4373">
        <v>424</v>
      </c>
      <c r="X4373" t="s">
        <v>60</v>
      </c>
      <c r="Y4373" t="s">
        <v>45</v>
      </c>
      <c r="Z4373">
        <v>0</v>
      </c>
      <c r="AA4373">
        <v>230</v>
      </c>
      <c r="AB4373">
        <v>24401</v>
      </c>
      <c r="AC4373" t="s">
        <v>46</v>
      </c>
    </row>
    <row r="4374" spans="1:29" x14ac:dyDescent="0.3">
      <c r="A4374" s="1" t="s">
        <v>29</v>
      </c>
      <c r="B4374" t="s">
        <v>74</v>
      </c>
      <c r="C4374" t="s">
        <v>831</v>
      </c>
      <c r="D4374" t="s">
        <v>155</v>
      </c>
      <c r="E4374">
        <v>8</v>
      </c>
      <c r="F4374" t="s">
        <v>271</v>
      </c>
      <c r="G4374" t="s">
        <v>340</v>
      </c>
      <c r="H4374" t="s">
        <v>79</v>
      </c>
      <c r="I4374" t="s">
        <v>668</v>
      </c>
      <c r="J4374" t="s">
        <v>36</v>
      </c>
      <c r="K4374" t="s">
        <v>10484</v>
      </c>
      <c r="L4374" t="s">
        <v>10485</v>
      </c>
      <c r="M4374" t="s">
        <v>842</v>
      </c>
      <c r="N4374" t="s">
        <v>84</v>
      </c>
      <c r="O4374">
        <v>19016</v>
      </c>
      <c r="P4374">
        <v>22505</v>
      </c>
      <c r="Q4374" t="s">
        <v>59</v>
      </c>
      <c r="R4374">
        <v>103</v>
      </c>
      <c r="S4374" s="2">
        <v>44729</v>
      </c>
      <c r="T4374" t="s">
        <v>42</v>
      </c>
      <c r="U4374">
        <v>14811</v>
      </c>
      <c r="V4374" t="s">
        <v>43</v>
      </c>
      <c r="W4374">
        <v>795</v>
      </c>
      <c r="X4374" t="s">
        <v>44</v>
      </c>
      <c r="Y4374" t="s">
        <v>72</v>
      </c>
      <c r="Z4374">
        <v>0</v>
      </c>
      <c r="AA4374">
        <v>677</v>
      </c>
      <c r="AB4374">
        <v>22177</v>
      </c>
      <c r="AC4374" t="s">
        <v>107</v>
      </c>
    </row>
    <row r="4375" spans="1:29" x14ac:dyDescent="0.3">
      <c r="A4375" s="1" t="s">
        <v>29</v>
      </c>
      <c r="B4375" t="s">
        <v>228</v>
      </c>
      <c r="C4375" t="s">
        <v>1949</v>
      </c>
      <c r="D4375" t="s">
        <v>169</v>
      </c>
      <c r="E4375">
        <v>3</v>
      </c>
      <c r="F4375" t="s">
        <v>33</v>
      </c>
      <c r="G4375" t="s">
        <v>848</v>
      </c>
      <c r="H4375" t="s">
        <v>35</v>
      </c>
      <c r="I4375" t="s">
        <v>36</v>
      </c>
      <c r="J4375" t="s">
        <v>122</v>
      </c>
      <c r="K4375" t="s">
        <v>10486</v>
      </c>
      <c r="L4375" t="s">
        <v>10487</v>
      </c>
      <c r="M4375" t="s">
        <v>640</v>
      </c>
      <c r="N4375" t="s">
        <v>58</v>
      </c>
      <c r="O4375">
        <v>23175</v>
      </c>
      <c r="P4375">
        <v>27536</v>
      </c>
      <c r="Q4375" t="s">
        <v>41</v>
      </c>
      <c r="R4375">
        <v>786</v>
      </c>
      <c r="S4375" s="2">
        <v>44508</v>
      </c>
      <c r="T4375" t="s">
        <v>42</v>
      </c>
      <c r="U4375">
        <v>0</v>
      </c>
      <c r="V4375" t="s">
        <v>71</v>
      </c>
      <c r="W4375">
        <v>494</v>
      </c>
      <c r="X4375" t="s">
        <v>44</v>
      </c>
      <c r="Y4375" t="s">
        <v>61</v>
      </c>
      <c r="Z4375">
        <v>1302</v>
      </c>
      <c r="AA4375">
        <v>368</v>
      </c>
      <c r="AB4375">
        <v>25256</v>
      </c>
      <c r="AC4375" t="s">
        <v>46</v>
      </c>
    </row>
    <row r="4376" spans="1:29" x14ac:dyDescent="0.3">
      <c r="A4376" s="1" t="s">
        <v>29</v>
      </c>
      <c r="B4376" t="s">
        <v>86</v>
      </c>
      <c r="C4376" t="s">
        <v>759</v>
      </c>
      <c r="D4376" t="s">
        <v>257</v>
      </c>
      <c r="E4376">
        <v>1</v>
      </c>
      <c r="F4376" t="s">
        <v>33</v>
      </c>
      <c r="G4376" t="s">
        <v>728</v>
      </c>
      <c r="H4376" t="s">
        <v>35</v>
      </c>
      <c r="I4376" t="s">
        <v>2209</v>
      </c>
      <c r="J4376" t="s">
        <v>5850</v>
      </c>
      <c r="K4376" t="s">
        <v>10488</v>
      </c>
      <c r="L4376" t="s">
        <v>10489</v>
      </c>
      <c r="M4376" t="s">
        <v>2131</v>
      </c>
      <c r="N4376" t="s">
        <v>94</v>
      </c>
      <c r="O4376">
        <v>7828</v>
      </c>
      <c r="P4376">
        <v>10060</v>
      </c>
      <c r="Q4376" t="s">
        <v>95</v>
      </c>
      <c r="R4376">
        <v>359</v>
      </c>
      <c r="S4376" s="2">
        <v>45000</v>
      </c>
      <c r="T4376" s="2">
        <v>45014</v>
      </c>
      <c r="U4376">
        <v>0</v>
      </c>
      <c r="V4376" t="s">
        <v>106</v>
      </c>
      <c r="W4376">
        <v>707</v>
      </c>
      <c r="X4376" t="s">
        <v>60</v>
      </c>
      <c r="Y4376" t="s">
        <v>61</v>
      </c>
      <c r="Z4376">
        <v>0</v>
      </c>
      <c r="AA4376">
        <v>784</v>
      </c>
      <c r="AB4376">
        <v>9654</v>
      </c>
      <c r="AC4376" t="s">
        <v>107</v>
      </c>
    </row>
    <row r="4377" spans="1:29" x14ac:dyDescent="0.3">
      <c r="A4377" s="1" t="s">
        <v>47</v>
      </c>
      <c r="B4377" t="s">
        <v>108</v>
      </c>
      <c r="C4377" t="s">
        <v>109</v>
      </c>
      <c r="D4377" t="s">
        <v>119</v>
      </c>
      <c r="E4377">
        <v>5</v>
      </c>
      <c r="F4377" t="s">
        <v>64</v>
      </c>
      <c r="G4377" t="s">
        <v>376</v>
      </c>
      <c r="H4377" t="s">
        <v>35</v>
      </c>
      <c r="I4377" t="s">
        <v>729</v>
      </c>
      <c r="J4377" t="s">
        <v>726</v>
      </c>
      <c r="K4377" t="s">
        <v>10490</v>
      </c>
      <c r="L4377" t="s">
        <v>10491</v>
      </c>
      <c r="M4377" t="s">
        <v>1422</v>
      </c>
      <c r="N4377" t="s">
        <v>58</v>
      </c>
      <c r="O4377">
        <v>7902</v>
      </c>
      <c r="P4377">
        <v>12309</v>
      </c>
      <c r="Q4377" t="s">
        <v>59</v>
      </c>
      <c r="R4377">
        <v>309</v>
      </c>
      <c r="S4377" s="2">
        <v>45220</v>
      </c>
      <c r="T4377" t="s">
        <v>42</v>
      </c>
      <c r="U4377">
        <v>307</v>
      </c>
      <c r="V4377" t="s">
        <v>106</v>
      </c>
      <c r="W4377">
        <v>408</v>
      </c>
      <c r="X4377" t="s">
        <v>44</v>
      </c>
      <c r="Y4377" t="s">
        <v>72</v>
      </c>
      <c r="Z4377">
        <v>3784</v>
      </c>
      <c r="AA4377">
        <v>905</v>
      </c>
      <c r="AB4377">
        <v>10328</v>
      </c>
      <c r="AC4377" t="s">
        <v>46</v>
      </c>
    </row>
    <row r="4378" spans="1:29" x14ac:dyDescent="0.3">
      <c r="A4378" s="1" t="s">
        <v>47</v>
      </c>
      <c r="B4378" t="s">
        <v>145</v>
      </c>
      <c r="C4378" t="s">
        <v>688</v>
      </c>
      <c r="D4378" t="s">
        <v>110</v>
      </c>
      <c r="E4378">
        <v>2</v>
      </c>
      <c r="F4378" t="s">
        <v>64</v>
      </c>
      <c r="G4378" t="s">
        <v>376</v>
      </c>
      <c r="H4378" t="s">
        <v>35</v>
      </c>
      <c r="I4378" t="s">
        <v>412</v>
      </c>
      <c r="J4378" t="s">
        <v>4544</v>
      </c>
      <c r="K4378" t="s">
        <v>10492</v>
      </c>
      <c r="L4378" t="s">
        <v>10493</v>
      </c>
      <c r="M4378" t="s">
        <v>1762</v>
      </c>
      <c r="N4378" t="s">
        <v>58</v>
      </c>
      <c r="O4378">
        <v>27995</v>
      </c>
      <c r="P4378">
        <v>30522</v>
      </c>
      <c r="Q4378" t="s">
        <v>59</v>
      </c>
      <c r="R4378">
        <v>34</v>
      </c>
      <c r="S4378" s="2">
        <v>44464</v>
      </c>
      <c r="T4378" s="2">
        <v>44465</v>
      </c>
      <c r="U4378">
        <v>26543</v>
      </c>
      <c r="V4378" t="s">
        <v>43</v>
      </c>
      <c r="W4378">
        <v>815</v>
      </c>
      <c r="X4378" t="s">
        <v>60</v>
      </c>
      <c r="Y4378" t="s">
        <v>72</v>
      </c>
      <c r="Z4378">
        <v>1056</v>
      </c>
      <c r="AA4378">
        <v>97</v>
      </c>
      <c r="AB4378">
        <v>29685</v>
      </c>
      <c r="AC4378" t="s">
        <v>107</v>
      </c>
    </row>
    <row r="4379" spans="1:29" x14ac:dyDescent="0.3">
      <c r="A4379" s="1" t="s">
        <v>47</v>
      </c>
      <c r="B4379" t="s">
        <v>136</v>
      </c>
      <c r="C4379" t="s">
        <v>137</v>
      </c>
      <c r="D4379" t="s">
        <v>178</v>
      </c>
      <c r="E4379">
        <v>3</v>
      </c>
      <c r="F4379" t="s">
        <v>33</v>
      </c>
      <c r="G4379" t="s">
        <v>848</v>
      </c>
      <c r="H4379" t="s">
        <v>35</v>
      </c>
      <c r="I4379" t="s">
        <v>238</v>
      </c>
      <c r="J4379" t="s">
        <v>1092</v>
      </c>
      <c r="K4379" t="s">
        <v>10494</v>
      </c>
      <c r="L4379" t="s">
        <v>10495</v>
      </c>
      <c r="M4379" t="s">
        <v>1128</v>
      </c>
      <c r="N4379" t="s">
        <v>40</v>
      </c>
      <c r="O4379">
        <v>23426</v>
      </c>
      <c r="P4379">
        <v>26604</v>
      </c>
      <c r="Q4379" t="s">
        <v>95</v>
      </c>
      <c r="R4379">
        <v>269</v>
      </c>
      <c r="S4379" s="2">
        <v>45237</v>
      </c>
      <c r="T4379" t="s">
        <v>42</v>
      </c>
      <c r="U4379">
        <v>0</v>
      </c>
      <c r="V4379" t="s">
        <v>71</v>
      </c>
      <c r="W4379">
        <v>613</v>
      </c>
      <c r="X4379" t="s">
        <v>44</v>
      </c>
      <c r="Y4379" t="s">
        <v>61</v>
      </c>
      <c r="Z4379">
        <v>0</v>
      </c>
      <c r="AA4379">
        <v>320</v>
      </c>
      <c r="AB4379">
        <v>24918</v>
      </c>
      <c r="AC4379" t="s">
        <v>73</v>
      </c>
    </row>
    <row r="4380" spans="1:29" x14ac:dyDescent="0.3">
      <c r="A4380" s="1" t="s">
        <v>47</v>
      </c>
      <c r="B4380" t="s">
        <v>145</v>
      </c>
      <c r="C4380" t="s">
        <v>688</v>
      </c>
      <c r="D4380" t="s">
        <v>155</v>
      </c>
      <c r="E4380">
        <v>7</v>
      </c>
      <c r="F4380" t="s">
        <v>51</v>
      </c>
      <c r="G4380" t="s">
        <v>1427</v>
      </c>
      <c r="H4380" t="s">
        <v>79</v>
      </c>
      <c r="I4380" t="s">
        <v>3517</v>
      </c>
      <c r="J4380" t="s">
        <v>372</v>
      </c>
      <c r="K4380" t="s">
        <v>10496</v>
      </c>
      <c r="L4380" t="s">
        <v>10497</v>
      </c>
      <c r="M4380" t="s">
        <v>708</v>
      </c>
      <c r="N4380" t="s">
        <v>58</v>
      </c>
      <c r="O4380">
        <v>5679</v>
      </c>
      <c r="P4380">
        <v>10602</v>
      </c>
      <c r="Q4380" t="s">
        <v>41</v>
      </c>
      <c r="R4380">
        <v>384</v>
      </c>
      <c r="S4380" s="2">
        <v>44440</v>
      </c>
      <c r="T4380" s="2">
        <v>44442</v>
      </c>
      <c r="U4380">
        <v>0</v>
      </c>
      <c r="V4380" t="s">
        <v>71</v>
      </c>
      <c r="W4380">
        <v>438</v>
      </c>
      <c r="X4380" t="s">
        <v>60</v>
      </c>
      <c r="Y4380" t="s">
        <v>45</v>
      </c>
      <c r="Z4380">
        <v>4733</v>
      </c>
      <c r="AA4380">
        <v>634</v>
      </c>
      <c r="AB4380">
        <v>6753</v>
      </c>
      <c r="AC4380" t="s">
        <v>73</v>
      </c>
    </row>
    <row r="4381" spans="1:29" x14ac:dyDescent="0.3">
      <c r="A4381" s="1" t="s">
        <v>29</v>
      </c>
      <c r="B4381" t="s">
        <v>228</v>
      </c>
      <c r="C4381" t="s">
        <v>474</v>
      </c>
      <c r="D4381" t="s">
        <v>178</v>
      </c>
      <c r="E4381">
        <v>1</v>
      </c>
      <c r="F4381" t="s">
        <v>221</v>
      </c>
      <c r="G4381" t="s">
        <v>858</v>
      </c>
      <c r="H4381" t="s">
        <v>35</v>
      </c>
      <c r="I4381" t="s">
        <v>140</v>
      </c>
      <c r="J4381" t="s">
        <v>4766</v>
      </c>
      <c r="K4381" t="s">
        <v>10498</v>
      </c>
      <c r="L4381" t="s">
        <v>10499</v>
      </c>
      <c r="M4381" t="s">
        <v>479</v>
      </c>
      <c r="N4381" t="s">
        <v>94</v>
      </c>
      <c r="O4381">
        <v>10489</v>
      </c>
      <c r="P4381">
        <v>14424</v>
      </c>
      <c r="Q4381" t="s">
        <v>59</v>
      </c>
      <c r="R4381">
        <v>1</v>
      </c>
      <c r="S4381" s="2">
        <v>44439</v>
      </c>
      <c r="T4381" t="s">
        <v>42</v>
      </c>
      <c r="U4381">
        <v>16724</v>
      </c>
      <c r="V4381" t="s">
        <v>106</v>
      </c>
      <c r="W4381">
        <v>701</v>
      </c>
      <c r="X4381" t="s">
        <v>44</v>
      </c>
      <c r="Y4381" t="s">
        <v>61</v>
      </c>
      <c r="Z4381">
        <v>0</v>
      </c>
      <c r="AA4381">
        <v>914</v>
      </c>
      <c r="AB4381">
        <v>10579</v>
      </c>
      <c r="AC4381" t="s">
        <v>73</v>
      </c>
    </row>
    <row r="4382" spans="1:29" x14ac:dyDescent="0.3">
      <c r="A4382" s="1" t="s">
        <v>29</v>
      </c>
      <c r="B4382" t="s">
        <v>327</v>
      </c>
      <c r="C4382" t="s">
        <v>1074</v>
      </c>
      <c r="D4382" t="s">
        <v>155</v>
      </c>
      <c r="E4382">
        <v>2</v>
      </c>
      <c r="F4382" t="s">
        <v>120</v>
      </c>
      <c r="G4382" t="s">
        <v>1533</v>
      </c>
      <c r="H4382" t="s">
        <v>35</v>
      </c>
      <c r="I4382" t="s">
        <v>427</v>
      </c>
      <c r="J4382" t="s">
        <v>3618</v>
      </c>
      <c r="K4382" t="s">
        <v>10500</v>
      </c>
      <c r="L4382" t="s">
        <v>10501</v>
      </c>
      <c r="M4382" t="s">
        <v>2246</v>
      </c>
      <c r="N4382" t="s">
        <v>58</v>
      </c>
      <c r="O4382">
        <v>16217</v>
      </c>
      <c r="P4382">
        <v>18652</v>
      </c>
      <c r="Q4382" t="s">
        <v>95</v>
      </c>
      <c r="R4382">
        <v>544</v>
      </c>
      <c r="S4382" s="2">
        <v>44881</v>
      </c>
      <c r="T4382" s="2">
        <v>44896</v>
      </c>
      <c r="U4382">
        <v>0</v>
      </c>
      <c r="V4382" t="s">
        <v>106</v>
      </c>
      <c r="W4382">
        <v>618</v>
      </c>
      <c r="X4382" t="s">
        <v>60</v>
      </c>
      <c r="Y4382" t="s">
        <v>72</v>
      </c>
      <c r="Z4382">
        <v>3390</v>
      </c>
      <c r="AA4382">
        <v>787</v>
      </c>
      <c r="AB4382">
        <v>17469</v>
      </c>
      <c r="AC4382" t="s">
        <v>73</v>
      </c>
    </row>
    <row r="4383" spans="1:29" x14ac:dyDescent="0.3">
      <c r="A4383" s="1" t="s">
        <v>29</v>
      </c>
      <c r="B4383" t="s">
        <v>393</v>
      </c>
      <c r="C4383" t="s">
        <v>649</v>
      </c>
      <c r="D4383" t="s">
        <v>128</v>
      </c>
      <c r="E4383">
        <v>3</v>
      </c>
      <c r="F4383" t="s">
        <v>271</v>
      </c>
      <c r="G4383" t="s">
        <v>715</v>
      </c>
      <c r="H4383" t="s">
        <v>79</v>
      </c>
      <c r="I4383" t="s">
        <v>1454</v>
      </c>
      <c r="J4383" t="s">
        <v>245</v>
      </c>
      <c r="K4383" t="s">
        <v>10502</v>
      </c>
      <c r="L4383" t="s">
        <v>10503</v>
      </c>
      <c r="M4383" t="s">
        <v>603</v>
      </c>
      <c r="N4383" t="s">
        <v>84</v>
      </c>
      <c r="O4383">
        <v>7766</v>
      </c>
      <c r="P4383">
        <v>10176</v>
      </c>
      <c r="Q4383" t="s">
        <v>59</v>
      </c>
      <c r="R4383">
        <v>880</v>
      </c>
      <c r="S4383" s="2">
        <v>45203</v>
      </c>
      <c r="T4383" t="s">
        <v>42</v>
      </c>
      <c r="U4383">
        <v>36169</v>
      </c>
      <c r="V4383" t="s">
        <v>43</v>
      </c>
      <c r="W4383">
        <v>669</v>
      </c>
      <c r="X4383" t="s">
        <v>44</v>
      </c>
      <c r="Y4383" t="s">
        <v>45</v>
      </c>
      <c r="Z4383">
        <v>0</v>
      </c>
      <c r="AA4383">
        <v>927</v>
      </c>
      <c r="AB4383">
        <v>8488</v>
      </c>
      <c r="AC4383" t="s">
        <v>73</v>
      </c>
    </row>
    <row r="4384" spans="1:29" x14ac:dyDescent="0.3">
      <c r="A4384" s="1" t="s">
        <v>29</v>
      </c>
      <c r="B4384" t="s">
        <v>30</v>
      </c>
      <c r="C4384" t="s">
        <v>1670</v>
      </c>
      <c r="D4384" t="s">
        <v>169</v>
      </c>
      <c r="E4384">
        <v>1</v>
      </c>
      <c r="F4384" t="s">
        <v>120</v>
      </c>
      <c r="G4384" t="s">
        <v>194</v>
      </c>
      <c r="H4384" t="s">
        <v>79</v>
      </c>
      <c r="I4384" t="s">
        <v>3831</v>
      </c>
      <c r="J4384" t="s">
        <v>1652</v>
      </c>
      <c r="K4384" t="s">
        <v>10504</v>
      </c>
      <c r="L4384" t="s">
        <v>10505</v>
      </c>
      <c r="M4384" t="s">
        <v>269</v>
      </c>
      <c r="N4384" t="s">
        <v>40</v>
      </c>
      <c r="O4384">
        <v>3164</v>
      </c>
      <c r="P4384">
        <v>6523</v>
      </c>
      <c r="Q4384" t="s">
        <v>59</v>
      </c>
      <c r="R4384">
        <v>59</v>
      </c>
      <c r="S4384" s="2">
        <v>45209</v>
      </c>
      <c r="T4384" t="s">
        <v>42</v>
      </c>
      <c r="U4384">
        <v>15044</v>
      </c>
      <c r="V4384" t="s">
        <v>106</v>
      </c>
      <c r="W4384">
        <v>747</v>
      </c>
      <c r="X4384" t="s">
        <v>44</v>
      </c>
      <c r="Y4384" t="s">
        <v>72</v>
      </c>
      <c r="Z4384">
        <v>0</v>
      </c>
      <c r="AA4384">
        <v>694</v>
      </c>
      <c r="AB4384">
        <v>5678</v>
      </c>
      <c r="AC4384" t="s">
        <v>73</v>
      </c>
    </row>
    <row r="4385" spans="1:29" x14ac:dyDescent="0.3">
      <c r="A4385" s="1" t="s">
        <v>29</v>
      </c>
      <c r="B4385" t="s">
        <v>327</v>
      </c>
      <c r="C4385" t="s">
        <v>994</v>
      </c>
      <c r="D4385" t="s">
        <v>257</v>
      </c>
      <c r="E4385">
        <v>7</v>
      </c>
      <c r="F4385" t="s">
        <v>33</v>
      </c>
      <c r="G4385" t="s">
        <v>728</v>
      </c>
      <c r="H4385" t="s">
        <v>35</v>
      </c>
      <c r="I4385" t="s">
        <v>738</v>
      </c>
      <c r="J4385" t="s">
        <v>9182</v>
      </c>
      <c r="K4385" t="s">
        <v>10506</v>
      </c>
      <c r="L4385" t="s">
        <v>10507</v>
      </c>
      <c r="M4385" t="s">
        <v>1019</v>
      </c>
      <c r="N4385" t="s">
        <v>84</v>
      </c>
      <c r="O4385">
        <v>14390</v>
      </c>
      <c r="P4385">
        <v>17773</v>
      </c>
      <c r="Q4385" t="s">
        <v>41</v>
      </c>
      <c r="R4385">
        <v>42</v>
      </c>
      <c r="S4385" s="2">
        <v>45235</v>
      </c>
      <c r="T4385" s="2">
        <v>45261</v>
      </c>
      <c r="U4385">
        <v>0</v>
      </c>
      <c r="V4385" t="s">
        <v>71</v>
      </c>
      <c r="W4385">
        <v>806</v>
      </c>
      <c r="X4385" t="s">
        <v>60</v>
      </c>
      <c r="Y4385" t="s">
        <v>45</v>
      </c>
      <c r="Z4385">
        <v>0</v>
      </c>
      <c r="AA4385">
        <v>780</v>
      </c>
      <c r="AB4385">
        <v>17650</v>
      </c>
      <c r="AC4385" t="s">
        <v>46</v>
      </c>
    </row>
    <row r="4386" spans="1:29" x14ac:dyDescent="0.3">
      <c r="A4386" s="1" t="s">
        <v>29</v>
      </c>
      <c r="B4386" t="s">
        <v>393</v>
      </c>
      <c r="C4386" t="s">
        <v>2885</v>
      </c>
      <c r="D4386" t="s">
        <v>178</v>
      </c>
      <c r="E4386">
        <v>7</v>
      </c>
      <c r="F4386" t="s">
        <v>77</v>
      </c>
      <c r="G4386" t="s">
        <v>501</v>
      </c>
      <c r="H4386" t="s">
        <v>35</v>
      </c>
      <c r="I4386" t="s">
        <v>883</v>
      </c>
      <c r="J4386" t="s">
        <v>10066</v>
      </c>
      <c r="K4386" t="s">
        <v>10508</v>
      </c>
      <c r="L4386" t="s">
        <v>10509</v>
      </c>
      <c r="M4386" t="s">
        <v>654</v>
      </c>
      <c r="N4386" t="s">
        <v>40</v>
      </c>
      <c r="O4386">
        <v>10604</v>
      </c>
      <c r="P4386">
        <v>14032</v>
      </c>
      <c r="Q4386" t="s">
        <v>59</v>
      </c>
      <c r="R4386">
        <v>742</v>
      </c>
      <c r="S4386" s="2">
        <v>44962</v>
      </c>
      <c r="T4386" t="s">
        <v>42</v>
      </c>
      <c r="U4386">
        <v>46835</v>
      </c>
      <c r="V4386" t="s">
        <v>71</v>
      </c>
      <c r="W4386">
        <v>707</v>
      </c>
      <c r="X4386" t="s">
        <v>44</v>
      </c>
      <c r="Y4386" t="s">
        <v>61</v>
      </c>
      <c r="Z4386">
        <v>0</v>
      </c>
      <c r="AA4386">
        <v>747</v>
      </c>
      <c r="AB4386">
        <v>13498</v>
      </c>
      <c r="AC4386" t="s">
        <v>73</v>
      </c>
    </row>
    <row r="4387" spans="1:29" x14ac:dyDescent="0.3">
      <c r="A4387" s="1" t="s">
        <v>47</v>
      </c>
      <c r="B4387" t="s">
        <v>161</v>
      </c>
      <c r="C4387" t="s">
        <v>317</v>
      </c>
      <c r="D4387" t="s">
        <v>110</v>
      </c>
      <c r="E4387">
        <v>10</v>
      </c>
      <c r="F4387" t="s">
        <v>221</v>
      </c>
      <c r="G4387" t="s">
        <v>222</v>
      </c>
      <c r="H4387" t="s">
        <v>35</v>
      </c>
      <c r="I4387" t="s">
        <v>1445</v>
      </c>
      <c r="J4387" t="s">
        <v>2184</v>
      </c>
      <c r="K4387" t="s">
        <v>10510</v>
      </c>
      <c r="L4387" t="s">
        <v>10511</v>
      </c>
      <c r="M4387" t="s">
        <v>1475</v>
      </c>
      <c r="N4387" t="s">
        <v>58</v>
      </c>
      <c r="O4387">
        <v>26916</v>
      </c>
      <c r="P4387">
        <v>29679</v>
      </c>
      <c r="Q4387" t="s">
        <v>59</v>
      </c>
      <c r="R4387">
        <v>610</v>
      </c>
      <c r="S4387" s="2">
        <v>44769</v>
      </c>
      <c r="T4387" s="2">
        <v>44786</v>
      </c>
      <c r="U4387">
        <v>34614</v>
      </c>
      <c r="V4387" t="s">
        <v>85</v>
      </c>
      <c r="W4387">
        <v>472</v>
      </c>
      <c r="X4387" t="s">
        <v>60</v>
      </c>
      <c r="Y4387" t="s">
        <v>45</v>
      </c>
      <c r="Z4387">
        <v>4557</v>
      </c>
      <c r="AA4387">
        <v>498</v>
      </c>
      <c r="AB4387">
        <v>28690</v>
      </c>
      <c r="AC4387" t="s">
        <v>73</v>
      </c>
    </row>
    <row r="4388" spans="1:29" x14ac:dyDescent="0.3">
      <c r="A4388" s="1" t="s">
        <v>47</v>
      </c>
      <c r="B4388" t="s">
        <v>592</v>
      </c>
      <c r="C4388" t="s">
        <v>2872</v>
      </c>
      <c r="D4388" t="s">
        <v>98</v>
      </c>
      <c r="E4388">
        <v>8</v>
      </c>
      <c r="F4388" t="s">
        <v>186</v>
      </c>
      <c r="G4388" t="s">
        <v>710</v>
      </c>
      <c r="H4388" t="s">
        <v>79</v>
      </c>
      <c r="I4388" t="s">
        <v>8510</v>
      </c>
      <c r="J4388" t="s">
        <v>123</v>
      </c>
      <c r="K4388" t="s">
        <v>10512</v>
      </c>
      <c r="L4388" t="s">
        <v>10513</v>
      </c>
      <c r="M4388" t="s">
        <v>2167</v>
      </c>
      <c r="N4388" t="s">
        <v>94</v>
      </c>
      <c r="O4388">
        <v>28582</v>
      </c>
      <c r="P4388">
        <v>32291</v>
      </c>
      <c r="Q4388" t="s">
        <v>59</v>
      </c>
      <c r="R4388">
        <v>95</v>
      </c>
      <c r="S4388" s="2">
        <v>44958</v>
      </c>
      <c r="T4388" t="s">
        <v>42</v>
      </c>
      <c r="U4388">
        <v>225</v>
      </c>
      <c r="V4388" t="s">
        <v>71</v>
      </c>
      <c r="W4388">
        <v>849</v>
      </c>
      <c r="X4388" t="s">
        <v>44</v>
      </c>
      <c r="Y4388" t="s">
        <v>61</v>
      </c>
      <c r="Z4388">
        <v>0</v>
      </c>
      <c r="AA4388">
        <v>391</v>
      </c>
      <c r="AB4388">
        <v>30851</v>
      </c>
      <c r="AC4388" t="s">
        <v>46</v>
      </c>
    </row>
    <row r="4389" spans="1:29" x14ac:dyDescent="0.3">
      <c r="A4389" s="1" t="s">
        <v>29</v>
      </c>
      <c r="B4389" t="s">
        <v>393</v>
      </c>
      <c r="C4389" t="s">
        <v>1262</v>
      </c>
      <c r="D4389" t="s">
        <v>201</v>
      </c>
      <c r="E4389">
        <v>1</v>
      </c>
      <c r="F4389" t="s">
        <v>77</v>
      </c>
      <c r="G4389" t="s">
        <v>78</v>
      </c>
      <c r="H4389" t="s">
        <v>79</v>
      </c>
      <c r="I4389" t="s">
        <v>883</v>
      </c>
      <c r="J4389" t="s">
        <v>1143</v>
      </c>
      <c r="K4389" t="s">
        <v>10514</v>
      </c>
      <c r="L4389" t="s">
        <v>10515</v>
      </c>
      <c r="M4389" t="s">
        <v>603</v>
      </c>
      <c r="N4389" t="s">
        <v>94</v>
      </c>
      <c r="O4389">
        <v>8390</v>
      </c>
      <c r="P4389">
        <v>10547</v>
      </c>
      <c r="Q4389" t="s">
        <v>41</v>
      </c>
      <c r="R4389">
        <v>362</v>
      </c>
      <c r="S4389" s="2">
        <v>44757</v>
      </c>
      <c r="T4389" s="2">
        <v>44762</v>
      </c>
      <c r="U4389">
        <v>0</v>
      </c>
      <c r="V4389" t="s">
        <v>85</v>
      </c>
      <c r="W4389">
        <v>417</v>
      </c>
      <c r="X4389" t="s">
        <v>60</v>
      </c>
      <c r="Y4389" t="s">
        <v>61</v>
      </c>
      <c r="Z4389">
        <v>0</v>
      </c>
      <c r="AA4389">
        <v>449</v>
      </c>
      <c r="AB4389">
        <v>9160</v>
      </c>
      <c r="AC4389" t="s">
        <v>46</v>
      </c>
    </row>
    <row r="4390" spans="1:29" x14ac:dyDescent="0.3">
      <c r="A4390" s="1" t="s">
        <v>29</v>
      </c>
      <c r="B4390" t="s">
        <v>30</v>
      </c>
      <c r="C4390" t="s">
        <v>1954</v>
      </c>
      <c r="D4390" t="s">
        <v>352</v>
      </c>
      <c r="E4390">
        <v>3</v>
      </c>
      <c r="F4390" t="s">
        <v>99</v>
      </c>
      <c r="G4390" t="s">
        <v>631</v>
      </c>
      <c r="H4390" t="s">
        <v>79</v>
      </c>
      <c r="I4390" t="s">
        <v>140</v>
      </c>
      <c r="J4390" t="s">
        <v>3255</v>
      </c>
      <c r="K4390" t="s">
        <v>10516</v>
      </c>
      <c r="L4390" t="s">
        <v>10517</v>
      </c>
      <c r="M4390" t="s">
        <v>1039</v>
      </c>
      <c r="N4390" t="s">
        <v>84</v>
      </c>
      <c r="O4390">
        <v>6725</v>
      </c>
      <c r="P4390">
        <v>11665</v>
      </c>
      <c r="Q4390" t="s">
        <v>41</v>
      </c>
      <c r="R4390">
        <v>709</v>
      </c>
      <c r="S4390" s="2">
        <v>44616</v>
      </c>
      <c r="T4390" s="2">
        <v>44628</v>
      </c>
      <c r="U4390">
        <v>0</v>
      </c>
      <c r="V4390" t="s">
        <v>71</v>
      </c>
      <c r="W4390">
        <v>415</v>
      </c>
      <c r="X4390" t="s">
        <v>60</v>
      </c>
      <c r="Y4390" t="s">
        <v>61</v>
      </c>
      <c r="Z4390">
        <v>0</v>
      </c>
      <c r="AA4390">
        <v>116</v>
      </c>
      <c r="AB4390">
        <v>9396</v>
      </c>
      <c r="AC4390" t="s">
        <v>46</v>
      </c>
    </row>
    <row r="4391" spans="1:29" x14ac:dyDescent="0.3">
      <c r="A4391" s="1" t="s">
        <v>47</v>
      </c>
      <c r="B4391" t="s">
        <v>592</v>
      </c>
      <c r="C4391" t="s">
        <v>1059</v>
      </c>
      <c r="D4391" t="s">
        <v>236</v>
      </c>
      <c r="E4391">
        <v>5</v>
      </c>
      <c r="F4391" t="s">
        <v>64</v>
      </c>
      <c r="G4391" t="s">
        <v>433</v>
      </c>
      <c r="H4391" t="s">
        <v>79</v>
      </c>
      <c r="I4391" t="s">
        <v>2994</v>
      </c>
      <c r="J4391" t="s">
        <v>3653</v>
      </c>
      <c r="K4391" t="s">
        <v>10518</v>
      </c>
      <c r="L4391" t="s">
        <v>10519</v>
      </c>
      <c r="M4391" t="s">
        <v>919</v>
      </c>
      <c r="N4391" t="s">
        <v>58</v>
      </c>
      <c r="O4391">
        <v>4822</v>
      </c>
      <c r="P4391">
        <v>8269</v>
      </c>
      <c r="Q4391" t="s">
        <v>95</v>
      </c>
      <c r="R4391">
        <v>264</v>
      </c>
      <c r="S4391" s="2">
        <v>44749</v>
      </c>
      <c r="T4391" t="s">
        <v>42</v>
      </c>
      <c r="U4391">
        <v>0</v>
      </c>
      <c r="V4391" t="s">
        <v>43</v>
      </c>
      <c r="W4391">
        <v>804</v>
      </c>
      <c r="X4391" t="s">
        <v>44</v>
      </c>
      <c r="Y4391" t="s">
        <v>61</v>
      </c>
      <c r="Z4391">
        <v>3538</v>
      </c>
      <c r="AA4391">
        <v>388</v>
      </c>
      <c r="AB4391">
        <v>5632</v>
      </c>
      <c r="AC4391" t="s">
        <v>73</v>
      </c>
    </row>
    <row r="4392" spans="1:29" x14ac:dyDescent="0.3">
      <c r="A4392" s="1" t="s">
        <v>29</v>
      </c>
      <c r="B4392" t="s">
        <v>86</v>
      </c>
      <c r="C4392" t="s">
        <v>344</v>
      </c>
      <c r="D4392" t="s">
        <v>257</v>
      </c>
      <c r="E4392">
        <v>8</v>
      </c>
      <c r="F4392" t="s">
        <v>271</v>
      </c>
      <c r="G4392" t="s">
        <v>715</v>
      </c>
      <c r="H4392" t="s">
        <v>79</v>
      </c>
      <c r="I4392" t="s">
        <v>441</v>
      </c>
      <c r="J4392" t="s">
        <v>5918</v>
      </c>
      <c r="K4392" t="s">
        <v>10520</v>
      </c>
      <c r="L4392" t="s">
        <v>10521</v>
      </c>
      <c r="M4392" t="s">
        <v>1113</v>
      </c>
      <c r="N4392" t="s">
        <v>40</v>
      </c>
      <c r="O4392">
        <v>29416</v>
      </c>
      <c r="P4392">
        <v>33673</v>
      </c>
      <c r="Q4392" t="s">
        <v>41</v>
      </c>
      <c r="R4392">
        <v>310</v>
      </c>
      <c r="S4392" s="2">
        <v>44398</v>
      </c>
      <c r="T4392" t="s">
        <v>42</v>
      </c>
      <c r="U4392">
        <v>0</v>
      </c>
      <c r="V4392" t="s">
        <v>85</v>
      </c>
      <c r="W4392">
        <v>801</v>
      </c>
      <c r="X4392" t="s">
        <v>44</v>
      </c>
      <c r="Y4392" t="s">
        <v>72</v>
      </c>
      <c r="Z4392">
        <v>0</v>
      </c>
      <c r="AA4392">
        <v>142</v>
      </c>
      <c r="AB4392">
        <v>31203</v>
      </c>
      <c r="AC4392" t="s">
        <v>107</v>
      </c>
    </row>
    <row r="4393" spans="1:29" x14ac:dyDescent="0.3">
      <c r="A4393" s="1" t="s">
        <v>29</v>
      </c>
      <c r="B4393" t="s">
        <v>363</v>
      </c>
      <c r="C4393" t="s">
        <v>3792</v>
      </c>
      <c r="D4393" t="s">
        <v>387</v>
      </c>
      <c r="E4393">
        <v>9</v>
      </c>
      <c r="F4393" t="s">
        <v>33</v>
      </c>
      <c r="G4393" t="s">
        <v>451</v>
      </c>
      <c r="H4393" t="s">
        <v>79</v>
      </c>
      <c r="I4393" t="s">
        <v>417</v>
      </c>
      <c r="J4393" t="s">
        <v>907</v>
      </c>
      <c r="K4393" t="s">
        <v>10522</v>
      </c>
      <c r="L4393" t="s">
        <v>10523</v>
      </c>
      <c r="M4393" t="s">
        <v>456</v>
      </c>
      <c r="N4393" t="s">
        <v>58</v>
      </c>
      <c r="O4393">
        <v>26384</v>
      </c>
      <c r="P4393">
        <v>28925</v>
      </c>
      <c r="Q4393" t="s">
        <v>95</v>
      </c>
      <c r="R4393">
        <v>517</v>
      </c>
      <c r="S4393" s="2">
        <v>45282</v>
      </c>
      <c r="T4393" t="s">
        <v>42</v>
      </c>
      <c r="U4393">
        <v>0</v>
      </c>
      <c r="V4393" t="s">
        <v>85</v>
      </c>
      <c r="W4393">
        <v>745</v>
      </c>
      <c r="X4393" t="s">
        <v>44</v>
      </c>
      <c r="Y4393" t="s">
        <v>72</v>
      </c>
      <c r="Z4393">
        <v>4614</v>
      </c>
      <c r="AA4393">
        <v>11</v>
      </c>
      <c r="AB4393">
        <v>27439</v>
      </c>
      <c r="AC4393" t="s">
        <v>73</v>
      </c>
    </row>
    <row r="4394" spans="1:29" x14ac:dyDescent="0.3">
      <c r="A4394" s="1" t="s">
        <v>47</v>
      </c>
      <c r="B4394" t="s">
        <v>234</v>
      </c>
      <c r="C4394" t="s">
        <v>2589</v>
      </c>
      <c r="D4394" t="s">
        <v>32</v>
      </c>
      <c r="E4394">
        <v>7</v>
      </c>
      <c r="F4394" t="s">
        <v>33</v>
      </c>
      <c r="G4394" t="s">
        <v>728</v>
      </c>
      <c r="H4394" t="s">
        <v>35</v>
      </c>
      <c r="I4394" t="s">
        <v>1940</v>
      </c>
      <c r="J4394" t="s">
        <v>2258</v>
      </c>
      <c r="K4394" t="s">
        <v>10524</v>
      </c>
      <c r="L4394" t="s">
        <v>10525</v>
      </c>
      <c r="M4394" t="s">
        <v>483</v>
      </c>
      <c r="N4394" t="s">
        <v>84</v>
      </c>
      <c r="O4394">
        <v>21136</v>
      </c>
      <c r="P4394">
        <v>25490</v>
      </c>
      <c r="Q4394" t="s">
        <v>59</v>
      </c>
      <c r="R4394">
        <v>635</v>
      </c>
      <c r="S4394" s="2">
        <v>44471</v>
      </c>
      <c r="T4394" t="s">
        <v>42</v>
      </c>
      <c r="U4394">
        <v>19725</v>
      </c>
      <c r="V4394" t="s">
        <v>85</v>
      </c>
      <c r="W4394">
        <v>452</v>
      </c>
      <c r="X4394" t="s">
        <v>44</v>
      </c>
      <c r="Y4394" t="s">
        <v>45</v>
      </c>
      <c r="Z4394">
        <v>0</v>
      </c>
      <c r="AA4394">
        <v>126</v>
      </c>
      <c r="AB4394">
        <v>24052</v>
      </c>
      <c r="AC4394" t="s">
        <v>46</v>
      </c>
    </row>
    <row r="4395" spans="1:29" x14ac:dyDescent="0.3">
      <c r="A4395" s="1" t="s">
        <v>47</v>
      </c>
      <c r="B4395" t="s">
        <v>136</v>
      </c>
      <c r="C4395" t="s">
        <v>641</v>
      </c>
      <c r="D4395" t="s">
        <v>119</v>
      </c>
      <c r="E4395">
        <v>8</v>
      </c>
      <c r="F4395" t="s">
        <v>51</v>
      </c>
      <c r="G4395" t="s">
        <v>1427</v>
      </c>
      <c r="H4395" t="s">
        <v>79</v>
      </c>
      <c r="I4395" t="s">
        <v>1318</v>
      </c>
      <c r="J4395" t="s">
        <v>1255</v>
      </c>
      <c r="K4395" t="s">
        <v>10526</v>
      </c>
      <c r="L4395" t="s">
        <v>10527</v>
      </c>
      <c r="M4395" t="s">
        <v>1847</v>
      </c>
      <c r="N4395" t="s">
        <v>58</v>
      </c>
      <c r="O4395">
        <v>26829</v>
      </c>
      <c r="P4395">
        <v>30848</v>
      </c>
      <c r="Q4395" t="s">
        <v>41</v>
      </c>
      <c r="R4395">
        <v>939</v>
      </c>
      <c r="S4395" s="2">
        <v>45349</v>
      </c>
      <c r="T4395" s="2">
        <v>45358</v>
      </c>
      <c r="U4395">
        <v>0</v>
      </c>
      <c r="V4395" t="s">
        <v>85</v>
      </c>
      <c r="W4395">
        <v>466</v>
      </c>
      <c r="X4395" t="s">
        <v>60</v>
      </c>
      <c r="Y4395" t="s">
        <v>45</v>
      </c>
      <c r="Z4395">
        <v>4123</v>
      </c>
      <c r="AA4395">
        <v>689</v>
      </c>
      <c r="AB4395">
        <v>29731</v>
      </c>
      <c r="AC4395" t="s">
        <v>46</v>
      </c>
    </row>
    <row r="4396" spans="1:29" x14ac:dyDescent="0.3">
      <c r="A4396" s="1" t="s">
        <v>47</v>
      </c>
      <c r="B4396" t="s">
        <v>145</v>
      </c>
      <c r="C4396" t="s">
        <v>270</v>
      </c>
      <c r="D4396" t="s">
        <v>138</v>
      </c>
      <c r="E4396">
        <v>2</v>
      </c>
      <c r="F4396" t="s">
        <v>221</v>
      </c>
      <c r="G4396" t="s">
        <v>250</v>
      </c>
      <c r="H4396" t="s">
        <v>35</v>
      </c>
      <c r="I4396" t="s">
        <v>1181</v>
      </c>
      <c r="J4396" t="s">
        <v>9182</v>
      </c>
      <c r="K4396" t="s">
        <v>10528</v>
      </c>
      <c r="L4396" t="s">
        <v>10529</v>
      </c>
      <c r="M4396" t="s">
        <v>2459</v>
      </c>
      <c r="N4396" t="s">
        <v>58</v>
      </c>
      <c r="O4396">
        <v>8353</v>
      </c>
      <c r="P4396">
        <v>12463</v>
      </c>
      <c r="Q4396" t="s">
        <v>95</v>
      </c>
      <c r="R4396">
        <v>346</v>
      </c>
      <c r="S4396" s="2">
        <v>45313</v>
      </c>
      <c r="T4396" t="s">
        <v>42</v>
      </c>
      <c r="U4396">
        <v>0</v>
      </c>
      <c r="V4396" t="s">
        <v>85</v>
      </c>
      <c r="W4396">
        <v>525</v>
      </c>
      <c r="X4396" t="s">
        <v>44</v>
      </c>
      <c r="Y4396" t="s">
        <v>61</v>
      </c>
      <c r="Z4396">
        <v>3953</v>
      </c>
      <c r="AA4396">
        <v>681</v>
      </c>
      <c r="AB4396">
        <v>9082</v>
      </c>
      <c r="AC4396" t="s">
        <v>46</v>
      </c>
    </row>
    <row r="4397" spans="1:29" x14ac:dyDescent="0.3">
      <c r="A4397" s="1" t="s">
        <v>47</v>
      </c>
      <c r="B4397" t="s">
        <v>48</v>
      </c>
      <c r="C4397" t="s">
        <v>2860</v>
      </c>
      <c r="D4397" t="s">
        <v>236</v>
      </c>
      <c r="E4397">
        <v>4</v>
      </c>
      <c r="F4397" t="s">
        <v>129</v>
      </c>
      <c r="G4397" t="s">
        <v>1528</v>
      </c>
      <c r="H4397" t="s">
        <v>79</v>
      </c>
      <c r="I4397" t="s">
        <v>7714</v>
      </c>
      <c r="J4397" t="s">
        <v>1509</v>
      </c>
      <c r="K4397" t="s">
        <v>10530</v>
      </c>
      <c r="L4397" t="s">
        <v>10531</v>
      </c>
      <c r="M4397" t="s">
        <v>220</v>
      </c>
      <c r="N4397" t="s">
        <v>94</v>
      </c>
      <c r="O4397">
        <v>27913</v>
      </c>
      <c r="P4397">
        <v>31776</v>
      </c>
      <c r="Q4397" t="s">
        <v>41</v>
      </c>
      <c r="R4397">
        <v>620</v>
      </c>
      <c r="S4397" s="2">
        <v>44918</v>
      </c>
      <c r="T4397" s="2">
        <v>44945</v>
      </c>
      <c r="U4397">
        <v>0</v>
      </c>
      <c r="V4397" t="s">
        <v>106</v>
      </c>
      <c r="W4397">
        <v>636</v>
      </c>
      <c r="X4397" t="s">
        <v>60</v>
      </c>
      <c r="Y4397" t="s">
        <v>61</v>
      </c>
      <c r="Z4397">
        <v>0</v>
      </c>
      <c r="AA4397">
        <v>328</v>
      </c>
      <c r="AB4397">
        <v>29989</v>
      </c>
      <c r="AC4397" t="s">
        <v>73</v>
      </c>
    </row>
    <row r="4398" spans="1:29" x14ac:dyDescent="0.3">
      <c r="A4398" s="1" t="s">
        <v>47</v>
      </c>
      <c r="B4398" t="s">
        <v>145</v>
      </c>
      <c r="C4398" t="s">
        <v>1527</v>
      </c>
      <c r="D4398" t="s">
        <v>387</v>
      </c>
      <c r="E4398">
        <v>2</v>
      </c>
      <c r="F4398" t="s">
        <v>77</v>
      </c>
      <c r="G4398" t="s">
        <v>365</v>
      </c>
      <c r="H4398" t="s">
        <v>79</v>
      </c>
      <c r="I4398" t="s">
        <v>1835</v>
      </c>
      <c r="J4398" t="s">
        <v>508</v>
      </c>
      <c r="K4398">
        <f>1-990-385-1186</f>
        <v>-2560</v>
      </c>
      <c r="L4398" t="s">
        <v>10532</v>
      </c>
      <c r="M4398" t="s">
        <v>708</v>
      </c>
      <c r="N4398" t="s">
        <v>94</v>
      </c>
      <c r="O4398">
        <v>28013</v>
      </c>
      <c r="P4398">
        <v>32332</v>
      </c>
      <c r="Q4398" t="s">
        <v>95</v>
      </c>
      <c r="R4398">
        <v>864</v>
      </c>
      <c r="S4398" s="2">
        <v>44482</v>
      </c>
      <c r="T4398" s="2">
        <v>44494</v>
      </c>
      <c r="U4398">
        <v>0</v>
      </c>
      <c r="V4398" t="s">
        <v>43</v>
      </c>
      <c r="W4398">
        <v>673</v>
      </c>
      <c r="X4398" t="s">
        <v>60</v>
      </c>
      <c r="Y4398" t="s">
        <v>45</v>
      </c>
      <c r="Z4398">
        <v>0</v>
      </c>
      <c r="AA4398">
        <v>138</v>
      </c>
      <c r="AB4398">
        <v>29708</v>
      </c>
      <c r="AC4398" t="s">
        <v>73</v>
      </c>
    </row>
    <row r="4399" spans="1:29" x14ac:dyDescent="0.3">
      <c r="A4399" s="1" t="s">
        <v>47</v>
      </c>
      <c r="B4399" t="s">
        <v>161</v>
      </c>
      <c r="C4399" t="s">
        <v>1471</v>
      </c>
      <c r="D4399" t="s">
        <v>32</v>
      </c>
      <c r="E4399">
        <v>6</v>
      </c>
      <c r="F4399" t="s">
        <v>77</v>
      </c>
      <c r="G4399" t="s">
        <v>980</v>
      </c>
      <c r="H4399" t="s">
        <v>79</v>
      </c>
      <c r="I4399" t="s">
        <v>3527</v>
      </c>
      <c r="J4399" t="s">
        <v>1567</v>
      </c>
      <c r="K4399" t="s">
        <v>10533</v>
      </c>
      <c r="L4399" t="s">
        <v>10534</v>
      </c>
      <c r="M4399" t="s">
        <v>283</v>
      </c>
      <c r="N4399" t="s">
        <v>94</v>
      </c>
      <c r="O4399">
        <v>16245</v>
      </c>
      <c r="P4399">
        <v>20303</v>
      </c>
      <c r="Q4399" t="s">
        <v>59</v>
      </c>
      <c r="R4399">
        <v>41</v>
      </c>
      <c r="S4399" s="2">
        <v>44756</v>
      </c>
      <c r="T4399" t="s">
        <v>42</v>
      </c>
      <c r="U4399">
        <v>16641</v>
      </c>
      <c r="V4399" t="s">
        <v>106</v>
      </c>
      <c r="W4399">
        <v>723</v>
      </c>
      <c r="X4399" t="s">
        <v>44</v>
      </c>
      <c r="Y4399" t="s">
        <v>72</v>
      </c>
      <c r="Z4399">
        <v>0</v>
      </c>
      <c r="AA4399">
        <v>813</v>
      </c>
      <c r="AB4399">
        <v>19093</v>
      </c>
      <c r="AC4399" t="s">
        <v>107</v>
      </c>
    </row>
    <row r="4400" spans="1:29" x14ac:dyDescent="0.3">
      <c r="A4400" s="1" t="s">
        <v>29</v>
      </c>
      <c r="B4400" t="s">
        <v>541</v>
      </c>
      <c r="C4400" t="s">
        <v>1834</v>
      </c>
      <c r="D4400" t="s">
        <v>138</v>
      </c>
      <c r="E4400">
        <v>4</v>
      </c>
      <c r="F4400" t="s">
        <v>64</v>
      </c>
      <c r="G4400" t="s">
        <v>783</v>
      </c>
      <c r="H4400" t="s">
        <v>79</v>
      </c>
      <c r="I4400" t="s">
        <v>4879</v>
      </c>
      <c r="J4400" t="s">
        <v>693</v>
      </c>
      <c r="K4400" t="s">
        <v>10535</v>
      </c>
      <c r="L4400" t="s">
        <v>10536</v>
      </c>
      <c r="M4400" t="s">
        <v>1632</v>
      </c>
      <c r="N4400" t="s">
        <v>94</v>
      </c>
      <c r="O4400">
        <v>18487</v>
      </c>
      <c r="P4400">
        <v>22409</v>
      </c>
      <c r="Q4400" t="s">
        <v>59</v>
      </c>
      <c r="R4400">
        <v>521</v>
      </c>
      <c r="S4400" s="2">
        <v>44843</v>
      </c>
      <c r="T4400" t="s">
        <v>42</v>
      </c>
      <c r="U4400">
        <v>28694</v>
      </c>
      <c r="V4400" t="s">
        <v>71</v>
      </c>
      <c r="W4400">
        <v>657</v>
      </c>
      <c r="X4400" t="s">
        <v>44</v>
      </c>
      <c r="Y4400" t="s">
        <v>72</v>
      </c>
      <c r="Z4400">
        <v>0</v>
      </c>
      <c r="AA4400">
        <v>333</v>
      </c>
      <c r="AB4400">
        <v>21987</v>
      </c>
      <c r="AC4400" t="s">
        <v>107</v>
      </c>
    </row>
    <row r="4401" spans="1:29" x14ac:dyDescent="0.3">
      <c r="A4401" s="1" t="s">
        <v>29</v>
      </c>
      <c r="B4401" t="s">
        <v>228</v>
      </c>
      <c r="C4401" t="s">
        <v>2850</v>
      </c>
      <c r="D4401" t="s">
        <v>119</v>
      </c>
      <c r="E4401">
        <v>2</v>
      </c>
      <c r="F4401" t="s">
        <v>51</v>
      </c>
      <c r="G4401" t="s">
        <v>291</v>
      </c>
      <c r="H4401" t="s">
        <v>79</v>
      </c>
      <c r="I4401" t="s">
        <v>729</v>
      </c>
      <c r="J4401" t="s">
        <v>2280</v>
      </c>
      <c r="K4401" t="s">
        <v>10537</v>
      </c>
      <c r="L4401" t="s">
        <v>10538</v>
      </c>
      <c r="M4401" t="s">
        <v>964</v>
      </c>
      <c r="N4401" t="s">
        <v>58</v>
      </c>
      <c r="O4401">
        <v>27116</v>
      </c>
      <c r="P4401">
        <v>31430</v>
      </c>
      <c r="Q4401" t="s">
        <v>95</v>
      </c>
      <c r="R4401">
        <v>769</v>
      </c>
      <c r="S4401" s="2">
        <v>44475</v>
      </c>
      <c r="T4401" s="2">
        <v>44502</v>
      </c>
      <c r="U4401">
        <v>0</v>
      </c>
      <c r="V4401" t="s">
        <v>43</v>
      </c>
      <c r="W4401">
        <v>595</v>
      </c>
      <c r="X4401" t="s">
        <v>60</v>
      </c>
      <c r="Y4401" t="s">
        <v>45</v>
      </c>
      <c r="Z4401">
        <v>1758</v>
      </c>
      <c r="AA4401">
        <v>603</v>
      </c>
      <c r="AB4401">
        <v>31377</v>
      </c>
      <c r="AC4401" t="s">
        <v>73</v>
      </c>
    </row>
    <row r="4402" spans="1:29" x14ac:dyDescent="0.3">
      <c r="A4402" s="1" t="s">
        <v>29</v>
      </c>
      <c r="B4402" t="s">
        <v>62</v>
      </c>
      <c r="C4402" t="s">
        <v>370</v>
      </c>
      <c r="D4402" t="s">
        <v>110</v>
      </c>
      <c r="E4402">
        <v>8</v>
      </c>
      <c r="F4402" t="s">
        <v>77</v>
      </c>
      <c r="G4402" t="s">
        <v>932</v>
      </c>
      <c r="H4402" t="s">
        <v>35</v>
      </c>
      <c r="I4402" t="s">
        <v>513</v>
      </c>
      <c r="J4402" t="s">
        <v>7211</v>
      </c>
      <c r="K4402" t="s">
        <v>10539</v>
      </c>
      <c r="L4402" t="s">
        <v>10540</v>
      </c>
      <c r="M4402" t="s">
        <v>404</v>
      </c>
      <c r="N4402" t="s">
        <v>84</v>
      </c>
      <c r="O4402">
        <v>26956</v>
      </c>
      <c r="P4402">
        <v>30422</v>
      </c>
      <c r="Q4402" t="s">
        <v>59</v>
      </c>
      <c r="R4402">
        <v>402</v>
      </c>
      <c r="S4402" s="2">
        <v>44896</v>
      </c>
      <c r="T4402" s="2">
        <v>44921</v>
      </c>
      <c r="U4402">
        <v>48741</v>
      </c>
      <c r="V4402" t="s">
        <v>71</v>
      </c>
      <c r="W4402">
        <v>517</v>
      </c>
      <c r="X4402" t="s">
        <v>60</v>
      </c>
      <c r="Y4402" t="s">
        <v>72</v>
      </c>
      <c r="Z4402">
        <v>0</v>
      </c>
      <c r="AA4402">
        <v>292</v>
      </c>
      <c r="AB4402">
        <v>27930</v>
      </c>
      <c r="AC4402" t="s">
        <v>107</v>
      </c>
    </row>
    <row r="4403" spans="1:29" x14ac:dyDescent="0.3">
      <c r="A4403" s="1" t="s">
        <v>29</v>
      </c>
      <c r="B4403" t="s">
        <v>74</v>
      </c>
      <c r="C4403" t="s">
        <v>2173</v>
      </c>
      <c r="D4403" t="s">
        <v>201</v>
      </c>
      <c r="E4403">
        <v>1</v>
      </c>
      <c r="F4403" t="s">
        <v>129</v>
      </c>
      <c r="G4403" t="s">
        <v>944</v>
      </c>
      <c r="H4403" t="s">
        <v>35</v>
      </c>
      <c r="I4403" t="s">
        <v>565</v>
      </c>
      <c r="J4403" t="s">
        <v>3566</v>
      </c>
      <c r="K4403" t="s">
        <v>10541</v>
      </c>
      <c r="L4403" t="s">
        <v>10542</v>
      </c>
      <c r="M4403" t="s">
        <v>1718</v>
      </c>
      <c r="N4403" t="s">
        <v>40</v>
      </c>
      <c r="O4403">
        <v>23812</v>
      </c>
      <c r="P4403">
        <v>27587</v>
      </c>
      <c r="Q4403" t="s">
        <v>95</v>
      </c>
      <c r="R4403">
        <v>557</v>
      </c>
      <c r="S4403" s="2">
        <v>44850</v>
      </c>
      <c r="T4403" s="2">
        <v>44858</v>
      </c>
      <c r="U4403">
        <v>0</v>
      </c>
      <c r="V4403" t="s">
        <v>43</v>
      </c>
      <c r="W4403">
        <v>455</v>
      </c>
      <c r="X4403" t="s">
        <v>60</v>
      </c>
      <c r="Y4403" t="s">
        <v>45</v>
      </c>
      <c r="Z4403">
        <v>0</v>
      </c>
      <c r="AA4403">
        <v>907</v>
      </c>
      <c r="AB4403">
        <v>25428</v>
      </c>
      <c r="AC4403" t="s">
        <v>107</v>
      </c>
    </row>
    <row r="4404" spans="1:29" x14ac:dyDescent="0.3">
      <c r="A4404" s="1" t="s">
        <v>29</v>
      </c>
      <c r="B4404" t="s">
        <v>62</v>
      </c>
      <c r="C4404" t="s">
        <v>4287</v>
      </c>
      <c r="D4404" t="s">
        <v>169</v>
      </c>
      <c r="E4404">
        <v>7</v>
      </c>
      <c r="F4404" t="s">
        <v>99</v>
      </c>
      <c r="G4404" t="s">
        <v>724</v>
      </c>
      <c r="H4404" t="s">
        <v>79</v>
      </c>
      <c r="I4404" t="s">
        <v>3412</v>
      </c>
      <c r="J4404" t="s">
        <v>3041</v>
      </c>
      <c r="K4404" t="s">
        <v>10543</v>
      </c>
      <c r="L4404" t="s">
        <v>10544</v>
      </c>
      <c r="M4404" t="s">
        <v>466</v>
      </c>
      <c r="N4404" t="s">
        <v>58</v>
      </c>
      <c r="O4404">
        <v>12941</v>
      </c>
      <c r="P4404">
        <v>17758</v>
      </c>
      <c r="Q4404" t="s">
        <v>59</v>
      </c>
      <c r="R4404">
        <v>524</v>
      </c>
      <c r="S4404" s="2">
        <v>45034</v>
      </c>
      <c r="T4404" t="s">
        <v>42</v>
      </c>
      <c r="U4404">
        <v>49368</v>
      </c>
      <c r="V4404" t="s">
        <v>43</v>
      </c>
      <c r="W4404">
        <v>748</v>
      </c>
      <c r="X4404" t="s">
        <v>44</v>
      </c>
      <c r="Y4404" t="s">
        <v>72</v>
      </c>
      <c r="Z4404">
        <v>3601</v>
      </c>
      <c r="AA4404">
        <v>179</v>
      </c>
      <c r="AB4404">
        <v>12986</v>
      </c>
      <c r="AC4404" t="s">
        <v>107</v>
      </c>
    </row>
    <row r="4405" spans="1:29" x14ac:dyDescent="0.3">
      <c r="A4405" s="1" t="s">
        <v>29</v>
      </c>
      <c r="B4405" t="s">
        <v>74</v>
      </c>
      <c r="C4405" t="s">
        <v>903</v>
      </c>
      <c r="D4405" t="s">
        <v>110</v>
      </c>
      <c r="E4405">
        <v>7</v>
      </c>
      <c r="F4405" t="s">
        <v>221</v>
      </c>
      <c r="G4405" t="s">
        <v>667</v>
      </c>
      <c r="H4405" t="s">
        <v>79</v>
      </c>
      <c r="I4405" t="s">
        <v>927</v>
      </c>
      <c r="J4405" t="s">
        <v>1080</v>
      </c>
      <c r="K4405" t="s">
        <v>10545</v>
      </c>
      <c r="L4405" t="s">
        <v>10546</v>
      </c>
      <c r="M4405" t="s">
        <v>836</v>
      </c>
      <c r="N4405" t="s">
        <v>40</v>
      </c>
      <c r="O4405">
        <v>12160</v>
      </c>
      <c r="P4405">
        <v>16700</v>
      </c>
      <c r="Q4405" t="s">
        <v>41</v>
      </c>
      <c r="R4405">
        <v>907</v>
      </c>
      <c r="S4405" s="2">
        <v>44387</v>
      </c>
      <c r="T4405" t="s">
        <v>42</v>
      </c>
      <c r="U4405">
        <v>0</v>
      </c>
      <c r="V4405" t="s">
        <v>106</v>
      </c>
      <c r="W4405">
        <v>401</v>
      </c>
      <c r="X4405" t="s">
        <v>44</v>
      </c>
      <c r="Y4405" t="s">
        <v>72</v>
      </c>
      <c r="Z4405">
        <v>0</v>
      </c>
      <c r="AA4405">
        <v>131</v>
      </c>
      <c r="AB4405">
        <v>16697</v>
      </c>
      <c r="AC4405" t="s">
        <v>46</v>
      </c>
    </row>
    <row r="4406" spans="1:29" x14ac:dyDescent="0.3">
      <c r="A4406" s="1" t="s">
        <v>47</v>
      </c>
      <c r="B4406" t="s">
        <v>176</v>
      </c>
      <c r="C4406" t="s">
        <v>3034</v>
      </c>
      <c r="D4406" t="s">
        <v>352</v>
      </c>
      <c r="E4406">
        <v>7</v>
      </c>
      <c r="F4406" t="s">
        <v>221</v>
      </c>
      <c r="G4406" t="s">
        <v>1096</v>
      </c>
      <c r="H4406" t="s">
        <v>79</v>
      </c>
      <c r="I4406" t="s">
        <v>1589</v>
      </c>
      <c r="J4406" t="s">
        <v>779</v>
      </c>
      <c r="K4406" t="s">
        <v>10547</v>
      </c>
      <c r="L4406" t="s">
        <v>10548</v>
      </c>
      <c r="M4406" t="s">
        <v>957</v>
      </c>
      <c r="N4406" t="s">
        <v>84</v>
      </c>
      <c r="O4406">
        <v>23901</v>
      </c>
      <c r="P4406">
        <v>25946</v>
      </c>
      <c r="Q4406" t="s">
        <v>95</v>
      </c>
      <c r="R4406">
        <v>461</v>
      </c>
      <c r="S4406" s="2">
        <v>44661</v>
      </c>
      <c r="T4406" t="s">
        <v>42</v>
      </c>
      <c r="U4406">
        <v>0</v>
      </c>
      <c r="V4406" t="s">
        <v>106</v>
      </c>
      <c r="W4406">
        <v>504</v>
      </c>
      <c r="X4406" t="s">
        <v>44</v>
      </c>
      <c r="Y4406" t="s">
        <v>72</v>
      </c>
      <c r="Z4406">
        <v>0</v>
      </c>
      <c r="AA4406">
        <v>610</v>
      </c>
      <c r="AB4406">
        <v>24549</v>
      </c>
      <c r="AC4406" t="s">
        <v>46</v>
      </c>
    </row>
    <row r="4407" spans="1:29" x14ac:dyDescent="0.3">
      <c r="A4407" s="1" t="s">
        <v>29</v>
      </c>
      <c r="B4407" t="s">
        <v>228</v>
      </c>
      <c r="C4407" t="s">
        <v>2413</v>
      </c>
      <c r="D4407" t="s">
        <v>98</v>
      </c>
      <c r="E4407">
        <v>1</v>
      </c>
      <c r="F4407" t="s">
        <v>221</v>
      </c>
      <c r="G4407" t="s">
        <v>548</v>
      </c>
      <c r="H4407" t="s">
        <v>35</v>
      </c>
      <c r="I4407" t="s">
        <v>3901</v>
      </c>
      <c r="J4407" t="s">
        <v>10549</v>
      </c>
      <c r="K4407" t="s">
        <v>10550</v>
      </c>
      <c r="L4407" t="s">
        <v>10551</v>
      </c>
      <c r="M4407" t="s">
        <v>964</v>
      </c>
      <c r="N4407" t="s">
        <v>58</v>
      </c>
      <c r="O4407">
        <v>2603</v>
      </c>
      <c r="P4407">
        <v>5781</v>
      </c>
      <c r="Q4407" t="s">
        <v>41</v>
      </c>
      <c r="R4407">
        <v>818</v>
      </c>
      <c r="S4407" s="2">
        <v>44633</v>
      </c>
      <c r="T4407" t="s">
        <v>42</v>
      </c>
      <c r="U4407">
        <v>0</v>
      </c>
      <c r="V4407" t="s">
        <v>43</v>
      </c>
      <c r="W4407">
        <v>472</v>
      </c>
      <c r="X4407" t="s">
        <v>44</v>
      </c>
      <c r="Y4407" t="s">
        <v>45</v>
      </c>
      <c r="Z4407">
        <v>4427</v>
      </c>
      <c r="AA4407">
        <v>65</v>
      </c>
      <c r="AB4407">
        <v>3788</v>
      </c>
      <c r="AC4407" t="s">
        <v>107</v>
      </c>
    </row>
    <row r="4408" spans="1:29" x14ac:dyDescent="0.3">
      <c r="A4408" s="1" t="s">
        <v>29</v>
      </c>
      <c r="B4408" t="s">
        <v>327</v>
      </c>
      <c r="C4408" t="s">
        <v>2243</v>
      </c>
      <c r="D4408" t="s">
        <v>236</v>
      </c>
      <c r="E4408">
        <v>7</v>
      </c>
      <c r="F4408" t="s">
        <v>186</v>
      </c>
      <c r="G4408" t="s">
        <v>710</v>
      </c>
      <c r="H4408" t="s">
        <v>35</v>
      </c>
      <c r="I4408" t="s">
        <v>6105</v>
      </c>
      <c r="J4408" t="s">
        <v>1652</v>
      </c>
      <c r="K4408" t="s">
        <v>10552</v>
      </c>
      <c r="L4408" t="s">
        <v>10553</v>
      </c>
      <c r="M4408" t="s">
        <v>2246</v>
      </c>
      <c r="N4408" t="s">
        <v>84</v>
      </c>
      <c r="O4408">
        <v>7224</v>
      </c>
      <c r="P4408">
        <v>9703</v>
      </c>
      <c r="Q4408" t="s">
        <v>41</v>
      </c>
      <c r="R4408">
        <v>614</v>
      </c>
      <c r="S4408" s="2">
        <v>44332</v>
      </c>
      <c r="T4408" s="2">
        <v>44350</v>
      </c>
      <c r="U4408">
        <v>0</v>
      </c>
      <c r="V4408" t="s">
        <v>85</v>
      </c>
      <c r="W4408">
        <v>738</v>
      </c>
      <c r="X4408" t="s">
        <v>60</v>
      </c>
      <c r="Y4408" t="s">
        <v>61</v>
      </c>
      <c r="Z4408">
        <v>0</v>
      </c>
      <c r="AA4408">
        <v>10</v>
      </c>
      <c r="AB4408">
        <v>7665</v>
      </c>
      <c r="AC4408" t="s">
        <v>46</v>
      </c>
    </row>
    <row r="4409" spans="1:29" x14ac:dyDescent="0.3">
      <c r="A4409" s="1" t="s">
        <v>29</v>
      </c>
      <c r="B4409" t="s">
        <v>74</v>
      </c>
      <c r="C4409" t="s">
        <v>1644</v>
      </c>
      <c r="D4409" t="s">
        <v>387</v>
      </c>
      <c r="E4409">
        <v>6</v>
      </c>
      <c r="F4409" t="s">
        <v>271</v>
      </c>
      <c r="G4409" t="s">
        <v>689</v>
      </c>
      <c r="H4409" t="s">
        <v>79</v>
      </c>
      <c r="I4409" t="s">
        <v>464</v>
      </c>
      <c r="J4409" t="s">
        <v>287</v>
      </c>
      <c r="K4409" t="s">
        <v>10554</v>
      </c>
      <c r="L4409" t="s">
        <v>10555</v>
      </c>
      <c r="M4409" t="s">
        <v>1718</v>
      </c>
      <c r="N4409" t="s">
        <v>94</v>
      </c>
      <c r="O4409">
        <v>8927</v>
      </c>
      <c r="P4409">
        <v>13433</v>
      </c>
      <c r="Q4409" t="s">
        <v>41</v>
      </c>
      <c r="R4409">
        <v>78</v>
      </c>
      <c r="S4409" s="2">
        <v>45155</v>
      </c>
      <c r="T4409" s="2">
        <v>45172</v>
      </c>
      <c r="U4409">
        <v>0</v>
      </c>
      <c r="V4409" t="s">
        <v>71</v>
      </c>
      <c r="W4409">
        <v>608</v>
      </c>
      <c r="X4409" t="s">
        <v>60</v>
      </c>
      <c r="Y4409" t="s">
        <v>72</v>
      </c>
      <c r="Z4409">
        <v>0</v>
      </c>
      <c r="AA4409">
        <v>524</v>
      </c>
      <c r="AB4409">
        <v>12068</v>
      </c>
      <c r="AC4409" t="s">
        <v>46</v>
      </c>
    </row>
    <row r="4410" spans="1:29" x14ac:dyDescent="0.3">
      <c r="A4410" s="1" t="s">
        <v>47</v>
      </c>
      <c r="B4410" t="s">
        <v>117</v>
      </c>
      <c r="C4410" t="s">
        <v>2487</v>
      </c>
      <c r="D4410" t="s">
        <v>387</v>
      </c>
      <c r="E4410">
        <v>1</v>
      </c>
      <c r="F4410" t="s">
        <v>99</v>
      </c>
      <c r="G4410" t="s">
        <v>950</v>
      </c>
      <c r="H4410" t="s">
        <v>79</v>
      </c>
      <c r="I4410" t="s">
        <v>725</v>
      </c>
      <c r="J4410" t="s">
        <v>90</v>
      </c>
      <c r="K4410" t="s">
        <v>10556</v>
      </c>
      <c r="L4410" t="s">
        <v>10557</v>
      </c>
      <c r="M4410" t="s">
        <v>1326</v>
      </c>
      <c r="N4410" t="s">
        <v>94</v>
      </c>
      <c r="O4410">
        <v>15864</v>
      </c>
      <c r="P4410">
        <v>19272</v>
      </c>
      <c r="Q4410" t="s">
        <v>95</v>
      </c>
      <c r="R4410">
        <v>928</v>
      </c>
      <c r="S4410" s="2">
        <v>45028</v>
      </c>
      <c r="T4410" s="2">
        <v>45034</v>
      </c>
      <c r="U4410">
        <v>0</v>
      </c>
      <c r="V4410" t="s">
        <v>43</v>
      </c>
      <c r="W4410">
        <v>743</v>
      </c>
      <c r="X4410" t="s">
        <v>60</v>
      </c>
      <c r="Y4410" t="s">
        <v>72</v>
      </c>
      <c r="Z4410">
        <v>0</v>
      </c>
      <c r="AA4410">
        <v>733</v>
      </c>
      <c r="AB4410">
        <v>16965</v>
      </c>
      <c r="AC4410" t="s">
        <v>46</v>
      </c>
    </row>
    <row r="4411" spans="1:29" x14ac:dyDescent="0.3">
      <c r="A4411" s="1" t="s">
        <v>47</v>
      </c>
      <c r="B4411" t="s">
        <v>161</v>
      </c>
      <c r="C4411" t="s">
        <v>2091</v>
      </c>
      <c r="D4411" t="s">
        <v>169</v>
      </c>
      <c r="E4411">
        <v>6</v>
      </c>
      <c r="F4411" t="s">
        <v>221</v>
      </c>
      <c r="G4411" t="s">
        <v>1989</v>
      </c>
      <c r="H4411" t="s">
        <v>35</v>
      </c>
      <c r="I4411" t="s">
        <v>336</v>
      </c>
      <c r="J4411" t="s">
        <v>10558</v>
      </c>
      <c r="K4411" t="s">
        <v>10559</v>
      </c>
      <c r="L4411" t="s">
        <v>10560</v>
      </c>
      <c r="M4411" t="s">
        <v>167</v>
      </c>
      <c r="N4411" t="s">
        <v>84</v>
      </c>
      <c r="O4411">
        <v>20227</v>
      </c>
      <c r="P4411">
        <v>24081</v>
      </c>
      <c r="Q4411" t="s">
        <v>59</v>
      </c>
      <c r="R4411">
        <v>509</v>
      </c>
      <c r="S4411" s="2">
        <v>45340</v>
      </c>
      <c r="T4411" t="s">
        <v>42</v>
      </c>
      <c r="U4411">
        <v>937</v>
      </c>
      <c r="V4411" t="s">
        <v>106</v>
      </c>
      <c r="W4411">
        <v>440</v>
      </c>
      <c r="X4411" t="s">
        <v>44</v>
      </c>
      <c r="Y4411" t="s">
        <v>72</v>
      </c>
      <c r="Z4411">
        <v>0</v>
      </c>
      <c r="AA4411">
        <v>263</v>
      </c>
      <c r="AB4411">
        <v>21330</v>
      </c>
      <c r="AC4411" t="s">
        <v>46</v>
      </c>
    </row>
    <row r="4412" spans="1:29" x14ac:dyDescent="0.3">
      <c r="A4412" s="1" t="s">
        <v>47</v>
      </c>
      <c r="B4412" t="s">
        <v>234</v>
      </c>
      <c r="C4412" t="s">
        <v>304</v>
      </c>
      <c r="D4412" t="s">
        <v>110</v>
      </c>
      <c r="E4412">
        <v>8</v>
      </c>
      <c r="F4412" t="s">
        <v>129</v>
      </c>
      <c r="G4412" t="s">
        <v>574</v>
      </c>
      <c r="H4412" t="s">
        <v>79</v>
      </c>
      <c r="I4412" t="s">
        <v>530</v>
      </c>
      <c r="J4412" t="s">
        <v>1182</v>
      </c>
      <c r="K4412" t="s">
        <v>10561</v>
      </c>
      <c r="L4412" t="s">
        <v>10562</v>
      </c>
      <c r="M4412" t="s">
        <v>810</v>
      </c>
      <c r="N4412" t="s">
        <v>40</v>
      </c>
      <c r="O4412">
        <v>18168</v>
      </c>
      <c r="P4412">
        <v>22947</v>
      </c>
      <c r="Q4412" t="s">
        <v>41</v>
      </c>
      <c r="R4412">
        <v>133</v>
      </c>
      <c r="S4412" s="2">
        <v>45281</v>
      </c>
      <c r="T4412" t="s">
        <v>42</v>
      </c>
      <c r="U4412">
        <v>0</v>
      </c>
      <c r="V4412" t="s">
        <v>106</v>
      </c>
      <c r="W4412">
        <v>688</v>
      </c>
      <c r="X4412" t="s">
        <v>44</v>
      </c>
      <c r="Y4412" t="s">
        <v>45</v>
      </c>
      <c r="Z4412">
        <v>0</v>
      </c>
      <c r="AA4412">
        <v>57</v>
      </c>
      <c r="AB4412">
        <v>22764</v>
      </c>
      <c r="AC4412" t="s">
        <v>46</v>
      </c>
    </row>
    <row r="4413" spans="1:29" x14ac:dyDescent="0.3">
      <c r="A4413" s="1" t="s">
        <v>47</v>
      </c>
      <c r="B4413" t="s">
        <v>153</v>
      </c>
      <c r="C4413" t="s">
        <v>3201</v>
      </c>
      <c r="D4413" t="s">
        <v>50</v>
      </c>
      <c r="E4413">
        <v>1</v>
      </c>
      <c r="F4413" t="s">
        <v>64</v>
      </c>
      <c r="G4413" t="s">
        <v>388</v>
      </c>
      <c r="H4413" t="s">
        <v>79</v>
      </c>
      <c r="I4413" t="s">
        <v>5612</v>
      </c>
      <c r="J4413" t="s">
        <v>481</v>
      </c>
      <c r="K4413" t="s">
        <v>10563</v>
      </c>
      <c r="L4413" t="s">
        <v>10564</v>
      </c>
      <c r="M4413" t="s">
        <v>750</v>
      </c>
      <c r="N4413" t="s">
        <v>84</v>
      </c>
      <c r="O4413">
        <v>6206</v>
      </c>
      <c r="P4413">
        <v>9344</v>
      </c>
      <c r="Q4413" t="s">
        <v>59</v>
      </c>
      <c r="R4413">
        <v>39</v>
      </c>
      <c r="S4413" s="2">
        <v>44395</v>
      </c>
      <c r="T4413" t="s">
        <v>42</v>
      </c>
      <c r="U4413">
        <v>46255</v>
      </c>
      <c r="V4413" t="s">
        <v>71</v>
      </c>
      <c r="W4413">
        <v>769</v>
      </c>
      <c r="X4413" t="s">
        <v>44</v>
      </c>
      <c r="Y4413" t="s">
        <v>72</v>
      </c>
      <c r="Z4413">
        <v>0</v>
      </c>
      <c r="AA4413">
        <v>536</v>
      </c>
      <c r="AB4413">
        <v>7687</v>
      </c>
      <c r="AC4413" t="s">
        <v>46</v>
      </c>
    </row>
    <row r="4414" spans="1:29" x14ac:dyDescent="0.3">
      <c r="A4414" s="1" t="s">
        <v>29</v>
      </c>
      <c r="B4414" t="s">
        <v>62</v>
      </c>
      <c r="C4414" t="s">
        <v>500</v>
      </c>
      <c r="D4414" t="s">
        <v>185</v>
      </c>
      <c r="E4414">
        <v>10</v>
      </c>
      <c r="F4414" t="s">
        <v>64</v>
      </c>
      <c r="G4414" t="s">
        <v>802</v>
      </c>
      <c r="H4414" t="s">
        <v>79</v>
      </c>
      <c r="I4414" t="s">
        <v>1661</v>
      </c>
      <c r="J4414" t="s">
        <v>951</v>
      </c>
      <c r="K4414" t="s">
        <v>10565</v>
      </c>
      <c r="L4414" t="s">
        <v>10566</v>
      </c>
      <c r="M4414" t="s">
        <v>1976</v>
      </c>
      <c r="N4414" t="s">
        <v>84</v>
      </c>
      <c r="O4414">
        <v>21170</v>
      </c>
      <c r="P4414">
        <v>24805</v>
      </c>
      <c r="Q4414" t="s">
        <v>59</v>
      </c>
      <c r="R4414">
        <v>549</v>
      </c>
      <c r="S4414" s="2">
        <v>44709</v>
      </c>
      <c r="T4414" t="s">
        <v>42</v>
      </c>
      <c r="U4414">
        <v>47895</v>
      </c>
      <c r="V4414" t="s">
        <v>85</v>
      </c>
      <c r="W4414">
        <v>740</v>
      </c>
      <c r="X4414" t="s">
        <v>44</v>
      </c>
      <c r="Y4414" t="s">
        <v>72</v>
      </c>
      <c r="Z4414">
        <v>0</v>
      </c>
      <c r="AA4414">
        <v>46</v>
      </c>
      <c r="AB4414">
        <v>24313</v>
      </c>
      <c r="AC4414" t="s">
        <v>107</v>
      </c>
    </row>
    <row r="4415" spans="1:29" x14ac:dyDescent="0.3">
      <c r="A4415" s="1" t="s">
        <v>29</v>
      </c>
      <c r="B4415" t="s">
        <v>96</v>
      </c>
      <c r="C4415" t="s">
        <v>2973</v>
      </c>
      <c r="D4415" t="s">
        <v>138</v>
      </c>
      <c r="E4415">
        <v>1</v>
      </c>
      <c r="F4415" t="s">
        <v>77</v>
      </c>
      <c r="G4415" t="s">
        <v>501</v>
      </c>
      <c r="H4415" t="s">
        <v>79</v>
      </c>
      <c r="I4415" t="s">
        <v>2273</v>
      </c>
      <c r="J4415" t="s">
        <v>3055</v>
      </c>
      <c r="K4415">
        <v>9370290570</v>
      </c>
      <c r="L4415" t="s">
        <v>10567</v>
      </c>
      <c r="M4415" t="s">
        <v>777</v>
      </c>
      <c r="N4415" t="s">
        <v>84</v>
      </c>
      <c r="O4415">
        <v>3224</v>
      </c>
      <c r="P4415">
        <v>6636</v>
      </c>
      <c r="Q4415" t="s">
        <v>95</v>
      </c>
      <c r="R4415">
        <v>530</v>
      </c>
      <c r="S4415" s="2">
        <v>44939</v>
      </c>
      <c r="T4415" t="s">
        <v>42</v>
      </c>
      <c r="U4415">
        <v>0</v>
      </c>
      <c r="V4415" t="s">
        <v>71</v>
      </c>
      <c r="W4415">
        <v>571</v>
      </c>
      <c r="X4415" t="s">
        <v>44</v>
      </c>
      <c r="Y4415" t="s">
        <v>61</v>
      </c>
      <c r="Z4415">
        <v>0</v>
      </c>
      <c r="AA4415">
        <v>642</v>
      </c>
      <c r="AB4415">
        <v>4777</v>
      </c>
      <c r="AC4415" t="s">
        <v>46</v>
      </c>
    </row>
    <row r="4416" spans="1:29" x14ac:dyDescent="0.3">
      <c r="A4416" s="1" t="s">
        <v>47</v>
      </c>
      <c r="B4416" t="s">
        <v>145</v>
      </c>
      <c r="C4416" t="s">
        <v>688</v>
      </c>
      <c r="D4416" t="s">
        <v>138</v>
      </c>
      <c r="E4416">
        <v>3</v>
      </c>
      <c r="F4416" t="s">
        <v>129</v>
      </c>
      <c r="G4416" t="s">
        <v>1528</v>
      </c>
      <c r="H4416" t="s">
        <v>35</v>
      </c>
      <c r="I4416" t="s">
        <v>2666</v>
      </c>
      <c r="J4416" t="s">
        <v>10568</v>
      </c>
      <c r="K4416" t="s">
        <v>10569</v>
      </c>
      <c r="L4416" t="s">
        <v>10570</v>
      </c>
      <c r="M4416" t="s">
        <v>708</v>
      </c>
      <c r="N4416" t="s">
        <v>84</v>
      </c>
      <c r="O4416">
        <v>21924</v>
      </c>
      <c r="P4416">
        <v>24793</v>
      </c>
      <c r="Q4416" t="s">
        <v>41</v>
      </c>
      <c r="R4416">
        <v>3</v>
      </c>
      <c r="S4416" s="2">
        <v>45109</v>
      </c>
      <c r="T4416" s="2">
        <v>45127</v>
      </c>
      <c r="U4416">
        <v>0</v>
      </c>
      <c r="V4416" t="s">
        <v>106</v>
      </c>
      <c r="W4416">
        <v>502</v>
      </c>
      <c r="X4416" t="s">
        <v>60</v>
      </c>
      <c r="Y4416" t="s">
        <v>72</v>
      </c>
      <c r="Z4416">
        <v>0</v>
      </c>
      <c r="AA4416">
        <v>60</v>
      </c>
      <c r="AB4416">
        <v>23124</v>
      </c>
      <c r="AC4416" t="s">
        <v>73</v>
      </c>
    </row>
    <row r="4417" spans="1:29" x14ac:dyDescent="0.3">
      <c r="A4417" s="1" t="s">
        <v>47</v>
      </c>
      <c r="B4417" t="s">
        <v>592</v>
      </c>
      <c r="C4417" t="s">
        <v>1444</v>
      </c>
      <c r="D4417" t="s">
        <v>76</v>
      </c>
      <c r="E4417">
        <v>3</v>
      </c>
      <c r="F4417" t="s">
        <v>64</v>
      </c>
      <c r="G4417" t="s">
        <v>65</v>
      </c>
      <c r="H4417" t="s">
        <v>79</v>
      </c>
      <c r="I4417" t="s">
        <v>1563</v>
      </c>
      <c r="J4417" t="s">
        <v>2446</v>
      </c>
      <c r="K4417" t="s">
        <v>10571</v>
      </c>
      <c r="L4417" t="s">
        <v>10572</v>
      </c>
      <c r="M4417" t="s">
        <v>1449</v>
      </c>
      <c r="N4417" t="s">
        <v>58</v>
      </c>
      <c r="O4417">
        <v>6717</v>
      </c>
      <c r="P4417">
        <v>9735</v>
      </c>
      <c r="Q4417" t="s">
        <v>95</v>
      </c>
      <c r="R4417">
        <v>894</v>
      </c>
      <c r="S4417" s="2">
        <v>44673</v>
      </c>
      <c r="T4417" t="s">
        <v>42</v>
      </c>
      <c r="U4417">
        <v>0</v>
      </c>
      <c r="V4417" t="s">
        <v>43</v>
      </c>
      <c r="W4417">
        <v>812</v>
      </c>
      <c r="X4417" t="s">
        <v>44</v>
      </c>
      <c r="Y4417" t="s">
        <v>72</v>
      </c>
      <c r="Z4417">
        <v>1658</v>
      </c>
      <c r="AA4417">
        <v>71</v>
      </c>
      <c r="AB4417">
        <v>7851</v>
      </c>
      <c r="AC4417" t="s">
        <v>107</v>
      </c>
    </row>
    <row r="4418" spans="1:29" x14ac:dyDescent="0.3">
      <c r="A4418" s="1" t="s">
        <v>29</v>
      </c>
      <c r="B4418" t="s">
        <v>62</v>
      </c>
      <c r="C4418" t="s">
        <v>1552</v>
      </c>
      <c r="D4418" t="s">
        <v>50</v>
      </c>
      <c r="E4418">
        <v>6</v>
      </c>
      <c r="F4418" t="s">
        <v>129</v>
      </c>
      <c r="G4418" t="s">
        <v>944</v>
      </c>
      <c r="H4418" t="s">
        <v>79</v>
      </c>
      <c r="I4418" t="s">
        <v>1418</v>
      </c>
      <c r="J4418" t="s">
        <v>748</v>
      </c>
      <c r="K4418" t="s">
        <v>10573</v>
      </c>
      <c r="L4418" t="s">
        <v>10574</v>
      </c>
      <c r="M4418" t="s">
        <v>466</v>
      </c>
      <c r="N4418" t="s">
        <v>58</v>
      </c>
      <c r="O4418">
        <v>23183</v>
      </c>
      <c r="P4418">
        <v>26558</v>
      </c>
      <c r="Q4418" t="s">
        <v>95</v>
      </c>
      <c r="R4418">
        <v>435</v>
      </c>
      <c r="S4418" s="2">
        <v>44864</v>
      </c>
      <c r="T4418" s="2">
        <v>44870</v>
      </c>
      <c r="U4418">
        <v>0</v>
      </c>
      <c r="V4418" t="s">
        <v>106</v>
      </c>
      <c r="W4418">
        <v>425</v>
      </c>
      <c r="X4418" t="s">
        <v>60</v>
      </c>
      <c r="Y4418" t="s">
        <v>61</v>
      </c>
      <c r="Z4418">
        <v>4022</v>
      </c>
      <c r="AA4418">
        <v>735</v>
      </c>
      <c r="AB4418">
        <v>25823</v>
      </c>
      <c r="AC4418" t="s">
        <v>107</v>
      </c>
    </row>
    <row r="4419" spans="1:29" x14ac:dyDescent="0.3">
      <c r="A4419" s="1" t="s">
        <v>29</v>
      </c>
      <c r="B4419" t="s">
        <v>541</v>
      </c>
      <c r="C4419" t="s">
        <v>4106</v>
      </c>
      <c r="D4419" t="s">
        <v>155</v>
      </c>
      <c r="E4419">
        <v>5</v>
      </c>
      <c r="F4419" t="s">
        <v>221</v>
      </c>
      <c r="G4419" t="s">
        <v>1096</v>
      </c>
      <c r="H4419" t="s">
        <v>35</v>
      </c>
      <c r="I4419" t="s">
        <v>1418</v>
      </c>
      <c r="J4419" t="s">
        <v>8253</v>
      </c>
      <c r="K4419" t="s">
        <v>10575</v>
      </c>
      <c r="L4419" t="s">
        <v>10576</v>
      </c>
      <c r="M4419" t="s">
        <v>3258</v>
      </c>
      <c r="N4419" t="s">
        <v>40</v>
      </c>
      <c r="O4419">
        <v>25386</v>
      </c>
      <c r="P4419">
        <v>27802</v>
      </c>
      <c r="Q4419" t="s">
        <v>41</v>
      </c>
      <c r="R4419">
        <v>998</v>
      </c>
      <c r="S4419" s="2">
        <v>44924</v>
      </c>
      <c r="T4419" t="s">
        <v>42</v>
      </c>
      <c r="U4419">
        <v>0</v>
      </c>
      <c r="V4419" t="s">
        <v>106</v>
      </c>
      <c r="W4419">
        <v>772</v>
      </c>
      <c r="X4419" t="s">
        <v>44</v>
      </c>
      <c r="Y4419" t="s">
        <v>72</v>
      </c>
      <c r="Z4419">
        <v>0</v>
      </c>
      <c r="AA4419">
        <v>722</v>
      </c>
      <c r="AB4419">
        <v>27431</v>
      </c>
      <c r="AC4419" t="s">
        <v>73</v>
      </c>
    </row>
    <row r="4420" spans="1:29" x14ac:dyDescent="0.3">
      <c r="A4420" s="1" t="s">
        <v>29</v>
      </c>
      <c r="B4420" t="s">
        <v>86</v>
      </c>
      <c r="C4420" t="s">
        <v>1966</v>
      </c>
      <c r="D4420" t="s">
        <v>387</v>
      </c>
      <c r="E4420">
        <v>4</v>
      </c>
      <c r="F4420" t="s">
        <v>99</v>
      </c>
      <c r="G4420" t="s">
        <v>950</v>
      </c>
      <c r="H4420" t="s">
        <v>79</v>
      </c>
      <c r="I4420" t="s">
        <v>4922</v>
      </c>
      <c r="J4420" t="s">
        <v>224</v>
      </c>
      <c r="K4420" t="s">
        <v>10577</v>
      </c>
      <c r="L4420" t="s">
        <v>10578</v>
      </c>
      <c r="M4420" t="s">
        <v>1366</v>
      </c>
      <c r="N4420" t="s">
        <v>84</v>
      </c>
      <c r="O4420">
        <v>3539</v>
      </c>
      <c r="P4420">
        <v>8433</v>
      </c>
      <c r="Q4420" t="s">
        <v>95</v>
      </c>
      <c r="R4420">
        <v>491</v>
      </c>
      <c r="S4420" s="2">
        <v>44639</v>
      </c>
      <c r="T4420" t="s">
        <v>42</v>
      </c>
      <c r="U4420">
        <v>0</v>
      </c>
      <c r="V4420" t="s">
        <v>106</v>
      </c>
      <c r="W4420">
        <v>849</v>
      </c>
      <c r="X4420" t="s">
        <v>44</v>
      </c>
      <c r="Y4420" t="s">
        <v>45</v>
      </c>
      <c r="Z4420">
        <v>0</v>
      </c>
      <c r="AA4420">
        <v>89</v>
      </c>
      <c r="AB4420">
        <v>4902</v>
      </c>
      <c r="AC4420" t="s">
        <v>107</v>
      </c>
    </row>
    <row r="4421" spans="1:29" x14ac:dyDescent="0.3">
      <c r="A4421" s="1" t="s">
        <v>47</v>
      </c>
      <c r="B4421" t="s">
        <v>153</v>
      </c>
      <c r="C4421" t="s">
        <v>7253</v>
      </c>
      <c r="D4421" t="s">
        <v>155</v>
      </c>
      <c r="E4421">
        <v>6</v>
      </c>
      <c r="F4421" t="s">
        <v>129</v>
      </c>
      <c r="G4421" t="s">
        <v>395</v>
      </c>
      <c r="H4421" t="s">
        <v>79</v>
      </c>
      <c r="I4421" t="s">
        <v>4922</v>
      </c>
      <c r="J4421" t="s">
        <v>485</v>
      </c>
      <c r="K4421" t="s">
        <v>10579</v>
      </c>
      <c r="L4421" t="s">
        <v>10580</v>
      </c>
      <c r="M4421" t="s">
        <v>255</v>
      </c>
      <c r="N4421" t="s">
        <v>40</v>
      </c>
      <c r="O4421">
        <v>26835</v>
      </c>
      <c r="P4421">
        <v>29135</v>
      </c>
      <c r="Q4421" t="s">
        <v>59</v>
      </c>
      <c r="R4421">
        <v>707</v>
      </c>
      <c r="S4421" s="2">
        <v>45289</v>
      </c>
      <c r="T4421" t="s">
        <v>42</v>
      </c>
      <c r="U4421">
        <v>743</v>
      </c>
      <c r="V4421" t="s">
        <v>106</v>
      </c>
      <c r="W4421">
        <v>481</v>
      </c>
      <c r="X4421" t="s">
        <v>44</v>
      </c>
      <c r="Y4421" t="s">
        <v>72</v>
      </c>
      <c r="Z4421">
        <v>0</v>
      </c>
      <c r="AA4421">
        <v>659</v>
      </c>
      <c r="AB4421">
        <v>29009</v>
      </c>
      <c r="AC4421" t="s">
        <v>46</v>
      </c>
    </row>
    <row r="4422" spans="1:29" x14ac:dyDescent="0.3">
      <c r="A4422" s="1" t="s">
        <v>29</v>
      </c>
      <c r="B4422" t="s">
        <v>30</v>
      </c>
      <c r="C4422" t="s">
        <v>2406</v>
      </c>
      <c r="D4422" t="s">
        <v>201</v>
      </c>
      <c r="E4422">
        <v>10</v>
      </c>
      <c r="F4422" t="s">
        <v>77</v>
      </c>
      <c r="G4422" t="s">
        <v>440</v>
      </c>
      <c r="H4422" t="s">
        <v>79</v>
      </c>
      <c r="I4422" t="s">
        <v>4192</v>
      </c>
      <c r="J4422" t="s">
        <v>936</v>
      </c>
      <c r="K4422" t="s">
        <v>10581</v>
      </c>
      <c r="L4422" t="s">
        <v>10582</v>
      </c>
      <c r="M4422" t="s">
        <v>1307</v>
      </c>
      <c r="N4422" t="s">
        <v>58</v>
      </c>
      <c r="O4422">
        <v>19860</v>
      </c>
      <c r="P4422">
        <v>22513</v>
      </c>
      <c r="Q4422" t="s">
        <v>95</v>
      </c>
      <c r="R4422">
        <v>746</v>
      </c>
      <c r="S4422" s="2">
        <v>45195</v>
      </c>
      <c r="T4422" s="2">
        <v>45206</v>
      </c>
      <c r="U4422">
        <v>0</v>
      </c>
      <c r="V4422" t="s">
        <v>43</v>
      </c>
      <c r="W4422">
        <v>721</v>
      </c>
      <c r="X4422" t="s">
        <v>60</v>
      </c>
      <c r="Y4422" t="s">
        <v>61</v>
      </c>
      <c r="Z4422">
        <v>3669</v>
      </c>
      <c r="AA4422">
        <v>233</v>
      </c>
      <c r="AB4422">
        <v>19961</v>
      </c>
      <c r="AC4422" t="s">
        <v>46</v>
      </c>
    </row>
    <row r="4423" spans="1:29" x14ac:dyDescent="0.3">
      <c r="A4423" s="1" t="s">
        <v>47</v>
      </c>
      <c r="B4423" t="s">
        <v>145</v>
      </c>
      <c r="C4423" t="s">
        <v>1527</v>
      </c>
      <c r="D4423" t="s">
        <v>178</v>
      </c>
      <c r="E4423">
        <v>6</v>
      </c>
      <c r="F4423" t="s">
        <v>33</v>
      </c>
      <c r="G4423" t="s">
        <v>209</v>
      </c>
      <c r="H4423" t="s">
        <v>35</v>
      </c>
      <c r="I4423" t="s">
        <v>238</v>
      </c>
      <c r="J4423" t="s">
        <v>4153</v>
      </c>
      <c r="K4423" t="s">
        <v>10583</v>
      </c>
      <c r="L4423" t="s">
        <v>10584</v>
      </c>
      <c r="M4423" t="s">
        <v>2965</v>
      </c>
      <c r="N4423" t="s">
        <v>58</v>
      </c>
      <c r="O4423">
        <v>17510</v>
      </c>
      <c r="P4423">
        <v>20874</v>
      </c>
      <c r="Q4423" t="s">
        <v>59</v>
      </c>
      <c r="R4423">
        <v>775</v>
      </c>
      <c r="S4423" s="2">
        <v>44574</v>
      </c>
      <c r="T4423" s="2">
        <v>44602</v>
      </c>
      <c r="U4423">
        <v>49911</v>
      </c>
      <c r="V4423" t="s">
        <v>43</v>
      </c>
      <c r="W4423">
        <v>482</v>
      </c>
      <c r="X4423" t="s">
        <v>60</v>
      </c>
      <c r="Y4423" t="s">
        <v>72</v>
      </c>
      <c r="Z4423">
        <v>2594</v>
      </c>
      <c r="AA4423">
        <v>232</v>
      </c>
      <c r="AB4423">
        <v>19271</v>
      </c>
      <c r="AC4423" t="s">
        <v>73</v>
      </c>
    </row>
    <row r="4424" spans="1:29" x14ac:dyDescent="0.3">
      <c r="A4424" s="1" t="s">
        <v>29</v>
      </c>
      <c r="B4424" t="s">
        <v>327</v>
      </c>
      <c r="C4424" t="s">
        <v>2776</v>
      </c>
      <c r="D4424" t="s">
        <v>128</v>
      </c>
      <c r="E4424">
        <v>4</v>
      </c>
      <c r="F4424" t="s">
        <v>186</v>
      </c>
      <c r="G4424" t="s">
        <v>650</v>
      </c>
      <c r="H4424" t="s">
        <v>79</v>
      </c>
      <c r="I4424" t="s">
        <v>537</v>
      </c>
      <c r="J4424" t="s">
        <v>224</v>
      </c>
      <c r="K4424" t="s">
        <v>10585</v>
      </c>
      <c r="L4424" t="s">
        <v>10586</v>
      </c>
      <c r="M4424" t="s">
        <v>1159</v>
      </c>
      <c r="N4424" t="s">
        <v>84</v>
      </c>
      <c r="O4424">
        <v>29242</v>
      </c>
      <c r="P4424">
        <v>32935</v>
      </c>
      <c r="Q4424" t="s">
        <v>59</v>
      </c>
      <c r="R4424">
        <v>872</v>
      </c>
      <c r="S4424" s="2">
        <v>44435</v>
      </c>
      <c r="T4424" t="s">
        <v>42</v>
      </c>
      <c r="U4424">
        <v>48576</v>
      </c>
      <c r="V4424" t="s">
        <v>85</v>
      </c>
      <c r="W4424">
        <v>554</v>
      </c>
      <c r="X4424" t="s">
        <v>44</v>
      </c>
      <c r="Y4424" t="s">
        <v>72</v>
      </c>
      <c r="Z4424">
        <v>0</v>
      </c>
      <c r="AA4424">
        <v>744</v>
      </c>
      <c r="AB4424">
        <v>30999</v>
      </c>
      <c r="AC4424" t="s">
        <v>107</v>
      </c>
    </row>
    <row r="4425" spans="1:29" x14ac:dyDescent="0.3">
      <c r="A4425" s="1" t="s">
        <v>29</v>
      </c>
      <c r="B4425" t="s">
        <v>86</v>
      </c>
      <c r="C4425" t="s">
        <v>366</v>
      </c>
      <c r="D4425" t="s">
        <v>138</v>
      </c>
      <c r="E4425">
        <v>7</v>
      </c>
      <c r="F4425" t="s">
        <v>221</v>
      </c>
      <c r="G4425" t="s">
        <v>506</v>
      </c>
      <c r="H4425" t="s">
        <v>79</v>
      </c>
      <c r="I4425" t="s">
        <v>417</v>
      </c>
      <c r="J4425" t="s">
        <v>2583</v>
      </c>
      <c r="K4425" t="s">
        <v>10587</v>
      </c>
      <c r="L4425" t="s">
        <v>10588</v>
      </c>
      <c r="M4425" t="s">
        <v>350</v>
      </c>
      <c r="N4425" t="s">
        <v>58</v>
      </c>
      <c r="O4425">
        <v>4440</v>
      </c>
      <c r="P4425">
        <v>6638</v>
      </c>
      <c r="Q4425" t="s">
        <v>59</v>
      </c>
      <c r="R4425">
        <v>858</v>
      </c>
      <c r="S4425" s="2">
        <v>44652</v>
      </c>
      <c r="T4425" s="2">
        <v>44655</v>
      </c>
      <c r="U4425">
        <v>33332</v>
      </c>
      <c r="V4425" t="s">
        <v>106</v>
      </c>
      <c r="W4425">
        <v>778</v>
      </c>
      <c r="X4425" t="s">
        <v>60</v>
      </c>
      <c r="Y4425" t="s">
        <v>72</v>
      </c>
      <c r="Z4425">
        <v>2447</v>
      </c>
      <c r="AA4425">
        <v>131</v>
      </c>
      <c r="AB4425">
        <v>6453</v>
      </c>
      <c r="AC4425" t="s">
        <v>46</v>
      </c>
    </row>
    <row r="4426" spans="1:29" x14ac:dyDescent="0.3">
      <c r="A4426" s="1" t="s">
        <v>29</v>
      </c>
      <c r="B4426" t="s">
        <v>86</v>
      </c>
      <c r="C4426" t="s">
        <v>1011</v>
      </c>
      <c r="D4426" t="s">
        <v>155</v>
      </c>
      <c r="E4426">
        <v>8</v>
      </c>
      <c r="F4426" t="s">
        <v>186</v>
      </c>
      <c r="G4426" t="s">
        <v>650</v>
      </c>
      <c r="H4426" t="s">
        <v>79</v>
      </c>
      <c r="I4426" t="s">
        <v>6579</v>
      </c>
      <c r="J4426" t="s">
        <v>595</v>
      </c>
      <c r="K4426" t="s">
        <v>10589</v>
      </c>
      <c r="L4426" t="s">
        <v>10590</v>
      </c>
      <c r="M4426" t="s">
        <v>2131</v>
      </c>
      <c r="N4426" t="s">
        <v>94</v>
      </c>
      <c r="O4426">
        <v>19439</v>
      </c>
      <c r="P4426">
        <v>24208</v>
      </c>
      <c r="Q4426" t="s">
        <v>59</v>
      </c>
      <c r="R4426">
        <v>649</v>
      </c>
      <c r="S4426" s="2">
        <v>44346</v>
      </c>
      <c r="T4426" t="s">
        <v>42</v>
      </c>
      <c r="U4426">
        <v>38473</v>
      </c>
      <c r="V4426" t="s">
        <v>85</v>
      </c>
      <c r="W4426">
        <v>817</v>
      </c>
      <c r="X4426" t="s">
        <v>44</v>
      </c>
      <c r="Y4426" t="s">
        <v>45</v>
      </c>
      <c r="Z4426">
        <v>0</v>
      </c>
      <c r="AA4426">
        <v>907</v>
      </c>
      <c r="AB4426">
        <v>21453</v>
      </c>
      <c r="AC4426" t="s">
        <v>73</v>
      </c>
    </row>
    <row r="4427" spans="1:29" x14ac:dyDescent="0.3">
      <c r="A4427" s="1" t="s">
        <v>29</v>
      </c>
      <c r="B4427" t="s">
        <v>74</v>
      </c>
      <c r="C4427" t="s">
        <v>831</v>
      </c>
      <c r="D4427" t="s">
        <v>50</v>
      </c>
      <c r="E4427">
        <v>1</v>
      </c>
      <c r="F4427" t="s">
        <v>64</v>
      </c>
      <c r="G4427" t="s">
        <v>802</v>
      </c>
      <c r="H4427" t="s">
        <v>35</v>
      </c>
      <c r="I4427" t="s">
        <v>10591</v>
      </c>
      <c r="J4427" t="s">
        <v>5461</v>
      </c>
      <c r="K4427" t="s">
        <v>10592</v>
      </c>
      <c r="L4427" t="s">
        <v>10593</v>
      </c>
      <c r="M4427" t="s">
        <v>83</v>
      </c>
      <c r="N4427" t="s">
        <v>84</v>
      </c>
      <c r="O4427">
        <v>13318</v>
      </c>
      <c r="P4427">
        <v>16108</v>
      </c>
      <c r="Q4427" t="s">
        <v>59</v>
      </c>
      <c r="R4427">
        <v>96</v>
      </c>
      <c r="S4427" s="2">
        <v>45055</v>
      </c>
      <c r="T4427" s="2">
        <v>45056</v>
      </c>
      <c r="U4427">
        <v>10284</v>
      </c>
      <c r="V4427" t="s">
        <v>85</v>
      </c>
      <c r="W4427">
        <v>805</v>
      </c>
      <c r="X4427" t="s">
        <v>60</v>
      </c>
      <c r="Y4427" t="s">
        <v>61</v>
      </c>
      <c r="Z4427">
        <v>0</v>
      </c>
      <c r="AA4427">
        <v>479</v>
      </c>
      <c r="AB4427">
        <v>13384</v>
      </c>
      <c r="AC4427" t="s">
        <v>46</v>
      </c>
    </row>
    <row r="4428" spans="1:29" x14ac:dyDescent="0.3">
      <c r="A4428" s="1" t="s">
        <v>47</v>
      </c>
      <c r="B4428" t="s">
        <v>117</v>
      </c>
      <c r="C4428" t="s">
        <v>2487</v>
      </c>
      <c r="D4428" t="s">
        <v>178</v>
      </c>
      <c r="E4428">
        <v>5</v>
      </c>
      <c r="F4428" t="s">
        <v>64</v>
      </c>
      <c r="G4428" t="s">
        <v>376</v>
      </c>
      <c r="H4428" t="s">
        <v>79</v>
      </c>
      <c r="I4428" t="s">
        <v>417</v>
      </c>
      <c r="J4428" t="s">
        <v>3518</v>
      </c>
      <c r="K4428" t="s">
        <v>10594</v>
      </c>
      <c r="L4428" t="s">
        <v>10595</v>
      </c>
      <c r="M4428" t="s">
        <v>126</v>
      </c>
      <c r="N4428" t="s">
        <v>40</v>
      </c>
      <c r="O4428">
        <v>26492</v>
      </c>
      <c r="P4428">
        <v>31362</v>
      </c>
      <c r="Q4428" t="s">
        <v>41</v>
      </c>
      <c r="R4428">
        <v>665</v>
      </c>
      <c r="S4428" s="2">
        <v>44918</v>
      </c>
      <c r="T4428" s="2">
        <v>44932</v>
      </c>
      <c r="U4428">
        <v>0</v>
      </c>
      <c r="V4428" t="s">
        <v>106</v>
      </c>
      <c r="W4428">
        <v>466</v>
      </c>
      <c r="X4428" t="s">
        <v>60</v>
      </c>
      <c r="Y4428" t="s">
        <v>72</v>
      </c>
      <c r="Z4428">
        <v>0</v>
      </c>
      <c r="AA4428">
        <v>205</v>
      </c>
      <c r="AB4428">
        <v>31002</v>
      </c>
      <c r="AC4428" t="s">
        <v>46</v>
      </c>
    </row>
    <row r="4429" spans="1:29" x14ac:dyDescent="0.3">
      <c r="A4429" s="1" t="s">
        <v>47</v>
      </c>
      <c r="B4429" t="s">
        <v>153</v>
      </c>
      <c r="C4429" t="s">
        <v>1614</v>
      </c>
      <c r="D4429" t="s">
        <v>138</v>
      </c>
      <c r="E4429">
        <v>5</v>
      </c>
      <c r="F4429" t="s">
        <v>64</v>
      </c>
      <c r="G4429" t="s">
        <v>258</v>
      </c>
      <c r="H4429" t="s">
        <v>35</v>
      </c>
      <c r="I4429" t="s">
        <v>883</v>
      </c>
      <c r="J4429" t="s">
        <v>67</v>
      </c>
      <c r="K4429" t="s">
        <v>10596</v>
      </c>
      <c r="L4429" t="s">
        <v>10597</v>
      </c>
      <c r="M4429" t="s">
        <v>860</v>
      </c>
      <c r="N4429" t="s">
        <v>40</v>
      </c>
      <c r="O4429">
        <v>3971</v>
      </c>
      <c r="P4429">
        <v>7030</v>
      </c>
      <c r="Q4429" t="s">
        <v>41</v>
      </c>
      <c r="R4429">
        <v>606</v>
      </c>
      <c r="S4429" s="2">
        <v>44993</v>
      </c>
      <c r="T4429" s="2">
        <v>45009</v>
      </c>
      <c r="U4429">
        <v>0</v>
      </c>
      <c r="V4429" t="s">
        <v>85</v>
      </c>
      <c r="W4429">
        <v>731</v>
      </c>
      <c r="X4429" t="s">
        <v>60</v>
      </c>
      <c r="Y4429" t="s">
        <v>72</v>
      </c>
      <c r="Z4429">
        <v>0</v>
      </c>
      <c r="AA4429">
        <v>352</v>
      </c>
      <c r="AB4429">
        <v>5349</v>
      </c>
      <c r="AC4429" t="s">
        <v>107</v>
      </c>
    </row>
    <row r="4430" spans="1:29" x14ac:dyDescent="0.3">
      <c r="A4430" s="1" t="s">
        <v>47</v>
      </c>
      <c r="B4430" t="s">
        <v>592</v>
      </c>
      <c r="C4430" t="s">
        <v>5094</v>
      </c>
      <c r="D4430" t="s">
        <v>236</v>
      </c>
      <c r="E4430">
        <v>2</v>
      </c>
      <c r="F4430" t="s">
        <v>186</v>
      </c>
      <c r="G4430" t="s">
        <v>1504</v>
      </c>
      <c r="H4430" t="s">
        <v>79</v>
      </c>
      <c r="I4430" t="s">
        <v>189</v>
      </c>
      <c r="J4430" t="s">
        <v>8419</v>
      </c>
      <c r="K4430" t="s">
        <v>10598</v>
      </c>
      <c r="L4430" t="s">
        <v>10599</v>
      </c>
      <c r="M4430" t="s">
        <v>598</v>
      </c>
      <c r="N4430" t="s">
        <v>40</v>
      </c>
      <c r="O4430">
        <v>11918</v>
      </c>
      <c r="P4430">
        <v>14316</v>
      </c>
      <c r="Q4430" t="s">
        <v>95</v>
      </c>
      <c r="R4430">
        <v>940</v>
      </c>
      <c r="S4430" s="2">
        <v>44539</v>
      </c>
      <c r="T4430" s="2">
        <v>44546</v>
      </c>
      <c r="U4430">
        <v>0</v>
      </c>
      <c r="V4430" t="s">
        <v>43</v>
      </c>
      <c r="W4430">
        <v>602</v>
      </c>
      <c r="X4430" t="s">
        <v>60</v>
      </c>
      <c r="Y4430" t="s">
        <v>61</v>
      </c>
      <c r="Z4430">
        <v>0</v>
      </c>
      <c r="AA4430">
        <v>754</v>
      </c>
      <c r="AB4430">
        <v>12531</v>
      </c>
      <c r="AC4430" t="s">
        <v>46</v>
      </c>
    </row>
    <row r="4431" spans="1:29" x14ac:dyDescent="0.3">
      <c r="A4431" s="1" t="s">
        <v>29</v>
      </c>
      <c r="B4431" t="s">
        <v>541</v>
      </c>
      <c r="C4431" t="s">
        <v>1570</v>
      </c>
      <c r="D4431" t="s">
        <v>50</v>
      </c>
      <c r="E4431">
        <v>6</v>
      </c>
      <c r="F4431" t="s">
        <v>120</v>
      </c>
      <c r="G4431" t="s">
        <v>543</v>
      </c>
      <c r="H4431" t="s">
        <v>35</v>
      </c>
      <c r="I4431" t="s">
        <v>417</v>
      </c>
      <c r="J4431" t="s">
        <v>1549</v>
      </c>
      <c r="K4431" t="s">
        <v>10600</v>
      </c>
      <c r="L4431" t="s">
        <v>10601</v>
      </c>
      <c r="M4431" t="s">
        <v>1274</v>
      </c>
      <c r="N4431" t="s">
        <v>40</v>
      </c>
      <c r="O4431">
        <v>17487</v>
      </c>
      <c r="P4431">
        <v>20480</v>
      </c>
      <c r="Q4431" t="s">
        <v>41</v>
      </c>
      <c r="R4431">
        <v>425</v>
      </c>
      <c r="S4431" s="2">
        <v>44482</v>
      </c>
      <c r="T4431" s="2">
        <v>44490</v>
      </c>
      <c r="U4431">
        <v>0</v>
      </c>
      <c r="V4431" t="s">
        <v>106</v>
      </c>
      <c r="W4431">
        <v>575</v>
      </c>
      <c r="X4431" t="s">
        <v>60</v>
      </c>
      <c r="Y4431" t="s">
        <v>45</v>
      </c>
      <c r="Z4431">
        <v>0</v>
      </c>
      <c r="AA4431">
        <v>601</v>
      </c>
      <c r="AB4431">
        <v>17900</v>
      </c>
      <c r="AC4431" t="s">
        <v>107</v>
      </c>
    </row>
    <row r="4432" spans="1:29" x14ac:dyDescent="0.3">
      <c r="A4432" s="1" t="s">
        <v>47</v>
      </c>
      <c r="B4432" t="s">
        <v>153</v>
      </c>
      <c r="C4432" t="s">
        <v>9255</v>
      </c>
      <c r="D4432" t="s">
        <v>201</v>
      </c>
      <c r="E4432">
        <v>10</v>
      </c>
      <c r="F4432" t="s">
        <v>120</v>
      </c>
      <c r="G4432" t="s">
        <v>194</v>
      </c>
      <c r="H4432" t="s">
        <v>79</v>
      </c>
      <c r="I4432" t="s">
        <v>1726</v>
      </c>
      <c r="J4432" t="s">
        <v>3907</v>
      </c>
      <c r="K4432" t="s">
        <v>10602</v>
      </c>
      <c r="L4432" t="s">
        <v>10603</v>
      </c>
      <c r="M4432" t="s">
        <v>1202</v>
      </c>
      <c r="N4432" t="s">
        <v>40</v>
      </c>
      <c r="O4432">
        <v>2960</v>
      </c>
      <c r="P4432">
        <v>7491</v>
      </c>
      <c r="Q4432" t="s">
        <v>41</v>
      </c>
      <c r="R4432">
        <v>417</v>
      </c>
      <c r="S4432" s="2">
        <v>44427</v>
      </c>
      <c r="T4432" s="2">
        <v>44432</v>
      </c>
      <c r="U4432">
        <v>0</v>
      </c>
      <c r="V4432" t="s">
        <v>106</v>
      </c>
      <c r="W4432">
        <v>412</v>
      </c>
      <c r="X4432" t="s">
        <v>60</v>
      </c>
      <c r="Y4432" t="s">
        <v>45</v>
      </c>
      <c r="Z4432">
        <v>0</v>
      </c>
      <c r="AA4432">
        <v>27</v>
      </c>
      <c r="AB4432">
        <v>4980</v>
      </c>
      <c r="AC4432" t="s">
        <v>46</v>
      </c>
    </row>
    <row r="4433" spans="1:29" x14ac:dyDescent="0.3">
      <c r="A4433" s="1" t="s">
        <v>29</v>
      </c>
      <c r="B4433" t="s">
        <v>86</v>
      </c>
      <c r="C4433" t="s">
        <v>1266</v>
      </c>
      <c r="D4433" t="s">
        <v>119</v>
      </c>
      <c r="E4433">
        <v>10</v>
      </c>
      <c r="F4433" t="s">
        <v>99</v>
      </c>
      <c r="G4433" t="s">
        <v>631</v>
      </c>
      <c r="H4433" t="s">
        <v>35</v>
      </c>
      <c r="I4433" t="s">
        <v>341</v>
      </c>
      <c r="J4433" t="s">
        <v>693</v>
      </c>
      <c r="K4433" t="s">
        <v>10604</v>
      </c>
      <c r="L4433" t="s">
        <v>10605</v>
      </c>
      <c r="M4433" t="s">
        <v>1597</v>
      </c>
      <c r="N4433" t="s">
        <v>84</v>
      </c>
      <c r="O4433">
        <v>7558</v>
      </c>
      <c r="P4433">
        <v>12180</v>
      </c>
      <c r="Q4433" t="s">
        <v>95</v>
      </c>
      <c r="R4433">
        <v>928</v>
      </c>
      <c r="S4433" s="2">
        <v>44478</v>
      </c>
      <c r="T4433" s="2">
        <v>44504</v>
      </c>
      <c r="U4433">
        <v>0</v>
      </c>
      <c r="V4433" t="s">
        <v>43</v>
      </c>
      <c r="W4433">
        <v>772</v>
      </c>
      <c r="X4433" t="s">
        <v>60</v>
      </c>
      <c r="Y4433" t="s">
        <v>61</v>
      </c>
      <c r="Z4433">
        <v>0</v>
      </c>
      <c r="AA4433">
        <v>104</v>
      </c>
      <c r="AB4433">
        <v>11381</v>
      </c>
      <c r="AC4433" t="s">
        <v>107</v>
      </c>
    </row>
    <row r="4434" spans="1:29" x14ac:dyDescent="0.3">
      <c r="A4434" s="1" t="s">
        <v>29</v>
      </c>
      <c r="B4434" t="s">
        <v>228</v>
      </c>
      <c r="C4434" t="s">
        <v>256</v>
      </c>
      <c r="D4434" t="s">
        <v>76</v>
      </c>
      <c r="E4434">
        <v>5</v>
      </c>
      <c r="F4434" t="s">
        <v>33</v>
      </c>
      <c r="G4434" t="s">
        <v>179</v>
      </c>
      <c r="H4434" t="s">
        <v>35</v>
      </c>
      <c r="I4434" t="s">
        <v>496</v>
      </c>
      <c r="J4434" t="s">
        <v>2543</v>
      </c>
      <c r="K4434" t="s">
        <v>10606</v>
      </c>
      <c r="L4434" t="s">
        <v>10607</v>
      </c>
      <c r="M4434" t="s">
        <v>479</v>
      </c>
      <c r="N4434" t="s">
        <v>94</v>
      </c>
      <c r="O4434">
        <v>14685</v>
      </c>
      <c r="P4434">
        <v>17271</v>
      </c>
      <c r="Q4434" t="s">
        <v>41</v>
      </c>
      <c r="R4434">
        <v>179</v>
      </c>
      <c r="S4434" s="2">
        <v>44491</v>
      </c>
      <c r="T4434" s="2">
        <v>44496</v>
      </c>
      <c r="U4434">
        <v>0</v>
      </c>
      <c r="V4434" t="s">
        <v>43</v>
      </c>
      <c r="W4434">
        <v>813</v>
      </c>
      <c r="X4434" t="s">
        <v>60</v>
      </c>
      <c r="Y4434" t="s">
        <v>45</v>
      </c>
      <c r="Z4434">
        <v>0</v>
      </c>
      <c r="AA4434">
        <v>926</v>
      </c>
      <c r="AB4434">
        <v>15888</v>
      </c>
      <c r="AC4434" t="s">
        <v>107</v>
      </c>
    </row>
    <row r="4435" spans="1:29" x14ac:dyDescent="0.3">
      <c r="A4435" s="1" t="s">
        <v>47</v>
      </c>
      <c r="B4435" t="s">
        <v>145</v>
      </c>
      <c r="C4435" t="s">
        <v>547</v>
      </c>
      <c r="D4435" t="s">
        <v>185</v>
      </c>
      <c r="E4435">
        <v>5</v>
      </c>
      <c r="F4435" t="s">
        <v>129</v>
      </c>
      <c r="G4435" t="s">
        <v>130</v>
      </c>
      <c r="H4435" t="s">
        <v>79</v>
      </c>
      <c r="I4435" t="s">
        <v>1769</v>
      </c>
      <c r="J4435" t="s">
        <v>224</v>
      </c>
      <c r="K4435" t="s">
        <v>10608</v>
      </c>
      <c r="L4435" t="s">
        <v>10609</v>
      </c>
      <c r="M4435" t="s">
        <v>1762</v>
      </c>
      <c r="N4435" t="s">
        <v>40</v>
      </c>
      <c r="O4435">
        <v>28063</v>
      </c>
      <c r="P4435">
        <v>31707</v>
      </c>
      <c r="Q4435" t="s">
        <v>59</v>
      </c>
      <c r="R4435">
        <v>351</v>
      </c>
      <c r="S4435" s="2">
        <v>44270</v>
      </c>
      <c r="T4435" t="s">
        <v>42</v>
      </c>
      <c r="U4435">
        <v>5222</v>
      </c>
      <c r="V4435" t="s">
        <v>71</v>
      </c>
      <c r="W4435">
        <v>480</v>
      </c>
      <c r="X4435" t="s">
        <v>44</v>
      </c>
      <c r="Y4435" t="s">
        <v>61</v>
      </c>
      <c r="Z4435">
        <v>0</v>
      </c>
      <c r="AA4435">
        <v>430</v>
      </c>
      <c r="AB4435">
        <v>30843</v>
      </c>
      <c r="AC4435" t="s">
        <v>73</v>
      </c>
    </row>
    <row r="4436" spans="1:29" x14ac:dyDescent="0.3">
      <c r="A4436" s="1" t="s">
        <v>29</v>
      </c>
      <c r="B4436" t="s">
        <v>74</v>
      </c>
      <c r="C4436" t="s">
        <v>1644</v>
      </c>
      <c r="D4436" t="s">
        <v>178</v>
      </c>
      <c r="E4436">
        <v>5</v>
      </c>
      <c r="F4436" t="s">
        <v>120</v>
      </c>
      <c r="G4436" t="s">
        <v>468</v>
      </c>
      <c r="H4436" t="s">
        <v>35</v>
      </c>
      <c r="I4436" t="s">
        <v>536</v>
      </c>
      <c r="J4436" t="s">
        <v>2473</v>
      </c>
      <c r="K4436" t="s">
        <v>10610</v>
      </c>
      <c r="L4436" t="s">
        <v>10611</v>
      </c>
      <c r="M4436" t="s">
        <v>2176</v>
      </c>
      <c r="N4436" t="s">
        <v>94</v>
      </c>
      <c r="O4436">
        <v>20246</v>
      </c>
      <c r="P4436">
        <v>24683</v>
      </c>
      <c r="Q4436" t="s">
        <v>59</v>
      </c>
      <c r="R4436">
        <v>92</v>
      </c>
      <c r="S4436" s="2">
        <v>44640</v>
      </c>
      <c r="T4436" s="2">
        <v>44643</v>
      </c>
      <c r="U4436">
        <v>24257</v>
      </c>
      <c r="V4436" t="s">
        <v>43</v>
      </c>
      <c r="W4436">
        <v>849</v>
      </c>
      <c r="X4436" t="s">
        <v>60</v>
      </c>
      <c r="Y4436" t="s">
        <v>72</v>
      </c>
      <c r="Z4436">
        <v>0</v>
      </c>
      <c r="AA4436">
        <v>749</v>
      </c>
      <c r="AB4436">
        <v>20782</v>
      </c>
      <c r="AC4436" t="s">
        <v>73</v>
      </c>
    </row>
    <row r="4437" spans="1:29" x14ac:dyDescent="0.3">
      <c r="A4437" s="1" t="s">
        <v>47</v>
      </c>
      <c r="B4437" t="s">
        <v>48</v>
      </c>
      <c r="C4437" t="s">
        <v>4885</v>
      </c>
      <c r="D4437" t="s">
        <v>138</v>
      </c>
      <c r="E4437">
        <v>7</v>
      </c>
      <c r="F4437" t="s">
        <v>186</v>
      </c>
      <c r="G4437" t="s">
        <v>1504</v>
      </c>
      <c r="H4437" t="s">
        <v>35</v>
      </c>
      <c r="I4437" t="s">
        <v>2300</v>
      </c>
      <c r="J4437" t="s">
        <v>637</v>
      </c>
      <c r="K4437">
        <v>4285596095</v>
      </c>
      <c r="L4437" t="s">
        <v>10612</v>
      </c>
      <c r="M4437" t="s">
        <v>438</v>
      </c>
      <c r="N4437" t="s">
        <v>58</v>
      </c>
      <c r="O4437">
        <v>3843</v>
      </c>
      <c r="P4437">
        <v>6126</v>
      </c>
      <c r="Q4437" t="s">
        <v>95</v>
      </c>
      <c r="R4437">
        <v>216</v>
      </c>
      <c r="S4437" s="2">
        <v>44268</v>
      </c>
      <c r="T4437" t="s">
        <v>42</v>
      </c>
      <c r="U4437">
        <v>0</v>
      </c>
      <c r="V4437" t="s">
        <v>43</v>
      </c>
      <c r="W4437">
        <v>456</v>
      </c>
      <c r="X4437" t="s">
        <v>44</v>
      </c>
      <c r="Y4437" t="s">
        <v>61</v>
      </c>
      <c r="Z4437">
        <v>1319</v>
      </c>
      <c r="AA4437">
        <v>534</v>
      </c>
      <c r="AB4437">
        <v>4887</v>
      </c>
      <c r="AC4437" t="s">
        <v>73</v>
      </c>
    </row>
    <row r="4438" spans="1:29" x14ac:dyDescent="0.3">
      <c r="A4438" s="1" t="s">
        <v>29</v>
      </c>
      <c r="B4438" t="s">
        <v>363</v>
      </c>
      <c r="C4438" t="s">
        <v>3524</v>
      </c>
      <c r="D4438" t="s">
        <v>257</v>
      </c>
      <c r="E4438">
        <v>6</v>
      </c>
      <c r="F4438" t="s">
        <v>186</v>
      </c>
      <c r="G4438" t="s">
        <v>535</v>
      </c>
      <c r="H4438" t="s">
        <v>35</v>
      </c>
      <c r="I4438" t="s">
        <v>1705</v>
      </c>
      <c r="J4438" t="s">
        <v>2822</v>
      </c>
      <c r="K4438" t="s">
        <v>10613</v>
      </c>
      <c r="L4438" t="s">
        <v>10614</v>
      </c>
      <c r="M4438" t="s">
        <v>1603</v>
      </c>
      <c r="N4438" t="s">
        <v>40</v>
      </c>
      <c r="O4438">
        <v>26813</v>
      </c>
      <c r="P4438">
        <v>28959</v>
      </c>
      <c r="Q4438" t="s">
        <v>95</v>
      </c>
      <c r="R4438">
        <v>17</v>
      </c>
      <c r="S4438" s="2">
        <v>44314</v>
      </c>
      <c r="T4438" t="s">
        <v>42</v>
      </c>
      <c r="U4438">
        <v>0</v>
      </c>
      <c r="V4438" t="s">
        <v>85</v>
      </c>
      <c r="W4438">
        <v>507</v>
      </c>
      <c r="X4438" t="s">
        <v>44</v>
      </c>
      <c r="Y4438" t="s">
        <v>72</v>
      </c>
      <c r="Z4438">
        <v>0</v>
      </c>
      <c r="AA4438">
        <v>850</v>
      </c>
      <c r="AB4438">
        <v>28172</v>
      </c>
      <c r="AC4438" t="s">
        <v>73</v>
      </c>
    </row>
    <row r="4439" spans="1:29" x14ac:dyDescent="0.3">
      <c r="A4439" s="1" t="s">
        <v>47</v>
      </c>
      <c r="B4439" t="s">
        <v>176</v>
      </c>
      <c r="C4439" t="s">
        <v>3609</v>
      </c>
      <c r="D4439" t="s">
        <v>387</v>
      </c>
      <c r="E4439">
        <v>1</v>
      </c>
      <c r="F4439" t="s">
        <v>120</v>
      </c>
      <c r="G4439" t="s">
        <v>329</v>
      </c>
      <c r="H4439" t="s">
        <v>35</v>
      </c>
      <c r="I4439" t="s">
        <v>5027</v>
      </c>
      <c r="J4439" t="s">
        <v>5831</v>
      </c>
      <c r="K4439" t="s">
        <v>10615</v>
      </c>
      <c r="L4439" t="s">
        <v>10616</v>
      </c>
      <c r="M4439" t="s">
        <v>1665</v>
      </c>
      <c r="N4439" t="s">
        <v>58</v>
      </c>
      <c r="O4439">
        <v>23915</v>
      </c>
      <c r="P4439">
        <v>26815</v>
      </c>
      <c r="Q4439" t="s">
        <v>41</v>
      </c>
      <c r="R4439">
        <v>972</v>
      </c>
      <c r="S4439" s="2">
        <v>44850</v>
      </c>
      <c r="T4439" t="s">
        <v>42</v>
      </c>
      <c r="U4439">
        <v>0</v>
      </c>
      <c r="V4439" t="s">
        <v>85</v>
      </c>
      <c r="W4439">
        <v>711</v>
      </c>
      <c r="X4439" t="s">
        <v>44</v>
      </c>
      <c r="Y4439" t="s">
        <v>61</v>
      </c>
      <c r="Z4439">
        <v>4815</v>
      </c>
      <c r="AA4439">
        <v>654</v>
      </c>
      <c r="AB4439">
        <v>26359</v>
      </c>
      <c r="AC4439" t="s">
        <v>107</v>
      </c>
    </row>
    <row r="4440" spans="1:29" x14ac:dyDescent="0.3">
      <c r="A4440" s="1" t="s">
        <v>47</v>
      </c>
      <c r="B4440" t="s">
        <v>592</v>
      </c>
      <c r="C4440" t="s">
        <v>5094</v>
      </c>
      <c r="D4440" t="s">
        <v>185</v>
      </c>
      <c r="E4440">
        <v>8</v>
      </c>
      <c r="F4440" t="s">
        <v>221</v>
      </c>
      <c r="G4440" t="s">
        <v>506</v>
      </c>
      <c r="H4440" t="s">
        <v>79</v>
      </c>
      <c r="I4440" t="s">
        <v>530</v>
      </c>
      <c r="J4440" t="s">
        <v>890</v>
      </c>
      <c r="K4440" t="s">
        <v>10617</v>
      </c>
      <c r="L4440" t="s">
        <v>10618</v>
      </c>
      <c r="M4440" t="s">
        <v>1449</v>
      </c>
      <c r="N4440" t="s">
        <v>84</v>
      </c>
      <c r="O4440">
        <v>18484</v>
      </c>
      <c r="P4440">
        <v>22047</v>
      </c>
      <c r="Q4440" t="s">
        <v>59</v>
      </c>
      <c r="R4440">
        <v>727</v>
      </c>
      <c r="S4440" s="2">
        <v>45175</v>
      </c>
      <c r="T4440" s="2">
        <v>45197</v>
      </c>
      <c r="U4440">
        <v>11923</v>
      </c>
      <c r="V4440" t="s">
        <v>85</v>
      </c>
      <c r="W4440">
        <v>831</v>
      </c>
      <c r="X4440" t="s">
        <v>60</v>
      </c>
      <c r="Y4440" t="s">
        <v>72</v>
      </c>
      <c r="Z4440">
        <v>0</v>
      </c>
      <c r="AA4440">
        <v>28</v>
      </c>
      <c r="AB4440">
        <v>19096</v>
      </c>
      <c r="AC4440" t="s">
        <v>46</v>
      </c>
    </row>
    <row r="4441" spans="1:29" x14ac:dyDescent="0.3">
      <c r="A4441" s="1" t="s">
        <v>47</v>
      </c>
      <c r="B4441" t="s">
        <v>117</v>
      </c>
      <c r="C4441" t="s">
        <v>2487</v>
      </c>
      <c r="D4441" t="s">
        <v>352</v>
      </c>
      <c r="E4441">
        <v>8</v>
      </c>
      <c r="F4441" t="s">
        <v>186</v>
      </c>
      <c r="G4441" t="s">
        <v>1504</v>
      </c>
      <c r="H4441" t="s">
        <v>79</v>
      </c>
      <c r="I4441" t="s">
        <v>679</v>
      </c>
      <c r="J4441" t="s">
        <v>2920</v>
      </c>
      <c r="K4441" t="s">
        <v>10619</v>
      </c>
      <c r="L4441" t="s">
        <v>10620</v>
      </c>
      <c r="M4441" t="s">
        <v>517</v>
      </c>
      <c r="N4441" t="s">
        <v>84</v>
      </c>
      <c r="O4441">
        <v>9093</v>
      </c>
      <c r="P4441">
        <v>13168</v>
      </c>
      <c r="Q4441" t="s">
        <v>41</v>
      </c>
      <c r="R4441">
        <v>454</v>
      </c>
      <c r="S4441" s="2">
        <v>44365</v>
      </c>
      <c r="T4441" t="s">
        <v>42</v>
      </c>
      <c r="U4441">
        <v>0</v>
      </c>
      <c r="V4441" t="s">
        <v>106</v>
      </c>
      <c r="W4441">
        <v>633</v>
      </c>
      <c r="X4441" t="s">
        <v>44</v>
      </c>
      <c r="Y4441" t="s">
        <v>45</v>
      </c>
      <c r="Z4441">
        <v>0</v>
      </c>
      <c r="AA4441">
        <v>476</v>
      </c>
      <c r="AB4441">
        <v>11079</v>
      </c>
      <c r="AC4441" t="s">
        <v>107</v>
      </c>
    </row>
    <row r="4442" spans="1:29" x14ac:dyDescent="0.3">
      <c r="A4442" s="1" t="s">
        <v>47</v>
      </c>
      <c r="B4442" t="s">
        <v>48</v>
      </c>
      <c r="C4442" t="s">
        <v>2494</v>
      </c>
      <c r="D4442" t="s">
        <v>236</v>
      </c>
      <c r="E4442">
        <v>5</v>
      </c>
      <c r="F4442" t="s">
        <v>77</v>
      </c>
      <c r="G4442" t="s">
        <v>365</v>
      </c>
      <c r="H4442" t="s">
        <v>79</v>
      </c>
      <c r="I4442" t="s">
        <v>883</v>
      </c>
      <c r="J4442" t="s">
        <v>839</v>
      </c>
      <c r="K4442" t="s">
        <v>10621</v>
      </c>
      <c r="L4442" t="s">
        <v>10622</v>
      </c>
      <c r="M4442" t="s">
        <v>648</v>
      </c>
      <c r="N4442" t="s">
        <v>40</v>
      </c>
      <c r="O4442">
        <v>18862</v>
      </c>
      <c r="P4442">
        <v>23324</v>
      </c>
      <c r="Q4442" t="s">
        <v>41</v>
      </c>
      <c r="R4442">
        <v>31</v>
      </c>
      <c r="S4442" s="2">
        <v>44860</v>
      </c>
      <c r="T4442" s="2">
        <v>44889</v>
      </c>
      <c r="U4442">
        <v>0</v>
      </c>
      <c r="V4442" t="s">
        <v>106</v>
      </c>
      <c r="W4442">
        <v>690</v>
      </c>
      <c r="X4442" t="s">
        <v>60</v>
      </c>
      <c r="Y4442" t="s">
        <v>45</v>
      </c>
      <c r="Z4442">
        <v>0</v>
      </c>
      <c r="AA4442">
        <v>665</v>
      </c>
      <c r="AB4442">
        <v>20463</v>
      </c>
      <c r="AC4442" t="s">
        <v>107</v>
      </c>
    </row>
    <row r="4443" spans="1:29" x14ac:dyDescent="0.3">
      <c r="A4443" s="1" t="s">
        <v>29</v>
      </c>
      <c r="B4443" t="s">
        <v>393</v>
      </c>
      <c r="C4443" t="s">
        <v>2885</v>
      </c>
      <c r="D4443" t="s">
        <v>155</v>
      </c>
      <c r="E4443">
        <v>4</v>
      </c>
      <c r="F4443" t="s">
        <v>271</v>
      </c>
      <c r="G4443" t="s">
        <v>1110</v>
      </c>
      <c r="H4443" t="s">
        <v>35</v>
      </c>
      <c r="I4443" t="s">
        <v>36</v>
      </c>
      <c r="J4443" t="s">
        <v>1941</v>
      </c>
      <c r="K4443">
        <v>4355529950</v>
      </c>
      <c r="L4443" t="s">
        <v>10623</v>
      </c>
      <c r="M4443" t="s">
        <v>846</v>
      </c>
      <c r="N4443" t="s">
        <v>94</v>
      </c>
      <c r="O4443">
        <v>20727</v>
      </c>
      <c r="P4443">
        <v>24224</v>
      </c>
      <c r="Q4443" t="s">
        <v>59</v>
      </c>
      <c r="R4443">
        <v>515</v>
      </c>
      <c r="S4443" s="2">
        <v>45356</v>
      </c>
      <c r="T4443" t="s">
        <v>42</v>
      </c>
      <c r="U4443">
        <v>22268</v>
      </c>
      <c r="V4443" t="s">
        <v>85</v>
      </c>
      <c r="W4443">
        <v>589</v>
      </c>
      <c r="X4443" t="s">
        <v>44</v>
      </c>
      <c r="Y4443" t="s">
        <v>72</v>
      </c>
      <c r="Z4443">
        <v>0</v>
      </c>
      <c r="AA4443">
        <v>333</v>
      </c>
      <c r="AB4443">
        <v>21184</v>
      </c>
      <c r="AC4443" t="s">
        <v>107</v>
      </c>
    </row>
    <row r="4444" spans="1:29" x14ac:dyDescent="0.3">
      <c r="A4444" s="1" t="s">
        <v>29</v>
      </c>
      <c r="B4444" t="s">
        <v>363</v>
      </c>
      <c r="C4444" t="s">
        <v>1409</v>
      </c>
      <c r="D4444" t="s">
        <v>119</v>
      </c>
      <c r="E4444">
        <v>7</v>
      </c>
      <c r="F4444" t="s">
        <v>99</v>
      </c>
      <c r="G4444" t="s">
        <v>1138</v>
      </c>
      <c r="H4444" t="s">
        <v>79</v>
      </c>
      <c r="I4444" t="s">
        <v>1501</v>
      </c>
      <c r="J4444" t="s">
        <v>1213</v>
      </c>
      <c r="K4444" t="s">
        <v>10624</v>
      </c>
      <c r="L4444" t="s">
        <v>10625</v>
      </c>
      <c r="M4444" t="s">
        <v>369</v>
      </c>
      <c r="N4444" t="s">
        <v>58</v>
      </c>
      <c r="O4444">
        <v>23960</v>
      </c>
      <c r="P4444">
        <v>27375</v>
      </c>
      <c r="Q4444" t="s">
        <v>95</v>
      </c>
      <c r="R4444">
        <v>786</v>
      </c>
      <c r="S4444" s="2">
        <v>44865</v>
      </c>
      <c r="T4444" t="s">
        <v>42</v>
      </c>
      <c r="U4444">
        <v>0</v>
      </c>
      <c r="V4444" t="s">
        <v>43</v>
      </c>
      <c r="W4444">
        <v>798</v>
      </c>
      <c r="X4444" t="s">
        <v>44</v>
      </c>
      <c r="Y4444" t="s">
        <v>45</v>
      </c>
      <c r="Z4444">
        <v>4729</v>
      </c>
      <c r="AA4444">
        <v>192</v>
      </c>
      <c r="AB4444">
        <v>26249</v>
      </c>
      <c r="AC4444" t="s">
        <v>107</v>
      </c>
    </row>
    <row r="4445" spans="1:29" x14ac:dyDescent="0.3">
      <c r="A4445" s="1" t="s">
        <v>47</v>
      </c>
      <c r="B4445" t="s">
        <v>234</v>
      </c>
      <c r="C4445" t="s">
        <v>853</v>
      </c>
      <c r="D4445" t="s">
        <v>32</v>
      </c>
      <c r="E4445">
        <v>6</v>
      </c>
      <c r="F4445" t="s">
        <v>271</v>
      </c>
      <c r="G4445" t="s">
        <v>353</v>
      </c>
      <c r="H4445" t="s">
        <v>35</v>
      </c>
      <c r="I4445" t="s">
        <v>292</v>
      </c>
      <c r="J4445" t="s">
        <v>1836</v>
      </c>
      <c r="K4445" t="s">
        <v>10626</v>
      </c>
      <c r="L4445" t="s">
        <v>10627</v>
      </c>
      <c r="M4445" t="s">
        <v>2192</v>
      </c>
      <c r="N4445" t="s">
        <v>84</v>
      </c>
      <c r="O4445">
        <v>18026</v>
      </c>
      <c r="P4445">
        <v>21734</v>
      </c>
      <c r="Q4445" t="s">
        <v>59</v>
      </c>
      <c r="R4445">
        <v>635</v>
      </c>
      <c r="S4445" s="2">
        <v>44509</v>
      </c>
      <c r="T4445" s="2">
        <v>44524</v>
      </c>
      <c r="U4445">
        <v>29376</v>
      </c>
      <c r="V4445" t="s">
        <v>85</v>
      </c>
      <c r="W4445">
        <v>525</v>
      </c>
      <c r="X4445" t="s">
        <v>60</v>
      </c>
      <c r="Y4445" t="s">
        <v>45</v>
      </c>
      <c r="Z4445">
        <v>0</v>
      </c>
      <c r="AA4445">
        <v>410</v>
      </c>
      <c r="AB4445">
        <v>21571</v>
      </c>
      <c r="AC4445" t="s">
        <v>107</v>
      </c>
    </row>
    <row r="4446" spans="1:29" x14ac:dyDescent="0.3">
      <c r="A4446" s="1" t="s">
        <v>47</v>
      </c>
      <c r="B4446" t="s">
        <v>48</v>
      </c>
      <c r="C4446" t="s">
        <v>2860</v>
      </c>
      <c r="D4446" t="s">
        <v>387</v>
      </c>
      <c r="E4446">
        <v>1</v>
      </c>
      <c r="F4446" t="s">
        <v>51</v>
      </c>
      <c r="G4446" t="s">
        <v>285</v>
      </c>
      <c r="H4446" t="s">
        <v>79</v>
      </c>
      <c r="I4446" t="s">
        <v>2300</v>
      </c>
      <c r="J4446" t="s">
        <v>3132</v>
      </c>
      <c r="K4446" t="s">
        <v>10628</v>
      </c>
      <c r="L4446" t="s">
        <v>10629</v>
      </c>
      <c r="M4446" t="s">
        <v>385</v>
      </c>
      <c r="N4446" t="s">
        <v>58</v>
      </c>
      <c r="O4446">
        <v>27268</v>
      </c>
      <c r="P4446">
        <v>30468</v>
      </c>
      <c r="Q4446" t="s">
        <v>41</v>
      </c>
      <c r="R4446">
        <v>276</v>
      </c>
      <c r="S4446" s="2">
        <v>45330</v>
      </c>
      <c r="T4446" t="s">
        <v>42</v>
      </c>
      <c r="U4446">
        <v>0</v>
      </c>
      <c r="V4446" t="s">
        <v>43</v>
      </c>
      <c r="W4446">
        <v>776</v>
      </c>
      <c r="X4446" t="s">
        <v>44</v>
      </c>
      <c r="Y4446" t="s">
        <v>61</v>
      </c>
      <c r="Z4446">
        <v>4634</v>
      </c>
      <c r="AA4446">
        <v>844</v>
      </c>
      <c r="AB4446">
        <v>29693</v>
      </c>
      <c r="AC4446" t="s">
        <v>46</v>
      </c>
    </row>
    <row r="4447" spans="1:29" x14ac:dyDescent="0.3">
      <c r="A4447" s="1" t="s">
        <v>29</v>
      </c>
      <c r="B4447" t="s">
        <v>62</v>
      </c>
      <c r="C4447" t="s">
        <v>2469</v>
      </c>
      <c r="D4447" t="s">
        <v>236</v>
      </c>
      <c r="E4447">
        <v>2</v>
      </c>
      <c r="F4447" t="s">
        <v>221</v>
      </c>
      <c r="G4447" t="s">
        <v>882</v>
      </c>
      <c r="H4447" t="s">
        <v>35</v>
      </c>
      <c r="I4447" t="s">
        <v>1593</v>
      </c>
      <c r="J4447" t="s">
        <v>4783</v>
      </c>
      <c r="K4447" t="s">
        <v>10630</v>
      </c>
      <c r="L4447" t="s">
        <v>10631</v>
      </c>
      <c r="M4447" t="s">
        <v>505</v>
      </c>
      <c r="N4447" t="s">
        <v>94</v>
      </c>
      <c r="O4447">
        <v>13477</v>
      </c>
      <c r="P4447">
        <v>17126</v>
      </c>
      <c r="Q4447" t="s">
        <v>41</v>
      </c>
      <c r="R4447">
        <v>871</v>
      </c>
      <c r="S4447" s="2">
        <v>44294</v>
      </c>
      <c r="T4447" t="s">
        <v>42</v>
      </c>
      <c r="U4447">
        <v>0</v>
      </c>
      <c r="V4447" t="s">
        <v>71</v>
      </c>
      <c r="W4447">
        <v>627</v>
      </c>
      <c r="X4447" t="s">
        <v>44</v>
      </c>
      <c r="Y4447" t="s">
        <v>61</v>
      </c>
      <c r="Z4447">
        <v>0</v>
      </c>
      <c r="AA4447">
        <v>40</v>
      </c>
      <c r="AB4447">
        <v>13589</v>
      </c>
      <c r="AC4447" t="s">
        <v>107</v>
      </c>
    </row>
    <row r="4448" spans="1:29" x14ac:dyDescent="0.3">
      <c r="A4448" s="1" t="s">
        <v>29</v>
      </c>
      <c r="B4448" t="s">
        <v>228</v>
      </c>
      <c r="C4448" t="s">
        <v>484</v>
      </c>
      <c r="D4448" t="s">
        <v>387</v>
      </c>
      <c r="E4448">
        <v>4</v>
      </c>
      <c r="F4448" t="s">
        <v>186</v>
      </c>
      <c r="G4448" t="s">
        <v>1504</v>
      </c>
      <c r="H4448" t="s">
        <v>79</v>
      </c>
      <c r="I4448" t="s">
        <v>2822</v>
      </c>
      <c r="J4448" t="s">
        <v>3049</v>
      </c>
      <c r="K4448" t="s">
        <v>10632</v>
      </c>
      <c r="L4448" t="s">
        <v>10633</v>
      </c>
      <c r="M4448" t="s">
        <v>852</v>
      </c>
      <c r="N4448" t="s">
        <v>84</v>
      </c>
      <c r="O4448">
        <v>15686</v>
      </c>
      <c r="P4448">
        <v>20244</v>
      </c>
      <c r="Q4448" t="s">
        <v>41</v>
      </c>
      <c r="R4448">
        <v>199</v>
      </c>
      <c r="S4448" s="2">
        <v>45034</v>
      </c>
      <c r="T4448" s="2">
        <v>45036</v>
      </c>
      <c r="U4448">
        <v>0</v>
      </c>
      <c r="V4448" t="s">
        <v>106</v>
      </c>
      <c r="W4448">
        <v>646</v>
      </c>
      <c r="X4448" t="s">
        <v>60</v>
      </c>
      <c r="Y4448" t="s">
        <v>45</v>
      </c>
      <c r="Z4448">
        <v>0</v>
      </c>
      <c r="AA4448">
        <v>916</v>
      </c>
      <c r="AB4448">
        <v>19402</v>
      </c>
      <c r="AC4448" t="s">
        <v>73</v>
      </c>
    </row>
    <row r="4449" spans="1:29" x14ac:dyDescent="0.3">
      <c r="A4449" s="1" t="s">
        <v>47</v>
      </c>
      <c r="B4449" t="s">
        <v>161</v>
      </c>
      <c r="C4449" t="s">
        <v>2203</v>
      </c>
      <c r="D4449" t="s">
        <v>128</v>
      </c>
      <c r="E4449">
        <v>2</v>
      </c>
      <c r="F4449" t="s">
        <v>51</v>
      </c>
      <c r="G4449" t="s">
        <v>710</v>
      </c>
      <c r="H4449" t="s">
        <v>35</v>
      </c>
      <c r="I4449" t="s">
        <v>3597</v>
      </c>
      <c r="J4449" t="s">
        <v>1331</v>
      </c>
      <c r="K4449" t="s">
        <v>10634</v>
      </c>
      <c r="L4449" t="s">
        <v>10635</v>
      </c>
      <c r="M4449" t="s">
        <v>2032</v>
      </c>
      <c r="N4449" t="s">
        <v>58</v>
      </c>
      <c r="O4449">
        <v>20605</v>
      </c>
      <c r="P4449">
        <v>25152</v>
      </c>
      <c r="Q4449" t="s">
        <v>95</v>
      </c>
      <c r="R4449">
        <v>124</v>
      </c>
      <c r="S4449" s="2">
        <v>44369</v>
      </c>
      <c r="T4449" t="s">
        <v>42</v>
      </c>
      <c r="U4449">
        <v>0</v>
      </c>
      <c r="V4449" t="s">
        <v>106</v>
      </c>
      <c r="W4449">
        <v>542</v>
      </c>
      <c r="X4449" t="s">
        <v>44</v>
      </c>
      <c r="Y4449" t="s">
        <v>72</v>
      </c>
      <c r="Z4449">
        <v>2500</v>
      </c>
      <c r="AA4449">
        <v>87</v>
      </c>
      <c r="AB4449">
        <v>23738</v>
      </c>
      <c r="AC4449" t="s">
        <v>46</v>
      </c>
    </row>
    <row r="4450" spans="1:29" x14ac:dyDescent="0.3">
      <c r="A4450" s="1" t="s">
        <v>29</v>
      </c>
      <c r="B4450" t="s">
        <v>96</v>
      </c>
      <c r="C4450" t="s">
        <v>193</v>
      </c>
      <c r="D4450" t="s">
        <v>169</v>
      </c>
      <c r="E4450">
        <v>3</v>
      </c>
      <c r="F4450" t="s">
        <v>33</v>
      </c>
      <c r="G4450" t="s">
        <v>111</v>
      </c>
      <c r="H4450" t="s">
        <v>79</v>
      </c>
      <c r="I4450" t="s">
        <v>581</v>
      </c>
      <c r="J4450" t="s">
        <v>726</v>
      </c>
      <c r="K4450" t="s">
        <v>10636</v>
      </c>
      <c r="L4450" t="s">
        <v>10637</v>
      </c>
      <c r="M4450" t="s">
        <v>1136</v>
      </c>
      <c r="N4450" t="s">
        <v>40</v>
      </c>
      <c r="O4450">
        <v>22749</v>
      </c>
      <c r="P4450">
        <v>26842</v>
      </c>
      <c r="Q4450" t="s">
        <v>95</v>
      </c>
      <c r="R4450">
        <v>271</v>
      </c>
      <c r="S4450" s="2">
        <v>44974</v>
      </c>
      <c r="T4450" s="2">
        <v>44995</v>
      </c>
      <c r="U4450">
        <v>0</v>
      </c>
      <c r="V4450" t="s">
        <v>71</v>
      </c>
      <c r="W4450">
        <v>543</v>
      </c>
      <c r="X4450" t="s">
        <v>60</v>
      </c>
      <c r="Y4450" t="s">
        <v>61</v>
      </c>
      <c r="Z4450">
        <v>0</v>
      </c>
      <c r="AA4450">
        <v>993</v>
      </c>
      <c r="AB4450">
        <v>26334</v>
      </c>
      <c r="AC4450" t="s">
        <v>46</v>
      </c>
    </row>
    <row r="4451" spans="1:29" x14ac:dyDescent="0.3">
      <c r="A4451" s="1" t="s">
        <v>29</v>
      </c>
      <c r="B4451" t="s">
        <v>96</v>
      </c>
      <c r="C4451" t="s">
        <v>1906</v>
      </c>
      <c r="D4451" t="s">
        <v>178</v>
      </c>
      <c r="E4451">
        <v>2</v>
      </c>
      <c r="F4451" t="s">
        <v>129</v>
      </c>
      <c r="G4451" t="s">
        <v>1528</v>
      </c>
      <c r="H4451" t="s">
        <v>35</v>
      </c>
      <c r="I4451" t="s">
        <v>66</v>
      </c>
      <c r="J4451" t="s">
        <v>224</v>
      </c>
      <c r="K4451" t="s">
        <v>10638</v>
      </c>
      <c r="L4451" t="s">
        <v>10639</v>
      </c>
      <c r="M4451" t="s">
        <v>818</v>
      </c>
      <c r="N4451" t="s">
        <v>58</v>
      </c>
      <c r="O4451">
        <v>20974</v>
      </c>
      <c r="P4451">
        <v>23486</v>
      </c>
      <c r="Q4451" t="s">
        <v>41</v>
      </c>
      <c r="R4451">
        <v>792</v>
      </c>
      <c r="S4451" s="2">
        <v>44294</v>
      </c>
      <c r="T4451" s="2">
        <v>44312</v>
      </c>
      <c r="U4451">
        <v>0</v>
      </c>
      <c r="V4451" t="s">
        <v>43</v>
      </c>
      <c r="W4451">
        <v>787</v>
      </c>
      <c r="X4451" t="s">
        <v>60</v>
      </c>
      <c r="Y4451" t="s">
        <v>72</v>
      </c>
      <c r="Z4451">
        <v>4316</v>
      </c>
      <c r="AA4451">
        <v>911</v>
      </c>
      <c r="AB4451">
        <v>21290</v>
      </c>
      <c r="AC4451" t="s">
        <v>46</v>
      </c>
    </row>
    <row r="4452" spans="1:29" x14ac:dyDescent="0.3">
      <c r="A4452" s="1" t="s">
        <v>29</v>
      </c>
      <c r="B4452" t="s">
        <v>96</v>
      </c>
      <c r="C4452" t="s">
        <v>888</v>
      </c>
      <c r="D4452" t="s">
        <v>98</v>
      </c>
      <c r="E4452">
        <v>3</v>
      </c>
      <c r="F4452" t="s">
        <v>186</v>
      </c>
      <c r="G4452" t="s">
        <v>535</v>
      </c>
      <c r="H4452" t="s">
        <v>35</v>
      </c>
      <c r="I4452" t="s">
        <v>662</v>
      </c>
      <c r="J4452" t="s">
        <v>2806</v>
      </c>
      <c r="K4452" t="s">
        <v>10640</v>
      </c>
      <c r="L4452" t="s">
        <v>10641</v>
      </c>
      <c r="M4452" t="s">
        <v>2382</v>
      </c>
      <c r="N4452" t="s">
        <v>94</v>
      </c>
      <c r="O4452">
        <v>5362</v>
      </c>
      <c r="P4452">
        <v>10262</v>
      </c>
      <c r="Q4452" t="s">
        <v>95</v>
      </c>
      <c r="R4452">
        <v>977</v>
      </c>
      <c r="S4452" s="2">
        <v>44372</v>
      </c>
      <c r="T4452" s="2">
        <v>44373</v>
      </c>
      <c r="U4452">
        <v>0</v>
      </c>
      <c r="V4452" t="s">
        <v>43</v>
      </c>
      <c r="W4452">
        <v>604</v>
      </c>
      <c r="X4452" t="s">
        <v>60</v>
      </c>
      <c r="Y4452" t="s">
        <v>61</v>
      </c>
      <c r="Z4452">
        <v>0</v>
      </c>
      <c r="AA4452">
        <v>665</v>
      </c>
      <c r="AB4452">
        <v>6655</v>
      </c>
      <c r="AC4452" t="s">
        <v>46</v>
      </c>
    </row>
    <row r="4453" spans="1:29" x14ac:dyDescent="0.3">
      <c r="A4453" s="1" t="s">
        <v>47</v>
      </c>
      <c r="B4453" t="s">
        <v>145</v>
      </c>
      <c r="C4453" t="s">
        <v>146</v>
      </c>
      <c r="D4453" t="s">
        <v>387</v>
      </c>
      <c r="E4453">
        <v>10</v>
      </c>
      <c r="F4453" t="s">
        <v>271</v>
      </c>
      <c r="G4453" t="s">
        <v>340</v>
      </c>
      <c r="H4453" t="s">
        <v>35</v>
      </c>
      <c r="I4453" t="s">
        <v>778</v>
      </c>
      <c r="J4453" t="s">
        <v>1590</v>
      </c>
      <c r="K4453" t="s">
        <v>10642</v>
      </c>
      <c r="L4453" t="s">
        <v>10643</v>
      </c>
      <c r="M4453" t="s">
        <v>2965</v>
      </c>
      <c r="N4453" t="s">
        <v>84</v>
      </c>
      <c r="O4453">
        <v>3136</v>
      </c>
      <c r="P4453">
        <v>7912</v>
      </c>
      <c r="Q4453" t="s">
        <v>95</v>
      </c>
      <c r="R4453">
        <v>370</v>
      </c>
      <c r="S4453" s="2">
        <v>45044</v>
      </c>
      <c r="T4453" t="s">
        <v>42</v>
      </c>
      <c r="U4453">
        <v>0</v>
      </c>
      <c r="V4453" t="s">
        <v>85</v>
      </c>
      <c r="W4453">
        <v>496</v>
      </c>
      <c r="X4453" t="s">
        <v>44</v>
      </c>
      <c r="Y4453" t="s">
        <v>61</v>
      </c>
      <c r="Z4453">
        <v>0</v>
      </c>
      <c r="AA4453">
        <v>941</v>
      </c>
      <c r="AB4453">
        <v>7716</v>
      </c>
      <c r="AC4453" t="s">
        <v>46</v>
      </c>
    </row>
    <row r="4454" spans="1:29" x14ac:dyDescent="0.3">
      <c r="A4454" s="1" t="s">
        <v>47</v>
      </c>
      <c r="B4454" t="s">
        <v>108</v>
      </c>
      <c r="C4454" t="s">
        <v>439</v>
      </c>
      <c r="D4454" t="s">
        <v>128</v>
      </c>
      <c r="E4454">
        <v>9</v>
      </c>
      <c r="F4454" t="s">
        <v>64</v>
      </c>
      <c r="G4454" t="s">
        <v>65</v>
      </c>
      <c r="H4454" t="s">
        <v>79</v>
      </c>
      <c r="I4454" t="s">
        <v>701</v>
      </c>
      <c r="J4454" t="s">
        <v>470</v>
      </c>
      <c r="K4454" t="s">
        <v>10644</v>
      </c>
      <c r="L4454" t="s">
        <v>10645</v>
      </c>
      <c r="M4454" t="s">
        <v>277</v>
      </c>
      <c r="N4454" t="s">
        <v>84</v>
      </c>
      <c r="O4454">
        <v>20270</v>
      </c>
      <c r="P4454">
        <v>24059</v>
      </c>
      <c r="Q4454" t="s">
        <v>41</v>
      </c>
      <c r="R4454">
        <v>568</v>
      </c>
      <c r="S4454" s="2">
        <v>45039</v>
      </c>
      <c r="T4454" t="s">
        <v>42</v>
      </c>
      <c r="U4454">
        <v>0</v>
      </c>
      <c r="V4454" t="s">
        <v>85</v>
      </c>
      <c r="W4454">
        <v>737</v>
      </c>
      <c r="X4454" t="s">
        <v>44</v>
      </c>
      <c r="Y4454" t="s">
        <v>61</v>
      </c>
      <c r="Z4454">
        <v>0</v>
      </c>
      <c r="AA4454">
        <v>122</v>
      </c>
      <c r="AB4454">
        <v>22673</v>
      </c>
      <c r="AC4454" t="s">
        <v>46</v>
      </c>
    </row>
    <row r="4455" spans="1:29" x14ac:dyDescent="0.3">
      <c r="A4455" s="1" t="s">
        <v>47</v>
      </c>
      <c r="B4455" t="s">
        <v>176</v>
      </c>
      <c r="C4455" t="s">
        <v>290</v>
      </c>
      <c r="D4455" t="s">
        <v>76</v>
      </c>
      <c r="E4455">
        <v>10</v>
      </c>
      <c r="F4455" t="s">
        <v>186</v>
      </c>
      <c r="G4455" t="s">
        <v>620</v>
      </c>
      <c r="H4455" t="s">
        <v>35</v>
      </c>
      <c r="I4455" t="s">
        <v>1170</v>
      </c>
      <c r="J4455" t="s">
        <v>1450</v>
      </c>
      <c r="K4455" t="s">
        <v>10646</v>
      </c>
      <c r="L4455" t="s">
        <v>10647</v>
      </c>
      <c r="M4455" t="s">
        <v>1637</v>
      </c>
      <c r="N4455" t="s">
        <v>58</v>
      </c>
      <c r="O4455">
        <v>10062</v>
      </c>
      <c r="P4455">
        <v>13324</v>
      </c>
      <c r="Q4455" t="s">
        <v>41</v>
      </c>
      <c r="R4455">
        <v>1</v>
      </c>
      <c r="S4455" s="2">
        <v>44339</v>
      </c>
      <c r="T4455" s="2">
        <v>44350</v>
      </c>
      <c r="U4455">
        <v>0</v>
      </c>
      <c r="V4455" t="s">
        <v>85</v>
      </c>
      <c r="W4455">
        <v>456</v>
      </c>
      <c r="X4455" t="s">
        <v>60</v>
      </c>
      <c r="Y4455" t="s">
        <v>72</v>
      </c>
      <c r="Z4455">
        <v>4529</v>
      </c>
      <c r="AA4455">
        <v>976</v>
      </c>
      <c r="AB4455">
        <v>11509</v>
      </c>
      <c r="AC4455" t="s">
        <v>46</v>
      </c>
    </row>
    <row r="4456" spans="1:29" x14ac:dyDescent="0.3">
      <c r="A4456" s="1" t="s">
        <v>29</v>
      </c>
      <c r="B4456" t="s">
        <v>62</v>
      </c>
      <c r="C4456" t="s">
        <v>3874</v>
      </c>
      <c r="D4456" t="s">
        <v>119</v>
      </c>
      <c r="E4456">
        <v>6</v>
      </c>
      <c r="F4456" t="s">
        <v>120</v>
      </c>
      <c r="G4456" t="s">
        <v>489</v>
      </c>
      <c r="H4456" t="s">
        <v>35</v>
      </c>
      <c r="I4456" t="s">
        <v>216</v>
      </c>
      <c r="J4456" t="s">
        <v>1818</v>
      </c>
      <c r="K4456">
        <v>7067757835</v>
      </c>
      <c r="L4456" t="s">
        <v>10648</v>
      </c>
      <c r="M4456" t="s">
        <v>1330</v>
      </c>
      <c r="N4456" t="s">
        <v>58</v>
      </c>
      <c r="O4456">
        <v>8281</v>
      </c>
      <c r="P4456">
        <v>10358</v>
      </c>
      <c r="Q4456" t="s">
        <v>41</v>
      </c>
      <c r="R4456">
        <v>435</v>
      </c>
      <c r="S4456" s="2">
        <v>45035</v>
      </c>
      <c r="T4456" s="2">
        <v>45041</v>
      </c>
      <c r="U4456">
        <v>0</v>
      </c>
      <c r="V4456" t="s">
        <v>85</v>
      </c>
      <c r="W4456">
        <v>692</v>
      </c>
      <c r="X4456" t="s">
        <v>60</v>
      </c>
      <c r="Y4456" t="s">
        <v>72</v>
      </c>
      <c r="Z4456">
        <v>3364</v>
      </c>
      <c r="AA4456">
        <v>12</v>
      </c>
      <c r="AB4456">
        <v>8660</v>
      </c>
      <c r="AC4456" t="s">
        <v>73</v>
      </c>
    </row>
    <row r="4457" spans="1:29" x14ac:dyDescent="0.3">
      <c r="A4457" s="1" t="s">
        <v>47</v>
      </c>
      <c r="B4457" t="s">
        <v>161</v>
      </c>
      <c r="C4457" t="s">
        <v>386</v>
      </c>
      <c r="D4457" t="s">
        <v>138</v>
      </c>
      <c r="E4457">
        <v>1</v>
      </c>
      <c r="F4457" t="s">
        <v>77</v>
      </c>
      <c r="G4457" t="s">
        <v>501</v>
      </c>
      <c r="H4457" t="s">
        <v>79</v>
      </c>
      <c r="I4457" t="s">
        <v>2906</v>
      </c>
      <c r="J4457" t="s">
        <v>2804</v>
      </c>
      <c r="K4457" t="s">
        <v>10649</v>
      </c>
      <c r="L4457" t="s">
        <v>10650</v>
      </c>
      <c r="M4457" t="s">
        <v>192</v>
      </c>
      <c r="N4457" t="s">
        <v>58</v>
      </c>
      <c r="O4457">
        <v>22572</v>
      </c>
      <c r="P4457">
        <v>26516</v>
      </c>
      <c r="Q4457" t="s">
        <v>95</v>
      </c>
      <c r="R4457">
        <v>838</v>
      </c>
      <c r="S4457" s="2">
        <v>44337</v>
      </c>
      <c r="T4457" s="2">
        <v>44358</v>
      </c>
      <c r="U4457">
        <v>0</v>
      </c>
      <c r="V4457" t="s">
        <v>85</v>
      </c>
      <c r="W4457">
        <v>722</v>
      </c>
      <c r="X4457" t="s">
        <v>60</v>
      </c>
      <c r="Y4457" t="s">
        <v>72</v>
      </c>
      <c r="Z4457">
        <v>2701</v>
      </c>
      <c r="AA4457">
        <v>322</v>
      </c>
      <c r="AB4457">
        <v>25635</v>
      </c>
      <c r="AC4457" t="s">
        <v>107</v>
      </c>
    </row>
    <row r="4458" spans="1:29" x14ac:dyDescent="0.3">
      <c r="A4458" s="1" t="s">
        <v>29</v>
      </c>
      <c r="B4458" t="s">
        <v>363</v>
      </c>
      <c r="C4458" t="s">
        <v>6193</v>
      </c>
      <c r="D4458" t="s">
        <v>201</v>
      </c>
      <c r="E4458">
        <v>9</v>
      </c>
      <c r="F4458" t="s">
        <v>186</v>
      </c>
      <c r="G4458" t="s">
        <v>463</v>
      </c>
      <c r="H4458" t="s">
        <v>79</v>
      </c>
      <c r="I4458" t="s">
        <v>1563</v>
      </c>
      <c r="J4458" t="s">
        <v>305</v>
      </c>
      <c r="K4458" t="s">
        <v>10651</v>
      </c>
      <c r="L4458" t="s">
        <v>10652</v>
      </c>
      <c r="M4458" t="s">
        <v>494</v>
      </c>
      <c r="N4458" t="s">
        <v>84</v>
      </c>
      <c r="O4458">
        <v>14506</v>
      </c>
      <c r="P4458">
        <v>17193</v>
      </c>
      <c r="Q4458" t="s">
        <v>95</v>
      </c>
      <c r="R4458">
        <v>395</v>
      </c>
      <c r="S4458" s="2">
        <v>45159</v>
      </c>
      <c r="T4458" s="2">
        <v>45165</v>
      </c>
      <c r="U4458">
        <v>0</v>
      </c>
      <c r="V4458" t="s">
        <v>43</v>
      </c>
      <c r="W4458">
        <v>500</v>
      </c>
      <c r="X4458" t="s">
        <v>60</v>
      </c>
      <c r="Y4458" t="s">
        <v>61</v>
      </c>
      <c r="Z4458">
        <v>0</v>
      </c>
      <c r="AA4458">
        <v>540</v>
      </c>
      <c r="AB4458">
        <v>14667</v>
      </c>
      <c r="AC4458" t="s">
        <v>107</v>
      </c>
    </row>
    <row r="4459" spans="1:29" x14ac:dyDescent="0.3">
      <c r="A4459" s="1" t="s">
        <v>29</v>
      </c>
      <c r="B4459" t="s">
        <v>96</v>
      </c>
      <c r="C4459" t="s">
        <v>1133</v>
      </c>
      <c r="D4459" t="s">
        <v>32</v>
      </c>
      <c r="E4459">
        <v>2</v>
      </c>
      <c r="F4459" t="s">
        <v>129</v>
      </c>
      <c r="G4459" t="s">
        <v>1528</v>
      </c>
      <c r="H4459" t="s">
        <v>35</v>
      </c>
      <c r="I4459" t="s">
        <v>921</v>
      </c>
      <c r="J4459" t="s">
        <v>3310</v>
      </c>
      <c r="K4459" t="s">
        <v>10653</v>
      </c>
      <c r="L4459" t="s">
        <v>10654</v>
      </c>
      <c r="M4459" t="s">
        <v>199</v>
      </c>
      <c r="N4459" t="s">
        <v>40</v>
      </c>
      <c r="O4459">
        <v>14884</v>
      </c>
      <c r="P4459">
        <v>17620</v>
      </c>
      <c r="Q4459" t="s">
        <v>95</v>
      </c>
      <c r="R4459">
        <v>666</v>
      </c>
      <c r="S4459" s="2">
        <v>44321</v>
      </c>
      <c r="T4459" t="s">
        <v>42</v>
      </c>
      <c r="U4459">
        <v>0</v>
      </c>
      <c r="V4459" t="s">
        <v>43</v>
      </c>
      <c r="W4459">
        <v>847</v>
      </c>
      <c r="X4459" t="s">
        <v>44</v>
      </c>
      <c r="Y4459" t="s">
        <v>61</v>
      </c>
      <c r="Z4459">
        <v>0</v>
      </c>
      <c r="AA4459">
        <v>962</v>
      </c>
      <c r="AB4459">
        <v>16000</v>
      </c>
      <c r="AC4459" t="s">
        <v>73</v>
      </c>
    </row>
    <row r="4460" spans="1:29" x14ac:dyDescent="0.3">
      <c r="A4460" s="1" t="s">
        <v>29</v>
      </c>
      <c r="B4460" t="s">
        <v>30</v>
      </c>
      <c r="C4460" t="s">
        <v>2396</v>
      </c>
      <c r="D4460" t="s">
        <v>185</v>
      </c>
      <c r="E4460">
        <v>7</v>
      </c>
      <c r="F4460" t="s">
        <v>77</v>
      </c>
      <c r="G4460" t="s">
        <v>501</v>
      </c>
      <c r="H4460" t="s">
        <v>35</v>
      </c>
      <c r="I4460" t="s">
        <v>778</v>
      </c>
      <c r="J4460" t="s">
        <v>5343</v>
      </c>
      <c r="K4460" t="s">
        <v>10655</v>
      </c>
      <c r="L4460" t="s">
        <v>3281</v>
      </c>
      <c r="M4460" t="s">
        <v>1029</v>
      </c>
      <c r="N4460" t="s">
        <v>84</v>
      </c>
      <c r="O4460">
        <v>19759</v>
      </c>
      <c r="P4460">
        <v>24481</v>
      </c>
      <c r="Q4460" t="s">
        <v>95</v>
      </c>
      <c r="R4460">
        <v>30</v>
      </c>
      <c r="S4460" s="2">
        <v>44808</v>
      </c>
      <c r="T4460" s="2">
        <v>44814</v>
      </c>
      <c r="U4460">
        <v>0</v>
      </c>
      <c r="V4460" t="s">
        <v>71</v>
      </c>
      <c r="W4460">
        <v>462</v>
      </c>
      <c r="X4460" t="s">
        <v>60</v>
      </c>
      <c r="Y4460" t="s">
        <v>45</v>
      </c>
      <c r="Z4460">
        <v>0</v>
      </c>
      <c r="AA4460">
        <v>990</v>
      </c>
      <c r="AB4460">
        <v>19769</v>
      </c>
      <c r="AC4460" t="s">
        <v>73</v>
      </c>
    </row>
    <row r="4461" spans="1:29" x14ac:dyDescent="0.3">
      <c r="A4461" s="1" t="s">
        <v>29</v>
      </c>
      <c r="B4461" t="s">
        <v>74</v>
      </c>
      <c r="C4461" t="s">
        <v>4344</v>
      </c>
      <c r="D4461" t="s">
        <v>138</v>
      </c>
      <c r="E4461">
        <v>1</v>
      </c>
      <c r="F4461" t="s">
        <v>64</v>
      </c>
      <c r="G4461" t="s">
        <v>388</v>
      </c>
      <c r="H4461" t="s">
        <v>35</v>
      </c>
      <c r="I4461" t="s">
        <v>10656</v>
      </c>
      <c r="J4461" t="s">
        <v>2961</v>
      </c>
      <c r="K4461" t="s">
        <v>10657</v>
      </c>
      <c r="L4461" t="s">
        <v>10658</v>
      </c>
      <c r="M4461" t="s">
        <v>1718</v>
      </c>
      <c r="N4461" t="s">
        <v>40</v>
      </c>
      <c r="O4461">
        <v>13846</v>
      </c>
      <c r="P4461">
        <v>16226</v>
      </c>
      <c r="Q4461" t="s">
        <v>59</v>
      </c>
      <c r="R4461">
        <v>811</v>
      </c>
      <c r="S4461" s="2">
        <v>44421</v>
      </c>
      <c r="T4461" t="s">
        <v>42</v>
      </c>
      <c r="U4461">
        <v>29166</v>
      </c>
      <c r="V4461" t="s">
        <v>43</v>
      </c>
      <c r="W4461">
        <v>501</v>
      </c>
      <c r="X4461" t="s">
        <v>44</v>
      </c>
      <c r="Y4461" t="s">
        <v>72</v>
      </c>
      <c r="Z4461">
        <v>0</v>
      </c>
      <c r="AA4461">
        <v>548</v>
      </c>
      <c r="AB4461">
        <v>15120</v>
      </c>
      <c r="AC4461" t="s">
        <v>73</v>
      </c>
    </row>
    <row r="4462" spans="1:29" x14ac:dyDescent="0.3">
      <c r="A4462" s="1" t="s">
        <v>47</v>
      </c>
      <c r="B4462" t="s">
        <v>234</v>
      </c>
      <c r="C4462" t="s">
        <v>3755</v>
      </c>
      <c r="D4462" t="s">
        <v>98</v>
      </c>
      <c r="E4462">
        <v>2</v>
      </c>
      <c r="F4462" t="s">
        <v>33</v>
      </c>
      <c r="G4462" t="s">
        <v>209</v>
      </c>
      <c r="H4462" t="s">
        <v>35</v>
      </c>
      <c r="I4462" t="s">
        <v>701</v>
      </c>
      <c r="J4462" t="s">
        <v>6873</v>
      </c>
      <c r="K4462" t="s">
        <v>10659</v>
      </c>
      <c r="L4462" t="s">
        <v>10660</v>
      </c>
      <c r="M4462" t="s">
        <v>810</v>
      </c>
      <c r="N4462" t="s">
        <v>40</v>
      </c>
      <c r="O4462">
        <v>23810</v>
      </c>
      <c r="P4462">
        <v>28219</v>
      </c>
      <c r="Q4462" t="s">
        <v>41</v>
      </c>
      <c r="R4462">
        <v>55</v>
      </c>
      <c r="S4462" s="2">
        <v>45269</v>
      </c>
      <c r="T4462" s="2">
        <v>45291</v>
      </c>
      <c r="U4462">
        <v>0</v>
      </c>
      <c r="V4462" t="s">
        <v>106</v>
      </c>
      <c r="W4462">
        <v>796</v>
      </c>
      <c r="X4462" t="s">
        <v>60</v>
      </c>
      <c r="Y4462" t="s">
        <v>61</v>
      </c>
      <c r="Z4462">
        <v>0</v>
      </c>
      <c r="AA4462">
        <v>262</v>
      </c>
      <c r="AB4462">
        <v>27236</v>
      </c>
      <c r="AC4462" t="s">
        <v>73</v>
      </c>
    </row>
    <row r="4463" spans="1:29" x14ac:dyDescent="0.3">
      <c r="A4463" s="1" t="s">
        <v>29</v>
      </c>
      <c r="B4463" t="s">
        <v>393</v>
      </c>
      <c r="C4463" t="s">
        <v>873</v>
      </c>
      <c r="D4463" t="s">
        <v>119</v>
      </c>
      <c r="E4463">
        <v>4</v>
      </c>
      <c r="F4463" t="s">
        <v>271</v>
      </c>
      <c r="G4463" t="s">
        <v>495</v>
      </c>
      <c r="H4463" t="s">
        <v>35</v>
      </c>
      <c r="I4463" t="s">
        <v>10661</v>
      </c>
      <c r="J4463" t="s">
        <v>8386</v>
      </c>
      <c r="K4463" t="s">
        <v>10662</v>
      </c>
      <c r="L4463" t="s">
        <v>10663</v>
      </c>
      <c r="M4463" t="s">
        <v>603</v>
      </c>
      <c r="N4463" t="s">
        <v>84</v>
      </c>
      <c r="O4463">
        <v>7307</v>
      </c>
      <c r="P4463">
        <v>9707</v>
      </c>
      <c r="Q4463" t="s">
        <v>59</v>
      </c>
      <c r="R4463">
        <v>881</v>
      </c>
      <c r="S4463" s="2">
        <v>44403</v>
      </c>
      <c r="T4463" t="s">
        <v>42</v>
      </c>
      <c r="U4463">
        <v>28583</v>
      </c>
      <c r="V4463" t="s">
        <v>106</v>
      </c>
      <c r="W4463">
        <v>478</v>
      </c>
      <c r="X4463" t="s">
        <v>44</v>
      </c>
      <c r="Y4463" t="s">
        <v>61</v>
      </c>
      <c r="Z4463">
        <v>0</v>
      </c>
      <c r="AA4463">
        <v>436</v>
      </c>
      <c r="AB4463">
        <v>9073</v>
      </c>
      <c r="AC4463" t="s">
        <v>107</v>
      </c>
    </row>
    <row r="4464" spans="1:29" x14ac:dyDescent="0.3">
      <c r="A4464" s="1" t="s">
        <v>47</v>
      </c>
      <c r="B4464" t="s">
        <v>145</v>
      </c>
      <c r="C4464" t="s">
        <v>688</v>
      </c>
      <c r="D4464" t="s">
        <v>178</v>
      </c>
      <c r="E4464">
        <v>7</v>
      </c>
      <c r="F4464" t="s">
        <v>271</v>
      </c>
      <c r="G4464" t="s">
        <v>272</v>
      </c>
      <c r="H4464" t="s">
        <v>79</v>
      </c>
      <c r="I4464" t="s">
        <v>265</v>
      </c>
      <c r="J4464" t="s">
        <v>188</v>
      </c>
      <c r="K4464" t="s">
        <v>10664</v>
      </c>
      <c r="L4464" t="s">
        <v>10665</v>
      </c>
      <c r="M4464" t="s">
        <v>708</v>
      </c>
      <c r="N4464" t="s">
        <v>94</v>
      </c>
      <c r="O4464">
        <v>27799</v>
      </c>
      <c r="P4464">
        <v>31447</v>
      </c>
      <c r="Q4464" t="s">
        <v>41</v>
      </c>
      <c r="R4464">
        <v>499</v>
      </c>
      <c r="S4464" s="2">
        <v>44537</v>
      </c>
      <c r="T4464" s="2">
        <v>44556</v>
      </c>
      <c r="U4464">
        <v>0</v>
      </c>
      <c r="V4464" t="s">
        <v>71</v>
      </c>
      <c r="W4464">
        <v>645</v>
      </c>
      <c r="X4464" t="s">
        <v>60</v>
      </c>
      <c r="Y4464" t="s">
        <v>72</v>
      </c>
      <c r="Z4464">
        <v>0</v>
      </c>
      <c r="AA4464">
        <v>102</v>
      </c>
      <c r="AB4464">
        <v>30123</v>
      </c>
      <c r="AC4464" t="s">
        <v>107</v>
      </c>
    </row>
    <row r="4465" spans="1:29" x14ac:dyDescent="0.3">
      <c r="A4465" s="1" t="s">
        <v>47</v>
      </c>
      <c r="B4465" t="s">
        <v>161</v>
      </c>
      <c r="C4465" t="s">
        <v>317</v>
      </c>
      <c r="D4465" t="s">
        <v>236</v>
      </c>
      <c r="E4465">
        <v>3</v>
      </c>
      <c r="F4465" t="s">
        <v>129</v>
      </c>
      <c r="G4465" t="s">
        <v>130</v>
      </c>
      <c r="H4465" t="s">
        <v>35</v>
      </c>
      <c r="I4465" t="s">
        <v>434</v>
      </c>
      <c r="J4465" t="s">
        <v>157</v>
      </c>
      <c r="K4465" t="s">
        <v>10666</v>
      </c>
      <c r="L4465" t="s">
        <v>10667</v>
      </c>
      <c r="M4465" t="s">
        <v>2032</v>
      </c>
      <c r="N4465" t="s">
        <v>94</v>
      </c>
      <c r="O4465">
        <v>14872</v>
      </c>
      <c r="P4465">
        <v>17468</v>
      </c>
      <c r="Q4465" t="s">
        <v>95</v>
      </c>
      <c r="R4465">
        <v>471</v>
      </c>
      <c r="S4465" s="2">
        <v>45044</v>
      </c>
      <c r="T4465" s="2">
        <v>45064</v>
      </c>
      <c r="U4465">
        <v>0</v>
      </c>
      <c r="V4465" t="s">
        <v>71</v>
      </c>
      <c r="W4465">
        <v>704</v>
      </c>
      <c r="X4465" t="s">
        <v>60</v>
      </c>
      <c r="Y4465" t="s">
        <v>61</v>
      </c>
      <c r="Z4465">
        <v>0</v>
      </c>
      <c r="AA4465">
        <v>900</v>
      </c>
      <c r="AB4465">
        <v>15919</v>
      </c>
      <c r="AC4465" t="s">
        <v>107</v>
      </c>
    </row>
    <row r="4466" spans="1:29" x14ac:dyDescent="0.3">
      <c r="A4466" s="1" t="s">
        <v>29</v>
      </c>
      <c r="B4466" t="s">
        <v>74</v>
      </c>
      <c r="C4466" t="s">
        <v>2140</v>
      </c>
      <c r="D4466" t="s">
        <v>178</v>
      </c>
      <c r="E4466">
        <v>6</v>
      </c>
      <c r="F4466" t="s">
        <v>77</v>
      </c>
      <c r="G4466" t="s">
        <v>440</v>
      </c>
      <c r="H4466" t="s">
        <v>79</v>
      </c>
      <c r="I4466" t="s">
        <v>7390</v>
      </c>
      <c r="J4466" t="s">
        <v>1036</v>
      </c>
      <c r="K4466" t="s">
        <v>10668</v>
      </c>
      <c r="L4466" t="s">
        <v>10669</v>
      </c>
      <c r="M4466" t="s">
        <v>175</v>
      </c>
      <c r="N4466" t="s">
        <v>58</v>
      </c>
      <c r="O4466">
        <v>4687</v>
      </c>
      <c r="P4466">
        <v>7979</v>
      </c>
      <c r="Q4466" t="s">
        <v>95</v>
      </c>
      <c r="R4466">
        <v>853</v>
      </c>
      <c r="S4466" s="2">
        <v>44611</v>
      </c>
      <c r="T4466" t="s">
        <v>42</v>
      </c>
      <c r="U4466">
        <v>0</v>
      </c>
      <c r="V4466" t="s">
        <v>43</v>
      </c>
      <c r="W4466">
        <v>451</v>
      </c>
      <c r="X4466" t="s">
        <v>44</v>
      </c>
      <c r="Y4466" t="s">
        <v>45</v>
      </c>
      <c r="Z4466">
        <v>3348</v>
      </c>
      <c r="AA4466">
        <v>804</v>
      </c>
      <c r="AB4466">
        <v>6368</v>
      </c>
      <c r="AC4466" t="s">
        <v>46</v>
      </c>
    </row>
    <row r="4467" spans="1:29" x14ac:dyDescent="0.3">
      <c r="A4467" s="1" t="s">
        <v>29</v>
      </c>
      <c r="B4467" t="s">
        <v>363</v>
      </c>
      <c r="C4467" t="s">
        <v>4573</v>
      </c>
      <c r="D4467" t="s">
        <v>236</v>
      </c>
      <c r="E4467">
        <v>5</v>
      </c>
      <c r="F4467" t="s">
        <v>186</v>
      </c>
      <c r="G4467" t="s">
        <v>187</v>
      </c>
      <c r="H4467" t="s">
        <v>79</v>
      </c>
      <c r="I4467" t="s">
        <v>2397</v>
      </c>
      <c r="J4467" t="s">
        <v>274</v>
      </c>
      <c r="K4467" t="s">
        <v>10670</v>
      </c>
      <c r="L4467" t="s">
        <v>10671</v>
      </c>
      <c r="M4467" t="s">
        <v>511</v>
      </c>
      <c r="N4467" t="s">
        <v>40</v>
      </c>
      <c r="O4467">
        <v>29520</v>
      </c>
      <c r="P4467">
        <v>32234</v>
      </c>
      <c r="Q4467" t="s">
        <v>41</v>
      </c>
      <c r="R4467">
        <v>368</v>
      </c>
      <c r="S4467" s="2">
        <v>44419</v>
      </c>
      <c r="T4467" s="2">
        <v>44428</v>
      </c>
      <c r="U4467">
        <v>0</v>
      </c>
      <c r="V4467" t="s">
        <v>85</v>
      </c>
      <c r="W4467">
        <v>663</v>
      </c>
      <c r="X4467" t="s">
        <v>60</v>
      </c>
      <c r="Y4467" t="s">
        <v>45</v>
      </c>
      <c r="Z4467">
        <v>0</v>
      </c>
      <c r="AA4467">
        <v>450</v>
      </c>
      <c r="AB4467">
        <v>29539</v>
      </c>
      <c r="AC4467" t="s">
        <v>73</v>
      </c>
    </row>
    <row r="4468" spans="1:29" x14ac:dyDescent="0.3">
      <c r="A4468" s="1" t="s">
        <v>29</v>
      </c>
      <c r="B4468" t="s">
        <v>86</v>
      </c>
      <c r="C4468" t="s">
        <v>1095</v>
      </c>
      <c r="D4468" t="s">
        <v>119</v>
      </c>
      <c r="E4468">
        <v>9</v>
      </c>
      <c r="F4468" t="s">
        <v>186</v>
      </c>
      <c r="G4468" t="s">
        <v>535</v>
      </c>
      <c r="H4468" t="s">
        <v>79</v>
      </c>
      <c r="I4468" t="s">
        <v>738</v>
      </c>
      <c r="J4468" t="s">
        <v>10672</v>
      </c>
      <c r="K4468" t="s">
        <v>10673</v>
      </c>
      <c r="L4468" t="s">
        <v>10674</v>
      </c>
      <c r="M4468" t="s">
        <v>2131</v>
      </c>
      <c r="N4468" t="s">
        <v>84</v>
      </c>
      <c r="O4468">
        <v>8042</v>
      </c>
      <c r="P4468">
        <v>12082</v>
      </c>
      <c r="Q4468" t="s">
        <v>59</v>
      </c>
      <c r="R4468">
        <v>600</v>
      </c>
      <c r="S4468" s="2">
        <v>44463</v>
      </c>
      <c r="T4468" s="2">
        <v>44490</v>
      </c>
      <c r="U4468">
        <v>23628</v>
      </c>
      <c r="V4468" t="s">
        <v>43</v>
      </c>
      <c r="W4468">
        <v>722</v>
      </c>
      <c r="X4468" t="s">
        <v>60</v>
      </c>
      <c r="Y4468" t="s">
        <v>72</v>
      </c>
      <c r="Z4468">
        <v>0</v>
      </c>
      <c r="AA4468">
        <v>561</v>
      </c>
      <c r="AB4468">
        <v>9616</v>
      </c>
      <c r="AC4468" t="s">
        <v>73</v>
      </c>
    </row>
    <row r="4469" spans="1:29" x14ac:dyDescent="0.3">
      <c r="A4469" s="1" t="s">
        <v>29</v>
      </c>
      <c r="B4469" t="s">
        <v>30</v>
      </c>
      <c r="C4469" t="s">
        <v>2406</v>
      </c>
      <c r="D4469" t="s">
        <v>76</v>
      </c>
      <c r="E4469">
        <v>5</v>
      </c>
      <c r="F4469" t="s">
        <v>64</v>
      </c>
      <c r="G4469" t="s">
        <v>802</v>
      </c>
      <c r="H4469" t="s">
        <v>35</v>
      </c>
      <c r="I4469" t="s">
        <v>1857</v>
      </c>
      <c r="J4469" t="s">
        <v>5140</v>
      </c>
      <c r="K4469" t="s">
        <v>10675</v>
      </c>
      <c r="L4469" t="s">
        <v>10676</v>
      </c>
      <c r="M4469" t="s">
        <v>1307</v>
      </c>
      <c r="N4469" t="s">
        <v>84</v>
      </c>
      <c r="O4469">
        <v>23456</v>
      </c>
      <c r="P4469">
        <v>27800</v>
      </c>
      <c r="Q4469" t="s">
        <v>41</v>
      </c>
      <c r="R4469">
        <v>451</v>
      </c>
      <c r="S4469" s="2">
        <v>44765</v>
      </c>
      <c r="T4469" t="s">
        <v>42</v>
      </c>
      <c r="U4469">
        <v>0</v>
      </c>
      <c r="V4469" t="s">
        <v>43</v>
      </c>
      <c r="W4469">
        <v>599</v>
      </c>
      <c r="X4469" t="s">
        <v>44</v>
      </c>
      <c r="Y4469" t="s">
        <v>61</v>
      </c>
      <c r="Z4469">
        <v>0</v>
      </c>
      <c r="AA4469">
        <v>789</v>
      </c>
      <c r="AB4469">
        <v>25110</v>
      </c>
      <c r="AC4469" t="s">
        <v>73</v>
      </c>
    </row>
    <row r="4470" spans="1:29" x14ac:dyDescent="0.3">
      <c r="A4470" s="1" t="s">
        <v>29</v>
      </c>
      <c r="B4470" t="s">
        <v>96</v>
      </c>
      <c r="C4470" t="s">
        <v>893</v>
      </c>
      <c r="D4470" t="s">
        <v>128</v>
      </c>
      <c r="E4470">
        <v>6</v>
      </c>
      <c r="F4470" t="s">
        <v>271</v>
      </c>
      <c r="G4470" t="s">
        <v>353</v>
      </c>
      <c r="H4470" t="s">
        <v>79</v>
      </c>
      <c r="I4470" t="s">
        <v>6030</v>
      </c>
      <c r="J4470" t="s">
        <v>748</v>
      </c>
      <c r="K4470" t="s">
        <v>10677</v>
      </c>
      <c r="L4470" t="s">
        <v>10678</v>
      </c>
      <c r="M4470" t="s">
        <v>665</v>
      </c>
      <c r="N4470" t="s">
        <v>84</v>
      </c>
      <c r="O4470">
        <v>18030</v>
      </c>
      <c r="P4470">
        <v>21031</v>
      </c>
      <c r="Q4470" t="s">
        <v>41</v>
      </c>
      <c r="R4470">
        <v>699</v>
      </c>
      <c r="S4470" s="2">
        <v>45148</v>
      </c>
      <c r="T4470" s="2">
        <v>45157</v>
      </c>
      <c r="U4470">
        <v>0</v>
      </c>
      <c r="V4470" t="s">
        <v>106</v>
      </c>
      <c r="W4470">
        <v>687</v>
      </c>
      <c r="X4470" t="s">
        <v>60</v>
      </c>
      <c r="Y4470" t="s">
        <v>72</v>
      </c>
      <c r="Z4470">
        <v>0</v>
      </c>
      <c r="AA4470">
        <v>127</v>
      </c>
      <c r="AB4470">
        <v>19773</v>
      </c>
      <c r="AC4470" t="s">
        <v>107</v>
      </c>
    </row>
    <row r="4471" spans="1:29" x14ac:dyDescent="0.3">
      <c r="A4471" s="1" t="s">
        <v>29</v>
      </c>
      <c r="B4471" t="s">
        <v>86</v>
      </c>
      <c r="C4471" t="s">
        <v>1621</v>
      </c>
      <c r="D4471" t="s">
        <v>138</v>
      </c>
      <c r="E4471">
        <v>8</v>
      </c>
      <c r="F4471" t="s">
        <v>129</v>
      </c>
      <c r="G4471" t="s">
        <v>130</v>
      </c>
      <c r="H4471" t="s">
        <v>35</v>
      </c>
      <c r="I4471" t="s">
        <v>4727</v>
      </c>
      <c r="J4471" t="s">
        <v>3355</v>
      </c>
      <c r="K4471" t="s">
        <v>10679</v>
      </c>
      <c r="L4471" t="s">
        <v>10680</v>
      </c>
      <c r="M4471" t="s">
        <v>1100</v>
      </c>
      <c r="N4471" t="s">
        <v>58</v>
      </c>
      <c r="O4471">
        <v>29337</v>
      </c>
      <c r="P4471">
        <v>32725</v>
      </c>
      <c r="Q4471" t="s">
        <v>41</v>
      </c>
      <c r="R4471">
        <v>1</v>
      </c>
      <c r="S4471" s="2">
        <v>44808</v>
      </c>
      <c r="T4471" t="s">
        <v>42</v>
      </c>
      <c r="U4471">
        <v>0</v>
      </c>
      <c r="V4471" t="s">
        <v>106</v>
      </c>
      <c r="W4471">
        <v>551</v>
      </c>
      <c r="X4471" t="s">
        <v>44</v>
      </c>
      <c r="Y4471" t="s">
        <v>61</v>
      </c>
      <c r="Z4471">
        <v>4583</v>
      </c>
      <c r="AA4471">
        <v>951</v>
      </c>
      <c r="AB4471">
        <v>32395</v>
      </c>
      <c r="AC4471" t="s">
        <v>73</v>
      </c>
    </row>
    <row r="4472" spans="1:29" x14ac:dyDescent="0.3">
      <c r="A4472" s="1" t="s">
        <v>29</v>
      </c>
      <c r="B4472" t="s">
        <v>327</v>
      </c>
      <c r="C4472" t="s">
        <v>2027</v>
      </c>
      <c r="D4472" t="s">
        <v>32</v>
      </c>
      <c r="E4472">
        <v>7</v>
      </c>
      <c r="F4472" t="s">
        <v>33</v>
      </c>
      <c r="G4472" t="s">
        <v>209</v>
      </c>
      <c r="H4472" t="s">
        <v>35</v>
      </c>
      <c r="I4472" t="s">
        <v>1611</v>
      </c>
      <c r="J4472" t="s">
        <v>1390</v>
      </c>
      <c r="K4472" t="s">
        <v>10681</v>
      </c>
      <c r="L4472" t="s">
        <v>10682</v>
      </c>
      <c r="M4472" t="s">
        <v>2080</v>
      </c>
      <c r="N4472" t="s">
        <v>94</v>
      </c>
      <c r="O4472">
        <v>13907</v>
      </c>
      <c r="P4472">
        <v>17672</v>
      </c>
      <c r="Q4472" t="s">
        <v>95</v>
      </c>
      <c r="R4472">
        <v>151</v>
      </c>
      <c r="S4472" s="2">
        <v>44340</v>
      </c>
      <c r="T4472" s="2">
        <v>44354</v>
      </c>
      <c r="U4472">
        <v>0</v>
      </c>
      <c r="V4472" t="s">
        <v>43</v>
      </c>
      <c r="W4472">
        <v>800</v>
      </c>
      <c r="X4472" t="s">
        <v>60</v>
      </c>
      <c r="Y4472" t="s">
        <v>72</v>
      </c>
      <c r="Z4472">
        <v>0</v>
      </c>
      <c r="AA4472">
        <v>604</v>
      </c>
      <c r="AB4472">
        <v>16917</v>
      </c>
      <c r="AC4472" t="s">
        <v>73</v>
      </c>
    </row>
    <row r="4473" spans="1:29" x14ac:dyDescent="0.3">
      <c r="A4473" s="1" t="s">
        <v>29</v>
      </c>
      <c r="B4473" t="s">
        <v>541</v>
      </c>
      <c r="C4473" t="s">
        <v>557</v>
      </c>
      <c r="D4473" t="s">
        <v>138</v>
      </c>
      <c r="E4473">
        <v>10</v>
      </c>
      <c r="F4473" t="s">
        <v>186</v>
      </c>
      <c r="G4473" t="s">
        <v>1504</v>
      </c>
      <c r="H4473" t="s">
        <v>35</v>
      </c>
      <c r="I4473" t="s">
        <v>1985</v>
      </c>
      <c r="J4473" t="s">
        <v>4705</v>
      </c>
      <c r="K4473" t="s">
        <v>10683</v>
      </c>
      <c r="L4473" t="s">
        <v>10684</v>
      </c>
      <c r="M4473" t="s">
        <v>1193</v>
      </c>
      <c r="N4473" t="s">
        <v>84</v>
      </c>
      <c r="O4473">
        <v>10394</v>
      </c>
      <c r="P4473">
        <v>13453</v>
      </c>
      <c r="Q4473" t="s">
        <v>41</v>
      </c>
      <c r="R4473">
        <v>433</v>
      </c>
      <c r="S4473" s="2">
        <v>44901</v>
      </c>
      <c r="T4473" s="2">
        <v>44930</v>
      </c>
      <c r="U4473">
        <v>0</v>
      </c>
      <c r="V4473" t="s">
        <v>106</v>
      </c>
      <c r="W4473">
        <v>559</v>
      </c>
      <c r="X4473" t="s">
        <v>60</v>
      </c>
      <c r="Y4473" t="s">
        <v>72</v>
      </c>
      <c r="Z4473">
        <v>0</v>
      </c>
      <c r="AA4473">
        <v>522</v>
      </c>
      <c r="AB4473">
        <v>11460</v>
      </c>
      <c r="AC4473" t="s">
        <v>73</v>
      </c>
    </row>
    <row r="4474" spans="1:29" x14ac:dyDescent="0.3">
      <c r="A4474" s="1" t="s">
        <v>29</v>
      </c>
      <c r="B4474" t="s">
        <v>541</v>
      </c>
      <c r="C4474" t="s">
        <v>888</v>
      </c>
      <c r="D4474" t="s">
        <v>257</v>
      </c>
      <c r="E4474">
        <v>8</v>
      </c>
      <c r="F4474" t="s">
        <v>64</v>
      </c>
      <c r="G4474" t="s">
        <v>433</v>
      </c>
      <c r="H4474" t="s">
        <v>79</v>
      </c>
      <c r="I4474" t="s">
        <v>459</v>
      </c>
      <c r="J4474" t="s">
        <v>10685</v>
      </c>
      <c r="K4474" t="s">
        <v>10686</v>
      </c>
      <c r="L4474" t="s">
        <v>10687</v>
      </c>
      <c r="M4474" t="s">
        <v>1193</v>
      </c>
      <c r="N4474" t="s">
        <v>40</v>
      </c>
      <c r="O4474">
        <v>11630</v>
      </c>
      <c r="P4474">
        <v>13709</v>
      </c>
      <c r="Q4474" t="s">
        <v>95</v>
      </c>
      <c r="R4474">
        <v>676</v>
      </c>
      <c r="S4474" s="2">
        <v>44685</v>
      </c>
      <c r="T4474" s="2">
        <v>44713</v>
      </c>
      <c r="U4474">
        <v>0</v>
      </c>
      <c r="V4474" t="s">
        <v>71</v>
      </c>
      <c r="W4474">
        <v>625</v>
      </c>
      <c r="X4474" t="s">
        <v>60</v>
      </c>
      <c r="Y4474" t="s">
        <v>45</v>
      </c>
      <c r="Z4474">
        <v>0</v>
      </c>
      <c r="AA4474">
        <v>978</v>
      </c>
      <c r="AB4474">
        <v>11661</v>
      </c>
      <c r="AC4474" t="s">
        <v>73</v>
      </c>
    </row>
    <row r="4475" spans="1:29" x14ac:dyDescent="0.3">
      <c r="A4475" s="1" t="s">
        <v>29</v>
      </c>
      <c r="B4475" t="s">
        <v>74</v>
      </c>
      <c r="C4475" t="s">
        <v>1174</v>
      </c>
      <c r="D4475" t="s">
        <v>236</v>
      </c>
      <c r="E4475">
        <v>4</v>
      </c>
      <c r="F4475" t="s">
        <v>129</v>
      </c>
      <c r="G4475" t="s">
        <v>1528</v>
      </c>
      <c r="H4475" t="s">
        <v>79</v>
      </c>
      <c r="I4475" t="s">
        <v>10312</v>
      </c>
      <c r="J4475" t="s">
        <v>389</v>
      </c>
      <c r="K4475" t="s">
        <v>10688</v>
      </c>
      <c r="L4475" t="s">
        <v>10689</v>
      </c>
      <c r="M4475" t="s">
        <v>973</v>
      </c>
      <c r="N4475" t="s">
        <v>40</v>
      </c>
      <c r="O4475">
        <v>6881</v>
      </c>
      <c r="P4475">
        <v>11437</v>
      </c>
      <c r="Q4475" t="s">
        <v>95</v>
      </c>
      <c r="R4475">
        <v>458</v>
      </c>
      <c r="S4475" s="2">
        <v>44485</v>
      </c>
      <c r="T4475" t="s">
        <v>42</v>
      </c>
      <c r="U4475">
        <v>0</v>
      </c>
      <c r="V4475" t="s">
        <v>85</v>
      </c>
      <c r="W4475">
        <v>739</v>
      </c>
      <c r="X4475" t="s">
        <v>44</v>
      </c>
      <c r="Y4475" t="s">
        <v>61</v>
      </c>
      <c r="Z4475">
        <v>0</v>
      </c>
      <c r="AA4475">
        <v>201</v>
      </c>
      <c r="AB4475">
        <v>8473</v>
      </c>
      <c r="AC4475" t="s">
        <v>73</v>
      </c>
    </row>
    <row r="4476" spans="1:29" x14ac:dyDescent="0.3">
      <c r="A4476" s="1" t="s">
        <v>29</v>
      </c>
      <c r="B4476" t="s">
        <v>541</v>
      </c>
      <c r="C4476" t="s">
        <v>2463</v>
      </c>
      <c r="D4476" t="s">
        <v>387</v>
      </c>
      <c r="E4476">
        <v>2</v>
      </c>
      <c r="F4476" t="s">
        <v>77</v>
      </c>
      <c r="G4476" t="s">
        <v>980</v>
      </c>
      <c r="H4476" t="s">
        <v>79</v>
      </c>
      <c r="I4476" t="s">
        <v>507</v>
      </c>
      <c r="J4476" t="s">
        <v>3310</v>
      </c>
      <c r="K4476" t="s">
        <v>10690</v>
      </c>
      <c r="L4476" t="s">
        <v>10691</v>
      </c>
      <c r="M4476" t="s">
        <v>1715</v>
      </c>
      <c r="N4476" t="s">
        <v>84</v>
      </c>
      <c r="O4476">
        <v>26281</v>
      </c>
      <c r="P4476">
        <v>28621</v>
      </c>
      <c r="Q4476" t="s">
        <v>41</v>
      </c>
      <c r="R4476">
        <v>930</v>
      </c>
      <c r="S4476" s="2">
        <v>45254</v>
      </c>
      <c r="T4476" t="s">
        <v>42</v>
      </c>
      <c r="U4476">
        <v>0</v>
      </c>
      <c r="V4476" t="s">
        <v>43</v>
      </c>
      <c r="W4476">
        <v>438</v>
      </c>
      <c r="X4476" t="s">
        <v>44</v>
      </c>
      <c r="Y4476" t="s">
        <v>72</v>
      </c>
      <c r="Z4476">
        <v>0</v>
      </c>
      <c r="AA4476">
        <v>715</v>
      </c>
      <c r="AB4476">
        <v>28517</v>
      </c>
      <c r="AC4476" t="s">
        <v>46</v>
      </c>
    </row>
    <row r="4477" spans="1:29" x14ac:dyDescent="0.3">
      <c r="A4477" s="1" t="s">
        <v>47</v>
      </c>
      <c r="B4477" t="s">
        <v>176</v>
      </c>
      <c r="C4477" t="s">
        <v>4412</v>
      </c>
      <c r="D4477" t="s">
        <v>155</v>
      </c>
      <c r="E4477">
        <v>10</v>
      </c>
      <c r="F4477" t="s">
        <v>51</v>
      </c>
      <c r="G4477" t="s">
        <v>285</v>
      </c>
      <c r="H4477" t="s">
        <v>79</v>
      </c>
      <c r="I4477" t="s">
        <v>2725</v>
      </c>
      <c r="J4477" t="s">
        <v>3717</v>
      </c>
      <c r="K4477" t="s">
        <v>10692</v>
      </c>
      <c r="L4477" t="s">
        <v>10693</v>
      </c>
      <c r="M4477" t="s">
        <v>214</v>
      </c>
      <c r="N4477" t="s">
        <v>58</v>
      </c>
      <c r="O4477">
        <v>23004</v>
      </c>
      <c r="P4477">
        <v>27260</v>
      </c>
      <c r="Q4477" t="s">
        <v>41</v>
      </c>
      <c r="R4477">
        <v>633</v>
      </c>
      <c r="S4477" s="2">
        <v>44314</v>
      </c>
      <c r="T4477" t="s">
        <v>42</v>
      </c>
      <c r="U4477">
        <v>0</v>
      </c>
      <c r="V4477" t="s">
        <v>43</v>
      </c>
      <c r="W4477">
        <v>682</v>
      </c>
      <c r="X4477" t="s">
        <v>44</v>
      </c>
      <c r="Y4477" t="s">
        <v>45</v>
      </c>
      <c r="Z4477">
        <v>1834</v>
      </c>
      <c r="AA4477">
        <v>676</v>
      </c>
      <c r="AB4477">
        <v>24555</v>
      </c>
      <c r="AC4477" t="s">
        <v>107</v>
      </c>
    </row>
    <row r="4478" spans="1:29" x14ac:dyDescent="0.3">
      <c r="A4478" s="1" t="s">
        <v>47</v>
      </c>
      <c r="B4478" t="s">
        <v>234</v>
      </c>
      <c r="C4478" t="s">
        <v>3602</v>
      </c>
      <c r="D4478" t="s">
        <v>155</v>
      </c>
      <c r="E4478">
        <v>7</v>
      </c>
      <c r="F4478" t="s">
        <v>221</v>
      </c>
      <c r="G4478" t="s">
        <v>222</v>
      </c>
      <c r="H4478" t="s">
        <v>35</v>
      </c>
      <c r="I4478" t="s">
        <v>9461</v>
      </c>
      <c r="J4478" t="s">
        <v>123</v>
      </c>
      <c r="K4478" t="s">
        <v>10694</v>
      </c>
      <c r="L4478" t="s">
        <v>10695</v>
      </c>
      <c r="M4478" t="s">
        <v>984</v>
      </c>
      <c r="N4478" t="s">
        <v>94</v>
      </c>
      <c r="O4478">
        <v>7910</v>
      </c>
      <c r="P4478">
        <v>10344</v>
      </c>
      <c r="Q4478" t="s">
        <v>95</v>
      </c>
      <c r="R4478">
        <v>15</v>
      </c>
      <c r="S4478" s="2">
        <v>45130</v>
      </c>
      <c r="T4478" t="s">
        <v>42</v>
      </c>
      <c r="U4478">
        <v>0</v>
      </c>
      <c r="V4478" t="s">
        <v>71</v>
      </c>
      <c r="W4478">
        <v>758</v>
      </c>
      <c r="X4478" t="s">
        <v>44</v>
      </c>
      <c r="Y4478" t="s">
        <v>61</v>
      </c>
      <c r="Z4478">
        <v>0</v>
      </c>
      <c r="AA4478">
        <v>979</v>
      </c>
      <c r="AB4478">
        <v>8120</v>
      </c>
      <c r="AC4478" t="s">
        <v>107</v>
      </c>
    </row>
    <row r="4479" spans="1:29" x14ac:dyDescent="0.3">
      <c r="A4479" s="1" t="s">
        <v>47</v>
      </c>
      <c r="B4479" t="s">
        <v>234</v>
      </c>
      <c r="C4479" t="s">
        <v>564</v>
      </c>
      <c r="D4479" t="s">
        <v>387</v>
      </c>
      <c r="E4479">
        <v>7</v>
      </c>
      <c r="F4479" t="s">
        <v>77</v>
      </c>
      <c r="G4479" t="s">
        <v>440</v>
      </c>
      <c r="H4479" t="s">
        <v>79</v>
      </c>
      <c r="I4479" t="s">
        <v>756</v>
      </c>
      <c r="J4479" t="s">
        <v>2513</v>
      </c>
      <c r="K4479" t="s">
        <v>10696</v>
      </c>
      <c r="L4479" t="s">
        <v>10697</v>
      </c>
      <c r="M4479" t="s">
        <v>1972</v>
      </c>
      <c r="N4479" t="s">
        <v>94</v>
      </c>
      <c r="O4479">
        <v>19308</v>
      </c>
      <c r="P4479">
        <v>22316</v>
      </c>
      <c r="Q4479" t="s">
        <v>59</v>
      </c>
      <c r="R4479">
        <v>157</v>
      </c>
      <c r="S4479" s="2">
        <v>44670</v>
      </c>
      <c r="T4479" t="s">
        <v>42</v>
      </c>
      <c r="U4479">
        <v>19100</v>
      </c>
      <c r="V4479" t="s">
        <v>43</v>
      </c>
      <c r="W4479">
        <v>497</v>
      </c>
      <c r="X4479" t="s">
        <v>44</v>
      </c>
      <c r="Y4479" t="s">
        <v>45</v>
      </c>
      <c r="Z4479">
        <v>0</v>
      </c>
      <c r="AA4479">
        <v>569</v>
      </c>
      <c r="AB4479">
        <v>21592</v>
      </c>
      <c r="AC4479" t="s">
        <v>46</v>
      </c>
    </row>
    <row r="4480" spans="1:29" x14ac:dyDescent="0.3">
      <c r="A4480" s="1" t="s">
        <v>29</v>
      </c>
      <c r="B4480" t="s">
        <v>541</v>
      </c>
      <c r="C4480" t="s">
        <v>1165</v>
      </c>
      <c r="D4480" t="s">
        <v>155</v>
      </c>
      <c r="E4480">
        <v>3</v>
      </c>
      <c r="F4480" t="s">
        <v>120</v>
      </c>
      <c r="G4480" t="s">
        <v>121</v>
      </c>
      <c r="H4480" t="s">
        <v>35</v>
      </c>
      <c r="I4480" t="s">
        <v>771</v>
      </c>
      <c r="J4480" t="s">
        <v>1509</v>
      </c>
      <c r="K4480">
        <v>9577869821</v>
      </c>
      <c r="L4480" t="s">
        <v>10698</v>
      </c>
      <c r="M4480" t="s">
        <v>1715</v>
      </c>
      <c r="N4480" t="s">
        <v>94</v>
      </c>
      <c r="O4480">
        <v>12208</v>
      </c>
      <c r="P4480">
        <v>14622</v>
      </c>
      <c r="Q4480" t="s">
        <v>95</v>
      </c>
      <c r="R4480">
        <v>939</v>
      </c>
      <c r="S4480" s="2">
        <v>44433</v>
      </c>
      <c r="T4480" s="2">
        <v>44438</v>
      </c>
      <c r="U4480">
        <v>0</v>
      </c>
      <c r="V4480" t="s">
        <v>43</v>
      </c>
      <c r="W4480">
        <v>738</v>
      </c>
      <c r="X4480" t="s">
        <v>60</v>
      </c>
      <c r="Y4480" t="s">
        <v>72</v>
      </c>
      <c r="Z4480">
        <v>0</v>
      </c>
      <c r="AA4480">
        <v>172</v>
      </c>
      <c r="AB4480">
        <v>13793</v>
      </c>
      <c r="AC4480" t="s">
        <v>107</v>
      </c>
    </row>
    <row r="4481" spans="1:29" x14ac:dyDescent="0.3">
      <c r="A4481" s="1" t="s">
        <v>29</v>
      </c>
      <c r="B4481" t="s">
        <v>74</v>
      </c>
      <c r="C4481" t="s">
        <v>75</v>
      </c>
      <c r="D4481" t="s">
        <v>138</v>
      </c>
      <c r="E4481">
        <v>4</v>
      </c>
      <c r="F4481" t="s">
        <v>64</v>
      </c>
      <c r="G4481" t="s">
        <v>783</v>
      </c>
      <c r="H4481" t="s">
        <v>79</v>
      </c>
      <c r="I4481" t="s">
        <v>2660</v>
      </c>
      <c r="J4481" t="s">
        <v>1076</v>
      </c>
      <c r="K4481" t="s">
        <v>10699</v>
      </c>
      <c r="L4481" t="s">
        <v>10700</v>
      </c>
      <c r="M4481" t="s">
        <v>1718</v>
      </c>
      <c r="N4481" t="s">
        <v>40</v>
      </c>
      <c r="O4481">
        <v>26324</v>
      </c>
      <c r="P4481">
        <v>28386</v>
      </c>
      <c r="Q4481" t="s">
        <v>95</v>
      </c>
      <c r="R4481">
        <v>832</v>
      </c>
      <c r="S4481" s="2">
        <v>44281</v>
      </c>
      <c r="T4481" t="s">
        <v>42</v>
      </c>
      <c r="U4481">
        <v>0</v>
      </c>
      <c r="V4481" t="s">
        <v>106</v>
      </c>
      <c r="W4481">
        <v>433</v>
      </c>
      <c r="X4481" t="s">
        <v>44</v>
      </c>
      <c r="Y4481" t="s">
        <v>45</v>
      </c>
      <c r="Z4481">
        <v>0</v>
      </c>
      <c r="AA4481">
        <v>449</v>
      </c>
      <c r="AB4481">
        <v>26543</v>
      </c>
      <c r="AC4481" t="s">
        <v>73</v>
      </c>
    </row>
    <row r="4482" spans="1:29" x14ac:dyDescent="0.3">
      <c r="A4482" s="1" t="s">
        <v>47</v>
      </c>
      <c r="B4482" t="s">
        <v>592</v>
      </c>
      <c r="C4482" t="s">
        <v>2872</v>
      </c>
      <c r="D4482" t="s">
        <v>185</v>
      </c>
      <c r="E4482">
        <v>7</v>
      </c>
      <c r="F4482" t="s">
        <v>129</v>
      </c>
      <c r="G4482" t="s">
        <v>574</v>
      </c>
      <c r="H4482" t="s">
        <v>35</v>
      </c>
      <c r="I4482" t="s">
        <v>1465</v>
      </c>
      <c r="J4482" t="s">
        <v>936</v>
      </c>
      <c r="K4482">
        <v>9990841428</v>
      </c>
      <c r="L4482" t="s">
        <v>10701</v>
      </c>
      <c r="M4482" t="s">
        <v>3019</v>
      </c>
      <c r="N4482" t="s">
        <v>58</v>
      </c>
      <c r="O4482">
        <v>25981</v>
      </c>
      <c r="P4482">
        <v>29520</v>
      </c>
      <c r="Q4482" t="s">
        <v>95</v>
      </c>
      <c r="R4482">
        <v>411</v>
      </c>
      <c r="S4482" s="2">
        <v>45280</v>
      </c>
      <c r="T4482" s="2">
        <v>45304</v>
      </c>
      <c r="U4482">
        <v>0</v>
      </c>
      <c r="V4482" t="s">
        <v>71</v>
      </c>
      <c r="W4482">
        <v>695</v>
      </c>
      <c r="X4482" t="s">
        <v>60</v>
      </c>
      <c r="Y4482" t="s">
        <v>45</v>
      </c>
      <c r="Z4482">
        <v>4892</v>
      </c>
      <c r="AA4482">
        <v>943</v>
      </c>
      <c r="AB4482">
        <v>29009</v>
      </c>
      <c r="AC4482" t="s">
        <v>73</v>
      </c>
    </row>
    <row r="4483" spans="1:29" x14ac:dyDescent="0.3">
      <c r="A4483" s="1" t="s">
        <v>47</v>
      </c>
      <c r="B4483" t="s">
        <v>161</v>
      </c>
      <c r="C4483" t="s">
        <v>2091</v>
      </c>
      <c r="D4483" t="s">
        <v>76</v>
      </c>
      <c r="E4483">
        <v>1</v>
      </c>
      <c r="F4483" t="s">
        <v>64</v>
      </c>
      <c r="G4483" t="s">
        <v>802</v>
      </c>
      <c r="H4483" t="s">
        <v>35</v>
      </c>
      <c r="I4483" t="s">
        <v>2705</v>
      </c>
      <c r="J4483" t="s">
        <v>730</v>
      </c>
      <c r="K4483" t="s">
        <v>10702</v>
      </c>
      <c r="L4483" t="s">
        <v>10703</v>
      </c>
      <c r="M4483" t="s">
        <v>192</v>
      </c>
      <c r="N4483" t="s">
        <v>58</v>
      </c>
      <c r="O4483">
        <v>27106</v>
      </c>
      <c r="P4483">
        <v>31775</v>
      </c>
      <c r="Q4483" t="s">
        <v>59</v>
      </c>
      <c r="R4483">
        <v>711</v>
      </c>
      <c r="S4483" s="2">
        <v>44538</v>
      </c>
      <c r="T4483" s="2">
        <v>44550</v>
      </c>
      <c r="U4483">
        <v>46041</v>
      </c>
      <c r="V4483" t="s">
        <v>43</v>
      </c>
      <c r="W4483">
        <v>742</v>
      </c>
      <c r="X4483" t="s">
        <v>60</v>
      </c>
      <c r="Y4483" t="s">
        <v>61</v>
      </c>
      <c r="Z4483">
        <v>3725</v>
      </c>
      <c r="AA4483">
        <v>699</v>
      </c>
      <c r="AB4483">
        <v>27676</v>
      </c>
      <c r="AC4483" t="s">
        <v>107</v>
      </c>
    </row>
    <row r="4484" spans="1:29" x14ac:dyDescent="0.3">
      <c r="A4484" s="1" t="s">
        <v>47</v>
      </c>
      <c r="B4484" t="s">
        <v>153</v>
      </c>
      <c r="C4484" t="s">
        <v>3521</v>
      </c>
      <c r="D4484" t="s">
        <v>110</v>
      </c>
      <c r="E4484">
        <v>9</v>
      </c>
      <c r="F4484" t="s">
        <v>99</v>
      </c>
      <c r="G4484" t="s">
        <v>1638</v>
      </c>
      <c r="H4484" t="s">
        <v>79</v>
      </c>
      <c r="I4484" t="s">
        <v>1769</v>
      </c>
      <c r="J4484" t="s">
        <v>3055</v>
      </c>
      <c r="K4484" t="s">
        <v>10704</v>
      </c>
      <c r="L4484" t="s">
        <v>10705</v>
      </c>
      <c r="M4484" t="s">
        <v>860</v>
      </c>
      <c r="N4484" t="s">
        <v>40</v>
      </c>
      <c r="O4484">
        <v>5349</v>
      </c>
      <c r="P4484">
        <v>10219</v>
      </c>
      <c r="Q4484" t="s">
        <v>41</v>
      </c>
      <c r="R4484">
        <v>422</v>
      </c>
      <c r="S4484" s="2">
        <v>44928</v>
      </c>
      <c r="T4484" t="s">
        <v>42</v>
      </c>
      <c r="U4484">
        <v>0</v>
      </c>
      <c r="V4484" t="s">
        <v>106</v>
      </c>
      <c r="W4484">
        <v>663</v>
      </c>
      <c r="X4484" t="s">
        <v>44</v>
      </c>
      <c r="Y4484" t="s">
        <v>72</v>
      </c>
      <c r="Z4484">
        <v>0</v>
      </c>
      <c r="AA4484">
        <v>895</v>
      </c>
      <c r="AB4484">
        <v>5569</v>
      </c>
      <c r="AC4484" t="s">
        <v>107</v>
      </c>
    </row>
    <row r="4485" spans="1:29" x14ac:dyDescent="0.3">
      <c r="A4485" s="1" t="s">
        <v>29</v>
      </c>
      <c r="B4485" t="s">
        <v>86</v>
      </c>
      <c r="C4485" t="s">
        <v>1925</v>
      </c>
      <c r="D4485" t="s">
        <v>352</v>
      </c>
      <c r="E4485">
        <v>4</v>
      </c>
      <c r="F4485" t="s">
        <v>271</v>
      </c>
      <c r="G4485" t="s">
        <v>400</v>
      </c>
      <c r="H4485" t="s">
        <v>35</v>
      </c>
      <c r="I4485" t="s">
        <v>1835</v>
      </c>
      <c r="J4485" t="s">
        <v>2470</v>
      </c>
      <c r="K4485" t="s">
        <v>10706</v>
      </c>
      <c r="L4485" t="s">
        <v>10707</v>
      </c>
      <c r="M4485" t="s">
        <v>350</v>
      </c>
      <c r="N4485" t="s">
        <v>84</v>
      </c>
      <c r="O4485">
        <v>28996</v>
      </c>
      <c r="P4485">
        <v>32630</v>
      </c>
      <c r="Q4485" t="s">
        <v>41</v>
      </c>
      <c r="R4485">
        <v>779</v>
      </c>
      <c r="S4485" s="2">
        <v>45003</v>
      </c>
      <c r="T4485" s="2">
        <v>45033</v>
      </c>
      <c r="U4485">
        <v>0</v>
      </c>
      <c r="V4485" t="s">
        <v>106</v>
      </c>
      <c r="W4485">
        <v>666</v>
      </c>
      <c r="X4485" t="s">
        <v>60</v>
      </c>
      <c r="Y4485" t="s">
        <v>61</v>
      </c>
      <c r="Z4485">
        <v>0</v>
      </c>
      <c r="AA4485">
        <v>14</v>
      </c>
      <c r="AB4485">
        <v>31705</v>
      </c>
      <c r="AC4485" t="s">
        <v>73</v>
      </c>
    </row>
    <row r="4486" spans="1:29" x14ac:dyDescent="0.3">
      <c r="A4486" s="1" t="s">
        <v>47</v>
      </c>
      <c r="B4486" t="s">
        <v>108</v>
      </c>
      <c r="C4486" t="s">
        <v>1275</v>
      </c>
      <c r="D4486" t="s">
        <v>257</v>
      </c>
      <c r="E4486">
        <v>4</v>
      </c>
      <c r="F4486" t="s">
        <v>77</v>
      </c>
      <c r="G4486" t="s">
        <v>78</v>
      </c>
      <c r="H4486" t="s">
        <v>35</v>
      </c>
      <c r="I4486" t="s">
        <v>3288</v>
      </c>
      <c r="J4486" t="s">
        <v>936</v>
      </c>
      <c r="K4486" t="s">
        <v>10708</v>
      </c>
      <c r="L4486" t="s">
        <v>10709</v>
      </c>
      <c r="M4486" t="s">
        <v>1768</v>
      </c>
      <c r="N4486" t="s">
        <v>94</v>
      </c>
      <c r="O4486">
        <v>16141</v>
      </c>
      <c r="P4486">
        <v>20502</v>
      </c>
      <c r="Q4486" t="s">
        <v>59</v>
      </c>
      <c r="R4486">
        <v>653</v>
      </c>
      <c r="S4486" s="2">
        <v>44594</v>
      </c>
      <c r="T4486" s="2">
        <v>44611</v>
      </c>
      <c r="U4486">
        <v>43993</v>
      </c>
      <c r="V4486" t="s">
        <v>43</v>
      </c>
      <c r="W4486">
        <v>652</v>
      </c>
      <c r="X4486" t="s">
        <v>60</v>
      </c>
      <c r="Y4486" t="s">
        <v>61</v>
      </c>
      <c r="Z4486">
        <v>0</v>
      </c>
      <c r="AA4486">
        <v>984</v>
      </c>
      <c r="AB4486">
        <v>16995</v>
      </c>
      <c r="AC4486" t="s">
        <v>107</v>
      </c>
    </row>
    <row r="4487" spans="1:29" x14ac:dyDescent="0.3">
      <c r="A4487" s="1" t="s">
        <v>29</v>
      </c>
      <c r="B4487" t="s">
        <v>74</v>
      </c>
      <c r="C4487" t="s">
        <v>75</v>
      </c>
      <c r="D4487" t="s">
        <v>178</v>
      </c>
      <c r="E4487">
        <v>4</v>
      </c>
      <c r="F4487" t="s">
        <v>33</v>
      </c>
      <c r="G4487" t="s">
        <v>209</v>
      </c>
      <c r="H4487" t="s">
        <v>35</v>
      </c>
      <c r="I4487" t="s">
        <v>1302</v>
      </c>
      <c r="J4487" t="s">
        <v>8482</v>
      </c>
      <c r="K4487" t="s">
        <v>10710</v>
      </c>
      <c r="L4487" t="s">
        <v>10711</v>
      </c>
      <c r="M4487" t="s">
        <v>969</v>
      </c>
      <c r="N4487" t="s">
        <v>58</v>
      </c>
      <c r="O4487">
        <v>21896</v>
      </c>
      <c r="P4487">
        <v>25571</v>
      </c>
      <c r="Q4487" t="s">
        <v>95</v>
      </c>
      <c r="R4487">
        <v>499</v>
      </c>
      <c r="S4487" s="2">
        <v>44357</v>
      </c>
      <c r="T4487" t="s">
        <v>42</v>
      </c>
      <c r="U4487">
        <v>0</v>
      </c>
      <c r="V4487" t="s">
        <v>106</v>
      </c>
      <c r="W4487">
        <v>571</v>
      </c>
      <c r="X4487" t="s">
        <v>44</v>
      </c>
      <c r="Y4487" t="s">
        <v>61</v>
      </c>
      <c r="Z4487">
        <v>4914</v>
      </c>
      <c r="AA4487">
        <v>710</v>
      </c>
      <c r="AB4487">
        <v>22082</v>
      </c>
      <c r="AC4487" t="s">
        <v>73</v>
      </c>
    </row>
    <row r="4488" spans="1:29" x14ac:dyDescent="0.3">
      <c r="A4488" s="1" t="s">
        <v>47</v>
      </c>
      <c r="B4488" t="s">
        <v>108</v>
      </c>
      <c r="C4488" t="s">
        <v>3655</v>
      </c>
      <c r="D4488" t="s">
        <v>169</v>
      </c>
      <c r="E4488">
        <v>6</v>
      </c>
      <c r="F4488" t="s">
        <v>99</v>
      </c>
      <c r="G4488" t="s">
        <v>710</v>
      </c>
      <c r="H4488" t="s">
        <v>79</v>
      </c>
      <c r="I4488" t="s">
        <v>2851</v>
      </c>
      <c r="J4488" t="s">
        <v>4851</v>
      </c>
      <c r="K4488" t="s">
        <v>10712</v>
      </c>
      <c r="L4488" t="s">
        <v>10713</v>
      </c>
      <c r="M4488" t="s">
        <v>444</v>
      </c>
      <c r="N4488" t="s">
        <v>94</v>
      </c>
      <c r="O4488">
        <v>16225</v>
      </c>
      <c r="P4488">
        <v>20826</v>
      </c>
      <c r="Q4488" t="s">
        <v>59</v>
      </c>
      <c r="R4488">
        <v>476</v>
      </c>
      <c r="S4488" s="2">
        <v>44505</v>
      </c>
      <c r="T4488" t="s">
        <v>42</v>
      </c>
      <c r="U4488">
        <v>37880</v>
      </c>
      <c r="V4488" t="s">
        <v>71</v>
      </c>
      <c r="W4488">
        <v>751</v>
      </c>
      <c r="X4488" t="s">
        <v>44</v>
      </c>
      <c r="Y4488" t="s">
        <v>72</v>
      </c>
      <c r="Z4488">
        <v>0</v>
      </c>
      <c r="AA4488">
        <v>83</v>
      </c>
      <c r="AB4488">
        <v>19341</v>
      </c>
      <c r="AC4488" t="s">
        <v>73</v>
      </c>
    </row>
    <row r="4489" spans="1:29" x14ac:dyDescent="0.3">
      <c r="A4489" s="1" t="s">
        <v>47</v>
      </c>
      <c r="B4489" t="s">
        <v>48</v>
      </c>
      <c r="C4489" t="s">
        <v>4953</v>
      </c>
      <c r="D4489" t="s">
        <v>257</v>
      </c>
      <c r="E4489">
        <v>7</v>
      </c>
      <c r="F4489" t="s">
        <v>129</v>
      </c>
      <c r="G4489" t="s">
        <v>574</v>
      </c>
      <c r="H4489" t="s">
        <v>79</v>
      </c>
      <c r="I4489" t="s">
        <v>1105</v>
      </c>
      <c r="J4489" t="s">
        <v>4663</v>
      </c>
      <c r="K4489">
        <v>6713591381</v>
      </c>
      <c r="L4489" t="s">
        <v>10714</v>
      </c>
      <c r="M4489" t="s">
        <v>1479</v>
      </c>
      <c r="N4489" t="s">
        <v>94</v>
      </c>
      <c r="O4489">
        <v>12801</v>
      </c>
      <c r="P4489">
        <v>15958</v>
      </c>
      <c r="Q4489" t="s">
        <v>95</v>
      </c>
      <c r="R4489">
        <v>31</v>
      </c>
      <c r="S4489" s="2">
        <v>44771</v>
      </c>
      <c r="T4489" s="2">
        <v>44794</v>
      </c>
      <c r="U4489">
        <v>0</v>
      </c>
      <c r="V4489" t="s">
        <v>106</v>
      </c>
      <c r="W4489">
        <v>460</v>
      </c>
      <c r="X4489" t="s">
        <v>60</v>
      </c>
      <c r="Y4489" t="s">
        <v>72</v>
      </c>
      <c r="Z4489">
        <v>0</v>
      </c>
      <c r="AA4489">
        <v>847</v>
      </c>
      <c r="AB4489">
        <v>13284</v>
      </c>
      <c r="AC4489" t="s">
        <v>107</v>
      </c>
    </row>
    <row r="4490" spans="1:29" x14ac:dyDescent="0.3">
      <c r="A4490" s="1" t="s">
        <v>47</v>
      </c>
      <c r="B4490" t="s">
        <v>161</v>
      </c>
      <c r="C4490" t="s">
        <v>2203</v>
      </c>
      <c r="D4490" t="s">
        <v>119</v>
      </c>
      <c r="E4490">
        <v>2</v>
      </c>
      <c r="F4490" t="s">
        <v>120</v>
      </c>
      <c r="G4490" t="s">
        <v>329</v>
      </c>
      <c r="H4490" t="s">
        <v>79</v>
      </c>
      <c r="I4490" t="s">
        <v>1940</v>
      </c>
      <c r="J4490" t="s">
        <v>4362</v>
      </c>
      <c r="K4490" t="s">
        <v>10715</v>
      </c>
      <c r="L4490" t="s">
        <v>10716</v>
      </c>
      <c r="M4490" t="s">
        <v>392</v>
      </c>
      <c r="N4490" t="s">
        <v>94</v>
      </c>
      <c r="O4490">
        <v>3655</v>
      </c>
      <c r="P4490">
        <v>5790</v>
      </c>
      <c r="Q4490" t="s">
        <v>95</v>
      </c>
      <c r="R4490">
        <v>52</v>
      </c>
      <c r="S4490" s="2">
        <v>45317</v>
      </c>
      <c r="T4490" t="s">
        <v>42</v>
      </c>
      <c r="U4490">
        <v>0</v>
      </c>
      <c r="V4490" t="s">
        <v>106</v>
      </c>
      <c r="W4490">
        <v>708</v>
      </c>
      <c r="X4490" t="s">
        <v>44</v>
      </c>
      <c r="Y4490" t="s">
        <v>45</v>
      </c>
      <c r="Z4490">
        <v>0</v>
      </c>
      <c r="AA4490">
        <v>59</v>
      </c>
      <c r="AB4490">
        <v>4321</v>
      </c>
      <c r="AC4490" t="s">
        <v>73</v>
      </c>
    </row>
    <row r="4491" spans="1:29" x14ac:dyDescent="0.3">
      <c r="A4491" s="1" t="s">
        <v>29</v>
      </c>
      <c r="B4491" t="s">
        <v>363</v>
      </c>
      <c r="C4491" t="s">
        <v>1409</v>
      </c>
      <c r="D4491" t="s">
        <v>128</v>
      </c>
      <c r="E4491">
        <v>2</v>
      </c>
      <c r="F4491" t="s">
        <v>221</v>
      </c>
      <c r="G4491" t="s">
        <v>858</v>
      </c>
      <c r="H4491" t="s">
        <v>35</v>
      </c>
      <c r="I4491" t="s">
        <v>1529</v>
      </c>
      <c r="J4491" t="s">
        <v>1520</v>
      </c>
      <c r="K4491" t="s">
        <v>10717</v>
      </c>
      <c r="L4491" t="s">
        <v>10718</v>
      </c>
      <c r="M4491" t="s">
        <v>511</v>
      </c>
      <c r="N4491" t="s">
        <v>40</v>
      </c>
      <c r="O4491">
        <v>16386</v>
      </c>
      <c r="P4491">
        <v>19758</v>
      </c>
      <c r="Q4491" t="s">
        <v>41</v>
      </c>
      <c r="R4491">
        <v>102</v>
      </c>
      <c r="S4491" s="2">
        <v>44700</v>
      </c>
      <c r="T4491" s="2">
        <v>44715</v>
      </c>
      <c r="U4491">
        <v>0</v>
      </c>
      <c r="V4491" t="s">
        <v>43</v>
      </c>
      <c r="W4491">
        <v>822</v>
      </c>
      <c r="X4491" t="s">
        <v>60</v>
      </c>
      <c r="Y4491" t="s">
        <v>61</v>
      </c>
      <c r="Z4491">
        <v>0</v>
      </c>
      <c r="AA4491">
        <v>219</v>
      </c>
      <c r="AB4491">
        <v>19108</v>
      </c>
      <c r="AC4491" t="s">
        <v>73</v>
      </c>
    </row>
    <row r="4492" spans="1:29" x14ac:dyDescent="0.3">
      <c r="A4492" s="1" t="s">
        <v>47</v>
      </c>
      <c r="B4492" t="s">
        <v>48</v>
      </c>
      <c r="C4492" t="s">
        <v>644</v>
      </c>
      <c r="D4492" t="s">
        <v>32</v>
      </c>
      <c r="E4492">
        <v>8</v>
      </c>
      <c r="F4492" t="s">
        <v>51</v>
      </c>
      <c r="G4492" t="s">
        <v>1427</v>
      </c>
      <c r="H4492" t="s">
        <v>79</v>
      </c>
      <c r="I4492" t="s">
        <v>36</v>
      </c>
      <c r="J4492" t="s">
        <v>347</v>
      </c>
      <c r="K4492" t="s">
        <v>10719</v>
      </c>
      <c r="L4492" t="s">
        <v>10720</v>
      </c>
      <c r="M4492" t="s">
        <v>1240</v>
      </c>
      <c r="N4492" t="s">
        <v>40</v>
      </c>
      <c r="O4492">
        <v>16750</v>
      </c>
      <c r="P4492">
        <v>19187</v>
      </c>
      <c r="Q4492" t="s">
        <v>59</v>
      </c>
      <c r="R4492">
        <v>933</v>
      </c>
      <c r="S4492" s="2">
        <v>44482</v>
      </c>
      <c r="T4492" t="s">
        <v>42</v>
      </c>
      <c r="U4492">
        <v>44779</v>
      </c>
      <c r="V4492" t="s">
        <v>43</v>
      </c>
      <c r="W4492">
        <v>719</v>
      </c>
      <c r="X4492" t="s">
        <v>44</v>
      </c>
      <c r="Y4492" t="s">
        <v>72</v>
      </c>
      <c r="Z4492">
        <v>0</v>
      </c>
      <c r="AA4492">
        <v>612</v>
      </c>
      <c r="AB4492">
        <v>17128</v>
      </c>
      <c r="AC4492" t="s">
        <v>107</v>
      </c>
    </row>
    <row r="4493" spans="1:29" x14ac:dyDescent="0.3">
      <c r="A4493" s="1" t="s">
        <v>47</v>
      </c>
      <c r="B4493" t="s">
        <v>176</v>
      </c>
      <c r="C4493" t="s">
        <v>3034</v>
      </c>
      <c r="D4493" t="s">
        <v>257</v>
      </c>
      <c r="E4493">
        <v>5</v>
      </c>
      <c r="F4493" t="s">
        <v>77</v>
      </c>
      <c r="G4493" t="s">
        <v>78</v>
      </c>
      <c r="H4493" t="s">
        <v>79</v>
      </c>
      <c r="I4493" t="s">
        <v>869</v>
      </c>
      <c r="J4493" t="s">
        <v>10721</v>
      </c>
      <c r="K4493" t="s">
        <v>10722</v>
      </c>
      <c r="L4493" t="s">
        <v>10723</v>
      </c>
      <c r="M4493" t="s">
        <v>1637</v>
      </c>
      <c r="N4493" t="s">
        <v>58</v>
      </c>
      <c r="O4493">
        <v>26876</v>
      </c>
      <c r="P4493">
        <v>30276</v>
      </c>
      <c r="Q4493" t="s">
        <v>59</v>
      </c>
      <c r="R4493">
        <v>860</v>
      </c>
      <c r="S4493" s="2">
        <v>44480</v>
      </c>
      <c r="T4493" s="2">
        <v>44482</v>
      </c>
      <c r="U4493">
        <v>10285</v>
      </c>
      <c r="V4493" t="s">
        <v>106</v>
      </c>
      <c r="W4493">
        <v>408</v>
      </c>
      <c r="X4493" t="s">
        <v>60</v>
      </c>
      <c r="Y4493" t="s">
        <v>45</v>
      </c>
      <c r="Z4493">
        <v>4523</v>
      </c>
      <c r="AA4493">
        <v>624</v>
      </c>
      <c r="AB4493">
        <v>30228</v>
      </c>
      <c r="AC4493" t="s">
        <v>73</v>
      </c>
    </row>
    <row r="4494" spans="1:29" x14ac:dyDescent="0.3">
      <c r="A4494" s="1" t="s">
        <v>47</v>
      </c>
      <c r="B4494" t="s">
        <v>176</v>
      </c>
      <c r="C4494" t="s">
        <v>2730</v>
      </c>
      <c r="D4494" t="s">
        <v>98</v>
      </c>
      <c r="E4494">
        <v>7</v>
      </c>
      <c r="F4494" t="s">
        <v>129</v>
      </c>
      <c r="G4494" t="s">
        <v>395</v>
      </c>
      <c r="H4494" t="s">
        <v>79</v>
      </c>
      <c r="I4494" t="s">
        <v>66</v>
      </c>
      <c r="J4494" t="s">
        <v>378</v>
      </c>
      <c r="K4494" t="s">
        <v>10724</v>
      </c>
      <c r="L4494" t="s">
        <v>10725</v>
      </c>
      <c r="M4494" t="s">
        <v>887</v>
      </c>
      <c r="N4494" t="s">
        <v>40</v>
      </c>
      <c r="O4494">
        <v>19822</v>
      </c>
      <c r="P4494">
        <v>22831</v>
      </c>
      <c r="Q4494" t="s">
        <v>59</v>
      </c>
      <c r="R4494">
        <v>295</v>
      </c>
      <c r="S4494" s="2">
        <v>44442</v>
      </c>
      <c r="T4494" s="2">
        <v>44456</v>
      </c>
      <c r="U4494">
        <v>42268</v>
      </c>
      <c r="V4494" t="s">
        <v>43</v>
      </c>
      <c r="W4494">
        <v>584</v>
      </c>
      <c r="X4494" t="s">
        <v>60</v>
      </c>
      <c r="Y4494" t="s">
        <v>61</v>
      </c>
      <c r="Z4494">
        <v>0</v>
      </c>
      <c r="AA4494">
        <v>580</v>
      </c>
      <c r="AB4494">
        <v>22501</v>
      </c>
      <c r="AC4494" t="s">
        <v>46</v>
      </c>
    </row>
    <row r="4495" spans="1:29" x14ac:dyDescent="0.3">
      <c r="A4495" s="1" t="s">
        <v>47</v>
      </c>
      <c r="B4495" t="s">
        <v>48</v>
      </c>
      <c r="C4495" t="s">
        <v>931</v>
      </c>
      <c r="D4495" t="s">
        <v>119</v>
      </c>
      <c r="E4495">
        <v>4</v>
      </c>
      <c r="F4495" t="s">
        <v>129</v>
      </c>
      <c r="G4495" t="s">
        <v>163</v>
      </c>
      <c r="H4495" t="s">
        <v>35</v>
      </c>
      <c r="I4495" t="s">
        <v>8214</v>
      </c>
      <c r="J4495" t="s">
        <v>1148</v>
      </c>
      <c r="K4495" t="s">
        <v>10726</v>
      </c>
      <c r="L4495" t="s">
        <v>10727</v>
      </c>
      <c r="M4495" t="s">
        <v>57</v>
      </c>
      <c r="N4495" t="s">
        <v>84</v>
      </c>
      <c r="O4495">
        <v>15926</v>
      </c>
      <c r="P4495">
        <v>17948</v>
      </c>
      <c r="Q4495" t="s">
        <v>59</v>
      </c>
      <c r="R4495">
        <v>597</v>
      </c>
      <c r="S4495" s="2">
        <v>44994</v>
      </c>
      <c r="T4495" t="s">
        <v>42</v>
      </c>
      <c r="U4495">
        <v>23493</v>
      </c>
      <c r="V4495" t="s">
        <v>71</v>
      </c>
      <c r="W4495">
        <v>649</v>
      </c>
      <c r="X4495" t="s">
        <v>44</v>
      </c>
      <c r="Y4495" t="s">
        <v>61</v>
      </c>
      <c r="Z4495">
        <v>0</v>
      </c>
      <c r="AA4495">
        <v>752</v>
      </c>
      <c r="AB4495">
        <v>16237</v>
      </c>
      <c r="AC4495" t="s">
        <v>107</v>
      </c>
    </row>
    <row r="4496" spans="1:29" x14ac:dyDescent="0.3">
      <c r="A4496" s="1" t="s">
        <v>29</v>
      </c>
      <c r="B4496" t="s">
        <v>30</v>
      </c>
      <c r="C4496" t="s">
        <v>1670</v>
      </c>
      <c r="D4496" t="s">
        <v>257</v>
      </c>
      <c r="E4496">
        <v>3</v>
      </c>
      <c r="F4496" t="s">
        <v>221</v>
      </c>
      <c r="G4496" t="s">
        <v>1096</v>
      </c>
      <c r="H4496" t="s">
        <v>79</v>
      </c>
      <c r="I4496" t="s">
        <v>2725</v>
      </c>
      <c r="J4496" t="s">
        <v>4322</v>
      </c>
      <c r="K4496" t="s">
        <v>10728</v>
      </c>
      <c r="L4496" t="s">
        <v>10729</v>
      </c>
      <c r="M4496" t="s">
        <v>1395</v>
      </c>
      <c r="N4496" t="s">
        <v>58</v>
      </c>
      <c r="O4496">
        <v>11860</v>
      </c>
      <c r="P4496">
        <v>15740</v>
      </c>
      <c r="Q4496" t="s">
        <v>41</v>
      </c>
      <c r="R4496">
        <v>740</v>
      </c>
      <c r="S4496" s="2">
        <v>45178</v>
      </c>
      <c r="T4496" t="s">
        <v>42</v>
      </c>
      <c r="U4496">
        <v>0</v>
      </c>
      <c r="V4496" t="s">
        <v>71</v>
      </c>
      <c r="W4496">
        <v>402</v>
      </c>
      <c r="X4496" t="s">
        <v>44</v>
      </c>
      <c r="Y4496" t="s">
        <v>45</v>
      </c>
      <c r="Z4496">
        <v>1641</v>
      </c>
      <c r="AA4496">
        <v>864</v>
      </c>
      <c r="AB4496">
        <v>13504</v>
      </c>
      <c r="AC4496" t="s">
        <v>73</v>
      </c>
    </row>
    <row r="4497" spans="1:29" x14ac:dyDescent="0.3">
      <c r="A4497" s="1" t="s">
        <v>47</v>
      </c>
      <c r="B4497" t="s">
        <v>108</v>
      </c>
      <c r="C4497" t="s">
        <v>655</v>
      </c>
      <c r="D4497" t="s">
        <v>169</v>
      </c>
      <c r="E4497">
        <v>6</v>
      </c>
      <c r="F4497" t="s">
        <v>33</v>
      </c>
      <c r="G4497" t="s">
        <v>728</v>
      </c>
      <c r="H4497" t="s">
        <v>35</v>
      </c>
      <c r="I4497" t="s">
        <v>1804</v>
      </c>
      <c r="J4497" t="s">
        <v>3310</v>
      </c>
      <c r="K4497" t="s">
        <v>10730</v>
      </c>
      <c r="L4497" t="s">
        <v>10731</v>
      </c>
      <c r="M4497" t="s">
        <v>116</v>
      </c>
      <c r="N4497" t="s">
        <v>84</v>
      </c>
      <c r="O4497">
        <v>13758</v>
      </c>
      <c r="P4497">
        <v>18500</v>
      </c>
      <c r="Q4497" t="s">
        <v>59</v>
      </c>
      <c r="R4497">
        <v>432</v>
      </c>
      <c r="S4497" s="2">
        <v>44596</v>
      </c>
      <c r="T4497" t="s">
        <v>42</v>
      </c>
      <c r="U4497">
        <v>11703</v>
      </c>
      <c r="V4497" t="s">
        <v>106</v>
      </c>
      <c r="W4497">
        <v>401</v>
      </c>
      <c r="X4497" t="s">
        <v>44</v>
      </c>
      <c r="Y4497" t="s">
        <v>45</v>
      </c>
      <c r="Z4497">
        <v>0</v>
      </c>
      <c r="AA4497">
        <v>557</v>
      </c>
      <c r="AB4497">
        <v>17582</v>
      </c>
      <c r="AC4497" t="s">
        <v>46</v>
      </c>
    </row>
    <row r="4498" spans="1:29" x14ac:dyDescent="0.3">
      <c r="A4498" s="1" t="s">
        <v>29</v>
      </c>
      <c r="B4498" t="s">
        <v>327</v>
      </c>
      <c r="C4498" t="s">
        <v>585</v>
      </c>
      <c r="D4498" t="s">
        <v>50</v>
      </c>
      <c r="E4498">
        <v>4</v>
      </c>
      <c r="F4498" t="s">
        <v>221</v>
      </c>
      <c r="G4498" t="s">
        <v>667</v>
      </c>
      <c r="H4498" t="s">
        <v>35</v>
      </c>
      <c r="I4498" t="s">
        <v>8469</v>
      </c>
      <c r="J4498" t="s">
        <v>1481</v>
      </c>
      <c r="K4498">
        <f>1-31-524-7340</f>
        <v>-7894</v>
      </c>
      <c r="L4498" t="s">
        <v>10732</v>
      </c>
      <c r="M4498" t="s">
        <v>2246</v>
      </c>
      <c r="N4498" t="s">
        <v>94</v>
      </c>
      <c r="O4498">
        <v>10163</v>
      </c>
      <c r="P4498">
        <v>14740</v>
      </c>
      <c r="Q4498" t="s">
        <v>59</v>
      </c>
      <c r="R4498">
        <v>955</v>
      </c>
      <c r="S4498" s="2">
        <v>45312</v>
      </c>
      <c r="T4498" s="2">
        <v>45328</v>
      </c>
      <c r="U4498">
        <v>29098</v>
      </c>
      <c r="V4498" t="s">
        <v>106</v>
      </c>
      <c r="W4498">
        <v>481</v>
      </c>
      <c r="X4498" t="s">
        <v>60</v>
      </c>
      <c r="Y4498" t="s">
        <v>72</v>
      </c>
      <c r="Z4498">
        <v>0</v>
      </c>
      <c r="AA4498">
        <v>773</v>
      </c>
      <c r="AB4498">
        <v>11527</v>
      </c>
      <c r="AC4498" t="s">
        <v>73</v>
      </c>
    </row>
    <row r="4499" spans="1:29" x14ac:dyDescent="0.3">
      <c r="A4499" s="1" t="s">
        <v>29</v>
      </c>
      <c r="B4499" t="s">
        <v>62</v>
      </c>
      <c r="C4499" t="s">
        <v>500</v>
      </c>
      <c r="D4499" t="s">
        <v>352</v>
      </c>
      <c r="E4499">
        <v>5</v>
      </c>
      <c r="F4499" t="s">
        <v>77</v>
      </c>
      <c r="G4499" t="s">
        <v>980</v>
      </c>
      <c r="H4499" t="s">
        <v>35</v>
      </c>
      <c r="I4499" t="s">
        <v>756</v>
      </c>
      <c r="J4499" t="s">
        <v>2274</v>
      </c>
      <c r="K4499" t="s">
        <v>10733</v>
      </c>
      <c r="L4499" t="s">
        <v>10734</v>
      </c>
      <c r="M4499" t="s">
        <v>466</v>
      </c>
      <c r="N4499" t="s">
        <v>84</v>
      </c>
      <c r="O4499">
        <v>26603</v>
      </c>
      <c r="P4499">
        <v>31153</v>
      </c>
      <c r="Q4499" t="s">
        <v>59</v>
      </c>
      <c r="R4499">
        <v>522</v>
      </c>
      <c r="S4499" s="2">
        <v>44513</v>
      </c>
      <c r="T4499" s="2">
        <v>44538</v>
      </c>
      <c r="U4499">
        <v>39455</v>
      </c>
      <c r="V4499" t="s">
        <v>71</v>
      </c>
      <c r="W4499">
        <v>631</v>
      </c>
      <c r="X4499" t="s">
        <v>60</v>
      </c>
      <c r="Y4499" t="s">
        <v>72</v>
      </c>
      <c r="Z4499">
        <v>0</v>
      </c>
      <c r="AA4499">
        <v>411</v>
      </c>
      <c r="AB4499">
        <v>29976</v>
      </c>
      <c r="AC4499" t="s">
        <v>107</v>
      </c>
    </row>
    <row r="4500" spans="1:29" x14ac:dyDescent="0.3">
      <c r="A4500" s="1" t="s">
        <v>47</v>
      </c>
      <c r="B4500" t="s">
        <v>117</v>
      </c>
      <c r="C4500" t="s">
        <v>2114</v>
      </c>
      <c r="D4500" t="s">
        <v>110</v>
      </c>
      <c r="E4500">
        <v>8</v>
      </c>
      <c r="F4500" t="s">
        <v>120</v>
      </c>
      <c r="G4500" t="s">
        <v>586</v>
      </c>
      <c r="H4500" t="s">
        <v>79</v>
      </c>
      <c r="I4500" t="s">
        <v>1705</v>
      </c>
      <c r="J4500" t="s">
        <v>2081</v>
      </c>
      <c r="K4500" t="s">
        <v>10735</v>
      </c>
      <c r="L4500" t="s">
        <v>10736</v>
      </c>
      <c r="M4500" t="s">
        <v>925</v>
      </c>
      <c r="N4500" t="s">
        <v>84</v>
      </c>
      <c r="O4500">
        <v>16975</v>
      </c>
      <c r="P4500">
        <v>20921</v>
      </c>
      <c r="Q4500" t="s">
        <v>41</v>
      </c>
      <c r="R4500">
        <v>762</v>
      </c>
      <c r="S4500" s="2">
        <v>44450</v>
      </c>
      <c r="T4500" t="s">
        <v>42</v>
      </c>
      <c r="U4500">
        <v>0</v>
      </c>
      <c r="V4500" t="s">
        <v>106</v>
      </c>
      <c r="W4500">
        <v>425</v>
      </c>
      <c r="X4500" t="s">
        <v>44</v>
      </c>
      <c r="Y4500" t="s">
        <v>45</v>
      </c>
      <c r="Z4500">
        <v>0</v>
      </c>
      <c r="AA4500">
        <v>710</v>
      </c>
      <c r="AB4500">
        <v>20012</v>
      </c>
      <c r="AC4500" t="s">
        <v>46</v>
      </c>
    </row>
    <row r="4501" spans="1:29" x14ac:dyDescent="0.3">
      <c r="A4501" s="1" t="s">
        <v>29</v>
      </c>
      <c r="B4501" t="s">
        <v>96</v>
      </c>
      <c r="C4501" t="s">
        <v>1709</v>
      </c>
      <c r="D4501" t="s">
        <v>128</v>
      </c>
      <c r="E4501">
        <v>1</v>
      </c>
      <c r="F4501" t="s">
        <v>221</v>
      </c>
      <c r="G4501" t="s">
        <v>882</v>
      </c>
      <c r="H4501" t="s">
        <v>79</v>
      </c>
      <c r="I4501" t="s">
        <v>1379</v>
      </c>
      <c r="J4501" t="s">
        <v>149</v>
      </c>
      <c r="K4501" t="s">
        <v>10737</v>
      </c>
      <c r="L4501" t="s">
        <v>10738</v>
      </c>
      <c r="M4501" t="s">
        <v>105</v>
      </c>
      <c r="N4501" t="s">
        <v>84</v>
      </c>
      <c r="O4501">
        <v>14208</v>
      </c>
      <c r="P4501">
        <v>18424</v>
      </c>
      <c r="Q4501" t="s">
        <v>59</v>
      </c>
      <c r="R4501">
        <v>752</v>
      </c>
      <c r="S4501" s="2">
        <v>44897</v>
      </c>
      <c r="T4501" t="s">
        <v>42</v>
      </c>
      <c r="U4501">
        <v>6640</v>
      </c>
      <c r="V4501" t="s">
        <v>71</v>
      </c>
      <c r="W4501">
        <v>607</v>
      </c>
      <c r="X4501" t="s">
        <v>44</v>
      </c>
      <c r="Y4501" t="s">
        <v>72</v>
      </c>
      <c r="Z4501">
        <v>0</v>
      </c>
      <c r="AA4501">
        <v>955</v>
      </c>
      <c r="AB4501">
        <v>16263</v>
      </c>
      <c r="AC4501" t="s">
        <v>46</v>
      </c>
    </row>
    <row r="4502" spans="1:29" x14ac:dyDescent="0.3">
      <c r="A4502" s="1" t="s">
        <v>47</v>
      </c>
      <c r="B4502" t="s">
        <v>108</v>
      </c>
      <c r="C4502" t="s">
        <v>270</v>
      </c>
      <c r="D4502" t="s">
        <v>387</v>
      </c>
      <c r="E4502">
        <v>9</v>
      </c>
      <c r="F4502" t="s">
        <v>129</v>
      </c>
      <c r="G4502" t="s">
        <v>700</v>
      </c>
      <c r="H4502" t="s">
        <v>35</v>
      </c>
      <c r="I4502" t="s">
        <v>1589</v>
      </c>
      <c r="J4502" t="s">
        <v>610</v>
      </c>
      <c r="K4502" t="s">
        <v>10739</v>
      </c>
      <c r="L4502" t="s">
        <v>10740</v>
      </c>
      <c r="M4502" t="s">
        <v>1402</v>
      </c>
      <c r="N4502" t="s">
        <v>40</v>
      </c>
      <c r="O4502">
        <v>17245</v>
      </c>
      <c r="P4502">
        <v>22134</v>
      </c>
      <c r="Q4502" t="s">
        <v>95</v>
      </c>
      <c r="R4502">
        <v>387</v>
      </c>
      <c r="S4502" s="2">
        <v>44928</v>
      </c>
      <c r="T4502" t="s">
        <v>42</v>
      </c>
      <c r="U4502">
        <v>0</v>
      </c>
      <c r="V4502" t="s">
        <v>85</v>
      </c>
      <c r="W4502">
        <v>770</v>
      </c>
      <c r="X4502" t="s">
        <v>44</v>
      </c>
      <c r="Y4502" t="s">
        <v>72</v>
      </c>
      <c r="Z4502">
        <v>0</v>
      </c>
      <c r="AA4502">
        <v>99</v>
      </c>
      <c r="AB4502">
        <v>21559</v>
      </c>
      <c r="AC4502" t="s">
        <v>107</v>
      </c>
    </row>
    <row r="4503" spans="1:29" x14ac:dyDescent="0.3">
      <c r="A4503" s="1" t="s">
        <v>29</v>
      </c>
      <c r="B4503" t="s">
        <v>62</v>
      </c>
      <c r="C4503" t="s">
        <v>2040</v>
      </c>
      <c r="D4503" t="s">
        <v>178</v>
      </c>
      <c r="E4503">
        <v>10</v>
      </c>
      <c r="F4503" t="s">
        <v>271</v>
      </c>
      <c r="G4503" t="s">
        <v>689</v>
      </c>
      <c r="H4503" t="s">
        <v>79</v>
      </c>
      <c r="I4503" t="s">
        <v>3080</v>
      </c>
      <c r="J4503" t="s">
        <v>3132</v>
      </c>
      <c r="K4503" t="s">
        <v>10741</v>
      </c>
      <c r="L4503" t="s">
        <v>10742</v>
      </c>
      <c r="M4503" t="s">
        <v>404</v>
      </c>
      <c r="N4503" t="s">
        <v>58</v>
      </c>
      <c r="O4503">
        <v>7620</v>
      </c>
      <c r="P4503">
        <v>11425</v>
      </c>
      <c r="Q4503" t="s">
        <v>41</v>
      </c>
      <c r="R4503">
        <v>217</v>
      </c>
      <c r="S4503" s="2">
        <v>44640</v>
      </c>
      <c r="T4503" t="s">
        <v>42</v>
      </c>
      <c r="U4503">
        <v>0</v>
      </c>
      <c r="V4503" t="s">
        <v>85</v>
      </c>
      <c r="W4503">
        <v>401</v>
      </c>
      <c r="X4503" t="s">
        <v>44</v>
      </c>
      <c r="Y4503" t="s">
        <v>45</v>
      </c>
      <c r="Z4503">
        <v>4708</v>
      </c>
      <c r="AA4503">
        <v>207</v>
      </c>
      <c r="AB4503">
        <v>10860</v>
      </c>
      <c r="AC4503" t="s">
        <v>46</v>
      </c>
    </row>
    <row r="4504" spans="1:29" x14ac:dyDescent="0.3">
      <c r="A4504" s="1" t="s">
        <v>47</v>
      </c>
      <c r="B4504" t="s">
        <v>234</v>
      </c>
      <c r="C4504" t="s">
        <v>1588</v>
      </c>
      <c r="D4504" t="s">
        <v>178</v>
      </c>
      <c r="E4504">
        <v>9</v>
      </c>
      <c r="F4504" t="s">
        <v>33</v>
      </c>
      <c r="G4504" t="s">
        <v>179</v>
      </c>
      <c r="H4504" t="s">
        <v>79</v>
      </c>
      <c r="I4504" t="s">
        <v>1611</v>
      </c>
      <c r="J4504" t="s">
        <v>3773</v>
      </c>
      <c r="K4504" t="s">
        <v>10743</v>
      </c>
      <c r="L4504" t="s">
        <v>10744</v>
      </c>
      <c r="M4504" t="s">
        <v>1972</v>
      </c>
      <c r="N4504" t="s">
        <v>94</v>
      </c>
      <c r="O4504">
        <v>21270</v>
      </c>
      <c r="P4504">
        <v>23484</v>
      </c>
      <c r="Q4504" t="s">
        <v>59</v>
      </c>
      <c r="R4504">
        <v>842</v>
      </c>
      <c r="S4504" s="2">
        <v>45118</v>
      </c>
      <c r="T4504" s="2">
        <v>45131</v>
      </c>
      <c r="U4504">
        <v>49629</v>
      </c>
      <c r="V4504" t="s">
        <v>106</v>
      </c>
      <c r="W4504">
        <v>640</v>
      </c>
      <c r="X4504" t="s">
        <v>60</v>
      </c>
      <c r="Y4504" t="s">
        <v>45</v>
      </c>
      <c r="Z4504">
        <v>0</v>
      </c>
      <c r="AA4504">
        <v>862</v>
      </c>
      <c r="AB4504">
        <v>21520</v>
      </c>
      <c r="AC4504" t="s">
        <v>46</v>
      </c>
    </row>
    <row r="4505" spans="1:29" x14ac:dyDescent="0.3">
      <c r="A4505" s="1" t="s">
        <v>47</v>
      </c>
      <c r="B4505" t="s">
        <v>145</v>
      </c>
      <c r="C4505" t="s">
        <v>547</v>
      </c>
      <c r="D4505" t="s">
        <v>387</v>
      </c>
      <c r="E4505">
        <v>6</v>
      </c>
      <c r="F4505" t="s">
        <v>271</v>
      </c>
      <c r="G4505" t="s">
        <v>715</v>
      </c>
      <c r="H4505" t="s">
        <v>35</v>
      </c>
      <c r="I4505" t="s">
        <v>382</v>
      </c>
      <c r="J4505" t="s">
        <v>1323</v>
      </c>
      <c r="K4505" t="s">
        <v>10745</v>
      </c>
      <c r="L4505" t="s">
        <v>10746</v>
      </c>
      <c r="M4505" t="s">
        <v>533</v>
      </c>
      <c r="N4505" t="s">
        <v>58</v>
      </c>
      <c r="O4505">
        <v>26349</v>
      </c>
      <c r="P4505">
        <v>30515</v>
      </c>
      <c r="Q4505" t="s">
        <v>95</v>
      </c>
      <c r="R4505">
        <v>917</v>
      </c>
      <c r="S4505" s="2">
        <v>44283</v>
      </c>
      <c r="T4505" s="2">
        <v>44298</v>
      </c>
      <c r="U4505">
        <v>0</v>
      </c>
      <c r="V4505" t="s">
        <v>85</v>
      </c>
      <c r="W4505">
        <v>741</v>
      </c>
      <c r="X4505" t="s">
        <v>60</v>
      </c>
      <c r="Y4505" t="s">
        <v>61</v>
      </c>
      <c r="Z4505">
        <v>2171</v>
      </c>
      <c r="AA4505">
        <v>280</v>
      </c>
      <c r="AB4505">
        <v>29774</v>
      </c>
      <c r="AC4505" t="s">
        <v>73</v>
      </c>
    </row>
    <row r="4506" spans="1:29" x14ac:dyDescent="0.3">
      <c r="A4506" s="1" t="s">
        <v>29</v>
      </c>
      <c r="B4506" t="s">
        <v>30</v>
      </c>
      <c r="C4506" t="s">
        <v>263</v>
      </c>
      <c r="D4506" t="s">
        <v>201</v>
      </c>
      <c r="E4506">
        <v>10</v>
      </c>
      <c r="F4506" t="s">
        <v>186</v>
      </c>
      <c r="G4506" t="s">
        <v>1504</v>
      </c>
      <c r="H4506" t="s">
        <v>35</v>
      </c>
      <c r="I4506" t="s">
        <v>1318</v>
      </c>
      <c r="J4506" t="s">
        <v>2348</v>
      </c>
      <c r="K4506" s="3" t="s">
        <v>10747</v>
      </c>
      <c r="L4506" t="s">
        <v>10748</v>
      </c>
      <c r="M4506" t="s">
        <v>1395</v>
      </c>
      <c r="N4506" t="s">
        <v>40</v>
      </c>
      <c r="O4506">
        <v>21219</v>
      </c>
      <c r="P4506">
        <v>24349</v>
      </c>
      <c r="Q4506" t="s">
        <v>59</v>
      </c>
      <c r="R4506">
        <v>629</v>
      </c>
      <c r="S4506" s="2">
        <v>45339</v>
      </c>
      <c r="T4506" s="2">
        <v>45362</v>
      </c>
      <c r="U4506">
        <v>34398</v>
      </c>
      <c r="V4506" t="s">
        <v>106</v>
      </c>
      <c r="W4506">
        <v>456</v>
      </c>
      <c r="X4506" t="s">
        <v>60</v>
      </c>
      <c r="Y4506" t="s">
        <v>61</v>
      </c>
      <c r="Z4506">
        <v>0</v>
      </c>
      <c r="AA4506">
        <v>225</v>
      </c>
      <c r="AB4506">
        <v>23903</v>
      </c>
      <c r="AC4506" t="s">
        <v>46</v>
      </c>
    </row>
    <row r="4507" spans="1:29" x14ac:dyDescent="0.3">
      <c r="A4507" s="1" t="s">
        <v>47</v>
      </c>
      <c r="B4507" t="s">
        <v>145</v>
      </c>
      <c r="C4507" t="s">
        <v>445</v>
      </c>
      <c r="D4507" t="s">
        <v>185</v>
      </c>
      <c r="E4507">
        <v>8</v>
      </c>
      <c r="F4507" t="s">
        <v>221</v>
      </c>
      <c r="G4507" t="s">
        <v>548</v>
      </c>
      <c r="H4507" t="s">
        <v>35</v>
      </c>
      <c r="I4507" t="s">
        <v>1841</v>
      </c>
      <c r="J4507" t="s">
        <v>2184</v>
      </c>
      <c r="K4507" t="s">
        <v>10749</v>
      </c>
      <c r="L4507" t="s">
        <v>10750</v>
      </c>
      <c r="M4507" t="s">
        <v>152</v>
      </c>
      <c r="N4507" t="s">
        <v>84</v>
      </c>
      <c r="O4507">
        <v>25975</v>
      </c>
      <c r="P4507">
        <v>30593</v>
      </c>
      <c r="Q4507" t="s">
        <v>95</v>
      </c>
      <c r="R4507">
        <v>557</v>
      </c>
      <c r="S4507" s="2">
        <v>44284</v>
      </c>
      <c r="T4507" s="2">
        <v>44308</v>
      </c>
      <c r="U4507">
        <v>0</v>
      </c>
      <c r="V4507" t="s">
        <v>43</v>
      </c>
      <c r="W4507">
        <v>672</v>
      </c>
      <c r="X4507" t="s">
        <v>60</v>
      </c>
      <c r="Y4507" t="s">
        <v>45</v>
      </c>
      <c r="Z4507">
        <v>0</v>
      </c>
      <c r="AA4507">
        <v>355</v>
      </c>
      <c r="AB4507">
        <v>26107</v>
      </c>
      <c r="AC4507" t="s">
        <v>107</v>
      </c>
    </row>
    <row r="4508" spans="1:29" x14ac:dyDescent="0.3">
      <c r="A4508" s="1" t="s">
        <v>29</v>
      </c>
      <c r="B4508" t="s">
        <v>541</v>
      </c>
      <c r="C4508" t="s">
        <v>604</v>
      </c>
      <c r="D4508" t="s">
        <v>201</v>
      </c>
      <c r="E4508">
        <v>3</v>
      </c>
      <c r="F4508" t="s">
        <v>271</v>
      </c>
      <c r="G4508" t="s">
        <v>353</v>
      </c>
      <c r="H4508" t="s">
        <v>79</v>
      </c>
      <c r="I4508" t="s">
        <v>1501</v>
      </c>
      <c r="J4508" t="s">
        <v>3232</v>
      </c>
      <c r="K4508" t="s">
        <v>10751</v>
      </c>
      <c r="L4508" t="s">
        <v>10752</v>
      </c>
      <c r="M4508" t="s">
        <v>3258</v>
      </c>
      <c r="N4508" t="s">
        <v>94</v>
      </c>
      <c r="O4508">
        <v>23027</v>
      </c>
      <c r="P4508">
        <v>25652</v>
      </c>
      <c r="Q4508" t="s">
        <v>59</v>
      </c>
      <c r="R4508">
        <v>168</v>
      </c>
      <c r="S4508" s="2">
        <v>45322</v>
      </c>
      <c r="T4508" s="2">
        <v>45330</v>
      </c>
      <c r="U4508">
        <v>32871</v>
      </c>
      <c r="V4508" t="s">
        <v>71</v>
      </c>
      <c r="W4508">
        <v>545</v>
      </c>
      <c r="X4508" t="s">
        <v>60</v>
      </c>
      <c r="Y4508" t="s">
        <v>45</v>
      </c>
      <c r="Z4508">
        <v>0</v>
      </c>
      <c r="AA4508">
        <v>286</v>
      </c>
      <c r="AB4508">
        <v>23212</v>
      </c>
      <c r="AC4508" t="s">
        <v>107</v>
      </c>
    </row>
    <row r="4509" spans="1:29" x14ac:dyDescent="0.3">
      <c r="A4509" s="1" t="s">
        <v>47</v>
      </c>
      <c r="B4509" t="s">
        <v>592</v>
      </c>
      <c r="C4509" t="s">
        <v>3650</v>
      </c>
      <c r="D4509" t="s">
        <v>352</v>
      </c>
      <c r="E4509">
        <v>6</v>
      </c>
      <c r="F4509" t="s">
        <v>77</v>
      </c>
      <c r="G4509" t="s">
        <v>932</v>
      </c>
      <c r="H4509" t="s">
        <v>35</v>
      </c>
      <c r="I4509" t="s">
        <v>427</v>
      </c>
      <c r="J4509" t="s">
        <v>726</v>
      </c>
      <c r="K4509">
        <v>9720389686</v>
      </c>
      <c r="L4509" t="s">
        <v>10753</v>
      </c>
      <c r="M4509" t="s">
        <v>1948</v>
      </c>
      <c r="N4509" t="s">
        <v>94</v>
      </c>
      <c r="O4509">
        <v>26181</v>
      </c>
      <c r="P4509">
        <v>31102</v>
      </c>
      <c r="Q4509" t="s">
        <v>41</v>
      </c>
      <c r="R4509">
        <v>616</v>
      </c>
      <c r="S4509" s="2">
        <v>44778</v>
      </c>
      <c r="T4509" s="2">
        <v>44806</v>
      </c>
      <c r="U4509">
        <v>0</v>
      </c>
      <c r="V4509" t="s">
        <v>71</v>
      </c>
      <c r="W4509">
        <v>791</v>
      </c>
      <c r="X4509" t="s">
        <v>60</v>
      </c>
      <c r="Y4509" t="s">
        <v>45</v>
      </c>
      <c r="Z4509">
        <v>0</v>
      </c>
      <c r="AA4509">
        <v>546</v>
      </c>
      <c r="AB4509">
        <v>29629</v>
      </c>
      <c r="AC4509" t="s">
        <v>107</v>
      </c>
    </row>
    <row r="4510" spans="1:29" x14ac:dyDescent="0.3">
      <c r="A4510" s="1" t="s">
        <v>29</v>
      </c>
      <c r="B4510" t="s">
        <v>363</v>
      </c>
      <c r="C4510" t="s">
        <v>3486</v>
      </c>
      <c r="D4510" t="s">
        <v>178</v>
      </c>
      <c r="E4510">
        <v>8</v>
      </c>
      <c r="F4510" t="s">
        <v>99</v>
      </c>
      <c r="G4510" t="s">
        <v>579</v>
      </c>
      <c r="H4510" t="s">
        <v>35</v>
      </c>
      <c r="I4510" t="s">
        <v>434</v>
      </c>
      <c r="J4510" t="s">
        <v>6286</v>
      </c>
      <c r="K4510" t="s">
        <v>10754</v>
      </c>
      <c r="L4510" t="s">
        <v>10755</v>
      </c>
      <c r="M4510" t="s">
        <v>511</v>
      </c>
      <c r="N4510" t="s">
        <v>58</v>
      </c>
      <c r="O4510">
        <v>4429</v>
      </c>
      <c r="P4510">
        <v>9365</v>
      </c>
      <c r="Q4510" t="s">
        <v>95</v>
      </c>
      <c r="R4510">
        <v>247</v>
      </c>
      <c r="S4510" s="2">
        <v>44424</v>
      </c>
      <c r="T4510" s="2">
        <v>44443</v>
      </c>
      <c r="U4510">
        <v>0</v>
      </c>
      <c r="V4510" t="s">
        <v>106</v>
      </c>
      <c r="W4510">
        <v>415</v>
      </c>
      <c r="X4510" t="s">
        <v>60</v>
      </c>
      <c r="Y4510" t="s">
        <v>72</v>
      </c>
      <c r="Z4510">
        <v>2135</v>
      </c>
      <c r="AA4510">
        <v>98</v>
      </c>
      <c r="AB4510">
        <v>8136</v>
      </c>
      <c r="AC4510" t="s">
        <v>73</v>
      </c>
    </row>
    <row r="4511" spans="1:29" x14ac:dyDescent="0.3">
      <c r="A4511" s="1" t="s">
        <v>29</v>
      </c>
      <c r="B4511" t="s">
        <v>363</v>
      </c>
      <c r="C4511" t="s">
        <v>3486</v>
      </c>
      <c r="D4511" t="s">
        <v>201</v>
      </c>
      <c r="E4511">
        <v>2</v>
      </c>
      <c r="F4511" t="s">
        <v>186</v>
      </c>
      <c r="G4511" t="s">
        <v>620</v>
      </c>
      <c r="H4511" t="s">
        <v>79</v>
      </c>
      <c r="I4511" t="s">
        <v>265</v>
      </c>
      <c r="J4511" t="s">
        <v>524</v>
      </c>
      <c r="K4511" t="s">
        <v>10756</v>
      </c>
      <c r="L4511" t="s">
        <v>10757</v>
      </c>
      <c r="M4511" t="s">
        <v>511</v>
      </c>
      <c r="N4511" t="s">
        <v>40</v>
      </c>
      <c r="O4511">
        <v>22839</v>
      </c>
      <c r="P4511">
        <v>26704</v>
      </c>
      <c r="Q4511" t="s">
        <v>95</v>
      </c>
      <c r="R4511">
        <v>654</v>
      </c>
      <c r="S4511" s="2">
        <v>45233</v>
      </c>
      <c r="T4511" s="2">
        <v>45248</v>
      </c>
      <c r="U4511">
        <v>0</v>
      </c>
      <c r="V4511" t="s">
        <v>85</v>
      </c>
      <c r="W4511">
        <v>543</v>
      </c>
      <c r="X4511" t="s">
        <v>60</v>
      </c>
      <c r="Y4511" t="s">
        <v>45</v>
      </c>
      <c r="Z4511">
        <v>0</v>
      </c>
      <c r="AA4511">
        <v>981</v>
      </c>
      <c r="AB4511">
        <v>25338</v>
      </c>
      <c r="AC4511" t="s">
        <v>107</v>
      </c>
    </row>
    <row r="4512" spans="1:29" x14ac:dyDescent="0.3">
      <c r="A4512" s="1" t="s">
        <v>47</v>
      </c>
      <c r="B4512" t="s">
        <v>145</v>
      </c>
      <c r="C4512" t="s">
        <v>547</v>
      </c>
      <c r="D4512" t="s">
        <v>110</v>
      </c>
      <c r="E4512">
        <v>7</v>
      </c>
      <c r="F4512" t="s">
        <v>99</v>
      </c>
      <c r="G4512" t="s">
        <v>1638</v>
      </c>
      <c r="H4512" t="s">
        <v>79</v>
      </c>
      <c r="I4512" t="s">
        <v>2628</v>
      </c>
      <c r="J4512" t="s">
        <v>3948</v>
      </c>
      <c r="K4512" t="s">
        <v>10758</v>
      </c>
      <c r="L4512" t="s">
        <v>10759</v>
      </c>
      <c r="M4512" t="s">
        <v>2358</v>
      </c>
      <c r="N4512" t="s">
        <v>40</v>
      </c>
      <c r="O4512">
        <v>5394</v>
      </c>
      <c r="P4512">
        <v>7612</v>
      </c>
      <c r="Q4512" t="s">
        <v>95</v>
      </c>
      <c r="R4512">
        <v>122</v>
      </c>
      <c r="S4512" s="2">
        <v>45221</v>
      </c>
      <c r="T4512" t="s">
        <v>42</v>
      </c>
      <c r="U4512">
        <v>0</v>
      </c>
      <c r="V4512" t="s">
        <v>106</v>
      </c>
      <c r="W4512">
        <v>685</v>
      </c>
      <c r="X4512" t="s">
        <v>44</v>
      </c>
      <c r="Y4512" t="s">
        <v>72</v>
      </c>
      <c r="Z4512">
        <v>0</v>
      </c>
      <c r="AA4512">
        <v>95</v>
      </c>
      <c r="AB4512">
        <v>5427</v>
      </c>
      <c r="AC4512" t="s">
        <v>46</v>
      </c>
    </row>
    <row r="4513" spans="1:29" x14ac:dyDescent="0.3">
      <c r="A4513" s="1" t="s">
        <v>29</v>
      </c>
      <c r="B4513" t="s">
        <v>541</v>
      </c>
      <c r="C4513" t="s">
        <v>1423</v>
      </c>
      <c r="D4513" t="s">
        <v>119</v>
      </c>
      <c r="E4513">
        <v>7</v>
      </c>
      <c r="F4513" t="s">
        <v>221</v>
      </c>
      <c r="G4513" t="s">
        <v>1096</v>
      </c>
      <c r="H4513" t="s">
        <v>35</v>
      </c>
      <c r="I4513" t="s">
        <v>672</v>
      </c>
      <c r="J4513" t="s">
        <v>5304</v>
      </c>
      <c r="K4513" t="s">
        <v>10760</v>
      </c>
      <c r="L4513" t="s">
        <v>10761</v>
      </c>
      <c r="M4513" t="s">
        <v>733</v>
      </c>
      <c r="N4513" t="s">
        <v>94</v>
      </c>
      <c r="O4513">
        <v>4484</v>
      </c>
      <c r="P4513">
        <v>7491</v>
      </c>
      <c r="Q4513" t="s">
        <v>95</v>
      </c>
      <c r="R4513">
        <v>592</v>
      </c>
      <c r="S4513" s="2">
        <v>45172</v>
      </c>
      <c r="T4513" t="s">
        <v>42</v>
      </c>
      <c r="U4513">
        <v>0</v>
      </c>
      <c r="V4513" t="s">
        <v>106</v>
      </c>
      <c r="W4513">
        <v>445</v>
      </c>
      <c r="X4513" t="s">
        <v>44</v>
      </c>
      <c r="Y4513" t="s">
        <v>45</v>
      </c>
      <c r="Z4513">
        <v>0</v>
      </c>
      <c r="AA4513">
        <v>889</v>
      </c>
      <c r="AB4513">
        <v>7190</v>
      </c>
      <c r="AC4513" t="s">
        <v>46</v>
      </c>
    </row>
    <row r="4514" spans="1:29" x14ac:dyDescent="0.3">
      <c r="A4514" s="1" t="s">
        <v>47</v>
      </c>
      <c r="B4514" t="s">
        <v>176</v>
      </c>
      <c r="C4514" t="s">
        <v>2827</v>
      </c>
      <c r="D4514" t="s">
        <v>119</v>
      </c>
      <c r="E4514">
        <v>10</v>
      </c>
      <c r="F4514" t="s">
        <v>120</v>
      </c>
      <c r="G4514" t="s">
        <v>1180</v>
      </c>
      <c r="H4514" t="s">
        <v>35</v>
      </c>
      <c r="I4514" t="s">
        <v>1351</v>
      </c>
      <c r="J4514" t="s">
        <v>3238</v>
      </c>
      <c r="K4514" t="s">
        <v>10762</v>
      </c>
      <c r="L4514" t="s">
        <v>10763</v>
      </c>
      <c r="M4514" t="s">
        <v>1665</v>
      </c>
      <c r="N4514" t="s">
        <v>94</v>
      </c>
      <c r="O4514">
        <v>22449</v>
      </c>
      <c r="P4514">
        <v>24790</v>
      </c>
      <c r="Q4514" t="s">
        <v>41</v>
      </c>
      <c r="R4514">
        <v>387</v>
      </c>
      <c r="S4514" s="2">
        <v>44912</v>
      </c>
      <c r="T4514" t="s">
        <v>42</v>
      </c>
      <c r="U4514">
        <v>0</v>
      </c>
      <c r="V4514" t="s">
        <v>43</v>
      </c>
      <c r="W4514">
        <v>509</v>
      </c>
      <c r="X4514" t="s">
        <v>44</v>
      </c>
      <c r="Y4514" t="s">
        <v>45</v>
      </c>
      <c r="Z4514">
        <v>0</v>
      </c>
      <c r="AA4514">
        <v>51</v>
      </c>
      <c r="AB4514">
        <v>23516</v>
      </c>
      <c r="AC4514" t="s">
        <v>107</v>
      </c>
    </row>
    <row r="4515" spans="1:29" x14ac:dyDescent="0.3">
      <c r="A4515" s="1" t="s">
        <v>47</v>
      </c>
      <c r="B4515" t="s">
        <v>161</v>
      </c>
      <c r="C4515" t="s">
        <v>782</v>
      </c>
      <c r="D4515" t="s">
        <v>98</v>
      </c>
      <c r="E4515">
        <v>4</v>
      </c>
      <c r="F4515" t="s">
        <v>129</v>
      </c>
      <c r="G4515" t="s">
        <v>130</v>
      </c>
      <c r="H4515" t="s">
        <v>35</v>
      </c>
      <c r="I4515" t="s">
        <v>1625</v>
      </c>
      <c r="J4515" t="s">
        <v>1304</v>
      </c>
      <c r="K4515" t="s">
        <v>10764</v>
      </c>
      <c r="L4515" t="s">
        <v>10765</v>
      </c>
      <c r="M4515" t="s">
        <v>2373</v>
      </c>
      <c r="N4515" t="s">
        <v>94</v>
      </c>
      <c r="O4515">
        <v>12559</v>
      </c>
      <c r="P4515">
        <v>15701</v>
      </c>
      <c r="Q4515" t="s">
        <v>59</v>
      </c>
      <c r="R4515">
        <v>743</v>
      </c>
      <c r="S4515" s="2">
        <v>44710</v>
      </c>
      <c r="T4515" s="2">
        <v>44725</v>
      </c>
      <c r="U4515">
        <v>21460</v>
      </c>
      <c r="V4515" t="s">
        <v>85</v>
      </c>
      <c r="W4515">
        <v>808</v>
      </c>
      <c r="X4515" t="s">
        <v>60</v>
      </c>
      <c r="Y4515" t="s">
        <v>45</v>
      </c>
      <c r="Z4515">
        <v>0</v>
      </c>
      <c r="AA4515">
        <v>750</v>
      </c>
      <c r="AB4515">
        <v>15681</v>
      </c>
      <c r="AC4515" t="s">
        <v>46</v>
      </c>
    </row>
    <row r="4516" spans="1:29" x14ac:dyDescent="0.3">
      <c r="A4516" s="1" t="s">
        <v>29</v>
      </c>
      <c r="B4516" t="s">
        <v>541</v>
      </c>
      <c r="C4516" t="s">
        <v>1570</v>
      </c>
      <c r="D4516" t="s">
        <v>257</v>
      </c>
      <c r="E4516">
        <v>6</v>
      </c>
      <c r="F4516" t="s">
        <v>99</v>
      </c>
      <c r="G4516" t="s">
        <v>710</v>
      </c>
      <c r="H4516" t="s">
        <v>79</v>
      </c>
      <c r="I4516" t="s">
        <v>1926</v>
      </c>
      <c r="J4516" t="s">
        <v>10766</v>
      </c>
      <c r="K4516" t="s">
        <v>10767</v>
      </c>
      <c r="L4516" t="s">
        <v>10768</v>
      </c>
      <c r="M4516" t="s">
        <v>733</v>
      </c>
      <c r="N4516" t="s">
        <v>40</v>
      </c>
      <c r="O4516">
        <v>7526</v>
      </c>
      <c r="P4516">
        <v>10262</v>
      </c>
      <c r="Q4516" t="s">
        <v>95</v>
      </c>
      <c r="R4516">
        <v>963</v>
      </c>
      <c r="S4516" s="2">
        <v>45311</v>
      </c>
      <c r="T4516" t="s">
        <v>42</v>
      </c>
      <c r="U4516">
        <v>0</v>
      </c>
      <c r="V4516" t="s">
        <v>85</v>
      </c>
      <c r="W4516">
        <v>461</v>
      </c>
      <c r="X4516" t="s">
        <v>44</v>
      </c>
      <c r="Y4516" t="s">
        <v>61</v>
      </c>
      <c r="Z4516">
        <v>0</v>
      </c>
      <c r="AA4516">
        <v>321</v>
      </c>
      <c r="AB4516">
        <v>7979</v>
      </c>
      <c r="AC4516" t="s">
        <v>73</v>
      </c>
    </row>
    <row r="4517" spans="1:29" x14ac:dyDescent="0.3">
      <c r="A4517" s="1" t="s">
        <v>47</v>
      </c>
      <c r="B4517" t="s">
        <v>592</v>
      </c>
      <c r="C4517" t="s">
        <v>2444</v>
      </c>
      <c r="D4517" t="s">
        <v>155</v>
      </c>
      <c r="E4517">
        <v>1</v>
      </c>
      <c r="F4517" t="s">
        <v>186</v>
      </c>
      <c r="G4517" t="s">
        <v>620</v>
      </c>
      <c r="H4517" t="s">
        <v>79</v>
      </c>
      <c r="I4517" t="s">
        <v>1857</v>
      </c>
      <c r="J4517" t="s">
        <v>1684</v>
      </c>
      <c r="K4517" t="s">
        <v>10769</v>
      </c>
      <c r="L4517" t="s">
        <v>10770</v>
      </c>
      <c r="M4517" t="s">
        <v>919</v>
      </c>
      <c r="N4517" t="s">
        <v>84</v>
      </c>
      <c r="O4517">
        <v>5908</v>
      </c>
      <c r="P4517">
        <v>8904</v>
      </c>
      <c r="Q4517" t="s">
        <v>59</v>
      </c>
      <c r="R4517">
        <v>886</v>
      </c>
      <c r="S4517" s="2">
        <v>44516</v>
      </c>
      <c r="T4517" s="2">
        <v>44526</v>
      </c>
      <c r="U4517">
        <v>5277</v>
      </c>
      <c r="V4517" t="s">
        <v>43</v>
      </c>
      <c r="W4517">
        <v>744</v>
      </c>
      <c r="X4517" t="s">
        <v>60</v>
      </c>
      <c r="Y4517" t="s">
        <v>45</v>
      </c>
      <c r="Z4517">
        <v>0</v>
      </c>
      <c r="AA4517">
        <v>877</v>
      </c>
      <c r="AB4517">
        <v>6527</v>
      </c>
      <c r="AC4517" t="s">
        <v>46</v>
      </c>
    </row>
    <row r="4518" spans="1:29" x14ac:dyDescent="0.3">
      <c r="A4518" s="1" t="s">
        <v>29</v>
      </c>
      <c r="B4518" t="s">
        <v>541</v>
      </c>
      <c r="C4518" t="s">
        <v>3324</v>
      </c>
      <c r="D4518" t="s">
        <v>98</v>
      </c>
      <c r="E4518">
        <v>6</v>
      </c>
      <c r="F4518" t="s">
        <v>271</v>
      </c>
      <c r="G4518" t="s">
        <v>495</v>
      </c>
      <c r="H4518" t="s">
        <v>79</v>
      </c>
      <c r="I4518" t="s">
        <v>4489</v>
      </c>
      <c r="J4518" t="s">
        <v>1535</v>
      </c>
      <c r="K4518">
        <v>9156112581</v>
      </c>
      <c r="L4518" t="s">
        <v>10771</v>
      </c>
      <c r="M4518" t="s">
        <v>546</v>
      </c>
      <c r="N4518" t="s">
        <v>40</v>
      </c>
      <c r="O4518">
        <v>28865</v>
      </c>
      <c r="P4518">
        <v>33315</v>
      </c>
      <c r="Q4518" t="s">
        <v>95</v>
      </c>
      <c r="R4518">
        <v>354</v>
      </c>
      <c r="S4518" s="2">
        <v>44828</v>
      </c>
      <c r="T4518" s="2">
        <v>44857</v>
      </c>
      <c r="U4518">
        <v>0</v>
      </c>
      <c r="V4518" t="s">
        <v>43</v>
      </c>
      <c r="W4518">
        <v>703</v>
      </c>
      <c r="X4518" t="s">
        <v>60</v>
      </c>
      <c r="Y4518" t="s">
        <v>61</v>
      </c>
      <c r="Z4518">
        <v>0</v>
      </c>
      <c r="AA4518">
        <v>792</v>
      </c>
      <c r="AB4518">
        <v>30349</v>
      </c>
      <c r="AC4518" t="s">
        <v>46</v>
      </c>
    </row>
    <row r="4519" spans="1:29" x14ac:dyDescent="0.3">
      <c r="A4519" s="1" t="s">
        <v>29</v>
      </c>
      <c r="B4519" t="s">
        <v>228</v>
      </c>
      <c r="C4519" t="s">
        <v>1545</v>
      </c>
      <c r="D4519" t="s">
        <v>76</v>
      </c>
      <c r="E4519">
        <v>3</v>
      </c>
      <c r="F4519" t="s">
        <v>77</v>
      </c>
      <c r="G4519" t="s">
        <v>264</v>
      </c>
      <c r="H4519" t="s">
        <v>35</v>
      </c>
      <c r="I4519" t="s">
        <v>265</v>
      </c>
      <c r="J4519" t="s">
        <v>1314</v>
      </c>
      <c r="K4519" t="s">
        <v>10772</v>
      </c>
      <c r="L4519" t="s">
        <v>10773</v>
      </c>
      <c r="M4519" t="s">
        <v>852</v>
      </c>
      <c r="N4519" t="s">
        <v>58</v>
      </c>
      <c r="O4519">
        <v>23682</v>
      </c>
      <c r="P4519">
        <v>26057</v>
      </c>
      <c r="Q4519" t="s">
        <v>41</v>
      </c>
      <c r="R4519">
        <v>338</v>
      </c>
      <c r="S4519" s="2">
        <v>45004</v>
      </c>
      <c r="T4519" t="s">
        <v>42</v>
      </c>
      <c r="U4519">
        <v>0</v>
      </c>
      <c r="V4519" t="s">
        <v>71</v>
      </c>
      <c r="W4519">
        <v>758</v>
      </c>
      <c r="X4519" t="s">
        <v>44</v>
      </c>
      <c r="Y4519" t="s">
        <v>61</v>
      </c>
      <c r="Z4519">
        <v>4949</v>
      </c>
      <c r="AA4519">
        <v>952</v>
      </c>
      <c r="AB4519">
        <v>25175</v>
      </c>
      <c r="AC4519" t="s">
        <v>46</v>
      </c>
    </row>
    <row r="4520" spans="1:29" x14ac:dyDescent="0.3">
      <c r="A4520" s="1" t="s">
        <v>47</v>
      </c>
      <c r="B4520" t="s">
        <v>234</v>
      </c>
      <c r="C4520" t="s">
        <v>2618</v>
      </c>
      <c r="D4520" t="s">
        <v>138</v>
      </c>
      <c r="E4520">
        <v>3</v>
      </c>
      <c r="F4520" t="s">
        <v>99</v>
      </c>
      <c r="G4520" t="s">
        <v>1638</v>
      </c>
      <c r="H4520" t="s">
        <v>35</v>
      </c>
      <c r="I4520" t="s">
        <v>1480</v>
      </c>
      <c r="J4520" t="s">
        <v>2140</v>
      </c>
      <c r="K4520" t="s">
        <v>10774</v>
      </c>
      <c r="L4520" t="s">
        <v>10775</v>
      </c>
      <c r="M4520" t="s">
        <v>2756</v>
      </c>
      <c r="N4520" t="s">
        <v>84</v>
      </c>
      <c r="O4520">
        <v>25281</v>
      </c>
      <c r="P4520">
        <v>29087</v>
      </c>
      <c r="Q4520" t="s">
        <v>59</v>
      </c>
      <c r="R4520">
        <v>796</v>
      </c>
      <c r="S4520" s="2">
        <v>44876</v>
      </c>
      <c r="T4520" t="s">
        <v>42</v>
      </c>
      <c r="U4520">
        <v>29132</v>
      </c>
      <c r="V4520" t="s">
        <v>85</v>
      </c>
      <c r="W4520">
        <v>505</v>
      </c>
      <c r="X4520" t="s">
        <v>44</v>
      </c>
      <c r="Y4520" t="s">
        <v>61</v>
      </c>
      <c r="Z4520">
        <v>0</v>
      </c>
      <c r="AA4520">
        <v>327</v>
      </c>
      <c r="AB4520">
        <v>25487</v>
      </c>
      <c r="AC4520" t="s">
        <v>73</v>
      </c>
    </row>
    <row r="4521" spans="1:29" x14ac:dyDescent="0.3">
      <c r="A4521" s="1" t="s">
        <v>29</v>
      </c>
      <c r="B4521" t="s">
        <v>30</v>
      </c>
      <c r="C4521" t="s">
        <v>1725</v>
      </c>
      <c r="D4521" t="s">
        <v>138</v>
      </c>
      <c r="E4521">
        <v>5</v>
      </c>
      <c r="F4521" t="s">
        <v>129</v>
      </c>
      <c r="G4521" t="s">
        <v>1528</v>
      </c>
      <c r="H4521" t="s">
        <v>35</v>
      </c>
      <c r="I4521" t="s">
        <v>6042</v>
      </c>
      <c r="J4521" t="s">
        <v>172</v>
      </c>
      <c r="K4521" t="s">
        <v>10776</v>
      </c>
      <c r="L4521" t="s">
        <v>10777</v>
      </c>
      <c r="M4521" t="s">
        <v>3066</v>
      </c>
      <c r="N4521" t="s">
        <v>58</v>
      </c>
      <c r="O4521">
        <v>28419</v>
      </c>
      <c r="P4521">
        <v>32881</v>
      </c>
      <c r="Q4521" t="s">
        <v>95</v>
      </c>
      <c r="R4521">
        <v>209</v>
      </c>
      <c r="S4521" s="2">
        <v>44984</v>
      </c>
      <c r="T4521" s="2">
        <v>45002</v>
      </c>
      <c r="U4521">
        <v>0</v>
      </c>
      <c r="V4521" t="s">
        <v>85</v>
      </c>
      <c r="W4521">
        <v>581</v>
      </c>
      <c r="X4521" t="s">
        <v>60</v>
      </c>
      <c r="Y4521" t="s">
        <v>61</v>
      </c>
      <c r="Z4521">
        <v>1203</v>
      </c>
      <c r="AA4521">
        <v>572</v>
      </c>
      <c r="AB4521">
        <v>29588</v>
      </c>
      <c r="AC4521" t="s">
        <v>46</v>
      </c>
    </row>
    <row r="4522" spans="1:29" x14ac:dyDescent="0.3">
      <c r="A4522" s="1" t="s">
        <v>47</v>
      </c>
      <c r="B4522" t="s">
        <v>153</v>
      </c>
      <c r="C4522" t="s">
        <v>4284</v>
      </c>
      <c r="D4522" t="s">
        <v>110</v>
      </c>
      <c r="E4522">
        <v>5</v>
      </c>
      <c r="F4522" t="s">
        <v>186</v>
      </c>
      <c r="G4522" t="s">
        <v>535</v>
      </c>
      <c r="H4522" t="s">
        <v>35</v>
      </c>
      <c r="I4522" t="s">
        <v>66</v>
      </c>
      <c r="J4522" t="s">
        <v>2348</v>
      </c>
      <c r="K4522" t="s">
        <v>10778</v>
      </c>
      <c r="L4522" t="s">
        <v>10779</v>
      </c>
      <c r="M4522" t="s">
        <v>410</v>
      </c>
      <c r="N4522" t="s">
        <v>84</v>
      </c>
      <c r="O4522">
        <v>12878</v>
      </c>
      <c r="P4522">
        <v>16259</v>
      </c>
      <c r="Q4522" t="s">
        <v>95</v>
      </c>
      <c r="R4522">
        <v>162</v>
      </c>
      <c r="S4522" s="2">
        <v>44437</v>
      </c>
      <c r="T4522" t="s">
        <v>42</v>
      </c>
      <c r="U4522">
        <v>0</v>
      </c>
      <c r="V4522" t="s">
        <v>43</v>
      </c>
      <c r="W4522">
        <v>576</v>
      </c>
      <c r="X4522" t="s">
        <v>44</v>
      </c>
      <c r="Y4522" t="s">
        <v>72</v>
      </c>
      <c r="Z4522">
        <v>0</v>
      </c>
      <c r="AA4522">
        <v>39</v>
      </c>
      <c r="AB4522">
        <v>14549</v>
      </c>
      <c r="AC4522" t="s">
        <v>46</v>
      </c>
    </row>
    <row r="4523" spans="1:29" x14ac:dyDescent="0.3">
      <c r="A4523" s="1" t="s">
        <v>47</v>
      </c>
      <c r="B4523" t="s">
        <v>153</v>
      </c>
      <c r="C4523" t="s">
        <v>877</v>
      </c>
      <c r="D4523" t="s">
        <v>138</v>
      </c>
      <c r="E4523">
        <v>5</v>
      </c>
      <c r="F4523" t="s">
        <v>33</v>
      </c>
      <c r="G4523" t="s">
        <v>411</v>
      </c>
      <c r="H4523" t="s">
        <v>35</v>
      </c>
      <c r="I4523" t="s">
        <v>188</v>
      </c>
      <c r="J4523" t="s">
        <v>224</v>
      </c>
      <c r="K4523" t="s">
        <v>10780</v>
      </c>
      <c r="L4523" t="s">
        <v>10781</v>
      </c>
      <c r="M4523" t="s">
        <v>1208</v>
      </c>
      <c r="N4523" t="s">
        <v>94</v>
      </c>
      <c r="O4523">
        <v>28858</v>
      </c>
      <c r="P4523">
        <v>31202</v>
      </c>
      <c r="Q4523" t="s">
        <v>41</v>
      </c>
      <c r="R4523">
        <v>922</v>
      </c>
      <c r="S4523" s="2">
        <v>44410</v>
      </c>
      <c r="T4523" s="2">
        <v>44426</v>
      </c>
      <c r="U4523">
        <v>0</v>
      </c>
      <c r="V4523" t="s">
        <v>85</v>
      </c>
      <c r="W4523">
        <v>524</v>
      </c>
      <c r="X4523" t="s">
        <v>60</v>
      </c>
      <c r="Y4523" t="s">
        <v>61</v>
      </c>
      <c r="Z4523">
        <v>0</v>
      </c>
      <c r="AA4523">
        <v>101</v>
      </c>
      <c r="AB4523">
        <v>29033</v>
      </c>
      <c r="AC4523" t="s">
        <v>107</v>
      </c>
    </row>
    <row r="4524" spans="1:29" x14ac:dyDescent="0.3">
      <c r="A4524" s="1" t="s">
        <v>47</v>
      </c>
      <c r="B4524" t="s">
        <v>234</v>
      </c>
      <c r="C4524" t="s">
        <v>3327</v>
      </c>
      <c r="D4524" t="s">
        <v>128</v>
      </c>
      <c r="E4524">
        <v>10</v>
      </c>
      <c r="F4524" t="s">
        <v>120</v>
      </c>
      <c r="G4524" t="s">
        <v>468</v>
      </c>
      <c r="H4524" t="s">
        <v>35</v>
      </c>
      <c r="I4524" t="s">
        <v>279</v>
      </c>
      <c r="J4524" t="s">
        <v>3259</v>
      </c>
      <c r="K4524" t="s">
        <v>10782</v>
      </c>
      <c r="L4524" t="s">
        <v>10783</v>
      </c>
      <c r="M4524" t="s">
        <v>984</v>
      </c>
      <c r="N4524" t="s">
        <v>40</v>
      </c>
      <c r="O4524">
        <v>7111</v>
      </c>
      <c r="P4524">
        <v>10132</v>
      </c>
      <c r="Q4524" t="s">
        <v>41</v>
      </c>
      <c r="R4524">
        <v>302</v>
      </c>
      <c r="S4524" s="2">
        <v>44677</v>
      </c>
      <c r="T4524" s="2">
        <v>44695</v>
      </c>
      <c r="U4524">
        <v>0</v>
      </c>
      <c r="V4524" t="s">
        <v>43</v>
      </c>
      <c r="W4524">
        <v>810</v>
      </c>
      <c r="X4524" t="s">
        <v>60</v>
      </c>
      <c r="Y4524" t="s">
        <v>61</v>
      </c>
      <c r="Z4524">
        <v>0</v>
      </c>
      <c r="AA4524">
        <v>422</v>
      </c>
      <c r="AB4524">
        <v>10068</v>
      </c>
      <c r="AC4524" t="s">
        <v>73</v>
      </c>
    </row>
    <row r="4525" spans="1:29" x14ac:dyDescent="0.3">
      <c r="A4525" s="1" t="s">
        <v>47</v>
      </c>
      <c r="B4525" t="s">
        <v>136</v>
      </c>
      <c r="C4525" t="s">
        <v>1124</v>
      </c>
      <c r="D4525" t="s">
        <v>178</v>
      </c>
      <c r="E4525">
        <v>5</v>
      </c>
      <c r="F4525" t="s">
        <v>186</v>
      </c>
      <c r="G4525" t="s">
        <v>535</v>
      </c>
      <c r="H4525" t="s">
        <v>79</v>
      </c>
      <c r="I4525" t="s">
        <v>417</v>
      </c>
      <c r="J4525" t="s">
        <v>2875</v>
      </c>
      <c r="K4525" t="s">
        <v>10784</v>
      </c>
      <c r="L4525" t="s">
        <v>10785</v>
      </c>
      <c r="M4525" t="s">
        <v>1128</v>
      </c>
      <c r="N4525" t="s">
        <v>58</v>
      </c>
      <c r="O4525">
        <v>3572</v>
      </c>
      <c r="P4525">
        <v>7072</v>
      </c>
      <c r="Q4525" t="s">
        <v>59</v>
      </c>
      <c r="R4525">
        <v>683</v>
      </c>
      <c r="S4525" s="2">
        <v>45223</v>
      </c>
      <c r="T4525" s="2">
        <v>45246</v>
      </c>
      <c r="U4525">
        <v>41913</v>
      </c>
      <c r="V4525" t="s">
        <v>71</v>
      </c>
      <c r="W4525">
        <v>841</v>
      </c>
      <c r="X4525" t="s">
        <v>60</v>
      </c>
      <c r="Y4525" t="s">
        <v>61</v>
      </c>
      <c r="Z4525">
        <v>1877</v>
      </c>
      <c r="AA4525">
        <v>389</v>
      </c>
      <c r="AB4525">
        <v>3976</v>
      </c>
      <c r="AC4525" t="s">
        <v>107</v>
      </c>
    </row>
    <row r="4526" spans="1:29" x14ac:dyDescent="0.3">
      <c r="A4526" s="1" t="s">
        <v>47</v>
      </c>
      <c r="B4526" t="s">
        <v>234</v>
      </c>
      <c r="C4526" t="s">
        <v>1588</v>
      </c>
      <c r="D4526" t="s">
        <v>387</v>
      </c>
      <c r="E4526">
        <v>1</v>
      </c>
      <c r="F4526" t="s">
        <v>33</v>
      </c>
      <c r="G4526" t="s">
        <v>411</v>
      </c>
      <c r="H4526" t="s">
        <v>79</v>
      </c>
      <c r="I4526" t="s">
        <v>4882</v>
      </c>
      <c r="J4526" t="s">
        <v>1671</v>
      </c>
      <c r="K4526" t="s">
        <v>10786</v>
      </c>
      <c r="L4526" t="s">
        <v>10787</v>
      </c>
      <c r="M4526" t="s">
        <v>746</v>
      </c>
      <c r="N4526" t="s">
        <v>94</v>
      </c>
      <c r="O4526">
        <v>20121</v>
      </c>
      <c r="P4526">
        <v>24010</v>
      </c>
      <c r="Q4526" t="s">
        <v>95</v>
      </c>
      <c r="R4526">
        <v>914</v>
      </c>
      <c r="S4526" s="2">
        <v>44727</v>
      </c>
      <c r="T4526" t="s">
        <v>42</v>
      </c>
      <c r="U4526">
        <v>0</v>
      </c>
      <c r="V4526" t="s">
        <v>85</v>
      </c>
      <c r="W4526">
        <v>745</v>
      </c>
      <c r="X4526" t="s">
        <v>44</v>
      </c>
      <c r="Y4526" t="s">
        <v>61</v>
      </c>
      <c r="Z4526">
        <v>0</v>
      </c>
      <c r="AA4526">
        <v>253</v>
      </c>
      <c r="AB4526">
        <v>23890</v>
      </c>
      <c r="AC4526" t="s">
        <v>73</v>
      </c>
    </row>
    <row r="4527" spans="1:29" x14ac:dyDescent="0.3">
      <c r="A4527" s="1" t="s">
        <v>47</v>
      </c>
      <c r="B4527" t="s">
        <v>145</v>
      </c>
      <c r="C4527" t="s">
        <v>688</v>
      </c>
      <c r="D4527" t="s">
        <v>169</v>
      </c>
      <c r="E4527">
        <v>5</v>
      </c>
      <c r="F4527" t="s">
        <v>33</v>
      </c>
      <c r="G4527" t="s">
        <v>111</v>
      </c>
      <c r="H4527" t="s">
        <v>79</v>
      </c>
      <c r="I4527" t="s">
        <v>668</v>
      </c>
      <c r="J4527" t="s">
        <v>5326</v>
      </c>
      <c r="K4527" t="s">
        <v>10788</v>
      </c>
      <c r="L4527" t="s">
        <v>10789</v>
      </c>
      <c r="M4527" t="s">
        <v>499</v>
      </c>
      <c r="N4527" t="s">
        <v>94</v>
      </c>
      <c r="O4527">
        <v>6064</v>
      </c>
      <c r="P4527">
        <v>10099</v>
      </c>
      <c r="Q4527" t="s">
        <v>95</v>
      </c>
      <c r="R4527">
        <v>265</v>
      </c>
      <c r="S4527" s="2">
        <v>44280</v>
      </c>
      <c r="T4527" t="s">
        <v>42</v>
      </c>
      <c r="U4527">
        <v>0</v>
      </c>
      <c r="V4527" t="s">
        <v>43</v>
      </c>
      <c r="W4527">
        <v>577</v>
      </c>
      <c r="X4527" t="s">
        <v>44</v>
      </c>
      <c r="Y4527" t="s">
        <v>61</v>
      </c>
      <c r="Z4527">
        <v>0</v>
      </c>
      <c r="AA4527">
        <v>802</v>
      </c>
      <c r="AB4527">
        <v>6237</v>
      </c>
      <c r="AC4527" t="s">
        <v>73</v>
      </c>
    </row>
    <row r="4528" spans="1:29" x14ac:dyDescent="0.3">
      <c r="A4528" s="1" t="s">
        <v>29</v>
      </c>
      <c r="B4528" t="s">
        <v>228</v>
      </c>
      <c r="C4528" t="s">
        <v>2413</v>
      </c>
      <c r="D4528" t="s">
        <v>128</v>
      </c>
      <c r="E4528">
        <v>2</v>
      </c>
      <c r="F4528" t="s">
        <v>271</v>
      </c>
      <c r="G4528" t="s">
        <v>353</v>
      </c>
      <c r="H4528" t="s">
        <v>79</v>
      </c>
      <c r="I4528" t="s">
        <v>223</v>
      </c>
      <c r="J4528" t="s">
        <v>2126</v>
      </c>
      <c r="K4528" t="s">
        <v>10790</v>
      </c>
      <c r="L4528" t="s">
        <v>10791</v>
      </c>
      <c r="M4528" t="s">
        <v>262</v>
      </c>
      <c r="N4528" t="s">
        <v>40</v>
      </c>
      <c r="O4528">
        <v>21344</v>
      </c>
      <c r="P4528">
        <v>24967</v>
      </c>
      <c r="Q4528" t="s">
        <v>59</v>
      </c>
      <c r="R4528">
        <v>213</v>
      </c>
      <c r="S4528" s="2">
        <v>44996</v>
      </c>
      <c r="T4528" s="2">
        <v>45019</v>
      </c>
      <c r="U4528">
        <v>7045</v>
      </c>
      <c r="V4528" t="s">
        <v>71</v>
      </c>
      <c r="W4528">
        <v>483</v>
      </c>
      <c r="X4528" t="s">
        <v>60</v>
      </c>
      <c r="Y4528" t="s">
        <v>45</v>
      </c>
      <c r="Z4528">
        <v>0</v>
      </c>
      <c r="AA4528">
        <v>241</v>
      </c>
      <c r="AB4528">
        <v>24839</v>
      </c>
      <c r="AC4528" t="s">
        <v>107</v>
      </c>
    </row>
    <row r="4529" spans="1:29" x14ac:dyDescent="0.3">
      <c r="A4529" s="1" t="s">
        <v>47</v>
      </c>
      <c r="B4529" t="s">
        <v>153</v>
      </c>
      <c r="C4529" t="s">
        <v>1901</v>
      </c>
      <c r="D4529" t="s">
        <v>50</v>
      </c>
      <c r="E4529">
        <v>9</v>
      </c>
      <c r="F4529" t="s">
        <v>33</v>
      </c>
      <c r="G4529" t="s">
        <v>34</v>
      </c>
      <c r="H4529" t="s">
        <v>35</v>
      </c>
      <c r="I4529" t="s">
        <v>1367</v>
      </c>
      <c r="J4529" t="s">
        <v>211</v>
      </c>
      <c r="K4529">
        <v>9819432314</v>
      </c>
      <c r="L4529" t="s">
        <v>10792</v>
      </c>
      <c r="M4529" t="s">
        <v>160</v>
      </c>
      <c r="N4529" t="s">
        <v>94</v>
      </c>
      <c r="O4529">
        <v>25626</v>
      </c>
      <c r="P4529">
        <v>30126</v>
      </c>
      <c r="Q4529" t="s">
        <v>59</v>
      </c>
      <c r="R4529">
        <v>27</v>
      </c>
      <c r="S4529" s="2">
        <v>45175</v>
      </c>
      <c r="T4529" s="2">
        <v>45198</v>
      </c>
      <c r="U4529">
        <v>8598</v>
      </c>
      <c r="V4529" t="s">
        <v>71</v>
      </c>
      <c r="W4529">
        <v>820</v>
      </c>
      <c r="X4529" t="s">
        <v>60</v>
      </c>
      <c r="Y4529" t="s">
        <v>45</v>
      </c>
      <c r="Z4529">
        <v>0</v>
      </c>
      <c r="AA4529">
        <v>886</v>
      </c>
      <c r="AB4529">
        <v>26336</v>
      </c>
      <c r="AC4529" t="s">
        <v>46</v>
      </c>
    </row>
    <row r="4530" spans="1:29" x14ac:dyDescent="0.3">
      <c r="A4530" s="1" t="s">
        <v>29</v>
      </c>
      <c r="B4530" t="s">
        <v>86</v>
      </c>
      <c r="C4530" t="s">
        <v>4638</v>
      </c>
      <c r="D4530" t="s">
        <v>352</v>
      </c>
      <c r="E4530">
        <v>8</v>
      </c>
      <c r="F4530" t="s">
        <v>99</v>
      </c>
      <c r="G4530" t="s">
        <v>710</v>
      </c>
      <c r="H4530" t="s">
        <v>79</v>
      </c>
      <c r="I4530" t="s">
        <v>3473</v>
      </c>
      <c r="J4530" t="s">
        <v>1092</v>
      </c>
      <c r="K4530" t="s">
        <v>10793</v>
      </c>
      <c r="L4530" t="s">
        <v>10794</v>
      </c>
      <c r="M4530" t="s">
        <v>2131</v>
      </c>
      <c r="N4530" t="s">
        <v>94</v>
      </c>
      <c r="O4530">
        <v>23296</v>
      </c>
      <c r="P4530">
        <v>25332</v>
      </c>
      <c r="Q4530" t="s">
        <v>95</v>
      </c>
      <c r="R4530">
        <v>12</v>
      </c>
      <c r="S4530" s="2">
        <v>45168</v>
      </c>
      <c r="T4530" t="s">
        <v>42</v>
      </c>
      <c r="U4530">
        <v>0</v>
      </c>
      <c r="V4530" t="s">
        <v>85</v>
      </c>
      <c r="W4530">
        <v>684</v>
      </c>
      <c r="X4530" t="s">
        <v>44</v>
      </c>
      <c r="Y4530" t="s">
        <v>61</v>
      </c>
      <c r="Z4530">
        <v>0</v>
      </c>
      <c r="AA4530">
        <v>948</v>
      </c>
      <c r="AB4530">
        <v>24387</v>
      </c>
      <c r="AC4530" t="s">
        <v>73</v>
      </c>
    </row>
    <row r="4531" spans="1:29" x14ac:dyDescent="0.3">
      <c r="A4531" s="1" t="s">
        <v>29</v>
      </c>
      <c r="B4531" t="s">
        <v>327</v>
      </c>
      <c r="C4531" t="s">
        <v>3828</v>
      </c>
      <c r="D4531" t="s">
        <v>178</v>
      </c>
      <c r="E4531">
        <v>1</v>
      </c>
      <c r="F4531" t="s">
        <v>186</v>
      </c>
      <c r="G4531" t="s">
        <v>463</v>
      </c>
      <c r="H4531" t="s">
        <v>79</v>
      </c>
      <c r="I4531" t="s">
        <v>4035</v>
      </c>
      <c r="J4531" t="s">
        <v>2491</v>
      </c>
      <c r="K4531" t="s">
        <v>10795</v>
      </c>
      <c r="L4531" t="s">
        <v>10796</v>
      </c>
      <c r="M4531" t="s">
        <v>2350</v>
      </c>
      <c r="N4531" t="s">
        <v>84</v>
      </c>
      <c r="O4531">
        <v>11942</v>
      </c>
      <c r="P4531">
        <v>15691</v>
      </c>
      <c r="Q4531" t="s">
        <v>41</v>
      </c>
      <c r="R4531">
        <v>559</v>
      </c>
      <c r="S4531" s="2">
        <v>44917</v>
      </c>
      <c r="T4531" s="2">
        <v>44941</v>
      </c>
      <c r="U4531">
        <v>0</v>
      </c>
      <c r="V4531" t="s">
        <v>43</v>
      </c>
      <c r="W4531">
        <v>655</v>
      </c>
      <c r="X4531" t="s">
        <v>60</v>
      </c>
      <c r="Y4531" t="s">
        <v>61</v>
      </c>
      <c r="Z4531">
        <v>0</v>
      </c>
      <c r="AA4531">
        <v>540</v>
      </c>
      <c r="AB4531">
        <v>12436</v>
      </c>
      <c r="AC4531" t="s">
        <v>107</v>
      </c>
    </row>
    <row r="4532" spans="1:29" x14ac:dyDescent="0.3">
      <c r="A4532" s="1" t="s">
        <v>29</v>
      </c>
      <c r="B4532" t="s">
        <v>74</v>
      </c>
      <c r="C4532" t="s">
        <v>2107</v>
      </c>
      <c r="D4532" t="s">
        <v>98</v>
      </c>
      <c r="E4532">
        <v>10</v>
      </c>
      <c r="F4532" t="s">
        <v>77</v>
      </c>
      <c r="G4532" t="s">
        <v>78</v>
      </c>
      <c r="H4532" t="s">
        <v>79</v>
      </c>
      <c r="I4532" t="s">
        <v>1769</v>
      </c>
      <c r="J4532" t="s">
        <v>637</v>
      </c>
      <c r="K4532" t="s">
        <v>10797</v>
      </c>
      <c r="L4532" t="s">
        <v>10798</v>
      </c>
      <c r="M4532" t="s">
        <v>175</v>
      </c>
      <c r="N4532" t="s">
        <v>58</v>
      </c>
      <c r="O4532">
        <v>17700</v>
      </c>
      <c r="P4532">
        <v>21895</v>
      </c>
      <c r="Q4532" t="s">
        <v>95</v>
      </c>
      <c r="R4532">
        <v>847</v>
      </c>
      <c r="S4532" s="2">
        <v>45275</v>
      </c>
      <c r="T4532" t="s">
        <v>42</v>
      </c>
      <c r="U4532">
        <v>0</v>
      </c>
      <c r="V4532" t="s">
        <v>106</v>
      </c>
      <c r="W4532">
        <v>615</v>
      </c>
      <c r="X4532" t="s">
        <v>44</v>
      </c>
      <c r="Y4532" t="s">
        <v>72</v>
      </c>
      <c r="Z4532">
        <v>3897</v>
      </c>
      <c r="AA4532">
        <v>371</v>
      </c>
      <c r="AB4532">
        <v>19584</v>
      </c>
      <c r="AC4532" t="s">
        <v>107</v>
      </c>
    </row>
    <row r="4533" spans="1:29" x14ac:dyDescent="0.3">
      <c r="A4533" s="1" t="s">
        <v>29</v>
      </c>
      <c r="B4533" t="s">
        <v>86</v>
      </c>
      <c r="C4533" t="s">
        <v>672</v>
      </c>
      <c r="D4533" t="s">
        <v>387</v>
      </c>
      <c r="E4533">
        <v>5</v>
      </c>
      <c r="F4533" t="s">
        <v>129</v>
      </c>
      <c r="G4533" t="s">
        <v>944</v>
      </c>
      <c r="H4533" t="s">
        <v>35</v>
      </c>
      <c r="I4533" t="s">
        <v>921</v>
      </c>
      <c r="J4533" t="s">
        <v>890</v>
      </c>
      <c r="K4533" t="s">
        <v>10799</v>
      </c>
      <c r="L4533" t="s">
        <v>10800</v>
      </c>
      <c r="M4533" t="s">
        <v>1100</v>
      </c>
      <c r="N4533" t="s">
        <v>58</v>
      </c>
      <c r="O4533">
        <v>24826</v>
      </c>
      <c r="P4533">
        <v>29021</v>
      </c>
      <c r="Q4533" t="s">
        <v>59</v>
      </c>
      <c r="R4533">
        <v>202</v>
      </c>
      <c r="S4533" s="2">
        <v>44685</v>
      </c>
      <c r="T4533" s="2">
        <v>44687</v>
      </c>
      <c r="U4533">
        <v>25580</v>
      </c>
      <c r="V4533" t="s">
        <v>106</v>
      </c>
      <c r="W4533">
        <v>825</v>
      </c>
      <c r="X4533" t="s">
        <v>60</v>
      </c>
      <c r="Y4533" t="s">
        <v>61</v>
      </c>
      <c r="Z4533">
        <v>1115</v>
      </c>
      <c r="AA4533">
        <v>616</v>
      </c>
      <c r="AB4533">
        <v>27996</v>
      </c>
      <c r="AC4533" t="s">
        <v>107</v>
      </c>
    </row>
    <row r="4534" spans="1:29" x14ac:dyDescent="0.3">
      <c r="A4534" s="1" t="s">
        <v>29</v>
      </c>
      <c r="B4534" t="s">
        <v>30</v>
      </c>
      <c r="C4534" t="s">
        <v>1034</v>
      </c>
      <c r="D4534" t="s">
        <v>387</v>
      </c>
      <c r="E4534">
        <v>1</v>
      </c>
      <c r="F4534" t="s">
        <v>120</v>
      </c>
      <c r="G4534" t="s">
        <v>1180</v>
      </c>
      <c r="H4534" t="s">
        <v>79</v>
      </c>
      <c r="I4534" t="s">
        <v>8214</v>
      </c>
      <c r="J4534" t="s">
        <v>90</v>
      </c>
      <c r="K4534" t="s">
        <v>10801</v>
      </c>
      <c r="L4534" t="s">
        <v>10802</v>
      </c>
      <c r="M4534" t="s">
        <v>1491</v>
      </c>
      <c r="N4534" t="s">
        <v>40</v>
      </c>
      <c r="O4534">
        <v>20972</v>
      </c>
      <c r="P4534">
        <v>23426</v>
      </c>
      <c r="Q4534" t="s">
        <v>41</v>
      </c>
      <c r="R4534">
        <v>427</v>
      </c>
      <c r="S4534" s="2">
        <v>44525</v>
      </c>
      <c r="T4534" t="s">
        <v>42</v>
      </c>
      <c r="U4534">
        <v>0</v>
      </c>
      <c r="V4534" t="s">
        <v>43</v>
      </c>
      <c r="W4534">
        <v>496</v>
      </c>
      <c r="X4534" t="s">
        <v>44</v>
      </c>
      <c r="Y4534" t="s">
        <v>45</v>
      </c>
      <c r="Z4534">
        <v>0</v>
      </c>
      <c r="AA4534">
        <v>817</v>
      </c>
      <c r="AB4534">
        <v>22322</v>
      </c>
      <c r="AC4534" t="s">
        <v>46</v>
      </c>
    </row>
    <row r="4535" spans="1:29" x14ac:dyDescent="0.3">
      <c r="A4535" s="1" t="s">
        <v>29</v>
      </c>
      <c r="B4535" t="s">
        <v>327</v>
      </c>
      <c r="C4535" t="s">
        <v>1074</v>
      </c>
      <c r="D4535" t="s">
        <v>169</v>
      </c>
      <c r="E4535">
        <v>10</v>
      </c>
      <c r="F4535" t="s">
        <v>51</v>
      </c>
      <c r="G4535" t="s">
        <v>52</v>
      </c>
      <c r="H4535" t="s">
        <v>79</v>
      </c>
      <c r="I4535" t="s">
        <v>580</v>
      </c>
      <c r="J4535" t="s">
        <v>1567</v>
      </c>
      <c r="K4535" t="s">
        <v>10803</v>
      </c>
      <c r="L4535" t="s">
        <v>10804</v>
      </c>
      <c r="M4535" t="s">
        <v>999</v>
      </c>
      <c r="N4535" t="s">
        <v>84</v>
      </c>
      <c r="O4535">
        <v>25036</v>
      </c>
      <c r="P4535">
        <v>29510</v>
      </c>
      <c r="Q4535" t="s">
        <v>95</v>
      </c>
      <c r="R4535">
        <v>552</v>
      </c>
      <c r="S4535" s="2">
        <v>44695</v>
      </c>
      <c r="T4535" s="2">
        <v>44714</v>
      </c>
      <c r="U4535">
        <v>0</v>
      </c>
      <c r="V4535" t="s">
        <v>71</v>
      </c>
      <c r="W4535">
        <v>641</v>
      </c>
      <c r="X4535" t="s">
        <v>60</v>
      </c>
      <c r="Y4535" t="s">
        <v>61</v>
      </c>
      <c r="Z4535">
        <v>0</v>
      </c>
      <c r="AA4535">
        <v>254</v>
      </c>
      <c r="AB4535">
        <v>27707</v>
      </c>
      <c r="AC4535" t="s">
        <v>107</v>
      </c>
    </row>
    <row r="4536" spans="1:29" x14ac:dyDescent="0.3">
      <c r="A4536" s="1" t="s">
        <v>47</v>
      </c>
      <c r="B4536" t="s">
        <v>108</v>
      </c>
      <c r="C4536" t="s">
        <v>1275</v>
      </c>
      <c r="D4536" t="s">
        <v>178</v>
      </c>
      <c r="E4536">
        <v>2</v>
      </c>
      <c r="F4536" t="s">
        <v>33</v>
      </c>
      <c r="G4536" t="s">
        <v>139</v>
      </c>
      <c r="H4536" t="s">
        <v>79</v>
      </c>
      <c r="I4536" t="s">
        <v>171</v>
      </c>
      <c r="J4536" t="s">
        <v>524</v>
      </c>
      <c r="K4536" t="s">
        <v>10805</v>
      </c>
      <c r="L4536" t="s">
        <v>3557</v>
      </c>
      <c r="M4536" t="s">
        <v>444</v>
      </c>
      <c r="N4536" t="s">
        <v>84</v>
      </c>
      <c r="O4536">
        <v>4963</v>
      </c>
      <c r="P4536">
        <v>8487</v>
      </c>
      <c r="Q4536" t="s">
        <v>59</v>
      </c>
      <c r="R4536">
        <v>400</v>
      </c>
      <c r="S4536" s="2">
        <v>44493</v>
      </c>
      <c r="T4536" t="s">
        <v>42</v>
      </c>
      <c r="U4536">
        <v>21344</v>
      </c>
      <c r="V4536" t="s">
        <v>43</v>
      </c>
      <c r="W4536">
        <v>489</v>
      </c>
      <c r="X4536" t="s">
        <v>44</v>
      </c>
      <c r="Y4536" t="s">
        <v>45</v>
      </c>
      <c r="Z4536">
        <v>0</v>
      </c>
      <c r="AA4536">
        <v>446</v>
      </c>
      <c r="AB4536">
        <v>5364</v>
      </c>
      <c r="AC4536" t="s">
        <v>73</v>
      </c>
    </row>
    <row r="4537" spans="1:29" x14ac:dyDescent="0.3">
      <c r="A4537" s="1" t="s">
        <v>47</v>
      </c>
      <c r="B4537" t="s">
        <v>592</v>
      </c>
      <c r="C4537" t="s">
        <v>2236</v>
      </c>
      <c r="D4537" t="s">
        <v>201</v>
      </c>
      <c r="E4537">
        <v>9</v>
      </c>
      <c r="F4537" t="s">
        <v>271</v>
      </c>
      <c r="G4537" t="s">
        <v>715</v>
      </c>
      <c r="H4537" t="s">
        <v>35</v>
      </c>
      <c r="I4537" t="s">
        <v>1210</v>
      </c>
      <c r="J4537" t="s">
        <v>67</v>
      </c>
      <c r="K4537" t="s">
        <v>10806</v>
      </c>
      <c r="L4537" t="s">
        <v>10807</v>
      </c>
      <c r="M4537" t="s">
        <v>2648</v>
      </c>
      <c r="N4537" t="s">
        <v>40</v>
      </c>
      <c r="O4537">
        <v>16021</v>
      </c>
      <c r="P4537">
        <v>18989</v>
      </c>
      <c r="Q4537" t="s">
        <v>95</v>
      </c>
      <c r="R4537">
        <v>930</v>
      </c>
      <c r="S4537" s="2">
        <v>44717</v>
      </c>
      <c r="T4537" t="s">
        <v>42</v>
      </c>
      <c r="U4537">
        <v>0</v>
      </c>
      <c r="V4537" t="s">
        <v>43</v>
      </c>
      <c r="W4537">
        <v>460</v>
      </c>
      <c r="X4537" t="s">
        <v>44</v>
      </c>
      <c r="Y4537" t="s">
        <v>61</v>
      </c>
      <c r="Z4537">
        <v>0</v>
      </c>
      <c r="AA4537">
        <v>706</v>
      </c>
      <c r="AB4537">
        <v>16724</v>
      </c>
      <c r="AC4537" t="s">
        <v>107</v>
      </c>
    </row>
    <row r="4538" spans="1:29" x14ac:dyDescent="0.3">
      <c r="A4538" s="1" t="s">
        <v>47</v>
      </c>
      <c r="B4538" t="s">
        <v>161</v>
      </c>
      <c r="C4538" t="s">
        <v>614</v>
      </c>
      <c r="D4538" t="s">
        <v>178</v>
      </c>
      <c r="E4538">
        <v>9</v>
      </c>
      <c r="F4538" t="s">
        <v>99</v>
      </c>
      <c r="G4538" t="s">
        <v>579</v>
      </c>
      <c r="H4538" t="s">
        <v>35</v>
      </c>
      <c r="I4538" t="s">
        <v>1276</v>
      </c>
      <c r="J4538" t="s">
        <v>1410</v>
      </c>
      <c r="K4538" t="s">
        <v>10808</v>
      </c>
      <c r="L4538" t="s">
        <v>10809</v>
      </c>
      <c r="M4538" t="s">
        <v>2032</v>
      </c>
      <c r="N4538" t="s">
        <v>84</v>
      </c>
      <c r="O4538">
        <v>9456</v>
      </c>
      <c r="P4538">
        <v>11489</v>
      </c>
      <c r="Q4538" t="s">
        <v>95</v>
      </c>
      <c r="R4538">
        <v>960</v>
      </c>
      <c r="S4538" s="2">
        <v>44722</v>
      </c>
      <c r="T4538" s="2">
        <v>44729</v>
      </c>
      <c r="U4538">
        <v>0</v>
      </c>
      <c r="V4538" t="s">
        <v>85</v>
      </c>
      <c r="W4538">
        <v>443</v>
      </c>
      <c r="X4538" t="s">
        <v>60</v>
      </c>
      <c r="Y4538" t="s">
        <v>72</v>
      </c>
      <c r="Z4538">
        <v>0</v>
      </c>
      <c r="AA4538">
        <v>829</v>
      </c>
      <c r="AB4538">
        <v>10260</v>
      </c>
      <c r="AC4538" t="s">
        <v>73</v>
      </c>
    </row>
    <row r="4539" spans="1:29" x14ac:dyDescent="0.3">
      <c r="A4539" s="1" t="s">
        <v>47</v>
      </c>
      <c r="B4539" t="s">
        <v>48</v>
      </c>
      <c r="C4539" t="s">
        <v>678</v>
      </c>
      <c r="D4539" t="s">
        <v>178</v>
      </c>
      <c r="E4539">
        <v>9</v>
      </c>
      <c r="F4539" t="s">
        <v>51</v>
      </c>
      <c r="G4539" t="s">
        <v>1069</v>
      </c>
      <c r="H4539" t="s">
        <v>79</v>
      </c>
      <c r="I4539" t="s">
        <v>10079</v>
      </c>
      <c r="J4539" t="s">
        <v>6352</v>
      </c>
      <c r="K4539" t="s">
        <v>10810</v>
      </c>
      <c r="L4539" t="s">
        <v>10811</v>
      </c>
      <c r="M4539" t="s">
        <v>57</v>
      </c>
      <c r="N4539" t="s">
        <v>58</v>
      </c>
      <c r="O4539">
        <v>9060</v>
      </c>
      <c r="P4539">
        <v>12544</v>
      </c>
      <c r="Q4539" t="s">
        <v>59</v>
      </c>
      <c r="R4539">
        <v>556</v>
      </c>
      <c r="S4539" s="2">
        <v>45303</v>
      </c>
      <c r="T4539" t="s">
        <v>42</v>
      </c>
      <c r="U4539">
        <v>9983</v>
      </c>
      <c r="V4539" t="s">
        <v>43</v>
      </c>
      <c r="W4539">
        <v>412</v>
      </c>
      <c r="X4539" t="s">
        <v>44</v>
      </c>
      <c r="Y4539" t="s">
        <v>61</v>
      </c>
      <c r="Z4539">
        <v>3979</v>
      </c>
      <c r="AA4539">
        <v>188</v>
      </c>
      <c r="AB4539">
        <v>11034</v>
      </c>
      <c r="AC4539" t="s">
        <v>73</v>
      </c>
    </row>
    <row r="4540" spans="1:29" x14ac:dyDescent="0.3">
      <c r="A4540" s="1" t="s">
        <v>29</v>
      </c>
      <c r="B4540" t="s">
        <v>363</v>
      </c>
      <c r="C4540" t="s">
        <v>488</v>
      </c>
      <c r="D4540" t="s">
        <v>155</v>
      </c>
      <c r="E4540">
        <v>2</v>
      </c>
      <c r="F4540" t="s">
        <v>221</v>
      </c>
      <c r="G4540" t="s">
        <v>250</v>
      </c>
      <c r="H4540" t="s">
        <v>79</v>
      </c>
      <c r="I4540" t="s">
        <v>265</v>
      </c>
      <c r="J4540" t="s">
        <v>341</v>
      </c>
      <c r="K4540" t="s">
        <v>10812</v>
      </c>
      <c r="L4540" t="s">
        <v>10813</v>
      </c>
      <c r="M4540" t="s">
        <v>494</v>
      </c>
      <c r="N4540" t="s">
        <v>94</v>
      </c>
      <c r="O4540">
        <v>23540</v>
      </c>
      <c r="P4540">
        <v>25782</v>
      </c>
      <c r="Q4540" t="s">
        <v>59</v>
      </c>
      <c r="R4540">
        <v>520</v>
      </c>
      <c r="S4540" s="2">
        <v>44363</v>
      </c>
      <c r="T4540" s="2">
        <v>44391</v>
      </c>
      <c r="U4540">
        <v>18939</v>
      </c>
      <c r="V4540" t="s">
        <v>43</v>
      </c>
      <c r="W4540">
        <v>446</v>
      </c>
      <c r="X4540" t="s">
        <v>60</v>
      </c>
      <c r="Y4540" t="s">
        <v>61</v>
      </c>
      <c r="Z4540">
        <v>0</v>
      </c>
      <c r="AA4540">
        <v>361</v>
      </c>
      <c r="AB4540">
        <v>24052</v>
      </c>
      <c r="AC4540" t="s">
        <v>73</v>
      </c>
    </row>
    <row r="4541" spans="1:29" x14ac:dyDescent="0.3">
      <c r="A4541" s="1" t="s">
        <v>47</v>
      </c>
      <c r="B4541" t="s">
        <v>145</v>
      </c>
      <c r="C4541" t="s">
        <v>1413</v>
      </c>
      <c r="D4541" t="s">
        <v>50</v>
      </c>
      <c r="E4541">
        <v>8</v>
      </c>
      <c r="F4541" t="s">
        <v>33</v>
      </c>
      <c r="G4541" t="s">
        <v>179</v>
      </c>
      <c r="H4541" t="s">
        <v>79</v>
      </c>
      <c r="I4541" t="s">
        <v>36</v>
      </c>
      <c r="J4541" t="s">
        <v>3306</v>
      </c>
      <c r="K4541" t="s">
        <v>10814</v>
      </c>
      <c r="L4541" t="s">
        <v>10815</v>
      </c>
      <c r="M4541" t="s">
        <v>2965</v>
      </c>
      <c r="N4541" t="s">
        <v>40</v>
      </c>
      <c r="O4541">
        <v>29407</v>
      </c>
      <c r="P4541">
        <v>31508</v>
      </c>
      <c r="Q4541" t="s">
        <v>95</v>
      </c>
      <c r="R4541">
        <v>450</v>
      </c>
      <c r="S4541" s="2">
        <v>44688</v>
      </c>
      <c r="T4541" s="2">
        <v>44705</v>
      </c>
      <c r="U4541">
        <v>0</v>
      </c>
      <c r="V4541" t="s">
        <v>106</v>
      </c>
      <c r="W4541">
        <v>760</v>
      </c>
      <c r="X4541" t="s">
        <v>60</v>
      </c>
      <c r="Y4541" t="s">
        <v>61</v>
      </c>
      <c r="Z4541">
        <v>0</v>
      </c>
      <c r="AA4541">
        <v>398</v>
      </c>
      <c r="AB4541">
        <v>29478</v>
      </c>
      <c r="AC4541" t="s">
        <v>73</v>
      </c>
    </row>
    <row r="4542" spans="1:29" x14ac:dyDescent="0.3">
      <c r="A4542" s="1" t="s">
        <v>29</v>
      </c>
      <c r="B4542" t="s">
        <v>327</v>
      </c>
      <c r="C4542" t="s">
        <v>2027</v>
      </c>
      <c r="D4542" t="s">
        <v>76</v>
      </c>
      <c r="E4542">
        <v>9</v>
      </c>
      <c r="F4542" t="s">
        <v>99</v>
      </c>
      <c r="G4542" t="s">
        <v>724</v>
      </c>
      <c r="H4542" t="s">
        <v>35</v>
      </c>
      <c r="I4542" t="s">
        <v>756</v>
      </c>
      <c r="J4542" t="s">
        <v>6286</v>
      </c>
      <c r="K4542" t="s">
        <v>10816</v>
      </c>
      <c r="L4542" t="s">
        <v>10817</v>
      </c>
      <c r="M4542" t="s">
        <v>1159</v>
      </c>
      <c r="N4542" t="s">
        <v>84</v>
      </c>
      <c r="O4542">
        <v>24121</v>
      </c>
      <c r="P4542">
        <v>26673</v>
      </c>
      <c r="Q4542" t="s">
        <v>95</v>
      </c>
      <c r="R4542">
        <v>184</v>
      </c>
      <c r="S4542" s="2">
        <v>44428</v>
      </c>
      <c r="T4542" s="2">
        <v>44454</v>
      </c>
      <c r="U4542">
        <v>0</v>
      </c>
      <c r="V4542" t="s">
        <v>85</v>
      </c>
      <c r="W4542">
        <v>475</v>
      </c>
      <c r="X4542" t="s">
        <v>60</v>
      </c>
      <c r="Y4542" t="s">
        <v>72</v>
      </c>
      <c r="Z4542">
        <v>0</v>
      </c>
      <c r="AA4542">
        <v>516</v>
      </c>
      <c r="AB4542">
        <v>26271</v>
      </c>
      <c r="AC4542" t="s">
        <v>107</v>
      </c>
    </row>
    <row r="4543" spans="1:29" x14ac:dyDescent="0.3">
      <c r="A4543" s="1" t="s">
        <v>47</v>
      </c>
      <c r="B4543" t="s">
        <v>161</v>
      </c>
      <c r="C4543" t="s">
        <v>9706</v>
      </c>
      <c r="D4543" t="s">
        <v>236</v>
      </c>
      <c r="E4543">
        <v>5</v>
      </c>
      <c r="F4543" t="s">
        <v>99</v>
      </c>
      <c r="G4543" t="s">
        <v>529</v>
      </c>
      <c r="H4543" t="s">
        <v>79</v>
      </c>
      <c r="I4543" t="s">
        <v>3138</v>
      </c>
      <c r="J4543" t="s">
        <v>878</v>
      </c>
      <c r="K4543" t="s">
        <v>10818</v>
      </c>
      <c r="L4543" t="s">
        <v>10819</v>
      </c>
      <c r="M4543" t="s">
        <v>1475</v>
      </c>
      <c r="N4543" t="s">
        <v>94</v>
      </c>
      <c r="O4543">
        <v>4111</v>
      </c>
      <c r="P4543">
        <v>8079</v>
      </c>
      <c r="Q4543" t="s">
        <v>59</v>
      </c>
      <c r="R4543">
        <v>592</v>
      </c>
      <c r="S4543" s="2">
        <v>44484</v>
      </c>
      <c r="T4543" s="2">
        <v>44502</v>
      </c>
      <c r="U4543">
        <v>42506</v>
      </c>
      <c r="V4543" t="s">
        <v>71</v>
      </c>
      <c r="W4543">
        <v>500</v>
      </c>
      <c r="X4543" t="s">
        <v>60</v>
      </c>
      <c r="Y4543" t="s">
        <v>72</v>
      </c>
      <c r="Z4543">
        <v>0</v>
      </c>
      <c r="AA4543">
        <v>214</v>
      </c>
      <c r="AB4543">
        <v>7863</v>
      </c>
      <c r="AC4543" t="s">
        <v>46</v>
      </c>
    </row>
    <row r="4544" spans="1:29" x14ac:dyDescent="0.3">
      <c r="A4544" s="1" t="s">
        <v>47</v>
      </c>
      <c r="B4544" t="s">
        <v>48</v>
      </c>
      <c r="C4544" t="s">
        <v>1756</v>
      </c>
      <c r="D4544" t="s">
        <v>178</v>
      </c>
      <c r="E4544">
        <v>9</v>
      </c>
      <c r="F4544" t="s">
        <v>51</v>
      </c>
      <c r="G4544" t="s">
        <v>710</v>
      </c>
      <c r="H4544" t="s">
        <v>79</v>
      </c>
      <c r="I4544" t="s">
        <v>3135</v>
      </c>
      <c r="J4544" t="s">
        <v>211</v>
      </c>
      <c r="K4544" t="s">
        <v>10820</v>
      </c>
      <c r="L4544" t="s">
        <v>10821</v>
      </c>
      <c r="M4544" t="s">
        <v>1479</v>
      </c>
      <c r="N4544" t="s">
        <v>58</v>
      </c>
      <c r="O4544">
        <v>15678</v>
      </c>
      <c r="P4544">
        <v>19714</v>
      </c>
      <c r="Q4544" t="s">
        <v>59</v>
      </c>
      <c r="R4544">
        <v>783</v>
      </c>
      <c r="S4544" s="2">
        <v>45076</v>
      </c>
      <c r="T4544" t="s">
        <v>42</v>
      </c>
      <c r="U4544">
        <v>34970</v>
      </c>
      <c r="V4544" t="s">
        <v>85</v>
      </c>
      <c r="W4544">
        <v>683</v>
      </c>
      <c r="X4544" t="s">
        <v>44</v>
      </c>
      <c r="Y4544" t="s">
        <v>45</v>
      </c>
      <c r="Z4544">
        <v>2650</v>
      </c>
      <c r="AA4544">
        <v>197</v>
      </c>
      <c r="AB4544">
        <v>17973</v>
      </c>
      <c r="AC4544" t="s">
        <v>73</v>
      </c>
    </row>
    <row r="4545" spans="1:29" x14ac:dyDescent="0.3">
      <c r="A4545" s="1" t="s">
        <v>29</v>
      </c>
      <c r="B4545" t="s">
        <v>228</v>
      </c>
      <c r="C4545" t="s">
        <v>2981</v>
      </c>
      <c r="D4545" t="s">
        <v>119</v>
      </c>
      <c r="E4545">
        <v>5</v>
      </c>
      <c r="F4545" t="s">
        <v>64</v>
      </c>
      <c r="G4545" t="s">
        <v>388</v>
      </c>
      <c r="H4545" t="s">
        <v>35</v>
      </c>
      <c r="I4545" t="s">
        <v>771</v>
      </c>
      <c r="J4545" t="s">
        <v>310</v>
      </c>
      <c r="K4545">
        <v>4812642958</v>
      </c>
      <c r="L4545" t="s">
        <v>10822</v>
      </c>
      <c r="M4545" t="s">
        <v>479</v>
      </c>
      <c r="N4545" t="s">
        <v>84</v>
      </c>
      <c r="O4545">
        <v>2544</v>
      </c>
      <c r="P4545">
        <v>6362</v>
      </c>
      <c r="Q4545" t="s">
        <v>41</v>
      </c>
      <c r="R4545">
        <v>171</v>
      </c>
      <c r="S4545" s="2">
        <v>45160</v>
      </c>
      <c r="T4545" t="s">
        <v>42</v>
      </c>
      <c r="U4545">
        <v>0</v>
      </c>
      <c r="V4545" t="s">
        <v>43</v>
      </c>
      <c r="W4545">
        <v>663</v>
      </c>
      <c r="X4545" t="s">
        <v>44</v>
      </c>
      <c r="Y4545" t="s">
        <v>72</v>
      </c>
      <c r="Z4545">
        <v>0</v>
      </c>
      <c r="AA4545">
        <v>531</v>
      </c>
      <c r="AB4545">
        <v>5451</v>
      </c>
      <c r="AC4545" t="s">
        <v>107</v>
      </c>
    </row>
    <row r="4546" spans="1:29" x14ac:dyDescent="0.3">
      <c r="A4546" s="1" t="s">
        <v>29</v>
      </c>
      <c r="B4546" t="s">
        <v>62</v>
      </c>
      <c r="C4546" t="s">
        <v>1552</v>
      </c>
      <c r="D4546" t="s">
        <v>76</v>
      </c>
      <c r="E4546">
        <v>9</v>
      </c>
      <c r="F4546" t="s">
        <v>64</v>
      </c>
      <c r="G4546" t="s">
        <v>376</v>
      </c>
      <c r="H4546" t="s">
        <v>79</v>
      </c>
      <c r="I4546" t="s">
        <v>1541</v>
      </c>
      <c r="J4546" t="s">
        <v>90</v>
      </c>
      <c r="K4546" t="s">
        <v>10823</v>
      </c>
      <c r="L4546" t="s">
        <v>10824</v>
      </c>
      <c r="M4546" t="s">
        <v>505</v>
      </c>
      <c r="N4546" t="s">
        <v>40</v>
      </c>
      <c r="O4546">
        <v>8677</v>
      </c>
      <c r="P4546">
        <v>12238</v>
      </c>
      <c r="Q4546" t="s">
        <v>41</v>
      </c>
      <c r="R4546">
        <v>806</v>
      </c>
      <c r="S4546" s="2">
        <v>45287</v>
      </c>
      <c r="T4546" s="2">
        <v>45303</v>
      </c>
      <c r="U4546">
        <v>0</v>
      </c>
      <c r="V4546" t="s">
        <v>106</v>
      </c>
      <c r="W4546">
        <v>779</v>
      </c>
      <c r="X4546" t="s">
        <v>60</v>
      </c>
      <c r="Y4546" t="s">
        <v>61</v>
      </c>
      <c r="Z4546">
        <v>0</v>
      </c>
      <c r="AA4546">
        <v>146</v>
      </c>
      <c r="AB4546">
        <v>8679</v>
      </c>
      <c r="AC4546" t="s">
        <v>73</v>
      </c>
    </row>
    <row r="4547" spans="1:29" x14ac:dyDescent="0.3">
      <c r="A4547" s="1" t="s">
        <v>29</v>
      </c>
      <c r="B4547" t="s">
        <v>74</v>
      </c>
      <c r="C4547" t="s">
        <v>1317</v>
      </c>
      <c r="D4547" t="s">
        <v>178</v>
      </c>
      <c r="E4547">
        <v>1</v>
      </c>
      <c r="F4547" t="s">
        <v>221</v>
      </c>
      <c r="G4547" t="s">
        <v>1989</v>
      </c>
      <c r="H4547" t="s">
        <v>79</v>
      </c>
      <c r="I4547" t="s">
        <v>238</v>
      </c>
      <c r="J4547" t="s">
        <v>674</v>
      </c>
      <c r="K4547" t="s">
        <v>10825</v>
      </c>
      <c r="L4547" t="s">
        <v>10826</v>
      </c>
      <c r="M4547" t="s">
        <v>969</v>
      </c>
      <c r="N4547" t="s">
        <v>58</v>
      </c>
      <c r="O4547">
        <v>28097</v>
      </c>
      <c r="P4547">
        <v>31594</v>
      </c>
      <c r="Q4547" t="s">
        <v>41</v>
      </c>
      <c r="R4547">
        <v>654</v>
      </c>
      <c r="S4547" s="2">
        <v>44970</v>
      </c>
      <c r="T4547" t="s">
        <v>42</v>
      </c>
      <c r="U4547">
        <v>0</v>
      </c>
      <c r="V4547" t="s">
        <v>71</v>
      </c>
      <c r="W4547">
        <v>425</v>
      </c>
      <c r="X4547" t="s">
        <v>44</v>
      </c>
      <c r="Y4547" t="s">
        <v>72</v>
      </c>
      <c r="Z4547">
        <v>2628</v>
      </c>
      <c r="AA4547">
        <v>946</v>
      </c>
      <c r="AB4547">
        <v>30027</v>
      </c>
      <c r="AC4547" t="s">
        <v>73</v>
      </c>
    </row>
    <row r="4548" spans="1:29" x14ac:dyDescent="0.3">
      <c r="A4548" s="1" t="s">
        <v>29</v>
      </c>
      <c r="B4548" t="s">
        <v>228</v>
      </c>
      <c r="C4548" t="s">
        <v>3751</v>
      </c>
      <c r="D4548" t="s">
        <v>387</v>
      </c>
      <c r="E4548">
        <v>10</v>
      </c>
      <c r="F4548" t="s">
        <v>51</v>
      </c>
      <c r="G4548" t="s">
        <v>1075</v>
      </c>
      <c r="H4548" t="s">
        <v>35</v>
      </c>
      <c r="I4548" t="s">
        <v>4442</v>
      </c>
      <c r="J4548" t="s">
        <v>1213</v>
      </c>
      <c r="K4548" t="s">
        <v>10827</v>
      </c>
      <c r="L4548" t="s">
        <v>10828</v>
      </c>
      <c r="M4548" t="s">
        <v>852</v>
      </c>
      <c r="N4548" t="s">
        <v>84</v>
      </c>
      <c r="O4548">
        <v>14215</v>
      </c>
      <c r="P4548">
        <v>19038</v>
      </c>
      <c r="Q4548" t="s">
        <v>95</v>
      </c>
      <c r="R4548">
        <v>403</v>
      </c>
      <c r="S4548" s="2">
        <v>45298</v>
      </c>
      <c r="T4548" t="s">
        <v>42</v>
      </c>
      <c r="U4548">
        <v>0</v>
      </c>
      <c r="V4548" t="s">
        <v>85</v>
      </c>
      <c r="W4548">
        <v>660</v>
      </c>
      <c r="X4548" t="s">
        <v>44</v>
      </c>
      <c r="Y4548" t="s">
        <v>61</v>
      </c>
      <c r="Z4548">
        <v>0</v>
      </c>
      <c r="AA4548">
        <v>414</v>
      </c>
      <c r="AB4548">
        <v>15157</v>
      </c>
      <c r="AC4548" t="s">
        <v>73</v>
      </c>
    </row>
    <row r="4549" spans="1:29" x14ac:dyDescent="0.3">
      <c r="A4549" s="1" t="s">
        <v>29</v>
      </c>
      <c r="B4549" t="s">
        <v>541</v>
      </c>
      <c r="C4549" t="s">
        <v>542</v>
      </c>
      <c r="D4549" t="s">
        <v>236</v>
      </c>
      <c r="E4549">
        <v>5</v>
      </c>
      <c r="F4549" t="s">
        <v>51</v>
      </c>
      <c r="G4549" t="s">
        <v>710</v>
      </c>
      <c r="H4549" t="s">
        <v>79</v>
      </c>
      <c r="I4549" t="s">
        <v>673</v>
      </c>
      <c r="J4549" t="s">
        <v>7261</v>
      </c>
      <c r="K4549">
        <v>7968272509</v>
      </c>
      <c r="L4549" t="s">
        <v>10829</v>
      </c>
      <c r="M4549" t="s">
        <v>1715</v>
      </c>
      <c r="N4549" t="s">
        <v>40</v>
      </c>
      <c r="O4549">
        <v>13948</v>
      </c>
      <c r="P4549">
        <v>17726</v>
      </c>
      <c r="Q4549" t="s">
        <v>41</v>
      </c>
      <c r="R4549">
        <v>342</v>
      </c>
      <c r="S4549" s="2">
        <v>44304</v>
      </c>
      <c r="T4549" s="2">
        <v>44311</v>
      </c>
      <c r="U4549">
        <v>0</v>
      </c>
      <c r="V4549" t="s">
        <v>106</v>
      </c>
      <c r="W4549">
        <v>429</v>
      </c>
      <c r="X4549" t="s">
        <v>60</v>
      </c>
      <c r="Y4549" t="s">
        <v>61</v>
      </c>
      <c r="Z4549">
        <v>0</v>
      </c>
      <c r="AA4549">
        <v>758</v>
      </c>
      <c r="AB4549">
        <v>15797</v>
      </c>
      <c r="AC4549" t="s">
        <v>46</v>
      </c>
    </row>
    <row r="4550" spans="1:29" x14ac:dyDescent="0.3">
      <c r="A4550" s="1" t="s">
        <v>47</v>
      </c>
      <c r="B4550" t="s">
        <v>161</v>
      </c>
      <c r="C4550" t="s">
        <v>2933</v>
      </c>
      <c r="D4550" t="s">
        <v>76</v>
      </c>
      <c r="E4550">
        <v>9</v>
      </c>
      <c r="F4550" t="s">
        <v>186</v>
      </c>
      <c r="G4550" t="s">
        <v>535</v>
      </c>
      <c r="H4550" t="s">
        <v>79</v>
      </c>
      <c r="I4550" t="s">
        <v>1695</v>
      </c>
      <c r="J4550" t="s">
        <v>4623</v>
      </c>
      <c r="K4550" t="s">
        <v>10830</v>
      </c>
      <c r="L4550" t="s">
        <v>10831</v>
      </c>
      <c r="M4550" t="s">
        <v>167</v>
      </c>
      <c r="N4550" t="s">
        <v>58</v>
      </c>
      <c r="O4550">
        <v>18400</v>
      </c>
      <c r="P4550">
        <v>20793</v>
      </c>
      <c r="Q4550" t="s">
        <v>41</v>
      </c>
      <c r="R4550">
        <v>283</v>
      </c>
      <c r="S4550" s="2">
        <v>45008</v>
      </c>
      <c r="T4550" s="2">
        <v>45021</v>
      </c>
      <c r="U4550">
        <v>0</v>
      </c>
      <c r="V4550" t="s">
        <v>106</v>
      </c>
      <c r="W4550">
        <v>502</v>
      </c>
      <c r="X4550" t="s">
        <v>60</v>
      </c>
      <c r="Y4550" t="s">
        <v>61</v>
      </c>
      <c r="Z4550">
        <v>3534</v>
      </c>
      <c r="AA4550">
        <v>398</v>
      </c>
      <c r="AB4550">
        <v>18447</v>
      </c>
      <c r="AC4550" t="s">
        <v>46</v>
      </c>
    </row>
    <row r="4551" spans="1:29" x14ac:dyDescent="0.3">
      <c r="A4551" s="1" t="s">
        <v>29</v>
      </c>
      <c r="B4551" t="s">
        <v>228</v>
      </c>
      <c r="C4551" t="s">
        <v>2981</v>
      </c>
      <c r="D4551" t="s">
        <v>257</v>
      </c>
      <c r="E4551">
        <v>5</v>
      </c>
      <c r="F4551" t="s">
        <v>271</v>
      </c>
      <c r="G4551" t="s">
        <v>340</v>
      </c>
      <c r="H4551" t="s">
        <v>35</v>
      </c>
      <c r="I4551" t="s">
        <v>188</v>
      </c>
      <c r="J4551" t="s">
        <v>1973</v>
      </c>
      <c r="K4551" t="s">
        <v>10832</v>
      </c>
      <c r="L4551" t="s">
        <v>10833</v>
      </c>
      <c r="M4551" t="s">
        <v>487</v>
      </c>
      <c r="N4551" t="s">
        <v>94</v>
      </c>
      <c r="O4551">
        <v>16822</v>
      </c>
      <c r="P4551">
        <v>20563</v>
      </c>
      <c r="Q4551" t="s">
        <v>59</v>
      </c>
      <c r="R4551">
        <v>276</v>
      </c>
      <c r="S4551" s="2">
        <v>45135</v>
      </c>
      <c r="T4551" t="s">
        <v>42</v>
      </c>
      <c r="U4551">
        <v>39209</v>
      </c>
      <c r="V4551" t="s">
        <v>85</v>
      </c>
      <c r="W4551">
        <v>710</v>
      </c>
      <c r="X4551" t="s">
        <v>44</v>
      </c>
      <c r="Y4551" t="s">
        <v>61</v>
      </c>
      <c r="Z4551">
        <v>0</v>
      </c>
      <c r="AA4551">
        <v>280</v>
      </c>
      <c r="AB4551">
        <v>17727</v>
      </c>
      <c r="AC4551" t="s">
        <v>73</v>
      </c>
    </row>
    <row r="4552" spans="1:29" x14ac:dyDescent="0.3">
      <c r="A4552" s="1" t="s">
        <v>47</v>
      </c>
      <c r="B4552" t="s">
        <v>48</v>
      </c>
      <c r="C4552" t="s">
        <v>3971</v>
      </c>
      <c r="D4552" t="s">
        <v>178</v>
      </c>
      <c r="E4552">
        <v>4</v>
      </c>
      <c r="F4552" t="s">
        <v>120</v>
      </c>
      <c r="G4552" t="s">
        <v>820</v>
      </c>
      <c r="H4552" t="s">
        <v>35</v>
      </c>
      <c r="I4552" t="s">
        <v>803</v>
      </c>
      <c r="J4552" t="s">
        <v>366</v>
      </c>
      <c r="K4552" t="s">
        <v>10834</v>
      </c>
      <c r="L4552" t="s">
        <v>10835</v>
      </c>
      <c r="M4552" t="s">
        <v>385</v>
      </c>
      <c r="N4552" t="s">
        <v>58</v>
      </c>
      <c r="O4552">
        <v>21721</v>
      </c>
      <c r="P4552">
        <v>25389</v>
      </c>
      <c r="Q4552" t="s">
        <v>41</v>
      </c>
      <c r="R4552">
        <v>612</v>
      </c>
      <c r="S4552" s="2">
        <v>45187</v>
      </c>
      <c r="T4552" t="s">
        <v>42</v>
      </c>
      <c r="U4552">
        <v>0</v>
      </c>
      <c r="V4552" t="s">
        <v>43</v>
      </c>
      <c r="W4552">
        <v>645</v>
      </c>
      <c r="X4552" t="s">
        <v>44</v>
      </c>
      <c r="Y4552" t="s">
        <v>61</v>
      </c>
      <c r="Z4552">
        <v>3786</v>
      </c>
      <c r="AA4552">
        <v>542</v>
      </c>
      <c r="AB4552">
        <v>24759</v>
      </c>
      <c r="AC4552" t="s">
        <v>107</v>
      </c>
    </row>
    <row r="4553" spans="1:29" x14ac:dyDescent="0.3">
      <c r="A4553" s="1" t="s">
        <v>29</v>
      </c>
      <c r="B4553" t="s">
        <v>62</v>
      </c>
      <c r="C4553" t="s">
        <v>127</v>
      </c>
      <c r="D4553" t="s">
        <v>387</v>
      </c>
      <c r="E4553">
        <v>5</v>
      </c>
      <c r="F4553" t="s">
        <v>99</v>
      </c>
      <c r="G4553" t="s">
        <v>1138</v>
      </c>
      <c r="H4553" t="s">
        <v>35</v>
      </c>
      <c r="I4553" t="s">
        <v>774</v>
      </c>
      <c r="J4553" t="s">
        <v>10836</v>
      </c>
      <c r="K4553" t="s">
        <v>10837</v>
      </c>
      <c r="L4553" t="s">
        <v>10838</v>
      </c>
      <c r="M4553" t="s">
        <v>584</v>
      </c>
      <c r="N4553" t="s">
        <v>84</v>
      </c>
      <c r="O4553">
        <v>13778</v>
      </c>
      <c r="P4553">
        <v>18225</v>
      </c>
      <c r="Q4553" t="s">
        <v>95</v>
      </c>
      <c r="R4553">
        <v>471</v>
      </c>
      <c r="S4553" s="2">
        <v>45078</v>
      </c>
      <c r="T4553" t="s">
        <v>42</v>
      </c>
      <c r="U4553">
        <v>0</v>
      </c>
      <c r="V4553" t="s">
        <v>85</v>
      </c>
      <c r="W4553">
        <v>791</v>
      </c>
      <c r="X4553" t="s">
        <v>44</v>
      </c>
      <c r="Y4553" t="s">
        <v>45</v>
      </c>
      <c r="Z4553">
        <v>0</v>
      </c>
      <c r="AA4553">
        <v>599</v>
      </c>
      <c r="AB4553">
        <v>14579</v>
      </c>
      <c r="AC4553" t="s">
        <v>107</v>
      </c>
    </row>
    <row r="4554" spans="1:29" x14ac:dyDescent="0.3">
      <c r="A4554" s="1" t="s">
        <v>29</v>
      </c>
      <c r="B4554" t="s">
        <v>74</v>
      </c>
      <c r="C4554" t="s">
        <v>573</v>
      </c>
      <c r="D4554" t="s">
        <v>128</v>
      </c>
      <c r="E4554">
        <v>9</v>
      </c>
      <c r="F4554" t="s">
        <v>33</v>
      </c>
      <c r="G4554" t="s">
        <v>34</v>
      </c>
      <c r="H4554" t="s">
        <v>79</v>
      </c>
      <c r="I4554" t="s">
        <v>5818</v>
      </c>
      <c r="J4554" t="s">
        <v>2806</v>
      </c>
      <c r="K4554" t="s">
        <v>10839</v>
      </c>
      <c r="L4554" t="s">
        <v>10840</v>
      </c>
      <c r="M4554" t="s">
        <v>969</v>
      </c>
      <c r="N4554" t="s">
        <v>58</v>
      </c>
      <c r="O4554">
        <v>14178</v>
      </c>
      <c r="P4554">
        <v>16322</v>
      </c>
      <c r="Q4554" t="s">
        <v>95</v>
      </c>
      <c r="R4554">
        <v>805</v>
      </c>
      <c r="S4554" s="2">
        <v>44670</v>
      </c>
      <c r="T4554" t="s">
        <v>42</v>
      </c>
      <c r="U4554">
        <v>0</v>
      </c>
      <c r="V4554" t="s">
        <v>71</v>
      </c>
      <c r="W4554">
        <v>569</v>
      </c>
      <c r="X4554" t="s">
        <v>44</v>
      </c>
      <c r="Y4554" t="s">
        <v>72</v>
      </c>
      <c r="Z4554">
        <v>1316</v>
      </c>
      <c r="AA4554">
        <v>99</v>
      </c>
      <c r="AB4554">
        <v>15623</v>
      </c>
      <c r="AC4554" t="s">
        <v>46</v>
      </c>
    </row>
    <row r="4555" spans="1:29" x14ac:dyDescent="0.3">
      <c r="A4555" s="1" t="s">
        <v>29</v>
      </c>
      <c r="B4555" t="s">
        <v>541</v>
      </c>
      <c r="C4555" t="s">
        <v>888</v>
      </c>
      <c r="D4555" t="s">
        <v>128</v>
      </c>
      <c r="E4555">
        <v>5</v>
      </c>
      <c r="F4555" t="s">
        <v>221</v>
      </c>
      <c r="G4555" t="s">
        <v>506</v>
      </c>
      <c r="H4555" t="s">
        <v>35</v>
      </c>
      <c r="I4555" t="s">
        <v>1008</v>
      </c>
      <c r="J4555" t="s">
        <v>3097</v>
      </c>
      <c r="K4555" t="s">
        <v>10841</v>
      </c>
      <c r="L4555" t="s">
        <v>10842</v>
      </c>
      <c r="M4555" t="s">
        <v>563</v>
      </c>
      <c r="N4555" t="s">
        <v>58</v>
      </c>
      <c r="O4555">
        <v>16452</v>
      </c>
      <c r="P4555">
        <v>19648</v>
      </c>
      <c r="Q4555" t="s">
        <v>41</v>
      </c>
      <c r="R4555">
        <v>389</v>
      </c>
      <c r="S4555" s="2">
        <v>44829</v>
      </c>
      <c r="T4555" t="s">
        <v>42</v>
      </c>
      <c r="U4555">
        <v>0</v>
      </c>
      <c r="V4555" t="s">
        <v>43</v>
      </c>
      <c r="W4555">
        <v>570</v>
      </c>
      <c r="X4555" t="s">
        <v>44</v>
      </c>
      <c r="Y4555" t="s">
        <v>72</v>
      </c>
      <c r="Z4555">
        <v>3238</v>
      </c>
      <c r="AA4555">
        <v>434</v>
      </c>
      <c r="AB4555">
        <v>19548</v>
      </c>
      <c r="AC4555" t="s">
        <v>46</v>
      </c>
    </row>
    <row r="4556" spans="1:29" x14ac:dyDescent="0.3">
      <c r="A4556" s="1" t="s">
        <v>47</v>
      </c>
      <c r="B4556" t="s">
        <v>176</v>
      </c>
      <c r="C4556" t="s">
        <v>1978</v>
      </c>
      <c r="D4556" t="s">
        <v>76</v>
      </c>
      <c r="E4556">
        <v>9</v>
      </c>
      <c r="F4556" t="s">
        <v>129</v>
      </c>
      <c r="G4556" t="s">
        <v>1528</v>
      </c>
      <c r="H4556" t="s">
        <v>79</v>
      </c>
      <c r="I4556" t="s">
        <v>273</v>
      </c>
      <c r="J4556" t="s">
        <v>7584</v>
      </c>
      <c r="K4556" t="s">
        <v>10843</v>
      </c>
      <c r="L4556" t="s">
        <v>10844</v>
      </c>
      <c r="M4556" t="s">
        <v>887</v>
      </c>
      <c r="N4556" t="s">
        <v>40</v>
      </c>
      <c r="O4556">
        <v>25324</v>
      </c>
      <c r="P4556">
        <v>28529</v>
      </c>
      <c r="Q4556" t="s">
        <v>59</v>
      </c>
      <c r="R4556">
        <v>211</v>
      </c>
      <c r="S4556" s="2">
        <v>44999</v>
      </c>
      <c r="T4556" s="2">
        <v>45015</v>
      </c>
      <c r="U4556">
        <v>28050</v>
      </c>
      <c r="V4556" t="s">
        <v>71</v>
      </c>
      <c r="W4556">
        <v>472</v>
      </c>
      <c r="X4556" t="s">
        <v>60</v>
      </c>
      <c r="Y4556" t="s">
        <v>61</v>
      </c>
      <c r="Z4556">
        <v>0</v>
      </c>
      <c r="AA4556">
        <v>604</v>
      </c>
      <c r="AB4556">
        <v>27712</v>
      </c>
      <c r="AC4556" t="s">
        <v>73</v>
      </c>
    </row>
    <row r="4557" spans="1:29" x14ac:dyDescent="0.3">
      <c r="A4557" s="1" t="s">
        <v>29</v>
      </c>
      <c r="B4557" t="s">
        <v>86</v>
      </c>
      <c r="C4557" t="s">
        <v>1109</v>
      </c>
      <c r="D4557" t="s">
        <v>138</v>
      </c>
      <c r="E4557">
        <v>4</v>
      </c>
      <c r="F4557" t="s">
        <v>33</v>
      </c>
      <c r="G4557" t="s">
        <v>451</v>
      </c>
      <c r="H4557" t="s">
        <v>35</v>
      </c>
      <c r="I4557" t="s">
        <v>244</v>
      </c>
      <c r="J4557" t="s">
        <v>1712</v>
      </c>
      <c r="K4557" t="s">
        <v>10845</v>
      </c>
      <c r="L4557" t="s">
        <v>10846</v>
      </c>
      <c r="M4557" t="s">
        <v>350</v>
      </c>
      <c r="N4557" t="s">
        <v>58</v>
      </c>
      <c r="O4557">
        <v>26671</v>
      </c>
      <c r="P4557">
        <v>29180</v>
      </c>
      <c r="Q4557" t="s">
        <v>95</v>
      </c>
      <c r="R4557">
        <v>188</v>
      </c>
      <c r="S4557" s="2">
        <v>45336</v>
      </c>
      <c r="T4557" t="s">
        <v>42</v>
      </c>
      <c r="U4557">
        <v>0</v>
      </c>
      <c r="V4557" t="s">
        <v>85</v>
      </c>
      <c r="W4557">
        <v>711</v>
      </c>
      <c r="X4557" t="s">
        <v>44</v>
      </c>
      <c r="Y4557" t="s">
        <v>61</v>
      </c>
      <c r="Z4557">
        <v>4192</v>
      </c>
      <c r="AA4557">
        <v>767</v>
      </c>
      <c r="AB4557">
        <v>27335</v>
      </c>
      <c r="AC4557" t="s">
        <v>73</v>
      </c>
    </row>
    <row r="4558" spans="1:29" x14ac:dyDescent="0.3">
      <c r="A4558" s="1" t="s">
        <v>47</v>
      </c>
      <c r="B4558" t="s">
        <v>136</v>
      </c>
      <c r="C4558" t="s">
        <v>2546</v>
      </c>
      <c r="D4558" t="s">
        <v>119</v>
      </c>
      <c r="E4558">
        <v>8</v>
      </c>
      <c r="F4558" t="s">
        <v>64</v>
      </c>
      <c r="G4558" t="s">
        <v>376</v>
      </c>
      <c r="H4558" t="s">
        <v>79</v>
      </c>
      <c r="I4558" t="s">
        <v>1327</v>
      </c>
      <c r="J4558" t="s">
        <v>1841</v>
      </c>
      <c r="K4558" t="s">
        <v>10847</v>
      </c>
      <c r="L4558" t="s">
        <v>10848</v>
      </c>
      <c r="M4558" t="s">
        <v>1128</v>
      </c>
      <c r="N4558" t="s">
        <v>84</v>
      </c>
      <c r="O4558">
        <v>24602</v>
      </c>
      <c r="P4558">
        <v>27849</v>
      </c>
      <c r="Q4558" t="s">
        <v>95</v>
      </c>
      <c r="R4558">
        <v>984</v>
      </c>
      <c r="S4558" s="2">
        <v>44554</v>
      </c>
      <c r="T4558" t="s">
        <v>42</v>
      </c>
      <c r="U4558">
        <v>0</v>
      </c>
      <c r="V4558" t="s">
        <v>43</v>
      </c>
      <c r="W4558">
        <v>482</v>
      </c>
      <c r="X4558" t="s">
        <v>44</v>
      </c>
      <c r="Y4558" t="s">
        <v>72</v>
      </c>
      <c r="Z4558">
        <v>0</v>
      </c>
      <c r="AA4558">
        <v>780</v>
      </c>
      <c r="AB4558">
        <v>27226</v>
      </c>
      <c r="AC4558" t="s">
        <v>73</v>
      </c>
    </row>
    <row r="4559" spans="1:29" x14ac:dyDescent="0.3">
      <c r="A4559" s="1" t="s">
        <v>47</v>
      </c>
      <c r="B4559" t="s">
        <v>161</v>
      </c>
      <c r="C4559" t="s">
        <v>2203</v>
      </c>
      <c r="D4559" t="s">
        <v>138</v>
      </c>
      <c r="E4559">
        <v>5</v>
      </c>
      <c r="F4559" t="s">
        <v>64</v>
      </c>
      <c r="G4559" t="s">
        <v>65</v>
      </c>
      <c r="H4559" t="s">
        <v>79</v>
      </c>
      <c r="I4559" t="s">
        <v>382</v>
      </c>
      <c r="J4559" t="s">
        <v>2875</v>
      </c>
      <c r="K4559" t="s">
        <v>10849</v>
      </c>
      <c r="L4559" t="s">
        <v>10850</v>
      </c>
      <c r="M4559" t="s">
        <v>2032</v>
      </c>
      <c r="N4559" t="s">
        <v>58</v>
      </c>
      <c r="O4559">
        <v>15615</v>
      </c>
      <c r="P4559">
        <v>18263</v>
      </c>
      <c r="Q4559" t="s">
        <v>41</v>
      </c>
      <c r="R4559">
        <v>911</v>
      </c>
      <c r="S4559" s="2">
        <v>44621</v>
      </c>
      <c r="T4559" s="2">
        <v>44645</v>
      </c>
      <c r="U4559">
        <v>0</v>
      </c>
      <c r="V4559" t="s">
        <v>85</v>
      </c>
      <c r="W4559">
        <v>470</v>
      </c>
      <c r="X4559" t="s">
        <v>60</v>
      </c>
      <c r="Y4559" t="s">
        <v>45</v>
      </c>
      <c r="Z4559">
        <v>3955</v>
      </c>
      <c r="AA4559">
        <v>807</v>
      </c>
      <c r="AB4559">
        <v>16413</v>
      </c>
      <c r="AC4559" t="s">
        <v>107</v>
      </c>
    </row>
    <row r="4560" spans="1:29" x14ac:dyDescent="0.3">
      <c r="A4560" s="1" t="s">
        <v>47</v>
      </c>
      <c r="B4560" t="s">
        <v>48</v>
      </c>
      <c r="C4560" t="s">
        <v>3245</v>
      </c>
      <c r="D4560" t="s">
        <v>257</v>
      </c>
      <c r="E4560">
        <v>4</v>
      </c>
      <c r="F4560" t="s">
        <v>51</v>
      </c>
      <c r="G4560" t="s">
        <v>710</v>
      </c>
      <c r="H4560" t="s">
        <v>79</v>
      </c>
      <c r="I4560" t="s">
        <v>4814</v>
      </c>
      <c r="J4560" t="s">
        <v>224</v>
      </c>
      <c r="K4560" t="s">
        <v>10851</v>
      </c>
      <c r="L4560" t="s">
        <v>10852</v>
      </c>
      <c r="M4560" t="s">
        <v>303</v>
      </c>
      <c r="N4560" t="s">
        <v>40</v>
      </c>
      <c r="O4560">
        <v>20866</v>
      </c>
      <c r="P4560">
        <v>23439</v>
      </c>
      <c r="Q4560" t="s">
        <v>95</v>
      </c>
      <c r="R4560">
        <v>433</v>
      </c>
      <c r="S4560" s="2">
        <v>44496</v>
      </c>
      <c r="T4560" s="2">
        <v>44499</v>
      </c>
      <c r="U4560">
        <v>0</v>
      </c>
      <c r="V4560" t="s">
        <v>106</v>
      </c>
      <c r="W4560">
        <v>441</v>
      </c>
      <c r="X4560" t="s">
        <v>60</v>
      </c>
      <c r="Y4560" t="s">
        <v>72</v>
      </c>
      <c r="Z4560">
        <v>0</v>
      </c>
      <c r="AA4560">
        <v>877</v>
      </c>
      <c r="AB4560">
        <v>23424</v>
      </c>
      <c r="AC4560" t="s">
        <v>46</v>
      </c>
    </row>
    <row r="4561" spans="1:29" x14ac:dyDescent="0.3">
      <c r="A4561" s="1" t="s">
        <v>29</v>
      </c>
      <c r="B4561" t="s">
        <v>74</v>
      </c>
      <c r="C4561" t="s">
        <v>1174</v>
      </c>
      <c r="D4561" t="s">
        <v>178</v>
      </c>
      <c r="E4561">
        <v>10</v>
      </c>
      <c r="F4561" t="s">
        <v>129</v>
      </c>
      <c r="G4561" t="s">
        <v>163</v>
      </c>
      <c r="H4561" t="s">
        <v>79</v>
      </c>
      <c r="I4561" t="s">
        <v>2961</v>
      </c>
      <c r="J4561" t="s">
        <v>1986</v>
      </c>
      <c r="K4561" t="s">
        <v>10853</v>
      </c>
      <c r="L4561" t="s">
        <v>10854</v>
      </c>
      <c r="M4561" t="s">
        <v>795</v>
      </c>
      <c r="N4561" t="s">
        <v>40</v>
      </c>
      <c r="O4561">
        <v>18812</v>
      </c>
      <c r="P4561">
        <v>22406</v>
      </c>
      <c r="Q4561" t="s">
        <v>95</v>
      </c>
      <c r="R4561">
        <v>608</v>
      </c>
      <c r="S4561" s="2">
        <v>44273</v>
      </c>
      <c r="T4561" t="s">
        <v>42</v>
      </c>
      <c r="U4561">
        <v>0</v>
      </c>
      <c r="V4561" t="s">
        <v>106</v>
      </c>
      <c r="W4561">
        <v>758</v>
      </c>
      <c r="X4561" t="s">
        <v>44</v>
      </c>
      <c r="Y4561" t="s">
        <v>45</v>
      </c>
      <c r="Z4561">
        <v>0</v>
      </c>
      <c r="AA4561">
        <v>947</v>
      </c>
      <c r="AB4561">
        <v>20290</v>
      </c>
      <c r="AC4561" t="s">
        <v>73</v>
      </c>
    </row>
    <row r="4562" spans="1:29" x14ac:dyDescent="0.3">
      <c r="A4562" s="1" t="s">
        <v>47</v>
      </c>
      <c r="B4562" t="s">
        <v>108</v>
      </c>
      <c r="C4562" t="s">
        <v>270</v>
      </c>
      <c r="D4562" t="s">
        <v>98</v>
      </c>
      <c r="E4562">
        <v>9</v>
      </c>
      <c r="F4562" t="s">
        <v>271</v>
      </c>
      <c r="G4562" t="s">
        <v>495</v>
      </c>
      <c r="H4562" t="s">
        <v>79</v>
      </c>
      <c r="I4562" t="s">
        <v>849</v>
      </c>
      <c r="J4562" t="s">
        <v>1789</v>
      </c>
      <c r="K4562" t="s">
        <v>10855</v>
      </c>
      <c r="L4562" t="s">
        <v>10856</v>
      </c>
      <c r="M4562" t="s">
        <v>1252</v>
      </c>
      <c r="N4562" t="s">
        <v>84</v>
      </c>
      <c r="O4562">
        <v>15647</v>
      </c>
      <c r="P4562">
        <v>17692</v>
      </c>
      <c r="Q4562" t="s">
        <v>59</v>
      </c>
      <c r="R4562">
        <v>526</v>
      </c>
      <c r="S4562" s="2">
        <v>44708</v>
      </c>
      <c r="T4562" t="s">
        <v>42</v>
      </c>
      <c r="U4562">
        <v>13640</v>
      </c>
      <c r="V4562" t="s">
        <v>85</v>
      </c>
      <c r="W4562">
        <v>711</v>
      </c>
      <c r="X4562" t="s">
        <v>44</v>
      </c>
      <c r="Y4562" t="s">
        <v>61</v>
      </c>
      <c r="Z4562">
        <v>0</v>
      </c>
      <c r="AA4562">
        <v>652</v>
      </c>
      <c r="AB4562">
        <v>16784</v>
      </c>
      <c r="AC4562" t="s">
        <v>73</v>
      </c>
    </row>
    <row r="4563" spans="1:29" x14ac:dyDescent="0.3">
      <c r="A4563" s="1" t="s">
        <v>47</v>
      </c>
      <c r="B4563" t="s">
        <v>108</v>
      </c>
      <c r="C4563" t="s">
        <v>3655</v>
      </c>
      <c r="D4563" t="s">
        <v>257</v>
      </c>
      <c r="E4563">
        <v>10</v>
      </c>
      <c r="F4563" t="s">
        <v>120</v>
      </c>
      <c r="G4563" t="s">
        <v>489</v>
      </c>
      <c r="H4563" t="s">
        <v>79</v>
      </c>
      <c r="I4563" t="s">
        <v>216</v>
      </c>
      <c r="J4563" t="s">
        <v>878</v>
      </c>
      <c r="K4563">
        <v>2354053170</v>
      </c>
      <c r="L4563" t="s">
        <v>10857</v>
      </c>
      <c r="M4563" t="s">
        <v>1252</v>
      </c>
      <c r="N4563" t="s">
        <v>84</v>
      </c>
      <c r="O4563">
        <v>7797</v>
      </c>
      <c r="P4563">
        <v>11654</v>
      </c>
      <c r="Q4563" t="s">
        <v>95</v>
      </c>
      <c r="R4563">
        <v>396</v>
      </c>
      <c r="S4563" s="2">
        <v>45202</v>
      </c>
      <c r="T4563" t="s">
        <v>42</v>
      </c>
      <c r="U4563">
        <v>0</v>
      </c>
      <c r="V4563" t="s">
        <v>106</v>
      </c>
      <c r="W4563">
        <v>678</v>
      </c>
      <c r="X4563" t="s">
        <v>44</v>
      </c>
      <c r="Y4563" t="s">
        <v>72</v>
      </c>
      <c r="Z4563">
        <v>0</v>
      </c>
      <c r="AA4563">
        <v>584</v>
      </c>
      <c r="AB4563">
        <v>11427</v>
      </c>
      <c r="AC4563" t="s">
        <v>46</v>
      </c>
    </row>
    <row r="4564" spans="1:29" x14ac:dyDescent="0.3">
      <c r="A4564" s="1" t="s">
        <v>29</v>
      </c>
      <c r="B4564" t="s">
        <v>393</v>
      </c>
      <c r="C4564" t="s">
        <v>873</v>
      </c>
      <c r="D4564" t="s">
        <v>119</v>
      </c>
      <c r="E4564">
        <v>10</v>
      </c>
      <c r="F4564" t="s">
        <v>186</v>
      </c>
      <c r="G4564" t="s">
        <v>187</v>
      </c>
      <c r="H4564" t="s">
        <v>35</v>
      </c>
      <c r="I4564" t="s">
        <v>292</v>
      </c>
      <c r="J4564" t="s">
        <v>4766</v>
      </c>
      <c r="K4564">
        <v>3915027632</v>
      </c>
      <c r="L4564" t="s">
        <v>10858</v>
      </c>
      <c r="M4564" t="s">
        <v>399</v>
      </c>
      <c r="N4564" t="s">
        <v>40</v>
      </c>
      <c r="O4564">
        <v>26730</v>
      </c>
      <c r="P4564">
        <v>30974</v>
      </c>
      <c r="Q4564" t="s">
        <v>41</v>
      </c>
      <c r="R4564">
        <v>627</v>
      </c>
      <c r="S4564" s="2">
        <v>45272</v>
      </c>
      <c r="T4564" t="s">
        <v>42</v>
      </c>
      <c r="U4564">
        <v>0</v>
      </c>
      <c r="V4564" t="s">
        <v>106</v>
      </c>
      <c r="W4564">
        <v>820</v>
      </c>
      <c r="X4564" t="s">
        <v>44</v>
      </c>
      <c r="Y4564" t="s">
        <v>45</v>
      </c>
      <c r="Z4564">
        <v>0</v>
      </c>
      <c r="AA4564">
        <v>633</v>
      </c>
      <c r="AB4564">
        <v>29124</v>
      </c>
      <c r="AC4564" t="s">
        <v>107</v>
      </c>
    </row>
    <row r="4565" spans="1:29" x14ac:dyDescent="0.3">
      <c r="A4565" s="1" t="s">
        <v>29</v>
      </c>
      <c r="B4565" t="s">
        <v>541</v>
      </c>
      <c r="C4565" t="s">
        <v>541</v>
      </c>
      <c r="D4565" t="s">
        <v>128</v>
      </c>
      <c r="E4565">
        <v>6</v>
      </c>
      <c r="F4565" t="s">
        <v>99</v>
      </c>
      <c r="G4565" t="s">
        <v>1138</v>
      </c>
      <c r="H4565" t="s">
        <v>35</v>
      </c>
      <c r="I4565" t="s">
        <v>507</v>
      </c>
      <c r="J4565" t="s">
        <v>9851</v>
      </c>
      <c r="K4565" t="s">
        <v>10859</v>
      </c>
      <c r="L4565" t="s">
        <v>10860</v>
      </c>
      <c r="M4565" t="s">
        <v>733</v>
      </c>
      <c r="N4565" t="s">
        <v>58</v>
      </c>
      <c r="O4565">
        <v>19516</v>
      </c>
      <c r="P4565">
        <v>23511</v>
      </c>
      <c r="Q4565" t="s">
        <v>41</v>
      </c>
      <c r="R4565">
        <v>642</v>
      </c>
      <c r="S4565" s="2">
        <v>45330</v>
      </c>
      <c r="T4565" s="2">
        <v>45349</v>
      </c>
      <c r="U4565">
        <v>0</v>
      </c>
      <c r="V4565" t="s">
        <v>71</v>
      </c>
      <c r="W4565">
        <v>709</v>
      </c>
      <c r="X4565" t="s">
        <v>60</v>
      </c>
      <c r="Y4565" t="s">
        <v>61</v>
      </c>
      <c r="Z4565">
        <v>4735</v>
      </c>
      <c r="AA4565">
        <v>240</v>
      </c>
      <c r="AB4565">
        <v>20146</v>
      </c>
      <c r="AC4565" t="s">
        <v>107</v>
      </c>
    </row>
    <row r="4566" spans="1:29" x14ac:dyDescent="0.3">
      <c r="A4566" s="1" t="s">
        <v>47</v>
      </c>
      <c r="B4566" t="s">
        <v>145</v>
      </c>
      <c r="C4566" t="s">
        <v>1413</v>
      </c>
      <c r="D4566" t="s">
        <v>201</v>
      </c>
      <c r="E4566">
        <v>3</v>
      </c>
      <c r="F4566" t="s">
        <v>33</v>
      </c>
      <c r="G4566" t="s">
        <v>411</v>
      </c>
      <c r="H4566" t="s">
        <v>35</v>
      </c>
      <c r="I4566" t="s">
        <v>1656</v>
      </c>
      <c r="J4566" t="s">
        <v>524</v>
      </c>
      <c r="K4566">
        <v>3373154719</v>
      </c>
      <c r="L4566" t="s">
        <v>10861</v>
      </c>
      <c r="M4566" t="s">
        <v>499</v>
      </c>
      <c r="N4566" t="s">
        <v>58</v>
      </c>
      <c r="O4566">
        <v>20747</v>
      </c>
      <c r="P4566">
        <v>22803</v>
      </c>
      <c r="Q4566" t="s">
        <v>95</v>
      </c>
      <c r="R4566">
        <v>543</v>
      </c>
      <c r="S4566" s="2">
        <v>44401</v>
      </c>
      <c r="T4566" t="s">
        <v>42</v>
      </c>
      <c r="U4566">
        <v>0</v>
      </c>
      <c r="V4566" t="s">
        <v>106</v>
      </c>
      <c r="W4566">
        <v>766</v>
      </c>
      <c r="X4566" t="s">
        <v>44</v>
      </c>
      <c r="Y4566" t="s">
        <v>61</v>
      </c>
      <c r="Z4566">
        <v>4271</v>
      </c>
      <c r="AA4566">
        <v>333</v>
      </c>
      <c r="AB4566">
        <v>21344</v>
      </c>
      <c r="AC4566" t="s">
        <v>107</v>
      </c>
    </row>
    <row r="4567" spans="1:29" x14ac:dyDescent="0.3">
      <c r="A4567" s="1" t="s">
        <v>29</v>
      </c>
      <c r="B4567" t="s">
        <v>363</v>
      </c>
      <c r="C4567" t="s">
        <v>488</v>
      </c>
      <c r="D4567" t="s">
        <v>169</v>
      </c>
      <c r="E4567">
        <v>8</v>
      </c>
      <c r="F4567" t="s">
        <v>186</v>
      </c>
      <c r="G4567" t="s">
        <v>1504</v>
      </c>
      <c r="H4567" t="s">
        <v>35</v>
      </c>
      <c r="I4567" t="s">
        <v>188</v>
      </c>
      <c r="J4567" t="s">
        <v>3663</v>
      </c>
      <c r="K4567" t="s">
        <v>10862</v>
      </c>
      <c r="L4567" t="s">
        <v>10863</v>
      </c>
      <c r="M4567" t="s">
        <v>511</v>
      </c>
      <c r="N4567" t="s">
        <v>40</v>
      </c>
      <c r="O4567">
        <v>2707</v>
      </c>
      <c r="P4567">
        <v>5120</v>
      </c>
      <c r="Q4567" t="s">
        <v>59</v>
      </c>
      <c r="R4567">
        <v>755</v>
      </c>
      <c r="S4567" s="2">
        <v>45298</v>
      </c>
      <c r="T4567" t="s">
        <v>42</v>
      </c>
      <c r="U4567">
        <v>23699</v>
      </c>
      <c r="V4567" t="s">
        <v>43</v>
      </c>
      <c r="W4567">
        <v>696</v>
      </c>
      <c r="X4567" t="s">
        <v>44</v>
      </c>
      <c r="Y4567" t="s">
        <v>61</v>
      </c>
      <c r="Z4567">
        <v>0</v>
      </c>
      <c r="AA4567">
        <v>670</v>
      </c>
      <c r="AB4567">
        <v>3564</v>
      </c>
      <c r="AC4567" t="s">
        <v>46</v>
      </c>
    </row>
    <row r="4568" spans="1:29" x14ac:dyDescent="0.3">
      <c r="A4568" s="1" t="s">
        <v>29</v>
      </c>
      <c r="B4568" t="s">
        <v>96</v>
      </c>
      <c r="C4568" t="s">
        <v>1523</v>
      </c>
      <c r="D4568" t="s">
        <v>201</v>
      </c>
      <c r="E4568">
        <v>2</v>
      </c>
      <c r="F4568" t="s">
        <v>221</v>
      </c>
      <c r="G4568" t="s">
        <v>222</v>
      </c>
      <c r="H4568" t="s">
        <v>35</v>
      </c>
      <c r="I4568" t="s">
        <v>3007</v>
      </c>
      <c r="J4568" t="s">
        <v>188</v>
      </c>
      <c r="K4568" t="s">
        <v>10864</v>
      </c>
      <c r="L4568" t="s">
        <v>10865</v>
      </c>
      <c r="M4568" t="s">
        <v>777</v>
      </c>
      <c r="N4568" t="s">
        <v>40</v>
      </c>
      <c r="O4568">
        <v>28624</v>
      </c>
      <c r="P4568">
        <v>31305</v>
      </c>
      <c r="Q4568" t="s">
        <v>95</v>
      </c>
      <c r="R4568">
        <v>373</v>
      </c>
      <c r="S4568" s="2">
        <v>44890</v>
      </c>
      <c r="T4568" t="s">
        <v>42</v>
      </c>
      <c r="U4568">
        <v>0</v>
      </c>
      <c r="V4568" t="s">
        <v>85</v>
      </c>
      <c r="W4568">
        <v>497</v>
      </c>
      <c r="X4568" t="s">
        <v>44</v>
      </c>
      <c r="Y4568" t="s">
        <v>72</v>
      </c>
      <c r="Z4568">
        <v>0</v>
      </c>
      <c r="AA4568">
        <v>893</v>
      </c>
      <c r="AB4568">
        <v>30340</v>
      </c>
      <c r="AC4568" t="s">
        <v>73</v>
      </c>
    </row>
    <row r="4569" spans="1:29" x14ac:dyDescent="0.3">
      <c r="A4569" s="1" t="s">
        <v>29</v>
      </c>
      <c r="B4569" t="s">
        <v>228</v>
      </c>
      <c r="C4569" t="s">
        <v>2479</v>
      </c>
      <c r="D4569" t="s">
        <v>178</v>
      </c>
      <c r="E4569">
        <v>1</v>
      </c>
      <c r="F4569" t="s">
        <v>271</v>
      </c>
      <c r="G4569" t="s">
        <v>400</v>
      </c>
      <c r="H4569" t="s">
        <v>79</v>
      </c>
      <c r="I4569" t="s">
        <v>140</v>
      </c>
      <c r="J4569" t="s">
        <v>530</v>
      </c>
      <c r="K4569" t="s">
        <v>10866</v>
      </c>
      <c r="L4569" t="s">
        <v>10867</v>
      </c>
      <c r="M4569" t="s">
        <v>487</v>
      </c>
      <c r="N4569" t="s">
        <v>94</v>
      </c>
      <c r="O4569">
        <v>7181</v>
      </c>
      <c r="P4569">
        <v>12121</v>
      </c>
      <c r="Q4569" t="s">
        <v>41</v>
      </c>
      <c r="R4569">
        <v>238</v>
      </c>
      <c r="S4569" s="2">
        <v>44442</v>
      </c>
      <c r="T4569" t="s">
        <v>42</v>
      </c>
      <c r="U4569">
        <v>0</v>
      </c>
      <c r="V4569" t="s">
        <v>106</v>
      </c>
      <c r="W4569">
        <v>585</v>
      </c>
      <c r="X4569" t="s">
        <v>44</v>
      </c>
      <c r="Y4569" t="s">
        <v>72</v>
      </c>
      <c r="Z4569">
        <v>0</v>
      </c>
      <c r="AA4569">
        <v>591</v>
      </c>
      <c r="AB4569">
        <v>9350</v>
      </c>
      <c r="AC4569" t="s">
        <v>107</v>
      </c>
    </row>
    <row r="4570" spans="1:29" x14ac:dyDescent="0.3">
      <c r="A4570" s="1" t="s">
        <v>29</v>
      </c>
      <c r="B4570" t="s">
        <v>96</v>
      </c>
      <c r="C4570" t="s">
        <v>2169</v>
      </c>
      <c r="D4570" t="s">
        <v>128</v>
      </c>
      <c r="E4570">
        <v>5</v>
      </c>
      <c r="F4570" t="s">
        <v>129</v>
      </c>
      <c r="G4570" t="s">
        <v>298</v>
      </c>
      <c r="H4570" t="s">
        <v>79</v>
      </c>
      <c r="I4570" t="s">
        <v>2994</v>
      </c>
      <c r="J4570" t="s">
        <v>3215</v>
      </c>
      <c r="K4570" t="s">
        <v>10868</v>
      </c>
      <c r="L4570" t="s">
        <v>10869</v>
      </c>
      <c r="M4570" t="s">
        <v>1784</v>
      </c>
      <c r="N4570" t="s">
        <v>40</v>
      </c>
      <c r="O4570">
        <v>23142</v>
      </c>
      <c r="P4570">
        <v>27493</v>
      </c>
      <c r="Q4570" t="s">
        <v>59</v>
      </c>
      <c r="R4570">
        <v>772</v>
      </c>
      <c r="S4570" s="2">
        <v>44762</v>
      </c>
      <c r="T4570" t="s">
        <v>42</v>
      </c>
      <c r="U4570">
        <v>42215</v>
      </c>
      <c r="V4570" t="s">
        <v>71</v>
      </c>
      <c r="W4570">
        <v>787</v>
      </c>
      <c r="X4570" t="s">
        <v>44</v>
      </c>
      <c r="Y4570" t="s">
        <v>72</v>
      </c>
      <c r="Z4570">
        <v>0</v>
      </c>
      <c r="AA4570">
        <v>266</v>
      </c>
      <c r="AB4570">
        <v>25453</v>
      </c>
      <c r="AC4570" t="s">
        <v>73</v>
      </c>
    </row>
    <row r="4571" spans="1:29" x14ac:dyDescent="0.3">
      <c r="A4571" s="1" t="s">
        <v>47</v>
      </c>
      <c r="B4571" t="s">
        <v>153</v>
      </c>
      <c r="C4571" t="s">
        <v>747</v>
      </c>
      <c r="D4571" t="s">
        <v>138</v>
      </c>
      <c r="E4571">
        <v>3</v>
      </c>
      <c r="F4571" t="s">
        <v>64</v>
      </c>
      <c r="G4571" t="s">
        <v>1599</v>
      </c>
      <c r="H4571" t="s">
        <v>79</v>
      </c>
      <c r="I4571" t="s">
        <v>1841</v>
      </c>
      <c r="J4571" t="s">
        <v>627</v>
      </c>
      <c r="K4571" t="s">
        <v>10870</v>
      </c>
      <c r="L4571" t="s">
        <v>10871</v>
      </c>
      <c r="M4571" t="s">
        <v>750</v>
      </c>
      <c r="N4571" t="s">
        <v>58</v>
      </c>
      <c r="O4571">
        <v>22128</v>
      </c>
      <c r="P4571">
        <v>24905</v>
      </c>
      <c r="Q4571" t="s">
        <v>41</v>
      </c>
      <c r="R4571">
        <v>388</v>
      </c>
      <c r="S4571" s="2">
        <v>45117</v>
      </c>
      <c r="T4571" s="2">
        <v>45138</v>
      </c>
      <c r="U4571">
        <v>0</v>
      </c>
      <c r="V4571" t="s">
        <v>106</v>
      </c>
      <c r="W4571">
        <v>475</v>
      </c>
      <c r="X4571" t="s">
        <v>60</v>
      </c>
      <c r="Y4571" t="s">
        <v>45</v>
      </c>
      <c r="Z4571">
        <v>2493</v>
      </c>
      <c r="AA4571">
        <v>36</v>
      </c>
      <c r="AB4571">
        <v>24775</v>
      </c>
      <c r="AC4571" t="s">
        <v>46</v>
      </c>
    </row>
    <row r="4572" spans="1:29" x14ac:dyDescent="0.3">
      <c r="A4572" s="1" t="s">
        <v>47</v>
      </c>
      <c r="B4572" t="s">
        <v>145</v>
      </c>
      <c r="C4572" t="s">
        <v>1527</v>
      </c>
      <c r="D4572" t="s">
        <v>155</v>
      </c>
      <c r="E4572">
        <v>1</v>
      </c>
      <c r="F4572" t="s">
        <v>271</v>
      </c>
      <c r="G4572" t="s">
        <v>272</v>
      </c>
      <c r="H4572" t="s">
        <v>35</v>
      </c>
      <c r="I4572" t="s">
        <v>725</v>
      </c>
      <c r="J4572" t="s">
        <v>5420</v>
      </c>
      <c r="K4572" t="s">
        <v>10872</v>
      </c>
      <c r="L4572" t="s">
        <v>10873</v>
      </c>
      <c r="M4572" t="s">
        <v>1762</v>
      </c>
      <c r="N4572" t="s">
        <v>84</v>
      </c>
      <c r="O4572">
        <v>13984</v>
      </c>
      <c r="P4572">
        <v>16172</v>
      </c>
      <c r="Q4572" t="s">
        <v>41</v>
      </c>
      <c r="R4572">
        <v>608</v>
      </c>
      <c r="S4572" s="2">
        <v>45298</v>
      </c>
      <c r="T4572" t="s">
        <v>42</v>
      </c>
      <c r="U4572">
        <v>0</v>
      </c>
      <c r="V4572" t="s">
        <v>85</v>
      </c>
      <c r="W4572">
        <v>502</v>
      </c>
      <c r="X4572" t="s">
        <v>44</v>
      </c>
      <c r="Y4572" t="s">
        <v>45</v>
      </c>
      <c r="Z4572">
        <v>0</v>
      </c>
      <c r="AA4572">
        <v>430</v>
      </c>
      <c r="AB4572">
        <v>14323</v>
      </c>
      <c r="AC4572" t="s">
        <v>107</v>
      </c>
    </row>
    <row r="4573" spans="1:29" x14ac:dyDescent="0.3">
      <c r="A4573" s="1" t="s">
        <v>47</v>
      </c>
      <c r="B4573" t="s">
        <v>108</v>
      </c>
      <c r="C4573" t="s">
        <v>109</v>
      </c>
      <c r="D4573" t="s">
        <v>50</v>
      </c>
      <c r="E4573">
        <v>8</v>
      </c>
      <c r="F4573" t="s">
        <v>51</v>
      </c>
      <c r="G4573" t="s">
        <v>345</v>
      </c>
      <c r="H4573" t="s">
        <v>79</v>
      </c>
      <c r="I4573" t="s">
        <v>292</v>
      </c>
      <c r="J4573" t="s">
        <v>90</v>
      </c>
      <c r="K4573" t="s">
        <v>10874</v>
      </c>
      <c r="L4573" t="s">
        <v>10875</v>
      </c>
      <c r="M4573" t="s">
        <v>1402</v>
      </c>
      <c r="N4573" t="s">
        <v>84</v>
      </c>
      <c r="O4573">
        <v>16381</v>
      </c>
      <c r="P4573">
        <v>20934</v>
      </c>
      <c r="Q4573" t="s">
        <v>95</v>
      </c>
      <c r="R4573">
        <v>123</v>
      </c>
      <c r="S4573" s="2">
        <v>45162</v>
      </c>
      <c r="T4573" s="2">
        <v>45163</v>
      </c>
      <c r="U4573">
        <v>0</v>
      </c>
      <c r="V4573" t="s">
        <v>71</v>
      </c>
      <c r="W4573">
        <v>567</v>
      </c>
      <c r="X4573" t="s">
        <v>60</v>
      </c>
      <c r="Y4573" t="s">
        <v>72</v>
      </c>
      <c r="Z4573">
        <v>0</v>
      </c>
      <c r="AA4573">
        <v>572</v>
      </c>
      <c r="AB4573">
        <v>20805</v>
      </c>
      <c r="AC4573" t="s">
        <v>107</v>
      </c>
    </row>
    <row r="4574" spans="1:29" x14ac:dyDescent="0.3">
      <c r="A4574" s="1" t="s">
        <v>29</v>
      </c>
      <c r="B4574" t="s">
        <v>393</v>
      </c>
      <c r="C4574" t="s">
        <v>2642</v>
      </c>
      <c r="D4574" t="s">
        <v>110</v>
      </c>
      <c r="E4574">
        <v>4</v>
      </c>
      <c r="F4574" t="s">
        <v>51</v>
      </c>
      <c r="G4574" t="s">
        <v>345</v>
      </c>
      <c r="H4574" t="s">
        <v>79</v>
      </c>
      <c r="I4574" t="s">
        <v>883</v>
      </c>
      <c r="J4574" t="s">
        <v>2522</v>
      </c>
      <c r="K4574">
        <v>2517118819</v>
      </c>
      <c r="L4574" t="s">
        <v>10876</v>
      </c>
      <c r="M4574" t="s">
        <v>948</v>
      </c>
      <c r="N4574" t="s">
        <v>84</v>
      </c>
      <c r="O4574">
        <v>15667</v>
      </c>
      <c r="P4574">
        <v>18454</v>
      </c>
      <c r="Q4574" t="s">
        <v>59</v>
      </c>
      <c r="R4574">
        <v>145</v>
      </c>
      <c r="S4574" s="2">
        <v>44862</v>
      </c>
      <c r="T4574" t="s">
        <v>42</v>
      </c>
      <c r="U4574">
        <v>23253</v>
      </c>
      <c r="V4574" t="s">
        <v>43</v>
      </c>
      <c r="W4574">
        <v>570</v>
      </c>
      <c r="X4574" t="s">
        <v>44</v>
      </c>
      <c r="Y4574" t="s">
        <v>45</v>
      </c>
      <c r="Z4574">
        <v>0</v>
      </c>
      <c r="AA4574">
        <v>381</v>
      </c>
      <c r="AB4574">
        <v>17326</v>
      </c>
      <c r="AC4574" t="s">
        <v>46</v>
      </c>
    </row>
    <row r="4575" spans="1:29" x14ac:dyDescent="0.3">
      <c r="A4575" s="1" t="s">
        <v>47</v>
      </c>
      <c r="B4575" t="s">
        <v>176</v>
      </c>
      <c r="C4575" t="s">
        <v>3609</v>
      </c>
      <c r="D4575" t="s">
        <v>178</v>
      </c>
      <c r="E4575">
        <v>6</v>
      </c>
      <c r="F4575" t="s">
        <v>33</v>
      </c>
      <c r="G4575" t="s">
        <v>179</v>
      </c>
      <c r="H4575" t="s">
        <v>35</v>
      </c>
      <c r="I4575" t="s">
        <v>230</v>
      </c>
      <c r="J4575" t="s">
        <v>224</v>
      </c>
      <c r="K4575" t="s">
        <v>10877</v>
      </c>
      <c r="L4575" t="s">
        <v>10878</v>
      </c>
      <c r="M4575" t="s">
        <v>1507</v>
      </c>
      <c r="N4575" t="s">
        <v>94</v>
      </c>
      <c r="O4575">
        <v>8070</v>
      </c>
      <c r="P4575">
        <v>12502</v>
      </c>
      <c r="Q4575" t="s">
        <v>95</v>
      </c>
      <c r="R4575">
        <v>678</v>
      </c>
      <c r="S4575" s="2">
        <v>44417</v>
      </c>
      <c r="T4575" t="s">
        <v>42</v>
      </c>
      <c r="U4575">
        <v>0</v>
      </c>
      <c r="V4575" t="s">
        <v>71</v>
      </c>
      <c r="W4575">
        <v>460</v>
      </c>
      <c r="X4575" t="s">
        <v>44</v>
      </c>
      <c r="Y4575" t="s">
        <v>61</v>
      </c>
      <c r="Z4575">
        <v>0</v>
      </c>
      <c r="AA4575">
        <v>169</v>
      </c>
      <c r="AB4575">
        <v>12388</v>
      </c>
      <c r="AC4575" t="s">
        <v>46</v>
      </c>
    </row>
    <row r="4576" spans="1:29" x14ac:dyDescent="0.3">
      <c r="A4576" s="1" t="s">
        <v>47</v>
      </c>
      <c r="B4576" t="s">
        <v>176</v>
      </c>
      <c r="C4576" t="s">
        <v>5427</v>
      </c>
      <c r="D4576" t="s">
        <v>155</v>
      </c>
      <c r="E4576">
        <v>6</v>
      </c>
      <c r="F4576" t="s">
        <v>64</v>
      </c>
      <c r="G4576" t="s">
        <v>388</v>
      </c>
      <c r="H4576" t="s">
        <v>35</v>
      </c>
      <c r="I4576" t="s">
        <v>101</v>
      </c>
      <c r="J4576" t="s">
        <v>1226</v>
      </c>
      <c r="K4576" t="s">
        <v>10879</v>
      </c>
      <c r="L4576" t="s">
        <v>10880</v>
      </c>
      <c r="M4576" t="s">
        <v>902</v>
      </c>
      <c r="N4576" t="s">
        <v>94</v>
      </c>
      <c r="O4576">
        <v>27763</v>
      </c>
      <c r="P4576">
        <v>32615</v>
      </c>
      <c r="Q4576" t="s">
        <v>59</v>
      </c>
      <c r="R4576">
        <v>393</v>
      </c>
      <c r="S4576" s="2">
        <v>45239</v>
      </c>
      <c r="T4576" s="2">
        <v>45265</v>
      </c>
      <c r="U4576">
        <v>19910</v>
      </c>
      <c r="V4576" t="s">
        <v>71</v>
      </c>
      <c r="W4576">
        <v>686</v>
      </c>
      <c r="X4576" t="s">
        <v>60</v>
      </c>
      <c r="Y4576" t="s">
        <v>72</v>
      </c>
      <c r="Z4576">
        <v>0</v>
      </c>
      <c r="AA4576">
        <v>743</v>
      </c>
      <c r="AB4576">
        <v>30215</v>
      </c>
      <c r="AC4576" t="s">
        <v>46</v>
      </c>
    </row>
    <row r="4577" spans="1:29" x14ac:dyDescent="0.3">
      <c r="A4577" s="1" t="s">
        <v>47</v>
      </c>
      <c r="B4577" t="s">
        <v>161</v>
      </c>
      <c r="C4577" t="s">
        <v>1618</v>
      </c>
      <c r="D4577" t="s">
        <v>98</v>
      </c>
      <c r="E4577">
        <v>4</v>
      </c>
      <c r="F4577" t="s">
        <v>120</v>
      </c>
      <c r="G4577" t="s">
        <v>543</v>
      </c>
      <c r="H4577" t="s">
        <v>35</v>
      </c>
      <c r="I4577" t="s">
        <v>412</v>
      </c>
      <c r="J4577" t="s">
        <v>8116</v>
      </c>
      <c r="K4577" t="s">
        <v>10881</v>
      </c>
      <c r="L4577" t="s">
        <v>10882</v>
      </c>
      <c r="M4577" t="s">
        <v>618</v>
      </c>
      <c r="N4577" t="s">
        <v>40</v>
      </c>
      <c r="O4577">
        <v>22050</v>
      </c>
      <c r="P4577">
        <v>24881</v>
      </c>
      <c r="Q4577" t="s">
        <v>95</v>
      </c>
      <c r="R4577">
        <v>562</v>
      </c>
      <c r="S4577" s="2">
        <v>44924</v>
      </c>
      <c r="T4577" t="s">
        <v>42</v>
      </c>
      <c r="U4577">
        <v>0</v>
      </c>
      <c r="V4577" t="s">
        <v>71</v>
      </c>
      <c r="W4577">
        <v>772</v>
      </c>
      <c r="X4577" t="s">
        <v>44</v>
      </c>
      <c r="Y4577" t="s">
        <v>45</v>
      </c>
      <c r="Z4577">
        <v>0</v>
      </c>
      <c r="AA4577">
        <v>114</v>
      </c>
      <c r="AB4577">
        <v>22332</v>
      </c>
      <c r="AC4577" t="s">
        <v>107</v>
      </c>
    </row>
    <row r="4578" spans="1:29" x14ac:dyDescent="0.3">
      <c r="A4578" s="1" t="s">
        <v>47</v>
      </c>
      <c r="B4578" t="s">
        <v>161</v>
      </c>
      <c r="C4578" t="s">
        <v>683</v>
      </c>
      <c r="D4578" t="s">
        <v>387</v>
      </c>
      <c r="E4578">
        <v>10</v>
      </c>
      <c r="F4578" t="s">
        <v>99</v>
      </c>
      <c r="G4578" t="s">
        <v>100</v>
      </c>
      <c r="H4578" t="s">
        <v>79</v>
      </c>
      <c r="I4578" t="s">
        <v>3135</v>
      </c>
      <c r="J4578" t="s">
        <v>936</v>
      </c>
      <c r="K4578" t="s">
        <v>10883</v>
      </c>
      <c r="L4578" t="s">
        <v>10884</v>
      </c>
      <c r="M4578" t="s">
        <v>687</v>
      </c>
      <c r="N4578" t="s">
        <v>94</v>
      </c>
      <c r="O4578">
        <v>22491</v>
      </c>
      <c r="P4578">
        <v>26913</v>
      </c>
      <c r="Q4578" t="s">
        <v>95</v>
      </c>
      <c r="R4578">
        <v>480</v>
      </c>
      <c r="S4578" s="2">
        <v>44916</v>
      </c>
      <c r="T4578" s="2">
        <v>44924</v>
      </c>
      <c r="U4578">
        <v>0</v>
      </c>
      <c r="V4578" t="s">
        <v>106</v>
      </c>
      <c r="W4578">
        <v>646</v>
      </c>
      <c r="X4578" t="s">
        <v>60</v>
      </c>
      <c r="Y4578" t="s">
        <v>61</v>
      </c>
      <c r="Z4578">
        <v>0</v>
      </c>
      <c r="AA4578">
        <v>924</v>
      </c>
      <c r="AB4578">
        <v>26453</v>
      </c>
      <c r="AC4578" t="s">
        <v>73</v>
      </c>
    </row>
    <row r="4579" spans="1:29" x14ac:dyDescent="0.3">
      <c r="A4579" s="1" t="s">
        <v>29</v>
      </c>
      <c r="B4579" t="s">
        <v>96</v>
      </c>
      <c r="C4579" t="s">
        <v>2037</v>
      </c>
      <c r="D4579" t="s">
        <v>76</v>
      </c>
      <c r="E4579">
        <v>10</v>
      </c>
      <c r="F4579" t="s">
        <v>120</v>
      </c>
      <c r="G4579" t="s">
        <v>329</v>
      </c>
      <c r="H4579" t="s">
        <v>35</v>
      </c>
      <c r="I4579" t="s">
        <v>935</v>
      </c>
      <c r="J4579" t="s">
        <v>6504</v>
      </c>
      <c r="K4579" t="s">
        <v>10885</v>
      </c>
      <c r="L4579" t="s">
        <v>10886</v>
      </c>
      <c r="M4579" t="s">
        <v>777</v>
      </c>
      <c r="N4579" t="s">
        <v>84</v>
      </c>
      <c r="O4579">
        <v>15394</v>
      </c>
      <c r="P4579">
        <v>17594</v>
      </c>
      <c r="Q4579" t="s">
        <v>59</v>
      </c>
      <c r="R4579">
        <v>887</v>
      </c>
      <c r="S4579" s="2">
        <v>44530</v>
      </c>
      <c r="T4579" s="2">
        <v>44549</v>
      </c>
      <c r="U4579">
        <v>42489</v>
      </c>
      <c r="V4579" t="s">
        <v>106</v>
      </c>
      <c r="W4579">
        <v>591</v>
      </c>
      <c r="X4579" t="s">
        <v>60</v>
      </c>
      <c r="Y4579" t="s">
        <v>72</v>
      </c>
      <c r="Z4579">
        <v>0</v>
      </c>
      <c r="AA4579">
        <v>290</v>
      </c>
      <c r="AB4579">
        <v>16401</v>
      </c>
      <c r="AC4579" t="s">
        <v>107</v>
      </c>
    </row>
    <row r="4580" spans="1:29" x14ac:dyDescent="0.3">
      <c r="A4580" s="1" t="s">
        <v>47</v>
      </c>
      <c r="B4580" t="s">
        <v>153</v>
      </c>
      <c r="C4580" t="s">
        <v>5042</v>
      </c>
      <c r="D4580" t="s">
        <v>155</v>
      </c>
      <c r="E4580">
        <v>5</v>
      </c>
      <c r="F4580" t="s">
        <v>221</v>
      </c>
      <c r="G4580" t="s">
        <v>506</v>
      </c>
      <c r="H4580" t="s">
        <v>35</v>
      </c>
      <c r="I4580" t="s">
        <v>1661</v>
      </c>
      <c r="J4580" t="s">
        <v>1153</v>
      </c>
      <c r="K4580" t="s">
        <v>10887</v>
      </c>
      <c r="L4580" t="s">
        <v>10888</v>
      </c>
      <c r="M4580" t="s">
        <v>1707</v>
      </c>
      <c r="N4580" t="s">
        <v>40</v>
      </c>
      <c r="O4580">
        <v>15116</v>
      </c>
      <c r="P4580">
        <v>18874</v>
      </c>
      <c r="Q4580" t="s">
        <v>41</v>
      </c>
      <c r="R4580">
        <v>94</v>
      </c>
      <c r="S4580" s="2">
        <v>44910</v>
      </c>
      <c r="T4580" s="2">
        <v>44913</v>
      </c>
      <c r="U4580">
        <v>0</v>
      </c>
      <c r="V4580" t="s">
        <v>106</v>
      </c>
      <c r="W4580">
        <v>540</v>
      </c>
      <c r="X4580" t="s">
        <v>60</v>
      </c>
      <c r="Y4580" t="s">
        <v>45</v>
      </c>
      <c r="Z4580">
        <v>0</v>
      </c>
      <c r="AA4580">
        <v>475</v>
      </c>
      <c r="AB4580">
        <v>17251</v>
      </c>
      <c r="AC4580" t="s">
        <v>46</v>
      </c>
    </row>
    <row r="4581" spans="1:29" x14ac:dyDescent="0.3">
      <c r="A4581" s="1" t="s">
        <v>47</v>
      </c>
      <c r="B4581" t="s">
        <v>153</v>
      </c>
      <c r="C4581" t="s">
        <v>1179</v>
      </c>
      <c r="D4581" t="s">
        <v>119</v>
      </c>
      <c r="E4581">
        <v>7</v>
      </c>
      <c r="F4581" t="s">
        <v>271</v>
      </c>
      <c r="G4581" t="s">
        <v>1110</v>
      </c>
      <c r="H4581" t="s">
        <v>35</v>
      </c>
      <c r="I4581" t="s">
        <v>906</v>
      </c>
      <c r="J4581" t="s">
        <v>797</v>
      </c>
      <c r="K4581">
        <f>1-970-64-849</f>
        <v>-1882</v>
      </c>
      <c r="L4581" t="s">
        <v>10889</v>
      </c>
      <c r="M4581" t="s">
        <v>750</v>
      </c>
      <c r="N4581" t="s">
        <v>58</v>
      </c>
      <c r="O4581">
        <v>12963</v>
      </c>
      <c r="P4581">
        <v>16792</v>
      </c>
      <c r="Q4581" t="s">
        <v>41</v>
      </c>
      <c r="R4581">
        <v>270</v>
      </c>
      <c r="S4581" s="2">
        <v>45266</v>
      </c>
      <c r="T4581" s="2">
        <v>45273</v>
      </c>
      <c r="U4581">
        <v>0</v>
      </c>
      <c r="V4581" t="s">
        <v>106</v>
      </c>
      <c r="W4581">
        <v>409</v>
      </c>
      <c r="X4581" t="s">
        <v>60</v>
      </c>
      <c r="Y4581" t="s">
        <v>72</v>
      </c>
      <c r="Z4581">
        <v>4894</v>
      </c>
      <c r="AA4581">
        <v>143</v>
      </c>
      <c r="AB4581">
        <v>14376</v>
      </c>
      <c r="AC4581" t="s">
        <v>107</v>
      </c>
    </row>
    <row r="4582" spans="1:29" x14ac:dyDescent="0.3">
      <c r="A4582" s="1" t="s">
        <v>29</v>
      </c>
      <c r="B4582" t="s">
        <v>228</v>
      </c>
      <c r="C4582" t="s">
        <v>635</v>
      </c>
      <c r="D4582" t="s">
        <v>32</v>
      </c>
      <c r="E4582">
        <v>2</v>
      </c>
      <c r="F4582" t="s">
        <v>64</v>
      </c>
      <c r="G4582" t="s">
        <v>88</v>
      </c>
      <c r="H4582" t="s">
        <v>79</v>
      </c>
      <c r="I4582" t="s">
        <v>632</v>
      </c>
      <c r="J4582" t="s">
        <v>372</v>
      </c>
      <c r="K4582" t="s">
        <v>10890</v>
      </c>
      <c r="L4582" t="s">
        <v>10891</v>
      </c>
      <c r="M4582" t="s">
        <v>964</v>
      </c>
      <c r="N4582" t="s">
        <v>40</v>
      </c>
      <c r="O4582">
        <v>10367</v>
      </c>
      <c r="P4582">
        <v>14655</v>
      </c>
      <c r="Q4582" t="s">
        <v>59</v>
      </c>
      <c r="R4582">
        <v>481</v>
      </c>
      <c r="S4582" s="2">
        <v>45101</v>
      </c>
      <c r="T4582" t="s">
        <v>42</v>
      </c>
      <c r="U4582">
        <v>15362</v>
      </c>
      <c r="V4582" t="s">
        <v>43</v>
      </c>
      <c r="W4582">
        <v>629</v>
      </c>
      <c r="X4582" t="s">
        <v>44</v>
      </c>
      <c r="Y4582" t="s">
        <v>45</v>
      </c>
      <c r="Z4582">
        <v>0</v>
      </c>
      <c r="AA4582">
        <v>807</v>
      </c>
      <c r="AB4582">
        <v>13924</v>
      </c>
      <c r="AC4582" t="s">
        <v>73</v>
      </c>
    </row>
    <row r="4583" spans="1:29" x14ac:dyDescent="0.3">
      <c r="A4583" s="1" t="s">
        <v>47</v>
      </c>
      <c r="B4583" t="s">
        <v>117</v>
      </c>
      <c r="C4583" t="s">
        <v>2114</v>
      </c>
      <c r="D4583" t="s">
        <v>352</v>
      </c>
      <c r="E4583">
        <v>7</v>
      </c>
      <c r="F4583" t="s">
        <v>129</v>
      </c>
      <c r="G4583" t="s">
        <v>163</v>
      </c>
      <c r="H4583" t="s">
        <v>79</v>
      </c>
      <c r="I4583" t="s">
        <v>5792</v>
      </c>
      <c r="J4583" t="s">
        <v>5366</v>
      </c>
      <c r="K4583" t="s">
        <v>10892</v>
      </c>
      <c r="L4583" t="s">
        <v>10893</v>
      </c>
      <c r="M4583" t="s">
        <v>248</v>
      </c>
      <c r="N4583" t="s">
        <v>94</v>
      </c>
      <c r="O4583">
        <v>12192</v>
      </c>
      <c r="P4583">
        <v>14662</v>
      </c>
      <c r="Q4583" t="s">
        <v>41</v>
      </c>
      <c r="R4583">
        <v>350</v>
      </c>
      <c r="S4583" s="2">
        <v>44458</v>
      </c>
      <c r="T4583" s="2">
        <v>44471</v>
      </c>
      <c r="U4583">
        <v>0</v>
      </c>
      <c r="V4583" t="s">
        <v>85</v>
      </c>
      <c r="W4583">
        <v>447</v>
      </c>
      <c r="X4583" t="s">
        <v>60</v>
      </c>
      <c r="Y4583" t="s">
        <v>45</v>
      </c>
      <c r="Z4583">
        <v>0</v>
      </c>
      <c r="AA4583">
        <v>836</v>
      </c>
      <c r="AB4583">
        <v>12631</v>
      </c>
      <c r="AC4583" t="s">
        <v>107</v>
      </c>
    </row>
    <row r="4584" spans="1:29" x14ac:dyDescent="0.3">
      <c r="A4584" s="1" t="s">
        <v>47</v>
      </c>
      <c r="B4584" t="s">
        <v>592</v>
      </c>
      <c r="C4584" t="s">
        <v>1129</v>
      </c>
      <c r="D4584" t="s">
        <v>201</v>
      </c>
      <c r="E4584">
        <v>5</v>
      </c>
      <c r="F4584" t="s">
        <v>51</v>
      </c>
      <c r="G4584" t="s">
        <v>1069</v>
      </c>
      <c r="H4584" t="s">
        <v>79</v>
      </c>
      <c r="I4584" t="s">
        <v>2547</v>
      </c>
      <c r="J4584" t="s">
        <v>748</v>
      </c>
      <c r="K4584" t="s">
        <v>10894</v>
      </c>
      <c r="L4584" t="s">
        <v>10895</v>
      </c>
      <c r="M4584" t="s">
        <v>1512</v>
      </c>
      <c r="N4584" t="s">
        <v>94</v>
      </c>
      <c r="O4584">
        <v>14224</v>
      </c>
      <c r="P4584">
        <v>17264</v>
      </c>
      <c r="Q4584" t="s">
        <v>95</v>
      </c>
      <c r="R4584">
        <v>109</v>
      </c>
      <c r="S4584" s="2">
        <v>45307</v>
      </c>
      <c r="T4584" s="2">
        <v>45312</v>
      </c>
      <c r="U4584">
        <v>0</v>
      </c>
      <c r="V4584" t="s">
        <v>43</v>
      </c>
      <c r="W4584">
        <v>618</v>
      </c>
      <c r="X4584" t="s">
        <v>60</v>
      </c>
      <c r="Y4584" t="s">
        <v>72</v>
      </c>
      <c r="Z4584">
        <v>0</v>
      </c>
      <c r="AA4584">
        <v>87</v>
      </c>
      <c r="AB4584">
        <v>16520</v>
      </c>
      <c r="AC4584" t="s">
        <v>46</v>
      </c>
    </row>
    <row r="4585" spans="1:29" x14ac:dyDescent="0.3">
      <c r="A4585" s="1" t="s">
        <v>29</v>
      </c>
      <c r="B4585" t="s">
        <v>327</v>
      </c>
      <c r="C4585" t="s">
        <v>1091</v>
      </c>
      <c r="D4585" t="s">
        <v>236</v>
      </c>
      <c r="E4585">
        <v>7</v>
      </c>
      <c r="F4585" t="s">
        <v>51</v>
      </c>
      <c r="G4585" t="s">
        <v>291</v>
      </c>
      <c r="H4585" t="s">
        <v>79</v>
      </c>
      <c r="I4585" t="s">
        <v>756</v>
      </c>
      <c r="J4585" t="s">
        <v>1283</v>
      </c>
      <c r="K4585" t="s">
        <v>10896</v>
      </c>
      <c r="L4585" t="s">
        <v>10897</v>
      </c>
      <c r="M4585" t="s">
        <v>2080</v>
      </c>
      <c r="N4585" t="s">
        <v>58</v>
      </c>
      <c r="O4585">
        <v>23254</v>
      </c>
      <c r="P4585">
        <v>26676</v>
      </c>
      <c r="Q4585" t="s">
        <v>59</v>
      </c>
      <c r="R4585">
        <v>943</v>
      </c>
      <c r="S4585" s="2">
        <v>44654</v>
      </c>
      <c r="T4585" t="s">
        <v>42</v>
      </c>
      <c r="U4585">
        <v>30909</v>
      </c>
      <c r="V4585" t="s">
        <v>106</v>
      </c>
      <c r="W4585">
        <v>626</v>
      </c>
      <c r="X4585" t="s">
        <v>44</v>
      </c>
      <c r="Y4585" t="s">
        <v>72</v>
      </c>
      <c r="Z4585">
        <v>3371</v>
      </c>
      <c r="AA4585">
        <v>902</v>
      </c>
      <c r="AB4585">
        <v>24723</v>
      </c>
      <c r="AC4585" t="s">
        <v>73</v>
      </c>
    </row>
    <row r="4586" spans="1:29" x14ac:dyDescent="0.3">
      <c r="A4586" s="1" t="s">
        <v>47</v>
      </c>
      <c r="B4586" t="s">
        <v>153</v>
      </c>
      <c r="C4586" t="s">
        <v>3956</v>
      </c>
      <c r="D4586" t="s">
        <v>178</v>
      </c>
      <c r="E4586">
        <v>1</v>
      </c>
      <c r="F4586" t="s">
        <v>186</v>
      </c>
      <c r="G4586" t="s">
        <v>463</v>
      </c>
      <c r="H4586" t="s">
        <v>79</v>
      </c>
      <c r="I4586" t="s">
        <v>771</v>
      </c>
      <c r="J4586" t="s">
        <v>2920</v>
      </c>
      <c r="K4586" t="s">
        <v>10898</v>
      </c>
      <c r="L4586" t="s">
        <v>10899</v>
      </c>
      <c r="M4586" t="s">
        <v>410</v>
      </c>
      <c r="N4586" t="s">
        <v>58</v>
      </c>
      <c r="O4586">
        <v>20347</v>
      </c>
      <c r="P4586">
        <v>25166</v>
      </c>
      <c r="Q4586" t="s">
        <v>95</v>
      </c>
      <c r="R4586">
        <v>64</v>
      </c>
      <c r="S4586" s="2">
        <v>45359</v>
      </c>
      <c r="T4586" s="2">
        <v>45361</v>
      </c>
      <c r="U4586">
        <v>0</v>
      </c>
      <c r="V4586" t="s">
        <v>85</v>
      </c>
      <c r="W4586">
        <v>752</v>
      </c>
      <c r="X4586" t="s">
        <v>60</v>
      </c>
      <c r="Y4586" t="s">
        <v>45</v>
      </c>
      <c r="Z4586">
        <v>4634</v>
      </c>
      <c r="AA4586">
        <v>964</v>
      </c>
      <c r="AB4586">
        <v>24432</v>
      </c>
      <c r="AC4586" t="s">
        <v>73</v>
      </c>
    </row>
    <row r="4587" spans="1:29" x14ac:dyDescent="0.3">
      <c r="A4587" s="1" t="s">
        <v>47</v>
      </c>
      <c r="B4587" t="s">
        <v>145</v>
      </c>
      <c r="C4587" t="s">
        <v>547</v>
      </c>
      <c r="D4587" t="s">
        <v>257</v>
      </c>
      <c r="E4587">
        <v>10</v>
      </c>
      <c r="F4587" t="s">
        <v>129</v>
      </c>
      <c r="G4587" t="s">
        <v>298</v>
      </c>
      <c r="H4587" t="s">
        <v>35</v>
      </c>
      <c r="I4587" t="s">
        <v>1501</v>
      </c>
      <c r="J4587" t="s">
        <v>10672</v>
      </c>
      <c r="K4587" t="s">
        <v>10900</v>
      </c>
      <c r="L4587" t="s">
        <v>10901</v>
      </c>
      <c r="M4587" t="s">
        <v>1294</v>
      </c>
      <c r="N4587" t="s">
        <v>40</v>
      </c>
      <c r="O4587">
        <v>16888</v>
      </c>
      <c r="P4587">
        <v>20970</v>
      </c>
      <c r="Q4587" t="s">
        <v>59</v>
      </c>
      <c r="R4587">
        <v>378</v>
      </c>
      <c r="S4587" s="2">
        <v>44397</v>
      </c>
      <c r="T4587" s="2">
        <v>44416</v>
      </c>
      <c r="U4587">
        <v>1342</v>
      </c>
      <c r="V4587" t="s">
        <v>43</v>
      </c>
      <c r="W4587">
        <v>668</v>
      </c>
      <c r="X4587" t="s">
        <v>60</v>
      </c>
      <c r="Y4587" t="s">
        <v>61</v>
      </c>
      <c r="Z4587">
        <v>0</v>
      </c>
      <c r="AA4587">
        <v>107</v>
      </c>
      <c r="AB4587">
        <v>18117</v>
      </c>
      <c r="AC4587" t="s">
        <v>73</v>
      </c>
    </row>
    <row r="4588" spans="1:29" x14ac:dyDescent="0.3">
      <c r="A4588" s="1" t="s">
        <v>29</v>
      </c>
      <c r="B4588" t="s">
        <v>393</v>
      </c>
      <c r="C4588" t="s">
        <v>3673</v>
      </c>
      <c r="D4588" t="s">
        <v>155</v>
      </c>
      <c r="E4588">
        <v>7</v>
      </c>
      <c r="F4588" t="s">
        <v>51</v>
      </c>
      <c r="G4588" t="s">
        <v>1069</v>
      </c>
      <c r="H4588" t="s">
        <v>79</v>
      </c>
      <c r="I4588" t="s">
        <v>1541</v>
      </c>
      <c r="J4588" t="s">
        <v>4792</v>
      </c>
      <c r="K4588" t="s">
        <v>10902</v>
      </c>
      <c r="L4588" t="s">
        <v>10903</v>
      </c>
      <c r="M4588" t="s">
        <v>654</v>
      </c>
      <c r="N4588" t="s">
        <v>84</v>
      </c>
      <c r="O4588">
        <v>10903</v>
      </c>
      <c r="P4588">
        <v>14662</v>
      </c>
      <c r="Q4588" t="s">
        <v>41</v>
      </c>
      <c r="R4588">
        <v>150</v>
      </c>
      <c r="S4588" s="2">
        <v>45153</v>
      </c>
      <c r="T4588" t="s">
        <v>42</v>
      </c>
      <c r="U4588">
        <v>0</v>
      </c>
      <c r="V4588" t="s">
        <v>85</v>
      </c>
      <c r="W4588">
        <v>672</v>
      </c>
      <c r="X4588" t="s">
        <v>44</v>
      </c>
      <c r="Y4588" t="s">
        <v>61</v>
      </c>
      <c r="Z4588">
        <v>0</v>
      </c>
      <c r="AA4588">
        <v>378</v>
      </c>
      <c r="AB4588">
        <v>13439</v>
      </c>
      <c r="AC4588" t="s">
        <v>46</v>
      </c>
    </row>
    <row r="4589" spans="1:29" x14ac:dyDescent="0.3">
      <c r="A4589" s="1" t="s">
        <v>29</v>
      </c>
      <c r="B4589" t="s">
        <v>541</v>
      </c>
      <c r="C4589" t="s">
        <v>672</v>
      </c>
      <c r="D4589" t="s">
        <v>138</v>
      </c>
      <c r="E4589">
        <v>4</v>
      </c>
      <c r="F4589" t="s">
        <v>221</v>
      </c>
      <c r="G4589" t="s">
        <v>250</v>
      </c>
      <c r="H4589" t="s">
        <v>79</v>
      </c>
      <c r="I4589" t="s">
        <v>2273</v>
      </c>
      <c r="J4589" t="s">
        <v>530</v>
      </c>
      <c r="K4589" t="s">
        <v>10904</v>
      </c>
      <c r="L4589" t="s">
        <v>10905</v>
      </c>
      <c r="M4589" t="s">
        <v>733</v>
      </c>
      <c r="N4589" t="s">
        <v>40</v>
      </c>
      <c r="O4589">
        <v>25597</v>
      </c>
      <c r="P4589">
        <v>29656</v>
      </c>
      <c r="Q4589" t="s">
        <v>59</v>
      </c>
      <c r="R4589">
        <v>924</v>
      </c>
      <c r="S4589" s="2">
        <v>45278</v>
      </c>
      <c r="T4589" t="s">
        <v>42</v>
      </c>
      <c r="U4589">
        <v>366</v>
      </c>
      <c r="V4589" t="s">
        <v>71</v>
      </c>
      <c r="W4589">
        <v>833</v>
      </c>
      <c r="X4589" t="s">
        <v>44</v>
      </c>
      <c r="Y4589" t="s">
        <v>45</v>
      </c>
      <c r="Z4589">
        <v>0</v>
      </c>
      <c r="AA4589">
        <v>1000</v>
      </c>
      <c r="AB4589">
        <v>27953</v>
      </c>
      <c r="AC4589" t="s">
        <v>107</v>
      </c>
    </row>
    <row r="4590" spans="1:29" x14ac:dyDescent="0.3">
      <c r="A4590" s="1" t="s">
        <v>47</v>
      </c>
      <c r="B4590" t="s">
        <v>161</v>
      </c>
      <c r="C4590" t="s">
        <v>2091</v>
      </c>
      <c r="D4590" t="s">
        <v>155</v>
      </c>
      <c r="E4590">
        <v>5</v>
      </c>
      <c r="F4590" t="s">
        <v>51</v>
      </c>
      <c r="G4590" t="s">
        <v>1427</v>
      </c>
      <c r="H4590" t="s">
        <v>79</v>
      </c>
      <c r="I4590" t="s">
        <v>1083</v>
      </c>
      <c r="J4590" t="s">
        <v>224</v>
      </c>
      <c r="K4590" t="s">
        <v>10906</v>
      </c>
      <c r="L4590" t="s">
        <v>10907</v>
      </c>
      <c r="M4590" t="s">
        <v>392</v>
      </c>
      <c r="N4590" t="s">
        <v>58</v>
      </c>
      <c r="O4590">
        <v>24049</v>
      </c>
      <c r="P4590">
        <v>26357</v>
      </c>
      <c r="Q4590" t="s">
        <v>59</v>
      </c>
      <c r="R4590">
        <v>491</v>
      </c>
      <c r="S4590" s="2">
        <v>44865</v>
      </c>
      <c r="T4590" s="2">
        <v>44880</v>
      </c>
      <c r="U4590">
        <v>8479</v>
      </c>
      <c r="V4590" t="s">
        <v>85</v>
      </c>
      <c r="W4590">
        <v>447</v>
      </c>
      <c r="X4590" t="s">
        <v>60</v>
      </c>
      <c r="Y4590" t="s">
        <v>72</v>
      </c>
      <c r="Z4590">
        <v>2261</v>
      </c>
      <c r="AA4590">
        <v>248</v>
      </c>
      <c r="AB4590">
        <v>24407</v>
      </c>
      <c r="AC4590" t="s">
        <v>46</v>
      </c>
    </row>
    <row r="4591" spans="1:29" x14ac:dyDescent="0.3">
      <c r="A4591" s="1" t="s">
        <v>29</v>
      </c>
      <c r="B4591" t="s">
        <v>86</v>
      </c>
      <c r="C4591" t="s">
        <v>344</v>
      </c>
      <c r="D4591" t="s">
        <v>201</v>
      </c>
      <c r="E4591">
        <v>6</v>
      </c>
      <c r="F4591" t="s">
        <v>77</v>
      </c>
      <c r="G4591" t="s">
        <v>264</v>
      </c>
      <c r="H4591" t="s">
        <v>79</v>
      </c>
      <c r="I4591" t="s">
        <v>377</v>
      </c>
      <c r="J4591" t="s">
        <v>6585</v>
      </c>
      <c r="K4591" t="s">
        <v>10908</v>
      </c>
      <c r="L4591" t="s">
        <v>10909</v>
      </c>
      <c r="M4591" t="s">
        <v>1597</v>
      </c>
      <c r="N4591" t="s">
        <v>58</v>
      </c>
      <c r="O4591">
        <v>28349</v>
      </c>
      <c r="P4591">
        <v>32045</v>
      </c>
      <c r="Q4591" t="s">
        <v>59</v>
      </c>
      <c r="R4591">
        <v>159</v>
      </c>
      <c r="S4591" s="2">
        <v>44447</v>
      </c>
      <c r="T4591" t="s">
        <v>42</v>
      </c>
      <c r="U4591">
        <v>18869</v>
      </c>
      <c r="V4591" t="s">
        <v>85</v>
      </c>
      <c r="W4591">
        <v>547</v>
      </c>
      <c r="X4591" t="s">
        <v>44</v>
      </c>
      <c r="Y4591" t="s">
        <v>61</v>
      </c>
      <c r="Z4591">
        <v>2638</v>
      </c>
      <c r="AA4591">
        <v>14</v>
      </c>
      <c r="AB4591">
        <v>31610</v>
      </c>
      <c r="AC4591" t="s">
        <v>46</v>
      </c>
    </row>
    <row r="4592" spans="1:29" x14ac:dyDescent="0.3">
      <c r="A4592" s="1" t="s">
        <v>29</v>
      </c>
      <c r="B4592" t="s">
        <v>96</v>
      </c>
      <c r="C4592" t="s">
        <v>2575</v>
      </c>
      <c r="D4592" t="s">
        <v>257</v>
      </c>
      <c r="E4592">
        <v>4</v>
      </c>
      <c r="F4592" t="s">
        <v>129</v>
      </c>
      <c r="G4592" t="s">
        <v>700</v>
      </c>
      <c r="H4592" t="s">
        <v>79</v>
      </c>
      <c r="I4592" t="s">
        <v>412</v>
      </c>
      <c r="J4592" t="s">
        <v>1125</v>
      </c>
      <c r="K4592" t="s">
        <v>10910</v>
      </c>
      <c r="L4592" t="s">
        <v>10911</v>
      </c>
      <c r="M4592" t="s">
        <v>105</v>
      </c>
      <c r="N4592" t="s">
        <v>84</v>
      </c>
      <c r="O4592">
        <v>10653</v>
      </c>
      <c r="P4592">
        <v>14178</v>
      </c>
      <c r="Q4592" t="s">
        <v>41</v>
      </c>
      <c r="R4592">
        <v>57</v>
      </c>
      <c r="S4592" s="2">
        <v>44589</v>
      </c>
      <c r="T4592" s="2">
        <v>44615</v>
      </c>
      <c r="U4592">
        <v>0</v>
      </c>
      <c r="V4592" t="s">
        <v>43</v>
      </c>
      <c r="W4592">
        <v>730</v>
      </c>
      <c r="X4592" t="s">
        <v>60</v>
      </c>
      <c r="Y4592" t="s">
        <v>45</v>
      </c>
      <c r="Z4592">
        <v>0</v>
      </c>
      <c r="AA4592">
        <v>252</v>
      </c>
      <c r="AB4592">
        <v>13471</v>
      </c>
      <c r="AC4592" t="s">
        <v>73</v>
      </c>
    </row>
    <row r="4593" spans="1:29" x14ac:dyDescent="0.3">
      <c r="A4593" s="1" t="s">
        <v>47</v>
      </c>
      <c r="B4593" t="s">
        <v>234</v>
      </c>
      <c r="C4593" t="s">
        <v>2618</v>
      </c>
      <c r="D4593" t="s">
        <v>119</v>
      </c>
      <c r="E4593">
        <v>9</v>
      </c>
      <c r="F4593" t="s">
        <v>221</v>
      </c>
      <c r="G4593" t="s">
        <v>506</v>
      </c>
      <c r="H4593" t="s">
        <v>35</v>
      </c>
      <c r="I4593" t="s">
        <v>4846</v>
      </c>
      <c r="J4593" t="s">
        <v>3919</v>
      </c>
      <c r="K4593" t="s">
        <v>10912</v>
      </c>
      <c r="L4593" t="s">
        <v>10913</v>
      </c>
      <c r="M4593" t="s">
        <v>2756</v>
      </c>
      <c r="N4593" t="s">
        <v>40</v>
      </c>
      <c r="O4593">
        <v>14696</v>
      </c>
      <c r="P4593">
        <v>18181</v>
      </c>
      <c r="Q4593" t="s">
        <v>41</v>
      </c>
      <c r="R4593">
        <v>68</v>
      </c>
      <c r="S4593" s="2">
        <v>44621</v>
      </c>
      <c r="T4593" t="s">
        <v>42</v>
      </c>
      <c r="U4593">
        <v>0</v>
      </c>
      <c r="V4593" t="s">
        <v>71</v>
      </c>
      <c r="W4593">
        <v>770</v>
      </c>
      <c r="X4593" t="s">
        <v>44</v>
      </c>
      <c r="Y4593" t="s">
        <v>72</v>
      </c>
      <c r="Z4593">
        <v>0</v>
      </c>
      <c r="AA4593">
        <v>507</v>
      </c>
      <c r="AB4593">
        <v>16519</v>
      </c>
      <c r="AC4593" t="s">
        <v>107</v>
      </c>
    </row>
    <row r="4594" spans="1:29" x14ac:dyDescent="0.3">
      <c r="A4594" s="1" t="s">
        <v>29</v>
      </c>
      <c r="B4594" t="s">
        <v>327</v>
      </c>
      <c r="C4594" t="s">
        <v>2027</v>
      </c>
      <c r="D4594" t="s">
        <v>201</v>
      </c>
      <c r="E4594">
        <v>4</v>
      </c>
      <c r="F4594" t="s">
        <v>99</v>
      </c>
      <c r="G4594" t="s">
        <v>950</v>
      </c>
      <c r="H4594" t="s">
        <v>35</v>
      </c>
      <c r="I4594" t="s">
        <v>210</v>
      </c>
      <c r="J4594" t="s">
        <v>610</v>
      </c>
      <c r="K4594" t="s">
        <v>10914</v>
      </c>
      <c r="L4594" t="s">
        <v>10915</v>
      </c>
      <c r="M4594" t="s">
        <v>2246</v>
      </c>
      <c r="N4594" t="s">
        <v>94</v>
      </c>
      <c r="O4594">
        <v>27832</v>
      </c>
      <c r="P4594">
        <v>30699</v>
      </c>
      <c r="Q4594" t="s">
        <v>59</v>
      </c>
      <c r="R4594">
        <v>513</v>
      </c>
      <c r="S4594" s="2">
        <v>45271</v>
      </c>
      <c r="T4594" s="2">
        <v>45281</v>
      </c>
      <c r="U4594">
        <v>33850</v>
      </c>
      <c r="V4594" t="s">
        <v>85</v>
      </c>
      <c r="W4594">
        <v>565</v>
      </c>
      <c r="X4594" t="s">
        <v>60</v>
      </c>
      <c r="Y4594" t="s">
        <v>61</v>
      </c>
      <c r="Z4594">
        <v>0</v>
      </c>
      <c r="AA4594">
        <v>665</v>
      </c>
      <c r="AB4594">
        <v>28623</v>
      </c>
      <c r="AC4594" t="s">
        <v>46</v>
      </c>
    </row>
    <row r="4595" spans="1:29" x14ac:dyDescent="0.3">
      <c r="A4595" s="1" t="s">
        <v>47</v>
      </c>
      <c r="B4595" t="s">
        <v>108</v>
      </c>
      <c r="C4595" t="s">
        <v>1275</v>
      </c>
      <c r="D4595" t="s">
        <v>387</v>
      </c>
      <c r="E4595">
        <v>8</v>
      </c>
      <c r="F4595" t="s">
        <v>120</v>
      </c>
      <c r="G4595" t="s">
        <v>1533</v>
      </c>
      <c r="H4595" t="s">
        <v>35</v>
      </c>
      <c r="I4595" t="s">
        <v>1625</v>
      </c>
      <c r="J4595" t="s">
        <v>4905</v>
      </c>
      <c r="K4595" t="s">
        <v>10916</v>
      </c>
      <c r="L4595" t="s">
        <v>10917</v>
      </c>
      <c r="M4595" t="s">
        <v>1402</v>
      </c>
      <c r="N4595" t="s">
        <v>40</v>
      </c>
      <c r="O4595">
        <v>9514</v>
      </c>
      <c r="P4595">
        <v>12646</v>
      </c>
      <c r="Q4595" t="s">
        <v>59</v>
      </c>
      <c r="R4595">
        <v>380</v>
      </c>
      <c r="S4595" s="2">
        <v>44957</v>
      </c>
      <c r="T4595" t="s">
        <v>42</v>
      </c>
      <c r="U4595">
        <v>11491</v>
      </c>
      <c r="V4595" t="s">
        <v>71</v>
      </c>
      <c r="W4595">
        <v>462</v>
      </c>
      <c r="X4595" t="s">
        <v>44</v>
      </c>
      <c r="Y4595" t="s">
        <v>61</v>
      </c>
      <c r="Z4595">
        <v>0</v>
      </c>
      <c r="AA4595">
        <v>741</v>
      </c>
      <c r="AB4595">
        <v>12238</v>
      </c>
      <c r="AC4595" t="s">
        <v>107</v>
      </c>
    </row>
    <row r="4596" spans="1:29" x14ac:dyDescent="0.3">
      <c r="A4596" s="1" t="s">
        <v>47</v>
      </c>
      <c r="B4596" t="s">
        <v>234</v>
      </c>
      <c r="C4596" t="s">
        <v>2232</v>
      </c>
      <c r="D4596" t="s">
        <v>110</v>
      </c>
      <c r="E4596">
        <v>4</v>
      </c>
      <c r="F4596" t="s">
        <v>221</v>
      </c>
      <c r="G4596" t="s">
        <v>882</v>
      </c>
      <c r="H4596" t="s">
        <v>35</v>
      </c>
      <c r="I4596" t="s">
        <v>490</v>
      </c>
      <c r="J4596" t="s">
        <v>1106</v>
      </c>
      <c r="K4596" t="s">
        <v>10918</v>
      </c>
      <c r="L4596" t="s">
        <v>10919</v>
      </c>
      <c r="M4596" t="s">
        <v>800</v>
      </c>
      <c r="N4596" t="s">
        <v>84</v>
      </c>
      <c r="O4596">
        <v>21692</v>
      </c>
      <c r="P4596">
        <v>25333</v>
      </c>
      <c r="Q4596" t="s">
        <v>59</v>
      </c>
      <c r="R4596">
        <v>580</v>
      </c>
      <c r="S4596" s="2">
        <v>44592</v>
      </c>
      <c r="T4596" s="2">
        <v>44600</v>
      </c>
      <c r="U4596">
        <v>407</v>
      </c>
      <c r="V4596" t="s">
        <v>85</v>
      </c>
      <c r="W4596">
        <v>410</v>
      </c>
      <c r="X4596" t="s">
        <v>60</v>
      </c>
      <c r="Y4596" t="s">
        <v>61</v>
      </c>
      <c r="Z4596">
        <v>0</v>
      </c>
      <c r="AA4596">
        <v>653</v>
      </c>
      <c r="AB4596">
        <v>22521</v>
      </c>
      <c r="AC4596" t="s">
        <v>46</v>
      </c>
    </row>
    <row r="4597" spans="1:29" x14ac:dyDescent="0.3">
      <c r="A4597" s="1" t="s">
        <v>29</v>
      </c>
      <c r="B4597" t="s">
        <v>96</v>
      </c>
      <c r="C4597" t="s">
        <v>323</v>
      </c>
      <c r="D4597" t="s">
        <v>236</v>
      </c>
      <c r="E4597">
        <v>8</v>
      </c>
      <c r="F4597" t="s">
        <v>33</v>
      </c>
      <c r="G4597" t="s">
        <v>179</v>
      </c>
      <c r="H4597" t="s">
        <v>35</v>
      </c>
      <c r="I4597" t="s">
        <v>921</v>
      </c>
      <c r="J4597" t="s">
        <v>90</v>
      </c>
      <c r="K4597" t="s">
        <v>10920</v>
      </c>
      <c r="L4597" t="s">
        <v>10921</v>
      </c>
      <c r="M4597" t="s">
        <v>2382</v>
      </c>
      <c r="N4597" t="s">
        <v>94</v>
      </c>
      <c r="O4597">
        <v>11618</v>
      </c>
      <c r="P4597">
        <v>15865</v>
      </c>
      <c r="Q4597" t="s">
        <v>41</v>
      </c>
      <c r="R4597">
        <v>389</v>
      </c>
      <c r="S4597" s="2">
        <v>44694</v>
      </c>
      <c r="T4597" s="2">
        <v>44696</v>
      </c>
      <c r="U4597">
        <v>0</v>
      </c>
      <c r="V4597" t="s">
        <v>106</v>
      </c>
      <c r="W4597">
        <v>601</v>
      </c>
      <c r="X4597" t="s">
        <v>60</v>
      </c>
      <c r="Y4597" t="s">
        <v>61</v>
      </c>
      <c r="Z4597">
        <v>0</v>
      </c>
      <c r="AA4597">
        <v>988</v>
      </c>
      <c r="AB4597">
        <v>15568</v>
      </c>
      <c r="AC4597" t="s">
        <v>107</v>
      </c>
    </row>
    <row r="4598" spans="1:29" x14ac:dyDescent="0.3">
      <c r="A4598" s="1" t="s">
        <v>47</v>
      </c>
      <c r="B4598" t="s">
        <v>108</v>
      </c>
      <c r="C4598" t="s">
        <v>270</v>
      </c>
      <c r="D4598" t="s">
        <v>119</v>
      </c>
      <c r="E4598">
        <v>4</v>
      </c>
      <c r="F4598" t="s">
        <v>51</v>
      </c>
      <c r="G4598" t="s">
        <v>285</v>
      </c>
      <c r="H4598" t="s">
        <v>35</v>
      </c>
      <c r="I4598" t="s">
        <v>513</v>
      </c>
      <c r="J4598" t="s">
        <v>1600</v>
      </c>
      <c r="K4598" t="s">
        <v>10922</v>
      </c>
      <c r="L4598" t="s">
        <v>10923</v>
      </c>
      <c r="M4598" t="s">
        <v>444</v>
      </c>
      <c r="N4598" t="s">
        <v>58</v>
      </c>
      <c r="O4598">
        <v>28947</v>
      </c>
      <c r="P4598">
        <v>32203</v>
      </c>
      <c r="Q4598" t="s">
        <v>59</v>
      </c>
      <c r="R4598">
        <v>945</v>
      </c>
      <c r="S4598" s="2">
        <v>44459</v>
      </c>
      <c r="T4598" s="2">
        <v>44462</v>
      </c>
      <c r="U4598">
        <v>46519</v>
      </c>
      <c r="V4598" t="s">
        <v>106</v>
      </c>
      <c r="W4598">
        <v>501</v>
      </c>
      <c r="X4598" t="s">
        <v>60</v>
      </c>
      <c r="Y4598" t="s">
        <v>45</v>
      </c>
      <c r="Z4598">
        <v>3332</v>
      </c>
      <c r="AA4598">
        <v>433</v>
      </c>
      <c r="AB4598">
        <v>30018</v>
      </c>
      <c r="AC4598" t="s">
        <v>46</v>
      </c>
    </row>
    <row r="4599" spans="1:29" x14ac:dyDescent="0.3">
      <c r="A4599" s="1" t="s">
        <v>47</v>
      </c>
      <c r="B4599" t="s">
        <v>234</v>
      </c>
      <c r="C4599" t="s">
        <v>1375</v>
      </c>
      <c r="D4599" t="s">
        <v>119</v>
      </c>
      <c r="E4599">
        <v>1</v>
      </c>
      <c r="F4599" t="s">
        <v>271</v>
      </c>
      <c r="G4599" t="s">
        <v>1110</v>
      </c>
      <c r="H4599" t="s">
        <v>35</v>
      </c>
      <c r="I4599" t="s">
        <v>1705</v>
      </c>
      <c r="J4599" t="s">
        <v>5240</v>
      </c>
      <c r="K4599" t="s">
        <v>10924</v>
      </c>
      <c r="L4599" t="s">
        <v>10925</v>
      </c>
      <c r="M4599" t="s">
        <v>483</v>
      </c>
      <c r="N4599" t="s">
        <v>40</v>
      </c>
      <c r="O4599">
        <v>4015</v>
      </c>
      <c r="P4599">
        <v>8985</v>
      </c>
      <c r="Q4599" t="s">
        <v>41</v>
      </c>
      <c r="R4599">
        <v>713</v>
      </c>
      <c r="S4599" s="2">
        <v>44940</v>
      </c>
      <c r="T4599" s="2">
        <v>44946</v>
      </c>
      <c r="U4599">
        <v>0</v>
      </c>
      <c r="V4599" t="s">
        <v>85</v>
      </c>
      <c r="W4599">
        <v>836</v>
      </c>
      <c r="X4599" t="s">
        <v>60</v>
      </c>
      <c r="Y4599" t="s">
        <v>72</v>
      </c>
      <c r="Z4599">
        <v>0</v>
      </c>
      <c r="AA4599">
        <v>607</v>
      </c>
      <c r="AB4599">
        <v>7659</v>
      </c>
      <c r="AC4599" t="s">
        <v>107</v>
      </c>
    </row>
    <row r="4600" spans="1:29" x14ac:dyDescent="0.3">
      <c r="A4600" s="1" t="s">
        <v>47</v>
      </c>
      <c r="B4600" t="s">
        <v>234</v>
      </c>
      <c r="C4600" t="s">
        <v>3602</v>
      </c>
      <c r="D4600" t="s">
        <v>138</v>
      </c>
      <c r="E4600">
        <v>4</v>
      </c>
      <c r="F4600" t="s">
        <v>51</v>
      </c>
      <c r="G4600" t="s">
        <v>1075</v>
      </c>
      <c r="H4600" t="s">
        <v>35</v>
      </c>
      <c r="I4600" t="s">
        <v>5818</v>
      </c>
      <c r="J4600" t="s">
        <v>10926</v>
      </c>
      <c r="K4600" t="s">
        <v>10927</v>
      </c>
      <c r="L4600" t="s">
        <v>10928</v>
      </c>
      <c r="M4600" t="s">
        <v>746</v>
      </c>
      <c r="N4600" t="s">
        <v>40</v>
      </c>
      <c r="O4600">
        <v>17088</v>
      </c>
      <c r="P4600">
        <v>21949</v>
      </c>
      <c r="Q4600" t="s">
        <v>59</v>
      </c>
      <c r="R4600">
        <v>47</v>
      </c>
      <c r="S4600" s="2">
        <v>44991</v>
      </c>
      <c r="T4600" s="2">
        <v>45006</v>
      </c>
      <c r="U4600">
        <v>20111</v>
      </c>
      <c r="V4600" t="s">
        <v>43</v>
      </c>
      <c r="W4600">
        <v>450</v>
      </c>
      <c r="X4600" t="s">
        <v>60</v>
      </c>
      <c r="Y4600" t="s">
        <v>45</v>
      </c>
      <c r="Z4600">
        <v>0</v>
      </c>
      <c r="AA4600">
        <v>689</v>
      </c>
      <c r="AB4600">
        <v>20943</v>
      </c>
      <c r="AC4600" t="s">
        <v>107</v>
      </c>
    </row>
    <row r="4601" spans="1:29" x14ac:dyDescent="0.3">
      <c r="A4601" s="1" t="s">
        <v>29</v>
      </c>
      <c r="B4601" t="s">
        <v>96</v>
      </c>
      <c r="C4601" t="s">
        <v>1709</v>
      </c>
      <c r="D4601" t="s">
        <v>98</v>
      </c>
      <c r="E4601">
        <v>1</v>
      </c>
      <c r="F4601" t="s">
        <v>129</v>
      </c>
      <c r="G4601" t="s">
        <v>574</v>
      </c>
      <c r="H4601" t="s">
        <v>35</v>
      </c>
      <c r="I4601" t="s">
        <v>2069</v>
      </c>
      <c r="J4601" t="s">
        <v>1554</v>
      </c>
      <c r="K4601" t="s">
        <v>10929</v>
      </c>
      <c r="L4601" t="s">
        <v>10930</v>
      </c>
      <c r="M4601" t="s">
        <v>1500</v>
      </c>
      <c r="N4601" t="s">
        <v>84</v>
      </c>
      <c r="O4601">
        <v>4540</v>
      </c>
      <c r="P4601">
        <v>7900</v>
      </c>
      <c r="Q4601" t="s">
        <v>41</v>
      </c>
      <c r="R4601">
        <v>320</v>
      </c>
      <c r="S4601" s="2">
        <v>45265</v>
      </c>
      <c r="T4601" t="s">
        <v>42</v>
      </c>
      <c r="U4601">
        <v>0</v>
      </c>
      <c r="V4601" t="s">
        <v>85</v>
      </c>
      <c r="W4601">
        <v>629</v>
      </c>
      <c r="X4601" t="s">
        <v>44</v>
      </c>
      <c r="Y4601" t="s">
        <v>61</v>
      </c>
      <c r="Z4601">
        <v>0</v>
      </c>
      <c r="AA4601">
        <v>848</v>
      </c>
      <c r="AB4601">
        <v>6043</v>
      </c>
      <c r="AC4601" t="s">
        <v>107</v>
      </c>
    </row>
    <row r="4602" spans="1:29" x14ac:dyDescent="0.3">
      <c r="A4602" s="1" t="s">
        <v>29</v>
      </c>
      <c r="B4602" t="s">
        <v>363</v>
      </c>
      <c r="C4602" t="s">
        <v>1598</v>
      </c>
      <c r="D4602" t="s">
        <v>178</v>
      </c>
      <c r="E4602">
        <v>7</v>
      </c>
      <c r="F4602" t="s">
        <v>129</v>
      </c>
      <c r="G4602" t="s">
        <v>944</v>
      </c>
      <c r="H4602" t="s">
        <v>35</v>
      </c>
      <c r="I4602" t="s">
        <v>636</v>
      </c>
      <c r="J4602" t="s">
        <v>2804</v>
      </c>
      <c r="K4602" t="s">
        <v>10931</v>
      </c>
      <c r="L4602" t="s">
        <v>10932</v>
      </c>
      <c r="M4602" t="s">
        <v>494</v>
      </c>
      <c r="N4602" t="s">
        <v>58</v>
      </c>
      <c r="O4602">
        <v>18392</v>
      </c>
      <c r="P4602">
        <v>22964</v>
      </c>
      <c r="Q4602" t="s">
        <v>59</v>
      </c>
      <c r="R4602">
        <v>111</v>
      </c>
      <c r="S4602" s="2">
        <v>45086</v>
      </c>
      <c r="T4602" s="2">
        <v>45107</v>
      </c>
      <c r="U4602">
        <v>49529</v>
      </c>
      <c r="V4602" t="s">
        <v>43</v>
      </c>
      <c r="W4602">
        <v>530</v>
      </c>
      <c r="X4602" t="s">
        <v>60</v>
      </c>
      <c r="Y4602" t="s">
        <v>45</v>
      </c>
      <c r="Z4602">
        <v>3183</v>
      </c>
      <c r="AA4602">
        <v>723</v>
      </c>
      <c r="AB4602">
        <v>19824</v>
      </c>
      <c r="AC4602" t="s">
        <v>73</v>
      </c>
    </row>
    <row r="4603" spans="1:29" x14ac:dyDescent="0.3">
      <c r="A4603" s="1" t="s">
        <v>29</v>
      </c>
      <c r="B4603" t="s">
        <v>62</v>
      </c>
      <c r="C4603" t="s">
        <v>666</v>
      </c>
      <c r="D4603" t="s">
        <v>178</v>
      </c>
      <c r="E4603">
        <v>6</v>
      </c>
      <c r="F4603" t="s">
        <v>51</v>
      </c>
      <c r="G4603" t="s">
        <v>1427</v>
      </c>
      <c r="H4603" t="s">
        <v>35</v>
      </c>
      <c r="I4603" t="s">
        <v>1904</v>
      </c>
      <c r="J4603" t="s">
        <v>1080</v>
      </c>
      <c r="K4603" t="s">
        <v>10933</v>
      </c>
      <c r="L4603" t="s">
        <v>10934</v>
      </c>
      <c r="M4603" t="s">
        <v>70</v>
      </c>
      <c r="N4603" t="s">
        <v>58</v>
      </c>
      <c r="O4603">
        <v>18558</v>
      </c>
      <c r="P4603">
        <v>20810</v>
      </c>
      <c r="Q4603" t="s">
        <v>59</v>
      </c>
      <c r="R4603">
        <v>577</v>
      </c>
      <c r="S4603" s="2">
        <v>44479</v>
      </c>
      <c r="T4603" t="s">
        <v>42</v>
      </c>
      <c r="U4603">
        <v>492</v>
      </c>
      <c r="V4603" t="s">
        <v>85</v>
      </c>
      <c r="W4603">
        <v>689</v>
      </c>
      <c r="X4603" t="s">
        <v>44</v>
      </c>
      <c r="Y4603" t="s">
        <v>45</v>
      </c>
      <c r="Z4603">
        <v>1464</v>
      </c>
      <c r="AA4603">
        <v>813</v>
      </c>
      <c r="AB4603">
        <v>19943</v>
      </c>
      <c r="AC4603" t="s">
        <v>73</v>
      </c>
    </row>
    <row r="4604" spans="1:29" x14ac:dyDescent="0.3">
      <c r="A4604" s="1" t="s">
        <v>29</v>
      </c>
      <c r="B4604" t="s">
        <v>96</v>
      </c>
      <c r="C4604" t="s">
        <v>2575</v>
      </c>
      <c r="D4604" t="s">
        <v>138</v>
      </c>
      <c r="E4604">
        <v>4</v>
      </c>
      <c r="F4604" t="s">
        <v>271</v>
      </c>
      <c r="G4604" t="s">
        <v>353</v>
      </c>
      <c r="H4604" t="s">
        <v>79</v>
      </c>
      <c r="I4604" t="s">
        <v>4093</v>
      </c>
      <c r="J4604" t="s">
        <v>1153</v>
      </c>
      <c r="K4604" t="s">
        <v>10935</v>
      </c>
      <c r="L4604" t="s">
        <v>10936</v>
      </c>
      <c r="M4604" t="s">
        <v>665</v>
      </c>
      <c r="N4604" t="s">
        <v>40</v>
      </c>
      <c r="O4604">
        <v>6310</v>
      </c>
      <c r="P4604">
        <v>10548</v>
      </c>
      <c r="Q4604" t="s">
        <v>59</v>
      </c>
      <c r="R4604">
        <v>128</v>
      </c>
      <c r="S4604" s="2">
        <v>44571</v>
      </c>
      <c r="T4604" t="s">
        <v>42</v>
      </c>
      <c r="U4604">
        <v>43689</v>
      </c>
      <c r="V4604" t="s">
        <v>71</v>
      </c>
      <c r="W4604">
        <v>712</v>
      </c>
      <c r="X4604" t="s">
        <v>44</v>
      </c>
      <c r="Y4604" t="s">
        <v>61</v>
      </c>
      <c r="Z4604">
        <v>0</v>
      </c>
      <c r="AA4604">
        <v>209</v>
      </c>
      <c r="AB4604">
        <v>10315</v>
      </c>
      <c r="AC4604" t="s">
        <v>46</v>
      </c>
    </row>
    <row r="4605" spans="1:29" x14ac:dyDescent="0.3">
      <c r="A4605" s="1" t="s">
        <v>29</v>
      </c>
      <c r="B4605" t="s">
        <v>393</v>
      </c>
      <c r="C4605" t="s">
        <v>649</v>
      </c>
      <c r="D4605" t="s">
        <v>98</v>
      </c>
      <c r="E4605">
        <v>5</v>
      </c>
      <c r="F4605" t="s">
        <v>64</v>
      </c>
      <c r="G4605" t="s">
        <v>433</v>
      </c>
      <c r="H4605" t="s">
        <v>35</v>
      </c>
      <c r="I4605" t="s">
        <v>2776</v>
      </c>
      <c r="J4605" t="s">
        <v>428</v>
      </c>
      <c r="K4605" t="s">
        <v>10937</v>
      </c>
      <c r="L4605" t="s">
        <v>10938</v>
      </c>
      <c r="M4605" t="s">
        <v>2103</v>
      </c>
      <c r="N4605" t="s">
        <v>94</v>
      </c>
      <c r="O4605">
        <v>19367</v>
      </c>
      <c r="P4605">
        <v>23353</v>
      </c>
      <c r="Q4605" t="s">
        <v>41</v>
      </c>
      <c r="R4605">
        <v>641</v>
      </c>
      <c r="S4605" s="2">
        <v>45099</v>
      </c>
      <c r="T4605" t="s">
        <v>42</v>
      </c>
      <c r="U4605">
        <v>0</v>
      </c>
      <c r="V4605" t="s">
        <v>106</v>
      </c>
      <c r="W4605">
        <v>653</v>
      </c>
      <c r="X4605" t="s">
        <v>44</v>
      </c>
      <c r="Y4605" t="s">
        <v>45</v>
      </c>
      <c r="Z4605">
        <v>0</v>
      </c>
      <c r="AA4605">
        <v>384</v>
      </c>
      <c r="AB4605">
        <v>22165</v>
      </c>
      <c r="AC4605" t="s">
        <v>107</v>
      </c>
    </row>
    <row r="4606" spans="1:29" x14ac:dyDescent="0.3">
      <c r="A4606" s="1" t="s">
        <v>47</v>
      </c>
      <c r="B4606" t="s">
        <v>108</v>
      </c>
      <c r="C4606" t="s">
        <v>3655</v>
      </c>
      <c r="D4606" t="s">
        <v>236</v>
      </c>
      <c r="E4606">
        <v>4</v>
      </c>
      <c r="F4606" t="s">
        <v>64</v>
      </c>
      <c r="G4606" t="s">
        <v>1599</v>
      </c>
      <c r="H4606" t="s">
        <v>79</v>
      </c>
      <c r="I4606" t="s">
        <v>427</v>
      </c>
      <c r="J4606" t="s">
        <v>610</v>
      </c>
      <c r="K4606">
        <f>1-909-105-608</f>
        <v>-1621</v>
      </c>
      <c r="L4606" t="s">
        <v>10939</v>
      </c>
      <c r="M4606" t="s">
        <v>522</v>
      </c>
      <c r="N4606" t="s">
        <v>40</v>
      </c>
      <c r="O4606">
        <v>16601</v>
      </c>
      <c r="P4606">
        <v>20269</v>
      </c>
      <c r="Q4606" t="s">
        <v>59</v>
      </c>
      <c r="R4606">
        <v>251</v>
      </c>
      <c r="S4606" s="2">
        <v>44287</v>
      </c>
      <c r="T4606" s="2">
        <v>44302</v>
      </c>
      <c r="U4606">
        <v>9460</v>
      </c>
      <c r="V4606" t="s">
        <v>85</v>
      </c>
      <c r="W4606">
        <v>444</v>
      </c>
      <c r="X4606" t="s">
        <v>60</v>
      </c>
      <c r="Y4606" t="s">
        <v>45</v>
      </c>
      <c r="Z4606">
        <v>0</v>
      </c>
      <c r="AA4606">
        <v>943</v>
      </c>
      <c r="AB4606">
        <v>19796</v>
      </c>
      <c r="AC4606" t="s">
        <v>46</v>
      </c>
    </row>
    <row r="4607" spans="1:29" x14ac:dyDescent="0.3">
      <c r="A4607" s="1" t="s">
        <v>29</v>
      </c>
      <c r="B4607" t="s">
        <v>393</v>
      </c>
      <c r="C4607" t="s">
        <v>1949</v>
      </c>
      <c r="D4607" t="s">
        <v>32</v>
      </c>
      <c r="E4607">
        <v>8</v>
      </c>
      <c r="F4607" t="s">
        <v>99</v>
      </c>
      <c r="G4607" t="s">
        <v>1138</v>
      </c>
      <c r="H4607" t="s">
        <v>35</v>
      </c>
      <c r="I4607" t="s">
        <v>4727</v>
      </c>
      <c r="J4607" t="s">
        <v>1831</v>
      </c>
      <c r="K4607" t="s">
        <v>10940</v>
      </c>
      <c r="L4607" t="s">
        <v>10941</v>
      </c>
      <c r="M4607" t="s">
        <v>1244</v>
      </c>
      <c r="N4607" t="s">
        <v>58</v>
      </c>
      <c r="O4607">
        <v>3005</v>
      </c>
      <c r="P4607">
        <v>6324</v>
      </c>
      <c r="Q4607" t="s">
        <v>59</v>
      </c>
      <c r="R4607">
        <v>170</v>
      </c>
      <c r="S4607" s="2">
        <v>45103</v>
      </c>
      <c r="T4607" s="2">
        <v>45110</v>
      </c>
      <c r="U4607">
        <v>11072</v>
      </c>
      <c r="V4607" t="s">
        <v>106</v>
      </c>
      <c r="W4607">
        <v>510</v>
      </c>
      <c r="X4607" t="s">
        <v>60</v>
      </c>
      <c r="Y4607" t="s">
        <v>61</v>
      </c>
      <c r="Z4607">
        <v>3376</v>
      </c>
      <c r="AA4607">
        <v>875</v>
      </c>
      <c r="AB4607">
        <v>5663</v>
      </c>
      <c r="AC4607" t="s">
        <v>107</v>
      </c>
    </row>
    <row r="4608" spans="1:29" x14ac:dyDescent="0.3">
      <c r="A4608" s="1" t="s">
        <v>29</v>
      </c>
      <c r="B4608" t="s">
        <v>541</v>
      </c>
      <c r="C4608" t="s">
        <v>2224</v>
      </c>
      <c r="D4608" t="s">
        <v>178</v>
      </c>
      <c r="E4608">
        <v>3</v>
      </c>
      <c r="F4608" t="s">
        <v>64</v>
      </c>
      <c r="G4608" t="s">
        <v>1152</v>
      </c>
      <c r="H4608" t="s">
        <v>79</v>
      </c>
      <c r="I4608" t="s">
        <v>1418</v>
      </c>
      <c r="J4608" t="s">
        <v>141</v>
      </c>
      <c r="K4608" t="s">
        <v>10942</v>
      </c>
      <c r="L4608" t="s">
        <v>10943</v>
      </c>
      <c r="M4608" t="s">
        <v>546</v>
      </c>
      <c r="N4608" t="s">
        <v>94</v>
      </c>
      <c r="O4608">
        <v>6814</v>
      </c>
      <c r="P4608">
        <v>11201</v>
      </c>
      <c r="Q4608" t="s">
        <v>95</v>
      </c>
      <c r="R4608">
        <v>0</v>
      </c>
      <c r="S4608" s="2">
        <v>45083</v>
      </c>
      <c r="T4608" s="2">
        <v>45101</v>
      </c>
      <c r="U4608">
        <v>0</v>
      </c>
      <c r="V4608" t="s">
        <v>85</v>
      </c>
      <c r="W4608">
        <v>440</v>
      </c>
      <c r="X4608" t="s">
        <v>60</v>
      </c>
      <c r="Y4608" t="s">
        <v>72</v>
      </c>
      <c r="Z4608">
        <v>0</v>
      </c>
      <c r="AA4608">
        <v>479</v>
      </c>
      <c r="AB4608">
        <v>9296</v>
      </c>
      <c r="AC4608" t="s">
        <v>73</v>
      </c>
    </row>
    <row r="4609" spans="1:29" x14ac:dyDescent="0.3">
      <c r="A4609" s="1" t="s">
        <v>29</v>
      </c>
      <c r="B4609" t="s">
        <v>74</v>
      </c>
      <c r="C4609" t="s">
        <v>2173</v>
      </c>
      <c r="D4609" t="s">
        <v>169</v>
      </c>
      <c r="E4609">
        <v>9</v>
      </c>
      <c r="F4609" t="s">
        <v>186</v>
      </c>
      <c r="G4609" t="s">
        <v>1504</v>
      </c>
      <c r="H4609" t="s">
        <v>79</v>
      </c>
      <c r="I4609" t="s">
        <v>1379</v>
      </c>
      <c r="J4609" t="s">
        <v>1080</v>
      </c>
      <c r="K4609" t="s">
        <v>10944</v>
      </c>
      <c r="L4609" t="s">
        <v>10945</v>
      </c>
      <c r="M4609" t="s">
        <v>1146</v>
      </c>
      <c r="N4609" t="s">
        <v>94</v>
      </c>
      <c r="O4609">
        <v>8155</v>
      </c>
      <c r="P4609">
        <v>11325</v>
      </c>
      <c r="Q4609" t="s">
        <v>95</v>
      </c>
      <c r="R4609">
        <v>24</v>
      </c>
      <c r="S4609" s="2">
        <v>44746</v>
      </c>
      <c r="T4609" s="2">
        <v>44771</v>
      </c>
      <c r="U4609">
        <v>0</v>
      </c>
      <c r="V4609" t="s">
        <v>85</v>
      </c>
      <c r="W4609">
        <v>643</v>
      </c>
      <c r="X4609" t="s">
        <v>60</v>
      </c>
      <c r="Y4609" t="s">
        <v>45</v>
      </c>
      <c r="Z4609">
        <v>0</v>
      </c>
      <c r="AA4609">
        <v>341</v>
      </c>
      <c r="AB4609">
        <v>11123</v>
      </c>
      <c r="AC4609" t="s">
        <v>73</v>
      </c>
    </row>
    <row r="4610" spans="1:29" x14ac:dyDescent="0.3">
      <c r="A4610" s="1" t="s">
        <v>47</v>
      </c>
      <c r="B4610" t="s">
        <v>153</v>
      </c>
      <c r="C4610" t="s">
        <v>249</v>
      </c>
      <c r="D4610" t="s">
        <v>352</v>
      </c>
      <c r="E4610">
        <v>5</v>
      </c>
      <c r="F4610" t="s">
        <v>33</v>
      </c>
      <c r="G4610" t="s">
        <v>848</v>
      </c>
      <c r="H4610" t="s">
        <v>79</v>
      </c>
      <c r="I4610" t="s">
        <v>4192</v>
      </c>
      <c r="J4610" t="s">
        <v>748</v>
      </c>
      <c r="K4610" t="s">
        <v>10946</v>
      </c>
      <c r="L4610" t="s">
        <v>10947</v>
      </c>
      <c r="M4610" t="s">
        <v>943</v>
      </c>
      <c r="N4610" t="s">
        <v>94</v>
      </c>
      <c r="O4610">
        <v>5742</v>
      </c>
      <c r="P4610">
        <v>8423</v>
      </c>
      <c r="Q4610" t="s">
        <v>41</v>
      </c>
      <c r="R4610">
        <v>325</v>
      </c>
      <c r="S4610" s="2">
        <v>44617</v>
      </c>
      <c r="T4610" t="s">
        <v>42</v>
      </c>
      <c r="U4610">
        <v>0</v>
      </c>
      <c r="V4610" t="s">
        <v>71</v>
      </c>
      <c r="W4610">
        <v>522</v>
      </c>
      <c r="X4610" t="s">
        <v>44</v>
      </c>
      <c r="Y4610" t="s">
        <v>61</v>
      </c>
      <c r="Z4610">
        <v>0</v>
      </c>
      <c r="AA4610">
        <v>596</v>
      </c>
      <c r="AB4610">
        <v>7198</v>
      </c>
      <c r="AC4610" t="s">
        <v>73</v>
      </c>
    </row>
    <row r="4611" spans="1:29" x14ac:dyDescent="0.3">
      <c r="A4611" s="1" t="s">
        <v>47</v>
      </c>
      <c r="B4611" t="s">
        <v>234</v>
      </c>
      <c r="C4611" t="s">
        <v>2618</v>
      </c>
      <c r="D4611" t="s">
        <v>352</v>
      </c>
      <c r="E4611">
        <v>2</v>
      </c>
      <c r="F4611" t="s">
        <v>64</v>
      </c>
      <c r="G4611" t="s">
        <v>1599</v>
      </c>
      <c r="H4611" t="s">
        <v>79</v>
      </c>
      <c r="I4611" t="s">
        <v>1008</v>
      </c>
      <c r="J4611" t="s">
        <v>10948</v>
      </c>
      <c r="K4611" t="s">
        <v>10949</v>
      </c>
      <c r="L4611" t="s">
        <v>10950</v>
      </c>
      <c r="M4611" t="s">
        <v>984</v>
      </c>
      <c r="N4611" t="s">
        <v>58</v>
      </c>
      <c r="O4611">
        <v>17447</v>
      </c>
      <c r="P4611">
        <v>20913</v>
      </c>
      <c r="Q4611" t="s">
        <v>95</v>
      </c>
      <c r="R4611">
        <v>416</v>
      </c>
      <c r="S4611" s="2">
        <v>44285</v>
      </c>
      <c r="T4611" t="s">
        <v>42</v>
      </c>
      <c r="U4611">
        <v>0</v>
      </c>
      <c r="V4611" t="s">
        <v>85</v>
      </c>
      <c r="W4611">
        <v>433</v>
      </c>
      <c r="X4611" t="s">
        <v>44</v>
      </c>
      <c r="Y4611" t="s">
        <v>61</v>
      </c>
      <c r="Z4611">
        <v>1313</v>
      </c>
      <c r="AA4611">
        <v>562</v>
      </c>
      <c r="AB4611">
        <v>20338</v>
      </c>
      <c r="AC4611" t="s">
        <v>46</v>
      </c>
    </row>
    <row r="4612" spans="1:29" x14ac:dyDescent="0.3">
      <c r="A4612" s="1" t="s">
        <v>29</v>
      </c>
      <c r="B4612" t="s">
        <v>30</v>
      </c>
      <c r="C4612" t="s">
        <v>1954</v>
      </c>
      <c r="D4612" t="s">
        <v>169</v>
      </c>
      <c r="E4612">
        <v>10</v>
      </c>
      <c r="F4612" t="s">
        <v>77</v>
      </c>
      <c r="G4612" t="s">
        <v>264</v>
      </c>
      <c r="H4612" t="s">
        <v>35</v>
      </c>
      <c r="I4612" t="s">
        <v>2386</v>
      </c>
      <c r="J4612" t="s">
        <v>90</v>
      </c>
      <c r="K4612" t="s">
        <v>10951</v>
      </c>
      <c r="L4612" t="s">
        <v>10952</v>
      </c>
      <c r="M4612" t="s">
        <v>1491</v>
      </c>
      <c r="N4612" t="s">
        <v>84</v>
      </c>
      <c r="O4612">
        <v>14368</v>
      </c>
      <c r="P4612">
        <v>16764</v>
      </c>
      <c r="Q4612" t="s">
        <v>95</v>
      </c>
      <c r="R4612">
        <v>749</v>
      </c>
      <c r="S4612" s="2">
        <v>45064</v>
      </c>
      <c r="T4612" s="2">
        <v>45088</v>
      </c>
      <c r="U4612">
        <v>0</v>
      </c>
      <c r="V4612" t="s">
        <v>85</v>
      </c>
      <c r="W4612">
        <v>807</v>
      </c>
      <c r="X4612" t="s">
        <v>60</v>
      </c>
      <c r="Y4612" t="s">
        <v>61</v>
      </c>
      <c r="Z4612">
        <v>0</v>
      </c>
      <c r="AA4612">
        <v>520</v>
      </c>
      <c r="AB4612">
        <v>16277</v>
      </c>
      <c r="AC4612" t="s">
        <v>73</v>
      </c>
    </row>
    <row r="4613" spans="1:29" x14ac:dyDescent="0.3">
      <c r="A4613" s="1" t="s">
        <v>47</v>
      </c>
      <c r="B4613" t="s">
        <v>136</v>
      </c>
      <c r="C4613" t="s">
        <v>1386</v>
      </c>
      <c r="D4613" t="s">
        <v>352</v>
      </c>
      <c r="E4613">
        <v>7</v>
      </c>
      <c r="F4613" t="s">
        <v>120</v>
      </c>
      <c r="G4613" t="s">
        <v>468</v>
      </c>
      <c r="H4613" t="s">
        <v>35</v>
      </c>
      <c r="I4613" t="s">
        <v>2954</v>
      </c>
      <c r="J4613" t="s">
        <v>113</v>
      </c>
      <c r="K4613" t="s">
        <v>10953</v>
      </c>
      <c r="L4613" t="s">
        <v>10954</v>
      </c>
      <c r="M4613" t="s">
        <v>527</v>
      </c>
      <c r="N4613" t="s">
        <v>40</v>
      </c>
      <c r="O4613">
        <v>22144</v>
      </c>
      <c r="P4613">
        <v>24566</v>
      </c>
      <c r="Q4613" t="s">
        <v>41</v>
      </c>
      <c r="R4613">
        <v>637</v>
      </c>
      <c r="S4613" s="2">
        <v>44900</v>
      </c>
      <c r="T4613" t="s">
        <v>42</v>
      </c>
      <c r="U4613">
        <v>0</v>
      </c>
      <c r="V4613" t="s">
        <v>43</v>
      </c>
      <c r="W4613">
        <v>827</v>
      </c>
      <c r="X4613" t="s">
        <v>44</v>
      </c>
      <c r="Y4613" t="s">
        <v>72</v>
      </c>
      <c r="Z4613">
        <v>0</v>
      </c>
      <c r="AA4613">
        <v>63</v>
      </c>
      <c r="AB4613">
        <v>22613</v>
      </c>
      <c r="AC4613" t="s">
        <v>46</v>
      </c>
    </row>
    <row r="4614" spans="1:29" x14ac:dyDescent="0.3">
      <c r="A4614" s="1" t="s">
        <v>29</v>
      </c>
      <c r="B4614" t="s">
        <v>327</v>
      </c>
      <c r="C4614" t="s">
        <v>764</v>
      </c>
      <c r="D4614" t="s">
        <v>155</v>
      </c>
      <c r="E4614">
        <v>10</v>
      </c>
      <c r="F4614" t="s">
        <v>186</v>
      </c>
      <c r="G4614" t="s">
        <v>463</v>
      </c>
      <c r="H4614" t="s">
        <v>35</v>
      </c>
      <c r="I4614" t="s">
        <v>4409</v>
      </c>
      <c r="J4614" t="s">
        <v>936</v>
      </c>
      <c r="K4614" t="s">
        <v>10955</v>
      </c>
      <c r="L4614" t="s">
        <v>10956</v>
      </c>
      <c r="M4614" t="s">
        <v>2350</v>
      </c>
      <c r="N4614" t="s">
        <v>40</v>
      </c>
      <c r="O4614">
        <v>22783</v>
      </c>
      <c r="P4614">
        <v>27342</v>
      </c>
      <c r="Q4614" t="s">
        <v>95</v>
      </c>
      <c r="R4614">
        <v>279</v>
      </c>
      <c r="S4614" s="2">
        <v>44961</v>
      </c>
      <c r="T4614" t="s">
        <v>42</v>
      </c>
      <c r="U4614">
        <v>0</v>
      </c>
      <c r="V4614" t="s">
        <v>43</v>
      </c>
      <c r="W4614">
        <v>767</v>
      </c>
      <c r="X4614" t="s">
        <v>44</v>
      </c>
      <c r="Y4614" t="s">
        <v>72</v>
      </c>
      <c r="Z4614">
        <v>0</v>
      </c>
      <c r="AA4614">
        <v>219</v>
      </c>
      <c r="AB4614">
        <v>26981</v>
      </c>
      <c r="AC4614" t="s">
        <v>46</v>
      </c>
    </row>
    <row r="4615" spans="1:29" x14ac:dyDescent="0.3">
      <c r="A4615" s="1" t="s">
        <v>47</v>
      </c>
      <c r="B4615" t="s">
        <v>592</v>
      </c>
      <c r="C4615" t="s">
        <v>4899</v>
      </c>
      <c r="D4615" t="s">
        <v>169</v>
      </c>
      <c r="E4615">
        <v>7</v>
      </c>
      <c r="F4615" t="s">
        <v>120</v>
      </c>
      <c r="G4615" t="s">
        <v>543</v>
      </c>
      <c r="H4615" t="s">
        <v>79</v>
      </c>
      <c r="I4615" t="s">
        <v>513</v>
      </c>
      <c r="J4615" t="s">
        <v>4783</v>
      </c>
      <c r="K4615" t="s">
        <v>10957</v>
      </c>
      <c r="L4615" t="s">
        <v>10958</v>
      </c>
      <c r="M4615" t="s">
        <v>2648</v>
      </c>
      <c r="N4615" t="s">
        <v>84</v>
      </c>
      <c r="O4615">
        <v>28213</v>
      </c>
      <c r="P4615">
        <v>32183</v>
      </c>
      <c r="Q4615" t="s">
        <v>41</v>
      </c>
      <c r="R4615">
        <v>104</v>
      </c>
      <c r="S4615" s="2">
        <v>44762</v>
      </c>
      <c r="T4615" t="s">
        <v>42</v>
      </c>
      <c r="U4615">
        <v>0</v>
      </c>
      <c r="V4615" t="s">
        <v>43</v>
      </c>
      <c r="W4615">
        <v>738</v>
      </c>
      <c r="X4615" t="s">
        <v>44</v>
      </c>
      <c r="Y4615" t="s">
        <v>61</v>
      </c>
      <c r="Z4615">
        <v>0</v>
      </c>
      <c r="AA4615">
        <v>965</v>
      </c>
      <c r="AB4615">
        <v>28979</v>
      </c>
      <c r="AC4615" t="s">
        <v>73</v>
      </c>
    </row>
    <row r="4616" spans="1:29" x14ac:dyDescent="0.3">
      <c r="A4616" s="1" t="s">
        <v>29</v>
      </c>
      <c r="B4616" t="s">
        <v>96</v>
      </c>
      <c r="C4616" t="s">
        <v>814</v>
      </c>
      <c r="D4616" t="s">
        <v>32</v>
      </c>
      <c r="E4616">
        <v>5</v>
      </c>
      <c r="F4616" t="s">
        <v>51</v>
      </c>
      <c r="G4616" t="s">
        <v>237</v>
      </c>
      <c r="H4616" t="s">
        <v>79</v>
      </c>
      <c r="I4616" t="s">
        <v>621</v>
      </c>
      <c r="J4616" t="s">
        <v>4153</v>
      </c>
      <c r="K4616" t="s">
        <v>10959</v>
      </c>
      <c r="L4616" t="s">
        <v>10960</v>
      </c>
      <c r="M4616" t="s">
        <v>777</v>
      </c>
      <c r="N4616" t="s">
        <v>58</v>
      </c>
      <c r="O4616">
        <v>12912</v>
      </c>
      <c r="P4616">
        <v>17493</v>
      </c>
      <c r="Q4616" t="s">
        <v>59</v>
      </c>
      <c r="R4616">
        <v>235</v>
      </c>
      <c r="S4616" s="2">
        <v>44591</v>
      </c>
      <c r="T4616" t="s">
        <v>42</v>
      </c>
      <c r="U4616">
        <v>16983</v>
      </c>
      <c r="V4616" t="s">
        <v>43</v>
      </c>
      <c r="W4616">
        <v>669</v>
      </c>
      <c r="X4616" t="s">
        <v>44</v>
      </c>
      <c r="Y4616" t="s">
        <v>61</v>
      </c>
      <c r="Z4616">
        <v>2011</v>
      </c>
      <c r="AA4616">
        <v>473</v>
      </c>
      <c r="AB4616">
        <v>16237</v>
      </c>
      <c r="AC4616" t="s">
        <v>46</v>
      </c>
    </row>
    <row r="4617" spans="1:29" x14ac:dyDescent="0.3">
      <c r="A4617" s="1" t="s">
        <v>47</v>
      </c>
      <c r="B4617" t="s">
        <v>108</v>
      </c>
      <c r="C4617" t="s">
        <v>439</v>
      </c>
      <c r="D4617" t="s">
        <v>257</v>
      </c>
      <c r="E4617">
        <v>6</v>
      </c>
      <c r="F4617" t="s">
        <v>221</v>
      </c>
      <c r="G4617" t="s">
        <v>548</v>
      </c>
      <c r="H4617" t="s">
        <v>35</v>
      </c>
      <c r="I4617" t="s">
        <v>513</v>
      </c>
      <c r="J4617" t="s">
        <v>123</v>
      </c>
      <c r="K4617" t="s">
        <v>10961</v>
      </c>
      <c r="L4617" t="s">
        <v>10962</v>
      </c>
      <c r="M4617" t="s">
        <v>1768</v>
      </c>
      <c r="N4617" t="s">
        <v>40</v>
      </c>
      <c r="O4617">
        <v>24876</v>
      </c>
      <c r="P4617">
        <v>27423</v>
      </c>
      <c r="Q4617" t="s">
        <v>59</v>
      </c>
      <c r="R4617">
        <v>347</v>
      </c>
      <c r="S4617" s="2">
        <v>44987</v>
      </c>
      <c r="T4617" t="s">
        <v>42</v>
      </c>
      <c r="U4617">
        <v>15072</v>
      </c>
      <c r="V4617" t="s">
        <v>43</v>
      </c>
      <c r="W4617">
        <v>633</v>
      </c>
      <c r="X4617" t="s">
        <v>44</v>
      </c>
      <c r="Y4617" t="s">
        <v>72</v>
      </c>
      <c r="Z4617">
        <v>0</v>
      </c>
      <c r="AA4617">
        <v>288</v>
      </c>
      <c r="AB4617">
        <v>26942</v>
      </c>
      <c r="AC4617" t="s">
        <v>107</v>
      </c>
    </row>
    <row r="4618" spans="1:29" x14ac:dyDescent="0.3">
      <c r="A4618" s="1" t="s">
        <v>29</v>
      </c>
      <c r="B4618" t="s">
        <v>30</v>
      </c>
      <c r="C4618" t="s">
        <v>819</v>
      </c>
      <c r="D4618" t="s">
        <v>50</v>
      </c>
      <c r="E4618">
        <v>5</v>
      </c>
      <c r="F4618" t="s">
        <v>186</v>
      </c>
      <c r="G4618" t="s">
        <v>187</v>
      </c>
      <c r="H4618" t="s">
        <v>35</v>
      </c>
      <c r="I4618" t="s">
        <v>7390</v>
      </c>
      <c r="J4618" t="s">
        <v>1567</v>
      </c>
      <c r="K4618" t="s">
        <v>10963</v>
      </c>
      <c r="L4618" t="s">
        <v>10964</v>
      </c>
      <c r="M4618" t="s">
        <v>1121</v>
      </c>
      <c r="N4618" t="s">
        <v>40</v>
      </c>
      <c r="O4618">
        <v>9933</v>
      </c>
      <c r="P4618">
        <v>14337</v>
      </c>
      <c r="Q4618" t="s">
        <v>41</v>
      </c>
      <c r="R4618">
        <v>516</v>
      </c>
      <c r="S4618" s="2">
        <v>44825</v>
      </c>
      <c r="T4618" t="s">
        <v>42</v>
      </c>
      <c r="U4618">
        <v>0</v>
      </c>
      <c r="V4618" t="s">
        <v>106</v>
      </c>
      <c r="W4618">
        <v>655</v>
      </c>
      <c r="X4618" t="s">
        <v>44</v>
      </c>
      <c r="Y4618" t="s">
        <v>61</v>
      </c>
      <c r="Z4618">
        <v>0</v>
      </c>
      <c r="AA4618">
        <v>207</v>
      </c>
      <c r="AB4618">
        <v>13294</v>
      </c>
      <c r="AC4618" t="s">
        <v>46</v>
      </c>
    </row>
    <row r="4619" spans="1:29" x14ac:dyDescent="0.3">
      <c r="A4619" s="1" t="s">
        <v>29</v>
      </c>
      <c r="B4619" t="s">
        <v>363</v>
      </c>
      <c r="C4619" t="s">
        <v>488</v>
      </c>
      <c r="D4619" t="s">
        <v>387</v>
      </c>
      <c r="E4619">
        <v>7</v>
      </c>
      <c r="F4619" t="s">
        <v>64</v>
      </c>
      <c r="G4619" t="s">
        <v>388</v>
      </c>
      <c r="H4619" t="s">
        <v>35</v>
      </c>
      <c r="I4619" t="s">
        <v>6951</v>
      </c>
      <c r="J4619" t="s">
        <v>5698</v>
      </c>
      <c r="K4619" t="s">
        <v>10965</v>
      </c>
      <c r="L4619" t="s">
        <v>10966</v>
      </c>
      <c r="M4619" t="s">
        <v>456</v>
      </c>
      <c r="N4619" t="s">
        <v>58</v>
      </c>
      <c r="O4619">
        <v>11163</v>
      </c>
      <c r="P4619">
        <v>14547</v>
      </c>
      <c r="Q4619" t="s">
        <v>95</v>
      </c>
      <c r="R4619">
        <v>631</v>
      </c>
      <c r="S4619" s="2">
        <v>44718</v>
      </c>
      <c r="T4619" s="2">
        <v>44733</v>
      </c>
      <c r="U4619">
        <v>0</v>
      </c>
      <c r="V4619" t="s">
        <v>85</v>
      </c>
      <c r="W4619">
        <v>829</v>
      </c>
      <c r="X4619" t="s">
        <v>60</v>
      </c>
      <c r="Y4619" t="s">
        <v>61</v>
      </c>
      <c r="Z4619">
        <v>3352</v>
      </c>
      <c r="AA4619">
        <v>801</v>
      </c>
      <c r="AB4619">
        <v>12533</v>
      </c>
      <c r="AC4619" t="s">
        <v>73</v>
      </c>
    </row>
    <row r="4620" spans="1:29" x14ac:dyDescent="0.3">
      <c r="A4620" s="1" t="s">
        <v>47</v>
      </c>
      <c r="B4620" t="s">
        <v>153</v>
      </c>
      <c r="C4620" t="s">
        <v>4284</v>
      </c>
      <c r="D4620" t="s">
        <v>76</v>
      </c>
      <c r="E4620">
        <v>8</v>
      </c>
      <c r="F4620" t="s">
        <v>51</v>
      </c>
      <c r="G4620" t="s">
        <v>1427</v>
      </c>
      <c r="H4620" t="s">
        <v>79</v>
      </c>
      <c r="I4620" t="s">
        <v>1322</v>
      </c>
      <c r="J4620" t="s">
        <v>9865</v>
      </c>
      <c r="K4620" t="s">
        <v>10967</v>
      </c>
      <c r="L4620" t="s">
        <v>10968</v>
      </c>
      <c r="M4620" t="s">
        <v>160</v>
      </c>
      <c r="N4620" t="s">
        <v>40</v>
      </c>
      <c r="O4620">
        <v>29921</v>
      </c>
      <c r="P4620">
        <v>33628</v>
      </c>
      <c r="Q4620" t="s">
        <v>41</v>
      </c>
      <c r="R4620">
        <v>959</v>
      </c>
      <c r="S4620" s="2">
        <v>44587</v>
      </c>
      <c r="T4620" t="s">
        <v>42</v>
      </c>
      <c r="U4620">
        <v>0</v>
      </c>
      <c r="V4620" t="s">
        <v>43</v>
      </c>
      <c r="W4620">
        <v>420</v>
      </c>
      <c r="X4620" t="s">
        <v>44</v>
      </c>
      <c r="Y4620" t="s">
        <v>45</v>
      </c>
      <c r="Z4620">
        <v>0</v>
      </c>
      <c r="AA4620">
        <v>656</v>
      </c>
      <c r="AB4620">
        <v>30029</v>
      </c>
      <c r="AC4620" t="s">
        <v>107</v>
      </c>
    </row>
    <row r="4621" spans="1:29" x14ac:dyDescent="0.3">
      <c r="A4621" s="1" t="s">
        <v>47</v>
      </c>
      <c r="B4621" t="s">
        <v>161</v>
      </c>
      <c r="C4621" t="s">
        <v>614</v>
      </c>
      <c r="D4621" t="s">
        <v>352</v>
      </c>
      <c r="E4621">
        <v>2</v>
      </c>
      <c r="F4621" t="s">
        <v>99</v>
      </c>
      <c r="G4621" t="s">
        <v>1638</v>
      </c>
      <c r="H4621" t="s">
        <v>79</v>
      </c>
      <c r="I4621" t="s">
        <v>238</v>
      </c>
      <c r="J4621" t="s">
        <v>951</v>
      </c>
      <c r="K4621" t="s">
        <v>10969</v>
      </c>
      <c r="L4621" t="s">
        <v>10970</v>
      </c>
      <c r="M4621" t="s">
        <v>687</v>
      </c>
      <c r="N4621" t="s">
        <v>84</v>
      </c>
      <c r="O4621">
        <v>23496</v>
      </c>
      <c r="P4621">
        <v>27756</v>
      </c>
      <c r="Q4621" t="s">
        <v>95</v>
      </c>
      <c r="R4621">
        <v>519</v>
      </c>
      <c r="S4621" s="2">
        <v>44515</v>
      </c>
      <c r="T4621" t="s">
        <v>42</v>
      </c>
      <c r="U4621">
        <v>0</v>
      </c>
      <c r="V4621" t="s">
        <v>71</v>
      </c>
      <c r="W4621">
        <v>446</v>
      </c>
      <c r="X4621" t="s">
        <v>44</v>
      </c>
      <c r="Y4621" t="s">
        <v>61</v>
      </c>
      <c r="Z4621">
        <v>0</v>
      </c>
      <c r="AA4621">
        <v>330</v>
      </c>
      <c r="AB4621">
        <v>26456</v>
      </c>
      <c r="AC4621" t="s">
        <v>107</v>
      </c>
    </row>
    <row r="4622" spans="1:29" x14ac:dyDescent="0.3">
      <c r="A4622" s="1" t="s">
        <v>47</v>
      </c>
      <c r="B4622" t="s">
        <v>108</v>
      </c>
      <c r="C4622" t="s">
        <v>1763</v>
      </c>
      <c r="D4622" t="s">
        <v>50</v>
      </c>
      <c r="E4622">
        <v>6</v>
      </c>
      <c r="F4622" t="s">
        <v>129</v>
      </c>
      <c r="G4622" t="s">
        <v>944</v>
      </c>
      <c r="H4622" t="s">
        <v>79</v>
      </c>
      <c r="I4622" t="s">
        <v>2300</v>
      </c>
      <c r="J4622" t="s">
        <v>6379</v>
      </c>
      <c r="K4622" t="s">
        <v>10971</v>
      </c>
      <c r="L4622" t="s">
        <v>10972</v>
      </c>
      <c r="M4622" t="s">
        <v>1252</v>
      </c>
      <c r="N4622" t="s">
        <v>84</v>
      </c>
      <c r="O4622">
        <v>25988</v>
      </c>
      <c r="P4622">
        <v>28721</v>
      </c>
      <c r="Q4622" t="s">
        <v>59</v>
      </c>
      <c r="R4622">
        <v>556</v>
      </c>
      <c r="S4622" s="2">
        <v>44645</v>
      </c>
      <c r="T4622" t="s">
        <v>42</v>
      </c>
      <c r="U4622">
        <v>7137</v>
      </c>
      <c r="V4622" t="s">
        <v>43</v>
      </c>
      <c r="W4622">
        <v>804</v>
      </c>
      <c r="X4622" t="s">
        <v>44</v>
      </c>
      <c r="Y4622" t="s">
        <v>45</v>
      </c>
      <c r="Z4622">
        <v>0</v>
      </c>
      <c r="AA4622">
        <v>572</v>
      </c>
      <c r="AB4622">
        <v>26231</v>
      </c>
      <c r="AC4622" t="s">
        <v>46</v>
      </c>
    </row>
    <row r="4623" spans="1:29" x14ac:dyDescent="0.3">
      <c r="A4623" s="1" t="s">
        <v>29</v>
      </c>
      <c r="B4623" t="s">
        <v>363</v>
      </c>
      <c r="C4623" t="s">
        <v>770</v>
      </c>
      <c r="D4623" t="s">
        <v>98</v>
      </c>
      <c r="E4623">
        <v>9</v>
      </c>
      <c r="F4623" t="s">
        <v>51</v>
      </c>
      <c r="G4623" t="s">
        <v>1427</v>
      </c>
      <c r="H4623" t="s">
        <v>79</v>
      </c>
      <c r="I4623" t="s">
        <v>729</v>
      </c>
      <c r="J4623" t="s">
        <v>1509</v>
      </c>
      <c r="K4623" t="s">
        <v>10973</v>
      </c>
      <c r="L4623" t="s">
        <v>10974</v>
      </c>
      <c r="M4623" t="s">
        <v>456</v>
      </c>
      <c r="N4623" t="s">
        <v>58</v>
      </c>
      <c r="O4623">
        <v>4377</v>
      </c>
      <c r="P4623">
        <v>7140</v>
      </c>
      <c r="Q4623" t="s">
        <v>95</v>
      </c>
      <c r="R4623">
        <v>145</v>
      </c>
      <c r="S4623" s="2">
        <v>44731</v>
      </c>
      <c r="T4623" s="2">
        <v>44744</v>
      </c>
      <c r="U4623">
        <v>0</v>
      </c>
      <c r="V4623" t="s">
        <v>71</v>
      </c>
      <c r="W4623">
        <v>640</v>
      </c>
      <c r="X4623" t="s">
        <v>60</v>
      </c>
      <c r="Y4623" t="s">
        <v>45</v>
      </c>
      <c r="Z4623">
        <v>2172</v>
      </c>
      <c r="AA4623">
        <v>481</v>
      </c>
      <c r="AB4623">
        <v>5321</v>
      </c>
      <c r="AC4623" t="s">
        <v>73</v>
      </c>
    </row>
    <row r="4624" spans="1:29" x14ac:dyDescent="0.3">
      <c r="A4624" s="1" t="s">
        <v>29</v>
      </c>
      <c r="B4624" t="s">
        <v>228</v>
      </c>
      <c r="C4624" t="s">
        <v>960</v>
      </c>
      <c r="D4624" t="s">
        <v>201</v>
      </c>
      <c r="E4624">
        <v>5</v>
      </c>
      <c r="F4624" t="s">
        <v>129</v>
      </c>
      <c r="G4624" t="s">
        <v>700</v>
      </c>
      <c r="H4624" t="s">
        <v>35</v>
      </c>
      <c r="I4624" t="s">
        <v>2693</v>
      </c>
      <c r="J4624" t="s">
        <v>1789</v>
      </c>
      <c r="K4624" t="s">
        <v>10975</v>
      </c>
      <c r="L4624" t="s">
        <v>10976</v>
      </c>
      <c r="M4624" t="s">
        <v>479</v>
      </c>
      <c r="N4624" t="s">
        <v>84</v>
      </c>
      <c r="O4624">
        <v>6813</v>
      </c>
      <c r="P4624">
        <v>9437</v>
      </c>
      <c r="Q4624" t="s">
        <v>59</v>
      </c>
      <c r="R4624">
        <v>220</v>
      </c>
      <c r="S4624" s="2">
        <v>45029</v>
      </c>
      <c r="T4624" t="s">
        <v>42</v>
      </c>
      <c r="U4624">
        <v>509</v>
      </c>
      <c r="V4624" t="s">
        <v>85</v>
      </c>
      <c r="W4624">
        <v>811</v>
      </c>
      <c r="X4624" t="s">
        <v>44</v>
      </c>
      <c r="Y4624" t="s">
        <v>72</v>
      </c>
      <c r="Z4624">
        <v>0</v>
      </c>
      <c r="AA4624">
        <v>83</v>
      </c>
      <c r="AB4624">
        <v>9274</v>
      </c>
      <c r="AC4624" t="s">
        <v>46</v>
      </c>
    </row>
    <row r="4625" spans="1:29" x14ac:dyDescent="0.3">
      <c r="A4625" s="1" t="s">
        <v>29</v>
      </c>
      <c r="B4625" t="s">
        <v>393</v>
      </c>
      <c r="C4625" t="s">
        <v>2946</v>
      </c>
      <c r="D4625" t="s">
        <v>257</v>
      </c>
      <c r="E4625">
        <v>9</v>
      </c>
      <c r="F4625" t="s">
        <v>186</v>
      </c>
      <c r="G4625" t="s">
        <v>650</v>
      </c>
      <c r="H4625" t="s">
        <v>35</v>
      </c>
      <c r="I4625" t="s">
        <v>1358</v>
      </c>
      <c r="J4625" t="s">
        <v>4405</v>
      </c>
      <c r="K4625" t="s">
        <v>10977</v>
      </c>
      <c r="L4625" t="s">
        <v>10978</v>
      </c>
      <c r="M4625" t="s">
        <v>1244</v>
      </c>
      <c r="N4625" t="s">
        <v>94</v>
      </c>
      <c r="O4625">
        <v>12834</v>
      </c>
      <c r="P4625">
        <v>14889</v>
      </c>
      <c r="Q4625" t="s">
        <v>95</v>
      </c>
      <c r="R4625">
        <v>583</v>
      </c>
      <c r="S4625" s="2">
        <v>44489</v>
      </c>
      <c r="T4625" t="s">
        <v>42</v>
      </c>
      <c r="U4625">
        <v>0</v>
      </c>
      <c r="V4625" t="s">
        <v>71</v>
      </c>
      <c r="W4625">
        <v>633</v>
      </c>
      <c r="X4625" t="s">
        <v>44</v>
      </c>
      <c r="Y4625" t="s">
        <v>72</v>
      </c>
      <c r="Z4625">
        <v>0</v>
      </c>
      <c r="AA4625">
        <v>480</v>
      </c>
      <c r="AB4625">
        <v>14320</v>
      </c>
      <c r="AC4625" t="s">
        <v>107</v>
      </c>
    </row>
    <row r="4626" spans="1:29" x14ac:dyDescent="0.3">
      <c r="A4626" s="1" t="s">
        <v>29</v>
      </c>
      <c r="B4626" t="s">
        <v>86</v>
      </c>
      <c r="C4626" t="s">
        <v>4762</v>
      </c>
      <c r="D4626" t="s">
        <v>178</v>
      </c>
      <c r="E4626">
        <v>10</v>
      </c>
      <c r="F4626" t="s">
        <v>33</v>
      </c>
      <c r="G4626" t="s">
        <v>139</v>
      </c>
      <c r="H4626" t="s">
        <v>79</v>
      </c>
      <c r="I4626" t="s">
        <v>729</v>
      </c>
      <c r="J4626" t="s">
        <v>7097</v>
      </c>
      <c r="K4626" t="s">
        <v>10979</v>
      </c>
      <c r="L4626" t="s">
        <v>10980</v>
      </c>
      <c r="M4626" t="s">
        <v>1597</v>
      </c>
      <c r="N4626" t="s">
        <v>40</v>
      </c>
      <c r="O4626">
        <v>12257</v>
      </c>
      <c r="P4626">
        <v>15131</v>
      </c>
      <c r="Q4626" t="s">
        <v>59</v>
      </c>
      <c r="R4626">
        <v>875</v>
      </c>
      <c r="S4626" s="2">
        <v>45181</v>
      </c>
      <c r="T4626" s="2">
        <v>45203</v>
      </c>
      <c r="U4626">
        <v>8588</v>
      </c>
      <c r="V4626" t="s">
        <v>85</v>
      </c>
      <c r="W4626">
        <v>685</v>
      </c>
      <c r="X4626" t="s">
        <v>60</v>
      </c>
      <c r="Y4626" t="s">
        <v>45</v>
      </c>
      <c r="Z4626">
        <v>0</v>
      </c>
      <c r="AA4626">
        <v>174</v>
      </c>
      <c r="AB4626">
        <v>14648</v>
      </c>
      <c r="AC4626" t="s">
        <v>73</v>
      </c>
    </row>
    <row r="4627" spans="1:29" x14ac:dyDescent="0.3">
      <c r="A4627" s="1" t="s">
        <v>47</v>
      </c>
      <c r="B4627" t="s">
        <v>48</v>
      </c>
      <c r="C4627" t="s">
        <v>2860</v>
      </c>
      <c r="D4627" t="s">
        <v>185</v>
      </c>
      <c r="E4627">
        <v>8</v>
      </c>
      <c r="F4627" t="s">
        <v>129</v>
      </c>
      <c r="G4627" t="s">
        <v>395</v>
      </c>
      <c r="H4627" t="s">
        <v>35</v>
      </c>
      <c r="I4627" t="s">
        <v>6053</v>
      </c>
      <c r="J4627" t="s">
        <v>610</v>
      </c>
      <c r="K4627" t="s">
        <v>10981</v>
      </c>
      <c r="L4627" t="s">
        <v>10982</v>
      </c>
      <c r="M4627" t="s">
        <v>220</v>
      </c>
      <c r="N4627" t="s">
        <v>84</v>
      </c>
      <c r="O4627">
        <v>24911</v>
      </c>
      <c r="P4627">
        <v>29501</v>
      </c>
      <c r="Q4627" t="s">
        <v>41</v>
      </c>
      <c r="R4627">
        <v>888</v>
      </c>
      <c r="S4627" s="2">
        <v>45292</v>
      </c>
      <c r="T4627" s="2">
        <v>45320</v>
      </c>
      <c r="U4627">
        <v>0</v>
      </c>
      <c r="V4627" t="s">
        <v>85</v>
      </c>
      <c r="W4627">
        <v>648</v>
      </c>
      <c r="X4627" t="s">
        <v>60</v>
      </c>
      <c r="Y4627" t="s">
        <v>72</v>
      </c>
      <c r="Z4627">
        <v>0</v>
      </c>
      <c r="AA4627">
        <v>534</v>
      </c>
      <c r="AB4627">
        <v>28738</v>
      </c>
      <c r="AC4627" t="s">
        <v>73</v>
      </c>
    </row>
    <row r="4628" spans="1:29" x14ac:dyDescent="0.3">
      <c r="A4628" s="1" t="s">
        <v>29</v>
      </c>
      <c r="B4628" t="s">
        <v>393</v>
      </c>
      <c r="C4628" t="s">
        <v>1241</v>
      </c>
      <c r="D4628" t="s">
        <v>32</v>
      </c>
      <c r="E4628">
        <v>10</v>
      </c>
      <c r="F4628" t="s">
        <v>271</v>
      </c>
      <c r="G4628" t="s">
        <v>272</v>
      </c>
      <c r="H4628" t="s">
        <v>35</v>
      </c>
      <c r="I4628" t="s">
        <v>188</v>
      </c>
      <c r="J4628" t="s">
        <v>680</v>
      </c>
      <c r="K4628" t="s">
        <v>10983</v>
      </c>
      <c r="L4628" t="s">
        <v>10984</v>
      </c>
      <c r="M4628" t="s">
        <v>613</v>
      </c>
      <c r="N4628" t="s">
        <v>94</v>
      </c>
      <c r="O4628">
        <v>16682</v>
      </c>
      <c r="P4628">
        <v>20575</v>
      </c>
      <c r="Q4628" t="s">
        <v>59</v>
      </c>
      <c r="R4628">
        <v>573</v>
      </c>
      <c r="S4628" s="2">
        <v>45202</v>
      </c>
      <c r="T4628" t="s">
        <v>42</v>
      </c>
      <c r="U4628">
        <v>46913</v>
      </c>
      <c r="V4628" t="s">
        <v>85</v>
      </c>
      <c r="W4628">
        <v>549</v>
      </c>
      <c r="X4628" t="s">
        <v>44</v>
      </c>
      <c r="Y4628" t="s">
        <v>61</v>
      </c>
      <c r="Z4628">
        <v>0</v>
      </c>
      <c r="AA4628">
        <v>57</v>
      </c>
      <c r="AB4628">
        <v>17389</v>
      </c>
      <c r="AC4628" t="s">
        <v>107</v>
      </c>
    </row>
    <row r="4629" spans="1:29" x14ac:dyDescent="0.3">
      <c r="A4629" s="1" t="s">
        <v>47</v>
      </c>
      <c r="B4629" t="s">
        <v>108</v>
      </c>
      <c r="C4629" t="s">
        <v>270</v>
      </c>
      <c r="D4629" t="s">
        <v>178</v>
      </c>
      <c r="E4629">
        <v>10</v>
      </c>
      <c r="F4629" t="s">
        <v>129</v>
      </c>
      <c r="G4629" t="s">
        <v>944</v>
      </c>
      <c r="H4629" t="s">
        <v>79</v>
      </c>
      <c r="I4629" t="s">
        <v>2566</v>
      </c>
      <c r="J4629" t="s">
        <v>10163</v>
      </c>
      <c r="K4629" t="s">
        <v>10985</v>
      </c>
      <c r="L4629" t="s">
        <v>10986</v>
      </c>
      <c r="M4629" t="s">
        <v>1768</v>
      </c>
      <c r="N4629" t="s">
        <v>40</v>
      </c>
      <c r="O4629">
        <v>25134</v>
      </c>
      <c r="P4629">
        <v>28875</v>
      </c>
      <c r="Q4629" t="s">
        <v>41</v>
      </c>
      <c r="R4629">
        <v>643</v>
      </c>
      <c r="S4629" s="2">
        <v>44868</v>
      </c>
      <c r="T4629" t="s">
        <v>42</v>
      </c>
      <c r="U4629">
        <v>0</v>
      </c>
      <c r="V4629" t="s">
        <v>85</v>
      </c>
      <c r="W4629">
        <v>629</v>
      </c>
      <c r="X4629" t="s">
        <v>44</v>
      </c>
      <c r="Y4629" t="s">
        <v>72</v>
      </c>
      <c r="Z4629">
        <v>0</v>
      </c>
      <c r="AA4629">
        <v>259</v>
      </c>
      <c r="AB4629">
        <v>26426</v>
      </c>
      <c r="AC4629" t="s">
        <v>107</v>
      </c>
    </row>
    <row r="4630" spans="1:29" x14ac:dyDescent="0.3">
      <c r="A4630" s="1" t="s">
        <v>29</v>
      </c>
      <c r="B4630" t="s">
        <v>393</v>
      </c>
      <c r="C4630" t="s">
        <v>3578</v>
      </c>
      <c r="D4630" t="s">
        <v>352</v>
      </c>
      <c r="E4630">
        <v>10</v>
      </c>
      <c r="F4630" t="s">
        <v>221</v>
      </c>
      <c r="G4630" t="s">
        <v>667</v>
      </c>
      <c r="H4630" t="s">
        <v>79</v>
      </c>
      <c r="I4630" t="s">
        <v>1025</v>
      </c>
      <c r="J4630" t="s">
        <v>693</v>
      </c>
      <c r="K4630" t="s">
        <v>10987</v>
      </c>
      <c r="L4630" t="s">
        <v>10988</v>
      </c>
      <c r="M4630" t="s">
        <v>876</v>
      </c>
      <c r="N4630" t="s">
        <v>84</v>
      </c>
      <c r="O4630">
        <v>3640</v>
      </c>
      <c r="P4630">
        <v>6557</v>
      </c>
      <c r="Q4630" t="s">
        <v>95</v>
      </c>
      <c r="R4630">
        <v>999</v>
      </c>
      <c r="S4630" s="2">
        <v>44929</v>
      </c>
      <c r="T4630" s="2">
        <v>44938</v>
      </c>
      <c r="U4630">
        <v>0</v>
      </c>
      <c r="V4630" t="s">
        <v>43</v>
      </c>
      <c r="W4630">
        <v>446</v>
      </c>
      <c r="X4630" t="s">
        <v>60</v>
      </c>
      <c r="Y4630" t="s">
        <v>72</v>
      </c>
      <c r="Z4630">
        <v>0</v>
      </c>
      <c r="AA4630">
        <v>425</v>
      </c>
      <c r="AB4630">
        <v>5037</v>
      </c>
      <c r="AC4630" t="s">
        <v>73</v>
      </c>
    </row>
    <row r="4631" spans="1:29" x14ac:dyDescent="0.3">
      <c r="A4631" s="1" t="s">
        <v>29</v>
      </c>
      <c r="B4631" t="s">
        <v>228</v>
      </c>
      <c r="C4631" t="s">
        <v>1545</v>
      </c>
      <c r="D4631" t="s">
        <v>178</v>
      </c>
      <c r="E4631">
        <v>7</v>
      </c>
      <c r="F4631" t="s">
        <v>120</v>
      </c>
      <c r="G4631" t="s">
        <v>329</v>
      </c>
      <c r="H4631" t="s">
        <v>35</v>
      </c>
      <c r="I4631" t="s">
        <v>4835</v>
      </c>
      <c r="J4631" t="s">
        <v>10989</v>
      </c>
      <c r="K4631" t="s">
        <v>10990</v>
      </c>
      <c r="L4631" t="s">
        <v>10991</v>
      </c>
      <c r="M4631" t="s">
        <v>1189</v>
      </c>
      <c r="N4631" t="s">
        <v>94</v>
      </c>
      <c r="O4631">
        <v>8815</v>
      </c>
      <c r="P4631">
        <v>12145</v>
      </c>
      <c r="Q4631" t="s">
        <v>59</v>
      </c>
      <c r="R4631">
        <v>161</v>
      </c>
      <c r="S4631" s="2">
        <v>45026</v>
      </c>
      <c r="T4631" t="s">
        <v>42</v>
      </c>
      <c r="U4631">
        <v>32023</v>
      </c>
      <c r="V4631" t="s">
        <v>106</v>
      </c>
      <c r="W4631">
        <v>470</v>
      </c>
      <c r="X4631" t="s">
        <v>44</v>
      </c>
      <c r="Y4631" t="s">
        <v>72</v>
      </c>
      <c r="Z4631">
        <v>0</v>
      </c>
      <c r="AA4631">
        <v>879</v>
      </c>
      <c r="AB4631">
        <v>9408</v>
      </c>
      <c r="AC4631" t="s">
        <v>107</v>
      </c>
    </row>
    <row r="4632" spans="1:29" x14ac:dyDescent="0.3">
      <c r="A4632" s="1" t="s">
        <v>47</v>
      </c>
      <c r="B4632" t="s">
        <v>117</v>
      </c>
      <c r="C4632" t="s">
        <v>920</v>
      </c>
      <c r="D4632" t="s">
        <v>169</v>
      </c>
      <c r="E4632">
        <v>10</v>
      </c>
      <c r="F4632" t="s">
        <v>51</v>
      </c>
      <c r="G4632" t="s">
        <v>345</v>
      </c>
      <c r="H4632" t="s">
        <v>79</v>
      </c>
      <c r="I4632" t="s">
        <v>4533</v>
      </c>
      <c r="J4632" t="s">
        <v>748</v>
      </c>
      <c r="K4632" t="s">
        <v>10992</v>
      </c>
      <c r="L4632" t="s">
        <v>10993</v>
      </c>
      <c r="M4632" t="s">
        <v>1301</v>
      </c>
      <c r="N4632" t="s">
        <v>40</v>
      </c>
      <c r="O4632">
        <v>22948</v>
      </c>
      <c r="P4632">
        <v>27225</v>
      </c>
      <c r="Q4632" t="s">
        <v>41</v>
      </c>
      <c r="R4632">
        <v>75</v>
      </c>
      <c r="S4632" s="2">
        <v>44279</v>
      </c>
      <c r="T4632" s="2">
        <v>44287</v>
      </c>
      <c r="U4632">
        <v>0</v>
      </c>
      <c r="V4632" t="s">
        <v>71</v>
      </c>
      <c r="W4632">
        <v>657</v>
      </c>
      <c r="X4632" t="s">
        <v>60</v>
      </c>
      <c r="Y4632" t="s">
        <v>72</v>
      </c>
      <c r="Z4632">
        <v>0</v>
      </c>
      <c r="AA4632">
        <v>54</v>
      </c>
      <c r="AB4632">
        <v>27083</v>
      </c>
      <c r="AC4632" t="s">
        <v>73</v>
      </c>
    </row>
    <row r="4633" spans="1:29" x14ac:dyDescent="0.3">
      <c r="A4633" s="1" t="s">
        <v>47</v>
      </c>
      <c r="B4633" t="s">
        <v>176</v>
      </c>
      <c r="C4633" t="s">
        <v>2827</v>
      </c>
      <c r="D4633" t="s">
        <v>201</v>
      </c>
      <c r="E4633">
        <v>7</v>
      </c>
      <c r="F4633" t="s">
        <v>51</v>
      </c>
      <c r="G4633" t="s">
        <v>237</v>
      </c>
      <c r="H4633" t="s">
        <v>79</v>
      </c>
      <c r="I4633" t="s">
        <v>2789</v>
      </c>
      <c r="J4633" t="s">
        <v>524</v>
      </c>
      <c r="K4633" t="s">
        <v>10994</v>
      </c>
      <c r="L4633" t="s">
        <v>10995</v>
      </c>
      <c r="M4633" t="s">
        <v>957</v>
      </c>
      <c r="N4633" t="s">
        <v>94</v>
      </c>
      <c r="O4633">
        <v>27871</v>
      </c>
      <c r="P4633">
        <v>31467</v>
      </c>
      <c r="Q4633" t="s">
        <v>41</v>
      </c>
      <c r="R4633">
        <v>799</v>
      </c>
      <c r="S4633" s="2">
        <v>45094</v>
      </c>
      <c r="T4633" s="2">
        <v>45111</v>
      </c>
      <c r="U4633">
        <v>0</v>
      </c>
      <c r="V4633" t="s">
        <v>71</v>
      </c>
      <c r="W4633">
        <v>462</v>
      </c>
      <c r="X4633" t="s">
        <v>60</v>
      </c>
      <c r="Y4633" t="s">
        <v>61</v>
      </c>
      <c r="Z4633">
        <v>0</v>
      </c>
      <c r="AA4633">
        <v>203</v>
      </c>
      <c r="AB4633">
        <v>29687</v>
      </c>
      <c r="AC4633" t="s">
        <v>46</v>
      </c>
    </row>
    <row r="4634" spans="1:29" x14ac:dyDescent="0.3">
      <c r="A4634" s="1" t="s">
        <v>29</v>
      </c>
      <c r="B4634" t="s">
        <v>86</v>
      </c>
      <c r="C4634" t="s">
        <v>1011</v>
      </c>
      <c r="D4634" t="s">
        <v>178</v>
      </c>
      <c r="E4634">
        <v>4</v>
      </c>
      <c r="F4634" t="s">
        <v>129</v>
      </c>
      <c r="G4634" t="s">
        <v>700</v>
      </c>
      <c r="H4634" t="s">
        <v>79</v>
      </c>
      <c r="I4634" t="s">
        <v>53</v>
      </c>
      <c r="J4634" t="s">
        <v>890</v>
      </c>
      <c r="K4634" t="s">
        <v>10996</v>
      </c>
      <c r="L4634" t="s">
        <v>10997</v>
      </c>
      <c r="M4634" t="s">
        <v>1691</v>
      </c>
      <c r="N4634" t="s">
        <v>58</v>
      </c>
      <c r="O4634">
        <v>26274</v>
      </c>
      <c r="P4634">
        <v>30078</v>
      </c>
      <c r="Q4634" t="s">
        <v>95</v>
      </c>
      <c r="R4634">
        <v>712</v>
      </c>
      <c r="S4634" s="2">
        <v>45314</v>
      </c>
      <c r="T4634" s="2">
        <v>45333</v>
      </c>
      <c r="U4634">
        <v>0</v>
      </c>
      <c r="V4634" t="s">
        <v>85</v>
      </c>
      <c r="W4634">
        <v>732</v>
      </c>
      <c r="X4634" t="s">
        <v>60</v>
      </c>
      <c r="Y4634" t="s">
        <v>61</v>
      </c>
      <c r="Z4634">
        <v>1516</v>
      </c>
      <c r="AA4634">
        <v>416</v>
      </c>
      <c r="AB4634">
        <v>28853</v>
      </c>
      <c r="AC4634" t="s">
        <v>107</v>
      </c>
    </row>
    <row r="4635" spans="1:29" x14ac:dyDescent="0.3">
      <c r="A4635" s="1" t="s">
        <v>47</v>
      </c>
      <c r="B4635" t="s">
        <v>592</v>
      </c>
      <c r="C4635" t="s">
        <v>914</v>
      </c>
      <c r="D4635" t="s">
        <v>155</v>
      </c>
      <c r="E4635">
        <v>7</v>
      </c>
      <c r="F4635" t="s">
        <v>186</v>
      </c>
      <c r="G4635" t="s">
        <v>1504</v>
      </c>
      <c r="H4635" t="s">
        <v>79</v>
      </c>
      <c r="I4635" t="s">
        <v>299</v>
      </c>
      <c r="J4635" t="s">
        <v>204</v>
      </c>
      <c r="K4635" t="s">
        <v>10998</v>
      </c>
      <c r="L4635" t="s">
        <v>10999</v>
      </c>
      <c r="M4635" t="s">
        <v>2150</v>
      </c>
      <c r="N4635" t="s">
        <v>40</v>
      </c>
      <c r="O4635">
        <v>27269</v>
      </c>
      <c r="P4635">
        <v>31260</v>
      </c>
      <c r="Q4635" t="s">
        <v>41</v>
      </c>
      <c r="R4635">
        <v>864</v>
      </c>
      <c r="S4635" s="2">
        <v>44633</v>
      </c>
      <c r="T4635" t="s">
        <v>42</v>
      </c>
      <c r="U4635">
        <v>0</v>
      </c>
      <c r="V4635" t="s">
        <v>43</v>
      </c>
      <c r="W4635">
        <v>616</v>
      </c>
      <c r="X4635" t="s">
        <v>44</v>
      </c>
      <c r="Y4635" t="s">
        <v>72</v>
      </c>
      <c r="Z4635">
        <v>0</v>
      </c>
      <c r="AA4635">
        <v>116</v>
      </c>
      <c r="AB4635">
        <v>28469</v>
      </c>
      <c r="AC4635" t="s">
        <v>73</v>
      </c>
    </row>
    <row r="4636" spans="1:29" x14ac:dyDescent="0.3">
      <c r="A4636" s="1" t="s">
        <v>29</v>
      </c>
      <c r="B4636" t="s">
        <v>393</v>
      </c>
      <c r="C4636" t="s">
        <v>1241</v>
      </c>
      <c r="D4636" t="s">
        <v>32</v>
      </c>
      <c r="E4636">
        <v>5</v>
      </c>
      <c r="F4636" t="s">
        <v>186</v>
      </c>
      <c r="G4636" t="s">
        <v>710</v>
      </c>
      <c r="H4636" t="s">
        <v>79</v>
      </c>
      <c r="I4636" t="s">
        <v>656</v>
      </c>
      <c r="J4636" t="s">
        <v>287</v>
      </c>
      <c r="K4636" t="s">
        <v>11000</v>
      </c>
      <c r="L4636" t="s">
        <v>11001</v>
      </c>
      <c r="M4636" t="s">
        <v>2103</v>
      </c>
      <c r="N4636" t="s">
        <v>40</v>
      </c>
      <c r="O4636">
        <v>14425</v>
      </c>
      <c r="P4636">
        <v>17960</v>
      </c>
      <c r="Q4636" t="s">
        <v>95</v>
      </c>
      <c r="R4636">
        <v>247</v>
      </c>
      <c r="S4636" s="2">
        <v>45328</v>
      </c>
      <c r="T4636" s="2">
        <v>45334</v>
      </c>
      <c r="U4636">
        <v>0</v>
      </c>
      <c r="V4636" t="s">
        <v>71</v>
      </c>
      <c r="W4636">
        <v>843</v>
      </c>
      <c r="X4636" t="s">
        <v>60</v>
      </c>
      <c r="Y4636" t="s">
        <v>45</v>
      </c>
      <c r="Z4636">
        <v>0</v>
      </c>
      <c r="AA4636">
        <v>555</v>
      </c>
      <c r="AB4636">
        <v>14599</v>
      </c>
      <c r="AC4636" t="s">
        <v>107</v>
      </c>
    </row>
    <row r="4637" spans="1:29" x14ac:dyDescent="0.3">
      <c r="A4637" s="1" t="s">
        <v>47</v>
      </c>
      <c r="B4637" t="s">
        <v>161</v>
      </c>
      <c r="C4637" t="s">
        <v>1471</v>
      </c>
      <c r="D4637" t="s">
        <v>178</v>
      </c>
      <c r="E4637">
        <v>3</v>
      </c>
      <c r="F4637" t="s">
        <v>99</v>
      </c>
      <c r="G4637" t="s">
        <v>579</v>
      </c>
      <c r="H4637" t="s">
        <v>35</v>
      </c>
      <c r="I4637" t="s">
        <v>778</v>
      </c>
      <c r="J4637" t="s">
        <v>519</v>
      </c>
      <c r="K4637" t="s">
        <v>11002</v>
      </c>
      <c r="L4637" t="s">
        <v>11003</v>
      </c>
      <c r="M4637" t="s">
        <v>618</v>
      </c>
      <c r="N4637" t="s">
        <v>58</v>
      </c>
      <c r="O4637">
        <v>12534</v>
      </c>
      <c r="P4637">
        <v>16660</v>
      </c>
      <c r="Q4637" t="s">
        <v>41</v>
      </c>
      <c r="R4637">
        <v>539</v>
      </c>
      <c r="S4637" s="2">
        <v>45077</v>
      </c>
      <c r="T4637" s="2">
        <v>45100</v>
      </c>
      <c r="U4637">
        <v>0</v>
      </c>
      <c r="V4637" t="s">
        <v>85</v>
      </c>
      <c r="W4637">
        <v>656</v>
      </c>
      <c r="X4637" t="s">
        <v>60</v>
      </c>
      <c r="Y4637" t="s">
        <v>61</v>
      </c>
      <c r="Z4637">
        <v>3975</v>
      </c>
      <c r="AA4637">
        <v>388</v>
      </c>
      <c r="AB4637">
        <v>13406</v>
      </c>
      <c r="AC4637" t="s">
        <v>107</v>
      </c>
    </row>
    <row r="4638" spans="1:29" x14ac:dyDescent="0.3">
      <c r="A4638" s="1" t="s">
        <v>29</v>
      </c>
      <c r="B4638" t="s">
        <v>86</v>
      </c>
      <c r="C4638" t="s">
        <v>1109</v>
      </c>
      <c r="D4638" t="s">
        <v>178</v>
      </c>
      <c r="E4638">
        <v>5</v>
      </c>
      <c r="F4638" t="s">
        <v>120</v>
      </c>
      <c r="G4638" t="s">
        <v>329</v>
      </c>
      <c r="H4638" t="s">
        <v>35</v>
      </c>
      <c r="I4638" t="s">
        <v>1287</v>
      </c>
      <c r="J4638" t="s">
        <v>1712</v>
      </c>
      <c r="K4638" t="s">
        <v>11004</v>
      </c>
      <c r="L4638" t="s">
        <v>11005</v>
      </c>
      <c r="M4638" t="s">
        <v>1015</v>
      </c>
      <c r="N4638" t="s">
        <v>40</v>
      </c>
      <c r="O4638">
        <v>28788</v>
      </c>
      <c r="P4638">
        <v>32435</v>
      </c>
      <c r="Q4638" t="s">
        <v>59</v>
      </c>
      <c r="R4638">
        <v>44</v>
      </c>
      <c r="S4638" s="2">
        <v>44525</v>
      </c>
      <c r="T4638" t="s">
        <v>42</v>
      </c>
      <c r="U4638">
        <v>38195</v>
      </c>
      <c r="V4638" t="s">
        <v>106</v>
      </c>
      <c r="W4638">
        <v>825</v>
      </c>
      <c r="X4638" t="s">
        <v>44</v>
      </c>
      <c r="Y4638" t="s">
        <v>61</v>
      </c>
      <c r="Z4638">
        <v>0</v>
      </c>
      <c r="AA4638">
        <v>370</v>
      </c>
      <c r="AB4638">
        <v>31093</v>
      </c>
      <c r="AC4638" t="s">
        <v>46</v>
      </c>
    </row>
    <row r="4639" spans="1:29" x14ac:dyDescent="0.3">
      <c r="A4639" s="1" t="s">
        <v>47</v>
      </c>
      <c r="B4639" t="s">
        <v>234</v>
      </c>
      <c r="C4639" t="s">
        <v>742</v>
      </c>
      <c r="D4639" t="s">
        <v>76</v>
      </c>
      <c r="E4639">
        <v>1</v>
      </c>
      <c r="F4639" t="s">
        <v>129</v>
      </c>
      <c r="G4639" t="s">
        <v>298</v>
      </c>
      <c r="H4639" t="s">
        <v>35</v>
      </c>
      <c r="I4639" t="s">
        <v>265</v>
      </c>
      <c r="J4639" t="s">
        <v>4506</v>
      </c>
      <c r="K4639" t="s">
        <v>11006</v>
      </c>
      <c r="L4639" t="s">
        <v>11007</v>
      </c>
      <c r="M4639" t="s">
        <v>984</v>
      </c>
      <c r="N4639" t="s">
        <v>40</v>
      </c>
      <c r="O4639">
        <v>16045</v>
      </c>
      <c r="P4639">
        <v>18090</v>
      </c>
      <c r="Q4639" t="s">
        <v>41</v>
      </c>
      <c r="R4639">
        <v>153</v>
      </c>
      <c r="S4639" s="2">
        <v>44693</v>
      </c>
      <c r="T4639" s="2">
        <v>44712</v>
      </c>
      <c r="U4639">
        <v>0</v>
      </c>
      <c r="V4639" t="s">
        <v>106</v>
      </c>
      <c r="W4639">
        <v>586</v>
      </c>
      <c r="X4639" t="s">
        <v>60</v>
      </c>
      <c r="Y4639" t="s">
        <v>61</v>
      </c>
      <c r="Z4639">
        <v>0</v>
      </c>
      <c r="AA4639">
        <v>618</v>
      </c>
      <c r="AB4639">
        <v>17439</v>
      </c>
      <c r="AC4639" t="s">
        <v>46</v>
      </c>
    </row>
    <row r="4640" spans="1:29" x14ac:dyDescent="0.3">
      <c r="A4640" s="1" t="s">
        <v>29</v>
      </c>
      <c r="B4640" t="s">
        <v>86</v>
      </c>
      <c r="C4640" t="s">
        <v>3375</v>
      </c>
      <c r="D4640" t="s">
        <v>50</v>
      </c>
      <c r="E4640">
        <v>6</v>
      </c>
      <c r="F4640" t="s">
        <v>271</v>
      </c>
      <c r="G4640" t="s">
        <v>272</v>
      </c>
      <c r="H4640" t="s">
        <v>79</v>
      </c>
      <c r="I4640" t="s">
        <v>210</v>
      </c>
      <c r="J4640" t="s">
        <v>839</v>
      </c>
      <c r="K4640" t="s">
        <v>11008</v>
      </c>
      <c r="L4640" t="s">
        <v>3782</v>
      </c>
      <c r="M4640" t="s">
        <v>1113</v>
      </c>
      <c r="N4640" t="s">
        <v>58</v>
      </c>
      <c r="O4640">
        <v>12432</v>
      </c>
      <c r="P4640">
        <v>16722</v>
      </c>
      <c r="Q4640" t="s">
        <v>95</v>
      </c>
      <c r="R4640">
        <v>251</v>
      </c>
      <c r="S4640" s="2">
        <v>44587</v>
      </c>
      <c r="T4640" t="s">
        <v>42</v>
      </c>
      <c r="U4640">
        <v>0</v>
      </c>
      <c r="V4640" t="s">
        <v>43</v>
      </c>
      <c r="W4640">
        <v>627</v>
      </c>
      <c r="X4640" t="s">
        <v>44</v>
      </c>
      <c r="Y4640" t="s">
        <v>61</v>
      </c>
      <c r="Z4640">
        <v>1097</v>
      </c>
      <c r="AA4640">
        <v>347</v>
      </c>
      <c r="AB4640">
        <v>16675</v>
      </c>
      <c r="AC4640" t="s">
        <v>107</v>
      </c>
    </row>
    <row r="4641" spans="1:29" x14ac:dyDescent="0.3">
      <c r="A4641" s="1" t="s">
        <v>47</v>
      </c>
      <c r="B4641" t="s">
        <v>136</v>
      </c>
      <c r="C4641" t="s">
        <v>1540</v>
      </c>
      <c r="D4641" t="s">
        <v>128</v>
      </c>
      <c r="E4641">
        <v>2</v>
      </c>
      <c r="F4641" t="s">
        <v>271</v>
      </c>
      <c r="G4641" t="s">
        <v>715</v>
      </c>
      <c r="H4641" t="s">
        <v>79</v>
      </c>
      <c r="I4641" t="s">
        <v>735</v>
      </c>
      <c r="J4641" t="s">
        <v>224</v>
      </c>
      <c r="K4641" t="s">
        <v>11009</v>
      </c>
      <c r="L4641" t="s">
        <v>11010</v>
      </c>
      <c r="M4641" t="s">
        <v>207</v>
      </c>
      <c r="N4641" t="s">
        <v>84</v>
      </c>
      <c r="O4641">
        <v>20608</v>
      </c>
      <c r="P4641">
        <v>25506</v>
      </c>
      <c r="Q4641" t="s">
        <v>59</v>
      </c>
      <c r="R4641">
        <v>422</v>
      </c>
      <c r="S4641" s="2">
        <v>44385</v>
      </c>
      <c r="T4641" s="2">
        <v>44388</v>
      </c>
      <c r="U4641">
        <v>24790</v>
      </c>
      <c r="V4641" t="s">
        <v>106</v>
      </c>
      <c r="W4641">
        <v>812</v>
      </c>
      <c r="X4641" t="s">
        <v>60</v>
      </c>
      <c r="Y4641" t="s">
        <v>45</v>
      </c>
      <c r="Z4641">
        <v>0</v>
      </c>
      <c r="AA4641">
        <v>455</v>
      </c>
      <c r="AB4641">
        <v>25276</v>
      </c>
      <c r="AC4641" t="s">
        <v>73</v>
      </c>
    </row>
    <row r="4642" spans="1:29" x14ac:dyDescent="0.3">
      <c r="A4642" s="1" t="s">
        <v>29</v>
      </c>
      <c r="B4642" t="s">
        <v>228</v>
      </c>
      <c r="C4642" t="s">
        <v>960</v>
      </c>
      <c r="D4642" t="s">
        <v>352</v>
      </c>
      <c r="E4642">
        <v>7</v>
      </c>
      <c r="F4642" t="s">
        <v>99</v>
      </c>
      <c r="G4642" t="s">
        <v>950</v>
      </c>
      <c r="H4642" t="s">
        <v>35</v>
      </c>
      <c r="I4642" t="s">
        <v>1246</v>
      </c>
      <c r="J4642" t="s">
        <v>372</v>
      </c>
      <c r="K4642" t="s">
        <v>11011</v>
      </c>
      <c r="L4642" t="s">
        <v>11012</v>
      </c>
      <c r="M4642" t="s">
        <v>233</v>
      </c>
      <c r="N4642" t="s">
        <v>94</v>
      </c>
      <c r="O4642">
        <v>21308</v>
      </c>
      <c r="P4642">
        <v>24486</v>
      </c>
      <c r="Q4642" t="s">
        <v>95</v>
      </c>
      <c r="R4642">
        <v>259</v>
      </c>
      <c r="S4642" s="2">
        <v>44414</v>
      </c>
      <c r="T4642" s="2">
        <v>44425</v>
      </c>
      <c r="U4642">
        <v>0</v>
      </c>
      <c r="V4642" t="s">
        <v>71</v>
      </c>
      <c r="W4642">
        <v>754</v>
      </c>
      <c r="X4642" t="s">
        <v>60</v>
      </c>
      <c r="Y4642" t="s">
        <v>45</v>
      </c>
      <c r="Z4642">
        <v>0</v>
      </c>
      <c r="AA4642">
        <v>744</v>
      </c>
      <c r="AB4642">
        <v>22188</v>
      </c>
      <c r="AC4642" t="s">
        <v>46</v>
      </c>
    </row>
    <row r="4643" spans="1:29" x14ac:dyDescent="0.3">
      <c r="A4643" s="1" t="s">
        <v>47</v>
      </c>
      <c r="B4643" t="s">
        <v>234</v>
      </c>
      <c r="C4643" t="s">
        <v>480</v>
      </c>
      <c r="D4643" t="s">
        <v>110</v>
      </c>
      <c r="E4643">
        <v>5</v>
      </c>
      <c r="F4643" t="s">
        <v>77</v>
      </c>
      <c r="G4643" t="s">
        <v>980</v>
      </c>
      <c r="H4643" t="s">
        <v>35</v>
      </c>
      <c r="I4643" t="s">
        <v>1944</v>
      </c>
      <c r="J4643" t="s">
        <v>2513</v>
      </c>
      <c r="K4643" t="s">
        <v>11013</v>
      </c>
      <c r="L4643" t="s">
        <v>11014</v>
      </c>
      <c r="M4643" t="s">
        <v>1972</v>
      </c>
      <c r="N4643" t="s">
        <v>84</v>
      </c>
      <c r="O4643">
        <v>20514</v>
      </c>
      <c r="P4643">
        <v>25243</v>
      </c>
      <c r="Q4643" t="s">
        <v>59</v>
      </c>
      <c r="R4643">
        <v>584</v>
      </c>
      <c r="S4643" s="2">
        <v>45164</v>
      </c>
      <c r="T4643" s="2">
        <v>45178</v>
      </c>
      <c r="U4643">
        <v>21723</v>
      </c>
      <c r="V4643" t="s">
        <v>71</v>
      </c>
      <c r="W4643">
        <v>564</v>
      </c>
      <c r="X4643" t="s">
        <v>60</v>
      </c>
      <c r="Y4643" t="s">
        <v>72</v>
      </c>
      <c r="Z4643">
        <v>0</v>
      </c>
      <c r="AA4643">
        <v>984</v>
      </c>
      <c r="AB4643">
        <v>23578</v>
      </c>
      <c r="AC4643" t="s">
        <v>73</v>
      </c>
    </row>
    <row r="4644" spans="1:29" x14ac:dyDescent="0.3">
      <c r="A4644" s="1" t="s">
        <v>47</v>
      </c>
      <c r="B4644" t="s">
        <v>145</v>
      </c>
      <c r="C4644" t="s">
        <v>445</v>
      </c>
      <c r="D4644" t="s">
        <v>178</v>
      </c>
      <c r="E4644">
        <v>9</v>
      </c>
      <c r="F4644" t="s">
        <v>120</v>
      </c>
      <c r="G4644" t="s">
        <v>194</v>
      </c>
      <c r="H4644" t="s">
        <v>35</v>
      </c>
      <c r="I4644" t="s">
        <v>3597</v>
      </c>
      <c r="J4644" t="s">
        <v>5131</v>
      </c>
      <c r="K4644" t="s">
        <v>11015</v>
      </c>
      <c r="L4644" t="s">
        <v>11016</v>
      </c>
      <c r="M4644" t="s">
        <v>533</v>
      </c>
      <c r="N4644" t="s">
        <v>58</v>
      </c>
      <c r="O4644">
        <v>12774</v>
      </c>
      <c r="P4644">
        <v>15888</v>
      </c>
      <c r="Q4644" t="s">
        <v>95</v>
      </c>
      <c r="R4644">
        <v>77</v>
      </c>
      <c r="S4644" s="2">
        <v>44662</v>
      </c>
      <c r="T4644" s="2">
        <v>44678</v>
      </c>
      <c r="U4644">
        <v>0</v>
      </c>
      <c r="V4644" t="s">
        <v>43</v>
      </c>
      <c r="W4644">
        <v>612</v>
      </c>
      <c r="X4644" t="s">
        <v>60</v>
      </c>
      <c r="Y4644" t="s">
        <v>72</v>
      </c>
      <c r="Z4644">
        <v>3504</v>
      </c>
      <c r="AA4644">
        <v>329</v>
      </c>
      <c r="AB4644">
        <v>14846</v>
      </c>
      <c r="AC4644" t="s">
        <v>46</v>
      </c>
    </row>
    <row r="4645" spans="1:29" x14ac:dyDescent="0.3">
      <c r="A4645" s="1" t="s">
        <v>47</v>
      </c>
      <c r="B4645" t="s">
        <v>145</v>
      </c>
      <c r="C4645" t="s">
        <v>146</v>
      </c>
      <c r="D4645" t="s">
        <v>155</v>
      </c>
      <c r="E4645">
        <v>5</v>
      </c>
      <c r="F4645" t="s">
        <v>33</v>
      </c>
      <c r="G4645" t="s">
        <v>209</v>
      </c>
      <c r="H4645" t="s">
        <v>35</v>
      </c>
      <c r="I4645" t="s">
        <v>2954</v>
      </c>
      <c r="J4645" t="s">
        <v>1652</v>
      </c>
      <c r="K4645" t="s">
        <v>11017</v>
      </c>
      <c r="L4645" t="s">
        <v>11018</v>
      </c>
      <c r="M4645" t="s">
        <v>2965</v>
      </c>
      <c r="N4645" t="s">
        <v>40</v>
      </c>
      <c r="O4645">
        <v>3729</v>
      </c>
      <c r="P4645">
        <v>6673</v>
      </c>
      <c r="Q4645" t="s">
        <v>41</v>
      </c>
      <c r="R4645">
        <v>204</v>
      </c>
      <c r="S4645" s="2">
        <v>44802</v>
      </c>
      <c r="T4645" s="2">
        <v>44831</v>
      </c>
      <c r="U4645">
        <v>0</v>
      </c>
      <c r="V4645" t="s">
        <v>106</v>
      </c>
      <c r="W4645">
        <v>634</v>
      </c>
      <c r="X4645" t="s">
        <v>60</v>
      </c>
      <c r="Y4645" t="s">
        <v>45</v>
      </c>
      <c r="Z4645">
        <v>0</v>
      </c>
      <c r="AA4645">
        <v>268</v>
      </c>
      <c r="AB4645">
        <v>6624</v>
      </c>
      <c r="AC4645" t="s">
        <v>73</v>
      </c>
    </row>
    <row r="4646" spans="1:29" x14ac:dyDescent="0.3">
      <c r="A4646" s="1" t="s">
        <v>29</v>
      </c>
      <c r="B4646" t="s">
        <v>86</v>
      </c>
      <c r="C4646" t="s">
        <v>4560</v>
      </c>
      <c r="D4646" t="s">
        <v>352</v>
      </c>
      <c r="E4646">
        <v>2</v>
      </c>
      <c r="F4646" t="s">
        <v>271</v>
      </c>
      <c r="G4646" t="s">
        <v>272</v>
      </c>
      <c r="H4646" t="s">
        <v>79</v>
      </c>
      <c r="I4646" t="s">
        <v>458</v>
      </c>
      <c r="J4646" t="s">
        <v>936</v>
      </c>
      <c r="K4646" t="s">
        <v>11019</v>
      </c>
      <c r="L4646" t="s">
        <v>3384</v>
      </c>
      <c r="M4646" t="s">
        <v>1113</v>
      </c>
      <c r="N4646" t="s">
        <v>58</v>
      </c>
      <c r="O4646">
        <v>9404</v>
      </c>
      <c r="P4646">
        <v>13816</v>
      </c>
      <c r="Q4646" t="s">
        <v>59</v>
      </c>
      <c r="R4646">
        <v>453</v>
      </c>
      <c r="S4646" s="2">
        <v>44663</v>
      </c>
      <c r="T4646" s="2">
        <v>44692</v>
      </c>
      <c r="U4646">
        <v>48086</v>
      </c>
      <c r="V4646" t="s">
        <v>106</v>
      </c>
      <c r="W4646">
        <v>717</v>
      </c>
      <c r="X4646" t="s">
        <v>60</v>
      </c>
      <c r="Y4646" t="s">
        <v>72</v>
      </c>
      <c r="Z4646">
        <v>2287</v>
      </c>
      <c r="AA4646">
        <v>427</v>
      </c>
      <c r="AB4646">
        <v>12061</v>
      </c>
      <c r="AC4646" t="s">
        <v>107</v>
      </c>
    </row>
    <row r="4647" spans="1:29" x14ac:dyDescent="0.3">
      <c r="A4647" s="1" t="s">
        <v>47</v>
      </c>
      <c r="B4647" t="s">
        <v>176</v>
      </c>
      <c r="C4647" t="s">
        <v>1000</v>
      </c>
      <c r="D4647" t="s">
        <v>185</v>
      </c>
      <c r="E4647">
        <v>3</v>
      </c>
      <c r="F4647" t="s">
        <v>33</v>
      </c>
      <c r="G4647" t="s">
        <v>728</v>
      </c>
      <c r="H4647" t="s">
        <v>79</v>
      </c>
      <c r="I4647" t="s">
        <v>265</v>
      </c>
      <c r="J4647" t="s">
        <v>1769</v>
      </c>
      <c r="K4647" t="s">
        <v>11020</v>
      </c>
      <c r="L4647" t="s">
        <v>11021</v>
      </c>
      <c r="M4647" t="s">
        <v>426</v>
      </c>
      <c r="N4647" t="s">
        <v>40</v>
      </c>
      <c r="O4647">
        <v>17874</v>
      </c>
      <c r="P4647">
        <v>20339</v>
      </c>
      <c r="Q4647" t="s">
        <v>59</v>
      </c>
      <c r="R4647">
        <v>686</v>
      </c>
      <c r="S4647" s="2">
        <v>44687</v>
      </c>
      <c r="T4647" s="2">
        <v>44701</v>
      </c>
      <c r="U4647">
        <v>29781</v>
      </c>
      <c r="V4647" t="s">
        <v>85</v>
      </c>
      <c r="W4647">
        <v>535</v>
      </c>
      <c r="X4647" t="s">
        <v>60</v>
      </c>
      <c r="Y4647" t="s">
        <v>61</v>
      </c>
      <c r="Z4647">
        <v>0</v>
      </c>
      <c r="AA4647">
        <v>531</v>
      </c>
      <c r="AB4647">
        <v>18372</v>
      </c>
      <c r="AC4647" t="s">
        <v>46</v>
      </c>
    </row>
    <row r="4648" spans="1:29" x14ac:dyDescent="0.3">
      <c r="A4648" s="1" t="s">
        <v>29</v>
      </c>
      <c r="B4648" t="s">
        <v>62</v>
      </c>
      <c r="C4648" t="s">
        <v>696</v>
      </c>
      <c r="D4648" t="s">
        <v>128</v>
      </c>
      <c r="E4648">
        <v>4</v>
      </c>
      <c r="F4648" t="s">
        <v>186</v>
      </c>
      <c r="G4648" t="s">
        <v>1504</v>
      </c>
      <c r="H4648" t="s">
        <v>79</v>
      </c>
      <c r="I4648" t="s">
        <v>1358</v>
      </c>
      <c r="J4648" t="s">
        <v>627</v>
      </c>
      <c r="K4648" t="s">
        <v>11022</v>
      </c>
      <c r="L4648" t="s">
        <v>11023</v>
      </c>
      <c r="M4648" t="s">
        <v>505</v>
      </c>
      <c r="N4648" t="s">
        <v>58</v>
      </c>
      <c r="O4648">
        <v>25664</v>
      </c>
      <c r="P4648">
        <v>28068</v>
      </c>
      <c r="Q4648" t="s">
        <v>59</v>
      </c>
      <c r="R4648">
        <v>490</v>
      </c>
      <c r="S4648" s="2">
        <v>45172</v>
      </c>
      <c r="T4648" s="2">
        <v>45195</v>
      </c>
      <c r="U4648">
        <v>43071</v>
      </c>
      <c r="V4648" t="s">
        <v>43</v>
      </c>
      <c r="W4648">
        <v>463</v>
      </c>
      <c r="X4648" t="s">
        <v>60</v>
      </c>
      <c r="Y4648" t="s">
        <v>45</v>
      </c>
      <c r="Z4648">
        <v>1878</v>
      </c>
      <c r="AA4648">
        <v>216</v>
      </c>
      <c r="AB4648">
        <v>25676</v>
      </c>
      <c r="AC4648" t="s">
        <v>73</v>
      </c>
    </row>
    <row r="4649" spans="1:29" x14ac:dyDescent="0.3">
      <c r="A4649" s="1" t="s">
        <v>47</v>
      </c>
      <c r="B4649" t="s">
        <v>48</v>
      </c>
      <c r="C4649" t="s">
        <v>630</v>
      </c>
      <c r="D4649" t="s">
        <v>50</v>
      </c>
      <c r="E4649">
        <v>2</v>
      </c>
      <c r="F4649" t="s">
        <v>271</v>
      </c>
      <c r="G4649" t="s">
        <v>689</v>
      </c>
      <c r="H4649" t="s">
        <v>79</v>
      </c>
      <c r="I4649" t="s">
        <v>496</v>
      </c>
      <c r="J4649" t="s">
        <v>2476</v>
      </c>
      <c r="K4649" t="s">
        <v>11024</v>
      </c>
      <c r="L4649" t="s">
        <v>11025</v>
      </c>
      <c r="M4649" t="s">
        <v>1240</v>
      </c>
      <c r="N4649" t="s">
        <v>40</v>
      </c>
      <c r="O4649">
        <v>26342</v>
      </c>
      <c r="P4649">
        <v>29333</v>
      </c>
      <c r="Q4649" t="s">
        <v>95</v>
      </c>
      <c r="R4649">
        <v>790</v>
      </c>
      <c r="S4649" s="2">
        <v>44744</v>
      </c>
      <c r="T4649" t="s">
        <v>42</v>
      </c>
      <c r="U4649">
        <v>0</v>
      </c>
      <c r="V4649" t="s">
        <v>71</v>
      </c>
      <c r="W4649">
        <v>648</v>
      </c>
      <c r="X4649" t="s">
        <v>44</v>
      </c>
      <c r="Y4649" t="s">
        <v>45</v>
      </c>
      <c r="Z4649">
        <v>0</v>
      </c>
      <c r="AA4649">
        <v>220</v>
      </c>
      <c r="AB4649">
        <v>29241</v>
      </c>
      <c r="AC4649" t="s">
        <v>107</v>
      </c>
    </row>
    <row r="4650" spans="1:29" x14ac:dyDescent="0.3">
      <c r="A4650" s="1" t="s">
        <v>47</v>
      </c>
      <c r="B4650" t="s">
        <v>161</v>
      </c>
      <c r="C4650" t="s">
        <v>2933</v>
      </c>
      <c r="D4650" t="s">
        <v>178</v>
      </c>
      <c r="E4650">
        <v>6</v>
      </c>
      <c r="F4650" t="s">
        <v>51</v>
      </c>
      <c r="G4650" t="s">
        <v>285</v>
      </c>
      <c r="H4650" t="s">
        <v>35</v>
      </c>
      <c r="I4650" t="s">
        <v>188</v>
      </c>
      <c r="J4650" t="s">
        <v>1898</v>
      </c>
      <c r="K4650" t="s">
        <v>11026</v>
      </c>
      <c r="L4650" t="s">
        <v>11027</v>
      </c>
      <c r="M4650" t="s">
        <v>1475</v>
      </c>
      <c r="N4650" t="s">
        <v>94</v>
      </c>
      <c r="O4650">
        <v>21286</v>
      </c>
      <c r="P4650">
        <v>24309</v>
      </c>
      <c r="Q4650" t="s">
        <v>59</v>
      </c>
      <c r="R4650">
        <v>293</v>
      </c>
      <c r="S4650" s="2">
        <v>45024</v>
      </c>
      <c r="T4650" s="2">
        <v>45048</v>
      </c>
      <c r="U4650">
        <v>21396</v>
      </c>
      <c r="V4650" t="s">
        <v>106</v>
      </c>
      <c r="W4650">
        <v>459</v>
      </c>
      <c r="X4650" t="s">
        <v>60</v>
      </c>
      <c r="Y4650" t="s">
        <v>61</v>
      </c>
      <c r="Z4650">
        <v>0</v>
      </c>
      <c r="AA4650">
        <v>642</v>
      </c>
      <c r="AB4650">
        <v>24191</v>
      </c>
      <c r="AC4650" t="s">
        <v>73</v>
      </c>
    </row>
    <row r="4651" spans="1:29" x14ac:dyDescent="0.3">
      <c r="A4651" s="1" t="s">
        <v>29</v>
      </c>
      <c r="B4651" t="s">
        <v>86</v>
      </c>
      <c r="C4651" t="s">
        <v>366</v>
      </c>
      <c r="D4651" t="s">
        <v>110</v>
      </c>
      <c r="E4651">
        <v>10</v>
      </c>
      <c r="F4651" t="s">
        <v>271</v>
      </c>
      <c r="G4651" t="s">
        <v>340</v>
      </c>
      <c r="H4651" t="s">
        <v>79</v>
      </c>
      <c r="I4651" t="s">
        <v>299</v>
      </c>
      <c r="J4651" t="s">
        <v>11028</v>
      </c>
      <c r="K4651" t="s">
        <v>11029</v>
      </c>
      <c r="L4651" t="s">
        <v>11030</v>
      </c>
      <c r="M4651" t="s">
        <v>677</v>
      </c>
      <c r="N4651" t="s">
        <v>58</v>
      </c>
      <c r="O4651">
        <v>8870</v>
      </c>
      <c r="P4651">
        <v>12758</v>
      </c>
      <c r="Q4651" t="s">
        <v>59</v>
      </c>
      <c r="R4651">
        <v>525</v>
      </c>
      <c r="S4651" s="2">
        <v>44932</v>
      </c>
      <c r="T4651" s="2">
        <v>44957</v>
      </c>
      <c r="U4651">
        <v>2869</v>
      </c>
      <c r="V4651" t="s">
        <v>106</v>
      </c>
      <c r="W4651">
        <v>720</v>
      </c>
      <c r="X4651" t="s">
        <v>60</v>
      </c>
      <c r="Y4651" t="s">
        <v>45</v>
      </c>
      <c r="Z4651">
        <v>4123</v>
      </c>
      <c r="AA4651">
        <v>52</v>
      </c>
      <c r="AB4651">
        <v>9743</v>
      </c>
      <c r="AC4651" t="s">
        <v>107</v>
      </c>
    </row>
    <row r="4652" spans="1:29" x14ac:dyDescent="0.3">
      <c r="A4652" s="1" t="s">
        <v>29</v>
      </c>
      <c r="B4652" t="s">
        <v>393</v>
      </c>
      <c r="C4652" t="s">
        <v>4317</v>
      </c>
      <c r="D4652" t="s">
        <v>169</v>
      </c>
      <c r="E4652">
        <v>1</v>
      </c>
      <c r="F4652" t="s">
        <v>64</v>
      </c>
      <c r="G4652" t="s">
        <v>258</v>
      </c>
      <c r="H4652" t="s">
        <v>35</v>
      </c>
      <c r="I4652" t="s">
        <v>716</v>
      </c>
      <c r="J4652" t="s">
        <v>1844</v>
      </c>
      <c r="K4652" t="s">
        <v>11031</v>
      </c>
      <c r="L4652" t="s">
        <v>11032</v>
      </c>
      <c r="M4652" t="s">
        <v>876</v>
      </c>
      <c r="N4652" t="s">
        <v>40</v>
      </c>
      <c r="O4652">
        <v>6429</v>
      </c>
      <c r="P4652">
        <v>11218</v>
      </c>
      <c r="Q4652" t="s">
        <v>59</v>
      </c>
      <c r="R4652">
        <v>422</v>
      </c>
      <c r="S4652" s="2">
        <v>45319</v>
      </c>
      <c r="T4652" t="s">
        <v>42</v>
      </c>
      <c r="U4652">
        <v>4094</v>
      </c>
      <c r="V4652" t="s">
        <v>106</v>
      </c>
      <c r="W4652">
        <v>693</v>
      </c>
      <c r="X4652" t="s">
        <v>44</v>
      </c>
      <c r="Y4652" t="s">
        <v>45</v>
      </c>
      <c r="Z4652">
        <v>0</v>
      </c>
      <c r="AA4652">
        <v>503</v>
      </c>
      <c r="AB4652">
        <v>8514</v>
      </c>
      <c r="AC4652" t="s">
        <v>107</v>
      </c>
    </row>
    <row r="4653" spans="1:29" x14ac:dyDescent="0.3">
      <c r="A4653" s="1" t="s">
        <v>29</v>
      </c>
      <c r="B4653" t="s">
        <v>228</v>
      </c>
      <c r="C4653" t="s">
        <v>4757</v>
      </c>
      <c r="D4653" t="s">
        <v>169</v>
      </c>
      <c r="E4653">
        <v>6</v>
      </c>
      <c r="F4653" t="s">
        <v>129</v>
      </c>
      <c r="G4653" t="s">
        <v>163</v>
      </c>
      <c r="H4653" t="s">
        <v>35</v>
      </c>
      <c r="I4653" t="s">
        <v>245</v>
      </c>
      <c r="J4653" t="s">
        <v>854</v>
      </c>
      <c r="K4653">
        <v>8725971146</v>
      </c>
      <c r="L4653" t="s">
        <v>11033</v>
      </c>
      <c r="M4653" t="s">
        <v>233</v>
      </c>
      <c r="N4653" t="s">
        <v>40</v>
      </c>
      <c r="O4653">
        <v>14891</v>
      </c>
      <c r="P4653">
        <v>19022</v>
      </c>
      <c r="Q4653" t="s">
        <v>59</v>
      </c>
      <c r="R4653">
        <v>29</v>
      </c>
      <c r="S4653" s="2">
        <v>45203</v>
      </c>
      <c r="T4653" s="2">
        <v>45230</v>
      </c>
      <c r="U4653">
        <v>47801</v>
      </c>
      <c r="V4653" t="s">
        <v>85</v>
      </c>
      <c r="W4653">
        <v>407</v>
      </c>
      <c r="X4653" t="s">
        <v>60</v>
      </c>
      <c r="Y4653" t="s">
        <v>45</v>
      </c>
      <c r="Z4653">
        <v>0</v>
      </c>
      <c r="AA4653">
        <v>798</v>
      </c>
      <c r="AB4653">
        <v>15053</v>
      </c>
      <c r="AC4653" t="s">
        <v>46</v>
      </c>
    </row>
    <row r="4654" spans="1:29" x14ac:dyDescent="0.3">
      <c r="A4654" s="1" t="s">
        <v>47</v>
      </c>
      <c r="B4654" t="s">
        <v>48</v>
      </c>
      <c r="C4654" t="s">
        <v>1476</v>
      </c>
      <c r="D4654" t="s">
        <v>178</v>
      </c>
      <c r="E4654">
        <v>7</v>
      </c>
      <c r="F4654" t="s">
        <v>51</v>
      </c>
      <c r="G4654" t="s">
        <v>1075</v>
      </c>
      <c r="H4654" t="s">
        <v>35</v>
      </c>
      <c r="I4654" t="s">
        <v>3291</v>
      </c>
      <c r="J4654" t="s">
        <v>3693</v>
      </c>
      <c r="K4654" t="s">
        <v>11034</v>
      </c>
      <c r="L4654" t="s">
        <v>11035</v>
      </c>
      <c r="M4654" t="s">
        <v>556</v>
      </c>
      <c r="N4654" t="s">
        <v>94</v>
      </c>
      <c r="O4654">
        <v>4731</v>
      </c>
      <c r="P4654">
        <v>7004</v>
      </c>
      <c r="Q4654" t="s">
        <v>59</v>
      </c>
      <c r="R4654">
        <v>802</v>
      </c>
      <c r="S4654" s="2">
        <v>44812</v>
      </c>
      <c r="T4654" s="2">
        <v>44821</v>
      </c>
      <c r="U4654">
        <v>25181</v>
      </c>
      <c r="V4654" t="s">
        <v>85</v>
      </c>
      <c r="W4654">
        <v>424</v>
      </c>
      <c r="X4654" t="s">
        <v>60</v>
      </c>
      <c r="Y4654" t="s">
        <v>61</v>
      </c>
      <c r="Z4654">
        <v>0</v>
      </c>
      <c r="AA4654">
        <v>487</v>
      </c>
      <c r="AB4654">
        <v>5255</v>
      </c>
      <c r="AC4654" t="s">
        <v>73</v>
      </c>
    </row>
    <row r="4655" spans="1:29" x14ac:dyDescent="0.3">
      <c r="A4655" s="1" t="s">
        <v>47</v>
      </c>
      <c r="B4655" t="s">
        <v>136</v>
      </c>
      <c r="C4655" t="s">
        <v>2181</v>
      </c>
      <c r="D4655" t="s">
        <v>201</v>
      </c>
      <c r="E4655">
        <v>9</v>
      </c>
      <c r="F4655" t="s">
        <v>120</v>
      </c>
      <c r="G4655" t="s">
        <v>468</v>
      </c>
      <c r="H4655" t="s">
        <v>35</v>
      </c>
      <c r="I4655" t="s">
        <v>626</v>
      </c>
      <c r="J4655" t="s">
        <v>266</v>
      </c>
      <c r="K4655" t="s">
        <v>11036</v>
      </c>
      <c r="L4655" t="s">
        <v>11037</v>
      </c>
      <c r="M4655" t="s">
        <v>312</v>
      </c>
      <c r="N4655" t="s">
        <v>58</v>
      </c>
      <c r="O4655">
        <v>5423</v>
      </c>
      <c r="P4655">
        <v>9265</v>
      </c>
      <c r="Q4655" t="s">
        <v>41</v>
      </c>
      <c r="R4655">
        <v>184</v>
      </c>
      <c r="S4655" s="2">
        <v>44652</v>
      </c>
      <c r="T4655" s="2">
        <v>44666</v>
      </c>
      <c r="U4655">
        <v>0</v>
      </c>
      <c r="V4655" t="s">
        <v>43</v>
      </c>
      <c r="W4655">
        <v>469</v>
      </c>
      <c r="X4655" t="s">
        <v>60</v>
      </c>
      <c r="Y4655" t="s">
        <v>72</v>
      </c>
      <c r="Z4655">
        <v>3296</v>
      </c>
      <c r="AA4655">
        <v>482</v>
      </c>
      <c r="AB4655">
        <v>5539</v>
      </c>
      <c r="AC4655" t="s">
        <v>107</v>
      </c>
    </row>
    <row r="4656" spans="1:29" x14ac:dyDescent="0.3">
      <c r="A4656" s="1" t="s">
        <v>47</v>
      </c>
      <c r="B4656" t="s">
        <v>161</v>
      </c>
      <c r="C4656" t="s">
        <v>2091</v>
      </c>
      <c r="D4656" t="s">
        <v>119</v>
      </c>
      <c r="E4656">
        <v>10</v>
      </c>
      <c r="F4656" t="s">
        <v>186</v>
      </c>
      <c r="G4656" t="s">
        <v>710</v>
      </c>
      <c r="H4656" t="s">
        <v>35</v>
      </c>
      <c r="I4656" t="s">
        <v>2776</v>
      </c>
      <c r="J4656" t="s">
        <v>2636</v>
      </c>
      <c r="K4656" t="s">
        <v>11038</v>
      </c>
      <c r="L4656" t="s">
        <v>11039</v>
      </c>
      <c r="M4656" t="s">
        <v>167</v>
      </c>
      <c r="N4656" t="s">
        <v>40</v>
      </c>
      <c r="O4656">
        <v>24152</v>
      </c>
      <c r="P4656">
        <v>26619</v>
      </c>
      <c r="Q4656" t="s">
        <v>95</v>
      </c>
      <c r="R4656">
        <v>839</v>
      </c>
      <c r="S4656" s="2">
        <v>44515</v>
      </c>
      <c r="T4656" t="s">
        <v>42</v>
      </c>
      <c r="U4656">
        <v>0</v>
      </c>
      <c r="V4656" t="s">
        <v>85</v>
      </c>
      <c r="W4656">
        <v>640</v>
      </c>
      <c r="X4656" t="s">
        <v>44</v>
      </c>
      <c r="Y4656" t="s">
        <v>45</v>
      </c>
      <c r="Z4656">
        <v>0</v>
      </c>
      <c r="AA4656">
        <v>480</v>
      </c>
      <c r="AB4656">
        <v>26505</v>
      </c>
      <c r="AC4656" t="s">
        <v>73</v>
      </c>
    </row>
    <row r="4657" spans="1:29" x14ac:dyDescent="0.3">
      <c r="A4657" s="1" t="s">
        <v>29</v>
      </c>
      <c r="B4657" t="s">
        <v>30</v>
      </c>
      <c r="C4657" t="s">
        <v>1034</v>
      </c>
      <c r="D4657" t="s">
        <v>185</v>
      </c>
      <c r="E4657">
        <v>7</v>
      </c>
      <c r="F4657" t="s">
        <v>51</v>
      </c>
      <c r="G4657" t="s">
        <v>285</v>
      </c>
      <c r="H4657" t="s">
        <v>79</v>
      </c>
      <c r="I4657" t="s">
        <v>1156</v>
      </c>
      <c r="J4657" t="s">
        <v>3348</v>
      </c>
      <c r="K4657" t="s">
        <v>11040</v>
      </c>
      <c r="L4657" t="s">
        <v>11041</v>
      </c>
      <c r="M4657" t="s">
        <v>1395</v>
      </c>
      <c r="N4657" t="s">
        <v>84</v>
      </c>
      <c r="O4657">
        <v>11713</v>
      </c>
      <c r="P4657">
        <v>15233</v>
      </c>
      <c r="Q4657" t="s">
        <v>41</v>
      </c>
      <c r="R4657">
        <v>296</v>
      </c>
      <c r="S4657" s="2">
        <v>45178</v>
      </c>
      <c r="T4657" s="2">
        <v>45193</v>
      </c>
      <c r="U4657">
        <v>0</v>
      </c>
      <c r="V4657" t="s">
        <v>71</v>
      </c>
      <c r="W4657">
        <v>840</v>
      </c>
      <c r="X4657" t="s">
        <v>60</v>
      </c>
      <c r="Y4657" t="s">
        <v>61</v>
      </c>
      <c r="Z4657">
        <v>0</v>
      </c>
      <c r="AA4657">
        <v>719</v>
      </c>
      <c r="AB4657">
        <v>15089</v>
      </c>
      <c r="AC4657" t="s">
        <v>46</v>
      </c>
    </row>
    <row r="4658" spans="1:29" x14ac:dyDescent="0.3">
      <c r="A4658" s="1" t="s">
        <v>47</v>
      </c>
      <c r="B4658" t="s">
        <v>108</v>
      </c>
      <c r="C4658" t="s">
        <v>270</v>
      </c>
      <c r="D4658" t="s">
        <v>32</v>
      </c>
      <c r="E4658">
        <v>7</v>
      </c>
      <c r="F4658" t="s">
        <v>64</v>
      </c>
      <c r="G4658" t="s">
        <v>1599</v>
      </c>
      <c r="H4658" t="s">
        <v>79</v>
      </c>
      <c r="I4658" t="s">
        <v>434</v>
      </c>
      <c r="J4658" t="s">
        <v>3142</v>
      </c>
      <c r="K4658">
        <v>4982238739</v>
      </c>
      <c r="L4658" t="s">
        <v>11042</v>
      </c>
      <c r="M4658" t="s">
        <v>1422</v>
      </c>
      <c r="N4658" t="s">
        <v>58</v>
      </c>
      <c r="O4658">
        <v>3880</v>
      </c>
      <c r="P4658">
        <v>8291</v>
      </c>
      <c r="Q4658" t="s">
        <v>41</v>
      </c>
      <c r="R4658">
        <v>619</v>
      </c>
      <c r="S4658" s="2">
        <v>45008</v>
      </c>
      <c r="T4658" s="2">
        <v>45030</v>
      </c>
      <c r="U4658">
        <v>0</v>
      </c>
      <c r="V4658" t="s">
        <v>43</v>
      </c>
      <c r="W4658">
        <v>661</v>
      </c>
      <c r="X4658" t="s">
        <v>60</v>
      </c>
      <c r="Y4658" t="s">
        <v>72</v>
      </c>
      <c r="Z4658">
        <v>1873</v>
      </c>
      <c r="AA4658">
        <v>514</v>
      </c>
      <c r="AB4658">
        <v>5814</v>
      </c>
      <c r="AC4658" t="s">
        <v>107</v>
      </c>
    </row>
    <row r="4659" spans="1:29" x14ac:dyDescent="0.3">
      <c r="A4659" s="1" t="s">
        <v>47</v>
      </c>
      <c r="B4659" t="s">
        <v>48</v>
      </c>
      <c r="C4659" t="s">
        <v>678</v>
      </c>
      <c r="D4659" t="s">
        <v>119</v>
      </c>
      <c r="E4659">
        <v>1</v>
      </c>
      <c r="F4659" t="s">
        <v>221</v>
      </c>
      <c r="G4659" t="s">
        <v>667</v>
      </c>
      <c r="H4659" t="s">
        <v>79</v>
      </c>
      <c r="I4659" t="s">
        <v>1634</v>
      </c>
      <c r="J4659" t="s">
        <v>5953</v>
      </c>
      <c r="K4659" t="s">
        <v>11043</v>
      </c>
      <c r="L4659" t="s">
        <v>11044</v>
      </c>
      <c r="M4659" t="s">
        <v>57</v>
      </c>
      <c r="N4659" t="s">
        <v>40</v>
      </c>
      <c r="O4659">
        <v>8758</v>
      </c>
      <c r="P4659">
        <v>12734</v>
      </c>
      <c r="Q4659" t="s">
        <v>95</v>
      </c>
      <c r="R4659">
        <v>961</v>
      </c>
      <c r="S4659" s="2">
        <v>44594</v>
      </c>
      <c r="T4659" t="s">
        <v>42</v>
      </c>
      <c r="U4659">
        <v>0</v>
      </c>
      <c r="V4659" t="s">
        <v>43</v>
      </c>
      <c r="W4659">
        <v>463</v>
      </c>
      <c r="X4659" t="s">
        <v>44</v>
      </c>
      <c r="Y4659" t="s">
        <v>61</v>
      </c>
      <c r="Z4659">
        <v>0</v>
      </c>
      <c r="AA4659">
        <v>278</v>
      </c>
      <c r="AB4659">
        <v>10793</v>
      </c>
      <c r="AC4659" t="s">
        <v>73</v>
      </c>
    </row>
    <row r="4660" spans="1:29" x14ac:dyDescent="0.3">
      <c r="A4660" s="1" t="s">
        <v>29</v>
      </c>
      <c r="B4660" t="s">
        <v>96</v>
      </c>
      <c r="C4660" t="s">
        <v>1709</v>
      </c>
      <c r="D4660" t="s">
        <v>236</v>
      </c>
      <c r="E4660">
        <v>10</v>
      </c>
      <c r="F4660" t="s">
        <v>77</v>
      </c>
      <c r="G4660" t="s">
        <v>202</v>
      </c>
      <c r="H4660" t="s">
        <v>79</v>
      </c>
      <c r="I4660" t="s">
        <v>412</v>
      </c>
      <c r="J4660" t="s">
        <v>123</v>
      </c>
      <c r="K4660" t="s">
        <v>11045</v>
      </c>
      <c r="L4660" t="s">
        <v>11046</v>
      </c>
      <c r="M4660" t="s">
        <v>105</v>
      </c>
      <c r="N4660" t="s">
        <v>40</v>
      </c>
      <c r="O4660">
        <v>18168</v>
      </c>
      <c r="P4660">
        <v>22637</v>
      </c>
      <c r="Q4660" t="s">
        <v>59</v>
      </c>
      <c r="R4660">
        <v>675</v>
      </c>
      <c r="S4660" s="2">
        <v>45132</v>
      </c>
      <c r="T4660" t="s">
        <v>42</v>
      </c>
      <c r="U4660">
        <v>22230</v>
      </c>
      <c r="V4660" t="s">
        <v>85</v>
      </c>
      <c r="W4660">
        <v>680</v>
      </c>
      <c r="X4660" t="s">
        <v>44</v>
      </c>
      <c r="Y4660" t="s">
        <v>45</v>
      </c>
      <c r="Z4660">
        <v>0</v>
      </c>
      <c r="AA4660">
        <v>728</v>
      </c>
      <c r="AB4660">
        <v>18501</v>
      </c>
      <c r="AC4660" t="s">
        <v>73</v>
      </c>
    </row>
    <row r="4661" spans="1:29" x14ac:dyDescent="0.3">
      <c r="A4661" s="1" t="s">
        <v>29</v>
      </c>
      <c r="B4661" t="s">
        <v>541</v>
      </c>
      <c r="C4661" t="s">
        <v>542</v>
      </c>
      <c r="D4661" t="s">
        <v>119</v>
      </c>
      <c r="E4661">
        <v>8</v>
      </c>
      <c r="F4661" t="s">
        <v>51</v>
      </c>
      <c r="G4661" t="s">
        <v>1427</v>
      </c>
      <c r="H4661" t="s">
        <v>79</v>
      </c>
      <c r="I4661" t="s">
        <v>441</v>
      </c>
      <c r="J4661" t="s">
        <v>252</v>
      </c>
      <c r="K4661" t="s">
        <v>11047</v>
      </c>
      <c r="L4661" t="s">
        <v>11048</v>
      </c>
      <c r="M4661" t="s">
        <v>563</v>
      </c>
      <c r="N4661" t="s">
        <v>58</v>
      </c>
      <c r="O4661">
        <v>29357</v>
      </c>
      <c r="P4661">
        <v>33859</v>
      </c>
      <c r="Q4661" t="s">
        <v>95</v>
      </c>
      <c r="R4661">
        <v>767</v>
      </c>
      <c r="S4661" s="2">
        <v>45009</v>
      </c>
      <c r="T4661" t="s">
        <v>42</v>
      </c>
      <c r="U4661">
        <v>0</v>
      </c>
      <c r="V4661" t="s">
        <v>106</v>
      </c>
      <c r="W4661">
        <v>835</v>
      </c>
      <c r="X4661" t="s">
        <v>44</v>
      </c>
      <c r="Y4661" t="s">
        <v>72</v>
      </c>
      <c r="Z4661">
        <v>1469</v>
      </c>
      <c r="AA4661">
        <v>691</v>
      </c>
      <c r="AB4661">
        <v>31860</v>
      </c>
      <c r="AC4661" t="s">
        <v>46</v>
      </c>
    </row>
    <row r="4662" spans="1:29" x14ac:dyDescent="0.3">
      <c r="A4662" s="1" t="s">
        <v>47</v>
      </c>
      <c r="B4662" t="s">
        <v>136</v>
      </c>
      <c r="C4662" t="s">
        <v>1426</v>
      </c>
      <c r="D4662" t="s">
        <v>387</v>
      </c>
      <c r="E4662">
        <v>9</v>
      </c>
      <c r="F4662" t="s">
        <v>51</v>
      </c>
      <c r="G4662" t="s">
        <v>291</v>
      </c>
      <c r="H4662" t="s">
        <v>79</v>
      </c>
      <c r="I4662" t="s">
        <v>203</v>
      </c>
      <c r="J4662" t="s">
        <v>3255</v>
      </c>
      <c r="K4662" t="s">
        <v>11049</v>
      </c>
      <c r="L4662" t="s">
        <v>11050</v>
      </c>
      <c r="M4662" t="s">
        <v>312</v>
      </c>
      <c r="N4662" t="s">
        <v>58</v>
      </c>
      <c r="O4662">
        <v>19136</v>
      </c>
      <c r="P4662">
        <v>22268</v>
      </c>
      <c r="Q4662" t="s">
        <v>41</v>
      </c>
      <c r="R4662">
        <v>728</v>
      </c>
      <c r="S4662" s="2">
        <v>44562</v>
      </c>
      <c r="T4662" t="s">
        <v>42</v>
      </c>
      <c r="U4662">
        <v>0</v>
      </c>
      <c r="V4662" t="s">
        <v>106</v>
      </c>
      <c r="W4662">
        <v>595</v>
      </c>
      <c r="X4662" t="s">
        <v>44</v>
      </c>
      <c r="Y4662" t="s">
        <v>72</v>
      </c>
      <c r="Z4662">
        <v>2770</v>
      </c>
      <c r="AA4662">
        <v>687</v>
      </c>
      <c r="AB4662">
        <v>21186</v>
      </c>
      <c r="AC4662" t="s">
        <v>46</v>
      </c>
    </row>
    <row r="4663" spans="1:29" x14ac:dyDescent="0.3">
      <c r="A4663" s="1" t="s">
        <v>47</v>
      </c>
      <c r="B4663" t="s">
        <v>234</v>
      </c>
      <c r="C4663" t="s">
        <v>235</v>
      </c>
      <c r="D4663" t="s">
        <v>201</v>
      </c>
      <c r="E4663">
        <v>7</v>
      </c>
      <c r="F4663" t="s">
        <v>77</v>
      </c>
      <c r="G4663" t="s">
        <v>932</v>
      </c>
      <c r="H4663" t="s">
        <v>35</v>
      </c>
      <c r="I4663" t="s">
        <v>5792</v>
      </c>
      <c r="J4663" t="s">
        <v>2218</v>
      </c>
      <c r="K4663" t="s">
        <v>11051</v>
      </c>
      <c r="L4663" t="s">
        <v>11052</v>
      </c>
      <c r="M4663" t="s">
        <v>2756</v>
      </c>
      <c r="N4663" t="s">
        <v>58</v>
      </c>
      <c r="O4663">
        <v>8479</v>
      </c>
      <c r="P4663">
        <v>12000</v>
      </c>
      <c r="Q4663" t="s">
        <v>95</v>
      </c>
      <c r="R4663">
        <v>962</v>
      </c>
      <c r="S4663" s="2">
        <v>44934</v>
      </c>
      <c r="T4663" s="2">
        <v>44948</v>
      </c>
      <c r="U4663">
        <v>0</v>
      </c>
      <c r="V4663" t="s">
        <v>43</v>
      </c>
      <c r="W4663">
        <v>559</v>
      </c>
      <c r="X4663" t="s">
        <v>60</v>
      </c>
      <c r="Y4663" t="s">
        <v>72</v>
      </c>
      <c r="Z4663">
        <v>2361</v>
      </c>
      <c r="AA4663">
        <v>492</v>
      </c>
      <c r="AB4663">
        <v>10074</v>
      </c>
      <c r="AC4663" t="s">
        <v>46</v>
      </c>
    </row>
    <row r="4664" spans="1:29" x14ac:dyDescent="0.3">
      <c r="A4664" s="1" t="s">
        <v>47</v>
      </c>
      <c r="B4664" t="s">
        <v>145</v>
      </c>
      <c r="C4664" t="s">
        <v>1527</v>
      </c>
      <c r="D4664" t="s">
        <v>155</v>
      </c>
      <c r="E4664">
        <v>10</v>
      </c>
      <c r="F4664" t="s">
        <v>99</v>
      </c>
      <c r="G4664" t="s">
        <v>950</v>
      </c>
      <c r="H4664" t="s">
        <v>35</v>
      </c>
      <c r="I4664" t="s">
        <v>672</v>
      </c>
      <c r="J4664" t="s">
        <v>1410</v>
      </c>
      <c r="K4664" t="s">
        <v>11053</v>
      </c>
      <c r="L4664" t="s">
        <v>11054</v>
      </c>
      <c r="M4664" t="s">
        <v>2358</v>
      </c>
      <c r="N4664" t="s">
        <v>58</v>
      </c>
      <c r="O4664">
        <v>12469</v>
      </c>
      <c r="P4664">
        <v>16989</v>
      </c>
      <c r="Q4664" t="s">
        <v>59</v>
      </c>
      <c r="R4664">
        <v>719</v>
      </c>
      <c r="S4664" s="2">
        <v>44440</v>
      </c>
      <c r="T4664" t="s">
        <v>42</v>
      </c>
      <c r="U4664">
        <v>10369</v>
      </c>
      <c r="V4664" t="s">
        <v>43</v>
      </c>
      <c r="W4664">
        <v>707</v>
      </c>
      <c r="X4664" t="s">
        <v>44</v>
      </c>
      <c r="Y4664" t="s">
        <v>72</v>
      </c>
      <c r="Z4664">
        <v>3546</v>
      </c>
      <c r="AA4664">
        <v>170</v>
      </c>
      <c r="AB4664">
        <v>15642</v>
      </c>
      <c r="AC4664" t="s">
        <v>73</v>
      </c>
    </row>
    <row r="4665" spans="1:29" x14ac:dyDescent="0.3">
      <c r="A4665" s="1" t="s">
        <v>29</v>
      </c>
      <c r="B4665" t="s">
        <v>74</v>
      </c>
      <c r="C4665" t="s">
        <v>4344</v>
      </c>
      <c r="D4665" t="s">
        <v>50</v>
      </c>
      <c r="E4665">
        <v>8</v>
      </c>
      <c r="F4665" t="s">
        <v>99</v>
      </c>
      <c r="G4665" t="s">
        <v>1638</v>
      </c>
      <c r="H4665" t="s">
        <v>35</v>
      </c>
      <c r="I4665" t="s">
        <v>464</v>
      </c>
      <c r="J4665" t="s">
        <v>372</v>
      </c>
      <c r="K4665">
        <f>1-762-84-2818</f>
        <v>-3663</v>
      </c>
      <c r="L4665" t="s">
        <v>11055</v>
      </c>
      <c r="M4665" t="s">
        <v>175</v>
      </c>
      <c r="N4665" t="s">
        <v>58</v>
      </c>
      <c r="O4665">
        <v>3683</v>
      </c>
      <c r="P4665">
        <v>6613</v>
      </c>
      <c r="Q4665" t="s">
        <v>95</v>
      </c>
      <c r="R4665">
        <v>621</v>
      </c>
      <c r="S4665" s="2">
        <v>44893</v>
      </c>
      <c r="T4665" t="s">
        <v>42</v>
      </c>
      <c r="U4665">
        <v>0</v>
      </c>
      <c r="V4665" t="s">
        <v>106</v>
      </c>
      <c r="W4665">
        <v>769</v>
      </c>
      <c r="X4665" t="s">
        <v>44</v>
      </c>
      <c r="Y4665" t="s">
        <v>72</v>
      </c>
      <c r="Z4665">
        <v>3414</v>
      </c>
      <c r="AA4665">
        <v>399</v>
      </c>
      <c r="AB4665">
        <v>4404</v>
      </c>
      <c r="AC4665" t="s">
        <v>73</v>
      </c>
    </row>
    <row r="4666" spans="1:29" x14ac:dyDescent="0.3">
      <c r="A4666" s="1" t="s">
        <v>29</v>
      </c>
      <c r="B4666" t="s">
        <v>327</v>
      </c>
      <c r="C4666" t="s">
        <v>994</v>
      </c>
      <c r="D4666" t="s">
        <v>178</v>
      </c>
      <c r="E4666">
        <v>10</v>
      </c>
      <c r="F4666" t="s">
        <v>77</v>
      </c>
      <c r="G4666" t="s">
        <v>1221</v>
      </c>
      <c r="H4666" t="s">
        <v>35</v>
      </c>
      <c r="I4666" t="s">
        <v>4882</v>
      </c>
      <c r="J4666" t="s">
        <v>1268</v>
      </c>
      <c r="K4666" t="s">
        <v>11056</v>
      </c>
      <c r="L4666" t="s">
        <v>11057</v>
      </c>
      <c r="M4666" t="s">
        <v>2246</v>
      </c>
      <c r="N4666" t="s">
        <v>84</v>
      </c>
      <c r="O4666">
        <v>7541</v>
      </c>
      <c r="P4666">
        <v>11309</v>
      </c>
      <c r="Q4666" t="s">
        <v>59</v>
      </c>
      <c r="R4666">
        <v>359</v>
      </c>
      <c r="S4666" s="2">
        <v>44365</v>
      </c>
      <c r="T4666" s="2">
        <v>44374</v>
      </c>
      <c r="U4666">
        <v>470</v>
      </c>
      <c r="V4666" t="s">
        <v>106</v>
      </c>
      <c r="W4666">
        <v>503</v>
      </c>
      <c r="X4666" t="s">
        <v>60</v>
      </c>
      <c r="Y4666" t="s">
        <v>61</v>
      </c>
      <c r="Z4666">
        <v>0</v>
      </c>
      <c r="AA4666">
        <v>756</v>
      </c>
      <c r="AB4666">
        <v>9997</v>
      </c>
      <c r="AC4666" t="s">
        <v>46</v>
      </c>
    </row>
    <row r="4667" spans="1:29" x14ac:dyDescent="0.3">
      <c r="A4667" s="1" t="s">
        <v>47</v>
      </c>
      <c r="B4667" t="s">
        <v>592</v>
      </c>
      <c r="C4667" t="s">
        <v>2303</v>
      </c>
      <c r="D4667" t="s">
        <v>119</v>
      </c>
      <c r="E4667">
        <v>10</v>
      </c>
      <c r="F4667" t="s">
        <v>271</v>
      </c>
      <c r="G4667" t="s">
        <v>1060</v>
      </c>
      <c r="H4667" t="s">
        <v>35</v>
      </c>
      <c r="I4667" t="s">
        <v>4007</v>
      </c>
      <c r="J4667" t="s">
        <v>2416</v>
      </c>
      <c r="K4667" t="s">
        <v>11058</v>
      </c>
      <c r="L4667" t="s">
        <v>11059</v>
      </c>
      <c r="M4667" t="s">
        <v>1948</v>
      </c>
      <c r="N4667" t="s">
        <v>58</v>
      </c>
      <c r="O4667">
        <v>8220</v>
      </c>
      <c r="P4667">
        <v>10411</v>
      </c>
      <c r="Q4667" t="s">
        <v>59</v>
      </c>
      <c r="R4667">
        <v>826</v>
      </c>
      <c r="S4667" s="2">
        <v>44512</v>
      </c>
      <c r="T4667" t="s">
        <v>42</v>
      </c>
      <c r="U4667">
        <v>39156</v>
      </c>
      <c r="V4667" t="s">
        <v>43</v>
      </c>
      <c r="W4667">
        <v>435</v>
      </c>
      <c r="X4667" t="s">
        <v>44</v>
      </c>
      <c r="Y4667" t="s">
        <v>72</v>
      </c>
      <c r="Z4667">
        <v>3498</v>
      </c>
      <c r="AA4667">
        <v>68</v>
      </c>
      <c r="AB4667">
        <v>9786</v>
      </c>
      <c r="AC4667" t="s">
        <v>107</v>
      </c>
    </row>
    <row r="4668" spans="1:29" x14ac:dyDescent="0.3">
      <c r="A4668" s="1" t="s">
        <v>29</v>
      </c>
      <c r="B4668" t="s">
        <v>363</v>
      </c>
      <c r="C4668" t="s">
        <v>1409</v>
      </c>
      <c r="D4668" t="s">
        <v>387</v>
      </c>
      <c r="E4668">
        <v>10</v>
      </c>
      <c r="F4668" t="s">
        <v>33</v>
      </c>
      <c r="G4668" t="s">
        <v>34</v>
      </c>
      <c r="H4668" t="s">
        <v>79</v>
      </c>
      <c r="I4668" t="s">
        <v>906</v>
      </c>
      <c r="J4668" t="s">
        <v>2624</v>
      </c>
      <c r="K4668" t="s">
        <v>11060</v>
      </c>
      <c r="L4668" t="s">
        <v>11061</v>
      </c>
      <c r="M4668" t="s">
        <v>1068</v>
      </c>
      <c r="N4668" t="s">
        <v>84</v>
      </c>
      <c r="O4668">
        <v>5609</v>
      </c>
      <c r="P4668">
        <v>9110</v>
      </c>
      <c r="Q4668" t="s">
        <v>95</v>
      </c>
      <c r="R4668">
        <v>955</v>
      </c>
      <c r="S4668" s="2">
        <v>44819</v>
      </c>
      <c r="T4668" s="2">
        <v>44842</v>
      </c>
      <c r="U4668">
        <v>0</v>
      </c>
      <c r="V4668" t="s">
        <v>43</v>
      </c>
      <c r="W4668">
        <v>811</v>
      </c>
      <c r="X4668" t="s">
        <v>60</v>
      </c>
      <c r="Y4668" t="s">
        <v>61</v>
      </c>
      <c r="Z4668">
        <v>0</v>
      </c>
      <c r="AA4668">
        <v>991</v>
      </c>
      <c r="AB4668">
        <v>8032</v>
      </c>
      <c r="AC4668" t="s">
        <v>46</v>
      </c>
    </row>
    <row r="4669" spans="1:29" x14ac:dyDescent="0.3">
      <c r="A4669" s="1" t="s">
        <v>29</v>
      </c>
      <c r="B4669" t="s">
        <v>541</v>
      </c>
      <c r="C4669" t="s">
        <v>2224</v>
      </c>
      <c r="D4669" t="s">
        <v>352</v>
      </c>
      <c r="E4669">
        <v>9</v>
      </c>
      <c r="F4669" t="s">
        <v>64</v>
      </c>
      <c r="G4669" t="s">
        <v>433</v>
      </c>
      <c r="H4669" t="s">
        <v>35</v>
      </c>
      <c r="I4669" t="s">
        <v>725</v>
      </c>
      <c r="J4669" t="s">
        <v>4606</v>
      </c>
      <c r="K4669" t="s">
        <v>11062</v>
      </c>
      <c r="L4669" t="s">
        <v>11063</v>
      </c>
      <c r="M4669" t="s">
        <v>563</v>
      </c>
      <c r="N4669" t="s">
        <v>84</v>
      </c>
      <c r="O4669">
        <v>2766</v>
      </c>
      <c r="P4669">
        <v>6328</v>
      </c>
      <c r="Q4669" t="s">
        <v>41</v>
      </c>
      <c r="R4669">
        <v>138</v>
      </c>
      <c r="S4669" s="2">
        <v>44399</v>
      </c>
      <c r="T4669" t="s">
        <v>42</v>
      </c>
      <c r="U4669">
        <v>0</v>
      </c>
      <c r="V4669" t="s">
        <v>106</v>
      </c>
      <c r="W4669">
        <v>762</v>
      </c>
      <c r="X4669" t="s">
        <v>44</v>
      </c>
      <c r="Y4669" t="s">
        <v>45</v>
      </c>
      <c r="Z4669">
        <v>0</v>
      </c>
      <c r="AA4669">
        <v>737</v>
      </c>
      <c r="AB4669">
        <v>3665</v>
      </c>
      <c r="AC4669" t="s">
        <v>46</v>
      </c>
    </row>
    <row r="4670" spans="1:29" x14ac:dyDescent="0.3">
      <c r="A4670" s="1" t="s">
        <v>47</v>
      </c>
      <c r="B4670" t="s">
        <v>136</v>
      </c>
      <c r="C4670" t="s">
        <v>1426</v>
      </c>
      <c r="D4670" t="s">
        <v>98</v>
      </c>
      <c r="E4670">
        <v>4</v>
      </c>
      <c r="F4670" t="s">
        <v>51</v>
      </c>
      <c r="G4670" t="s">
        <v>345</v>
      </c>
      <c r="H4670" t="s">
        <v>79</v>
      </c>
      <c r="I4670" t="s">
        <v>621</v>
      </c>
      <c r="J4670" t="s">
        <v>2137</v>
      </c>
      <c r="K4670" t="s">
        <v>11064</v>
      </c>
      <c r="L4670" t="s">
        <v>11065</v>
      </c>
      <c r="M4670" t="s">
        <v>312</v>
      </c>
      <c r="N4670" t="s">
        <v>58</v>
      </c>
      <c r="O4670">
        <v>18791</v>
      </c>
      <c r="P4670">
        <v>22196</v>
      </c>
      <c r="Q4670" t="s">
        <v>95</v>
      </c>
      <c r="R4670">
        <v>736</v>
      </c>
      <c r="S4670" s="2">
        <v>44831</v>
      </c>
      <c r="T4670" s="2">
        <v>44833</v>
      </c>
      <c r="U4670">
        <v>0</v>
      </c>
      <c r="V4670" t="s">
        <v>43</v>
      </c>
      <c r="W4670">
        <v>659</v>
      </c>
      <c r="X4670" t="s">
        <v>60</v>
      </c>
      <c r="Y4670" t="s">
        <v>45</v>
      </c>
      <c r="Z4670">
        <v>2248</v>
      </c>
      <c r="AA4670">
        <v>628</v>
      </c>
      <c r="AB4670">
        <v>20296</v>
      </c>
      <c r="AC4670" t="s">
        <v>46</v>
      </c>
    </row>
    <row r="4671" spans="1:29" x14ac:dyDescent="0.3">
      <c r="A4671" s="1" t="s">
        <v>47</v>
      </c>
      <c r="B4671" t="s">
        <v>592</v>
      </c>
      <c r="C4671" t="s">
        <v>2124</v>
      </c>
      <c r="D4671" t="s">
        <v>76</v>
      </c>
      <c r="E4671">
        <v>1</v>
      </c>
      <c r="F4671" t="s">
        <v>271</v>
      </c>
      <c r="G4671" t="s">
        <v>715</v>
      </c>
      <c r="H4671" t="s">
        <v>35</v>
      </c>
      <c r="I4671" t="s">
        <v>131</v>
      </c>
      <c r="J4671" t="s">
        <v>1927</v>
      </c>
      <c r="K4671" t="s">
        <v>11066</v>
      </c>
      <c r="L4671" t="s">
        <v>11067</v>
      </c>
      <c r="M4671" t="s">
        <v>1151</v>
      </c>
      <c r="N4671" t="s">
        <v>94</v>
      </c>
      <c r="O4671">
        <v>27347</v>
      </c>
      <c r="P4671">
        <v>29719</v>
      </c>
      <c r="Q4671" t="s">
        <v>41</v>
      </c>
      <c r="R4671">
        <v>139</v>
      </c>
      <c r="S4671" s="2">
        <v>45082</v>
      </c>
      <c r="T4671" t="s">
        <v>42</v>
      </c>
      <c r="U4671">
        <v>0</v>
      </c>
      <c r="V4671" t="s">
        <v>106</v>
      </c>
      <c r="W4671">
        <v>846</v>
      </c>
      <c r="X4671" t="s">
        <v>44</v>
      </c>
      <c r="Y4671" t="s">
        <v>72</v>
      </c>
      <c r="Z4671">
        <v>0</v>
      </c>
      <c r="AA4671">
        <v>58</v>
      </c>
      <c r="AB4671">
        <v>29421</v>
      </c>
      <c r="AC4671" t="s">
        <v>73</v>
      </c>
    </row>
    <row r="4672" spans="1:29" x14ac:dyDescent="0.3">
      <c r="A4672" s="1" t="s">
        <v>29</v>
      </c>
      <c r="B4672" t="s">
        <v>393</v>
      </c>
      <c r="C4672" t="s">
        <v>873</v>
      </c>
      <c r="D4672" t="s">
        <v>119</v>
      </c>
      <c r="E4672">
        <v>3</v>
      </c>
      <c r="F4672" t="s">
        <v>271</v>
      </c>
      <c r="G4672" t="s">
        <v>1060</v>
      </c>
      <c r="H4672" t="s">
        <v>35</v>
      </c>
      <c r="I4672" t="s">
        <v>4279</v>
      </c>
      <c r="J4672" t="s">
        <v>748</v>
      </c>
      <c r="K4672" t="s">
        <v>11068</v>
      </c>
      <c r="L4672" t="s">
        <v>1816</v>
      </c>
      <c r="M4672" t="s">
        <v>876</v>
      </c>
      <c r="N4672" t="s">
        <v>84</v>
      </c>
      <c r="O4672">
        <v>2748</v>
      </c>
      <c r="P4672">
        <v>6239</v>
      </c>
      <c r="Q4672" t="s">
        <v>41</v>
      </c>
      <c r="R4672">
        <v>684</v>
      </c>
      <c r="S4672" s="2">
        <v>45143</v>
      </c>
      <c r="T4672" s="2">
        <v>45164</v>
      </c>
      <c r="U4672">
        <v>0</v>
      </c>
      <c r="V4672" t="s">
        <v>106</v>
      </c>
      <c r="W4672">
        <v>567</v>
      </c>
      <c r="X4672" t="s">
        <v>60</v>
      </c>
      <c r="Y4672" t="s">
        <v>45</v>
      </c>
      <c r="Z4672">
        <v>0</v>
      </c>
      <c r="AA4672">
        <v>113</v>
      </c>
      <c r="AB4672">
        <v>4233</v>
      </c>
      <c r="AC4672" t="s">
        <v>73</v>
      </c>
    </row>
    <row r="4673" spans="1:29" x14ac:dyDescent="0.3">
      <c r="A4673" s="1" t="s">
        <v>47</v>
      </c>
      <c r="B4673" t="s">
        <v>136</v>
      </c>
      <c r="C4673" t="s">
        <v>2546</v>
      </c>
      <c r="D4673" t="s">
        <v>236</v>
      </c>
      <c r="E4673">
        <v>8</v>
      </c>
      <c r="F4673" t="s">
        <v>51</v>
      </c>
      <c r="G4673" t="s">
        <v>1075</v>
      </c>
      <c r="H4673" t="s">
        <v>35</v>
      </c>
      <c r="I4673" t="s">
        <v>513</v>
      </c>
      <c r="J4673" t="s">
        <v>1576</v>
      </c>
      <c r="K4673">
        <f>1-212-585-4549</f>
        <v>-5345</v>
      </c>
      <c r="L4673" t="s">
        <v>11069</v>
      </c>
      <c r="M4673" t="s">
        <v>1128</v>
      </c>
      <c r="N4673" t="s">
        <v>84</v>
      </c>
      <c r="O4673">
        <v>15103</v>
      </c>
      <c r="P4673">
        <v>17865</v>
      </c>
      <c r="Q4673" t="s">
        <v>41</v>
      </c>
      <c r="R4673">
        <v>901</v>
      </c>
      <c r="S4673" s="2">
        <v>44453</v>
      </c>
      <c r="T4673" s="2">
        <v>44464</v>
      </c>
      <c r="U4673">
        <v>0</v>
      </c>
      <c r="V4673" t="s">
        <v>85</v>
      </c>
      <c r="W4673">
        <v>833</v>
      </c>
      <c r="X4673" t="s">
        <v>60</v>
      </c>
      <c r="Y4673" t="s">
        <v>72</v>
      </c>
      <c r="Z4673">
        <v>0</v>
      </c>
      <c r="AA4673">
        <v>536</v>
      </c>
      <c r="AB4673">
        <v>17567</v>
      </c>
      <c r="AC4673" t="s">
        <v>73</v>
      </c>
    </row>
    <row r="4674" spans="1:29" x14ac:dyDescent="0.3">
      <c r="A4674" s="1" t="s">
        <v>29</v>
      </c>
      <c r="B4674" t="s">
        <v>228</v>
      </c>
      <c r="C4674" t="s">
        <v>4703</v>
      </c>
      <c r="D4674" t="s">
        <v>138</v>
      </c>
      <c r="E4674">
        <v>3</v>
      </c>
      <c r="F4674" t="s">
        <v>186</v>
      </c>
      <c r="G4674" t="s">
        <v>710</v>
      </c>
      <c r="H4674" t="s">
        <v>35</v>
      </c>
      <c r="I4674" t="s">
        <v>299</v>
      </c>
      <c r="J4674" t="s">
        <v>347</v>
      </c>
      <c r="K4674" t="s">
        <v>11070</v>
      </c>
      <c r="L4674" t="s">
        <v>11071</v>
      </c>
      <c r="M4674" t="s">
        <v>640</v>
      </c>
      <c r="N4674" t="s">
        <v>58</v>
      </c>
      <c r="O4674">
        <v>5789</v>
      </c>
      <c r="P4674">
        <v>9476</v>
      </c>
      <c r="Q4674" t="s">
        <v>95</v>
      </c>
      <c r="R4674">
        <v>117</v>
      </c>
      <c r="S4674" s="2">
        <v>44286</v>
      </c>
      <c r="T4674" s="2">
        <v>44308</v>
      </c>
      <c r="U4674">
        <v>0</v>
      </c>
      <c r="V4674" t="s">
        <v>71</v>
      </c>
      <c r="W4674">
        <v>618</v>
      </c>
      <c r="X4674" t="s">
        <v>60</v>
      </c>
      <c r="Y4674" t="s">
        <v>45</v>
      </c>
      <c r="Z4674">
        <v>3100</v>
      </c>
      <c r="AA4674">
        <v>417</v>
      </c>
      <c r="AB4674">
        <v>5849</v>
      </c>
      <c r="AC4674" t="s">
        <v>46</v>
      </c>
    </row>
    <row r="4675" spans="1:29" x14ac:dyDescent="0.3">
      <c r="A4675" s="1" t="s">
        <v>47</v>
      </c>
      <c r="B4675" t="s">
        <v>176</v>
      </c>
      <c r="C4675" t="s">
        <v>2007</v>
      </c>
      <c r="D4675" t="s">
        <v>352</v>
      </c>
      <c r="E4675">
        <v>7</v>
      </c>
      <c r="F4675" t="s">
        <v>51</v>
      </c>
      <c r="G4675" t="s">
        <v>1427</v>
      </c>
      <c r="H4675" t="s">
        <v>35</v>
      </c>
      <c r="I4675" t="s">
        <v>803</v>
      </c>
      <c r="J4675" t="s">
        <v>157</v>
      </c>
      <c r="K4675" t="s">
        <v>11072</v>
      </c>
      <c r="L4675" t="s">
        <v>11073</v>
      </c>
      <c r="M4675" t="s">
        <v>957</v>
      </c>
      <c r="N4675" t="s">
        <v>40</v>
      </c>
      <c r="O4675">
        <v>22690</v>
      </c>
      <c r="P4675">
        <v>25639</v>
      </c>
      <c r="Q4675" t="s">
        <v>95</v>
      </c>
      <c r="R4675">
        <v>263</v>
      </c>
      <c r="S4675" s="2">
        <v>44267</v>
      </c>
      <c r="T4675" t="s">
        <v>42</v>
      </c>
      <c r="U4675">
        <v>0</v>
      </c>
      <c r="V4675" t="s">
        <v>71</v>
      </c>
      <c r="W4675">
        <v>811</v>
      </c>
      <c r="X4675" t="s">
        <v>44</v>
      </c>
      <c r="Y4675" t="s">
        <v>72</v>
      </c>
      <c r="Z4675">
        <v>0</v>
      </c>
      <c r="AA4675">
        <v>289</v>
      </c>
      <c r="AB4675">
        <v>24913</v>
      </c>
      <c r="AC4675" t="s">
        <v>46</v>
      </c>
    </row>
    <row r="4676" spans="1:29" x14ac:dyDescent="0.3">
      <c r="A4676" s="1" t="s">
        <v>47</v>
      </c>
      <c r="B4676" t="s">
        <v>176</v>
      </c>
      <c r="C4676" t="s">
        <v>2390</v>
      </c>
      <c r="D4676" t="s">
        <v>185</v>
      </c>
      <c r="E4676">
        <v>2</v>
      </c>
      <c r="F4676" t="s">
        <v>51</v>
      </c>
      <c r="G4676" t="s">
        <v>1075</v>
      </c>
      <c r="H4676" t="s">
        <v>79</v>
      </c>
      <c r="I4676" t="s">
        <v>1379</v>
      </c>
      <c r="J4676" t="s">
        <v>224</v>
      </c>
      <c r="K4676" t="s">
        <v>11074</v>
      </c>
      <c r="L4676" t="s">
        <v>11075</v>
      </c>
      <c r="M4676" t="s">
        <v>296</v>
      </c>
      <c r="N4676" t="s">
        <v>94</v>
      </c>
      <c r="O4676">
        <v>15182</v>
      </c>
      <c r="P4676">
        <v>18996</v>
      </c>
      <c r="Q4676" t="s">
        <v>95</v>
      </c>
      <c r="R4676">
        <v>893</v>
      </c>
      <c r="S4676" s="2">
        <v>44918</v>
      </c>
      <c r="T4676" t="s">
        <v>42</v>
      </c>
      <c r="U4676">
        <v>0</v>
      </c>
      <c r="V4676" t="s">
        <v>43</v>
      </c>
      <c r="W4676">
        <v>432</v>
      </c>
      <c r="X4676" t="s">
        <v>44</v>
      </c>
      <c r="Y4676" t="s">
        <v>72</v>
      </c>
      <c r="Z4676">
        <v>0</v>
      </c>
      <c r="AA4676">
        <v>167</v>
      </c>
      <c r="AB4676">
        <v>15771</v>
      </c>
      <c r="AC4676" t="s">
        <v>73</v>
      </c>
    </row>
    <row r="4677" spans="1:29" x14ac:dyDescent="0.3">
      <c r="A4677" s="1" t="s">
        <v>47</v>
      </c>
      <c r="B4677" t="s">
        <v>48</v>
      </c>
      <c r="C4677" t="s">
        <v>2494</v>
      </c>
      <c r="D4677" t="s">
        <v>257</v>
      </c>
      <c r="E4677">
        <v>3</v>
      </c>
      <c r="F4677" t="s">
        <v>186</v>
      </c>
      <c r="G4677" t="s">
        <v>187</v>
      </c>
      <c r="H4677" t="s">
        <v>79</v>
      </c>
      <c r="I4677" t="s">
        <v>188</v>
      </c>
      <c r="J4677" t="s">
        <v>2198</v>
      </c>
      <c r="K4677" t="s">
        <v>11076</v>
      </c>
      <c r="L4677" t="s">
        <v>11077</v>
      </c>
      <c r="M4677" t="s">
        <v>57</v>
      </c>
      <c r="N4677" t="s">
        <v>84</v>
      </c>
      <c r="O4677">
        <v>18589</v>
      </c>
      <c r="P4677">
        <v>21065</v>
      </c>
      <c r="Q4677" t="s">
        <v>95</v>
      </c>
      <c r="R4677">
        <v>424</v>
      </c>
      <c r="S4677" s="2">
        <v>44574</v>
      </c>
      <c r="T4677" t="s">
        <v>42</v>
      </c>
      <c r="U4677">
        <v>0</v>
      </c>
      <c r="V4677" t="s">
        <v>85</v>
      </c>
      <c r="W4677">
        <v>431</v>
      </c>
      <c r="X4677" t="s">
        <v>44</v>
      </c>
      <c r="Y4677" t="s">
        <v>72</v>
      </c>
      <c r="Z4677">
        <v>0</v>
      </c>
      <c r="AA4677">
        <v>102</v>
      </c>
      <c r="AB4677">
        <v>20304</v>
      </c>
      <c r="AC4677" t="s">
        <v>107</v>
      </c>
    </row>
    <row r="4678" spans="1:29" x14ac:dyDescent="0.3">
      <c r="A4678" s="1" t="s">
        <v>47</v>
      </c>
      <c r="B4678" t="s">
        <v>161</v>
      </c>
      <c r="C4678" t="s">
        <v>1434</v>
      </c>
      <c r="D4678" t="s">
        <v>138</v>
      </c>
      <c r="E4678">
        <v>5</v>
      </c>
      <c r="F4678" t="s">
        <v>221</v>
      </c>
      <c r="G4678" t="s">
        <v>250</v>
      </c>
      <c r="H4678" t="s">
        <v>35</v>
      </c>
      <c r="I4678" t="s">
        <v>238</v>
      </c>
      <c r="J4678" t="s">
        <v>10558</v>
      </c>
      <c r="K4678" t="s">
        <v>11078</v>
      </c>
      <c r="L4678" t="s">
        <v>11079</v>
      </c>
      <c r="M4678" t="s">
        <v>687</v>
      </c>
      <c r="N4678" t="s">
        <v>94</v>
      </c>
      <c r="O4678">
        <v>28523</v>
      </c>
      <c r="P4678">
        <v>33450</v>
      </c>
      <c r="Q4678" t="s">
        <v>41</v>
      </c>
      <c r="R4678">
        <v>968</v>
      </c>
      <c r="S4678" s="2">
        <v>44616</v>
      </c>
      <c r="T4678" s="2">
        <v>44641</v>
      </c>
      <c r="U4678">
        <v>0</v>
      </c>
      <c r="V4678" t="s">
        <v>71</v>
      </c>
      <c r="W4678">
        <v>807</v>
      </c>
      <c r="X4678" t="s">
        <v>60</v>
      </c>
      <c r="Y4678" t="s">
        <v>61</v>
      </c>
      <c r="Z4678">
        <v>0</v>
      </c>
      <c r="AA4678">
        <v>673</v>
      </c>
      <c r="AB4678">
        <v>32495</v>
      </c>
      <c r="AC4678" t="s">
        <v>73</v>
      </c>
    </row>
    <row r="4679" spans="1:29" x14ac:dyDescent="0.3">
      <c r="A4679" s="1" t="s">
        <v>29</v>
      </c>
      <c r="B4679" t="s">
        <v>393</v>
      </c>
      <c r="C4679" t="s">
        <v>3225</v>
      </c>
      <c r="D4679" t="s">
        <v>236</v>
      </c>
      <c r="E4679">
        <v>9</v>
      </c>
      <c r="F4679" t="s">
        <v>129</v>
      </c>
      <c r="G4679" t="s">
        <v>1528</v>
      </c>
      <c r="H4679" t="s">
        <v>79</v>
      </c>
      <c r="I4679" t="s">
        <v>11080</v>
      </c>
      <c r="J4679" t="s">
        <v>4365</v>
      </c>
      <c r="K4679">
        <v>8187328108</v>
      </c>
      <c r="L4679" t="s">
        <v>11081</v>
      </c>
      <c r="M4679" t="s">
        <v>846</v>
      </c>
      <c r="N4679" t="s">
        <v>84</v>
      </c>
      <c r="O4679">
        <v>11124</v>
      </c>
      <c r="P4679">
        <v>14214</v>
      </c>
      <c r="Q4679" t="s">
        <v>59</v>
      </c>
      <c r="R4679">
        <v>678</v>
      </c>
      <c r="S4679" s="2">
        <v>44392</v>
      </c>
      <c r="T4679" t="s">
        <v>42</v>
      </c>
      <c r="U4679">
        <v>24811</v>
      </c>
      <c r="V4679" t="s">
        <v>43</v>
      </c>
      <c r="W4679">
        <v>447</v>
      </c>
      <c r="X4679" t="s">
        <v>44</v>
      </c>
      <c r="Y4679" t="s">
        <v>72</v>
      </c>
      <c r="Z4679">
        <v>0</v>
      </c>
      <c r="AA4679">
        <v>299</v>
      </c>
      <c r="AB4679">
        <v>12432</v>
      </c>
      <c r="AC4679" t="s">
        <v>46</v>
      </c>
    </row>
    <row r="4680" spans="1:29" x14ac:dyDescent="0.3">
      <c r="A4680" s="1" t="s">
        <v>29</v>
      </c>
      <c r="B4680" t="s">
        <v>30</v>
      </c>
      <c r="C4680" t="s">
        <v>5066</v>
      </c>
      <c r="D4680" t="s">
        <v>119</v>
      </c>
      <c r="E4680">
        <v>5</v>
      </c>
      <c r="F4680" t="s">
        <v>33</v>
      </c>
      <c r="G4680" t="s">
        <v>848</v>
      </c>
      <c r="H4680" t="s">
        <v>35</v>
      </c>
      <c r="I4680" t="s">
        <v>36</v>
      </c>
      <c r="J4680" t="s">
        <v>7426</v>
      </c>
      <c r="K4680" t="s">
        <v>11082</v>
      </c>
      <c r="L4680" t="s">
        <v>11083</v>
      </c>
      <c r="M4680" t="s">
        <v>39</v>
      </c>
      <c r="N4680" t="s">
        <v>58</v>
      </c>
      <c r="O4680">
        <v>26519</v>
      </c>
      <c r="P4680">
        <v>31196</v>
      </c>
      <c r="Q4680" t="s">
        <v>59</v>
      </c>
      <c r="R4680">
        <v>311</v>
      </c>
      <c r="S4680" s="2">
        <v>44324</v>
      </c>
      <c r="T4680" s="2">
        <v>44327</v>
      </c>
      <c r="U4680">
        <v>16398</v>
      </c>
      <c r="V4680" t="s">
        <v>85</v>
      </c>
      <c r="W4680">
        <v>452</v>
      </c>
      <c r="X4680" t="s">
        <v>60</v>
      </c>
      <c r="Y4680" t="s">
        <v>72</v>
      </c>
      <c r="Z4680">
        <v>3137</v>
      </c>
      <c r="AA4680">
        <v>988</v>
      </c>
      <c r="AB4680">
        <v>29357</v>
      </c>
      <c r="AC4680" t="s">
        <v>46</v>
      </c>
    </row>
    <row r="4681" spans="1:29" x14ac:dyDescent="0.3">
      <c r="A4681" s="1" t="s">
        <v>29</v>
      </c>
      <c r="B4681" t="s">
        <v>363</v>
      </c>
      <c r="C4681" t="s">
        <v>4573</v>
      </c>
      <c r="D4681" t="s">
        <v>128</v>
      </c>
      <c r="E4681">
        <v>2</v>
      </c>
      <c r="F4681" t="s">
        <v>51</v>
      </c>
      <c r="G4681" t="s">
        <v>1075</v>
      </c>
      <c r="H4681" t="s">
        <v>79</v>
      </c>
      <c r="I4681" t="s">
        <v>1418</v>
      </c>
      <c r="J4681" t="s">
        <v>245</v>
      </c>
      <c r="K4681" t="s">
        <v>11084</v>
      </c>
      <c r="L4681" t="s">
        <v>11085</v>
      </c>
      <c r="M4681" t="s">
        <v>421</v>
      </c>
      <c r="N4681" t="s">
        <v>94</v>
      </c>
      <c r="O4681">
        <v>16997</v>
      </c>
      <c r="P4681">
        <v>21966</v>
      </c>
      <c r="Q4681" t="s">
        <v>95</v>
      </c>
      <c r="R4681">
        <v>441</v>
      </c>
      <c r="S4681" s="2">
        <v>44762</v>
      </c>
      <c r="T4681" s="2">
        <v>44769</v>
      </c>
      <c r="U4681">
        <v>0</v>
      </c>
      <c r="V4681" t="s">
        <v>85</v>
      </c>
      <c r="W4681">
        <v>698</v>
      </c>
      <c r="X4681" t="s">
        <v>60</v>
      </c>
      <c r="Y4681" t="s">
        <v>45</v>
      </c>
      <c r="Z4681">
        <v>0</v>
      </c>
      <c r="AA4681">
        <v>61</v>
      </c>
      <c r="AB4681">
        <v>21731</v>
      </c>
      <c r="AC4681" t="s">
        <v>107</v>
      </c>
    </row>
    <row r="4682" spans="1:29" x14ac:dyDescent="0.3">
      <c r="A4682" s="1" t="s">
        <v>29</v>
      </c>
      <c r="B4682" t="s">
        <v>363</v>
      </c>
      <c r="C4682" t="s">
        <v>416</v>
      </c>
      <c r="D4682" t="s">
        <v>98</v>
      </c>
      <c r="E4682">
        <v>7</v>
      </c>
      <c r="F4682" t="s">
        <v>51</v>
      </c>
      <c r="G4682" t="s">
        <v>345</v>
      </c>
      <c r="H4682" t="s">
        <v>35</v>
      </c>
      <c r="I4682" t="s">
        <v>1210</v>
      </c>
      <c r="J4682" t="s">
        <v>6205</v>
      </c>
      <c r="K4682">
        <v>5153383200</v>
      </c>
      <c r="L4682" t="s">
        <v>11086</v>
      </c>
      <c r="M4682" t="s">
        <v>1603</v>
      </c>
      <c r="N4682" t="s">
        <v>40</v>
      </c>
      <c r="O4682">
        <v>26800</v>
      </c>
      <c r="P4682">
        <v>30494</v>
      </c>
      <c r="Q4682" t="s">
        <v>41</v>
      </c>
      <c r="R4682">
        <v>967</v>
      </c>
      <c r="S4682" s="2">
        <v>44787</v>
      </c>
      <c r="T4682" s="2">
        <v>44799</v>
      </c>
      <c r="U4682">
        <v>0</v>
      </c>
      <c r="V4682" t="s">
        <v>71</v>
      </c>
      <c r="W4682">
        <v>641</v>
      </c>
      <c r="X4682" t="s">
        <v>60</v>
      </c>
      <c r="Y4682" t="s">
        <v>45</v>
      </c>
      <c r="Z4682">
        <v>0</v>
      </c>
      <c r="AA4682">
        <v>100</v>
      </c>
      <c r="AB4682">
        <v>29319</v>
      </c>
      <c r="AC4682" t="s">
        <v>46</v>
      </c>
    </row>
    <row r="4683" spans="1:29" x14ac:dyDescent="0.3">
      <c r="A4683" s="1" t="s">
        <v>47</v>
      </c>
      <c r="B4683" t="s">
        <v>145</v>
      </c>
      <c r="C4683" t="s">
        <v>146</v>
      </c>
      <c r="D4683" t="s">
        <v>201</v>
      </c>
      <c r="E4683">
        <v>8</v>
      </c>
      <c r="F4683" t="s">
        <v>33</v>
      </c>
      <c r="G4683" t="s">
        <v>451</v>
      </c>
      <c r="H4683" t="s">
        <v>79</v>
      </c>
      <c r="I4683" t="s">
        <v>1418</v>
      </c>
      <c r="J4683" t="s">
        <v>1497</v>
      </c>
      <c r="K4683" t="s">
        <v>11087</v>
      </c>
      <c r="L4683" t="s">
        <v>11088</v>
      </c>
      <c r="M4683" t="s">
        <v>533</v>
      </c>
      <c r="N4683" t="s">
        <v>84</v>
      </c>
      <c r="O4683">
        <v>4553</v>
      </c>
      <c r="P4683">
        <v>7666</v>
      </c>
      <c r="Q4683" t="s">
        <v>59</v>
      </c>
      <c r="R4683">
        <v>401</v>
      </c>
      <c r="S4683" s="2">
        <v>44847</v>
      </c>
      <c r="T4683" s="2">
        <v>44854</v>
      </c>
      <c r="U4683">
        <v>1060</v>
      </c>
      <c r="V4683" t="s">
        <v>43</v>
      </c>
      <c r="W4683">
        <v>724</v>
      </c>
      <c r="X4683" t="s">
        <v>60</v>
      </c>
      <c r="Y4683" t="s">
        <v>72</v>
      </c>
      <c r="Z4683">
        <v>0</v>
      </c>
      <c r="AA4683">
        <v>262</v>
      </c>
      <c r="AB4683">
        <v>6823</v>
      </c>
      <c r="AC4683" t="s">
        <v>107</v>
      </c>
    </row>
    <row r="4684" spans="1:29" x14ac:dyDescent="0.3">
      <c r="A4684" s="1" t="s">
        <v>29</v>
      </c>
      <c r="B4684" t="s">
        <v>86</v>
      </c>
      <c r="C4684" t="s">
        <v>1363</v>
      </c>
      <c r="D4684" t="s">
        <v>128</v>
      </c>
      <c r="E4684">
        <v>10</v>
      </c>
      <c r="F4684" t="s">
        <v>64</v>
      </c>
      <c r="G4684" t="s">
        <v>88</v>
      </c>
      <c r="H4684" t="s">
        <v>79</v>
      </c>
      <c r="I4684" t="s">
        <v>921</v>
      </c>
      <c r="J4684" t="s">
        <v>6475</v>
      </c>
      <c r="K4684" t="s">
        <v>11089</v>
      </c>
      <c r="L4684" t="s">
        <v>11090</v>
      </c>
      <c r="M4684" t="s">
        <v>2131</v>
      </c>
      <c r="N4684" t="s">
        <v>94</v>
      </c>
      <c r="O4684">
        <v>23479</v>
      </c>
      <c r="P4684">
        <v>27109</v>
      </c>
      <c r="Q4684" t="s">
        <v>59</v>
      </c>
      <c r="R4684">
        <v>178</v>
      </c>
      <c r="S4684" s="2">
        <v>45345</v>
      </c>
      <c r="T4684" s="2">
        <v>45373</v>
      </c>
      <c r="U4684">
        <v>1245</v>
      </c>
      <c r="V4684" t="s">
        <v>43</v>
      </c>
      <c r="W4684">
        <v>494</v>
      </c>
      <c r="X4684" t="s">
        <v>60</v>
      </c>
      <c r="Y4684" t="s">
        <v>72</v>
      </c>
      <c r="Z4684">
        <v>0</v>
      </c>
      <c r="AA4684">
        <v>507</v>
      </c>
      <c r="AB4684">
        <v>24851</v>
      </c>
      <c r="AC4684" t="s">
        <v>46</v>
      </c>
    </row>
    <row r="4685" spans="1:29" x14ac:dyDescent="0.3">
      <c r="A4685" s="1" t="s">
        <v>47</v>
      </c>
      <c r="B4685" t="s">
        <v>153</v>
      </c>
      <c r="C4685" t="s">
        <v>5863</v>
      </c>
      <c r="D4685" t="s">
        <v>110</v>
      </c>
      <c r="E4685">
        <v>6</v>
      </c>
      <c r="F4685" t="s">
        <v>271</v>
      </c>
      <c r="G4685" t="s">
        <v>715</v>
      </c>
      <c r="H4685" t="s">
        <v>35</v>
      </c>
      <c r="I4685" t="s">
        <v>101</v>
      </c>
      <c r="J4685" t="s">
        <v>921</v>
      </c>
      <c r="K4685" t="s">
        <v>11091</v>
      </c>
      <c r="L4685" t="s">
        <v>11092</v>
      </c>
      <c r="M4685" t="s">
        <v>1707</v>
      </c>
      <c r="N4685" t="s">
        <v>58</v>
      </c>
      <c r="O4685">
        <v>17843</v>
      </c>
      <c r="P4685">
        <v>22167</v>
      </c>
      <c r="Q4685" t="s">
        <v>41</v>
      </c>
      <c r="R4685">
        <v>837</v>
      </c>
      <c r="S4685" s="2">
        <v>44501</v>
      </c>
      <c r="T4685" s="2">
        <v>44529</v>
      </c>
      <c r="U4685">
        <v>0</v>
      </c>
      <c r="V4685" t="s">
        <v>43</v>
      </c>
      <c r="W4685">
        <v>657</v>
      </c>
      <c r="X4685" t="s">
        <v>60</v>
      </c>
      <c r="Y4685" t="s">
        <v>61</v>
      </c>
      <c r="Z4685">
        <v>2861</v>
      </c>
      <c r="AA4685">
        <v>406</v>
      </c>
      <c r="AB4685">
        <v>20190</v>
      </c>
      <c r="AC4685" t="s">
        <v>107</v>
      </c>
    </row>
    <row r="4686" spans="1:29" x14ac:dyDescent="0.3">
      <c r="A4686" s="1" t="s">
        <v>47</v>
      </c>
      <c r="B4686" t="s">
        <v>145</v>
      </c>
      <c r="C4686" t="s">
        <v>445</v>
      </c>
      <c r="D4686" t="s">
        <v>201</v>
      </c>
      <c r="E4686">
        <v>3</v>
      </c>
      <c r="F4686" t="s">
        <v>64</v>
      </c>
      <c r="G4686" t="s">
        <v>258</v>
      </c>
      <c r="H4686" t="s">
        <v>79</v>
      </c>
      <c r="I4686" t="s">
        <v>1295</v>
      </c>
      <c r="J4686" t="s">
        <v>1937</v>
      </c>
      <c r="K4686" t="s">
        <v>11093</v>
      </c>
      <c r="L4686" t="s">
        <v>11094</v>
      </c>
      <c r="M4686" t="s">
        <v>152</v>
      </c>
      <c r="N4686" t="s">
        <v>84</v>
      </c>
      <c r="O4686">
        <v>27505</v>
      </c>
      <c r="P4686">
        <v>32012</v>
      </c>
      <c r="Q4686" t="s">
        <v>59</v>
      </c>
      <c r="R4686">
        <v>425</v>
      </c>
      <c r="S4686" s="2">
        <v>44482</v>
      </c>
      <c r="T4686" s="2">
        <v>44487</v>
      </c>
      <c r="U4686">
        <v>27886</v>
      </c>
      <c r="V4686" t="s">
        <v>85</v>
      </c>
      <c r="W4686">
        <v>575</v>
      </c>
      <c r="X4686" t="s">
        <v>60</v>
      </c>
      <c r="Y4686" t="s">
        <v>45</v>
      </c>
      <c r="Z4686">
        <v>0</v>
      </c>
      <c r="AA4686">
        <v>390</v>
      </c>
      <c r="AB4686">
        <v>29446</v>
      </c>
      <c r="AC4686" t="s">
        <v>73</v>
      </c>
    </row>
    <row r="4687" spans="1:29" x14ac:dyDescent="0.3">
      <c r="A4687" s="1" t="s">
        <v>47</v>
      </c>
      <c r="B4687" t="s">
        <v>117</v>
      </c>
      <c r="C4687" t="s">
        <v>512</v>
      </c>
      <c r="D4687" t="s">
        <v>98</v>
      </c>
      <c r="E4687">
        <v>5</v>
      </c>
      <c r="F4687" t="s">
        <v>64</v>
      </c>
      <c r="G4687" t="s">
        <v>258</v>
      </c>
      <c r="H4687" t="s">
        <v>79</v>
      </c>
      <c r="I4687" t="s">
        <v>2075</v>
      </c>
      <c r="J4687" t="s">
        <v>2046</v>
      </c>
      <c r="K4687" t="s">
        <v>11095</v>
      </c>
      <c r="L4687" t="s">
        <v>11096</v>
      </c>
      <c r="M4687" t="s">
        <v>1311</v>
      </c>
      <c r="N4687" t="s">
        <v>94</v>
      </c>
      <c r="O4687">
        <v>15808</v>
      </c>
      <c r="P4687">
        <v>19812</v>
      </c>
      <c r="Q4687" t="s">
        <v>95</v>
      </c>
      <c r="R4687">
        <v>124</v>
      </c>
      <c r="S4687" s="2">
        <v>45220</v>
      </c>
      <c r="T4687" t="s">
        <v>42</v>
      </c>
      <c r="U4687">
        <v>0</v>
      </c>
      <c r="V4687" t="s">
        <v>71</v>
      </c>
      <c r="W4687">
        <v>674</v>
      </c>
      <c r="X4687" t="s">
        <v>44</v>
      </c>
      <c r="Y4687" t="s">
        <v>61</v>
      </c>
      <c r="Z4687">
        <v>0</v>
      </c>
      <c r="AA4687">
        <v>570</v>
      </c>
      <c r="AB4687">
        <v>19058</v>
      </c>
      <c r="AC4687" t="s">
        <v>73</v>
      </c>
    </row>
    <row r="4688" spans="1:29" x14ac:dyDescent="0.3">
      <c r="A4688" s="1" t="s">
        <v>47</v>
      </c>
      <c r="B4688" t="s">
        <v>117</v>
      </c>
      <c r="C4688" t="s">
        <v>865</v>
      </c>
      <c r="D4688" t="s">
        <v>178</v>
      </c>
      <c r="E4688">
        <v>6</v>
      </c>
      <c r="F4688" t="s">
        <v>120</v>
      </c>
      <c r="G4688" t="s">
        <v>194</v>
      </c>
      <c r="H4688" t="s">
        <v>35</v>
      </c>
      <c r="I4688" t="s">
        <v>5237</v>
      </c>
      <c r="J4688" t="s">
        <v>2348</v>
      </c>
      <c r="K4688" t="s">
        <v>11097</v>
      </c>
      <c r="L4688" t="s">
        <v>11098</v>
      </c>
      <c r="M4688" t="s">
        <v>1326</v>
      </c>
      <c r="N4688" t="s">
        <v>94</v>
      </c>
      <c r="O4688">
        <v>12727</v>
      </c>
      <c r="P4688">
        <v>16485</v>
      </c>
      <c r="Q4688" t="s">
        <v>95</v>
      </c>
      <c r="R4688">
        <v>381</v>
      </c>
      <c r="S4688" s="2">
        <v>45091</v>
      </c>
      <c r="T4688" s="2">
        <v>45111</v>
      </c>
      <c r="U4688">
        <v>0</v>
      </c>
      <c r="V4688" t="s">
        <v>43</v>
      </c>
      <c r="W4688">
        <v>609</v>
      </c>
      <c r="X4688" t="s">
        <v>60</v>
      </c>
      <c r="Y4688" t="s">
        <v>72</v>
      </c>
      <c r="Z4688">
        <v>0</v>
      </c>
      <c r="AA4688">
        <v>802</v>
      </c>
      <c r="AB4688">
        <v>15313</v>
      </c>
      <c r="AC4688" t="s">
        <v>73</v>
      </c>
    </row>
    <row r="4689" spans="1:29" x14ac:dyDescent="0.3">
      <c r="A4689" s="1" t="s">
        <v>29</v>
      </c>
      <c r="B4689" t="s">
        <v>393</v>
      </c>
      <c r="C4689" t="s">
        <v>1949</v>
      </c>
      <c r="D4689" t="s">
        <v>257</v>
      </c>
      <c r="E4689">
        <v>10</v>
      </c>
      <c r="F4689" t="s">
        <v>51</v>
      </c>
      <c r="G4689" t="s">
        <v>285</v>
      </c>
      <c r="H4689" t="s">
        <v>79</v>
      </c>
      <c r="I4689" t="s">
        <v>889</v>
      </c>
      <c r="J4689" t="s">
        <v>5125</v>
      </c>
      <c r="K4689" t="s">
        <v>11099</v>
      </c>
      <c r="L4689" t="s">
        <v>11100</v>
      </c>
      <c r="M4689" t="s">
        <v>846</v>
      </c>
      <c r="N4689" t="s">
        <v>94</v>
      </c>
      <c r="O4689">
        <v>8616</v>
      </c>
      <c r="P4689">
        <v>11965</v>
      </c>
      <c r="Q4689" t="s">
        <v>41</v>
      </c>
      <c r="R4689">
        <v>814</v>
      </c>
      <c r="S4689" s="2">
        <v>44593</v>
      </c>
      <c r="T4689" s="2">
        <v>44600</v>
      </c>
      <c r="U4689">
        <v>0</v>
      </c>
      <c r="V4689" t="s">
        <v>43</v>
      </c>
      <c r="W4689">
        <v>674</v>
      </c>
      <c r="X4689" t="s">
        <v>60</v>
      </c>
      <c r="Y4689" t="s">
        <v>72</v>
      </c>
      <c r="Z4689">
        <v>0</v>
      </c>
      <c r="AA4689">
        <v>139</v>
      </c>
      <c r="AB4689">
        <v>11800</v>
      </c>
      <c r="AC4689" t="s">
        <v>46</v>
      </c>
    </row>
    <row r="4690" spans="1:29" x14ac:dyDescent="0.3">
      <c r="A4690" s="1" t="s">
        <v>29</v>
      </c>
      <c r="B4690" t="s">
        <v>541</v>
      </c>
      <c r="C4690" t="s">
        <v>3324</v>
      </c>
      <c r="D4690" t="s">
        <v>178</v>
      </c>
      <c r="E4690">
        <v>2</v>
      </c>
      <c r="F4690" t="s">
        <v>77</v>
      </c>
      <c r="G4690" t="s">
        <v>501</v>
      </c>
      <c r="H4690" t="s">
        <v>35</v>
      </c>
      <c r="I4690" t="s">
        <v>36</v>
      </c>
      <c r="J4690" t="s">
        <v>4085</v>
      </c>
      <c r="K4690" t="s">
        <v>11101</v>
      </c>
      <c r="L4690" t="s">
        <v>11102</v>
      </c>
      <c r="M4690" t="s">
        <v>1715</v>
      </c>
      <c r="N4690" t="s">
        <v>84</v>
      </c>
      <c r="O4690">
        <v>10220</v>
      </c>
      <c r="P4690">
        <v>14183</v>
      </c>
      <c r="Q4690" t="s">
        <v>41</v>
      </c>
      <c r="R4690">
        <v>737</v>
      </c>
      <c r="S4690" s="2">
        <v>45068</v>
      </c>
      <c r="T4690" t="s">
        <v>42</v>
      </c>
      <c r="U4690">
        <v>0</v>
      </c>
      <c r="V4690" t="s">
        <v>106</v>
      </c>
      <c r="W4690">
        <v>455</v>
      </c>
      <c r="X4690" t="s">
        <v>44</v>
      </c>
      <c r="Y4690" t="s">
        <v>72</v>
      </c>
      <c r="Z4690">
        <v>0</v>
      </c>
      <c r="AA4690">
        <v>553</v>
      </c>
      <c r="AB4690">
        <v>13263</v>
      </c>
      <c r="AC4690" t="s">
        <v>107</v>
      </c>
    </row>
    <row r="4691" spans="1:29" x14ac:dyDescent="0.3">
      <c r="A4691" s="1" t="s">
        <v>47</v>
      </c>
      <c r="B4691" t="s">
        <v>592</v>
      </c>
      <c r="C4691" t="s">
        <v>1129</v>
      </c>
      <c r="D4691" t="s">
        <v>185</v>
      </c>
      <c r="E4691">
        <v>7</v>
      </c>
      <c r="F4691" t="s">
        <v>129</v>
      </c>
      <c r="G4691" t="s">
        <v>700</v>
      </c>
      <c r="H4691" t="s">
        <v>79</v>
      </c>
      <c r="I4691" t="s">
        <v>756</v>
      </c>
      <c r="J4691" t="s">
        <v>921</v>
      </c>
      <c r="K4691" t="s">
        <v>11103</v>
      </c>
      <c r="L4691" t="s">
        <v>11104</v>
      </c>
      <c r="M4691" t="s">
        <v>2150</v>
      </c>
      <c r="N4691" t="s">
        <v>40</v>
      </c>
      <c r="O4691">
        <v>15925</v>
      </c>
      <c r="P4691">
        <v>18857</v>
      </c>
      <c r="Q4691" t="s">
        <v>41</v>
      </c>
      <c r="R4691">
        <v>182</v>
      </c>
      <c r="S4691" s="2">
        <v>45140</v>
      </c>
      <c r="T4691" t="s">
        <v>42</v>
      </c>
      <c r="U4691">
        <v>0</v>
      </c>
      <c r="V4691" t="s">
        <v>85</v>
      </c>
      <c r="W4691">
        <v>764</v>
      </c>
      <c r="X4691" t="s">
        <v>44</v>
      </c>
      <c r="Y4691" t="s">
        <v>45</v>
      </c>
      <c r="Z4691">
        <v>0</v>
      </c>
      <c r="AA4691">
        <v>858</v>
      </c>
      <c r="AB4691">
        <v>17905</v>
      </c>
      <c r="AC4691" t="s">
        <v>73</v>
      </c>
    </row>
    <row r="4692" spans="1:29" x14ac:dyDescent="0.3">
      <c r="A4692" s="1" t="s">
        <v>29</v>
      </c>
      <c r="B4692" t="s">
        <v>363</v>
      </c>
      <c r="C4692" t="s">
        <v>4573</v>
      </c>
      <c r="D4692" t="s">
        <v>32</v>
      </c>
      <c r="E4692">
        <v>10</v>
      </c>
      <c r="F4692" t="s">
        <v>77</v>
      </c>
      <c r="G4692" t="s">
        <v>147</v>
      </c>
      <c r="H4692" t="s">
        <v>35</v>
      </c>
      <c r="I4692" t="s">
        <v>2702</v>
      </c>
      <c r="J4692" t="s">
        <v>717</v>
      </c>
      <c r="K4692" t="s">
        <v>11105</v>
      </c>
      <c r="L4692" t="s">
        <v>11106</v>
      </c>
      <c r="M4692" t="s">
        <v>511</v>
      </c>
      <c r="N4692" t="s">
        <v>40</v>
      </c>
      <c r="O4692">
        <v>6247</v>
      </c>
      <c r="P4692">
        <v>8731</v>
      </c>
      <c r="Q4692" t="s">
        <v>95</v>
      </c>
      <c r="R4692">
        <v>338</v>
      </c>
      <c r="S4692" s="2">
        <v>44948</v>
      </c>
      <c r="T4692" t="s">
        <v>42</v>
      </c>
      <c r="U4692">
        <v>0</v>
      </c>
      <c r="V4692" t="s">
        <v>43</v>
      </c>
      <c r="W4692">
        <v>484</v>
      </c>
      <c r="X4692" t="s">
        <v>44</v>
      </c>
      <c r="Y4692" t="s">
        <v>45</v>
      </c>
      <c r="Z4692">
        <v>0</v>
      </c>
      <c r="AA4692">
        <v>825</v>
      </c>
      <c r="AB4692">
        <v>7624</v>
      </c>
      <c r="AC4692" t="s">
        <v>46</v>
      </c>
    </row>
    <row r="4693" spans="1:29" x14ac:dyDescent="0.3">
      <c r="A4693" s="1" t="s">
        <v>47</v>
      </c>
      <c r="B4693" t="s">
        <v>108</v>
      </c>
      <c r="C4693" t="s">
        <v>655</v>
      </c>
      <c r="D4693" t="s">
        <v>138</v>
      </c>
      <c r="E4693">
        <v>3</v>
      </c>
      <c r="F4693" t="s">
        <v>221</v>
      </c>
      <c r="G4693" t="s">
        <v>1989</v>
      </c>
      <c r="H4693" t="s">
        <v>79</v>
      </c>
      <c r="I4693" t="s">
        <v>299</v>
      </c>
      <c r="J4693" t="s">
        <v>11107</v>
      </c>
      <c r="K4693" t="s">
        <v>11108</v>
      </c>
      <c r="L4693" t="s">
        <v>11109</v>
      </c>
      <c r="M4693" t="s">
        <v>1252</v>
      </c>
      <c r="N4693" t="s">
        <v>58</v>
      </c>
      <c r="O4693">
        <v>7419</v>
      </c>
      <c r="P4693">
        <v>11569</v>
      </c>
      <c r="Q4693" t="s">
        <v>41</v>
      </c>
      <c r="R4693">
        <v>926</v>
      </c>
      <c r="S4693" s="2">
        <v>44970</v>
      </c>
      <c r="T4693" t="s">
        <v>42</v>
      </c>
      <c r="U4693">
        <v>0</v>
      </c>
      <c r="V4693" t="s">
        <v>71</v>
      </c>
      <c r="W4693">
        <v>544</v>
      </c>
      <c r="X4693" t="s">
        <v>44</v>
      </c>
      <c r="Y4693" t="s">
        <v>45</v>
      </c>
      <c r="Z4693">
        <v>2479</v>
      </c>
      <c r="AA4693">
        <v>924</v>
      </c>
      <c r="AB4693">
        <v>8078</v>
      </c>
      <c r="AC4693" t="s">
        <v>73</v>
      </c>
    </row>
    <row r="4694" spans="1:29" x14ac:dyDescent="0.3">
      <c r="A4694" s="1" t="s">
        <v>29</v>
      </c>
      <c r="B4694" t="s">
        <v>393</v>
      </c>
      <c r="C4694" t="s">
        <v>2642</v>
      </c>
      <c r="D4694" t="s">
        <v>257</v>
      </c>
      <c r="E4694">
        <v>1</v>
      </c>
      <c r="F4694" t="s">
        <v>186</v>
      </c>
      <c r="G4694" t="s">
        <v>650</v>
      </c>
      <c r="H4694" t="s">
        <v>79</v>
      </c>
      <c r="I4694" t="s">
        <v>756</v>
      </c>
      <c r="J4694" t="s">
        <v>807</v>
      </c>
      <c r="K4694" t="s">
        <v>11110</v>
      </c>
      <c r="L4694" t="s">
        <v>11111</v>
      </c>
      <c r="M4694" t="s">
        <v>948</v>
      </c>
      <c r="N4694" t="s">
        <v>84</v>
      </c>
      <c r="O4694">
        <v>4057</v>
      </c>
      <c r="P4694">
        <v>7274</v>
      </c>
      <c r="Q4694" t="s">
        <v>59</v>
      </c>
      <c r="R4694">
        <v>635</v>
      </c>
      <c r="S4694" s="2">
        <v>44538</v>
      </c>
      <c r="T4694" t="s">
        <v>42</v>
      </c>
      <c r="U4694">
        <v>48319</v>
      </c>
      <c r="V4694" t="s">
        <v>85</v>
      </c>
      <c r="W4694">
        <v>767</v>
      </c>
      <c r="X4694" t="s">
        <v>44</v>
      </c>
      <c r="Y4694" t="s">
        <v>72</v>
      </c>
      <c r="Z4694">
        <v>0</v>
      </c>
      <c r="AA4694">
        <v>59</v>
      </c>
      <c r="AB4694">
        <v>5458</v>
      </c>
      <c r="AC4694" t="s">
        <v>46</v>
      </c>
    </row>
    <row r="4695" spans="1:29" x14ac:dyDescent="0.3">
      <c r="A4695" s="1" t="s">
        <v>29</v>
      </c>
      <c r="B4695" t="s">
        <v>363</v>
      </c>
      <c r="C4695" t="s">
        <v>4573</v>
      </c>
      <c r="D4695" t="s">
        <v>236</v>
      </c>
      <c r="E4695">
        <v>2</v>
      </c>
      <c r="F4695" t="s">
        <v>271</v>
      </c>
      <c r="G4695" t="s">
        <v>1060</v>
      </c>
      <c r="H4695" t="s">
        <v>79</v>
      </c>
      <c r="I4695" t="s">
        <v>936</v>
      </c>
      <c r="J4695" t="s">
        <v>224</v>
      </c>
      <c r="K4695" t="s">
        <v>11112</v>
      </c>
      <c r="L4695" t="s">
        <v>11113</v>
      </c>
      <c r="M4695" t="s">
        <v>511</v>
      </c>
      <c r="N4695" t="s">
        <v>40</v>
      </c>
      <c r="O4695">
        <v>6060</v>
      </c>
      <c r="P4695">
        <v>9374</v>
      </c>
      <c r="Q4695" t="s">
        <v>59</v>
      </c>
      <c r="R4695">
        <v>417</v>
      </c>
      <c r="S4695" s="2">
        <v>44397</v>
      </c>
      <c r="T4695" t="s">
        <v>42</v>
      </c>
      <c r="U4695">
        <v>30266</v>
      </c>
      <c r="V4695" t="s">
        <v>71</v>
      </c>
      <c r="W4695">
        <v>655</v>
      </c>
      <c r="X4695" t="s">
        <v>44</v>
      </c>
      <c r="Y4695" t="s">
        <v>45</v>
      </c>
      <c r="Z4695">
        <v>0</v>
      </c>
      <c r="AA4695">
        <v>319</v>
      </c>
      <c r="AB4695">
        <v>8330</v>
      </c>
      <c r="AC4695" t="s">
        <v>73</v>
      </c>
    </row>
    <row r="4696" spans="1:29" x14ac:dyDescent="0.3">
      <c r="A4696" s="1" t="s">
        <v>47</v>
      </c>
      <c r="B4696" t="s">
        <v>161</v>
      </c>
      <c r="C4696" t="s">
        <v>2359</v>
      </c>
      <c r="D4696" t="s">
        <v>185</v>
      </c>
      <c r="E4696">
        <v>8</v>
      </c>
      <c r="F4696" t="s">
        <v>99</v>
      </c>
      <c r="G4696" t="s">
        <v>100</v>
      </c>
      <c r="H4696" t="s">
        <v>79</v>
      </c>
      <c r="I4696" t="s">
        <v>1379</v>
      </c>
      <c r="J4696" t="s">
        <v>245</v>
      </c>
      <c r="K4696" t="s">
        <v>11114</v>
      </c>
      <c r="L4696" t="s">
        <v>11115</v>
      </c>
      <c r="M4696" t="s">
        <v>687</v>
      </c>
      <c r="N4696" t="s">
        <v>94</v>
      </c>
      <c r="O4696">
        <v>27456</v>
      </c>
      <c r="P4696">
        <v>32408</v>
      </c>
      <c r="Q4696" t="s">
        <v>95</v>
      </c>
      <c r="R4696">
        <v>509</v>
      </c>
      <c r="S4696" s="2">
        <v>45196</v>
      </c>
      <c r="T4696" t="s">
        <v>42</v>
      </c>
      <c r="U4696">
        <v>0</v>
      </c>
      <c r="V4696" t="s">
        <v>85</v>
      </c>
      <c r="W4696">
        <v>782</v>
      </c>
      <c r="X4696" t="s">
        <v>44</v>
      </c>
      <c r="Y4696" t="s">
        <v>72</v>
      </c>
      <c r="Z4696">
        <v>0</v>
      </c>
      <c r="AA4696">
        <v>138</v>
      </c>
      <c r="AB4696">
        <v>28876</v>
      </c>
      <c r="AC4696" t="s">
        <v>46</v>
      </c>
    </row>
    <row r="4697" spans="1:29" x14ac:dyDescent="0.3">
      <c r="A4697" s="1" t="s">
        <v>47</v>
      </c>
      <c r="B4697" t="s">
        <v>234</v>
      </c>
      <c r="C4697" t="s">
        <v>2970</v>
      </c>
      <c r="D4697" t="s">
        <v>387</v>
      </c>
      <c r="E4697">
        <v>6</v>
      </c>
      <c r="F4697" t="s">
        <v>129</v>
      </c>
      <c r="G4697" t="s">
        <v>1528</v>
      </c>
      <c r="H4697" t="s">
        <v>35</v>
      </c>
      <c r="I4697" t="s">
        <v>1501</v>
      </c>
      <c r="J4697" t="s">
        <v>89</v>
      </c>
      <c r="K4697" t="s">
        <v>11116</v>
      </c>
      <c r="L4697" t="s">
        <v>11117</v>
      </c>
      <c r="M4697" t="s">
        <v>810</v>
      </c>
      <c r="N4697" t="s">
        <v>94</v>
      </c>
      <c r="O4697">
        <v>12254</v>
      </c>
      <c r="P4697">
        <v>15739</v>
      </c>
      <c r="Q4697" t="s">
        <v>41</v>
      </c>
      <c r="R4697">
        <v>298</v>
      </c>
      <c r="S4697" s="2">
        <v>44476</v>
      </c>
      <c r="T4697" s="2">
        <v>44493</v>
      </c>
      <c r="U4697">
        <v>0</v>
      </c>
      <c r="V4697" t="s">
        <v>85</v>
      </c>
      <c r="W4697">
        <v>491</v>
      </c>
      <c r="X4697" t="s">
        <v>60</v>
      </c>
      <c r="Y4697" t="s">
        <v>61</v>
      </c>
      <c r="Z4697">
        <v>0</v>
      </c>
      <c r="AA4697">
        <v>408</v>
      </c>
      <c r="AB4697">
        <v>13703</v>
      </c>
      <c r="AC4697" t="s">
        <v>46</v>
      </c>
    </row>
    <row r="4698" spans="1:29" x14ac:dyDescent="0.3">
      <c r="A4698" s="1" t="s">
        <v>29</v>
      </c>
      <c r="B4698" t="s">
        <v>228</v>
      </c>
      <c r="C4698" t="s">
        <v>2981</v>
      </c>
      <c r="D4698" t="s">
        <v>201</v>
      </c>
      <c r="E4698">
        <v>2</v>
      </c>
      <c r="F4698" t="s">
        <v>99</v>
      </c>
      <c r="G4698" t="s">
        <v>100</v>
      </c>
      <c r="H4698" t="s">
        <v>35</v>
      </c>
      <c r="I4698" t="s">
        <v>131</v>
      </c>
      <c r="J4698" t="s">
        <v>890</v>
      </c>
      <c r="K4698" t="s">
        <v>11118</v>
      </c>
      <c r="L4698" t="s">
        <v>11119</v>
      </c>
      <c r="M4698" t="s">
        <v>640</v>
      </c>
      <c r="N4698" t="s">
        <v>94</v>
      </c>
      <c r="O4698">
        <v>12901</v>
      </c>
      <c r="P4698">
        <v>15103</v>
      </c>
      <c r="Q4698" t="s">
        <v>95</v>
      </c>
      <c r="R4698">
        <v>714</v>
      </c>
      <c r="S4698" s="2">
        <v>44667</v>
      </c>
      <c r="T4698" s="2">
        <v>44692</v>
      </c>
      <c r="U4698">
        <v>0</v>
      </c>
      <c r="V4698" t="s">
        <v>106</v>
      </c>
      <c r="W4698">
        <v>594</v>
      </c>
      <c r="X4698" t="s">
        <v>60</v>
      </c>
      <c r="Y4698" t="s">
        <v>61</v>
      </c>
      <c r="Z4698">
        <v>0</v>
      </c>
      <c r="AA4698">
        <v>801</v>
      </c>
      <c r="AB4698">
        <v>13908</v>
      </c>
      <c r="AC4698" t="s">
        <v>73</v>
      </c>
    </row>
    <row r="4699" spans="1:29" x14ac:dyDescent="0.3">
      <c r="A4699" s="1" t="s">
        <v>47</v>
      </c>
      <c r="B4699" t="s">
        <v>136</v>
      </c>
      <c r="C4699" t="s">
        <v>200</v>
      </c>
      <c r="D4699" t="s">
        <v>119</v>
      </c>
      <c r="E4699">
        <v>3</v>
      </c>
      <c r="F4699" t="s">
        <v>51</v>
      </c>
      <c r="G4699" t="s">
        <v>285</v>
      </c>
      <c r="H4699" t="s">
        <v>79</v>
      </c>
      <c r="I4699" t="s">
        <v>4127</v>
      </c>
      <c r="J4699" t="s">
        <v>4204</v>
      </c>
      <c r="K4699" t="s">
        <v>11120</v>
      </c>
      <c r="L4699" t="s">
        <v>11121</v>
      </c>
      <c r="M4699" t="s">
        <v>144</v>
      </c>
      <c r="N4699" t="s">
        <v>94</v>
      </c>
      <c r="O4699">
        <v>26385</v>
      </c>
      <c r="P4699">
        <v>28580</v>
      </c>
      <c r="Q4699" t="s">
        <v>41</v>
      </c>
      <c r="R4699">
        <v>170</v>
      </c>
      <c r="S4699" s="2">
        <v>44981</v>
      </c>
      <c r="T4699" t="s">
        <v>42</v>
      </c>
      <c r="U4699">
        <v>0</v>
      </c>
      <c r="V4699" t="s">
        <v>43</v>
      </c>
      <c r="W4699">
        <v>842</v>
      </c>
      <c r="X4699" t="s">
        <v>44</v>
      </c>
      <c r="Y4699" t="s">
        <v>72</v>
      </c>
      <c r="Z4699">
        <v>0</v>
      </c>
      <c r="AA4699">
        <v>315</v>
      </c>
      <c r="AB4699">
        <v>27796</v>
      </c>
      <c r="AC4699" t="s">
        <v>107</v>
      </c>
    </row>
    <row r="4700" spans="1:29" x14ac:dyDescent="0.3">
      <c r="A4700" s="1" t="s">
        <v>29</v>
      </c>
      <c r="B4700" t="s">
        <v>363</v>
      </c>
      <c r="C4700" t="s">
        <v>6193</v>
      </c>
      <c r="D4700" t="s">
        <v>178</v>
      </c>
      <c r="E4700">
        <v>9</v>
      </c>
      <c r="F4700" t="s">
        <v>120</v>
      </c>
      <c r="G4700" t="s">
        <v>329</v>
      </c>
      <c r="H4700" t="s">
        <v>35</v>
      </c>
      <c r="I4700" t="s">
        <v>464</v>
      </c>
      <c r="J4700" t="s">
        <v>890</v>
      </c>
      <c r="K4700" t="s">
        <v>11122</v>
      </c>
      <c r="L4700" t="s">
        <v>11123</v>
      </c>
      <c r="M4700" t="s">
        <v>2729</v>
      </c>
      <c r="N4700" t="s">
        <v>40</v>
      </c>
      <c r="O4700">
        <v>11138</v>
      </c>
      <c r="P4700">
        <v>13323</v>
      </c>
      <c r="Q4700" t="s">
        <v>59</v>
      </c>
      <c r="R4700">
        <v>640</v>
      </c>
      <c r="S4700" s="2">
        <v>44968</v>
      </c>
      <c r="T4700" t="s">
        <v>42</v>
      </c>
      <c r="U4700">
        <v>22898</v>
      </c>
      <c r="V4700" t="s">
        <v>106</v>
      </c>
      <c r="W4700">
        <v>418</v>
      </c>
      <c r="X4700" t="s">
        <v>44</v>
      </c>
      <c r="Y4700" t="s">
        <v>72</v>
      </c>
      <c r="Z4700">
        <v>0</v>
      </c>
      <c r="AA4700">
        <v>34</v>
      </c>
      <c r="AB4700">
        <v>13286</v>
      </c>
      <c r="AC4700" t="s">
        <v>73</v>
      </c>
    </row>
    <row r="4701" spans="1:29" x14ac:dyDescent="0.3">
      <c r="A4701" s="1" t="s">
        <v>29</v>
      </c>
      <c r="B4701" t="s">
        <v>363</v>
      </c>
      <c r="C4701" t="s">
        <v>2177</v>
      </c>
      <c r="D4701" t="s">
        <v>76</v>
      </c>
      <c r="E4701">
        <v>9</v>
      </c>
      <c r="F4701" t="s">
        <v>120</v>
      </c>
      <c r="G4701" t="s">
        <v>1533</v>
      </c>
      <c r="H4701" t="s">
        <v>35</v>
      </c>
      <c r="I4701" t="s">
        <v>6333</v>
      </c>
      <c r="J4701" t="s">
        <v>354</v>
      </c>
      <c r="K4701" t="s">
        <v>11124</v>
      </c>
      <c r="L4701" t="s">
        <v>11125</v>
      </c>
      <c r="M4701" t="s">
        <v>494</v>
      </c>
      <c r="N4701" t="s">
        <v>58</v>
      </c>
      <c r="O4701">
        <v>22663</v>
      </c>
      <c r="P4701">
        <v>26914</v>
      </c>
      <c r="Q4701" t="s">
        <v>95</v>
      </c>
      <c r="R4701">
        <v>22</v>
      </c>
      <c r="S4701" s="2">
        <v>44657</v>
      </c>
      <c r="T4701" s="2">
        <v>44662</v>
      </c>
      <c r="U4701">
        <v>0</v>
      </c>
      <c r="V4701" t="s">
        <v>106</v>
      </c>
      <c r="W4701">
        <v>553</v>
      </c>
      <c r="X4701" t="s">
        <v>60</v>
      </c>
      <c r="Y4701" t="s">
        <v>72</v>
      </c>
      <c r="Z4701">
        <v>3958</v>
      </c>
      <c r="AA4701">
        <v>375</v>
      </c>
      <c r="AB4701">
        <v>25335</v>
      </c>
      <c r="AC4701" t="s">
        <v>73</v>
      </c>
    </row>
    <row r="4702" spans="1:29" x14ac:dyDescent="0.3">
      <c r="A4702" s="1" t="s">
        <v>29</v>
      </c>
      <c r="B4702" t="s">
        <v>74</v>
      </c>
      <c r="C4702" t="s">
        <v>168</v>
      </c>
      <c r="D4702" t="s">
        <v>201</v>
      </c>
      <c r="E4702">
        <v>4</v>
      </c>
      <c r="F4702" t="s">
        <v>271</v>
      </c>
      <c r="G4702" t="s">
        <v>689</v>
      </c>
      <c r="H4702" t="s">
        <v>35</v>
      </c>
      <c r="I4702" t="s">
        <v>756</v>
      </c>
      <c r="J4702" t="s">
        <v>123</v>
      </c>
      <c r="K4702" t="s">
        <v>11126</v>
      </c>
      <c r="L4702" t="s">
        <v>11127</v>
      </c>
      <c r="M4702" t="s">
        <v>836</v>
      </c>
      <c r="N4702" t="s">
        <v>58</v>
      </c>
      <c r="O4702">
        <v>25136</v>
      </c>
      <c r="P4702">
        <v>29864</v>
      </c>
      <c r="Q4702" t="s">
        <v>59</v>
      </c>
      <c r="R4702">
        <v>37</v>
      </c>
      <c r="S4702" s="2">
        <v>44295</v>
      </c>
      <c r="T4702" t="s">
        <v>42</v>
      </c>
      <c r="U4702">
        <v>25416</v>
      </c>
      <c r="V4702" t="s">
        <v>43</v>
      </c>
      <c r="W4702">
        <v>625</v>
      </c>
      <c r="X4702" t="s">
        <v>44</v>
      </c>
      <c r="Y4702" t="s">
        <v>45</v>
      </c>
      <c r="Z4702">
        <v>2060</v>
      </c>
      <c r="AA4702">
        <v>302</v>
      </c>
      <c r="AB4702">
        <v>26591</v>
      </c>
      <c r="AC4702" t="s">
        <v>107</v>
      </c>
    </row>
    <row r="4703" spans="1:29" x14ac:dyDescent="0.3">
      <c r="A4703" s="1" t="s">
        <v>29</v>
      </c>
      <c r="B4703" t="s">
        <v>393</v>
      </c>
      <c r="C4703" t="s">
        <v>4317</v>
      </c>
      <c r="D4703" t="s">
        <v>32</v>
      </c>
      <c r="E4703">
        <v>2</v>
      </c>
      <c r="F4703" t="s">
        <v>33</v>
      </c>
      <c r="G4703" t="s">
        <v>111</v>
      </c>
      <c r="H4703" t="s">
        <v>79</v>
      </c>
      <c r="I4703" t="s">
        <v>11128</v>
      </c>
      <c r="J4703" t="s">
        <v>748</v>
      </c>
      <c r="K4703" t="s">
        <v>11129</v>
      </c>
      <c r="L4703" t="s">
        <v>11130</v>
      </c>
      <c r="M4703" t="s">
        <v>1244</v>
      </c>
      <c r="N4703" t="s">
        <v>40</v>
      </c>
      <c r="O4703">
        <v>25109</v>
      </c>
      <c r="P4703">
        <v>28904</v>
      </c>
      <c r="Q4703" t="s">
        <v>95</v>
      </c>
      <c r="R4703">
        <v>235</v>
      </c>
      <c r="S4703" s="2">
        <v>45345</v>
      </c>
      <c r="T4703" t="s">
        <v>42</v>
      </c>
      <c r="U4703">
        <v>0</v>
      </c>
      <c r="V4703" t="s">
        <v>71</v>
      </c>
      <c r="W4703">
        <v>579</v>
      </c>
      <c r="X4703" t="s">
        <v>44</v>
      </c>
      <c r="Y4703" t="s">
        <v>45</v>
      </c>
      <c r="Z4703">
        <v>0</v>
      </c>
      <c r="AA4703">
        <v>421</v>
      </c>
      <c r="AB4703">
        <v>26024</v>
      </c>
      <c r="AC4703" t="s">
        <v>107</v>
      </c>
    </row>
    <row r="4704" spans="1:29" x14ac:dyDescent="0.3">
      <c r="A4704" s="1" t="s">
        <v>29</v>
      </c>
      <c r="B4704" t="s">
        <v>30</v>
      </c>
      <c r="C4704" t="s">
        <v>1800</v>
      </c>
      <c r="D4704" t="s">
        <v>178</v>
      </c>
      <c r="E4704">
        <v>5</v>
      </c>
      <c r="F4704" t="s">
        <v>271</v>
      </c>
      <c r="G4704" t="s">
        <v>400</v>
      </c>
      <c r="H4704" t="s">
        <v>79</v>
      </c>
      <c r="I4704" t="s">
        <v>292</v>
      </c>
      <c r="J4704" t="s">
        <v>2804</v>
      </c>
      <c r="K4704" t="s">
        <v>11131</v>
      </c>
      <c r="L4704" t="s">
        <v>11132</v>
      </c>
      <c r="M4704" t="s">
        <v>825</v>
      </c>
      <c r="N4704" t="s">
        <v>40</v>
      </c>
      <c r="O4704">
        <v>12855</v>
      </c>
      <c r="P4704">
        <v>16510</v>
      </c>
      <c r="Q4704" t="s">
        <v>95</v>
      </c>
      <c r="R4704">
        <v>100</v>
      </c>
      <c r="S4704" s="2">
        <v>45194</v>
      </c>
      <c r="T4704" t="s">
        <v>42</v>
      </c>
      <c r="U4704">
        <v>0</v>
      </c>
      <c r="V4704" t="s">
        <v>43</v>
      </c>
      <c r="W4704">
        <v>561</v>
      </c>
      <c r="X4704" t="s">
        <v>44</v>
      </c>
      <c r="Y4704" t="s">
        <v>45</v>
      </c>
      <c r="Z4704">
        <v>0</v>
      </c>
      <c r="AA4704">
        <v>473</v>
      </c>
      <c r="AB4704">
        <v>16137</v>
      </c>
      <c r="AC4704" t="s">
        <v>73</v>
      </c>
    </row>
    <row r="4705" spans="1:29" x14ac:dyDescent="0.3">
      <c r="A4705" s="1" t="s">
        <v>47</v>
      </c>
      <c r="B4705" t="s">
        <v>176</v>
      </c>
      <c r="C4705" t="s">
        <v>1660</v>
      </c>
      <c r="D4705" t="s">
        <v>387</v>
      </c>
      <c r="E4705">
        <v>9</v>
      </c>
      <c r="F4705" t="s">
        <v>99</v>
      </c>
      <c r="G4705" t="s">
        <v>558</v>
      </c>
      <c r="H4705" t="s">
        <v>35</v>
      </c>
      <c r="I4705" t="s">
        <v>1589</v>
      </c>
      <c r="J4705" t="s">
        <v>726</v>
      </c>
      <c r="K4705" t="s">
        <v>11133</v>
      </c>
      <c r="L4705" t="s">
        <v>11134</v>
      </c>
      <c r="M4705" t="s">
        <v>426</v>
      </c>
      <c r="N4705" t="s">
        <v>58</v>
      </c>
      <c r="O4705">
        <v>26093</v>
      </c>
      <c r="P4705">
        <v>29855</v>
      </c>
      <c r="Q4705" t="s">
        <v>41</v>
      </c>
      <c r="R4705">
        <v>201</v>
      </c>
      <c r="S4705" s="2">
        <v>44504</v>
      </c>
      <c r="T4705" s="2">
        <v>44526</v>
      </c>
      <c r="U4705">
        <v>0</v>
      </c>
      <c r="V4705" t="s">
        <v>43</v>
      </c>
      <c r="W4705">
        <v>612</v>
      </c>
      <c r="X4705" t="s">
        <v>60</v>
      </c>
      <c r="Y4705" t="s">
        <v>72</v>
      </c>
      <c r="Z4705">
        <v>2746</v>
      </c>
      <c r="AA4705">
        <v>614</v>
      </c>
      <c r="AB4705">
        <v>29552</v>
      </c>
      <c r="AC4705" t="s">
        <v>107</v>
      </c>
    </row>
    <row r="4706" spans="1:29" x14ac:dyDescent="0.3">
      <c r="A4706" s="1" t="s">
        <v>47</v>
      </c>
      <c r="B4706" t="s">
        <v>592</v>
      </c>
      <c r="C4706" t="s">
        <v>5094</v>
      </c>
      <c r="D4706" t="s">
        <v>138</v>
      </c>
      <c r="E4706">
        <v>4</v>
      </c>
      <c r="F4706" t="s">
        <v>33</v>
      </c>
      <c r="G4706" t="s">
        <v>728</v>
      </c>
      <c r="H4706" t="s">
        <v>35</v>
      </c>
      <c r="I4706" t="s">
        <v>3291</v>
      </c>
      <c r="J4706" t="s">
        <v>6535</v>
      </c>
      <c r="K4706" t="s">
        <v>11135</v>
      </c>
      <c r="L4706" t="s">
        <v>11136</v>
      </c>
      <c r="M4706" t="s">
        <v>1151</v>
      </c>
      <c r="N4706" t="s">
        <v>84</v>
      </c>
      <c r="O4706">
        <v>20215</v>
      </c>
      <c r="P4706">
        <v>22360</v>
      </c>
      <c r="Q4706" t="s">
        <v>41</v>
      </c>
      <c r="R4706">
        <v>960</v>
      </c>
      <c r="S4706" s="2">
        <v>45123</v>
      </c>
      <c r="T4706" t="s">
        <v>42</v>
      </c>
      <c r="U4706">
        <v>0</v>
      </c>
      <c r="V4706" t="s">
        <v>85</v>
      </c>
      <c r="W4706">
        <v>678</v>
      </c>
      <c r="X4706" t="s">
        <v>44</v>
      </c>
      <c r="Y4706" t="s">
        <v>72</v>
      </c>
      <c r="Z4706">
        <v>0</v>
      </c>
      <c r="AA4706">
        <v>266</v>
      </c>
      <c r="AB4706">
        <v>21665</v>
      </c>
      <c r="AC4706" t="s">
        <v>73</v>
      </c>
    </row>
    <row r="4707" spans="1:29" x14ac:dyDescent="0.3">
      <c r="A4707" s="1" t="s">
        <v>47</v>
      </c>
      <c r="B4707" t="s">
        <v>108</v>
      </c>
      <c r="C4707" t="s">
        <v>1275</v>
      </c>
      <c r="D4707" t="s">
        <v>138</v>
      </c>
      <c r="E4707">
        <v>7</v>
      </c>
      <c r="F4707" t="s">
        <v>221</v>
      </c>
      <c r="G4707" t="s">
        <v>858</v>
      </c>
      <c r="H4707" t="s">
        <v>79</v>
      </c>
      <c r="I4707" t="s">
        <v>1841</v>
      </c>
      <c r="J4707" t="s">
        <v>2733</v>
      </c>
      <c r="K4707" t="s">
        <v>11137</v>
      </c>
      <c r="L4707" t="s">
        <v>11138</v>
      </c>
      <c r="M4707" t="s">
        <v>1402</v>
      </c>
      <c r="N4707" t="s">
        <v>94</v>
      </c>
      <c r="O4707">
        <v>18167</v>
      </c>
      <c r="P4707">
        <v>22808</v>
      </c>
      <c r="Q4707" t="s">
        <v>59</v>
      </c>
      <c r="R4707">
        <v>478</v>
      </c>
      <c r="S4707" s="2">
        <v>45198</v>
      </c>
      <c r="T4707" t="s">
        <v>42</v>
      </c>
      <c r="U4707">
        <v>37868</v>
      </c>
      <c r="V4707" t="s">
        <v>71</v>
      </c>
      <c r="W4707">
        <v>753</v>
      </c>
      <c r="X4707" t="s">
        <v>44</v>
      </c>
      <c r="Y4707" t="s">
        <v>72</v>
      </c>
      <c r="Z4707">
        <v>0</v>
      </c>
      <c r="AA4707">
        <v>772</v>
      </c>
      <c r="AB4707">
        <v>20594</v>
      </c>
      <c r="AC4707" t="s">
        <v>46</v>
      </c>
    </row>
    <row r="4708" spans="1:29" x14ac:dyDescent="0.3">
      <c r="A4708" s="1" t="s">
        <v>29</v>
      </c>
      <c r="B4708" t="s">
        <v>96</v>
      </c>
      <c r="C4708" t="s">
        <v>1194</v>
      </c>
      <c r="D4708" t="s">
        <v>128</v>
      </c>
      <c r="E4708">
        <v>3</v>
      </c>
      <c r="F4708" t="s">
        <v>129</v>
      </c>
      <c r="G4708" t="s">
        <v>163</v>
      </c>
      <c r="H4708" t="s">
        <v>35</v>
      </c>
      <c r="I4708" t="s">
        <v>2170</v>
      </c>
      <c r="J4708" t="s">
        <v>354</v>
      </c>
      <c r="K4708" t="s">
        <v>11139</v>
      </c>
      <c r="L4708" t="s">
        <v>11140</v>
      </c>
      <c r="M4708" t="s">
        <v>1136</v>
      </c>
      <c r="N4708" t="s">
        <v>94</v>
      </c>
      <c r="O4708">
        <v>8667</v>
      </c>
      <c r="P4708">
        <v>12150</v>
      </c>
      <c r="Q4708" t="s">
        <v>59</v>
      </c>
      <c r="R4708">
        <v>100</v>
      </c>
      <c r="S4708" s="2">
        <v>44663</v>
      </c>
      <c r="T4708" t="s">
        <v>42</v>
      </c>
      <c r="U4708">
        <v>27545</v>
      </c>
      <c r="V4708" t="s">
        <v>85</v>
      </c>
      <c r="W4708">
        <v>444</v>
      </c>
      <c r="X4708" t="s">
        <v>44</v>
      </c>
      <c r="Y4708" t="s">
        <v>61</v>
      </c>
      <c r="Z4708">
        <v>0</v>
      </c>
      <c r="AA4708">
        <v>47</v>
      </c>
      <c r="AB4708">
        <v>11645</v>
      </c>
      <c r="AC4708" t="s">
        <v>73</v>
      </c>
    </row>
    <row r="4709" spans="1:29" x14ac:dyDescent="0.3">
      <c r="A4709" s="1" t="s">
        <v>29</v>
      </c>
      <c r="B4709" t="s">
        <v>96</v>
      </c>
      <c r="C4709" t="s">
        <v>1079</v>
      </c>
      <c r="D4709" t="s">
        <v>32</v>
      </c>
      <c r="E4709">
        <v>1</v>
      </c>
      <c r="F4709" t="s">
        <v>129</v>
      </c>
      <c r="G4709" t="s">
        <v>1528</v>
      </c>
      <c r="H4709" t="s">
        <v>35</v>
      </c>
      <c r="I4709" t="s">
        <v>305</v>
      </c>
      <c r="J4709" t="s">
        <v>389</v>
      </c>
      <c r="K4709" t="s">
        <v>11141</v>
      </c>
      <c r="L4709" t="s">
        <v>11142</v>
      </c>
      <c r="M4709" t="s">
        <v>2382</v>
      </c>
      <c r="N4709" t="s">
        <v>94</v>
      </c>
      <c r="O4709">
        <v>3310</v>
      </c>
      <c r="P4709">
        <v>7856</v>
      </c>
      <c r="Q4709" t="s">
        <v>95</v>
      </c>
      <c r="R4709">
        <v>535</v>
      </c>
      <c r="S4709" s="2">
        <v>45353</v>
      </c>
      <c r="T4709" s="2">
        <v>45364</v>
      </c>
      <c r="U4709">
        <v>0</v>
      </c>
      <c r="V4709" t="s">
        <v>43</v>
      </c>
      <c r="W4709">
        <v>477</v>
      </c>
      <c r="X4709" t="s">
        <v>60</v>
      </c>
      <c r="Y4709" t="s">
        <v>61</v>
      </c>
      <c r="Z4709">
        <v>0</v>
      </c>
      <c r="AA4709">
        <v>853</v>
      </c>
      <c r="AB4709">
        <v>6862</v>
      </c>
      <c r="AC4709" t="s">
        <v>46</v>
      </c>
    </row>
    <row r="4710" spans="1:29" x14ac:dyDescent="0.3">
      <c r="A4710" s="1" t="s">
        <v>29</v>
      </c>
      <c r="B4710" t="s">
        <v>363</v>
      </c>
      <c r="C4710" t="s">
        <v>2024</v>
      </c>
      <c r="D4710" t="s">
        <v>201</v>
      </c>
      <c r="E4710">
        <v>1</v>
      </c>
      <c r="F4710" t="s">
        <v>186</v>
      </c>
      <c r="G4710" t="s">
        <v>620</v>
      </c>
      <c r="H4710" t="s">
        <v>35</v>
      </c>
      <c r="I4710" t="s">
        <v>36</v>
      </c>
      <c r="J4710" t="s">
        <v>1497</v>
      </c>
      <c r="K4710" t="s">
        <v>11143</v>
      </c>
      <c r="L4710" t="s">
        <v>11144</v>
      </c>
      <c r="M4710" t="s">
        <v>1068</v>
      </c>
      <c r="N4710" t="s">
        <v>94</v>
      </c>
      <c r="O4710">
        <v>29752</v>
      </c>
      <c r="P4710">
        <v>34451</v>
      </c>
      <c r="Q4710" t="s">
        <v>95</v>
      </c>
      <c r="R4710">
        <v>620</v>
      </c>
      <c r="S4710" s="2">
        <v>45042</v>
      </c>
      <c r="T4710" s="2">
        <v>45063</v>
      </c>
      <c r="U4710">
        <v>0</v>
      </c>
      <c r="V4710" t="s">
        <v>85</v>
      </c>
      <c r="W4710">
        <v>773</v>
      </c>
      <c r="X4710" t="s">
        <v>60</v>
      </c>
      <c r="Y4710" t="s">
        <v>72</v>
      </c>
      <c r="Z4710">
        <v>0</v>
      </c>
      <c r="AA4710">
        <v>809</v>
      </c>
      <c r="AB4710">
        <v>33865</v>
      </c>
      <c r="AC4710" t="s">
        <v>46</v>
      </c>
    </row>
    <row r="4711" spans="1:29" x14ac:dyDescent="0.3">
      <c r="A4711" s="1" t="s">
        <v>47</v>
      </c>
      <c r="B4711" t="s">
        <v>117</v>
      </c>
      <c r="C4711" t="s">
        <v>865</v>
      </c>
      <c r="D4711" t="s">
        <v>236</v>
      </c>
      <c r="E4711">
        <v>1</v>
      </c>
      <c r="F4711" t="s">
        <v>64</v>
      </c>
      <c r="G4711" t="s">
        <v>802</v>
      </c>
      <c r="H4711" t="s">
        <v>35</v>
      </c>
      <c r="I4711" t="s">
        <v>189</v>
      </c>
      <c r="J4711" t="s">
        <v>485</v>
      </c>
      <c r="K4711" t="s">
        <v>11145</v>
      </c>
      <c r="L4711" t="s">
        <v>11146</v>
      </c>
      <c r="M4711" t="s">
        <v>1484</v>
      </c>
      <c r="N4711" t="s">
        <v>84</v>
      </c>
      <c r="O4711">
        <v>12000</v>
      </c>
      <c r="P4711">
        <v>14032</v>
      </c>
      <c r="Q4711" t="s">
        <v>41</v>
      </c>
      <c r="R4711">
        <v>799</v>
      </c>
      <c r="S4711" s="2">
        <v>45232</v>
      </c>
      <c r="T4711" s="2">
        <v>45243</v>
      </c>
      <c r="U4711">
        <v>0</v>
      </c>
      <c r="V4711" t="s">
        <v>43</v>
      </c>
      <c r="W4711">
        <v>713</v>
      </c>
      <c r="X4711" t="s">
        <v>60</v>
      </c>
      <c r="Y4711" t="s">
        <v>45</v>
      </c>
      <c r="Z4711">
        <v>0</v>
      </c>
      <c r="AA4711">
        <v>28</v>
      </c>
      <c r="AB4711">
        <v>13162</v>
      </c>
      <c r="AC4711" t="s">
        <v>46</v>
      </c>
    </row>
    <row r="4712" spans="1:29" x14ac:dyDescent="0.3">
      <c r="A4712" s="1" t="s">
        <v>47</v>
      </c>
      <c r="B4712" t="s">
        <v>145</v>
      </c>
      <c r="C4712" t="s">
        <v>2354</v>
      </c>
      <c r="D4712" t="s">
        <v>185</v>
      </c>
      <c r="E4712">
        <v>7</v>
      </c>
      <c r="F4712" t="s">
        <v>129</v>
      </c>
      <c r="G4712" t="s">
        <v>298</v>
      </c>
      <c r="H4712" t="s">
        <v>79</v>
      </c>
      <c r="I4712" t="s">
        <v>265</v>
      </c>
      <c r="J4712" t="s">
        <v>418</v>
      </c>
      <c r="K4712" t="s">
        <v>11147</v>
      </c>
      <c r="L4712" t="s">
        <v>11148</v>
      </c>
      <c r="M4712" t="s">
        <v>449</v>
      </c>
      <c r="N4712" t="s">
        <v>84</v>
      </c>
      <c r="O4712">
        <v>19669</v>
      </c>
      <c r="P4712">
        <v>23781</v>
      </c>
      <c r="Q4712" t="s">
        <v>41</v>
      </c>
      <c r="R4712">
        <v>890</v>
      </c>
      <c r="S4712" s="2">
        <v>44593</v>
      </c>
      <c r="T4712" t="s">
        <v>42</v>
      </c>
      <c r="U4712">
        <v>0</v>
      </c>
      <c r="V4712" t="s">
        <v>43</v>
      </c>
      <c r="W4712">
        <v>646</v>
      </c>
      <c r="X4712" t="s">
        <v>44</v>
      </c>
      <c r="Y4712" t="s">
        <v>72</v>
      </c>
      <c r="Z4712">
        <v>0</v>
      </c>
      <c r="AA4712">
        <v>949</v>
      </c>
      <c r="AB4712">
        <v>22606</v>
      </c>
      <c r="AC4712" t="s">
        <v>107</v>
      </c>
    </row>
    <row r="4713" spans="1:29" x14ac:dyDescent="0.3">
      <c r="A4713" s="1" t="s">
        <v>29</v>
      </c>
      <c r="B4713" t="s">
        <v>327</v>
      </c>
      <c r="C4713" t="s">
        <v>3828</v>
      </c>
      <c r="D4713" t="s">
        <v>236</v>
      </c>
      <c r="E4713">
        <v>6</v>
      </c>
      <c r="F4713" t="s">
        <v>99</v>
      </c>
      <c r="G4713" t="s">
        <v>529</v>
      </c>
      <c r="H4713" t="s">
        <v>79</v>
      </c>
      <c r="I4713" t="s">
        <v>803</v>
      </c>
      <c r="J4713" t="s">
        <v>1629</v>
      </c>
      <c r="K4713" t="s">
        <v>11149</v>
      </c>
      <c r="L4713" t="s">
        <v>11150</v>
      </c>
      <c r="M4713" t="s">
        <v>591</v>
      </c>
      <c r="N4713" t="s">
        <v>40</v>
      </c>
      <c r="O4713">
        <v>9474</v>
      </c>
      <c r="P4713">
        <v>11699</v>
      </c>
      <c r="Q4713" t="s">
        <v>59</v>
      </c>
      <c r="R4713">
        <v>358</v>
      </c>
      <c r="S4713" s="2">
        <v>44269</v>
      </c>
      <c r="T4713" s="2">
        <v>44281</v>
      </c>
      <c r="U4713">
        <v>41142</v>
      </c>
      <c r="V4713" t="s">
        <v>106</v>
      </c>
      <c r="W4713">
        <v>410</v>
      </c>
      <c r="X4713" t="s">
        <v>60</v>
      </c>
      <c r="Y4713" t="s">
        <v>61</v>
      </c>
      <c r="Z4713">
        <v>0</v>
      </c>
      <c r="AA4713">
        <v>122</v>
      </c>
      <c r="AB4713">
        <v>10977</v>
      </c>
      <c r="AC4713" t="s">
        <v>73</v>
      </c>
    </row>
    <row r="4714" spans="1:29" x14ac:dyDescent="0.3">
      <c r="A4714" s="1" t="s">
        <v>29</v>
      </c>
      <c r="B4714" t="s">
        <v>74</v>
      </c>
      <c r="C4714" t="s">
        <v>1548</v>
      </c>
      <c r="D4714" t="s">
        <v>155</v>
      </c>
      <c r="E4714">
        <v>6</v>
      </c>
      <c r="F4714" t="s">
        <v>77</v>
      </c>
      <c r="G4714" t="s">
        <v>264</v>
      </c>
      <c r="H4714" t="s">
        <v>79</v>
      </c>
      <c r="I4714" t="s">
        <v>7871</v>
      </c>
      <c r="J4714" t="s">
        <v>7648</v>
      </c>
      <c r="K4714">
        <f>1-239-195-2824</f>
        <v>-3257</v>
      </c>
      <c r="L4714" t="s">
        <v>11151</v>
      </c>
      <c r="M4714" t="s">
        <v>842</v>
      </c>
      <c r="N4714" t="s">
        <v>94</v>
      </c>
      <c r="O4714">
        <v>3987</v>
      </c>
      <c r="P4714">
        <v>6736</v>
      </c>
      <c r="Q4714" t="s">
        <v>95</v>
      </c>
      <c r="R4714">
        <v>659</v>
      </c>
      <c r="S4714" s="2">
        <v>44614</v>
      </c>
      <c r="T4714" s="2">
        <v>44623</v>
      </c>
      <c r="U4714">
        <v>0</v>
      </c>
      <c r="V4714" t="s">
        <v>106</v>
      </c>
      <c r="W4714">
        <v>599</v>
      </c>
      <c r="X4714" t="s">
        <v>60</v>
      </c>
      <c r="Y4714" t="s">
        <v>72</v>
      </c>
      <c r="Z4714">
        <v>0</v>
      </c>
      <c r="AA4714">
        <v>442</v>
      </c>
      <c r="AB4714">
        <v>6368</v>
      </c>
      <c r="AC4714" t="s">
        <v>73</v>
      </c>
    </row>
    <row r="4715" spans="1:29" x14ac:dyDescent="0.3">
      <c r="A4715" s="1" t="s">
        <v>47</v>
      </c>
      <c r="B4715" t="s">
        <v>161</v>
      </c>
      <c r="C4715" t="s">
        <v>734</v>
      </c>
      <c r="D4715" t="s">
        <v>236</v>
      </c>
      <c r="E4715">
        <v>7</v>
      </c>
      <c r="F4715" t="s">
        <v>51</v>
      </c>
      <c r="G4715" t="s">
        <v>285</v>
      </c>
      <c r="H4715" t="s">
        <v>79</v>
      </c>
      <c r="I4715" t="s">
        <v>827</v>
      </c>
      <c r="J4715" t="s">
        <v>7102</v>
      </c>
      <c r="K4715" t="s">
        <v>11152</v>
      </c>
      <c r="L4715" t="s">
        <v>11153</v>
      </c>
      <c r="M4715" t="s">
        <v>2032</v>
      </c>
      <c r="N4715" t="s">
        <v>84</v>
      </c>
      <c r="O4715">
        <v>21654</v>
      </c>
      <c r="P4715">
        <v>24256</v>
      </c>
      <c r="Q4715" t="s">
        <v>41</v>
      </c>
      <c r="R4715">
        <v>33</v>
      </c>
      <c r="S4715" s="2">
        <v>44585</v>
      </c>
      <c r="T4715" t="s">
        <v>42</v>
      </c>
      <c r="U4715">
        <v>0</v>
      </c>
      <c r="V4715" t="s">
        <v>71</v>
      </c>
      <c r="W4715">
        <v>794</v>
      </c>
      <c r="X4715" t="s">
        <v>44</v>
      </c>
      <c r="Y4715" t="s">
        <v>45</v>
      </c>
      <c r="Z4715">
        <v>0</v>
      </c>
      <c r="AA4715">
        <v>829</v>
      </c>
      <c r="AB4715">
        <v>22980</v>
      </c>
      <c r="AC4715" t="s">
        <v>73</v>
      </c>
    </row>
    <row r="4716" spans="1:29" x14ac:dyDescent="0.3">
      <c r="A4716" s="1" t="s">
        <v>47</v>
      </c>
      <c r="B4716" t="s">
        <v>153</v>
      </c>
      <c r="C4716" t="s">
        <v>3521</v>
      </c>
      <c r="D4716" t="s">
        <v>178</v>
      </c>
      <c r="E4716">
        <v>9</v>
      </c>
      <c r="F4716" t="s">
        <v>33</v>
      </c>
      <c r="G4716" t="s">
        <v>411</v>
      </c>
      <c r="H4716" t="s">
        <v>35</v>
      </c>
      <c r="I4716" t="s">
        <v>5641</v>
      </c>
      <c r="J4716" t="s">
        <v>726</v>
      </c>
      <c r="K4716" t="s">
        <v>11154</v>
      </c>
      <c r="L4716" t="s">
        <v>11155</v>
      </c>
      <c r="M4716" t="s">
        <v>160</v>
      </c>
      <c r="N4716" t="s">
        <v>40</v>
      </c>
      <c r="O4716">
        <v>26662</v>
      </c>
      <c r="P4716">
        <v>29490</v>
      </c>
      <c r="Q4716" t="s">
        <v>59</v>
      </c>
      <c r="R4716">
        <v>195</v>
      </c>
      <c r="S4716" s="2">
        <v>44630</v>
      </c>
      <c r="T4716" s="2">
        <v>44647</v>
      </c>
      <c r="U4716">
        <v>29486</v>
      </c>
      <c r="V4716" t="s">
        <v>106</v>
      </c>
      <c r="W4716">
        <v>817</v>
      </c>
      <c r="X4716" t="s">
        <v>60</v>
      </c>
      <c r="Y4716" t="s">
        <v>45</v>
      </c>
      <c r="Z4716">
        <v>0</v>
      </c>
      <c r="AA4716">
        <v>631</v>
      </c>
      <c r="AB4716">
        <v>28380</v>
      </c>
      <c r="AC4716" t="s">
        <v>107</v>
      </c>
    </row>
    <row r="4717" spans="1:29" x14ac:dyDescent="0.3">
      <c r="A4717" s="1" t="s">
        <v>29</v>
      </c>
      <c r="B4717" t="s">
        <v>62</v>
      </c>
      <c r="C4717" t="s">
        <v>1165</v>
      </c>
      <c r="D4717" t="s">
        <v>169</v>
      </c>
      <c r="E4717">
        <v>2</v>
      </c>
      <c r="F4717" t="s">
        <v>186</v>
      </c>
      <c r="G4717" t="s">
        <v>535</v>
      </c>
      <c r="H4717" t="s">
        <v>35</v>
      </c>
      <c r="I4717" t="s">
        <v>910</v>
      </c>
      <c r="J4717" t="s">
        <v>996</v>
      </c>
      <c r="K4717" t="s">
        <v>11156</v>
      </c>
      <c r="L4717" t="s">
        <v>11157</v>
      </c>
      <c r="M4717" t="s">
        <v>362</v>
      </c>
      <c r="N4717" t="s">
        <v>94</v>
      </c>
      <c r="O4717">
        <v>7926</v>
      </c>
      <c r="P4717">
        <v>9978</v>
      </c>
      <c r="Q4717" t="s">
        <v>59</v>
      </c>
      <c r="R4717">
        <v>788</v>
      </c>
      <c r="S4717" s="2">
        <v>44927</v>
      </c>
      <c r="T4717" s="2">
        <v>44947</v>
      </c>
      <c r="U4717">
        <v>40649</v>
      </c>
      <c r="V4717" t="s">
        <v>71</v>
      </c>
      <c r="W4717">
        <v>614</v>
      </c>
      <c r="X4717" t="s">
        <v>60</v>
      </c>
      <c r="Y4717" t="s">
        <v>61</v>
      </c>
      <c r="Z4717">
        <v>0</v>
      </c>
      <c r="AA4717">
        <v>466</v>
      </c>
      <c r="AB4717">
        <v>9321</v>
      </c>
      <c r="AC4717" t="s">
        <v>107</v>
      </c>
    </row>
    <row r="4718" spans="1:29" x14ac:dyDescent="0.3">
      <c r="A4718" s="1" t="s">
        <v>29</v>
      </c>
      <c r="B4718" t="s">
        <v>541</v>
      </c>
      <c r="C4718" t="s">
        <v>3530</v>
      </c>
      <c r="D4718" t="s">
        <v>98</v>
      </c>
      <c r="E4718">
        <v>8</v>
      </c>
      <c r="F4718" t="s">
        <v>99</v>
      </c>
      <c r="G4718" t="s">
        <v>631</v>
      </c>
      <c r="H4718" t="s">
        <v>35</v>
      </c>
      <c r="I4718" t="s">
        <v>265</v>
      </c>
      <c r="J4718" t="s">
        <v>10163</v>
      </c>
      <c r="K4718" t="s">
        <v>11158</v>
      </c>
      <c r="L4718" t="s">
        <v>11159</v>
      </c>
      <c r="M4718" t="s">
        <v>546</v>
      </c>
      <c r="N4718" t="s">
        <v>94</v>
      </c>
      <c r="O4718">
        <v>21130</v>
      </c>
      <c r="P4718">
        <v>24496</v>
      </c>
      <c r="Q4718" t="s">
        <v>95</v>
      </c>
      <c r="R4718">
        <v>40</v>
      </c>
      <c r="S4718" s="2">
        <v>44815</v>
      </c>
      <c r="T4718" t="s">
        <v>42</v>
      </c>
      <c r="U4718">
        <v>0</v>
      </c>
      <c r="V4718" t="s">
        <v>43</v>
      </c>
      <c r="W4718">
        <v>446</v>
      </c>
      <c r="X4718" t="s">
        <v>44</v>
      </c>
      <c r="Y4718" t="s">
        <v>45</v>
      </c>
      <c r="Z4718">
        <v>0</v>
      </c>
      <c r="AA4718">
        <v>874</v>
      </c>
      <c r="AB4718">
        <v>23939</v>
      </c>
      <c r="AC4718" t="s">
        <v>107</v>
      </c>
    </row>
    <row r="4719" spans="1:29" x14ac:dyDescent="0.3">
      <c r="A4719" s="1" t="s">
        <v>29</v>
      </c>
      <c r="B4719" t="s">
        <v>86</v>
      </c>
      <c r="C4719" t="s">
        <v>1011</v>
      </c>
      <c r="D4719" t="s">
        <v>352</v>
      </c>
      <c r="E4719">
        <v>5</v>
      </c>
      <c r="F4719" t="s">
        <v>221</v>
      </c>
      <c r="G4719" t="s">
        <v>1096</v>
      </c>
      <c r="H4719" t="s">
        <v>79</v>
      </c>
      <c r="I4719" t="s">
        <v>210</v>
      </c>
      <c r="J4719" t="s">
        <v>4024</v>
      </c>
      <c r="K4719" t="s">
        <v>11160</v>
      </c>
      <c r="L4719" t="s">
        <v>11161</v>
      </c>
      <c r="M4719" t="s">
        <v>1100</v>
      </c>
      <c r="N4719" t="s">
        <v>94</v>
      </c>
      <c r="O4719">
        <v>25713</v>
      </c>
      <c r="P4719">
        <v>27871</v>
      </c>
      <c r="Q4719" t="s">
        <v>59</v>
      </c>
      <c r="R4719">
        <v>273</v>
      </c>
      <c r="S4719" s="2">
        <v>44786</v>
      </c>
      <c r="T4719" t="s">
        <v>42</v>
      </c>
      <c r="U4719">
        <v>28695</v>
      </c>
      <c r="V4719" t="s">
        <v>106</v>
      </c>
      <c r="W4719">
        <v>763</v>
      </c>
      <c r="X4719" t="s">
        <v>44</v>
      </c>
      <c r="Y4719" t="s">
        <v>45</v>
      </c>
      <c r="Z4719">
        <v>0</v>
      </c>
      <c r="AA4719">
        <v>652</v>
      </c>
      <c r="AB4719">
        <v>26883</v>
      </c>
      <c r="AC4719" t="s">
        <v>46</v>
      </c>
    </row>
    <row r="4720" spans="1:29" x14ac:dyDescent="0.3">
      <c r="A4720" s="1" t="s">
        <v>29</v>
      </c>
      <c r="B4720" t="s">
        <v>228</v>
      </c>
      <c r="C4720" t="s">
        <v>2479</v>
      </c>
      <c r="D4720" t="s">
        <v>178</v>
      </c>
      <c r="E4720">
        <v>2</v>
      </c>
      <c r="F4720" t="s">
        <v>271</v>
      </c>
      <c r="G4720" t="s">
        <v>1298</v>
      </c>
      <c r="H4720" t="s">
        <v>79</v>
      </c>
      <c r="I4720" t="s">
        <v>1210</v>
      </c>
      <c r="J4720" t="s">
        <v>123</v>
      </c>
      <c r="K4720" t="s">
        <v>11162</v>
      </c>
      <c r="L4720" t="s">
        <v>11163</v>
      </c>
      <c r="M4720" t="s">
        <v>640</v>
      </c>
      <c r="N4720" t="s">
        <v>94</v>
      </c>
      <c r="O4720">
        <v>22923</v>
      </c>
      <c r="P4720">
        <v>26018</v>
      </c>
      <c r="Q4720" t="s">
        <v>41</v>
      </c>
      <c r="R4720">
        <v>667</v>
      </c>
      <c r="S4720" s="2">
        <v>45164</v>
      </c>
      <c r="T4720" s="2">
        <v>45189</v>
      </c>
      <c r="U4720">
        <v>0</v>
      </c>
      <c r="V4720" t="s">
        <v>85</v>
      </c>
      <c r="W4720">
        <v>470</v>
      </c>
      <c r="X4720" t="s">
        <v>60</v>
      </c>
      <c r="Y4720" t="s">
        <v>45</v>
      </c>
      <c r="Z4720">
        <v>0</v>
      </c>
      <c r="AA4720">
        <v>787</v>
      </c>
      <c r="AB4720">
        <v>25240</v>
      </c>
      <c r="AC4720" t="s">
        <v>73</v>
      </c>
    </row>
    <row r="4721" spans="1:29" x14ac:dyDescent="0.3">
      <c r="A4721" s="1" t="s">
        <v>29</v>
      </c>
      <c r="B4721" t="s">
        <v>62</v>
      </c>
      <c r="C4721" t="s">
        <v>462</v>
      </c>
      <c r="D4721" t="s">
        <v>128</v>
      </c>
      <c r="E4721">
        <v>5</v>
      </c>
      <c r="F4721" t="s">
        <v>120</v>
      </c>
      <c r="G4721" t="s">
        <v>586</v>
      </c>
      <c r="H4721" t="s">
        <v>79</v>
      </c>
      <c r="I4721" t="s">
        <v>341</v>
      </c>
      <c r="J4721" t="s">
        <v>748</v>
      </c>
      <c r="K4721" t="s">
        <v>11164</v>
      </c>
      <c r="L4721" t="s">
        <v>11165</v>
      </c>
      <c r="M4721" t="s">
        <v>70</v>
      </c>
      <c r="N4721" t="s">
        <v>40</v>
      </c>
      <c r="O4721">
        <v>4850</v>
      </c>
      <c r="P4721">
        <v>7835</v>
      </c>
      <c r="Q4721" t="s">
        <v>59</v>
      </c>
      <c r="R4721">
        <v>532</v>
      </c>
      <c r="S4721" s="2">
        <v>45324</v>
      </c>
      <c r="T4721" s="2">
        <v>45334</v>
      </c>
      <c r="U4721">
        <v>31712</v>
      </c>
      <c r="V4721" t="s">
        <v>85</v>
      </c>
      <c r="W4721">
        <v>765</v>
      </c>
      <c r="X4721" t="s">
        <v>60</v>
      </c>
      <c r="Y4721" t="s">
        <v>61</v>
      </c>
      <c r="Z4721">
        <v>0</v>
      </c>
      <c r="AA4721">
        <v>626</v>
      </c>
      <c r="AB4721">
        <v>7489</v>
      </c>
      <c r="AC4721" t="s">
        <v>46</v>
      </c>
    </row>
    <row r="4722" spans="1:29" x14ac:dyDescent="0.3">
      <c r="A4722" s="1" t="s">
        <v>47</v>
      </c>
      <c r="B4722" t="s">
        <v>153</v>
      </c>
      <c r="C4722" t="s">
        <v>249</v>
      </c>
      <c r="D4722" t="s">
        <v>119</v>
      </c>
      <c r="E4722">
        <v>1</v>
      </c>
      <c r="F4722" t="s">
        <v>77</v>
      </c>
      <c r="G4722" t="s">
        <v>365</v>
      </c>
      <c r="H4722" t="s">
        <v>79</v>
      </c>
      <c r="I4722" t="s">
        <v>223</v>
      </c>
      <c r="J4722" t="s">
        <v>1797</v>
      </c>
      <c r="K4722">
        <f>1-915-550-5534</f>
        <v>-6998</v>
      </c>
      <c r="L4722" t="s">
        <v>11166</v>
      </c>
      <c r="M4722" t="s">
        <v>1707</v>
      </c>
      <c r="N4722" t="s">
        <v>84</v>
      </c>
      <c r="O4722">
        <v>29134</v>
      </c>
      <c r="P4722">
        <v>32918</v>
      </c>
      <c r="Q4722" t="s">
        <v>95</v>
      </c>
      <c r="R4722">
        <v>684</v>
      </c>
      <c r="S4722" s="2">
        <v>45122</v>
      </c>
      <c r="T4722" t="s">
        <v>42</v>
      </c>
      <c r="U4722">
        <v>0</v>
      </c>
      <c r="V4722" t="s">
        <v>43</v>
      </c>
      <c r="W4722">
        <v>579</v>
      </c>
      <c r="X4722" t="s">
        <v>44</v>
      </c>
      <c r="Y4722" t="s">
        <v>72</v>
      </c>
      <c r="Z4722">
        <v>0</v>
      </c>
      <c r="AA4722">
        <v>571</v>
      </c>
      <c r="AB4722">
        <v>30915</v>
      </c>
      <c r="AC4722" t="s">
        <v>73</v>
      </c>
    </row>
    <row r="4723" spans="1:29" x14ac:dyDescent="0.3">
      <c r="A4723" s="1" t="s">
        <v>47</v>
      </c>
      <c r="B4723" t="s">
        <v>48</v>
      </c>
      <c r="C4723" t="s">
        <v>3971</v>
      </c>
      <c r="D4723" t="s">
        <v>178</v>
      </c>
      <c r="E4723">
        <v>7</v>
      </c>
      <c r="F4723" t="s">
        <v>51</v>
      </c>
      <c r="G4723" t="s">
        <v>285</v>
      </c>
      <c r="H4723" t="s">
        <v>79</v>
      </c>
      <c r="I4723" t="s">
        <v>464</v>
      </c>
      <c r="J4723" t="s">
        <v>748</v>
      </c>
      <c r="K4723" t="s">
        <v>11167</v>
      </c>
      <c r="L4723" t="s">
        <v>11168</v>
      </c>
      <c r="M4723" t="s">
        <v>303</v>
      </c>
      <c r="N4723" t="s">
        <v>94</v>
      </c>
      <c r="O4723">
        <v>3088</v>
      </c>
      <c r="P4723">
        <v>6688</v>
      </c>
      <c r="Q4723" t="s">
        <v>41</v>
      </c>
      <c r="R4723">
        <v>649</v>
      </c>
      <c r="S4723" s="2">
        <v>44363</v>
      </c>
      <c r="T4723" t="s">
        <v>42</v>
      </c>
      <c r="U4723">
        <v>0</v>
      </c>
      <c r="V4723" t="s">
        <v>85</v>
      </c>
      <c r="W4723">
        <v>774</v>
      </c>
      <c r="X4723" t="s">
        <v>44</v>
      </c>
      <c r="Y4723" t="s">
        <v>61</v>
      </c>
      <c r="Z4723">
        <v>0</v>
      </c>
      <c r="AA4723">
        <v>340</v>
      </c>
      <c r="AB4723">
        <v>5374</v>
      </c>
      <c r="AC4723" t="s">
        <v>107</v>
      </c>
    </row>
    <row r="4724" spans="1:29" x14ac:dyDescent="0.3">
      <c r="A4724" s="1" t="s">
        <v>29</v>
      </c>
      <c r="B4724" t="s">
        <v>62</v>
      </c>
      <c r="C4724" t="s">
        <v>370</v>
      </c>
      <c r="D4724" t="s">
        <v>178</v>
      </c>
      <c r="E4724">
        <v>9</v>
      </c>
      <c r="F4724" t="s">
        <v>51</v>
      </c>
      <c r="G4724" t="s">
        <v>1069</v>
      </c>
      <c r="H4724" t="s">
        <v>79</v>
      </c>
      <c r="I4724" t="s">
        <v>1229</v>
      </c>
      <c r="J4724" t="s">
        <v>224</v>
      </c>
      <c r="K4724">
        <v>7915594207</v>
      </c>
      <c r="L4724" t="s">
        <v>11169</v>
      </c>
      <c r="M4724" t="s">
        <v>326</v>
      </c>
      <c r="N4724" t="s">
        <v>94</v>
      </c>
      <c r="O4724">
        <v>18759</v>
      </c>
      <c r="P4724">
        <v>22856</v>
      </c>
      <c r="Q4724" t="s">
        <v>41</v>
      </c>
      <c r="R4724">
        <v>499</v>
      </c>
      <c r="S4724" s="2">
        <v>45210</v>
      </c>
      <c r="T4724" t="s">
        <v>42</v>
      </c>
      <c r="U4724">
        <v>0</v>
      </c>
      <c r="V4724" t="s">
        <v>43</v>
      </c>
      <c r="W4724">
        <v>514</v>
      </c>
      <c r="X4724" t="s">
        <v>44</v>
      </c>
      <c r="Y4724" t="s">
        <v>45</v>
      </c>
      <c r="Z4724">
        <v>0</v>
      </c>
      <c r="AA4724">
        <v>217</v>
      </c>
      <c r="AB4724">
        <v>21185</v>
      </c>
      <c r="AC4724" t="s">
        <v>46</v>
      </c>
    </row>
    <row r="4725" spans="1:29" x14ac:dyDescent="0.3">
      <c r="A4725" s="1" t="s">
        <v>47</v>
      </c>
      <c r="B4725" t="s">
        <v>592</v>
      </c>
      <c r="C4725" t="s">
        <v>1508</v>
      </c>
      <c r="D4725" t="s">
        <v>185</v>
      </c>
      <c r="E4725">
        <v>2</v>
      </c>
      <c r="F4725" t="s">
        <v>221</v>
      </c>
      <c r="G4725" t="s">
        <v>882</v>
      </c>
      <c r="H4725" t="s">
        <v>79</v>
      </c>
      <c r="I4725" t="s">
        <v>210</v>
      </c>
      <c r="J4725" t="s">
        <v>928</v>
      </c>
      <c r="K4725">
        <f>1-98-214-4186</f>
        <v>-4497</v>
      </c>
      <c r="L4725" t="s">
        <v>11170</v>
      </c>
      <c r="M4725" t="s">
        <v>2150</v>
      </c>
      <c r="N4725" t="s">
        <v>58</v>
      </c>
      <c r="O4725">
        <v>5081</v>
      </c>
      <c r="P4725">
        <v>8328</v>
      </c>
      <c r="Q4725" t="s">
        <v>95</v>
      </c>
      <c r="R4725">
        <v>191</v>
      </c>
      <c r="S4725" s="2">
        <v>44858</v>
      </c>
      <c r="T4725" t="s">
        <v>42</v>
      </c>
      <c r="U4725">
        <v>0</v>
      </c>
      <c r="V4725" t="s">
        <v>85</v>
      </c>
      <c r="W4725">
        <v>502</v>
      </c>
      <c r="X4725" t="s">
        <v>44</v>
      </c>
      <c r="Y4725" t="s">
        <v>61</v>
      </c>
      <c r="Z4725">
        <v>3209</v>
      </c>
      <c r="AA4725">
        <v>152</v>
      </c>
      <c r="AB4725">
        <v>5945</v>
      </c>
      <c r="AC4725" t="s">
        <v>46</v>
      </c>
    </row>
    <row r="4726" spans="1:29" x14ac:dyDescent="0.3">
      <c r="A4726" s="1" t="s">
        <v>47</v>
      </c>
      <c r="B4726" t="s">
        <v>176</v>
      </c>
      <c r="C4726" t="s">
        <v>351</v>
      </c>
      <c r="D4726" t="s">
        <v>236</v>
      </c>
      <c r="E4726">
        <v>8</v>
      </c>
      <c r="F4726" t="s">
        <v>271</v>
      </c>
      <c r="G4726" t="s">
        <v>1298</v>
      </c>
      <c r="H4726" t="s">
        <v>79</v>
      </c>
      <c r="I4726" t="s">
        <v>244</v>
      </c>
      <c r="J4726" t="s">
        <v>90</v>
      </c>
      <c r="K4726" t="s">
        <v>11171</v>
      </c>
      <c r="L4726" t="s">
        <v>11172</v>
      </c>
      <c r="M4726" t="s">
        <v>1665</v>
      </c>
      <c r="N4726" t="s">
        <v>58</v>
      </c>
      <c r="O4726">
        <v>29175</v>
      </c>
      <c r="P4726">
        <v>33688</v>
      </c>
      <c r="Q4726" t="s">
        <v>41</v>
      </c>
      <c r="R4726">
        <v>871</v>
      </c>
      <c r="S4726" s="2">
        <v>44545</v>
      </c>
      <c r="T4726" s="2">
        <v>44550</v>
      </c>
      <c r="U4726">
        <v>0</v>
      </c>
      <c r="V4726" t="s">
        <v>106</v>
      </c>
      <c r="W4726">
        <v>655</v>
      </c>
      <c r="X4726" t="s">
        <v>60</v>
      </c>
      <c r="Y4726" t="s">
        <v>72</v>
      </c>
      <c r="Z4726">
        <v>2104</v>
      </c>
      <c r="AA4726">
        <v>866</v>
      </c>
      <c r="AB4726">
        <v>29859</v>
      </c>
      <c r="AC4726" t="s">
        <v>46</v>
      </c>
    </row>
    <row r="4727" spans="1:29" x14ac:dyDescent="0.3">
      <c r="A4727" s="1" t="s">
        <v>29</v>
      </c>
      <c r="B4727" t="s">
        <v>327</v>
      </c>
      <c r="C4727" t="s">
        <v>1016</v>
      </c>
      <c r="D4727" t="s">
        <v>352</v>
      </c>
      <c r="E4727">
        <v>7</v>
      </c>
      <c r="F4727" t="s">
        <v>221</v>
      </c>
      <c r="G4727" t="s">
        <v>222</v>
      </c>
      <c r="H4727" t="s">
        <v>79</v>
      </c>
      <c r="I4727" t="s">
        <v>2696</v>
      </c>
      <c r="J4727" t="s">
        <v>2602</v>
      </c>
      <c r="K4727" t="s">
        <v>11173</v>
      </c>
      <c r="L4727" t="s">
        <v>11174</v>
      </c>
      <c r="M4727" t="s">
        <v>2350</v>
      </c>
      <c r="N4727" t="s">
        <v>84</v>
      </c>
      <c r="O4727">
        <v>25204</v>
      </c>
      <c r="P4727">
        <v>29928</v>
      </c>
      <c r="Q4727" t="s">
        <v>41</v>
      </c>
      <c r="R4727">
        <v>883</v>
      </c>
      <c r="S4727" s="2">
        <v>44462</v>
      </c>
      <c r="T4727" s="2">
        <v>44487</v>
      </c>
      <c r="U4727">
        <v>0</v>
      </c>
      <c r="V4727" t="s">
        <v>85</v>
      </c>
      <c r="W4727">
        <v>529</v>
      </c>
      <c r="X4727" t="s">
        <v>60</v>
      </c>
      <c r="Y4727" t="s">
        <v>72</v>
      </c>
      <c r="Z4727">
        <v>0</v>
      </c>
      <c r="AA4727">
        <v>746</v>
      </c>
      <c r="AB4727">
        <v>26135</v>
      </c>
      <c r="AC4727" t="s">
        <v>73</v>
      </c>
    </row>
    <row r="4728" spans="1:29" x14ac:dyDescent="0.3">
      <c r="A4728" s="1" t="s">
        <v>29</v>
      </c>
      <c r="B4728" t="s">
        <v>30</v>
      </c>
      <c r="C4728" t="s">
        <v>751</v>
      </c>
      <c r="D4728" t="s">
        <v>178</v>
      </c>
      <c r="E4728">
        <v>3</v>
      </c>
      <c r="F4728" t="s">
        <v>77</v>
      </c>
      <c r="G4728" t="s">
        <v>78</v>
      </c>
      <c r="H4728" t="s">
        <v>35</v>
      </c>
      <c r="I4728" t="s">
        <v>2034</v>
      </c>
      <c r="J4728" t="s">
        <v>2379</v>
      </c>
      <c r="K4728" t="s">
        <v>11175</v>
      </c>
      <c r="L4728" t="s">
        <v>11176</v>
      </c>
      <c r="M4728" t="s">
        <v>269</v>
      </c>
      <c r="N4728" t="s">
        <v>40</v>
      </c>
      <c r="O4728">
        <v>3704</v>
      </c>
      <c r="P4728">
        <v>7727</v>
      </c>
      <c r="Q4728" t="s">
        <v>95</v>
      </c>
      <c r="R4728">
        <v>576</v>
      </c>
      <c r="S4728" s="2">
        <v>44533</v>
      </c>
      <c r="T4728" t="s">
        <v>42</v>
      </c>
      <c r="U4728">
        <v>0</v>
      </c>
      <c r="V4728" t="s">
        <v>71</v>
      </c>
      <c r="W4728">
        <v>771</v>
      </c>
      <c r="X4728" t="s">
        <v>44</v>
      </c>
      <c r="Y4728" t="s">
        <v>72</v>
      </c>
      <c r="Z4728">
        <v>0</v>
      </c>
      <c r="AA4728">
        <v>786</v>
      </c>
      <c r="AB4728">
        <v>6932</v>
      </c>
      <c r="AC4728" t="s">
        <v>107</v>
      </c>
    </row>
    <row r="4729" spans="1:29" x14ac:dyDescent="0.3">
      <c r="A4729" s="1" t="s">
        <v>29</v>
      </c>
      <c r="B4729" t="s">
        <v>327</v>
      </c>
      <c r="C4729" t="s">
        <v>1216</v>
      </c>
      <c r="D4729" t="s">
        <v>128</v>
      </c>
      <c r="E4729">
        <v>9</v>
      </c>
      <c r="F4729" t="s">
        <v>64</v>
      </c>
      <c r="G4729" t="s">
        <v>1152</v>
      </c>
      <c r="H4729" t="s">
        <v>35</v>
      </c>
      <c r="I4729" t="s">
        <v>523</v>
      </c>
      <c r="J4729" t="s">
        <v>3151</v>
      </c>
      <c r="K4729" t="s">
        <v>11177</v>
      </c>
      <c r="L4729" t="s">
        <v>11178</v>
      </c>
      <c r="M4729" t="s">
        <v>1019</v>
      </c>
      <c r="N4729" t="s">
        <v>84</v>
      </c>
      <c r="O4729">
        <v>16378</v>
      </c>
      <c r="P4729">
        <v>21242</v>
      </c>
      <c r="Q4729" t="s">
        <v>59</v>
      </c>
      <c r="R4729">
        <v>532</v>
      </c>
      <c r="S4729" s="2">
        <v>44746</v>
      </c>
      <c r="T4729" s="2">
        <v>44771</v>
      </c>
      <c r="U4729">
        <v>28570</v>
      </c>
      <c r="V4729" t="s">
        <v>85</v>
      </c>
      <c r="W4729">
        <v>727</v>
      </c>
      <c r="X4729" t="s">
        <v>60</v>
      </c>
      <c r="Y4729" t="s">
        <v>61</v>
      </c>
      <c r="Z4729">
        <v>0</v>
      </c>
      <c r="AA4729">
        <v>194</v>
      </c>
      <c r="AB4729">
        <v>17093</v>
      </c>
      <c r="AC4729" t="s">
        <v>73</v>
      </c>
    </row>
    <row r="4730" spans="1:29" x14ac:dyDescent="0.3">
      <c r="A4730" s="1" t="s">
        <v>47</v>
      </c>
      <c r="B4730" t="s">
        <v>108</v>
      </c>
      <c r="C4730" t="s">
        <v>1275</v>
      </c>
      <c r="D4730" t="s">
        <v>185</v>
      </c>
      <c r="E4730">
        <v>2</v>
      </c>
      <c r="F4730" t="s">
        <v>271</v>
      </c>
      <c r="G4730" t="s">
        <v>272</v>
      </c>
      <c r="H4730" t="s">
        <v>79</v>
      </c>
      <c r="I4730" t="s">
        <v>66</v>
      </c>
      <c r="J4730" t="s">
        <v>5224</v>
      </c>
      <c r="K4730" t="s">
        <v>11179</v>
      </c>
      <c r="L4730" t="s">
        <v>11180</v>
      </c>
      <c r="M4730" t="s">
        <v>1252</v>
      </c>
      <c r="N4730" t="s">
        <v>94</v>
      </c>
      <c r="O4730">
        <v>3925</v>
      </c>
      <c r="P4730">
        <v>7799</v>
      </c>
      <c r="Q4730" t="s">
        <v>95</v>
      </c>
      <c r="R4730">
        <v>994</v>
      </c>
      <c r="S4730" s="2">
        <v>44603</v>
      </c>
      <c r="T4730" t="s">
        <v>42</v>
      </c>
      <c r="U4730">
        <v>0</v>
      </c>
      <c r="V4730" t="s">
        <v>85</v>
      </c>
      <c r="W4730">
        <v>796</v>
      </c>
      <c r="X4730" t="s">
        <v>44</v>
      </c>
      <c r="Y4730" t="s">
        <v>61</v>
      </c>
      <c r="Z4730">
        <v>0</v>
      </c>
      <c r="AA4730">
        <v>981</v>
      </c>
      <c r="AB4730">
        <v>7394</v>
      </c>
      <c r="AC4730" t="s">
        <v>46</v>
      </c>
    </row>
    <row r="4731" spans="1:29" x14ac:dyDescent="0.3">
      <c r="A4731" s="1" t="s">
        <v>47</v>
      </c>
      <c r="B4731" t="s">
        <v>161</v>
      </c>
      <c r="C4731" t="s">
        <v>5514</v>
      </c>
      <c r="D4731" t="s">
        <v>387</v>
      </c>
      <c r="E4731">
        <v>6</v>
      </c>
      <c r="F4731" t="s">
        <v>99</v>
      </c>
      <c r="G4731" t="s">
        <v>631</v>
      </c>
      <c r="H4731" t="s">
        <v>79</v>
      </c>
      <c r="I4731" t="s">
        <v>2217</v>
      </c>
      <c r="J4731" t="s">
        <v>1233</v>
      </c>
      <c r="K4731" t="s">
        <v>11181</v>
      </c>
      <c r="L4731" t="s">
        <v>11182</v>
      </c>
      <c r="M4731" t="s">
        <v>1578</v>
      </c>
      <c r="N4731" t="s">
        <v>40</v>
      </c>
      <c r="O4731">
        <v>13498</v>
      </c>
      <c r="P4731">
        <v>18405</v>
      </c>
      <c r="Q4731" t="s">
        <v>95</v>
      </c>
      <c r="R4731">
        <v>236</v>
      </c>
      <c r="S4731" s="2">
        <v>44461</v>
      </c>
      <c r="T4731" t="s">
        <v>42</v>
      </c>
      <c r="U4731">
        <v>0</v>
      </c>
      <c r="V4731" t="s">
        <v>71</v>
      </c>
      <c r="W4731">
        <v>822</v>
      </c>
      <c r="X4731" t="s">
        <v>44</v>
      </c>
      <c r="Y4731" t="s">
        <v>72</v>
      </c>
      <c r="Z4731">
        <v>0</v>
      </c>
      <c r="AA4731">
        <v>938</v>
      </c>
      <c r="AB4731">
        <v>15351</v>
      </c>
      <c r="AC4731" t="s">
        <v>107</v>
      </c>
    </row>
    <row r="4732" spans="1:29" x14ac:dyDescent="0.3">
      <c r="A4732" s="1" t="s">
        <v>47</v>
      </c>
      <c r="B4732" t="s">
        <v>592</v>
      </c>
      <c r="C4732" t="s">
        <v>2536</v>
      </c>
      <c r="D4732" t="s">
        <v>155</v>
      </c>
      <c r="E4732">
        <v>1</v>
      </c>
      <c r="F4732" t="s">
        <v>77</v>
      </c>
      <c r="G4732" t="s">
        <v>980</v>
      </c>
      <c r="H4732" t="s">
        <v>35</v>
      </c>
      <c r="I4732" t="s">
        <v>2566</v>
      </c>
      <c r="J4732" t="s">
        <v>702</v>
      </c>
      <c r="K4732" t="s">
        <v>11183</v>
      </c>
      <c r="L4732" t="s">
        <v>11184</v>
      </c>
      <c r="M4732" t="s">
        <v>1449</v>
      </c>
      <c r="N4732" t="s">
        <v>94</v>
      </c>
      <c r="O4732">
        <v>2756</v>
      </c>
      <c r="P4732">
        <v>4954</v>
      </c>
      <c r="Q4732" t="s">
        <v>59</v>
      </c>
      <c r="R4732">
        <v>817</v>
      </c>
      <c r="S4732" s="2">
        <v>44447</v>
      </c>
      <c r="T4732" s="2">
        <v>44477</v>
      </c>
      <c r="U4732">
        <v>28424</v>
      </c>
      <c r="V4732" t="s">
        <v>71</v>
      </c>
      <c r="W4732">
        <v>707</v>
      </c>
      <c r="X4732" t="s">
        <v>60</v>
      </c>
      <c r="Y4732" t="s">
        <v>61</v>
      </c>
      <c r="Z4732">
        <v>0</v>
      </c>
      <c r="AA4732">
        <v>365</v>
      </c>
      <c r="AB4732">
        <v>2996</v>
      </c>
      <c r="AC4732" t="s">
        <v>107</v>
      </c>
    </row>
    <row r="4733" spans="1:29" x14ac:dyDescent="0.3">
      <c r="A4733" s="1" t="s">
        <v>29</v>
      </c>
      <c r="B4733" t="s">
        <v>393</v>
      </c>
      <c r="C4733" t="s">
        <v>4317</v>
      </c>
      <c r="D4733" t="s">
        <v>32</v>
      </c>
      <c r="E4733">
        <v>1</v>
      </c>
      <c r="F4733" t="s">
        <v>99</v>
      </c>
      <c r="G4733" t="s">
        <v>100</v>
      </c>
      <c r="H4733" t="s">
        <v>35</v>
      </c>
      <c r="I4733" t="s">
        <v>3867</v>
      </c>
      <c r="J4733" t="s">
        <v>916</v>
      </c>
      <c r="K4733">
        <v>5033824160</v>
      </c>
      <c r="L4733" t="s">
        <v>11185</v>
      </c>
      <c r="M4733" t="s">
        <v>1244</v>
      </c>
      <c r="N4733" t="s">
        <v>58</v>
      </c>
      <c r="O4733">
        <v>19399</v>
      </c>
      <c r="P4733">
        <v>22032</v>
      </c>
      <c r="Q4733" t="s">
        <v>95</v>
      </c>
      <c r="R4733">
        <v>684</v>
      </c>
      <c r="S4733" s="2">
        <v>44618</v>
      </c>
      <c r="T4733" s="2">
        <v>44638</v>
      </c>
      <c r="U4733">
        <v>0</v>
      </c>
      <c r="V4733" t="s">
        <v>71</v>
      </c>
      <c r="W4733">
        <v>647</v>
      </c>
      <c r="X4733" t="s">
        <v>60</v>
      </c>
      <c r="Y4733" t="s">
        <v>61</v>
      </c>
      <c r="Z4733">
        <v>1819</v>
      </c>
      <c r="AA4733">
        <v>239</v>
      </c>
      <c r="AB4733">
        <v>20003</v>
      </c>
      <c r="AC4733" t="s">
        <v>46</v>
      </c>
    </row>
    <row r="4734" spans="1:29" x14ac:dyDescent="0.3">
      <c r="A4734" s="1" t="s">
        <v>47</v>
      </c>
      <c r="B4734" t="s">
        <v>108</v>
      </c>
      <c r="C4734" t="s">
        <v>270</v>
      </c>
      <c r="D4734" t="s">
        <v>119</v>
      </c>
      <c r="E4734">
        <v>8</v>
      </c>
      <c r="F4734" t="s">
        <v>99</v>
      </c>
      <c r="G4734" t="s">
        <v>579</v>
      </c>
      <c r="H4734" t="s">
        <v>35</v>
      </c>
      <c r="I4734" t="s">
        <v>1083</v>
      </c>
      <c r="J4734" t="s">
        <v>11186</v>
      </c>
      <c r="K4734" t="s">
        <v>11187</v>
      </c>
      <c r="L4734" t="s">
        <v>11188</v>
      </c>
      <c r="M4734" t="s">
        <v>1402</v>
      </c>
      <c r="N4734" t="s">
        <v>40</v>
      </c>
      <c r="O4734">
        <v>6438</v>
      </c>
      <c r="P4734">
        <v>9952</v>
      </c>
      <c r="Q4734" t="s">
        <v>59</v>
      </c>
      <c r="R4734">
        <v>483</v>
      </c>
      <c r="S4734" s="2">
        <v>45292</v>
      </c>
      <c r="T4734" s="2">
        <v>45319</v>
      </c>
      <c r="U4734">
        <v>45375</v>
      </c>
      <c r="V4734" t="s">
        <v>85</v>
      </c>
      <c r="W4734">
        <v>481</v>
      </c>
      <c r="X4734" t="s">
        <v>60</v>
      </c>
      <c r="Y4734" t="s">
        <v>72</v>
      </c>
      <c r="Z4734">
        <v>0</v>
      </c>
      <c r="AA4734">
        <v>828</v>
      </c>
      <c r="AB4734">
        <v>6896</v>
      </c>
      <c r="AC4734" t="s">
        <v>73</v>
      </c>
    </row>
    <row r="4735" spans="1:29" x14ac:dyDescent="0.3">
      <c r="A4735" s="1" t="s">
        <v>47</v>
      </c>
      <c r="B4735" t="s">
        <v>48</v>
      </c>
      <c r="C4735" t="s">
        <v>215</v>
      </c>
      <c r="D4735" t="s">
        <v>178</v>
      </c>
      <c r="E4735">
        <v>10</v>
      </c>
      <c r="F4735" t="s">
        <v>33</v>
      </c>
      <c r="G4735" t="s">
        <v>139</v>
      </c>
      <c r="H4735" t="s">
        <v>79</v>
      </c>
      <c r="I4735" t="s">
        <v>1435</v>
      </c>
      <c r="J4735" t="s">
        <v>1148</v>
      </c>
      <c r="K4735" t="s">
        <v>11189</v>
      </c>
      <c r="L4735" t="s">
        <v>11190</v>
      </c>
      <c r="M4735" t="s">
        <v>1240</v>
      </c>
      <c r="N4735" t="s">
        <v>84</v>
      </c>
      <c r="O4735">
        <v>3970</v>
      </c>
      <c r="P4735">
        <v>7924</v>
      </c>
      <c r="Q4735" t="s">
        <v>59</v>
      </c>
      <c r="R4735">
        <v>858</v>
      </c>
      <c r="S4735" s="2">
        <v>44640</v>
      </c>
      <c r="T4735" s="2">
        <v>44656</v>
      </c>
      <c r="U4735">
        <v>12267</v>
      </c>
      <c r="V4735" t="s">
        <v>106</v>
      </c>
      <c r="W4735">
        <v>404</v>
      </c>
      <c r="X4735" t="s">
        <v>60</v>
      </c>
      <c r="Y4735" t="s">
        <v>45</v>
      </c>
      <c r="Z4735">
        <v>0</v>
      </c>
      <c r="AA4735">
        <v>591</v>
      </c>
      <c r="AB4735">
        <v>4958</v>
      </c>
      <c r="AC4735" t="s">
        <v>46</v>
      </c>
    </row>
    <row r="4736" spans="1:29" x14ac:dyDescent="0.3">
      <c r="A4736" s="1" t="s">
        <v>47</v>
      </c>
      <c r="B4736" t="s">
        <v>176</v>
      </c>
      <c r="C4736" t="s">
        <v>1666</v>
      </c>
      <c r="D4736" t="s">
        <v>178</v>
      </c>
      <c r="E4736">
        <v>9</v>
      </c>
      <c r="F4736" t="s">
        <v>271</v>
      </c>
      <c r="G4736" t="s">
        <v>495</v>
      </c>
      <c r="H4736" t="s">
        <v>35</v>
      </c>
      <c r="I4736" t="s">
        <v>223</v>
      </c>
      <c r="J4736" t="s">
        <v>2581</v>
      </c>
      <c r="K4736" t="s">
        <v>11191</v>
      </c>
      <c r="L4736" t="s">
        <v>11192</v>
      </c>
      <c r="M4736" t="s">
        <v>1665</v>
      </c>
      <c r="N4736" t="s">
        <v>40</v>
      </c>
      <c r="O4736">
        <v>20812</v>
      </c>
      <c r="P4736">
        <v>25561</v>
      </c>
      <c r="Q4736" t="s">
        <v>95</v>
      </c>
      <c r="R4736">
        <v>859</v>
      </c>
      <c r="S4736" s="2">
        <v>44738</v>
      </c>
      <c r="T4736" t="s">
        <v>42</v>
      </c>
      <c r="U4736">
        <v>0</v>
      </c>
      <c r="V4736" t="s">
        <v>106</v>
      </c>
      <c r="W4736">
        <v>401</v>
      </c>
      <c r="X4736" t="s">
        <v>44</v>
      </c>
      <c r="Y4736" t="s">
        <v>72</v>
      </c>
      <c r="Z4736">
        <v>0</v>
      </c>
      <c r="AA4736">
        <v>519</v>
      </c>
      <c r="AB4736">
        <v>24386</v>
      </c>
      <c r="AC4736" t="s">
        <v>46</v>
      </c>
    </row>
    <row r="4737" spans="1:29" x14ac:dyDescent="0.3">
      <c r="A4737" s="1" t="s">
        <v>29</v>
      </c>
      <c r="B4737" t="s">
        <v>96</v>
      </c>
      <c r="C4737" t="s">
        <v>97</v>
      </c>
      <c r="D4737" t="s">
        <v>236</v>
      </c>
      <c r="E4737">
        <v>1</v>
      </c>
      <c r="F4737" t="s">
        <v>77</v>
      </c>
      <c r="G4737" t="s">
        <v>1221</v>
      </c>
      <c r="H4737" t="s">
        <v>35</v>
      </c>
      <c r="I4737" t="s">
        <v>441</v>
      </c>
      <c r="J4737" t="s">
        <v>3922</v>
      </c>
      <c r="K4737">
        <v>3007083367</v>
      </c>
      <c r="L4737" t="s">
        <v>11193</v>
      </c>
      <c r="M4737" t="s">
        <v>818</v>
      </c>
      <c r="N4737" t="s">
        <v>84</v>
      </c>
      <c r="O4737">
        <v>29169</v>
      </c>
      <c r="P4737">
        <v>33819</v>
      </c>
      <c r="Q4737" t="s">
        <v>41</v>
      </c>
      <c r="R4737">
        <v>910</v>
      </c>
      <c r="S4737" s="2">
        <v>45213</v>
      </c>
      <c r="T4737" t="s">
        <v>42</v>
      </c>
      <c r="U4737">
        <v>0</v>
      </c>
      <c r="V4737" t="s">
        <v>106</v>
      </c>
      <c r="W4737">
        <v>736</v>
      </c>
      <c r="X4737" t="s">
        <v>44</v>
      </c>
      <c r="Y4737" t="s">
        <v>45</v>
      </c>
      <c r="Z4737">
        <v>0</v>
      </c>
      <c r="AA4737">
        <v>826</v>
      </c>
      <c r="AB4737">
        <v>30085</v>
      </c>
      <c r="AC4737" t="s">
        <v>107</v>
      </c>
    </row>
    <row r="4738" spans="1:29" x14ac:dyDescent="0.3">
      <c r="A4738" s="1" t="s">
        <v>29</v>
      </c>
      <c r="B4738" t="s">
        <v>228</v>
      </c>
      <c r="C4738" t="s">
        <v>2333</v>
      </c>
      <c r="D4738" t="s">
        <v>138</v>
      </c>
      <c r="E4738">
        <v>10</v>
      </c>
      <c r="F4738" t="s">
        <v>51</v>
      </c>
      <c r="G4738" t="s">
        <v>237</v>
      </c>
      <c r="H4738" t="s">
        <v>79</v>
      </c>
      <c r="I4738" t="s">
        <v>1611</v>
      </c>
      <c r="J4738" t="s">
        <v>1554</v>
      </c>
      <c r="K4738" t="s">
        <v>11194</v>
      </c>
      <c r="L4738" t="s">
        <v>11195</v>
      </c>
      <c r="M4738" t="s">
        <v>852</v>
      </c>
      <c r="N4738" t="s">
        <v>58</v>
      </c>
      <c r="O4738">
        <v>12430</v>
      </c>
      <c r="P4738">
        <v>15726</v>
      </c>
      <c r="Q4738" t="s">
        <v>59</v>
      </c>
      <c r="R4738">
        <v>597</v>
      </c>
      <c r="S4738" s="2">
        <v>44995</v>
      </c>
      <c r="T4738" t="s">
        <v>42</v>
      </c>
      <c r="U4738">
        <v>28616</v>
      </c>
      <c r="V4738" t="s">
        <v>106</v>
      </c>
      <c r="W4738">
        <v>704</v>
      </c>
      <c r="X4738" t="s">
        <v>44</v>
      </c>
      <c r="Y4738" t="s">
        <v>72</v>
      </c>
      <c r="Z4738">
        <v>3005</v>
      </c>
      <c r="AA4738">
        <v>426</v>
      </c>
      <c r="AB4738">
        <v>12789</v>
      </c>
      <c r="AC4738" t="s">
        <v>73</v>
      </c>
    </row>
    <row r="4739" spans="1:29" x14ac:dyDescent="0.3">
      <c r="A4739" s="1" t="s">
        <v>47</v>
      </c>
      <c r="B4739" t="s">
        <v>161</v>
      </c>
      <c r="C4739" t="s">
        <v>2249</v>
      </c>
      <c r="D4739" t="s">
        <v>98</v>
      </c>
      <c r="E4739">
        <v>8</v>
      </c>
      <c r="F4739" t="s">
        <v>77</v>
      </c>
      <c r="G4739" t="s">
        <v>365</v>
      </c>
      <c r="H4739" t="s">
        <v>35</v>
      </c>
      <c r="I4739" t="s">
        <v>791</v>
      </c>
      <c r="J4739" t="s">
        <v>936</v>
      </c>
      <c r="K4739">
        <f>1-122-635-3504</f>
        <v>-4260</v>
      </c>
      <c r="L4739" t="s">
        <v>11196</v>
      </c>
      <c r="M4739" t="s">
        <v>192</v>
      </c>
      <c r="N4739" t="s">
        <v>94</v>
      </c>
      <c r="O4739">
        <v>22382</v>
      </c>
      <c r="P4739">
        <v>24769</v>
      </c>
      <c r="Q4739" t="s">
        <v>41</v>
      </c>
      <c r="R4739">
        <v>558</v>
      </c>
      <c r="S4739" s="2">
        <v>44629</v>
      </c>
      <c r="T4739" s="2">
        <v>44653</v>
      </c>
      <c r="U4739">
        <v>0</v>
      </c>
      <c r="V4739" t="s">
        <v>71</v>
      </c>
      <c r="W4739">
        <v>679</v>
      </c>
      <c r="X4739" t="s">
        <v>60</v>
      </c>
      <c r="Y4739" t="s">
        <v>45</v>
      </c>
      <c r="Z4739">
        <v>0</v>
      </c>
      <c r="AA4739">
        <v>193</v>
      </c>
      <c r="AB4739">
        <v>24420</v>
      </c>
      <c r="AC4739" t="s">
        <v>46</v>
      </c>
    </row>
    <row r="4740" spans="1:29" x14ac:dyDescent="0.3">
      <c r="A4740" s="1" t="s">
        <v>47</v>
      </c>
      <c r="B4740" t="s">
        <v>234</v>
      </c>
      <c r="C4740" t="s">
        <v>2970</v>
      </c>
      <c r="D4740" t="s">
        <v>119</v>
      </c>
      <c r="E4740">
        <v>10</v>
      </c>
      <c r="F4740" t="s">
        <v>33</v>
      </c>
      <c r="G4740" t="s">
        <v>728</v>
      </c>
      <c r="H4740" t="s">
        <v>35</v>
      </c>
      <c r="I4740" t="s">
        <v>2613</v>
      </c>
      <c r="J4740" t="s">
        <v>6235</v>
      </c>
      <c r="K4740" t="s">
        <v>11197</v>
      </c>
      <c r="L4740" t="s">
        <v>11198</v>
      </c>
      <c r="M4740" t="s">
        <v>800</v>
      </c>
      <c r="N4740" t="s">
        <v>94</v>
      </c>
      <c r="O4740">
        <v>15846</v>
      </c>
      <c r="P4740">
        <v>19274</v>
      </c>
      <c r="Q4740" t="s">
        <v>41</v>
      </c>
      <c r="R4740">
        <v>399</v>
      </c>
      <c r="S4740" s="2">
        <v>45015</v>
      </c>
      <c r="T4740" t="s">
        <v>42</v>
      </c>
      <c r="U4740">
        <v>0</v>
      </c>
      <c r="V4740" t="s">
        <v>43</v>
      </c>
      <c r="W4740">
        <v>452</v>
      </c>
      <c r="X4740" t="s">
        <v>44</v>
      </c>
      <c r="Y4740" t="s">
        <v>45</v>
      </c>
      <c r="Z4740">
        <v>0</v>
      </c>
      <c r="AA4740">
        <v>136</v>
      </c>
      <c r="AB4740">
        <v>18989</v>
      </c>
      <c r="AC4740" t="s">
        <v>46</v>
      </c>
    </row>
    <row r="4741" spans="1:29" x14ac:dyDescent="0.3">
      <c r="A4741" s="1" t="s">
        <v>29</v>
      </c>
      <c r="B4741" t="s">
        <v>96</v>
      </c>
      <c r="C4741" t="s">
        <v>888</v>
      </c>
      <c r="D4741" t="s">
        <v>76</v>
      </c>
      <c r="E4741">
        <v>2</v>
      </c>
      <c r="F4741" t="s">
        <v>120</v>
      </c>
      <c r="G4741" t="s">
        <v>586</v>
      </c>
      <c r="H4741" t="s">
        <v>35</v>
      </c>
      <c r="I4741" t="s">
        <v>771</v>
      </c>
      <c r="J4741" t="s">
        <v>5824</v>
      </c>
      <c r="K4741" t="s">
        <v>11199</v>
      </c>
      <c r="L4741" t="s">
        <v>11200</v>
      </c>
      <c r="M4741" t="s">
        <v>1197</v>
      </c>
      <c r="N4741" t="s">
        <v>84</v>
      </c>
      <c r="O4741">
        <v>23654</v>
      </c>
      <c r="P4741">
        <v>28346</v>
      </c>
      <c r="Q4741" t="s">
        <v>41</v>
      </c>
      <c r="R4741">
        <v>183</v>
      </c>
      <c r="S4741" s="2">
        <v>44376</v>
      </c>
      <c r="T4741" s="2">
        <v>44377</v>
      </c>
      <c r="U4741">
        <v>0</v>
      </c>
      <c r="V4741" t="s">
        <v>106</v>
      </c>
      <c r="W4741">
        <v>734</v>
      </c>
      <c r="X4741" t="s">
        <v>60</v>
      </c>
      <c r="Y4741" t="s">
        <v>72</v>
      </c>
      <c r="Z4741">
        <v>0</v>
      </c>
      <c r="AA4741">
        <v>152</v>
      </c>
      <c r="AB4741">
        <v>24899</v>
      </c>
      <c r="AC4741" t="s">
        <v>73</v>
      </c>
    </row>
    <row r="4742" spans="1:29" x14ac:dyDescent="0.3">
      <c r="A4742" s="1" t="s">
        <v>29</v>
      </c>
      <c r="B4742" t="s">
        <v>228</v>
      </c>
      <c r="C4742" t="s">
        <v>2413</v>
      </c>
      <c r="D4742" t="s">
        <v>178</v>
      </c>
      <c r="E4742">
        <v>7</v>
      </c>
      <c r="F4742" t="s">
        <v>51</v>
      </c>
      <c r="G4742" t="s">
        <v>237</v>
      </c>
      <c r="H4742" t="s">
        <v>35</v>
      </c>
      <c r="I4742" t="s">
        <v>990</v>
      </c>
      <c r="J4742" t="s">
        <v>508</v>
      </c>
      <c r="K4742" t="s">
        <v>11201</v>
      </c>
      <c r="L4742" t="s">
        <v>11202</v>
      </c>
      <c r="M4742" t="s">
        <v>852</v>
      </c>
      <c r="N4742" t="s">
        <v>40</v>
      </c>
      <c r="O4742">
        <v>21005</v>
      </c>
      <c r="P4742">
        <v>24460</v>
      </c>
      <c r="Q4742" t="s">
        <v>59</v>
      </c>
      <c r="R4742">
        <v>656</v>
      </c>
      <c r="S4742" s="2">
        <v>44711</v>
      </c>
      <c r="T4742" s="2">
        <v>44731</v>
      </c>
      <c r="U4742">
        <v>29118</v>
      </c>
      <c r="V4742" t="s">
        <v>43</v>
      </c>
      <c r="W4742">
        <v>438</v>
      </c>
      <c r="X4742" t="s">
        <v>60</v>
      </c>
      <c r="Y4742" t="s">
        <v>61</v>
      </c>
      <c r="Z4742">
        <v>0</v>
      </c>
      <c r="AA4742">
        <v>397</v>
      </c>
      <c r="AB4742">
        <v>23300</v>
      </c>
      <c r="AC4742" t="s">
        <v>107</v>
      </c>
    </row>
    <row r="4743" spans="1:29" x14ac:dyDescent="0.3">
      <c r="A4743" s="1" t="s">
        <v>29</v>
      </c>
      <c r="B4743" t="s">
        <v>327</v>
      </c>
      <c r="C4743" t="s">
        <v>2058</v>
      </c>
      <c r="D4743" t="s">
        <v>387</v>
      </c>
      <c r="E4743">
        <v>4</v>
      </c>
      <c r="F4743" t="s">
        <v>129</v>
      </c>
      <c r="G4743" t="s">
        <v>395</v>
      </c>
      <c r="H4743" t="s">
        <v>79</v>
      </c>
      <c r="I4743" t="s">
        <v>1461</v>
      </c>
      <c r="J4743" t="s">
        <v>1844</v>
      </c>
      <c r="K4743" t="s">
        <v>11203</v>
      </c>
      <c r="L4743" t="s">
        <v>11204</v>
      </c>
      <c r="M4743" t="s">
        <v>1023</v>
      </c>
      <c r="N4743" t="s">
        <v>58</v>
      </c>
      <c r="O4743">
        <v>2828</v>
      </c>
      <c r="P4743">
        <v>5181</v>
      </c>
      <c r="Q4743" t="s">
        <v>95</v>
      </c>
      <c r="R4743">
        <v>232</v>
      </c>
      <c r="S4743" s="2">
        <v>44369</v>
      </c>
      <c r="T4743" s="2">
        <v>44380</v>
      </c>
      <c r="U4743">
        <v>0</v>
      </c>
      <c r="V4743" t="s">
        <v>43</v>
      </c>
      <c r="W4743">
        <v>731</v>
      </c>
      <c r="X4743" t="s">
        <v>60</v>
      </c>
      <c r="Y4743" t="s">
        <v>45</v>
      </c>
      <c r="Z4743">
        <v>2963</v>
      </c>
      <c r="AA4743">
        <v>391</v>
      </c>
      <c r="AB4743">
        <v>3375</v>
      </c>
      <c r="AC4743" t="s">
        <v>107</v>
      </c>
    </row>
    <row r="4744" spans="1:29" x14ac:dyDescent="0.3">
      <c r="A4744" s="1" t="s">
        <v>47</v>
      </c>
      <c r="B4744" t="s">
        <v>592</v>
      </c>
      <c r="C4744" t="s">
        <v>2701</v>
      </c>
      <c r="D4744" t="s">
        <v>387</v>
      </c>
      <c r="E4744">
        <v>3</v>
      </c>
      <c r="F4744" t="s">
        <v>271</v>
      </c>
      <c r="G4744" t="s">
        <v>1060</v>
      </c>
      <c r="H4744" t="s">
        <v>79</v>
      </c>
      <c r="I4744" t="s">
        <v>3473</v>
      </c>
      <c r="J4744" t="s">
        <v>3698</v>
      </c>
      <c r="K4744" t="s">
        <v>11205</v>
      </c>
      <c r="L4744" t="s">
        <v>11206</v>
      </c>
      <c r="M4744" t="s">
        <v>2648</v>
      </c>
      <c r="N4744" t="s">
        <v>94</v>
      </c>
      <c r="O4744">
        <v>8112</v>
      </c>
      <c r="P4744">
        <v>12826</v>
      </c>
      <c r="Q4744" t="s">
        <v>59</v>
      </c>
      <c r="R4744">
        <v>604</v>
      </c>
      <c r="S4744" s="2">
        <v>45168</v>
      </c>
      <c r="T4744" s="2">
        <v>45175</v>
      </c>
      <c r="U4744">
        <v>27715</v>
      </c>
      <c r="V4744" t="s">
        <v>106</v>
      </c>
      <c r="W4744">
        <v>801</v>
      </c>
      <c r="X4744" t="s">
        <v>60</v>
      </c>
      <c r="Y4744" t="s">
        <v>61</v>
      </c>
      <c r="Z4744">
        <v>0</v>
      </c>
      <c r="AA4744">
        <v>225</v>
      </c>
      <c r="AB4744">
        <v>8645</v>
      </c>
      <c r="AC4744" t="s">
        <v>107</v>
      </c>
    </row>
    <row r="4745" spans="1:29" x14ac:dyDescent="0.3">
      <c r="A4745" s="1" t="s">
        <v>47</v>
      </c>
      <c r="B4745" t="s">
        <v>592</v>
      </c>
      <c r="C4745" t="s">
        <v>1059</v>
      </c>
      <c r="D4745" t="s">
        <v>110</v>
      </c>
      <c r="E4745">
        <v>10</v>
      </c>
      <c r="F4745" t="s">
        <v>120</v>
      </c>
      <c r="G4745" t="s">
        <v>543</v>
      </c>
      <c r="H4745" t="s">
        <v>79</v>
      </c>
      <c r="I4745" t="s">
        <v>6498</v>
      </c>
      <c r="J4745" t="s">
        <v>5220</v>
      </c>
      <c r="K4745" t="s">
        <v>11207</v>
      </c>
      <c r="L4745" t="s">
        <v>11208</v>
      </c>
      <c r="M4745" t="s">
        <v>1449</v>
      </c>
      <c r="N4745" t="s">
        <v>58</v>
      </c>
      <c r="O4745">
        <v>11053</v>
      </c>
      <c r="P4745">
        <v>15205</v>
      </c>
      <c r="Q4745" t="s">
        <v>59</v>
      </c>
      <c r="R4745">
        <v>487</v>
      </c>
      <c r="S4745" s="2">
        <v>44825</v>
      </c>
      <c r="T4745" t="s">
        <v>42</v>
      </c>
      <c r="U4745">
        <v>27426</v>
      </c>
      <c r="V4745" t="s">
        <v>106</v>
      </c>
      <c r="W4745">
        <v>451</v>
      </c>
      <c r="X4745" t="s">
        <v>44</v>
      </c>
      <c r="Y4745" t="s">
        <v>61</v>
      </c>
      <c r="Z4745">
        <v>3310</v>
      </c>
      <c r="AA4745">
        <v>59</v>
      </c>
      <c r="AB4745">
        <v>11741</v>
      </c>
      <c r="AC4745" t="s">
        <v>46</v>
      </c>
    </row>
    <row r="4746" spans="1:29" x14ac:dyDescent="0.3">
      <c r="A4746" s="1" t="s">
        <v>47</v>
      </c>
      <c r="B4746" t="s">
        <v>234</v>
      </c>
      <c r="C4746" t="s">
        <v>2309</v>
      </c>
      <c r="D4746" t="s">
        <v>201</v>
      </c>
      <c r="E4746">
        <v>6</v>
      </c>
      <c r="F4746" t="s">
        <v>186</v>
      </c>
      <c r="G4746" t="s">
        <v>710</v>
      </c>
      <c r="H4746" t="s">
        <v>79</v>
      </c>
      <c r="I4746" t="s">
        <v>756</v>
      </c>
      <c r="J4746" t="s">
        <v>11209</v>
      </c>
      <c r="K4746" t="s">
        <v>11210</v>
      </c>
      <c r="L4746" t="s">
        <v>11211</v>
      </c>
      <c r="M4746" t="s">
        <v>984</v>
      </c>
      <c r="N4746" t="s">
        <v>94</v>
      </c>
      <c r="O4746">
        <v>15886</v>
      </c>
      <c r="P4746">
        <v>20884</v>
      </c>
      <c r="Q4746" t="s">
        <v>59</v>
      </c>
      <c r="R4746">
        <v>793</v>
      </c>
      <c r="S4746" s="2">
        <v>44916</v>
      </c>
      <c r="T4746" t="s">
        <v>42</v>
      </c>
      <c r="U4746">
        <v>45025</v>
      </c>
      <c r="V4746" t="s">
        <v>71</v>
      </c>
      <c r="W4746">
        <v>623</v>
      </c>
      <c r="X4746" t="s">
        <v>44</v>
      </c>
      <c r="Y4746" t="s">
        <v>61</v>
      </c>
      <c r="Z4746">
        <v>0</v>
      </c>
      <c r="AA4746">
        <v>36</v>
      </c>
      <c r="AB4746">
        <v>17751</v>
      </c>
      <c r="AC4746" t="s">
        <v>46</v>
      </c>
    </row>
    <row r="4747" spans="1:29" x14ac:dyDescent="0.3">
      <c r="A4747" s="1" t="s">
        <v>29</v>
      </c>
      <c r="B4747" t="s">
        <v>86</v>
      </c>
      <c r="C4747" t="s">
        <v>2490</v>
      </c>
      <c r="D4747" t="s">
        <v>119</v>
      </c>
      <c r="E4747">
        <v>8</v>
      </c>
      <c r="F4747" t="s">
        <v>271</v>
      </c>
      <c r="G4747" t="s">
        <v>1298</v>
      </c>
      <c r="H4747" t="s">
        <v>35</v>
      </c>
      <c r="I4747" t="s">
        <v>587</v>
      </c>
      <c r="J4747" t="s">
        <v>1626</v>
      </c>
      <c r="K4747" t="s">
        <v>11212</v>
      </c>
      <c r="L4747" t="s">
        <v>11213</v>
      </c>
      <c r="M4747" t="s">
        <v>677</v>
      </c>
      <c r="N4747" t="s">
        <v>84</v>
      </c>
      <c r="O4747">
        <v>3046</v>
      </c>
      <c r="P4747">
        <v>5196</v>
      </c>
      <c r="Q4747" t="s">
        <v>59</v>
      </c>
      <c r="R4747">
        <v>809</v>
      </c>
      <c r="S4747" s="2">
        <v>45245</v>
      </c>
      <c r="T4747" s="2">
        <v>45270</v>
      </c>
      <c r="U4747">
        <v>30704</v>
      </c>
      <c r="V4747" t="s">
        <v>71</v>
      </c>
      <c r="W4747">
        <v>505</v>
      </c>
      <c r="X4747" t="s">
        <v>60</v>
      </c>
      <c r="Y4747" t="s">
        <v>45</v>
      </c>
      <c r="Z4747">
        <v>0</v>
      </c>
      <c r="AA4747">
        <v>455</v>
      </c>
      <c r="AB4747">
        <v>4984</v>
      </c>
      <c r="AC4747" t="s">
        <v>107</v>
      </c>
    </row>
    <row r="4748" spans="1:29" x14ac:dyDescent="0.3">
      <c r="A4748" s="1" t="s">
        <v>47</v>
      </c>
      <c r="B4748" t="s">
        <v>592</v>
      </c>
      <c r="C4748" t="s">
        <v>5094</v>
      </c>
      <c r="D4748" t="s">
        <v>352</v>
      </c>
      <c r="E4748">
        <v>10</v>
      </c>
      <c r="F4748" t="s">
        <v>99</v>
      </c>
      <c r="G4748" t="s">
        <v>100</v>
      </c>
      <c r="H4748" t="s">
        <v>35</v>
      </c>
      <c r="I4748" t="s">
        <v>1287</v>
      </c>
      <c r="J4748" t="s">
        <v>10419</v>
      </c>
      <c r="K4748" t="s">
        <v>11214</v>
      </c>
      <c r="L4748" t="s">
        <v>11215</v>
      </c>
      <c r="M4748" t="s">
        <v>2648</v>
      </c>
      <c r="N4748" t="s">
        <v>40</v>
      </c>
      <c r="O4748">
        <v>26973</v>
      </c>
      <c r="P4748">
        <v>31791</v>
      </c>
      <c r="Q4748" t="s">
        <v>95</v>
      </c>
      <c r="R4748">
        <v>484</v>
      </c>
      <c r="S4748" s="2">
        <v>44355</v>
      </c>
      <c r="T4748" s="2">
        <v>44361</v>
      </c>
      <c r="U4748">
        <v>0</v>
      </c>
      <c r="V4748" t="s">
        <v>106</v>
      </c>
      <c r="W4748">
        <v>541</v>
      </c>
      <c r="X4748" t="s">
        <v>60</v>
      </c>
      <c r="Y4748" t="s">
        <v>45</v>
      </c>
      <c r="Z4748">
        <v>0</v>
      </c>
      <c r="AA4748">
        <v>26</v>
      </c>
      <c r="AB4748">
        <v>30526</v>
      </c>
      <c r="AC4748" t="s">
        <v>73</v>
      </c>
    </row>
    <row r="4749" spans="1:29" x14ac:dyDescent="0.3">
      <c r="A4749" s="1" t="s">
        <v>47</v>
      </c>
      <c r="B4749" t="s">
        <v>108</v>
      </c>
      <c r="C4749" t="s">
        <v>270</v>
      </c>
      <c r="D4749" t="s">
        <v>178</v>
      </c>
      <c r="E4749">
        <v>1</v>
      </c>
      <c r="F4749" t="s">
        <v>129</v>
      </c>
      <c r="G4749" t="s">
        <v>1528</v>
      </c>
      <c r="H4749" t="s">
        <v>79</v>
      </c>
      <c r="I4749" t="s">
        <v>4846</v>
      </c>
      <c r="J4749" t="s">
        <v>2348</v>
      </c>
      <c r="K4749">
        <v>4694055076</v>
      </c>
      <c r="L4749" t="s">
        <v>11216</v>
      </c>
      <c r="M4749" t="s">
        <v>1278</v>
      </c>
      <c r="N4749" t="s">
        <v>84</v>
      </c>
      <c r="O4749">
        <v>21058</v>
      </c>
      <c r="P4749">
        <v>25484</v>
      </c>
      <c r="Q4749" t="s">
        <v>41</v>
      </c>
      <c r="R4749">
        <v>677</v>
      </c>
      <c r="S4749" s="2">
        <v>44779</v>
      </c>
      <c r="T4749" t="s">
        <v>42</v>
      </c>
      <c r="U4749">
        <v>0</v>
      </c>
      <c r="V4749" t="s">
        <v>85</v>
      </c>
      <c r="W4749">
        <v>836</v>
      </c>
      <c r="X4749" t="s">
        <v>44</v>
      </c>
      <c r="Y4749" t="s">
        <v>72</v>
      </c>
      <c r="Z4749">
        <v>0</v>
      </c>
      <c r="AA4749">
        <v>825</v>
      </c>
      <c r="AB4749">
        <v>25290</v>
      </c>
      <c r="AC4749" t="s">
        <v>107</v>
      </c>
    </row>
    <row r="4750" spans="1:29" x14ac:dyDescent="0.3">
      <c r="A4750" s="1" t="s">
        <v>47</v>
      </c>
      <c r="B4750" t="s">
        <v>592</v>
      </c>
      <c r="C4750" t="s">
        <v>2761</v>
      </c>
      <c r="D4750" t="s">
        <v>32</v>
      </c>
      <c r="E4750">
        <v>5</v>
      </c>
      <c r="F4750" t="s">
        <v>99</v>
      </c>
      <c r="G4750" t="s">
        <v>1638</v>
      </c>
      <c r="H4750" t="s">
        <v>79</v>
      </c>
      <c r="I4750" t="s">
        <v>910</v>
      </c>
      <c r="J4750" t="s">
        <v>2836</v>
      </c>
      <c r="K4750" t="s">
        <v>11217</v>
      </c>
      <c r="L4750" t="s">
        <v>11218</v>
      </c>
      <c r="M4750" t="s">
        <v>598</v>
      </c>
      <c r="N4750" t="s">
        <v>58</v>
      </c>
      <c r="O4750">
        <v>5306</v>
      </c>
      <c r="P4750">
        <v>9216</v>
      </c>
      <c r="Q4750" t="s">
        <v>41</v>
      </c>
      <c r="R4750">
        <v>890</v>
      </c>
      <c r="S4750" s="2">
        <v>45242</v>
      </c>
      <c r="T4750" s="2">
        <v>45261</v>
      </c>
      <c r="U4750">
        <v>0</v>
      </c>
      <c r="V4750" t="s">
        <v>43</v>
      </c>
      <c r="W4750">
        <v>828</v>
      </c>
      <c r="X4750" t="s">
        <v>60</v>
      </c>
      <c r="Y4750" t="s">
        <v>45</v>
      </c>
      <c r="Z4750">
        <v>4804</v>
      </c>
      <c r="AA4750">
        <v>426</v>
      </c>
      <c r="AB4750">
        <v>6119</v>
      </c>
      <c r="AC4750" t="s">
        <v>46</v>
      </c>
    </row>
    <row r="4751" spans="1:29" x14ac:dyDescent="0.3">
      <c r="A4751" s="1" t="s">
        <v>47</v>
      </c>
      <c r="B4751" t="s">
        <v>176</v>
      </c>
      <c r="C4751" t="s">
        <v>2306</v>
      </c>
      <c r="D4751" t="s">
        <v>50</v>
      </c>
      <c r="E4751">
        <v>5</v>
      </c>
      <c r="F4751" t="s">
        <v>186</v>
      </c>
      <c r="G4751" t="s">
        <v>535</v>
      </c>
      <c r="H4751" t="s">
        <v>79</v>
      </c>
      <c r="I4751" t="s">
        <v>292</v>
      </c>
      <c r="J4751" t="s">
        <v>1695</v>
      </c>
      <c r="K4751" t="s">
        <v>11219</v>
      </c>
      <c r="L4751" t="s">
        <v>11220</v>
      </c>
      <c r="M4751" t="s">
        <v>426</v>
      </c>
      <c r="N4751" t="s">
        <v>58</v>
      </c>
      <c r="O4751">
        <v>9213</v>
      </c>
      <c r="P4751">
        <v>11547</v>
      </c>
      <c r="Q4751" t="s">
        <v>95</v>
      </c>
      <c r="R4751">
        <v>254</v>
      </c>
      <c r="S4751" s="2">
        <v>44908</v>
      </c>
      <c r="T4751" t="s">
        <v>42</v>
      </c>
      <c r="U4751">
        <v>0</v>
      </c>
      <c r="V4751" t="s">
        <v>71</v>
      </c>
      <c r="W4751">
        <v>479</v>
      </c>
      <c r="X4751" t="s">
        <v>44</v>
      </c>
      <c r="Y4751" t="s">
        <v>45</v>
      </c>
      <c r="Z4751">
        <v>1336</v>
      </c>
      <c r="AA4751">
        <v>470</v>
      </c>
      <c r="AB4751">
        <v>10478</v>
      </c>
      <c r="AC4751" t="s">
        <v>107</v>
      </c>
    </row>
    <row r="4752" spans="1:29" x14ac:dyDescent="0.3">
      <c r="A4752" s="1" t="s">
        <v>29</v>
      </c>
      <c r="B4752" t="s">
        <v>62</v>
      </c>
      <c r="C4752" t="s">
        <v>1165</v>
      </c>
      <c r="D4752" t="s">
        <v>352</v>
      </c>
      <c r="E4752">
        <v>3</v>
      </c>
      <c r="F4752" t="s">
        <v>64</v>
      </c>
      <c r="G4752" t="s">
        <v>65</v>
      </c>
      <c r="H4752" t="s">
        <v>79</v>
      </c>
      <c r="I4752" t="s">
        <v>921</v>
      </c>
      <c r="J4752" t="s">
        <v>211</v>
      </c>
      <c r="K4752" t="s">
        <v>11221</v>
      </c>
      <c r="L4752" t="s">
        <v>11222</v>
      </c>
      <c r="M4752" t="s">
        <v>404</v>
      </c>
      <c r="N4752" t="s">
        <v>40</v>
      </c>
      <c r="O4752">
        <v>16482</v>
      </c>
      <c r="P4752">
        <v>19329</v>
      </c>
      <c r="Q4752" t="s">
        <v>41</v>
      </c>
      <c r="R4752">
        <v>242</v>
      </c>
      <c r="S4752" s="2">
        <v>44873</v>
      </c>
      <c r="T4752" s="2">
        <v>44887</v>
      </c>
      <c r="U4752">
        <v>0</v>
      </c>
      <c r="V4752" t="s">
        <v>85</v>
      </c>
      <c r="W4752">
        <v>600</v>
      </c>
      <c r="X4752" t="s">
        <v>60</v>
      </c>
      <c r="Y4752" t="s">
        <v>72</v>
      </c>
      <c r="Z4752">
        <v>0</v>
      </c>
      <c r="AA4752">
        <v>983</v>
      </c>
      <c r="AB4752">
        <v>18025</v>
      </c>
      <c r="AC4752" t="s">
        <v>73</v>
      </c>
    </row>
    <row r="4753" spans="1:29" x14ac:dyDescent="0.3">
      <c r="A4753" s="1" t="s">
        <v>47</v>
      </c>
      <c r="B4753" t="s">
        <v>48</v>
      </c>
      <c r="C4753" t="s">
        <v>630</v>
      </c>
      <c r="D4753" t="s">
        <v>352</v>
      </c>
      <c r="E4753">
        <v>1</v>
      </c>
      <c r="F4753" t="s">
        <v>99</v>
      </c>
      <c r="G4753" t="s">
        <v>529</v>
      </c>
      <c r="H4753" t="s">
        <v>79</v>
      </c>
      <c r="I4753" t="s">
        <v>156</v>
      </c>
      <c r="J4753" t="s">
        <v>1080</v>
      </c>
      <c r="K4753" t="s">
        <v>11223</v>
      </c>
      <c r="L4753" t="s">
        <v>11224</v>
      </c>
      <c r="M4753" t="s">
        <v>556</v>
      </c>
      <c r="N4753" t="s">
        <v>94</v>
      </c>
      <c r="O4753">
        <v>27698</v>
      </c>
      <c r="P4753">
        <v>32423</v>
      </c>
      <c r="Q4753" t="s">
        <v>41</v>
      </c>
      <c r="R4753">
        <v>342</v>
      </c>
      <c r="S4753" s="2">
        <v>44881</v>
      </c>
      <c r="T4753" t="s">
        <v>42</v>
      </c>
      <c r="U4753">
        <v>0</v>
      </c>
      <c r="V4753" t="s">
        <v>43</v>
      </c>
      <c r="W4753">
        <v>456</v>
      </c>
      <c r="X4753" t="s">
        <v>44</v>
      </c>
      <c r="Y4753" t="s">
        <v>72</v>
      </c>
      <c r="Z4753">
        <v>0</v>
      </c>
      <c r="AA4753">
        <v>557</v>
      </c>
      <c r="AB4753">
        <v>30206</v>
      </c>
      <c r="AC4753" t="s">
        <v>46</v>
      </c>
    </row>
    <row r="4754" spans="1:29" x14ac:dyDescent="0.3">
      <c r="A4754" s="1" t="s">
        <v>47</v>
      </c>
      <c r="B4754" t="s">
        <v>161</v>
      </c>
      <c r="C4754" t="s">
        <v>162</v>
      </c>
      <c r="D4754" t="s">
        <v>178</v>
      </c>
      <c r="E4754">
        <v>2</v>
      </c>
      <c r="F4754" t="s">
        <v>77</v>
      </c>
      <c r="G4754" t="s">
        <v>147</v>
      </c>
      <c r="H4754" t="s">
        <v>35</v>
      </c>
      <c r="I4754" t="s">
        <v>1480</v>
      </c>
      <c r="J4754" t="s">
        <v>3265</v>
      </c>
      <c r="K4754" t="s">
        <v>11225</v>
      </c>
      <c r="L4754" t="s">
        <v>11226</v>
      </c>
      <c r="M4754" t="s">
        <v>192</v>
      </c>
      <c r="N4754" t="s">
        <v>40</v>
      </c>
      <c r="O4754">
        <v>23671</v>
      </c>
      <c r="P4754">
        <v>27367</v>
      </c>
      <c r="Q4754" t="s">
        <v>41</v>
      </c>
      <c r="R4754">
        <v>136</v>
      </c>
      <c r="S4754" s="2">
        <v>44719</v>
      </c>
      <c r="T4754" t="s">
        <v>42</v>
      </c>
      <c r="U4754">
        <v>0</v>
      </c>
      <c r="V4754" t="s">
        <v>85</v>
      </c>
      <c r="W4754">
        <v>822</v>
      </c>
      <c r="X4754" t="s">
        <v>44</v>
      </c>
      <c r="Y4754" t="s">
        <v>45</v>
      </c>
      <c r="Z4754">
        <v>0</v>
      </c>
      <c r="AA4754">
        <v>912</v>
      </c>
      <c r="AB4754">
        <v>23749</v>
      </c>
      <c r="AC4754" t="s">
        <v>73</v>
      </c>
    </row>
    <row r="4755" spans="1:29" x14ac:dyDescent="0.3">
      <c r="A4755" s="1" t="s">
        <v>29</v>
      </c>
      <c r="B4755" t="s">
        <v>86</v>
      </c>
      <c r="C4755" t="s">
        <v>344</v>
      </c>
      <c r="D4755" t="s">
        <v>138</v>
      </c>
      <c r="E4755">
        <v>1</v>
      </c>
      <c r="F4755" t="s">
        <v>33</v>
      </c>
      <c r="G4755" t="s">
        <v>111</v>
      </c>
      <c r="H4755" t="s">
        <v>79</v>
      </c>
      <c r="I4755" t="s">
        <v>2954</v>
      </c>
      <c r="J4755" t="s">
        <v>4051</v>
      </c>
      <c r="K4755" t="s">
        <v>11227</v>
      </c>
      <c r="L4755" t="s">
        <v>11228</v>
      </c>
      <c r="M4755" t="s">
        <v>1113</v>
      </c>
      <c r="N4755" t="s">
        <v>94</v>
      </c>
      <c r="O4755">
        <v>9603</v>
      </c>
      <c r="P4755">
        <v>11896</v>
      </c>
      <c r="Q4755" t="s">
        <v>95</v>
      </c>
      <c r="R4755">
        <v>791</v>
      </c>
      <c r="S4755" s="2">
        <v>45068</v>
      </c>
      <c r="T4755" t="s">
        <v>42</v>
      </c>
      <c r="U4755">
        <v>0</v>
      </c>
      <c r="V4755" t="s">
        <v>71</v>
      </c>
      <c r="W4755">
        <v>728</v>
      </c>
      <c r="X4755" t="s">
        <v>44</v>
      </c>
      <c r="Y4755" t="s">
        <v>61</v>
      </c>
      <c r="Z4755">
        <v>0</v>
      </c>
      <c r="AA4755">
        <v>874</v>
      </c>
      <c r="AB4755">
        <v>11031</v>
      </c>
      <c r="AC4755" t="s">
        <v>73</v>
      </c>
    </row>
    <row r="4756" spans="1:29" x14ac:dyDescent="0.3">
      <c r="A4756" s="1" t="s">
        <v>29</v>
      </c>
      <c r="B4756" t="s">
        <v>30</v>
      </c>
      <c r="C4756" t="s">
        <v>263</v>
      </c>
      <c r="D4756" t="s">
        <v>155</v>
      </c>
      <c r="E4756">
        <v>6</v>
      </c>
      <c r="F4756" t="s">
        <v>64</v>
      </c>
      <c r="G4756" t="s">
        <v>802</v>
      </c>
      <c r="H4756" t="s">
        <v>79</v>
      </c>
      <c r="I4756" t="s">
        <v>791</v>
      </c>
      <c r="J4756" t="s">
        <v>224</v>
      </c>
      <c r="K4756">
        <v>2983393149</v>
      </c>
      <c r="L4756" t="s">
        <v>11229</v>
      </c>
      <c r="M4756" t="s">
        <v>1395</v>
      </c>
      <c r="N4756" t="s">
        <v>94</v>
      </c>
      <c r="O4756">
        <v>21179</v>
      </c>
      <c r="P4756">
        <v>23474</v>
      </c>
      <c r="Q4756" t="s">
        <v>41</v>
      </c>
      <c r="R4756">
        <v>823</v>
      </c>
      <c r="S4756" s="2">
        <v>45265</v>
      </c>
      <c r="T4756" t="s">
        <v>42</v>
      </c>
      <c r="U4756">
        <v>0</v>
      </c>
      <c r="V4756" t="s">
        <v>71</v>
      </c>
      <c r="W4756">
        <v>549</v>
      </c>
      <c r="X4756" t="s">
        <v>44</v>
      </c>
      <c r="Y4756" t="s">
        <v>72</v>
      </c>
      <c r="Z4756">
        <v>0</v>
      </c>
      <c r="AA4756">
        <v>341</v>
      </c>
      <c r="AB4756">
        <v>22453</v>
      </c>
      <c r="AC4756" t="s">
        <v>107</v>
      </c>
    </row>
    <row r="4757" spans="1:29" x14ac:dyDescent="0.3">
      <c r="A4757" s="1" t="s">
        <v>47</v>
      </c>
      <c r="B4757" t="s">
        <v>176</v>
      </c>
      <c r="C4757" t="s">
        <v>334</v>
      </c>
      <c r="D4757" t="s">
        <v>178</v>
      </c>
      <c r="E4757">
        <v>4</v>
      </c>
      <c r="F4757" t="s">
        <v>51</v>
      </c>
      <c r="G4757" t="s">
        <v>291</v>
      </c>
      <c r="H4757" t="s">
        <v>35</v>
      </c>
      <c r="I4757" t="s">
        <v>1246</v>
      </c>
      <c r="J4757" t="s">
        <v>80</v>
      </c>
      <c r="K4757" t="s">
        <v>11230</v>
      </c>
      <c r="L4757" t="s">
        <v>11231</v>
      </c>
      <c r="M4757" t="s">
        <v>902</v>
      </c>
      <c r="N4757" t="s">
        <v>84</v>
      </c>
      <c r="O4757">
        <v>15041</v>
      </c>
      <c r="P4757">
        <v>19378</v>
      </c>
      <c r="Q4757" t="s">
        <v>95</v>
      </c>
      <c r="R4757">
        <v>377</v>
      </c>
      <c r="S4757" s="2">
        <v>45092</v>
      </c>
      <c r="T4757" s="2">
        <v>45108</v>
      </c>
      <c r="U4757">
        <v>0</v>
      </c>
      <c r="V4757" t="s">
        <v>106</v>
      </c>
      <c r="W4757">
        <v>467</v>
      </c>
      <c r="X4757" t="s">
        <v>60</v>
      </c>
      <c r="Y4757" t="s">
        <v>72</v>
      </c>
      <c r="Z4757">
        <v>0</v>
      </c>
      <c r="AA4757">
        <v>226</v>
      </c>
      <c r="AB4757">
        <v>18477</v>
      </c>
      <c r="AC4757" t="s">
        <v>46</v>
      </c>
    </row>
    <row r="4758" spans="1:29" x14ac:dyDescent="0.3">
      <c r="A4758" s="1" t="s">
        <v>29</v>
      </c>
      <c r="B4758" t="s">
        <v>96</v>
      </c>
      <c r="C4758" t="s">
        <v>1079</v>
      </c>
      <c r="D4758" t="s">
        <v>236</v>
      </c>
      <c r="E4758">
        <v>1</v>
      </c>
      <c r="F4758" t="s">
        <v>221</v>
      </c>
      <c r="G4758" t="s">
        <v>1989</v>
      </c>
      <c r="H4758" t="s">
        <v>79</v>
      </c>
      <c r="I4758" t="s">
        <v>4533</v>
      </c>
      <c r="J4758" t="s">
        <v>8610</v>
      </c>
      <c r="K4758" t="s">
        <v>11232</v>
      </c>
      <c r="L4758" t="s">
        <v>11233</v>
      </c>
      <c r="M4758" t="s">
        <v>2382</v>
      </c>
      <c r="N4758" t="s">
        <v>84</v>
      </c>
      <c r="O4758">
        <v>15253</v>
      </c>
      <c r="P4758">
        <v>19243</v>
      </c>
      <c r="Q4758" t="s">
        <v>95</v>
      </c>
      <c r="R4758">
        <v>519</v>
      </c>
      <c r="S4758" s="2">
        <v>44769</v>
      </c>
      <c r="T4758" s="2">
        <v>44790</v>
      </c>
      <c r="U4758">
        <v>0</v>
      </c>
      <c r="V4758" t="s">
        <v>43</v>
      </c>
      <c r="W4758">
        <v>695</v>
      </c>
      <c r="X4758" t="s">
        <v>60</v>
      </c>
      <c r="Y4758" t="s">
        <v>61</v>
      </c>
      <c r="Z4758">
        <v>0</v>
      </c>
      <c r="AA4758">
        <v>815</v>
      </c>
      <c r="AB4758">
        <v>19170</v>
      </c>
      <c r="AC4758" t="s">
        <v>73</v>
      </c>
    </row>
    <row r="4759" spans="1:29" x14ac:dyDescent="0.3">
      <c r="A4759" s="1" t="s">
        <v>29</v>
      </c>
      <c r="B4759" t="s">
        <v>541</v>
      </c>
      <c r="C4759" t="s">
        <v>2224</v>
      </c>
      <c r="D4759" t="s">
        <v>110</v>
      </c>
      <c r="E4759">
        <v>10</v>
      </c>
      <c r="F4759" t="s">
        <v>120</v>
      </c>
      <c r="G4759" t="s">
        <v>121</v>
      </c>
      <c r="H4759" t="s">
        <v>35</v>
      </c>
      <c r="I4759" t="s">
        <v>36</v>
      </c>
      <c r="J4759" t="s">
        <v>6475</v>
      </c>
      <c r="K4759" t="s">
        <v>11234</v>
      </c>
      <c r="L4759" t="s">
        <v>11235</v>
      </c>
      <c r="M4759" t="s">
        <v>563</v>
      </c>
      <c r="N4759" t="s">
        <v>58</v>
      </c>
      <c r="O4759">
        <v>28308</v>
      </c>
      <c r="P4759">
        <v>32204</v>
      </c>
      <c r="Q4759" t="s">
        <v>59</v>
      </c>
      <c r="R4759">
        <v>954</v>
      </c>
      <c r="S4759" s="2">
        <v>44419</v>
      </c>
      <c r="T4759" s="2">
        <v>44440</v>
      </c>
      <c r="U4759">
        <v>44340</v>
      </c>
      <c r="V4759" t="s">
        <v>71</v>
      </c>
      <c r="W4759">
        <v>663</v>
      </c>
      <c r="X4759" t="s">
        <v>60</v>
      </c>
      <c r="Y4759" t="s">
        <v>72</v>
      </c>
      <c r="Z4759">
        <v>3910</v>
      </c>
      <c r="AA4759">
        <v>972</v>
      </c>
      <c r="AB4759">
        <v>30321</v>
      </c>
      <c r="AC4759" t="s">
        <v>46</v>
      </c>
    </row>
    <row r="4760" spans="1:29" x14ac:dyDescent="0.3">
      <c r="A4760" s="1" t="s">
        <v>47</v>
      </c>
      <c r="B4760" t="s">
        <v>153</v>
      </c>
      <c r="C4760" t="s">
        <v>3785</v>
      </c>
      <c r="D4760" t="s">
        <v>201</v>
      </c>
      <c r="E4760">
        <v>5</v>
      </c>
      <c r="F4760" t="s">
        <v>120</v>
      </c>
      <c r="G4760" t="s">
        <v>1533</v>
      </c>
      <c r="H4760" t="s">
        <v>35</v>
      </c>
      <c r="I4760" t="s">
        <v>171</v>
      </c>
      <c r="J4760" t="s">
        <v>2158</v>
      </c>
      <c r="K4760">
        <v>5064800401</v>
      </c>
      <c r="L4760" t="s">
        <v>11236</v>
      </c>
      <c r="M4760" t="s">
        <v>160</v>
      </c>
      <c r="N4760" t="s">
        <v>58</v>
      </c>
      <c r="O4760">
        <v>12618</v>
      </c>
      <c r="P4760">
        <v>16786</v>
      </c>
      <c r="Q4760" t="s">
        <v>59</v>
      </c>
      <c r="R4760">
        <v>283</v>
      </c>
      <c r="S4760" s="2">
        <v>44607</v>
      </c>
      <c r="T4760" s="2">
        <v>44636</v>
      </c>
      <c r="U4760">
        <v>29010</v>
      </c>
      <c r="V4760" t="s">
        <v>85</v>
      </c>
      <c r="W4760">
        <v>770</v>
      </c>
      <c r="X4760" t="s">
        <v>60</v>
      </c>
      <c r="Y4760" t="s">
        <v>61</v>
      </c>
      <c r="Z4760">
        <v>3856</v>
      </c>
      <c r="AA4760">
        <v>962</v>
      </c>
      <c r="AB4760">
        <v>13888</v>
      </c>
      <c r="AC4760" t="s">
        <v>107</v>
      </c>
    </row>
    <row r="4761" spans="1:29" x14ac:dyDescent="0.3">
      <c r="A4761" s="1" t="s">
        <v>47</v>
      </c>
      <c r="B4761" t="s">
        <v>592</v>
      </c>
      <c r="C4761" t="s">
        <v>4899</v>
      </c>
      <c r="D4761" t="s">
        <v>352</v>
      </c>
      <c r="E4761">
        <v>9</v>
      </c>
      <c r="F4761" t="s">
        <v>33</v>
      </c>
      <c r="G4761" t="s">
        <v>139</v>
      </c>
      <c r="H4761" t="s">
        <v>35</v>
      </c>
      <c r="I4761" t="s">
        <v>53</v>
      </c>
      <c r="J4761" t="s">
        <v>2318</v>
      </c>
      <c r="K4761" t="s">
        <v>11237</v>
      </c>
      <c r="L4761" t="s">
        <v>11238</v>
      </c>
      <c r="M4761" t="s">
        <v>2167</v>
      </c>
      <c r="N4761" t="s">
        <v>94</v>
      </c>
      <c r="O4761">
        <v>12983</v>
      </c>
      <c r="P4761">
        <v>16736</v>
      </c>
      <c r="Q4761" t="s">
        <v>59</v>
      </c>
      <c r="R4761">
        <v>497</v>
      </c>
      <c r="S4761" s="2">
        <v>44983</v>
      </c>
      <c r="T4761" s="2">
        <v>45005</v>
      </c>
      <c r="U4761">
        <v>32304</v>
      </c>
      <c r="V4761" t="s">
        <v>85</v>
      </c>
      <c r="W4761">
        <v>838</v>
      </c>
      <c r="X4761" t="s">
        <v>60</v>
      </c>
      <c r="Y4761" t="s">
        <v>72</v>
      </c>
      <c r="Z4761">
        <v>0</v>
      </c>
      <c r="AA4761">
        <v>739</v>
      </c>
      <c r="AB4761">
        <v>13718</v>
      </c>
      <c r="AC4761" t="s">
        <v>46</v>
      </c>
    </row>
    <row r="4762" spans="1:29" x14ac:dyDescent="0.3">
      <c r="A4762" s="1" t="s">
        <v>29</v>
      </c>
      <c r="B4762" t="s">
        <v>30</v>
      </c>
      <c r="C4762" t="s">
        <v>1954</v>
      </c>
      <c r="D4762" t="s">
        <v>178</v>
      </c>
      <c r="E4762">
        <v>1</v>
      </c>
      <c r="F4762" t="s">
        <v>129</v>
      </c>
      <c r="G4762" t="s">
        <v>944</v>
      </c>
      <c r="H4762" t="s">
        <v>79</v>
      </c>
      <c r="I4762" t="s">
        <v>771</v>
      </c>
      <c r="J4762" t="s">
        <v>1937</v>
      </c>
      <c r="K4762" t="s">
        <v>11239</v>
      </c>
      <c r="L4762" t="s">
        <v>7562</v>
      </c>
      <c r="M4762" t="s">
        <v>1491</v>
      </c>
      <c r="N4762" t="s">
        <v>84</v>
      </c>
      <c r="O4762">
        <v>11454</v>
      </c>
      <c r="P4762">
        <v>15649</v>
      </c>
      <c r="Q4762" t="s">
        <v>95</v>
      </c>
      <c r="R4762">
        <v>43</v>
      </c>
      <c r="S4762" s="2">
        <v>44619</v>
      </c>
      <c r="T4762" s="2">
        <v>44646</v>
      </c>
      <c r="U4762">
        <v>0</v>
      </c>
      <c r="V4762" t="s">
        <v>43</v>
      </c>
      <c r="W4762">
        <v>700</v>
      </c>
      <c r="X4762" t="s">
        <v>60</v>
      </c>
      <c r="Y4762" t="s">
        <v>72</v>
      </c>
      <c r="Z4762">
        <v>0</v>
      </c>
      <c r="AA4762">
        <v>259</v>
      </c>
      <c r="AB4762">
        <v>15503</v>
      </c>
      <c r="AC4762" t="s">
        <v>46</v>
      </c>
    </row>
    <row r="4763" spans="1:29" x14ac:dyDescent="0.3">
      <c r="A4763" s="1" t="s">
        <v>29</v>
      </c>
      <c r="B4763" t="s">
        <v>96</v>
      </c>
      <c r="C4763" t="s">
        <v>1133</v>
      </c>
      <c r="D4763" t="s">
        <v>110</v>
      </c>
      <c r="E4763">
        <v>9</v>
      </c>
      <c r="F4763" t="s">
        <v>77</v>
      </c>
      <c r="G4763" t="s">
        <v>147</v>
      </c>
      <c r="H4763" t="s">
        <v>79</v>
      </c>
      <c r="I4763" t="s">
        <v>382</v>
      </c>
      <c r="J4763" t="s">
        <v>3668</v>
      </c>
      <c r="K4763" t="s">
        <v>11240</v>
      </c>
      <c r="L4763" t="s">
        <v>2668</v>
      </c>
      <c r="M4763" t="s">
        <v>1784</v>
      </c>
      <c r="N4763" t="s">
        <v>94</v>
      </c>
      <c r="O4763">
        <v>20879</v>
      </c>
      <c r="P4763">
        <v>22972</v>
      </c>
      <c r="Q4763" t="s">
        <v>41</v>
      </c>
      <c r="R4763">
        <v>133</v>
      </c>
      <c r="S4763" s="2">
        <v>45011</v>
      </c>
      <c r="T4763" s="2">
        <v>45027</v>
      </c>
      <c r="U4763">
        <v>0</v>
      </c>
      <c r="V4763" t="s">
        <v>71</v>
      </c>
      <c r="W4763">
        <v>615</v>
      </c>
      <c r="X4763" t="s">
        <v>60</v>
      </c>
      <c r="Y4763" t="s">
        <v>72</v>
      </c>
      <c r="Z4763">
        <v>0</v>
      </c>
      <c r="AA4763">
        <v>349</v>
      </c>
      <c r="AB4763">
        <v>22038</v>
      </c>
      <c r="AC4763" t="s">
        <v>73</v>
      </c>
    </row>
    <row r="4764" spans="1:29" x14ac:dyDescent="0.3">
      <c r="A4764" s="1" t="s">
        <v>29</v>
      </c>
      <c r="B4764" t="s">
        <v>327</v>
      </c>
      <c r="C4764" t="s">
        <v>1336</v>
      </c>
      <c r="D4764" t="s">
        <v>257</v>
      </c>
      <c r="E4764">
        <v>7</v>
      </c>
      <c r="F4764" t="s">
        <v>221</v>
      </c>
      <c r="G4764" t="s">
        <v>1096</v>
      </c>
      <c r="H4764" t="s">
        <v>35</v>
      </c>
      <c r="I4764" t="s">
        <v>1156</v>
      </c>
      <c r="J4764" t="s">
        <v>80</v>
      </c>
      <c r="K4764">
        <v>7468759596</v>
      </c>
      <c r="L4764" t="s">
        <v>11241</v>
      </c>
      <c r="M4764" t="s">
        <v>1019</v>
      </c>
      <c r="N4764" t="s">
        <v>94</v>
      </c>
      <c r="O4764">
        <v>23934</v>
      </c>
      <c r="P4764">
        <v>27541</v>
      </c>
      <c r="Q4764" t="s">
        <v>59</v>
      </c>
      <c r="R4764">
        <v>671</v>
      </c>
      <c r="S4764" s="2">
        <v>44521</v>
      </c>
      <c r="T4764" s="2">
        <v>44540</v>
      </c>
      <c r="U4764">
        <v>11195</v>
      </c>
      <c r="V4764" t="s">
        <v>71</v>
      </c>
      <c r="W4764">
        <v>480</v>
      </c>
      <c r="X4764" t="s">
        <v>60</v>
      </c>
      <c r="Y4764" t="s">
        <v>61</v>
      </c>
      <c r="Z4764">
        <v>0</v>
      </c>
      <c r="AA4764">
        <v>112</v>
      </c>
      <c r="AB4764">
        <v>25932</v>
      </c>
      <c r="AC4764" t="s">
        <v>107</v>
      </c>
    </row>
    <row r="4765" spans="1:29" x14ac:dyDescent="0.3">
      <c r="A4765" s="1" t="s">
        <v>29</v>
      </c>
      <c r="B4765" t="s">
        <v>74</v>
      </c>
      <c r="C4765" t="s">
        <v>861</v>
      </c>
      <c r="D4765" t="s">
        <v>178</v>
      </c>
      <c r="E4765">
        <v>7</v>
      </c>
      <c r="F4765" t="s">
        <v>129</v>
      </c>
      <c r="G4765" t="s">
        <v>700</v>
      </c>
      <c r="H4765" t="s">
        <v>79</v>
      </c>
      <c r="I4765" t="s">
        <v>156</v>
      </c>
      <c r="J4765" t="s">
        <v>766</v>
      </c>
      <c r="K4765" t="s">
        <v>11242</v>
      </c>
      <c r="L4765" t="s">
        <v>11243</v>
      </c>
      <c r="M4765" t="s">
        <v>973</v>
      </c>
      <c r="N4765" t="s">
        <v>58</v>
      </c>
      <c r="O4765">
        <v>27781</v>
      </c>
      <c r="P4765">
        <v>32397</v>
      </c>
      <c r="Q4765" t="s">
        <v>59</v>
      </c>
      <c r="R4765">
        <v>815</v>
      </c>
      <c r="S4765" s="2">
        <v>44489</v>
      </c>
      <c r="T4765" s="2">
        <v>44508</v>
      </c>
      <c r="U4765">
        <v>723</v>
      </c>
      <c r="V4765" t="s">
        <v>85</v>
      </c>
      <c r="W4765">
        <v>529</v>
      </c>
      <c r="X4765" t="s">
        <v>60</v>
      </c>
      <c r="Y4765" t="s">
        <v>61</v>
      </c>
      <c r="Z4765">
        <v>2196</v>
      </c>
      <c r="AA4765">
        <v>806</v>
      </c>
      <c r="AB4765">
        <v>31341</v>
      </c>
      <c r="AC4765" t="s">
        <v>73</v>
      </c>
    </row>
    <row r="4766" spans="1:29" x14ac:dyDescent="0.3">
      <c r="A4766" s="1" t="s">
        <v>47</v>
      </c>
      <c r="B4766" t="s">
        <v>48</v>
      </c>
      <c r="C4766" t="s">
        <v>644</v>
      </c>
      <c r="D4766" t="s">
        <v>178</v>
      </c>
      <c r="E4766">
        <v>3</v>
      </c>
      <c r="F4766" t="s">
        <v>64</v>
      </c>
      <c r="G4766" t="s">
        <v>388</v>
      </c>
      <c r="H4766" t="s">
        <v>79</v>
      </c>
      <c r="I4766" t="s">
        <v>6809</v>
      </c>
      <c r="J4766" t="s">
        <v>231</v>
      </c>
      <c r="K4766" t="s">
        <v>11244</v>
      </c>
      <c r="L4766" t="s">
        <v>11245</v>
      </c>
      <c r="M4766" t="s">
        <v>303</v>
      </c>
      <c r="N4766" t="s">
        <v>58</v>
      </c>
      <c r="O4766">
        <v>15403</v>
      </c>
      <c r="P4766">
        <v>17517</v>
      </c>
      <c r="Q4766" t="s">
        <v>59</v>
      </c>
      <c r="R4766">
        <v>66</v>
      </c>
      <c r="S4766" s="2">
        <v>44841</v>
      </c>
      <c r="T4766" t="s">
        <v>42</v>
      </c>
      <c r="U4766">
        <v>6605</v>
      </c>
      <c r="V4766" t="s">
        <v>85</v>
      </c>
      <c r="W4766">
        <v>613</v>
      </c>
      <c r="X4766" t="s">
        <v>44</v>
      </c>
      <c r="Y4766" t="s">
        <v>45</v>
      </c>
      <c r="Z4766">
        <v>3628</v>
      </c>
      <c r="AA4766">
        <v>771</v>
      </c>
      <c r="AB4766">
        <v>16943</v>
      </c>
      <c r="AC4766" t="s">
        <v>73</v>
      </c>
    </row>
    <row r="4767" spans="1:29" x14ac:dyDescent="0.3">
      <c r="A4767" s="1" t="s">
        <v>47</v>
      </c>
      <c r="B4767" t="s">
        <v>153</v>
      </c>
      <c r="C4767" t="s">
        <v>7596</v>
      </c>
      <c r="D4767" t="s">
        <v>169</v>
      </c>
      <c r="E4767">
        <v>1</v>
      </c>
      <c r="F4767" t="s">
        <v>33</v>
      </c>
      <c r="G4767" t="s">
        <v>179</v>
      </c>
      <c r="H4767" t="s">
        <v>35</v>
      </c>
      <c r="I4767" t="s">
        <v>1403</v>
      </c>
      <c r="J4767" t="s">
        <v>2875</v>
      </c>
      <c r="K4767" t="s">
        <v>11246</v>
      </c>
      <c r="L4767" t="s">
        <v>11247</v>
      </c>
      <c r="M4767" t="s">
        <v>860</v>
      </c>
      <c r="N4767" t="s">
        <v>84</v>
      </c>
      <c r="O4767">
        <v>14634</v>
      </c>
      <c r="P4767">
        <v>17963</v>
      </c>
      <c r="Q4767" t="s">
        <v>95</v>
      </c>
      <c r="R4767">
        <v>936</v>
      </c>
      <c r="S4767" s="2">
        <v>44375</v>
      </c>
      <c r="T4767" s="2">
        <v>44394</v>
      </c>
      <c r="U4767">
        <v>0</v>
      </c>
      <c r="V4767" t="s">
        <v>71</v>
      </c>
      <c r="W4767">
        <v>598</v>
      </c>
      <c r="X4767" t="s">
        <v>60</v>
      </c>
      <c r="Y4767" t="s">
        <v>45</v>
      </c>
      <c r="Z4767">
        <v>0</v>
      </c>
      <c r="AA4767">
        <v>824</v>
      </c>
      <c r="AB4767">
        <v>14902</v>
      </c>
      <c r="AC4767" t="s">
        <v>73</v>
      </c>
    </row>
    <row r="4768" spans="1:29" x14ac:dyDescent="0.3">
      <c r="A4768" s="1" t="s">
        <v>47</v>
      </c>
      <c r="B4768" t="s">
        <v>153</v>
      </c>
      <c r="C4768" t="s">
        <v>249</v>
      </c>
      <c r="D4768" t="s">
        <v>76</v>
      </c>
      <c r="E4768">
        <v>9</v>
      </c>
      <c r="F4768" t="s">
        <v>51</v>
      </c>
      <c r="G4768" t="s">
        <v>285</v>
      </c>
      <c r="H4768" t="s">
        <v>35</v>
      </c>
      <c r="I4768" t="s">
        <v>210</v>
      </c>
      <c r="J4768" t="s">
        <v>2286</v>
      </c>
      <c r="K4768" t="s">
        <v>11248</v>
      </c>
      <c r="L4768" t="s">
        <v>11249</v>
      </c>
      <c r="M4768" t="s">
        <v>1208</v>
      </c>
      <c r="N4768" t="s">
        <v>58</v>
      </c>
      <c r="O4768">
        <v>4920</v>
      </c>
      <c r="P4768">
        <v>8346</v>
      </c>
      <c r="Q4768" t="s">
        <v>95</v>
      </c>
      <c r="R4768">
        <v>412</v>
      </c>
      <c r="S4768" s="2">
        <v>44695</v>
      </c>
      <c r="T4768" s="2">
        <v>44704</v>
      </c>
      <c r="U4768">
        <v>0</v>
      </c>
      <c r="V4768" t="s">
        <v>85</v>
      </c>
      <c r="W4768">
        <v>486</v>
      </c>
      <c r="X4768" t="s">
        <v>60</v>
      </c>
      <c r="Y4768" t="s">
        <v>61</v>
      </c>
      <c r="Z4768">
        <v>4297</v>
      </c>
      <c r="AA4768">
        <v>804</v>
      </c>
      <c r="AB4768">
        <v>7342</v>
      </c>
      <c r="AC4768" t="s">
        <v>73</v>
      </c>
    </row>
    <row r="4769" spans="1:29" x14ac:dyDescent="0.3">
      <c r="A4769" s="1" t="s">
        <v>47</v>
      </c>
      <c r="B4769" t="s">
        <v>234</v>
      </c>
      <c r="C4769" t="s">
        <v>2618</v>
      </c>
      <c r="D4769" t="s">
        <v>32</v>
      </c>
      <c r="E4769">
        <v>6</v>
      </c>
      <c r="F4769" t="s">
        <v>99</v>
      </c>
      <c r="G4769" t="s">
        <v>1138</v>
      </c>
      <c r="H4769" t="s">
        <v>35</v>
      </c>
      <c r="I4769" t="s">
        <v>238</v>
      </c>
      <c r="J4769" t="s">
        <v>2995</v>
      </c>
      <c r="K4769" t="s">
        <v>11250</v>
      </c>
      <c r="L4769" t="s">
        <v>11251</v>
      </c>
      <c r="M4769" t="s">
        <v>2944</v>
      </c>
      <c r="N4769" t="s">
        <v>84</v>
      </c>
      <c r="O4769">
        <v>18367</v>
      </c>
      <c r="P4769">
        <v>20749</v>
      </c>
      <c r="Q4769" t="s">
        <v>95</v>
      </c>
      <c r="R4769">
        <v>295</v>
      </c>
      <c r="S4769" s="2">
        <v>45039</v>
      </c>
      <c r="T4769" s="2">
        <v>45067</v>
      </c>
      <c r="U4769">
        <v>0</v>
      </c>
      <c r="V4769" t="s">
        <v>71</v>
      </c>
      <c r="W4769">
        <v>567</v>
      </c>
      <c r="X4769" t="s">
        <v>60</v>
      </c>
      <c r="Y4769" t="s">
        <v>45</v>
      </c>
      <c r="Z4769">
        <v>0</v>
      </c>
      <c r="AA4769">
        <v>912</v>
      </c>
      <c r="AB4769">
        <v>20332</v>
      </c>
      <c r="AC4769" t="s">
        <v>46</v>
      </c>
    </row>
    <row r="4770" spans="1:29" x14ac:dyDescent="0.3">
      <c r="A4770" s="1" t="s">
        <v>29</v>
      </c>
      <c r="B4770" t="s">
        <v>393</v>
      </c>
      <c r="C4770" t="s">
        <v>1949</v>
      </c>
      <c r="D4770" t="s">
        <v>76</v>
      </c>
      <c r="E4770">
        <v>1</v>
      </c>
      <c r="F4770" t="s">
        <v>271</v>
      </c>
      <c r="G4770" t="s">
        <v>353</v>
      </c>
      <c r="H4770" t="s">
        <v>79</v>
      </c>
      <c r="I4770" t="s">
        <v>292</v>
      </c>
      <c r="J4770" t="s">
        <v>784</v>
      </c>
      <c r="K4770" t="s">
        <v>11252</v>
      </c>
      <c r="L4770" t="s">
        <v>11253</v>
      </c>
      <c r="M4770" t="s">
        <v>2103</v>
      </c>
      <c r="N4770" t="s">
        <v>84</v>
      </c>
      <c r="O4770">
        <v>25091</v>
      </c>
      <c r="P4770">
        <v>29729</v>
      </c>
      <c r="Q4770" t="s">
        <v>41</v>
      </c>
      <c r="R4770">
        <v>660</v>
      </c>
      <c r="S4770" s="2">
        <v>45254</v>
      </c>
      <c r="T4770" t="s">
        <v>42</v>
      </c>
      <c r="U4770">
        <v>0</v>
      </c>
      <c r="V4770" t="s">
        <v>71</v>
      </c>
      <c r="W4770">
        <v>624</v>
      </c>
      <c r="X4770" t="s">
        <v>44</v>
      </c>
      <c r="Y4770" t="s">
        <v>45</v>
      </c>
      <c r="Z4770">
        <v>0</v>
      </c>
      <c r="AA4770">
        <v>256</v>
      </c>
      <c r="AB4770">
        <v>28391</v>
      </c>
      <c r="AC4770" t="s">
        <v>73</v>
      </c>
    </row>
    <row r="4771" spans="1:29" x14ac:dyDescent="0.3">
      <c r="A4771" s="1" t="s">
        <v>47</v>
      </c>
      <c r="B4771" t="s">
        <v>234</v>
      </c>
      <c r="C4771" t="s">
        <v>2618</v>
      </c>
      <c r="D4771" t="s">
        <v>138</v>
      </c>
      <c r="E4771">
        <v>5</v>
      </c>
      <c r="F4771" t="s">
        <v>77</v>
      </c>
      <c r="G4771" t="s">
        <v>264</v>
      </c>
      <c r="H4771" t="s">
        <v>79</v>
      </c>
      <c r="I4771" t="s">
        <v>1390</v>
      </c>
      <c r="J4771" t="s">
        <v>1143</v>
      </c>
      <c r="K4771" t="s">
        <v>11254</v>
      </c>
      <c r="L4771" t="s">
        <v>11255</v>
      </c>
      <c r="M4771" t="s">
        <v>2944</v>
      </c>
      <c r="N4771" t="s">
        <v>58</v>
      </c>
      <c r="O4771">
        <v>26790</v>
      </c>
      <c r="P4771">
        <v>31064</v>
      </c>
      <c r="Q4771" t="s">
        <v>41</v>
      </c>
      <c r="R4771">
        <v>652</v>
      </c>
      <c r="S4771" s="2">
        <v>44882</v>
      </c>
      <c r="T4771" t="s">
        <v>42</v>
      </c>
      <c r="U4771">
        <v>0</v>
      </c>
      <c r="V4771" t="s">
        <v>85</v>
      </c>
      <c r="W4771">
        <v>624</v>
      </c>
      <c r="X4771" t="s">
        <v>44</v>
      </c>
      <c r="Y4771" t="s">
        <v>61</v>
      </c>
      <c r="Z4771">
        <v>1204</v>
      </c>
      <c r="AA4771">
        <v>655</v>
      </c>
      <c r="AB4771">
        <v>30177</v>
      </c>
      <c r="AC4771" t="s">
        <v>73</v>
      </c>
    </row>
    <row r="4772" spans="1:29" x14ac:dyDescent="0.3">
      <c r="A4772" s="1" t="s">
        <v>29</v>
      </c>
      <c r="B4772" t="s">
        <v>30</v>
      </c>
      <c r="C4772" t="s">
        <v>1769</v>
      </c>
      <c r="D4772" t="s">
        <v>138</v>
      </c>
      <c r="E4772">
        <v>10</v>
      </c>
      <c r="F4772" t="s">
        <v>186</v>
      </c>
      <c r="G4772" t="s">
        <v>463</v>
      </c>
      <c r="H4772" t="s">
        <v>79</v>
      </c>
      <c r="I4772" t="s">
        <v>1175</v>
      </c>
      <c r="J4772" t="s">
        <v>3198</v>
      </c>
      <c r="K4772">
        <v>8301410819</v>
      </c>
      <c r="L4772" t="s">
        <v>11256</v>
      </c>
      <c r="M4772" t="s">
        <v>1039</v>
      </c>
      <c r="N4772" t="s">
        <v>84</v>
      </c>
      <c r="O4772">
        <v>27750</v>
      </c>
      <c r="P4772">
        <v>32524</v>
      </c>
      <c r="Q4772" t="s">
        <v>41</v>
      </c>
      <c r="R4772">
        <v>494</v>
      </c>
      <c r="S4772" s="2">
        <v>45157</v>
      </c>
      <c r="T4772" s="2">
        <v>45181</v>
      </c>
      <c r="U4772">
        <v>0</v>
      </c>
      <c r="V4772" t="s">
        <v>43</v>
      </c>
      <c r="W4772">
        <v>631</v>
      </c>
      <c r="X4772" t="s">
        <v>60</v>
      </c>
      <c r="Y4772" t="s">
        <v>45</v>
      </c>
      <c r="Z4772">
        <v>0</v>
      </c>
      <c r="AA4772">
        <v>639</v>
      </c>
      <c r="AB4772">
        <v>32444</v>
      </c>
      <c r="AC4772" t="s">
        <v>73</v>
      </c>
    </row>
    <row r="4773" spans="1:29" x14ac:dyDescent="0.3">
      <c r="A4773" s="1" t="s">
        <v>29</v>
      </c>
      <c r="B4773" t="s">
        <v>74</v>
      </c>
      <c r="C4773" t="s">
        <v>1644</v>
      </c>
      <c r="D4773" t="s">
        <v>110</v>
      </c>
      <c r="E4773">
        <v>5</v>
      </c>
      <c r="F4773" t="s">
        <v>129</v>
      </c>
      <c r="G4773" t="s">
        <v>130</v>
      </c>
      <c r="H4773" t="s">
        <v>35</v>
      </c>
      <c r="I4773" t="s">
        <v>507</v>
      </c>
      <c r="J4773" t="s">
        <v>1652</v>
      </c>
      <c r="K4773" t="s">
        <v>11257</v>
      </c>
      <c r="L4773" t="s">
        <v>11258</v>
      </c>
      <c r="M4773" t="s">
        <v>795</v>
      </c>
      <c r="N4773" t="s">
        <v>58</v>
      </c>
      <c r="O4773">
        <v>23208</v>
      </c>
      <c r="P4773">
        <v>28050</v>
      </c>
      <c r="Q4773" t="s">
        <v>41</v>
      </c>
      <c r="R4773">
        <v>821</v>
      </c>
      <c r="S4773" s="2">
        <v>44347</v>
      </c>
      <c r="T4773" s="2">
        <v>44371</v>
      </c>
      <c r="U4773">
        <v>0</v>
      </c>
      <c r="V4773" t="s">
        <v>43</v>
      </c>
      <c r="W4773">
        <v>437</v>
      </c>
      <c r="X4773" t="s">
        <v>60</v>
      </c>
      <c r="Y4773" t="s">
        <v>45</v>
      </c>
      <c r="Z4773">
        <v>2766</v>
      </c>
      <c r="AA4773">
        <v>604</v>
      </c>
      <c r="AB4773">
        <v>24576</v>
      </c>
      <c r="AC4773" t="s">
        <v>107</v>
      </c>
    </row>
    <row r="4774" spans="1:29" x14ac:dyDescent="0.3">
      <c r="A4774" s="1" t="s">
        <v>29</v>
      </c>
      <c r="B4774" t="s">
        <v>86</v>
      </c>
      <c r="C4774" t="s">
        <v>1919</v>
      </c>
      <c r="D4774" t="s">
        <v>257</v>
      </c>
      <c r="E4774">
        <v>1</v>
      </c>
      <c r="F4774" t="s">
        <v>186</v>
      </c>
      <c r="G4774" t="s">
        <v>535</v>
      </c>
      <c r="H4774" t="s">
        <v>35</v>
      </c>
      <c r="I4774" t="s">
        <v>140</v>
      </c>
      <c r="J4774" t="s">
        <v>1080</v>
      </c>
      <c r="K4774" t="s">
        <v>11259</v>
      </c>
      <c r="L4774" t="s">
        <v>11260</v>
      </c>
      <c r="M4774" t="s">
        <v>350</v>
      </c>
      <c r="N4774" t="s">
        <v>94</v>
      </c>
      <c r="O4774">
        <v>16300</v>
      </c>
      <c r="P4774">
        <v>19709</v>
      </c>
      <c r="Q4774" t="s">
        <v>95</v>
      </c>
      <c r="R4774">
        <v>457</v>
      </c>
      <c r="S4774" s="2">
        <v>45059</v>
      </c>
      <c r="T4774" t="s">
        <v>42</v>
      </c>
      <c r="U4774">
        <v>0</v>
      </c>
      <c r="V4774" t="s">
        <v>43</v>
      </c>
      <c r="W4774">
        <v>731</v>
      </c>
      <c r="X4774" t="s">
        <v>44</v>
      </c>
      <c r="Y4774" t="s">
        <v>72</v>
      </c>
      <c r="Z4774">
        <v>0</v>
      </c>
      <c r="AA4774">
        <v>337</v>
      </c>
      <c r="AB4774">
        <v>18757</v>
      </c>
      <c r="AC4774" t="s">
        <v>73</v>
      </c>
    </row>
    <row r="4775" spans="1:29" x14ac:dyDescent="0.3">
      <c r="A4775" s="1" t="s">
        <v>47</v>
      </c>
      <c r="B4775" t="s">
        <v>176</v>
      </c>
      <c r="C4775" t="s">
        <v>2512</v>
      </c>
      <c r="D4775" t="s">
        <v>387</v>
      </c>
      <c r="E4775">
        <v>8</v>
      </c>
      <c r="F4775" t="s">
        <v>99</v>
      </c>
      <c r="G4775" t="s">
        <v>529</v>
      </c>
      <c r="H4775" t="s">
        <v>79</v>
      </c>
      <c r="I4775" t="s">
        <v>2397</v>
      </c>
      <c r="J4775" t="s">
        <v>1283</v>
      </c>
      <c r="K4775" t="s">
        <v>11261</v>
      </c>
      <c r="L4775" t="s">
        <v>11262</v>
      </c>
      <c r="M4775" t="s">
        <v>296</v>
      </c>
      <c r="N4775" t="s">
        <v>94</v>
      </c>
      <c r="O4775">
        <v>29016</v>
      </c>
      <c r="P4775">
        <v>32892</v>
      </c>
      <c r="Q4775" t="s">
        <v>95</v>
      </c>
      <c r="R4775">
        <v>664</v>
      </c>
      <c r="S4775" s="2">
        <v>44706</v>
      </c>
      <c r="T4775" t="s">
        <v>42</v>
      </c>
      <c r="U4775">
        <v>0</v>
      </c>
      <c r="V4775" t="s">
        <v>43</v>
      </c>
      <c r="W4775">
        <v>524</v>
      </c>
      <c r="X4775" t="s">
        <v>44</v>
      </c>
      <c r="Y4775" t="s">
        <v>72</v>
      </c>
      <c r="Z4775">
        <v>0</v>
      </c>
      <c r="AA4775">
        <v>188</v>
      </c>
      <c r="AB4775">
        <v>29897</v>
      </c>
      <c r="AC4775" t="s">
        <v>107</v>
      </c>
    </row>
    <row r="4776" spans="1:29" x14ac:dyDescent="0.3">
      <c r="A4776" s="1" t="s">
        <v>47</v>
      </c>
      <c r="B4776" t="s">
        <v>136</v>
      </c>
      <c r="C4776" t="s">
        <v>1540</v>
      </c>
      <c r="D4776" t="s">
        <v>387</v>
      </c>
      <c r="E4776">
        <v>8</v>
      </c>
      <c r="F4776" t="s">
        <v>129</v>
      </c>
      <c r="G4776" t="s">
        <v>944</v>
      </c>
      <c r="H4776" t="s">
        <v>79</v>
      </c>
      <c r="I4776" t="s">
        <v>292</v>
      </c>
      <c r="J4776" t="s">
        <v>797</v>
      </c>
      <c r="K4776">
        <v>9428171020</v>
      </c>
      <c r="L4776" t="s">
        <v>11263</v>
      </c>
      <c r="M4776" t="s">
        <v>144</v>
      </c>
      <c r="N4776" t="s">
        <v>84</v>
      </c>
      <c r="O4776">
        <v>23388</v>
      </c>
      <c r="P4776">
        <v>25799</v>
      </c>
      <c r="Q4776" t="s">
        <v>59</v>
      </c>
      <c r="R4776">
        <v>382</v>
      </c>
      <c r="S4776" s="2">
        <v>44352</v>
      </c>
      <c r="T4776" t="s">
        <v>42</v>
      </c>
      <c r="U4776">
        <v>34582</v>
      </c>
      <c r="V4776" t="s">
        <v>85</v>
      </c>
      <c r="W4776">
        <v>662</v>
      </c>
      <c r="X4776" t="s">
        <v>44</v>
      </c>
      <c r="Y4776" t="s">
        <v>72</v>
      </c>
      <c r="Z4776">
        <v>0</v>
      </c>
      <c r="AA4776">
        <v>561</v>
      </c>
      <c r="AB4776">
        <v>24752</v>
      </c>
      <c r="AC4776" t="s">
        <v>107</v>
      </c>
    </row>
    <row r="4777" spans="1:29" x14ac:dyDescent="0.3">
      <c r="A4777" s="1" t="s">
        <v>29</v>
      </c>
      <c r="B4777" t="s">
        <v>62</v>
      </c>
      <c r="C4777" t="s">
        <v>1552</v>
      </c>
      <c r="D4777" t="s">
        <v>110</v>
      </c>
      <c r="E4777">
        <v>2</v>
      </c>
      <c r="F4777" t="s">
        <v>99</v>
      </c>
      <c r="G4777" t="s">
        <v>950</v>
      </c>
      <c r="H4777" t="s">
        <v>35</v>
      </c>
      <c r="I4777" t="s">
        <v>1276</v>
      </c>
      <c r="J4777" t="s">
        <v>2890</v>
      </c>
      <c r="K4777" t="s">
        <v>11264</v>
      </c>
      <c r="L4777" t="s">
        <v>11265</v>
      </c>
      <c r="M4777" t="s">
        <v>466</v>
      </c>
      <c r="N4777" t="s">
        <v>58</v>
      </c>
      <c r="O4777">
        <v>14285</v>
      </c>
      <c r="P4777">
        <v>17021</v>
      </c>
      <c r="Q4777" t="s">
        <v>59</v>
      </c>
      <c r="R4777">
        <v>177</v>
      </c>
      <c r="S4777" s="2">
        <v>44745</v>
      </c>
      <c r="T4777" t="s">
        <v>42</v>
      </c>
      <c r="U4777">
        <v>1760</v>
      </c>
      <c r="V4777" t="s">
        <v>43</v>
      </c>
      <c r="W4777">
        <v>799</v>
      </c>
      <c r="X4777" t="s">
        <v>44</v>
      </c>
      <c r="Y4777" t="s">
        <v>61</v>
      </c>
      <c r="Z4777">
        <v>2342</v>
      </c>
      <c r="AA4777">
        <v>741</v>
      </c>
      <c r="AB4777">
        <v>16489</v>
      </c>
      <c r="AC4777" t="s">
        <v>46</v>
      </c>
    </row>
    <row r="4778" spans="1:29" x14ac:dyDescent="0.3">
      <c r="A4778" s="1" t="s">
        <v>29</v>
      </c>
      <c r="B4778" t="s">
        <v>363</v>
      </c>
      <c r="C4778" t="s">
        <v>692</v>
      </c>
      <c r="D4778" t="s">
        <v>178</v>
      </c>
      <c r="E4778">
        <v>8</v>
      </c>
      <c r="F4778" t="s">
        <v>33</v>
      </c>
      <c r="G4778" t="s">
        <v>451</v>
      </c>
      <c r="H4778" t="s">
        <v>35</v>
      </c>
      <c r="I4778" t="s">
        <v>1656</v>
      </c>
      <c r="J4778" t="s">
        <v>8439</v>
      </c>
      <c r="K4778" t="s">
        <v>11266</v>
      </c>
      <c r="L4778" t="s">
        <v>11267</v>
      </c>
      <c r="M4778" t="s">
        <v>1603</v>
      </c>
      <c r="N4778" t="s">
        <v>84</v>
      </c>
      <c r="O4778">
        <v>3967</v>
      </c>
      <c r="P4778">
        <v>8209</v>
      </c>
      <c r="Q4778" t="s">
        <v>59</v>
      </c>
      <c r="R4778">
        <v>521</v>
      </c>
      <c r="S4778" s="2">
        <v>45152</v>
      </c>
      <c r="T4778" t="s">
        <v>42</v>
      </c>
      <c r="U4778">
        <v>10109</v>
      </c>
      <c r="V4778" t="s">
        <v>43</v>
      </c>
      <c r="W4778">
        <v>527</v>
      </c>
      <c r="X4778" t="s">
        <v>44</v>
      </c>
      <c r="Y4778" t="s">
        <v>61</v>
      </c>
      <c r="Z4778">
        <v>0</v>
      </c>
      <c r="AA4778">
        <v>91</v>
      </c>
      <c r="AB4778">
        <v>6707</v>
      </c>
      <c r="AC4778" t="s">
        <v>73</v>
      </c>
    </row>
    <row r="4779" spans="1:29" x14ac:dyDescent="0.3">
      <c r="A4779" s="1" t="s">
        <v>29</v>
      </c>
      <c r="B4779" t="s">
        <v>541</v>
      </c>
      <c r="C4779" t="s">
        <v>1803</v>
      </c>
      <c r="D4779" t="s">
        <v>76</v>
      </c>
      <c r="E4779">
        <v>10</v>
      </c>
      <c r="F4779" t="s">
        <v>33</v>
      </c>
      <c r="G4779" t="s">
        <v>111</v>
      </c>
      <c r="H4779" t="s">
        <v>79</v>
      </c>
      <c r="I4779" t="s">
        <v>244</v>
      </c>
      <c r="J4779" t="s">
        <v>9492</v>
      </c>
      <c r="K4779" t="s">
        <v>11268</v>
      </c>
      <c r="L4779" t="s">
        <v>7884</v>
      </c>
      <c r="M4779" t="s">
        <v>1274</v>
      </c>
      <c r="N4779" t="s">
        <v>94</v>
      </c>
      <c r="O4779">
        <v>6836</v>
      </c>
      <c r="P4779">
        <v>11625</v>
      </c>
      <c r="Q4779" t="s">
        <v>41</v>
      </c>
      <c r="R4779">
        <v>622</v>
      </c>
      <c r="S4779" s="2">
        <v>44957</v>
      </c>
      <c r="T4779" s="2">
        <v>44961</v>
      </c>
      <c r="U4779">
        <v>0</v>
      </c>
      <c r="V4779" t="s">
        <v>43</v>
      </c>
      <c r="W4779">
        <v>481</v>
      </c>
      <c r="X4779" t="s">
        <v>60</v>
      </c>
      <c r="Y4779" t="s">
        <v>72</v>
      </c>
      <c r="Z4779">
        <v>0</v>
      </c>
      <c r="AA4779">
        <v>756</v>
      </c>
      <c r="AB4779">
        <v>10276</v>
      </c>
      <c r="AC4779" t="s">
        <v>46</v>
      </c>
    </row>
    <row r="4780" spans="1:29" x14ac:dyDescent="0.3">
      <c r="A4780" s="1" t="s">
        <v>47</v>
      </c>
      <c r="B4780" t="s">
        <v>48</v>
      </c>
      <c r="C4780" t="s">
        <v>1579</v>
      </c>
      <c r="D4780" t="s">
        <v>178</v>
      </c>
      <c r="E4780">
        <v>4</v>
      </c>
      <c r="F4780" t="s">
        <v>221</v>
      </c>
      <c r="G4780" t="s">
        <v>667</v>
      </c>
      <c r="H4780" t="s">
        <v>79</v>
      </c>
      <c r="I4780" t="s">
        <v>265</v>
      </c>
      <c r="J4780" t="s">
        <v>3957</v>
      </c>
      <c r="K4780" t="s">
        <v>11269</v>
      </c>
      <c r="L4780" t="s">
        <v>11270</v>
      </c>
      <c r="M4780" t="s">
        <v>303</v>
      </c>
      <c r="N4780" t="s">
        <v>94</v>
      </c>
      <c r="O4780">
        <v>28263</v>
      </c>
      <c r="P4780">
        <v>30865</v>
      </c>
      <c r="Q4780" t="s">
        <v>95</v>
      </c>
      <c r="R4780">
        <v>85</v>
      </c>
      <c r="S4780" s="2">
        <v>45216</v>
      </c>
      <c r="T4780" t="s">
        <v>42</v>
      </c>
      <c r="U4780">
        <v>0</v>
      </c>
      <c r="V4780" t="s">
        <v>106</v>
      </c>
      <c r="W4780">
        <v>846</v>
      </c>
      <c r="X4780" t="s">
        <v>44</v>
      </c>
      <c r="Y4780" t="s">
        <v>72</v>
      </c>
      <c r="Z4780">
        <v>0</v>
      </c>
      <c r="AA4780">
        <v>436</v>
      </c>
      <c r="AB4780">
        <v>30563</v>
      </c>
      <c r="AC4780" t="s">
        <v>107</v>
      </c>
    </row>
    <row r="4781" spans="1:29" x14ac:dyDescent="0.3">
      <c r="A4781" s="1" t="s">
        <v>29</v>
      </c>
      <c r="B4781" t="s">
        <v>86</v>
      </c>
      <c r="C4781" t="s">
        <v>4638</v>
      </c>
      <c r="D4781" t="s">
        <v>128</v>
      </c>
      <c r="E4781">
        <v>3</v>
      </c>
      <c r="F4781" t="s">
        <v>271</v>
      </c>
      <c r="G4781" t="s">
        <v>340</v>
      </c>
      <c r="H4781" t="s">
        <v>35</v>
      </c>
      <c r="I4781" t="s">
        <v>11271</v>
      </c>
      <c r="J4781" t="s">
        <v>1143</v>
      </c>
      <c r="K4781" t="s">
        <v>11272</v>
      </c>
      <c r="L4781" t="s">
        <v>11273</v>
      </c>
      <c r="M4781" t="s">
        <v>1597</v>
      </c>
      <c r="N4781" t="s">
        <v>40</v>
      </c>
      <c r="O4781">
        <v>26011</v>
      </c>
      <c r="P4781">
        <v>28919</v>
      </c>
      <c r="Q4781" t="s">
        <v>59</v>
      </c>
      <c r="R4781">
        <v>837</v>
      </c>
      <c r="S4781" s="2">
        <v>44679</v>
      </c>
      <c r="T4781" s="2">
        <v>44698</v>
      </c>
      <c r="U4781">
        <v>45337</v>
      </c>
      <c r="V4781" t="s">
        <v>71</v>
      </c>
      <c r="W4781">
        <v>713</v>
      </c>
      <c r="X4781" t="s">
        <v>60</v>
      </c>
      <c r="Y4781" t="s">
        <v>61</v>
      </c>
      <c r="Z4781">
        <v>0</v>
      </c>
      <c r="AA4781">
        <v>272</v>
      </c>
      <c r="AB4781">
        <v>27935</v>
      </c>
      <c r="AC4781" t="s">
        <v>46</v>
      </c>
    </row>
    <row r="4782" spans="1:29" x14ac:dyDescent="0.3">
      <c r="A4782" s="1" t="s">
        <v>47</v>
      </c>
      <c r="B4782" t="s">
        <v>153</v>
      </c>
      <c r="C4782" t="s">
        <v>1607</v>
      </c>
      <c r="D4782" t="s">
        <v>128</v>
      </c>
      <c r="E4782">
        <v>7</v>
      </c>
      <c r="F4782" t="s">
        <v>186</v>
      </c>
      <c r="G4782" t="s">
        <v>620</v>
      </c>
      <c r="H4782" t="s">
        <v>35</v>
      </c>
      <c r="I4782" t="s">
        <v>464</v>
      </c>
      <c r="J4782" t="s">
        <v>1652</v>
      </c>
      <c r="K4782">
        <v>3319162172</v>
      </c>
      <c r="L4782" t="s">
        <v>11274</v>
      </c>
      <c r="M4782" t="s">
        <v>160</v>
      </c>
      <c r="N4782" t="s">
        <v>94</v>
      </c>
      <c r="O4782">
        <v>17526</v>
      </c>
      <c r="P4782">
        <v>21101</v>
      </c>
      <c r="Q4782" t="s">
        <v>41</v>
      </c>
      <c r="R4782">
        <v>337</v>
      </c>
      <c r="S4782" s="2">
        <v>44277</v>
      </c>
      <c r="T4782" t="s">
        <v>42</v>
      </c>
      <c r="U4782">
        <v>0</v>
      </c>
      <c r="V4782" t="s">
        <v>71</v>
      </c>
      <c r="W4782">
        <v>746</v>
      </c>
      <c r="X4782" t="s">
        <v>44</v>
      </c>
      <c r="Y4782" t="s">
        <v>72</v>
      </c>
      <c r="Z4782">
        <v>0</v>
      </c>
      <c r="AA4782">
        <v>243</v>
      </c>
      <c r="AB4782">
        <v>18466</v>
      </c>
      <c r="AC4782" t="s">
        <v>46</v>
      </c>
    </row>
    <row r="4783" spans="1:29" x14ac:dyDescent="0.3">
      <c r="A4783" s="1" t="s">
        <v>29</v>
      </c>
      <c r="B4783" t="s">
        <v>541</v>
      </c>
      <c r="C4783" t="s">
        <v>672</v>
      </c>
      <c r="D4783" t="s">
        <v>201</v>
      </c>
      <c r="E4783">
        <v>9</v>
      </c>
      <c r="F4783" t="s">
        <v>99</v>
      </c>
      <c r="G4783" t="s">
        <v>710</v>
      </c>
      <c r="H4783" t="s">
        <v>35</v>
      </c>
      <c r="I4783" t="s">
        <v>2994</v>
      </c>
      <c r="J4783" t="s">
        <v>637</v>
      </c>
      <c r="K4783" t="s">
        <v>11275</v>
      </c>
      <c r="L4783" t="s">
        <v>11276</v>
      </c>
      <c r="M4783" t="s">
        <v>1715</v>
      </c>
      <c r="N4783" t="s">
        <v>94</v>
      </c>
      <c r="O4783">
        <v>28854</v>
      </c>
      <c r="P4783">
        <v>31990</v>
      </c>
      <c r="Q4783" t="s">
        <v>95</v>
      </c>
      <c r="R4783">
        <v>343</v>
      </c>
      <c r="S4783" s="2">
        <v>45328</v>
      </c>
      <c r="T4783" t="s">
        <v>42</v>
      </c>
      <c r="U4783">
        <v>0</v>
      </c>
      <c r="V4783" t="s">
        <v>85</v>
      </c>
      <c r="W4783">
        <v>453</v>
      </c>
      <c r="X4783" t="s">
        <v>44</v>
      </c>
      <c r="Y4783" t="s">
        <v>72</v>
      </c>
      <c r="Z4783">
        <v>0</v>
      </c>
      <c r="AA4783">
        <v>755</v>
      </c>
      <c r="AB4783">
        <v>30607</v>
      </c>
      <c r="AC4783" t="s">
        <v>107</v>
      </c>
    </row>
    <row r="4784" spans="1:29" x14ac:dyDescent="0.3">
      <c r="A4784" s="1" t="s">
        <v>29</v>
      </c>
      <c r="B4784" t="s">
        <v>86</v>
      </c>
      <c r="C4784" t="s">
        <v>375</v>
      </c>
      <c r="D4784" t="s">
        <v>178</v>
      </c>
      <c r="E4784">
        <v>5</v>
      </c>
      <c r="F4784" t="s">
        <v>271</v>
      </c>
      <c r="G4784" t="s">
        <v>340</v>
      </c>
      <c r="H4784" t="s">
        <v>79</v>
      </c>
      <c r="I4784" t="s">
        <v>990</v>
      </c>
      <c r="J4784" t="s">
        <v>1102</v>
      </c>
      <c r="K4784" t="s">
        <v>11277</v>
      </c>
      <c r="L4784" t="s">
        <v>11278</v>
      </c>
      <c r="M4784" t="s">
        <v>1691</v>
      </c>
      <c r="N4784" t="s">
        <v>84</v>
      </c>
      <c r="O4784">
        <v>29145</v>
      </c>
      <c r="P4784">
        <v>31485</v>
      </c>
      <c r="Q4784" t="s">
        <v>59</v>
      </c>
      <c r="R4784">
        <v>694</v>
      </c>
      <c r="S4784" s="2">
        <v>44958</v>
      </c>
      <c r="T4784" s="2">
        <v>44984</v>
      </c>
      <c r="U4784">
        <v>20311</v>
      </c>
      <c r="V4784" t="s">
        <v>106</v>
      </c>
      <c r="W4784">
        <v>794</v>
      </c>
      <c r="X4784" t="s">
        <v>60</v>
      </c>
      <c r="Y4784" t="s">
        <v>61</v>
      </c>
      <c r="Z4784">
        <v>0</v>
      </c>
      <c r="AA4784">
        <v>147</v>
      </c>
      <c r="AB4784">
        <v>30719</v>
      </c>
      <c r="AC4784" t="s">
        <v>46</v>
      </c>
    </row>
    <row r="4785" spans="1:29" x14ac:dyDescent="0.3">
      <c r="A4785" s="1" t="s">
        <v>29</v>
      </c>
      <c r="B4785" t="s">
        <v>86</v>
      </c>
      <c r="C4785" t="s">
        <v>1312</v>
      </c>
      <c r="D4785" t="s">
        <v>98</v>
      </c>
      <c r="E4785">
        <v>3</v>
      </c>
      <c r="F4785" t="s">
        <v>77</v>
      </c>
      <c r="G4785" t="s">
        <v>501</v>
      </c>
      <c r="H4785" t="s">
        <v>79</v>
      </c>
      <c r="I4785" t="s">
        <v>36</v>
      </c>
      <c r="J4785" t="s">
        <v>693</v>
      </c>
      <c r="K4785" t="s">
        <v>11279</v>
      </c>
      <c r="L4785" t="s">
        <v>11280</v>
      </c>
      <c r="M4785" t="s">
        <v>1015</v>
      </c>
      <c r="N4785" t="s">
        <v>40</v>
      </c>
      <c r="O4785">
        <v>23010</v>
      </c>
      <c r="P4785">
        <v>27978</v>
      </c>
      <c r="Q4785" t="s">
        <v>41</v>
      </c>
      <c r="R4785">
        <v>109</v>
      </c>
      <c r="S4785" s="2">
        <v>44525</v>
      </c>
      <c r="T4785" t="s">
        <v>42</v>
      </c>
      <c r="U4785">
        <v>0</v>
      </c>
      <c r="V4785" t="s">
        <v>85</v>
      </c>
      <c r="W4785">
        <v>665</v>
      </c>
      <c r="X4785" t="s">
        <v>44</v>
      </c>
      <c r="Y4785" t="s">
        <v>45</v>
      </c>
      <c r="Z4785">
        <v>0</v>
      </c>
      <c r="AA4785">
        <v>918</v>
      </c>
      <c r="AB4785">
        <v>25237</v>
      </c>
      <c r="AC4785" t="s">
        <v>107</v>
      </c>
    </row>
    <row r="4786" spans="1:29" x14ac:dyDescent="0.3">
      <c r="A4786" s="1" t="s">
        <v>29</v>
      </c>
      <c r="B4786" t="s">
        <v>30</v>
      </c>
      <c r="C4786" t="s">
        <v>1954</v>
      </c>
      <c r="D4786" t="s">
        <v>178</v>
      </c>
      <c r="E4786">
        <v>4</v>
      </c>
      <c r="F4786" t="s">
        <v>51</v>
      </c>
      <c r="G4786" t="s">
        <v>52</v>
      </c>
      <c r="H4786" t="s">
        <v>79</v>
      </c>
      <c r="I4786" t="s">
        <v>11281</v>
      </c>
      <c r="J4786" t="s">
        <v>4329</v>
      </c>
      <c r="K4786" t="s">
        <v>11282</v>
      </c>
      <c r="L4786" t="s">
        <v>11283</v>
      </c>
      <c r="M4786" t="s">
        <v>3066</v>
      </c>
      <c r="N4786" t="s">
        <v>40</v>
      </c>
      <c r="O4786">
        <v>7052</v>
      </c>
      <c r="P4786">
        <v>11957</v>
      </c>
      <c r="Q4786" t="s">
        <v>95</v>
      </c>
      <c r="R4786">
        <v>845</v>
      </c>
      <c r="S4786" s="2">
        <v>45188</v>
      </c>
      <c r="T4786" t="s">
        <v>42</v>
      </c>
      <c r="U4786">
        <v>0</v>
      </c>
      <c r="V4786" t="s">
        <v>85</v>
      </c>
      <c r="W4786">
        <v>702</v>
      </c>
      <c r="X4786" t="s">
        <v>44</v>
      </c>
      <c r="Y4786" t="s">
        <v>72</v>
      </c>
      <c r="Z4786">
        <v>0</v>
      </c>
      <c r="AA4786">
        <v>507</v>
      </c>
      <c r="AB4786">
        <v>11896</v>
      </c>
      <c r="AC4786" t="s">
        <v>107</v>
      </c>
    </row>
    <row r="4787" spans="1:29" x14ac:dyDescent="0.3">
      <c r="A4787" s="1" t="s">
        <v>47</v>
      </c>
      <c r="B4787" t="s">
        <v>145</v>
      </c>
      <c r="C4787" t="s">
        <v>1527</v>
      </c>
      <c r="D4787" t="s">
        <v>155</v>
      </c>
      <c r="E4787">
        <v>1</v>
      </c>
      <c r="F4787" t="s">
        <v>221</v>
      </c>
      <c r="G4787" t="s">
        <v>335</v>
      </c>
      <c r="H4787" t="s">
        <v>79</v>
      </c>
      <c r="I4787" t="s">
        <v>778</v>
      </c>
      <c r="J4787" t="s">
        <v>7437</v>
      </c>
      <c r="K4787" t="s">
        <v>11284</v>
      </c>
      <c r="L4787" t="s">
        <v>11285</v>
      </c>
      <c r="M4787" t="s">
        <v>708</v>
      </c>
      <c r="N4787" t="s">
        <v>84</v>
      </c>
      <c r="O4787">
        <v>9154</v>
      </c>
      <c r="P4787">
        <v>14152</v>
      </c>
      <c r="Q4787" t="s">
        <v>59</v>
      </c>
      <c r="R4787">
        <v>974</v>
      </c>
      <c r="S4787" s="2">
        <v>45194</v>
      </c>
      <c r="T4787" s="2">
        <v>45218</v>
      </c>
      <c r="U4787">
        <v>46580</v>
      </c>
      <c r="V4787" t="s">
        <v>106</v>
      </c>
      <c r="W4787">
        <v>540</v>
      </c>
      <c r="X4787" t="s">
        <v>60</v>
      </c>
      <c r="Y4787" t="s">
        <v>72</v>
      </c>
      <c r="Z4787">
        <v>0</v>
      </c>
      <c r="AA4787">
        <v>243</v>
      </c>
      <c r="AB4787">
        <v>9714</v>
      </c>
      <c r="AC4787" t="s">
        <v>46</v>
      </c>
    </row>
    <row r="4788" spans="1:29" x14ac:dyDescent="0.3">
      <c r="A4788" s="1" t="s">
        <v>29</v>
      </c>
      <c r="B4788" t="s">
        <v>74</v>
      </c>
      <c r="C4788" t="s">
        <v>1174</v>
      </c>
      <c r="D4788" t="s">
        <v>169</v>
      </c>
      <c r="E4788">
        <v>3</v>
      </c>
      <c r="F4788" t="s">
        <v>221</v>
      </c>
      <c r="G4788" t="s">
        <v>858</v>
      </c>
      <c r="H4788" t="s">
        <v>35</v>
      </c>
      <c r="I4788" t="s">
        <v>292</v>
      </c>
      <c r="J4788" t="s">
        <v>3132</v>
      </c>
      <c r="K4788">
        <v>4055174806</v>
      </c>
      <c r="L4788" t="s">
        <v>11286</v>
      </c>
      <c r="M4788" t="s">
        <v>795</v>
      </c>
      <c r="N4788" t="s">
        <v>84</v>
      </c>
      <c r="O4788">
        <v>19823</v>
      </c>
      <c r="P4788">
        <v>24731</v>
      </c>
      <c r="Q4788" t="s">
        <v>59</v>
      </c>
      <c r="R4788">
        <v>7</v>
      </c>
      <c r="S4788" s="2">
        <v>44915</v>
      </c>
      <c r="T4788" s="2">
        <v>44943</v>
      </c>
      <c r="U4788">
        <v>43802</v>
      </c>
      <c r="V4788" t="s">
        <v>106</v>
      </c>
      <c r="W4788">
        <v>838</v>
      </c>
      <c r="X4788" t="s">
        <v>60</v>
      </c>
      <c r="Y4788" t="s">
        <v>61</v>
      </c>
      <c r="Z4788">
        <v>0</v>
      </c>
      <c r="AA4788">
        <v>824</v>
      </c>
      <c r="AB4788">
        <v>22979</v>
      </c>
      <c r="AC4788" t="s">
        <v>107</v>
      </c>
    </row>
    <row r="4789" spans="1:29" x14ac:dyDescent="0.3">
      <c r="A4789" s="1" t="s">
        <v>47</v>
      </c>
      <c r="B4789" t="s">
        <v>592</v>
      </c>
      <c r="C4789" t="s">
        <v>1508</v>
      </c>
      <c r="D4789" t="s">
        <v>155</v>
      </c>
      <c r="E4789">
        <v>5</v>
      </c>
      <c r="F4789" t="s">
        <v>64</v>
      </c>
      <c r="G4789" t="s">
        <v>1152</v>
      </c>
      <c r="H4789" t="s">
        <v>79</v>
      </c>
      <c r="I4789" t="s">
        <v>778</v>
      </c>
      <c r="J4789" t="s">
        <v>1600</v>
      </c>
      <c r="K4789" t="s">
        <v>11287</v>
      </c>
      <c r="L4789" t="s">
        <v>11288</v>
      </c>
      <c r="M4789" t="s">
        <v>1948</v>
      </c>
      <c r="N4789" t="s">
        <v>58</v>
      </c>
      <c r="O4789">
        <v>9868</v>
      </c>
      <c r="P4789">
        <v>14487</v>
      </c>
      <c r="Q4789" t="s">
        <v>59</v>
      </c>
      <c r="R4789">
        <v>164</v>
      </c>
      <c r="S4789" s="2">
        <v>44552</v>
      </c>
      <c r="T4789" t="s">
        <v>42</v>
      </c>
      <c r="U4789">
        <v>46774</v>
      </c>
      <c r="V4789" t="s">
        <v>71</v>
      </c>
      <c r="W4789">
        <v>597</v>
      </c>
      <c r="X4789" t="s">
        <v>44</v>
      </c>
      <c r="Y4789" t="s">
        <v>72</v>
      </c>
      <c r="Z4789">
        <v>3620</v>
      </c>
      <c r="AA4789">
        <v>494</v>
      </c>
      <c r="AB4789">
        <v>13135</v>
      </c>
      <c r="AC4789" t="s">
        <v>107</v>
      </c>
    </row>
    <row r="4790" spans="1:29" x14ac:dyDescent="0.3">
      <c r="A4790" s="1" t="s">
        <v>47</v>
      </c>
      <c r="B4790" t="s">
        <v>161</v>
      </c>
      <c r="C4790" t="s">
        <v>1471</v>
      </c>
      <c r="D4790" t="s">
        <v>138</v>
      </c>
      <c r="E4790">
        <v>10</v>
      </c>
      <c r="F4790" t="s">
        <v>99</v>
      </c>
      <c r="G4790" t="s">
        <v>724</v>
      </c>
      <c r="H4790" t="s">
        <v>79</v>
      </c>
      <c r="I4790" t="s">
        <v>417</v>
      </c>
      <c r="J4790" t="s">
        <v>5175</v>
      </c>
      <c r="K4790" t="s">
        <v>11289</v>
      </c>
      <c r="L4790" t="s">
        <v>11290</v>
      </c>
      <c r="M4790" t="s">
        <v>392</v>
      </c>
      <c r="N4790" t="s">
        <v>94</v>
      </c>
      <c r="O4790">
        <v>11576</v>
      </c>
      <c r="P4790">
        <v>15651</v>
      </c>
      <c r="Q4790" t="s">
        <v>59</v>
      </c>
      <c r="R4790">
        <v>638</v>
      </c>
      <c r="S4790" s="2">
        <v>44649</v>
      </c>
      <c r="T4790" s="2">
        <v>44660</v>
      </c>
      <c r="U4790">
        <v>17668</v>
      </c>
      <c r="V4790" t="s">
        <v>106</v>
      </c>
      <c r="W4790">
        <v>464</v>
      </c>
      <c r="X4790" t="s">
        <v>60</v>
      </c>
      <c r="Y4790" t="s">
        <v>72</v>
      </c>
      <c r="Z4790">
        <v>0</v>
      </c>
      <c r="AA4790">
        <v>175</v>
      </c>
      <c r="AB4790">
        <v>12463</v>
      </c>
      <c r="AC4790" t="s">
        <v>73</v>
      </c>
    </row>
    <row r="4791" spans="1:29" x14ac:dyDescent="0.3">
      <c r="A4791" s="1" t="s">
        <v>47</v>
      </c>
      <c r="B4791" t="s">
        <v>234</v>
      </c>
      <c r="C4791" t="s">
        <v>2970</v>
      </c>
      <c r="D4791" t="s">
        <v>32</v>
      </c>
      <c r="E4791">
        <v>10</v>
      </c>
      <c r="F4791" t="s">
        <v>51</v>
      </c>
      <c r="G4791" t="s">
        <v>237</v>
      </c>
      <c r="H4791" t="s">
        <v>79</v>
      </c>
      <c r="I4791" t="s">
        <v>36</v>
      </c>
      <c r="J4791" t="s">
        <v>508</v>
      </c>
      <c r="K4791">
        <f>1-133-290-8834</f>
        <v>-9256</v>
      </c>
      <c r="L4791" t="s">
        <v>11291</v>
      </c>
      <c r="M4791" t="s">
        <v>746</v>
      </c>
      <c r="N4791" t="s">
        <v>84</v>
      </c>
      <c r="O4791">
        <v>25053</v>
      </c>
      <c r="P4791">
        <v>28589</v>
      </c>
      <c r="Q4791" t="s">
        <v>59</v>
      </c>
      <c r="R4791">
        <v>873</v>
      </c>
      <c r="S4791" s="2">
        <v>45189</v>
      </c>
      <c r="T4791" s="2">
        <v>45214</v>
      </c>
      <c r="U4791">
        <v>32435</v>
      </c>
      <c r="V4791" t="s">
        <v>43</v>
      </c>
      <c r="W4791">
        <v>715</v>
      </c>
      <c r="X4791" t="s">
        <v>60</v>
      </c>
      <c r="Y4791" t="s">
        <v>61</v>
      </c>
      <c r="Z4791">
        <v>0</v>
      </c>
      <c r="AA4791">
        <v>459</v>
      </c>
      <c r="AB4791">
        <v>27576</v>
      </c>
      <c r="AC4791" t="s">
        <v>73</v>
      </c>
    </row>
    <row r="4792" spans="1:29" x14ac:dyDescent="0.3">
      <c r="A4792" s="1" t="s">
        <v>29</v>
      </c>
      <c r="B4792" t="s">
        <v>327</v>
      </c>
      <c r="C4792" t="s">
        <v>585</v>
      </c>
      <c r="D4792" t="s">
        <v>185</v>
      </c>
      <c r="E4792">
        <v>8</v>
      </c>
      <c r="F4792" t="s">
        <v>271</v>
      </c>
      <c r="G4792" t="s">
        <v>340</v>
      </c>
      <c r="H4792" t="s">
        <v>35</v>
      </c>
      <c r="I4792" t="s">
        <v>427</v>
      </c>
      <c r="J4792" t="s">
        <v>792</v>
      </c>
      <c r="K4792" t="s">
        <v>11292</v>
      </c>
      <c r="L4792" t="s">
        <v>11293</v>
      </c>
      <c r="M4792" t="s">
        <v>999</v>
      </c>
      <c r="N4792" t="s">
        <v>94</v>
      </c>
      <c r="O4792">
        <v>10629</v>
      </c>
      <c r="P4792">
        <v>13407</v>
      </c>
      <c r="Q4792" t="s">
        <v>95</v>
      </c>
      <c r="R4792">
        <v>716</v>
      </c>
      <c r="S4792" s="2">
        <v>44953</v>
      </c>
      <c r="T4792" s="2">
        <v>44959</v>
      </c>
      <c r="U4792">
        <v>0</v>
      </c>
      <c r="V4792" t="s">
        <v>85</v>
      </c>
      <c r="W4792">
        <v>532</v>
      </c>
      <c r="X4792" t="s">
        <v>60</v>
      </c>
      <c r="Y4792" t="s">
        <v>61</v>
      </c>
      <c r="Z4792">
        <v>0</v>
      </c>
      <c r="AA4792">
        <v>731</v>
      </c>
      <c r="AB4792">
        <v>10926</v>
      </c>
      <c r="AC4792" t="s">
        <v>46</v>
      </c>
    </row>
    <row r="4793" spans="1:29" x14ac:dyDescent="0.3">
      <c r="A4793" s="1" t="s">
        <v>47</v>
      </c>
      <c r="B4793" t="s">
        <v>176</v>
      </c>
      <c r="C4793" t="s">
        <v>881</v>
      </c>
      <c r="D4793" t="s">
        <v>352</v>
      </c>
      <c r="E4793">
        <v>1</v>
      </c>
      <c r="F4793" t="s">
        <v>51</v>
      </c>
      <c r="G4793" t="s">
        <v>291</v>
      </c>
      <c r="H4793" t="s">
        <v>35</v>
      </c>
      <c r="I4793" t="s">
        <v>9145</v>
      </c>
      <c r="J4793" t="s">
        <v>5940</v>
      </c>
      <c r="K4793" t="s">
        <v>11294</v>
      </c>
      <c r="L4793" t="s">
        <v>11295</v>
      </c>
      <c r="M4793" t="s">
        <v>887</v>
      </c>
      <c r="N4793" t="s">
        <v>58</v>
      </c>
      <c r="O4793">
        <v>8572</v>
      </c>
      <c r="P4793">
        <v>12277</v>
      </c>
      <c r="Q4793" t="s">
        <v>41</v>
      </c>
      <c r="R4793">
        <v>534</v>
      </c>
      <c r="S4793" s="2">
        <v>45021</v>
      </c>
      <c r="T4793" t="s">
        <v>42</v>
      </c>
      <c r="U4793">
        <v>0</v>
      </c>
      <c r="V4793" t="s">
        <v>106</v>
      </c>
      <c r="W4793">
        <v>676</v>
      </c>
      <c r="X4793" t="s">
        <v>44</v>
      </c>
      <c r="Y4793" t="s">
        <v>61</v>
      </c>
      <c r="Z4793">
        <v>1042</v>
      </c>
      <c r="AA4793">
        <v>522</v>
      </c>
      <c r="AB4793">
        <v>11136</v>
      </c>
      <c r="AC4793" t="s">
        <v>46</v>
      </c>
    </row>
    <row r="4794" spans="1:29" x14ac:dyDescent="0.3">
      <c r="A4794" s="1" t="s">
        <v>47</v>
      </c>
      <c r="B4794" t="s">
        <v>153</v>
      </c>
      <c r="C4794" t="s">
        <v>5365</v>
      </c>
      <c r="D4794" t="s">
        <v>50</v>
      </c>
      <c r="E4794">
        <v>1</v>
      </c>
      <c r="F4794" t="s">
        <v>129</v>
      </c>
      <c r="G4794" t="s">
        <v>1528</v>
      </c>
      <c r="H4794" t="s">
        <v>79</v>
      </c>
      <c r="I4794" t="s">
        <v>1043</v>
      </c>
      <c r="J4794" t="s">
        <v>1283</v>
      </c>
      <c r="K4794" t="s">
        <v>11296</v>
      </c>
      <c r="L4794" t="s">
        <v>11297</v>
      </c>
      <c r="M4794" t="s">
        <v>860</v>
      </c>
      <c r="N4794" t="s">
        <v>94</v>
      </c>
      <c r="O4794">
        <v>14329</v>
      </c>
      <c r="P4794">
        <v>17967</v>
      </c>
      <c r="Q4794" t="s">
        <v>59</v>
      </c>
      <c r="R4794">
        <v>967</v>
      </c>
      <c r="S4794" s="2">
        <v>44643</v>
      </c>
      <c r="T4794" t="s">
        <v>42</v>
      </c>
      <c r="U4794">
        <v>10429</v>
      </c>
      <c r="V4794" t="s">
        <v>71</v>
      </c>
      <c r="W4794">
        <v>683</v>
      </c>
      <c r="X4794" t="s">
        <v>44</v>
      </c>
      <c r="Y4794" t="s">
        <v>45</v>
      </c>
      <c r="Z4794">
        <v>0</v>
      </c>
      <c r="AA4794">
        <v>75</v>
      </c>
      <c r="AB4794">
        <v>17204</v>
      </c>
      <c r="AC4794" t="s">
        <v>107</v>
      </c>
    </row>
    <row r="4795" spans="1:29" x14ac:dyDescent="0.3">
      <c r="A4795" s="1" t="s">
        <v>47</v>
      </c>
      <c r="B4795" t="s">
        <v>176</v>
      </c>
      <c r="C4795" t="s">
        <v>7337</v>
      </c>
      <c r="D4795" t="s">
        <v>119</v>
      </c>
      <c r="E4795">
        <v>9</v>
      </c>
      <c r="F4795" t="s">
        <v>120</v>
      </c>
      <c r="G4795" t="s">
        <v>329</v>
      </c>
      <c r="H4795" t="s">
        <v>79</v>
      </c>
      <c r="I4795" t="s">
        <v>6498</v>
      </c>
      <c r="J4795" t="s">
        <v>2341</v>
      </c>
      <c r="K4795" t="s">
        <v>11298</v>
      </c>
      <c r="L4795" t="s">
        <v>11299</v>
      </c>
      <c r="M4795" t="s">
        <v>426</v>
      </c>
      <c r="N4795" t="s">
        <v>84</v>
      </c>
      <c r="O4795">
        <v>28302</v>
      </c>
      <c r="P4795">
        <v>31988</v>
      </c>
      <c r="Q4795" t="s">
        <v>41</v>
      </c>
      <c r="R4795">
        <v>335</v>
      </c>
      <c r="S4795" s="2">
        <v>44491</v>
      </c>
      <c r="T4795" s="2">
        <v>44504</v>
      </c>
      <c r="U4795">
        <v>0</v>
      </c>
      <c r="V4795" t="s">
        <v>71</v>
      </c>
      <c r="W4795">
        <v>611</v>
      </c>
      <c r="X4795" t="s">
        <v>60</v>
      </c>
      <c r="Y4795" t="s">
        <v>72</v>
      </c>
      <c r="Z4795">
        <v>0</v>
      </c>
      <c r="AA4795">
        <v>987</v>
      </c>
      <c r="AB4795">
        <v>30605</v>
      </c>
      <c r="AC4795" t="s">
        <v>107</v>
      </c>
    </row>
    <row r="4796" spans="1:29" x14ac:dyDescent="0.3">
      <c r="A4796" s="1" t="s">
        <v>47</v>
      </c>
      <c r="B4796" t="s">
        <v>48</v>
      </c>
      <c r="C4796" t="s">
        <v>432</v>
      </c>
      <c r="D4796" t="s">
        <v>169</v>
      </c>
      <c r="E4796">
        <v>10</v>
      </c>
      <c r="F4796" t="s">
        <v>186</v>
      </c>
      <c r="G4796" t="s">
        <v>463</v>
      </c>
      <c r="H4796" t="s">
        <v>79</v>
      </c>
      <c r="I4796" t="s">
        <v>3340</v>
      </c>
      <c r="J4796" t="s">
        <v>4256</v>
      </c>
      <c r="K4796" t="s">
        <v>11300</v>
      </c>
      <c r="L4796" t="s">
        <v>11301</v>
      </c>
      <c r="M4796" t="s">
        <v>385</v>
      </c>
      <c r="N4796" t="s">
        <v>40</v>
      </c>
      <c r="O4796">
        <v>15257</v>
      </c>
      <c r="P4796">
        <v>17633</v>
      </c>
      <c r="Q4796" t="s">
        <v>95</v>
      </c>
      <c r="R4796">
        <v>65</v>
      </c>
      <c r="S4796" s="2">
        <v>44518</v>
      </c>
      <c r="T4796" t="s">
        <v>42</v>
      </c>
      <c r="U4796">
        <v>0</v>
      </c>
      <c r="V4796" t="s">
        <v>106</v>
      </c>
      <c r="W4796">
        <v>594</v>
      </c>
      <c r="X4796" t="s">
        <v>44</v>
      </c>
      <c r="Y4796" t="s">
        <v>72</v>
      </c>
      <c r="Z4796">
        <v>0</v>
      </c>
      <c r="AA4796">
        <v>534</v>
      </c>
      <c r="AB4796">
        <v>15425</v>
      </c>
      <c r="AC4796" t="s">
        <v>73</v>
      </c>
    </row>
    <row r="4797" spans="1:29" x14ac:dyDescent="0.3">
      <c r="A4797" s="1" t="s">
        <v>29</v>
      </c>
      <c r="B4797" t="s">
        <v>30</v>
      </c>
      <c r="C4797" t="s">
        <v>2187</v>
      </c>
      <c r="D4797" t="s">
        <v>169</v>
      </c>
      <c r="E4797">
        <v>5</v>
      </c>
      <c r="F4797" t="s">
        <v>64</v>
      </c>
      <c r="G4797" t="s">
        <v>433</v>
      </c>
      <c r="H4797" t="s">
        <v>79</v>
      </c>
      <c r="I4797" t="s">
        <v>3901</v>
      </c>
      <c r="J4797" t="s">
        <v>123</v>
      </c>
      <c r="K4797" t="s">
        <v>11302</v>
      </c>
      <c r="L4797" t="s">
        <v>11303</v>
      </c>
      <c r="M4797" t="s">
        <v>3066</v>
      </c>
      <c r="N4797" t="s">
        <v>94</v>
      </c>
      <c r="O4797">
        <v>25803</v>
      </c>
      <c r="P4797">
        <v>30066</v>
      </c>
      <c r="Q4797" t="s">
        <v>59</v>
      </c>
      <c r="R4797">
        <v>316</v>
      </c>
      <c r="S4797" s="2">
        <v>45137</v>
      </c>
      <c r="T4797" t="s">
        <v>42</v>
      </c>
      <c r="U4797">
        <v>28185</v>
      </c>
      <c r="V4797" t="s">
        <v>71</v>
      </c>
      <c r="W4797">
        <v>843</v>
      </c>
      <c r="X4797" t="s">
        <v>44</v>
      </c>
      <c r="Y4797" t="s">
        <v>45</v>
      </c>
      <c r="Z4797">
        <v>0</v>
      </c>
      <c r="AA4797">
        <v>673</v>
      </c>
      <c r="AB4797">
        <v>29651</v>
      </c>
      <c r="AC4797" t="s">
        <v>107</v>
      </c>
    </row>
    <row r="4798" spans="1:29" x14ac:dyDescent="0.3">
      <c r="A4798" s="1" t="s">
        <v>47</v>
      </c>
      <c r="B4798" t="s">
        <v>145</v>
      </c>
      <c r="C4798" t="s">
        <v>1527</v>
      </c>
      <c r="D4798" t="s">
        <v>138</v>
      </c>
      <c r="E4798">
        <v>7</v>
      </c>
      <c r="F4798" t="s">
        <v>51</v>
      </c>
      <c r="G4798" t="s">
        <v>52</v>
      </c>
      <c r="H4798" t="s">
        <v>35</v>
      </c>
      <c r="I4798" t="s">
        <v>36</v>
      </c>
      <c r="J4798" t="s">
        <v>519</v>
      </c>
      <c r="K4798" t="s">
        <v>11304</v>
      </c>
      <c r="L4798" t="s">
        <v>11305</v>
      </c>
      <c r="M4798" t="s">
        <v>1762</v>
      </c>
      <c r="N4798" t="s">
        <v>84</v>
      </c>
      <c r="O4798">
        <v>15108</v>
      </c>
      <c r="P4798">
        <v>19293</v>
      </c>
      <c r="Q4798" t="s">
        <v>95</v>
      </c>
      <c r="R4798">
        <v>11</v>
      </c>
      <c r="S4798" s="2">
        <v>45179</v>
      </c>
      <c r="T4798" s="2">
        <v>45189</v>
      </c>
      <c r="U4798">
        <v>0</v>
      </c>
      <c r="V4798" t="s">
        <v>85</v>
      </c>
      <c r="W4798">
        <v>634</v>
      </c>
      <c r="X4798" t="s">
        <v>60</v>
      </c>
      <c r="Y4798" t="s">
        <v>61</v>
      </c>
      <c r="Z4798">
        <v>0</v>
      </c>
      <c r="AA4798">
        <v>510</v>
      </c>
      <c r="AB4798">
        <v>17922</v>
      </c>
      <c r="AC4798" t="s">
        <v>46</v>
      </c>
    </row>
    <row r="4799" spans="1:29" x14ac:dyDescent="0.3">
      <c r="A4799" s="1" t="s">
        <v>29</v>
      </c>
      <c r="B4799" t="s">
        <v>363</v>
      </c>
      <c r="C4799" t="s">
        <v>2033</v>
      </c>
      <c r="D4799" t="s">
        <v>76</v>
      </c>
      <c r="E4799">
        <v>6</v>
      </c>
      <c r="F4799" t="s">
        <v>271</v>
      </c>
      <c r="G4799" t="s">
        <v>340</v>
      </c>
      <c r="H4799" t="s">
        <v>79</v>
      </c>
      <c r="I4799" t="s">
        <v>251</v>
      </c>
      <c r="J4799" t="s">
        <v>1712</v>
      </c>
      <c r="K4799" t="s">
        <v>11306</v>
      </c>
      <c r="L4799" t="s">
        <v>11307</v>
      </c>
      <c r="M4799" t="s">
        <v>1603</v>
      </c>
      <c r="N4799" t="s">
        <v>94</v>
      </c>
      <c r="O4799">
        <v>16980</v>
      </c>
      <c r="P4799">
        <v>21333</v>
      </c>
      <c r="Q4799" t="s">
        <v>41</v>
      </c>
      <c r="R4799">
        <v>974</v>
      </c>
      <c r="S4799" s="2">
        <v>44479</v>
      </c>
      <c r="T4799" t="s">
        <v>42</v>
      </c>
      <c r="U4799">
        <v>0</v>
      </c>
      <c r="V4799" t="s">
        <v>43</v>
      </c>
      <c r="W4799">
        <v>559</v>
      </c>
      <c r="X4799" t="s">
        <v>44</v>
      </c>
      <c r="Y4799" t="s">
        <v>45</v>
      </c>
      <c r="Z4799">
        <v>0</v>
      </c>
      <c r="AA4799">
        <v>859</v>
      </c>
      <c r="AB4799">
        <v>18203</v>
      </c>
      <c r="AC4799" t="s">
        <v>46</v>
      </c>
    </row>
    <row r="4800" spans="1:29" x14ac:dyDescent="0.3">
      <c r="A4800" s="1" t="s">
        <v>47</v>
      </c>
      <c r="B4800" t="s">
        <v>592</v>
      </c>
      <c r="C4800" t="s">
        <v>2088</v>
      </c>
      <c r="D4800" t="s">
        <v>32</v>
      </c>
      <c r="E4800">
        <v>10</v>
      </c>
      <c r="F4800" t="s">
        <v>33</v>
      </c>
      <c r="G4800" t="s">
        <v>34</v>
      </c>
      <c r="H4800" t="s">
        <v>79</v>
      </c>
      <c r="I4800" t="s">
        <v>305</v>
      </c>
      <c r="J4800" t="s">
        <v>122</v>
      </c>
      <c r="K4800" t="s">
        <v>11308</v>
      </c>
      <c r="L4800" t="s">
        <v>11309</v>
      </c>
      <c r="M4800" t="s">
        <v>919</v>
      </c>
      <c r="N4800" t="s">
        <v>58</v>
      </c>
      <c r="O4800">
        <v>13015</v>
      </c>
      <c r="P4800">
        <v>15324</v>
      </c>
      <c r="Q4800" t="s">
        <v>95</v>
      </c>
      <c r="R4800">
        <v>490</v>
      </c>
      <c r="S4800" s="2">
        <v>45149</v>
      </c>
      <c r="T4800" t="s">
        <v>42</v>
      </c>
      <c r="U4800">
        <v>0</v>
      </c>
      <c r="V4800" t="s">
        <v>71</v>
      </c>
      <c r="W4800">
        <v>551</v>
      </c>
      <c r="X4800" t="s">
        <v>44</v>
      </c>
      <c r="Y4800" t="s">
        <v>72</v>
      </c>
      <c r="Z4800">
        <v>2542</v>
      </c>
      <c r="AA4800">
        <v>347</v>
      </c>
      <c r="AB4800">
        <v>15232</v>
      </c>
      <c r="AC4800" t="s">
        <v>46</v>
      </c>
    </row>
    <row r="4801" spans="1:29" x14ac:dyDescent="0.3">
      <c r="A4801" s="1" t="s">
        <v>47</v>
      </c>
      <c r="B4801" t="s">
        <v>153</v>
      </c>
      <c r="C4801" t="s">
        <v>5863</v>
      </c>
      <c r="D4801" t="s">
        <v>76</v>
      </c>
      <c r="E4801">
        <v>8</v>
      </c>
      <c r="F4801" t="s">
        <v>99</v>
      </c>
      <c r="G4801" t="s">
        <v>631</v>
      </c>
      <c r="H4801" t="s">
        <v>79</v>
      </c>
      <c r="I4801" t="s">
        <v>273</v>
      </c>
      <c r="J4801" t="s">
        <v>524</v>
      </c>
      <c r="K4801" t="s">
        <v>11310</v>
      </c>
      <c r="L4801" t="s">
        <v>11311</v>
      </c>
      <c r="M4801" t="s">
        <v>255</v>
      </c>
      <c r="N4801" t="s">
        <v>84</v>
      </c>
      <c r="O4801">
        <v>6799</v>
      </c>
      <c r="P4801">
        <v>10876</v>
      </c>
      <c r="Q4801" t="s">
        <v>41</v>
      </c>
      <c r="R4801">
        <v>49</v>
      </c>
      <c r="S4801" s="2">
        <v>45088</v>
      </c>
      <c r="T4801" s="2">
        <v>45106</v>
      </c>
      <c r="U4801">
        <v>0</v>
      </c>
      <c r="V4801" t="s">
        <v>85</v>
      </c>
      <c r="W4801">
        <v>648</v>
      </c>
      <c r="X4801" t="s">
        <v>60</v>
      </c>
      <c r="Y4801" t="s">
        <v>61</v>
      </c>
      <c r="Z4801">
        <v>0</v>
      </c>
      <c r="AA4801">
        <v>115</v>
      </c>
      <c r="AB4801">
        <v>10259</v>
      </c>
      <c r="AC4801" t="s">
        <v>73</v>
      </c>
    </row>
    <row r="4802" spans="1:29" x14ac:dyDescent="0.3">
      <c r="A4802" s="1" t="s">
        <v>29</v>
      </c>
      <c r="B4802" t="s">
        <v>228</v>
      </c>
      <c r="C4802" t="s">
        <v>474</v>
      </c>
      <c r="D4802" t="s">
        <v>76</v>
      </c>
      <c r="E4802">
        <v>7</v>
      </c>
      <c r="F4802" t="s">
        <v>129</v>
      </c>
      <c r="G4802" t="s">
        <v>395</v>
      </c>
      <c r="H4802" t="s">
        <v>35</v>
      </c>
      <c r="I4802" t="s">
        <v>265</v>
      </c>
      <c r="J4802" t="s">
        <v>1399</v>
      </c>
      <c r="K4802" t="s">
        <v>11312</v>
      </c>
      <c r="L4802" t="s">
        <v>11313</v>
      </c>
      <c r="M4802" t="s">
        <v>640</v>
      </c>
      <c r="N4802" t="s">
        <v>94</v>
      </c>
      <c r="O4802">
        <v>6417</v>
      </c>
      <c r="P4802">
        <v>8922</v>
      </c>
      <c r="Q4802" t="s">
        <v>95</v>
      </c>
      <c r="R4802">
        <v>616</v>
      </c>
      <c r="S4802" s="2">
        <v>45353</v>
      </c>
      <c r="T4802" s="2">
        <v>45369</v>
      </c>
      <c r="U4802">
        <v>0</v>
      </c>
      <c r="V4802" t="s">
        <v>71</v>
      </c>
      <c r="W4802">
        <v>429</v>
      </c>
      <c r="X4802" t="s">
        <v>60</v>
      </c>
      <c r="Y4802" t="s">
        <v>72</v>
      </c>
      <c r="Z4802">
        <v>0</v>
      </c>
      <c r="AA4802">
        <v>58</v>
      </c>
      <c r="AB4802">
        <v>6638</v>
      </c>
      <c r="AC4802" t="s">
        <v>73</v>
      </c>
    </row>
    <row r="4803" spans="1:29" x14ac:dyDescent="0.3">
      <c r="A4803" s="1" t="s">
        <v>29</v>
      </c>
      <c r="B4803" t="s">
        <v>228</v>
      </c>
      <c r="C4803" t="s">
        <v>1087</v>
      </c>
      <c r="D4803" t="s">
        <v>387</v>
      </c>
      <c r="E4803">
        <v>5</v>
      </c>
      <c r="F4803" t="s">
        <v>99</v>
      </c>
      <c r="G4803" t="s">
        <v>1638</v>
      </c>
      <c r="H4803" t="s">
        <v>35</v>
      </c>
      <c r="I4803" t="s">
        <v>1589</v>
      </c>
      <c r="J4803" t="s">
        <v>6427</v>
      </c>
      <c r="K4803" t="s">
        <v>11314</v>
      </c>
      <c r="L4803" t="s">
        <v>11315</v>
      </c>
      <c r="M4803" t="s">
        <v>640</v>
      </c>
      <c r="N4803" t="s">
        <v>84</v>
      </c>
      <c r="O4803">
        <v>17660</v>
      </c>
      <c r="P4803">
        <v>20451</v>
      </c>
      <c r="Q4803" t="s">
        <v>95</v>
      </c>
      <c r="R4803">
        <v>845</v>
      </c>
      <c r="S4803" s="2">
        <v>44456</v>
      </c>
      <c r="T4803" t="s">
        <v>42</v>
      </c>
      <c r="U4803">
        <v>0</v>
      </c>
      <c r="V4803" t="s">
        <v>43</v>
      </c>
      <c r="W4803">
        <v>497</v>
      </c>
      <c r="X4803" t="s">
        <v>44</v>
      </c>
      <c r="Y4803" t="s">
        <v>61</v>
      </c>
      <c r="Z4803">
        <v>0</v>
      </c>
      <c r="AA4803">
        <v>294</v>
      </c>
      <c r="AB4803">
        <v>18007</v>
      </c>
      <c r="AC4803" t="s">
        <v>107</v>
      </c>
    </row>
    <row r="4804" spans="1:29" x14ac:dyDescent="0.3">
      <c r="A4804" s="1" t="s">
        <v>29</v>
      </c>
      <c r="B4804" t="s">
        <v>62</v>
      </c>
      <c r="C4804" t="s">
        <v>370</v>
      </c>
      <c r="D4804" t="s">
        <v>352</v>
      </c>
      <c r="E4804">
        <v>9</v>
      </c>
      <c r="F4804" t="s">
        <v>186</v>
      </c>
      <c r="G4804" t="s">
        <v>463</v>
      </c>
      <c r="H4804" t="s">
        <v>35</v>
      </c>
      <c r="I4804" t="s">
        <v>4409</v>
      </c>
      <c r="J4804" t="s">
        <v>6151</v>
      </c>
      <c r="K4804" t="s">
        <v>11316</v>
      </c>
      <c r="L4804" t="s">
        <v>11317</v>
      </c>
      <c r="M4804" t="s">
        <v>466</v>
      </c>
      <c r="N4804" t="s">
        <v>40</v>
      </c>
      <c r="O4804">
        <v>23945</v>
      </c>
      <c r="P4804">
        <v>28100</v>
      </c>
      <c r="Q4804" t="s">
        <v>41</v>
      </c>
      <c r="R4804">
        <v>1000</v>
      </c>
      <c r="S4804" s="2">
        <v>44851</v>
      </c>
      <c r="T4804" s="2">
        <v>44878</v>
      </c>
      <c r="U4804">
        <v>0</v>
      </c>
      <c r="V4804" t="s">
        <v>43</v>
      </c>
      <c r="W4804">
        <v>584</v>
      </c>
      <c r="X4804" t="s">
        <v>60</v>
      </c>
      <c r="Y4804" t="s">
        <v>61</v>
      </c>
      <c r="Z4804">
        <v>0</v>
      </c>
      <c r="AA4804">
        <v>392</v>
      </c>
      <c r="AB4804">
        <v>24566</v>
      </c>
      <c r="AC4804" t="s">
        <v>46</v>
      </c>
    </row>
    <row r="4805" spans="1:29" x14ac:dyDescent="0.3">
      <c r="A4805" s="1" t="s">
        <v>29</v>
      </c>
      <c r="B4805" t="s">
        <v>74</v>
      </c>
      <c r="C4805" t="s">
        <v>1286</v>
      </c>
      <c r="D4805" t="s">
        <v>155</v>
      </c>
      <c r="E4805">
        <v>2</v>
      </c>
      <c r="F4805" t="s">
        <v>64</v>
      </c>
      <c r="G4805" t="s">
        <v>1152</v>
      </c>
      <c r="H4805" t="s">
        <v>35</v>
      </c>
      <c r="I4805" t="s">
        <v>701</v>
      </c>
      <c r="J4805" t="s">
        <v>6627</v>
      </c>
      <c r="K4805" t="s">
        <v>11318</v>
      </c>
      <c r="L4805" t="s">
        <v>11319</v>
      </c>
      <c r="M4805" t="s">
        <v>795</v>
      </c>
      <c r="N4805" t="s">
        <v>94</v>
      </c>
      <c r="O4805">
        <v>12115</v>
      </c>
      <c r="P4805">
        <v>14609</v>
      </c>
      <c r="Q4805" t="s">
        <v>95</v>
      </c>
      <c r="R4805">
        <v>870</v>
      </c>
      <c r="S4805" s="2">
        <v>44984</v>
      </c>
      <c r="T4805" t="s">
        <v>42</v>
      </c>
      <c r="U4805">
        <v>0</v>
      </c>
      <c r="V4805" t="s">
        <v>106</v>
      </c>
      <c r="W4805">
        <v>567</v>
      </c>
      <c r="X4805" t="s">
        <v>44</v>
      </c>
      <c r="Y4805" t="s">
        <v>61</v>
      </c>
      <c r="Z4805">
        <v>0</v>
      </c>
      <c r="AA4805">
        <v>128</v>
      </c>
      <c r="AB4805">
        <v>13603</v>
      </c>
      <c r="AC4805" t="s">
        <v>46</v>
      </c>
    </row>
    <row r="4806" spans="1:29" x14ac:dyDescent="0.3">
      <c r="A4806" s="1" t="s">
        <v>29</v>
      </c>
      <c r="B4806" t="s">
        <v>393</v>
      </c>
      <c r="C4806" t="s">
        <v>1253</v>
      </c>
      <c r="D4806" t="s">
        <v>236</v>
      </c>
      <c r="E4806">
        <v>3</v>
      </c>
      <c r="F4806" t="s">
        <v>221</v>
      </c>
      <c r="G4806" t="s">
        <v>858</v>
      </c>
      <c r="H4806" t="s">
        <v>79</v>
      </c>
      <c r="I4806" t="s">
        <v>1501</v>
      </c>
      <c r="J4806" t="s">
        <v>204</v>
      </c>
      <c r="K4806">
        <v>2860428406</v>
      </c>
      <c r="L4806" t="s">
        <v>11320</v>
      </c>
      <c r="M4806" t="s">
        <v>2103</v>
      </c>
      <c r="N4806" t="s">
        <v>58</v>
      </c>
      <c r="O4806">
        <v>19048</v>
      </c>
      <c r="P4806">
        <v>23459</v>
      </c>
      <c r="Q4806" t="s">
        <v>41</v>
      </c>
      <c r="R4806">
        <v>593</v>
      </c>
      <c r="S4806" s="2">
        <v>44576</v>
      </c>
      <c r="T4806" s="2">
        <v>44585</v>
      </c>
      <c r="U4806">
        <v>0</v>
      </c>
      <c r="V4806" t="s">
        <v>43</v>
      </c>
      <c r="W4806">
        <v>532</v>
      </c>
      <c r="X4806" t="s">
        <v>60</v>
      </c>
      <c r="Y4806" t="s">
        <v>45</v>
      </c>
      <c r="Z4806">
        <v>3183</v>
      </c>
      <c r="AA4806">
        <v>482</v>
      </c>
      <c r="AB4806">
        <v>22714</v>
      </c>
      <c r="AC4806" t="s">
        <v>46</v>
      </c>
    </row>
    <row r="4807" spans="1:29" x14ac:dyDescent="0.3">
      <c r="A4807" s="1" t="s">
        <v>29</v>
      </c>
      <c r="B4807" t="s">
        <v>363</v>
      </c>
      <c r="C4807" t="s">
        <v>692</v>
      </c>
      <c r="D4807" t="s">
        <v>236</v>
      </c>
      <c r="E4807">
        <v>5</v>
      </c>
      <c r="F4807" t="s">
        <v>77</v>
      </c>
      <c r="G4807" t="s">
        <v>264</v>
      </c>
      <c r="H4807" t="s">
        <v>35</v>
      </c>
      <c r="I4807" t="s">
        <v>1940</v>
      </c>
      <c r="J4807" t="s">
        <v>3527</v>
      </c>
      <c r="K4807" t="s">
        <v>11321</v>
      </c>
      <c r="L4807" t="s">
        <v>11322</v>
      </c>
      <c r="M4807" t="s">
        <v>1068</v>
      </c>
      <c r="N4807" t="s">
        <v>94</v>
      </c>
      <c r="O4807">
        <v>6412</v>
      </c>
      <c r="P4807">
        <v>10639</v>
      </c>
      <c r="Q4807" t="s">
        <v>41</v>
      </c>
      <c r="R4807">
        <v>25</v>
      </c>
      <c r="S4807" s="2">
        <v>44354</v>
      </c>
      <c r="T4807" t="s">
        <v>42</v>
      </c>
      <c r="U4807">
        <v>0</v>
      </c>
      <c r="V4807" t="s">
        <v>43</v>
      </c>
      <c r="W4807">
        <v>593</v>
      </c>
      <c r="X4807" t="s">
        <v>44</v>
      </c>
      <c r="Y4807" t="s">
        <v>61</v>
      </c>
      <c r="Z4807">
        <v>0</v>
      </c>
      <c r="AA4807">
        <v>774</v>
      </c>
      <c r="AB4807">
        <v>6539</v>
      </c>
      <c r="AC4807" t="s">
        <v>73</v>
      </c>
    </row>
    <row r="4808" spans="1:29" x14ac:dyDescent="0.3">
      <c r="A4808" s="1" t="s">
        <v>29</v>
      </c>
      <c r="B4808" t="s">
        <v>541</v>
      </c>
      <c r="C4808" t="s">
        <v>1513</v>
      </c>
      <c r="D4808" t="s">
        <v>119</v>
      </c>
      <c r="E4808">
        <v>5</v>
      </c>
      <c r="F4808" t="s">
        <v>271</v>
      </c>
      <c r="G4808" t="s">
        <v>340</v>
      </c>
      <c r="H4808" t="s">
        <v>35</v>
      </c>
      <c r="I4808" t="s">
        <v>921</v>
      </c>
      <c r="J4808" t="s">
        <v>372</v>
      </c>
      <c r="K4808" t="s">
        <v>11323</v>
      </c>
      <c r="L4808" t="s">
        <v>11324</v>
      </c>
      <c r="M4808" t="s">
        <v>1715</v>
      </c>
      <c r="N4808" t="s">
        <v>84</v>
      </c>
      <c r="O4808">
        <v>14276</v>
      </c>
      <c r="P4808">
        <v>18004</v>
      </c>
      <c r="Q4808" t="s">
        <v>59</v>
      </c>
      <c r="R4808">
        <v>59</v>
      </c>
      <c r="S4808" s="2">
        <v>44736</v>
      </c>
      <c r="T4808" s="2">
        <v>44766</v>
      </c>
      <c r="U4808">
        <v>22474</v>
      </c>
      <c r="V4808" t="s">
        <v>106</v>
      </c>
      <c r="W4808">
        <v>842</v>
      </c>
      <c r="X4808" t="s">
        <v>60</v>
      </c>
      <c r="Y4808" t="s">
        <v>72</v>
      </c>
      <c r="Z4808">
        <v>0</v>
      </c>
      <c r="AA4808">
        <v>225</v>
      </c>
      <c r="AB4808">
        <v>17117</v>
      </c>
      <c r="AC4808" t="s">
        <v>73</v>
      </c>
    </row>
    <row r="4809" spans="1:29" x14ac:dyDescent="0.3">
      <c r="A4809" s="1" t="s">
        <v>47</v>
      </c>
      <c r="B4809" t="s">
        <v>136</v>
      </c>
      <c r="C4809" t="s">
        <v>1386</v>
      </c>
      <c r="D4809" t="s">
        <v>32</v>
      </c>
      <c r="E4809">
        <v>2</v>
      </c>
      <c r="F4809" t="s">
        <v>271</v>
      </c>
      <c r="G4809" t="s">
        <v>1060</v>
      </c>
      <c r="H4809" t="s">
        <v>35</v>
      </c>
      <c r="I4809" t="s">
        <v>1726</v>
      </c>
      <c r="J4809" t="s">
        <v>7276</v>
      </c>
      <c r="K4809">
        <f>1-473-507-1740</f>
        <v>-2719</v>
      </c>
      <c r="L4809" t="s">
        <v>11325</v>
      </c>
      <c r="M4809" t="s">
        <v>1847</v>
      </c>
      <c r="N4809" t="s">
        <v>84</v>
      </c>
      <c r="O4809">
        <v>27326</v>
      </c>
      <c r="P4809">
        <v>30332</v>
      </c>
      <c r="Q4809" t="s">
        <v>41</v>
      </c>
      <c r="R4809">
        <v>457</v>
      </c>
      <c r="S4809" s="2">
        <v>45186</v>
      </c>
      <c r="T4809" s="2">
        <v>45215</v>
      </c>
      <c r="U4809">
        <v>0</v>
      </c>
      <c r="V4809" t="s">
        <v>71</v>
      </c>
      <c r="W4809">
        <v>568</v>
      </c>
      <c r="X4809" t="s">
        <v>60</v>
      </c>
      <c r="Y4809" t="s">
        <v>61</v>
      </c>
      <c r="Z4809">
        <v>0</v>
      </c>
      <c r="AA4809">
        <v>577</v>
      </c>
      <c r="AB4809">
        <v>27393</v>
      </c>
      <c r="AC4809" t="s">
        <v>107</v>
      </c>
    </row>
    <row r="4810" spans="1:29" x14ac:dyDescent="0.3">
      <c r="A4810" s="1" t="s">
        <v>47</v>
      </c>
      <c r="B4810" t="s">
        <v>145</v>
      </c>
      <c r="C4810" t="s">
        <v>3466</v>
      </c>
      <c r="D4810" t="s">
        <v>119</v>
      </c>
      <c r="E4810">
        <v>10</v>
      </c>
      <c r="F4810" t="s">
        <v>51</v>
      </c>
      <c r="G4810" t="s">
        <v>1427</v>
      </c>
      <c r="H4810" t="s">
        <v>35</v>
      </c>
      <c r="I4810" t="s">
        <v>6030</v>
      </c>
      <c r="J4810" t="s">
        <v>2540</v>
      </c>
      <c r="K4810" t="s">
        <v>11326</v>
      </c>
      <c r="L4810" t="s">
        <v>11327</v>
      </c>
      <c r="M4810" t="s">
        <v>449</v>
      </c>
      <c r="N4810" t="s">
        <v>94</v>
      </c>
      <c r="O4810">
        <v>22390</v>
      </c>
      <c r="P4810">
        <v>24814</v>
      </c>
      <c r="Q4810" t="s">
        <v>41</v>
      </c>
      <c r="R4810">
        <v>745</v>
      </c>
      <c r="S4810" s="2">
        <v>45131</v>
      </c>
      <c r="T4810" s="2">
        <v>45143</v>
      </c>
      <c r="U4810">
        <v>0</v>
      </c>
      <c r="V4810" t="s">
        <v>71</v>
      </c>
      <c r="W4810">
        <v>462</v>
      </c>
      <c r="X4810" t="s">
        <v>60</v>
      </c>
      <c r="Y4810" t="s">
        <v>72</v>
      </c>
      <c r="Z4810">
        <v>0</v>
      </c>
      <c r="AA4810">
        <v>559</v>
      </c>
      <c r="AB4810">
        <v>23809</v>
      </c>
      <c r="AC4810" t="s">
        <v>73</v>
      </c>
    </row>
    <row r="4811" spans="1:29" x14ac:dyDescent="0.3">
      <c r="A4811" s="1" t="s">
        <v>47</v>
      </c>
      <c r="B4811" t="s">
        <v>145</v>
      </c>
      <c r="C4811" t="s">
        <v>146</v>
      </c>
      <c r="D4811" t="s">
        <v>128</v>
      </c>
      <c r="E4811">
        <v>1</v>
      </c>
      <c r="F4811" t="s">
        <v>129</v>
      </c>
      <c r="G4811" t="s">
        <v>130</v>
      </c>
      <c r="H4811" t="s">
        <v>79</v>
      </c>
      <c r="I4811" t="s">
        <v>309</v>
      </c>
      <c r="J4811" t="s">
        <v>280</v>
      </c>
      <c r="K4811" t="s">
        <v>11328</v>
      </c>
      <c r="L4811" t="s">
        <v>11329</v>
      </c>
      <c r="M4811" t="s">
        <v>499</v>
      </c>
      <c r="N4811" t="s">
        <v>40</v>
      </c>
      <c r="O4811">
        <v>21869</v>
      </c>
      <c r="P4811">
        <v>26744</v>
      </c>
      <c r="Q4811" t="s">
        <v>59</v>
      </c>
      <c r="R4811">
        <v>7</v>
      </c>
      <c r="S4811" s="2">
        <v>44616</v>
      </c>
      <c r="T4811" t="s">
        <v>42</v>
      </c>
      <c r="U4811">
        <v>49522</v>
      </c>
      <c r="V4811" t="s">
        <v>71</v>
      </c>
      <c r="W4811">
        <v>843</v>
      </c>
      <c r="X4811" t="s">
        <v>44</v>
      </c>
      <c r="Y4811" t="s">
        <v>72</v>
      </c>
      <c r="Z4811">
        <v>0</v>
      </c>
      <c r="AA4811">
        <v>991</v>
      </c>
      <c r="AB4811">
        <v>25522</v>
      </c>
      <c r="AC4811" t="s">
        <v>107</v>
      </c>
    </row>
    <row r="4812" spans="1:29" x14ac:dyDescent="0.3">
      <c r="A4812" s="1" t="s">
        <v>29</v>
      </c>
      <c r="B4812" t="s">
        <v>363</v>
      </c>
      <c r="C4812" t="s">
        <v>692</v>
      </c>
      <c r="D4812" t="s">
        <v>155</v>
      </c>
      <c r="E4812">
        <v>2</v>
      </c>
      <c r="F4812" t="s">
        <v>99</v>
      </c>
      <c r="G4812" t="s">
        <v>529</v>
      </c>
      <c r="H4812" t="s">
        <v>79</v>
      </c>
      <c r="I4812" t="s">
        <v>1480</v>
      </c>
      <c r="J4812" t="s">
        <v>2274</v>
      </c>
      <c r="K4812" t="s">
        <v>11330</v>
      </c>
      <c r="L4812" t="s">
        <v>11331</v>
      </c>
      <c r="M4812" t="s">
        <v>511</v>
      </c>
      <c r="N4812" t="s">
        <v>58</v>
      </c>
      <c r="O4812">
        <v>10447</v>
      </c>
      <c r="P4812">
        <v>13978</v>
      </c>
      <c r="Q4812" t="s">
        <v>95</v>
      </c>
      <c r="R4812">
        <v>143</v>
      </c>
      <c r="S4812" s="2">
        <v>44470</v>
      </c>
      <c r="T4812" t="s">
        <v>42</v>
      </c>
      <c r="U4812">
        <v>0</v>
      </c>
      <c r="V4812" t="s">
        <v>71</v>
      </c>
      <c r="W4812">
        <v>752</v>
      </c>
      <c r="X4812" t="s">
        <v>44</v>
      </c>
      <c r="Y4812" t="s">
        <v>61</v>
      </c>
      <c r="Z4812">
        <v>4500</v>
      </c>
      <c r="AA4812">
        <v>868</v>
      </c>
      <c r="AB4812">
        <v>12549</v>
      </c>
      <c r="AC4812" t="s">
        <v>73</v>
      </c>
    </row>
    <row r="4813" spans="1:29" x14ac:dyDescent="0.3">
      <c r="A4813" s="1" t="s">
        <v>29</v>
      </c>
      <c r="B4813" t="s">
        <v>327</v>
      </c>
      <c r="C4813" t="s">
        <v>2776</v>
      </c>
      <c r="D4813" t="s">
        <v>32</v>
      </c>
      <c r="E4813">
        <v>5</v>
      </c>
      <c r="F4813" t="s">
        <v>271</v>
      </c>
      <c r="G4813" t="s">
        <v>272</v>
      </c>
      <c r="H4813" t="s">
        <v>35</v>
      </c>
      <c r="I4813" t="s">
        <v>2513</v>
      </c>
      <c r="J4813" t="s">
        <v>4391</v>
      </c>
      <c r="K4813" t="s">
        <v>11332</v>
      </c>
      <c r="L4813" t="s">
        <v>11333</v>
      </c>
      <c r="M4813" t="s">
        <v>333</v>
      </c>
      <c r="N4813" t="s">
        <v>94</v>
      </c>
      <c r="O4813">
        <v>18234</v>
      </c>
      <c r="P4813">
        <v>20922</v>
      </c>
      <c r="Q4813" t="s">
        <v>41</v>
      </c>
      <c r="R4813">
        <v>664</v>
      </c>
      <c r="S4813" s="2">
        <v>44865</v>
      </c>
      <c r="T4813" s="2">
        <v>44870</v>
      </c>
      <c r="U4813">
        <v>0</v>
      </c>
      <c r="V4813" t="s">
        <v>106</v>
      </c>
      <c r="W4813">
        <v>405</v>
      </c>
      <c r="X4813" t="s">
        <v>60</v>
      </c>
      <c r="Y4813" t="s">
        <v>45</v>
      </c>
      <c r="Z4813">
        <v>0</v>
      </c>
      <c r="AA4813">
        <v>765</v>
      </c>
      <c r="AB4813">
        <v>18482</v>
      </c>
      <c r="AC4813" t="s">
        <v>107</v>
      </c>
    </row>
    <row r="4814" spans="1:29" x14ac:dyDescent="0.3">
      <c r="A4814" s="1" t="s">
        <v>47</v>
      </c>
      <c r="B4814" t="s">
        <v>117</v>
      </c>
      <c r="C4814" t="s">
        <v>118</v>
      </c>
      <c r="D4814" t="s">
        <v>76</v>
      </c>
      <c r="E4814">
        <v>1</v>
      </c>
      <c r="F4814" t="s">
        <v>33</v>
      </c>
      <c r="G4814" t="s">
        <v>848</v>
      </c>
      <c r="H4814" t="s">
        <v>35</v>
      </c>
      <c r="I4814" t="s">
        <v>774</v>
      </c>
      <c r="J4814" t="s">
        <v>657</v>
      </c>
      <c r="K4814" t="s">
        <v>11334</v>
      </c>
      <c r="L4814" t="s">
        <v>11335</v>
      </c>
      <c r="M4814" t="s">
        <v>1852</v>
      </c>
      <c r="N4814" t="s">
        <v>94</v>
      </c>
      <c r="O4814">
        <v>22329</v>
      </c>
      <c r="P4814">
        <v>24841</v>
      </c>
      <c r="Q4814" t="s">
        <v>59</v>
      </c>
      <c r="R4814">
        <v>967</v>
      </c>
      <c r="S4814" s="2">
        <v>45042</v>
      </c>
      <c r="T4814" s="2">
        <v>45056</v>
      </c>
      <c r="U4814">
        <v>20588</v>
      </c>
      <c r="V4814" t="s">
        <v>85</v>
      </c>
      <c r="W4814">
        <v>620</v>
      </c>
      <c r="X4814" t="s">
        <v>60</v>
      </c>
      <c r="Y4814" t="s">
        <v>72</v>
      </c>
      <c r="Z4814">
        <v>0</v>
      </c>
      <c r="AA4814">
        <v>768</v>
      </c>
      <c r="AB4814">
        <v>24041</v>
      </c>
      <c r="AC4814" t="s">
        <v>46</v>
      </c>
    </row>
    <row r="4815" spans="1:29" x14ac:dyDescent="0.3">
      <c r="A4815" s="1" t="s">
        <v>29</v>
      </c>
      <c r="B4815" t="s">
        <v>30</v>
      </c>
      <c r="C4815" t="s">
        <v>1725</v>
      </c>
      <c r="D4815" t="s">
        <v>110</v>
      </c>
      <c r="E4815">
        <v>2</v>
      </c>
      <c r="F4815" t="s">
        <v>186</v>
      </c>
      <c r="G4815" t="s">
        <v>463</v>
      </c>
      <c r="H4815" t="s">
        <v>35</v>
      </c>
      <c r="I4815" t="s">
        <v>305</v>
      </c>
      <c r="J4815" t="s">
        <v>337</v>
      </c>
      <c r="K4815" t="s">
        <v>11336</v>
      </c>
      <c r="L4815" t="s">
        <v>11337</v>
      </c>
      <c r="M4815" t="s">
        <v>1307</v>
      </c>
      <c r="N4815" t="s">
        <v>40</v>
      </c>
      <c r="O4815">
        <v>10523</v>
      </c>
      <c r="P4815">
        <v>12523</v>
      </c>
      <c r="Q4815" t="s">
        <v>41</v>
      </c>
      <c r="R4815">
        <v>320</v>
      </c>
      <c r="S4815" s="2">
        <v>45213</v>
      </c>
      <c r="T4815" t="s">
        <v>42</v>
      </c>
      <c r="U4815">
        <v>0</v>
      </c>
      <c r="V4815" t="s">
        <v>85</v>
      </c>
      <c r="W4815">
        <v>801</v>
      </c>
      <c r="X4815" t="s">
        <v>44</v>
      </c>
      <c r="Y4815" t="s">
        <v>45</v>
      </c>
      <c r="Z4815">
        <v>0</v>
      </c>
      <c r="AA4815">
        <v>914</v>
      </c>
      <c r="AB4815">
        <v>11140</v>
      </c>
      <c r="AC4815" t="s">
        <v>46</v>
      </c>
    </row>
    <row r="4816" spans="1:29" x14ac:dyDescent="0.3">
      <c r="A4816" s="1" t="s">
        <v>47</v>
      </c>
      <c r="B4816" t="s">
        <v>161</v>
      </c>
      <c r="C4816" t="s">
        <v>2249</v>
      </c>
      <c r="D4816" t="s">
        <v>128</v>
      </c>
      <c r="E4816">
        <v>8</v>
      </c>
      <c r="F4816" t="s">
        <v>33</v>
      </c>
      <c r="G4816" t="s">
        <v>411</v>
      </c>
      <c r="H4816" t="s">
        <v>79</v>
      </c>
      <c r="I4816" t="s">
        <v>906</v>
      </c>
      <c r="J4816" t="s">
        <v>878</v>
      </c>
      <c r="K4816" t="s">
        <v>11338</v>
      </c>
      <c r="L4816" t="s">
        <v>11339</v>
      </c>
      <c r="M4816" t="s">
        <v>618</v>
      </c>
      <c r="N4816" t="s">
        <v>84</v>
      </c>
      <c r="O4816">
        <v>29700</v>
      </c>
      <c r="P4816">
        <v>33143</v>
      </c>
      <c r="Q4816" t="s">
        <v>95</v>
      </c>
      <c r="R4816">
        <v>487</v>
      </c>
      <c r="S4816" s="2">
        <v>45320</v>
      </c>
      <c r="T4816" t="s">
        <v>42</v>
      </c>
      <c r="U4816">
        <v>0</v>
      </c>
      <c r="V4816" t="s">
        <v>85</v>
      </c>
      <c r="W4816">
        <v>527</v>
      </c>
      <c r="X4816" t="s">
        <v>44</v>
      </c>
      <c r="Y4816" t="s">
        <v>61</v>
      </c>
      <c r="Z4816">
        <v>0</v>
      </c>
      <c r="AA4816">
        <v>343</v>
      </c>
      <c r="AB4816">
        <v>29862</v>
      </c>
      <c r="AC4816" t="s">
        <v>46</v>
      </c>
    </row>
    <row r="4817" spans="1:29" x14ac:dyDescent="0.3">
      <c r="A4817" s="1" t="s">
        <v>29</v>
      </c>
      <c r="B4817" t="s">
        <v>62</v>
      </c>
      <c r="C4817" t="s">
        <v>370</v>
      </c>
      <c r="D4817" t="s">
        <v>128</v>
      </c>
      <c r="E4817">
        <v>10</v>
      </c>
      <c r="F4817" t="s">
        <v>129</v>
      </c>
      <c r="G4817" t="s">
        <v>163</v>
      </c>
      <c r="H4817" t="s">
        <v>79</v>
      </c>
      <c r="I4817" t="s">
        <v>265</v>
      </c>
      <c r="J4817" t="s">
        <v>3919</v>
      </c>
      <c r="K4817" t="s">
        <v>11340</v>
      </c>
      <c r="L4817" t="s">
        <v>11341</v>
      </c>
      <c r="M4817" t="s">
        <v>505</v>
      </c>
      <c r="N4817" t="s">
        <v>84</v>
      </c>
      <c r="O4817">
        <v>20716</v>
      </c>
      <c r="P4817">
        <v>23352</v>
      </c>
      <c r="Q4817" t="s">
        <v>95</v>
      </c>
      <c r="R4817">
        <v>471</v>
      </c>
      <c r="S4817" s="2">
        <v>44453</v>
      </c>
      <c r="T4817" s="2">
        <v>44465</v>
      </c>
      <c r="U4817">
        <v>0</v>
      </c>
      <c r="V4817" t="s">
        <v>85</v>
      </c>
      <c r="W4817">
        <v>813</v>
      </c>
      <c r="X4817" t="s">
        <v>60</v>
      </c>
      <c r="Y4817" t="s">
        <v>45</v>
      </c>
      <c r="Z4817">
        <v>0</v>
      </c>
      <c r="AA4817">
        <v>486</v>
      </c>
      <c r="AB4817">
        <v>21763</v>
      </c>
      <c r="AC4817" t="s">
        <v>107</v>
      </c>
    </row>
    <row r="4818" spans="1:29" x14ac:dyDescent="0.3">
      <c r="A4818" s="1" t="s">
        <v>29</v>
      </c>
      <c r="B4818" t="s">
        <v>62</v>
      </c>
      <c r="C4818" t="s">
        <v>1821</v>
      </c>
      <c r="D4818" t="s">
        <v>155</v>
      </c>
      <c r="E4818">
        <v>5</v>
      </c>
      <c r="F4818" t="s">
        <v>77</v>
      </c>
      <c r="G4818" t="s">
        <v>501</v>
      </c>
      <c r="H4818" t="s">
        <v>35</v>
      </c>
      <c r="I4818" t="s">
        <v>668</v>
      </c>
      <c r="J4818" t="s">
        <v>2310</v>
      </c>
      <c r="K4818" t="s">
        <v>11342</v>
      </c>
      <c r="L4818" t="s">
        <v>11343</v>
      </c>
      <c r="M4818" t="s">
        <v>135</v>
      </c>
      <c r="N4818" t="s">
        <v>94</v>
      </c>
      <c r="O4818">
        <v>14750</v>
      </c>
      <c r="P4818">
        <v>17712</v>
      </c>
      <c r="Q4818" t="s">
        <v>41</v>
      </c>
      <c r="R4818">
        <v>915</v>
      </c>
      <c r="S4818" s="2">
        <v>44717</v>
      </c>
      <c r="T4818" s="2">
        <v>44740</v>
      </c>
      <c r="U4818">
        <v>0</v>
      </c>
      <c r="V4818" t="s">
        <v>85</v>
      </c>
      <c r="W4818">
        <v>486</v>
      </c>
      <c r="X4818" t="s">
        <v>60</v>
      </c>
      <c r="Y4818" t="s">
        <v>61</v>
      </c>
      <c r="Z4818">
        <v>0</v>
      </c>
      <c r="AA4818">
        <v>125</v>
      </c>
      <c r="AB4818">
        <v>17186</v>
      </c>
      <c r="AC4818" t="s">
        <v>46</v>
      </c>
    </row>
    <row r="4819" spans="1:29" x14ac:dyDescent="0.3">
      <c r="A4819" s="1" t="s">
        <v>29</v>
      </c>
      <c r="B4819" t="s">
        <v>62</v>
      </c>
      <c r="C4819" t="s">
        <v>5704</v>
      </c>
      <c r="D4819" t="s">
        <v>32</v>
      </c>
      <c r="E4819">
        <v>7</v>
      </c>
      <c r="F4819" t="s">
        <v>221</v>
      </c>
      <c r="G4819" t="s">
        <v>548</v>
      </c>
      <c r="H4819" t="s">
        <v>79</v>
      </c>
      <c r="I4819" t="s">
        <v>279</v>
      </c>
      <c r="J4819" t="s">
        <v>3789</v>
      </c>
      <c r="K4819" t="s">
        <v>11344</v>
      </c>
      <c r="L4819" t="s">
        <v>11345</v>
      </c>
      <c r="M4819" t="s">
        <v>1976</v>
      </c>
      <c r="N4819" t="s">
        <v>58</v>
      </c>
      <c r="O4819">
        <v>12106</v>
      </c>
      <c r="P4819">
        <v>15152</v>
      </c>
      <c r="Q4819" t="s">
        <v>95</v>
      </c>
      <c r="R4819">
        <v>543</v>
      </c>
      <c r="S4819" s="2">
        <v>44574</v>
      </c>
      <c r="T4819" s="2">
        <v>44603</v>
      </c>
      <c r="U4819">
        <v>0</v>
      </c>
      <c r="V4819" t="s">
        <v>85</v>
      </c>
      <c r="W4819">
        <v>684</v>
      </c>
      <c r="X4819" t="s">
        <v>60</v>
      </c>
      <c r="Y4819" t="s">
        <v>61</v>
      </c>
      <c r="Z4819">
        <v>3275</v>
      </c>
      <c r="AA4819">
        <v>367</v>
      </c>
      <c r="AB4819">
        <v>12863</v>
      </c>
      <c r="AC4819" t="s">
        <v>46</v>
      </c>
    </row>
    <row r="4820" spans="1:29" x14ac:dyDescent="0.3">
      <c r="A4820" s="1" t="s">
        <v>47</v>
      </c>
      <c r="B4820" t="s">
        <v>161</v>
      </c>
      <c r="C4820" t="s">
        <v>2933</v>
      </c>
      <c r="D4820" t="s">
        <v>110</v>
      </c>
      <c r="E4820">
        <v>10</v>
      </c>
      <c r="F4820" t="s">
        <v>186</v>
      </c>
      <c r="G4820" t="s">
        <v>535</v>
      </c>
      <c r="H4820" t="s">
        <v>79</v>
      </c>
      <c r="I4820" t="s">
        <v>827</v>
      </c>
      <c r="J4820" t="s">
        <v>180</v>
      </c>
      <c r="K4820" t="s">
        <v>11346</v>
      </c>
      <c r="L4820" t="s">
        <v>11347</v>
      </c>
      <c r="M4820" t="s">
        <v>2373</v>
      </c>
      <c r="N4820" t="s">
        <v>58</v>
      </c>
      <c r="O4820">
        <v>19180</v>
      </c>
      <c r="P4820">
        <v>21997</v>
      </c>
      <c r="Q4820" t="s">
        <v>41</v>
      </c>
      <c r="R4820">
        <v>534</v>
      </c>
      <c r="S4820" s="2">
        <v>44628</v>
      </c>
      <c r="T4820" s="2">
        <v>44644</v>
      </c>
      <c r="U4820">
        <v>0</v>
      </c>
      <c r="V4820" t="s">
        <v>106</v>
      </c>
      <c r="W4820">
        <v>750</v>
      </c>
      <c r="X4820" t="s">
        <v>60</v>
      </c>
      <c r="Y4820" t="s">
        <v>45</v>
      </c>
      <c r="Z4820">
        <v>2962</v>
      </c>
      <c r="AA4820">
        <v>576</v>
      </c>
      <c r="AB4820">
        <v>21465</v>
      </c>
      <c r="AC4820" t="s">
        <v>73</v>
      </c>
    </row>
    <row r="4821" spans="1:29" x14ac:dyDescent="0.3">
      <c r="A4821" s="1" t="s">
        <v>47</v>
      </c>
      <c r="B4821" t="s">
        <v>153</v>
      </c>
      <c r="C4821" t="s">
        <v>2424</v>
      </c>
      <c r="D4821" t="s">
        <v>201</v>
      </c>
      <c r="E4821">
        <v>4</v>
      </c>
      <c r="F4821" t="s">
        <v>99</v>
      </c>
      <c r="G4821" t="s">
        <v>710</v>
      </c>
      <c r="H4821" t="s">
        <v>35</v>
      </c>
      <c r="I4821" t="s">
        <v>2994</v>
      </c>
      <c r="J4821" t="s">
        <v>1986</v>
      </c>
      <c r="K4821" t="s">
        <v>11348</v>
      </c>
      <c r="L4821" t="s">
        <v>11349</v>
      </c>
      <c r="M4821" t="s">
        <v>540</v>
      </c>
      <c r="N4821" t="s">
        <v>84</v>
      </c>
      <c r="O4821">
        <v>11855</v>
      </c>
      <c r="P4821">
        <v>14764</v>
      </c>
      <c r="Q4821" t="s">
        <v>95</v>
      </c>
      <c r="R4821">
        <v>305</v>
      </c>
      <c r="S4821" s="2">
        <v>45163</v>
      </c>
      <c r="T4821" t="s">
        <v>42</v>
      </c>
      <c r="U4821">
        <v>0</v>
      </c>
      <c r="V4821" t="s">
        <v>106</v>
      </c>
      <c r="W4821">
        <v>620</v>
      </c>
      <c r="X4821" t="s">
        <v>44</v>
      </c>
      <c r="Y4821" t="s">
        <v>61</v>
      </c>
      <c r="Z4821">
        <v>0</v>
      </c>
      <c r="AA4821">
        <v>567</v>
      </c>
      <c r="AB4821">
        <v>12551</v>
      </c>
      <c r="AC4821" t="s">
        <v>73</v>
      </c>
    </row>
    <row r="4822" spans="1:29" x14ac:dyDescent="0.3">
      <c r="A4822" s="1" t="s">
        <v>47</v>
      </c>
      <c r="B4822" t="s">
        <v>117</v>
      </c>
      <c r="C4822" t="s">
        <v>512</v>
      </c>
      <c r="D4822" t="s">
        <v>178</v>
      </c>
      <c r="E4822">
        <v>9</v>
      </c>
      <c r="F4822" t="s">
        <v>99</v>
      </c>
      <c r="G4822" t="s">
        <v>724</v>
      </c>
      <c r="H4822" t="s">
        <v>79</v>
      </c>
      <c r="I4822" t="s">
        <v>140</v>
      </c>
      <c r="J4822" t="s">
        <v>878</v>
      </c>
      <c r="K4822" t="s">
        <v>11350</v>
      </c>
      <c r="L4822" t="s">
        <v>11351</v>
      </c>
      <c r="M4822" t="s">
        <v>1484</v>
      </c>
      <c r="N4822" t="s">
        <v>40</v>
      </c>
      <c r="O4822">
        <v>6657</v>
      </c>
      <c r="P4822">
        <v>10194</v>
      </c>
      <c r="Q4822" t="s">
        <v>41</v>
      </c>
      <c r="R4822">
        <v>24</v>
      </c>
      <c r="S4822" s="2">
        <v>45202</v>
      </c>
      <c r="T4822" t="s">
        <v>42</v>
      </c>
      <c r="U4822">
        <v>0</v>
      </c>
      <c r="V4822" t="s">
        <v>71</v>
      </c>
      <c r="W4822">
        <v>512</v>
      </c>
      <c r="X4822" t="s">
        <v>44</v>
      </c>
      <c r="Y4822" t="s">
        <v>72</v>
      </c>
      <c r="Z4822">
        <v>0</v>
      </c>
      <c r="AA4822">
        <v>208</v>
      </c>
      <c r="AB4822">
        <v>9358</v>
      </c>
      <c r="AC4822" t="s">
        <v>107</v>
      </c>
    </row>
    <row r="4823" spans="1:29" x14ac:dyDescent="0.3">
      <c r="A4823" s="1" t="s">
        <v>47</v>
      </c>
      <c r="B4823" t="s">
        <v>153</v>
      </c>
      <c r="C4823" t="s">
        <v>339</v>
      </c>
      <c r="D4823" t="s">
        <v>98</v>
      </c>
      <c r="E4823">
        <v>3</v>
      </c>
      <c r="F4823" t="s">
        <v>186</v>
      </c>
      <c r="G4823" t="s">
        <v>1504</v>
      </c>
      <c r="H4823" t="s">
        <v>35</v>
      </c>
      <c r="I4823" t="s">
        <v>5150</v>
      </c>
      <c r="J4823" t="s">
        <v>11352</v>
      </c>
      <c r="K4823" t="s">
        <v>11353</v>
      </c>
      <c r="L4823" t="s">
        <v>11354</v>
      </c>
      <c r="M4823" t="s">
        <v>943</v>
      </c>
      <c r="N4823" t="s">
        <v>40</v>
      </c>
      <c r="O4823">
        <v>25497</v>
      </c>
      <c r="P4823">
        <v>29735</v>
      </c>
      <c r="Q4823" t="s">
        <v>59</v>
      </c>
      <c r="R4823">
        <v>323</v>
      </c>
      <c r="S4823" s="2">
        <v>44336</v>
      </c>
      <c r="T4823" t="s">
        <v>42</v>
      </c>
      <c r="U4823">
        <v>45231</v>
      </c>
      <c r="V4823" t="s">
        <v>43</v>
      </c>
      <c r="W4823">
        <v>576</v>
      </c>
      <c r="X4823" t="s">
        <v>44</v>
      </c>
      <c r="Y4823" t="s">
        <v>61</v>
      </c>
      <c r="Z4823">
        <v>0</v>
      </c>
      <c r="AA4823">
        <v>61</v>
      </c>
      <c r="AB4823">
        <v>27374</v>
      </c>
      <c r="AC4823" t="s">
        <v>46</v>
      </c>
    </row>
    <row r="4824" spans="1:29" x14ac:dyDescent="0.3">
      <c r="A4824" s="1" t="s">
        <v>47</v>
      </c>
      <c r="B4824" t="s">
        <v>176</v>
      </c>
      <c r="C4824" t="s">
        <v>3770</v>
      </c>
      <c r="D4824" t="s">
        <v>138</v>
      </c>
      <c r="E4824">
        <v>5</v>
      </c>
      <c r="F4824" t="s">
        <v>221</v>
      </c>
      <c r="G4824" t="s">
        <v>1096</v>
      </c>
      <c r="H4824" t="s">
        <v>79</v>
      </c>
      <c r="I4824" t="s">
        <v>1267</v>
      </c>
      <c r="J4824" t="s">
        <v>890</v>
      </c>
      <c r="K4824" t="s">
        <v>11355</v>
      </c>
      <c r="L4824" t="s">
        <v>11356</v>
      </c>
      <c r="M4824" t="s">
        <v>1665</v>
      </c>
      <c r="N4824" t="s">
        <v>94</v>
      </c>
      <c r="O4824">
        <v>2942</v>
      </c>
      <c r="P4824">
        <v>6135</v>
      </c>
      <c r="Q4824" t="s">
        <v>95</v>
      </c>
      <c r="R4824">
        <v>307</v>
      </c>
      <c r="S4824" s="2">
        <v>44427</v>
      </c>
      <c r="T4824" s="2">
        <v>44457</v>
      </c>
      <c r="U4824">
        <v>0</v>
      </c>
      <c r="V4824" t="s">
        <v>43</v>
      </c>
      <c r="W4824">
        <v>695</v>
      </c>
      <c r="X4824" t="s">
        <v>60</v>
      </c>
      <c r="Y4824" t="s">
        <v>45</v>
      </c>
      <c r="Z4824">
        <v>0</v>
      </c>
      <c r="AA4824">
        <v>210</v>
      </c>
      <c r="AB4824">
        <v>4262</v>
      </c>
      <c r="AC4824" t="s">
        <v>107</v>
      </c>
    </row>
    <row r="4825" spans="1:29" x14ac:dyDescent="0.3">
      <c r="A4825" s="1" t="s">
        <v>47</v>
      </c>
      <c r="B4825" t="s">
        <v>234</v>
      </c>
      <c r="C4825" t="s">
        <v>742</v>
      </c>
      <c r="D4825" t="s">
        <v>185</v>
      </c>
      <c r="E4825">
        <v>8</v>
      </c>
      <c r="F4825" t="s">
        <v>120</v>
      </c>
      <c r="G4825" t="s">
        <v>820</v>
      </c>
      <c r="H4825" t="s">
        <v>79</v>
      </c>
      <c r="I4825" t="s">
        <v>2847</v>
      </c>
      <c r="J4825" t="s">
        <v>2605</v>
      </c>
      <c r="K4825" t="s">
        <v>11357</v>
      </c>
      <c r="L4825" t="s">
        <v>11358</v>
      </c>
      <c r="M4825" t="s">
        <v>2756</v>
      </c>
      <c r="N4825" t="s">
        <v>84</v>
      </c>
      <c r="O4825">
        <v>15750</v>
      </c>
      <c r="P4825">
        <v>19507</v>
      </c>
      <c r="Q4825" t="s">
        <v>41</v>
      </c>
      <c r="R4825">
        <v>170</v>
      </c>
      <c r="S4825" s="2">
        <v>45042</v>
      </c>
      <c r="T4825" s="2">
        <v>45064</v>
      </c>
      <c r="U4825">
        <v>0</v>
      </c>
      <c r="V4825" t="s">
        <v>106</v>
      </c>
      <c r="W4825">
        <v>743</v>
      </c>
      <c r="X4825" t="s">
        <v>60</v>
      </c>
      <c r="Y4825" t="s">
        <v>72</v>
      </c>
      <c r="Z4825">
        <v>0</v>
      </c>
      <c r="AA4825">
        <v>720</v>
      </c>
      <c r="AB4825">
        <v>17039</v>
      </c>
      <c r="AC4825" t="s">
        <v>107</v>
      </c>
    </row>
    <row r="4826" spans="1:29" x14ac:dyDescent="0.3">
      <c r="A4826" s="1" t="s">
        <v>29</v>
      </c>
      <c r="B4826" t="s">
        <v>541</v>
      </c>
      <c r="C4826" t="s">
        <v>1803</v>
      </c>
      <c r="D4826" t="s">
        <v>76</v>
      </c>
      <c r="E4826">
        <v>8</v>
      </c>
      <c r="F4826" t="s">
        <v>77</v>
      </c>
      <c r="G4826" t="s">
        <v>440</v>
      </c>
      <c r="H4826" t="s">
        <v>35</v>
      </c>
      <c r="I4826" t="s">
        <v>1480</v>
      </c>
      <c r="J4826" t="s">
        <v>9112</v>
      </c>
      <c r="K4826" t="s">
        <v>11359</v>
      </c>
      <c r="L4826" t="s">
        <v>11360</v>
      </c>
      <c r="M4826" t="s">
        <v>1340</v>
      </c>
      <c r="N4826" t="s">
        <v>84</v>
      </c>
      <c r="O4826">
        <v>15482</v>
      </c>
      <c r="P4826">
        <v>17890</v>
      </c>
      <c r="Q4826" t="s">
        <v>95</v>
      </c>
      <c r="R4826">
        <v>849</v>
      </c>
      <c r="S4826" s="2">
        <v>44920</v>
      </c>
      <c r="T4826" s="2">
        <v>44941</v>
      </c>
      <c r="U4826">
        <v>0</v>
      </c>
      <c r="V4826" t="s">
        <v>106</v>
      </c>
      <c r="W4826">
        <v>691</v>
      </c>
      <c r="X4826" t="s">
        <v>60</v>
      </c>
      <c r="Y4826" t="s">
        <v>45</v>
      </c>
      <c r="Z4826">
        <v>0</v>
      </c>
      <c r="AA4826">
        <v>918</v>
      </c>
      <c r="AB4826">
        <v>17856</v>
      </c>
      <c r="AC4826" t="s">
        <v>107</v>
      </c>
    </row>
    <row r="4827" spans="1:29" x14ac:dyDescent="0.3">
      <c r="A4827" s="1" t="s">
        <v>29</v>
      </c>
      <c r="B4827" t="s">
        <v>228</v>
      </c>
      <c r="C4827" t="s">
        <v>2850</v>
      </c>
      <c r="D4827" t="s">
        <v>387</v>
      </c>
      <c r="E4827">
        <v>5</v>
      </c>
      <c r="F4827" t="s">
        <v>99</v>
      </c>
      <c r="G4827" t="s">
        <v>100</v>
      </c>
      <c r="H4827" t="s">
        <v>35</v>
      </c>
      <c r="I4827" t="s">
        <v>565</v>
      </c>
      <c r="J4827" t="s">
        <v>319</v>
      </c>
      <c r="K4827" t="s">
        <v>11361</v>
      </c>
      <c r="L4827" t="s">
        <v>11362</v>
      </c>
      <c r="M4827" t="s">
        <v>487</v>
      </c>
      <c r="N4827" t="s">
        <v>84</v>
      </c>
      <c r="O4827">
        <v>17617</v>
      </c>
      <c r="P4827">
        <v>21779</v>
      </c>
      <c r="Q4827" t="s">
        <v>59</v>
      </c>
      <c r="R4827">
        <v>717</v>
      </c>
      <c r="S4827" s="2">
        <v>45257</v>
      </c>
      <c r="T4827" t="s">
        <v>42</v>
      </c>
      <c r="U4827">
        <v>30741</v>
      </c>
      <c r="V4827" t="s">
        <v>71</v>
      </c>
      <c r="W4827">
        <v>637</v>
      </c>
      <c r="X4827" t="s">
        <v>44</v>
      </c>
      <c r="Y4827" t="s">
        <v>45</v>
      </c>
      <c r="Z4827">
        <v>0</v>
      </c>
      <c r="AA4827">
        <v>86</v>
      </c>
      <c r="AB4827">
        <v>20201</v>
      </c>
      <c r="AC4827" t="s">
        <v>46</v>
      </c>
    </row>
    <row r="4828" spans="1:29" x14ac:dyDescent="0.3">
      <c r="A4828" s="1" t="s">
        <v>47</v>
      </c>
      <c r="B4828" t="s">
        <v>161</v>
      </c>
      <c r="C4828" t="s">
        <v>2359</v>
      </c>
      <c r="D4828" t="s">
        <v>178</v>
      </c>
      <c r="E4828">
        <v>4</v>
      </c>
      <c r="F4828" t="s">
        <v>77</v>
      </c>
      <c r="G4828" t="s">
        <v>365</v>
      </c>
      <c r="H4828" t="s">
        <v>79</v>
      </c>
      <c r="I4828" t="s">
        <v>1181</v>
      </c>
      <c r="J4828" t="s">
        <v>674</v>
      </c>
      <c r="K4828" t="s">
        <v>11363</v>
      </c>
      <c r="L4828" t="s">
        <v>11364</v>
      </c>
      <c r="M4828" t="s">
        <v>2373</v>
      </c>
      <c r="N4828" t="s">
        <v>84</v>
      </c>
      <c r="O4828">
        <v>23082</v>
      </c>
      <c r="P4828">
        <v>27212</v>
      </c>
      <c r="Q4828" t="s">
        <v>59</v>
      </c>
      <c r="R4828">
        <v>41</v>
      </c>
      <c r="S4828" s="2">
        <v>44751</v>
      </c>
      <c r="T4828" t="s">
        <v>42</v>
      </c>
      <c r="U4828">
        <v>36394</v>
      </c>
      <c r="V4828" t="s">
        <v>85</v>
      </c>
      <c r="W4828">
        <v>406</v>
      </c>
      <c r="X4828" t="s">
        <v>44</v>
      </c>
      <c r="Y4828" t="s">
        <v>61</v>
      </c>
      <c r="Z4828">
        <v>0</v>
      </c>
      <c r="AA4828">
        <v>309</v>
      </c>
      <c r="AB4828">
        <v>25728</v>
      </c>
      <c r="AC4828" t="s">
        <v>107</v>
      </c>
    </row>
    <row r="4829" spans="1:29" x14ac:dyDescent="0.3">
      <c r="A4829" s="1" t="s">
        <v>29</v>
      </c>
      <c r="B4829" t="s">
        <v>541</v>
      </c>
      <c r="C4829" t="s">
        <v>1114</v>
      </c>
      <c r="D4829" t="s">
        <v>169</v>
      </c>
      <c r="E4829">
        <v>2</v>
      </c>
      <c r="F4829" t="s">
        <v>33</v>
      </c>
      <c r="G4829" t="s">
        <v>411</v>
      </c>
      <c r="H4829" t="s">
        <v>35</v>
      </c>
      <c r="I4829" t="s">
        <v>1322</v>
      </c>
      <c r="J4829" t="s">
        <v>6158</v>
      </c>
      <c r="K4829" t="s">
        <v>11365</v>
      </c>
      <c r="L4829" t="s">
        <v>11366</v>
      </c>
      <c r="M4829" t="s">
        <v>3258</v>
      </c>
      <c r="N4829" t="s">
        <v>40</v>
      </c>
      <c r="O4829">
        <v>21668</v>
      </c>
      <c r="P4829">
        <v>25061</v>
      </c>
      <c r="Q4829" t="s">
        <v>95</v>
      </c>
      <c r="R4829">
        <v>378</v>
      </c>
      <c r="S4829" s="2">
        <v>45111</v>
      </c>
      <c r="T4829" s="2">
        <v>45124</v>
      </c>
      <c r="U4829">
        <v>0</v>
      </c>
      <c r="V4829" t="s">
        <v>85</v>
      </c>
      <c r="W4829">
        <v>841</v>
      </c>
      <c r="X4829" t="s">
        <v>60</v>
      </c>
      <c r="Y4829" t="s">
        <v>72</v>
      </c>
      <c r="Z4829">
        <v>0</v>
      </c>
      <c r="AA4829">
        <v>888</v>
      </c>
      <c r="AB4829">
        <v>23196</v>
      </c>
      <c r="AC4829" t="s">
        <v>107</v>
      </c>
    </row>
    <row r="4830" spans="1:29" x14ac:dyDescent="0.3">
      <c r="A4830" s="1" t="s">
        <v>29</v>
      </c>
      <c r="B4830" t="s">
        <v>393</v>
      </c>
      <c r="C4830" t="s">
        <v>2917</v>
      </c>
      <c r="D4830" t="s">
        <v>155</v>
      </c>
      <c r="E4830">
        <v>5</v>
      </c>
      <c r="F4830" t="s">
        <v>271</v>
      </c>
      <c r="G4830" t="s">
        <v>689</v>
      </c>
      <c r="H4830" t="s">
        <v>79</v>
      </c>
      <c r="I4830" t="s">
        <v>305</v>
      </c>
      <c r="J4830" t="s">
        <v>693</v>
      </c>
      <c r="K4830" t="s">
        <v>11367</v>
      </c>
      <c r="L4830" t="s">
        <v>11368</v>
      </c>
      <c r="M4830" t="s">
        <v>654</v>
      </c>
      <c r="N4830" t="s">
        <v>58</v>
      </c>
      <c r="O4830">
        <v>20856</v>
      </c>
      <c r="P4830">
        <v>24436</v>
      </c>
      <c r="Q4830" t="s">
        <v>95</v>
      </c>
      <c r="R4830">
        <v>362</v>
      </c>
      <c r="S4830" s="2">
        <v>44988</v>
      </c>
      <c r="T4830" s="2">
        <v>45004</v>
      </c>
      <c r="U4830">
        <v>0</v>
      </c>
      <c r="V4830" t="s">
        <v>106</v>
      </c>
      <c r="W4830">
        <v>803</v>
      </c>
      <c r="X4830" t="s">
        <v>60</v>
      </c>
      <c r="Y4830" t="s">
        <v>61</v>
      </c>
      <c r="Z4830">
        <v>2259</v>
      </c>
      <c r="AA4830">
        <v>897</v>
      </c>
      <c r="AB4830">
        <v>24415</v>
      </c>
      <c r="AC4830" t="s">
        <v>107</v>
      </c>
    </row>
    <row r="4831" spans="1:29" x14ac:dyDescent="0.3">
      <c r="A4831" s="1" t="s">
        <v>29</v>
      </c>
      <c r="B4831" t="s">
        <v>363</v>
      </c>
      <c r="C4831" t="s">
        <v>6193</v>
      </c>
      <c r="D4831" t="s">
        <v>119</v>
      </c>
      <c r="E4831">
        <v>5</v>
      </c>
      <c r="F4831" t="s">
        <v>221</v>
      </c>
      <c r="G4831" t="s">
        <v>250</v>
      </c>
      <c r="H4831" t="s">
        <v>35</v>
      </c>
      <c r="I4831" t="s">
        <v>1191</v>
      </c>
      <c r="J4831" t="s">
        <v>1645</v>
      </c>
      <c r="K4831" t="s">
        <v>11369</v>
      </c>
      <c r="L4831" t="s">
        <v>11370</v>
      </c>
      <c r="M4831" t="s">
        <v>511</v>
      </c>
      <c r="N4831" t="s">
        <v>94</v>
      </c>
      <c r="O4831">
        <v>21399</v>
      </c>
      <c r="P4831">
        <v>26132</v>
      </c>
      <c r="Q4831" t="s">
        <v>59</v>
      </c>
      <c r="R4831">
        <v>157</v>
      </c>
      <c r="S4831" s="2">
        <v>44893</v>
      </c>
      <c r="T4831" s="2">
        <v>44913</v>
      </c>
      <c r="U4831">
        <v>1034</v>
      </c>
      <c r="V4831" t="s">
        <v>43</v>
      </c>
      <c r="W4831">
        <v>830</v>
      </c>
      <c r="X4831" t="s">
        <v>60</v>
      </c>
      <c r="Y4831" t="s">
        <v>45</v>
      </c>
      <c r="Z4831">
        <v>0</v>
      </c>
      <c r="AA4831">
        <v>925</v>
      </c>
      <c r="AB4831">
        <v>24445</v>
      </c>
      <c r="AC4831" t="s">
        <v>46</v>
      </c>
    </row>
    <row r="4832" spans="1:29" x14ac:dyDescent="0.3">
      <c r="A4832" s="1" t="s">
        <v>29</v>
      </c>
      <c r="B4832" t="s">
        <v>86</v>
      </c>
      <c r="C4832" t="s">
        <v>1266</v>
      </c>
      <c r="D4832" t="s">
        <v>257</v>
      </c>
      <c r="E4832">
        <v>2</v>
      </c>
      <c r="F4832" t="s">
        <v>221</v>
      </c>
      <c r="G4832" t="s">
        <v>882</v>
      </c>
      <c r="H4832" t="s">
        <v>79</v>
      </c>
      <c r="I4832" t="s">
        <v>2776</v>
      </c>
      <c r="J4832" t="s">
        <v>2629</v>
      </c>
      <c r="K4832" t="s">
        <v>11371</v>
      </c>
      <c r="L4832" t="s">
        <v>11372</v>
      </c>
      <c r="M4832" t="s">
        <v>1100</v>
      </c>
      <c r="N4832" t="s">
        <v>58</v>
      </c>
      <c r="O4832">
        <v>9041</v>
      </c>
      <c r="P4832">
        <v>13430</v>
      </c>
      <c r="Q4832" t="s">
        <v>41</v>
      </c>
      <c r="R4832">
        <v>505</v>
      </c>
      <c r="S4832" s="2">
        <v>44960</v>
      </c>
      <c r="T4832" s="2">
        <v>44987</v>
      </c>
      <c r="U4832">
        <v>0</v>
      </c>
      <c r="V4832" t="s">
        <v>71</v>
      </c>
      <c r="W4832">
        <v>830</v>
      </c>
      <c r="X4832" t="s">
        <v>60</v>
      </c>
      <c r="Y4832" t="s">
        <v>45</v>
      </c>
      <c r="Z4832">
        <v>2294</v>
      </c>
      <c r="AA4832">
        <v>661</v>
      </c>
      <c r="AB4832">
        <v>12854</v>
      </c>
      <c r="AC4832" t="s">
        <v>73</v>
      </c>
    </row>
    <row r="4833" spans="1:29" x14ac:dyDescent="0.3">
      <c r="A4833" s="1" t="s">
        <v>29</v>
      </c>
      <c r="B4833" t="s">
        <v>363</v>
      </c>
      <c r="C4833" t="s">
        <v>488</v>
      </c>
      <c r="D4833" t="s">
        <v>155</v>
      </c>
      <c r="E4833">
        <v>9</v>
      </c>
      <c r="F4833" t="s">
        <v>120</v>
      </c>
      <c r="G4833" t="s">
        <v>329</v>
      </c>
      <c r="H4833" t="s">
        <v>35</v>
      </c>
      <c r="I4833" t="s">
        <v>1705</v>
      </c>
      <c r="J4833" t="s">
        <v>610</v>
      </c>
      <c r="K4833" t="s">
        <v>11373</v>
      </c>
      <c r="L4833" t="s">
        <v>11374</v>
      </c>
      <c r="M4833" t="s">
        <v>456</v>
      </c>
      <c r="N4833" t="s">
        <v>40</v>
      </c>
      <c r="O4833">
        <v>13710</v>
      </c>
      <c r="P4833">
        <v>18017</v>
      </c>
      <c r="Q4833" t="s">
        <v>59</v>
      </c>
      <c r="R4833">
        <v>236</v>
      </c>
      <c r="S4833" s="2">
        <v>44806</v>
      </c>
      <c r="T4833" t="s">
        <v>42</v>
      </c>
      <c r="U4833">
        <v>28895</v>
      </c>
      <c r="V4833" t="s">
        <v>71</v>
      </c>
      <c r="W4833">
        <v>442</v>
      </c>
      <c r="X4833" t="s">
        <v>44</v>
      </c>
      <c r="Y4833" t="s">
        <v>72</v>
      </c>
      <c r="Z4833">
        <v>0</v>
      </c>
      <c r="AA4833">
        <v>866</v>
      </c>
      <c r="AB4833">
        <v>16180</v>
      </c>
      <c r="AC4833" t="s">
        <v>107</v>
      </c>
    </row>
    <row r="4834" spans="1:29" x14ac:dyDescent="0.3">
      <c r="A4834" s="1" t="s">
        <v>47</v>
      </c>
      <c r="B4834" t="s">
        <v>176</v>
      </c>
      <c r="C4834" t="s">
        <v>1655</v>
      </c>
      <c r="D4834" t="s">
        <v>201</v>
      </c>
      <c r="E4834">
        <v>4</v>
      </c>
      <c r="F4834" t="s">
        <v>120</v>
      </c>
      <c r="G4834" t="s">
        <v>543</v>
      </c>
      <c r="H4834" t="s">
        <v>35</v>
      </c>
      <c r="I4834" t="s">
        <v>1313</v>
      </c>
      <c r="J4834" t="s">
        <v>822</v>
      </c>
      <c r="K4834" t="s">
        <v>11375</v>
      </c>
      <c r="L4834" t="s">
        <v>11376</v>
      </c>
      <c r="M4834" t="s">
        <v>296</v>
      </c>
      <c r="N4834" t="s">
        <v>84</v>
      </c>
      <c r="O4834">
        <v>8263</v>
      </c>
      <c r="P4834">
        <v>13237</v>
      </c>
      <c r="Q4834" t="s">
        <v>41</v>
      </c>
      <c r="R4834">
        <v>484</v>
      </c>
      <c r="S4834" s="2">
        <v>45267</v>
      </c>
      <c r="T4834" s="2">
        <v>45272</v>
      </c>
      <c r="U4834">
        <v>0</v>
      </c>
      <c r="V4834" t="s">
        <v>43</v>
      </c>
      <c r="W4834">
        <v>691</v>
      </c>
      <c r="X4834" t="s">
        <v>60</v>
      </c>
      <c r="Y4834" t="s">
        <v>72</v>
      </c>
      <c r="Z4834">
        <v>0</v>
      </c>
      <c r="AA4834">
        <v>345</v>
      </c>
      <c r="AB4834">
        <v>12932</v>
      </c>
      <c r="AC4834" t="s">
        <v>107</v>
      </c>
    </row>
    <row r="4835" spans="1:29" x14ac:dyDescent="0.3">
      <c r="A4835" s="1" t="s">
        <v>47</v>
      </c>
      <c r="B4835" t="s">
        <v>48</v>
      </c>
      <c r="C4835" t="s">
        <v>215</v>
      </c>
      <c r="D4835" t="s">
        <v>169</v>
      </c>
      <c r="E4835">
        <v>6</v>
      </c>
      <c r="F4835" t="s">
        <v>129</v>
      </c>
      <c r="G4835" t="s">
        <v>298</v>
      </c>
      <c r="H4835" t="s">
        <v>79</v>
      </c>
      <c r="I4835" t="s">
        <v>756</v>
      </c>
      <c r="J4835" t="s">
        <v>4919</v>
      </c>
      <c r="K4835" t="s">
        <v>11377</v>
      </c>
      <c r="L4835" t="s">
        <v>11378</v>
      </c>
      <c r="M4835" t="s">
        <v>303</v>
      </c>
      <c r="N4835" t="s">
        <v>40</v>
      </c>
      <c r="O4835">
        <v>23230</v>
      </c>
      <c r="P4835">
        <v>26574</v>
      </c>
      <c r="Q4835" t="s">
        <v>59</v>
      </c>
      <c r="R4835">
        <v>984</v>
      </c>
      <c r="S4835" s="2">
        <v>45299</v>
      </c>
      <c r="T4835" s="2">
        <v>45307</v>
      </c>
      <c r="U4835">
        <v>15955</v>
      </c>
      <c r="V4835" t="s">
        <v>106</v>
      </c>
      <c r="W4835">
        <v>733</v>
      </c>
      <c r="X4835" t="s">
        <v>60</v>
      </c>
      <c r="Y4835" t="s">
        <v>45</v>
      </c>
      <c r="Z4835">
        <v>0</v>
      </c>
      <c r="AA4835">
        <v>524</v>
      </c>
      <c r="AB4835">
        <v>25898</v>
      </c>
      <c r="AC4835" t="s">
        <v>46</v>
      </c>
    </row>
    <row r="4836" spans="1:29" x14ac:dyDescent="0.3">
      <c r="A4836" s="1" t="s">
        <v>29</v>
      </c>
      <c r="B4836" t="s">
        <v>62</v>
      </c>
      <c r="C4836" t="s">
        <v>666</v>
      </c>
      <c r="D4836" t="s">
        <v>76</v>
      </c>
      <c r="E4836">
        <v>6</v>
      </c>
      <c r="F4836" t="s">
        <v>129</v>
      </c>
      <c r="G4836" t="s">
        <v>298</v>
      </c>
      <c r="H4836" t="s">
        <v>79</v>
      </c>
      <c r="I4836" t="s">
        <v>251</v>
      </c>
      <c r="J4836" t="s">
        <v>305</v>
      </c>
      <c r="K4836" t="s">
        <v>11379</v>
      </c>
      <c r="L4836" t="s">
        <v>11380</v>
      </c>
      <c r="M4836" t="s">
        <v>70</v>
      </c>
      <c r="N4836" t="s">
        <v>58</v>
      </c>
      <c r="O4836">
        <v>6792</v>
      </c>
      <c r="P4836">
        <v>9943</v>
      </c>
      <c r="Q4836" t="s">
        <v>59</v>
      </c>
      <c r="R4836">
        <v>274</v>
      </c>
      <c r="S4836" s="2">
        <v>44756</v>
      </c>
      <c r="T4836" t="s">
        <v>42</v>
      </c>
      <c r="U4836">
        <v>3170</v>
      </c>
      <c r="V4836" t="s">
        <v>106</v>
      </c>
      <c r="W4836">
        <v>819</v>
      </c>
      <c r="X4836" t="s">
        <v>44</v>
      </c>
      <c r="Y4836" t="s">
        <v>72</v>
      </c>
      <c r="Z4836">
        <v>4578</v>
      </c>
      <c r="AA4836">
        <v>429</v>
      </c>
      <c r="AB4836">
        <v>7263</v>
      </c>
      <c r="AC4836" t="s">
        <v>73</v>
      </c>
    </row>
    <row r="4837" spans="1:29" x14ac:dyDescent="0.3">
      <c r="A4837" s="1" t="s">
        <v>29</v>
      </c>
      <c r="B4837" t="s">
        <v>327</v>
      </c>
      <c r="C4837" t="s">
        <v>1432</v>
      </c>
      <c r="D4837" t="s">
        <v>257</v>
      </c>
      <c r="E4837">
        <v>7</v>
      </c>
      <c r="F4837" t="s">
        <v>120</v>
      </c>
      <c r="G4837" t="s">
        <v>1533</v>
      </c>
      <c r="H4837" t="s">
        <v>35</v>
      </c>
      <c r="I4837" t="s">
        <v>9206</v>
      </c>
      <c r="J4837" t="s">
        <v>5953</v>
      </c>
      <c r="K4837" t="s">
        <v>11381</v>
      </c>
      <c r="L4837" t="s">
        <v>11382</v>
      </c>
      <c r="M4837" t="s">
        <v>2080</v>
      </c>
      <c r="N4837" t="s">
        <v>84</v>
      </c>
      <c r="O4837">
        <v>29085</v>
      </c>
      <c r="P4837">
        <v>33797</v>
      </c>
      <c r="Q4837" t="s">
        <v>59</v>
      </c>
      <c r="R4837">
        <v>732</v>
      </c>
      <c r="S4837" s="2">
        <v>45201</v>
      </c>
      <c r="T4837" t="s">
        <v>42</v>
      </c>
      <c r="U4837">
        <v>26000</v>
      </c>
      <c r="V4837" t="s">
        <v>71</v>
      </c>
      <c r="W4837">
        <v>513</v>
      </c>
      <c r="X4837" t="s">
        <v>44</v>
      </c>
      <c r="Y4837" t="s">
        <v>61</v>
      </c>
      <c r="Z4837">
        <v>0</v>
      </c>
      <c r="AA4837">
        <v>195</v>
      </c>
      <c r="AB4837">
        <v>31976</v>
      </c>
      <c r="AC4837" t="s">
        <v>107</v>
      </c>
    </row>
    <row r="4838" spans="1:29" x14ac:dyDescent="0.3">
      <c r="A4838" s="1" t="s">
        <v>47</v>
      </c>
      <c r="B4838" t="s">
        <v>108</v>
      </c>
      <c r="C4838" t="s">
        <v>270</v>
      </c>
      <c r="D4838" t="s">
        <v>185</v>
      </c>
      <c r="E4838">
        <v>9</v>
      </c>
      <c r="F4838" t="s">
        <v>99</v>
      </c>
      <c r="G4838" t="s">
        <v>950</v>
      </c>
      <c r="H4838" t="s">
        <v>79</v>
      </c>
      <c r="I4838" t="s">
        <v>2702</v>
      </c>
      <c r="J4838" t="s">
        <v>4731</v>
      </c>
      <c r="K4838" t="s">
        <v>11383</v>
      </c>
      <c r="L4838" t="s">
        <v>11384</v>
      </c>
      <c r="M4838" t="s">
        <v>1768</v>
      </c>
      <c r="N4838" t="s">
        <v>58</v>
      </c>
      <c r="O4838">
        <v>9636</v>
      </c>
      <c r="P4838">
        <v>12258</v>
      </c>
      <c r="Q4838" t="s">
        <v>59</v>
      </c>
      <c r="R4838">
        <v>626</v>
      </c>
      <c r="S4838" s="2">
        <v>45051</v>
      </c>
      <c r="T4838" s="2">
        <v>45064</v>
      </c>
      <c r="U4838">
        <v>9522</v>
      </c>
      <c r="V4838" t="s">
        <v>85</v>
      </c>
      <c r="W4838">
        <v>594</v>
      </c>
      <c r="X4838" t="s">
        <v>60</v>
      </c>
      <c r="Y4838" t="s">
        <v>45</v>
      </c>
      <c r="Z4838">
        <v>4964</v>
      </c>
      <c r="AA4838">
        <v>902</v>
      </c>
      <c r="AB4838">
        <v>10487</v>
      </c>
      <c r="AC4838" t="s">
        <v>46</v>
      </c>
    </row>
    <row r="4839" spans="1:29" x14ac:dyDescent="0.3">
      <c r="A4839" s="1" t="s">
        <v>29</v>
      </c>
      <c r="B4839" t="s">
        <v>96</v>
      </c>
      <c r="C4839" t="s">
        <v>1389</v>
      </c>
      <c r="D4839" t="s">
        <v>257</v>
      </c>
      <c r="E4839">
        <v>9</v>
      </c>
      <c r="F4839" t="s">
        <v>271</v>
      </c>
      <c r="G4839" t="s">
        <v>272</v>
      </c>
      <c r="H4839" t="s">
        <v>35</v>
      </c>
      <c r="I4839" t="s">
        <v>7780</v>
      </c>
      <c r="J4839" t="s">
        <v>508</v>
      </c>
      <c r="K4839" t="s">
        <v>11385</v>
      </c>
      <c r="L4839" t="s">
        <v>11386</v>
      </c>
      <c r="M4839" t="s">
        <v>2382</v>
      </c>
      <c r="N4839" t="s">
        <v>84</v>
      </c>
      <c r="O4839">
        <v>22686</v>
      </c>
      <c r="P4839">
        <v>26425</v>
      </c>
      <c r="Q4839" t="s">
        <v>41</v>
      </c>
      <c r="R4839">
        <v>840</v>
      </c>
      <c r="S4839" s="2">
        <v>44884</v>
      </c>
      <c r="T4839" t="s">
        <v>42</v>
      </c>
      <c r="U4839">
        <v>0</v>
      </c>
      <c r="V4839" t="s">
        <v>43</v>
      </c>
      <c r="W4839">
        <v>837</v>
      </c>
      <c r="X4839" t="s">
        <v>44</v>
      </c>
      <c r="Y4839" t="s">
        <v>61</v>
      </c>
      <c r="Z4839">
        <v>0</v>
      </c>
      <c r="AA4839">
        <v>703</v>
      </c>
      <c r="AB4839">
        <v>23610</v>
      </c>
      <c r="AC4839" t="s">
        <v>73</v>
      </c>
    </row>
    <row r="4840" spans="1:29" x14ac:dyDescent="0.3">
      <c r="A4840" s="1" t="s">
        <v>47</v>
      </c>
      <c r="B4840" t="s">
        <v>161</v>
      </c>
      <c r="C4840" t="s">
        <v>184</v>
      </c>
      <c r="D4840" t="s">
        <v>178</v>
      </c>
      <c r="E4840">
        <v>8</v>
      </c>
      <c r="F4840" t="s">
        <v>120</v>
      </c>
      <c r="G4840" t="s">
        <v>543</v>
      </c>
      <c r="H4840" t="s">
        <v>79</v>
      </c>
      <c r="I4840" t="s">
        <v>906</v>
      </c>
      <c r="J4840" t="s">
        <v>2581</v>
      </c>
      <c r="K4840" t="s">
        <v>11387</v>
      </c>
      <c r="L4840" t="s">
        <v>11388</v>
      </c>
      <c r="M4840" t="s">
        <v>1578</v>
      </c>
      <c r="N4840" t="s">
        <v>40</v>
      </c>
      <c r="O4840">
        <v>16075</v>
      </c>
      <c r="P4840">
        <v>19385</v>
      </c>
      <c r="Q4840" t="s">
        <v>41</v>
      </c>
      <c r="R4840">
        <v>141</v>
      </c>
      <c r="S4840" s="2">
        <v>44615</v>
      </c>
      <c r="T4840" s="2">
        <v>44645</v>
      </c>
      <c r="U4840">
        <v>0</v>
      </c>
      <c r="V4840" t="s">
        <v>106</v>
      </c>
      <c r="W4840">
        <v>470</v>
      </c>
      <c r="X4840" t="s">
        <v>60</v>
      </c>
      <c r="Y4840" t="s">
        <v>45</v>
      </c>
      <c r="Z4840">
        <v>0</v>
      </c>
      <c r="AA4840">
        <v>835</v>
      </c>
      <c r="AB4840">
        <v>19354</v>
      </c>
      <c r="AC4840" t="s">
        <v>46</v>
      </c>
    </row>
    <row r="4841" spans="1:29" x14ac:dyDescent="0.3">
      <c r="A4841" s="1" t="s">
        <v>29</v>
      </c>
      <c r="B4841" t="s">
        <v>393</v>
      </c>
      <c r="C4841" t="s">
        <v>1245</v>
      </c>
      <c r="D4841" t="s">
        <v>119</v>
      </c>
      <c r="E4841">
        <v>2</v>
      </c>
      <c r="F4841" t="s">
        <v>99</v>
      </c>
      <c r="G4841" t="s">
        <v>710</v>
      </c>
      <c r="H4841" t="s">
        <v>35</v>
      </c>
      <c r="I4841" t="s">
        <v>265</v>
      </c>
      <c r="J4841" t="s">
        <v>936</v>
      </c>
      <c r="K4841" t="s">
        <v>11389</v>
      </c>
      <c r="L4841" t="s">
        <v>11390</v>
      </c>
      <c r="M4841" t="s">
        <v>399</v>
      </c>
      <c r="N4841" t="s">
        <v>94</v>
      </c>
      <c r="O4841">
        <v>25755</v>
      </c>
      <c r="P4841">
        <v>28856</v>
      </c>
      <c r="Q4841" t="s">
        <v>59</v>
      </c>
      <c r="R4841">
        <v>103</v>
      </c>
      <c r="S4841" s="2">
        <v>44971</v>
      </c>
      <c r="T4841" s="2">
        <v>44976</v>
      </c>
      <c r="U4841">
        <v>9086</v>
      </c>
      <c r="V4841" t="s">
        <v>71</v>
      </c>
      <c r="W4841">
        <v>445</v>
      </c>
      <c r="X4841" t="s">
        <v>60</v>
      </c>
      <c r="Y4841" t="s">
        <v>72</v>
      </c>
      <c r="Z4841">
        <v>0</v>
      </c>
      <c r="AA4841">
        <v>754</v>
      </c>
      <c r="AB4841">
        <v>27970</v>
      </c>
      <c r="AC4841" t="s">
        <v>46</v>
      </c>
    </row>
    <row r="4842" spans="1:29" x14ac:dyDescent="0.3">
      <c r="A4842" s="1" t="s">
        <v>29</v>
      </c>
      <c r="B4842" t="s">
        <v>86</v>
      </c>
      <c r="C4842" t="s">
        <v>1680</v>
      </c>
      <c r="D4842" t="s">
        <v>98</v>
      </c>
      <c r="E4842">
        <v>10</v>
      </c>
      <c r="F4842" t="s">
        <v>64</v>
      </c>
      <c r="G4842" t="s">
        <v>376</v>
      </c>
      <c r="H4842" t="s">
        <v>79</v>
      </c>
      <c r="I4842" t="s">
        <v>238</v>
      </c>
      <c r="J4842" t="s">
        <v>1304</v>
      </c>
      <c r="K4842" t="s">
        <v>11391</v>
      </c>
      <c r="L4842" t="s">
        <v>11392</v>
      </c>
      <c r="M4842" t="s">
        <v>1691</v>
      </c>
      <c r="N4842" t="s">
        <v>84</v>
      </c>
      <c r="O4842">
        <v>6319</v>
      </c>
      <c r="P4842">
        <v>10329</v>
      </c>
      <c r="Q4842" t="s">
        <v>59</v>
      </c>
      <c r="R4842">
        <v>921</v>
      </c>
      <c r="S4842" s="2">
        <v>45199</v>
      </c>
      <c r="T4842" s="2">
        <v>45221</v>
      </c>
      <c r="U4842">
        <v>20157</v>
      </c>
      <c r="V4842" t="s">
        <v>85</v>
      </c>
      <c r="W4842">
        <v>411</v>
      </c>
      <c r="X4842" t="s">
        <v>60</v>
      </c>
      <c r="Y4842" t="s">
        <v>45</v>
      </c>
      <c r="Z4842">
        <v>0</v>
      </c>
      <c r="AA4842">
        <v>435</v>
      </c>
      <c r="AB4842">
        <v>7242</v>
      </c>
      <c r="AC4842" t="s">
        <v>46</v>
      </c>
    </row>
    <row r="4843" spans="1:29" x14ac:dyDescent="0.3">
      <c r="A4843" s="1" t="s">
        <v>47</v>
      </c>
      <c r="B4843" t="s">
        <v>145</v>
      </c>
      <c r="C4843" t="s">
        <v>445</v>
      </c>
      <c r="D4843" t="s">
        <v>201</v>
      </c>
      <c r="E4843">
        <v>4</v>
      </c>
      <c r="F4843" t="s">
        <v>99</v>
      </c>
      <c r="G4843" t="s">
        <v>1638</v>
      </c>
      <c r="H4843" t="s">
        <v>35</v>
      </c>
      <c r="I4843" t="s">
        <v>1553</v>
      </c>
      <c r="J4843" t="s">
        <v>5066</v>
      </c>
      <c r="K4843" t="s">
        <v>11393</v>
      </c>
      <c r="L4843" t="s">
        <v>11394</v>
      </c>
      <c r="M4843" t="s">
        <v>449</v>
      </c>
      <c r="N4843" t="s">
        <v>58</v>
      </c>
      <c r="O4843">
        <v>10289</v>
      </c>
      <c r="P4843">
        <v>15264</v>
      </c>
      <c r="Q4843" t="s">
        <v>95</v>
      </c>
      <c r="R4843">
        <v>43</v>
      </c>
      <c r="S4843" s="2">
        <v>44271</v>
      </c>
      <c r="T4843" s="2">
        <v>44287</v>
      </c>
      <c r="U4843">
        <v>0</v>
      </c>
      <c r="V4843" t="s">
        <v>43</v>
      </c>
      <c r="W4843">
        <v>445</v>
      </c>
      <c r="X4843" t="s">
        <v>60</v>
      </c>
      <c r="Y4843" t="s">
        <v>72</v>
      </c>
      <c r="Z4843">
        <v>3602</v>
      </c>
      <c r="AA4843">
        <v>446</v>
      </c>
      <c r="AB4843">
        <v>10462</v>
      </c>
      <c r="AC4843" t="s">
        <v>73</v>
      </c>
    </row>
    <row r="4844" spans="1:29" x14ac:dyDescent="0.3">
      <c r="A4844" s="1" t="s">
        <v>47</v>
      </c>
      <c r="B4844" t="s">
        <v>117</v>
      </c>
      <c r="C4844" t="s">
        <v>512</v>
      </c>
      <c r="D4844" t="s">
        <v>257</v>
      </c>
      <c r="E4844">
        <v>6</v>
      </c>
      <c r="F4844" t="s">
        <v>186</v>
      </c>
      <c r="G4844" t="s">
        <v>535</v>
      </c>
      <c r="H4844" t="s">
        <v>79</v>
      </c>
      <c r="I4844" t="s">
        <v>89</v>
      </c>
      <c r="J4844" t="s">
        <v>6542</v>
      </c>
      <c r="K4844" t="s">
        <v>11395</v>
      </c>
      <c r="L4844" t="s">
        <v>11396</v>
      </c>
      <c r="M4844" t="s">
        <v>126</v>
      </c>
      <c r="N4844" t="s">
        <v>94</v>
      </c>
      <c r="O4844">
        <v>12269</v>
      </c>
      <c r="P4844">
        <v>15176</v>
      </c>
      <c r="Q4844" t="s">
        <v>95</v>
      </c>
      <c r="R4844">
        <v>758</v>
      </c>
      <c r="S4844" s="2">
        <v>45056</v>
      </c>
      <c r="T4844" t="s">
        <v>42</v>
      </c>
      <c r="U4844">
        <v>0</v>
      </c>
      <c r="V4844" t="s">
        <v>43</v>
      </c>
      <c r="W4844">
        <v>458</v>
      </c>
      <c r="X4844" t="s">
        <v>44</v>
      </c>
      <c r="Y4844" t="s">
        <v>45</v>
      </c>
      <c r="Z4844">
        <v>0</v>
      </c>
      <c r="AA4844">
        <v>766</v>
      </c>
      <c r="AB4844">
        <v>12745</v>
      </c>
      <c r="AC4844" t="s">
        <v>73</v>
      </c>
    </row>
    <row r="4845" spans="1:29" x14ac:dyDescent="0.3">
      <c r="A4845" s="1" t="s">
        <v>29</v>
      </c>
      <c r="B4845" t="s">
        <v>86</v>
      </c>
      <c r="C4845" t="s">
        <v>2490</v>
      </c>
      <c r="D4845" t="s">
        <v>352</v>
      </c>
      <c r="E4845">
        <v>2</v>
      </c>
      <c r="F4845" t="s">
        <v>77</v>
      </c>
      <c r="G4845" t="s">
        <v>440</v>
      </c>
      <c r="H4845" t="s">
        <v>35</v>
      </c>
      <c r="I4845" t="s">
        <v>1318</v>
      </c>
      <c r="J4845" t="s">
        <v>5638</v>
      </c>
      <c r="K4845" t="s">
        <v>11397</v>
      </c>
      <c r="L4845" t="s">
        <v>11398</v>
      </c>
      <c r="M4845" t="s">
        <v>1597</v>
      </c>
      <c r="N4845" t="s">
        <v>40</v>
      </c>
      <c r="O4845">
        <v>11193</v>
      </c>
      <c r="P4845">
        <v>15830</v>
      </c>
      <c r="Q4845" t="s">
        <v>41</v>
      </c>
      <c r="R4845">
        <v>245</v>
      </c>
      <c r="S4845" s="2">
        <v>44443</v>
      </c>
      <c r="T4845" t="s">
        <v>42</v>
      </c>
      <c r="U4845">
        <v>0</v>
      </c>
      <c r="V4845" t="s">
        <v>71</v>
      </c>
      <c r="W4845">
        <v>425</v>
      </c>
      <c r="X4845" t="s">
        <v>44</v>
      </c>
      <c r="Y4845" t="s">
        <v>45</v>
      </c>
      <c r="Z4845">
        <v>0</v>
      </c>
      <c r="AA4845">
        <v>184</v>
      </c>
      <c r="AB4845">
        <v>14795</v>
      </c>
      <c r="AC4845" t="s">
        <v>73</v>
      </c>
    </row>
    <row r="4846" spans="1:29" x14ac:dyDescent="0.3">
      <c r="A4846" s="1" t="s">
        <v>29</v>
      </c>
      <c r="B4846" t="s">
        <v>541</v>
      </c>
      <c r="C4846" t="s">
        <v>1114</v>
      </c>
      <c r="D4846" t="s">
        <v>169</v>
      </c>
      <c r="E4846">
        <v>4</v>
      </c>
      <c r="F4846" t="s">
        <v>271</v>
      </c>
      <c r="G4846" t="s">
        <v>1060</v>
      </c>
      <c r="H4846" t="s">
        <v>79</v>
      </c>
      <c r="I4846" t="s">
        <v>1025</v>
      </c>
      <c r="J4846" t="s">
        <v>4153</v>
      </c>
      <c r="K4846" t="s">
        <v>11399</v>
      </c>
      <c r="L4846" t="s">
        <v>11400</v>
      </c>
      <c r="M4846" t="s">
        <v>1632</v>
      </c>
      <c r="N4846" t="s">
        <v>40</v>
      </c>
      <c r="O4846">
        <v>18278</v>
      </c>
      <c r="P4846">
        <v>22475</v>
      </c>
      <c r="Q4846" t="s">
        <v>41</v>
      </c>
      <c r="R4846">
        <v>241</v>
      </c>
      <c r="S4846" s="2">
        <v>44914</v>
      </c>
      <c r="T4846" s="2">
        <v>44939</v>
      </c>
      <c r="U4846">
        <v>0</v>
      </c>
      <c r="V4846" t="s">
        <v>106</v>
      </c>
      <c r="W4846">
        <v>525</v>
      </c>
      <c r="X4846" t="s">
        <v>60</v>
      </c>
      <c r="Y4846" t="s">
        <v>72</v>
      </c>
      <c r="Z4846">
        <v>0</v>
      </c>
      <c r="AA4846">
        <v>517</v>
      </c>
      <c r="AB4846">
        <v>19263</v>
      </c>
      <c r="AC4846" t="s">
        <v>107</v>
      </c>
    </row>
    <row r="4847" spans="1:29" x14ac:dyDescent="0.3">
      <c r="A4847" s="1" t="s">
        <v>47</v>
      </c>
      <c r="B4847" t="s">
        <v>117</v>
      </c>
      <c r="C4847" t="s">
        <v>920</v>
      </c>
      <c r="D4847" t="s">
        <v>387</v>
      </c>
      <c r="E4847">
        <v>10</v>
      </c>
      <c r="F4847" t="s">
        <v>51</v>
      </c>
      <c r="G4847" t="s">
        <v>285</v>
      </c>
      <c r="H4847" t="s">
        <v>35</v>
      </c>
      <c r="I4847" t="s">
        <v>921</v>
      </c>
      <c r="J4847" t="s">
        <v>2592</v>
      </c>
      <c r="K4847" t="s">
        <v>11401</v>
      </c>
      <c r="L4847" t="s">
        <v>11402</v>
      </c>
      <c r="M4847" t="s">
        <v>126</v>
      </c>
      <c r="N4847" t="s">
        <v>84</v>
      </c>
      <c r="O4847">
        <v>29545</v>
      </c>
      <c r="P4847">
        <v>34222</v>
      </c>
      <c r="Q4847" t="s">
        <v>41</v>
      </c>
      <c r="R4847">
        <v>933</v>
      </c>
      <c r="S4847" s="2">
        <v>44950</v>
      </c>
      <c r="T4847" t="s">
        <v>42</v>
      </c>
      <c r="U4847">
        <v>0</v>
      </c>
      <c r="V4847" t="s">
        <v>71</v>
      </c>
      <c r="W4847">
        <v>429</v>
      </c>
      <c r="X4847" t="s">
        <v>44</v>
      </c>
      <c r="Y4847" t="s">
        <v>45</v>
      </c>
      <c r="Z4847">
        <v>0</v>
      </c>
      <c r="AA4847">
        <v>513</v>
      </c>
      <c r="AB4847">
        <v>30397</v>
      </c>
      <c r="AC4847" t="s">
        <v>46</v>
      </c>
    </row>
    <row r="4848" spans="1:29" x14ac:dyDescent="0.3">
      <c r="A4848" s="1" t="s">
        <v>29</v>
      </c>
      <c r="B4848" t="s">
        <v>393</v>
      </c>
      <c r="C4848" t="s">
        <v>3673</v>
      </c>
      <c r="D4848" t="s">
        <v>169</v>
      </c>
      <c r="E4848">
        <v>9</v>
      </c>
      <c r="F4848" t="s">
        <v>77</v>
      </c>
      <c r="G4848" t="s">
        <v>440</v>
      </c>
      <c r="H4848" t="s">
        <v>35</v>
      </c>
      <c r="I4848" t="s">
        <v>1295</v>
      </c>
      <c r="J4848" t="s">
        <v>1171</v>
      </c>
      <c r="K4848" t="s">
        <v>11403</v>
      </c>
      <c r="L4848" t="s">
        <v>11404</v>
      </c>
      <c r="M4848" t="s">
        <v>1265</v>
      </c>
      <c r="N4848" t="s">
        <v>94</v>
      </c>
      <c r="O4848">
        <v>20092</v>
      </c>
      <c r="P4848">
        <v>22219</v>
      </c>
      <c r="Q4848" t="s">
        <v>59</v>
      </c>
      <c r="R4848">
        <v>58</v>
      </c>
      <c r="S4848" s="2">
        <v>44381</v>
      </c>
      <c r="T4848" t="s">
        <v>42</v>
      </c>
      <c r="U4848">
        <v>24835</v>
      </c>
      <c r="V4848" t="s">
        <v>85</v>
      </c>
      <c r="W4848">
        <v>525</v>
      </c>
      <c r="X4848" t="s">
        <v>44</v>
      </c>
      <c r="Y4848" t="s">
        <v>61</v>
      </c>
      <c r="Z4848">
        <v>0</v>
      </c>
      <c r="AA4848">
        <v>32</v>
      </c>
      <c r="AB4848">
        <v>20359</v>
      </c>
      <c r="AC4848" t="s">
        <v>46</v>
      </c>
    </row>
    <row r="4849" spans="1:29" x14ac:dyDescent="0.3">
      <c r="A4849" s="1" t="s">
        <v>29</v>
      </c>
      <c r="B4849" t="s">
        <v>62</v>
      </c>
      <c r="C4849" t="s">
        <v>357</v>
      </c>
      <c r="D4849" t="s">
        <v>119</v>
      </c>
      <c r="E4849">
        <v>8</v>
      </c>
      <c r="F4849" t="s">
        <v>129</v>
      </c>
      <c r="G4849" t="s">
        <v>574</v>
      </c>
      <c r="H4849" t="s">
        <v>79</v>
      </c>
      <c r="I4849" t="s">
        <v>112</v>
      </c>
      <c r="J4849" t="s">
        <v>922</v>
      </c>
      <c r="K4849" t="s">
        <v>11405</v>
      </c>
      <c r="L4849" t="s">
        <v>11406</v>
      </c>
      <c r="M4849" t="s">
        <v>135</v>
      </c>
      <c r="N4849" t="s">
        <v>84</v>
      </c>
      <c r="O4849">
        <v>3708</v>
      </c>
      <c r="P4849">
        <v>6105</v>
      </c>
      <c r="Q4849" t="s">
        <v>95</v>
      </c>
      <c r="R4849">
        <v>986</v>
      </c>
      <c r="S4849" s="2">
        <v>44980</v>
      </c>
      <c r="T4849" t="s">
        <v>42</v>
      </c>
      <c r="U4849">
        <v>0</v>
      </c>
      <c r="V4849" t="s">
        <v>106</v>
      </c>
      <c r="W4849">
        <v>578</v>
      </c>
      <c r="X4849" t="s">
        <v>44</v>
      </c>
      <c r="Y4849" t="s">
        <v>61</v>
      </c>
      <c r="Z4849">
        <v>0</v>
      </c>
      <c r="AA4849">
        <v>706</v>
      </c>
      <c r="AB4849">
        <v>5477</v>
      </c>
      <c r="AC4849" t="s">
        <v>107</v>
      </c>
    </row>
    <row r="4850" spans="1:29" x14ac:dyDescent="0.3">
      <c r="A4850" s="1" t="s">
        <v>29</v>
      </c>
      <c r="B4850" t="s">
        <v>363</v>
      </c>
      <c r="C4850" t="s">
        <v>1064</v>
      </c>
      <c r="D4850" t="s">
        <v>155</v>
      </c>
      <c r="E4850">
        <v>6</v>
      </c>
      <c r="F4850" t="s">
        <v>99</v>
      </c>
      <c r="G4850" t="s">
        <v>529</v>
      </c>
      <c r="H4850" t="s">
        <v>35</v>
      </c>
      <c r="I4850" t="s">
        <v>729</v>
      </c>
      <c r="J4850" t="s">
        <v>401</v>
      </c>
      <c r="K4850" t="s">
        <v>11407</v>
      </c>
      <c r="L4850" t="s">
        <v>11408</v>
      </c>
      <c r="M4850" t="s">
        <v>431</v>
      </c>
      <c r="N4850" t="s">
        <v>84</v>
      </c>
      <c r="O4850">
        <v>16313</v>
      </c>
      <c r="P4850">
        <v>21172</v>
      </c>
      <c r="Q4850" t="s">
        <v>41</v>
      </c>
      <c r="R4850">
        <v>688</v>
      </c>
      <c r="S4850" s="2">
        <v>44704</v>
      </c>
      <c r="T4850" t="s">
        <v>42</v>
      </c>
      <c r="U4850">
        <v>0</v>
      </c>
      <c r="V4850" t="s">
        <v>106</v>
      </c>
      <c r="W4850">
        <v>726</v>
      </c>
      <c r="X4850" t="s">
        <v>44</v>
      </c>
      <c r="Y4850" t="s">
        <v>61</v>
      </c>
      <c r="Z4850">
        <v>0</v>
      </c>
      <c r="AA4850">
        <v>985</v>
      </c>
      <c r="AB4850">
        <v>20072</v>
      </c>
      <c r="AC4850" t="s">
        <v>73</v>
      </c>
    </row>
    <row r="4851" spans="1:29" x14ac:dyDescent="0.3">
      <c r="A4851" s="1" t="s">
        <v>47</v>
      </c>
      <c r="B4851" t="s">
        <v>136</v>
      </c>
      <c r="C4851" t="s">
        <v>641</v>
      </c>
      <c r="D4851" t="s">
        <v>352</v>
      </c>
      <c r="E4851">
        <v>4</v>
      </c>
      <c r="F4851" t="s">
        <v>120</v>
      </c>
      <c r="G4851" t="s">
        <v>820</v>
      </c>
      <c r="H4851" t="s">
        <v>79</v>
      </c>
      <c r="I4851" t="s">
        <v>1872</v>
      </c>
      <c r="J4851" t="s">
        <v>3458</v>
      </c>
      <c r="K4851">
        <f>1-497-149-2073</f>
        <v>-2718</v>
      </c>
      <c r="L4851" t="s">
        <v>11409</v>
      </c>
      <c r="M4851" t="s">
        <v>988</v>
      </c>
      <c r="N4851" t="s">
        <v>94</v>
      </c>
      <c r="O4851">
        <v>7762</v>
      </c>
      <c r="P4851">
        <v>9876</v>
      </c>
      <c r="Q4851" t="s">
        <v>41</v>
      </c>
      <c r="R4851">
        <v>106</v>
      </c>
      <c r="S4851" s="2">
        <v>44610</v>
      </c>
      <c r="T4851" t="s">
        <v>42</v>
      </c>
      <c r="U4851">
        <v>0</v>
      </c>
      <c r="V4851" t="s">
        <v>43</v>
      </c>
      <c r="W4851">
        <v>431</v>
      </c>
      <c r="X4851" t="s">
        <v>44</v>
      </c>
      <c r="Y4851" t="s">
        <v>61</v>
      </c>
      <c r="Z4851">
        <v>0</v>
      </c>
      <c r="AA4851">
        <v>387</v>
      </c>
      <c r="AB4851">
        <v>8767</v>
      </c>
      <c r="AC4851" t="s">
        <v>46</v>
      </c>
    </row>
    <row r="4852" spans="1:29" x14ac:dyDescent="0.3">
      <c r="A4852" s="1" t="s">
        <v>47</v>
      </c>
      <c r="B4852" t="s">
        <v>117</v>
      </c>
      <c r="C4852" t="s">
        <v>2487</v>
      </c>
      <c r="D4852" t="s">
        <v>387</v>
      </c>
      <c r="E4852">
        <v>10</v>
      </c>
      <c r="F4852" t="s">
        <v>33</v>
      </c>
      <c r="G4852" t="s">
        <v>139</v>
      </c>
      <c r="H4852" t="s">
        <v>35</v>
      </c>
      <c r="I4852" t="s">
        <v>725</v>
      </c>
      <c r="J4852" t="s">
        <v>3232</v>
      </c>
      <c r="K4852" t="s">
        <v>11410</v>
      </c>
      <c r="L4852" t="s">
        <v>11411</v>
      </c>
      <c r="M4852" t="s">
        <v>1852</v>
      </c>
      <c r="N4852" t="s">
        <v>84</v>
      </c>
      <c r="O4852">
        <v>13855</v>
      </c>
      <c r="P4852">
        <v>17364</v>
      </c>
      <c r="Q4852" t="s">
        <v>59</v>
      </c>
      <c r="R4852">
        <v>280</v>
      </c>
      <c r="S4852" s="2">
        <v>44931</v>
      </c>
      <c r="T4852" t="s">
        <v>42</v>
      </c>
      <c r="U4852">
        <v>33996</v>
      </c>
      <c r="V4852" t="s">
        <v>71</v>
      </c>
      <c r="W4852">
        <v>732</v>
      </c>
      <c r="X4852" t="s">
        <v>44</v>
      </c>
      <c r="Y4852" t="s">
        <v>72</v>
      </c>
      <c r="Z4852">
        <v>0</v>
      </c>
      <c r="AA4852">
        <v>1000</v>
      </c>
      <c r="AB4852">
        <v>16572</v>
      </c>
      <c r="AC4852" t="s">
        <v>107</v>
      </c>
    </row>
    <row r="4853" spans="1:29" x14ac:dyDescent="0.3">
      <c r="A4853" s="1" t="s">
        <v>47</v>
      </c>
      <c r="B4853" t="s">
        <v>153</v>
      </c>
      <c r="C4853" t="s">
        <v>2690</v>
      </c>
      <c r="D4853" t="s">
        <v>201</v>
      </c>
      <c r="E4853">
        <v>2</v>
      </c>
      <c r="F4853" t="s">
        <v>186</v>
      </c>
      <c r="G4853" t="s">
        <v>463</v>
      </c>
      <c r="H4853" t="s">
        <v>35</v>
      </c>
      <c r="I4853" t="s">
        <v>305</v>
      </c>
      <c r="J4853" t="s">
        <v>5066</v>
      </c>
      <c r="K4853" t="s">
        <v>11412</v>
      </c>
      <c r="L4853" t="s">
        <v>11413</v>
      </c>
      <c r="M4853" t="s">
        <v>255</v>
      </c>
      <c r="N4853" t="s">
        <v>84</v>
      </c>
      <c r="O4853">
        <v>12827</v>
      </c>
      <c r="P4853">
        <v>16212</v>
      </c>
      <c r="Q4853" t="s">
        <v>41</v>
      </c>
      <c r="R4853">
        <v>374</v>
      </c>
      <c r="S4853" s="2">
        <v>44389</v>
      </c>
      <c r="T4853" t="s">
        <v>42</v>
      </c>
      <c r="U4853">
        <v>0</v>
      </c>
      <c r="V4853" t="s">
        <v>43</v>
      </c>
      <c r="W4853">
        <v>771</v>
      </c>
      <c r="X4853" t="s">
        <v>44</v>
      </c>
      <c r="Y4853" t="s">
        <v>61</v>
      </c>
      <c r="Z4853">
        <v>0</v>
      </c>
      <c r="AA4853">
        <v>752</v>
      </c>
      <c r="AB4853">
        <v>15079</v>
      </c>
      <c r="AC4853" t="s">
        <v>107</v>
      </c>
    </row>
    <row r="4854" spans="1:29" x14ac:dyDescent="0.3">
      <c r="A4854" s="1" t="s">
        <v>47</v>
      </c>
      <c r="B4854" t="s">
        <v>176</v>
      </c>
      <c r="C4854" t="s">
        <v>208</v>
      </c>
      <c r="D4854" t="s">
        <v>98</v>
      </c>
      <c r="E4854">
        <v>8</v>
      </c>
      <c r="F4854" t="s">
        <v>64</v>
      </c>
      <c r="G4854" t="s">
        <v>433</v>
      </c>
      <c r="H4854" t="s">
        <v>79</v>
      </c>
      <c r="I4854" t="s">
        <v>238</v>
      </c>
      <c r="J4854" t="s">
        <v>1647</v>
      </c>
      <c r="K4854" t="s">
        <v>11414</v>
      </c>
      <c r="L4854" t="s">
        <v>11415</v>
      </c>
      <c r="M4854" t="s">
        <v>426</v>
      </c>
      <c r="N4854" t="s">
        <v>40</v>
      </c>
      <c r="O4854">
        <v>6270</v>
      </c>
      <c r="P4854">
        <v>10448</v>
      </c>
      <c r="Q4854" t="s">
        <v>95</v>
      </c>
      <c r="R4854">
        <v>840</v>
      </c>
      <c r="S4854" s="2">
        <v>44489</v>
      </c>
      <c r="T4854" s="2">
        <v>44519</v>
      </c>
      <c r="U4854">
        <v>0</v>
      </c>
      <c r="V4854" t="s">
        <v>71</v>
      </c>
      <c r="W4854">
        <v>847</v>
      </c>
      <c r="X4854" t="s">
        <v>60</v>
      </c>
      <c r="Y4854" t="s">
        <v>61</v>
      </c>
      <c r="Z4854">
        <v>0</v>
      </c>
      <c r="AA4854">
        <v>936</v>
      </c>
      <c r="AB4854">
        <v>9578</v>
      </c>
      <c r="AC4854" t="s">
        <v>107</v>
      </c>
    </row>
    <row r="4855" spans="1:29" x14ac:dyDescent="0.3">
      <c r="A4855" s="1" t="s">
        <v>47</v>
      </c>
      <c r="B4855" t="s">
        <v>176</v>
      </c>
      <c r="C4855" t="s">
        <v>926</v>
      </c>
      <c r="D4855" t="s">
        <v>138</v>
      </c>
      <c r="E4855">
        <v>10</v>
      </c>
      <c r="F4855" t="s">
        <v>51</v>
      </c>
      <c r="G4855" t="s">
        <v>52</v>
      </c>
      <c r="H4855" t="s">
        <v>35</v>
      </c>
      <c r="I4855" t="s">
        <v>459</v>
      </c>
      <c r="J4855" t="s">
        <v>2081</v>
      </c>
      <c r="K4855">
        <f>1-0-869-4829</f>
        <v>-5697</v>
      </c>
      <c r="L4855" t="s">
        <v>11416</v>
      </c>
      <c r="M4855" t="s">
        <v>1507</v>
      </c>
      <c r="N4855" t="s">
        <v>84</v>
      </c>
      <c r="O4855">
        <v>28793</v>
      </c>
      <c r="P4855">
        <v>32048</v>
      </c>
      <c r="Q4855" t="s">
        <v>41</v>
      </c>
      <c r="R4855">
        <v>359</v>
      </c>
      <c r="S4855" s="2">
        <v>44978</v>
      </c>
      <c r="T4855" t="s">
        <v>42</v>
      </c>
      <c r="U4855">
        <v>0</v>
      </c>
      <c r="V4855" t="s">
        <v>106</v>
      </c>
      <c r="W4855">
        <v>842</v>
      </c>
      <c r="X4855" t="s">
        <v>44</v>
      </c>
      <c r="Y4855" t="s">
        <v>45</v>
      </c>
      <c r="Z4855">
        <v>0</v>
      </c>
      <c r="AA4855">
        <v>805</v>
      </c>
      <c r="AB4855">
        <v>29283</v>
      </c>
      <c r="AC4855" t="s">
        <v>46</v>
      </c>
    </row>
    <row r="4856" spans="1:29" x14ac:dyDescent="0.3">
      <c r="A4856" s="1" t="s">
        <v>47</v>
      </c>
      <c r="B4856" t="s">
        <v>592</v>
      </c>
      <c r="C4856" t="s">
        <v>3497</v>
      </c>
      <c r="D4856" t="s">
        <v>128</v>
      </c>
      <c r="E4856">
        <v>9</v>
      </c>
      <c r="F4856" t="s">
        <v>129</v>
      </c>
      <c r="G4856" t="s">
        <v>944</v>
      </c>
      <c r="H4856" t="s">
        <v>79</v>
      </c>
      <c r="I4856" t="s">
        <v>1302</v>
      </c>
      <c r="J4856" t="s">
        <v>601</v>
      </c>
      <c r="K4856" t="s">
        <v>11417</v>
      </c>
      <c r="L4856" t="s">
        <v>11418</v>
      </c>
      <c r="M4856" t="s">
        <v>1449</v>
      </c>
      <c r="N4856" t="s">
        <v>84</v>
      </c>
      <c r="O4856">
        <v>9190</v>
      </c>
      <c r="P4856">
        <v>12444</v>
      </c>
      <c r="Q4856" t="s">
        <v>95</v>
      </c>
      <c r="R4856">
        <v>732</v>
      </c>
      <c r="S4856" s="2">
        <v>44430</v>
      </c>
      <c r="T4856" s="2">
        <v>44449</v>
      </c>
      <c r="U4856">
        <v>0</v>
      </c>
      <c r="V4856" t="s">
        <v>106</v>
      </c>
      <c r="W4856">
        <v>800</v>
      </c>
      <c r="X4856" t="s">
        <v>60</v>
      </c>
      <c r="Y4856" t="s">
        <v>61</v>
      </c>
      <c r="Z4856">
        <v>0</v>
      </c>
      <c r="AA4856">
        <v>357</v>
      </c>
      <c r="AB4856">
        <v>9922</v>
      </c>
      <c r="AC4856" t="s">
        <v>46</v>
      </c>
    </row>
    <row r="4857" spans="1:29" x14ac:dyDescent="0.3">
      <c r="A4857" s="1" t="s">
        <v>47</v>
      </c>
      <c r="B4857" t="s">
        <v>592</v>
      </c>
      <c r="C4857" t="s">
        <v>3877</v>
      </c>
      <c r="D4857" t="s">
        <v>257</v>
      </c>
      <c r="E4857">
        <v>4</v>
      </c>
      <c r="F4857" t="s">
        <v>221</v>
      </c>
      <c r="G4857" t="s">
        <v>882</v>
      </c>
      <c r="H4857" t="s">
        <v>35</v>
      </c>
      <c r="I4857" t="s">
        <v>530</v>
      </c>
      <c r="J4857" t="s">
        <v>11419</v>
      </c>
      <c r="K4857" t="s">
        <v>11420</v>
      </c>
      <c r="L4857" t="s">
        <v>11421</v>
      </c>
      <c r="M4857" t="s">
        <v>3019</v>
      </c>
      <c r="N4857" t="s">
        <v>58</v>
      </c>
      <c r="O4857">
        <v>6563</v>
      </c>
      <c r="P4857">
        <v>8573</v>
      </c>
      <c r="Q4857" t="s">
        <v>59</v>
      </c>
      <c r="R4857">
        <v>809</v>
      </c>
      <c r="S4857" s="2">
        <v>44669</v>
      </c>
      <c r="T4857" s="2">
        <v>44680</v>
      </c>
      <c r="U4857">
        <v>36271</v>
      </c>
      <c r="V4857" t="s">
        <v>71</v>
      </c>
      <c r="W4857">
        <v>577</v>
      </c>
      <c r="X4857" t="s">
        <v>60</v>
      </c>
      <c r="Y4857" t="s">
        <v>45</v>
      </c>
      <c r="Z4857">
        <v>2589</v>
      </c>
      <c r="AA4857">
        <v>822</v>
      </c>
      <c r="AB4857">
        <v>6946</v>
      </c>
      <c r="AC4857" t="s">
        <v>46</v>
      </c>
    </row>
    <row r="4858" spans="1:29" x14ac:dyDescent="0.3">
      <c r="A4858" s="1" t="s">
        <v>47</v>
      </c>
      <c r="B4858" t="s">
        <v>161</v>
      </c>
      <c r="C4858" t="s">
        <v>683</v>
      </c>
      <c r="D4858" t="s">
        <v>185</v>
      </c>
      <c r="E4858">
        <v>5</v>
      </c>
      <c r="F4858" t="s">
        <v>77</v>
      </c>
      <c r="G4858" t="s">
        <v>78</v>
      </c>
      <c r="H4858" t="s">
        <v>35</v>
      </c>
      <c r="I4858" t="s">
        <v>587</v>
      </c>
      <c r="J4858" t="s">
        <v>1233</v>
      </c>
      <c r="K4858" t="s">
        <v>11422</v>
      </c>
      <c r="L4858" t="s">
        <v>11423</v>
      </c>
      <c r="M4858" t="s">
        <v>167</v>
      </c>
      <c r="N4858" t="s">
        <v>84</v>
      </c>
      <c r="O4858">
        <v>11087</v>
      </c>
      <c r="P4858">
        <v>14578</v>
      </c>
      <c r="Q4858" t="s">
        <v>41</v>
      </c>
      <c r="R4858">
        <v>807</v>
      </c>
      <c r="S4858" s="2">
        <v>45210</v>
      </c>
      <c r="T4858" t="s">
        <v>42</v>
      </c>
      <c r="U4858">
        <v>0</v>
      </c>
      <c r="V4858" t="s">
        <v>43</v>
      </c>
      <c r="W4858">
        <v>489</v>
      </c>
      <c r="X4858" t="s">
        <v>44</v>
      </c>
      <c r="Y4858" t="s">
        <v>45</v>
      </c>
      <c r="Z4858">
        <v>0</v>
      </c>
      <c r="AA4858">
        <v>575</v>
      </c>
      <c r="AB4858">
        <v>12071</v>
      </c>
      <c r="AC4858" t="s">
        <v>46</v>
      </c>
    </row>
    <row r="4859" spans="1:29" x14ac:dyDescent="0.3">
      <c r="A4859" s="1" t="s">
        <v>29</v>
      </c>
      <c r="B4859" t="s">
        <v>327</v>
      </c>
      <c r="C4859" t="s">
        <v>328</v>
      </c>
      <c r="D4859" t="s">
        <v>257</v>
      </c>
      <c r="E4859">
        <v>9</v>
      </c>
      <c r="F4859" t="s">
        <v>64</v>
      </c>
      <c r="G4859" t="s">
        <v>783</v>
      </c>
      <c r="H4859" t="s">
        <v>35</v>
      </c>
      <c r="I4859" t="s">
        <v>4737</v>
      </c>
      <c r="J4859" t="s">
        <v>319</v>
      </c>
      <c r="K4859" t="s">
        <v>11424</v>
      </c>
      <c r="L4859" t="s">
        <v>11425</v>
      </c>
      <c r="M4859" t="s">
        <v>999</v>
      </c>
      <c r="N4859" t="s">
        <v>84</v>
      </c>
      <c r="O4859">
        <v>28384</v>
      </c>
      <c r="P4859">
        <v>31271</v>
      </c>
      <c r="Q4859" t="s">
        <v>95</v>
      </c>
      <c r="R4859">
        <v>33</v>
      </c>
      <c r="S4859" s="2">
        <v>44348</v>
      </c>
      <c r="T4859" t="s">
        <v>42</v>
      </c>
      <c r="U4859">
        <v>0</v>
      </c>
      <c r="V4859" t="s">
        <v>43</v>
      </c>
      <c r="W4859">
        <v>649</v>
      </c>
      <c r="X4859" t="s">
        <v>44</v>
      </c>
      <c r="Y4859" t="s">
        <v>45</v>
      </c>
      <c r="Z4859">
        <v>0</v>
      </c>
      <c r="AA4859">
        <v>54</v>
      </c>
      <c r="AB4859">
        <v>30931</v>
      </c>
      <c r="AC4859" t="s">
        <v>73</v>
      </c>
    </row>
    <row r="4860" spans="1:29" x14ac:dyDescent="0.3">
      <c r="A4860" s="1" t="s">
        <v>29</v>
      </c>
      <c r="B4860" t="s">
        <v>541</v>
      </c>
      <c r="C4860" t="s">
        <v>1165</v>
      </c>
      <c r="D4860" t="s">
        <v>50</v>
      </c>
      <c r="E4860">
        <v>10</v>
      </c>
      <c r="F4860" t="s">
        <v>99</v>
      </c>
      <c r="G4860" t="s">
        <v>710</v>
      </c>
      <c r="H4860" t="s">
        <v>79</v>
      </c>
      <c r="I4860" t="s">
        <v>5237</v>
      </c>
      <c r="J4860" t="s">
        <v>1143</v>
      </c>
      <c r="K4860" t="s">
        <v>11426</v>
      </c>
      <c r="L4860" t="s">
        <v>11427</v>
      </c>
      <c r="M4860" t="s">
        <v>733</v>
      </c>
      <c r="N4860" t="s">
        <v>84</v>
      </c>
      <c r="O4860">
        <v>3588</v>
      </c>
      <c r="P4860">
        <v>8403</v>
      </c>
      <c r="Q4860" t="s">
        <v>41</v>
      </c>
      <c r="R4860">
        <v>585</v>
      </c>
      <c r="S4860" s="2">
        <v>44596</v>
      </c>
      <c r="T4860" t="s">
        <v>42</v>
      </c>
      <c r="U4860">
        <v>0</v>
      </c>
      <c r="V4860" t="s">
        <v>43</v>
      </c>
      <c r="W4860">
        <v>606</v>
      </c>
      <c r="X4860" t="s">
        <v>44</v>
      </c>
      <c r="Y4860" t="s">
        <v>61</v>
      </c>
      <c r="Z4860">
        <v>0</v>
      </c>
      <c r="AA4860">
        <v>776</v>
      </c>
      <c r="AB4860">
        <v>4444</v>
      </c>
      <c r="AC4860" t="s">
        <v>73</v>
      </c>
    </row>
    <row r="4861" spans="1:29" x14ac:dyDescent="0.3">
      <c r="A4861" s="1" t="s">
        <v>29</v>
      </c>
      <c r="B4861" t="s">
        <v>363</v>
      </c>
      <c r="C4861" t="s">
        <v>1064</v>
      </c>
      <c r="D4861" t="s">
        <v>387</v>
      </c>
      <c r="E4861">
        <v>2</v>
      </c>
      <c r="F4861" t="s">
        <v>129</v>
      </c>
      <c r="G4861" t="s">
        <v>298</v>
      </c>
      <c r="H4861" t="s">
        <v>35</v>
      </c>
      <c r="I4861" t="s">
        <v>513</v>
      </c>
      <c r="J4861" t="s">
        <v>3618</v>
      </c>
      <c r="K4861">
        <f>1-254-171-2149</f>
        <v>-2573</v>
      </c>
      <c r="L4861" t="s">
        <v>11428</v>
      </c>
      <c r="M4861" t="s">
        <v>494</v>
      </c>
      <c r="N4861" t="s">
        <v>84</v>
      </c>
      <c r="O4861">
        <v>5012</v>
      </c>
      <c r="P4861">
        <v>9638</v>
      </c>
      <c r="Q4861" t="s">
        <v>95</v>
      </c>
      <c r="R4861">
        <v>35</v>
      </c>
      <c r="S4861" s="2">
        <v>44405</v>
      </c>
      <c r="T4861" t="s">
        <v>42</v>
      </c>
      <c r="U4861">
        <v>0</v>
      </c>
      <c r="V4861" t="s">
        <v>106</v>
      </c>
      <c r="W4861">
        <v>765</v>
      </c>
      <c r="X4861" t="s">
        <v>44</v>
      </c>
      <c r="Y4861" t="s">
        <v>61</v>
      </c>
      <c r="Z4861">
        <v>0</v>
      </c>
      <c r="AA4861">
        <v>289</v>
      </c>
      <c r="AB4861">
        <v>8108</v>
      </c>
      <c r="AC4861" t="s">
        <v>107</v>
      </c>
    </row>
    <row r="4862" spans="1:29" x14ac:dyDescent="0.3">
      <c r="A4862" s="1" t="s">
        <v>29</v>
      </c>
      <c r="B4862" t="s">
        <v>363</v>
      </c>
      <c r="C4862" t="s">
        <v>2033</v>
      </c>
      <c r="D4862" t="s">
        <v>128</v>
      </c>
      <c r="E4862">
        <v>2</v>
      </c>
      <c r="F4862" t="s">
        <v>186</v>
      </c>
      <c r="G4862" t="s">
        <v>535</v>
      </c>
      <c r="H4862" t="s">
        <v>79</v>
      </c>
      <c r="I4862" t="s">
        <v>883</v>
      </c>
      <c r="J4862" t="s">
        <v>3252</v>
      </c>
      <c r="K4862" t="s">
        <v>11429</v>
      </c>
      <c r="L4862" t="s">
        <v>11430</v>
      </c>
      <c r="M4862" t="s">
        <v>1068</v>
      </c>
      <c r="N4862" t="s">
        <v>84</v>
      </c>
      <c r="O4862">
        <v>15434</v>
      </c>
      <c r="P4862">
        <v>18232</v>
      </c>
      <c r="Q4862" t="s">
        <v>41</v>
      </c>
      <c r="R4862">
        <v>995</v>
      </c>
      <c r="S4862" s="2">
        <v>45335</v>
      </c>
      <c r="T4862" t="s">
        <v>42</v>
      </c>
      <c r="U4862">
        <v>0</v>
      </c>
      <c r="V4862" t="s">
        <v>85</v>
      </c>
      <c r="W4862">
        <v>482</v>
      </c>
      <c r="X4862" t="s">
        <v>44</v>
      </c>
      <c r="Y4862" t="s">
        <v>45</v>
      </c>
      <c r="Z4862">
        <v>0</v>
      </c>
      <c r="AA4862">
        <v>118</v>
      </c>
      <c r="AB4862">
        <v>16990</v>
      </c>
      <c r="AC4862" t="s">
        <v>73</v>
      </c>
    </row>
    <row r="4863" spans="1:29" x14ac:dyDescent="0.3">
      <c r="A4863" s="1" t="s">
        <v>47</v>
      </c>
      <c r="B4863" t="s">
        <v>161</v>
      </c>
      <c r="C4863" t="s">
        <v>317</v>
      </c>
      <c r="D4863" t="s">
        <v>169</v>
      </c>
      <c r="E4863">
        <v>7</v>
      </c>
      <c r="F4863" t="s">
        <v>77</v>
      </c>
      <c r="G4863" t="s">
        <v>202</v>
      </c>
      <c r="H4863" t="s">
        <v>79</v>
      </c>
      <c r="I4863" t="s">
        <v>765</v>
      </c>
      <c r="J4863" t="s">
        <v>123</v>
      </c>
      <c r="K4863" t="s">
        <v>11431</v>
      </c>
      <c r="L4863" t="s">
        <v>11432</v>
      </c>
      <c r="M4863" t="s">
        <v>687</v>
      </c>
      <c r="N4863" t="s">
        <v>40</v>
      </c>
      <c r="O4863">
        <v>24692</v>
      </c>
      <c r="P4863">
        <v>27423</v>
      </c>
      <c r="Q4863" t="s">
        <v>41</v>
      </c>
      <c r="R4863">
        <v>114</v>
      </c>
      <c r="S4863" s="2">
        <v>45284</v>
      </c>
      <c r="T4863" t="s">
        <v>42</v>
      </c>
      <c r="U4863">
        <v>0</v>
      </c>
      <c r="V4863" t="s">
        <v>43</v>
      </c>
      <c r="W4863">
        <v>572</v>
      </c>
      <c r="X4863" t="s">
        <v>44</v>
      </c>
      <c r="Y4863" t="s">
        <v>72</v>
      </c>
      <c r="Z4863">
        <v>0</v>
      </c>
      <c r="AA4863">
        <v>174</v>
      </c>
      <c r="AB4863">
        <v>25734</v>
      </c>
      <c r="AC4863" t="s">
        <v>107</v>
      </c>
    </row>
    <row r="4864" spans="1:29" x14ac:dyDescent="0.3">
      <c r="A4864" s="1" t="s">
        <v>47</v>
      </c>
      <c r="B4864" t="s">
        <v>48</v>
      </c>
      <c r="C4864" t="s">
        <v>1137</v>
      </c>
      <c r="D4864" t="s">
        <v>257</v>
      </c>
      <c r="E4864">
        <v>7</v>
      </c>
      <c r="F4864" t="s">
        <v>129</v>
      </c>
      <c r="G4864" t="s">
        <v>1528</v>
      </c>
      <c r="H4864" t="s">
        <v>35</v>
      </c>
      <c r="I4864" t="s">
        <v>417</v>
      </c>
      <c r="J4864" t="s">
        <v>1358</v>
      </c>
      <c r="K4864" t="s">
        <v>11433</v>
      </c>
      <c r="L4864" t="s">
        <v>11434</v>
      </c>
      <c r="M4864" t="s">
        <v>556</v>
      </c>
      <c r="N4864" t="s">
        <v>84</v>
      </c>
      <c r="O4864">
        <v>21703</v>
      </c>
      <c r="P4864">
        <v>26697</v>
      </c>
      <c r="Q4864" t="s">
        <v>95</v>
      </c>
      <c r="R4864">
        <v>237</v>
      </c>
      <c r="S4864" s="2">
        <v>44397</v>
      </c>
      <c r="T4864" t="s">
        <v>42</v>
      </c>
      <c r="U4864">
        <v>0</v>
      </c>
      <c r="V4864" t="s">
        <v>85</v>
      </c>
      <c r="W4864">
        <v>573</v>
      </c>
      <c r="X4864" t="s">
        <v>44</v>
      </c>
      <c r="Y4864" t="s">
        <v>61</v>
      </c>
      <c r="Z4864">
        <v>0</v>
      </c>
      <c r="AA4864">
        <v>881</v>
      </c>
      <c r="AB4864">
        <v>23274</v>
      </c>
      <c r="AC4864" t="s">
        <v>107</v>
      </c>
    </row>
    <row r="4865" spans="1:29" x14ac:dyDescent="0.3">
      <c r="A4865" s="1" t="s">
        <v>29</v>
      </c>
      <c r="B4865" t="s">
        <v>228</v>
      </c>
      <c r="C4865" t="s">
        <v>2479</v>
      </c>
      <c r="D4865" t="s">
        <v>169</v>
      </c>
      <c r="E4865">
        <v>9</v>
      </c>
      <c r="F4865" t="s">
        <v>64</v>
      </c>
      <c r="G4865" t="s">
        <v>783</v>
      </c>
      <c r="H4865" t="s">
        <v>35</v>
      </c>
      <c r="I4865" t="s">
        <v>3288</v>
      </c>
      <c r="J4865" t="s">
        <v>890</v>
      </c>
      <c r="K4865" t="s">
        <v>11435</v>
      </c>
      <c r="L4865" t="s">
        <v>11436</v>
      </c>
      <c r="M4865" t="s">
        <v>233</v>
      </c>
      <c r="N4865" t="s">
        <v>94</v>
      </c>
      <c r="O4865">
        <v>25819</v>
      </c>
      <c r="P4865">
        <v>28039</v>
      </c>
      <c r="Q4865" t="s">
        <v>41</v>
      </c>
      <c r="R4865">
        <v>388</v>
      </c>
      <c r="S4865" s="2">
        <v>44515</v>
      </c>
      <c r="T4865" t="s">
        <v>42</v>
      </c>
      <c r="U4865">
        <v>0</v>
      </c>
      <c r="V4865" t="s">
        <v>85</v>
      </c>
      <c r="W4865">
        <v>441</v>
      </c>
      <c r="X4865" t="s">
        <v>44</v>
      </c>
      <c r="Y4865" t="s">
        <v>72</v>
      </c>
      <c r="Z4865">
        <v>0</v>
      </c>
      <c r="AA4865">
        <v>529</v>
      </c>
      <c r="AB4865">
        <v>27573</v>
      </c>
      <c r="AC4865" t="s">
        <v>107</v>
      </c>
    </row>
    <row r="4866" spans="1:29" x14ac:dyDescent="0.3">
      <c r="A4866" s="1" t="s">
        <v>47</v>
      </c>
      <c r="B4866" t="s">
        <v>176</v>
      </c>
      <c r="C4866" t="s">
        <v>2265</v>
      </c>
      <c r="D4866" t="s">
        <v>119</v>
      </c>
      <c r="E4866">
        <v>6</v>
      </c>
      <c r="F4866" t="s">
        <v>271</v>
      </c>
      <c r="G4866" t="s">
        <v>400</v>
      </c>
      <c r="H4866" t="s">
        <v>35</v>
      </c>
      <c r="I4866" t="s">
        <v>899</v>
      </c>
      <c r="J4866" t="s">
        <v>8502</v>
      </c>
      <c r="K4866" t="s">
        <v>11437</v>
      </c>
      <c r="L4866" t="s">
        <v>11438</v>
      </c>
      <c r="M4866" t="s">
        <v>214</v>
      </c>
      <c r="N4866" t="s">
        <v>58</v>
      </c>
      <c r="O4866">
        <v>16562</v>
      </c>
      <c r="P4866">
        <v>20684</v>
      </c>
      <c r="Q4866" t="s">
        <v>41</v>
      </c>
      <c r="R4866">
        <v>944</v>
      </c>
      <c r="S4866" s="2">
        <v>44568</v>
      </c>
      <c r="T4866" t="s">
        <v>42</v>
      </c>
      <c r="U4866">
        <v>0</v>
      </c>
      <c r="V4866" t="s">
        <v>43</v>
      </c>
      <c r="W4866">
        <v>567</v>
      </c>
      <c r="X4866" t="s">
        <v>44</v>
      </c>
      <c r="Y4866" t="s">
        <v>45</v>
      </c>
      <c r="Z4866">
        <v>4665</v>
      </c>
      <c r="AA4866">
        <v>745</v>
      </c>
      <c r="AB4866">
        <v>18602</v>
      </c>
      <c r="AC4866" t="s">
        <v>73</v>
      </c>
    </row>
    <row r="4867" spans="1:29" x14ac:dyDescent="0.3">
      <c r="A4867" s="1" t="s">
        <v>29</v>
      </c>
      <c r="B4867" t="s">
        <v>30</v>
      </c>
      <c r="C4867" t="s">
        <v>1913</v>
      </c>
      <c r="D4867" t="s">
        <v>178</v>
      </c>
      <c r="E4867">
        <v>4</v>
      </c>
      <c r="F4867" t="s">
        <v>271</v>
      </c>
      <c r="G4867" t="s">
        <v>1060</v>
      </c>
      <c r="H4867" t="s">
        <v>79</v>
      </c>
      <c r="I4867" t="s">
        <v>464</v>
      </c>
      <c r="J4867" t="s">
        <v>3151</v>
      </c>
      <c r="K4867" t="s">
        <v>11439</v>
      </c>
      <c r="L4867" t="s">
        <v>11440</v>
      </c>
      <c r="M4867" t="s">
        <v>1121</v>
      </c>
      <c r="N4867" t="s">
        <v>58</v>
      </c>
      <c r="O4867">
        <v>20441</v>
      </c>
      <c r="P4867">
        <v>25043</v>
      </c>
      <c r="Q4867" t="s">
        <v>95</v>
      </c>
      <c r="R4867">
        <v>834</v>
      </c>
      <c r="S4867" s="2">
        <v>44608</v>
      </c>
      <c r="T4867" t="s">
        <v>42</v>
      </c>
      <c r="U4867">
        <v>0</v>
      </c>
      <c r="V4867" t="s">
        <v>106</v>
      </c>
      <c r="W4867">
        <v>523</v>
      </c>
      <c r="X4867" t="s">
        <v>44</v>
      </c>
      <c r="Y4867" t="s">
        <v>72</v>
      </c>
      <c r="Z4867">
        <v>4566</v>
      </c>
      <c r="AA4867">
        <v>19</v>
      </c>
      <c r="AB4867">
        <v>22665</v>
      </c>
      <c r="AC4867" t="s">
        <v>46</v>
      </c>
    </row>
    <row r="4868" spans="1:29" x14ac:dyDescent="0.3">
      <c r="A4868" s="1" t="s">
        <v>29</v>
      </c>
      <c r="B4868" t="s">
        <v>228</v>
      </c>
      <c r="C4868" t="s">
        <v>2850</v>
      </c>
      <c r="D4868" t="s">
        <v>387</v>
      </c>
      <c r="E4868">
        <v>1</v>
      </c>
      <c r="F4868" t="s">
        <v>64</v>
      </c>
      <c r="G4868" t="s">
        <v>802</v>
      </c>
      <c r="H4868" t="s">
        <v>35</v>
      </c>
      <c r="I4868" t="s">
        <v>2069</v>
      </c>
      <c r="J4868" t="s">
        <v>1052</v>
      </c>
      <c r="K4868">
        <v>6930394879</v>
      </c>
      <c r="L4868" t="s">
        <v>11441</v>
      </c>
      <c r="M4868" t="s">
        <v>993</v>
      </c>
      <c r="N4868" t="s">
        <v>58</v>
      </c>
      <c r="O4868">
        <v>21666</v>
      </c>
      <c r="P4868">
        <v>25723</v>
      </c>
      <c r="Q4868" t="s">
        <v>59</v>
      </c>
      <c r="R4868">
        <v>720</v>
      </c>
      <c r="S4868" s="2">
        <v>44653</v>
      </c>
      <c r="T4868" t="s">
        <v>42</v>
      </c>
      <c r="U4868">
        <v>15406</v>
      </c>
      <c r="V4868" t="s">
        <v>43</v>
      </c>
      <c r="W4868">
        <v>819</v>
      </c>
      <c r="X4868" t="s">
        <v>44</v>
      </c>
      <c r="Y4868" t="s">
        <v>72</v>
      </c>
      <c r="Z4868">
        <v>3185</v>
      </c>
      <c r="AA4868">
        <v>99</v>
      </c>
      <c r="AB4868">
        <v>25495</v>
      </c>
      <c r="AC4868" t="s">
        <v>107</v>
      </c>
    </row>
    <row r="4869" spans="1:29" x14ac:dyDescent="0.3">
      <c r="A4869" s="1" t="s">
        <v>47</v>
      </c>
      <c r="B4869" t="s">
        <v>153</v>
      </c>
      <c r="C4869" t="s">
        <v>3711</v>
      </c>
      <c r="D4869" t="s">
        <v>32</v>
      </c>
      <c r="E4869">
        <v>2</v>
      </c>
      <c r="F4869" t="s">
        <v>51</v>
      </c>
      <c r="G4869" t="s">
        <v>1069</v>
      </c>
      <c r="H4869" t="s">
        <v>79</v>
      </c>
      <c r="I4869" t="s">
        <v>1705</v>
      </c>
      <c r="J4869" t="s">
        <v>10127</v>
      </c>
      <c r="K4869" t="s">
        <v>11442</v>
      </c>
      <c r="L4869" t="s">
        <v>11443</v>
      </c>
      <c r="M4869" t="s">
        <v>1707</v>
      </c>
      <c r="N4869" t="s">
        <v>94</v>
      </c>
      <c r="O4869">
        <v>14566</v>
      </c>
      <c r="P4869">
        <v>16656</v>
      </c>
      <c r="Q4869" t="s">
        <v>95</v>
      </c>
      <c r="R4869">
        <v>536</v>
      </c>
      <c r="S4869" s="2">
        <v>44691</v>
      </c>
      <c r="T4869" t="s">
        <v>42</v>
      </c>
      <c r="U4869">
        <v>0</v>
      </c>
      <c r="V4869" t="s">
        <v>106</v>
      </c>
      <c r="W4869">
        <v>589</v>
      </c>
      <c r="X4869" t="s">
        <v>44</v>
      </c>
      <c r="Y4869" t="s">
        <v>61</v>
      </c>
      <c r="Z4869">
        <v>0</v>
      </c>
      <c r="AA4869">
        <v>916</v>
      </c>
      <c r="AB4869">
        <v>16177</v>
      </c>
      <c r="AC4869" t="s">
        <v>107</v>
      </c>
    </row>
    <row r="4870" spans="1:29" x14ac:dyDescent="0.3">
      <c r="A4870" s="1" t="s">
        <v>47</v>
      </c>
      <c r="B4870" t="s">
        <v>108</v>
      </c>
      <c r="C4870" t="s">
        <v>439</v>
      </c>
      <c r="D4870" t="s">
        <v>169</v>
      </c>
      <c r="E4870">
        <v>2</v>
      </c>
      <c r="F4870" t="s">
        <v>271</v>
      </c>
      <c r="G4870" t="s">
        <v>1060</v>
      </c>
      <c r="H4870" t="s">
        <v>79</v>
      </c>
      <c r="I4870" t="s">
        <v>1302</v>
      </c>
      <c r="J4870" t="s">
        <v>7145</v>
      </c>
      <c r="K4870" t="s">
        <v>11444</v>
      </c>
      <c r="L4870" t="s">
        <v>11445</v>
      </c>
      <c r="M4870" t="s">
        <v>116</v>
      </c>
      <c r="N4870" t="s">
        <v>84</v>
      </c>
      <c r="O4870">
        <v>4188</v>
      </c>
      <c r="P4870">
        <v>8549</v>
      </c>
      <c r="Q4870" t="s">
        <v>59</v>
      </c>
      <c r="R4870">
        <v>285</v>
      </c>
      <c r="S4870" s="2">
        <v>45007</v>
      </c>
      <c r="T4870" s="2">
        <v>45015</v>
      </c>
      <c r="U4870">
        <v>48504</v>
      </c>
      <c r="V4870" t="s">
        <v>43</v>
      </c>
      <c r="W4870">
        <v>816</v>
      </c>
      <c r="X4870" t="s">
        <v>60</v>
      </c>
      <c r="Y4870" t="s">
        <v>61</v>
      </c>
      <c r="Z4870">
        <v>0</v>
      </c>
      <c r="AA4870">
        <v>409</v>
      </c>
      <c r="AB4870">
        <v>5936</v>
      </c>
      <c r="AC4870" t="s">
        <v>107</v>
      </c>
    </row>
    <row r="4871" spans="1:29" x14ac:dyDescent="0.3">
      <c r="A4871" s="1" t="s">
        <v>47</v>
      </c>
      <c r="B4871" t="s">
        <v>108</v>
      </c>
      <c r="C4871" t="s">
        <v>655</v>
      </c>
      <c r="D4871" t="s">
        <v>257</v>
      </c>
      <c r="E4871">
        <v>3</v>
      </c>
      <c r="F4871" t="s">
        <v>271</v>
      </c>
      <c r="G4871" t="s">
        <v>400</v>
      </c>
      <c r="H4871" t="s">
        <v>79</v>
      </c>
      <c r="I4871" t="s">
        <v>1804</v>
      </c>
      <c r="J4871" t="s">
        <v>605</v>
      </c>
      <c r="K4871" t="s">
        <v>11446</v>
      </c>
      <c r="L4871" t="s">
        <v>11447</v>
      </c>
      <c r="M4871" t="s">
        <v>116</v>
      </c>
      <c r="N4871" t="s">
        <v>94</v>
      </c>
      <c r="O4871">
        <v>25741</v>
      </c>
      <c r="P4871">
        <v>28612</v>
      </c>
      <c r="Q4871" t="s">
        <v>59</v>
      </c>
      <c r="R4871">
        <v>223</v>
      </c>
      <c r="S4871" s="2">
        <v>44391</v>
      </c>
      <c r="T4871" t="s">
        <v>42</v>
      </c>
      <c r="U4871">
        <v>13819</v>
      </c>
      <c r="V4871" t="s">
        <v>106</v>
      </c>
      <c r="W4871">
        <v>761</v>
      </c>
      <c r="X4871" t="s">
        <v>44</v>
      </c>
      <c r="Y4871" t="s">
        <v>45</v>
      </c>
      <c r="Z4871">
        <v>0</v>
      </c>
      <c r="AA4871">
        <v>365</v>
      </c>
      <c r="AB4871">
        <v>26461</v>
      </c>
      <c r="AC4871" t="s">
        <v>73</v>
      </c>
    </row>
    <row r="4872" spans="1:29" x14ac:dyDescent="0.3">
      <c r="A4872" s="1" t="s">
        <v>29</v>
      </c>
      <c r="B4872" t="s">
        <v>393</v>
      </c>
      <c r="C4872" t="s">
        <v>2642</v>
      </c>
      <c r="D4872" t="s">
        <v>178</v>
      </c>
      <c r="E4872">
        <v>7</v>
      </c>
      <c r="F4872" t="s">
        <v>221</v>
      </c>
      <c r="G4872" t="s">
        <v>250</v>
      </c>
      <c r="H4872" t="s">
        <v>35</v>
      </c>
      <c r="I4872" t="s">
        <v>921</v>
      </c>
      <c r="J4872" t="s">
        <v>2624</v>
      </c>
      <c r="K4872" s="3" t="s">
        <v>11448</v>
      </c>
      <c r="L4872" t="s">
        <v>11449</v>
      </c>
      <c r="M4872" t="s">
        <v>846</v>
      </c>
      <c r="N4872" t="s">
        <v>58</v>
      </c>
      <c r="O4872">
        <v>16083</v>
      </c>
      <c r="P4872">
        <v>20518</v>
      </c>
      <c r="Q4872" t="s">
        <v>41</v>
      </c>
      <c r="R4872">
        <v>804</v>
      </c>
      <c r="S4872" s="2">
        <v>44382</v>
      </c>
      <c r="T4872" t="s">
        <v>42</v>
      </c>
      <c r="U4872">
        <v>0</v>
      </c>
      <c r="V4872" t="s">
        <v>43</v>
      </c>
      <c r="W4872">
        <v>683</v>
      </c>
      <c r="X4872" t="s">
        <v>44</v>
      </c>
      <c r="Y4872" t="s">
        <v>72</v>
      </c>
      <c r="Z4872">
        <v>1069</v>
      </c>
      <c r="AA4872">
        <v>920</v>
      </c>
      <c r="AB4872">
        <v>18188</v>
      </c>
      <c r="AC4872" t="s">
        <v>46</v>
      </c>
    </row>
    <row r="4873" spans="1:29" x14ac:dyDescent="0.3">
      <c r="A4873" s="1" t="s">
        <v>29</v>
      </c>
      <c r="B4873" t="s">
        <v>30</v>
      </c>
      <c r="C4873" t="s">
        <v>1769</v>
      </c>
      <c r="D4873" t="s">
        <v>110</v>
      </c>
      <c r="E4873">
        <v>2</v>
      </c>
      <c r="F4873" t="s">
        <v>186</v>
      </c>
      <c r="G4873" t="s">
        <v>187</v>
      </c>
      <c r="H4873" t="s">
        <v>35</v>
      </c>
      <c r="I4873" t="s">
        <v>3645</v>
      </c>
      <c r="J4873" t="s">
        <v>90</v>
      </c>
      <c r="K4873" t="s">
        <v>11450</v>
      </c>
      <c r="L4873" t="s">
        <v>11451</v>
      </c>
      <c r="M4873" t="s">
        <v>825</v>
      </c>
      <c r="N4873" t="s">
        <v>94</v>
      </c>
      <c r="O4873">
        <v>26502</v>
      </c>
      <c r="P4873">
        <v>29015</v>
      </c>
      <c r="Q4873" t="s">
        <v>95</v>
      </c>
      <c r="R4873">
        <v>953</v>
      </c>
      <c r="S4873" s="2">
        <v>44773</v>
      </c>
      <c r="T4873" t="s">
        <v>42</v>
      </c>
      <c r="U4873">
        <v>0</v>
      </c>
      <c r="V4873" t="s">
        <v>85</v>
      </c>
      <c r="W4873">
        <v>439</v>
      </c>
      <c r="X4873" t="s">
        <v>44</v>
      </c>
      <c r="Y4873" t="s">
        <v>45</v>
      </c>
      <c r="Z4873">
        <v>0</v>
      </c>
      <c r="AA4873">
        <v>967</v>
      </c>
      <c r="AB4873">
        <v>27256</v>
      </c>
      <c r="AC4873" t="s">
        <v>46</v>
      </c>
    </row>
    <row r="4874" spans="1:29" x14ac:dyDescent="0.3">
      <c r="A4874" s="1" t="s">
        <v>47</v>
      </c>
      <c r="B4874" t="s">
        <v>153</v>
      </c>
      <c r="C4874" t="s">
        <v>7567</v>
      </c>
      <c r="D4874" t="s">
        <v>76</v>
      </c>
      <c r="E4874">
        <v>9</v>
      </c>
      <c r="F4874" t="s">
        <v>51</v>
      </c>
      <c r="G4874" t="s">
        <v>1427</v>
      </c>
      <c r="H4874" t="s">
        <v>79</v>
      </c>
      <c r="I4874" t="s">
        <v>894</v>
      </c>
      <c r="J4874" t="s">
        <v>3086</v>
      </c>
      <c r="K4874" t="s">
        <v>11452</v>
      </c>
      <c r="L4874" t="s">
        <v>3627</v>
      </c>
      <c r="M4874" t="s">
        <v>160</v>
      </c>
      <c r="N4874" t="s">
        <v>40</v>
      </c>
      <c r="O4874">
        <v>13518</v>
      </c>
      <c r="P4874">
        <v>15980</v>
      </c>
      <c r="Q4874" t="s">
        <v>41</v>
      </c>
      <c r="R4874">
        <v>286</v>
      </c>
      <c r="S4874" s="2">
        <v>44560</v>
      </c>
      <c r="T4874" s="2">
        <v>44563</v>
      </c>
      <c r="U4874">
        <v>0</v>
      </c>
      <c r="V4874" t="s">
        <v>71</v>
      </c>
      <c r="W4874">
        <v>543</v>
      </c>
      <c r="X4874" t="s">
        <v>60</v>
      </c>
      <c r="Y4874" t="s">
        <v>45</v>
      </c>
      <c r="Z4874">
        <v>0</v>
      </c>
      <c r="AA4874">
        <v>354</v>
      </c>
      <c r="AB4874">
        <v>14733</v>
      </c>
      <c r="AC4874" t="s">
        <v>46</v>
      </c>
    </row>
    <row r="4875" spans="1:29" x14ac:dyDescent="0.3">
      <c r="A4875" s="1" t="s">
        <v>29</v>
      </c>
      <c r="B4875" t="s">
        <v>541</v>
      </c>
      <c r="C4875" t="s">
        <v>542</v>
      </c>
      <c r="D4875" t="s">
        <v>169</v>
      </c>
      <c r="E4875">
        <v>5</v>
      </c>
      <c r="F4875" t="s">
        <v>99</v>
      </c>
      <c r="G4875" t="s">
        <v>100</v>
      </c>
      <c r="H4875" t="s">
        <v>35</v>
      </c>
      <c r="I4875" t="s">
        <v>1210</v>
      </c>
      <c r="J4875" t="s">
        <v>3067</v>
      </c>
      <c r="K4875" t="s">
        <v>11453</v>
      </c>
      <c r="L4875" t="s">
        <v>11454</v>
      </c>
      <c r="M4875" t="s">
        <v>563</v>
      </c>
      <c r="N4875" t="s">
        <v>58</v>
      </c>
      <c r="O4875">
        <v>8130</v>
      </c>
      <c r="P4875">
        <v>12556</v>
      </c>
      <c r="Q4875" t="s">
        <v>95</v>
      </c>
      <c r="R4875">
        <v>119</v>
      </c>
      <c r="S4875" s="2">
        <v>45046</v>
      </c>
      <c r="T4875" s="2">
        <v>45072</v>
      </c>
      <c r="U4875">
        <v>0</v>
      </c>
      <c r="V4875" t="s">
        <v>43</v>
      </c>
      <c r="W4875">
        <v>481</v>
      </c>
      <c r="X4875" t="s">
        <v>60</v>
      </c>
      <c r="Y4875" t="s">
        <v>61</v>
      </c>
      <c r="Z4875">
        <v>1484</v>
      </c>
      <c r="AA4875">
        <v>325</v>
      </c>
      <c r="AB4875">
        <v>8683</v>
      </c>
      <c r="AC4875" t="s">
        <v>107</v>
      </c>
    </row>
    <row r="4876" spans="1:29" x14ac:dyDescent="0.3">
      <c r="A4876" s="1" t="s">
        <v>47</v>
      </c>
      <c r="B4876" t="s">
        <v>234</v>
      </c>
      <c r="C4876" t="s">
        <v>853</v>
      </c>
      <c r="D4876" t="s">
        <v>155</v>
      </c>
      <c r="E4876">
        <v>10</v>
      </c>
      <c r="F4876" t="s">
        <v>51</v>
      </c>
      <c r="G4876" t="s">
        <v>710</v>
      </c>
      <c r="H4876" t="s">
        <v>35</v>
      </c>
      <c r="I4876" t="s">
        <v>195</v>
      </c>
      <c r="J4876" t="s">
        <v>566</v>
      </c>
      <c r="K4876" t="s">
        <v>11455</v>
      </c>
      <c r="L4876" t="s">
        <v>11456</v>
      </c>
      <c r="M4876" t="s">
        <v>800</v>
      </c>
      <c r="N4876" t="s">
        <v>58</v>
      </c>
      <c r="O4876">
        <v>26125</v>
      </c>
      <c r="P4876">
        <v>30664</v>
      </c>
      <c r="Q4876" t="s">
        <v>95</v>
      </c>
      <c r="R4876">
        <v>792</v>
      </c>
      <c r="S4876" s="2">
        <v>45076</v>
      </c>
      <c r="T4876" t="s">
        <v>42</v>
      </c>
      <c r="U4876">
        <v>0</v>
      </c>
      <c r="V4876" t="s">
        <v>106</v>
      </c>
      <c r="W4876">
        <v>520</v>
      </c>
      <c r="X4876" t="s">
        <v>44</v>
      </c>
      <c r="Y4876" t="s">
        <v>45</v>
      </c>
      <c r="Z4876">
        <v>3431</v>
      </c>
      <c r="AA4876">
        <v>402</v>
      </c>
      <c r="AB4876">
        <v>27006</v>
      </c>
      <c r="AC4876" t="s">
        <v>73</v>
      </c>
    </row>
    <row r="4877" spans="1:29" x14ac:dyDescent="0.3">
      <c r="A4877" s="1" t="s">
        <v>47</v>
      </c>
      <c r="B4877" t="s">
        <v>592</v>
      </c>
      <c r="C4877" t="s">
        <v>5094</v>
      </c>
      <c r="D4877" t="s">
        <v>50</v>
      </c>
      <c r="E4877">
        <v>8</v>
      </c>
      <c r="F4877" t="s">
        <v>120</v>
      </c>
      <c r="G4877" t="s">
        <v>329</v>
      </c>
      <c r="H4877" t="s">
        <v>35</v>
      </c>
      <c r="I4877" t="s">
        <v>3347</v>
      </c>
      <c r="J4877" t="s">
        <v>632</v>
      </c>
      <c r="K4877">
        <f>1-334-812-1238</f>
        <v>-2383</v>
      </c>
      <c r="L4877" t="s">
        <v>11457</v>
      </c>
      <c r="M4877" t="s">
        <v>1151</v>
      </c>
      <c r="N4877" t="s">
        <v>58</v>
      </c>
      <c r="O4877">
        <v>15467</v>
      </c>
      <c r="P4877">
        <v>18772</v>
      </c>
      <c r="Q4877" t="s">
        <v>95</v>
      </c>
      <c r="R4877">
        <v>233</v>
      </c>
      <c r="S4877" s="2">
        <v>44835</v>
      </c>
      <c r="T4877" t="s">
        <v>42</v>
      </c>
      <c r="U4877">
        <v>0</v>
      </c>
      <c r="V4877" t="s">
        <v>106</v>
      </c>
      <c r="W4877">
        <v>470</v>
      </c>
      <c r="X4877" t="s">
        <v>44</v>
      </c>
      <c r="Y4877" t="s">
        <v>61</v>
      </c>
      <c r="Z4877">
        <v>2262</v>
      </c>
      <c r="AA4877">
        <v>44</v>
      </c>
      <c r="AB4877">
        <v>17134</v>
      </c>
      <c r="AC4877" t="s">
        <v>46</v>
      </c>
    </row>
    <row r="4878" spans="1:29" x14ac:dyDescent="0.3">
      <c r="A4878" s="1" t="s">
        <v>29</v>
      </c>
      <c r="B4878" t="s">
        <v>541</v>
      </c>
      <c r="C4878" t="s">
        <v>1336</v>
      </c>
      <c r="D4878" t="s">
        <v>257</v>
      </c>
      <c r="E4878">
        <v>2</v>
      </c>
      <c r="F4878" t="s">
        <v>120</v>
      </c>
      <c r="G4878" t="s">
        <v>468</v>
      </c>
      <c r="H4878" t="s">
        <v>35</v>
      </c>
      <c r="I4878" t="s">
        <v>1940</v>
      </c>
      <c r="J4878" t="s">
        <v>6060</v>
      </c>
      <c r="K4878" t="s">
        <v>11458</v>
      </c>
      <c r="L4878" t="s">
        <v>1721</v>
      </c>
      <c r="M4878" t="s">
        <v>1632</v>
      </c>
      <c r="N4878" t="s">
        <v>40</v>
      </c>
      <c r="O4878">
        <v>26398</v>
      </c>
      <c r="P4878">
        <v>30535</v>
      </c>
      <c r="Q4878" t="s">
        <v>41</v>
      </c>
      <c r="R4878">
        <v>469</v>
      </c>
      <c r="S4878" s="2">
        <v>44687</v>
      </c>
      <c r="T4878" s="2">
        <v>44703</v>
      </c>
      <c r="U4878">
        <v>0</v>
      </c>
      <c r="V4878" t="s">
        <v>43</v>
      </c>
      <c r="W4878">
        <v>789</v>
      </c>
      <c r="X4878" t="s">
        <v>60</v>
      </c>
      <c r="Y4878" t="s">
        <v>45</v>
      </c>
      <c r="Z4878">
        <v>0</v>
      </c>
      <c r="AA4878">
        <v>50</v>
      </c>
      <c r="AB4878">
        <v>28078</v>
      </c>
      <c r="AC4878" t="s">
        <v>73</v>
      </c>
    </row>
    <row r="4879" spans="1:29" x14ac:dyDescent="0.3">
      <c r="A4879" s="1" t="s">
        <v>47</v>
      </c>
      <c r="B4879" t="s">
        <v>592</v>
      </c>
      <c r="C4879" t="s">
        <v>3497</v>
      </c>
      <c r="D4879" t="s">
        <v>98</v>
      </c>
      <c r="E4879">
        <v>3</v>
      </c>
      <c r="F4879" t="s">
        <v>129</v>
      </c>
      <c r="G4879" t="s">
        <v>700</v>
      </c>
      <c r="H4879" t="s">
        <v>79</v>
      </c>
      <c r="I4879" t="s">
        <v>210</v>
      </c>
      <c r="J4879" t="s">
        <v>1986</v>
      </c>
      <c r="K4879" t="s">
        <v>11459</v>
      </c>
      <c r="L4879" t="s">
        <v>11460</v>
      </c>
      <c r="M4879" t="s">
        <v>1512</v>
      </c>
      <c r="N4879" t="s">
        <v>40</v>
      </c>
      <c r="O4879">
        <v>8383</v>
      </c>
      <c r="P4879">
        <v>11314</v>
      </c>
      <c r="Q4879" t="s">
        <v>95</v>
      </c>
      <c r="R4879">
        <v>568</v>
      </c>
      <c r="S4879" s="2">
        <v>44872</v>
      </c>
      <c r="T4879" t="s">
        <v>42</v>
      </c>
      <c r="U4879">
        <v>0</v>
      </c>
      <c r="V4879" t="s">
        <v>106</v>
      </c>
      <c r="W4879">
        <v>422</v>
      </c>
      <c r="X4879" t="s">
        <v>44</v>
      </c>
      <c r="Y4879" t="s">
        <v>72</v>
      </c>
      <c r="Z4879">
        <v>0</v>
      </c>
      <c r="AA4879">
        <v>14</v>
      </c>
      <c r="AB4879">
        <v>10598</v>
      </c>
      <c r="AC4879" t="s">
        <v>46</v>
      </c>
    </row>
    <row r="4880" spans="1:29" x14ac:dyDescent="0.3">
      <c r="A4880" s="1" t="s">
        <v>29</v>
      </c>
      <c r="B4880" t="s">
        <v>541</v>
      </c>
      <c r="C4880" t="s">
        <v>4780</v>
      </c>
      <c r="D4880" t="s">
        <v>352</v>
      </c>
      <c r="E4880">
        <v>8</v>
      </c>
      <c r="F4880" t="s">
        <v>33</v>
      </c>
      <c r="G4880" t="s">
        <v>139</v>
      </c>
      <c r="H4880" t="s">
        <v>35</v>
      </c>
      <c r="I4880" t="s">
        <v>2250</v>
      </c>
      <c r="J4880" t="s">
        <v>3922</v>
      </c>
      <c r="K4880" t="s">
        <v>11461</v>
      </c>
      <c r="L4880" t="s">
        <v>11462</v>
      </c>
      <c r="M4880" t="s">
        <v>546</v>
      </c>
      <c r="N4880" t="s">
        <v>84</v>
      </c>
      <c r="O4880">
        <v>13114</v>
      </c>
      <c r="P4880">
        <v>17652</v>
      </c>
      <c r="Q4880" t="s">
        <v>59</v>
      </c>
      <c r="R4880">
        <v>722</v>
      </c>
      <c r="S4880" s="2">
        <v>45313</v>
      </c>
      <c r="T4880" t="s">
        <v>42</v>
      </c>
      <c r="U4880">
        <v>19848</v>
      </c>
      <c r="V4880" t="s">
        <v>85</v>
      </c>
      <c r="W4880">
        <v>717</v>
      </c>
      <c r="X4880" t="s">
        <v>44</v>
      </c>
      <c r="Y4880" t="s">
        <v>72</v>
      </c>
      <c r="Z4880">
        <v>0</v>
      </c>
      <c r="AA4880">
        <v>272</v>
      </c>
      <c r="AB4880">
        <v>15122</v>
      </c>
      <c r="AC4880" t="s">
        <v>73</v>
      </c>
    </row>
    <row r="4881" spans="1:29" x14ac:dyDescent="0.3">
      <c r="A4881" s="1" t="s">
        <v>47</v>
      </c>
      <c r="B4881" t="s">
        <v>161</v>
      </c>
      <c r="C4881" t="s">
        <v>734</v>
      </c>
      <c r="D4881" t="s">
        <v>128</v>
      </c>
      <c r="E4881">
        <v>2</v>
      </c>
      <c r="F4881" t="s">
        <v>99</v>
      </c>
      <c r="G4881" t="s">
        <v>1138</v>
      </c>
      <c r="H4881" t="s">
        <v>35</v>
      </c>
      <c r="I4881" t="s">
        <v>36</v>
      </c>
      <c r="J4881" t="s">
        <v>8502</v>
      </c>
      <c r="K4881" t="s">
        <v>11463</v>
      </c>
      <c r="L4881" t="s">
        <v>11464</v>
      </c>
      <c r="M4881" t="s">
        <v>192</v>
      </c>
      <c r="N4881" t="s">
        <v>40</v>
      </c>
      <c r="O4881">
        <v>14912</v>
      </c>
      <c r="P4881">
        <v>19440</v>
      </c>
      <c r="Q4881" t="s">
        <v>41</v>
      </c>
      <c r="R4881">
        <v>161</v>
      </c>
      <c r="S4881" s="2">
        <v>44362</v>
      </c>
      <c r="T4881" t="s">
        <v>42</v>
      </c>
      <c r="U4881">
        <v>0</v>
      </c>
      <c r="V4881" t="s">
        <v>43</v>
      </c>
      <c r="W4881">
        <v>521</v>
      </c>
      <c r="X4881" t="s">
        <v>44</v>
      </c>
      <c r="Y4881" t="s">
        <v>61</v>
      </c>
      <c r="Z4881">
        <v>0</v>
      </c>
      <c r="AA4881">
        <v>373</v>
      </c>
      <c r="AB4881">
        <v>15963</v>
      </c>
      <c r="AC4881" t="s">
        <v>73</v>
      </c>
    </row>
    <row r="4882" spans="1:29" x14ac:dyDescent="0.3">
      <c r="A4882" s="1" t="s">
        <v>47</v>
      </c>
      <c r="B4882" t="s">
        <v>136</v>
      </c>
      <c r="C4882" t="s">
        <v>2546</v>
      </c>
      <c r="D4882" t="s">
        <v>155</v>
      </c>
      <c r="E4882">
        <v>8</v>
      </c>
      <c r="F4882" t="s">
        <v>271</v>
      </c>
      <c r="G4882" t="s">
        <v>400</v>
      </c>
      <c r="H4882" t="s">
        <v>35</v>
      </c>
      <c r="I4882" t="s">
        <v>3128</v>
      </c>
      <c r="J4882" t="s">
        <v>1450</v>
      </c>
      <c r="K4882" t="s">
        <v>11465</v>
      </c>
      <c r="L4882" t="s">
        <v>11466</v>
      </c>
      <c r="M4882" t="s">
        <v>2086</v>
      </c>
      <c r="N4882" t="s">
        <v>40</v>
      </c>
      <c r="O4882">
        <v>4192</v>
      </c>
      <c r="P4882">
        <v>6750</v>
      </c>
      <c r="Q4882" t="s">
        <v>95</v>
      </c>
      <c r="R4882">
        <v>688</v>
      </c>
      <c r="S4882" s="2">
        <v>44746</v>
      </c>
      <c r="T4882" s="2">
        <v>44776</v>
      </c>
      <c r="U4882">
        <v>0</v>
      </c>
      <c r="V4882" t="s">
        <v>43</v>
      </c>
      <c r="W4882">
        <v>445</v>
      </c>
      <c r="X4882" t="s">
        <v>60</v>
      </c>
      <c r="Y4882" t="s">
        <v>45</v>
      </c>
      <c r="Z4882">
        <v>0</v>
      </c>
      <c r="AA4882">
        <v>273</v>
      </c>
      <c r="AB4882">
        <v>5022</v>
      </c>
      <c r="AC4882" t="s">
        <v>73</v>
      </c>
    </row>
    <row r="4883" spans="1:29" x14ac:dyDescent="0.3">
      <c r="A4883" s="1" t="s">
        <v>47</v>
      </c>
      <c r="B4883" t="s">
        <v>48</v>
      </c>
      <c r="C4883" t="s">
        <v>1476</v>
      </c>
      <c r="D4883" t="s">
        <v>119</v>
      </c>
      <c r="E4883">
        <v>6</v>
      </c>
      <c r="F4883" t="s">
        <v>77</v>
      </c>
      <c r="G4883" t="s">
        <v>980</v>
      </c>
      <c r="H4883" t="s">
        <v>35</v>
      </c>
      <c r="I4883" t="s">
        <v>7568</v>
      </c>
      <c r="J4883" t="s">
        <v>657</v>
      </c>
      <c r="K4883" t="s">
        <v>11467</v>
      </c>
      <c r="L4883" t="s">
        <v>11468</v>
      </c>
      <c r="M4883" t="s">
        <v>2261</v>
      </c>
      <c r="N4883" t="s">
        <v>84</v>
      </c>
      <c r="O4883">
        <v>8669</v>
      </c>
      <c r="P4883">
        <v>11625</v>
      </c>
      <c r="Q4883" t="s">
        <v>41</v>
      </c>
      <c r="R4883">
        <v>158</v>
      </c>
      <c r="S4883" s="2">
        <v>44661</v>
      </c>
      <c r="T4883" t="s">
        <v>42</v>
      </c>
      <c r="U4883">
        <v>0</v>
      </c>
      <c r="V4883" t="s">
        <v>43</v>
      </c>
      <c r="W4883">
        <v>423</v>
      </c>
      <c r="X4883" t="s">
        <v>44</v>
      </c>
      <c r="Y4883" t="s">
        <v>72</v>
      </c>
      <c r="Z4883">
        <v>0</v>
      </c>
      <c r="AA4883">
        <v>532</v>
      </c>
      <c r="AB4883">
        <v>10714</v>
      </c>
      <c r="AC4883" t="s">
        <v>46</v>
      </c>
    </row>
    <row r="4884" spans="1:29" x14ac:dyDescent="0.3">
      <c r="A4884" s="1" t="s">
        <v>29</v>
      </c>
      <c r="B4884" t="s">
        <v>62</v>
      </c>
      <c r="C4884" t="s">
        <v>1795</v>
      </c>
      <c r="D4884" t="s">
        <v>169</v>
      </c>
      <c r="E4884">
        <v>7</v>
      </c>
      <c r="F4884" t="s">
        <v>271</v>
      </c>
      <c r="G4884" t="s">
        <v>495</v>
      </c>
      <c r="H4884" t="s">
        <v>35</v>
      </c>
      <c r="I4884" t="s">
        <v>756</v>
      </c>
      <c r="J4884" t="s">
        <v>3151</v>
      </c>
      <c r="K4884">
        <v>8853088484</v>
      </c>
      <c r="L4884" t="s">
        <v>11469</v>
      </c>
      <c r="M4884" t="s">
        <v>326</v>
      </c>
      <c r="N4884" t="s">
        <v>58</v>
      </c>
      <c r="O4884">
        <v>7080</v>
      </c>
      <c r="P4884">
        <v>10448</v>
      </c>
      <c r="Q4884" t="s">
        <v>59</v>
      </c>
      <c r="R4884">
        <v>590</v>
      </c>
      <c r="S4884" s="2">
        <v>45055</v>
      </c>
      <c r="T4884" t="s">
        <v>42</v>
      </c>
      <c r="U4884">
        <v>19077</v>
      </c>
      <c r="V4884" t="s">
        <v>106</v>
      </c>
      <c r="W4884">
        <v>820</v>
      </c>
      <c r="X4884" t="s">
        <v>44</v>
      </c>
      <c r="Y4884" t="s">
        <v>45</v>
      </c>
      <c r="Z4884">
        <v>4886</v>
      </c>
      <c r="AA4884">
        <v>230</v>
      </c>
      <c r="AB4884">
        <v>7867</v>
      </c>
      <c r="AC4884" t="s">
        <v>107</v>
      </c>
    </row>
    <row r="4885" spans="1:29" x14ac:dyDescent="0.3">
      <c r="A4885" s="1" t="s">
        <v>47</v>
      </c>
      <c r="B4885" t="s">
        <v>176</v>
      </c>
      <c r="C4885" t="s">
        <v>881</v>
      </c>
      <c r="D4885" t="s">
        <v>201</v>
      </c>
      <c r="E4885">
        <v>9</v>
      </c>
      <c r="F4885" t="s">
        <v>221</v>
      </c>
      <c r="G4885" t="s">
        <v>1989</v>
      </c>
      <c r="H4885" t="s">
        <v>35</v>
      </c>
      <c r="I4885" t="s">
        <v>1322</v>
      </c>
      <c r="J4885" t="s">
        <v>524</v>
      </c>
      <c r="K4885" t="s">
        <v>11470</v>
      </c>
      <c r="L4885" t="s">
        <v>11471</v>
      </c>
      <c r="M4885" t="s">
        <v>214</v>
      </c>
      <c r="N4885" t="s">
        <v>94</v>
      </c>
      <c r="O4885">
        <v>16927</v>
      </c>
      <c r="P4885">
        <v>19558</v>
      </c>
      <c r="Q4885" t="s">
        <v>95</v>
      </c>
      <c r="R4885">
        <v>256</v>
      </c>
      <c r="S4885" s="2">
        <v>44654</v>
      </c>
      <c r="T4885" t="s">
        <v>42</v>
      </c>
      <c r="U4885">
        <v>0</v>
      </c>
      <c r="V4885" t="s">
        <v>85</v>
      </c>
      <c r="W4885">
        <v>822</v>
      </c>
      <c r="X4885" t="s">
        <v>44</v>
      </c>
      <c r="Y4885" t="s">
        <v>45</v>
      </c>
      <c r="Z4885">
        <v>0</v>
      </c>
      <c r="AA4885">
        <v>169</v>
      </c>
      <c r="AB4885">
        <v>18287</v>
      </c>
      <c r="AC4885" t="s">
        <v>107</v>
      </c>
    </row>
    <row r="4886" spans="1:29" x14ac:dyDescent="0.3">
      <c r="A4886" s="1" t="s">
        <v>29</v>
      </c>
      <c r="B4886" t="s">
        <v>86</v>
      </c>
      <c r="C4886" t="s">
        <v>366</v>
      </c>
      <c r="D4886" t="s">
        <v>138</v>
      </c>
      <c r="E4886">
        <v>2</v>
      </c>
      <c r="F4886" t="s">
        <v>221</v>
      </c>
      <c r="G4886" t="s">
        <v>1989</v>
      </c>
      <c r="H4886" t="s">
        <v>35</v>
      </c>
      <c r="I4886" t="s">
        <v>4724</v>
      </c>
      <c r="J4886" t="s">
        <v>5979</v>
      </c>
      <c r="K4886" t="s">
        <v>11472</v>
      </c>
      <c r="L4886" t="s">
        <v>11473</v>
      </c>
      <c r="M4886" t="s">
        <v>677</v>
      </c>
      <c r="N4886" t="s">
        <v>94</v>
      </c>
      <c r="O4886">
        <v>27833</v>
      </c>
      <c r="P4886">
        <v>30170</v>
      </c>
      <c r="Q4886" t="s">
        <v>95</v>
      </c>
      <c r="R4886">
        <v>359</v>
      </c>
      <c r="S4886" s="2">
        <v>44713</v>
      </c>
      <c r="T4886" s="2">
        <v>44733</v>
      </c>
      <c r="U4886">
        <v>0</v>
      </c>
      <c r="V4886" t="s">
        <v>106</v>
      </c>
      <c r="W4886">
        <v>788</v>
      </c>
      <c r="X4886" t="s">
        <v>60</v>
      </c>
      <c r="Y4886" t="s">
        <v>45</v>
      </c>
      <c r="Z4886">
        <v>0</v>
      </c>
      <c r="AA4886">
        <v>584</v>
      </c>
      <c r="AB4886">
        <v>29276</v>
      </c>
      <c r="AC4886" t="s">
        <v>46</v>
      </c>
    </row>
    <row r="4887" spans="1:29" x14ac:dyDescent="0.3">
      <c r="A4887" s="1" t="s">
        <v>29</v>
      </c>
      <c r="B4887" t="s">
        <v>541</v>
      </c>
      <c r="C4887" t="s">
        <v>1271</v>
      </c>
      <c r="D4887" t="s">
        <v>110</v>
      </c>
      <c r="E4887">
        <v>2</v>
      </c>
      <c r="F4887" t="s">
        <v>51</v>
      </c>
      <c r="G4887" t="s">
        <v>710</v>
      </c>
      <c r="H4887" t="s">
        <v>79</v>
      </c>
      <c r="I4887" t="s">
        <v>3007</v>
      </c>
      <c r="J4887" t="s">
        <v>11474</v>
      </c>
      <c r="K4887">
        <f>1-686-699-1170</f>
        <v>-2554</v>
      </c>
      <c r="L4887" t="s">
        <v>11475</v>
      </c>
      <c r="M4887" t="s">
        <v>1274</v>
      </c>
      <c r="N4887" t="s">
        <v>58</v>
      </c>
      <c r="O4887">
        <v>18956</v>
      </c>
      <c r="P4887">
        <v>22332</v>
      </c>
      <c r="Q4887" t="s">
        <v>95</v>
      </c>
      <c r="R4887">
        <v>251</v>
      </c>
      <c r="S4887" s="2">
        <v>44810</v>
      </c>
      <c r="T4887" s="2">
        <v>44830</v>
      </c>
      <c r="U4887">
        <v>0</v>
      </c>
      <c r="V4887" t="s">
        <v>71</v>
      </c>
      <c r="W4887">
        <v>653</v>
      </c>
      <c r="X4887" t="s">
        <v>60</v>
      </c>
      <c r="Y4887" t="s">
        <v>72</v>
      </c>
      <c r="Z4887">
        <v>3006</v>
      </c>
      <c r="AA4887">
        <v>84</v>
      </c>
      <c r="AB4887">
        <v>20762</v>
      </c>
      <c r="AC4887" t="s">
        <v>73</v>
      </c>
    </row>
    <row r="4888" spans="1:29" x14ac:dyDescent="0.3">
      <c r="A4888" s="1" t="s">
        <v>47</v>
      </c>
      <c r="B4888" t="s">
        <v>176</v>
      </c>
      <c r="C4888" t="s">
        <v>5427</v>
      </c>
      <c r="D4888" t="s">
        <v>169</v>
      </c>
      <c r="E4888">
        <v>1</v>
      </c>
      <c r="F4888" t="s">
        <v>221</v>
      </c>
      <c r="G4888" t="s">
        <v>250</v>
      </c>
      <c r="H4888" t="s">
        <v>35</v>
      </c>
      <c r="I4888" t="s">
        <v>1105</v>
      </c>
      <c r="J4888" t="s">
        <v>2446</v>
      </c>
      <c r="K4888" t="s">
        <v>11476</v>
      </c>
      <c r="L4888" t="s">
        <v>11477</v>
      </c>
      <c r="M4888" t="s">
        <v>887</v>
      </c>
      <c r="N4888" t="s">
        <v>94</v>
      </c>
      <c r="O4888">
        <v>27195</v>
      </c>
      <c r="P4888">
        <v>31706</v>
      </c>
      <c r="Q4888" t="s">
        <v>95</v>
      </c>
      <c r="R4888">
        <v>254</v>
      </c>
      <c r="S4888" s="2">
        <v>44772</v>
      </c>
      <c r="T4888" t="s">
        <v>42</v>
      </c>
      <c r="U4888">
        <v>0</v>
      </c>
      <c r="V4888" t="s">
        <v>71</v>
      </c>
      <c r="W4888">
        <v>759</v>
      </c>
      <c r="X4888" t="s">
        <v>44</v>
      </c>
      <c r="Y4888" t="s">
        <v>72</v>
      </c>
      <c r="Z4888">
        <v>0</v>
      </c>
      <c r="AA4888">
        <v>573</v>
      </c>
      <c r="AB4888">
        <v>27844</v>
      </c>
      <c r="AC4888" t="s">
        <v>46</v>
      </c>
    </row>
    <row r="4889" spans="1:29" x14ac:dyDescent="0.3">
      <c r="A4889" s="1" t="s">
        <v>29</v>
      </c>
      <c r="B4889" t="s">
        <v>228</v>
      </c>
      <c r="C4889" t="s">
        <v>2850</v>
      </c>
      <c r="D4889" t="s">
        <v>352</v>
      </c>
      <c r="E4889">
        <v>2</v>
      </c>
      <c r="F4889" t="s">
        <v>77</v>
      </c>
      <c r="G4889" t="s">
        <v>440</v>
      </c>
      <c r="H4889" t="s">
        <v>35</v>
      </c>
      <c r="I4889" t="s">
        <v>832</v>
      </c>
      <c r="J4889" t="s">
        <v>1887</v>
      </c>
      <c r="K4889" t="s">
        <v>11478</v>
      </c>
      <c r="L4889" t="s">
        <v>11479</v>
      </c>
      <c r="M4889" t="s">
        <v>473</v>
      </c>
      <c r="N4889" t="s">
        <v>58</v>
      </c>
      <c r="O4889">
        <v>17254</v>
      </c>
      <c r="P4889">
        <v>22236</v>
      </c>
      <c r="Q4889" t="s">
        <v>59</v>
      </c>
      <c r="R4889">
        <v>851</v>
      </c>
      <c r="S4889" s="2">
        <v>45335</v>
      </c>
      <c r="T4889" t="s">
        <v>42</v>
      </c>
      <c r="U4889">
        <v>30289</v>
      </c>
      <c r="V4889" t="s">
        <v>71</v>
      </c>
      <c r="W4889">
        <v>822</v>
      </c>
      <c r="X4889" t="s">
        <v>44</v>
      </c>
      <c r="Y4889" t="s">
        <v>72</v>
      </c>
      <c r="Z4889">
        <v>1951</v>
      </c>
      <c r="AA4889">
        <v>751</v>
      </c>
      <c r="AB4889">
        <v>20304</v>
      </c>
      <c r="AC4889" t="s">
        <v>73</v>
      </c>
    </row>
    <row r="4890" spans="1:29" x14ac:dyDescent="0.3">
      <c r="A4890" s="1" t="s">
        <v>29</v>
      </c>
      <c r="B4890" t="s">
        <v>327</v>
      </c>
      <c r="C4890" t="s">
        <v>2776</v>
      </c>
      <c r="D4890" t="s">
        <v>178</v>
      </c>
      <c r="E4890">
        <v>6</v>
      </c>
      <c r="F4890" t="s">
        <v>186</v>
      </c>
      <c r="G4890" t="s">
        <v>1504</v>
      </c>
      <c r="H4890" t="s">
        <v>35</v>
      </c>
      <c r="I4890" t="s">
        <v>180</v>
      </c>
      <c r="J4890" t="s">
        <v>5428</v>
      </c>
      <c r="K4890" t="s">
        <v>11480</v>
      </c>
      <c r="L4890" t="s">
        <v>11481</v>
      </c>
      <c r="M4890" t="s">
        <v>2080</v>
      </c>
      <c r="N4890" t="s">
        <v>58</v>
      </c>
      <c r="O4890">
        <v>17236</v>
      </c>
      <c r="P4890">
        <v>20826</v>
      </c>
      <c r="Q4890" t="s">
        <v>95</v>
      </c>
      <c r="R4890">
        <v>304</v>
      </c>
      <c r="S4890" s="2">
        <v>44456</v>
      </c>
      <c r="T4890" s="2">
        <v>44458</v>
      </c>
      <c r="U4890">
        <v>0</v>
      </c>
      <c r="V4890" t="s">
        <v>71</v>
      </c>
      <c r="W4890">
        <v>728</v>
      </c>
      <c r="X4890" t="s">
        <v>60</v>
      </c>
      <c r="Y4890" t="s">
        <v>61</v>
      </c>
      <c r="Z4890">
        <v>4202</v>
      </c>
      <c r="AA4890">
        <v>931</v>
      </c>
      <c r="AB4890">
        <v>17603</v>
      </c>
      <c r="AC4890" t="s">
        <v>107</v>
      </c>
    </row>
    <row r="4891" spans="1:29" x14ac:dyDescent="0.3">
      <c r="A4891" s="1" t="s">
        <v>29</v>
      </c>
      <c r="B4891" t="s">
        <v>363</v>
      </c>
      <c r="C4891" t="s">
        <v>1064</v>
      </c>
      <c r="D4891" t="s">
        <v>236</v>
      </c>
      <c r="E4891">
        <v>7</v>
      </c>
      <c r="F4891" t="s">
        <v>77</v>
      </c>
      <c r="G4891" t="s">
        <v>1221</v>
      </c>
      <c r="H4891" t="s">
        <v>35</v>
      </c>
      <c r="I4891" t="s">
        <v>412</v>
      </c>
      <c r="J4891" t="s">
        <v>305</v>
      </c>
      <c r="K4891" t="s">
        <v>11482</v>
      </c>
      <c r="L4891" t="s">
        <v>11483</v>
      </c>
      <c r="M4891" t="s">
        <v>511</v>
      </c>
      <c r="N4891" t="s">
        <v>40</v>
      </c>
      <c r="O4891">
        <v>23928</v>
      </c>
      <c r="P4891">
        <v>26797</v>
      </c>
      <c r="Q4891" t="s">
        <v>59</v>
      </c>
      <c r="R4891">
        <v>994</v>
      </c>
      <c r="S4891" s="2">
        <v>44393</v>
      </c>
      <c r="T4891" t="s">
        <v>42</v>
      </c>
      <c r="U4891">
        <v>48451</v>
      </c>
      <c r="V4891" t="s">
        <v>43</v>
      </c>
      <c r="W4891">
        <v>686</v>
      </c>
      <c r="X4891" t="s">
        <v>44</v>
      </c>
      <c r="Y4891" t="s">
        <v>45</v>
      </c>
      <c r="Z4891">
        <v>0</v>
      </c>
      <c r="AA4891">
        <v>521</v>
      </c>
      <c r="AB4891">
        <v>25044</v>
      </c>
      <c r="AC4891" t="s">
        <v>46</v>
      </c>
    </row>
    <row r="4892" spans="1:29" x14ac:dyDescent="0.3">
      <c r="A4892" s="1" t="s">
        <v>47</v>
      </c>
      <c r="B4892" t="s">
        <v>48</v>
      </c>
      <c r="C4892" t="s">
        <v>551</v>
      </c>
      <c r="D4892" t="s">
        <v>138</v>
      </c>
      <c r="E4892">
        <v>6</v>
      </c>
      <c r="F4892" t="s">
        <v>271</v>
      </c>
      <c r="G4892" t="s">
        <v>1060</v>
      </c>
      <c r="H4892" t="s">
        <v>79</v>
      </c>
      <c r="I4892" t="s">
        <v>3085</v>
      </c>
      <c r="J4892" t="s">
        <v>280</v>
      </c>
      <c r="K4892" t="s">
        <v>11484</v>
      </c>
      <c r="L4892" t="s">
        <v>11485</v>
      </c>
      <c r="M4892" t="s">
        <v>556</v>
      </c>
      <c r="N4892" t="s">
        <v>94</v>
      </c>
      <c r="O4892">
        <v>4293</v>
      </c>
      <c r="P4892">
        <v>7094</v>
      </c>
      <c r="Q4892" t="s">
        <v>95</v>
      </c>
      <c r="R4892">
        <v>773</v>
      </c>
      <c r="S4892" s="2">
        <v>44507</v>
      </c>
      <c r="T4892" t="s">
        <v>42</v>
      </c>
      <c r="U4892">
        <v>0</v>
      </c>
      <c r="V4892" t="s">
        <v>85</v>
      </c>
      <c r="W4892">
        <v>699</v>
      </c>
      <c r="X4892" t="s">
        <v>44</v>
      </c>
      <c r="Y4892" t="s">
        <v>61</v>
      </c>
      <c r="Z4892">
        <v>0</v>
      </c>
      <c r="AA4892">
        <v>107</v>
      </c>
      <c r="AB4892">
        <v>4936</v>
      </c>
      <c r="AC4892" t="s">
        <v>46</v>
      </c>
    </row>
    <row r="4893" spans="1:29" x14ac:dyDescent="0.3">
      <c r="A4893" s="1" t="s">
        <v>47</v>
      </c>
      <c r="B4893" t="s">
        <v>145</v>
      </c>
      <c r="C4893" t="s">
        <v>2354</v>
      </c>
      <c r="D4893" t="s">
        <v>110</v>
      </c>
      <c r="E4893">
        <v>9</v>
      </c>
      <c r="F4893" t="s">
        <v>51</v>
      </c>
      <c r="G4893" t="s">
        <v>1069</v>
      </c>
      <c r="H4893" t="s">
        <v>79</v>
      </c>
      <c r="I4893" t="s">
        <v>292</v>
      </c>
      <c r="J4893" t="s">
        <v>1774</v>
      </c>
      <c r="K4893" t="s">
        <v>11486</v>
      </c>
      <c r="L4893" t="s">
        <v>11487</v>
      </c>
      <c r="M4893" t="s">
        <v>2459</v>
      </c>
      <c r="N4893" t="s">
        <v>94</v>
      </c>
      <c r="O4893">
        <v>19328</v>
      </c>
      <c r="P4893">
        <v>23489</v>
      </c>
      <c r="Q4893" t="s">
        <v>41</v>
      </c>
      <c r="R4893">
        <v>450</v>
      </c>
      <c r="S4893" s="2">
        <v>44603</v>
      </c>
      <c r="T4893" t="s">
        <v>42</v>
      </c>
      <c r="U4893">
        <v>0</v>
      </c>
      <c r="V4893" t="s">
        <v>106</v>
      </c>
      <c r="W4893">
        <v>518</v>
      </c>
      <c r="X4893" t="s">
        <v>44</v>
      </c>
      <c r="Y4893" t="s">
        <v>72</v>
      </c>
      <c r="Z4893">
        <v>0</v>
      </c>
      <c r="AA4893">
        <v>87</v>
      </c>
      <c r="AB4893">
        <v>23289</v>
      </c>
      <c r="AC4893" t="s">
        <v>107</v>
      </c>
    </row>
    <row r="4894" spans="1:29" x14ac:dyDescent="0.3">
      <c r="A4894" s="1" t="s">
        <v>29</v>
      </c>
      <c r="B4894" t="s">
        <v>541</v>
      </c>
      <c r="C4894" t="s">
        <v>1271</v>
      </c>
      <c r="D4894" t="s">
        <v>50</v>
      </c>
      <c r="E4894">
        <v>3</v>
      </c>
      <c r="F4894" t="s">
        <v>271</v>
      </c>
      <c r="G4894" t="s">
        <v>1298</v>
      </c>
      <c r="H4894" t="s">
        <v>79</v>
      </c>
      <c r="I4894" t="s">
        <v>8988</v>
      </c>
      <c r="J4894" t="s">
        <v>3110</v>
      </c>
      <c r="K4894" t="s">
        <v>11488</v>
      </c>
      <c r="L4894" t="s">
        <v>11489</v>
      </c>
      <c r="M4894" t="s">
        <v>3258</v>
      </c>
      <c r="N4894" t="s">
        <v>84</v>
      </c>
      <c r="O4894">
        <v>7031</v>
      </c>
      <c r="P4894">
        <v>9792</v>
      </c>
      <c r="Q4894" t="s">
        <v>95</v>
      </c>
      <c r="R4894">
        <v>892</v>
      </c>
      <c r="S4894" s="2">
        <v>44796</v>
      </c>
      <c r="T4894" t="s">
        <v>42</v>
      </c>
      <c r="U4894">
        <v>0</v>
      </c>
      <c r="V4894" t="s">
        <v>85</v>
      </c>
      <c r="W4894">
        <v>517</v>
      </c>
      <c r="X4894" t="s">
        <v>44</v>
      </c>
      <c r="Y4894" t="s">
        <v>61</v>
      </c>
      <c r="Z4894">
        <v>0</v>
      </c>
      <c r="AA4894">
        <v>570</v>
      </c>
      <c r="AB4894">
        <v>8047</v>
      </c>
      <c r="AC4894" t="s">
        <v>46</v>
      </c>
    </row>
    <row r="4895" spans="1:29" x14ac:dyDescent="0.3">
      <c r="A4895" s="1" t="s">
        <v>47</v>
      </c>
      <c r="B4895" t="s">
        <v>153</v>
      </c>
      <c r="C4895" t="s">
        <v>939</v>
      </c>
      <c r="D4895" t="s">
        <v>155</v>
      </c>
      <c r="E4895">
        <v>10</v>
      </c>
      <c r="F4895" t="s">
        <v>186</v>
      </c>
      <c r="G4895" t="s">
        <v>710</v>
      </c>
      <c r="H4895" t="s">
        <v>35</v>
      </c>
      <c r="I4895" t="s">
        <v>1589</v>
      </c>
      <c r="J4895" t="s">
        <v>3232</v>
      </c>
      <c r="K4895" t="s">
        <v>11490</v>
      </c>
      <c r="L4895" t="s">
        <v>11491</v>
      </c>
      <c r="M4895" t="s">
        <v>160</v>
      </c>
      <c r="N4895" t="s">
        <v>58</v>
      </c>
      <c r="O4895">
        <v>5694</v>
      </c>
      <c r="P4895">
        <v>10002</v>
      </c>
      <c r="Q4895" t="s">
        <v>95</v>
      </c>
      <c r="R4895">
        <v>302</v>
      </c>
      <c r="S4895" s="2">
        <v>45061</v>
      </c>
      <c r="T4895" t="s">
        <v>42</v>
      </c>
      <c r="U4895">
        <v>0</v>
      </c>
      <c r="V4895" t="s">
        <v>85</v>
      </c>
      <c r="W4895">
        <v>766</v>
      </c>
      <c r="X4895" t="s">
        <v>44</v>
      </c>
      <c r="Y4895" t="s">
        <v>45</v>
      </c>
      <c r="Z4895">
        <v>1376</v>
      </c>
      <c r="AA4895">
        <v>336</v>
      </c>
      <c r="AB4895">
        <v>6286</v>
      </c>
      <c r="AC4895" t="s">
        <v>73</v>
      </c>
    </row>
    <row r="4896" spans="1:29" x14ac:dyDescent="0.3">
      <c r="A4896" s="1" t="s">
        <v>47</v>
      </c>
      <c r="B4896" t="s">
        <v>48</v>
      </c>
      <c r="C4896" t="s">
        <v>4088</v>
      </c>
      <c r="D4896" t="s">
        <v>169</v>
      </c>
      <c r="E4896">
        <v>8</v>
      </c>
      <c r="F4896" t="s">
        <v>77</v>
      </c>
      <c r="G4896" t="s">
        <v>980</v>
      </c>
      <c r="H4896" t="s">
        <v>35</v>
      </c>
      <c r="I4896" t="s">
        <v>5746</v>
      </c>
      <c r="J4896" t="s">
        <v>1450</v>
      </c>
      <c r="K4896" t="s">
        <v>11492</v>
      </c>
      <c r="L4896" t="s">
        <v>11493</v>
      </c>
      <c r="M4896" t="s">
        <v>438</v>
      </c>
      <c r="N4896" t="s">
        <v>84</v>
      </c>
      <c r="O4896">
        <v>25161</v>
      </c>
      <c r="P4896">
        <v>30135</v>
      </c>
      <c r="Q4896" t="s">
        <v>41</v>
      </c>
      <c r="R4896">
        <v>215</v>
      </c>
      <c r="S4896" s="2">
        <v>44530</v>
      </c>
      <c r="T4896" t="s">
        <v>42</v>
      </c>
      <c r="U4896">
        <v>0</v>
      </c>
      <c r="V4896" t="s">
        <v>71</v>
      </c>
      <c r="W4896">
        <v>769</v>
      </c>
      <c r="X4896" t="s">
        <v>44</v>
      </c>
      <c r="Y4896" t="s">
        <v>72</v>
      </c>
      <c r="Z4896">
        <v>0</v>
      </c>
      <c r="AA4896">
        <v>787</v>
      </c>
      <c r="AB4896">
        <v>25457</v>
      </c>
      <c r="AC4896" t="s">
        <v>107</v>
      </c>
    </row>
    <row r="4897" spans="1:29" x14ac:dyDescent="0.3">
      <c r="A4897" s="1" t="s">
        <v>47</v>
      </c>
      <c r="B4897" t="s">
        <v>108</v>
      </c>
      <c r="C4897" t="s">
        <v>1763</v>
      </c>
      <c r="D4897" t="s">
        <v>178</v>
      </c>
      <c r="E4897">
        <v>4</v>
      </c>
      <c r="F4897" t="s">
        <v>221</v>
      </c>
      <c r="G4897" t="s">
        <v>335</v>
      </c>
      <c r="H4897" t="s">
        <v>35</v>
      </c>
      <c r="I4897" t="s">
        <v>1287</v>
      </c>
      <c r="J4897" t="s">
        <v>1963</v>
      </c>
      <c r="K4897" t="s">
        <v>11494</v>
      </c>
      <c r="L4897" t="s">
        <v>11495</v>
      </c>
      <c r="M4897" t="s">
        <v>116</v>
      </c>
      <c r="N4897" t="s">
        <v>94</v>
      </c>
      <c r="O4897">
        <v>4414</v>
      </c>
      <c r="P4897">
        <v>7119</v>
      </c>
      <c r="Q4897" t="s">
        <v>59</v>
      </c>
      <c r="R4897">
        <v>447</v>
      </c>
      <c r="S4897" s="2">
        <v>45230</v>
      </c>
      <c r="T4897" t="s">
        <v>42</v>
      </c>
      <c r="U4897">
        <v>12353</v>
      </c>
      <c r="V4897" t="s">
        <v>43</v>
      </c>
      <c r="W4897">
        <v>708</v>
      </c>
      <c r="X4897" t="s">
        <v>44</v>
      </c>
      <c r="Y4897" t="s">
        <v>72</v>
      </c>
      <c r="Z4897">
        <v>0</v>
      </c>
      <c r="AA4897">
        <v>400</v>
      </c>
      <c r="AB4897">
        <v>4754</v>
      </c>
      <c r="AC4897" t="s">
        <v>107</v>
      </c>
    </row>
    <row r="4898" spans="1:29" x14ac:dyDescent="0.3">
      <c r="A4898" s="1" t="s">
        <v>47</v>
      </c>
      <c r="B4898" t="s">
        <v>136</v>
      </c>
      <c r="C4898" t="s">
        <v>1540</v>
      </c>
      <c r="D4898" t="s">
        <v>185</v>
      </c>
      <c r="E4898">
        <v>1</v>
      </c>
      <c r="F4898" t="s">
        <v>221</v>
      </c>
      <c r="G4898" t="s">
        <v>882</v>
      </c>
      <c r="H4898" t="s">
        <v>79</v>
      </c>
      <c r="I4898" t="s">
        <v>906</v>
      </c>
      <c r="J4898" t="s">
        <v>1792</v>
      </c>
      <c r="K4898" t="s">
        <v>11496</v>
      </c>
      <c r="L4898" t="s">
        <v>1248</v>
      </c>
      <c r="M4898" t="s">
        <v>144</v>
      </c>
      <c r="N4898" t="s">
        <v>84</v>
      </c>
      <c r="O4898">
        <v>24494</v>
      </c>
      <c r="P4898">
        <v>28071</v>
      </c>
      <c r="Q4898" t="s">
        <v>41</v>
      </c>
      <c r="R4898">
        <v>854</v>
      </c>
      <c r="S4898" s="2">
        <v>44402</v>
      </c>
      <c r="T4898" t="s">
        <v>42</v>
      </c>
      <c r="U4898">
        <v>0</v>
      </c>
      <c r="V4898" t="s">
        <v>106</v>
      </c>
      <c r="W4898">
        <v>824</v>
      </c>
      <c r="X4898" t="s">
        <v>44</v>
      </c>
      <c r="Y4898" t="s">
        <v>61</v>
      </c>
      <c r="Z4898">
        <v>0</v>
      </c>
      <c r="AA4898">
        <v>372</v>
      </c>
      <c r="AB4898">
        <v>26793</v>
      </c>
      <c r="AC4898" t="s">
        <v>46</v>
      </c>
    </row>
    <row r="4899" spans="1:29" x14ac:dyDescent="0.3">
      <c r="A4899" s="1" t="s">
        <v>29</v>
      </c>
      <c r="B4899" t="s">
        <v>62</v>
      </c>
      <c r="C4899" t="s">
        <v>696</v>
      </c>
      <c r="D4899" t="s">
        <v>178</v>
      </c>
      <c r="E4899">
        <v>9</v>
      </c>
      <c r="F4899" t="s">
        <v>99</v>
      </c>
      <c r="G4899" t="s">
        <v>631</v>
      </c>
      <c r="H4899" t="s">
        <v>79</v>
      </c>
      <c r="I4899" t="s">
        <v>791</v>
      </c>
      <c r="J4899" t="s">
        <v>366</v>
      </c>
      <c r="K4899" t="s">
        <v>11497</v>
      </c>
      <c r="L4899" t="s">
        <v>11498</v>
      </c>
      <c r="M4899" t="s">
        <v>362</v>
      </c>
      <c r="N4899" t="s">
        <v>84</v>
      </c>
      <c r="O4899">
        <v>27492</v>
      </c>
      <c r="P4899">
        <v>32396</v>
      </c>
      <c r="Q4899" t="s">
        <v>59</v>
      </c>
      <c r="R4899">
        <v>611</v>
      </c>
      <c r="S4899" s="2">
        <v>45078</v>
      </c>
      <c r="T4899" s="2">
        <v>45107</v>
      </c>
      <c r="U4899">
        <v>17047</v>
      </c>
      <c r="V4899" t="s">
        <v>43</v>
      </c>
      <c r="W4899">
        <v>699</v>
      </c>
      <c r="X4899" t="s">
        <v>60</v>
      </c>
      <c r="Y4899" t="s">
        <v>72</v>
      </c>
      <c r="Z4899">
        <v>0</v>
      </c>
      <c r="AA4899">
        <v>537</v>
      </c>
      <c r="AB4899">
        <v>29055</v>
      </c>
      <c r="AC4899" t="s">
        <v>107</v>
      </c>
    </row>
    <row r="4900" spans="1:29" x14ac:dyDescent="0.3">
      <c r="A4900" s="1" t="s">
        <v>29</v>
      </c>
      <c r="B4900" t="s">
        <v>541</v>
      </c>
      <c r="C4900" t="s">
        <v>2463</v>
      </c>
      <c r="D4900" t="s">
        <v>50</v>
      </c>
      <c r="E4900">
        <v>5</v>
      </c>
      <c r="F4900" t="s">
        <v>221</v>
      </c>
      <c r="G4900" t="s">
        <v>506</v>
      </c>
      <c r="H4900" t="s">
        <v>79</v>
      </c>
      <c r="I4900" t="s">
        <v>701</v>
      </c>
      <c r="J4900" t="s">
        <v>637</v>
      </c>
      <c r="K4900" t="s">
        <v>11499</v>
      </c>
      <c r="L4900" t="s">
        <v>11500</v>
      </c>
      <c r="M4900" t="s">
        <v>1193</v>
      </c>
      <c r="N4900" t="s">
        <v>40</v>
      </c>
      <c r="O4900">
        <v>24421</v>
      </c>
      <c r="P4900">
        <v>27375</v>
      </c>
      <c r="Q4900" t="s">
        <v>95</v>
      </c>
      <c r="R4900">
        <v>944</v>
      </c>
      <c r="S4900" s="2">
        <v>44321</v>
      </c>
      <c r="T4900" t="s">
        <v>42</v>
      </c>
      <c r="U4900">
        <v>0</v>
      </c>
      <c r="V4900" t="s">
        <v>43</v>
      </c>
      <c r="W4900">
        <v>744</v>
      </c>
      <c r="X4900" t="s">
        <v>44</v>
      </c>
      <c r="Y4900" t="s">
        <v>45</v>
      </c>
      <c r="Z4900">
        <v>0</v>
      </c>
      <c r="AA4900">
        <v>641</v>
      </c>
      <c r="AB4900">
        <v>25327</v>
      </c>
      <c r="AC4900" t="s">
        <v>46</v>
      </c>
    </row>
    <row r="4901" spans="1:29" x14ac:dyDescent="0.3">
      <c r="A4901" s="1" t="s">
        <v>29</v>
      </c>
      <c r="B4901" t="s">
        <v>86</v>
      </c>
      <c r="C4901" t="s">
        <v>1042</v>
      </c>
      <c r="D4901" t="s">
        <v>110</v>
      </c>
      <c r="E4901">
        <v>10</v>
      </c>
      <c r="F4901" t="s">
        <v>99</v>
      </c>
      <c r="G4901" t="s">
        <v>1138</v>
      </c>
      <c r="H4901" t="s">
        <v>35</v>
      </c>
      <c r="I4901" t="s">
        <v>2028</v>
      </c>
      <c r="J4901" t="s">
        <v>5902</v>
      </c>
      <c r="K4901" t="s">
        <v>11501</v>
      </c>
      <c r="L4901" t="s">
        <v>11502</v>
      </c>
      <c r="M4901" t="s">
        <v>677</v>
      </c>
      <c r="N4901" t="s">
        <v>94</v>
      </c>
      <c r="O4901">
        <v>25264</v>
      </c>
      <c r="P4901">
        <v>28002</v>
      </c>
      <c r="Q4901" t="s">
        <v>41</v>
      </c>
      <c r="R4901">
        <v>858</v>
      </c>
      <c r="S4901" s="2">
        <v>44750</v>
      </c>
      <c r="T4901" t="s">
        <v>42</v>
      </c>
      <c r="U4901">
        <v>0</v>
      </c>
      <c r="V4901" t="s">
        <v>85</v>
      </c>
      <c r="W4901">
        <v>793</v>
      </c>
      <c r="X4901" t="s">
        <v>44</v>
      </c>
      <c r="Y4901" t="s">
        <v>45</v>
      </c>
      <c r="Z4901">
        <v>0</v>
      </c>
      <c r="AA4901">
        <v>138</v>
      </c>
      <c r="AB4901">
        <v>25760</v>
      </c>
      <c r="AC4901" t="s">
        <v>46</v>
      </c>
    </row>
    <row r="4902" spans="1:29" x14ac:dyDescent="0.3">
      <c r="A4902" s="1" t="s">
        <v>47</v>
      </c>
      <c r="B4902" t="s">
        <v>117</v>
      </c>
      <c r="C4902" t="s">
        <v>865</v>
      </c>
      <c r="D4902" t="s">
        <v>119</v>
      </c>
      <c r="E4902">
        <v>4</v>
      </c>
      <c r="F4902" t="s">
        <v>129</v>
      </c>
      <c r="G4902" t="s">
        <v>130</v>
      </c>
      <c r="H4902" t="s">
        <v>35</v>
      </c>
      <c r="I4902" t="s">
        <v>668</v>
      </c>
      <c r="J4902" t="s">
        <v>224</v>
      </c>
      <c r="K4902" t="s">
        <v>11503</v>
      </c>
      <c r="L4902" t="s">
        <v>11504</v>
      </c>
      <c r="M4902" t="s">
        <v>1311</v>
      </c>
      <c r="N4902" t="s">
        <v>40</v>
      </c>
      <c r="O4902">
        <v>20524</v>
      </c>
      <c r="P4902">
        <v>24392</v>
      </c>
      <c r="Q4902" t="s">
        <v>41</v>
      </c>
      <c r="R4902">
        <v>505</v>
      </c>
      <c r="S4902" s="2">
        <v>45054</v>
      </c>
      <c r="T4902" s="2">
        <v>45074</v>
      </c>
      <c r="U4902">
        <v>0</v>
      </c>
      <c r="V4902" t="s">
        <v>106</v>
      </c>
      <c r="W4902">
        <v>560</v>
      </c>
      <c r="X4902" t="s">
        <v>60</v>
      </c>
      <c r="Y4902" t="s">
        <v>45</v>
      </c>
      <c r="Z4902">
        <v>0</v>
      </c>
      <c r="AA4902">
        <v>11</v>
      </c>
      <c r="AB4902">
        <v>21513</v>
      </c>
      <c r="AC4902" t="s">
        <v>46</v>
      </c>
    </row>
    <row r="4903" spans="1:29" x14ac:dyDescent="0.3">
      <c r="A4903" s="1" t="s">
        <v>29</v>
      </c>
      <c r="B4903" t="s">
        <v>363</v>
      </c>
      <c r="C4903" t="s">
        <v>4573</v>
      </c>
      <c r="D4903" t="s">
        <v>201</v>
      </c>
      <c r="E4903">
        <v>5</v>
      </c>
      <c r="F4903" t="s">
        <v>221</v>
      </c>
      <c r="G4903" t="s">
        <v>250</v>
      </c>
      <c r="H4903" t="s">
        <v>79</v>
      </c>
      <c r="I4903" t="s">
        <v>265</v>
      </c>
      <c r="J4903" t="s">
        <v>323</v>
      </c>
      <c r="K4903" t="s">
        <v>11505</v>
      </c>
      <c r="L4903" t="s">
        <v>11506</v>
      </c>
      <c r="M4903" t="s">
        <v>511</v>
      </c>
      <c r="N4903" t="s">
        <v>84</v>
      </c>
      <c r="O4903">
        <v>11748</v>
      </c>
      <c r="P4903">
        <v>15864</v>
      </c>
      <c r="Q4903" t="s">
        <v>59</v>
      </c>
      <c r="R4903">
        <v>349</v>
      </c>
      <c r="S4903" s="2">
        <v>45219</v>
      </c>
      <c r="T4903" s="2">
        <v>45222</v>
      </c>
      <c r="U4903">
        <v>38496</v>
      </c>
      <c r="V4903" t="s">
        <v>43</v>
      </c>
      <c r="W4903">
        <v>663</v>
      </c>
      <c r="X4903" t="s">
        <v>60</v>
      </c>
      <c r="Y4903" t="s">
        <v>45</v>
      </c>
      <c r="Z4903">
        <v>0</v>
      </c>
      <c r="AA4903">
        <v>548</v>
      </c>
      <c r="AB4903">
        <v>11783</v>
      </c>
      <c r="AC4903" t="s">
        <v>46</v>
      </c>
    </row>
    <row r="4904" spans="1:29" x14ac:dyDescent="0.3">
      <c r="A4904" s="1" t="s">
        <v>29</v>
      </c>
      <c r="B4904" t="s">
        <v>96</v>
      </c>
      <c r="C4904" t="s">
        <v>888</v>
      </c>
      <c r="D4904" t="s">
        <v>201</v>
      </c>
      <c r="E4904">
        <v>4</v>
      </c>
      <c r="F4904" t="s">
        <v>221</v>
      </c>
      <c r="G4904" t="s">
        <v>250</v>
      </c>
      <c r="H4904" t="s">
        <v>35</v>
      </c>
      <c r="I4904" t="s">
        <v>1611</v>
      </c>
      <c r="J4904" t="s">
        <v>537</v>
      </c>
      <c r="K4904" t="s">
        <v>11507</v>
      </c>
      <c r="L4904" t="s">
        <v>11508</v>
      </c>
      <c r="M4904" t="s">
        <v>105</v>
      </c>
      <c r="N4904" t="s">
        <v>58</v>
      </c>
      <c r="O4904">
        <v>25107</v>
      </c>
      <c r="P4904">
        <v>29300</v>
      </c>
      <c r="Q4904" t="s">
        <v>41</v>
      </c>
      <c r="R4904">
        <v>12</v>
      </c>
      <c r="S4904" s="2">
        <v>44384</v>
      </c>
      <c r="T4904" s="2">
        <v>44385</v>
      </c>
      <c r="U4904">
        <v>0</v>
      </c>
      <c r="V4904" t="s">
        <v>71</v>
      </c>
      <c r="W4904">
        <v>541</v>
      </c>
      <c r="X4904" t="s">
        <v>60</v>
      </c>
      <c r="Y4904" t="s">
        <v>61</v>
      </c>
      <c r="Z4904">
        <v>1815</v>
      </c>
      <c r="AA4904">
        <v>920</v>
      </c>
      <c r="AB4904">
        <v>25985</v>
      </c>
      <c r="AC4904" t="s">
        <v>46</v>
      </c>
    </row>
    <row r="4905" spans="1:29" x14ac:dyDescent="0.3">
      <c r="A4905" s="1" t="s">
        <v>29</v>
      </c>
      <c r="B4905" t="s">
        <v>74</v>
      </c>
      <c r="C4905" t="s">
        <v>1317</v>
      </c>
      <c r="D4905" t="s">
        <v>110</v>
      </c>
      <c r="E4905">
        <v>3</v>
      </c>
      <c r="F4905" t="s">
        <v>77</v>
      </c>
      <c r="G4905" t="s">
        <v>1221</v>
      </c>
      <c r="H4905" t="s">
        <v>79</v>
      </c>
      <c r="I4905" t="s">
        <v>7842</v>
      </c>
      <c r="J4905" t="s">
        <v>2379</v>
      </c>
      <c r="K4905" t="s">
        <v>11509</v>
      </c>
      <c r="L4905" t="s">
        <v>11510</v>
      </c>
      <c r="M4905" t="s">
        <v>2176</v>
      </c>
      <c r="N4905" t="s">
        <v>58</v>
      </c>
      <c r="O4905">
        <v>28862</v>
      </c>
      <c r="P4905">
        <v>33628</v>
      </c>
      <c r="Q4905" t="s">
        <v>95</v>
      </c>
      <c r="R4905">
        <v>544</v>
      </c>
      <c r="S4905" s="2">
        <v>44475</v>
      </c>
      <c r="T4905" t="s">
        <v>42</v>
      </c>
      <c r="U4905">
        <v>0</v>
      </c>
      <c r="V4905" t="s">
        <v>85</v>
      </c>
      <c r="W4905">
        <v>717</v>
      </c>
      <c r="X4905" t="s">
        <v>44</v>
      </c>
      <c r="Y4905" t="s">
        <v>72</v>
      </c>
      <c r="Z4905">
        <v>1571</v>
      </c>
      <c r="AA4905">
        <v>738</v>
      </c>
      <c r="AB4905">
        <v>28865</v>
      </c>
      <c r="AC4905" t="s">
        <v>73</v>
      </c>
    </row>
    <row r="4906" spans="1:29" x14ac:dyDescent="0.3">
      <c r="A4906" s="1" t="s">
        <v>47</v>
      </c>
      <c r="B4906" t="s">
        <v>136</v>
      </c>
      <c r="C4906" t="s">
        <v>1540</v>
      </c>
      <c r="D4906" t="s">
        <v>50</v>
      </c>
      <c r="E4906">
        <v>9</v>
      </c>
      <c r="F4906" t="s">
        <v>51</v>
      </c>
      <c r="G4906" t="s">
        <v>52</v>
      </c>
      <c r="H4906" t="s">
        <v>35</v>
      </c>
      <c r="I4906" t="s">
        <v>1210</v>
      </c>
      <c r="J4906" t="s">
        <v>553</v>
      </c>
      <c r="K4906" t="s">
        <v>11511</v>
      </c>
      <c r="L4906" t="s">
        <v>11512</v>
      </c>
      <c r="M4906" t="s">
        <v>1128</v>
      </c>
      <c r="N4906" t="s">
        <v>40</v>
      </c>
      <c r="O4906">
        <v>18234</v>
      </c>
      <c r="P4906">
        <v>21137</v>
      </c>
      <c r="Q4906" t="s">
        <v>59</v>
      </c>
      <c r="R4906">
        <v>381</v>
      </c>
      <c r="S4906" s="2">
        <v>44829</v>
      </c>
      <c r="T4906" s="2">
        <v>44836</v>
      </c>
      <c r="U4906">
        <v>8764</v>
      </c>
      <c r="V4906" t="s">
        <v>43</v>
      </c>
      <c r="W4906">
        <v>436</v>
      </c>
      <c r="X4906" t="s">
        <v>60</v>
      </c>
      <c r="Y4906" t="s">
        <v>61</v>
      </c>
      <c r="Z4906">
        <v>0</v>
      </c>
      <c r="AA4906">
        <v>743</v>
      </c>
      <c r="AB4906">
        <v>18505</v>
      </c>
      <c r="AC4906" t="s">
        <v>107</v>
      </c>
    </row>
    <row r="4907" spans="1:29" x14ac:dyDescent="0.3">
      <c r="A4907" s="1" t="s">
        <v>29</v>
      </c>
      <c r="B4907" t="s">
        <v>86</v>
      </c>
      <c r="C4907" t="s">
        <v>1919</v>
      </c>
      <c r="D4907" t="s">
        <v>178</v>
      </c>
      <c r="E4907">
        <v>1</v>
      </c>
      <c r="F4907" t="s">
        <v>77</v>
      </c>
      <c r="G4907" t="s">
        <v>365</v>
      </c>
      <c r="H4907" t="s">
        <v>79</v>
      </c>
      <c r="I4907" t="s">
        <v>156</v>
      </c>
      <c r="J4907" t="s">
        <v>2602</v>
      </c>
      <c r="K4907" t="s">
        <v>11513</v>
      </c>
      <c r="L4907" t="s">
        <v>2149</v>
      </c>
      <c r="M4907" t="s">
        <v>1100</v>
      </c>
      <c r="N4907" t="s">
        <v>84</v>
      </c>
      <c r="O4907">
        <v>21086</v>
      </c>
      <c r="P4907">
        <v>23869</v>
      </c>
      <c r="Q4907" t="s">
        <v>59</v>
      </c>
      <c r="R4907">
        <v>597</v>
      </c>
      <c r="S4907" s="2">
        <v>45004</v>
      </c>
      <c r="T4907" s="2">
        <v>45030</v>
      </c>
      <c r="U4907">
        <v>3401</v>
      </c>
      <c r="V4907" t="s">
        <v>106</v>
      </c>
      <c r="W4907">
        <v>407</v>
      </c>
      <c r="X4907" t="s">
        <v>60</v>
      </c>
      <c r="Y4907" t="s">
        <v>61</v>
      </c>
      <c r="Z4907">
        <v>0</v>
      </c>
      <c r="AA4907">
        <v>13</v>
      </c>
      <c r="AB4907">
        <v>21269</v>
      </c>
      <c r="AC4907" t="s">
        <v>73</v>
      </c>
    </row>
    <row r="4908" spans="1:29" x14ac:dyDescent="0.3">
      <c r="A4908" s="1" t="s">
        <v>47</v>
      </c>
      <c r="B4908" t="s">
        <v>108</v>
      </c>
      <c r="C4908" t="s">
        <v>1220</v>
      </c>
      <c r="D4908" t="s">
        <v>119</v>
      </c>
      <c r="E4908">
        <v>9</v>
      </c>
      <c r="F4908" t="s">
        <v>64</v>
      </c>
      <c r="G4908" t="s">
        <v>1152</v>
      </c>
      <c r="H4908" t="s">
        <v>35</v>
      </c>
      <c r="I4908" t="s">
        <v>3376</v>
      </c>
      <c r="J4908" t="s">
        <v>581</v>
      </c>
      <c r="K4908" t="s">
        <v>11514</v>
      </c>
      <c r="L4908" t="s">
        <v>11515</v>
      </c>
      <c r="M4908" t="s">
        <v>1252</v>
      </c>
      <c r="N4908" t="s">
        <v>84</v>
      </c>
      <c r="O4908">
        <v>16926</v>
      </c>
      <c r="P4908">
        <v>19654</v>
      </c>
      <c r="Q4908" t="s">
        <v>95</v>
      </c>
      <c r="R4908">
        <v>288</v>
      </c>
      <c r="S4908" s="2">
        <v>44544</v>
      </c>
      <c r="T4908" s="2">
        <v>44558</v>
      </c>
      <c r="U4908">
        <v>0</v>
      </c>
      <c r="V4908" t="s">
        <v>43</v>
      </c>
      <c r="W4908">
        <v>755</v>
      </c>
      <c r="X4908" t="s">
        <v>60</v>
      </c>
      <c r="Y4908" t="s">
        <v>61</v>
      </c>
      <c r="Z4908">
        <v>0</v>
      </c>
      <c r="AA4908">
        <v>331</v>
      </c>
      <c r="AB4908">
        <v>17107</v>
      </c>
      <c r="AC4908" t="s">
        <v>46</v>
      </c>
    </row>
    <row r="4909" spans="1:29" x14ac:dyDescent="0.3">
      <c r="A4909" s="1" t="s">
        <v>29</v>
      </c>
      <c r="B4909" t="s">
        <v>541</v>
      </c>
      <c r="C4909" t="s">
        <v>557</v>
      </c>
      <c r="D4909" t="s">
        <v>185</v>
      </c>
      <c r="E4909">
        <v>10</v>
      </c>
      <c r="F4909" t="s">
        <v>186</v>
      </c>
      <c r="G4909" t="s">
        <v>650</v>
      </c>
      <c r="H4909" t="s">
        <v>35</v>
      </c>
      <c r="I4909" t="s">
        <v>883</v>
      </c>
      <c r="J4909" t="s">
        <v>6648</v>
      </c>
      <c r="K4909" t="s">
        <v>11516</v>
      </c>
      <c r="L4909" t="s">
        <v>11517</v>
      </c>
      <c r="M4909" t="s">
        <v>1632</v>
      </c>
      <c r="N4909" t="s">
        <v>58</v>
      </c>
      <c r="O4909">
        <v>28967</v>
      </c>
      <c r="P4909">
        <v>31599</v>
      </c>
      <c r="Q4909" t="s">
        <v>41</v>
      </c>
      <c r="R4909">
        <v>241</v>
      </c>
      <c r="S4909" s="2">
        <v>45248</v>
      </c>
      <c r="T4909" s="2">
        <v>45267</v>
      </c>
      <c r="U4909">
        <v>0</v>
      </c>
      <c r="V4909" t="s">
        <v>43</v>
      </c>
      <c r="W4909">
        <v>787</v>
      </c>
      <c r="X4909" t="s">
        <v>60</v>
      </c>
      <c r="Y4909" t="s">
        <v>61</v>
      </c>
      <c r="Z4909">
        <v>4870</v>
      </c>
      <c r="AA4909">
        <v>637</v>
      </c>
      <c r="AB4909">
        <v>29253</v>
      </c>
      <c r="AC4909" t="s">
        <v>73</v>
      </c>
    </row>
    <row r="4910" spans="1:29" x14ac:dyDescent="0.3">
      <c r="A4910" s="1" t="s">
        <v>29</v>
      </c>
      <c r="B4910" t="s">
        <v>62</v>
      </c>
      <c r="C4910" t="s">
        <v>3683</v>
      </c>
      <c r="D4910" t="s">
        <v>352</v>
      </c>
      <c r="E4910">
        <v>4</v>
      </c>
      <c r="F4910" t="s">
        <v>64</v>
      </c>
      <c r="G4910" t="s">
        <v>783</v>
      </c>
      <c r="H4910" t="s">
        <v>35</v>
      </c>
      <c r="I4910" t="s">
        <v>195</v>
      </c>
      <c r="J4910" t="s">
        <v>204</v>
      </c>
      <c r="K4910" t="s">
        <v>11518</v>
      </c>
      <c r="L4910" t="s">
        <v>11519</v>
      </c>
      <c r="M4910" t="s">
        <v>1330</v>
      </c>
      <c r="N4910" t="s">
        <v>58</v>
      </c>
      <c r="O4910">
        <v>17351</v>
      </c>
      <c r="P4910">
        <v>22024</v>
      </c>
      <c r="Q4910" t="s">
        <v>59</v>
      </c>
      <c r="R4910">
        <v>307</v>
      </c>
      <c r="S4910" s="2">
        <v>44930</v>
      </c>
      <c r="T4910" s="2">
        <v>44954</v>
      </c>
      <c r="U4910">
        <v>5046</v>
      </c>
      <c r="V4910" t="s">
        <v>85</v>
      </c>
      <c r="W4910">
        <v>439</v>
      </c>
      <c r="X4910" t="s">
        <v>60</v>
      </c>
      <c r="Y4910" t="s">
        <v>45</v>
      </c>
      <c r="Z4910">
        <v>2455</v>
      </c>
      <c r="AA4910">
        <v>639</v>
      </c>
      <c r="AB4910">
        <v>21041</v>
      </c>
      <c r="AC4910" t="s">
        <v>73</v>
      </c>
    </row>
    <row r="4911" spans="1:29" x14ac:dyDescent="0.3">
      <c r="A4911" s="1" t="s">
        <v>47</v>
      </c>
      <c r="B4911" t="s">
        <v>153</v>
      </c>
      <c r="C4911" t="s">
        <v>877</v>
      </c>
      <c r="D4911" t="s">
        <v>32</v>
      </c>
      <c r="E4911">
        <v>4</v>
      </c>
      <c r="F4911" t="s">
        <v>129</v>
      </c>
      <c r="G4911" t="s">
        <v>130</v>
      </c>
      <c r="H4911" t="s">
        <v>79</v>
      </c>
      <c r="I4911" t="s">
        <v>921</v>
      </c>
      <c r="J4911" t="s">
        <v>693</v>
      </c>
      <c r="K4911" t="s">
        <v>11520</v>
      </c>
      <c r="L4911" t="s">
        <v>11521</v>
      </c>
      <c r="M4911" t="s">
        <v>410</v>
      </c>
      <c r="N4911" t="s">
        <v>40</v>
      </c>
      <c r="O4911">
        <v>23550</v>
      </c>
      <c r="P4911">
        <v>28174</v>
      </c>
      <c r="Q4911" t="s">
        <v>95</v>
      </c>
      <c r="R4911">
        <v>976</v>
      </c>
      <c r="S4911" s="2">
        <v>45067</v>
      </c>
      <c r="T4911" s="2">
        <v>45082</v>
      </c>
      <c r="U4911">
        <v>0</v>
      </c>
      <c r="V4911" t="s">
        <v>71</v>
      </c>
      <c r="W4911">
        <v>646</v>
      </c>
      <c r="X4911" t="s">
        <v>60</v>
      </c>
      <c r="Y4911" t="s">
        <v>61</v>
      </c>
      <c r="Z4911">
        <v>0</v>
      </c>
      <c r="AA4911">
        <v>515</v>
      </c>
      <c r="AB4911">
        <v>27341</v>
      </c>
      <c r="AC4911" t="s">
        <v>107</v>
      </c>
    </row>
    <row r="4912" spans="1:29" x14ac:dyDescent="0.3">
      <c r="A4912" s="1" t="s">
        <v>47</v>
      </c>
      <c r="B4912" t="s">
        <v>108</v>
      </c>
      <c r="C4912" t="s">
        <v>709</v>
      </c>
      <c r="D4912" t="s">
        <v>128</v>
      </c>
      <c r="E4912">
        <v>3</v>
      </c>
      <c r="F4912" t="s">
        <v>221</v>
      </c>
      <c r="G4912" t="s">
        <v>548</v>
      </c>
      <c r="H4912" t="s">
        <v>79</v>
      </c>
      <c r="I4912" t="s">
        <v>883</v>
      </c>
      <c r="J4912" t="s">
        <v>739</v>
      </c>
      <c r="K4912">
        <v>9024783162</v>
      </c>
      <c r="L4912" t="s">
        <v>11522</v>
      </c>
      <c r="M4912" t="s">
        <v>1402</v>
      </c>
      <c r="N4912" t="s">
        <v>84</v>
      </c>
      <c r="O4912">
        <v>19835</v>
      </c>
      <c r="P4912">
        <v>22171</v>
      </c>
      <c r="Q4912" t="s">
        <v>95</v>
      </c>
      <c r="R4912">
        <v>31</v>
      </c>
      <c r="S4912" s="2">
        <v>44555</v>
      </c>
      <c r="T4912" t="s">
        <v>42</v>
      </c>
      <c r="U4912">
        <v>0</v>
      </c>
      <c r="V4912" t="s">
        <v>71</v>
      </c>
      <c r="W4912">
        <v>601</v>
      </c>
      <c r="X4912" t="s">
        <v>44</v>
      </c>
      <c r="Y4912" t="s">
        <v>45</v>
      </c>
      <c r="Z4912">
        <v>0</v>
      </c>
      <c r="AA4912">
        <v>968</v>
      </c>
      <c r="AB4912">
        <v>19911</v>
      </c>
      <c r="AC4912" t="s">
        <v>46</v>
      </c>
    </row>
    <row r="4913" spans="1:29" x14ac:dyDescent="0.3">
      <c r="A4913" s="1" t="s">
        <v>47</v>
      </c>
      <c r="B4913" t="s">
        <v>108</v>
      </c>
      <c r="C4913" t="s">
        <v>3655</v>
      </c>
      <c r="D4913" t="s">
        <v>178</v>
      </c>
      <c r="E4913">
        <v>8</v>
      </c>
      <c r="F4913" t="s">
        <v>221</v>
      </c>
      <c r="G4913" t="s">
        <v>548</v>
      </c>
      <c r="H4913" t="s">
        <v>79</v>
      </c>
      <c r="I4913" t="s">
        <v>8510</v>
      </c>
      <c r="J4913" t="s">
        <v>8084</v>
      </c>
      <c r="K4913" t="s">
        <v>11523</v>
      </c>
      <c r="L4913" t="s">
        <v>11524</v>
      </c>
      <c r="M4913" t="s">
        <v>660</v>
      </c>
      <c r="N4913" t="s">
        <v>40</v>
      </c>
      <c r="O4913">
        <v>13548</v>
      </c>
      <c r="P4913">
        <v>18122</v>
      </c>
      <c r="Q4913" t="s">
        <v>59</v>
      </c>
      <c r="R4913">
        <v>519</v>
      </c>
      <c r="S4913" s="2">
        <v>45293</v>
      </c>
      <c r="T4913" t="s">
        <v>42</v>
      </c>
      <c r="U4913">
        <v>34157</v>
      </c>
      <c r="V4913" t="s">
        <v>85</v>
      </c>
      <c r="W4913">
        <v>582</v>
      </c>
      <c r="X4913" t="s">
        <v>44</v>
      </c>
      <c r="Y4913" t="s">
        <v>45</v>
      </c>
      <c r="Z4913">
        <v>0</v>
      </c>
      <c r="AA4913">
        <v>86</v>
      </c>
      <c r="AB4913">
        <v>15987</v>
      </c>
      <c r="AC4913" t="s">
        <v>107</v>
      </c>
    </row>
    <row r="4914" spans="1:29" x14ac:dyDescent="0.3">
      <c r="A4914" s="1" t="s">
        <v>29</v>
      </c>
      <c r="B4914" t="s">
        <v>74</v>
      </c>
      <c r="C4914" t="s">
        <v>1460</v>
      </c>
      <c r="D4914" t="s">
        <v>352</v>
      </c>
      <c r="E4914">
        <v>2</v>
      </c>
      <c r="F4914" t="s">
        <v>129</v>
      </c>
      <c r="G4914" t="s">
        <v>944</v>
      </c>
      <c r="H4914" t="s">
        <v>79</v>
      </c>
      <c r="I4914" t="s">
        <v>89</v>
      </c>
      <c r="J4914" t="s">
        <v>2274</v>
      </c>
      <c r="K4914" t="s">
        <v>11525</v>
      </c>
      <c r="L4914" t="s">
        <v>11526</v>
      </c>
      <c r="M4914" t="s">
        <v>842</v>
      </c>
      <c r="N4914" t="s">
        <v>84</v>
      </c>
      <c r="O4914">
        <v>3058</v>
      </c>
      <c r="P4914">
        <v>6472</v>
      </c>
      <c r="Q4914" t="s">
        <v>95</v>
      </c>
      <c r="R4914">
        <v>430</v>
      </c>
      <c r="S4914" s="2">
        <v>44789</v>
      </c>
      <c r="T4914" t="s">
        <v>42</v>
      </c>
      <c r="U4914">
        <v>0</v>
      </c>
      <c r="V4914" t="s">
        <v>71</v>
      </c>
      <c r="W4914">
        <v>415</v>
      </c>
      <c r="X4914" t="s">
        <v>44</v>
      </c>
      <c r="Y4914" t="s">
        <v>45</v>
      </c>
      <c r="Z4914">
        <v>0</v>
      </c>
      <c r="AA4914">
        <v>193</v>
      </c>
      <c r="AB4914">
        <v>4214</v>
      </c>
      <c r="AC4914" t="s">
        <v>46</v>
      </c>
    </row>
    <row r="4915" spans="1:29" x14ac:dyDescent="0.3">
      <c r="A4915" s="1" t="s">
        <v>47</v>
      </c>
      <c r="B4915" t="s">
        <v>48</v>
      </c>
      <c r="C4915" t="s">
        <v>1756</v>
      </c>
      <c r="D4915" t="s">
        <v>169</v>
      </c>
      <c r="E4915">
        <v>10</v>
      </c>
      <c r="F4915" t="s">
        <v>99</v>
      </c>
      <c r="G4915" t="s">
        <v>100</v>
      </c>
      <c r="H4915" t="s">
        <v>79</v>
      </c>
      <c r="I4915" t="s">
        <v>2994</v>
      </c>
      <c r="J4915" t="s">
        <v>1674</v>
      </c>
      <c r="K4915" t="s">
        <v>11527</v>
      </c>
      <c r="L4915" t="s">
        <v>11528</v>
      </c>
      <c r="M4915" t="s">
        <v>556</v>
      </c>
      <c r="N4915" t="s">
        <v>84</v>
      </c>
      <c r="O4915">
        <v>29081</v>
      </c>
      <c r="P4915">
        <v>32474</v>
      </c>
      <c r="Q4915" t="s">
        <v>59</v>
      </c>
      <c r="R4915">
        <v>736</v>
      </c>
      <c r="S4915" s="2">
        <v>44964</v>
      </c>
      <c r="T4915" s="2">
        <v>44975</v>
      </c>
      <c r="U4915">
        <v>18159</v>
      </c>
      <c r="V4915" t="s">
        <v>71</v>
      </c>
      <c r="W4915">
        <v>538</v>
      </c>
      <c r="X4915" t="s">
        <v>60</v>
      </c>
      <c r="Y4915" t="s">
        <v>61</v>
      </c>
      <c r="Z4915">
        <v>0</v>
      </c>
      <c r="AA4915">
        <v>597</v>
      </c>
      <c r="AB4915">
        <v>29530</v>
      </c>
      <c r="AC4915" t="s">
        <v>46</v>
      </c>
    </row>
    <row r="4916" spans="1:29" x14ac:dyDescent="0.3">
      <c r="A4916" s="1" t="s">
        <v>29</v>
      </c>
      <c r="B4916" t="s">
        <v>363</v>
      </c>
      <c r="C4916" t="s">
        <v>2262</v>
      </c>
      <c r="D4916" t="s">
        <v>169</v>
      </c>
      <c r="E4916">
        <v>6</v>
      </c>
      <c r="F4916" t="s">
        <v>51</v>
      </c>
      <c r="G4916" t="s">
        <v>345</v>
      </c>
      <c r="H4916" t="s">
        <v>35</v>
      </c>
      <c r="I4916" t="s">
        <v>2592</v>
      </c>
      <c r="J4916" t="s">
        <v>4314</v>
      </c>
      <c r="K4916" t="s">
        <v>11529</v>
      </c>
      <c r="L4916" t="s">
        <v>11530</v>
      </c>
      <c r="M4916" t="s">
        <v>511</v>
      </c>
      <c r="N4916" t="s">
        <v>40</v>
      </c>
      <c r="O4916">
        <v>25146</v>
      </c>
      <c r="P4916">
        <v>29440</v>
      </c>
      <c r="Q4916" t="s">
        <v>95</v>
      </c>
      <c r="R4916">
        <v>630</v>
      </c>
      <c r="S4916" s="2">
        <v>45020</v>
      </c>
      <c r="T4916" t="s">
        <v>42</v>
      </c>
      <c r="U4916">
        <v>0</v>
      </c>
      <c r="V4916" t="s">
        <v>43</v>
      </c>
      <c r="W4916">
        <v>405</v>
      </c>
      <c r="X4916" t="s">
        <v>44</v>
      </c>
      <c r="Y4916" t="s">
        <v>45</v>
      </c>
      <c r="Z4916">
        <v>0</v>
      </c>
      <c r="AA4916">
        <v>929</v>
      </c>
      <c r="AB4916">
        <v>27108</v>
      </c>
      <c r="AC4916" t="s">
        <v>73</v>
      </c>
    </row>
    <row r="4917" spans="1:29" x14ac:dyDescent="0.3">
      <c r="A4917" s="1" t="s">
        <v>29</v>
      </c>
      <c r="B4917" t="s">
        <v>393</v>
      </c>
      <c r="C4917" t="s">
        <v>5713</v>
      </c>
      <c r="D4917" t="s">
        <v>257</v>
      </c>
      <c r="E4917">
        <v>9</v>
      </c>
      <c r="F4917" t="s">
        <v>221</v>
      </c>
      <c r="G4917" t="s">
        <v>506</v>
      </c>
      <c r="H4917" t="s">
        <v>79</v>
      </c>
      <c r="I4917" t="s">
        <v>587</v>
      </c>
      <c r="J4917" t="s">
        <v>645</v>
      </c>
      <c r="K4917" t="s">
        <v>11531</v>
      </c>
      <c r="L4917" t="s">
        <v>11532</v>
      </c>
      <c r="M4917" t="s">
        <v>399</v>
      </c>
      <c r="N4917" t="s">
        <v>40</v>
      </c>
      <c r="O4917">
        <v>19762</v>
      </c>
      <c r="P4917">
        <v>21855</v>
      </c>
      <c r="Q4917" t="s">
        <v>41</v>
      </c>
      <c r="R4917">
        <v>167</v>
      </c>
      <c r="S4917" s="2">
        <v>45338</v>
      </c>
      <c r="T4917" s="2">
        <v>45361</v>
      </c>
      <c r="U4917">
        <v>0</v>
      </c>
      <c r="V4917" t="s">
        <v>43</v>
      </c>
      <c r="W4917">
        <v>658</v>
      </c>
      <c r="X4917" t="s">
        <v>60</v>
      </c>
      <c r="Y4917" t="s">
        <v>45</v>
      </c>
      <c r="Z4917">
        <v>0</v>
      </c>
      <c r="AA4917">
        <v>747</v>
      </c>
      <c r="AB4917">
        <v>21124</v>
      </c>
      <c r="AC4917" t="s">
        <v>46</v>
      </c>
    </row>
    <row r="4918" spans="1:29" x14ac:dyDescent="0.3">
      <c r="A4918" s="1" t="s">
        <v>29</v>
      </c>
      <c r="B4918" t="s">
        <v>228</v>
      </c>
      <c r="C4918" t="s">
        <v>4703</v>
      </c>
      <c r="D4918" t="s">
        <v>138</v>
      </c>
      <c r="E4918">
        <v>5</v>
      </c>
      <c r="F4918" t="s">
        <v>271</v>
      </c>
      <c r="G4918" t="s">
        <v>1110</v>
      </c>
      <c r="H4918" t="s">
        <v>35</v>
      </c>
      <c r="I4918" t="s">
        <v>412</v>
      </c>
      <c r="J4918" t="s">
        <v>7173</v>
      </c>
      <c r="K4918" t="s">
        <v>11533</v>
      </c>
      <c r="L4918" t="s">
        <v>11534</v>
      </c>
      <c r="M4918" t="s">
        <v>487</v>
      </c>
      <c r="N4918" t="s">
        <v>94</v>
      </c>
      <c r="O4918">
        <v>10936</v>
      </c>
      <c r="P4918">
        <v>14289</v>
      </c>
      <c r="Q4918" t="s">
        <v>95</v>
      </c>
      <c r="R4918">
        <v>406</v>
      </c>
      <c r="S4918" s="2">
        <v>44625</v>
      </c>
      <c r="T4918" s="2">
        <v>44640</v>
      </c>
      <c r="U4918">
        <v>0</v>
      </c>
      <c r="V4918" t="s">
        <v>106</v>
      </c>
      <c r="W4918">
        <v>796</v>
      </c>
      <c r="X4918" t="s">
        <v>60</v>
      </c>
      <c r="Y4918" t="s">
        <v>61</v>
      </c>
      <c r="Z4918">
        <v>0</v>
      </c>
      <c r="AA4918">
        <v>607</v>
      </c>
      <c r="AB4918">
        <v>11398</v>
      </c>
      <c r="AC4918" t="s">
        <v>73</v>
      </c>
    </row>
    <row r="4919" spans="1:29" x14ac:dyDescent="0.3">
      <c r="A4919" s="1" t="s">
        <v>47</v>
      </c>
      <c r="B4919" t="s">
        <v>145</v>
      </c>
      <c r="C4919" t="s">
        <v>528</v>
      </c>
      <c r="D4919" t="s">
        <v>155</v>
      </c>
      <c r="E4919">
        <v>9</v>
      </c>
      <c r="F4919" t="s">
        <v>120</v>
      </c>
      <c r="G4919" t="s">
        <v>543</v>
      </c>
      <c r="H4919" t="s">
        <v>79</v>
      </c>
      <c r="I4919" t="s">
        <v>292</v>
      </c>
      <c r="J4919" t="s">
        <v>372</v>
      </c>
      <c r="K4919" t="s">
        <v>11535</v>
      </c>
      <c r="L4919" t="s">
        <v>11536</v>
      </c>
      <c r="M4919" t="s">
        <v>1762</v>
      </c>
      <c r="N4919" t="s">
        <v>84</v>
      </c>
      <c r="O4919">
        <v>28248</v>
      </c>
      <c r="P4919">
        <v>30290</v>
      </c>
      <c r="Q4919" t="s">
        <v>95</v>
      </c>
      <c r="R4919">
        <v>581</v>
      </c>
      <c r="S4919" s="2">
        <v>44551</v>
      </c>
      <c r="T4919" t="s">
        <v>42</v>
      </c>
      <c r="U4919">
        <v>0</v>
      </c>
      <c r="V4919" t="s">
        <v>106</v>
      </c>
      <c r="W4919">
        <v>455</v>
      </c>
      <c r="X4919" t="s">
        <v>44</v>
      </c>
      <c r="Y4919" t="s">
        <v>61</v>
      </c>
      <c r="Z4919">
        <v>0</v>
      </c>
      <c r="AA4919">
        <v>378</v>
      </c>
      <c r="AB4919">
        <v>28500</v>
      </c>
      <c r="AC4919" t="s">
        <v>107</v>
      </c>
    </row>
    <row r="4920" spans="1:29" x14ac:dyDescent="0.3">
      <c r="A4920" s="1" t="s">
        <v>47</v>
      </c>
      <c r="B4920" t="s">
        <v>153</v>
      </c>
      <c r="C4920" t="s">
        <v>9255</v>
      </c>
      <c r="D4920" t="s">
        <v>178</v>
      </c>
      <c r="E4920">
        <v>5</v>
      </c>
      <c r="F4920" t="s">
        <v>271</v>
      </c>
      <c r="G4920" t="s">
        <v>340</v>
      </c>
      <c r="H4920" t="s">
        <v>79</v>
      </c>
      <c r="I4920" t="s">
        <v>195</v>
      </c>
      <c r="J4920" t="s">
        <v>899</v>
      </c>
      <c r="K4920" t="s">
        <v>11537</v>
      </c>
      <c r="L4920" t="s">
        <v>11538</v>
      </c>
      <c r="M4920" t="s">
        <v>410</v>
      </c>
      <c r="N4920" t="s">
        <v>40</v>
      </c>
      <c r="O4920">
        <v>17481</v>
      </c>
      <c r="P4920">
        <v>19932</v>
      </c>
      <c r="Q4920" t="s">
        <v>59</v>
      </c>
      <c r="R4920">
        <v>943</v>
      </c>
      <c r="S4920" s="2">
        <v>45287</v>
      </c>
      <c r="T4920" t="s">
        <v>42</v>
      </c>
      <c r="U4920">
        <v>16057</v>
      </c>
      <c r="V4920" t="s">
        <v>106</v>
      </c>
      <c r="W4920">
        <v>591</v>
      </c>
      <c r="X4920" t="s">
        <v>44</v>
      </c>
      <c r="Y4920" t="s">
        <v>45</v>
      </c>
      <c r="Z4920">
        <v>0</v>
      </c>
      <c r="AA4920">
        <v>992</v>
      </c>
      <c r="AB4920">
        <v>19220</v>
      </c>
      <c r="AC4920" t="s">
        <v>73</v>
      </c>
    </row>
    <row r="4921" spans="1:29" x14ac:dyDescent="0.3">
      <c r="A4921" s="1" t="s">
        <v>29</v>
      </c>
      <c r="B4921" t="s">
        <v>393</v>
      </c>
      <c r="C4921" t="s">
        <v>2642</v>
      </c>
      <c r="D4921" t="s">
        <v>169</v>
      </c>
      <c r="E4921">
        <v>2</v>
      </c>
      <c r="F4921" t="s">
        <v>271</v>
      </c>
      <c r="G4921" t="s">
        <v>1060</v>
      </c>
      <c r="H4921" t="s">
        <v>35</v>
      </c>
      <c r="I4921" t="s">
        <v>210</v>
      </c>
      <c r="J4921" t="s">
        <v>2836</v>
      </c>
      <c r="K4921" t="s">
        <v>11539</v>
      </c>
      <c r="L4921" t="s">
        <v>11540</v>
      </c>
      <c r="M4921" t="s">
        <v>654</v>
      </c>
      <c r="N4921" t="s">
        <v>94</v>
      </c>
      <c r="O4921">
        <v>18899</v>
      </c>
      <c r="P4921">
        <v>21608</v>
      </c>
      <c r="Q4921" t="s">
        <v>59</v>
      </c>
      <c r="R4921">
        <v>986</v>
      </c>
      <c r="S4921" s="2">
        <v>44817</v>
      </c>
      <c r="T4921" t="s">
        <v>42</v>
      </c>
      <c r="U4921">
        <v>11234</v>
      </c>
      <c r="V4921" t="s">
        <v>71</v>
      </c>
      <c r="W4921">
        <v>406</v>
      </c>
      <c r="X4921" t="s">
        <v>44</v>
      </c>
      <c r="Y4921" t="s">
        <v>61</v>
      </c>
      <c r="Z4921">
        <v>0</v>
      </c>
      <c r="AA4921">
        <v>477</v>
      </c>
      <c r="AB4921">
        <v>20563</v>
      </c>
      <c r="AC4921" t="s">
        <v>73</v>
      </c>
    </row>
    <row r="4922" spans="1:29" x14ac:dyDescent="0.3">
      <c r="A4922" s="1" t="s">
        <v>29</v>
      </c>
      <c r="B4922" t="s">
        <v>62</v>
      </c>
      <c r="C4922" t="s">
        <v>3683</v>
      </c>
      <c r="D4922" t="s">
        <v>169</v>
      </c>
      <c r="E4922">
        <v>10</v>
      </c>
      <c r="F4922" t="s">
        <v>120</v>
      </c>
      <c r="G4922" t="s">
        <v>194</v>
      </c>
      <c r="H4922" t="s">
        <v>79</v>
      </c>
      <c r="I4922" t="s">
        <v>265</v>
      </c>
      <c r="J4922" t="s">
        <v>1171</v>
      </c>
      <c r="K4922" t="s">
        <v>11541</v>
      </c>
      <c r="L4922" t="s">
        <v>11542</v>
      </c>
      <c r="M4922" t="s">
        <v>70</v>
      </c>
      <c r="N4922" t="s">
        <v>84</v>
      </c>
      <c r="O4922">
        <v>8714</v>
      </c>
      <c r="P4922">
        <v>11012</v>
      </c>
      <c r="Q4922" t="s">
        <v>41</v>
      </c>
      <c r="R4922">
        <v>249</v>
      </c>
      <c r="S4922" s="2">
        <v>45298</v>
      </c>
      <c r="T4922" s="2">
        <v>45320</v>
      </c>
      <c r="U4922">
        <v>0</v>
      </c>
      <c r="V4922" t="s">
        <v>85</v>
      </c>
      <c r="W4922">
        <v>822</v>
      </c>
      <c r="X4922" t="s">
        <v>60</v>
      </c>
      <c r="Y4922" t="s">
        <v>72</v>
      </c>
      <c r="Z4922">
        <v>0</v>
      </c>
      <c r="AA4922">
        <v>758</v>
      </c>
      <c r="AB4922">
        <v>9270</v>
      </c>
      <c r="AC4922" t="s">
        <v>46</v>
      </c>
    </row>
    <row r="4923" spans="1:29" x14ac:dyDescent="0.3">
      <c r="A4923" s="1" t="s">
        <v>29</v>
      </c>
      <c r="B4923" t="s">
        <v>393</v>
      </c>
      <c r="C4923" t="s">
        <v>649</v>
      </c>
      <c r="D4923" t="s">
        <v>128</v>
      </c>
      <c r="E4923">
        <v>8</v>
      </c>
      <c r="F4923" t="s">
        <v>77</v>
      </c>
      <c r="G4923" t="s">
        <v>501</v>
      </c>
      <c r="H4923" t="s">
        <v>35</v>
      </c>
      <c r="I4923" t="s">
        <v>412</v>
      </c>
      <c r="J4923" t="s">
        <v>748</v>
      </c>
      <c r="K4923" t="s">
        <v>11543</v>
      </c>
      <c r="L4923" t="s">
        <v>11544</v>
      </c>
      <c r="M4923" t="s">
        <v>603</v>
      </c>
      <c r="N4923" t="s">
        <v>40</v>
      </c>
      <c r="O4923">
        <v>16872</v>
      </c>
      <c r="P4923">
        <v>19809</v>
      </c>
      <c r="Q4923" t="s">
        <v>95</v>
      </c>
      <c r="R4923">
        <v>183</v>
      </c>
      <c r="S4923" s="2">
        <v>44453</v>
      </c>
      <c r="T4923" s="2">
        <v>44460</v>
      </c>
      <c r="U4923">
        <v>0</v>
      </c>
      <c r="V4923" t="s">
        <v>85</v>
      </c>
      <c r="W4923">
        <v>446</v>
      </c>
      <c r="X4923" t="s">
        <v>60</v>
      </c>
      <c r="Y4923" t="s">
        <v>61</v>
      </c>
      <c r="Z4923">
        <v>0</v>
      </c>
      <c r="AA4923">
        <v>857</v>
      </c>
      <c r="AB4923">
        <v>18558</v>
      </c>
      <c r="AC4923" t="s">
        <v>46</v>
      </c>
    </row>
    <row r="4924" spans="1:29" x14ac:dyDescent="0.3">
      <c r="A4924" s="1" t="s">
        <v>47</v>
      </c>
      <c r="B4924" t="s">
        <v>234</v>
      </c>
      <c r="C4924" t="s">
        <v>2589</v>
      </c>
      <c r="D4924" t="s">
        <v>98</v>
      </c>
      <c r="E4924">
        <v>4</v>
      </c>
      <c r="F4924" t="s">
        <v>33</v>
      </c>
      <c r="G4924" t="s">
        <v>411</v>
      </c>
      <c r="H4924" t="s">
        <v>35</v>
      </c>
      <c r="I4924" t="s">
        <v>341</v>
      </c>
      <c r="J4924" t="s">
        <v>4196</v>
      </c>
      <c r="K4924" t="s">
        <v>11545</v>
      </c>
      <c r="L4924" t="s">
        <v>11546</v>
      </c>
      <c r="M4924" t="s">
        <v>2756</v>
      </c>
      <c r="N4924" t="s">
        <v>84</v>
      </c>
      <c r="O4924">
        <v>19892</v>
      </c>
      <c r="P4924">
        <v>22261</v>
      </c>
      <c r="Q4924" t="s">
        <v>41</v>
      </c>
      <c r="R4924">
        <v>958</v>
      </c>
      <c r="S4924" s="2">
        <v>45163</v>
      </c>
      <c r="T4924" s="2">
        <v>45187</v>
      </c>
      <c r="U4924">
        <v>0</v>
      </c>
      <c r="V4924" t="s">
        <v>43</v>
      </c>
      <c r="W4924">
        <v>711</v>
      </c>
      <c r="X4924" t="s">
        <v>60</v>
      </c>
      <c r="Y4924" t="s">
        <v>61</v>
      </c>
      <c r="Z4924">
        <v>0</v>
      </c>
      <c r="AA4924">
        <v>283</v>
      </c>
      <c r="AB4924">
        <v>21596</v>
      </c>
      <c r="AC4924" t="s">
        <v>73</v>
      </c>
    </row>
    <row r="4925" spans="1:29" x14ac:dyDescent="0.3">
      <c r="A4925" s="1" t="s">
        <v>47</v>
      </c>
      <c r="B4925" t="s">
        <v>153</v>
      </c>
      <c r="C4925" t="s">
        <v>939</v>
      </c>
      <c r="D4925" t="s">
        <v>257</v>
      </c>
      <c r="E4925">
        <v>10</v>
      </c>
      <c r="F4925" t="s">
        <v>99</v>
      </c>
      <c r="G4925" t="s">
        <v>950</v>
      </c>
      <c r="H4925" t="s">
        <v>35</v>
      </c>
      <c r="I4925" t="s">
        <v>216</v>
      </c>
      <c r="J4925" t="s">
        <v>1092</v>
      </c>
      <c r="K4925">
        <v>7788230119</v>
      </c>
      <c r="L4925" t="s">
        <v>11547</v>
      </c>
      <c r="M4925" t="s">
        <v>1208</v>
      </c>
      <c r="N4925" t="s">
        <v>94</v>
      </c>
      <c r="O4925">
        <v>2638</v>
      </c>
      <c r="P4925">
        <v>5258</v>
      </c>
      <c r="Q4925" t="s">
        <v>59</v>
      </c>
      <c r="R4925">
        <v>604</v>
      </c>
      <c r="S4925" s="2">
        <v>45114</v>
      </c>
      <c r="T4925" s="2">
        <v>45122</v>
      </c>
      <c r="U4925">
        <v>1085</v>
      </c>
      <c r="V4925" t="s">
        <v>85</v>
      </c>
      <c r="W4925">
        <v>604</v>
      </c>
      <c r="X4925" t="s">
        <v>60</v>
      </c>
      <c r="Y4925" t="s">
        <v>45</v>
      </c>
      <c r="Z4925">
        <v>0</v>
      </c>
      <c r="AA4925">
        <v>795</v>
      </c>
      <c r="AB4925">
        <v>3691</v>
      </c>
      <c r="AC4925" t="s">
        <v>73</v>
      </c>
    </row>
    <row r="4926" spans="1:29" x14ac:dyDescent="0.3">
      <c r="A4926" s="1" t="s">
        <v>47</v>
      </c>
      <c r="B4926" t="s">
        <v>48</v>
      </c>
      <c r="C4926" t="s">
        <v>2136</v>
      </c>
      <c r="D4926" t="s">
        <v>201</v>
      </c>
      <c r="E4926">
        <v>9</v>
      </c>
      <c r="F4926" t="s">
        <v>186</v>
      </c>
      <c r="G4926" t="s">
        <v>650</v>
      </c>
      <c r="H4926" t="s">
        <v>35</v>
      </c>
      <c r="I4926" t="s">
        <v>238</v>
      </c>
      <c r="J4926" t="s">
        <v>1210</v>
      </c>
      <c r="K4926" t="s">
        <v>11548</v>
      </c>
      <c r="L4926" t="s">
        <v>11549</v>
      </c>
      <c r="M4926" t="s">
        <v>648</v>
      </c>
      <c r="N4926" t="s">
        <v>84</v>
      </c>
      <c r="O4926">
        <v>16477</v>
      </c>
      <c r="P4926">
        <v>18522</v>
      </c>
      <c r="Q4926" t="s">
        <v>95</v>
      </c>
      <c r="R4926">
        <v>107</v>
      </c>
      <c r="S4926" s="2">
        <v>44311</v>
      </c>
      <c r="T4926" t="s">
        <v>42</v>
      </c>
      <c r="U4926">
        <v>0</v>
      </c>
      <c r="V4926" t="s">
        <v>106</v>
      </c>
      <c r="W4926">
        <v>778</v>
      </c>
      <c r="X4926" t="s">
        <v>44</v>
      </c>
      <c r="Y4926" t="s">
        <v>72</v>
      </c>
      <c r="Z4926">
        <v>0</v>
      </c>
      <c r="AA4926">
        <v>822</v>
      </c>
      <c r="AB4926">
        <v>18007</v>
      </c>
      <c r="AC4926" t="s">
        <v>46</v>
      </c>
    </row>
    <row r="4927" spans="1:29" x14ac:dyDescent="0.3">
      <c r="A4927" s="1" t="s">
        <v>29</v>
      </c>
      <c r="B4927" t="s">
        <v>327</v>
      </c>
      <c r="C4927" t="s">
        <v>949</v>
      </c>
      <c r="D4927" t="s">
        <v>76</v>
      </c>
      <c r="E4927">
        <v>1</v>
      </c>
      <c r="F4927" t="s">
        <v>33</v>
      </c>
      <c r="G4927" t="s">
        <v>728</v>
      </c>
      <c r="H4927" t="s">
        <v>79</v>
      </c>
      <c r="I4927" t="s">
        <v>210</v>
      </c>
      <c r="J4927" t="s">
        <v>916</v>
      </c>
      <c r="K4927" t="s">
        <v>11550</v>
      </c>
      <c r="L4927" t="s">
        <v>11551</v>
      </c>
      <c r="M4927" t="s">
        <v>769</v>
      </c>
      <c r="N4927" t="s">
        <v>40</v>
      </c>
      <c r="O4927">
        <v>20186</v>
      </c>
      <c r="P4927">
        <v>25084</v>
      </c>
      <c r="Q4927" t="s">
        <v>95</v>
      </c>
      <c r="R4927">
        <v>996</v>
      </c>
      <c r="S4927" s="2">
        <v>44733</v>
      </c>
      <c r="T4927" s="2">
        <v>44746</v>
      </c>
      <c r="U4927">
        <v>0</v>
      </c>
      <c r="V4927" t="s">
        <v>106</v>
      </c>
      <c r="W4927">
        <v>718</v>
      </c>
      <c r="X4927" t="s">
        <v>60</v>
      </c>
      <c r="Y4927" t="s">
        <v>61</v>
      </c>
      <c r="Z4927">
        <v>0</v>
      </c>
      <c r="AA4927">
        <v>706</v>
      </c>
      <c r="AB4927">
        <v>20524</v>
      </c>
      <c r="AC4927" t="s">
        <v>46</v>
      </c>
    </row>
    <row r="4928" spans="1:29" x14ac:dyDescent="0.3">
      <c r="A4928" s="1" t="s">
        <v>29</v>
      </c>
      <c r="B4928" t="s">
        <v>327</v>
      </c>
      <c r="C4928" t="s">
        <v>1383</v>
      </c>
      <c r="D4928" t="s">
        <v>257</v>
      </c>
      <c r="E4928">
        <v>10</v>
      </c>
      <c r="F4928" t="s">
        <v>33</v>
      </c>
      <c r="G4928" t="s">
        <v>411</v>
      </c>
      <c r="H4928" t="s">
        <v>35</v>
      </c>
      <c r="I4928" t="s">
        <v>140</v>
      </c>
      <c r="J4928" t="s">
        <v>1541</v>
      </c>
      <c r="K4928" t="s">
        <v>11552</v>
      </c>
      <c r="L4928" t="s">
        <v>11553</v>
      </c>
      <c r="M4928" t="s">
        <v>1019</v>
      </c>
      <c r="N4928" t="s">
        <v>58</v>
      </c>
      <c r="O4928">
        <v>3632</v>
      </c>
      <c r="P4928">
        <v>8544</v>
      </c>
      <c r="Q4928" t="s">
        <v>59</v>
      </c>
      <c r="R4928">
        <v>851</v>
      </c>
      <c r="S4928" s="2">
        <v>44833</v>
      </c>
      <c r="T4928" s="2">
        <v>44851</v>
      </c>
      <c r="U4928">
        <v>37624</v>
      </c>
      <c r="V4928" t="s">
        <v>106</v>
      </c>
      <c r="W4928">
        <v>760</v>
      </c>
      <c r="X4928" t="s">
        <v>60</v>
      </c>
      <c r="Y4928" t="s">
        <v>45</v>
      </c>
      <c r="Z4928">
        <v>2116</v>
      </c>
      <c r="AA4928">
        <v>445</v>
      </c>
      <c r="AB4928">
        <v>6513</v>
      </c>
      <c r="AC4928" t="s">
        <v>73</v>
      </c>
    </row>
    <row r="4929" spans="1:29" x14ac:dyDescent="0.3">
      <c r="A4929" s="1" t="s">
        <v>29</v>
      </c>
      <c r="B4929" t="s">
        <v>393</v>
      </c>
      <c r="C4929" t="s">
        <v>5713</v>
      </c>
      <c r="D4929" t="s">
        <v>178</v>
      </c>
      <c r="E4929">
        <v>8</v>
      </c>
      <c r="F4929" t="s">
        <v>120</v>
      </c>
      <c r="G4929" t="s">
        <v>329</v>
      </c>
      <c r="H4929" t="s">
        <v>35</v>
      </c>
      <c r="I4929" t="s">
        <v>2069</v>
      </c>
      <c r="J4929" t="s">
        <v>1600</v>
      </c>
      <c r="K4929" t="s">
        <v>11554</v>
      </c>
      <c r="L4929" t="s">
        <v>11555</v>
      </c>
      <c r="M4929" t="s">
        <v>876</v>
      </c>
      <c r="N4929" t="s">
        <v>84</v>
      </c>
      <c r="O4929">
        <v>12508</v>
      </c>
      <c r="P4929">
        <v>16590</v>
      </c>
      <c r="Q4929" t="s">
        <v>59</v>
      </c>
      <c r="R4929">
        <v>647</v>
      </c>
      <c r="S4929" s="2">
        <v>44426</v>
      </c>
      <c r="T4929" s="2">
        <v>44454</v>
      </c>
      <c r="U4929">
        <v>33609</v>
      </c>
      <c r="V4929" t="s">
        <v>71</v>
      </c>
      <c r="W4929">
        <v>406</v>
      </c>
      <c r="X4929" t="s">
        <v>60</v>
      </c>
      <c r="Y4929" t="s">
        <v>45</v>
      </c>
      <c r="Z4929">
        <v>0</v>
      </c>
      <c r="AA4929">
        <v>199</v>
      </c>
      <c r="AB4929">
        <v>13827</v>
      </c>
      <c r="AC4929" t="s">
        <v>46</v>
      </c>
    </row>
    <row r="4930" spans="1:29" x14ac:dyDescent="0.3">
      <c r="A4930" s="1" t="s">
        <v>47</v>
      </c>
      <c r="B4930" t="s">
        <v>136</v>
      </c>
      <c r="C4930" t="s">
        <v>1426</v>
      </c>
      <c r="D4930" t="s">
        <v>119</v>
      </c>
      <c r="E4930">
        <v>3</v>
      </c>
      <c r="F4930" t="s">
        <v>186</v>
      </c>
      <c r="G4930" t="s">
        <v>535</v>
      </c>
      <c r="H4930" t="s">
        <v>35</v>
      </c>
      <c r="I4930" t="s">
        <v>1501</v>
      </c>
      <c r="J4930" t="s">
        <v>1414</v>
      </c>
      <c r="K4930">
        <f>1-92-505-8536</f>
        <v>-9132</v>
      </c>
      <c r="L4930" t="s">
        <v>11556</v>
      </c>
      <c r="M4930" t="s">
        <v>227</v>
      </c>
      <c r="N4930" t="s">
        <v>40</v>
      </c>
      <c r="O4930">
        <v>3887</v>
      </c>
      <c r="P4930">
        <v>6847</v>
      </c>
      <c r="Q4930" t="s">
        <v>59</v>
      </c>
      <c r="R4930">
        <v>15</v>
      </c>
      <c r="S4930" s="2">
        <v>45306</v>
      </c>
      <c r="T4930" t="s">
        <v>42</v>
      </c>
      <c r="U4930">
        <v>21330</v>
      </c>
      <c r="V4930" t="s">
        <v>85</v>
      </c>
      <c r="W4930">
        <v>521</v>
      </c>
      <c r="X4930" t="s">
        <v>44</v>
      </c>
      <c r="Y4930" t="s">
        <v>61</v>
      </c>
      <c r="Z4930">
        <v>0</v>
      </c>
      <c r="AA4930">
        <v>207</v>
      </c>
      <c r="AB4930">
        <v>6282</v>
      </c>
      <c r="AC4930" t="s">
        <v>107</v>
      </c>
    </row>
    <row r="4931" spans="1:29" x14ac:dyDescent="0.3">
      <c r="A4931" s="1" t="s">
        <v>47</v>
      </c>
      <c r="B4931" t="s">
        <v>592</v>
      </c>
      <c r="C4931" t="s">
        <v>1566</v>
      </c>
      <c r="D4931" t="s">
        <v>178</v>
      </c>
      <c r="E4931">
        <v>1</v>
      </c>
      <c r="F4931" t="s">
        <v>51</v>
      </c>
      <c r="G4931" t="s">
        <v>237</v>
      </c>
      <c r="H4931" t="s">
        <v>35</v>
      </c>
      <c r="I4931" t="s">
        <v>238</v>
      </c>
      <c r="J4931" t="s">
        <v>4587</v>
      </c>
      <c r="K4931" t="s">
        <v>11557</v>
      </c>
      <c r="L4931" t="s">
        <v>11558</v>
      </c>
      <c r="M4931" t="s">
        <v>3019</v>
      </c>
      <c r="N4931" t="s">
        <v>40</v>
      </c>
      <c r="O4931">
        <v>23791</v>
      </c>
      <c r="P4931">
        <v>27187</v>
      </c>
      <c r="Q4931" t="s">
        <v>95</v>
      </c>
      <c r="R4931">
        <v>607</v>
      </c>
      <c r="S4931" s="2">
        <v>45192</v>
      </c>
      <c r="T4931" s="2">
        <v>45215</v>
      </c>
      <c r="U4931">
        <v>0</v>
      </c>
      <c r="V4931" t="s">
        <v>43</v>
      </c>
      <c r="W4931">
        <v>768</v>
      </c>
      <c r="X4931" t="s">
        <v>60</v>
      </c>
      <c r="Y4931" t="s">
        <v>45</v>
      </c>
      <c r="Z4931">
        <v>0</v>
      </c>
      <c r="AA4931">
        <v>329</v>
      </c>
      <c r="AB4931">
        <v>24615</v>
      </c>
      <c r="AC4931" t="s">
        <v>73</v>
      </c>
    </row>
    <row r="4932" spans="1:29" x14ac:dyDescent="0.3">
      <c r="A4932" s="1" t="s">
        <v>29</v>
      </c>
      <c r="B4932" t="s">
        <v>393</v>
      </c>
      <c r="C4932" t="s">
        <v>394</v>
      </c>
      <c r="D4932" t="s">
        <v>352</v>
      </c>
      <c r="E4932">
        <v>6</v>
      </c>
      <c r="F4932" t="s">
        <v>271</v>
      </c>
      <c r="G4932" t="s">
        <v>353</v>
      </c>
      <c r="H4932" t="s">
        <v>35</v>
      </c>
      <c r="I4932" t="s">
        <v>1857</v>
      </c>
      <c r="J4932" t="s">
        <v>8718</v>
      </c>
      <c r="K4932" t="s">
        <v>11559</v>
      </c>
      <c r="L4932" t="s">
        <v>11560</v>
      </c>
      <c r="M4932" t="s">
        <v>613</v>
      </c>
      <c r="N4932" t="s">
        <v>58</v>
      </c>
      <c r="O4932">
        <v>4973</v>
      </c>
      <c r="P4932">
        <v>7211</v>
      </c>
      <c r="Q4932" t="s">
        <v>41</v>
      </c>
      <c r="R4932">
        <v>247</v>
      </c>
      <c r="S4932" s="2">
        <v>44698</v>
      </c>
      <c r="T4932" s="2">
        <v>44699</v>
      </c>
      <c r="U4932">
        <v>0</v>
      </c>
      <c r="V4932" t="s">
        <v>106</v>
      </c>
      <c r="W4932">
        <v>457</v>
      </c>
      <c r="X4932" t="s">
        <v>60</v>
      </c>
      <c r="Y4932" t="s">
        <v>61</v>
      </c>
      <c r="Z4932">
        <v>4441</v>
      </c>
      <c r="AA4932">
        <v>698</v>
      </c>
      <c r="AB4932">
        <v>5275</v>
      </c>
      <c r="AC4932" t="s">
        <v>46</v>
      </c>
    </row>
    <row r="4933" spans="1:29" x14ac:dyDescent="0.3">
      <c r="A4933" s="1" t="s">
        <v>47</v>
      </c>
      <c r="B4933" t="s">
        <v>153</v>
      </c>
      <c r="C4933" t="s">
        <v>7916</v>
      </c>
      <c r="D4933" t="s">
        <v>185</v>
      </c>
      <c r="E4933">
        <v>1</v>
      </c>
      <c r="F4933" t="s">
        <v>77</v>
      </c>
      <c r="G4933" t="s">
        <v>202</v>
      </c>
      <c r="H4933" t="s">
        <v>79</v>
      </c>
      <c r="I4933" t="s">
        <v>1461</v>
      </c>
      <c r="J4933" t="s">
        <v>2988</v>
      </c>
      <c r="K4933" t="s">
        <v>11561</v>
      </c>
      <c r="L4933" t="s">
        <v>11562</v>
      </c>
      <c r="M4933" t="s">
        <v>943</v>
      </c>
      <c r="N4933" t="s">
        <v>58</v>
      </c>
      <c r="O4933">
        <v>27420</v>
      </c>
      <c r="P4933">
        <v>31221</v>
      </c>
      <c r="Q4933" t="s">
        <v>41</v>
      </c>
      <c r="R4933">
        <v>5</v>
      </c>
      <c r="S4933" s="2">
        <v>44751</v>
      </c>
      <c r="T4933" t="s">
        <v>42</v>
      </c>
      <c r="U4933">
        <v>0</v>
      </c>
      <c r="V4933" t="s">
        <v>43</v>
      </c>
      <c r="W4933">
        <v>672</v>
      </c>
      <c r="X4933" t="s">
        <v>44</v>
      </c>
      <c r="Y4933" t="s">
        <v>72</v>
      </c>
      <c r="Z4933">
        <v>3685</v>
      </c>
      <c r="AA4933">
        <v>873</v>
      </c>
      <c r="AB4933">
        <v>31001</v>
      </c>
      <c r="AC4933" t="s">
        <v>73</v>
      </c>
    </row>
    <row r="4934" spans="1:29" x14ac:dyDescent="0.3">
      <c r="A4934" s="1" t="s">
        <v>47</v>
      </c>
      <c r="B4934" t="s">
        <v>234</v>
      </c>
      <c r="C4934" t="s">
        <v>480</v>
      </c>
      <c r="D4934" t="s">
        <v>169</v>
      </c>
      <c r="E4934">
        <v>6</v>
      </c>
      <c r="F4934" t="s">
        <v>64</v>
      </c>
      <c r="G4934" t="s">
        <v>388</v>
      </c>
      <c r="H4934" t="s">
        <v>35</v>
      </c>
      <c r="I4934" t="s">
        <v>3080</v>
      </c>
      <c r="J4934" t="s">
        <v>3589</v>
      </c>
      <c r="K4934" t="s">
        <v>11563</v>
      </c>
      <c r="L4934" t="s">
        <v>11564</v>
      </c>
      <c r="M4934" t="s">
        <v>800</v>
      </c>
      <c r="N4934" t="s">
        <v>94</v>
      </c>
      <c r="O4934">
        <v>3837</v>
      </c>
      <c r="P4934">
        <v>6581</v>
      </c>
      <c r="Q4934" t="s">
        <v>95</v>
      </c>
      <c r="R4934">
        <v>320</v>
      </c>
      <c r="S4934" s="2">
        <v>45129</v>
      </c>
      <c r="T4934" s="2">
        <v>45140</v>
      </c>
      <c r="U4934">
        <v>0</v>
      </c>
      <c r="V4934" t="s">
        <v>43</v>
      </c>
      <c r="W4934">
        <v>828</v>
      </c>
      <c r="X4934" t="s">
        <v>60</v>
      </c>
      <c r="Y4934" t="s">
        <v>72</v>
      </c>
      <c r="Z4934">
        <v>0</v>
      </c>
      <c r="AA4934">
        <v>874</v>
      </c>
      <c r="AB4934">
        <v>4389</v>
      </c>
      <c r="AC4934" t="s">
        <v>46</v>
      </c>
    </row>
    <row r="4935" spans="1:29" x14ac:dyDescent="0.3">
      <c r="A4935" s="1" t="s">
        <v>29</v>
      </c>
      <c r="B4935" t="s">
        <v>74</v>
      </c>
      <c r="C4935" t="s">
        <v>2140</v>
      </c>
      <c r="D4935" t="s">
        <v>185</v>
      </c>
      <c r="E4935">
        <v>3</v>
      </c>
      <c r="F4935" t="s">
        <v>129</v>
      </c>
      <c r="G4935" t="s">
        <v>130</v>
      </c>
      <c r="H4935" t="s">
        <v>79</v>
      </c>
      <c r="I4935" t="s">
        <v>832</v>
      </c>
      <c r="J4935" t="s">
        <v>4529</v>
      </c>
      <c r="K4935" t="s">
        <v>11565</v>
      </c>
      <c r="L4935" t="s">
        <v>11566</v>
      </c>
      <c r="M4935" t="s">
        <v>2176</v>
      </c>
      <c r="N4935" t="s">
        <v>58</v>
      </c>
      <c r="O4935">
        <v>18422</v>
      </c>
      <c r="P4935">
        <v>21617</v>
      </c>
      <c r="Q4935" t="s">
        <v>41</v>
      </c>
      <c r="R4935">
        <v>40</v>
      </c>
      <c r="S4935" s="2">
        <v>44757</v>
      </c>
      <c r="T4935" t="s">
        <v>42</v>
      </c>
      <c r="U4935">
        <v>0</v>
      </c>
      <c r="V4935" t="s">
        <v>85</v>
      </c>
      <c r="W4935">
        <v>479</v>
      </c>
      <c r="X4935" t="s">
        <v>44</v>
      </c>
      <c r="Y4935" t="s">
        <v>61</v>
      </c>
      <c r="Z4935">
        <v>1189</v>
      </c>
      <c r="AA4935">
        <v>298</v>
      </c>
      <c r="AB4935">
        <v>18817</v>
      </c>
      <c r="AC4935" t="s">
        <v>73</v>
      </c>
    </row>
    <row r="4936" spans="1:29" x14ac:dyDescent="0.3">
      <c r="A4936" s="1" t="s">
        <v>29</v>
      </c>
      <c r="B4936" t="s">
        <v>363</v>
      </c>
      <c r="C4936" t="s">
        <v>2024</v>
      </c>
      <c r="D4936" t="s">
        <v>98</v>
      </c>
      <c r="E4936">
        <v>10</v>
      </c>
      <c r="F4936" t="s">
        <v>51</v>
      </c>
      <c r="G4936" t="s">
        <v>291</v>
      </c>
      <c r="H4936" t="s">
        <v>35</v>
      </c>
      <c r="I4936" t="s">
        <v>101</v>
      </c>
      <c r="J4936" t="s">
        <v>748</v>
      </c>
      <c r="K4936" s="3" t="s">
        <v>11567</v>
      </c>
      <c r="L4936" t="s">
        <v>11568</v>
      </c>
      <c r="M4936" t="s">
        <v>1603</v>
      </c>
      <c r="N4936" t="s">
        <v>58</v>
      </c>
      <c r="O4936">
        <v>22694</v>
      </c>
      <c r="P4936">
        <v>25956</v>
      </c>
      <c r="Q4936" t="s">
        <v>59</v>
      </c>
      <c r="R4936">
        <v>32</v>
      </c>
      <c r="S4936" s="2">
        <v>45197</v>
      </c>
      <c r="T4936" t="s">
        <v>42</v>
      </c>
      <c r="U4936">
        <v>40249</v>
      </c>
      <c r="V4936" t="s">
        <v>43</v>
      </c>
      <c r="W4936">
        <v>464</v>
      </c>
      <c r="X4936" t="s">
        <v>44</v>
      </c>
      <c r="Y4936" t="s">
        <v>45</v>
      </c>
      <c r="Z4936">
        <v>4321</v>
      </c>
      <c r="AA4936">
        <v>683</v>
      </c>
      <c r="AB4936">
        <v>22802</v>
      </c>
      <c r="AC4936" t="s">
        <v>73</v>
      </c>
    </row>
    <row r="4937" spans="1:29" x14ac:dyDescent="0.3">
      <c r="A4937" s="1" t="s">
        <v>29</v>
      </c>
      <c r="B4937" t="s">
        <v>86</v>
      </c>
      <c r="C4937" t="s">
        <v>2490</v>
      </c>
      <c r="D4937" t="s">
        <v>352</v>
      </c>
      <c r="E4937">
        <v>4</v>
      </c>
      <c r="F4937" t="s">
        <v>64</v>
      </c>
      <c r="G4937" t="s">
        <v>88</v>
      </c>
      <c r="H4937" t="s">
        <v>35</v>
      </c>
      <c r="I4937" t="s">
        <v>2954</v>
      </c>
      <c r="J4937" t="s">
        <v>123</v>
      </c>
      <c r="K4937" t="s">
        <v>11569</v>
      </c>
      <c r="L4937" t="s">
        <v>11570</v>
      </c>
      <c r="M4937" t="s">
        <v>1113</v>
      </c>
      <c r="N4937" t="s">
        <v>58</v>
      </c>
      <c r="O4937">
        <v>28570</v>
      </c>
      <c r="P4937">
        <v>32137</v>
      </c>
      <c r="Q4937" t="s">
        <v>95</v>
      </c>
      <c r="R4937">
        <v>266</v>
      </c>
      <c r="S4937" s="2">
        <v>44764</v>
      </c>
      <c r="T4937" s="2">
        <v>44792</v>
      </c>
      <c r="U4937">
        <v>0</v>
      </c>
      <c r="V4937" t="s">
        <v>71</v>
      </c>
      <c r="W4937">
        <v>536</v>
      </c>
      <c r="X4937" t="s">
        <v>60</v>
      </c>
      <c r="Y4937" t="s">
        <v>61</v>
      </c>
      <c r="Z4937">
        <v>1980</v>
      </c>
      <c r="AA4937">
        <v>127</v>
      </c>
      <c r="AB4937">
        <v>30567</v>
      </c>
      <c r="AC4937" t="s">
        <v>46</v>
      </c>
    </row>
    <row r="4938" spans="1:29" x14ac:dyDescent="0.3">
      <c r="A4938" s="1" t="s">
        <v>29</v>
      </c>
      <c r="B4938" t="s">
        <v>363</v>
      </c>
      <c r="C4938" t="s">
        <v>2724</v>
      </c>
      <c r="D4938" t="s">
        <v>387</v>
      </c>
      <c r="E4938">
        <v>10</v>
      </c>
      <c r="F4938" t="s">
        <v>33</v>
      </c>
      <c r="G4938" t="s">
        <v>139</v>
      </c>
      <c r="H4938" t="s">
        <v>35</v>
      </c>
      <c r="I4938" t="s">
        <v>5482</v>
      </c>
      <c r="J4938" t="s">
        <v>693</v>
      </c>
      <c r="K4938">
        <v>9704426047</v>
      </c>
      <c r="L4938" t="s">
        <v>11571</v>
      </c>
      <c r="M4938" t="s">
        <v>369</v>
      </c>
      <c r="N4938" t="s">
        <v>84</v>
      </c>
      <c r="O4938">
        <v>27820</v>
      </c>
      <c r="P4938">
        <v>30095</v>
      </c>
      <c r="Q4938" t="s">
        <v>95</v>
      </c>
      <c r="R4938">
        <v>759</v>
      </c>
      <c r="S4938" s="2">
        <v>45233</v>
      </c>
      <c r="T4938" s="2">
        <v>45260</v>
      </c>
      <c r="U4938">
        <v>0</v>
      </c>
      <c r="V4938" t="s">
        <v>85</v>
      </c>
      <c r="W4938">
        <v>829</v>
      </c>
      <c r="X4938" t="s">
        <v>60</v>
      </c>
      <c r="Y4938" t="s">
        <v>72</v>
      </c>
      <c r="Z4938">
        <v>0</v>
      </c>
      <c r="AA4938">
        <v>855</v>
      </c>
      <c r="AB4938">
        <v>29923</v>
      </c>
      <c r="AC4938" t="s">
        <v>107</v>
      </c>
    </row>
    <row r="4939" spans="1:29" x14ac:dyDescent="0.3">
      <c r="A4939" s="1" t="s">
        <v>29</v>
      </c>
      <c r="B4939" t="s">
        <v>393</v>
      </c>
      <c r="C4939" t="s">
        <v>3578</v>
      </c>
      <c r="D4939" t="s">
        <v>201</v>
      </c>
      <c r="E4939">
        <v>5</v>
      </c>
      <c r="F4939" t="s">
        <v>33</v>
      </c>
      <c r="G4939" t="s">
        <v>451</v>
      </c>
      <c r="H4939" t="s">
        <v>79</v>
      </c>
      <c r="I4939" t="s">
        <v>265</v>
      </c>
      <c r="J4939" t="s">
        <v>305</v>
      </c>
      <c r="K4939" t="s">
        <v>11572</v>
      </c>
      <c r="L4939" t="s">
        <v>11573</v>
      </c>
      <c r="M4939" t="s">
        <v>1244</v>
      </c>
      <c r="N4939" t="s">
        <v>40</v>
      </c>
      <c r="O4939">
        <v>4799</v>
      </c>
      <c r="P4939">
        <v>8378</v>
      </c>
      <c r="Q4939" t="s">
        <v>41</v>
      </c>
      <c r="R4939">
        <v>877</v>
      </c>
      <c r="S4939" s="2">
        <v>44708</v>
      </c>
      <c r="T4939" t="s">
        <v>42</v>
      </c>
      <c r="U4939">
        <v>0</v>
      </c>
      <c r="V4939" t="s">
        <v>85</v>
      </c>
      <c r="W4939">
        <v>469</v>
      </c>
      <c r="X4939" t="s">
        <v>44</v>
      </c>
      <c r="Y4939" t="s">
        <v>45</v>
      </c>
      <c r="Z4939">
        <v>0</v>
      </c>
      <c r="AA4939">
        <v>843</v>
      </c>
      <c r="AB4939">
        <v>6458</v>
      </c>
      <c r="AC4939" t="s">
        <v>46</v>
      </c>
    </row>
    <row r="4940" spans="1:29" x14ac:dyDescent="0.3">
      <c r="A4940" s="1" t="s">
        <v>47</v>
      </c>
      <c r="B4940" t="s">
        <v>136</v>
      </c>
      <c r="C4940" t="s">
        <v>1124</v>
      </c>
      <c r="D4940" t="s">
        <v>128</v>
      </c>
      <c r="E4940">
        <v>4</v>
      </c>
      <c r="F4940" t="s">
        <v>77</v>
      </c>
      <c r="G4940" t="s">
        <v>501</v>
      </c>
      <c r="H4940" t="s">
        <v>35</v>
      </c>
      <c r="I4940" t="s">
        <v>2360</v>
      </c>
      <c r="J4940" t="s">
        <v>1797</v>
      </c>
      <c r="K4940" t="s">
        <v>11574</v>
      </c>
      <c r="L4940" t="s">
        <v>11575</v>
      </c>
      <c r="M4940" t="s">
        <v>988</v>
      </c>
      <c r="N4940" t="s">
        <v>58</v>
      </c>
      <c r="O4940">
        <v>10420</v>
      </c>
      <c r="P4940">
        <v>13503</v>
      </c>
      <c r="Q4940" t="s">
        <v>41</v>
      </c>
      <c r="R4940">
        <v>862</v>
      </c>
      <c r="S4940" s="2">
        <v>44369</v>
      </c>
      <c r="T4940" s="2">
        <v>44389</v>
      </c>
      <c r="U4940">
        <v>0</v>
      </c>
      <c r="V4940" t="s">
        <v>106</v>
      </c>
      <c r="W4940">
        <v>617</v>
      </c>
      <c r="X4940" t="s">
        <v>60</v>
      </c>
      <c r="Y4940" t="s">
        <v>61</v>
      </c>
      <c r="Z4940">
        <v>3444</v>
      </c>
      <c r="AA4940">
        <v>37</v>
      </c>
      <c r="AB4940">
        <v>12786</v>
      </c>
      <c r="AC4940" t="s">
        <v>73</v>
      </c>
    </row>
    <row r="4941" spans="1:29" x14ac:dyDescent="0.3">
      <c r="A4941" s="1" t="s">
        <v>47</v>
      </c>
      <c r="B4941" t="s">
        <v>234</v>
      </c>
      <c r="C4941" t="s">
        <v>2232</v>
      </c>
      <c r="D4941" t="s">
        <v>50</v>
      </c>
      <c r="E4941">
        <v>3</v>
      </c>
      <c r="F4941" t="s">
        <v>221</v>
      </c>
      <c r="G4941" t="s">
        <v>1096</v>
      </c>
      <c r="H4941" t="s">
        <v>79</v>
      </c>
      <c r="I4941" t="s">
        <v>292</v>
      </c>
      <c r="J4941" t="s">
        <v>11576</v>
      </c>
      <c r="K4941" t="s">
        <v>11577</v>
      </c>
      <c r="L4941" t="s">
        <v>830</v>
      </c>
      <c r="M4941" t="s">
        <v>2756</v>
      </c>
      <c r="N4941" t="s">
        <v>84</v>
      </c>
      <c r="O4941">
        <v>25847</v>
      </c>
      <c r="P4941">
        <v>28258</v>
      </c>
      <c r="Q4941" t="s">
        <v>59</v>
      </c>
      <c r="R4941">
        <v>210</v>
      </c>
      <c r="S4941" s="2">
        <v>44978</v>
      </c>
      <c r="T4941" s="2">
        <v>44993</v>
      </c>
      <c r="U4941">
        <v>16554</v>
      </c>
      <c r="V4941" t="s">
        <v>71</v>
      </c>
      <c r="W4941">
        <v>721</v>
      </c>
      <c r="X4941" t="s">
        <v>60</v>
      </c>
      <c r="Y4941" t="s">
        <v>61</v>
      </c>
      <c r="Z4941">
        <v>0</v>
      </c>
      <c r="AA4941">
        <v>190</v>
      </c>
      <c r="AB4941">
        <v>27218</v>
      </c>
      <c r="AC4941" t="s">
        <v>46</v>
      </c>
    </row>
    <row r="4942" spans="1:29" x14ac:dyDescent="0.3">
      <c r="A4942" s="1" t="s">
        <v>47</v>
      </c>
      <c r="B4942" t="s">
        <v>234</v>
      </c>
      <c r="C4942" t="s">
        <v>2970</v>
      </c>
      <c r="D4942" t="s">
        <v>185</v>
      </c>
      <c r="E4942">
        <v>2</v>
      </c>
      <c r="F4942" t="s">
        <v>77</v>
      </c>
      <c r="G4942" t="s">
        <v>932</v>
      </c>
      <c r="H4942" t="s">
        <v>35</v>
      </c>
      <c r="I4942" t="s">
        <v>265</v>
      </c>
      <c r="J4942" t="s">
        <v>2111</v>
      </c>
      <c r="K4942" t="s">
        <v>11578</v>
      </c>
      <c r="L4942" t="s">
        <v>11579</v>
      </c>
      <c r="M4942" t="s">
        <v>746</v>
      </c>
      <c r="N4942" t="s">
        <v>84</v>
      </c>
      <c r="O4942">
        <v>10053</v>
      </c>
      <c r="P4942">
        <v>14110</v>
      </c>
      <c r="Q4942" t="s">
        <v>95</v>
      </c>
      <c r="R4942">
        <v>300</v>
      </c>
      <c r="S4942" s="2">
        <v>44957</v>
      </c>
      <c r="T4942" s="2">
        <v>44959</v>
      </c>
      <c r="U4942">
        <v>0</v>
      </c>
      <c r="V4942" t="s">
        <v>71</v>
      </c>
      <c r="W4942">
        <v>823</v>
      </c>
      <c r="X4942" t="s">
        <v>60</v>
      </c>
      <c r="Y4942" t="s">
        <v>45</v>
      </c>
      <c r="Z4942">
        <v>0</v>
      </c>
      <c r="AA4942">
        <v>494</v>
      </c>
      <c r="AB4942">
        <v>12246</v>
      </c>
      <c r="AC4942" t="s">
        <v>46</v>
      </c>
    </row>
    <row r="4943" spans="1:29" x14ac:dyDescent="0.3">
      <c r="A4943" s="1" t="s">
        <v>29</v>
      </c>
      <c r="B4943" t="s">
        <v>541</v>
      </c>
      <c r="C4943" t="s">
        <v>557</v>
      </c>
      <c r="D4943" t="s">
        <v>98</v>
      </c>
      <c r="E4943">
        <v>5</v>
      </c>
      <c r="F4943" t="s">
        <v>120</v>
      </c>
      <c r="G4943" t="s">
        <v>489</v>
      </c>
      <c r="H4943" t="s">
        <v>79</v>
      </c>
      <c r="I4943" t="s">
        <v>1857</v>
      </c>
      <c r="J4943" t="s">
        <v>2070</v>
      </c>
      <c r="K4943" t="s">
        <v>11580</v>
      </c>
      <c r="L4943" t="s">
        <v>11581</v>
      </c>
      <c r="M4943" t="s">
        <v>546</v>
      </c>
      <c r="N4943" t="s">
        <v>94</v>
      </c>
      <c r="O4943">
        <v>24552</v>
      </c>
      <c r="P4943">
        <v>26683</v>
      </c>
      <c r="Q4943" t="s">
        <v>41</v>
      </c>
      <c r="R4943">
        <v>95</v>
      </c>
      <c r="S4943" s="2">
        <v>44418</v>
      </c>
      <c r="T4943" s="2">
        <v>44448</v>
      </c>
      <c r="U4943">
        <v>0</v>
      </c>
      <c r="V4943" t="s">
        <v>106</v>
      </c>
      <c r="W4943">
        <v>523</v>
      </c>
      <c r="X4943" t="s">
        <v>60</v>
      </c>
      <c r="Y4943" t="s">
        <v>45</v>
      </c>
      <c r="Z4943">
        <v>0</v>
      </c>
      <c r="AA4943">
        <v>532</v>
      </c>
      <c r="AB4943">
        <v>26317</v>
      </c>
      <c r="AC4943" t="s">
        <v>107</v>
      </c>
    </row>
    <row r="4944" spans="1:29" x14ac:dyDescent="0.3">
      <c r="A4944" s="1" t="s">
        <v>47</v>
      </c>
      <c r="B4944" t="s">
        <v>108</v>
      </c>
      <c r="C4944" t="s">
        <v>709</v>
      </c>
      <c r="D4944" t="s">
        <v>387</v>
      </c>
      <c r="E4944">
        <v>8</v>
      </c>
      <c r="F4944" t="s">
        <v>51</v>
      </c>
      <c r="G4944" t="s">
        <v>1427</v>
      </c>
      <c r="H4944" t="s">
        <v>79</v>
      </c>
      <c r="I4944" t="s">
        <v>2601</v>
      </c>
      <c r="J4944" t="s">
        <v>4490</v>
      </c>
      <c r="K4944" t="s">
        <v>11582</v>
      </c>
      <c r="L4944" t="s">
        <v>11583</v>
      </c>
      <c r="M4944" t="s">
        <v>1768</v>
      </c>
      <c r="N4944" t="s">
        <v>84</v>
      </c>
      <c r="O4944">
        <v>2605</v>
      </c>
      <c r="P4944">
        <v>5840</v>
      </c>
      <c r="Q4944" t="s">
        <v>59</v>
      </c>
      <c r="R4944">
        <v>572</v>
      </c>
      <c r="S4944" s="2">
        <v>45308</v>
      </c>
      <c r="T4944" s="2">
        <v>45337</v>
      </c>
      <c r="U4944">
        <v>9040</v>
      </c>
      <c r="V4944" t="s">
        <v>106</v>
      </c>
      <c r="W4944">
        <v>630</v>
      </c>
      <c r="X4944" t="s">
        <v>60</v>
      </c>
      <c r="Y4944" t="s">
        <v>61</v>
      </c>
      <c r="Z4944">
        <v>0</v>
      </c>
      <c r="AA4944">
        <v>347</v>
      </c>
      <c r="AB4944">
        <v>4340</v>
      </c>
      <c r="AC4944" t="s">
        <v>73</v>
      </c>
    </row>
    <row r="4945" spans="1:29" x14ac:dyDescent="0.3">
      <c r="A4945" s="1" t="s">
        <v>47</v>
      </c>
      <c r="B4945" t="s">
        <v>117</v>
      </c>
      <c r="C4945" t="s">
        <v>2114</v>
      </c>
      <c r="D4945" t="s">
        <v>128</v>
      </c>
      <c r="E4945">
        <v>1</v>
      </c>
      <c r="F4945" t="s">
        <v>120</v>
      </c>
      <c r="G4945" t="s">
        <v>586</v>
      </c>
      <c r="H4945" t="s">
        <v>35</v>
      </c>
      <c r="I4945" t="s">
        <v>621</v>
      </c>
      <c r="J4945" t="s">
        <v>637</v>
      </c>
      <c r="K4945" t="s">
        <v>11584</v>
      </c>
      <c r="L4945" t="s">
        <v>11585</v>
      </c>
      <c r="M4945" t="s">
        <v>868</v>
      </c>
      <c r="N4945" t="s">
        <v>40</v>
      </c>
      <c r="O4945">
        <v>29521</v>
      </c>
      <c r="P4945">
        <v>34029</v>
      </c>
      <c r="Q4945" t="s">
        <v>59</v>
      </c>
      <c r="R4945">
        <v>163</v>
      </c>
      <c r="S4945" s="2">
        <v>45028</v>
      </c>
      <c r="T4945" s="2">
        <v>45037</v>
      </c>
      <c r="U4945">
        <v>9553</v>
      </c>
      <c r="V4945" t="s">
        <v>71</v>
      </c>
      <c r="W4945">
        <v>432</v>
      </c>
      <c r="X4945" t="s">
        <v>60</v>
      </c>
      <c r="Y4945" t="s">
        <v>45</v>
      </c>
      <c r="Z4945">
        <v>0</v>
      </c>
      <c r="AA4945">
        <v>980</v>
      </c>
      <c r="AB4945">
        <v>29549</v>
      </c>
      <c r="AC4945" t="s">
        <v>46</v>
      </c>
    </row>
    <row r="4946" spans="1:29" x14ac:dyDescent="0.3">
      <c r="A4946" s="1" t="s">
        <v>29</v>
      </c>
      <c r="B4946" t="s">
        <v>74</v>
      </c>
      <c r="C4946" t="s">
        <v>2173</v>
      </c>
      <c r="D4946" t="s">
        <v>76</v>
      </c>
      <c r="E4946">
        <v>8</v>
      </c>
      <c r="F4946" t="s">
        <v>99</v>
      </c>
      <c r="G4946" t="s">
        <v>710</v>
      </c>
      <c r="H4946" t="s">
        <v>35</v>
      </c>
      <c r="I4946" t="s">
        <v>832</v>
      </c>
      <c r="J4946" t="s">
        <v>936</v>
      </c>
      <c r="K4946">
        <v>5891214594</v>
      </c>
      <c r="L4946" t="s">
        <v>11586</v>
      </c>
      <c r="M4946" t="s">
        <v>969</v>
      </c>
      <c r="N4946" t="s">
        <v>94</v>
      </c>
      <c r="O4946">
        <v>16824</v>
      </c>
      <c r="P4946">
        <v>20818</v>
      </c>
      <c r="Q4946" t="s">
        <v>95</v>
      </c>
      <c r="R4946">
        <v>701</v>
      </c>
      <c r="S4946" s="2">
        <v>44892</v>
      </c>
      <c r="T4946" t="s">
        <v>42</v>
      </c>
      <c r="U4946">
        <v>0</v>
      </c>
      <c r="V4946" t="s">
        <v>43</v>
      </c>
      <c r="W4946">
        <v>785</v>
      </c>
      <c r="X4946" t="s">
        <v>44</v>
      </c>
      <c r="Y4946" t="s">
        <v>72</v>
      </c>
      <c r="Z4946">
        <v>0</v>
      </c>
      <c r="AA4946">
        <v>152</v>
      </c>
      <c r="AB4946">
        <v>19978</v>
      </c>
      <c r="AC4946" t="s">
        <v>73</v>
      </c>
    </row>
    <row r="4947" spans="1:29" x14ac:dyDescent="0.3">
      <c r="A4947" s="1" t="s">
        <v>47</v>
      </c>
      <c r="B4947" t="s">
        <v>153</v>
      </c>
      <c r="C4947" t="s">
        <v>5365</v>
      </c>
      <c r="D4947" t="s">
        <v>50</v>
      </c>
      <c r="E4947">
        <v>7</v>
      </c>
      <c r="F4947" t="s">
        <v>120</v>
      </c>
      <c r="G4947" t="s">
        <v>468</v>
      </c>
      <c r="H4947" t="s">
        <v>79</v>
      </c>
      <c r="I4947" t="s">
        <v>679</v>
      </c>
      <c r="J4947" t="s">
        <v>945</v>
      </c>
      <c r="K4947" t="s">
        <v>11587</v>
      </c>
      <c r="L4947" t="s">
        <v>11588</v>
      </c>
      <c r="M4947" t="s">
        <v>160</v>
      </c>
      <c r="N4947" t="s">
        <v>40</v>
      </c>
      <c r="O4947">
        <v>3201</v>
      </c>
      <c r="P4947">
        <v>6268</v>
      </c>
      <c r="Q4947" t="s">
        <v>41</v>
      </c>
      <c r="R4947">
        <v>96</v>
      </c>
      <c r="S4947" s="2">
        <v>44332</v>
      </c>
      <c r="T4947" s="2">
        <v>44347</v>
      </c>
      <c r="U4947">
        <v>0</v>
      </c>
      <c r="V4947" t="s">
        <v>106</v>
      </c>
      <c r="W4947">
        <v>600</v>
      </c>
      <c r="X4947" t="s">
        <v>60</v>
      </c>
      <c r="Y4947" t="s">
        <v>45</v>
      </c>
      <c r="Z4947">
        <v>0</v>
      </c>
      <c r="AA4947">
        <v>669</v>
      </c>
      <c r="AB4947">
        <v>5472</v>
      </c>
      <c r="AC4947" t="s">
        <v>46</v>
      </c>
    </row>
    <row r="4948" spans="1:29" x14ac:dyDescent="0.3">
      <c r="A4948" s="1" t="s">
        <v>29</v>
      </c>
      <c r="B4948" t="s">
        <v>86</v>
      </c>
      <c r="C4948" t="s">
        <v>4762</v>
      </c>
      <c r="D4948" t="s">
        <v>155</v>
      </c>
      <c r="E4948">
        <v>3</v>
      </c>
      <c r="F4948" t="s">
        <v>129</v>
      </c>
      <c r="G4948" t="s">
        <v>574</v>
      </c>
      <c r="H4948" t="s">
        <v>35</v>
      </c>
      <c r="I4948" t="s">
        <v>1589</v>
      </c>
      <c r="J4948" t="s">
        <v>3107</v>
      </c>
      <c r="K4948" t="s">
        <v>11589</v>
      </c>
      <c r="L4948" t="s">
        <v>11590</v>
      </c>
      <c r="M4948" t="s">
        <v>2131</v>
      </c>
      <c r="N4948" t="s">
        <v>40</v>
      </c>
      <c r="O4948">
        <v>26862</v>
      </c>
      <c r="P4948">
        <v>29108</v>
      </c>
      <c r="Q4948" t="s">
        <v>59</v>
      </c>
      <c r="R4948">
        <v>691</v>
      </c>
      <c r="S4948" s="2">
        <v>45350</v>
      </c>
      <c r="T4948" s="2">
        <v>45361</v>
      </c>
      <c r="U4948">
        <v>48877</v>
      </c>
      <c r="V4948" t="s">
        <v>43</v>
      </c>
      <c r="W4948">
        <v>673</v>
      </c>
      <c r="X4948" t="s">
        <v>60</v>
      </c>
      <c r="Y4948" t="s">
        <v>45</v>
      </c>
      <c r="Z4948">
        <v>0</v>
      </c>
      <c r="AA4948">
        <v>371</v>
      </c>
      <c r="AB4948">
        <v>28600</v>
      </c>
      <c r="AC4948" t="s">
        <v>73</v>
      </c>
    </row>
    <row r="4949" spans="1:29" x14ac:dyDescent="0.3">
      <c r="A4949" s="1" t="s">
        <v>47</v>
      </c>
      <c r="B4949" t="s">
        <v>592</v>
      </c>
      <c r="C4949" t="s">
        <v>2236</v>
      </c>
      <c r="D4949" t="s">
        <v>32</v>
      </c>
      <c r="E4949">
        <v>1</v>
      </c>
      <c r="F4949" t="s">
        <v>33</v>
      </c>
      <c r="G4949" t="s">
        <v>451</v>
      </c>
      <c r="H4949" t="s">
        <v>79</v>
      </c>
      <c r="I4949" t="s">
        <v>2028</v>
      </c>
      <c r="J4949" t="s">
        <v>792</v>
      </c>
      <c r="K4949" t="s">
        <v>11591</v>
      </c>
      <c r="L4949" t="s">
        <v>11592</v>
      </c>
      <c r="M4949" t="s">
        <v>2167</v>
      </c>
      <c r="N4949" t="s">
        <v>84</v>
      </c>
      <c r="O4949">
        <v>17341</v>
      </c>
      <c r="P4949">
        <v>19728</v>
      </c>
      <c r="Q4949" t="s">
        <v>95</v>
      </c>
      <c r="R4949">
        <v>470</v>
      </c>
      <c r="S4949" s="2">
        <v>44520</v>
      </c>
      <c r="T4949" s="2">
        <v>44522</v>
      </c>
      <c r="U4949">
        <v>0</v>
      </c>
      <c r="V4949" t="s">
        <v>71</v>
      </c>
      <c r="W4949">
        <v>504</v>
      </c>
      <c r="X4949" t="s">
        <v>60</v>
      </c>
      <c r="Y4949" t="s">
        <v>45</v>
      </c>
      <c r="Z4949">
        <v>0</v>
      </c>
      <c r="AA4949">
        <v>299</v>
      </c>
      <c r="AB4949">
        <v>17767</v>
      </c>
      <c r="AC4949" t="s">
        <v>46</v>
      </c>
    </row>
    <row r="4950" spans="1:29" x14ac:dyDescent="0.3">
      <c r="A4950" s="1" t="s">
        <v>29</v>
      </c>
      <c r="B4950" t="s">
        <v>96</v>
      </c>
      <c r="C4950" t="s">
        <v>193</v>
      </c>
      <c r="D4950" t="s">
        <v>257</v>
      </c>
      <c r="E4950">
        <v>6</v>
      </c>
      <c r="F4950" t="s">
        <v>221</v>
      </c>
      <c r="G4950" t="s">
        <v>335</v>
      </c>
      <c r="H4950" t="s">
        <v>35</v>
      </c>
      <c r="I4950" t="s">
        <v>216</v>
      </c>
      <c r="J4950" t="s">
        <v>204</v>
      </c>
      <c r="K4950" t="s">
        <v>11593</v>
      </c>
      <c r="L4950" t="s">
        <v>11594</v>
      </c>
      <c r="M4950" t="s">
        <v>199</v>
      </c>
      <c r="N4950" t="s">
        <v>58</v>
      </c>
      <c r="O4950">
        <v>2865</v>
      </c>
      <c r="P4950">
        <v>6341</v>
      </c>
      <c r="Q4950" t="s">
        <v>59</v>
      </c>
      <c r="R4950">
        <v>423</v>
      </c>
      <c r="S4950" s="2">
        <v>45070</v>
      </c>
      <c r="T4950" s="2">
        <v>45084</v>
      </c>
      <c r="U4950">
        <v>17313</v>
      </c>
      <c r="V4950" t="s">
        <v>85</v>
      </c>
      <c r="W4950">
        <v>727</v>
      </c>
      <c r="X4950" t="s">
        <v>60</v>
      </c>
      <c r="Y4950" t="s">
        <v>45</v>
      </c>
      <c r="Z4950">
        <v>4074</v>
      </c>
      <c r="AA4950">
        <v>929</v>
      </c>
      <c r="AB4950">
        <v>3258</v>
      </c>
      <c r="AC4950" t="s">
        <v>73</v>
      </c>
    </row>
    <row r="4951" spans="1:29" x14ac:dyDescent="0.3">
      <c r="A4951" s="1" t="s">
        <v>29</v>
      </c>
      <c r="B4951" t="s">
        <v>86</v>
      </c>
      <c r="C4951" t="s">
        <v>672</v>
      </c>
      <c r="D4951" t="s">
        <v>98</v>
      </c>
      <c r="E4951">
        <v>2</v>
      </c>
      <c r="F4951" t="s">
        <v>33</v>
      </c>
      <c r="G4951" t="s">
        <v>139</v>
      </c>
      <c r="H4951" t="s">
        <v>35</v>
      </c>
      <c r="I4951" t="s">
        <v>778</v>
      </c>
      <c r="J4951" t="s">
        <v>895</v>
      </c>
      <c r="K4951" t="s">
        <v>11595</v>
      </c>
      <c r="L4951" t="s">
        <v>11596</v>
      </c>
      <c r="M4951" t="s">
        <v>1113</v>
      </c>
      <c r="N4951" t="s">
        <v>58</v>
      </c>
      <c r="O4951">
        <v>21775</v>
      </c>
      <c r="P4951">
        <v>25484</v>
      </c>
      <c r="Q4951" t="s">
        <v>95</v>
      </c>
      <c r="R4951">
        <v>187</v>
      </c>
      <c r="S4951" s="2">
        <v>44720</v>
      </c>
      <c r="T4951" s="2">
        <v>44728</v>
      </c>
      <c r="U4951">
        <v>0</v>
      </c>
      <c r="V4951" t="s">
        <v>43</v>
      </c>
      <c r="W4951">
        <v>850</v>
      </c>
      <c r="X4951" t="s">
        <v>60</v>
      </c>
      <c r="Y4951" t="s">
        <v>61</v>
      </c>
      <c r="Z4951">
        <v>1683</v>
      </c>
      <c r="AA4951">
        <v>620</v>
      </c>
      <c r="AB4951">
        <v>23986</v>
      </c>
      <c r="AC4951" t="s">
        <v>46</v>
      </c>
    </row>
    <row r="4952" spans="1:29" x14ac:dyDescent="0.3">
      <c r="A4952" s="1" t="s">
        <v>47</v>
      </c>
      <c r="B4952" t="s">
        <v>592</v>
      </c>
      <c r="C4952" t="s">
        <v>3650</v>
      </c>
      <c r="D4952" t="s">
        <v>98</v>
      </c>
      <c r="E4952">
        <v>8</v>
      </c>
      <c r="F4952" t="s">
        <v>120</v>
      </c>
      <c r="G4952" t="s">
        <v>586</v>
      </c>
      <c r="H4952" t="s">
        <v>79</v>
      </c>
      <c r="I4952" t="s">
        <v>171</v>
      </c>
      <c r="J4952" t="s">
        <v>1148</v>
      </c>
      <c r="K4952" t="s">
        <v>11597</v>
      </c>
      <c r="L4952" t="s">
        <v>11598</v>
      </c>
      <c r="M4952" t="s">
        <v>2150</v>
      </c>
      <c r="N4952" t="s">
        <v>40</v>
      </c>
      <c r="O4952">
        <v>11404</v>
      </c>
      <c r="P4952">
        <v>14852</v>
      </c>
      <c r="Q4952" t="s">
        <v>59</v>
      </c>
      <c r="R4952">
        <v>113</v>
      </c>
      <c r="S4952" s="2">
        <v>44645</v>
      </c>
      <c r="T4952" t="s">
        <v>42</v>
      </c>
      <c r="U4952">
        <v>34918</v>
      </c>
      <c r="V4952" t="s">
        <v>43</v>
      </c>
      <c r="W4952">
        <v>822</v>
      </c>
      <c r="X4952" t="s">
        <v>44</v>
      </c>
      <c r="Y4952" t="s">
        <v>45</v>
      </c>
      <c r="Z4952">
        <v>0</v>
      </c>
      <c r="AA4952">
        <v>615</v>
      </c>
      <c r="AB4952">
        <v>13600</v>
      </c>
      <c r="AC4952" t="s">
        <v>46</v>
      </c>
    </row>
    <row r="4953" spans="1:29" x14ac:dyDescent="0.3">
      <c r="A4953" s="1" t="s">
        <v>47</v>
      </c>
      <c r="B4953" t="s">
        <v>234</v>
      </c>
      <c r="C4953" t="s">
        <v>2970</v>
      </c>
      <c r="D4953" t="s">
        <v>201</v>
      </c>
      <c r="E4953">
        <v>10</v>
      </c>
      <c r="F4953" t="s">
        <v>186</v>
      </c>
      <c r="G4953" t="s">
        <v>710</v>
      </c>
      <c r="H4953" t="s">
        <v>79</v>
      </c>
      <c r="I4953" t="s">
        <v>1229</v>
      </c>
      <c r="J4953" t="s">
        <v>1143</v>
      </c>
      <c r="K4953" t="s">
        <v>11599</v>
      </c>
      <c r="L4953" t="s">
        <v>11600</v>
      </c>
      <c r="M4953" t="s">
        <v>483</v>
      </c>
      <c r="N4953" t="s">
        <v>94</v>
      </c>
      <c r="O4953">
        <v>7879</v>
      </c>
      <c r="P4953">
        <v>12599</v>
      </c>
      <c r="Q4953" t="s">
        <v>59</v>
      </c>
      <c r="R4953">
        <v>915</v>
      </c>
      <c r="S4953" s="2">
        <v>44993</v>
      </c>
      <c r="T4953" t="s">
        <v>42</v>
      </c>
      <c r="U4953">
        <v>24693</v>
      </c>
      <c r="V4953" t="s">
        <v>85</v>
      </c>
      <c r="W4953">
        <v>678</v>
      </c>
      <c r="X4953" t="s">
        <v>44</v>
      </c>
      <c r="Y4953" t="s">
        <v>45</v>
      </c>
      <c r="Z4953">
        <v>0</v>
      </c>
      <c r="AA4953">
        <v>569</v>
      </c>
      <c r="AB4953">
        <v>11091</v>
      </c>
      <c r="AC4953" t="s">
        <v>107</v>
      </c>
    </row>
    <row r="4954" spans="1:29" x14ac:dyDescent="0.3">
      <c r="A4954" s="1" t="s">
        <v>29</v>
      </c>
      <c r="B4954" t="s">
        <v>228</v>
      </c>
      <c r="C4954" t="s">
        <v>1545</v>
      </c>
      <c r="D4954" t="s">
        <v>110</v>
      </c>
      <c r="E4954">
        <v>4</v>
      </c>
      <c r="F4954" t="s">
        <v>99</v>
      </c>
      <c r="G4954" t="s">
        <v>100</v>
      </c>
      <c r="H4954" t="s">
        <v>79</v>
      </c>
      <c r="I4954" t="s">
        <v>921</v>
      </c>
      <c r="J4954" t="s">
        <v>1652</v>
      </c>
      <c r="K4954" t="s">
        <v>11601</v>
      </c>
      <c r="L4954" t="s">
        <v>11602</v>
      </c>
      <c r="M4954" t="s">
        <v>640</v>
      </c>
      <c r="N4954" t="s">
        <v>40</v>
      </c>
      <c r="O4954">
        <v>3993</v>
      </c>
      <c r="P4954">
        <v>7465</v>
      </c>
      <c r="Q4954" t="s">
        <v>59</v>
      </c>
      <c r="R4954">
        <v>785</v>
      </c>
      <c r="S4954" s="2">
        <v>45053</v>
      </c>
      <c r="T4954" s="2">
        <v>45074</v>
      </c>
      <c r="U4954">
        <v>46137</v>
      </c>
      <c r="V4954" t="s">
        <v>43</v>
      </c>
      <c r="W4954">
        <v>639</v>
      </c>
      <c r="X4954" t="s">
        <v>60</v>
      </c>
      <c r="Y4954" t="s">
        <v>45</v>
      </c>
      <c r="Z4954">
        <v>0</v>
      </c>
      <c r="AA4954">
        <v>248</v>
      </c>
      <c r="AB4954">
        <v>6195</v>
      </c>
      <c r="AC4954" t="s">
        <v>73</v>
      </c>
    </row>
    <row r="4955" spans="1:29" x14ac:dyDescent="0.3">
      <c r="A4955" s="1" t="s">
        <v>47</v>
      </c>
      <c r="B4955" t="s">
        <v>108</v>
      </c>
      <c r="C4955" t="s">
        <v>3655</v>
      </c>
      <c r="D4955" t="s">
        <v>110</v>
      </c>
      <c r="E4955">
        <v>8</v>
      </c>
      <c r="F4955" t="s">
        <v>99</v>
      </c>
      <c r="G4955" t="s">
        <v>558</v>
      </c>
      <c r="H4955" t="s">
        <v>35</v>
      </c>
      <c r="I4955" t="s">
        <v>1661</v>
      </c>
      <c r="J4955" t="s">
        <v>2379</v>
      </c>
      <c r="K4955">
        <v>6111029501</v>
      </c>
      <c r="L4955" t="s">
        <v>11603</v>
      </c>
      <c r="M4955" t="s">
        <v>277</v>
      </c>
      <c r="N4955" t="s">
        <v>84</v>
      </c>
      <c r="O4955">
        <v>24679</v>
      </c>
      <c r="P4955">
        <v>27732</v>
      </c>
      <c r="Q4955" t="s">
        <v>59</v>
      </c>
      <c r="R4955">
        <v>289</v>
      </c>
      <c r="S4955" s="2">
        <v>44802</v>
      </c>
      <c r="T4955" t="s">
        <v>42</v>
      </c>
      <c r="U4955">
        <v>19402</v>
      </c>
      <c r="V4955" t="s">
        <v>71</v>
      </c>
      <c r="W4955">
        <v>432</v>
      </c>
      <c r="X4955" t="s">
        <v>44</v>
      </c>
      <c r="Y4955" t="s">
        <v>61</v>
      </c>
      <c r="Z4955">
        <v>0</v>
      </c>
      <c r="AA4955">
        <v>836</v>
      </c>
      <c r="AB4955">
        <v>27540</v>
      </c>
      <c r="AC4955" t="s">
        <v>46</v>
      </c>
    </row>
    <row r="4956" spans="1:29" x14ac:dyDescent="0.3">
      <c r="A4956" s="1" t="s">
        <v>47</v>
      </c>
      <c r="B4956" t="s">
        <v>153</v>
      </c>
      <c r="C4956" t="s">
        <v>3785</v>
      </c>
      <c r="D4956" t="s">
        <v>387</v>
      </c>
      <c r="E4956">
        <v>1</v>
      </c>
      <c r="F4956" t="s">
        <v>33</v>
      </c>
      <c r="G4956" t="s">
        <v>139</v>
      </c>
      <c r="H4956" t="s">
        <v>79</v>
      </c>
      <c r="I4956" t="s">
        <v>238</v>
      </c>
      <c r="J4956" t="s">
        <v>7426</v>
      </c>
      <c r="K4956" t="s">
        <v>11604</v>
      </c>
      <c r="L4956" t="s">
        <v>11605</v>
      </c>
      <c r="M4956" t="s">
        <v>860</v>
      </c>
      <c r="N4956" t="s">
        <v>94</v>
      </c>
      <c r="O4956">
        <v>26747</v>
      </c>
      <c r="P4956">
        <v>30641</v>
      </c>
      <c r="Q4956" t="s">
        <v>59</v>
      </c>
      <c r="R4956">
        <v>271</v>
      </c>
      <c r="S4956" s="2">
        <v>45267</v>
      </c>
      <c r="T4956" s="2">
        <v>45274</v>
      </c>
      <c r="U4956">
        <v>45859</v>
      </c>
      <c r="V4956" t="s">
        <v>85</v>
      </c>
      <c r="W4956">
        <v>486</v>
      </c>
      <c r="X4956" t="s">
        <v>60</v>
      </c>
      <c r="Y4956" t="s">
        <v>72</v>
      </c>
      <c r="Z4956">
        <v>0</v>
      </c>
      <c r="AA4956">
        <v>898</v>
      </c>
      <c r="AB4956">
        <v>28494</v>
      </c>
      <c r="AC4956" t="s">
        <v>73</v>
      </c>
    </row>
    <row r="4957" spans="1:29" x14ac:dyDescent="0.3">
      <c r="A4957" s="1" t="s">
        <v>29</v>
      </c>
      <c r="B4957" t="s">
        <v>74</v>
      </c>
      <c r="C4957" t="s">
        <v>1677</v>
      </c>
      <c r="D4957" t="s">
        <v>201</v>
      </c>
      <c r="E4957">
        <v>5</v>
      </c>
      <c r="F4957" t="s">
        <v>120</v>
      </c>
      <c r="G4957" t="s">
        <v>329</v>
      </c>
      <c r="H4957" t="s">
        <v>79</v>
      </c>
      <c r="I4957" t="s">
        <v>2725</v>
      </c>
      <c r="J4957" t="s">
        <v>123</v>
      </c>
      <c r="K4957" t="s">
        <v>11606</v>
      </c>
      <c r="L4957" t="s">
        <v>11607</v>
      </c>
      <c r="M4957" t="s">
        <v>2176</v>
      </c>
      <c r="N4957" t="s">
        <v>40</v>
      </c>
      <c r="O4957">
        <v>19311</v>
      </c>
      <c r="P4957">
        <v>22862</v>
      </c>
      <c r="Q4957" t="s">
        <v>95</v>
      </c>
      <c r="R4957">
        <v>816</v>
      </c>
      <c r="S4957" s="2">
        <v>44923</v>
      </c>
      <c r="T4957" s="2">
        <v>44933</v>
      </c>
      <c r="U4957">
        <v>0</v>
      </c>
      <c r="V4957" t="s">
        <v>43</v>
      </c>
      <c r="W4957">
        <v>558</v>
      </c>
      <c r="X4957" t="s">
        <v>60</v>
      </c>
      <c r="Y4957" t="s">
        <v>61</v>
      </c>
      <c r="Z4957">
        <v>0</v>
      </c>
      <c r="AA4957">
        <v>910</v>
      </c>
      <c r="AB4957">
        <v>19433</v>
      </c>
      <c r="AC4957" t="s">
        <v>73</v>
      </c>
    </row>
    <row r="4958" spans="1:29" x14ac:dyDescent="0.3">
      <c r="A4958" s="1" t="s">
        <v>29</v>
      </c>
      <c r="B4958" t="s">
        <v>363</v>
      </c>
      <c r="C4958" t="s">
        <v>1598</v>
      </c>
      <c r="D4958" t="s">
        <v>178</v>
      </c>
      <c r="E4958">
        <v>5</v>
      </c>
      <c r="F4958" t="s">
        <v>186</v>
      </c>
      <c r="G4958" t="s">
        <v>710</v>
      </c>
      <c r="H4958" t="s">
        <v>79</v>
      </c>
      <c r="I4958" t="s">
        <v>216</v>
      </c>
      <c r="J4958" t="s">
        <v>6504</v>
      </c>
      <c r="K4958" t="s">
        <v>11608</v>
      </c>
      <c r="L4958" t="s">
        <v>11609</v>
      </c>
      <c r="M4958" t="s">
        <v>1068</v>
      </c>
      <c r="N4958" t="s">
        <v>84</v>
      </c>
      <c r="O4958">
        <v>23243</v>
      </c>
      <c r="P4958">
        <v>25377</v>
      </c>
      <c r="Q4958" t="s">
        <v>59</v>
      </c>
      <c r="R4958">
        <v>940</v>
      </c>
      <c r="S4958" s="2">
        <v>44766</v>
      </c>
      <c r="T4958" t="s">
        <v>42</v>
      </c>
      <c r="U4958">
        <v>27761</v>
      </c>
      <c r="V4958" t="s">
        <v>43</v>
      </c>
      <c r="W4958">
        <v>502</v>
      </c>
      <c r="X4958" t="s">
        <v>44</v>
      </c>
      <c r="Y4958" t="s">
        <v>72</v>
      </c>
      <c r="Z4958">
        <v>0</v>
      </c>
      <c r="AA4958">
        <v>34</v>
      </c>
      <c r="AB4958">
        <v>25226</v>
      </c>
      <c r="AC4958" t="s">
        <v>46</v>
      </c>
    </row>
    <row r="4959" spans="1:29" x14ac:dyDescent="0.3">
      <c r="A4959" s="1" t="s">
        <v>47</v>
      </c>
      <c r="B4959" t="s">
        <v>145</v>
      </c>
      <c r="C4959" t="s">
        <v>1527</v>
      </c>
      <c r="D4959" t="s">
        <v>76</v>
      </c>
      <c r="E4959">
        <v>3</v>
      </c>
      <c r="F4959" t="s">
        <v>221</v>
      </c>
      <c r="G4959" t="s">
        <v>858</v>
      </c>
      <c r="H4959" t="s">
        <v>79</v>
      </c>
      <c r="I4959" t="s">
        <v>36</v>
      </c>
      <c r="J4959" t="s">
        <v>610</v>
      </c>
      <c r="K4959" t="s">
        <v>11610</v>
      </c>
      <c r="L4959" t="s">
        <v>11611</v>
      </c>
      <c r="M4959" t="s">
        <v>2965</v>
      </c>
      <c r="N4959" t="s">
        <v>58</v>
      </c>
      <c r="O4959">
        <v>19288</v>
      </c>
      <c r="P4959">
        <v>22412</v>
      </c>
      <c r="Q4959" t="s">
        <v>41</v>
      </c>
      <c r="R4959">
        <v>175</v>
      </c>
      <c r="S4959" s="2">
        <v>45335</v>
      </c>
      <c r="T4959" s="2">
        <v>45350</v>
      </c>
      <c r="U4959">
        <v>0</v>
      </c>
      <c r="V4959" t="s">
        <v>71</v>
      </c>
      <c r="W4959">
        <v>569</v>
      </c>
      <c r="X4959" t="s">
        <v>60</v>
      </c>
      <c r="Y4959" t="s">
        <v>72</v>
      </c>
      <c r="Z4959">
        <v>1683</v>
      </c>
      <c r="AA4959">
        <v>843</v>
      </c>
      <c r="AB4959">
        <v>19836</v>
      </c>
      <c r="AC4959" t="s">
        <v>73</v>
      </c>
    </row>
    <row r="4960" spans="1:29" x14ac:dyDescent="0.3">
      <c r="A4960" s="1" t="s">
        <v>47</v>
      </c>
      <c r="B4960" t="s">
        <v>153</v>
      </c>
      <c r="C4960" t="s">
        <v>2351</v>
      </c>
      <c r="D4960" t="s">
        <v>138</v>
      </c>
      <c r="E4960">
        <v>4</v>
      </c>
      <c r="F4960" t="s">
        <v>120</v>
      </c>
      <c r="G4960" t="s">
        <v>329</v>
      </c>
      <c r="H4960" t="s">
        <v>35</v>
      </c>
      <c r="I4960" t="s">
        <v>4192</v>
      </c>
      <c r="J4960" t="s">
        <v>10672</v>
      </c>
      <c r="K4960">
        <v>6561984468</v>
      </c>
      <c r="L4960" t="s">
        <v>11612</v>
      </c>
      <c r="M4960" t="s">
        <v>160</v>
      </c>
      <c r="N4960" t="s">
        <v>94</v>
      </c>
      <c r="O4960">
        <v>14673</v>
      </c>
      <c r="P4960">
        <v>17095</v>
      </c>
      <c r="Q4960" t="s">
        <v>41</v>
      </c>
      <c r="R4960">
        <v>799</v>
      </c>
      <c r="S4960" s="2">
        <v>44840</v>
      </c>
      <c r="T4960" s="2">
        <v>44857</v>
      </c>
      <c r="U4960">
        <v>0</v>
      </c>
      <c r="V4960" t="s">
        <v>43</v>
      </c>
      <c r="W4960">
        <v>699</v>
      </c>
      <c r="X4960" t="s">
        <v>60</v>
      </c>
      <c r="Y4960" t="s">
        <v>72</v>
      </c>
      <c r="Z4960">
        <v>0</v>
      </c>
      <c r="AA4960">
        <v>315</v>
      </c>
      <c r="AB4960">
        <v>15715</v>
      </c>
      <c r="AC4960" t="s">
        <v>107</v>
      </c>
    </row>
    <row r="4961" spans="1:29" x14ac:dyDescent="0.3">
      <c r="A4961" s="1" t="s">
        <v>47</v>
      </c>
      <c r="B4961" t="s">
        <v>145</v>
      </c>
      <c r="C4961" t="s">
        <v>688</v>
      </c>
      <c r="D4961" t="s">
        <v>169</v>
      </c>
      <c r="E4961">
        <v>3</v>
      </c>
      <c r="F4961" t="s">
        <v>51</v>
      </c>
      <c r="G4961" t="s">
        <v>710</v>
      </c>
      <c r="H4961" t="s">
        <v>79</v>
      </c>
      <c r="I4961" t="s">
        <v>621</v>
      </c>
      <c r="J4961" t="s">
        <v>2836</v>
      </c>
      <c r="K4961" t="s">
        <v>11613</v>
      </c>
      <c r="L4961" t="s">
        <v>11614</v>
      </c>
      <c r="M4961" t="s">
        <v>708</v>
      </c>
      <c r="N4961" t="s">
        <v>58</v>
      </c>
      <c r="O4961">
        <v>3920</v>
      </c>
      <c r="P4961">
        <v>8454</v>
      </c>
      <c r="Q4961" t="s">
        <v>59</v>
      </c>
      <c r="R4961">
        <v>816</v>
      </c>
      <c r="S4961" s="2">
        <v>45352</v>
      </c>
      <c r="T4961" s="2">
        <v>45368</v>
      </c>
      <c r="U4961">
        <v>2933</v>
      </c>
      <c r="V4961" t="s">
        <v>71</v>
      </c>
      <c r="W4961">
        <v>684</v>
      </c>
      <c r="X4961" t="s">
        <v>60</v>
      </c>
      <c r="Y4961" t="s">
        <v>72</v>
      </c>
      <c r="Z4961">
        <v>2890</v>
      </c>
      <c r="AA4961">
        <v>507</v>
      </c>
      <c r="AB4961">
        <v>4132</v>
      </c>
      <c r="AC4961" t="s">
        <v>107</v>
      </c>
    </row>
    <row r="4962" spans="1:29" x14ac:dyDescent="0.3">
      <c r="A4962" s="1" t="s">
        <v>29</v>
      </c>
      <c r="B4962" t="s">
        <v>96</v>
      </c>
      <c r="C4962" t="s">
        <v>814</v>
      </c>
      <c r="D4962" t="s">
        <v>236</v>
      </c>
      <c r="E4962">
        <v>7</v>
      </c>
      <c r="F4962" t="s">
        <v>129</v>
      </c>
      <c r="G4962" t="s">
        <v>574</v>
      </c>
      <c r="H4962" t="s">
        <v>79</v>
      </c>
      <c r="I4962" t="s">
        <v>441</v>
      </c>
      <c r="J4962" t="s">
        <v>1830</v>
      </c>
      <c r="K4962">
        <f>1-888-558-255</f>
        <v>-1700</v>
      </c>
      <c r="L4962" t="s">
        <v>11615</v>
      </c>
      <c r="M4962" t="s">
        <v>1500</v>
      </c>
      <c r="N4962" t="s">
        <v>58</v>
      </c>
      <c r="O4962">
        <v>17056</v>
      </c>
      <c r="P4962">
        <v>20969</v>
      </c>
      <c r="Q4962" t="s">
        <v>59</v>
      </c>
      <c r="R4962">
        <v>926</v>
      </c>
      <c r="S4962" s="2">
        <v>44757</v>
      </c>
      <c r="T4962" t="s">
        <v>42</v>
      </c>
      <c r="U4962">
        <v>1759</v>
      </c>
      <c r="V4962" t="s">
        <v>85</v>
      </c>
      <c r="W4962">
        <v>708</v>
      </c>
      <c r="X4962" t="s">
        <v>44</v>
      </c>
      <c r="Y4962" t="s">
        <v>72</v>
      </c>
      <c r="Z4962">
        <v>4303</v>
      </c>
      <c r="AA4962">
        <v>931</v>
      </c>
      <c r="AB4962">
        <v>18853</v>
      </c>
      <c r="AC4962" t="s">
        <v>73</v>
      </c>
    </row>
    <row r="4963" spans="1:29" x14ac:dyDescent="0.3">
      <c r="A4963" s="1" t="s">
        <v>29</v>
      </c>
      <c r="B4963" t="s">
        <v>86</v>
      </c>
      <c r="C4963" t="s">
        <v>1919</v>
      </c>
      <c r="D4963" t="s">
        <v>155</v>
      </c>
      <c r="E4963">
        <v>1</v>
      </c>
      <c r="F4963" t="s">
        <v>221</v>
      </c>
      <c r="G4963" t="s">
        <v>506</v>
      </c>
      <c r="H4963" t="s">
        <v>35</v>
      </c>
      <c r="I4963" t="s">
        <v>889</v>
      </c>
      <c r="J4963" t="s">
        <v>1509</v>
      </c>
      <c r="K4963" t="s">
        <v>11616</v>
      </c>
      <c r="L4963" t="s">
        <v>11617</v>
      </c>
      <c r="M4963" t="s">
        <v>1113</v>
      </c>
      <c r="N4963" t="s">
        <v>58</v>
      </c>
      <c r="O4963">
        <v>12650</v>
      </c>
      <c r="P4963">
        <v>14664</v>
      </c>
      <c r="Q4963" t="s">
        <v>95</v>
      </c>
      <c r="R4963">
        <v>979</v>
      </c>
      <c r="S4963" s="2">
        <v>44537</v>
      </c>
      <c r="T4963" t="s">
        <v>42</v>
      </c>
      <c r="U4963">
        <v>0</v>
      </c>
      <c r="V4963" t="s">
        <v>85</v>
      </c>
      <c r="W4963">
        <v>635</v>
      </c>
      <c r="X4963" t="s">
        <v>44</v>
      </c>
      <c r="Y4963" t="s">
        <v>72</v>
      </c>
      <c r="Z4963">
        <v>1656</v>
      </c>
      <c r="AA4963">
        <v>882</v>
      </c>
      <c r="AB4963">
        <v>12879</v>
      </c>
      <c r="AC4963" t="s">
        <v>107</v>
      </c>
    </row>
    <row r="4964" spans="1:29" x14ac:dyDescent="0.3">
      <c r="A4964" s="1" t="s">
        <v>47</v>
      </c>
      <c r="B4964" t="s">
        <v>108</v>
      </c>
      <c r="C4964" t="s">
        <v>1275</v>
      </c>
      <c r="D4964" t="s">
        <v>352</v>
      </c>
      <c r="E4964">
        <v>5</v>
      </c>
      <c r="F4964" t="s">
        <v>120</v>
      </c>
      <c r="G4964" t="s">
        <v>1180</v>
      </c>
      <c r="H4964" t="s">
        <v>35</v>
      </c>
      <c r="I4964" t="s">
        <v>803</v>
      </c>
      <c r="J4964" t="s">
        <v>3014</v>
      </c>
      <c r="K4964" t="s">
        <v>11618</v>
      </c>
      <c r="L4964" t="s">
        <v>11619</v>
      </c>
      <c r="M4964" t="s">
        <v>1402</v>
      </c>
      <c r="N4964" t="s">
        <v>84</v>
      </c>
      <c r="O4964">
        <v>5467</v>
      </c>
      <c r="P4964">
        <v>9180</v>
      </c>
      <c r="Q4964" t="s">
        <v>95</v>
      </c>
      <c r="R4964">
        <v>335</v>
      </c>
      <c r="S4964" s="2">
        <v>45250</v>
      </c>
      <c r="T4964" t="s">
        <v>42</v>
      </c>
      <c r="U4964">
        <v>0</v>
      </c>
      <c r="V4964" t="s">
        <v>43</v>
      </c>
      <c r="W4964">
        <v>419</v>
      </c>
      <c r="X4964" t="s">
        <v>44</v>
      </c>
      <c r="Y4964" t="s">
        <v>45</v>
      </c>
      <c r="Z4964">
        <v>0</v>
      </c>
      <c r="AA4964">
        <v>770</v>
      </c>
      <c r="AB4964">
        <v>7810</v>
      </c>
      <c r="AC4964" t="s">
        <v>46</v>
      </c>
    </row>
    <row r="4965" spans="1:29" x14ac:dyDescent="0.3">
      <c r="A4965" s="1" t="s">
        <v>47</v>
      </c>
      <c r="B4965" t="s">
        <v>136</v>
      </c>
      <c r="C4965" t="s">
        <v>1540</v>
      </c>
      <c r="D4965" t="s">
        <v>138</v>
      </c>
      <c r="E4965">
        <v>2</v>
      </c>
      <c r="F4965" t="s">
        <v>129</v>
      </c>
      <c r="G4965" t="s">
        <v>130</v>
      </c>
      <c r="H4965" t="s">
        <v>35</v>
      </c>
      <c r="I4965" t="s">
        <v>11620</v>
      </c>
      <c r="J4965" t="s">
        <v>9764</v>
      </c>
      <c r="K4965" t="s">
        <v>11621</v>
      </c>
      <c r="L4965" t="s">
        <v>11622</v>
      </c>
      <c r="M4965" t="s">
        <v>2086</v>
      </c>
      <c r="N4965" t="s">
        <v>40</v>
      </c>
      <c r="O4965">
        <v>6162</v>
      </c>
      <c r="P4965">
        <v>10984</v>
      </c>
      <c r="Q4965" t="s">
        <v>95</v>
      </c>
      <c r="R4965">
        <v>845</v>
      </c>
      <c r="S4965" s="2">
        <v>44993</v>
      </c>
      <c r="T4965" t="s">
        <v>42</v>
      </c>
      <c r="U4965">
        <v>0</v>
      </c>
      <c r="V4965" t="s">
        <v>85</v>
      </c>
      <c r="W4965">
        <v>774</v>
      </c>
      <c r="X4965" t="s">
        <v>44</v>
      </c>
      <c r="Y4965" t="s">
        <v>45</v>
      </c>
      <c r="Z4965">
        <v>0</v>
      </c>
      <c r="AA4965">
        <v>371</v>
      </c>
      <c r="AB4965">
        <v>9018</v>
      </c>
      <c r="AC4965" t="s">
        <v>46</v>
      </c>
    </row>
    <row r="4966" spans="1:29" x14ac:dyDescent="0.3">
      <c r="A4966" s="1" t="s">
        <v>47</v>
      </c>
      <c r="B4966" t="s">
        <v>145</v>
      </c>
      <c r="C4966" t="s">
        <v>547</v>
      </c>
      <c r="D4966" t="s">
        <v>178</v>
      </c>
      <c r="E4966">
        <v>6</v>
      </c>
      <c r="F4966" t="s">
        <v>186</v>
      </c>
      <c r="G4966" t="s">
        <v>710</v>
      </c>
      <c r="H4966" t="s">
        <v>79</v>
      </c>
      <c r="I4966" t="s">
        <v>4676</v>
      </c>
      <c r="J4966" t="s">
        <v>916</v>
      </c>
      <c r="K4966" t="s">
        <v>11623</v>
      </c>
      <c r="L4966" t="s">
        <v>11624</v>
      </c>
      <c r="M4966" t="s">
        <v>499</v>
      </c>
      <c r="N4966" t="s">
        <v>94</v>
      </c>
      <c r="O4966">
        <v>20833</v>
      </c>
      <c r="P4966">
        <v>24945</v>
      </c>
      <c r="Q4966" t="s">
        <v>41</v>
      </c>
      <c r="R4966">
        <v>42</v>
      </c>
      <c r="S4966" s="2">
        <v>44267</v>
      </c>
      <c r="T4966" s="2">
        <v>44284</v>
      </c>
      <c r="U4966">
        <v>0</v>
      </c>
      <c r="V4966" t="s">
        <v>43</v>
      </c>
      <c r="W4966">
        <v>653</v>
      </c>
      <c r="X4966" t="s">
        <v>60</v>
      </c>
      <c r="Y4966" t="s">
        <v>72</v>
      </c>
      <c r="Z4966">
        <v>0</v>
      </c>
      <c r="AA4966">
        <v>269</v>
      </c>
      <c r="AB4966">
        <v>21240</v>
      </c>
      <c r="AC4966" t="s">
        <v>46</v>
      </c>
    </row>
    <row r="4967" spans="1:29" x14ac:dyDescent="0.3">
      <c r="A4967" s="1" t="s">
        <v>47</v>
      </c>
      <c r="B4967" t="s">
        <v>117</v>
      </c>
      <c r="C4967" t="s">
        <v>865</v>
      </c>
      <c r="D4967" t="s">
        <v>138</v>
      </c>
      <c r="E4967">
        <v>3</v>
      </c>
      <c r="F4967" t="s">
        <v>120</v>
      </c>
      <c r="G4967" t="s">
        <v>489</v>
      </c>
      <c r="H4967" t="s">
        <v>35</v>
      </c>
      <c r="I4967" t="s">
        <v>4348</v>
      </c>
      <c r="J4967" t="s">
        <v>428</v>
      </c>
      <c r="K4967" t="s">
        <v>11625</v>
      </c>
      <c r="L4967" t="s">
        <v>11626</v>
      </c>
      <c r="M4967" t="s">
        <v>1852</v>
      </c>
      <c r="N4967" t="s">
        <v>94</v>
      </c>
      <c r="O4967">
        <v>6662</v>
      </c>
      <c r="P4967">
        <v>10681</v>
      </c>
      <c r="Q4967" t="s">
        <v>41</v>
      </c>
      <c r="R4967">
        <v>620</v>
      </c>
      <c r="S4967" s="2">
        <v>44996</v>
      </c>
      <c r="T4967" t="s">
        <v>42</v>
      </c>
      <c r="U4967">
        <v>0</v>
      </c>
      <c r="V4967" t="s">
        <v>43</v>
      </c>
      <c r="W4967">
        <v>574</v>
      </c>
      <c r="X4967" t="s">
        <v>44</v>
      </c>
      <c r="Y4967" t="s">
        <v>45</v>
      </c>
      <c r="Z4967">
        <v>0</v>
      </c>
      <c r="AA4967">
        <v>265</v>
      </c>
      <c r="AB4967">
        <v>9016</v>
      </c>
      <c r="AC4967" t="s">
        <v>73</v>
      </c>
    </row>
    <row r="4968" spans="1:29" x14ac:dyDescent="0.3">
      <c r="A4968" s="1" t="s">
        <v>29</v>
      </c>
      <c r="B4968" t="s">
        <v>393</v>
      </c>
      <c r="C4968" t="s">
        <v>1701</v>
      </c>
      <c r="D4968" t="s">
        <v>201</v>
      </c>
      <c r="E4968">
        <v>2</v>
      </c>
      <c r="F4968" t="s">
        <v>99</v>
      </c>
      <c r="G4968" t="s">
        <v>558</v>
      </c>
      <c r="H4968" t="s">
        <v>35</v>
      </c>
      <c r="I4968" t="s">
        <v>36</v>
      </c>
      <c r="J4968" t="s">
        <v>669</v>
      </c>
      <c r="K4968" t="s">
        <v>11627</v>
      </c>
      <c r="L4968" t="s">
        <v>11628</v>
      </c>
      <c r="M4968" t="s">
        <v>846</v>
      </c>
      <c r="N4968" t="s">
        <v>58</v>
      </c>
      <c r="O4968">
        <v>7463</v>
      </c>
      <c r="P4968">
        <v>11044</v>
      </c>
      <c r="Q4968" t="s">
        <v>59</v>
      </c>
      <c r="R4968">
        <v>109</v>
      </c>
      <c r="S4968" s="2">
        <v>44597</v>
      </c>
      <c r="T4968" t="s">
        <v>42</v>
      </c>
      <c r="U4968">
        <v>41091</v>
      </c>
      <c r="V4968" t="s">
        <v>106</v>
      </c>
      <c r="W4968">
        <v>833</v>
      </c>
      <c r="X4968" t="s">
        <v>44</v>
      </c>
      <c r="Y4968" t="s">
        <v>72</v>
      </c>
      <c r="Z4968">
        <v>4602</v>
      </c>
      <c r="AA4968">
        <v>438</v>
      </c>
      <c r="AB4968">
        <v>9957</v>
      </c>
      <c r="AC4968" t="s">
        <v>107</v>
      </c>
    </row>
    <row r="4969" spans="1:29" x14ac:dyDescent="0.3">
      <c r="A4969" s="1" t="s">
        <v>47</v>
      </c>
      <c r="B4969" t="s">
        <v>153</v>
      </c>
      <c r="C4969" t="s">
        <v>811</v>
      </c>
      <c r="D4969" t="s">
        <v>185</v>
      </c>
      <c r="E4969">
        <v>5</v>
      </c>
      <c r="F4969" t="s">
        <v>77</v>
      </c>
      <c r="G4969" t="s">
        <v>932</v>
      </c>
      <c r="H4969" t="s">
        <v>79</v>
      </c>
      <c r="I4969" t="s">
        <v>1418</v>
      </c>
      <c r="J4969" t="s">
        <v>3097</v>
      </c>
      <c r="K4969" t="s">
        <v>11629</v>
      </c>
      <c r="L4969" t="s">
        <v>11630</v>
      </c>
      <c r="M4969" t="s">
        <v>410</v>
      </c>
      <c r="N4969" t="s">
        <v>58</v>
      </c>
      <c r="O4969">
        <v>24650</v>
      </c>
      <c r="P4969">
        <v>27039</v>
      </c>
      <c r="Q4969" t="s">
        <v>41</v>
      </c>
      <c r="R4969">
        <v>556</v>
      </c>
      <c r="S4969" s="2">
        <v>44390</v>
      </c>
      <c r="T4969" s="2">
        <v>44410</v>
      </c>
      <c r="U4969">
        <v>0</v>
      </c>
      <c r="V4969" t="s">
        <v>71</v>
      </c>
      <c r="W4969">
        <v>433</v>
      </c>
      <c r="X4969" t="s">
        <v>60</v>
      </c>
      <c r="Y4969" t="s">
        <v>72</v>
      </c>
      <c r="Z4969">
        <v>4083</v>
      </c>
      <c r="AA4969">
        <v>110</v>
      </c>
      <c r="AB4969">
        <v>26139</v>
      </c>
      <c r="AC4969" t="s">
        <v>46</v>
      </c>
    </row>
    <row r="4970" spans="1:29" x14ac:dyDescent="0.3">
      <c r="A4970" s="1" t="s">
        <v>29</v>
      </c>
      <c r="B4970" t="s">
        <v>363</v>
      </c>
      <c r="C4970" t="s">
        <v>4932</v>
      </c>
      <c r="D4970" t="s">
        <v>201</v>
      </c>
      <c r="E4970">
        <v>5</v>
      </c>
      <c r="F4970" t="s">
        <v>51</v>
      </c>
      <c r="G4970" t="s">
        <v>285</v>
      </c>
      <c r="H4970" t="s">
        <v>35</v>
      </c>
      <c r="I4970" t="s">
        <v>1441</v>
      </c>
      <c r="J4970" t="s">
        <v>566</v>
      </c>
      <c r="K4970" t="s">
        <v>11631</v>
      </c>
      <c r="L4970" t="s">
        <v>11632</v>
      </c>
      <c r="M4970" t="s">
        <v>511</v>
      </c>
      <c r="N4970" t="s">
        <v>58</v>
      </c>
      <c r="O4970">
        <v>13241</v>
      </c>
      <c r="P4970">
        <v>17512</v>
      </c>
      <c r="Q4970" t="s">
        <v>41</v>
      </c>
      <c r="R4970">
        <v>350</v>
      </c>
      <c r="S4970" s="2">
        <v>44398</v>
      </c>
      <c r="T4970" s="2">
        <v>44417</v>
      </c>
      <c r="U4970">
        <v>0</v>
      </c>
      <c r="V4970" t="s">
        <v>43</v>
      </c>
      <c r="W4970">
        <v>708</v>
      </c>
      <c r="X4970" t="s">
        <v>60</v>
      </c>
      <c r="Y4970" t="s">
        <v>72</v>
      </c>
      <c r="Z4970">
        <v>1189</v>
      </c>
      <c r="AA4970">
        <v>361</v>
      </c>
      <c r="AB4970">
        <v>16355</v>
      </c>
      <c r="AC4970" t="s">
        <v>107</v>
      </c>
    </row>
    <row r="4971" spans="1:29" x14ac:dyDescent="0.3">
      <c r="A4971" s="1" t="s">
        <v>47</v>
      </c>
      <c r="B4971" t="s">
        <v>145</v>
      </c>
      <c r="C4971" t="s">
        <v>1413</v>
      </c>
      <c r="D4971" t="s">
        <v>138</v>
      </c>
      <c r="E4971">
        <v>5</v>
      </c>
      <c r="F4971" t="s">
        <v>99</v>
      </c>
      <c r="G4971" t="s">
        <v>724</v>
      </c>
      <c r="H4971" t="s">
        <v>79</v>
      </c>
      <c r="I4971" t="s">
        <v>4489</v>
      </c>
      <c r="J4971" t="s">
        <v>1509</v>
      </c>
      <c r="K4971" t="s">
        <v>11633</v>
      </c>
      <c r="L4971" t="s">
        <v>11634</v>
      </c>
      <c r="M4971" t="s">
        <v>2358</v>
      </c>
      <c r="N4971" t="s">
        <v>94</v>
      </c>
      <c r="O4971">
        <v>17626</v>
      </c>
      <c r="P4971">
        <v>20341</v>
      </c>
      <c r="Q4971" t="s">
        <v>95</v>
      </c>
      <c r="R4971">
        <v>599</v>
      </c>
      <c r="S4971" s="2">
        <v>45202</v>
      </c>
      <c r="T4971" t="s">
        <v>42</v>
      </c>
      <c r="U4971">
        <v>0</v>
      </c>
      <c r="V4971" t="s">
        <v>106</v>
      </c>
      <c r="W4971">
        <v>717</v>
      </c>
      <c r="X4971" t="s">
        <v>44</v>
      </c>
      <c r="Y4971" t="s">
        <v>61</v>
      </c>
      <c r="Z4971">
        <v>0</v>
      </c>
      <c r="AA4971">
        <v>795</v>
      </c>
      <c r="AB4971">
        <v>18549</v>
      </c>
      <c r="AC4971" t="s">
        <v>46</v>
      </c>
    </row>
    <row r="4972" spans="1:29" x14ac:dyDescent="0.3">
      <c r="A4972" s="1" t="s">
        <v>47</v>
      </c>
      <c r="B4972" t="s">
        <v>145</v>
      </c>
      <c r="C4972" t="s">
        <v>528</v>
      </c>
      <c r="D4972" t="s">
        <v>138</v>
      </c>
      <c r="E4972">
        <v>7</v>
      </c>
      <c r="F4972" t="s">
        <v>33</v>
      </c>
      <c r="G4972" t="s">
        <v>170</v>
      </c>
      <c r="H4972" t="s">
        <v>79</v>
      </c>
      <c r="I4972" t="s">
        <v>1303</v>
      </c>
      <c r="J4972" t="s">
        <v>3292</v>
      </c>
      <c r="K4972" t="s">
        <v>11635</v>
      </c>
      <c r="L4972" t="s">
        <v>11636</v>
      </c>
      <c r="M4972" t="s">
        <v>499</v>
      </c>
      <c r="N4972" t="s">
        <v>84</v>
      </c>
      <c r="O4972">
        <v>24198</v>
      </c>
      <c r="P4972">
        <v>26672</v>
      </c>
      <c r="Q4972" t="s">
        <v>95</v>
      </c>
      <c r="R4972">
        <v>90</v>
      </c>
      <c r="S4972" s="2">
        <v>44933</v>
      </c>
      <c r="T4972" s="2">
        <v>44956</v>
      </c>
      <c r="U4972">
        <v>0</v>
      </c>
      <c r="V4972" t="s">
        <v>85</v>
      </c>
      <c r="W4972">
        <v>799</v>
      </c>
      <c r="X4972" t="s">
        <v>60</v>
      </c>
      <c r="Y4972" t="s">
        <v>61</v>
      </c>
      <c r="Z4972">
        <v>0</v>
      </c>
      <c r="AA4972">
        <v>402</v>
      </c>
      <c r="AB4972">
        <v>24432</v>
      </c>
      <c r="AC4972" t="s">
        <v>73</v>
      </c>
    </row>
    <row r="4973" spans="1:29" x14ac:dyDescent="0.3">
      <c r="A4973" s="1" t="s">
        <v>47</v>
      </c>
      <c r="B4973" t="s">
        <v>161</v>
      </c>
      <c r="C4973" t="s">
        <v>4191</v>
      </c>
      <c r="D4973" t="s">
        <v>178</v>
      </c>
      <c r="E4973">
        <v>5</v>
      </c>
      <c r="F4973" t="s">
        <v>271</v>
      </c>
      <c r="G4973" t="s">
        <v>340</v>
      </c>
      <c r="H4973" t="s">
        <v>79</v>
      </c>
      <c r="I4973" t="s">
        <v>668</v>
      </c>
      <c r="J4973" t="s">
        <v>3409</v>
      </c>
      <c r="K4973" t="s">
        <v>11637</v>
      </c>
      <c r="L4973" t="s">
        <v>11638</v>
      </c>
      <c r="M4973" t="s">
        <v>2032</v>
      </c>
      <c r="N4973" t="s">
        <v>58</v>
      </c>
      <c r="O4973">
        <v>3450</v>
      </c>
      <c r="P4973">
        <v>6519</v>
      </c>
      <c r="Q4973" t="s">
        <v>41</v>
      </c>
      <c r="R4973">
        <v>789</v>
      </c>
      <c r="S4973" s="2">
        <v>45145</v>
      </c>
      <c r="T4973" t="s">
        <v>42</v>
      </c>
      <c r="U4973">
        <v>0</v>
      </c>
      <c r="V4973" t="s">
        <v>85</v>
      </c>
      <c r="W4973">
        <v>782</v>
      </c>
      <c r="X4973" t="s">
        <v>44</v>
      </c>
      <c r="Y4973" t="s">
        <v>72</v>
      </c>
      <c r="Z4973">
        <v>2375</v>
      </c>
      <c r="AA4973">
        <v>907</v>
      </c>
      <c r="AB4973">
        <v>5756</v>
      </c>
      <c r="AC4973" t="s">
        <v>107</v>
      </c>
    </row>
    <row r="4974" spans="1:29" x14ac:dyDescent="0.3">
      <c r="A4974" s="1" t="s">
        <v>47</v>
      </c>
      <c r="B4974" t="s">
        <v>176</v>
      </c>
      <c r="C4974" t="s">
        <v>1347</v>
      </c>
      <c r="D4974" t="s">
        <v>98</v>
      </c>
      <c r="E4974">
        <v>4</v>
      </c>
      <c r="F4974" t="s">
        <v>186</v>
      </c>
      <c r="G4974" t="s">
        <v>710</v>
      </c>
      <c r="H4974" t="s">
        <v>35</v>
      </c>
      <c r="I4974" t="s">
        <v>906</v>
      </c>
      <c r="J4974" t="s">
        <v>3625</v>
      </c>
      <c r="K4974">
        <v>5680304808</v>
      </c>
      <c r="L4974" t="s">
        <v>11639</v>
      </c>
      <c r="M4974" t="s">
        <v>1637</v>
      </c>
      <c r="N4974" t="s">
        <v>40</v>
      </c>
      <c r="O4974">
        <v>7836</v>
      </c>
      <c r="P4974">
        <v>10763</v>
      </c>
      <c r="Q4974" t="s">
        <v>41</v>
      </c>
      <c r="R4974">
        <v>590</v>
      </c>
      <c r="S4974" s="2">
        <v>44908</v>
      </c>
      <c r="T4974" t="s">
        <v>42</v>
      </c>
      <c r="U4974">
        <v>0</v>
      </c>
      <c r="V4974" t="s">
        <v>71</v>
      </c>
      <c r="W4974">
        <v>514</v>
      </c>
      <c r="X4974" t="s">
        <v>44</v>
      </c>
      <c r="Y4974" t="s">
        <v>45</v>
      </c>
      <c r="Z4974">
        <v>0</v>
      </c>
      <c r="AA4974">
        <v>430</v>
      </c>
      <c r="AB4974">
        <v>8677</v>
      </c>
      <c r="AC4974" t="s">
        <v>107</v>
      </c>
    </row>
    <row r="4975" spans="1:29" x14ac:dyDescent="0.3">
      <c r="A4975" s="1" t="s">
        <v>47</v>
      </c>
      <c r="B4975" t="s">
        <v>234</v>
      </c>
      <c r="C4975" t="s">
        <v>3327</v>
      </c>
      <c r="D4975" t="s">
        <v>387</v>
      </c>
      <c r="E4975">
        <v>10</v>
      </c>
      <c r="F4975" t="s">
        <v>51</v>
      </c>
      <c r="G4975" t="s">
        <v>285</v>
      </c>
      <c r="H4975" t="s">
        <v>79</v>
      </c>
      <c r="I4975" t="s">
        <v>1940</v>
      </c>
      <c r="J4975" t="s">
        <v>4606</v>
      </c>
      <c r="K4975">
        <v>9933933489</v>
      </c>
      <c r="L4975" t="s">
        <v>11640</v>
      </c>
      <c r="M4975" t="s">
        <v>984</v>
      </c>
      <c r="N4975" t="s">
        <v>94</v>
      </c>
      <c r="O4975">
        <v>9654</v>
      </c>
      <c r="P4975">
        <v>11948</v>
      </c>
      <c r="Q4975" t="s">
        <v>95</v>
      </c>
      <c r="R4975">
        <v>113</v>
      </c>
      <c r="S4975" s="2">
        <v>45098</v>
      </c>
      <c r="T4975" s="2">
        <v>45125</v>
      </c>
      <c r="U4975">
        <v>0</v>
      </c>
      <c r="V4975" t="s">
        <v>106</v>
      </c>
      <c r="W4975">
        <v>409</v>
      </c>
      <c r="X4975" t="s">
        <v>60</v>
      </c>
      <c r="Y4975" t="s">
        <v>72</v>
      </c>
      <c r="Z4975">
        <v>0</v>
      </c>
      <c r="AA4975">
        <v>927</v>
      </c>
      <c r="AB4975">
        <v>11119</v>
      </c>
      <c r="AC4975" t="s">
        <v>73</v>
      </c>
    </row>
    <row r="4976" spans="1:29" x14ac:dyDescent="0.3">
      <c r="A4976" s="1" t="s">
        <v>47</v>
      </c>
      <c r="B4976" t="s">
        <v>117</v>
      </c>
      <c r="C4976" t="s">
        <v>243</v>
      </c>
      <c r="D4976" t="s">
        <v>257</v>
      </c>
      <c r="E4976">
        <v>6</v>
      </c>
      <c r="F4976" t="s">
        <v>64</v>
      </c>
      <c r="G4976" t="s">
        <v>1599</v>
      </c>
      <c r="H4976" t="s">
        <v>79</v>
      </c>
      <c r="I4976" t="s">
        <v>1237</v>
      </c>
      <c r="J4976" t="s">
        <v>11641</v>
      </c>
      <c r="K4976" t="s">
        <v>11642</v>
      </c>
      <c r="L4976" t="s">
        <v>11643</v>
      </c>
      <c r="M4976" t="s">
        <v>925</v>
      </c>
      <c r="N4976" t="s">
        <v>40</v>
      </c>
      <c r="O4976">
        <v>24817</v>
      </c>
      <c r="P4976">
        <v>28945</v>
      </c>
      <c r="Q4976" t="s">
        <v>95</v>
      </c>
      <c r="R4976">
        <v>168</v>
      </c>
      <c r="S4976" s="2">
        <v>44646</v>
      </c>
      <c r="T4976" t="s">
        <v>42</v>
      </c>
      <c r="U4976">
        <v>0</v>
      </c>
      <c r="V4976" t="s">
        <v>71</v>
      </c>
      <c r="W4976">
        <v>660</v>
      </c>
      <c r="X4976" t="s">
        <v>44</v>
      </c>
      <c r="Y4976" t="s">
        <v>61</v>
      </c>
      <c r="Z4976">
        <v>0</v>
      </c>
      <c r="AA4976">
        <v>562</v>
      </c>
      <c r="AB4976">
        <v>25655</v>
      </c>
      <c r="AC4976" t="s">
        <v>46</v>
      </c>
    </row>
    <row r="4977" spans="1:29" x14ac:dyDescent="0.3">
      <c r="A4977" s="1" t="s">
        <v>29</v>
      </c>
      <c r="B4977" t="s">
        <v>96</v>
      </c>
      <c r="C4977" t="s">
        <v>2065</v>
      </c>
      <c r="D4977" t="s">
        <v>50</v>
      </c>
      <c r="E4977">
        <v>5</v>
      </c>
      <c r="F4977" t="s">
        <v>64</v>
      </c>
      <c r="G4977" t="s">
        <v>88</v>
      </c>
      <c r="H4977" t="s">
        <v>79</v>
      </c>
      <c r="I4977" t="s">
        <v>1403</v>
      </c>
      <c r="J4977" t="s">
        <v>2516</v>
      </c>
      <c r="K4977" t="s">
        <v>11644</v>
      </c>
      <c r="L4977" t="s">
        <v>11645</v>
      </c>
      <c r="M4977" t="s">
        <v>777</v>
      </c>
      <c r="N4977" t="s">
        <v>84</v>
      </c>
      <c r="O4977">
        <v>22584</v>
      </c>
      <c r="P4977">
        <v>26612</v>
      </c>
      <c r="Q4977" t="s">
        <v>59</v>
      </c>
      <c r="R4977">
        <v>36</v>
      </c>
      <c r="S4977" s="2">
        <v>45307</v>
      </c>
      <c r="T4977" s="2">
        <v>45324</v>
      </c>
      <c r="U4977">
        <v>44738</v>
      </c>
      <c r="V4977" t="s">
        <v>71</v>
      </c>
      <c r="W4977">
        <v>694</v>
      </c>
      <c r="X4977" t="s">
        <v>60</v>
      </c>
      <c r="Y4977" t="s">
        <v>72</v>
      </c>
      <c r="Z4977">
        <v>0</v>
      </c>
      <c r="AA4977">
        <v>927</v>
      </c>
      <c r="AB4977">
        <v>24112</v>
      </c>
      <c r="AC4977" t="s">
        <v>46</v>
      </c>
    </row>
    <row r="4978" spans="1:29" x14ac:dyDescent="0.3">
      <c r="A4978" s="1" t="s">
        <v>47</v>
      </c>
      <c r="B4978" t="s">
        <v>161</v>
      </c>
      <c r="C4978" t="s">
        <v>2091</v>
      </c>
      <c r="D4978" t="s">
        <v>185</v>
      </c>
      <c r="E4978">
        <v>4</v>
      </c>
      <c r="F4978" t="s">
        <v>120</v>
      </c>
      <c r="G4978" t="s">
        <v>329</v>
      </c>
      <c r="H4978" t="s">
        <v>35</v>
      </c>
      <c r="I4978" t="s">
        <v>140</v>
      </c>
      <c r="J4978" t="s">
        <v>80</v>
      </c>
      <c r="K4978" t="s">
        <v>11646</v>
      </c>
      <c r="L4978" t="s">
        <v>11647</v>
      </c>
      <c r="M4978" t="s">
        <v>1475</v>
      </c>
      <c r="N4978" t="s">
        <v>58</v>
      </c>
      <c r="O4978">
        <v>16825</v>
      </c>
      <c r="P4978">
        <v>20918</v>
      </c>
      <c r="Q4978" t="s">
        <v>41</v>
      </c>
      <c r="R4978">
        <v>613</v>
      </c>
      <c r="S4978" s="2">
        <v>45320</v>
      </c>
      <c r="T4978" s="2">
        <v>45349</v>
      </c>
      <c r="U4978">
        <v>0</v>
      </c>
      <c r="V4978" t="s">
        <v>71</v>
      </c>
      <c r="W4978">
        <v>680</v>
      </c>
      <c r="X4978" t="s">
        <v>60</v>
      </c>
      <c r="Y4978" t="s">
        <v>61</v>
      </c>
      <c r="Z4978">
        <v>1706</v>
      </c>
      <c r="AA4978">
        <v>240</v>
      </c>
      <c r="AB4978">
        <v>17359</v>
      </c>
      <c r="AC4978" t="s">
        <v>46</v>
      </c>
    </row>
    <row r="4979" spans="1:29" x14ac:dyDescent="0.3">
      <c r="A4979" s="1" t="s">
        <v>47</v>
      </c>
      <c r="B4979" t="s">
        <v>136</v>
      </c>
      <c r="C4979" t="s">
        <v>2181</v>
      </c>
      <c r="D4979" t="s">
        <v>185</v>
      </c>
      <c r="E4979">
        <v>5</v>
      </c>
      <c r="F4979" t="s">
        <v>186</v>
      </c>
      <c r="G4979" t="s">
        <v>1504</v>
      </c>
      <c r="H4979" t="s">
        <v>35</v>
      </c>
      <c r="I4979" t="s">
        <v>2940</v>
      </c>
      <c r="J4979" t="s">
        <v>123</v>
      </c>
      <c r="K4979" t="s">
        <v>11648</v>
      </c>
      <c r="L4979" t="s">
        <v>11649</v>
      </c>
      <c r="M4979" t="s">
        <v>1374</v>
      </c>
      <c r="N4979" t="s">
        <v>94</v>
      </c>
      <c r="O4979">
        <v>2659</v>
      </c>
      <c r="P4979">
        <v>7455</v>
      </c>
      <c r="Q4979" t="s">
        <v>59</v>
      </c>
      <c r="R4979">
        <v>885</v>
      </c>
      <c r="S4979" s="2">
        <v>44939</v>
      </c>
      <c r="T4979" t="s">
        <v>42</v>
      </c>
      <c r="U4979">
        <v>24340</v>
      </c>
      <c r="V4979" t="s">
        <v>106</v>
      </c>
      <c r="W4979">
        <v>849</v>
      </c>
      <c r="X4979" t="s">
        <v>44</v>
      </c>
      <c r="Y4979" t="s">
        <v>45</v>
      </c>
      <c r="Z4979">
        <v>0</v>
      </c>
      <c r="AA4979">
        <v>801</v>
      </c>
      <c r="AB4979">
        <v>5348</v>
      </c>
      <c r="AC4979" t="s">
        <v>46</v>
      </c>
    </row>
    <row r="4980" spans="1:29" x14ac:dyDescent="0.3">
      <c r="A4980" s="1" t="s">
        <v>47</v>
      </c>
      <c r="B4980" t="s">
        <v>176</v>
      </c>
      <c r="C4980" t="s">
        <v>208</v>
      </c>
      <c r="D4980" t="s">
        <v>387</v>
      </c>
      <c r="E4980">
        <v>9</v>
      </c>
      <c r="F4980" t="s">
        <v>77</v>
      </c>
      <c r="G4980" t="s">
        <v>365</v>
      </c>
      <c r="H4980" t="s">
        <v>35</v>
      </c>
      <c r="I4980" t="s">
        <v>1313</v>
      </c>
      <c r="J4980" t="s">
        <v>6694</v>
      </c>
      <c r="K4980" t="s">
        <v>11650</v>
      </c>
      <c r="L4980" t="s">
        <v>11651</v>
      </c>
      <c r="M4980" t="s">
        <v>902</v>
      </c>
      <c r="N4980" t="s">
        <v>94</v>
      </c>
      <c r="O4980">
        <v>25583</v>
      </c>
      <c r="P4980">
        <v>28260</v>
      </c>
      <c r="Q4980" t="s">
        <v>59</v>
      </c>
      <c r="R4980">
        <v>370</v>
      </c>
      <c r="S4980" s="2">
        <v>44962</v>
      </c>
      <c r="T4980" s="2">
        <v>44987</v>
      </c>
      <c r="U4980">
        <v>4604</v>
      </c>
      <c r="V4980" t="s">
        <v>71</v>
      </c>
      <c r="W4980">
        <v>579</v>
      </c>
      <c r="X4980" t="s">
        <v>60</v>
      </c>
      <c r="Y4980" t="s">
        <v>45</v>
      </c>
      <c r="Z4980">
        <v>0</v>
      </c>
      <c r="AA4980">
        <v>316</v>
      </c>
      <c r="AB4980">
        <v>26660</v>
      </c>
      <c r="AC4980" t="s">
        <v>73</v>
      </c>
    </row>
    <row r="4981" spans="1:29" x14ac:dyDescent="0.3">
      <c r="A4981" s="1" t="s">
        <v>29</v>
      </c>
      <c r="B4981" t="s">
        <v>228</v>
      </c>
      <c r="C4981" t="s">
        <v>1225</v>
      </c>
      <c r="D4981" t="s">
        <v>119</v>
      </c>
      <c r="E4981">
        <v>9</v>
      </c>
      <c r="F4981" t="s">
        <v>33</v>
      </c>
      <c r="G4981" t="s">
        <v>728</v>
      </c>
      <c r="H4981" t="s">
        <v>79</v>
      </c>
      <c r="I4981" t="s">
        <v>441</v>
      </c>
      <c r="J4981" t="s">
        <v>1199</v>
      </c>
      <c r="K4981">
        <f>1-682-58-3971</f>
        <v>-4710</v>
      </c>
      <c r="L4981" t="s">
        <v>11652</v>
      </c>
      <c r="M4981" t="s">
        <v>993</v>
      </c>
      <c r="N4981" t="s">
        <v>94</v>
      </c>
      <c r="O4981">
        <v>16838</v>
      </c>
      <c r="P4981">
        <v>20127</v>
      </c>
      <c r="Q4981" t="s">
        <v>59</v>
      </c>
      <c r="R4981">
        <v>843</v>
      </c>
      <c r="S4981" s="2">
        <v>44934</v>
      </c>
      <c r="T4981" s="2">
        <v>44950</v>
      </c>
      <c r="U4981">
        <v>22511</v>
      </c>
      <c r="V4981" t="s">
        <v>106</v>
      </c>
      <c r="W4981">
        <v>509</v>
      </c>
      <c r="X4981" t="s">
        <v>60</v>
      </c>
      <c r="Y4981" t="s">
        <v>61</v>
      </c>
      <c r="Z4981">
        <v>0</v>
      </c>
      <c r="AA4981">
        <v>751</v>
      </c>
      <c r="AB4981">
        <v>20014</v>
      </c>
      <c r="AC4981" t="s">
        <v>46</v>
      </c>
    </row>
    <row r="4982" spans="1:29" x14ac:dyDescent="0.3">
      <c r="A4982" s="1" t="s">
        <v>29</v>
      </c>
      <c r="B4982" t="s">
        <v>62</v>
      </c>
      <c r="C4982" t="s">
        <v>1795</v>
      </c>
      <c r="D4982" t="s">
        <v>201</v>
      </c>
      <c r="E4982">
        <v>2</v>
      </c>
      <c r="F4982" t="s">
        <v>129</v>
      </c>
      <c r="G4982" t="s">
        <v>298</v>
      </c>
      <c r="H4982" t="s">
        <v>79</v>
      </c>
      <c r="I4982" t="s">
        <v>244</v>
      </c>
      <c r="J4982" t="s">
        <v>878</v>
      </c>
      <c r="K4982" t="s">
        <v>11653</v>
      </c>
      <c r="L4982" t="s">
        <v>11654</v>
      </c>
      <c r="M4982" t="s">
        <v>584</v>
      </c>
      <c r="N4982" t="s">
        <v>84</v>
      </c>
      <c r="O4982">
        <v>14613</v>
      </c>
      <c r="P4982">
        <v>18485</v>
      </c>
      <c r="Q4982" t="s">
        <v>59</v>
      </c>
      <c r="R4982">
        <v>428</v>
      </c>
      <c r="S4982" s="2">
        <v>45259</v>
      </c>
      <c r="T4982" t="s">
        <v>42</v>
      </c>
      <c r="U4982">
        <v>40241</v>
      </c>
      <c r="V4982" t="s">
        <v>106</v>
      </c>
      <c r="W4982">
        <v>604</v>
      </c>
      <c r="X4982" t="s">
        <v>44</v>
      </c>
      <c r="Y4982" t="s">
        <v>45</v>
      </c>
      <c r="Z4982">
        <v>0</v>
      </c>
      <c r="AA4982">
        <v>256</v>
      </c>
      <c r="AB4982">
        <v>15792</v>
      </c>
      <c r="AC4982" t="s">
        <v>73</v>
      </c>
    </row>
    <row r="4983" spans="1:29" x14ac:dyDescent="0.3">
      <c r="A4983" s="1" t="s">
        <v>47</v>
      </c>
      <c r="B4983" t="s">
        <v>108</v>
      </c>
      <c r="C4983" t="s">
        <v>3655</v>
      </c>
      <c r="D4983" t="s">
        <v>178</v>
      </c>
      <c r="E4983">
        <v>1</v>
      </c>
      <c r="F4983" t="s">
        <v>99</v>
      </c>
      <c r="G4983" t="s">
        <v>529</v>
      </c>
      <c r="H4983" t="s">
        <v>79</v>
      </c>
      <c r="I4983" t="s">
        <v>11655</v>
      </c>
      <c r="J4983" t="s">
        <v>224</v>
      </c>
      <c r="K4983" t="s">
        <v>11656</v>
      </c>
      <c r="L4983" t="s">
        <v>11657</v>
      </c>
      <c r="M4983" t="s">
        <v>522</v>
      </c>
      <c r="N4983" t="s">
        <v>40</v>
      </c>
      <c r="O4983">
        <v>18103</v>
      </c>
      <c r="P4983">
        <v>21406</v>
      </c>
      <c r="Q4983" t="s">
        <v>95</v>
      </c>
      <c r="R4983">
        <v>773</v>
      </c>
      <c r="S4983" s="2">
        <v>44386</v>
      </c>
      <c r="T4983" t="s">
        <v>42</v>
      </c>
      <c r="U4983">
        <v>0</v>
      </c>
      <c r="V4983" t="s">
        <v>71</v>
      </c>
      <c r="W4983">
        <v>440</v>
      </c>
      <c r="X4983" t="s">
        <v>44</v>
      </c>
      <c r="Y4983" t="s">
        <v>61</v>
      </c>
      <c r="Z4983">
        <v>0</v>
      </c>
      <c r="AA4983">
        <v>873</v>
      </c>
      <c r="AB4983">
        <v>20165</v>
      </c>
      <c r="AC4983" t="s">
        <v>107</v>
      </c>
    </row>
    <row r="4984" spans="1:29" x14ac:dyDescent="0.3">
      <c r="A4984" s="1" t="s">
        <v>47</v>
      </c>
      <c r="B4984" t="s">
        <v>592</v>
      </c>
      <c r="C4984" t="s">
        <v>1147</v>
      </c>
      <c r="D4984" t="s">
        <v>387</v>
      </c>
      <c r="E4984">
        <v>4</v>
      </c>
      <c r="F4984" t="s">
        <v>129</v>
      </c>
      <c r="G4984" t="s">
        <v>1528</v>
      </c>
      <c r="H4984" t="s">
        <v>35</v>
      </c>
      <c r="I4984" t="s">
        <v>8314</v>
      </c>
      <c r="J4984" t="s">
        <v>2780</v>
      </c>
      <c r="K4984" t="s">
        <v>11658</v>
      </c>
      <c r="L4984" t="s">
        <v>11659</v>
      </c>
      <c r="M4984" t="s">
        <v>598</v>
      </c>
      <c r="N4984" t="s">
        <v>58</v>
      </c>
      <c r="O4984">
        <v>27476</v>
      </c>
      <c r="P4984">
        <v>30359</v>
      </c>
      <c r="Q4984" t="s">
        <v>41</v>
      </c>
      <c r="R4984">
        <v>299</v>
      </c>
      <c r="S4984" s="2">
        <v>45308</v>
      </c>
      <c r="T4984" t="s">
        <v>42</v>
      </c>
      <c r="U4984">
        <v>0</v>
      </c>
      <c r="V4984" t="s">
        <v>85</v>
      </c>
      <c r="W4984">
        <v>493</v>
      </c>
      <c r="X4984" t="s">
        <v>44</v>
      </c>
      <c r="Y4984" t="s">
        <v>61</v>
      </c>
      <c r="Z4984">
        <v>3118</v>
      </c>
      <c r="AA4984">
        <v>781</v>
      </c>
      <c r="AB4984">
        <v>28328</v>
      </c>
      <c r="AC4984" t="s">
        <v>73</v>
      </c>
    </row>
    <row r="4985" spans="1:29" x14ac:dyDescent="0.3">
      <c r="A4985" s="1" t="s">
        <v>47</v>
      </c>
      <c r="B4985" t="s">
        <v>117</v>
      </c>
      <c r="C4985" t="s">
        <v>512</v>
      </c>
      <c r="D4985" t="s">
        <v>119</v>
      </c>
      <c r="E4985">
        <v>3</v>
      </c>
      <c r="F4985" t="s">
        <v>129</v>
      </c>
      <c r="G4985" t="s">
        <v>1528</v>
      </c>
      <c r="H4985" t="s">
        <v>79</v>
      </c>
      <c r="I4985" t="s">
        <v>292</v>
      </c>
      <c r="J4985" t="s">
        <v>2436</v>
      </c>
      <c r="K4985" t="s">
        <v>11660</v>
      </c>
      <c r="L4985" t="s">
        <v>11661</v>
      </c>
      <c r="M4985" t="s">
        <v>1326</v>
      </c>
      <c r="N4985" t="s">
        <v>94</v>
      </c>
      <c r="O4985">
        <v>17301</v>
      </c>
      <c r="P4985">
        <v>20496</v>
      </c>
      <c r="Q4985" t="s">
        <v>41</v>
      </c>
      <c r="R4985">
        <v>482</v>
      </c>
      <c r="S4985" s="2">
        <v>44884</v>
      </c>
      <c r="T4985" t="s">
        <v>42</v>
      </c>
      <c r="U4985">
        <v>0</v>
      </c>
      <c r="V4985" t="s">
        <v>71</v>
      </c>
      <c r="W4985">
        <v>638</v>
      </c>
      <c r="X4985" t="s">
        <v>44</v>
      </c>
      <c r="Y4985" t="s">
        <v>61</v>
      </c>
      <c r="Z4985">
        <v>0</v>
      </c>
      <c r="AA4985">
        <v>384</v>
      </c>
      <c r="AB4985">
        <v>17820</v>
      </c>
      <c r="AC4985" t="s">
        <v>107</v>
      </c>
    </row>
    <row r="4986" spans="1:29" x14ac:dyDescent="0.3">
      <c r="A4986" s="1" t="s">
        <v>47</v>
      </c>
      <c r="B4986" t="s">
        <v>161</v>
      </c>
      <c r="C4986" t="s">
        <v>386</v>
      </c>
      <c r="D4986" t="s">
        <v>352</v>
      </c>
      <c r="E4986">
        <v>3</v>
      </c>
      <c r="F4986" t="s">
        <v>51</v>
      </c>
      <c r="G4986" t="s">
        <v>1075</v>
      </c>
      <c r="H4986" t="s">
        <v>79</v>
      </c>
      <c r="I4986" t="s">
        <v>1008</v>
      </c>
      <c r="J4986" t="s">
        <v>10163</v>
      </c>
      <c r="K4986" t="s">
        <v>11662</v>
      </c>
      <c r="L4986" t="s">
        <v>11663</v>
      </c>
      <c r="M4986" t="s">
        <v>192</v>
      </c>
      <c r="N4986" t="s">
        <v>40</v>
      </c>
      <c r="O4986">
        <v>29655</v>
      </c>
      <c r="P4986">
        <v>34409</v>
      </c>
      <c r="Q4986" t="s">
        <v>59</v>
      </c>
      <c r="R4986">
        <v>60</v>
      </c>
      <c r="S4986" s="2">
        <v>44443</v>
      </c>
      <c r="T4986" s="2">
        <v>44446</v>
      </c>
      <c r="U4986">
        <v>9785</v>
      </c>
      <c r="V4986" t="s">
        <v>43</v>
      </c>
      <c r="W4986">
        <v>814</v>
      </c>
      <c r="X4986" t="s">
        <v>60</v>
      </c>
      <c r="Y4986" t="s">
        <v>72</v>
      </c>
      <c r="Z4986">
        <v>0</v>
      </c>
      <c r="AA4986">
        <v>171</v>
      </c>
      <c r="AB4986">
        <v>30529</v>
      </c>
      <c r="AC4986" t="s">
        <v>73</v>
      </c>
    </row>
    <row r="4987" spans="1:29" x14ac:dyDescent="0.3">
      <c r="A4987" s="1" t="s">
        <v>29</v>
      </c>
      <c r="B4987" t="s">
        <v>96</v>
      </c>
      <c r="C4987" t="s">
        <v>2169</v>
      </c>
      <c r="D4987" t="s">
        <v>178</v>
      </c>
      <c r="E4987">
        <v>7</v>
      </c>
      <c r="F4987" t="s">
        <v>221</v>
      </c>
      <c r="G4987" t="s">
        <v>858</v>
      </c>
      <c r="H4987" t="s">
        <v>79</v>
      </c>
      <c r="I4987" t="s">
        <v>1611</v>
      </c>
      <c r="J4987" t="s">
        <v>2315</v>
      </c>
      <c r="K4987" t="s">
        <v>11664</v>
      </c>
      <c r="L4987" t="s">
        <v>11665</v>
      </c>
      <c r="M4987" t="s">
        <v>1197</v>
      </c>
      <c r="N4987" t="s">
        <v>40</v>
      </c>
      <c r="O4987">
        <v>20806</v>
      </c>
      <c r="P4987">
        <v>23500</v>
      </c>
      <c r="Q4987" t="s">
        <v>95</v>
      </c>
      <c r="R4987">
        <v>414</v>
      </c>
      <c r="S4987" s="2">
        <v>44653</v>
      </c>
      <c r="T4987" s="2">
        <v>44656</v>
      </c>
      <c r="U4987">
        <v>0</v>
      </c>
      <c r="V4987" t="s">
        <v>71</v>
      </c>
      <c r="W4987">
        <v>552</v>
      </c>
      <c r="X4987" t="s">
        <v>60</v>
      </c>
      <c r="Y4987" t="s">
        <v>61</v>
      </c>
      <c r="Z4987">
        <v>0</v>
      </c>
      <c r="AA4987">
        <v>354</v>
      </c>
      <c r="AB4987">
        <v>22370</v>
      </c>
      <c r="AC4987" t="s">
        <v>46</v>
      </c>
    </row>
    <row r="4988" spans="1:29" x14ac:dyDescent="0.3">
      <c r="A4988" s="1" t="s">
        <v>29</v>
      </c>
      <c r="B4988" t="s">
        <v>363</v>
      </c>
      <c r="C4988" t="s">
        <v>1281</v>
      </c>
      <c r="D4988" t="s">
        <v>169</v>
      </c>
      <c r="E4988">
        <v>6</v>
      </c>
      <c r="F4988" t="s">
        <v>120</v>
      </c>
      <c r="G4988" t="s">
        <v>820</v>
      </c>
      <c r="H4988" t="s">
        <v>79</v>
      </c>
      <c r="I4988" t="s">
        <v>1441</v>
      </c>
      <c r="J4988" t="s">
        <v>524</v>
      </c>
      <c r="K4988">
        <v>1224886678</v>
      </c>
      <c r="L4988" t="s">
        <v>11666</v>
      </c>
      <c r="M4988" t="s">
        <v>369</v>
      </c>
      <c r="N4988" t="s">
        <v>40</v>
      </c>
      <c r="O4988">
        <v>9042</v>
      </c>
      <c r="P4988">
        <v>12220</v>
      </c>
      <c r="Q4988" t="s">
        <v>41</v>
      </c>
      <c r="R4988">
        <v>157</v>
      </c>
      <c r="S4988" s="2">
        <v>45334</v>
      </c>
      <c r="T4988" t="s">
        <v>42</v>
      </c>
      <c r="U4988">
        <v>0</v>
      </c>
      <c r="V4988" t="s">
        <v>43</v>
      </c>
      <c r="W4988">
        <v>695</v>
      </c>
      <c r="X4988" t="s">
        <v>44</v>
      </c>
      <c r="Y4988" t="s">
        <v>61</v>
      </c>
      <c r="Z4988">
        <v>0</v>
      </c>
      <c r="AA4988">
        <v>990</v>
      </c>
      <c r="AB4988">
        <v>11147</v>
      </c>
      <c r="AC4988" t="s">
        <v>73</v>
      </c>
    </row>
    <row r="4989" spans="1:29" x14ac:dyDescent="0.3">
      <c r="A4989" s="1" t="s">
        <v>47</v>
      </c>
      <c r="B4989" t="s">
        <v>234</v>
      </c>
      <c r="C4989" t="s">
        <v>564</v>
      </c>
      <c r="D4989" t="s">
        <v>201</v>
      </c>
      <c r="E4989">
        <v>3</v>
      </c>
      <c r="F4989" t="s">
        <v>129</v>
      </c>
      <c r="G4989" t="s">
        <v>130</v>
      </c>
      <c r="H4989" t="s">
        <v>35</v>
      </c>
      <c r="I4989" t="s">
        <v>910</v>
      </c>
      <c r="J4989" t="s">
        <v>3653</v>
      </c>
      <c r="K4989" t="s">
        <v>11667</v>
      </c>
      <c r="L4989" t="s">
        <v>11668</v>
      </c>
      <c r="M4989" t="s">
        <v>800</v>
      </c>
      <c r="N4989" t="s">
        <v>40</v>
      </c>
      <c r="O4989">
        <v>11793</v>
      </c>
      <c r="P4989">
        <v>14402</v>
      </c>
      <c r="Q4989" t="s">
        <v>95</v>
      </c>
      <c r="R4989">
        <v>571</v>
      </c>
      <c r="S4989" s="2">
        <v>45011</v>
      </c>
      <c r="T4989" t="s">
        <v>42</v>
      </c>
      <c r="U4989">
        <v>0</v>
      </c>
      <c r="V4989" t="s">
        <v>106</v>
      </c>
      <c r="W4989">
        <v>760</v>
      </c>
      <c r="X4989" t="s">
        <v>44</v>
      </c>
      <c r="Y4989" t="s">
        <v>72</v>
      </c>
      <c r="Z4989">
        <v>0</v>
      </c>
      <c r="AA4989">
        <v>227</v>
      </c>
      <c r="AB4989">
        <v>13186</v>
      </c>
      <c r="AC4989" t="s">
        <v>46</v>
      </c>
    </row>
    <row r="4990" spans="1:29" x14ac:dyDescent="0.3">
      <c r="A4990" s="1" t="s">
        <v>29</v>
      </c>
      <c r="B4990" t="s">
        <v>74</v>
      </c>
      <c r="C4990" t="s">
        <v>1286</v>
      </c>
      <c r="D4990" t="s">
        <v>110</v>
      </c>
      <c r="E4990">
        <v>8</v>
      </c>
      <c r="F4990" t="s">
        <v>129</v>
      </c>
      <c r="G4990" t="s">
        <v>944</v>
      </c>
      <c r="H4990" t="s">
        <v>79</v>
      </c>
      <c r="I4990" t="s">
        <v>1191</v>
      </c>
      <c r="J4990" t="s">
        <v>5356</v>
      </c>
      <c r="K4990" t="s">
        <v>11669</v>
      </c>
      <c r="L4990" t="s">
        <v>11670</v>
      </c>
      <c r="M4990" t="s">
        <v>1146</v>
      </c>
      <c r="N4990" t="s">
        <v>84</v>
      </c>
      <c r="O4990">
        <v>21132</v>
      </c>
      <c r="P4990">
        <v>23548</v>
      </c>
      <c r="Q4990" t="s">
        <v>95</v>
      </c>
      <c r="R4990">
        <v>141</v>
      </c>
      <c r="S4990" s="2">
        <v>45187</v>
      </c>
      <c r="T4990" s="2">
        <v>45216</v>
      </c>
      <c r="U4990">
        <v>0</v>
      </c>
      <c r="V4990" t="s">
        <v>85</v>
      </c>
      <c r="W4990">
        <v>402</v>
      </c>
      <c r="X4990" t="s">
        <v>60</v>
      </c>
      <c r="Y4990" t="s">
        <v>45</v>
      </c>
      <c r="Z4990">
        <v>0</v>
      </c>
      <c r="AA4990">
        <v>427</v>
      </c>
      <c r="AB4990">
        <v>23355</v>
      </c>
      <c r="AC4990" t="s">
        <v>107</v>
      </c>
    </row>
    <row r="4991" spans="1:29" x14ac:dyDescent="0.3">
      <c r="A4991" s="1" t="s">
        <v>47</v>
      </c>
      <c r="B4991" t="s">
        <v>48</v>
      </c>
      <c r="C4991" t="s">
        <v>4088</v>
      </c>
      <c r="D4991" t="s">
        <v>119</v>
      </c>
      <c r="E4991">
        <v>1</v>
      </c>
      <c r="F4991" t="s">
        <v>129</v>
      </c>
      <c r="G4991" t="s">
        <v>298</v>
      </c>
      <c r="H4991" t="s">
        <v>35</v>
      </c>
      <c r="I4991" t="s">
        <v>2613</v>
      </c>
      <c r="J4991" t="s">
        <v>4193</v>
      </c>
      <c r="K4991" t="s">
        <v>11671</v>
      </c>
      <c r="L4991" t="s">
        <v>11672</v>
      </c>
      <c r="M4991" t="s">
        <v>1479</v>
      </c>
      <c r="N4991" t="s">
        <v>94</v>
      </c>
      <c r="O4991">
        <v>17802</v>
      </c>
      <c r="P4991">
        <v>19923</v>
      </c>
      <c r="Q4991" t="s">
        <v>59</v>
      </c>
      <c r="R4991">
        <v>603</v>
      </c>
      <c r="S4991" s="2">
        <v>44511</v>
      </c>
      <c r="T4991" s="2">
        <v>44531</v>
      </c>
      <c r="U4991">
        <v>43544</v>
      </c>
      <c r="V4991" t="s">
        <v>106</v>
      </c>
      <c r="W4991">
        <v>647</v>
      </c>
      <c r="X4991" t="s">
        <v>60</v>
      </c>
      <c r="Y4991" t="s">
        <v>61</v>
      </c>
      <c r="Z4991">
        <v>0</v>
      </c>
      <c r="AA4991">
        <v>686</v>
      </c>
      <c r="AB4991">
        <v>18241</v>
      </c>
      <c r="AC4991" t="s">
        <v>46</v>
      </c>
    </row>
    <row r="4992" spans="1:29" x14ac:dyDescent="0.3">
      <c r="A4992" s="1" t="s">
        <v>29</v>
      </c>
      <c r="B4992" t="s">
        <v>96</v>
      </c>
      <c r="C4992" t="s">
        <v>814</v>
      </c>
      <c r="D4992" t="s">
        <v>119</v>
      </c>
      <c r="E4992">
        <v>3</v>
      </c>
      <c r="F4992" t="s">
        <v>120</v>
      </c>
      <c r="G4992" t="s">
        <v>543</v>
      </c>
      <c r="H4992" t="s">
        <v>79</v>
      </c>
      <c r="I4992" t="s">
        <v>5194</v>
      </c>
      <c r="J4992" t="s">
        <v>8573</v>
      </c>
      <c r="K4992" t="s">
        <v>11673</v>
      </c>
      <c r="L4992" t="s">
        <v>11674</v>
      </c>
      <c r="M4992" t="s">
        <v>1136</v>
      </c>
      <c r="N4992" t="s">
        <v>84</v>
      </c>
      <c r="O4992">
        <v>29451</v>
      </c>
      <c r="P4992">
        <v>31460</v>
      </c>
      <c r="Q4992" t="s">
        <v>59</v>
      </c>
      <c r="R4992">
        <v>676</v>
      </c>
      <c r="S4992" s="2">
        <v>44774</v>
      </c>
      <c r="T4992" s="2">
        <v>44784</v>
      </c>
      <c r="U4992">
        <v>9652</v>
      </c>
      <c r="V4992" t="s">
        <v>71</v>
      </c>
      <c r="W4992">
        <v>819</v>
      </c>
      <c r="X4992" t="s">
        <v>60</v>
      </c>
      <c r="Y4992" t="s">
        <v>45</v>
      </c>
      <c r="Z4992">
        <v>0</v>
      </c>
      <c r="AA4992">
        <v>401</v>
      </c>
      <c r="AB4992">
        <v>31148</v>
      </c>
      <c r="AC4992" t="s">
        <v>73</v>
      </c>
    </row>
    <row r="4993" spans="1:29" x14ac:dyDescent="0.3">
      <c r="A4993" s="1" t="s">
        <v>29</v>
      </c>
      <c r="B4993" t="s">
        <v>86</v>
      </c>
      <c r="C4993" t="s">
        <v>4638</v>
      </c>
      <c r="D4993" t="s">
        <v>236</v>
      </c>
      <c r="E4993">
        <v>1</v>
      </c>
      <c r="F4993" t="s">
        <v>64</v>
      </c>
      <c r="G4993" t="s">
        <v>802</v>
      </c>
      <c r="H4993" t="s">
        <v>79</v>
      </c>
      <c r="I4993" t="s">
        <v>112</v>
      </c>
      <c r="J4993" t="s">
        <v>1914</v>
      </c>
      <c r="K4993" t="s">
        <v>11675</v>
      </c>
      <c r="L4993" t="s">
        <v>11676</v>
      </c>
      <c r="M4993" t="s">
        <v>93</v>
      </c>
      <c r="N4993" t="s">
        <v>84</v>
      </c>
      <c r="O4993">
        <v>18675</v>
      </c>
      <c r="P4993">
        <v>22912</v>
      </c>
      <c r="Q4993" t="s">
        <v>95</v>
      </c>
      <c r="R4993">
        <v>505</v>
      </c>
      <c r="S4993" s="2">
        <v>44634</v>
      </c>
      <c r="T4993" t="s">
        <v>42</v>
      </c>
      <c r="U4993">
        <v>0</v>
      </c>
      <c r="V4993" t="s">
        <v>43</v>
      </c>
      <c r="W4993">
        <v>775</v>
      </c>
      <c r="X4993" t="s">
        <v>44</v>
      </c>
      <c r="Y4993" t="s">
        <v>72</v>
      </c>
      <c r="Z4993">
        <v>0</v>
      </c>
      <c r="AA4993">
        <v>839</v>
      </c>
      <c r="AB4993">
        <v>21692</v>
      </c>
      <c r="AC4993" t="s">
        <v>46</v>
      </c>
    </row>
    <row r="4994" spans="1:29" x14ac:dyDescent="0.3">
      <c r="A4994" s="1" t="s">
        <v>47</v>
      </c>
      <c r="B4994" t="s">
        <v>136</v>
      </c>
      <c r="C4994" t="s">
        <v>1386</v>
      </c>
      <c r="D4994" t="s">
        <v>98</v>
      </c>
      <c r="E4994">
        <v>6</v>
      </c>
      <c r="F4994" t="s">
        <v>33</v>
      </c>
      <c r="G4994" t="s">
        <v>848</v>
      </c>
      <c r="H4994" t="s">
        <v>79</v>
      </c>
      <c r="I4994" t="s">
        <v>869</v>
      </c>
      <c r="J4994" t="s">
        <v>2046</v>
      </c>
      <c r="K4994" t="s">
        <v>11677</v>
      </c>
      <c r="L4994" t="s">
        <v>11678</v>
      </c>
      <c r="M4994" t="s">
        <v>1847</v>
      </c>
      <c r="N4994" t="s">
        <v>84</v>
      </c>
      <c r="O4994">
        <v>13181</v>
      </c>
      <c r="P4994">
        <v>17423</v>
      </c>
      <c r="Q4994" t="s">
        <v>95</v>
      </c>
      <c r="R4994">
        <v>994</v>
      </c>
      <c r="S4994" s="2">
        <v>45067</v>
      </c>
      <c r="T4994" s="2">
        <v>45092</v>
      </c>
      <c r="U4994">
        <v>0</v>
      </c>
      <c r="V4994" t="s">
        <v>71</v>
      </c>
      <c r="W4994">
        <v>659</v>
      </c>
      <c r="X4994" t="s">
        <v>60</v>
      </c>
      <c r="Y4994" t="s">
        <v>61</v>
      </c>
      <c r="Z4994">
        <v>0</v>
      </c>
      <c r="AA4994">
        <v>557</v>
      </c>
      <c r="AB4994">
        <v>13823</v>
      </c>
      <c r="AC4994" t="s">
        <v>46</v>
      </c>
    </row>
    <row r="4995" spans="1:29" x14ac:dyDescent="0.3">
      <c r="A4995" s="1" t="s">
        <v>47</v>
      </c>
      <c r="B4995" t="s">
        <v>153</v>
      </c>
      <c r="C4995" t="s">
        <v>1936</v>
      </c>
      <c r="D4995" t="s">
        <v>201</v>
      </c>
      <c r="E4995">
        <v>5</v>
      </c>
      <c r="F4995" t="s">
        <v>129</v>
      </c>
      <c r="G4995" t="s">
        <v>1528</v>
      </c>
      <c r="H4995" t="s">
        <v>79</v>
      </c>
      <c r="I4995" t="s">
        <v>299</v>
      </c>
      <c r="J4995" t="s">
        <v>576</v>
      </c>
      <c r="K4995">
        <v>6131078632</v>
      </c>
      <c r="L4995" t="s">
        <v>11679</v>
      </c>
      <c r="M4995" t="s">
        <v>160</v>
      </c>
      <c r="N4995" t="s">
        <v>94</v>
      </c>
      <c r="O4995">
        <v>27067</v>
      </c>
      <c r="P4995">
        <v>31980</v>
      </c>
      <c r="Q4995" t="s">
        <v>41</v>
      </c>
      <c r="R4995">
        <v>817</v>
      </c>
      <c r="S4995" s="2">
        <v>45076</v>
      </c>
      <c r="T4995" t="s">
        <v>42</v>
      </c>
      <c r="U4995">
        <v>0</v>
      </c>
      <c r="V4995" t="s">
        <v>85</v>
      </c>
      <c r="W4995">
        <v>584</v>
      </c>
      <c r="X4995" t="s">
        <v>44</v>
      </c>
      <c r="Y4995" t="s">
        <v>45</v>
      </c>
      <c r="Z4995">
        <v>0</v>
      </c>
      <c r="AA4995">
        <v>642</v>
      </c>
      <c r="AB4995">
        <v>29784</v>
      </c>
      <c r="AC4995" t="s">
        <v>46</v>
      </c>
    </row>
    <row r="4996" spans="1:29" x14ac:dyDescent="0.3">
      <c r="A4996" s="1" t="s">
        <v>47</v>
      </c>
      <c r="B4996" t="s">
        <v>176</v>
      </c>
      <c r="C4996" t="s">
        <v>2007</v>
      </c>
      <c r="D4996" t="s">
        <v>178</v>
      </c>
      <c r="E4996">
        <v>2</v>
      </c>
      <c r="F4996" t="s">
        <v>129</v>
      </c>
      <c r="G4996" t="s">
        <v>395</v>
      </c>
      <c r="H4996" t="s">
        <v>35</v>
      </c>
      <c r="I4996" t="s">
        <v>5447</v>
      </c>
      <c r="J4996" t="s">
        <v>5673</v>
      </c>
      <c r="K4996" t="s">
        <v>11680</v>
      </c>
      <c r="L4996" t="s">
        <v>11681</v>
      </c>
      <c r="M4996" t="s">
        <v>426</v>
      </c>
      <c r="N4996" t="s">
        <v>84</v>
      </c>
      <c r="O4996">
        <v>13279</v>
      </c>
      <c r="P4996">
        <v>15819</v>
      </c>
      <c r="Q4996" t="s">
        <v>59</v>
      </c>
      <c r="R4996">
        <v>482</v>
      </c>
      <c r="S4996" s="2">
        <v>44638</v>
      </c>
      <c r="T4996" t="s">
        <v>42</v>
      </c>
      <c r="U4996">
        <v>48990</v>
      </c>
      <c r="V4996" t="s">
        <v>106</v>
      </c>
      <c r="W4996">
        <v>777</v>
      </c>
      <c r="X4996" t="s">
        <v>44</v>
      </c>
      <c r="Y4996" t="s">
        <v>61</v>
      </c>
      <c r="Z4996">
        <v>0</v>
      </c>
      <c r="AA4996">
        <v>43</v>
      </c>
      <c r="AB4996">
        <v>13411</v>
      </c>
      <c r="AC4996" t="s">
        <v>46</v>
      </c>
    </row>
    <row r="4997" spans="1:29" x14ac:dyDescent="0.3">
      <c r="A4997" s="1" t="s">
        <v>29</v>
      </c>
      <c r="B4997" t="s">
        <v>393</v>
      </c>
      <c r="C4997" t="s">
        <v>649</v>
      </c>
      <c r="D4997" t="s">
        <v>138</v>
      </c>
      <c r="E4997">
        <v>3</v>
      </c>
      <c r="F4997" t="s">
        <v>129</v>
      </c>
      <c r="G4997" t="s">
        <v>298</v>
      </c>
      <c r="H4997" t="s">
        <v>79</v>
      </c>
      <c r="I4997" t="s">
        <v>4127</v>
      </c>
      <c r="J4997" t="s">
        <v>1304</v>
      </c>
      <c r="K4997" t="s">
        <v>11682</v>
      </c>
      <c r="L4997" t="s">
        <v>11683</v>
      </c>
      <c r="M4997" t="s">
        <v>1244</v>
      </c>
      <c r="N4997" t="s">
        <v>94</v>
      </c>
      <c r="O4997">
        <v>10182</v>
      </c>
      <c r="P4997">
        <v>14696</v>
      </c>
      <c r="Q4997" t="s">
        <v>95</v>
      </c>
      <c r="R4997">
        <v>970</v>
      </c>
      <c r="S4997" s="2">
        <v>44461</v>
      </c>
      <c r="T4997" t="s">
        <v>42</v>
      </c>
      <c r="U4997">
        <v>0</v>
      </c>
      <c r="V4997" t="s">
        <v>43</v>
      </c>
      <c r="W4997">
        <v>604</v>
      </c>
      <c r="X4997" t="s">
        <v>44</v>
      </c>
      <c r="Y4997" t="s">
        <v>61</v>
      </c>
      <c r="Z4997">
        <v>0</v>
      </c>
      <c r="AA4997">
        <v>106</v>
      </c>
      <c r="AB4997">
        <v>12495</v>
      </c>
      <c r="AC4997" t="s">
        <v>73</v>
      </c>
    </row>
    <row r="4998" spans="1:29" x14ac:dyDescent="0.3">
      <c r="A4998" s="1" t="s">
        <v>29</v>
      </c>
      <c r="B4998" t="s">
        <v>74</v>
      </c>
      <c r="C4998" t="s">
        <v>1677</v>
      </c>
      <c r="D4998" t="s">
        <v>119</v>
      </c>
      <c r="E4998">
        <v>2</v>
      </c>
      <c r="F4998" t="s">
        <v>221</v>
      </c>
      <c r="G4998" t="s">
        <v>250</v>
      </c>
      <c r="H4998" t="s">
        <v>79</v>
      </c>
      <c r="I4998" t="s">
        <v>5264</v>
      </c>
      <c r="J4998" t="s">
        <v>2379</v>
      </c>
      <c r="K4998" t="s">
        <v>11684</v>
      </c>
      <c r="L4998" t="s">
        <v>11685</v>
      </c>
      <c r="M4998" t="s">
        <v>842</v>
      </c>
      <c r="N4998" t="s">
        <v>94</v>
      </c>
      <c r="O4998">
        <v>22525</v>
      </c>
      <c r="P4998">
        <v>26575</v>
      </c>
      <c r="Q4998" t="s">
        <v>41</v>
      </c>
      <c r="R4998">
        <v>192</v>
      </c>
      <c r="S4998" s="2">
        <v>44669</v>
      </c>
      <c r="T4998" s="2">
        <v>44696</v>
      </c>
      <c r="U4998">
        <v>0</v>
      </c>
      <c r="V4998" t="s">
        <v>43</v>
      </c>
      <c r="W4998">
        <v>603</v>
      </c>
      <c r="X4998" t="s">
        <v>60</v>
      </c>
      <c r="Y4998" t="s">
        <v>45</v>
      </c>
      <c r="Z4998">
        <v>0</v>
      </c>
      <c r="AA4998">
        <v>739</v>
      </c>
      <c r="AB4998">
        <v>24242</v>
      </c>
      <c r="AC4998" t="s">
        <v>46</v>
      </c>
    </row>
    <row r="4999" spans="1:29" x14ac:dyDescent="0.3">
      <c r="A4999" s="1" t="s">
        <v>47</v>
      </c>
      <c r="B4999" t="s">
        <v>153</v>
      </c>
      <c r="C4999" t="s">
        <v>1901</v>
      </c>
      <c r="D4999" t="s">
        <v>50</v>
      </c>
      <c r="E4999">
        <v>10</v>
      </c>
      <c r="F4999" t="s">
        <v>64</v>
      </c>
      <c r="G4999" t="s">
        <v>802</v>
      </c>
      <c r="H4999" t="s">
        <v>79</v>
      </c>
      <c r="I4999" t="s">
        <v>1035</v>
      </c>
      <c r="J4999" t="s">
        <v>4177</v>
      </c>
      <c r="K4999" t="s">
        <v>11686</v>
      </c>
      <c r="L4999" t="s">
        <v>11687</v>
      </c>
      <c r="M4999" t="s">
        <v>1208</v>
      </c>
      <c r="N4999" t="s">
        <v>58</v>
      </c>
      <c r="O4999">
        <v>5873</v>
      </c>
      <c r="P4999">
        <v>9299</v>
      </c>
      <c r="Q4999" t="s">
        <v>41</v>
      </c>
      <c r="R4999">
        <v>793</v>
      </c>
      <c r="S4999" s="2">
        <v>44349</v>
      </c>
      <c r="T4999" t="s">
        <v>42</v>
      </c>
      <c r="U4999">
        <v>0</v>
      </c>
      <c r="V4999" t="s">
        <v>106</v>
      </c>
      <c r="W4999">
        <v>499</v>
      </c>
      <c r="X4999" t="s">
        <v>44</v>
      </c>
      <c r="Y4999" t="s">
        <v>45</v>
      </c>
      <c r="Z4999">
        <v>1852</v>
      </c>
      <c r="AA4999">
        <v>585</v>
      </c>
      <c r="AB4999">
        <v>6207</v>
      </c>
      <c r="AC4999" t="s">
        <v>73</v>
      </c>
    </row>
    <row r="5000" spans="1:29" x14ac:dyDescent="0.3">
      <c r="A5000" s="1" t="s">
        <v>29</v>
      </c>
      <c r="B5000" t="s">
        <v>96</v>
      </c>
      <c r="C5000" t="s">
        <v>2169</v>
      </c>
      <c r="D5000" t="s">
        <v>185</v>
      </c>
      <c r="E5000">
        <v>5</v>
      </c>
      <c r="F5000" t="s">
        <v>129</v>
      </c>
      <c r="G5000" t="s">
        <v>944</v>
      </c>
      <c r="H5000" t="s">
        <v>35</v>
      </c>
      <c r="I5000" t="s">
        <v>536</v>
      </c>
      <c r="J5000" t="s">
        <v>7872</v>
      </c>
      <c r="K5000" t="s">
        <v>11688</v>
      </c>
      <c r="L5000" t="s">
        <v>11689</v>
      </c>
      <c r="M5000" t="s">
        <v>105</v>
      </c>
      <c r="N5000" t="s">
        <v>58</v>
      </c>
      <c r="O5000">
        <v>8548</v>
      </c>
      <c r="P5000">
        <v>11774</v>
      </c>
      <c r="Q5000" t="s">
        <v>59</v>
      </c>
      <c r="R5000">
        <v>750</v>
      </c>
      <c r="S5000" s="2">
        <v>45140</v>
      </c>
      <c r="T5000" s="2">
        <v>45166</v>
      </c>
      <c r="U5000">
        <v>37580</v>
      </c>
      <c r="V5000" t="s">
        <v>85</v>
      </c>
      <c r="W5000">
        <v>451</v>
      </c>
      <c r="X5000" t="s">
        <v>60</v>
      </c>
      <c r="Y5000" t="s">
        <v>61</v>
      </c>
      <c r="Z5000">
        <v>4687</v>
      </c>
      <c r="AA5000">
        <v>331</v>
      </c>
      <c r="AB5000">
        <v>9541</v>
      </c>
      <c r="AC5000" t="s">
        <v>107</v>
      </c>
    </row>
    <row r="5001" spans="1:29" x14ac:dyDescent="0.3">
      <c r="A5001" s="1" t="s">
        <v>29</v>
      </c>
      <c r="B5001" t="s">
        <v>363</v>
      </c>
      <c r="C5001" t="s">
        <v>1409</v>
      </c>
      <c r="D5001" t="s">
        <v>178</v>
      </c>
      <c r="E5001">
        <v>7</v>
      </c>
      <c r="F5001" t="s">
        <v>51</v>
      </c>
      <c r="G5001" t="s">
        <v>1075</v>
      </c>
      <c r="H5001" t="s">
        <v>35</v>
      </c>
      <c r="I5001" t="s">
        <v>1634</v>
      </c>
      <c r="J5001" t="s">
        <v>2636</v>
      </c>
      <c r="K5001" t="s">
        <v>11690</v>
      </c>
      <c r="L5001" t="s">
        <v>11691</v>
      </c>
      <c r="M5001" t="s">
        <v>456</v>
      </c>
      <c r="N5001" t="s">
        <v>94</v>
      </c>
      <c r="O5001">
        <v>16489</v>
      </c>
      <c r="P5001">
        <v>20146</v>
      </c>
      <c r="Q5001" t="s">
        <v>59</v>
      </c>
      <c r="R5001">
        <v>50</v>
      </c>
      <c r="S5001" s="2">
        <v>44984</v>
      </c>
      <c r="T5001" s="2">
        <v>44987</v>
      </c>
      <c r="U5001">
        <v>27080</v>
      </c>
      <c r="V5001" t="s">
        <v>71</v>
      </c>
      <c r="W5001">
        <v>829</v>
      </c>
      <c r="X5001" t="s">
        <v>60</v>
      </c>
      <c r="Y5001" t="s">
        <v>61</v>
      </c>
      <c r="Z5001">
        <v>0</v>
      </c>
      <c r="AA5001">
        <v>538</v>
      </c>
      <c r="AB5001">
        <v>16946</v>
      </c>
      <c r="AC5001" t="s">
        <v>73</v>
      </c>
    </row>
    <row r="5002" spans="1:29" x14ac:dyDescent="0.3">
      <c r="A5002" s="1" t="s">
        <v>47</v>
      </c>
      <c r="B5002" t="s">
        <v>145</v>
      </c>
      <c r="C5002" t="s">
        <v>1413</v>
      </c>
      <c r="D5002" t="s">
        <v>185</v>
      </c>
      <c r="E5002">
        <v>7</v>
      </c>
      <c r="F5002" t="s">
        <v>221</v>
      </c>
      <c r="G5002" t="s">
        <v>548</v>
      </c>
      <c r="H5002" t="s">
        <v>35</v>
      </c>
      <c r="I5002" t="s">
        <v>1287</v>
      </c>
      <c r="J5002" t="s">
        <v>123</v>
      </c>
      <c r="K5002" t="s">
        <v>11692</v>
      </c>
      <c r="L5002" t="s">
        <v>11693</v>
      </c>
      <c r="M5002" t="s">
        <v>1294</v>
      </c>
      <c r="N5002" t="s">
        <v>58</v>
      </c>
      <c r="O5002">
        <v>25053</v>
      </c>
      <c r="P5002">
        <v>28064</v>
      </c>
      <c r="Q5002" t="s">
        <v>59</v>
      </c>
      <c r="R5002">
        <v>538</v>
      </c>
      <c r="S5002" s="2">
        <v>45301</v>
      </c>
      <c r="T5002" s="2">
        <v>45325</v>
      </c>
      <c r="U5002">
        <v>19066</v>
      </c>
      <c r="V5002" t="s">
        <v>71</v>
      </c>
      <c r="W5002">
        <v>543</v>
      </c>
      <c r="X5002" t="s">
        <v>60</v>
      </c>
      <c r="Y5002" t="s">
        <v>72</v>
      </c>
      <c r="Z5002">
        <v>3969</v>
      </c>
      <c r="AA5002">
        <v>524</v>
      </c>
      <c r="AB5002">
        <v>26265</v>
      </c>
      <c r="AC5002" t="s">
        <v>73</v>
      </c>
    </row>
    <row r="5003" spans="1:29" x14ac:dyDescent="0.3">
      <c r="A5003" s="1" t="s">
        <v>29</v>
      </c>
      <c r="B5003" t="s">
        <v>86</v>
      </c>
      <c r="C5003" t="s">
        <v>87</v>
      </c>
      <c r="D5003" t="s">
        <v>257</v>
      </c>
      <c r="E5003">
        <v>10</v>
      </c>
      <c r="F5003" t="s">
        <v>271</v>
      </c>
      <c r="G5003" t="s">
        <v>340</v>
      </c>
      <c r="H5003" t="s">
        <v>35</v>
      </c>
      <c r="I5003" t="s">
        <v>1462</v>
      </c>
      <c r="J5003" t="s">
        <v>37</v>
      </c>
      <c r="K5003">
        <f>1-690-255-967</f>
        <v>-1911</v>
      </c>
      <c r="L5003" t="s">
        <v>11694</v>
      </c>
      <c r="M5003" t="s">
        <v>1015</v>
      </c>
      <c r="N5003" t="s">
        <v>40</v>
      </c>
      <c r="O5003">
        <v>13984</v>
      </c>
      <c r="P5003">
        <v>18651</v>
      </c>
      <c r="Q5003" t="s">
        <v>41</v>
      </c>
      <c r="R5003">
        <v>541</v>
      </c>
      <c r="S5003" s="2">
        <v>45118</v>
      </c>
      <c r="T5003" s="2">
        <v>45136</v>
      </c>
      <c r="U5003">
        <v>0</v>
      </c>
      <c r="V5003" t="s">
        <v>106</v>
      </c>
      <c r="W5003">
        <v>796</v>
      </c>
      <c r="X5003" t="s">
        <v>60</v>
      </c>
      <c r="Y5003" t="s">
        <v>61</v>
      </c>
      <c r="Z5003">
        <v>0</v>
      </c>
      <c r="AA5003">
        <v>105</v>
      </c>
      <c r="AB5003">
        <v>17631</v>
      </c>
      <c r="AC5003" t="s">
        <v>107</v>
      </c>
    </row>
    <row r="5004" spans="1:29" x14ac:dyDescent="0.3">
      <c r="A5004" s="1" t="s">
        <v>29</v>
      </c>
      <c r="B5004" t="s">
        <v>327</v>
      </c>
      <c r="C5004" t="s">
        <v>1383</v>
      </c>
      <c r="D5004" t="s">
        <v>110</v>
      </c>
      <c r="E5004">
        <v>2</v>
      </c>
      <c r="F5004" t="s">
        <v>129</v>
      </c>
      <c r="G5004" t="s">
        <v>163</v>
      </c>
      <c r="H5004" t="s">
        <v>79</v>
      </c>
      <c r="I5004" t="s">
        <v>245</v>
      </c>
      <c r="J5004" t="s">
        <v>3698</v>
      </c>
      <c r="K5004" t="s">
        <v>11695</v>
      </c>
      <c r="L5004" t="s">
        <v>11696</v>
      </c>
      <c r="M5004" t="s">
        <v>999</v>
      </c>
      <c r="N5004" t="s">
        <v>94</v>
      </c>
      <c r="O5004">
        <v>18166</v>
      </c>
      <c r="P5004">
        <v>20866</v>
      </c>
      <c r="Q5004" t="s">
        <v>95</v>
      </c>
      <c r="R5004">
        <v>846</v>
      </c>
      <c r="S5004" s="2">
        <v>44446</v>
      </c>
      <c r="T5004" s="2">
        <v>44458</v>
      </c>
      <c r="U5004">
        <v>0</v>
      </c>
      <c r="V5004" t="s">
        <v>106</v>
      </c>
      <c r="W5004">
        <v>635</v>
      </c>
      <c r="X5004" t="s">
        <v>60</v>
      </c>
      <c r="Y5004" t="s">
        <v>61</v>
      </c>
      <c r="Z5004">
        <v>0</v>
      </c>
      <c r="AA5004">
        <v>763</v>
      </c>
      <c r="AB5004">
        <v>18789</v>
      </c>
      <c r="AC5004" t="s">
        <v>73</v>
      </c>
    </row>
    <row r="5005" spans="1:29" x14ac:dyDescent="0.3">
      <c r="A5005" s="1" t="s">
        <v>29</v>
      </c>
      <c r="B5005" t="s">
        <v>74</v>
      </c>
      <c r="C5005" t="s">
        <v>1007</v>
      </c>
      <c r="D5005" t="s">
        <v>50</v>
      </c>
      <c r="E5005">
        <v>2</v>
      </c>
      <c r="F5005" t="s">
        <v>51</v>
      </c>
      <c r="G5005" t="s">
        <v>1069</v>
      </c>
      <c r="H5005" t="s">
        <v>35</v>
      </c>
      <c r="I5005" t="s">
        <v>2355</v>
      </c>
      <c r="J5005" t="s">
        <v>9665</v>
      </c>
      <c r="K5005" t="s">
        <v>11697</v>
      </c>
      <c r="L5005" t="s">
        <v>11698</v>
      </c>
      <c r="M5005" t="s">
        <v>83</v>
      </c>
      <c r="N5005" t="s">
        <v>58</v>
      </c>
      <c r="O5005">
        <v>22832</v>
      </c>
      <c r="P5005">
        <v>25242</v>
      </c>
      <c r="Q5005" t="s">
        <v>41</v>
      </c>
      <c r="R5005">
        <v>917</v>
      </c>
      <c r="S5005" s="2">
        <v>44360</v>
      </c>
      <c r="T5005" s="2">
        <v>44372</v>
      </c>
      <c r="U5005">
        <v>0</v>
      </c>
      <c r="V5005" t="s">
        <v>85</v>
      </c>
      <c r="W5005">
        <v>836</v>
      </c>
      <c r="X5005" t="s">
        <v>60</v>
      </c>
      <c r="Y5005" t="s">
        <v>45</v>
      </c>
      <c r="Z5005">
        <v>1185</v>
      </c>
      <c r="AA5005">
        <v>494</v>
      </c>
      <c r="AB5005">
        <v>22962</v>
      </c>
      <c r="AC5005" t="s">
        <v>107</v>
      </c>
    </row>
    <row r="5006" spans="1:29" x14ac:dyDescent="0.3">
      <c r="A5006" s="1" t="s">
        <v>47</v>
      </c>
      <c r="B5006" t="s">
        <v>48</v>
      </c>
      <c r="C5006" t="s">
        <v>1453</v>
      </c>
      <c r="D5006" t="s">
        <v>257</v>
      </c>
      <c r="E5006">
        <v>7</v>
      </c>
      <c r="F5006" t="s">
        <v>77</v>
      </c>
      <c r="G5006" t="s">
        <v>440</v>
      </c>
      <c r="H5006" t="s">
        <v>35</v>
      </c>
      <c r="I5006" t="s">
        <v>36</v>
      </c>
      <c r="J5006" t="s">
        <v>1789</v>
      </c>
      <c r="K5006" t="s">
        <v>11699</v>
      </c>
      <c r="L5006" t="s">
        <v>11700</v>
      </c>
      <c r="M5006" t="s">
        <v>385</v>
      </c>
      <c r="N5006" t="s">
        <v>84</v>
      </c>
      <c r="O5006">
        <v>5065</v>
      </c>
      <c r="P5006">
        <v>9600</v>
      </c>
      <c r="Q5006" t="s">
        <v>59</v>
      </c>
      <c r="R5006">
        <v>48</v>
      </c>
      <c r="S5006" s="2">
        <v>45230</v>
      </c>
      <c r="T5006" s="2">
        <v>45232</v>
      </c>
      <c r="U5006">
        <v>3981</v>
      </c>
      <c r="V5006" t="s">
        <v>43</v>
      </c>
      <c r="W5006">
        <v>498</v>
      </c>
      <c r="X5006" t="s">
        <v>60</v>
      </c>
      <c r="Y5006" t="s">
        <v>61</v>
      </c>
      <c r="Z5006">
        <v>0</v>
      </c>
      <c r="AA5006">
        <v>227</v>
      </c>
      <c r="AB5006">
        <v>6170</v>
      </c>
      <c r="AC5006" t="s">
        <v>46</v>
      </c>
    </row>
    <row r="5007" spans="1:29" x14ac:dyDescent="0.3">
      <c r="A5007" s="1" t="s">
        <v>47</v>
      </c>
      <c r="B5007" t="s">
        <v>161</v>
      </c>
      <c r="C5007" t="s">
        <v>1692</v>
      </c>
      <c r="D5007" t="s">
        <v>236</v>
      </c>
      <c r="E5007">
        <v>3</v>
      </c>
      <c r="F5007" t="s">
        <v>120</v>
      </c>
      <c r="G5007" t="s">
        <v>468</v>
      </c>
      <c r="H5007" t="s">
        <v>79</v>
      </c>
      <c r="I5007" t="s">
        <v>1705</v>
      </c>
      <c r="J5007" t="s">
        <v>157</v>
      </c>
      <c r="K5007">
        <f>1-62-587-8897</f>
        <v>-9545</v>
      </c>
      <c r="L5007" t="s">
        <v>11701</v>
      </c>
      <c r="M5007" t="s">
        <v>192</v>
      </c>
      <c r="N5007" t="s">
        <v>84</v>
      </c>
      <c r="O5007">
        <v>16601</v>
      </c>
      <c r="P5007">
        <v>20686</v>
      </c>
      <c r="Q5007" t="s">
        <v>95</v>
      </c>
      <c r="R5007">
        <v>260</v>
      </c>
      <c r="S5007" s="2">
        <v>44706</v>
      </c>
      <c r="T5007" t="s">
        <v>42</v>
      </c>
      <c r="U5007">
        <v>0</v>
      </c>
      <c r="V5007" t="s">
        <v>85</v>
      </c>
      <c r="W5007">
        <v>411</v>
      </c>
      <c r="X5007" t="s">
        <v>44</v>
      </c>
      <c r="Y5007" t="s">
        <v>61</v>
      </c>
      <c r="Z5007">
        <v>0</v>
      </c>
      <c r="AA5007">
        <v>644</v>
      </c>
      <c r="AB5007">
        <v>18687</v>
      </c>
      <c r="AC5007" t="s">
        <v>107</v>
      </c>
    </row>
    <row r="5008" spans="1:29" x14ac:dyDescent="0.3">
      <c r="A5008" s="1" t="s">
        <v>47</v>
      </c>
      <c r="B5008" t="s">
        <v>136</v>
      </c>
      <c r="C5008" t="s">
        <v>200</v>
      </c>
      <c r="D5008" t="s">
        <v>32</v>
      </c>
      <c r="E5008">
        <v>10</v>
      </c>
      <c r="F5008" t="s">
        <v>51</v>
      </c>
      <c r="G5008" t="s">
        <v>237</v>
      </c>
      <c r="H5008" t="s">
        <v>35</v>
      </c>
      <c r="I5008" t="s">
        <v>101</v>
      </c>
      <c r="J5008" t="s">
        <v>5356</v>
      </c>
      <c r="K5008" t="s">
        <v>11702</v>
      </c>
      <c r="L5008" t="s">
        <v>11703</v>
      </c>
      <c r="M5008" t="s">
        <v>2086</v>
      </c>
      <c r="N5008" t="s">
        <v>94</v>
      </c>
      <c r="O5008">
        <v>3696</v>
      </c>
      <c r="P5008">
        <v>6430</v>
      </c>
      <c r="Q5008" t="s">
        <v>59</v>
      </c>
      <c r="R5008">
        <v>559</v>
      </c>
      <c r="S5008" s="2">
        <v>44489</v>
      </c>
      <c r="T5008" s="2">
        <v>44494</v>
      </c>
      <c r="U5008">
        <v>26262</v>
      </c>
      <c r="V5008" t="s">
        <v>106</v>
      </c>
      <c r="W5008">
        <v>491</v>
      </c>
      <c r="X5008" t="s">
        <v>60</v>
      </c>
      <c r="Y5008" t="s">
        <v>72</v>
      </c>
      <c r="Z5008">
        <v>0</v>
      </c>
      <c r="AA5008">
        <v>65</v>
      </c>
      <c r="AB5008">
        <v>5955</v>
      </c>
      <c r="AC5008" t="s">
        <v>73</v>
      </c>
    </row>
    <row r="5009" spans="1:29" x14ac:dyDescent="0.3">
      <c r="A5009" s="1" t="s">
        <v>47</v>
      </c>
      <c r="B5009" t="s">
        <v>234</v>
      </c>
      <c r="C5009" t="s">
        <v>3755</v>
      </c>
      <c r="D5009" t="s">
        <v>119</v>
      </c>
      <c r="E5009">
        <v>7</v>
      </c>
      <c r="F5009" t="s">
        <v>77</v>
      </c>
      <c r="G5009" t="s">
        <v>147</v>
      </c>
      <c r="H5009" t="s">
        <v>35</v>
      </c>
      <c r="I5009" t="s">
        <v>238</v>
      </c>
      <c r="J5009" t="s">
        <v>4457</v>
      </c>
      <c r="K5009" t="s">
        <v>11704</v>
      </c>
      <c r="L5009" t="s">
        <v>8866</v>
      </c>
      <c r="M5009" t="s">
        <v>810</v>
      </c>
      <c r="N5009" t="s">
        <v>84</v>
      </c>
      <c r="O5009">
        <v>12878</v>
      </c>
      <c r="P5009">
        <v>14932</v>
      </c>
      <c r="Q5009" t="s">
        <v>41</v>
      </c>
      <c r="R5009">
        <v>937</v>
      </c>
      <c r="S5009" s="2">
        <v>45203</v>
      </c>
      <c r="T5009" s="2">
        <v>45231</v>
      </c>
      <c r="U5009">
        <v>0</v>
      </c>
      <c r="V5009" t="s">
        <v>71</v>
      </c>
      <c r="W5009">
        <v>808</v>
      </c>
      <c r="X5009" t="s">
        <v>60</v>
      </c>
      <c r="Y5009" t="s">
        <v>45</v>
      </c>
      <c r="Z5009">
        <v>0</v>
      </c>
      <c r="AA5009">
        <v>140</v>
      </c>
      <c r="AB5009">
        <v>13414</v>
      </c>
      <c r="AC5009" t="s">
        <v>73</v>
      </c>
    </row>
    <row r="5010" spans="1:29" x14ac:dyDescent="0.3">
      <c r="A5010" s="1" t="s">
        <v>29</v>
      </c>
      <c r="B5010" t="s">
        <v>327</v>
      </c>
      <c r="C5010" t="s">
        <v>1016</v>
      </c>
      <c r="D5010" t="s">
        <v>155</v>
      </c>
      <c r="E5010">
        <v>5</v>
      </c>
      <c r="F5010" t="s">
        <v>120</v>
      </c>
      <c r="G5010" t="s">
        <v>489</v>
      </c>
      <c r="H5010" t="s">
        <v>79</v>
      </c>
      <c r="I5010" t="s">
        <v>223</v>
      </c>
      <c r="J5010" t="s">
        <v>1986</v>
      </c>
      <c r="K5010" t="s">
        <v>11705</v>
      </c>
      <c r="L5010" t="s">
        <v>11706</v>
      </c>
      <c r="M5010" t="s">
        <v>1023</v>
      </c>
      <c r="N5010" t="s">
        <v>40</v>
      </c>
      <c r="O5010">
        <v>8069</v>
      </c>
      <c r="P5010">
        <v>10380</v>
      </c>
      <c r="Q5010" t="s">
        <v>95</v>
      </c>
      <c r="R5010">
        <v>821</v>
      </c>
      <c r="S5010" s="2">
        <v>44597</v>
      </c>
      <c r="T5010" t="s">
        <v>42</v>
      </c>
      <c r="U5010">
        <v>0</v>
      </c>
      <c r="V5010" t="s">
        <v>106</v>
      </c>
      <c r="W5010">
        <v>770</v>
      </c>
      <c r="X5010" t="s">
        <v>44</v>
      </c>
      <c r="Y5010" t="s">
        <v>72</v>
      </c>
      <c r="Z5010">
        <v>0</v>
      </c>
      <c r="AA5010">
        <v>165</v>
      </c>
      <c r="AB5010">
        <v>8092</v>
      </c>
      <c r="AC5010" t="s">
        <v>107</v>
      </c>
    </row>
    <row r="5011" spans="1:29" x14ac:dyDescent="0.3">
      <c r="A5011" s="1" t="s">
        <v>47</v>
      </c>
      <c r="B5011" t="s">
        <v>234</v>
      </c>
      <c r="C5011" t="s">
        <v>3602</v>
      </c>
      <c r="D5011" t="s">
        <v>169</v>
      </c>
      <c r="E5011">
        <v>5</v>
      </c>
      <c r="F5011" t="s">
        <v>33</v>
      </c>
      <c r="G5011" t="s">
        <v>451</v>
      </c>
      <c r="H5011" t="s">
        <v>35</v>
      </c>
      <c r="I5011" t="s">
        <v>1352</v>
      </c>
      <c r="J5011" t="s">
        <v>1722</v>
      </c>
      <c r="K5011" t="s">
        <v>11707</v>
      </c>
      <c r="L5011" t="s">
        <v>11708</v>
      </c>
      <c r="M5011" t="s">
        <v>2944</v>
      </c>
      <c r="N5011" t="s">
        <v>94</v>
      </c>
      <c r="O5011">
        <v>10478</v>
      </c>
      <c r="P5011">
        <v>13943</v>
      </c>
      <c r="Q5011" t="s">
        <v>95</v>
      </c>
      <c r="R5011">
        <v>452</v>
      </c>
      <c r="S5011" s="2">
        <v>44458</v>
      </c>
      <c r="T5011" t="s">
        <v>42</v>
      </c>
      <c r="U5011">
        <v>0</v>
      </c>
      <c r="V5011" t="s">
        <v>85</v>
      </c>
      <c r="W5011">
        <v>521</v>
      </c>
      <c r="X5011" t="s">
        <v>44</v>
      </c>
      <c r="Y5011" t="s">
        <v>45</v>
      </c>
      <c r="Z5011">
        <v>0</v>
      </c>
      <c r="AA5011">
        <v>83</v>
      </c>
      <c r="AB5011">
        <v>13207</v>
      </c>
      <c r="AC5011" t="s">
        <v>107</v>
      </c>
    </row>
    <row r="5012" spans="1:29" x14ac:dyDescent="0.3">
      <c r="A5012" s="1" t="s">
        <v>29</v>
      </c>
      <c r="B5012" t="s">
        <v>541</v>
      </c>
      <c r="C5012" t="s">
        <v>2224</v>
      </c>
      <c r="D5012" t="s">
        <v>98</v>
      </c>
      <c r="E5012">
        <v>3</v>
      </c>
      <c r="F5012" t="s">
        <v>77</v>
      </c>
      <c r="G5012" t="s">
        <v>440</v>
      </c>
      <c r="H5012" t="s">
        <v>35</v>
      </c>
      <c r="I5012" t="s">
        <v>2513</v>
      </c>
      <c r="J5012" t="s">
        <v>6165</v>
      </c>
      <c r="K5012">
        <v>3083850376</v>
      </c>
      <c r="L5012" t="s">
        <v>11709</v>
      </c>
      <c r="M5012" t="s">
        <v>1274</v>
      </c>
      <c r="N5012" t="s">
        <v>40</v>
      </c>
      <c r="O5012">
        <v>22006</v>
      </c>
      <c r="P5012">
        <v>24753</v>
      </c>
      <c r="Q5012" t="s">
        <v>95</v>
      </c>
      <c r="R5012">
        <v>423</v>
      </c>
      <c r="S5012" s="2">
        <v>45225</v>
      </c>
      <c r="T5012" t="s">
        <v>42</v>
      </c>
      <c r="U5012">
        <v>0</v>
      </c>
      <c r="V5012" t="s">
        <v>71</v>
      </c>
      <c r="W5012">
        <v>539</v>
      </c>
      <c r="X5012" t="s">
        <v>44</v>
      </c>
      <c r="Y5012" t="s">
        <v>72</v>
      </c>
      <c r="Z5012">
        <v>0</v>
      </c>
      <c r="AA5012">
        <v>559</v>
      </c>
      <c r="AB5012">
        <v>23303</v>
      </c>
      <c r="AC5012" t="s">
        <v>73</v>
      </c>
    </row>
    <row r="5013" spans="1:29" x14ac:dyDescent="0.3">
      <c r="A5013" s="1" t="s">
        <v>47</v>
      </c>
      <c r="B5013" t="s">
        <v>234</v>
      </c>
      <c r="C5013" t="s">
        <v>3755</v>
      </c>
      <c r="D5013" t="s">
        <v>178</v>
      </c>
      <c r="E5013">
        <v>3</v>
      </c>
      <c r="F5013" t="s">
        <v>33</v>
      </c>
      <c r="G5013" t="s">
        <v>848</v>
      </c>
      <c r="H5013" t="s">
        <v>79</v>
      </c>
      <c r="I5013" t="s">
        <v>4602</v>
      </c>
      <c r="J5013" t="s">
        <v>4365</v>
      </c>
      <c r="K5013" t="s">
        <v>11710</v>
      </c>
      <c r="L5013" t="s">
        <v>11711</v>
      </c>
      <c r="M5013" t="s">
        <v>984</v>
      </c>
      <c r="N5013" t="s">
        <v>40</v>
      </c>
      <c r="O5013">
        <v>24563</v>
      </c>
      <c r="P5013">
        <v>29154</v>
      </c>
      <c r="Q5013" t="s">
        <v>59</v>
      </c>
      <c r="R5013">
        <v>261</v>
      </c>
      <c r="S5013" s="2">
        <v>44272</v>
      </c>
      <c r="T5013" s="2">
        <v>44278</v>
      </c>
      <c r="U5013">
        <v>11218</v>
      </c>
      <c r="V5013" t="s">
        <v>71</v>
      </c>
      <c r="W5013">
        <v>697</v>
      </c>
      <c r="X5013" t="s">
        <v>60</v>
      </c>
      <c r="Y5013" t="s">
        <v>45</v>
      </c>
      <c r="Z5013">
        <v>0</v>
      </c>
      <c r="AA5013">
        <v>143</v>
      </c>
      <c r="AB5013">
        <v>27598</v>
      </c>
      <c r="AC5013" t="s">
        <v>73</v>
      </c>
    </row>
    <row r="5014" spans="1:29" x14ac:dyDescent="0.3">
      <c r="A5014" s="1" t="s">
        <v>29</v>
      </c>
      <c r="B5014" t="s">
        <v>96</v>
      </c>
      <c r="C5014" t="s">
        <v>814</v>
      </c>
      <c r="D5014" t="s">
        <v>236</v>
      </c>
      <c r="E5014">
        <v>9</v>
      </c>
      <c r="F5014" t="s">
        <v>221</v>
      </c>
      <c r="G5014" t="s">
        <v>1096</v>
      </c>
      <c r="H5014" t="s">
        <v>35</v>
      </c>
      <c r="I5014" t="s">
        <v>668</v>
      </c>
      <c r="J5014" t="s">
        <v>122</v>
      </c>
      <c r="K5014" t="s">
        <v>11712</v>
      </c>
      <c r="L5014" t="s">
        <v>11713</v>
      </c>
      <c r="M5014" t="s">
        <v>1500</v>
      </c>
      <c r="N5014" t="s">
        <v>94</v>
      </c>
      <c r="O5014">
        <v>16188</v>
      </c>
      <c r="P5014">
        <v>19985</v>
      </c>
      <c r="Q5014" t="s">
        <v>41</v>
      </c>
      <c r="R5014">
        <v>333</v>
      </c>
      <c r="S5014" s="2">
        <v>45139</v>
      </c>
      <c r="T5014" t="s">
        <v>42</v>
      </c>
      <c r="U5014">
        <v>0</v>
      </c>
      <c r="V5014" t="s">
        <v>106</v>
      </c>
      <c r="W5014">
        <v>657</v>
      </c>
      <c r="X5014" t="s">
        <v>44</v>
      </c>
      <c r="Y5014" t="s">
        <v>72</v>
      </c>
      <c r="Z5014">
        <v>0</v>
      </c>
      <c r="AA5014">
        <v>334</v>
      </c>
      <c r="AB5014">
        <v>16746</v>
      </c>
      <c r="AC5014" t="s">
        <v>73</v>
      </c>
    </row>
    <row r="5015" spans="1:29" x14ac:dyDescent="0.3">
      <c r="A5015" s="1" t="s">
        <v>47</v>
      </c>
      <c r="B5015" t="s">
        <v>234</v>
      </c>
      <c r="C5015" t="s">
        <v>3602</v>
      </c>
      <c r="D5015" t="s">
        <v>352</v>
      </c>
      <c r="E5015">
        <v>10</v>
      </c>
      <c r="F5015" t="s">
        <v>64</v>
      </c>
      <c r="G5015" t="s">
        <v>65</v>
      </c>
      <c r="H5015" t="s">
        <v>35</v>
      </c>
      <c r="I5015" t="s">
        <v>244</v>
      </c>
      <c r="J5015" t="s">
        <v>890</v>
      </c>
      <c r="K5015">
        <v>3616590266</v>
      </c>
      <c r="L5015" t="s">
        <v>11714</v>
      </c>
      <c r="M5015" t="s">
        <v>984</v>
      </c>
      <c r="N5015" t="s">
        <v>40</v>
      </c>
      <c r="O5015">
        <v>5163</v>
      </c>
      <c r="P5015">
        <v>8588</v>
      </c>
      <c r="Q5015" t="s">
        <v>95</v>
      </c>
      <c r="R5015">
        <v>779</v>
      </c>
      <c r="S5015" s="2">
        <v>44401</v>
      </c>
      <c r="T5015" t="s">
        <v>42</v>
      </c>
      <c r="U5015">
        <v>0</v>
      </c>
      <c r="V5015" t="s">
        <v>106</v>
      </c>
      <c r="W5015">
        <v>838</v>
      </c>
      <c r="X5015" t="s">
        <v>44</v>
      </c>
      <c r="Y5015" t="s">
        <v>45</v>
      </c>
      <c r="Z5015">
        <v>0</v>
      </c>
      <c r="AA5015">
        <v>597</v>
      </c>
      <c r="AB5015">
        <v>8485</v>
      </c>
      <c r="AC5015" t="s">
        <v>46</v>
      </c>
    </row>
    <row r="5016" spans="1:29" x14ac:dyDescent="0.3">
      <c r="A5016" s="1" t="s">
        <v>29</v>
      </c>
      <c r="B5016" t="s">
        <v>62</v>
      </c>
      <c r="C5016" t="s">
        <v>2097</v>
      </c>
      <c r="D5016" t="s">
        <v>178</v>
      </c>
      <c r="E5016">
        <v>5</v>
      </c>
      <c r="F5016" t="s">
        <v>51</v>
      </c>
      <c r="G5016" t="s">
        <v>710</v>
      </c>
      <c r="H5016" t="s">
        <v>79</v>
      </c>
      <c r="I5016" t="s">
        <v>265</v>
      </c>
      <c r="J5016" t="s">
        <v>80</v>
      </c>
      <c r="K5016" t="s">
        <v>11715</v>
      </c>
      <c r="L5016" t="s">
        <v>11716</v>
      </c>
      <c r="M5016" t="s">
        <v>135</v>
      </c>
      <c r="N5016" t="s">
        <v>58</v>
      </c>
      <c r="O5016">
        <v>24491</v>
      </c>
      <c r="P5016">
        <v>29367</v>
      </c>
      <c r="Q5016" t="s">
        <v>41</v>
      </c>
      <c r="R5016">
        <v>167</v>
      </c>
      <c r="S5016" s="2">
        <v>45006</v>
      </c>
      <c r="T5016" t="s">
        <v>42</v>
      </c>
      <c r="U5016">
        <v>0</v>
      </c>
      <c r="V5016" t="s">
        <v>106</v>
      </c>
      <c r="W5016">
        <v>703</v>
      </c>
      <c r="X5016" t="s">
        <v>44</v>
      </c>
      <c r="Y5016" t="s">
        <v>72</v>
      </c>
      <c r="Z5016">
        <v>4190</v>
      </c>
      <c r="AA5016">
        <v>134</v>
      </c>
      <c r="AB5016">
        <v>25233</v>
      </c>
      <c r="AC5016" t="s">
        <v>46</v>
      </c>
    </row>
    <row r="5017" spans="1:29" x14ac:dyDescent="0.3">
      <c r="A5017" s="1" t="s">
        <v>29</v>
      </c>
      <c r="B5017" t="s">
        <v>74</v>
      </c>
      <c r="C5017" t="s">
        <v>1460</v>
      </c>
      <c r="D5017" t="s">
        <v>110</v>
      </c>
      <c r="E5017">
        <v>9</v>
      </c>
      <c r="F5017" t="s">
        <v>271</v>
      </c>
      <c r="G5017" t="s">
        <v>495</v>
      </c>
      <c r="H5017" t="s">
        <v>79</v>
      </c>
      <c r="I5017" t="s">
        <v>238</v>
      </c>
      <c r="J5017" t="s">
        <v>123</v>
      </c>
      <c r="K5017" t="s">
        <v>11717</v>
      </c>
      <c r="L5017" t="s">
        <v>11718</v>
      </c>
      <c r="M5017" t="s">
        <v>83</v>
      </c>
      <c r="N5017" t="s">
        <v>40</v>
      </c>
      <c r="O5017">
        <v>29207</v>
      </c>
      <c r="P5017">
        <v>34089</v>
      </c>
      <c r="Q5017" t="s">
        <v>41</v>
      </c>
      <c r="R5017">
        <v>353</v>
      </c>
      <c r="S5017" s="2">
        <v>45292</v>
      </c>
      <c r="T5017" t="s">
        <v>42</v>
      </c>
      <c r="U5017">
        <v>0</v>
      </c>
      <c r="V5017" t="s">
        <v>71</v>
      </c>
      <c r="W5017">
        <v>467</v>
      </c>
      <c r="X5017" t="s">
        <v>44</v>
      </c>
      <c r="Y5017" t="s">
        <v>61</v>
      </c>
      <c r="Z5017">
        <v>0</v>
      </c>
      <c r="AA5017">
        <v>577</v>
      </c>
      <c r="AB5017">
        <v>34001</v>
      </c>
      <c r="AC5017" t="s">
        <v>73</v>
      </c>
    </row>
    <row r="5018" spans="1:29" x14ac:dyDescent="0.3">
      <c r="A5018" s="1" t="s">
        <v>47</v>
      </c>
      <c r="B5018" t="s">
        <v>48</v>
      </c>
      <c r="C5018" t="s">
        <v>1137</v>
      </c>
      <c r="D5018" t="s">
        <v>50</v>
      </c>
      <c r="E5018">
        <v>4</v>
      </c>
      <c r="F5018" t="s">
        <v>64</v>
      </c>
      <c r="G5018" t="s">
        <v>258</v>
      </c>
      <c r="H5018" t="s">
        <v>35</v>
      </c>
      <c r="I5018" t="s">
        <v>632</v>
      </c>
      <c r="J5018" t="s">
        <v>1757</v>
      </c>
      <c r="K5018" t="s">
        <v>11719</v>
      </c>
      <c r="L5018" t="s">
        <v>11720</v>
      </c>
      <c r="M5018" t="s">
        <v>438</v>
      </c>
      <c r="N5018" t="s">
        <v>40</v>
      </c>
      <c r="O5018">
        <v>15849</v>
      </c>
      <c r="P5018">
        <v>19435</v>
      </c>
      <c r="Q5018" t="s">
        <v>59</v>
      </c>
      <c r="R5018">
        <v>119</v>
      </c>
      <c r="S5018" s="2">
        <v>45320</v>
      </c>
      <c r="T5018" t="s">
        <v>42</v>
      </c>
      <c r="U5018">
        <v>8535</v>
      </c>
      <c r="V5018" t="s">
        <v>43</v>
      </c>
      <c r="W5018">
        <v>667</v>
      </c>
      <c r="X5018" t="s">
        <v>44</v>
      </c>
      <c r="Y5018" t="s">
        <v>45</v>
      </c>
      <c r="Z5018">
        <v>0</v>
      </c>
      <c r="AA5018">
        <v>696</v>
      </c>
      <c r="AB5018">
        <v>18677</v>
      </c>
      <c r="AC5018" t="s">
        <v>107</v>
      </c>
    </row>
    <row r="5019" spans="1:29" x14ac:dyDescent="0.3">
      <c r="A5019" s="1" t="s">
        <v>47</v>
      </c>
      <c r="B5019" t="s">
        <v>234</v>
      </c>
      <c r="C5019" t="s">
        <v>3602</v>
      </c>
      <c r="D5019" t="s">
        <v>76</v>
      </c>
      <c r="E5019">
        <v>9</v>
      </c>
      <c r="F5019" t="s">
        <v>33</v>
      </c>
      <c r="G5019" t="s">
        <v>170</v>
      </c>
      <c r="H5019" t="s">
        <v>79</v>
      </c>
      <c r="I5019" t="s">
        <v>2566</v>
      </c>
      <c r="J5019" t="s">
        <v>204</v>
      </c>
      <c r="K5019" t="s">
        <v>11721</v>
      </c>
      <c r="L5019" t="s">
        <v>11722</v>
      </c>
      <c r="M5019" t="s">
        <v>242</v>
      </c>
      <c r="N5019" t="s">
        <v>40</v>
      </c>
      <c r="O5019">
        <v>2959</v>
      </c>
      <c r="P5019">
        <v>6827</v>
      </c>
      <c r="Q5019" t="s">
        <v>59</v>
      </c>
      <c r="R5019">
        <v>129</v>
      </c>
      <c r="S5019" s="2">
        <v>45144</v>
      </c>
      <c r="T5019" t="s">
        <v>42</v>
      </c>
      <c r="U5019">
        <v>300</v>
      </c>
      <c r="V5019" t="s">
        <v>43</v>
      </c>
      <c r="W5019">
        <v>787</v>
      </c>
      <c r="X5019" t="s">
        <v>44</v>
      </c>
      <c r="Y5019" t="s">
        <v>61</v>
      </c>
      <c r="Z5019">
        <v>0</v>
      </c>
      <c r="AA5019">
        <v>244</v>
      </c>
      <c r="AB5019">
        <v>3668</v>
      </c>
      <c r="AC5019" t="s">
        <v>46</v>
      </c>
    </row>
    <row r="5020" spans="1:29" x14ac:dyDescent="0.3">
      <c r="A5020" s="1" t="s">
        <v>29</v>
      </c>
      <c r="B5020" t="s">
        <v>541</v>
      </c>
      <c r="C5020" t="s">
        <v>3205</v>
      </c>
      <c r="D5020" t="s">
        <v>387</v>
      </c>
      <c r="E5020">
        <v>6</v>
      </c>
      <c r="F5020" t="s">
        <v>51</v>
      </c>
      <c r="G5020" t="s">
        <v>710</v>
      </c>
      <c r="H5020" t="s">
        <v>79</v>
      </c>
      <c r="I5020" t="s">
        <v>3007</v>
      </c>
      <c r="J5020" t="s">
        <v>622</v>
      </c>
      <c r="K5020" t="s">
        <v>11723</v>
      </c>
      <c r="L5020" t="s">
        <v>11724</v>
      </c>
      <c r="M5020" t="s">
        <v>546</v>
      </c>
      <c r="N5020" t="s">
        <v>40</v>
      </c>
      <c r="O5020">
        <v>16122</v>
      </c>
      <c r="P5020">
        <v>19943</v>
      </c>
      <c r="Q5020" t="s">
        <v>59</v>
      </c>
      <c r="R5020">
        <v>885</v>
      </c>
      <c r="S5020" s="2">
        <v>45051</v>
      </c>
      <c r="T5020" t="s">
        <v>42</v>
      </c>
      <c r="U5020">
        <v>12546</v>
      </c>
      <c r="V5020" t="s">
        <v>85</v>
      </c>
      <c r="W5020">
        <v>420</v>
      </c>
      <c r="X5020" t="s">
        <v>44</v>
      </c>
      <c r="Y5020" t="s">
        <v>61</v>
      </c>
      <c r="Z5020">
        <v>0</v>
      </c>
      <c r="AA5020">
        <v>730</v>
      </c>
      <c r="AB5020">
        <v>19341</v>
      </c>
      <c r="AC5020" t="s">
        <v>73</v>
      </c>
    </row>
    <row r="5021" spans="1:29" x14ac:dyDescent="0.3">
      <c r="A5021" s="1" t="s">
        <v>29</v>
      </c>
      <c r="B5021" t="s">
        <v>327</v>
      </c>
      <c r="C5021" t="s">
        <v>1889</v>
      </c>
      <c r="D5021" t="s">
        <v>236</v>
      </c>
      <c r="E5021">
        <v>2</v>
      </c>
      <c r="F5021" t="s">
        <v>99</v>
      </c>
      <c r="G5021" t="s">
        <v>1638</v>
      </c>
      <c r="H5021" t="s">
        <v>79</v>
      </c>
      <c r="I5021" t="s">
        <v>412</v>
      </c>
      <c r="J5021" t="s">
        <v>211</v>
      </c>
      <c r="K5021" t="s">
        <v>11725</v>
      </c>
      <c r="L5021" t="s">
        <v>11726</v>
      </c>
      <c r="M5021" t="s">
        <v>2350</v>
      </c>
      <c r="N5021" t="s">
        <v>84</v>
      </c>
      <c r="O5021">
        <v>4090</v>
      </c>
      <c r="P5021">
        <v>8760</v>
      </c>
      <c r="Q5021" t="s">
        <v>41</v>
      </c>
      <c r="R5021">
        <v>779</v>
      </c>
      <c r="S5021" s="2">
        <v>44730</v>
      </c>
      <c r="T5021" s="2">
        <v>44731</v>
      </c>
      <c r="U5021">
        <v>0</v>
      </c>
      <c r="V5021" t="s">
        <v>85</v>
      </c>
      <c r="W5021">
        <v>659</v>
      </c>
      <c r="X5021" t="s">
        <v>60</v>
      </c>
      <c r="Y5021" t="s">
        <v>45</v>
      </c>
      <c r="Z5021">
        <v>0</v>
      </c>
      <c r="AA5021">
        <v>764</v>
      </c>
      <c r="AB5021">
        <v>6980</v>
      </c>
      <c r="AC5021" t="s">
        <v>73</v>
      </c>
    </row>
    <row r="5022" spans="1:29" x14ac:dyDescent="0.3">
      <c r="A5022" s="1" t="s">
        <v>29</v>
      </c>
      <c r="B5022" t="s">
        <v>393</v>
      </c>
      <c r="C5022" t="s">
        <v>2917</v>
      </c>
      <c r="D5022" t="s">
        <v>236</v>
      </c>
      <c r="E5022">
        <v>6</v>
      </c>
      <c r="F5022" t="s">
        <v>99</v>
      </c>
      <c r="G5022" t="s">
        <v>724</v>
      </c>
      <c r="H5022" t="s">
        <v>35</v>
      </c>
      <c r="I5022" t="s">
        <v>679</v>
      </c>
      <c r="J5022" t="s">
        <v>1898</v>
      </c>
      <c r="K5022" t="s">
        <v>11727</v>
      </c>
      <c r="L5022" t="s">
        <v>11728</v>
      </c>
      <c r="M5022" t="s">
        <v>846</v>
      </c>
      <c r="N5022" t="s">
        <v>40</v>
      </c>
      <c r="O5022">
        <v>13729</v>
      </c>
      <c r="P5022">
        <v>18142</v>
      </c>
      <c r="Q5022" t="s">
        <v>95</v>
      </c>
      <c r="R5022">
        <v>26</v>
      </c>
      <c r="S5022" s="2">
        <v>45128</v>
      </c>
      <c r="T5022" t="s">
        <v>42</v>
      </c>
      <c r="U5022">
        <v>0</v>
      </c>
      <c r="V5022" t="s">
        <v>43</v>
      </c>
      <c r="W5022">
        <v>435</v>
      </c>
      <c r="X5022" t="s">
        <v>44</v>
      </c>
      <c r="Y5022" t="s">
        <v>61</v>
      </c>
      <c r="Z5022">
        <v>0</v>
      </c>
      <c r="AA5022">
        <v>301</v>
      </c>
      <c r="AB5022">
        <v>15987</v>
      </c>
      <c r="AC5022" t="s">
        <v>46</v>
      </c>
    </row>
    <row r="5023" spans="1:29" x14ac:dyDescent="0.3">
      <c r="A5023" s="1" t="s">
        <v>29</v>
      </c>
      <c r="B5023" t="s">
        <v>96</v>
      </c>
      <c r="C5023" t="s">
        <v>888</v>
      </c>
      <c r="D5023" t="s">
        <v>128</v>
      </c>
      <c r="E5023">
        <v>4</v>
      </c>
      <c r="F5023" t="s">
        <v>33</v>
      </c>
      <c r="G5023" t="s">
        <v>34</v>
      </c>
      <c r="H5023" t="s">
        <v>79</v>
      </c>
      <c r="I5023" t="s">
        <v>3936</v>
      </c>
      <c r="J5023" t="s">
        <v>1973</v>
      </c>
      <c r="K5023">
        <v>7075700943</v>
      </c>
      <c r="L5023" t="s">
        <v>11729</v>
      </c>
      <c r="M5023" t="s">
        <v>1197</v>
      </c>
      <c r="N5023" t="s">
        <v>58</v>
      </c>
      <c r="O5023">
        <v>24263</v>
      </c>
      <c r="P5023">
        <v>27272</v>
      </c>
      <c r="Q5023" t="s">
        <v>59</v>
      </c>
      <c r="R5023">
        <v>752</v>
      </c>
      <c r="S5023" s="2">
        <v>44499</v>
      </c>
      <c r="T5023" t="s">
        <v>42</v>
      </c>
      <c r="U5023">
        <v>36134</v>
      </c>
      <c r="V5023" t="s">
        <v>106</v>
      </c>
      <c r="W5023">
        <v>557</v>
      </c>
      <c r="X5023" t="s">
        <v>44</v>
      </c>
      <c r="Y5023" t="s">
        <v>72</v>
      </c>
      <c r="Z5023">
        <v>1059</v>
      </c>
      <c r="AA5023">
        <v>518</v>
      </c>
      <c r="AB5023">
        <v>26832</v>
      </c>
      <c r="AC5023" t="s">
        <v>73</v>
      </c>
    </row>
    <row r="5024" spans="1:29" x14ac:dyDescent="0.3">
      <c r="A5024" s="1" t="s">
        <v>47</v>
      </c>
      <c r="B5024" t="s">
        <v>176</v>
      </c>
      <c r="C5024" t="s">
        <v>177</v>
      </c>
      <c r="D5024" t="s">
        <v>128</v>
      </c>
      <c r="E5024">
        <v>8</v>
      </c>
      <c r="F5024" t="s">
        <v>221</v>
      </c>
      <c r="G5024" t="s">
        <v>250</v>
      </c>
      <c r="H5024" t="s">
        <v>35</v>
      </c>
      <c r="I5024" t="s">
        <v>668</v>
      </c>
      <c r="J5024" t="s">
        <v>1052</v>
      </c>
      <c r="K5024" t="s">
        <v>11730</v>
      </c>
      <c r="L5024" t="s">
        <v>11731</v>
      </c>
      <c r="M5024" t="s">
        <v>296</v>
      </c>
      <c r="N5024" t="s">
        <v>40</v>
      </c>
      <c r="O5024">
        <v>20898</v>
      </c>
      <c r="P5024">
        <v>22966</v>
      </c>
      <c r="Q5024" t="s">
        <v>95</v>
      </c>
      <c r="R5024">
        <v>881</v>
      </c>
      <c r="S5024" s="2">
        <v>44719</v>
      </c>
      <c r="T5024" s="2">
        <v>44721</v>
      </c>
      <c r="U5024">
        <v>0</v>
      </c>
      <c r="V5024" t="s">
        <v>85</v>
      </c>
      <c r="W5024">
        <v>448</v>
      </c>
      <c r="X5024" t="s">
        <v>60</v>
      </c>
      <c r="Y5024" t="s">
        <v>61</v>
      </c>
      <c r="Z5024">
        <v>0</v>
      </c>
      <c r="AA5024">
        <v>726</v>
      </c>
      <c r="AB5024">
        <v>21830</v>
      </c>
      <c r="AC5024" t="s">
        <v>73</v>
      </c>
    </row>
    <row r="5025" spans="1:29" x14ac:dyDescent="0.3">
      <c r="A5025" s="1" t="s">
        <v>29</v>
      </c>
      <c r="B5025" t="s">
        <v>363</v>
      </c>
      <c r="C5025" t="s">
        <v>1281</v>
      </c>
      <c r="D5025" t="s">
        <v>352</v>
      </c>
      <c r="E5025">
        <v>9</v>
      </c>
      <c r="F5025" t="s">
        <v>77</v>
      </c>
      <c r="G5025" t="s">
        <v>932</v>
      </c>
      <c r="H5025" t="s">
        <v>79</v>
      </c>
      <c r="I5025" t="s">
        <v>2075</v>
      </c>
      <c r="J5025" t="s">
        <v>951</v>
      </c>
      <c r="K5025">
        <v>2479977985</v>
      </c>
      <c r="L5025" t="s">
        <v>11732</v>
      </c>
      <c r="M5025" t="s">
        <v>511</v>
      </c>
      <c r="N5025" t="s">
        <v>40</v>
      </c>
      <c r="O5025">
        <v>23355</v>
      </c>
      <c r="P5025">
        <v>27993</v>
      </c>
      <c r="Q5025" t="s">
        <v>95</v>
      </c>
      <c r="R5025">
        <v>813</v>
      </c>
      <c r="S5025" s="2">
        <v>44505</v>
      </c>
      <c r="T5025" s="2">
        <v>44515</v>
      </c>
      <c r="U5025">
        <v>0</v>
      </c>
      <c r="V5025" t="s">
        <v>43</v>
      </c>
      <c r="W5025">
        <v>495</v>
      </c>
      <c r="X5025" t="s">
        <v>60</v>
      </c>
      <c r="Y5025" t="s">
        <v>45</v>
      </c>
      <c r="Z5025">
        <v>0</v>
      </c>
      <c r="AA5025">
        <v>380</v>
      </c>
      <c r="AB5025">
        <v>24218</v>
      </c>
      <c r="AC5025" t="s">
        <v>73</v>
      </c>
    </row>
    <row r="5026" spans="1:29" x14ac:dyDescent="0.3">
      <c r="A5026" s="1" t="s">
        <v>29</v>
      </c>
      <c r="B5026" t="s">
        <v>74</v>
      </c>
      <c r="C5026" t="s">
        <v>790</v>
      </c>
      <c r="D5026" t="s">
        <v>387</v>
      </c>
      <c r="E5026">
        <v>1</v>
      </c>
      <c r="F5026" t="s">
        <v>271</v>
      </c>
      <c r="G5026" t="s">
        <v>1110</v>
      </c>
      <c r="H5026" t="s">
        <v>79</v>
      </c>
      <c r="I5026" t="s">
        <v>1735</v>
      </c>
      <c r="J5026" t="s">
        <v>10135</v>
      </c>
      <c r="K5026" t="s">
        <v>11733</v>
      </c>
      <c r="L5026" t="s">
        <v>11734</v>
      </c>
      <c r="M5026" t="s">
        <v>1718</v>
      </c>
      <c r="N5026" t="s">
        <v>58</v>
      </c>
      <c r="O5026">
        <v>20153</v>
      </c>
      <c r="P5026">
        <v>23252</v>
      </c>
      <c r="Q5026" t="s">
        <v>41</v>
      </c>
      <c r="R5026">
        <v>66</v>
      </c>
      <c r="S5026" s="2">
        <v>44615</v>
      </c>
      <c r="T5026" s="2">
        <v>44626</v>
      </c>
      <c r="U5026">
        <v>0</v>
      </c>
      <c r="V5026" t="s">
        <v>85</v>
      </c>
      <c r="W5026">
        <v>580</v>
      </c>
      <c r="X5026" t="s">
        <v>60</v>
      </c>
      <c r="Y5026" t="s">
        <v>72</v>
      </c>
      <c r="Z5026">
        <v>4127</v>
      </c>
      <c r="AA5026">
        <v>242</v>
      </c>
      <c r="AB5026">
        <v>22073</v>
      </c>
      <c r="AC5026" t="s">
        <v>107</v>
      </c>
    </row>
    <row r="5027" spans="1:29" x14ac:dyDescent="0.3">
      <c r="A5027" s="1" t="s">
        <v>29</v>
      </c>
      <c r="B5027" t="s">
        <v>96</v>
      </c>
      <c r="C5027" t="s">
        <v>893</v>
      </c>
      <c r="D5027" t="s">
        <v>236</v>
      </c>
      <c r="E5027">
        <v>5</v>
      </c>
      <c r="F5027" t="s">
        <v>271</v>
      </c>
      <c r="G5027" t="s">
        <v>340</v>
      </c>
      <c r="H5027" t="s">
        <v>79</v>
      </c>
      <c r="I5027" t="s">
        <v>2598</v>
      </c>
      <c r="J5027" t="s">
        <v>3146</v>
      </c>
      <c r="K5027" t="s">
        <v>11735</v>
      </c>
      <c r="L5027" t="s">
        <v>11736</v>
      </c>
      <c r="M5027" t="s">
        <v>777</v>
      </c>
      <c r="N5027" t="s">
        <v>58</v>
      </c>
      <c r="O5027">
        <v>11755</v>
      </c>
      <c r="P5027">
        <v>14058</v>
      </c>
      <c r="Q5027" t="s">
        <v>41</v>
      </c>
      <c r="R5027">
        <v>951</v>
      </c>
      <c r="S5027" s="2">
        <v>44748</v>
      </c>
      <c r="T5027" s="2">
        <v>44768</v>
      </c>
      <c r="U5027">
        <v>0</v>
      </c>
      <c r="V5027" t="s">
        <v>43</v>
      </c>
      <c r="W5027">
        <v>672</v>
      </c>
      <c r="X5027" t="s">
        <v>60</v>
      </c>
      <c r="Y5027" t="s">
        <v>61</v>
      </c>
      <c r="Z5027">
        <v>3990</v>
      </c>
      <c r="AA5027">
        <v>975</v>
      </c>
      <c r="AB5027">
        <v>11894</v>
      </c>
      <c r="AC5027" t="s">
        <v>73</v>
      </c>
    </row>
    <row r="5028" spans="1:29" x14ac:dyDescent="0.3">
      <c r="A5028" s="1" t="s">
        <v>47</v>
      </c>
      <c r="B5028" t="s">
        <v>136</v>
      </c>
      <c r="C5028" t="s">
        <v>1540</v>
      </c>
      <c r="D5028" t="s">
        <v>98</v>
      </c>
      <c r="E5028">
        <v>8</v>
      </c>
      <c r="F5028" t="s">
        <v>51</v>
      </c>
      <c r="G5028" t="s">
        <v>52</v>
      </c>
      <c r="H5028" t="s">
        <v>79</v>
      </c>
      <c r="I5028" t="s">
        <v>2300</v>
      </c>
      <c r="J5028" t="s">
        <v>90</v>
      </c>
      <c r="K5028" t="s">
        <v>11737</v>
      </c>
      <c r="L5028" t="s">
        <v>11738</v>
      </c>
      <c r="M5028" t="s">
        <v>1847</v>
      </c>
      <c r="N5028" t="s">
        <v>84</v>
      </c>
      <c r="O5028">
        <v>14734</v>
      </c>
      <c r="P5028">
        <v>17268</v>
      </c>
      <c r="Q5028" t="s">
        <v>95</v>
      </c>
      <c r="R5028">
        <v>110</v>
      </c>
      <c r="S5028" s="2">
        <v>45186</v>
      </c>
      <c r="T5028" s="2">
        <v>45199</v>
      </c>
      <c r="U5028">
        <v>0</v>
      </c>
      <c r="V5028" t="s">
        <v>43</v>
      </c>
      <c r="W5028">
        <v>497</v>
      </c>
      <c r="X5028" t="s">
        <v>60</v>
      </c>
      <c r="Y5028" t="s">
        <v>61</v>
      </c>
      <c r="Z5028">
        <v>0</v>
      </c>
      <c r="AA5028">
        <v>216</v>
      </c>
      <c r="AB5028">
        <v>16096</v>
      </c>
      <c r="AC5028" t="s">
        <v>73</v>
      </c>
    </row>
    <row r="5029" spans="1:29" x14ac:dyDescent="0.3">
      <c r="A5029" s="1" t="s">
        <v>47</v>
      </c>
      <c r="B5029" t="s">
        <v>136</v>
      </c>
      <c r="C5029" t="s">
        <v>1386</v>
      </c>
      <c r="D5029" t="s">
        <v>352</v>
      </c>
      <c r="E5029">
        <v>10</v>
      </c>
      <c r="F5029" t="s">
        <v>64</v>
      </c>
      <c r="G5029" t="s">
        <v>88</v>
      </c>
      <c r="H5029" t="s">
        <v>79</v>
      </c>
      <c r="I5029" t="s">
        <v>1181</v>
      </c>
      <c r="J5029" t="s">
        <v>2062</v>
      </c>
      <c r="K5029" t="s">
        <v>11739</v>
      </c>
      <c r="L5029" t="s">
        <v>11740</v>
      </c>
      <c r="M5029" t="s">
        <v>2086</v>
      </c>
      <c r="N5029" t="s">
        <v>40</v>
      </c>
      <c r="O5029">
        <v>17778</v>
      </c>
      <c r="P5029">
        <v>19978</v>
      </c>
      <c r="Q5029" t="s">
        <v>95</v>
      </c>
      <c r="R5029">
        <v>345</v>
      </c>
      <c r="S5029" s="2">
        <v>44449</v>
      </c>
      <c r="T5029" t="s">
        <v>42</v>
      </c>
      <c r="U5029">
        <v>0</v>
      </c>
      <c r="V5029" t="s">
        <v>106</v>
      </c>
      <c r="W5029">
        <v>787</v>
      </c>
      <c r="X5029" t="s">
        <v>44</v>
      </c>
      <c r="Y5029" t="s">
        <v>61</v>
      </c>
      <c r="Z5029">
        <v>0</v>
      </c>
      <c r="AA5029">
        <v>159</v>
      </c>
      <c r="AB5029">
        <v>19055</v>
      </c>
      <c r="AC5029" t="s">
        <v>107</v>
      </c>
    </row>
    <row r="5030" spans="1:29" x14ac:dyDescent="0.3">
      <c r="A5030" s="1" t="s">
        <v>29</v>
      </c>
      <c r="B5030" t="s">
        <v>96</v>
      </c>
      <c r="C5030" t="s">
        <v>1709</v>
      </c>
      <c r="D5030" t="s">
        <v>76</v>
      </c>
      <c r="E5030">
        <v>9</v>
      </c>
      <c r="F5030" t="s">
        <v>51</v>
      </c>
      <c r="G5030" t="s">
        <v>237</v>
      </c>
      <c r="H5030" t="s">
        <v>79</v>
      </c>
      <c r="I5030" t="s">
        <v>251</v>
      </c>
      <c r="J5030" t="s">
        <v>1148</v>
      </c>
      <c r="K5030" t="s">
        <v>11741</v>
      </c>
      <c r="L5030" t="s">
        <v>11742</v>
      </c>
      <c r="M5030" t="s">
        <v>665</v>
      </c>
      <c r="N5030" t="s">
        <v>94</v>
      </c>
      <c r="O5030">
        <v>21483</v>
      </c>
      <c r="P5030">
        <v>25161</v>
      </c>
      <c r="Q5030" t="s">
        <v>41</v>
      </c>
      <c r="R5030">
        <v>433</v>
      </c>
      <c r="S5030" s="2">
        <v>45222</v>
      </c>
      <c r="T5030" t="s">
        <v>42</v>
      </c>
      <c r="U5030">
        <v>0</v>
      </c>
      <c r="V5030" t="s">
        <v>85</v>
      </c>
      <c r="W5030">
        <v>659</v>
      </c>
      <c r="X5030" t="s">
        <v>44</v>
      </c>
      <c r="Y5030" t="s">
        <v>45</v>
      </c>
      <c r="Z5030">
        <v>0</v>
      </c>
      <c r="AA5030">
        <v>52</v>
      </c>
      <c r="AB5030">
        <v>23155</v>
      </c>
      <c r="AC5030" t="s">
        <v>73</v>
      </c>
    </row>
    <row r="5031" spans="1:29" x14ac:dyDescent="0.3">
      <c r="A5031" s="1" t="s">
        <v>29</v>
      </c>
      <c r="B5031" t="s">
        <v>96</v>
      </c>
      <c r="C5031" t="s">
        <v>2169</v>
      </c>
      <c r="D5031" t="s">
        <v>201</v>
      </c>
      <c r="E5031">
        <v>6</v>
      </c>
      <c r="F5031" t="s">
        <v>64</v>
      </c>
      <c r="G5031" t="s">
        <v>1152</v>
      </c>
      <c r="H5031" t="s">
        <v>35</v>
      </c>
      <c r="I5031" t="s">
        <v>1465</v>
      </c>
      <c r="J5031" t="s">
        <v>4051</v>
      </c>
      <c r="K5031" t="s">
        <v>11743</v>
      </c>
      <c r="L5031" t="s">
        <v>11744</v>
      </c>
      <c r="M5031" t="s">
        <v>199</v>
      </c>
      <c r="N5031" t="s">
        <v>84</v>
      </c>
      <c r="O5031">
        <v>15173</v>
      </c>
      <c r="P5031">
        <v>18338</v>
      </c>
      <c r="Q5031" t="s">
        <v>59</v>
      </c>
      <c r="R5031">
        <v>291</v>
      </c>
      <c r="S5031" s="2">
        <v>44486</v>
      </c>
      <c r="T5031" t="s">
        <v>42</v>
      </c>
      <c r="U5031">
        <v>10388</v>
      </c>
      <c r="V5031" t="s">
        <v>43</v>
      </c>
      <c r="W5031">
        <v>446</v>
      </c>
      <c r="X5031" t="s">
        <v>44</v>
      </c>
      <c r="Y5031" t="s">
        <v>72</v>
      </c>
      <c r="Z5031">
        <v>0</v>
      </c>
      <c r="AA5031">
        <v>522</v>
      </c>
      <c r="AB5031">
        <v>16104</v>
      </c>
      <c r="AC5031" t="s">
        <v>107</v>
      </c>
    </row>
    <row r="5032" spans="1:29" x14ac:dyDescent="0.3">
      <c r="A5032" s="1" t="s">
        <v>47</v>
      </c>
      <c r="B5032" t="s">
        <v>176</v>
      </c>
      <c r="C5032" t="s">
        <v>2265</v>
      </c>
      <c r="D5032" t="s">
        <v>155</v>
      </c>
      <c r="E5032">
        <v>2</v>
      </c>
      <c r="F5032" t="s">
        <v>99</v>
      </c>
      <c r="G5032" t="s">
        <v>100</v>
      </c>
      <c r="H5032" t="s">
        <v>35</v>
      </c>
      <c r="I5032" t="s">
        <v>1341</v>
      </c>
      <c r="J5032" t="s">
        <v>4289</v>
      </c>
      <c r="K5032" t="s">
        <v>11745</v>
      </c>
      <c r="L5032" t="s">
        <v>11746</v>
      </c>
      <c r="M5032" t="s">
        <v>214</v>
      </c>
      <c r="N5032" t="s">
        <v>58</v>
      </c>
      <c r="O5032">
        <v>27462</v>
      </c>
      <c r="P5032">
        <v>29591</v>
      </c>
      <c r="Q5032" t="s">
        <v>59</v>
      </c>
      <c r="R5032">
        <v>28</v>
      </c>
      <c r="S5032" s="2">
        <v>44615</v>
      </c>
      <c r="T5032" s="2">
        <v>44629</v>
      </c>
      <c r="U5032">
        <v>45554</v>
      </c>
      <c r="V5032" t="s">
        <v>43</v>
      </c>
      <c r="W5032">
        <v>467</v>
      </c>
      <c r="X5032" t="s">
        <v>60</v>
      </c>
      <c r="Y5032" t="s">
        <v>61</v>
      </c>
      <c r="Z5032">
        <v>1634</v>
      </c>
      <c r="AA5032">
        <v>191</v>
      </c>
      <c r="AB5032">
        <v>28700</v>
      </c>
      <c r="AC5032" t="s">
        <v>46</v>
      </c>
    </row>
    <row r="5033" spans="1:29" x14ac:dyDescent="0.3">
      <c r="A5033" s="1" t="s">
        <v>29</v>
      </c>
      <c r="B5033" t="s">
        <v>541</v>
      </c>
      <c r="C5033" t="s">
        <v>1513</v>
      </c>
      <c r="D5033" t="s">
        <v>98</v>
      </c>
      <c r="E5033">
        <v>10</v>
      </c>
      <c r="F5033" t="s">
        <v>64</v>
      </c>
      <c r="G5033" t="s">
        <v>258</v>
      </c>
      <c r="H5033" t="s">
        <v>79</v>
      </c>
      <c r="I5033" t="s">
        <v>210</v>
      </c>
      <c r="J5033" t="s">
        <v>8294</v>
      </c>
      <c r="K5033" t="s">
        <v>11747</v>
      </c>
      <c r="L5033" t="s">
        <v>11748</v>
      </c>
      <c r="M5033" t="s">
        <v>733</v>
      </c>
      <c r="N5033" t="s">
        <v>40</v>
      </c>
      <c r="O5033">
        <v>4294</v>
      </c>
      <c r="P5033">
        <v>8344</v>
      </c>
      <c r="Q5033" t="s">
        <v>95</v>
      </c>
      <c r="R5033">
        <v>206</v>
      </c>
      <c r="S5033" s="2">
        <v>44440</v>
      </c>
      <c r="T5033" t="s">
        <v>42</v>
      </c>
      <c r="U5033">
        <v>0</v>
      </c>
      <c r="V5033" t="s">
        <v>43</v>
      </c>
      <c r="W5033">
        <v>693</v>
      </c>
      <c r="X5033" t="s">
        <v>44</v>
      </c>
      <c r="Y5033" t="s">
        <v>45</v>
      </c>
      <c r="Z5033">
        <v>0</v>
      </c>
      <c r="AA5033">
        <v>365</v>
      </c>
      <c r="AB5033">
        <v>4545</v>
      </c>
      <c r="AC5033" t="s">
        <v>107</v>
      </c>
    </row>
    <row r="5034" spans="1:29" x14ac:dyDescent="0.3">
      <c r="A5034" s="1" t="s">
        <v>29</v>
      </c>
      <c r="B5034" t="s">
        <v>30</v>
      </c>
      <c r="C5034" t="s">
        <v>2291</v>
      </c>
      <c r="D5034" t="s">
        <v>119</v>
      </c>
      <c r="E5034">
        <v>7</v>
      </c>
      <c r="F5034" t="s">
        <v>120</v>
      </c>
      <c r="G5034" t="s">
        <v>1180</v>
      </c>
      <c r="H5034" t="s">
        <v>35</v>
      </c>
      <c r="I5034" t="s">
        <v>292</v>
      </c>
      <c r="J5034" t="s">
        <v>519</v>
      </c>
      <c r="K5034" t="s">
        <v>11749</v>
      </c>
      <c r="L5034" t="s">
        <v>11750</v>
      </c>
      <c r="M5034" t="s">
        <v>825</v>
      </c>
      <c r="N5034" t="s">
        <v>40</v>
      </c>
      <c r="O5034">
        <v>14278</v>
      </c>
      <c r="P5034">
        <v>17946</v>
      </c>
      <c r="Q5034" t="s">
        <v>41</v>
      </c>
      <c r="R5034">
        <v>765</v>
      </c>
      <c r="S5034" s="2">
        <v>44819</v>
      </c>
      <c r="T5034" t="s">
        <v>42</v>
      </c>
      <c r="U5034">
        <v>0</v>
      </c>
      <c r="V5034" t="s">
        <v>43</v>
      </c>
      <c r="W5034">
        <v>400</v>
      </c>
      <c r="X5034" t="s">
        <v>44</v>
      </c>
      <c r="Y5034" t="s">
        <v>72</v>
      </c>
      <c r="Z5034">
        <v>0</v>
      </c>
      <c r="AA5034">
        <v>389</v>
      </c>
      <c r="AB5034">
        <v>17055</v>
      </c>
      <c r="AC5034" t="s">
        <v>73</v>
      </c>
    </row>
    <row r="5035" spans="1:29" x14ac:dyDescent="0.3">
      <c r="A5035" s="1" t="s">
        <v>29</v>
      </c>
      <c r="B5035" t="s">
        <v>327</v>
      </c>
      <c r="C5035" t="s">
        <v>585</v>
      </c>
      <c r="D5035" t="s">
        <v>178</v>
      </c>
      <c r="E5035">
        <v>10</v>
      </c>
      <c r="F5035" t="s">
        <v>64</v>
      </c>
      <c r="G5035" t="s">
        <v>433</v>
      </c>
      <c r="H5035" t="s">
        <v>79</v>
      </c>
      <c r="I5035" t="s">
        <v>8673</v>
      </c>
      <c r="J5035" t="s">
        <v>11751</v>
      </c>
      <c r="K5035" t="s">
        <v>11752</v>
      </c>
      <c r="L5035" t="s">
        <v>11753</v>
      </c>
      <c r="M5035" t="s">
        <v>1159</v>
      </c>
      <c r="N5035" t="s">
        <v>58</v>
      </c>
      <c r="O5035">
        <v>26940</v>
      </c>
      <c r="P5035">
        <v>29020</v>
      </c>
      <c r="Q5035" t="s">
        <v>59</v>
      </c>
      <c r="R5035">
        <v>522</v>
      </c>
      <c r="S5035" s="2">
        <v>44776</v>
      </c>
      <c r="T5035" s="2">
        <v>44783</v>
      </c>
      <c r="U5035">
        <v>27711</v>
      </c>
      <c r="V5035" t="s">
        <v>106</v>
      </c>
      <c r="W5035">
        <v>596</v>
      </c>
      <c r="X5035" t="s">
        <v>60</v>
      </c>
      <c r="Y5035" t="s">
        <v>61</v>
      </c>
      <c r="Z5035">
        <v>1007</v>
      </c>
      <c r="AA5035">
        <v>960</v>
      </c>
      <c r="AB5035">
        <v>28631</v>
      </c>
      <c r="AC5035" t="s">
        <v>46</v>
      </c>
    </row>
    <row r="5036" spans="1:29" x14ac:dyDescent="0.3">
      <c r="A5036" s="1" t="s">
        <v>47</v>
      </c>
      <c r="B5036" t="s">
        <v>153</v>
      </c>
      <c r="C5036" t="s">
        <v>857</v>
      </c>
      <c r="D5036" t="s">
        <v>110</v>
      </c>
      <c r="E5036">
        <v>6</v>
      </c>
      <c r="F5036" t="s">
        <v>120</v>
      </c>
      <c r="G5036" t="s">
        <v>1180</v>
      </c>
      <c r="H5036" t="s">
        <v>79</v>
      </c>
      <c r="I5036" t="s">
        <v>216</v>
      </c>
      <c r="J5036" t="s">
        <v>319</v>
      </c>
      <c r="K5036" t="s">
        <v>11754</v>
      </c>
      <c r="L5036" t="s">
        <v>11755</v>
      </c>
      <c r="M5036" t="s">
        <v>410</v>
      </c>
      <c r="N5036" t="s">
        <v>84</v>
      </c>
      <c r="O5036">
        <v>9626</v>
      </c>
      <c r="P5036">
        <v>13413</v>
      </c>
      <c r="Q5036" t="s">
        <v>59</v>
      </c>
      <c r="R5036">
        <v>934</v>
      </c>
      <c r="S5036" s="2">
        <v>44273</v>
      </c>
      <c r="T5036" t="s">
        <v>42</v>
      </c>
      <c r="U5036">
        <v>28060</v>
      </c>
      <c r="V5036" t="s">
        <v>106</v>
      </c>
      <c r="W5036">
        <v>737</v>
      </c>
      <c r="X5036" t="s">
        <v>44</v>
      </c>
      <c r="Y5036" t="s">
        <v>61</v>
      </c>
      <c r="Z5036">
        <v>0</v>
      </c>
      <c r="AA5036">
        <v>576</v>
      </c>
      <c r="AB5036">
        <v>10296</v>
      </c>
      <c r="AC5036" t="s">
        <v>107</v>
      </c>
    </row>
    <row r="5037" spans="1:29" x14ac:dyDescent="0.3">
      <c r="A5037" s="1" t="s">
        <v>29</v>
      </c>
      <c r="B5037" t="s">
        <v>62</v>
      </c>
      <c r="C5037" t="s">
        <v>2021</v>
      </c>
      <c r="D5037" t="s">
        <v>178</v>
      </c>
      <c r="E5037">
        <v>4</v>
      </c>
      <c r="F5037" t="s">
        <v>64</v>
      </c>
      <c r="G5037" t="s">
        <v>65</v>
      </c>
      <c r="H5037" t="s">
        <v>79</v>
      </c>
      <c r="I5037" t="s">
        <v>434</v>
      </c>
      <c r="J5037" t="s">
        <v>748</v>
      </c>
      <c r="K5037" t="s">
        <v>11756</v>
      </c>
      <c r="L5037" t="s">
        <v>11757</v>
      </c>
      <c r="M5037" t="s">
        <v>362</v>
      </c>
      <c r="N5037" t="s">
        <v>58</v>
      </c>
      <c r="O5037">
        <v>20236</v>
      </c>
      <c r="P5037">
        <v>23744</v>
      </c>
      <c r="Q5037" t="s">
        <v>41</v>
      </c>
      <c r="R5037">
        <v>687</v>
      </c>
      <c r="S5037" s="2">
        <v>44397</v>
      </c>
      <c r="T5037" s="2">
        <v>44417</v>
      </c>
      <c r="U5037">
        <v>0</v>
      </c>
      <c r="V5037" t="s">
        <v>106</v>
      </c>
      <c r="W5037">
        <v>779</v>
      </c>
      <c r="X5037" t="s">
        <v>60</v>
      </c>
      <c r="Y5037" t="s">
        <v>45</v>
      </c>
      <c r="Z5037">
        <v>1598</v>
      </c>
      <c r="AA5037">
        <v>816</v>
      </c>
      <c r="AB5037">
        <v>22057</v>
      </c>
      <c r="AC5037" t="s">
        <v>46</v>
      </c>
    </row>
    <row r="5038" spans="1:29" x14ac:dyDescent="0.3">
      <c r="A5038" s="1" t="s">
        <v>47</v>
      </c>
      <c r="B5038" t="s">
        <v>161</v>
      </c>
      <c r="C5038" t="s">
        <v>2249</v>
      </c>
      <c r="D5038" t="s">
        <v>128</v>
      </c>
      <c r="E5038">
        <v>5</v>
      </c>
      <c r="F5038" t="s">
        <v>64</v>
      </c>
      <c r="G5038" t="s">
        <v>388</v>
      </c>
      <c r="H5038" t="s">
        <v>35</v>
      </c>
      <c r="I5038" t="s">
        <v>1835</v>
      </c>
      <c r="J5038" t="s">
        <v>7925</v>
      </c>
      <c r="K5038" t="s">
        <v>11758</v>
      </c>
      <c r="L5038" t="s">
        <v>11759</v>
      </c>
      <c r="M5038" t="s">
        <v>192</v>
      </c>
      <c r="N5038" t="s">
        <v>94</v>
      </c>
      <c r="O5038">
        <v>13339</v>
      </c>
      <c r="P5038">
        <v>16513</v>
      </c>
      <c r="Q5038" t="s">
        <v>41</v>
      </c>
      <c r="R5038">
        <v>306</v>
      </c>
      <c r="S5038" s="2">
        <v>45037</v>
      </c>
      <c r="T5038" s="2">
        <v>45046</v>
      </c>
      <c r="U5038">
        <v>0</v>
      </c>
      <c r="V5038" t="s">
        <v>106</v>
      </c>
      <c r="W5038">
        <v>729</v>
      </c>
      <c r="X5038" t="s">
        <v>60</v>
      </c>
      <c r="Y5038" t="s">
        <v>45</v>
      </c>
      <c r="Z5038">
        <v>0</v>
      </c>
      <c r="AA5038">
        <v>202</v>
      </c>
      <c r="AB5038">
        <v>13928</v>
      </c>
      <c r="AC5038" t="s">
        <v>46</v>
      </c>
    </row>
    <row r="5039" spans="1:29" x14ac:dyDescent="0.3">
      <c r="A5039" s="1" t="s">
        <v>29</v>
      </c>
      <c r="B5039" t="s">
        <v>62</v>
      </c>
      <c r="C5039" t="s">
        <v>321</v>
      </c>
      <c r="D5039" t="s">
        <v>387</v>
      </c>
      <c r="E5039">
        <v>9</v>
      </c>
      <c r="F5039" t="s">
        <v>129</v>
      </c>
      <c r="G5039" t="s">
        <v>298</v>
      </c>
      <c r="H5039" t="s">
        <v>35</v>
      </c>
      <c r="I5039" t="s">
        <v>7390</v>
      </c>
      <c r="J5039" t="s">
        <v>122</v>
      </c>
      <c r="K5039" t="s">
        <v>11760</v>
      </c>
      <c r="L5039" t="s">
        <v>11761</v>
      </c>
      <c r="M5039" t="s">
        <v>70</v>
      </c>
      <c r="N5039" t="s">
        <v>94</v>
      </c>
      <c r="O5039">
        <v>12457</v>
      </c>
      <c r="P5039">
        <v>16304</v>
      </c>
      <c r="Q5039" t="s">
        <v>59</v>
      </c>
      <c r="R5039">
        <v>293</v>
      </c>
      <c r="S5039" s="2">
        <v>44364</v>
      </c>
      <c r="T5039" t="s">
        <v>42</v>
      </c>
      <c r="U5039">
        <v>10873</v>
      </c>
      <c r="V5039" t="s">
        <v>71</v>
      </c>
      <c r="W5039">
        <v>639</v>
      </c>
      <c r="X5039" t="s">
        <v>44</v>
      </c>
      <c r="Y5039" t="s">
        <v>45</v>
      </c>
      <c r="Z5039">
        <v>0</v>
      </c>
      <c r="AA5039">
        <v>324</v>
      </c>
      <c r="AB5039">
        <v>12766</v>
      </c>
      <c r="AC5039" t="s">
        <v>73</v>
      </c>
    </row>
    <row r="5040" spans="1:29" x14ac:dyDescent="0.3">
      <c r="A5040" s="1" t="s">
        <v>47</v>
      </c>
      <c r="B5040" t="s">
        <v>161</v>
      </c>
      <c r="C5040" t="s">
        <v>386</v>
      </c>
      <c r="D5040" t="s">
        <v>76</v>
      </c>
      <c r="E5040">
        <v>3</v>
      </c>
      <c r="F5040" t="s">
        <v>120</v>
      </c>
      <c r="G5040" t="s">
        <v>586</v>
      </c>
      <c r="H5040" t="s">
        <v>35</v>
      </c>
      <c r="I5040" t="s">
        <v>251</v>
      </c>
      <c r="J5040" t="s">
        <v>815</v>
      </c>
      <c r="K5040" t="s">
        <v>11762</v>
      </c>
      <c r="L5040" t="s">
        <v>11763</v>
      </c>
      <c r="M5040" t="s">
        <v>1578</v>
      </c>
      <c r="N5040" t="s">
        <v>84</v>
      </c>
      <c r="O5040">
        <v>26798</v>
      </c>
      <c r="P5040">
        <v>30983</v>
      </c>
      <c r="Q5040" t="s">
        <v>95</v>
      </c>
      <c r="R5040">
        <v>363</v>
      </c>
      <c r="S5040" s="2">
        <v>45211</v>
      </c>
      <c r="T5040" t="s">
        <v>42</v>
      </c>
      <c r="U5040">
        <v>0</v>
      </c>
      <c r="V5040" t="s">
        <v>71</v>
      </c>
      <c r="W5040">
        <v>592</v>
      </c>
      <c r="X5040" t="s">
        <v>44</v>
      </c>
      <c r="Y5040" t="s">
        <v>72</v>
      </c>
      <c r="Z5040">
        <v>0</v>
      </c>
      <c r="AA5040">
        <v>138</v>
      </c>
      <c r="AB5040">
        <v>27953</v>
      </c>
      <c r="AC5040" t="s">
        <v>107</v>
      </c>
    </row>
    <row r="5041" spans="1:29" x14ac:dyDescent="0.3">
      <c r="A5041" s="1" t="s">
        <v>29</v>
      </c>
      <c r="B5041" t="s">
        <v>30</v>
      </c>
      <c r="C5041" t="s">
        <v>263</v>
      </c>
      <c r="D5041" t="s">
        <v>185</v>
      </c>
      <c r="E5041">
        <v>7</v>
      </c>
      <c r="F5041" t="s">
        <v>271</v>
      </c>
      <c r="G5041" t="s">
        <v>1298</v>
      </c>
      <c r="H5041" t="s">
        <v>79</v>
      </c>
      <c r="I5041" t="s">
        <v>536</v>
      </c>
      <c r="J5041" t="s">
        <v>11764</v>
      </c>
      <c r="K5041" t="s">
        <v>11765</v>
      </c>
      <c r="L5041" t="s">
        <v>11766</v>
      </c>
      <c r="M5041" t="s">
        <v>1039</v>
      </c>
      <c r="N5041" t="s">
        <v>40</v>
      </c>
      <c r="O5041">
        <v>25031</v>
      </c>
      <c r="P5041">
        <v>27175</v>
      </c>
      <c r="Q5041" t="s">
        <v>95</v>
      </c>
      <c r="R5041">
        <v>549</v>
      </c>
      <c r="S5041" s="2">
        <v>45270</v>
      </c>
      <c r="T5041" t="s">
        <v>42</v>
      </c>
      <c r="U5041">
        <v>0</v>
      </c>
      <c r="V5041" t="s">
        <v>43</v>
      </c>
      <c r="W5041">
        <v>586</v>
      </c>
      <c r="X5041" t="s">
        <v>44</v>
      </c>
      <c r="Y5041" t="s">
        <v>61</v>
      </c>
      <c r="Z5041">
        <v>0</v>
      </c>
      <c r="AA5041">
        <v>27</v>
      </c>
      <c r="AB5041">
        <v>25852</v>
      </c>
      <c r="AC5041" t="s">
        <v>73</v>
      </c>
    </row>
    <row r="5042" spans="1:29" x14ac:dyDescent="0.3">
      <c r="A5042" s="1" t="s">
        <v>29</v>
      </c>
      <c r="B5042" t="s">
        <v>541</v>
      </c>
      <c r="C5042" t="s">
        <v>541</v>
      </c>
      <c r="D5042" t="s">
        <v>119</v>
      </c>
      <c r="E5042">
        <v>6</v>
      </c>
      <c r="F5042" t="s">
        <v>120</v>
      </c>
      <c r="G5042" t="s">
        <v>543</v>
      </c>
      <c r="H5042" t="s">
        <v>79</v>
      </c>
      <c r="I5042" t="s">
        <v>1403</v>
      </c>
      <c r="J5042" t="s">
        <v>9451</v>
      </c>
      <c r="K5042" t="s">
        <v>11767</v>
      </c>
      <c r="L5042" t="s">
        <v>11768</v>
      </c>
      <c r="M5042" t="s">
        <v>1274</v>
      </c>
      <c r="N5042" t="s">
        <v>40</v>
      </c>
      <c r="O5042">
        <v>9979</v>
      </c>
      <c r="P5042">
        <v>13581</v>
      </c>
      <c r="Q5042" t="s">
        <v>95</v>
      </c>
      <c r="R5042">
        <v>482</v>
      </c>
      <c r="S5042" s="2">
        <v>45247</v>
      </c>
      <c r="T5042" s="2">
        <v>45261</v>
      </c>
      <c r="U5042">
        <v>0</v>
      </c>
      <c r="V5042" t="s">
        <v>85</v>
      </c>
      <c r="W5042">
        <v>746</v>
      </c>
      <c r="X5042" t="s">
        <v>60</v>
      </c>
      <c r="Y5042" t="s">
        <v>61</v>
      </c>
      <c r="Z5042">
        <v>0</v>
      </c>
      <c r="AA5042">
        <v>537</v>
      </c>
      <c r="AB5042">
        <v>10425</v>
      </c>
      <c r="AC5042" t="s">
        <v>107</v>
      </c>
    </row>
    <row r="5043" spans="1:29" x14ac:dyDescent="0.3">
      <c r="A5043" s="1" t="s">
        <v>47</v>
      </c>
      <c r="B5043" t="s">
        <v>145</v>
      </c>
      <c r="C5043" t="s">
        <v>1413</v>
      </c>
      <c r="D5043" t="s">
        <v>236</v>
      </c>
      <c r="E5043">
        <v>4</v>
      </c>
      <c r="F5043" t="s">
        <v>120</v>
      </c>
      <c r="G5043" t="s">
        <v>1533</v>
      </c>
      <c r="H5043" t="s">
        <v>79</v>
      </c>
      <c r="I5043" t="s">
        <v>1656</v>
      </c>
      <c r="J5043" t="s">
        <v>310</v>
      </c>
      <c r="K5043" t="s">
        <v>11769</v>
      </c>
      <c r="L5043" t="s">
        <v>11770</v>
      </c>
      <c r="M5043" t="s">
        <v>152</v>
      </c>
      <c r="N5043" t="s">
        <v>40</v>
      </c>
      <c r="O5043">
        <v>17650</v>
      </c>
      <c r="P5043">
        <v>21906</v>
      </c>
      <c r="Q5043" t="s">
        <v>95</v>
      </c>
      <c r="R5043">
        <v>302</v>
      </c>
      <c r="S5043" s="2">
        <v>44669</v>
      </c>
      <c r="T5043" s="2">
        <v>44681</v>
      </c>
      <c r="U5043">
        <v>0</v>
      </c>
      <c r="V5043" t="s">
        <v>71</v>
      </c>
      <c r="W5043">
        <v>648</v>
      </c>
      <c r="X5043" t="s">
        <v>60</v>
      </c>
      <c r="Y5043" t="s">
        <v>61</v>
      </c>
      <c r="Z5043">
        <v>0</v>
      </c>
      <c r="AA5043">
        <v>257</v>
      </c>
      <c r="AB5043">
        <v>21792</v>
      </c>
      <c r="AC5043" t="s">
        <v>46</v>
      </c>
    </row>
    <row r="5044" spans="1:29" x14ac:dyDescent="0.3">
      <c r="A5044" s="1" t="s">
        <v>29</v>
      </c>
      <c r="B5044" t="s">
        <v>62</v>
      </c>
      <c r="C5044" t="s">
        <v>1165</v>
      </c>
      <c r="D5044" t="s">
        <v>155</v>
      </c>
      <c r="E5044">
        <v>4</v>
      </c>
      <c r="F5044" t="s">
        <v>99</v>
      </c>
      <c r="G5044" t="s">
        <v>558</v>
      </c>
      <c r="H5044" t="s">
        <v>79</v>
      </c>
      <c r="I5044" t="s">
        <v>1175</v>
      </c>
      <c r="J5044" t="s">
        <v>2233</v>
      </c>
      <c r="K5044" t="s">
        <v>11771</v>
      </c>
      <c r="L5044" t="s">
        <v>11772</v>
      </c>
      <c r="M5044" t="s">
        <v>135</v>
      </c>
      <c r="N5044" t="s">
        <v>84</v>
      </c>
      <c r="O5044">
        <v>22903</v>
      </c>
      <c r="P5044">
        <v>26178</v>
      </c>
      <c r="Q5044" t="s">
        <v>95</v>
      </c>
      <c r="R5044">
        <v>124</v>
      </c>
      <c r="S5044" s="2">
        <v>44829</v>
      </c>
      <c r="T5044" t="s">
        <v>42</v>
      </c>
      <c r="U5044">
        <v>0</v>
      </c>
      <c r="V5044" t="s">
        <v>106</v>
      </c>
      <c r="W5044">
        <v>537</v>
      </c>
      <c r="X5044" t="s">
        <v>44</v>
      </c>
      <c r="Y5044" t="s">
        <v>45</v>
      </c>
      <c r="Z5044">
        <v>0</v>
      </c>
      <c r="AA5044">
        <v>966</v>
      </c>
      <c r="AB5044">
        <v>25681</v>
      </c>
      <c r="AC5044" t="s">
        <v>46</v>
      </c>
    </row>
    <row r="5045" spans="1:29" x14ac:dyDescent="0.3">
      <c r="A5045" s="1" t="s">
        <v>29</v>
      </c>
      <c r="B5045" t="s">
        <v>393</v>
      </c>
      <c r="C5045" t="s">
        <v>609</v>
      </c>
      <c r="D5045" t="s">
        <v>257</v>
      </c>
      <c r="E5045">
        <v>10</v>
      </c>
      <c r="F5045" t="s">
        <v>186</v>
      </c>
      <c r="G5045" t="s">
        <v>710</v>
      </c>
      <c r="H5045" t="s">
        <v>35</v>
      </c>
      <c r="I5045" t="s">
        <v>156</v>
      </c>
      <c r="J5045" t="s">
        <v>3919</v>
      </c>
      <c r="K5045" t="s">
        <v>11773</v>
      </c>
      <c r="L5045" t="s">
        <v>11774</v>
      </c>
      <c r="M5045" t="s">
        <v>846</v>
      </c>
      <c r="N5045" t="s">
        <v>84</v>
      </c>
      <c r="O5045">
        <v>20704</v>
      </c>
      <c r="P5045">
        <v>24022</v>
      </c>
      <c r="Q5045" t="s">
        <v>41</v>
      </c>
      <c r="R5045">
        <v>666</v>
      </c>
      <c r="S5045" s="2">
        <v>45110</v>
      </c>
      <c r="T5045" s="2">
        <v>45116</v>
      </c>
      <c r="U5045">
        <v>0</v>
      </c>
      <c r="V5045" t="s">
        <v>106</v>
      </c>
      <c r="W5045">
        <v>633</v>
      </c>
      <c r="X5045" t="s">
        <v>60</v>
      </c>
      <c r="Y5045" t="s">
        <v>72</v>
      </c>
      <c r="Z5045">
        <v>0</v>
      </c>
      <c r="AA5045">
        <v>946</v>
      </c>
      <c r="AB5045">
        <v>22864</v>
      </c>
      <c r="AC5045" t="s">
        <v>107</v>
      </c>
    </row>
    <row r="5046" spans="1:29" x14ac:dyDescent="0.3">
      <c r="A5046" s="1" t="s">
        <v>29</v>
      </c>
      <c r="B5046" t="s">
        <v>30</v>
      </c>
      <c r="C5046" t="s">
        <v>1670</v>
      </c>
      <c r="D5046" t="s">
        <v>119</v>
      </c>
      <c r="E5046">
        <v>5</v>
      </c>
      <c r="F5046" t="s">
        <v>99</v>
      </c>
      <c r="G5046" t="s">
        <v>1638</v>
      </c>
      <c r="H5046" t="s">
        <v>35</v>
      </c>
      <c r="I5046" t="s">
        <v>2847</v>
      </c>
      <c r="J5046" t="s">
        <v>5913</v>
      </c>
      <c r="K5046">
        <v>9473560804</v>
      </c>
      <c r="L5046" t="s">
        <v>11775</v>
      </c>
      <c r="M5046" t="s">
        <v>1491</v>
      </c>
      <c r="N5046" t="s">
        <v>58</v>
      </c>
      <c r="O5046">
        <v>16673</v>
      </c>
      <c r="P5046">
        <v>20104</v>
      </c>
      <c r="Q5046" t="s">
        <v>95</v>
      </c>
      <c r="R5046">
        <v>507</v>
      </c>
      <c r="S5046" s="2">
        <v>44559</v>
      </c>
      <c r="T5046" t="s">
        <v>42</v>
      </c>
      <c r="U5046">
        <v>0</v>
      </c>
      <c r="V5046" t="s">
        <v>85</v>
      </c>
      <c r="W5046">
        <v>640</v>
      </c>
      <c r="X5046" t="s">
        <v>44</v>
      </c>
      <c r="Y5046" t="s">
        <v>61</v>
      </c>
      <c r="Z5046">
        <v>2176</v>
      </c>
      <c r="AA5046">
        <v>34</v>
      </c>
      <c r="AB5046">
        <v>19657</v>
      </c>
      <c r="AC5046" t="s">
        <v>107</v>
      </c>
    </row>
    <row r="5047" spans="1:29" x14ac:dyDescent="0.3">
      <c r="A5047" s="1" t="s">
        <v>47</v>
      </c>
      <c r="B5047" t="s">
        <v>108</v>
      </c>
      <c r="C5047" t="s">
        <v>439</v>
      </c>
      <c r="D5047" t="s">
        <v>185</v>
      </c>
      <c r="E5047">
        <v>7</v>
      </c>
      <c r="F5047" t="s">
        <v>271</v>
      </c>
      <c r="G5047" t="s">
        <v>272</v>
      </c>
      <c r="H5047" t="s">
        <v>79</v>
      </c>
      <c r="I5047" t="s">
        <v>36</v>
      </c>
      <c r="J5047" t="s">
        <v>3907</v>
      </c>
      <c r="K5047" t="s">
        <v>11776</v>
      </c>
      <c r="L5047" t="s">
        <v>11777</v>
      </c>
      <c r="M5047" t="s">
        <v>1402</v>
      </c>
      <c r="N5047" t="s">
        <v>40</v>
      </c>
      <c r="O5047">
        <v>25832</v>
      </c>
      <c r="P5047">
        <v>28564</v>
      </c>
      <c r="Q5047" t="s">
        <v>41</v>
      </c>
      <c r="R5047">
        <v>728</v>
      </c>
      <c r="S5047" s="2">
        <v>44663</v>
      </c>
      <c r="T5047" t="s">
        <v>42</v>
      </c>
      <c r="U5047">
        <v>0</v>
      </c>
      <c r="V5047" t="s">
        <v>43</v>
      </c>
      <c r="W5047">
        <v>481</v>
      </c>
      <c r="X5047" t="s">
        <v>44</v>
      </c>
      <c r="Y5047" t="s">
        <v>61</v>
      </c>
      <c r="Z5047">
        <v>0</v>
      </c>
      <c r="AA5047">
        <v>513</v>
      </c>
      <c r="AB5047">
        <v>27944</v>
      </c>
      <c r="AC5047" t="s">
        <v>73</v>
      </c>
    </row>
    <row r="5048" spans="1:29" x14ac:dyDescent="0.3">
      <c r="A5048" s="1" t="s">
        <v>29</v>
      </c>
      <c r="B5048" t="s">
        <v>393</v>
      </c>
      <c r="C5048" t="s">
        <v>4317</v>
      </c>
      <c r="D5048" t="s">
        <v>178</v>
      </c>
      <c r="E5048">
        <v>2</v>
      </c>
      <c r="F5048" t="s">
        <v>221</v>
      </c>
      <c r="G5048" t="s">
        <v>335</v>
      </c>
      <c r="H5048" t="s">
        <v>35</v>
      </c>
      <c r="I5048" t="s">
        <v>756</v>
      </c>
      <c r="J5048" t="s">
        <v>2610</v>
      </c>
      <c r="K5048" t="s">
        <v>11778</v>
      </c>
      <c r="L5048" t="s">
        <v>11779</v>
      </c>
      <c r="M5048" t="s">
        <v>876</v>
      </c>
      <c r="N5048" t="s">
        <v>84</v>
      </c>
      <c r="O5048">
        <v>8226</v>
      </c>
      <c r="P5048">
        <v>11253</v>
      </c>
      <c r="Q5048" t="s">
        <v>95</v>
      </c>
      <c r="R5048">
        <v>634</v>
      </c>
      <c r="S5048" s="2">
        <v>44504</v>
      </c>
      <c r="T5048" s="2">
        <v>44515</v>
      </c>
      <c r="U5048">
        <v>0</v>
      </c>
      <c r="V5048" t="s">
        <v>106</v>
      </c>
      <c r="W5048">
        <v>813</v>
      </c>
      <c r="X5048" t="s">
        <v>60</v>
      </c>
      <c r="Y5048" t="s">
        <v>61</v>
      </c>
      <c r="Z5048">
        <v>0</v>
      </c>
      <c r="AA5048">
        <v>483</v>
      </c>
      <c r="AB5048">
        <v>9929</v>
      </c>
      <c r="AC5048" t="s">
        <v>107</v>
      </c>
    </row>
    <row r="5049" spans="1:29" x14ac:dyDescent="0.3">
      <c r="A5049" s="1" t="s">
        <v>29</v>
      </c>
      <c r="B5049" t="s">
        <v>86</v>
      </c>
      <c r="C5049" t="s">
        <v>672</v>
      </c>
      <c r="D5049" t="s">
        <v>50</v>
      </c>
      <c r="E5049">
        <v>5</v>
      </c>
      <c r="F5049" t="s">
        <v>129</v>
      </c>
      <c r="G5049" t="s">
        <v>574</v>
      </c>
      <c r="H5049" t="s">
        <v>79</v>
      </c>
      <c r="I5049" t="s">
        <v>701</v>
      </c>
      <c r="J5049" t="s">
        <v>245</v>
      </c>
      <c r="K5049" t="s">
        <v>11780</v>
      </c>
      <c r="L5049" t="s">
        <v>11781</v>
      </c>
      <c r="M5049" t="s">
        <v>1100</v>
      </c>
      <c r="N5049" t="s">
        <v>84</v>
      </c>
      <c r="O5049">
        <v>18793</v>
      </c>
      <c r="P5049">
        <v>23649</v>
      </c>
      <c r="Q5049" t="s">
        <v>95</v>
      </c>
      <c r="R5049">
        <v>997</v>
      </c>
      <c r="S5049" s="2">
        <v>44447</v>
      </c>
      <c r="T5049" s="2">
        <v>44454</v>
      </c>
      <c r="U5049">
        <v>0</v>
      </c>
      <c r="V5049" t="s">
        <v>106</v>
      </c>
      <c r="W5049">
        <v>737</v>
      </c>
      <c r="X5049" t="s">
        <v>60</v>
      </c>
      <c r="Y5049" t="s">
        <v>45</v>
      </c>
      <c r="Z5049">
        <v>0</v>
      </c>
      <c r="AA5049">
        <v>662</v>
      </c>
      <c r="AB5049">
        <v>19744</v>
      </c>
      <c r="AC5049" t="s">
        <v>107</v>
      </c>
    </row>
    <row r="5050" spans="1:29" x14ac:dyDescent="0.3">
      <c r="A5050" s="1" t="s">
        <v>29</v>
      </c>
      <c r="B5050" t="s">
        <v>228</v>
      </c>
      <c r="C5050" t="s">
        <v>1545</v>
      </c>
      <c r="D5050" t="s">
        <v>178</v>
      </c>
      <c r="E5050">
        <v>7</v>
      </c>
      <c r="F5050" t="s">
        <v>51</v>
      </c>
      <c r="G5050" t="s">
        <v>1075</v>
      </c>
      <c r="H5050" t="s">
        <v>35</v>
      </c>
      <c r="I5050" t="s">
        <v>2824</v>
      </c>
      <c r="J5050" t="s">
        <v>693</v>
      </c>
      <c r="K5050" t="s">
        <v>11782</v>
      </c>
      <c r="L5050" t="s">
        <v>11783</v>
      </c>
      <c r="M5050" t="s">
        <v>1189</v>
      </c>
      <c r="N5050" t="s">
        <v>58</v>
      </c>
      <c r="O5050">
        <v>19099</v>
      </c>
      <c r="P5050">
        <v>21872</v>
      </c>
      <c r="Q5050" t="s">
        <v>41</v>
      </c>
      <c r="R5050">
        <v>291</v>
      </c>
      <c r="S5050" s="2">
        <v>45057</v>
      </c>
      <c r="T5050" s="2">
        <v>45075</v>
      </c>
      <c r="U5050">
        <v>0</v>
      </c>
      <c r="V5050" t="s">
        <v>106</v>
      </c>
      <c r="W5050">
        <v>828</v>
      </c>
      <c r="X5050" t="s">
        <v>60</v>
      </c>
      <c r="Y5050" t="s">
        <v>45</v>
      </c>
      <c r="Z5050">
        <v>2186</v>
      </c>
      <c r="AA5050">
        <v>959</v>
      </c>
      <c r="AB5050">
        <v>21352</v>
      </c>
      <c r="AC5050" t="s">
        <v>73</v>
      </c>
    </row>
    <row r="5051" spans="1:29" x14ac:dyDescent="0.3">
      <c r="A5051" s="1" t="s">
        <v>29</v>
      </c>
      <c r="B5051" t="s">
        <v>363</v>
      </c>
      <c r="C5051" t="s">
        <v>2177</v>
      </c>
      <c r="D5051" t="s">
        <v>352</v>
      </c>
      <c r="E5051">
        <v>8</v>
      </c>
      <c r="F5051" t="s">
        <v>99</v>
      </c>
      <c r="G5051" t="s">
        <v>950</v>
      </c>
      <c r="H5051" t="s">
        <v>35</v>
      </c>
      <c r="I5051" t="s">
        <v>1191</v>
      </c>
      <c r="J5051" t="s">
        <v>7584</v>
      </c>
      <c r="K5051" t="s">
        <v>11784</v>
      </c>
      <c r="L5051" t="s">
        <v>11785</v>
      </c>
      <c r="M5051" t="s">
        <v>2729</v>
      </c>
      <c r="N5051" t="s">
        <v>84</v>
      </c>
      <c r="O5051">
        <v>20467</v>
      </c>
      <c r="P5051">
        <v>25442</v>
      </c>
      <c r="Q5051" t="s">
        <v>59</v>
      </c>
      <c r="R5051">
        <v>426</v>
      </c>
      <c r="S5051" s="2">
        <v>44793</v>
      </c>
      <c r="T5051" s="2">
        <v>44823</v>
      </c>
      <c r="U5051">
        <v>12806</v>
      </c>
      <c r="V5051" t="s">
        <v>43</v>
      </c>
      <c r="W5051">
        <v>578</v>
      </c>
      <c r="X5051" t="s">
        <v>60</v>
      </c>
      <c r="Y5051" t="s">
        <v>72</v>
      </c>
      <c r="Z5051">
        <v>0</v>
      </c>
      <c r="AA5051">
        <v>467</v>
      </c>
      <c r="AB5051">
        <v>23219</v>
      </c>
      <c r="AC5051" t="s">
        <v>107</v>
      </c>
    </row>
    <row r="5052" spans="1:29" x14ac:dyDescent="0.3">
      <c r="A5052" s="1" t="s">
        <v>29</v>
      </c>
      <c r="B5052" t="s">
        <v>86</v>
      </c>
      <c r="C5052" t="s">
        <v>366</v>
      </c>
      <c r="D5052" t="s">
        <v>128</v>
      </c>
      <c r="E5052">
        <v>8</v>
      </c>
      <c r="F5052" t="s">
        <v>271</v>
      </c>
      <c r="G5052" t="s">
        <v>400</v>
      </c>
      <c r="H5052" t="s">
        <v>35</v>
      </c>
      <c r="I5052" t="s">
        <v>7003</v>
      </c>
      <c r="J5052" t="s">
        <v>651</v>
      </c>
      <c r="K5052" t="s">
        <v>11786</v>
      </c>
      <c r="L5052" t="s">
        <v>11787</v>
      </c>
      <c r="M5052" t="s">
        <v>1691</v>
      </c>
      <c r="N5052" t="s">
        <v>58</v>
      </c>
      <c r="O5052">
        <v>13016</v>
      </c>
      <c r="P5052">
        <v>15925</v>
      </c>
      <c r="Q5052" t="s">
        <v>95</v>
      </c>
      <c r="R5052">
        <v>76</v>
      </c>
      <c r="S5052" s="2">
        <v>45124</v>
      </c>
      <c r="T5052" t="s">
        <v>42</v>
      </c>
      <c r="U5052">
        <v>0</v>
      </c>
      <c r="V5052" t="s">
        <v>106</v>
      </c>
      <c r="W5052">
        <v>559</v>
      </c>
      <c r="X5052" t="s">
        <v>44</v>
      </c>
      <c r="Y5052" t="s">
        <v>61</v>
      </c>
      <c r="Z5052">
        <v>1321</v>
      </c>
      <c r="AA5052">
        <v>521</v>
      </c>
      <c r="AB5052">
        <v>15410</v>
      </c>
      <c r="AC5052" t="s">
        <v>73</v>
      </c>
    </row>
    <row r="5053" spans="1:29" x14ac:dyDescent="0.3">
      <c r="A5053" s="1" t="s">
        <v>47</v>
      </c>
      <c r="B5053" t="s">
        <v>153</v>
      </c>
      <c r="C5053" t="s">
        <v>1232</v>
      </c>
      <c r="D5053" t="s">
        <v>110</v>
      </c>
      <c r="E5053">
        <v>3</v>
      </c>
      <c r="F5053" t="s">
        <v>64</v>
      </c>
      <c r="G5053" t="s">
        <v>802</v>
      </c>
      <c r="H5053" t="s">
        <v>35</v>
      </c>
      <c r="I5053" t="s">
        <v>3291</v>
      </c>
      <c r="J5053" t="s">
        <v>9851</v>
      </c>
      <c r="K5053" t="s">
        <v>11788</v>
      </c>
      <c r="L5053" t="s">
        <v>11789</v>
      </c>
      <c r="M5053" t="s">
        <v>255</v>
      </c>
      <c r="N5053" t="s">
        <v>40</v>
      </c>
      <c r="O5053">
        <v>16058</v>
      </c>
      <c r="P5053">
        <v>18554</v>
      </c>
      <c r="Q5053" t="s">
        <v>95</v>
      </c>
      <c r="R5053">
        <v>549</v>
      </c>
      <c r="S5053" s="2">
        <v>44578</v>
      </c>
      <c r="T5053" s="2">
        <v>44585</v>
      </c>
      <c r="U5053">
        <v>0</v>
      </c>
      <c r="V5053" t="s">
        <v>85</v>
      </c>
      <c r="W5053">
        <v>522</v>
      </c>
      <c r="X5053" t="s">
        <v>60</v>
      </c>
      <c r="Y5053" t="s">
        <v>72</v>
      </c>
      <c r="Z5053">
        <v>0</v>
      </c>
      <c r="AA5053">
        <v>808</v>
      </c>
      <c r="AB5053">
        <v>17407</v>
      </c>
      <c r="AC5053" t="s">
        <v>107</v>
      </c>
    </row>
    <row r="5054" spans="1:29" x14ac:dyDescent="0.3">
      <c r="A5054" s="1" t="s">
        <v>29</v>
      </c>
      <c r="B5054" t="s">
        <v>62</v>
      </c>
      <c r="C5054" t="s">
        <v>3874</v>
      </c>
      <c r="D5054" t="s">
        <v>128</v>
      </c>
      <c r="E5054">
        <v>4</v>
      </c>
      <c r="F5054" t="s">
        <v>33</v>
      </c>
      <c r="G5054" t="s">
        <v>728</v>
      </c>
      <c r="H5054" t="s">
        <v>35</v>
      </c>
      <c r="I5054" t="s">
        <v>4730</v>
      </c>
      <c r="J5054" t="s">
        <v>702</v>
      </c>
      <c r="K5054" t="s">
        <v>11790</v>
      </c>
      <c r="L5054" t="s">
        <v>11791</v>
      </c>
      <c r="M5054" t="s">
        <v>505</v>
      </c>
      <c r="N5054" t="s">
        <v>40</v>
      </c>
      <c r="O5054">
        <v>7077</v>
      </c>
      <c r="P5054">
        <v>11692</v>
      </c>
      <c r="Q5054" t="s">
        <v>59</v>
      </c>
      <c r="R5054">
        <v>366</v>
      </c>
      <c r="S5054" s="2">
        <v>45245</v>
      </c>
      <c r="T5054" t="s">
        <v>42</v>
      </c>
      <c r="U5054">
        <v>33438</v>
      </c>
      <c r="V5054" t="s">
        <v>106</v>
      </c>
      <c r="W5054">
        <v>488</v>
      </c>
      <c r="X5054" t="s">
        <v>44</v>
      </c>
      <c r="Y5054" t="s">
        <v>45</v>
      </c>
      <c r="Z5054">
        <v>0</v>
      </c>
      <c r="AA5054">
        <v>43</v>
      </c>
      <c r="AB5054">
        <v>10441</v>
      </c>
      <c r="AC5054" t="s">
        <v>46</v>
      </c>
    </row>
    <row r="5055" spans="1:29" x14ac:dyDescent="0.3">
      <c r="A5055" s="1" t="s">
        <v>29</v>
      </c>
      <c r="B5055" t="s">
        <v>228</v>
      </c>
      <c r="C5055" t="s">
        <v>2413</v>
      </c>
      <c r="D5055" t="s">
        <v>110</v>
      </c>
      <c r="E5055">
        <v>2</v>
      </c>
      <c r="F5055" t="s">
        <v>271</v>
      </c>
      <c r="G5055" t="s">
        <v>1060</v>
      </c>
      <c r="H5055" t="s">
        <v>35</v>
      </c>
      <c r="I5055" t="s">
        <v>3128</v>
      </c>
      <c r="J5055" t="s">
        <v>372</v>
      </c>
      <c r="K5055" t="s">
        <v>11792</v>
      </c>
      <c r="L5055" t="s">
        <v>11793</v>
      </c>
      <c r="M5055" t="s">
        <v>964</v>
      </c>
      <c r="N5055" t="s">
        <v>58</v>
      </c>
      <c r="O5055">
        <v>26164</v>
      </c>
      <c r="P5055">
        <v>30049</v>
      </c>
      <c r="Q5055" t="s">
        <v>59</v>
      </c>
      <c r="R5055">
        <v>727</v>
      </c>
      <c r="S5055" s="2">
        <v>45009</v>
      </c>
      <c r="T5055" s="2">
        <v>45017</v>
      </c>
      <c r="U5055">
        <v>32474</v>
      </c>
      <c r="V5055" t="s">
        <v>106</v>
      </c>
      <c r="W5055">
        <v>499</v>
      </c>
      <c r="X5055" t="s">
        <v>60</v>
      </c>
      <c r="Y5055" t="s">
        <v>45</v>
      </c>
      <c r="Z5055">
        <v>2071</v>
      </c>
      <c r="AA5055">
        <v>552</v>
      </c>
      <c r="AB5055">
        <v>28612</v>
      </c>
      <c r="AC5055" t="s">
        <v>107</v>
      </c>
    </row>
    <row r="5056" spans="1:29" x14ac:dyDescent="0.3">
      <c r="A5056" s="1" t="s">
        <v>47</v>
      </c>
      <c r="B5056" t="s">
        <v>117</v>
      </c>
      <c r="C5056" t="s">
        <v>243</v>
      </c>
      <c r="D5056" t="s">
        <v>98</v>
      </c>
      <c r="E5056">
        <v>3</v>
      </c>
      <c r="F5056" t="s">
        <v>51</v>
      </c>
      <c r="G5056" t="s">
        <v>1427</v>
      </c>
      <c r="H5056" t="s">
        <v>35</v>
      </c>
      <c r="I5056" t="s">
        <v>417</v>
      </c>
      <c r="J5056" t="s">
        <v>10656</v>
      </c>
      <c r="K5056" t="s">
        <v>11794</v>
      </c>
      <c r="L5056" t="s">
        <v>11795</v>
      </c>
      <c r="M5056" t="s">
        <v>517</v>
      </c>
      <c r="N5056" t="s">
        <v>58</v>
      </c>
      <c r="O5056">
        <v>6263</v>
      </c>
      <c r="P5056">
        <v>9319</v>
      </c>
      <c r="Q5056" t="s">
        <v>95</v>
      </c>
      <c r="R5056">
        <v>667</v>
      </c>
      <c r="S5056" s="2">
        <v>45049</v>
      </c>
      <c r="T5056" s="2">
        <v>45050</v>
      </c>
      <c r="U5056">
        <v>0</v>
      </c>
      <c r="V5056" t="s">
        <v>43</v>
      </c>
      <c r="W5056">
        <v>559</v>
      </c>
      <c r="X5056" t="s">
        <v>60</v>
      </c>
      <c r="Y5056" t="s">
        <v>72</v>
      </c>
      <c r="Z5056">
        <v>4358</v>
      </c>
      <c r="AA5056">
        <v>646</v>
      </c>
      <c r="AB5056">
        <v>7089</v>
      </c>
      <c r="AC5056" t="s">
        <v>107</v>
      </c>
    </row>
    <row r="5057" spans="1:29" x14ac:dyDescent="0.3">
      <c r="A5057" s="1" t="s">
        <v>29</v>
      </c>
      <c r="B5057" t="s">
        <v>363</v>
      </c>
      <c r="C5057" t="s">
        <v>416</v>
      </c>
      <c r="D5057" t="s">
        <v>32</v>
      </c>
      <c r="E5057">
        <v>9</v>
      </c>
      <c r="F5057" t="s">
        <v>271</v>
      </c>
      <c r="G5057" t="s">
        <v>1060</v>
      </c>
      <c r="H5057" t="s">
        <v>79</v>
      </c>
      <c r="I5057" t="s">
        <v>778</v>
      </c>
      <c r="J5057" t="s">
        <v>1304</v>
      </c>
      <c r="K5057">
        <v>6129977859</v>
      </c>
      <c r="L5057" t="s">
        <v>11796</v>
      </c>
      <c r="M5057" t="s">
        <v>421</v>
      </c>
      <c r="N5057" t="s">
        <v>94</v>
      </c>
      <c r="O5057">
        <v>2594</v>
      </c>
      <c r="P5057">
        <v>7059</v>
      </c>
      <c r="Q5057" t="s">
        <v>95</v>
      </c>
      <c r="R5057">
        <v>554</v>
      </c>
      <c r="S5057" s="2">
        <v>44827</v>
      </c>
      <c r="T5057" t="s">
        <v>42</v>
      </c>
      <c r="U5057">
        <v>0</v>
      </c>
      <c r="V5057" t="s">
        <v>43</v>
      </c>
      <c r="W5057">
        <v>411</v>
      </c>
      <c r="X5057" t="s">
        <v>44</v>
      </c>
      <c r="Y5057" t="s">
        <v>61</v>
      </c>
      <c r="Z5057">
        <v>0</v>
      </c>
      <c r="AA5057">
        <v>973</v>
      </c>
      <c r="AB5057">
        <v>6893</v>
      </c>
      <c r="AC5057" t="s">
        <v>73</v>
      </c>
    </row>
    <row r="5058" spans="1:29" x14ac:dyDescent="0.3">
      <c r="A5058" s="1" t="s">
        <v>29</v>
      </c>
      <c r="B5058" t="s">
        <v>228</v>
      </c>
      <c r="C5058" t="s">
        <v>2889</v>
      </c>
      <c r="D5058" t="s">
        <v>178</v>
      </c>
      <c r="E5058">
        <v>6</v>
      </c>
      <c r="F5058" t="s">
        <v>99</v>
      </c>
      <c r="G5058" t="s">
        <v>529</v>
      </c>
      <c r="H5058" t="s">
        <v>35</v>
      </c>
      <c r="I5058" t="s">
        <v>6809</v>
      </c>
      <c r="J5058" t="s">
        <v>11797</v>
      </c>
      <c r="K5058" t="s">
        <v>11798</v>
      </c>
      <c r="L5058" t="s">
        <v>11799</v>
      </c>
      <c r="M5058" t="s">
        <v>487</v>
      </c>
      <c r="N5058" t="s">
        <v>84</v>
      </c>
      <c r="O5058">
        <v>27177</v>
      </c>
      <c r="P5058">
        <v>30895</v>
      </c>
      <c r="Q5058" t="s">
        <v>59</v>
      </c>
      <c r="R5058">
        <v>563</v>
      </c>
      <c r="S5058" s="2">
        <v>44493</v>
      </c>
      <c r="T5058" s="2">
        <v>44523</v>
      </c>
      <c r="U5058">
        <v>48709</v>
      </c>
      <c r="V5058" t="s">
        <v>71</v>
      </c>
      <c r="W5058">
        <v>583</v>
      </c>
      <c r="X5058" t="s">
        <v>60</v>
      </c>
      <c r="Y5058" t="s">
        <v>72</v>
      </c>
      <c r="Z5058">
        <v>0</v>
      </c>
      <c r="AA5058">
        <v>413</v>
      </c>
      <c r="AB5058">
        <v>30125</v>
      </c>
      <c r="AC5058" t="s">
        <v>46</v>
      </c>
    </row>
    <row r="5059" spans="1:29" x14ac:dyDescent="0.3">
      <c r="A5059" s="1" t="s">
        <v>47</v>
      </c>
      <c r="B5059" t="s">
        <v>161</v>
      </c>
      <c r="C5059" t="s">
        <v>386</v>
      </c>
      <c r="D5059" t="s">
        <v>50</v>
      </c>
      <c r="E5059">
        <v>6</v>
      </c>
      <c r="F5059" t="s">
        <v>99</v>
      </c>
      <c r="G5059" t="s">
        <v>724</v>
      </c>
      <c r="H5059" t="s">
        <v>79</v>
      </c>
      <c r="I5059" t="s">
        <v>156</v>
      </c>
      <c r="J5059" t="s">
        <v>372</v>
      </c>
      <c r="K5059">
        <f>1-961-302-406</f>
        <v>-1668</v>
      </c>
      <c r="L5059" t="s">
        <v>11800</v>
      </c>
      <c r="M5059" t="s">
        <v>283</v>
      </c>
      <c r="N5059" t="s">
        <v>58</v>
      </c>
      <c r="O5059">
        <v>22654</v>
      </c>
      <c r="P5059">
        <v>25000</v>
      </c>
      <c r="Q5059" t="s">
        <v>95</v>
      </c>
      <c r="R5059">
        <v>212</v>
      </c>
      <c r="S5059" s="2">
        <v>44813</v>
      </c>
      <c r="T5059" t="s">
        <v>42</v>
      </c>
      <c r="U5059">
        <v>0</v>
      </c>
      <c r="V5059" t="s">
        <v>43</v>
      </c>
      <c r="W5059">
        <v>565</v>
      </c>
      <c r="X5059" t="s">
        <v>44</v>
      </c>
      <c r="Y5059" t="s">
        <v>45</v>
      </c>
      <c r="Z5059">
        <v>1659</v>
      </c>
      <c r="AA5059">
        <v>879</v>
      </c>
      <c r="AB5059">
        <v>24843</v>
      </c>
      <c r="AC5059" t="s">
        <v>107</v>
      </c>
    </row>
    <row r="5060" spans="1:29" x14ac:dyDescent="0.3">
      <c r="A5060" s="1" t="s">
        <v>47</v>
      </c>
      <c r="B5060" t="s">
        <v>592</v>
      </c>
      <c r="C5060" t="s">
        <v>2444</v>
      </c>
      <c r="D5060" t="s">
        <v>257</v>
      </c>
      <c r="E5060">
        <v>6</v>
      </c>
      <c r="F5060" t="s">
        <v>77</v>
      </c>
      <c r="G5060" t="s">
        <v>147</v>
      </c>
      <c r="H5060" t="s">
        <v>79</v>
      </c>
      <c r="I5060" t="s">
        <v>210</v>
      </c>
      <c r="J5060" t="s">
        <v>305</v>
      </c>
      <c r="K5060" t="s">
        <v>11801</v>
      </c>
      <c r="L5060" t="s">
        <v>11802</v>
      </c>
      <c r="M5060" t="s">
        <v>2150</v>
      </c>
      <c r="N5060" t="s">
        <v>94</v>
      </c>
      <c r="O5060">
        <v>12171</v>
      </c>
      <c r="P5060">
        <v>16386</v>
      </c>
      <c r="Q5060" t="s">
        <v>59</v>
      </c>
      <c r="R5060">
        <v>156</v>
      </c>
      <c r="S5060" s="2">
        <v>44817</v>
      </c>
      <c r="T5060" t="s">
        <v>42</v>
      </c>
      <c r="U5060">
        <v>25449</v>
      </c>
      <c r="V5060" t="s">
        <v>85</v>
      </c>
      <c r="W5060">
        <v>411</v>
      </c>
      <c r="X5060" t="s">
        <v>44</v>
      </c>
      <c r="Y5060" t="s">
        <v>72</v>
      </c>
      <c r="Z5060">
        <v>0</v>
      </c>
      <c r="AA5060">
        <v>62</v>
      </c>
      <c r="AB5060">
        <v>15584</v>
      </c>
      <c r="AC5060" t="s">
        <v>73</v>
      </c>
    </row>
    <row r="5061" spans="1:29" x14ac:dyDescent="0.3">
      <c r="A5061" s="1" t="s">
        <v>29</v>
      </c>
      <c r="B5061" t="s">
        <v>228</v>
      </c>
      <c r="C5061" t="s">
        <v>2333</v>
      </c>
      <c r="D5061" t="s">
        <v>352</v>
      </c>
      <c r="E5061">
        <v>7</v>
      </c>
      <c r="F5061" t="s">
        <v>51</v>
      </c>
      <c r="G5061" t="s">
        <v>710</v>
      </c>
      <c r="H5061" t="s">
        <v>35</v>
      </c>
      <c r="I5061" t="s">
        <v>101</v>
      </c>
      <c r="J5061" t="s">
        <v>553</v>
      </c>
      <c r="K5061">
        <v>7603179578</v>
      </c>
      <c r="L5061" t="s">
        <v>11803</v>
      </c>
      <c r="M5061" t="s">
        <v>852</v>
      </c>
      <c r="N5061" t="s">
        <v>84</v>
      </c>
      <c r="O5061">
        <v>4263</v>
      </c>
      <c r="P5061">
        <v>8015</v>
      </c>
      <c r="Q5061" t="s">
        <v>41</v>
      </c>
      <c r="R5061">
        <v>345</v>
      </c>
      <c r="S5061" s="2">
        <v>44450</v>
      </c>
      <c r="T5061" s="2">
        <v>44459</v>
      </c>
      <c r="U5061">
        <v>0</v>
      </c>
      <c r="V5061" t="s">
        <v>85</v>
      </c>
      <c r="W5061">
        <v>462</v>
      </c>
      <c r="X5061" t="s">
        <v>60</v>
      </c>
      <c r="Y5061" t="s">
        <v>45</v>
      </c>
      <c r="Z5061">
        <v>0</v>
      </c>
      <c r="AA5061">
        <v>908</v>
      </c>
      <c r="AB5061">
        <v>7313</v>
      </c>
      <c r="AC5061" t="s">
        <v>107</v>
      </c>
    </row>
    <row r="5062" spans="1:29" x14ac:dyDescent="0.3">
      <c r="A5062" s="1" t="s">
        <v>29</v>
      </c>
      <c r="B5062" t="s">
        <v>96</v>
      </c>
      <c r="C5062" t="s">
        <v>1523</v>
      </c>
      <c r="D5062" t="s">
        <v>98</v>
      </c>
      <c r="E5062">
        <v>6</v>
      </c>
      <c r="F5062" t="s">
        <v>33</v>
      </c>
      <c r="G5062" t="s">
        <v>209</v>
      </c>
      <c r="H5062" t="s">
        <v>79</v>
      </c>
      <c r="I5062" t="s">
        <v>3957</v>
      </c>
      <c r="J5062" t="s">
        <v>916</v>
      </c>
      <c r="K5062">
        <v>2647655509</v>
      </c>
      <c r="L5062" t="s">
        <v>11804</v>
      </c>
      <c r="M5062" t="s">
        <v>777</v>
      </c>
      <c r="N5062" t="s">
        <v>58</v>
      </c>
      <c r="O5062">
        <v>8931</v>
      </c>
      <c r="P5062">
        <v>11386</v>
      </c>
      <c r="Q5062" t="s">
        <v>41</v>
      </c>
      <c r="R5062">
        <v>913</v>
      </c>
      <c r="S5062" s="2">
        <v>44775</v>
      </c>
      <c r="T5062" t="s">
        <v>42</v>
      </c>
      <c r="U5062">
        <v>0</v>
      </c>
      <c r="V5062" t="s">
        <v>71</v>
      </c>
      <c r="W5062">
        <v>426</v>
      </c>
      <c r="X5062" t="s">
        <v>44</v>
      </c>
      <c r="Y5062" t="s">
        <v>45</v>
      </c>
      <c r="Z5062">
        <v>3036</v>
      </c>
      <c r="AA5062">
        <v>434</v>
      </c>
      <c r="AB5062">
        <v>9765</v>
      </c>
      <c r="AC5062" t="s">
        <v>73</v>
      </c>
    </row>
    <row r="5063" spans="1:29" x14ac:dyDescent="0.3">
      <c r="A5063" s="1" t="s">
        <v>29</v>
      </c>
      <c r="B5063" t="s">
        <v>228</v>
      </c>
      <c r="C5063" t="s">
        <v>2850</v>
      </c>
      <c r="D5063" t="s">
        <v>110</v>
      </c>
      <c r="E5063">
        <v>3</v>
      </c>
      <c r="F5063" t="s">
        <v>129</v>
      </c>
      <c r="G5063" t="s">
        <v>298</v>
      </c>
      <c r="H5063" t="s">
        <v>35</v>
      </c>
      <c r="I5063" t="s">
        <v>8314</v>
      </c>
      <c r="J5063" t="s">
        <v>601</v>
      </c>
      <c r="K5063" t="s">
        <v>11805</v>
      </c>
      <c r="L5063" t="s">
        <v>11806</v>
      </c>
      <c r="M5063" t="s">
        <v>233</v>
      </c>
      <c r="N5063" t="s">
        <v>40</v>
      </c>
      <c r="O5063">
        <v>16934</v>
      </c>
      <c r="P5063">
        <v>20966</v>
      </c>
      <c r="Q5063" t="s">
        <v>95</v>
      </c>
      <c r="R5063">
        <v>782</v>
      </c>
      <c r="S5063" s="2">
        <v>45303</v>
      </c>
      <c r="T5063" s="2">
        <v>45309</v>
      </c>
      <c r="U5063">
        <v>0</v>
      </c>
      <c r="V5063" t="s">
        <v>43</v>
      </c>
      <c r="W5063">
        <v>795</v>
      </c>
      <c r="X5063" t="s">
        <v>60</v>
      </c>
      <c r="Y5063" t="s">
        <v>61</v>
      </c>
      <c r="Z5063">
        <v>0</v>
      </c>
      <c r="AA5063">
        <v>309</v>
      </c>
      <c r="AB5063">
        <v>18850</v>
      </c>
      <c r="AC5063" t="s">
        <v>73</v>
      </c>
    </row>
    <row r="5064" spans="1:29" x14ac:dyDescent="0.3">
      <c r="A5064" s="1" t="s">
        <v>29</v>
      </c>
      <c r="B5064" t="s">
        <v>327</v>
      </c>
      <c r="C5064" t="s">
        <v>1216</v>
      </c>
      <c r="D5064" t="s">
        <v>178</v>
      </c>
      <c r="E5064">
        <v>9</v>
      </c>
      <c r="F5064" t="s">
        <v>221</v>
      </c>
      <c r="G5064" t="s">
        <v>1989</v>
      </c>
      <c r="H5064" t="s">
        <v>35</v>
      </c>
      <c r="I5064" t="s">
        <v>5231</v>
      </c>
      <c r="J5064" t="s">
        <v>319</v>
      </c>
      <c r="K5064" t="s">
        <v>11807</v>
      </c>
      <c r="L5064" t="s">
        <v>11808</v>
      </c>
      <c r="M5064" t="s">
        <v>2246</v>
      </c>
      <c r="N5064" t="s">
        <v>84</v>
      </c>
      <c r="O5064">
        <v>26227</v>
      </c>
      <c r="P5064">
        <v>30087</v>
      </c>
      <c r="Q5064" t="s">
        <v>41</v>
      </c>
      <c r="R5064">
        <v>738</v>
      </c>
      <c r="S5064" s="2">
        <v>44496</v>
      </c>
      <c r="T5064" t="s">
        <v>42</v>
      </c>
      <c r="U5064">
        <v>0</v>
      </c>
      <c r="V5064" t="s">
        <v>106</v>
      </c>
      <c r="W5064">
        <v>753</v>
      </c>
      <c r="X5064" t="s">
        <v>44</v>
      </c>
      <c r="Y5064" t="s">
        <v>72</v>
      </c>
      <c r="Z5064">
        <v>0</v>
      </c>
      <c r="AA5064">
        <v>928</v>
      </c>
      <c r="AB5064">
        <v>28005</v>
      </c>
      <c r="AC5064" t="s">
        <v>46</v>
      </c>
    </row>
    <row r="5065" spans="1:29" x14ac:dyDescent="0.3">
      <c r="A5065" s="1" t="s">
        <v>47</v>
      </c>
      <c r="B5065" t="s">
        <v>117</v>
      </c>
      <c r="C5065" t="s">
        <v>512</v>
      </c>
      <c r="D5065" t="s">
        <v>185</v>
      </c>
      <c r="E5065">
        <v>8</v>
      </c>
      <c r="F5065" t="s">
        <v>77</v>
      </c>
      <c r="G5065" t="s">
        <v>440</v>
      </c>
      <c r="H5065" t="s">
        <v>79</v>
      </c>
      <c r="I5065" t="s">
        <v>921</v>
      </c>
      <c r="J5065" t="s">
        <v>323</v>
      </c>
      <c r="K5065" t="s">
        <v>11809</v>
      </c>
      <c r="L5065" t="s">
        <v>11810</v>
      </c>
      <c r="M5065" t="s">
        <v>1311</v>
      </c>
      <c r="N5065" t="s">
        <v>40</v>
      </c>
      <c r="O5065">
        <v>6476</v>
      </c>
      <c r="P5065">
        <v>11471</v>
      </c>
      <c r="Q5065" t="s">
        <v>95</v>
      </c>
      <c r="R5065">
        <v>188</v>
      </c>
      <c r="S5065" s="2">
        <v>44548</v>
      </c>
      <c r="T5065" s="2">
        <v>44552</v>
      </c>
      <c r="U5065">
        <v>0</v>
      </c>
      <c r="V5065" t="s">
        <v>85</v>
      </c>
      <c r="W5065">
        <v>683</v>
      </c>
      <c r="X5065" t="s">
        <v>60</v>
      </c>
      <c r="Y5065" t="s">
        <v>72</v>
      </c>
      <c r="Z5065">
        <v>0</v>
      </c>
      <c r="AA5065">
        <v>767</v>
      </c>
      <c r="AB5065">
        <v>6600</v>
      </c>
      <c r="AC5065" t="s">
        <v>73</v>
      </c>
    </row>
    <row r="5066" spans="1:29" x14ac:dyDescent="0.3">
      <c r="A5066" s="1" t="s">
        <v>47</v>
      </c>
      <c r="B5066" t="s">
        <v>108</v>
      </c>
      <c r="C5066" t="s">
        <v>270</v>
      </c>
      <c r="D5066" t="s">
        <v>352</v>
      </c>
      <c r="E5066">
        <v>4</v>
      </c>
      <c r="F5066" t="s">
        <v>120</v>
      </c>
      <c r="G5066" t="s">
        <v>468</v>
      </c>
      <c r="H5066" t="s">
        <v>35</v>
      </c>
      <c r="I5066" t="s">
        <v>305</v>
      </c>
      <c r="J5066" t="s">
        <v>560</v>
      </c>
      <c r="K5066" t="s">
        <v>11811</v>
      </c>
      <c r="L5066" t="s">
        <v>11812</v>
      </c>
      <c r="M5066" t="s">
        <v>1252</v>
      </c>
      <c r="N5066" t="s">
        <v>84</v>
      </c>
      <c r="O5066">
        <v>19663</v>
      </c>
      <c r="P5066">
        <v>22092</v>
      </c>
      <c r="Q5066" t="s">
        <v>41</v>
      </c>
      <c r="R5066">
        <v>935</v>
      </c>
      <c r="S5066" s="2">
        <v>44803</v>
      </c>
      <c r="T5066" t="s">
        <v>42</v>
      </c>
      <c r="U5066">
        <v>0</v>
      </c>
      <c r="V5066" t="s">
        <v>106</v>
      </c>
      <c r="W5066">
        <v>609</v>
      </c>
      <c r="X5066" t="s">
        <v>44</v>
      </c>
      <c r="Y5066" t="s">
        <v>45</v>
      </c>
      <c r="Z5066">
        <v>0</v>
      </c>
      <c r="AA5066">
        <v>725</v>
      </c>
      <c r="AB5066">
        <v>20880</v>
      </c>
      <c r="AC5066" t="s">
        <v>46</v>
      </c>
    </row>
    <row r="5067" spans="1:29" x14ac:dyDescent="0.3">
      <c r="A5067" s="1" t="s">
        <v>29</v>
      </c>
      <c r="B5067" t="s">
        <v>96</v>
      </c>
      <c r="C5067" t="s">
        <v>2037</v>
      </c>
      <c r="D5067" t="s">
        <v>138</v>
      </c>
      <c r="E5067">
        <v>8</v>
      </c>
      <c r="F5067" t="s">
        <v>64</v>
      </c>
      <c r="G5067" t="s">
        <v>65</v>
      </c>
      <c r="H5067" t="s">
        <v>35</v>
      </c>
      <c r="I5067" t="s">
        <v>803</v>
      </c>
      <c r="J5067" t="s">
        <v>549</v>
      </c>
      <c r="K5067" t="s">
        <v>11813</v>
      </c>
      <c r="L5067" t="s">
        <v>11814</v>
      </c>
      <c r="M5067" t="s">
        <v>105</v>
      </c>
      <c r="N5067" t="s">
        <v>94</v>
      </c>
      <c r="O5067">
        <v>8799</v>
      </c>
      <c r="P5067">
        <v>13180</v>
      </c>
      <c r="Q5067" t="s">
        <v>59</v>
      </c>
      <c r="R5067">
        <v>593</v>
      </c>
      <c r="S5067" s="2">
        <v>44968</v>
      </c>
      <c r="T5067" s="2">
        <v>44985</v>
      </c>
      <c r="U5067">
        <v>20451</v>
      </c>
      <c r="V5067" t="s">
        <v>85</v>
      </c>
      <c r="W5067">
        <v>536</v>
      </c>
      <c r="X5067" t="s">
        <v>60</v>
      </c>
      <c r="Y5067" t="s">
        <v>45</v>
      </c>
      <c r="Z5067">
        <v>0</v>
      </c>
      <c r="AA5067">
        <v>941</v>
      </c>
      <c r="AB5067">
        <v>12749</v>
      </c>
      <c r="AC5067" t="s">
        <v>107</v>
      </c>
    </row>
    <row r="5068" spans="1:29" x14ac:dyDescent="0.3">
      <c r="A5068" s="1" t="s">
        <v>29</v>
      </c>
      <c r="B5068" t="s">
        <v>363</v>
      </c>
      <c r="C5068" t="s">
        <v>3486</v>
      </c>
      <c r="D5068" t="s">
        <v>185</v>
      </c>
      <c r="E5068">
        <v>4</v>
      </c>
      <c r="F5068" t="s">
        <v>129</v>
      </c>
      <c r="G5068" t="s">
        <v>395</v>
      </c>
      <c r="H5068" t="s">
        <v>35</v>
      </c>
      <c r="I5068" t="s">
        <v>1318</v>
      </c>
      <c r="J5068" t="s">
        <v>726</v>
      </c>
      <c r="K5068" t="s">
        <v>11815</v>
      </c>
      <c r="L5068" t="s">
        <v>11816</v>
      </c>
      <c r="M5068" t="s">
        <v>1603</v>
      </c>
      <c r="N5068" t="s">
        <v>94</v>
      </c>
      <c r="O5068">
        <v>10218</v>
      </c>
      <c r="P5068">
        <v>13089</v>
      </c>
      <c r="Q5068" t="s">
        <v>41</v>
      </c>
      <c r="R5068">
        <v>610</v>
      </c>
      <c r="S5068" s="2">
        <v>44642</v>
      </c>
      <c r="T5068" s="2">
        <v>44651</v>
      </c>
      <c r="U5068">
        <v>0</v>
      </c>
      <c r="V5068" t="s">
        <v>106</v>
      </c>
      <c r="W5068">
        <v>533</v>
      </c>
      <c r="X5068" t="s">
        <v>60</v>
      </c>
      <c r="Y5068" t="s">
        <v>72</v>
      </c>
      <c r="Z5068">
        <v>0</v>
      </c>
      <c r="AA5068">
        <v>232</v>
      </c>
      <c r="AB5068">
        <v>10356</v>
      </c>
      <c r="AC5068" t="s">
        <v>46</v>
      </c>
    </row>
    <row r="5069" spans="1:29" x14ac:dyDescent="0.3">
      <c r="A5069" s="1" t="s">
        <v>29</v>
      </c>
      <c r="B5069" t="s">
        <v>96</v>
      </c>
      <c r="C5069" t="s">
        <v>1079</v>
      </c>
      <c r="D5069" t="s">
        <v>178</v>
      </c>
      <c r="E5069">
        <v>5</v>
      </c>
      <c r="F5069" t="s">
        <v>99</v>
      </c>
      <c r="G5069" t="s">
        <v>710</v>
      </c>
      <c r="H5069" t="s">
        <v>35</v>
      </c>
      <c r="I5069" t="s">
        <v>180</v>
      </c>
      <c r="J5069" t="s">
        <v>748</v>
      </c>
      <c r="K5069" t="s">
        <v>11817</v>
      </c>
      <c r="L5069" t="s">
        <v>11818</v>
      </c>
      <c r="M5069" t="s">
        <v>665</v>
      </c>
      <c r="N5069" t="s">
        <v>58</v>
      </c>
      <c r="O5069">
        <v>15684</v>
      </c>
      <c r="P5069">
        <v>18929</v>
      </c>
      <c r="Q5069" t="s">
        <v>95</v>
      </c>
      <c r="R5069">
        <v>341</v>
      </c>
      <c r="S5069" s="2">
        <v>45344</v>
      </c>
      <c r="T5069" t="s">
        <v>42</v>
      </c>
      <c r="U5069">
        <v>0</v>
      </c>
      <c r="V5069" t="s">
        <v>43</v>
      </c>
      <c r="W5069">
        <v>642</v>
      </c>
      <c r="X5069" t="s">
        <v>44</v>
      </c>
      <c r="Y5069" t="s">
        <v>61</v>
      </c>
      <c r="Z5069">
        <v>4314</v>
      </c>
      <c r="AA5069">
        <v>766</v>
      </c>
      <c r="AB5069">
        <v>18311</v>
      </c>
      <c r="AC5069" t="s">
        <v>73</v>
      </c>
    </row>
    <row r="5070" spans="1:29" x14ac:dyDescent="0.3">
      <c r="A5070" s="1" t="s">
        <v>29</v>
      </c>
      <c r="B5070" t="s">
        <v>393</v>
      </c>
      <c r="C5070" t="s">
        <v>2325</v>
      </c>
      <c r="D5070" t="s">
        <v>128</v>
      </c>
      <c r="E5070">
        <v>9</v>
      </c>
      <c r="F5070" t="s">
        <v>129</v>
      </c>
      <c r="G5070" t="s">
        <v>574</v>
      </c>
      <c r="H5070" t="s">
        <v>79</v>
      </c>
      <c r="I5070" t="s">
        <v>2701</v>
      </c>
      <c r="J5070" t="s">
        <v>224</v>
      </c>
      <c r="K5070" t="s">
        <v>11819</v>
      </c>
      <c r="L5070" t="s">
        <v>11820</v>
      </c>
      <c r="M5070" t="s">
        <v>876</v>
      </c>
      <c r="N5070" t="s">
        <v>58</v>
      </c>
      <c r="O5070">
        <v>20459</v>
      </c>
      <c r="P5070">
        <v>25117</v>
      </c>
      <c r="Q5070" t="s">
        <v>95</v>
      </c>
      <c r="R5070">
        <v>936</v>
      </c>
      <c r="S5070" s="2">
        <v>44432</v>
      </c>
      <c r="T5070" t="s">
        <v>42</v>
      </c>
      <c r="U5070">
        <v>0</v>
      </c>
      <c r="V5070" t="s">
        <v>85</v>
      </c>
      <c r="W5070">
        <v>707</v>
      </c>
      <c r="X5070" t="s">
        <v>44</v>
      </c>
      <c r="Y5070" t="s">
        <v>72</v>
      </c>
      <c r="Z5070">
        <v>1750</v>
      </c>
      <c r="AA5070">
        <v>434</v>
      </c>
      <c r="AB5070">
        <v>24466</v>
      </c>
      <c r="AC5070" t="s">
        <v>46</v>
      </c>
    </row>
    <row r="5071" spans="1:29" x14ac:dyDescent="0.3">
      <c r="A5071" s="1" t="s">
        <v>47</v>
      </c>
      <c r="B5071" t="s">
        <v>108</v>
      </c>
      <c r="C5071" t="s">
        <v>3655</v>
      </c>
      <c r="D5071" t="s">
        <v>138</v>
      </c>
      <c r="E5071">
        <v>7</v>
      </c>
      <c r="F5071" t="s">
        <v>186</v>
      </c>
      <c r="G5071" t="s">
        <v>1504</v>
      </c>
      <c r="H5071" t="s">
        <v>35</v>
      </c>
      <c r="I5071" t="s">
        <v>3328</v>
      </c>
      <c r="J5071" t="s">
        <v>1171</v>
      </c>
      <c r="K5071" t="s">
        <v>11821</v>
      </c>
      <c r="L5071" t="s">
        <v>11822</v>
      </c>
      <c r="M5071" t="s">
        <v>116</v>
      </c>
      <c r="N5071" t="s">
        <v>58</v>
      </c>
      <c r="O5071">
        <v>27924</v>
      </c>
      <c r="P5071">
        <v>30047</v>
      </c>
      <c r="Q5071" t="s">
        <v>95</v>
      </c>
      <c r="R5071">
        <v>463</v>
      </c>
      <c r="S5071" s="2">
        <v>44342</v>
      </c>
      <c r="T5071" t="s">
        <v>42</v>
      </c>
      <c r="U5071">
        <v>0</v>
      </c>
      <c r="V5071" t="s">
        <v>71</v>
      </c>
      <c r="W5071">
        <v>706</v>
      </c>
      <c r="X5071" t="s">
        <v>44</v>
      </c>
      <c r="Y5071" t="s">
        <v>45</v>
      </c>
      <c r="Z5071">
        <v>4403</v>
      </c>
      <c r="AA5071">
        <v>478</v>
      </c>
      <c r="AB5071">
        <v>28970</v>
      </c>
      <c r="AC5071" t="s">
        <v>73</v>
      </c>
    </row>
    <row r="5072" spans="1:29" x14ac:dyDescent="0.3">
      <c r="A5072" s="1" t="s">
        <v>47</v>
      </c>
      <c r="B5072" t="s">
        <v>145</v>
      </c>
      <c r="C5072" t="s">
        <v>688</v>
      </c>
      <c r="D5072" t="s">
        <v>50</v>
      </c>
      <c r="E5072">
        <v>10</v>
      </c>
      <c r="F5072" t="s">
        <v>64</v>
      </c>
      <c r="G5072" t="s">
        <v>802</v>
      </c>
      <c r="H5072" t="s">
        <v>79</v>
      </c>
      <c r="I5072" t="s">
        <v>507</v>
      </c>
      <c r="J5072" t="s">
        <v>1880</v>
      </c>
      <c r="K5072" t="s">
        <v>11823</v>
      </c>
      <c r="L5072" t="s">
        <v>11824</v>
      </c>
      <c r="M5072" t="s">
        <v>2358</v>
      </c>
      <c r="N5072" t="s">
        <v>58</v>
      </c>
      <c r="O5072">
        <v>21004</v>
      </c>
      <c r="P5072">
        <v>23503</v>
      </c>
      <c r="Q5072" t="s">
        <v>95</v>
      </c>
      <c r="R5072">
        <v>129</v>
      </c>
      <c r="S5072" s="2">
        <v>44615</v>
      </c>
      <c r="T5072" s="2">
        <v>44629</v>
      </c>
      <c r="U5072">
        <v>0</v>
      </c>
      <c r="V5072" t="s">
        <v>106</v>
      </c>
      <c r="W5072">
        <v>729</v>
      </c>
      <c r="X5072" t="s">
        <v>60</v>
      </c>
      <c r="Y5072" t="s">
        <v>72</v>
      </c>
      <c r="Z5072">
        <v>2284</v>
      </c>
      <c r="AA5072">
        <v>865</v>
      </c>
      <c r="AB5072">
        <v>21670</v>
      </c>
      <c r="AC5072" t="s">
        <v>73</v>
      </c>
    </row>
    <row r="5073" spans="1:29" x14ac:dyDescent="0.3">
      <c r="A5073" s="1" t="s">
        <v>29</v>
      </c>
      <c r="B5073" t="s">
        <v>62</v>
      </c>
      <c r="C5073" t="s">
        <v>2021</v>
      </c>
      <c r="D5073" t="s">
        <v>387</v>
      </c>
      <c r="E5073">
        <v>6</v>
      </c>
      <c r="F5073" t="s">
        <v>221</v>
      </c>
      <c r="G5073" t="s">
        <v>250</v>
      </c>
      <c r="H5073" t="s">
        <v>35</v>
      </c>
      <c r="I5073" t="s">
        <v>2233</v>
      </c>
      <c r="J5073" t="s">
        <v>372</v>
      </c>
      <c r="K5073" t="s">
        <v>11825</v>
      </c>
      <c r="L5073" t="s">
        <v>11826</v>
      </c>
      <c r="M5073" t="s">
        <v>70</v>
      </c>
      <c r="N5073" t="s">
        <v>84</v>
      </c>
      <c r="O5073">
        <v>14312</v>
      </c>
      <c r="P5073">
        <v>17743</v>
      </c>
      <c r="Q5073" t="s">
        <v>95</v>
      </c>
      <c r="R5073">
        <v>828</v>
      </c>
      <c r="S5073" s="2">
        <v>44386</v>
      </c>
      <c r="T5073" t="s">
        <v>42</v>
      </c>
      <c r="U5073">
        <v>0</v>
      </c>
      <c r="V5073" t="s">
        <v>106</v>
      </c>
      <c r="W5073">
        <v>548</v>
      </c>
      <c r="X5073" t="s">
        <v>44</v>
      </c>
      <c r="Y5073" t="s">
        <v>72</v>
      </c>
      <c r="Z5073">
        <v>0</v>
      </c>
      <c r="AA5073">
        <v>508</v>
      </c>
      <c r="AB5073">
        <v>16793</v>
      </c>
      <c r="AC5073" t="s">
        <v>73</v>
      </c>
    </row>
    <row r="5074" spans="1:29" x14ac:dyDescent="0.3">
      <c r="A5074" s="1" t="s">
        <v>29</v>
      </c>
      <c r="B5074" t="s">
        <v>327</v>
      </c>
      <c r="C5074" t="s">
        <v>1889</v>
      </c>
      <c r="D5074" t="s">
        <v>128</v>
      </c>
      <c r="E5074">
        <v>4</v>
      </c>
      <c r="F5074" t="s">
        <v>221</v>
      </c>
      <c r="G5074" t="s">
        <v>506</v>
      </c>
      <c r="H5074" t="s">
        <v>79</v>
      </c>
      <c r="I5074" t="s">
        <v>1303</v>
      </c>
      <c r="J5074" t="s">
        <v>3693</v>
      </c>
      <c r="K5074" t="s">
        <v>11827</v>
      </c>
      <c r="L5074" t="s">
        <v>11828</v>
      </c>
      <c r="M5074" t="s">
        <v>1023</v>
      </c>
      <c r="N5074" t="s">
        <v>84</v>
      </c>
      <c r="O5074">
        <v>8698</v>
      </c>
      <c r="P5074">
        <v>12715</v>
      </c>
      <c r="Q5074" t="s">
        <v>59</v>
      </c>
      <c r="R5074">
        <v>1</v>
      </c>
      <c r="S5074" s="2">
        <v>45029</v>
      </c>
      <c r="T5074" s="2">
        <v>45052</v>
      </c>
      <c r="U5074">
        <v>10480</v>
      </c>
      <c r="V5074" t="s">
        <v>106</v>
      </c>
      <c r="W5074">
        <v>747</v>
      </c>
      <c r="X5074" t="s">
        <v>60</v>
      </c>
      <c r="Y5074" t="s">
        <v>72</v>
      </c>
      <c r="Z5074">
        <v>0</v>
      </c>
      <c r="AA5074">
        <v>802</v>
      </c>
      <c r="AB5074">
        <v>11628</v>
      </c>
      <c r="AC5074" t="s">
        <v>73</v>
      </c>
    </row>
    <row r="5075" spans="1:29" x14ac:dyDescent="0.3">
      <c r="A5075" s="1" t="s">
        <v>29</v>
      </c>
      <c r="B5075" t="s">
        <v>327</v>
      </c>
      <c r="C5075" t="s">
        <v>1383</v>
      </c>
      <c r="D5075" t="s">
        <v>32</v>
      </c>
      <c r="E5075">
        <v>1</v>
      </c>
      <c r="F5075" t="s">
        <v>99</v>
      </c>
      <c r="G5075" t="s">
        <v>100</v>
      </c>
      <c r="H5075" t="s">
        <v>79</v>
      </c>
      <c r="I5075" t="s">
        <v>3135</v>
      </c>
      <c r="J5075" t="s">
        <v>3355</v>
      </c>
      <c r="K5075" t="s">
        <v>11829</v>
      </c>
      <c r="L5075" t="s">
        <v>11830</v>
      </c>
      <c r="M5075" t="s">
        <v>2080</v>
      </c>
      <c r="N5075" t="s">
        <v>84</v>
      </c>
      <c r="O5075">
        <v>2934</v>
      </c>
      <c r="P5075">
        <v>5641</v>
      </c>
      <c r="Q5075" t="s">
        <v>59</v>
      </c>
      <c r="R5075">
        <v>880</v>
      </c>
      <c r="S5075" s="2">
        <v>44541</v>
      </c>
      <c r="T5075" t="s">
        <v>42</v>
      </c>
      <c r="U5075">
        <v>47175</v>
      </c>
      <c r="V5075" t="s">
        <v>106</v>
      </c>
      <c r="W5075">
        <v>659</v>
      </c>
      <c r="X5075" t="s">
        <v>44</v>
      </c>
      <c r="Y5075" t="s">
        <v>72</v>
      </c>
      <c r="Z5075">
        <v>0</v>
      </c>
      <c r="AA5075">
        <v>599</v>
      </c>
      <c r="AB5075">
        <v>3195</v>
      </c>
      <c r="AC5075" t="s">
        <v>73</v>
      </c>
    </row>
    <row r="5076" spans="1:29" x14ac:dyDescent="0.3">
      <c r="A5076" s="1" t="s">
        <v>47</v>
      </c>
      <c r="B5076" t="s">
        <v>592</v>
      </c>
      <c r="C5076" t="s">
        <v>593</v>
      </c>
      <c r="D5076" t="s">
        <v>110</v>
      </c>
      <c r="E5076">
        <v>2</v>
      </c>
      <c r="F5076" t="s">
        <v>221</v>
      </c>
      <c r="G5076" t="s">
        <v>882</v>
      </c>
      <c r="H5076" t="s">
        <v>79</v>
      </c>
      <c r="I5076" t="s">
        <v>412</v>
      </c>
      <c r="J5076" t="s">
        <v>3409</v>
      </c>
      <c r="K5076" t="s">
        <v>11831</v>
      </c>
      <c r="L5076" t="s">
        <v>11832</v>
      </c>
      <c r="M5076" t="s">
        <v>2150</v>
      </c>
      <c r="N5076" t="s">
        <v>58</v>
      </c>
      <c r="O5076">
        <v>17965</v>
      </c>
      <c r="P5076">
        <v>21065</v>
      </c>
      <c r="Q5076" t="s">
        <v>41</v>
      </c>
      <c r="R5076">
        <v>754</v>
      </c>
      <c r="S5076" s="2">
        <v>44741</v>
      </c>
      <c r="T5076" s="2">
        <v>44750</v>
      </c>
      <c r="U5076">
        <v>0</v>
      </c>
      <c r="V5076" t="s">
        <v>71</v>
      </c>
      <c r="W5076">
        <v>484</v>
      </c>
      <c r="X5076" t="s">
        <v>60</v>
      </c>
      <c r="Y5076" t="s">
        <v>61</v>
      </c>
      <c r="Z5076">
        <v>2591</v>
      </c>
      <c r="AA5076">
        <v>11</v>
      </c>
      <c r="AB5076">
        <v>19216</v>
      </c>
      <c r="AC5076" t="s">
        <v>46</v>
      </c>
    </row>
    <row r="5077" spans="1:29" x14ac:dyDescent="0.3">
      <c r="A5077" s="1" t="s">
        <v>29</v>
      </c>
      <c r="B5077" t="s">
        <v>96</v>
      </c>
      <c r="C5077" t="s">
        <v>2169</v>
      </c>
      <c r="D5077" t="s">
        <v>169</v>
      </c>
      <c r="E5077">
        <v>6</v>
      </c>
      <c r="F5077" t="s">
        <v>120</v>
      </c>
      <c r="G5077" t="s">
        <v>586</v>
      </c>
      <c r="H5077" t="s">
        <v>35</v>
      </c>
      <c r="I5077" t="s">
        <v>3190</v>
      </c>
      <c r="J5077" t="s">
        <v>3527</v>
      </c>
      <c r="K5077" t="s">
        <v>11833</v>
      </c>
      <c r="L5077" t="s">
        <v>11834</v>
      </c>
      <c r="M5077" t="s">
        <v>199</v>
      </c>
      <c r="N5077" t="s">
        <v>58</v>
      </c>
      <c r="O5077">
        <v>5623</v>
      </c>
      <c r="P5077">
        <v>9483</v>
      </c>
      <c r="Q5077" t="s">
        <v>95</v>
      </c>
      <c r="R5077">
        <v>348</v>
      </c>
      <c r="S5077" s="2">
        <v>44899</v>
      </c>
      <c r="T5077" t="s">
        <v>42</v>
      </c>
      <c r="U5077">
        <v>0</v>
      </c>
      <c r="V5077" t="s">
        <v>85</v>
      </c>
      <c r="W5077">
        <v>649</v>
      </c>
      <c r="X5077" t="s">
        <v>44</v>
      </c>
      <c r="Y5077" t="s">
        <v>61</v>
      </c>
      <c r="Z5077">
        <v>1962</v>
      </c>
      <c r="AA5077">
        <v>845</v>
      </c>
      <c r="AB5077">
        <v>8151</v>
      </c>
      <c r="AC5077" t="s">
        <v>107</v>
      </c>
    </row>
    <row r="5078" spans="1:29" x14ac:dyDescent="0.3">
      <c r="A5078" s="1" t="s">
        <v>47</v>
      </c>
      <c r="B5078" t="s">
        <v>161</v>
      </c>
      <c r="C5078" t="s">
        <v>386</v>
      </c>
      <c r="D5078" t="s">
        <v>257</v>
      </c>
      <c r="E5078">
        <v>3</v>
      </c>
      <c r="F5078" t="s">
        <v>99</v>
      </c>
      <c r="G5078" t="s">
        <v>710</v>
      </c>
      <c r="H5078" t="s">
        <v>79</v>
      </c>
      <c r="I5078" t="s">
        <v>2886</v>
      </c>
      <c r="J5078" t="s">
        <v>11835</v>
      </c>
      <c r="K5078" t="s">
        <v>11836</v>
      </c>
      <c r="L5078" t="s">
        <v>11837</v>
      </c>
      <c r="M5078" t="s">
        <v>192</v>
      </c>
      <c r="N5078" t="s">
        <v>84</v>
      </c>
      <c r="O5078">
        <v>9407</v>
      </c>
      <c r="P5078">
        <v>12879</v>
      </c>
      <c r="Q5078" t="s">
        <v>59</v>
      </c>
      <c r="R5078">
        <v>935</v>
      </c>
      <c r="S5078" s="2">
        <v>44842</v>
      </c>
      <c r="T5078" s="2">
        <v>44850</v>
      </c>
      <c r="U5078">
        <v>24033</v>
      </c>
      <c r="V5078" t="s">
        <v>43</v>
      </c>
      <c r="W5078">
        <v>454</v>
      </c>
      <c r="X5078" t="s">
        <v>60</v>
      </c>
      <c r="Y5078" t="s">
        <v>72</v>
      </c>
      <c r="Z5078">
        <v>0</v>
      </c>
      <c r="AA5078">
        <v>473</v>
      </c>
      <c r="AB5078">
        <v>11495</v>
      </c>
      <c r="AC5078" t="s">
        <v>73</v>
      </c>
    </row>
    <row r="5079" spans="1:29" x14ac:dyDescent="0.3">
      <c r="A5079" s="1" t="s">
        <v>47</v>
      </c>
      <c r="B5079" t="s">
        <v>592</v>
      </c>
      <c r="C5079" t="s">
        <v>3877</v>
      </c>
      <c r="D5079" t="s">
        <v>32</v>
      </c>
      <c r="E5079">
        <v>7</v>
      </c>
      <c r="F5079" t="s">
        <v>33</v>
      </c>
      <c r="G5079" t="s">
        <v>179</v>
      </c>
      <c r="H5079" t="s">
        <v>35</v>
      </c>
      <c r="I5079" t="s">
        <v>883</v>
      </c>
      <c r="J5079" t="s">
        <v>372</v>
      </c>
      <c r="K5079" t="s">
        <v>11838</v>
      </c>
      <c r="L5079" t="s">
        <v>11839</v>
      </c>
      <c r="M5079" t="s">
        <v>1512</v>
      </c>
      <c r="N5079" t="s">
        <v>94</v>
      </c>
      <c r="O5079">
        <v>28845</v>
      </c>
      <c r="P5079">
        <v>31185</v>
      </c>
      <c r="Q5079" t="s">
        <v>95</v>
      </c>
      <c r="R5079">
        <v>394</v>
      </c>
      <c r="S5079" s="2">
        <v>45095</v>
      </c>
      <c r="T5079" t="s">
        <v>42</v>
      </c>
      <c r="U5079">
        <v>0</v>
      </c>
      <c r="V5079" t="s">
        <v>85</v>
      </c>
      <c r="W5079">
        <v>825</v>
      </c>
      <c r="X5079" t="s">
        <v>44</v>
      </c>
      <c r="Y5079" t="s">
        <v>45</v>
      </c>
      <c r="Z5079">
        <v>0</v>
      </c>
      <c r="AA5079">
        <v>534</v>
      </c>
      <c r="AB5079">
        <v>31056</v>
      </c>
      <c r="AC5079" t="s">
        <v>46</v>
      </c>
    </row>
    <row r="5080" spans="1:29" x14ac:dyDescent="0.3">
      <c r="A5080" s="1" t="s">
        <v>29</v>
      </c>
      <c r="B5080" t="s">
        <v>541</v>
      </c>
      <c r="C5080" t="s">
        <v>1190</v>
      </c>
      <c r="D5080" t="s">
        <v>138</v>
      </c>
      <c r="E5080">
        <v>1</v>
      </c>
      <c r="F5080" t="s">
        <v>51</v>
      </c>
      <c r="G5080" t="s">
        <v>1427</v>
      </c>
      <c r="H5080" t="s">
        <v>35</v>
      </c>
      <c r="I5080" t="s">
        <v>1367</v>
      </c>
      <c r="J5080" t="s">
        <v>3458</v>
      </c>
      <c r="K5080" t="s">
        <v>11840</v>
      </c>
      <c r="L5080" t="s">
        <v>5502</v>
      </c>
      <c r="M5080" t="s">
        <v>1632</v>
      </c>
      <c r="N5080" t="s">
        <v>84</v>
      </c>
      <c r="O5080">
        <v>13666</v>
      </c>
      <c r="P5080">
        <v>17303</v>
      </c>
      <c r="Q5080" t="s">
        <v>59</v>
      </c>
      <c r="R5080">
        <v>742</v>
      </c>
      <c r="S5080" s="2">
        <v>45063</v>
      </c>
      <c r="T5080" t="s">
        <v>42</v>
      </c>
      <c r="U5080">
        <v>39226</v>
      </c>
      <c r="V5080" t="s">
        <v>71</v>
      </c>
      <c r="W5080">
        <v>646</v>
      </c>
      <c r="X5080" t="s">
        <v>44</v>
      </c>
      <c r="Y5080" t="s">
        <v>72</v>
      </c>
      <c r="Z5080">
        <v>0</v>
      </c>
      <c r="AA5080">
        <v>448</v>
      </c>
      <c r="AB5080">
        <v>16221</v>
      </c>
      <c r="AC5080" t="s">
        <v>107</v>
      </c>
    </row>
    <row r="5081" spans="1:29" x14ac:dyDescent="0.3">
      <c r="A5081" s="1" t="s">
        <v>29</v>
      </c>
      <c r="B5081" t="s">
        <v>74</v>
      </c>
      <c r="C5081" t="s">
        <v>1644</v>
      </c>
      <c r="D5081" t="s">
        <v>98</v>
      </c>
      <c r="E5081">
        <v>1</v>
      </c>
      <c r="F5081" t="s">
        <v>64</v>
      </c>
      <c r="G5081" t="s">
        <v>65</v>
      </c>
      <c r="H5081" t="s">
        <v>35</v>
      </c>
      <c r="I5081" t="s">
        <v>883</v>
      </c>
      <c r="J5081" t="s">
        <v>224</v>
      </c>
      <c r="K5081" t="s">
        <v>11841</v>
      </c>
      <c r="L5081" t="s">
        <v>11842</v>
      </c>
      <c r="M5081" t="s">
        <v>836</v>
      </c>
      <c r="N5081" t="s">
        <v>94</v>
      </c>
      <c r="O5081">
        <v>21657</v>
      </c>
      <c r="P5081">
        <v>26212</v>
      </c>
      <c r="Q5081" t="s">
        <v>95</v>
      </c>
      <c r="R5081">
        <v>239</v>
      </c>
      <c r="S5081" s="2">
        <v>45152</v>
      </c>
      <c r="T5081" t="s">
        <v>42</v>
      </c>
      <c r="U5081">
        <v>0</v>
      </c>
      <c r="V5081" t="s">
        <v>43</v>
      </c>
      <c r="W5081">
        <v>506</v>
      </c>
      <c r="X5081" t="s">
        <v>44</v>
      </c>
      <c r="Y5081" t="s">
        <v>61</v>
      </c>
      <c r="Z5081">
        <v>0</v>
      </c>
      <c r="AA5081">
        <v>571</v>
      </c>
      <c r="AB5081">
        <v>22611</v>
      </c>
      <c r="AC5081" t="s">
        <v>46</v>
      </c>
    </row>
    <row r="5082" spans="1:29" x14ac:dyDescent="0.3">
      <c r="A5082" s="1" t="s">
        <v>47</v>
      </c>
      <c r="B5082" t="s">
        <v>48</v>
      </c>
      <c r="C5082" t="s">
        <v>381</v>
      </c>
      <c r="D5082" t="s">
        <v>155</v>
      </c>
      <c r="E5082">
        <v>3</v>
      </c>
      <c r="F5082" t="s">
        <v>33</v>
      </c>
      <c r="G5082" t="s">
        <v>848</v>
      </c>
      <c r="H5082" t="s">
        <v>35</v>
      </c>
      <c r="I5082" t="s">
        <v>292</v>
      </c>
      <c r="J5082" t="s">
        <v>2624</v>
      </c>
      <c r="K5082" t="s">
        <v>11843</v>
      </c>
      <c r="L5082" t="s">
        <v>11844</v>
      </c>
      <c r="M5082" t="s">
        <v>438</v>
      </c>
      <c r="N5082" t="s">
        <v>84</v>
      </c>
      <c r="O5082">
        <v>13436</v>
      </c>
      <c r="P5082">
        <v>16570</v>
      </c>
      <c r="Q5082" t="s">
        <v>59</v>
      </c>
      <c r="R5082">
        <v>989</v>
      </c>
      <c r="S5082" s="2">
        <v>44688</v>
      </c>
      <c r="T5082" t="s">
        <v>42</v>
      </c>
      <c r="U5082">
        <v>9944</v>
      </c>
      <c r="V5082" t="s">
        <v>106</v>
      </c>
      <c r="W5082">
        <v>584</v>
      </c>
      <c r="X5082" t="s">
        <v>44</v>
      </c>
      <c r="Y5082" t="s">
        <v>61</v>
      </c>
      <c r="Z5082">
        <v>0</v>
      </c>
      <c r="AA5082">
        <v>877</v>
      </c>
      <c r="AB5082">
        <v>14321</v>
      </c>
      <c r="AC5082" t="s">
        <v>107</v>
      </c>
    </row>
    <row r="5083" spans="1:29" x14ac:dyDescent="0.3">
      <c r="A5083" s="1" t="s">
        <v>29</v>
      </c>
      <c r="B5083" t="s">
        <v>62</v>
      </c>
      <c r="C5083" t="s">
        <v>1165</v>
      </c>
      <c r="D5083" t="s">
        <v>201</v>
      </c>
      <c r="E5083">
        <v>10</v>
      </c>
      <c r="F5083" t="s">
        <v>64</v>
      </c>
      <c r="G5083" t="s">
        <v>433</v>
      </c>
      <c r="H5083" t="s">
        <v>79</v>
      </c>
      <c r="I5083" t="s">
        <v>1625</v>
      </c>
      <c r="J5083" t="s">
        <v>11641</v>
      </c>
      <c r="K5083">
        <v>5984940227</v>
      </c>
      <c r="L5083" t="s">
        <v>11845</v>
      </c>
      <c r="M5083" t="s">
        <v>404</v>
      </c>
      <c r="N5083" t="s">
        <v>58</v>
      </c>
      <c r="O5083">
        <v>4630</v>
      </c>
      <c r="P5083">
        <v>7588</v>
      </c>
      <c r="Q5083" t="s">
        <v>95</v>
      </c>
      <c r="R5083">
        <v>312</v>
      </c>
      <c r="S5083" s="2">
        <v>44453</v>
      </c>
      <c r="T5083" s="2">
        <v>44470</v>
      </c>
      <c r="U5083">
        <v>0</v>
      </c>
      <c r="V5083" t="s">
        <v>106</v>
      </c>
      <c r="W5083">
        <v>764</v>
      </c>
      <c r="X5083" t="s">
        <v>60</v>
      </c>
      <c r="Y5083" t="s">
        <v>72</v>
      </c>
      <c r="Z5083">
        <v>1176</v>
      </c>
      <c r="AA5083">
        <v>646</v>
      </c>
      <c r="AB5083">
        <v>5326</v>
      </c>
      <c r="AC5083" t="s">
        <v>107</v>
      </c>
    </row>
    <row r="5084" spans="1:29" x14ac:dyDescent="0.3">
      <c r="A5084" s="1" t="s">
        <v>29</v>
      </c>
      <c r="B5084" t="s">
        <v>228</v>
      </c>
      <c r="C5084" t="s">
        <v>2850</v>
      </c>
      <c r="D5084" t="s">
        <v>76</v>
      </c>
      <c r="E5084">
        <v>8</v>
      </c>
      <c r="F5084" t="s">
        <v>221</v>
      </c>
      <c r="G5084" t="s">
        <v>1989</v>
      </c>
      <c r="H5084" t="s">
        <v>35</v>
      </c>
      <c r="I5084" t="s">
        <v>4046</v>
      </c>
      <c r="J5084" t="s">
        <v>1259</v>
      </c>
      <c r="K5084" t="s">
        <v>11846</v>
      </c>
      <c r="L5084" t="s">
        <v>11847</v>
      </c>
      <c r="M5084" t="s">
        <v>640</v>
      </c>
      <c r="N5084" t="s">
        <v>84</v>
      </c>
      <c r="O5084">
        <v>11894</v>
      </c>
      <c r="P5084">
        <v>16531</v>
      </c>
      <c r="Q5084" t="s">
        <v>59</v>
      </c>
      <c r="R5084">
        <v>77</v>
      </c>
      <c r="S5084" s="2">
        <v>44595</v>
      </c>
      <c r="T5084" t="s">
        <v>42</v>
      </c>
      <c r="U5084">
        <v>1650</v>
      </c>
      <c r="V5084" t="s">
        <v>43</v>
      </c>
      <c r="W5084">
        <v>507</v>
      </c>
      <c r="X5084" t="s">
        <v>44</v>
      </c>
      <c r="Y5084" t="s">
        <v>45</v>
      </c>
      <c r="Z5084">
        <v>0</v>
      </c>
      <c r="AA5084">
        <v>658</v>
      </c>
      <c r="AB5084">
        <v>11913</v>
      </c>
      <c r="AC5084" t="s">
        <v>107</v>
      </c>
    </row>
    <row r="5085" spans="1:29" x14ac:dyDescent="0.3">
      <c r="A5085" s="1" t="s">
        <v>47</v>
      </c>
      <c r="B5085" t="s">
        <v>592</v>
      </c>
      <c r="C5085" t="s">
        <v>2761</v>
      </c>
      <c r="D5085" t="s">
        <v>98</v>
      </c>
      <c r="E5085">
        <v>4</v>
      </c>
      <c r="F5085" t="s">
        <v>186</v>
      </c>
      <c r="G5085" t="s">
        <v>620</v>
      </c>
      <c r="H5085" t="s">
        <v>79</v>
      </c>
      <c r="I5085" t="s">
        <v>530</v>
      </c>
      <c r="J5085" t="s">
        <v>485</v>
      </c>
      <c r="K5085" t="s">
        <v>11848</v>
      </c>
      <c r="L5085" t="s">
        <v>11849</v>
      </c>
      <c r="M5085" t="s">
        <v>1948</v>
      </c>
      <c r="N5085" t="s">
        <v>94</v>
      </c>
      <c r="O5085">
        <v>18347</v>
      </c>
      <c r="P5085">
        <v>22983</v>
      </c>
      <c r="Q5085" t="s">
        <v>95</v>
      </c>
      <c r="R5085">
        <v>472</v>
      </c>
      <c r="S5085" s="2">
        <v>45060</v>
      </c>
      <c r="T5085" t="s">
        <v>42</v>
      </c>
      <c r="U5085">
        <v>0</v>
      </c>
      <c r="V5085" t="s">
        <v>106</v>
      </c>
      <c r="W5085">
        <v>811</v>
      </c>
      <c r="X5085" t="s">
        <v>44</v>
      </c>
      <c r="Y5085" t="s">
        <v>45</v>
      </c>
      <c r="Z5085">
        <v>0</v>
      </c>
      <c r="AA5085">
        <v>992</v>
      </c>
      <c r="AB5085">
        <v>22532</v>
      </c>
      <c r="AC5085" t="s">
        <v>46</v>
      </c>
    </row>
    <row r="5086" spans="1:29" x14ac:dyDescent="0.3">
      <c r="A5086" s="1" t="s">
        <v>47</v>
      </c>
      <c r="B5086" t="s">
        <v>176</v>
      </c>
      <c r="C5086" t="s">
        <v>422</v>
      </c>
      <c r="D5086" t="s">
        <v>119</v>
      </c>
      <c r="E5086">
        <v>10</v>
      </c>
      <c r="F5086" t="s">
        <v>51</v>
      </c>
      <c r="G5086" t="s">
        <v>1075</v>
      </c>
      <c r="H5086" t="s">
        <v>79</v>
      </c>
      <c r="I5086" t="s">
        <v>238</v>
      </c>
      <c r="J5086" t="s">
        <v>7648</v>
      </c>
      <c r="K5086" t="s">
        <v>11850</v>
      </c>
      <c r="L5086" t="s">
        <v>11851</v>
      </c>
      <c r="M5086" t="s">
        <v>887</v>
      </c>
      <c r="N5086" t="s">
        <v>58</v>
      </c>
      <c r="O5086">
        <v>19986</v>
      </c>
      <c r="P5086">
        <v>22455</v>
      </c>
      <c r="Q5086" t="s">
        <v>59</v>
      </c>
      <c r="R5086">
        <v>264</v>
      </c>
      <c r="S5086" s="2">
        <v>44454</v>
      </c>
      <c r="T5086" t="s">
        <v>42</v>
      </c>
      <c r="U5086">
        <v>31816</v>
      </c>
      <c r="V5086" t="s">
        <v>43</v>
      </c>
      <c r="W5086">
        <v>444</v>
      </c>
      <c r="X5086" t="s">
        <v>44</v>
      </c>
      <c r="Y5086" t="s">
        <v>61</v>
      </c>
      <c r="Z5086">
        <v>4815</v>
      </c>
      <c r="AA5086">
        <v>850</v>
      </c>
      <c r="AB5086">
        <v>21728</v>
      </c>
      <c r="AC5086" t="s">
        <v>46</v>
      </c>
    </row>
    <row r="5087" spans="1:29" x14ac:dyDescent="0.3">
      <c r="A5087" s="1" t="s">
        <v>47</v>
      </c>
      <c r="B5087" t="s">
        <v>117</v>
      </c>
      <c r="C5087" t="s">
        <v>1406</v>
      </c>
      <c r="D5087" t="s">
        <v>76</v>
      </c>
      <c r="E5087">
        <v>1</v>
      </c>
      <c r="F5087" t="s">
        <v>33</v>
      </c>
      <c r="G5087" t="s">
        <v>179</v>
      </c>
      <c r="H5087" t="s">
        <v>79</v>
      </c>
      <c r="I5087" t="s">
        <v>4279</v>
      </c>
      <c r="J5087" t="s">
        <v>6264</v>
      </c>
      <c r="K5087" t="s">
        <v>11852</v>
      </c>
      <c r="L5087" t="s">
        <v>11853</v>
      </c>
      <c r="M5087" t="s">
        <v>925</v>
      </c>
      <c r="N5087" t="s">
        <v>40</v>
      </c>
      <c r="O5087">
        <v>12682</v>
      </c>
      <c r="P5087">
        <v>16126</v>
      </c>
      <c r="Q5087" t="s">
        <v>59</v>
      </c>
      <c r="R5087">
        <v>44</v>
      </c>
      <c r="S5087" s="2">
        <v>45047</v>
      </c>
      <c r="T5087" t="s">
        <v>42</v>
      </c>
      <c r="U5087">
        <v>39284</v>
      </c>
      <c r="V5087" t="s">
        <v>71</v>
      </c>
      <c r="W5087">
        <v>788</v>
      </c>
      <c r="X5087" t="s">
        <v>44</v>
      </c>
      <c r="Y5087" t="s">
        <v>72</v>
      </c>
      <c r="Z5087">
        <v>0</v>
      </c>
      <c r="AA5087">
        <v>959</v>
      </c>
      <c r="AB5087">
        <v>15959</v>
      </c>
      <c r="AC5087" t="s">
        <v>73</v>
      </c>
    </row>
    <row r="5088" spans="1:29" x14ac:dyDescent="0.3">
      <c r="A5088" s="1" t="s">
        <v>47</v>
      </c>
      <c r="B5088" t="s">
        <v>161</v>
      </c>
      <c r="C5088" t="s">
        <v>1471</v>
      </c>
      <c r="D5088" t="s">
        <v>50</v>
      </c>
      <c r="E5088">
        <v>4</v>
      </c>
      <c r="F5088" t="s">
        <v>99</v>
      </c>
      <c r="G5088" t="s">
        <v>558</v>
      </c>
      <c r="H5088" t="s">
        <v>79</v>
      </c>
      <c r="I5088" t="s">
        <v>1705</v>
      </c>
      <c r="J5088" t="s">
        <v>4766</v>
      </c>
      <c r="K5088" t="s">
        <v>11854</v>
      </c>
      <c r="L5088" t="s">
        <v>11855</v>
      </c>
      <c r="M5088" t="s">
        <v>167</v>
      </c>
      <c r="N5088" t="s">
        <v>84</v>
      </c>
      <c r="O5088">
        <v>28536</v>
      </c>
      <c r="P5088">
        <v>31558</v>
      </c>
      <c r="Q5088" t="s">
        <v>59</v>
      </c>
      <c r="R5088">
        <v>933</v>
      </c>
      <c r="S5088" s="2">
        <v>44850</v>
      </c>
      <c r="T5088" t="s">
        <v>42</v>
      </c>
      <c r="U5088">
        <v>1989</v>
      </c>
      <c r="V5088" t="s">
        <v>43</v>
      </c>
      <c r="W5088">
        <v>529</v>
      </c>
      <c r="X5088" t="s">
        <v>44</v>
      </c>
      <c r="Y5088" t="s">
        <v>45</v>
      </c>
      <c r="Z5088">
        <v>0</v>
      </c>
      <c r="AA5088">
        <v>594</v>
      </c>
      <c r="AB5088">
        <v>30991</v>
      </c>
      <c r="AC5088" t="s">
        <v>73</v>
      </c>
    </row>
    <row r="5089" spans="1:29" x14ac:dyDescent="0.3">
      <c r="A5089" s="1" t="s">
        <v>47</v>
      </c>
      <c r="B5089" t="s">
        <v>234</v>
      </c>
      <c r="C5089" t="s">
        <v>853</v>
      </c>
      <c r="D5089" t="s">
        <v>169</v>
      </c>
      <c r="E5089">
        <v>9</v>
      </c>
      <c r="F5089" t="s">
        <v>186</v>
      </c>
      <c r="G5089" t="s">
        <v>463</v>
      </c>
      <c r="H5089" t="s">
        <v>79</v>
      </c>
      <c r="I5089" t="s">
        <v>459</v>
      </c>
      <c r="J5089" t="s">
        <v>4116</v>
      </c>
      <c r="K5089">
        <f>1-508-725-2341</f>
        <v>-3573</v>
      </c>
      <c r="L5089" t="s">
        <v>11856</v>
      </c>
      <c r="M5089" t="s">
        <v>984</v>
      </c>
      <c r="N5089" t="s">
        <v>58</v>
      </c>
      <c r="O5089">
        <v>18547</v>
      </c>
      <c r="P5089">
        <v>22764</v>
      </c>
      <c r="Q5089" t="s">
        <v>95</v>
      </c>
      <c r="R5089">
        <v>725</v>
      </c>
      <c r="S5089" s="2">
        <v>44314</v>
      </c>
      <c r="T5089" t="s">
        <v>42</v>
      </c>
      <c r="U5089">
        <v>0</v>
      </c>
      <c r="V5089" t="s">
        <v>43</v>
      </c>
      <c r="W5089">
        <v>833</v>
      </c>
      <c r="X5089" t="s">
        <v>44</v>
      </c>
      <c r="Y5089" t="s">
        <v>72</v>
      </c>
      <c r="Z5089">
        <v>3962</v>
      </c>
      <c r="AA5089">
        <v>418</v>
      </c>
      <c r="AB5089">
        <v>21146</v>
      </c>
      <c r="AC5089" t="s">
        <v>46</v>
      </c>
    </row>
    <row r="5090" spans="1:29" x14ac:dyDescent="0.3">
      <c r="A5090" s="1" t="s">
        <v>47</v>
      </c>
      <c r="B5090" t="s">
        <v>153</v>
      </c>
      <c r="C5090" t="s">
        <v>4284</v>
      </c>
      <c r="D5090" t="s">
        <v>50</v>
      </c>
      <c r="E5090">
        <v>3</v>
      </c>
      <c r="F5090" t="s">
        <v>99</v>
      </c>
      <c r="G5090" t="s">
        <v>631</v>
      </c>
      <c r="H5090" t="s">
        <v>35</v>
      </c>
      <c r="I5090" t="s">
        <v>1611</v>
      </c>
      <c r="J5090" t="s">
        <v>553</v>
      </c>
      <c r="K5090" t="s">
        <v>11857</v>
      </c>
      <c r="L5090" t="s">
        <v>11858</v>
      </c>
      <c r="M5090" t="s">
        <v>860</v>
      </c>
      <c r="N5090" t="s">
        <v>94</v>
      </c>
      <c r="O5090">
        <v>3211</v>
      </c>
      <c r="P5090">
        <v>5540</v>
      </c>
      <c r="Q5090" t="s">
        <v>41</v>
      </c>
      <c r="R5090">
        <v>948</v>
      </c>
      <c r="S5090" s="2">
        <v>45236</v>
      </c>
      <c r="T5090" t="s">
        <v>42</v>
      </c>
      <c r="U5090">
        <v>0</v>
      </c>
      <c r="V5090" t="s">
        <v>106</v>
      </c>
      <c r="W5090">
        <v>582</v>
      </c>
      <c r="X5090" t="s">
        <v>44</v>
      </c>
      <c r="Y5090" t="s">
        <v>61</v>
      </c>
      <c r="Z5090">
        <v>0</v>
      </c>
      <c r="AA5090">
        <v>867</v>
      </c>
      <c r="AB5090">
        <v>4060</v>
      </c>
      <c r="AC5090" t="s">
        <v>46</v>
      </c>
    </row>
    <row r="5091" spans="1:29" x14ac:dyDescent="0.3">
      <c r="A5091" s="1" t="s">
        <v>29</v>
      </c>
      <c r="B5091" t="s">
        <v>62</v>
      </c>
      <c r="C5091" t="s">
        <v>370</v>
      </c>
      <c r="D5091" t="s">
        <v>138</v>
      </c>
      <c r="E5091">
        <v>6</v>
      </c>
      <c r="F5091" t="s">
        <v>271</v>
      </c>
      <c r="G5091" t="s">
        <v>495</v>
      </c>
      <c r="H5091" t="s">
        <v>35</v>
      </c>
      <c r="I5091" t="s">
        <v>536</v>
      </c>
      <c r="J5091" t="s">
        <v>3589</v>
      </c>
      <c r="K5091" t="s">
        <v>11859</v>
      </c>
      <c r="L5091" t="s">
        <v>11860</v>
      </c>
      <c r="M5091" t="s">
        <v>584</v>
      </c>
      <c r="N5091" t="s">
        <v>94</v>
      </c>
      <c r="O5091">
        <v>2631</v>
      </c>
      <c r="P5091">
        <v>5946</v>
      </c>
      <c r="Q5091" t="s">
        <v>95</v>
      </c>
      <c r="R5091">
        <v>741</v>
      </c>
      <c r="S5091" s="2">
        <v>45332</v>
      </c>
      <c r="T5091" t="s">
        <v>42</v>
      </c>
      <c r="U5091">
        <v>0</v>
      </c>
      <c r="V5091" t="s">
        <v>43</v>
      </c>
      <c r="W5091">
        <v>545</v>
      </c>
      <c r="X5091" t="s">
        <v>44</v>
      </c>
      <c r="Y5091" t="s">
        <v>45</v>
      </c>
      <c r="Z5091">
        <v>0</v>
      </c>
      <c r="AA5091">
        <v>46</v>
      </c>
      <c r="AB5091">
        <v>3297</v>
      </c>
      <c r="AC5091" t="s">
        <v>107</v>
      </c>
    </row>
    <row r="5092" spans="1:29" x14ac:dyDescent="0.3">
      <c r="A5092" s="1" t="s">
        <v>47</v>
      </c>
      <c r="B5092" t="s">
        <v>176</v>
      </c>
      <c r="C5092" t="s">
        <v>2390</v>
      </c>
      <c r="D5092" t="s">
        <v>387</v>
      </c>
      <c r="E5092">
        <v>1</v>
      </c>
      <c r="F5092" t="s">
        <v>129</v>
      </c>
      <c r="G5092" t="s">
        <v>130</v>
      </c>
      <c r="H5092" t="s">
        <v>35</v>
      </c>
      <c r="I5092" t="s">
        <v>778</v>
      </c>
      <c r="J5092" t="s">
        <v>1143</v>
      </c>
      <c r="K5092" t="s">
        <v>11861</v>
      </c>
      <c r="L5092" t="s">
        <v>11862</v>
      </c>
      <c r="M5092" t="s">
        <v>1637</v>
      </c>
      <c r="N5092" t="s">
        <v>58</v>
      </c>
      <c r="O5092">
        <v>17222</v>
      </c>
      <c r="P5092">
        <v>20004</v>
      </c>
      <c r="Q5092" t="s">
        <v>59</v>
      </c>
      <c r="R5092">
        <v>992</v>
      </c>
      <c r="S5092" s="2">
        <v>45163</v>
      </c>
      <c r="T5092" t="s">
        <v>42</v>
      </c>
      <c r="U5092">
        <v>38327</v>
      </c>
      <c r="V5092" t="s">
        <v>43</v>
      </c>
      <c r="W5092">
        <v>788</v>
      </c>
      <c r="X5092" t="s">
        <v>44</v>
      </c>
      <c r="Y5092" t="s">
        <v>45</v>
      </c>
      <c r="Z5092">
        <v>3437</v>
      </c>
      <c r="AA5092">
        <v>115</v>
      </c>
      <c r="AB5092">
        <v>18077</v>
      </c>
      <c r="AC5092" t="s">
        <v>107</v>
      </c>
    </row>
    <row r="5093" spans="1:29" x14ac:dyDescent="0.3">
      <c r="A5093" s="1" t="s">
        <v>29</v>
      </c>
      <c r="B5093" t="s">
        <v>541</v>
      </c>
      <c r="C5093" t="s">
        <v>1114</v>
      </c>
      <c r="D5093" t="s">
        <v>138</v>
      </c>
      <c r="E5093">
        <v>5</v>
      </c>
      <c r="F5093" t="s">
        <v>64</v>
      </c>
      <c r="G5093" t="s">
        <v>388</v>
      </c>
      <c r="H5093" t="s">
        <v>35</v>
      </c>
      <c r="I5093" t="s">
        <v>2893</v>
      </c>
      <c r="J5093" t="s">
        <v>6194</v>
      </c>
      <c r="K5093" t="s">
        <v>11863</v>
      </c>
      <c r="L5093" t="s">
        <v>11864</v>
      </c>
      <c r="M5093" t="s">
        <v>1340</v>
      </c>
      <c r="N5093" t="s">
        <v>94</v>
      </c>
      <c r="O5093">
        <v>5913</v>
      </c>
      <c r="P5093">
        <v>10448</v>
      </c>
      <c r="Q5093" t="s">
        <v>95</v>
      </c>
      <c r="R5093">
        <v>675</v>
      </c>
      <c r="S5093" s="2">
        <v>44778</v>
      </c>
      <c r="T5093" t="s">
        <v>42</v>
      </c>
      <c r="U5093">
        <v>0</v>
      </c>
      <c r="V5093" t="s">
        <v>43</v>
      </c>
      <c r="W5093">
        <v>848</v>
      </c>
      <c r="X5093" t="s">
        <v>44</v>
      </c>
      <c r="Y5093" t="s">
        <v>72</v>
      </c>
      <c r="Z5093">
        <v>0</v>
      </c>
      <c r="AA5093">
        <v>80</v>
      </c>
      <c r="AB5093">
        <v>7507</v>
      </c>
      <c r="AC5093" t="s">
        <v>73</v>
      </c>
    </row>
    <row r="5094" spans="1:29" x14ac:dyDescent="0.3">
      <c r="A5094" s="1" t="s">
        <v>47</v>
      </c>
      <c r="B5094" t="s">
        <v>117</v>
      </c>
      <c r="C5094" t="s">
        <v>1406</v>
      </c>
      <c r="D5094" t="s">
        <v>50</v>
      </c>
      <c r="E5094">
        <v>10</v>
      </c>
      <c r="F5094" t="s">
        <v>221</v>
      </c>
      <c r="G5094" t="s">
        <v>250</v>
      </c>
      <c r="H5094" t="s">
        <v>35</v>
      </c>
      <c r="I5094" t="s">
        <v>621</v>
      </c>
      <c r="J5094" t="s">
        <v>330</v>
      </c>
      <c r="K5094" t="s">
        <v>11865</v>
      </c>
      <c r="L5094" t="s">
        <v>11866</v>
      </c>
      <c r="M5094" t="s">
        <v>1484</v>
      </c>
      <c r="N5094" t="s">
        <v>58</v>
      </c>
      <c r="O5094">
        <v>28222</v>
      </c>
      <c r="P5094">
        <v>32132</v>
      </c>
      <c r="Q5094" t="s">
        <v>59</v>
      </c>
      <c r="R5094">
        <v>285</v>
      </c>
      <c r="S5094" s="2">
        <v>44398</v>
      </c>
      <c r="T5094" s="2">
        <v>44413</v>
      </c>
      <c r="U5094">
        <v>30682</v>
      </c>
      <c r="V5094" t="s">
        <v>85</v>
      </c>
      <c r="W5094">
        <v>593</v>
      </c>
      <c r="X5094" t="s">
        <v>60</v>
      </c>
      <c r="Y5094" t="s">
        <v>72</v>
      </c>
      <c r="Z5094">
        <v>4649</v>
      </c>
      <c r="AA5094">
        <v>610</v>
      </c>
      <c r="AB5094">
        <v>29271</v>
      </c>
      <c r="AC5094" t="s">
        <v>107</v>
      </c>
    </row>
    <row r="5095" spans="1:29" x14ac:dyDescent="0.3">
      <c r="A5095" s="1" t="s">
        <v>29</v>
      </c>
      <c r="B5095" t="s">
        <v>228</v>
      </c>
      <c r="C5095" t="s">
        <v>4757</v>
      </c>
      <c r="D5095" t="s">
        <v>201</v>
      </c>
      <c r="E5095">
        <v>5</v>
      </c>
      <c r="F5095" t="s">
        <v>271</v>
      </c>
      <c r="G5095" t="s">
        <v>1110</v>
      </c>
      <c r="H5095" t="s">
        <v>79</v>
      </c>
      <c r="I5095" t="s">
        <v>3936</v>
      </c>
      <c r="J5095" t="s">
        <v>11867</v>
      </c>
      <c r="K5095" t="s">
        <v>11868</v>
      </c>
      <c r="L5095" t="s">
        <v>11869</v>
      </c>
      <c r="M5095" t="s">
        <v>993</v>
      </c>
      <c r="N5095" t="s">
        <v>94</v>
      </c>
      <c r="O5095">
        <v>26642</v>
      </c>
      <c r="P5095">
        <v>31634</v>
      </c>
      <c r="Q5095" t="s">
        <v>59</v>
      </c>
      <c r="R5095">
        <v>561</v>
      </c>
      <c r="S5095" s="2">
        <v>44592</v>
      </c>
      <c r="T5095" t="s">
        <v>42</v>
      </c>
      <c r="U5095">
        <v>45467</v>
      </c>
      <c r="V5095" t="s">
        <v>85</v>
      </c>
      <c r="W5095">
        <v>492</v>
      </c>
      <c r="X5095" t="s">
        <v>44</v>
      </c>
      <c r="Y5095" t="s">
        <v>61</v>
      </c>
      <c r="Z5095">
        <v>0</v>
      </c>
      <c r="AA5095">
        <v>888</v>
      </c>
      <c r="AB5095">
        <v>28324</v>
      </c>
      <c r="AC5095" t="s">
        <v>73</v>
      </c>
    </row>
    <row r="5096" spans="1:29" x14ac:dyDescent="0.3">
      <c r="A5096" s="1" t="s">
        <v>29</v>
      </c>
      <c r="B5096" t="s">
        <v>86</v>
      </c>
      <c r="C5096" t="s">
        <v>2490</v>
      </c>
      <c r="D5096" t="s">
        <v>352</v>
      </c>
      <c r="E5096">
        <v>5</v>
      </c>
      <c r="F5096" t="s">
        <v>33</v>
      </c>
      <c r="G5096" t="s">
        <v>411</v>
      </c>
      <c r="H5096" t="s">
        <v>35</v>
      </c>
      <c r="I5096" t="s">
        <v>4445</v>
      </c>
      <c r="J5096" t="s">
        <v>815</v>
      </c>
      <c r="K5096" t="s">
        <v>11870</v>
      </c>
      <c r="L5096" t="s">
        <v>11871</v>
      </c>
      <c r="M5096" t="s">
        <v>1100</v>
      </c>
      <c r="N5096" t="s">
        <v>84</v>
      </c>
      <c r="O5096">
        <v>18026</v>
      </c>
      <c r="P5096">
        <v>20398</v>
      </c>
      <c r="Q5096" t="s">
        <v>95</v>
      </c>
      <c r="R5096">
        <v>847</v>
      </c>
      <c r="S5096" s="2">
        <v>44400</v>
      </c>
      <c r="T5096" s="2">
        <v>44430</v>
      </c>
      <c r="U5096">
        <v>0</v>
      </c>
      <c r="V5096" t="s">
        <v>106</v>
      </c>
      <c r="W5096">
        <v>823</v>
      </c>
      <c r="X5096" t="s">
        <v>60</v>
      </c>
      <c r="Y5096" t="s">
        <v>61</v>
      </c>
      <c r="Z5096">
        <v>0</v>
      </c>
      <c r="AA5096">
        <v>85</v>
      </c>
      <c r="AB5096">
        <v>20086</v>
      </c>
      <c r="AC5096" t="s">
        <v>73</v>
      </c>
    </row>
    <row r="5097" spans="1:29" x14ac:dyDescent="0.3">
      <c r="A5097" s="1" t="s">
        <v>47</v>
      </c>
      <c r="B5097" t="s">
        <v>234</v>
      </c>
      <c r="C5097" t="s">
        <v>2970</v>
      </c>
      <c r="D5097" t="s">
        <v>76</v>
      </c>
      <c r="E5097">
        <v>10</v>
      </c>
      <c r="F5097" t="s">
        <v>129</v>
      </c>
      <c r="G5097" t="s">
        <v>700</v>
      </c>
      <c r="H5097" t="s">
        <v>35</v>
      </c>
      <c r="I5097" t="s">
        <v>838</v>
      </c>
      <c r="J5097" t="s">
        <v>2470</v>
      </c>
      <c r="K5097" t="s">
        <v>11872</v>
      </c>
      <c r="L5097" t="s">
        <v>11873</v>
      </c>
      <c r="M5097" t="s">
        <v>2756</v>
      </c>
      <c r="N5097" t="s">
        <v>84</v>
      </c>
      <c r="O5097">
        <v>4309</v>
      </c>
      <c r="P5097">
        <v>7122</v>
      </c>
      <c r="Q5097" t="s">
        <v>59</v>
      </c>
      <c r="R5097">
        <v>236</v>
      </c>
      <c r="S5097" s="2">
        <v>44592</v>
      </c>
      <c r="T5097" s="2">
        <v>44595</v>
      </c>
      <c r="U5097">
        <v>30526</v>
      </c>
      <c r="V5097" t="s">
        <v>43</v>
      </c>
      <c r="W5097">
        <v>785</v>
      </c>
      <c r="X5097" t="s">
        <v>60</v>
      </c>
      <c r="Y5097" t="s">
        <v>72</v>
      </c>
      <c r="Z5097">
        <v>0</v>
      </c>
      <c r="AA5097">
        <v>429</v>
      </c>
      <c r="AB5097">
        <v>4938</v>
      </c>
      <c r="AC5097" t="s">
        <v>46</v>
      </c>
    </row>
    <row r="5098" spans="1:29" x14ac:dyDescent="0.3">
      <c r="A5098" s="1" t="s">
        <v>29</v>
      </c>
      <c r="B5098" t="s">
        <v>393</v>
      </c>
      <c r="C5098" t="s">
        <v>3225</v>
      </c>
      <c r="D5098" t="s">
        <v>76</v>
      </c>
      <c r="E5098">
        <v>1</v>
      </c>
      <c r="F5098" t="s">
        <v>51</v>
      </c>
      <c r="G5098" t="s">
        <v>52</v>
      </c>
      <c r="H5098" t="s">
        <v>79</v>
      </c>
      <c r="I5098" t="s">
        <v>4035</v>
      </c>
      <c r="J5098" t="s">
        <v>5326</v>
      </c>
      <c r="K5098" t="s">
        <v>11874</v>
      </c>
      <c r="L5098" t="s">
        <v>11875</v>
      </c>
      <c r="M5098" t="s">
        <v>654</v>
      </c>
      <c r="N5098" t="s">
        <v>84</v>
      </c>
      <c r="O5098">
        <v>14995</v>
      </c>
      <c r="P5098">
        <v>19940</v>
      </c>
      <c r="Q5098" t="s">
        <v>41</v>
      </c>
      <c r="R5098">
        <v>832</v>
      </c>
      <c r="S5098" s="2">
        <v>44544</v>
      </c>
      <c r="T5098" t="s">
        <v>42</v>
      </c>
      <c r="U5098">
        <v>0</v>
      </c>
      <c r="V5098" t="s">
        <v>71</v>
      </c>
      <c r="W5098">
        <v>722</v>
      </c>
      <c r="X5098" t="s">
        <v>44</v>
      </c>
      <c r="Y5098" t="s">
        <v>72</v>
      </c>
      <c r="Z5098">
        <v>0</v>
      </c>
      <c r="AA5098">
        <v>630</v>
      </c>
      <c r="AB5098">
        <v>17934</v>
      </c>
      <c r="AC5098" t="s">
        <v>73</v>
      </c>
    </row>
    <row r="5099" spans="1:29" x14ac:dyDescent="0.3">
      <c r="A5099" s="1" t="s">
        <v>47</v>
      </c>
      <c r="B5099" t="s">
        <v>234</v>
      </c>
      <c r="C5099" t="s">
        <v>480</v>
      </c>
      <c r="D5099" t="s">
        <v>201</v>
      </c>
      <c r="E5099">
        <v>6</v>
      </c>
      <c r="F5099" t="s">
        <v>64</v>
      </c>
      <c r="G5099" t="s">
        <v>88</v>
      </c>
      <c r="H5099" t="s">
        <v>79</v>
      </c>
      <c r="I5099" t="s">
        <v>774</v>
      </c>
      <c r="J5099" t="s">
        <v>90</v>
      </c>
      <c r="K5099" t="s">
        <v>11876</v>
      </c>
      <c r="L5099" t="s">
        <v>11877</v>
      </c>
      <c r="M5099" t="s">
        <v>800</v>
      </c>
      <c r="N5099" t="s">
        <v>94</v>
      </c>
      <c r="O5099">
        <v>2604</v>
      </c>
      <c r="P5099">
        <v>7485</v>
      </c>
      <c r="Q5099" t="s">
        <v>59</v>
      </c>
      <c r="R5099">
        <v>504</v>
      </c>
      <c r="S5099" s="2">
        <v>44940</v>
      </c>
      <c r="T5099" s="2">
        <v>44949</v>
      </c>
      <c r="U5099">
        <v>44010</v>
      </c>
      <c r="V5099" t="s">
        <v>106</v>
      </c>
      <c r="W5099">
        <v>476</v>
      </c>
      <c r="X5099" t="s">
        <v>60</v>
      </c>
      <c r="Y5099" t="s">
        <v>45</v>
      </c>
      <c r="Z5099">
        <v>0</v>
      </c>
      <c r="AA5099">
        <v>389</v>
      </c>
      <c r="AB5099">
        <v>5202</v>
      </c>
      <c r="AC5099" t="s">
        <v>107</v>
      </c>
    </row>
    <row r="5100" spans="1:29" x14ac:dyDescent="0.3">
      <c r="A5100" s="1" t="s">
        <v>47</v>
      </c>
      <c r="B5100" t="s">
        <v>234</v>
      </c>
      <c r="C5100" t="s">
        <v>235</v>
      </c>
      <c r="D5100" t="s">
        <v>98</v>
      </c>
      <c r="E5100">
        <v>7</v>
      </c>
      <c r="F5100" t="s">
        <v>64</v>
      </c>
      <c r="G5100" t="s">
        <v>433</v>
      </c>
      <c r="H5100" t="s">
        <v>79</v>
      </c>
      <c r="I5100" t="s">
        <v>668</v>
      </c>
      <c r="J5100" t="s">
        <v>231</v>
      </c>
      <c r="K5100" t="s">
        <v>11878</v>
      </c>
      <c r="L5100" t="s">
        <v>11879</v>
      </c>
      <c r="M5100" t="s">
        <v>746</v>
      </c>
      <c r="N5100" t="s">
        <v>40</v>
      </c>
      <c r="O5100">
        <v>9751</v>
      </c>
      <c r="P5100">
        <v>12176</v>
      </c>
      <c r="Q5100" t="s">
        <v>41</v>
      </c>
      <c r="R5100">
        <v>527</v>
      </c>
      <c r="S5100" s="2">
        <v>44810</v>
      </c>
      <c r="T5100" t="s">
        <v>42</v>
      </c>
      <c r="U5100">
        <v>0</v>
      </c>
      <c r="V5100" t="s">
        <v>106</v>
      </c>
      <c r="W5100">
        <v>748</v>
      </c>
      <c r="X5100" t="s">
        <v>44</v>
      </c>
      <c r="Y5100" t="s">
        <v>61</v>
      </c>
      <c r="Z5100">
        <v>0</v>
      </c>
      <c r="AA5100">
        <v>214</v>
      </c>
      <c r="AB5100">
        <v>10179</v>
      </c>
      <c r="AC5100" t="s">
        <v>73</v>
      </c>
    </row>
    <row r="5101" spans="1:29" x14ac:dyDescent="0.3">
      <c r="A5101" s="1" t="s">
        <v>47</v>
      </c>
      <c r="B5101" t="s">
        <v>117</v>
      </c>
      <c r="C5101" t="s">
        <v>512</v>
      </c>
      <c r="D5101" t="s">
        <v>50</v>
      </c>
      <c r="E5101">
        <v>9</v>
      </c>
      <c r="F5101" t="s">
        <v>51</v>
      </c>
      <c r="G5101" t="s">
        <v>285</v>
      </c>
      <c r="H5101" t="s">
        <v>35</v>
      </c>
      <c r="I5101" t="s">
        <v>921</v>
      </c>
      <c r="J5101" t="s">
        <v>11880</v>
      </c>
      <c r="K5101" t="s">
        <v>11881</v>
      </c>
      <c r="L5101" t="s">
        <v>11882</v>
      </c>
      <c r="M5101" t="s">
        <v>925</v>
      </c>
      <c r="N5101" t="s">
        <v>94</v>
      </c>
      <c r="O5101">
        <v>3115</v>
      </c>
      <c r="P5101">
        <v>5505</v>
      </c>
      <c r="Q5101" t="s">
        <v>41</v>
      </c>
      <c r="R5101">
        <v>86</v>
      </c>
      <c r="S5101" s="2">
        <v>45096</v>
      </c>
      <c r="T5101" s="2">
        <v>45112</v>
      </c>
      <c r="U5101">
        <v>0</v>
      </c>
      <c r="V5101" t="s">
        <v>71</v>
      </c>
      <c r="W5101">
        <v>663</v>
      </c>
      <c r="X5101" t="s">
        <v>60</v>
      </c>
      <c r="Y5101" t="s">
        <v>45</v>
      </c>
      <c r="Z5101">
        <v>0</v>
      </c>
      <c r="AA5101">
        <v>323</v>
      </c>
      <c r="AB5101">
        <v>3323</v>
      </c>
      <c r="AC5101" t="s">
        <v>46</v>
      </c>
    </row>
    <row r="5102" spans="1:29" x14ac:dyDescent="0.3">
      <c r="A5102" s="1" t="s">
        <v>29</v>
      </c>
      <c r="B5102" t="s">
        <v>86</v>
      </c>
      <c r="C5102" t="s">
        <v>4560</v>
      </c>
      <c r="D5102" t="s">
        <v>32</v>
      </c>
      <c r="E5102">
        <v>6</v>
      </c>
      <c r="F5102" t="s">
        <v>33</v>
      </c>
      <c r="G5102" t="s">
        <v>170</v>
      </c>
      <c r="H5102" t="s">
        <v>79</v>
      </c>
      <c r="I5102" t="s">
        <v>3128</v>
      </c>
      <c r="J5102" t="s">
        <v>3551</v>
      </c>
      <c r="K5102" t="s">
        <v>11883</v>
      </c>
      <c r="L5102" t="s">
        <v>11884</v>
      </c>
      <c r="M5102" t="s">
        <v>1015</v>
      </c>
      <c r="N5102" t="s">
        <v>94</v>
      </c>
      <c r="O5102">
        <v>4641</v>
      </c>
      <c r="P5102">
        <v>7438</v>
      </c>
      <c r="Q5102" t="s">
        <v>95</v>
      </c>
      <c r="R5102">
        <v>224</v>
      </c>
      <c r="S5102" s="2">
        <v>45305</v>
      </c>
      <c r="T5102" t="s">
        <v>42</v>
      </c>
      <c r="U5102">
        <v>0</v>
      </c>
      <c r="V5102" t="s">
        <v>43</v>
      </c>
      <c r="W5102">
        <v>457</v>
      </c>
      <c r="X5102" t="s">
        <v>44</v>
      </c>
      <c r="Y5102" t="s">
        <v>61</v>
      </c>
      <c r="Z5102">
        <v>0</v>
      </c>
      <c r="AA5102">
        <v>291</v>
      </c>
      <c r="AB5102">
        <v>6197</v>
      </c>
      <c r="AC5102" t="s">
        <v>107</v>
      </c>
    </row>
    <row r="5103" spans="1:29" x14ac:dyDescent="0.3">
      <c r="A5103" s="1" t="s">
        <v>29</v>
      </c>
      <c r="B5103" t="s">
        <v>541</v>
      </c>
      <c r="C5103" t="s">
        <v>2224</v>
      </c>
      <c r="D5103" t="s">
        <v>110</v>
      </c>
      <c r="E5103">
        <v>2</v>
      </c>
      <c r="F5103" t="s">
        <v>186</v>
      </c>
      <c r="G5103" t="s">
        <v>650</v>
      </c>
      <c r="H5103" t="s">
        <v>79</v>
      </c>
      <c r="I5103" t="s">
        <v>417</v>
      </c>
      <c r="J5103" t="s">
        <v>252</v>
      </c>
      <c r="K5103" t="s">
        <v>11885</v>
      </c>
      <c r="L5103" t="s">
        <v>11886</v>
      </c>
      <c r="M5103" t="s">
        <v>3258</v>
      </c>
      <c r="N5103" t="s">
        <v>40</v>
      </c>
      <c r="O5103">
        <v>21765</v>
      </c>
      <c r="P5103">
        <v>24295</v>
      </c>
      <c r="Q5103" t="s">
        <v>59</v>
      </c>
      <c r="R5103">
        <v>442</v>
      </c>
      <c r="S5103" s="2">
        <v>45156</v>
      </c>
      <c r="T5103" s="2">
        <v>45179</v>
      </c>
      <c r="U5103">
        <v>15391</v>
      </c>
      <c r="V5103" t="s">
        <v>85</v>
      </c>
      <c r="W5103">
        <v>452</v>
      </c>
      <c r="X5103" t="s">
        <v>60</v>
      </c>
      <c r="Y5103" t="s">
        <v>61</v>
      </c>
      <c r="Z5103">
        <v>0</v>
      </c>
      <c r="AA5103">
        <v>306</v>
      </c>
      <c r="AB5103">
        <v>23243</v>
      </c>
      <c r="AC5103" t="s">
        <v>107</v>
      </c>
    </row>
    <row r="5104" spans="1:29" x14ac:dyDescent="0.3">
      <c r="A5104" s="1" t="s">
        <v>29</v>
      </c>
      <c r="B5104" t="s">
        <v>62</v>
      </c>
      <c r="C5104" t="s">
        <v>2993</v>
      </c>
      <c r="D5104" t="s">
        <v>185</v>
      </c>
      <c r="E5104">
        <v>5</v>
      </c>
      <c r="F5104" t="s">
        <v>221</v>
      </c>
      <c r="G5104" t="s">
        <v>250</v>
      </c>
      <c r="H5104" t="s">
        <v>79</v>
      </c>
      <c r="I5104" t="s">
        <v>1246</v>
      </c>
      <c r="J5104" t="s">
        <v>3310</v>
      </c>
      <c r="K5104" t="s">
        <v>11887</v>
      </c>
      <c r="L5104" t="s">
        <v>11888</v>
      </c>
      <c r="M5104" t="s">
        <v>584</v>
      </c>
      <c r="N5104" t="s">
        <v>84</v>
      </c>
      <c r="O5104">
        <v>14981</v>
      </c>
      <c r="P5104">
        <v>19085</v>
      </c>
      <c r="Q5104" t="s">
        <v>95</v>
      </c>
      <c r="R5104">
        <v>265</v>
      </c>
      <c r="S5104" s="2">
        <v>44407</v>
      </c>
      <c r="T5104" s="2">
        <v>44412</v>
      </c>
      <c r="U5104">
        <v>0</v>
      </c>
      <c r="V5104" t="s">
        <v>85</v>
      </c>
      <c r="W5104">
        <v>629</v>
      </c>
      <c r="X5104" t="s">
        <v>60</v>
      </c>
      <c r="Y5104" t="s">
        <v>61</v>
      </c>
      <c r="Z5104">
        <v>0</v>
      </c>
      <c r="AA5104">
        <v>861</v>
      </c>
      <c r="AB5104">
        <v>17075</v>
      </c>
      <c r="AC5104" t="s">
        <v>107</v>
      </c>
    </row>
    <row r="5105" spans="1:29" x14ac:dyDescent="0.3">
      <c r="A5105" s="1" t="s">
        <v>29</v>
      </c>
      <c r="B5105" t="s">
        <v>62</v>
      </c>
      <c r="C5105" t="s">
        <v>500</v>
      </c>
      <c r="D5105" t="s">
        <v>98</v>
      </c>
      <c r="E5105">
        <v>4</v>
      </c>
      <c r="F5105" t="s">
        <v>120</v>
      </c>
      <c r="G5105" t="s">
        <v>820</v>
      </c>
      <c r="H5105" t="s">
        <v>79</v>
      </c>
      <c r="I5105" t="s">
        <v>5482</v>
      </c>
      <c r="J5105" t="s">
        <v>1681</v>
      </c>
      <c r="K5105" t="s">
        <v>11889</v>
      </c>
      <c r="L5105" t="s">
        <v>11890</v>
      </c>
      <c r="M5105" t="s">
        <v>584</v>
      </c>
      <c r="N5105" t="s">
        <v>58</v>
      </c>
      <c r="O5105">
        <v>14401</v>
      </c>
      <c r="P5105">
        <v>18094</v>
      </c>
      <c r="Q5105" t="s">
        <v>95</v>
      </c>
      <c r="R5105">
        <v>95</v>
      </c>
      <c r="S5105" s="2">
        <v>45104</v>
      </c>
      <c r="T5105" s="2">
        <v>45108</v>
      </c>
      <c r="U5105">
        <v>0</v>
      </c>
      <c r="V5105" t="s">
        <v>106</v>
      </c>
      <c r="W5105">
        <v>790</v>
      </c>
      <c r="X5105" t="s">
        <v>60</v>
      </c>
      <c r="Y5105" t="s">
        <v>45</v>
      </c>
      <c r="Z5105">
        <v>4216</v>
      </c>
      <c r="AA5105">
        <v>920</v>
      </c>
      <c r="AB5105">
        <v>14889</v>
      </c>
      <c r="AC5105" t="s">
        <v>46</v>
      </c>
    </row>
    <row r="5106" spans="1:29" x14ac:dyDescent="0.3">
      <c r="A5106" s="1" t="s">
        <v>29</v>
      </c>
      <c r="B5106" t="s">
        <v>86</v>
      </c>
      <c r="C5106" t="s">
        <v>672</v>
      </c>
      <c r="D5106" t="s">
        <v>185</v>
      </c>
      <c r="E5106">
        <v>8</v>
      </c>
      <c r="F5106" t="s">
        <v>33</v>
      </c>
      <c r="G5106" t="s">
        <v>170</v>
      </c>
      <c r="H5106" t="s">
        <v>79</v>
      </c>
      <c r="I5106" t="s">
        <v>427</v>
      </c>
      <c r="J5106" t="s">
        <v>2258</v>
      </c>
      <c r="K5106" t="s">
        <v>11891</v>
      </c>
      <c r="L5106" t="s">
        <v>11892</v>
      </c>
      <c r="M5106" t="s">
        <v>350</v>
      </c>
      <c r="N5106" t="s">
        <v>84</v>
      </c>
      <c r="O5106">
        <v>9327</v>
      </c>
      <c r="P5106">
        <v>12575</v>
      </c>
      <c r="Q5106" t="s">
        <v>95</v>
      </c>
      <c r="R5106">
        <v>552</v>
      </c>
      <c r="S5106" s="2">
        <v>45009</v>
      </c>
      <c r="T5106" s="2">
        <v>45018</v>
      </c>
      <c r="U5106">
        <v>0</v>
      </c>
      <c r="V5106" t="s">
        <v>71</v>
      </c>
      <c r="W5106">
        <v>631</v>
      </c>
      <c r="X5106" t="s">
        <v>60</v>
      </c>
      <c r="Y5106" t="s">
        <v>61</v>
      </c>
      <c r="Z5106">
        <v>0</v>
      </c>
      <c r="AA5106">
        <v>896</v>
      </c>
      <c r="AB5106">
        <v>11631</v>
      </c>
      <c r="AC5106" t="s">
        <v>73</v>
      </c>
    </row>
    <row r="5107" spans="1:29" x14ac:dyDescent="0.3">
      <c r="A5107" s="1" t="s">
        <v>29</v>
      </c>
      <c r="B5107" t="s">
        <v>96</v>
      </c>
      <c r="C5107" t="s">
        <v>1523</v>
      </c>
      <c r="D5107" t="s">
        <v>352</v>
      </c>
      <c r="E5107">
        <v>4</v>
      </c>
      <c r="F5107" t="s">
        <v>99</v>
      </c>
      <c r="G5107" t="s">
        <v>724</v>
      </c>
      <c r="H5107" t="s">
        <v>79</v>
      </c>
      <c r="I5107" t="s">
        <v>1625</v>
      </c>
      <c r="J5107" t="s">
        <v>524</v>
      </c>
      <c r="K5107">
        <v>8104069297</v>
      </c>
      <c r="L5107" t="s">
        <v>11893</v>
      </c>
      <c r="M5107" t="s">
        <v>105</v>
      </c>
      <c r="N5107" t="s">
        <v>84</v>
      </c>
      <c r="O5107">
        <v>19613</v>
      </c>
      <c r="P5107">
        <v>23001</v>
      </c>
      <c r="Q5107" t="s">
        <v>41</v>
      </c>
      <c r="R5107">
        <v>950</v>
      </c>
      <c r="S5107" s="2">
        <v>44879</v>
      </c>
      <c r="T5107" s="2">
        <v>44887</v>
      </c>
      <c r="U5107">
        <v>0</v>
      </c>
      <c r="V5107" t="s">
        <v>43</v>
      </c>
      <c r="W5107">
        <v>786</v>
      </c>
      <c r="X5107" t="s">
        <v>60</v>
      </c>
      <c r="Y5107" t="s">
        <v>72</v>
      </c>
      <c r="Z5107">
        <v>0</v>
      </c>
      <c r="AA5107">
        <v>855</v>
      </c>
      <c r="AB5107">
        <v>22352</v>
      </c>
      <c r="AC5107" t="s">
        <v>107</v>
      </c>
    </row>
    <row r="5108" spans="1:29" x14ac:dyDescent="0.3">
      <c r="A5108" s="1" t="s">
        <v>47</v>
      </c>
      <c r="B5108" t="s">
        <v>176</v>
      </c>
      <c r="C5108" t="s">
        <v>1000</v>
      </c>
      <c r="D5108" t="s">
        <v>110</v>
      </c>
      <c r="E5108">
        <v>3</v>
      </c>
      <c r="F5108" t="s">
        <v>221</v>
      </c>
      <c r="G5108" t="s">
        <v>335</v>
      </c>
      <c r="H5108" t="s">
        <v>79</v>
      </c>
      <c r="I5108" t="s">
        <v>1841</v>
      </c>
      <c r="J5108" t="s">
        <v>2875</v>
      </c>
      <c r="K5108" s="3" t="s">
        <v>11894</v>
      </c>
      <c r="L5108" t="s">
        <v>11895</v>
      </c>
      <c r="M5108" t="s">
        <v>183</v>
      </c>
      <c r="N5108" t="s">
        <v>58</v>
      </c>
      <c r="O5108">
        <v>4742</v>
      </c>
      <c r="P5108">
        <v>9022</v>
      </c>
      <c r="Q5108" t="s">
        <v>41</v>
      </c>
      <c r="R5108">
        <v>505</v>
      </c>
      <c r="S5108" s="2">
        <v>44603</v>
      </c>
      <c r="T5108" s="2">
        <v>44620</v>
      </c>
      <c r="U5108">
        <v>0</v>
      </c>
      <c r="V5108" t="s">
        <v>85</v>
      </c>
      <c r="W5108">
        <v>746</v>
      </c>
      <c r="X5108" t="s">
        <v>60</v>
      </c>
      <c r="Y5108" t="s">
        <v>61</v>
      </c>
      <c r="Z5108">
        <v>1559</v>
      </c>
      <c r="AA5108">
        <v>87</v>
      </c>
      <c r="AB5108">
        <v>7613</v>
      </c>
      <c r="AC5108" t="s">
        <v>46</v>
      </c>
    </row>
    <row r="5109" spans="1:29" x14ac:dyDescent="0.3">
      <c r="A5109" s="1" t="s">
        <v>47</v>
      </c>
      <c r="B5109" t="s">
        <v>234</v>
      </c>
      <c r="C5109" t="s">
        <v>796</v>
      </c>
      <c r="D5109" t="s">
        <v>110</v>
      </c>
      <c r="E5109">
        <v>2</v>
      </c>
      <c r="F5109" t="s">
        <v>99</v>
      </c>
      <c r="G5109" t="s">
        <v>529</v>
      </c>
      <c r="H5109" t="s">
        <v>79</v>
      </c>
      <c r="I5109" t="s">
        <v>4035</v>
      </c>
      <c r="J5109" t="s">
        <v>1576</v>
      </c>
      <c r="K5109" t="s">
        <v>11896</v>
      </c>
      <c r="L5109" t="s">
        <v>11897</v>
      </c>
      <c r="M5109" t="s">
        <v>984</v>
      </c>
      <c r="N5109" t="s">
        <v>94</v>
      </c>
      <c r="O5109">
        <v>19146</v>
      </c>
      <c r="P5109">
        <v>23530</v>
      </c>
      <c r="Q5109" t="s">
        <v>59</v>
      </c>
      <c r="R5109">
        <v>670</v>
      </c>
      <c r="S5109" s="2">
        <v>45309</v>
      </c>
      <c r="T5109" t="s">
        <v>42</v>
      </c>
      <c r="U5109">
        <v>9526</v>
      </c>
      <c r="V5109" t="s">
        <v>71</v>
      </c>
      <c r="W5109">
        <v>635</v>
      </c>
      <c r="X5109" t="s">
        <v>44</v>
      </c>
      <c r="Y5109" t="s">
        <v>72</v>
      </c>
      <c r="Z5109">
        <v>0</v>
      </c>
      <c r="AA5109">
        <v>535</v>
      </c>
      <c r="AB5109">
        <v>23117</v>
      </c>
      <c r="AC5109" t="s">
        <v>73</v>
      </c>
    </row>
    <row r="5110" spans="1:29" x14ac:dyDescent="0.3">
      <c r="A5110" s="1" t="s">
        <v>29</v>
      </c>
      <c r="B5110" t="s">
        <v>30</v>
      </c>
      <c r="C5110" t="s">
        <v>1800</v>
      </c>
      <c r="D5110" t="s">
        <v>76</v>
      </c>
      <c r="E5110">
        <v>2</v>
      </c>
      <c r="F5110" t="s">
        <v>129</v>
      </c>
      <c r="G5110" t="s">
        <v>395</v>
      </c>
      <c r="H5110" t="s">
        <v>79</v>
      </c>
      <c r="I5110" t="s">
        <v>921</v>
      </c>
      <c r="J5110" t="s">
        <v>1040</v>
      </c>
      <c r="K5110">
        <v>5572045886</v>
      </c>
      <c r="L5110" t="s">
        <v>11898</v>
      </c>
      <c r="M5110" t="s">
        <v>1491</v>
      </c>
      <c r="N5110" t="s">
        <v>40</v>
      </c>
      <c r="O5110">
        <v>13169</v>
      </c>
      <c r="P5110">
        <v>16881</v>
      </c>
      <c r="Q5110" t="s">
        <v>41</v>
      </c>
      <c r="R5110">
        <v>202</v>
      </c>
      <c r="S5110" s="2">
        <v>44695</v>
      </c>
      <c r="T5110" t="s">
        <v>42</v>
      </c>
      <c r="U5110">
        <v>0</v>
      </c>
      <c r="V5110" t="s">
        <v>85</v>
      </c>
      <c r="W5110">
        <v>414</v>
      </c>
      <c r="X5110" t="s">
        <v>44</v>
      </c>
      <c r="Y5110" t="s">
        <v>72</v>
      </c>
      <c r="Z5110">
        <v>0</v>
      </c>
      <c r="AA5110">
        <v>208</v>
      </c>
      <c r="AB5110">
        <v>14269</v>
      </c>
      <c r="AC5110" t="s">
        <v>107</v>
      </c>
    </row>
    <row r="5111" spans="1:29" x14ac:dyDescent="0.3">
      <c r="A5111" s="1" t="s">
        <v>29</v>
      </c>
      <c r="B5111" t="s">
        <v>96</v>
      </c>
      <c r="C5111" t="s">
        <v>888</v>
      </c>
      <c r="D5111" t="s">
        <v>178</v>
      </c>
      <c r="E5111">
        <v>9</v>
      </c>
      <c r="F5111" t="s">
        <v>51</v>
      </c>
      <c r="G5111" t="s">
        <v>710</v>
      </c>
      <c r="H5111" t="s">
        <v>35</v>
      </c>
      <c r="I5111" t="s">
        <v>341</v>
      </c>
      <c r="J5111" t="s">
        <v>2258</v>
      </c>
      <c r="K5111" t="s">
        <v>11899</v>
      </c>
      <c r="L5111" t="s">
        <v>4339</v>
      </c>
      <c r="M5111" t="s">
        <v>818</v>
      </c>
      <c r="N5111" t="s">
        <v>94</v>
      </c>
      <c r="O5111">
        <v>10006</v>
      </c>
      <c r="P5111">
        <v>12401</v>
      </c>
      <c r="Q5111" t="s">
        <v>41</v>
      </c>
      <c r="R5111">
        <v>53</v>
      </c>
      <c r="S5111" s="2">
        <v>44424</v>
      </c>
      <c r="T5111" s="2">
        <v>44450</v>
      </c>
      <c r="U5111">
        <v>0</v>
      </c>
      <c r="V5111" t="s">
        <v>106</v>
      </c>
      <c r="W5111">
        <v>708</v>
      </c>
      <c r="X5111" t="s">
        <v>60</v>
      </c>
      <c r="Y5111" t="s">
        <v>45</v>
      </c>
      <c r="Z5111">
        <v>0</v>
      </c>
      <c r="AA5111">
        <v>915</v>
      </c>
      <c r="AB5111">
        <v>10344</v>
      </c>
      <c r="AC5111" t="s">
        <v>107</v>
      </c>
    </row>
    <row r="5112" spans="1:29" x14ac:dyDescent="0.3">
      <c r="A5112" s="1" t="s">
        <v>47</v>
      </c>
      <c r="B5112" t="s">
        <v>136</v>
      </c>
      <c r="C5112" t="s">
        <v>2181</v>
      </c>
      <c r="D5112" t="s">
        <v>178</v>
      </c>
      <c r="E5112">
        <v>10</v>
      </c>
      <c r="F5112" t="s">
        <v>64</v>
      </c>
      <c r="G5112" t="s">
        <v>802</v>
      </c>
      <c r="H5112" t="s">
        <v>79</v>
      </c>
      <c r="I5112" t="s">
        <v>4409</v>
      </c>
      <c r="J5112" t="s">
        <v>11900</v>
      </c>
      <c r="K5112" t="s">
        <v>11901</v>
      </c>
      <c r="L5112" t="s">
        <v>11902</v>
      </c>
      <c r="M5112" t="s">
        <v>988</v>
      </c>
      <c r="N5112" t="s">
        <v>58</v>
      </c>
      <c r="O5112">
        <v>17610</v>
      </c>
      <c r="P5112">
        <v>19760</v>
      </c>
      <c r="Q5112" t="s">
        <v>59</v>
      </c>
      <c r="R5112">
        <v>690</v>
      </c>
      <c r="S5112" s="2">
        <v>44582</v>
      </c>
      <c r="T5112" s="2">
        <v>44593</v>
      </c>
      <c r="U5112">
        <v>26868</v>
      </c>
      <c r="V5112" t="s">
        <v>43</v>
      </c>
      <c r="W5112">
        <v>612</v>
      </c>
      <c r="X5112" t="s">
        <v>60</v>
      </c>
      <c r="Y5112" t="s">
        <v>72</v>
      </c>
      <c r="Z5112">
        <v>2446</v>
      </c>
      <c r="AA5112">
        <v>976</v>
      </c>
      <c r="AB5112">
        <v>18951</v>
      </c>
      <c r="AC5112" t="s">
        <v>73</v>
      </c>
    </row>
    <row r="5113" spans="1:29" x14ac:dyDescent="0.3">
      <c r="A5113" s="1" t="s">
        <v>29</v>
      </c>
      <c r="B5113" t="s">
        <v>62</v>
      </c>
      <c r="C5113" t="s">
        <v>2993</v>
      </c>
      <c r="D5113" t="s">
        <v>98</v>
      </c>
      <c r="E5113">
        <v>5</v>
      </c>
      <c r="F5113" t="s">
        <v>271</v>
      </c>
      <c r="G5113" t="s">
        <v>689</v>
      </c>
      <c r="H5113" t="s">
        <v>35</v>
      </c>
      <c r="I5113" t="s">
        <v>990</v>
      </c>
      <c r="J5113" t="s">
        <v>2137</v>
      </c>
      <c r="K5113" t="s">
        <v>11903</v>
      </c>
      <c r="L5113" t="s">
        <v>11904</v>
      </c>
      <c r="M5113" t="s">
        <v>584</v>
      </c>
      <c r="N5113" t="s">
        <v>58</v>
      </c>
      <c r="O5113">
        <v>9379</v>
      </c>
      <c r="P5113">
        <v>14053</v>
      </c>
      <c r="Q5113" t="s">
        <v>59</v>
      </c>
      <c r="R5113">
        <v>504</v>
      </c>
      <c r="S5113" s="2">
        <v>44894</v>
      </c>
      <c r="T5113" t="s">
        <v>42</v>
      </c>
      <c r="U5113">
        <v>9519</v>
      </c>
      <c r="V5113" t="s">
        <v>85</v>
      </c>
      <c r="W5113">
        <v>726</v>
      </c>
      <c r="X5113" t="s">
        <v>44</v>
      </c>
      <c r="Y5113" t="s">
        <v>61</v>
      </c>
      <c r="Z5113">
        <v>3149</v>
      </c>
      <c r="AA5113">
        <v>563</v>
      </c>
      <c r="AB5113">
        <v>12230</v>
      </c>
      <c r="AC5113" t="s">
        <v>73</v>
      </c>
    </row>
    <row r="5114" spans="1:29" x14ac:dyDescent="0.3">
      <c r="A5114" s="1" t="s">
        <v>29</v>
      </c>
      <c r="B5114" t="s">
        <v>393</v>
      </c>
      <c r="C5114" t="s">
        <v>394</v>
      </c>
      <c r="D5114" t="s">
        <v>32</v>
      </c>
      <c r="E5114">
        <v>4</v>
      </c>
      <c r="F5114" t="s">
        <v>99</v>
      </c>
      <c r="G5114" t="s">
        <v>631</v>
      </c>
      <c r="H5114" t="s">
        <v>35</v>
      </c>
      <c r="I5114" t="s">
        <v>1055</v>
      </c>
      <c r="J5114" t="s">
        <v>305</v>
      </c>
      <c r="K5114" t="s">
        <v>11905</v>
      </c>
      <c r="L5114" t="s">
        <v>11906</v>
      </c>
      <c r="M5114" t="s">
        <v>603</v>
      </c>
      <c r="N5114" t="s">
        <v>84</v>
      </c>
      <c r="O5114">
        <v>19636</v>
      </c>
      <c r="P5114">
        <v>22727</v>
      </c>
      <c r="Q5114" t="s">
        <v>59</v>
      </c>
      <c r="R5114">
        <v>465</v>
      </c>
      <c r="S5114" s="2">
        <v>45064</v>
      </c>
      <c r="T5114" s="2">
        <v>45078</v>
      </c>
      <c r="U5114">
        <v>7723</v>
      </c>
      <c r="V5114" t="s">
        <v>71</v>
      </c>
      <c r="W5114">
        <v>649</v>
      </c>
      <c r="X5114" t="s">
        <v>60</v>
      </c>
      <c r="Y5114" t="s">
        <v>45</v>
      </c>
      <c r="Z5114">
        <v>0</v>
      </c>
      <c r="AA5114">
        <v>345</v>
      </c>
      <c r="AB5114">
        <v>21527</v>
      </c>
      <c r="AC5114" t="s">
        <v>46</v>
      </c>
    </row>
    <row r="5115" spans="1:29" x14ac:dyDescent="0.3">
      <c r="A5115" s="1" t="s">
        <v>29</v>
      </c>
      <c r="B5115" t="s">
        <v>541</v>
      </c>
      <c r="C5115" t="s">
        <v>2018</v>
      </c>
      <c r="D5115" t="s">
        <v>155</v>
      </c>
      <c r="E5115">
        <v>9</v>
      </c>
      <c r="F5115" t="s">
        <v>120</v>
      </c>
      <c r="G5115" t="s">
        <v>1533</v>
      </c>
      <c r="H5115" t="s">
        <v>79</v>
      </c>
      <c r="I5115" t="s">
        <v>838</v>
      </c>
      <c r="J5115" t="s">
        <v>6694</v>
      </c>
      <c r="K5115" t="s">
        <v>11907</v>
      </c>
      <c r="L5115" t="s">
        <v>11908</v>
      </c>
      <c r="M5115" t="s">
        <v>563</v>
      </c>
      <c r="N5115" t="s">
        <v>84</v>
      </c>
      <c r="O5115">
        <v>23696</v>
      </c>
      <c r="P5115">
        <v>26470</v>
      </c>
      <c r="Q5115" t="s">
        <v>95</v>
      </c>
      <c r="R5115">
        <v>679</v>
      </c>
      <c r="S5115" s="2">
        <v>44680</v>
      </c>
      <c r="T5115" s="2">
        <v>44694</v>
      </c>
      <c r="U5115">
        <v>0</v>
      </c>
      <c r="V5115" t="s">
        <v>85</v>
      </c>
      <c r="W5115">
        <v>818</v>
      </c>
      <c r="X5115" t="s">
        <v>60</v>
      </c>
      <c r="Y5115" t="s">
        <v>61</v>
      </c>
      <c r="Z5115">
        <v>0</v>
      </c>
      <c r="AA5115">
        <v>259</v>
      </c>
      <c r="AB5115">
        <v>25354</v>
      </c>
      <c r="AC5115" t="s">
        <v>46</v>
      </c>
    </row>
    <row r="5116" spans="1:29" x14ac:dyDescent="0.3">
      <c r="A5116" s="1" t="s">
        <v>29</v>
      </c>
      <c r="B5116" t="s">
        <v>74</v>
      </c>
      <c r="C5116" t="s">
        <v>1174</v>
      </c>
      <c r="D5116" t="s">
        <v>178</v>
      </c>
      <c r="E5116">
        <v>1</v>
      </c>
      <c r="F5116" t="s">
        <v>186</v>
      </c>
      <c r="G5116" t="s">
        <v>535</v>
      </c>
      <c r="H5116" t="s">
        <v>35</v>
      </c>
      <c r="I5116" t="s">
        <v>530</v>
      </c>
      <c r="J5116" t="s">
        <v>985</v>
      </c>
      <c r="K5116" t="s">
        <v>11909</v>
      </c>
      <c r="L5116" t="s">
        <v>11910</v>
      </c>
      <c r="M5116" t="s">
        <v>2176</v>
      </c>
      <c r="N5116" t="s">
        <v>40</v>
      </c>
      <c r="O5116">
        <v>29332</v>
      </c>
      <c r="P5116">
        <v>34157</v>
      </c>
      <c r="Q5116" t="s">
        <v>95</v>
      </c>
      <c r="R5116">
        <v>804</v>
      </c>
      <c r="S5116" s="2">
        <v>45298</v>
      </c>
      <c r="T5116" s="2">
        <v>45311</v>
      </c>
      <c r="U5116">
        <v>0</v>
      </c>
      <c r="V5116" t="s">
        <v>43</v>
      </c>
      <c r="W5116">
        <v>698</v>
      </c>
      <c r="X5116" t="s">
        <v>60</v>
      </c>
      <c r="Y5116" t="s">
        <v>61</v>
      </c>
      <c r="Z5116">
        <v>0</v>
      </c>
      <c r="AA5116">
        <v>509</v>
      </c>
      <c r="AB5116">
        <v>33839</v>
      </c>
      <c r="AC5116" t="s">
        <v>73</v>
      </c>
    </row>
    <row r="5117" spans="1:29" x14ac:dyDescent="0.3">
      <c r="A5117" s="1" t="s">
        <v>29</v>
      </c>
      <c r="B5117" t="s">
        <v>62</v>
      </c>
      <c r="C5117" t="s">
        <v>370</v>
      </c>
      <c r="D5117" t="s">
        <v>352</v>
      </c>
      <c r="E5117">
        <v>4</v>
      </c>
      <c r="F5117" t="s">
        <v>129</v>
      </c>
      <c r="G5117" t="s">
        <v>700</v>
      </c>
      <c r="H5117" t="s">
        <v>79</v>
      </c>
      <c r="I5117" t="s">
        <v>1379</v>
      </c>
      <c r="J5117" t="s">
        <v>123</v>
      </c>
      <c r="K5117" t="s">
        <v>11911</v>
      </c>
      <c r="L5117" t="s">
        <v>11912</v>
      </c>
      <c r="M5117" t="s">
        <v>135</v>
      </c>
      <c r="N5117" t="s">
        <v>40</v>
      </c>
      <c r="O5117">
        <v>16192</v>
      </c>
      <c r="P5117">
        <v>18649</v>
      </c>
      <c r="Q5117" t="s">
        <v>41</v>
      </c>
      <c r="R5117">
        <v>25</v>
      </c>
      <c r="S5117" s="2">
        <v>44621</v>
      </c>
      <c r="T5117" s="2">
        <v>44650</v>
      </c>
      <c r="U5117">
        <v>0</v>
      </c>
      <c r="V5117" t="s">
        <v>43</v>
      </c>
      <c r="W5117">
        <v>616</v>
      </c>
      <c r="X5117" t="s">
        <v>60</v>
      </c>
      <c r="Y5117" t="s">
        <v>45</v>
      </c>
      <c r="Z5117">
        <v>0</v>
      </c>
      <c r="AA5117">
        <v>433</v>
      </c>
      <c r="AB5117">
        <v>17324</v>
      </c>
      <c r="AC5117" t="s">
        <v>107</v>
      </c>
    </row>
    <row r="5118" spans="1:29" x14ac:dyDescent="0.3">
      <c r="A5118" s="1" t="s">
        <v>29</v>
      </c>
      <c r="B5118" t="s">
        <v>86</v>
      </c>
      <c r="C5118" t="s">
        <v>4638</v>
      </c>
      <c r="D5118" t="s">
        <v>178</v>
      </c>
      <c r="E5118">
        <v>10</v>
      </c>
      <c r="F5118" t="s">
        <v>51</v>
      </c>
      <c r="G5118" t="s">
        <v>1069</v>
      </c>
      <c r="H5118" t="s">
        <v>79</v>
      </c>
      <c r="I5118" t="s">
        <v>1781</v>
      </c>
      <c r="J5118" t="s">
        <v>2059</v>
      </c>
      <c r="K5118" t="s">
        <v>11913</v>
      </c>
      <c r="L5118" t="s">
        <v>11914</v>
      </c>
      <c r="M5118" t="s">
        <v>350</v>
      </c>
      <c r="N5118" t="s">
        <v>40</v>
      </c>
      <c r="O5118">
        <v>23968</v>
      </c>
      <c r="P5118">
        <v>28480</v>
      </c>
      <c r="Q5118" t="s">
        <v>59</v>
      </c>
      <c r="R5118">
        <v>876</v>
      </c>
      <c r="S5118" s="2">
        <v>44293</v>
      </c>
      <c r="T5118" s="2">
        <v>44304</v>
      </c>
      <c r="U5118">
        <v>31180</v>
      </c>
      <c r="V5118" t="s">
        <v>85</v>
      </c>
      <c r="W5118">
        <v>695</v>
      </c>
      <c r="X5118" t="s">
        <v>60</v>
      </c>
      <c r="Y5118" t="s">
        <v>61</v>
      </c>
      <c r="Z5118">
        <v>0</v>
      </c>
      <c r="AA5118">
        <v>152</v>
      </c>
      <c r="AB5118">
        <v>27773</v>
      </c>
      <c r="AC5118" t="s">
        <v>107</v>
      </c>
    </row>
    <row r="5119" spans="1:29" x14ac:dyDescent="0.3">
      <c r="A5119" s="1" t="s">
        <v>29</v>
      </c>
      <c r="B5119" t="s">
        <v>393</v>
      </c>
      <c r="C5119" t="s">
        <v>3673</v>
      </c>
      <c r="D5119" t="s">
        <v>119</v>
      </c>
      <c r="E5119">
        <v>6</v>
      </c>
      <c r="F5119" t="s">
        <v>221</v>
      </c>
      <c r="G5119" t="s">
        <v>858</v>
      </c>
      <c r="H5119" t="s">
        <v>79</v>
      </c>
      <c r="I5119" t="s">
        <v>223</v>
      </c>
      <c r="J5119" t="s">
        <v>319</v>
      </c>
      <c r="K5119" t="s">
        <v>11915</v>
      </c>
      <c r="L5119" t="s">
        <v>11916</v>
      </c>
      <c r="M5119" t="s">
        <v>654</v>
      </c>
      <c r="N5119" t="s">
        <v>84</v>
      </c>
      <c r="O5119">
        <v>4167</v>
      </c>
      <c r="P5119">
        <v>7497</v>
      </c>
      <c r="Q5119" t="s">
        <v>59</v>
      </c>
      <c r="R5119">
        <v>226</v>
      </c>
      <c r="S5119" s="2">
        <v>45215</v>
      </c>
      <c r="T5119" t="s">
        <v>42</v>
      </c>
      <c r="U5119">
        <v>31283</v>
      </c>
      <c r="V5119" t="s">
        <v>71</v>
      </c>
      <c r="W5119">
        <v>724</v>
      </c>
      <c r="X5119" t="s">
        <v>44</v>
      </c>
      <c r="Y5119" t="s">
        <v>45</v>
      </c>
      <c r="Z5119">
        <v>0</v>
      </c>
      <c r="AA5119">
        <v>484</v>
      </c>
      <c r="AB5119">
        <v>6486</v>
      </c>
      <c r="AC5119" t="s">
        <v>73</v>
      </c>
    </row>
    <row r="5120" spans="1:29" x14ac:dyDescent="0.3">
      <c r="A5120" s="1" t="s">
        <v>29</v>
      </c>
      <c r="B5120" t="s">
        <v>74</v>
      </c>
      <c r="C5120" t="s">
        <v>4344</v>
      </c>
      <c r="D5120" t="s">
        <v>169</v>
      </c>
      <c r="E5120">
        <v>9</v>
      </c>
      <c r="F5120" t="s">
        <v>120</v>
      </c>
      <c r="G5120" t="s">
        <v>489</v>
      </c>
      <c r="H5120" t="s">
        <v>79</v>
      </c>
      <c r="I5120" t="s">
        <v>238</v>
      </c>
      <c r="J5120" t="s">
        <v>2930</v>
      </c>
      <c r="K5120">
        <v>8068053802</v>
      </c>
      <c r="L5120" t="s">
        <v>11917</v>
      </c>
      <c r="M5120" t="s">
        <v>1146</v>
      </c>
      <c r="N5120" t="s">
        <v>94</v>
      </c>
      <c r="O5120">
        <v>16441</v>
      </c>
      <c r="P5120">
        <v>21036</v>
      </c>
      <c r="Q5120" t="s">
        <v>41</v>
      </c>
      <c r="R5120">
        <v>505</v>
      </c>
      <c r="S5120" s="2">
        <v>44302</v>
      </c>
      <c r="T5120" t="s">
        <v>42</v>
      </c>
      <c r="U5120">
        <v>0</v>
      </c>
      <c r="V5120" t="s">
        <v>43</v>
      </c>
      <c r="W5120">
        <v>414</v>
      </c>
      <c r="X5120" t="s">
        <v>44</v>
      </c>
      <c r="Y5120" t="s">
        <v>61</v>
      </c>
      <c r="Z5120">
        <v>0</v>
      </c>
      <c r="AA5120">
        <v>328</v>
      </c>
      <c r="AB5120">
        <v>16920</v>
      </c>
      <c r="AC5120" t="s">
        <v>73</v>
      </c>
    </row>
    <row r="5121" spans="1:29" x14ac:dyDescent="0.3">
      <c r="A5121" s="1" t="s">
        <v>29</v>
      </c>
      <c r="B5121" t="s">
        <v>327</v>
      </c>
      <c r="C5121" t="s">
        <v>994</v>
      </c>
      <c r="D5121" t="s">
        <v>32</v>
      </c>
      <c r="E5121">
        <v>4</v>
      </c>
      <c r="F5121" t="s">
        <v>64</v>
      </c>
      <c r="G5121" t="s">
        <v>65</v>
      </c>
      <c r="H5121" t="s">
        <v>35</v>
      </c>
      <c r="I5121" t="s">
        <v>3418</v>
      </c>
      <c r="J5121" t="s">
        <v>9695</v>
      </c>
      <c r="K5121" t="s">
        <v>11918</v>
      </c>
      <c r="L5121" t="s">
        <v>11919</v>
      </c>
      <c r="M5121" t="s">
        <v>2080</v>
      </c>
      <c r="N5121" t="s">
        <v>84</v>
      </c>
      <c r="O5121">
        <v>26323</v>
      </c>
      <c r="P5121">
        <v>28432</v>
      </c>
      <c r="Q5121" t="s">
        <v>59</v>
      </c>
      <c r="R5121">
        <v>590</v>
      </c>
      <c r="S5121" s="2">
        <v>44461</v>
      </c>
      <c r="T5121" s="2">
        <v>44462</v>
      </c>
      <c r="U5121">
        <v>40595</v>
      </c>
      <c r="V5121" t="s">
        <v>71</v>
      </c>
      <c r="W5121">
        <v>803</v>
      </c>
      <c r="X5121" t="s">
        <v>60</v>
      </c>
      <c r="Y5121" t="s">
        <v>61</v>
      </c>
      <c r="Z5121">
        <v>0</v>
      </c>
      <c r="AA5121">
        <v>739</v>
      </c>
      <c r="AB5121">
        <v>27425</v>
      </c>
      <c r="AC5121" t="s">
        <v>107</v>
      </c>
    </row>
    <row r="5122" spans="1:29" x14ac:dyDescent="0.3">
      <c r="A5122" s="1" t="s">
        <v>47</v>
      </c>
      <c r="B5122" t="s">
        <v>145</v>
      </c>
      <c r="C5122" t="s">
        <v>1413</v>
      </c>
      <c r="D5122" t="s">
        <v>119</v>
      </c>
      <c r="E5122">
        <v>5</v>
      </c>
      <c r="F5122" t="s">
        <v>221</v>
      </c>
      <c r="G5122" t="s">
        <v>667</v>
      </c>
      <c r="H5122" t="s">
        <v>79</v>
      </c>
      <c r="I5122" t="s">
        <v>265</v>
      </c>
      <c r="J5122" t="s">
        <v>11920</v>
      </c>
      <c r="K5122" t="s">
        <v>11921</v>
      </c>
      <c r="L5122" t="s">
        <v>11922</v>
      </c>
      <c r="M5122" t="s">
        <v>2965</v>
      </c>
      <c r="N5122" t="s">
        <v>84</v>
      </c>
      <c r="O5122">
        <v>20439</v>
      </c>
      <c r="P5122">
        <v>22920</v>
      </c>
      <c r="Q5122" t="s">
        <v>41</v>
      </c>
      <c r="R5122">
        <v>696</v>
      </c>
      <c r="S5122" s="2">
        <v>45328</v>
      </c>
      <c r="T5122" s="2">
        <v>45352</v>
      </c>
      <c r="U5122">
        <v>0</v>
      </c>
      <c r="V5122" t="s">
        <v>85</v>
      </c>
      <c r="W5122">
        <v>436</v>
      </c>
      <c r="X5122" t="s">
        <v>60</v>
      </c>
      <c r="Y5122" t="s">
        <v>61</v>
      </c>
      <c r="Z5122">
        <v>0</v>
      </c>
      <c r="AA5122">
        <v>919</v>
      </c>
      <c r="AB5122">
        <v>22106</v>
      </c>
      <c r="AC5122" t="s">
        <v>107</v>
      </c>
    </row>
    <row r="5123" spans="1:29" x14ac:dyDescent="0.3">
      <c r="A5123" s="1" t="s">
        <v>29</v>
      </c>
      <c r="B5123" t="s">
        <v>327</v>
      </c>
      <c r="C5123" t="s">
        <v>2508</v>
      </c>
      <c r="D5123" t="s">
        <v>138</v>
      </c>
      <c r="E5123">
        <v>3</v>
      </c>
      <c r="F5123" t="s">
        <v>51</v>
      </c>
      <c r="G5123" t="s">
        <v>345</v>
      </c>
      <c r="H5123" t="s">
        <v>35</v>
      </c>
      <c r="I5123" t="s">
        <v>1649</v>
      </c>
      <c r="J5123" t="s">
        <v>1567</v>
      </c>
      <c r="K5123" t="s">
        <v>11923</v>
      </c>
      <c r="L5123" t="s">
        <v>11924</v>
      </c>
      <c r="M5123" t="s">
        <v>2350</v>
      </c>
      <c r="N5123" t="s">
        <v>84</v>
      </c>
      <c r="O5123">
        <v>13674</v>
      </c>
      <c r="P5123">
        <v>17565</v>
      </c>
      <c r="Q5123" t="s">
        <v>59</v>
      </c>
      <c r="R5123">
        <v>554</v>
      </c>
      <c r="S5123" s="2">
        <v>44744</v>
      </c>
      <c r="T5123" s="2">
        <v>44756</v>
      </c>
      <c r="U5123">
        <v>38079</v>
      </c>
      <c r="V5123" t="s">
        <v>43</v>
      </c>
      <c r="W5123">
        <v>559</v>
      </c>
      <c r="X5123" t="s">
        <v>60</v>
      </c>
      <c r="Y5123" t="s">
        <v>72</v>
      </c>
      <c r="Z5123">
        <v>0</v>
      </c>
      <c r="AA5123">
        <v>293</v>
      </c>
      <c r="AB5123">
        <v>17202</v>
      </c>
      <c r="AC5123" t="s">
        <v>107</v>
      </c>
    </row>
    <row r="5124" spans="1:29" x14ac:dyDescent="0.3">
      <c r="A5124" s="1" t="s">
        <v>47</v>
      </c>
      <c r="B5124" t="s">
        <v>145</v>
      </c>
      <c r="C5124" t="s">
        <v>528</v>
      </c>
      <c r="D5124" t="s">
        <v>257</v>
      </c>
      <c r="E5124">
        <v>9</v>
      </c>
      <c r="F5124" t="s">
        <v>77</v>
      </c>
      <c r="G5124" t="s">
        <v>932</v>
      </c>
      <c r="H5124" t="s">
        <v>79</v>
      </c>
      <c r="I5124" t="s">
        <v>265</v>
      </c>
      <c r="J5124" t="s">
        <v>2554</v>
      </c>
      <c r="K5124" t="s">
        <v>11925</v>
      </c>
      <c r="L5124" t="s">
        <v>11926</v>
      </c>
      <c r="M5124" t="s">
        <v>2965</v>
      </c>
      <c r="N5124" t="s">
        <v>94</v>
      </c>
      <c r="O5124">
        <v>3971</v>
      </c>
      <c r="P5124">
        <v>8846</v>
      </c>
      <c r="Q5124" t="s">
        <v>41</v>
      </c>
      <c r="R5124">
        <v>585</v>
      </c>
      <c r="S5124" s="2">
        <v>44760</v>
      </c>
      <c r="T5124" s="2">
        <v>44780</v>
      </c>
      <c r="U5124">
        <v>0</v>
      </c>
      <c r="V5124" t="s">
        <v>71</v>
      </c>
      <c r="W5124">
        <v>738</v>
      </c>
      <c r="X5124" t="s">
        <v>60</v>
      </c>
      <c r="Y5124" t="s">
        <v>45</v>
      </c>
      <c r="Z5124">
        <v>0</v>
      </c>
      <c r="AA5124">
        <v>63</v>
      </c>
      <c r="AB5124">
        <v>8193</v>
      </c>
      <c r="AC5124" t="s">
        <v>73</v>
      </c>
    </row>
    <row r="5125" spans="1:29" x14ac:dyDescent="0.3">
      <c r="A5125" s="1" t="s">
        <v>29</v>
      </c>
      <c r="B5125" t="s">
        <v>96</v>
      </c>
      <c r="C5125" t="s">
        <v>2802</v>
      </c>
      <c r="D5125" t="s">
        <v>257</v>
      </c>
      <c r="E5125">
        <v>10</v>
      </c>
      <c r="F5125" t="s">
        <v>221</v>
      </c>
      <c r="G5125" t="s">
        <v>335</v>
      </c>
      <c r="H5125" t="s">
        <v>79</v>
      </c>
      <c r="I5125" t="s">
        <v>66</v>
      </c>
      <c r="J5125" t="s">
        <v>3575</v>
      </c>
      <c r="K5125">
        <v>2164071717</v>
      </c>
      <c r="L5125" t="s">
        <v>11927</v>
      </c>
      <c r="M5125" t="s">
        <v>665</v>
      </c>
      <c r="N5125" t="s">
        <v>58</v>
      </c>
      <c r="O5125">
        <v>22877</v>
      </c>
      <c r="P5125">
        <v>26419</v>
      </c>
      <c r="Q5125" t="s">
        <v>41</v>
      </c>
      <c r="R5125">
        <v>841</v>
      </c>
      <c r="S5125" s="2">
        <v>44688</v>
      </c>
      <c r="T5125" s="2">
        <v>44690</v>
      </c>
      <c r="U5125">
        <v>0</v>
      </c>
      <c r="V5125" t="s">
        <v>106</v>
      </c>
      <c r="W5125">
        <v>494</v>
      </c>
      <c r="X5125" t="s">
        <v>60</v>
      </c>
      <c r="Y5125" t="s">
        <v>45</v>
      </c>
      <c r="Z5125">
        <v>1918</v>
      </c>
      <c r="AA5125">
        <v>273</v>
      </c>
      <c r="AB5125">
        <v>26269</v>
      </c>
      <c r="AC5125" t="s">
        <v>107</v>
      </c>
    </row>
    <row r="5126" spans="1:29" x14ac:dyDescent="0.3">
      <c r="A5126" s="1" t="s">
        <v>47</v>
      </c>
      <c r="B5126" t="s">
        <v>108</v>
      </c>
      <c r="C5126" t="s">
        <v>270</v>
      </c>
      <c r="D5126" t="s">
        <v>178</v>
      </c>
      <c r="E5126">
        <v>3</v>
      </c>
      <c r="F5126" t="s">
        <v>64</v>
      </c>
      <c r="G5126" t="s">
        <v>802</v>
      </c>
      <c r="H5126" t="s">
        <v>79</v>
      </c>
      <c r="I5126" t="s">
        <v>216</v>
      </c>
      <c r="J5126" t="s">
        <v>524</v>
      </c>
      <c r="K5126" t="s">
        <v>11928</v>
      </c>
      <c r="L5126" t="s">
        <v>11929</v>
      </c>
      <c r="M5126" t="s">
        <v>1252</v>
      </c>
      <c r="N5126" t="s">
        <v>84</v>
      </c>
      <c r="O5126">
        <v>9239</v>
      </c>
      <c r="P5126">
        <v>11298</v>
      </c>
      <c r="Q5126" t="s">
        <v>95</v>
      </c>
      <c r="R5126">
        <v>489</v>
      </c>
      <c r="S5126" s="2">
        <v>44734</v>
      </c>
      <c r="T5126" t="s">
        <v>42</v>
      </c>
      <c r="U5126">
        <v>0</v>
      </c>
      <c r="V5126" t="s">
        <v>106</v>
      </c>
      <c r="W5126">
        <v>625</v>
      </c>
      <c r="X5126" t="s">
        <v>44</v>
      </c>
      <c r="Y5126" t="s">
        <v>72</v>
      </c>
      <c r="Z5126">
        <v>0</v>
      </c>
      <c r="AA5126">
        <v>585</v>
      </c>
      <c r="AB5126">
        <v>11141</v>
      </c>
      <c r="AC5126" t="s">
        <v>73</v>
      </c>
    </row>
    <row r="5127" spans="1:29" x14ac:dyDescent="0.3">
      <c r="A5127" s="1" t="s">
        <v>29</v>
      </c>
      <c r="B5127" t="s">
        <v>541</v>
      </c>
      <c r="C5127" t="s">
        <v>3324</v>
      </c>
      <c r="D5127" t="s">
        <v>387</v>
      </c>
      <c r="E5127">
        <v>5</v>
      </c>
      <c r="F5127" t="s">
        <v>99</v>
      </c>
      <c r="G5127" t="s">
        <v>724</v>
      </c>
      <c r="H5127" t="s">
        <v>35</v>
      </c>
      <c r="I5127" t="s">
        <v>3831</v>
      </c>
      <c r="J5127" t="s">
        <v>1497</v>
      </c>
      <c r="K5127" t="s">
        <v>11930</v>
      </c>
      <c r="L5127" t="s">
        <v>11931</v>
      </c>
      <c r="M5127" t="s">
        <v>1117</v>
      </c>
      <c r="N5127" t="s">
        <v>84</v>
      </c>
      <c r="O5127">
        <v>7814</v>
      </c>
      <c r="P5127">
        <v>10377</v>
      </c>
      <c r="Q5127" t="s">
        <v>59</v>
      </c>
      <c r="R5127">
        <v>402</v>
      </c>
      <c r="S5127" s="2">
        <v>44438</v>
      </c>
      <c r="T5127" s="2">
        <v>44455</v>
      </c>
      <c r="U5127">
        <v>33319</v>
      </c>
      <c r="V5127" t="s">
        <v>85</v>
      </c>
      <c r="W5127">
        <v>793</v>
      </c>
      <c r="X5127" t="s">
        <v>60</v>
      </c>
      <c r="Y5127" t="s">
        <v>45</v>
      </c>
      <c r="Z5127">
        <v>0</v>
      </c>
      <c r="AA5127">
        <v>50</v>
      </c>
      <c r="AB5127">
        <v>7970</v>
      </c>
      <c r="AC5127" t="s">
        <v>46</v>
      </c>
    </row>
    <row r="5128" spans="1:29" x14ac:dyDescent="0.3">
      <c r="A5128" s="1" t="s">
        <v>29</v>
      </c>
      <c r="B5128" t="s">
        <v>86</v>
      </c>
      <c r="C5128" t="s">
        <v>4560</v>
      </c>
      <c r="D5128" t="s">
        <v>178</v>
      </c>
      <c r="E5128">
        <v>8</v>
      </c>
      <c r="F5128" t="s">
        <v>271</v>
      </c>
      <c r="G5128" t="s">
        <v>1298</v>
      </c>
      <c r="H5128" t="s">
        <v>35</v>
      </c>
      <c r="I5128" t="s">
        <v>1781</v>
      </c>
      <c r="J5128" t="s">
        <v>2522</v>
      </c>
      <c r="K5128" t="s">
        <v>11932</v>
      </c>
      <c r="L5128" t="s">
        <v>11933</v>
      </c>
      <c r="M5128" t="s">
        <v>1100</v>
      </c>
      <c r="N5128" t="s">
        <v>94</v>
      </c>
      <c r="O5128">
        <v>4099</v>
      </c>
      <c r="P5128">
        <v>8745</v>
      </c>
      <c r="Q5128" t="s">
        <v>59</v>
      </c>
      <c r="R5128">
        <v>660</v>
      </c>
      <c r="S5128" s="2">
        <v>44347</v>
      </c>
      <c r="T5128" t="s">
        <v>42</v>
      </c>
      <c r="U5128">
        <v>11</v>
      </c>
      <c r="V5128" t="s">
        <v>85</v>
      </c>
      <c r="W5128">
        <v>536</v>
      </c>
      <c r="X5128" t="s">
        <v>44</v>
      </c>
      <c r="Y5128" t="s">
        <v>61</v>
      </c>
      <c r="Z5128">
        <v>0</v>
      </c>
      <c r="AA5128">
        <v>797</v>
      </c>
      <c r="AB5128">
        <v>5084</v>
      </c>
      <c r="AC5128" t="s">
        <v>46</v>
      </c>
    </row>
    <row r="5129" spans="1:29" x14ac:dyDescent="0.3">
      <c r="A5129" s="1" t="s">
        <v>29</v>
      </c>
      <c r="B5129" t="s">
        <v>327</v>
      </c>
      <c r="C5129" t="s">
        <v>1383</v>
      </c>
      <c r="D5129" t="s">
        <v>352</v>
      </c>
      <c r="E5129">
        <v>10</v>
      </c>
      <c r="F5129" t="s">
        <v>221</v>
      </c>
      <c r="G5129" t="s">
        <v>1989</v>
      </c>
      <c r="H5129" t="s">
        <v>79</v>
      </c>
      <c r="I5129" t="s">
        <v>1318</v>
      </c>
      <c r="J5129" t="s">
        <v>1450</v>
      </c>
      <c r="K5129">
        <f>1-764-183-2064</f>
        <v>-3010</v>
      </c>
      <c r="L5129" t="s">
        <v>11934</v>
      </c>
      <c r="M5129" t="s">
        <v>1023</v>
      </c>
      <c r="N5129" t="s">
        <v>58</v>
      </c>
      <c r="O5129">
        <v>10644</v>
      </c>
      <c r="P5129">
        <v>14005</v>
      </c>
      <c r="Q5129" t="s">
        <v>95</v>
      </c>
      <c r="R5129">
        <v>160</v>
      </c>
      <c r="S5129" s="2">
        <v>45103</v>
      </c>
      <c r="T5129" s="2">
        <v>45119</v>
      </c>
      <c r="U5129">
        <v>0</v>
      </c>
      <c r="V5129" t="s">
        <v>71</v>
      </c>
      <c r="W5129">
        <v>434</v>
      </c>
      <c r="X5129" t="s">
        <v>60</v>
      </c>
      <c r="Y5129" t="s">
        <v>61</v>
      </c>
      <c r="Z5129">
        <v>3712</v>
      </c>
      <c r="AA5129">
        <v>289</v>
      </c>
      <c r="AB5129">
        <v>12682</v>
      </c>
      <c r="AC5129" t="s">
        <v>73</v>
      </c>
    </row>
    <row r="5130" spans="1:29" x14ac:dyDescent="0.3">
      <c r="A5130" s="1" t="s">
        <v>47</v>
      </c>
      <c r="B5130" t="s">
        <v>176</v>
      </c>
      <c r="C5130" t="s">
        <v>2740</v>
      </c>
      <c r="D5130" t="s">
        <v>98</v>
      </c>
      <c r="E5130">
        <v>8</v>
      </c>
      <c r="F5130" t="s">
        <v>51</v>
      </c>
      <c r="G5130" t="s">
        <v>285</v>
      </c>
      <c r="H5130" t="s">
        <v>79</v>
      </c>
      <c r="I5130" t="s">
        <v>1940</v>
      </c>
      <c r="J5130" t="s">
        <v>524</v>
      </c>
      <c r="K5130" t="s">
        <v>11935</v>
      </c>
      <c r="L5130" t="s">
        <v>11936</v>
      </c>
      <c r="M5130" t="s">
        <v>957</v>
      </c>
      <c r="N5130" t="s">
        <v>84</v>
      </c>
      <c r="O5130">
        <v>26934</v>
      </c>
      <c r="P5130">
        <v>29583</v>
      </c>
      <c r="Q5130" t="s">
        <v>41</v>
      </c>
      <c r="R5130">
        <v>329</v>
      </c>
      <c r="S5130" s="2">
        <v>44330</v>
      </c>
      <c r="T5130" t="s">
        <v>42</v>
      </c>
      <c r="U5130">
        <v>0</v>
      </c>
      <c r="V5130" t="s">
        <v>85</v>
      </c>
      <c r="W5130">
        <v>471</v>
      </c>
      <c r="X5130" t="s">
        <v>44</v>
      </c>
      <c r="Y5130" t="s">
        <v>72</v>
      </c>
      <c r="Z5130">
        <v>0</v>
      </c>
      <c r="AA5130">
        <v>71</v>
      </c>
      <c r="AB5130">
        <v>29469</v>
      </c>
      <c r="AC5130" t="s">
        <v>107</v>
      </c>
    </row>
    <row r="5131" spans="1:29" x14ac:dyDescent="0.3">
      <c r="A5131" s="1" t="s">
        <v>47</v>
      </c>
      <c r="B5131" t="s">
        <v>117</v>
      </c>
      <c r="C5131" t="s">
        <v>512</v>
      </c>
      <c r="D5131" t="s">
        <v>76</v>
      </c>
      <c r="E5131">
        <v>8</v>
      </c>
      <c r="F5131" t="s">
        <v>33</v>
      </c>
      <c r="G5131" t="s">
        <v>411</v>
      </c>
      <c r="H5131" t="s">
        <v>79</v>
      </c>
      <c r="I5131" t="s">
        <v>4255</v>
      </c>
      <c r="J5131" t="s">
        <v>11937</v>
      </c>
      <c r="K5131">
        <v>7759517206</v>
      </c>
      <c r="L5131" t="s">
        <v>11938</v>
      </c>
      <c r="M5131" t="s">
        <v>248</v>
      </c>
      <c r="N5131" t="s">
        <v>94</v>
      </c>
      <c r="O5131">
        <v>4072</v>
      </c>
      <c r="P5131">
        <v>8148</v>
      </c>
      <c r="Q5131" t="s">
        <v>59</v>
      </c>
      <c r="R5131">
        <v>656</v>
      </c>
      <c r="S5131" s="2">
        <v>44972</v>
      </c>
      <c r="T5131" s="2">
        <v>44993</v>
      </c>
      <c r="U5131">
        <v>32143</v>
      </c>
      <c r="V5131" t="s">
        <v>43</v>
      </c>
      <c r="W5131">
        <v>650</v>
      </c>
      <c r="X5131" t="s">
        <v>60</v>
      </c>
      <c r="Y5131" t="s">
        <v>72</v>
      </c>
      <c r="Z5131">
        <v>0</v>
      </c>
      <c r="AA5131">
        <v>417</v>
      </c>
      <c r="AB5131">
        <v>7023</v>
      </c>
      <c r="AC5131" t="s">
        <v>107</v>
      </c>
    </row>
    <row r="5132" spans="1:29" x14ac:dyDescent="0.3">
      <c r="A5132" s="1" t="s">
        <v>29</v>
      </c>
      <c r="B5132" t="s">
        <v>228</v>
      </c>
      <c r="C5132" t="s">
        <v>2981</v>
      </c>
      <c r="D5132" t="s">
        <v>98</v>
      </c>
      <c r="E5132">
        <v>5</v>
      </c>
      <c r="F5132" t="s">
        <v>271</v>
      </c>
      <c r="G5132" t="s">
        <v>1060</v>
      </c>
      <c r="H5132" t="s">
        <v>79</v>
      </c>
      <c r="I5132" t="s">
        <v>1553</v>
      </c>
      <c r="J5132" t="s">
        <v>1792</v>
      </c>
      <c r="K5132">
        <v>3445841814</v>
      </c>
      <c r="L5132" t="s">
        <v>11939</v>
      </c>
      <c r="M5132" t="s">
        <v>473</v>
      </c>
      <c r="N5132" t="s">
        <v>94</v>
      </c>
      <c r="O5132">
        <v>20678</v>
      </c>
      <c r="P5132">
        <v>25671</v>
      </c>
      <c r="Q5132" t="s">
        <v>59</v>
      </c>
      <c r="R5132">
        <v>393</v>
      </c>
      <c r="S5132" s="2">
        <v>44988</v>
      </c>
      <c r="T5132" s="2">
        <v>45012</v>
      </c>
      <c r="U5132">
        <v>33860</v>
      </c>
      <c r="V5132" t="s">
        <v>43</v>
      </c>
      <c r="W5132">
        <v>622</v>
      </c>
      <c r="X5132" t="s">
        <v>60</v>
      </c>
      <c r="Y5132" t="s">
        <v>61</v>
      </c>
      <c r="Z5132">
        <v>0</v>
      </c>
      <c r="AA5132">
        <v>344</v>
      </c>
      <c r="AB5132">
        <v>22345</v>
      </c>
      <c r="AC5132" t="s">
        <v>46</v>
      </c>
    </row>
    <row r="5133" spans="1:29" x14ac:dyDescent="0.3">
      <c r="A5133" s="1" t="s">
        <v>29</v>
      </c>
      <c r="B5133" t="s">
        <v>393</v>
      </c>
      <c r="C5133" t="s">
        <v>2642</v>
      </c>
      <c r="D5133" t="s">
        <v>128</v>
      </c>
      <c r="E5133">
        <v>10</v>
      </c>
      <c r="F5133" t="s">
        <v>33</v>
      </c>
      <c r="G5133" t="s">
        <v>111</v>
      </c>
      <c r="H5133" t="s">
        <v>35</v>
      </c>
      <c r="I5133" t="s">
        <v>464</v>
      </c>
      <c r="J5133" t="s">
        <v>8386</v>
      </c>
      <c r="K5133">
        <v>5170834831</v>
      </c>
      <c r="L5133" t="s">
        <v>11940</v>
      </c>
      <c r="M5133" t="s">
        <v>1244</v>
      </c>
      <c r="N5133" t="s">
        <v>84</v>
      </c>
      <c r="O5133">
        <v>17560</v>
      </c>
      <c r="P5133">
        <v>21535</v>
      </c>
      <c r="Q5133" t="s">
        <v>41</v>
      </c>
      <c r="R5133">
        <v>743</v>
      </c>
      <c r="S5133" s="2">
        <v>44606</v>
      </c>
      <c r="T5133" s="2">
        <v>44616</v>
      </c>
      <c r="U5133">
        <v>0</v>
      </c>
      <c r="V5133" t="s">
        <v>85</v>
      </c>
      <c r="W5133">
        <v>614</v>
      </c>
      <c r="X5133" t="s">
        <v>60</v>
      </c>
      <c r="Y5133" t="s">
        <v>72</v>
      </c>
      <c r="Z5133">
        <v>0</v>
      </c>
      <c r="AA5133">
        <v>868</v>
      </c>
      <c r="AB5133">
        <v>18061</v>
      </c>
      <c r="AC5133" t="s">
        <v>107</v>
      </c>
    </row>
    <row r="5134" spans="1:29" x14ac:dyDescent="0.3">
      <c r="A5134" s="1" t="s">
        <v>29</v>
      </c>
      <c r="B5134" t="s">
        <v>327</v>
      </c>
      <c r="C5134" t="s">
        <v>1216</v>
      </c>
      <c r="D5134" t="s">
        <v>110</v>
      </c>
      <c r="E5134">
        <v>4</v>
      </c>
      <c r="F5134" t="s">
        <v>129</v>
      </c>
      <c r="G5134" t="s">
        <v>298</v>
      </c>
      <c r="H5134" t="s">
        <v>35</v>
      </c>
      <c r="I5134" t="s">
        <v>921</v>
      </c>
      <c r="J5134" t="s">
        <v>637</v>
      </c>
      <c r="K5134" t="s">
        <v>11941</v>
      </c>
      <c r="L5134" t="s">
        <v>11942</v>
      </c>
      <c r="M5134" t="s">
        <v>2080</v>
      </c>
      <c r="N5134" t="s">
        <v>84</v>
      </c>
      <c r="O5134">
        <v>24260</v>
      </c>
      <c r="P5134">
        <v>27821</v>
      </c>
      <c r="Q5134" t="s">
        <v>41</v>
      </c>
      <c r="R5134">
        <v>173</v>
      </c>
      <c r="S5134" s="2">
        <v>44519</v>
      </c>
      <c r="T5134" t="s">
        <v>42</v>
      </c>
      <c r="U5134">
        <v>0</v>
      </c>
      <c r="V5134" t="s">
        <v>85</v>
      </c>
      <c r="W5134">
        <v>637</v>
      </c>
      <c r="X5134" t="s">
        <v>44</v>
      </c>
      <c r="Y5134" t="s">
        <v>61</v>
      </c>
      <c r="Z5134">
        <v>0</v>
      </c>
      <c r="AA5134">
        <v>458</v>
      </c>
      <c r="AB5134">
        <v>26159</v>
      </c>
      <c r="AC5134" t="s">
        <v>46</v>
      </c>
    </row>
    <row r="5135" spans="1:29" x14ac:dyDescent="0.3">
      <c r="A5135" s="1" t="s">
        <v>29</v>
      </c>
      <c r="B5135" t="s">
        <v>541</v>
      </c>
      <c r="C5135" t="s">
        <v>1336</v>
      </c>
      <c r="D5135" t="s">
        <v>32</v>
      </c>
      <c r="E5135">
        <v>4</v>
      </c>
      <c r="F5135" t="s">
        <v>99</v>
      </c>
      <c r="G5135" t="s">
        <v>1638</v>
      </c>
      <c r="H5135" t="s">
        <v>79</v>
      </c>
      <c r="I5135" t="s">
        <v>279</v>
      </c>
      <c r="J5135" t="s">
        <v>1080</v>
      </c>
      <c r="K5135" t="s">
        <v>11943</v>
      </c>
      <c r="L5135" t="s">
        <v>11944</v>
      </c>
      <c r="M5135" t="s">
        <v>3258</v>
      </c>
      <c r="N5135" t="s">
        <v>58</v>
      </c>
      <c r="O5135">
        <v>21358</v>
      </c>
      <c r="P5135">
        <v>24008</v>
      </c>
      <c r="Q5135" t="s">
        <v>59</v>
      </c>
      <c r="R5135">
        <v>233</v>
      </c>
      <c r="S5135" s="2">
        <v>44946</v>
      </c>
      <c r="T5135" s="2">
        <v>44959</v>
      </c>
      <c r="U5135">
        <v>7584</v>
      </c>
      <c r="V5135" t="s">
        <v>85</v>
      </c>
      <c r="W5135">
        <v>840</v>
      </c>
      <c r="X5135" t="s">
        <v>60</v>
      </c>
      <c r="Y5135" t="s">
        <v>45</v>
      </c>
      <c r="Z5135">
        <v>3760</v>
      </c>
      <c r="AA5135">
        <v>44</v>
      </c>
      <c r="AB5135">
        <v>22930</v>
      </c>
      <c r="AC5135" t="s">
        <v>107</v>
      </c>
    </row>
    <row r="5136" spans="1:29" x14ac:dyDescent="0.3">
      <c r="A5136" s="1" t="s">
        <v>29</v>
      </c>
      <c r="B5136" t="s">
        <v>541</v>
      </c>
      <c r="C5136" t="s">
        <v>2553</v>
      </c>
      <c r="D5136" t="s">
        <v>169</v>
      </c>
      <c r="E5136">
        <v>9</v>
      </c>
      <c r="F5136" t="s">
        <v>221</v>
      </c>
      <c r="G5136" t="s">
        <v>250</v>
      </c>
      <c r="H5136" t="s">
        <v>35</v>
      </c>
      <c r="I5136" t="s">
        <v>906</v>
      </c>
      <c r="J5136" t="s">
        <v>3458</v>
      </c>
      <c r="K5136" t="s">
        <v>11945</v>
      </c>
      <c r="L5136" t="s">
        <v>11946</v>
      </c>
      <c r="M5136" t="s">
        <v>1117</v>
      </c>
      <c r="N5136" t="s">
        <v>58</v>
      </c>
      <c r="O5136">
        <v>21537</v>
      </c>
      <c r="P5136">
        <v>26215</v>
      </c>
      <c r="Q5136" t="s">
        <v>41</v>
      </c>
      <c r="R5136">
        <v>272</v>
      </c>
      <c r="S5136" s="2">
        <v>45253</v>
      </c>
      <c r="T5136" s="2">
        <v>45275</v>
      </c>
      <c r="U5136">
        <v>0</v>
      </c>
      <c r="V5136" t="s">
        <v>71</v>
      </c>
      <c r="W5136">
        <v>612</v>
      </c>
      <c r="X5136" t="s">
        <v>60</v>
      </c>
      <c r="Y5136" t="s">
        <v>45</v>
      </c>
      <c r="Z5136">
        <v>1005</v>
      </c>
      <c r="AA5136">
        <v>338</v>
      </c>
      <c r="AB5136">
        <v>24866</v>
      </c>
      <c r="AC5136" t="s">
        <v>46</v>
      </c>
    </row>
    <row r="5137" spans="1:29" x14ac:dyDescent="0.3">
      <c r="A5137" s="1" t="s">
        <v>47</v>
      </c>
      <c r="B5137" t="s">
        <v>48</v>
      </c>
      <c r="C5137" t="s">
        <v>551</v>
      </c>
      <c r="D5137" t="s">
        <v>50</v>
      </c>
      <c r="E5137">
        <v>2</v>
      </c>
      <c r="F5137" t="s">
        <v>120</v>
      </c>
      <c r="G5137" t="s">
        <v>194</v>
      </c>
      <c r="H5137" t="s">
        <v>35</v>
      </c>
      <c r="I5137" t="s">
        <v>738</v>
      </c>
      <c r="J5137" t="s">
        <v>4107</v>
      </c>
      <c r="K5137" t="s">
        <v>11947</v>
      </c>
      <c r="L5137" t="s">
        <v>11948</v>
      </c>
      <c r="M5137" t="s">
        <v>1240</v>
      </c>
      <c r="N5137" t="s">
        <v>40</v>
      </c>
      <c r="O5137">
        <v>11159</v>
      </c>
      <c r="P5137">
        <v>13868</v>
      </c>
      <c r="Q5137" t="s">
        <v>41</v>
      </c>
      <c r="R5137">
        <v>460</v>
      </c>
      <c r="S5137" s="2">
        <v>44518</v>
      </c>
      <c r="T5137" s="2">
        <v>44545</v>
      </c>
      <c r="U5137">
        <v>0</v>
      </c>
      <c r="V5137" t="s">
        <v>85</v>
      </c>
      <c r="W5137">
        <v>555</v>
      </c>
      <c r="X5137" t="s">
        <v>60</v>
      </c>
      <c r="Y5137" t="s">
        <v>45</v>
      </c>
      <c r="Z5137">
        <v>0</v>
      </c>
      <c r="AA5137">
        <v>175</v>
      </c>
      <c r="AB5137">
        <v>12570</v>
      </c>
      <c r="AC5137" t="s">
        <v>46</v>
      </c>
    </row>
    <row r="5138" spans="1:29" x14ac:dyDescent="0.3">
      <c r="A5138" s="1" t="s">
        <v>29</v>
      </c>
      <c r="B5138" t="s">
        <v>74</v>
      </c>
      <c r="C5138" t="s">
        <v>2107</v>
      </c>
      <c r="D5138" t="s">
        <v>110</v>
      </c>
      <c r="E5138">
        <v>5</v>
      </c>
      <c r="F5138" t="s">
        <v>33</v>
      </c>
      <c r="G5138" t="s">
        <v>139</v>
      </c>
      <c r="H5138" t="s">
        <v>35</v>
      </c>
      <c r="I5138" t="s">
        <v>849</v>
      </c>
      <c r="J5138" t="s">
        <v>2540</v>
      </c>
      <c r="K5138" t="s">
        <v>11949</v>
      </c>
      <c r="L5138" t="s">
        <v>11950</v>
      </c>
      <c r="M5138" t="s">
        <v>1718</v>
      </c>
      <c r="N5138" t="s">
        <v>94</v>
      </c>
      <c r="O5138">
        <v>19422</v>
      </c>
      <c r="P5138">
        <v>22177</v>
      </c>
      <c r="Q5138" t="s">
        <v>41</v>
      </c>
      <c r="R5138">
        <v>579</v>
      </c>
      <c r="S5138" s="2">
        <v>44374</v>
      </c>
      <c r="T5138" t="s">
        <v>42</v>
      </c>
      <c r="U5138">
        <v>0</v>
      </c>
      <c r="V5138" t="s">
        <v>106</v>
      </c>
      <c r="W5138">
        <v>785</v>
      </c>
      <c r="X5138" t="s">
        <v>44</v>
      </c>
      <c r="Y5138" t="s">
        <v>61</v>
      </c>
      <c r="Z5138">
        <v>0</v>
      </c>
      <c r="AA5138">
        <v>22</v>
      </c>
      <c r="AB5138">
        <v>19437</v>
      </c>
      <c r="AC5138" t="s">
        <v>73</v>
      </c>
    </row>
    <row r="5139" spans="1:29" x14ac:dyDescent="0.3">
      <c r="A5139" s="1" t="s">
        <v>29</v>
      </c>
      <c r="B5139" t="s">
        <v>62</v>
      </c>
      <c r="C5139" t="s">
        <v>1165</v>
      </c>
      <c r="D5139" t="s">
        <v>110</v>
      </c>
      <c r="E5139">
        <v>9</v>
      </c>
      <c r="F5139" t="s">
        <v>33</v>
      </c>
      <c r="G5139" t="s">
        <v>848</v>
      </c>
      <c r="H5139" t="s">
        <v>35</v>
      </c>
      <c r="I5139" t="s">
        <v>11951</v>
      </c>
      <c r="J5139" t="s">
        <v>6585</v>
      </c>
      <c r="K5139" t="s">
        <v>11952</v>
      </c>
      <c r="L5139" t="s">
        <v>11953</v>
      </c>
      <c r="M5139" t="s">
        <v>584</v>
      </c>
      <c r="N5139" t="s">
        <v>40</v>
      </c>
      <c r="O5139">
        <v>20422</v>
      </c>
      <c r="P5139">
        <v>24085</v>
      </c>
      <c r="Q5139" t="s">
        <v>41</v>
      </c>
      <c r="R5139">
        <v>752</v>
      </c>
      <c r="S5139" s="2">
        <v>44594</v>
      </c>
      <c r="T5139" s="2">
        <v>44620</v>
      </c>
      <c r="U5139">
        <v>0</v>
      </c>
      <c r="V5139" t="s">
        <v>85</v>
      </c>
      <c r="W5139">
        <v>660</v>
      </c>
      <c r="X5139" t="s">
        <v>60</v>
      </c>
      <c r="Y5139" t="s">
        <v>61</v>
      </c>
      <c r="Z5139">
        <v>0</v>
      </c>
      <c r="AA5139">
        <v>655</v>
      </c>
      <c r="AB5139">
        <v>20970</v>
      </c>
      <c r="AC5139" t="s">
        <v>46</v>
      </c>
    </row>
    <row r="5140" spans="1:29" x14ac:dyDescent="0.3">
      <c r="A5140" s="1" t="s">
        <v>47</v>
      </c>
      <c r="B5140" t="s">
        <v>136</v>
      </c>
      <c r="C5140" t="s">
        <v>200</v>
      </c>
      <c r="D5140" t="s">
        <v>201</v>
      </c>
      <c r="E5140">
        <v>4</v>
      </c>
      <c r="F5140" t="s">
        <v>120</v>
      </c>
      <c r="G5140" t="s">
        <v>121</v>
      </c>
      <c r="H5140" t="s">
        <v>79</v>
      </c>
      <c r="I5140" t="s">
        <v>36</v>
      </c>
      <c r="J5140" t="s">
        <v>1814</v>
      </c>
      <c r="K5140" t="s">
        <v>11954</v>
      </c>
      <c r="L5140" t="s">
        <v>11955</v>
      </c>
      <c r="M5140" t="s">
        <v>312</v>
      </c>
      <c r="N5140" t="s">
        <v>58</v>
      </c>
      <c r="O5140">
        <v>11794</v>
      </c>
      <c r="P5140">
        <v>15165</v>
      </c>
      <c r="Q5140" t="s">
        <v>41</v>
      </c>
      <c r="R5140">
        <v>466</v>
      </c>
      <c r="S5140" s="2">
        <v>45114</v>
      </c>
      <c r="T5140" t="s">
        <v>42</v>
      </c>
      <c r="U5140">
        <v>0</v>
      </c>
      <c r="V5140" t="s">
        <v>85</v>
      </c>
      <c r="W5140">
        <v>469</v>
      </c>
      <c r="X5140" t="s">
        <v>44</v>
      </c>
      <c r="Y5140" t="s">
        <v>61</v>
      </c>
      <c r="Z5140">
        <v>2161</v>
      </c>
      <c r="AA5140">
        <v>997</v>
      </c>
      <c r="AB5140">
        <v>12434</v>
      </c>
      <c r="AC5140" t="s">
        <v>46</v>
      </c>
    </row>
    <row r="5141" spans="1:29" x14ac:dyDescent="0.3">
      <c r="A5141" s="1" t="s">
        <v>29</v>
      </c>
      <c r="B5141" t="s">
        <v>228</v>
      </c>
      <c r="C5141" t="s">
        <v>2981</v>
      </c>
      <c r="D5141" t="s">
        <v>32</v>
      </c>
      <c r="E5141">
        <v>1</v>
      </c>
      <c r="F5141" t="s">
        <v>129</v>
      </c>
      <c r="G5141" t="s">
        <v>130</v>
      </c>
      <c r="H5141" t="s">
        <v>35</v>
      </c>
      <c r="I5141" t="s">
        <v>6524</v>
      </c>
      <c r="J5141" t="s">
        <v>610</v>
      </c>
      <c r="K5141" t="s">
        <v>11956</v>
      </c>
      <c r="L5141" t="s">
        <v>11957</v>
      </c>
      <c r="M5141" t="s">
        <v>1189</v>
      </c>
      <c r="N5141" t="s">
        <v>58</v>
      </c>
      <c r="O5141">
        <v>15534</v>
      </c>
      <c r="P5141">
        <v>20271</v>
      </c>
      <c r="Q5141" t="s">
        <v>41</v>
      </c>
      <c r="R5141">
        <v>11</v>
      </c>
      <c r="S5141" s="2">
        <v>45317</v>
      </c>
      <c r="T5141" s="2">
        <v>45320</v>
      </c>
      <c r="U5141">
        <v>0</v>
      </c>
      <c r="V5141" t="s">
        <v>106</v>
      </c>
      <c r="W5141">
        <v>493</v>
      </c>
      <c r="X5141" t="s">
        <v>60</v>
      </c>
      <c r="Y5141" t="s">
        <v>72</v>
      </c>
      <c r="Z5141">
        <v>4845</v>
      </c>
      <c r="AA5141">
        <v>293</v>
      </c>
      <c r="AB5141">
        <v>15783</v>
      </c>
      <c r="AC5141" t="s">
        <v>46</v>
      </c>
    </row>
    <row r="5142" spans="1:29" x14ac:dyDescent="0.3">
      <c r="A5142" s="1" t="s">
        <v>47</v>
      </c>
      <c r="B5142" t="s">
        <v>592</v>
      </c>
      <c r="C5142" t="s">
        <v>1059</v>
      </c>
      <c r="D5142" t="s">
        <v>76</v>
      </c>
      <c r="E5142">
        <v>10</v>
      </c>
      <c r="F5142" t="s">
        <v>77</v>
      </c>
      <c r="G5142" t="s">
        <v>202</v>
      </c>
      <c r="H5142" t="s">
        <v>79</v>
      </c>
      <c r="I5142" t="s">
        <v>299</v>
      </c>
      <c r="J5142" t="s">
        <v>1937</v>
      </c>
      <c r="K5142" t="s">
        <v>11958</v>
      </c>
      <c r="L5142" t="s">
        <v>11959</v>
      </c>
      <c r="M5142" t="s">
        <v>1449</v>
      </c>
      <c r="N5142" t="s">
        <v>94</v>
      </c>
      <c r="O5142">
        <v>5271</v>
      </c>
      <c r="P5142">
        <v>8200</v>
      </c>
      <c r="Q5142" t="s">
        <v>59</v>
      </c>
      <c r="R5142">
        <v>436</v>
      </c>
      <c r="S5142" s="2">
        <v>45253</v>
      </c>
      <c r="T5142" t="s">
        <v>42</v>
      </c>
      <c r="U5142">
        <v>841</v>
      </c>
      <c r="V5142" t="s">
        <v>106</v>
      </c>
      <c r="W5142">
        <v>471</v>
      </c>
      <c r="X5142" t="s">
        <v>44</v>
      </c>
      <c r="Y5142" t="s">
        <v>72</v>
      </c>
      <c r="Z5142">
        <v>0</v>
      </c>
      <c r="AA5142">
        <v>962</v>
      </c>
      <c r="AB5142">
        <v>6070</v>
      </c>
      <c r="AC5142" t="s">
        <v>46</v>
      </c>
    </row>
    <row r="5143" spans="1:29" x14ac:dyDescent="0.3">
      <c r="A5143" s="1" t="s">
        <v>29</v>
      </c>
      <c r="B5143" t="s">
        <v>327</v>
      </c>
      <c r="C5143" t="s">
        <v>2058</v>
      </c>
      <c r="D5143" t="s">
        <v>387</v>
      </c>
      <c r="E5143">
        <v>3</v>
      </c>
      <c r="F5143" t="s">
        <v>33</v>
      </c>
      <c r="G5143" t="s">
        <v>170</v>
      </c>
      <c r="H5143" t="s">
        <v>35</v>
      </c>
      <c r="I5143" t="s">
        <v>1804</v>
      </c>
      <c r="J5143" t="s">
        <v>2572</v>
      </c>
      <c r="K5143" t="s">
        <v>11960</v>
      </c>
      <c r="L5143" t="s">
        <v>11961</v>
      </c>
      <c r="M5143" t="s">
        <v>769</v>
      </c>
      <c r="N5143" t="s">
        <v>84</v>
      </c>
      <c r="O5143">
        <v>29574</v>
      </c>
      <c r="P5143">
        <v>32336</v>
      </c>
      <c r="Q5143" t="s">
        <v>95</v>
      </c>
      <c r="R5143">
        <v>205</v>
      </c>
      <c r="S5143" s="2">
        <v>45126</v>
      </c>
      <c r="T5143" t="s">
        <v>42</v>
      </c>
      <c r="U5143">
        <v>0</v>
      </c>
      <c r="V5143" t="s">
        <v>71</v>
      </c>
      <c r="W5143">
        <v>650</v>
      </c>
      <c r="X5143" t="s">
        <v>44</v>
      </c>
      <c r="Y5143" t="s">
        <v>45</v>
      </c>
      <c r="Z5143">
        <v>0</v>
      </c>
      <c r="AA5143">
        <v>323</v>
      </c>
      <c r="AB5143">
        <v>30118</v>
      </c>
      <c r="AC5143" t="s">
        <v>73</v>
      </c>
    </row>
    <row r="5144" spans="1:29" x14ac:dyDescent="0.3">
      <c r="A5144" s="1" t="s">
        <v>29</v>
      </c>
      <c r="B5144" t="s">
        <v>228</v>
      </c>
      <c r="C5144" t="s">
        <v>2850</v>
      </c>
      <c r="D5144" t="s">
        <v>236</v>
      </c>
      <c r="E5144">
        <v>6</v>
      </c>
      <c r="F5144" t="s">
        <v>271</v>
      </c>
      <c r="G5144" t="s">
        <v>689</v>
      </c>
      <c r="H5144" t="s">
        <v>35</v>
      </c>
      <c r="I5144" t="s">
        <v>101</v>
      </c>
      <c r="J5144" t="s">
        <v>9376</v>
      </c>
      <c r="K5144" t="s">
        <v>11962</v>
      </c>
      <c r="L5144" t="s">
        <v>11963</v>
      </c>
      <c r="M5144" t="s">
        <v>487</v>
      </c>
      <c r="N5144" t="s">
        <v>40</v>
      </c>
      <c r="O5144">
        <v>11284</v>
      </c>
      <c r="P5144">
        <v>14573</v>
      </c>
      <c r="Q5144" t="s">
        <v>95</v>
      </c>
      <c r="R5144">
        <v>1000</v>
      </c>
      <c r="S5144" s="2">
        <v>44399</v>
      </c>
      <c r="T5144" s="2">
        <v>44421</v>
      </c>
      <c r="U5144">
        <v>0</v>
      </c>
      <c r="V5144" t="s">
        <v>71</v>
      </c>
      <c r="W5144">
        <v>532</v>
      </c>
      <c r="X5144" t="s">
        <v>60</v>
      </c>
      <c r="Y5144" t="s">
        <v>61</v>
      </c>
      <c r="Z5144">
        <v>0</v>
      </c>
      <c r="AA5144">
        <v>868</v>
      </c>
      <c r="AB5144">
        <v>12582</v>
      </c>
      <c r="AC5144" t="s">
        <v>46</v>
      </c>
    </row>
    <row r="5145" spans="1:29" x14ac:dyDescent="0.3">
      <c r="A5145" s="1" t="s">
        <v>47</v>
      </c>
      <c r="B5145" t="s">
        <v>176</v>
      </c>
      <c r="C5145" t="s">
        <v>2007</v>
      </c>
      <c r="D5145" t="s">
        <v>98</v>
      </c>
      <c r="E5145">
        <v>3</v>
      </c>
      <c r="F5145" t="s">
        <v>129</v>
      </c>
      <c r="G5145" t="s">
        <v>395</v>
      </c>
      <c r="H5145" t="s">
        <v>79</v>
      </c>
      <c r="I5145" t="s">
        <v>3376</v>
      </c>
      <c r="J5145" t="s">
        <v>621</v>
      </c>
      <c r="K5145" s="3" t="s">
        <v>11964</v>
      </c>
      <c r="L5145" t="s">
        <v>11965</v>
      </c>
      <c r="M5145" t="s">
        <v>183</v>
      </c>
      <c r="N5145" t="s">
        <v>58</v>
      </c>
      <c r="O5145">
        <v>26787</v>
      </c>
      <c r="P5145">
        <v>30267</v>
      </c>
      <c r="Q5145" t="s">
        <v>41</v>
      </c>
      <c r="R5145">
        <v>10</v>
      </c>
      <c r="S5145" s="2">
        <v>44355</v>
      </c>
      <c r="T5145" s="2">
        <v>44379</v>
      </c>
      <c r="U5145">
        <v>0</v>
      </c>
      <c r="V5145" t="s">
        <v>85</v>
      </c>
      <c r="W5145">
        <v>591</v>
      </c>
      <c r="X5145" t="s">
        <v>60</v>
      </c>
      <c r="Y5145" t="s">
        <v>61</v>
      </c>
      <c r="Z5145">
        <v>1104</v>
      </c>
      <c r="AA5145">
        <v>255</v>
      </c>
      <c r="AB5145">
        <v>28352</v>
      </c>
      <c r="AC5145" t="s">
        <v>46</v>
      </c>
    </row>
    <row r="5146" spans="1:29" x14ac:dyDescent="0.3">
      <c r="A5146" s="1" t="s">
        <v>29</v>
      </c>
      <c r="B5146" t="s">
        <v>86</v>
      </c>
      <c r="C5146" t="s">
        <v>3375</v>
      </c>
      <c r="D5146" t="s">
        <v>178</v>
      </c>
      <c r="E5146">
        <v>9</v>
      </c>
      <c r="F5146" t="s">
        <v>33</v>
      </c>
      <c r="G5146" t="s">
        <v>848</v>
      </c>
      <c r="H5146" t="s">
        <v>35</v>
      </c>
      <c r="I5146" t="s">
        <v>2028</v>
      </c>
      <c r="J5146" t="s">
        <v>123</v>
      </c>
      <c r="K5146" t="s">
        <v>11966</v>
      </c>
      <c r="L5146" t="s">
        <v>11967</v>
      </c>
      <c r="M5146" t="s">
        <v>1113</v>
      </c>
      <c r="N5146" t="s">
        <v>84</v>
      </c>
      <c r="O5146">
        <v>17844</v>
      </c>
      <c r="P5146">
        <v>21733</v>
      </c>
      <c r="Q5146" t="s">
        <v>41</v>
      </c>
      <c r="R5146">
        <v>340</v>
      </c>
      <c r="S5146" s="2">
        <v>45063</v>
      </c>
      <c r="T5146" s="2">
        <v>45068</v>
      </c>
      <c r="U5146">
        <v>0</v>
      </c>
      <c r="V5146" t="s">
        <v>106</v>
      </c>
      <c r="W5146">
        <v>732</v>
      </c>
      <c r="X5146" t="s">
        <v>60</v>
      </c>
      <c r="Y5146" t="s">
        <v>61</v>
      </c>
      <c r="Z5146">
        <v>0</v>
      </c>
      <c r="AA5146">
        <v>640</v>
      </c>
      <c r="AB5146">
        <v>19075</v>
      </c>
      <c r="AC5146" t="s">
        <v>73</v>
      </c>
    </row>
    <row r="5147" spans="1:29" x14ac:dyDescent="0.3">
      <c r="A5147" s="1" t="s">
        <v>29</v>
      </c>
      <c r="B5147" t="s">
        <v>62</v>
      </c>
      <c r="C5147" t="s">
        <v>4252</v>
      </c>
      <c r="D5147" t="s">
        <v>387</v>
      </c>
      <c r="E5147">
        <v>4</v>
      </c>
      <c r="F5147" t="s">
        <v>129</v>
      </c>
      <c r="G5147" t="s">
        <v>298</v>
      </c>
      <c r="H5147" t="s">
        <v>35</v>
      </c>
      <c r="I5147" t="s">
        <v>921</v>
      </c>
      <c r="J5147" t="s">
        <v>890</v>
      </c>
      <c r="K5147" t="s">
        <v>11968</v>
      </c>
      <c r="L5147" t="s">
        <v>11969</v>
      </c>
      <c r="M5147" t="s">
        <v>404</v>
      </c>
      <c r="N5147" t="s">
        <v>58</v>
      </c>
      <c r="O5147">
        <v>5281</v>
      </c>
      <c r="P5147">
        <v>7440</v>
      </c>
      <c r="Q5147" t="s">
        <v>41</v>
      </c>
      <c r="R5147">
        <v>694</v>
      </c>
      <c r="S5147" s="2">
        <v>45215</v>
      </c>
      <c r="T5147" s="2">
        <v>45216</v>
      </c>
      <c r="U5147">
        <v>0</v>
      </c>
      <c r="V5147" t="s">
        <v>106</v>
      </c>
      <c r="W5147">
        <v>622</v>
      </c>
      <c r="X5147" t="s">
        <v>60</v>
      </c>
      <c r="Y5147" t="s">
        <v>61</v>
      </c>
      <c r="Z5147">
        <v>3448</v>
      </c>
      <c r="AA5147">
        <v>14</v>
      </c>
      <c r="AB5147">
        <v>6023</v>
      </c>
      <c r="AC5147" t="s">
        <v>73</v>
      </c>
    </row>
    <row r="5148" spans="1:29" x14ac:dyDescent="0.3">
      <c r="A5148" s="1" t="s">
        <v>29</v>
      </c>
      <c r="B5148" t="s">
        <v>363</v>
      </c>
      <c r="C5148" t="s">
        <v>1064</v>
      </c>
      <c r="D5148" t="s">
        <v>201</v>
      </c>
      <c r="E5148">
        <v>8</v>
      </c>
      <c r="F5148" t="s">
        <v>129</v>
      </c>
      <c r="G5148" t="s">
        <v>944</v>
      </c>
      <c r="H5148" t="s">
        <v>35</v>
      </c>
      <c r="I5148" t="s">
        <v>565</v>
      </c>
      <c r="J5148" t="s">
        <v>726</v>
      </c>
      <c r="K5148" t="s">
        <v>11970</v>
      </c>
      <c r="L5148" t="s">
        <v>11971</v>
      </c>
      <c r="M5148" t="s">
        <v>431</v>
      </c>
      <c r="N5148" t="s">
        <v>58</v>
      </c>
      <c r="O5148">
        <v>6032</v>
      </c>
      <c r="P5148">
        <v>10335</v>
      </c>
      <c r="Q5148" t="s">
        <v>95</v>
      </c>
      <c r="R5148">
        <v>423</v>
      </c>
      <c r="S5148" s="2">
        <v>44992</v>
      </c>
      <c r="T5148" t="s">
        <v>42</v>
      </c>
      <c r="U5148">
        <v>0</v>
      </c>
      <c r="V5148" t="s">
        <v>71</v>
      </c>
      <c r="W5148">
        <v>576</v>
      </c>
      <c r="X5148" t="s">
        <v>44</v>
      </c>
      <c r="Y5148" t="s">
        <v>61</v>
      </c>
      <c r="Z5148">
        <v>1442</v>
      </c>
      <c r="AA5148">
        <v>600</v>
      </c>
      <c r="AB5148">
        <v>7233</v>
      </c>
      <c r="AC5148" t="s">
        <v>107</v>
      </c>
    </row>
    <row r="5149" spans="1:29" x14ac:dyDescent="0.3">
      <c r="A5149" s="1" t="s">
        <v>47</v>
      </c>
      <c r="B5149" t="s">
        <v>108</v>
      </c>
      <c r="C5149" t="s">
        <v>655</v>
      </c>
      <c r="D5149" t="s">
        <v>178</v>
      </c>
      <c r="E5149">
        <v>1</v>
      </c>
      <c r="F5149" t="s">
        <v>221</v>
      </c>
      <c r="G5149" t="s">
        <v>858</v>
      </c>
      <c r="H5149" t="s">
        <v>35</v>
      </c>
      <c r="I5149" t="s">
        <v>464</v>
      </c>
      <c r="J5149" t="s">
        <v>1945</v>
      </c>
      <c r="K5149" t="s">
        <v>11972</v>
      </c>
      <c r="L5149" t="s">
        <v>11973</v>
      </c>
      <c r="M5149" t="s">
        <v>1768</v>
      </c>
      <c r="N5149" t="s">
        <v>94</v>
      </c>
      <c r="O5149">
        <v>26938</v>
      </c>
      <c r="P5149">
        <v>28941</v>
      </c>
      <c r="Q5149" t="s">
        <v>95</v>
      </c>
      <c r="R5149">
        <v>72</v>
      </c>
      <c r="S5149" s="2">
        <v>44646</v>
      </c>
      <c r="T5149" s="2">
        <v>44673</v>
      </c>
      <c r="U5149">
        <v>0</v>
      </c>
      <c r="V5149" t="s">
        <v>71</v>
      </c>
      <c r="W5149">
        <v>846</v>
      </c>
      <c r="X5149" t="s">
        <v>60</v>
      </c>
      <c r="Y5149" t="s">
        <v>61</v>
      </c>
      <c r="Z5149">
        <v>0</v>
      </c>
      <c r="AA5149">
        <v>846</v>
      </c>
      <c r="AB5149">
        <v>27514</v>
      </c>
      <c r="AC5149" t="s">
        <v>107</v>
      </c>
    </row>
    <row r="5150" spans="1:29" x14ac:dyDescent="0.3">
      <c r="A5150" s="1" t="s">
        <v>29</v>
      </c>
      <c r="B5150" t="s">
        <v>363</v>
      </c>
      <c r="C5150" t="s">
        <v>1258</v>
      </c>
      <c r="D5150" t="s">
        <v>201</v>
      </c>
      <c r="E5150">
        <v>6</v>
      </c>
      <c r="F5150" t="s">
        <v>33</v>
      </c>
      <c r="G5150" t="s">
        <v>209</v>
      </c>
      <c r="H5150" t="s">
        <v>79</v>
      </c>
      <c r="I5150" t="s">
        <v>412</v>
      </c>
      <c r="J5150" t="s">
        <v>680</v>
      </c>
      <c r="K5150" t="s">
        <v>11974</v>
      </c>
      <c r="L5150" t="s">
        <v>11975</v>
      </c>
      <c r="M5150" t="s">
        <v>421</v>
      </c>
      <c r="N5150" t="s">
        <v>40</v>
      </c>
      <c r="O5150">
        <v>23856</v>
      </c>
      <c r="P5150">
        <v>27696</v>
      </c>
      <c r="Q5150" t="s">
        <v>59</v>
      </c>
      <c r="R5150">
        <v>561</v>
      </c>
      <c r="S5150" s="2">
        <v>44937</v>
      </c>
      <c r="T5150" t="s">
        <v>42</v>
      </c>
      <c r="U5150">
        <v>40359</v>
      </c>
      <c r="V5150" t="s">
        <v>106</v>
      </c>
      <c r="W5150">
        <v>502</v>
      </c>
      <c r="X5150" t="s">
        <v>44</v>
      </c>
      <c r="Y5150" t="s">
        <v>61</v>
      </c>
      <c r="Z5150">
        <v>0</v>
      </c>
      <c r="AA5150">
        <v>550</v>
      </c>
      <c r="AB5150">
        <v>27512</v>
      </c>
      <c r="AC5150" t="s">
        <v>73</v>
      </c>
    </row>
    <row r="5151" spans="1:29" x14ac:dyDescent="0.3">
      <c r="A5151" s="1" t="s">
        <v>47</v>
      </c>
      <c r="B5151" t="s">
        <v>153</v>
      </c>
      <c r="C5151" t="s">
        <v>11976</v>
      </c>
      <c r="D5151" t="s">
        <v>352</v>
      </c>
      <c r="E5151">
        <v>8</v>
      </c>
      <c r="F5151" t="s">
        <v>120</v>
      </c>
      <c r="G5151" t="s">
        <v>1533</v>
      </c>
      <c r="H5151" t="s">
        <v>79</v>
      </c>
      <c r="I5151" t="s">
        <v>140</v>
      </c>
      <c r="J5151" t="s">
        <v>4177</v>
      </c>
      <c r="K5151" t="s">
        <v>11977</v>
      </c>
      <c r="L5151" t="s">
        <v>11978</v>
      </c>
      <c r="M5151" t="s">
        <v>1202</v>
      </c>
      <c r="N5151" t="s">
        <v>58</v>
      </c>
      <c r="O5151">
        <v>25377</v>
      </c>
      <c r="P5151">
        <v>28343</v>
      </c>
      <c r="Q5151" t="s">
        <v>95</v>
      </c>
      <c r="R5151">
        <v>556</v>
      </c>
      <c r="S5151" s="2">
        <v>45119</v>
      </c>
      <c r="T5151" t="s">
        <v>42</v>
      </c>
      <c r="U5151">
        <v>0</v>
      </c>
      <c r="V5151" t="s">
        <v>85</v>
      </c>
      <c r="W5151">
        <v>514</v>
      </c>
      <c r="X5151" t="s">
        <v>44</v>
      </c>
      <c r="Y5151" t="s">
        <v>72</v>
      </c>
      <c r="Z5151">
        <v>4676</v>
      </c>
      <c r="AA5151">
        <v>451</v>
      </c>
      <c r="AB5151">
        <v>27854</v>
      </c>
      <c r="AC5151" t="s">
        <v>73</v>
      </c>
    </row>
    <row r="5152" spans="1:29" x14ac:dyDescent="0.3">
      <c r="A5152" s="1" t="s">
        <v>29</v>
      </c>
      <c r="B5152" t="s">
        <v>74</v>
      </c>
      <c r="C5152" t="s">
        <v>4344</v>
      </c>
      <c r="D5152" t="s">
        <v>128</v>
      </c>
      <c r="E5152">
        <v>6</v>
      </c>
      <c r="F5152" t="s">
        <v>77</v>
      </c>
      <c r="G5152" t="s">
        <v>980</v>
      </c>
      <c r="H5152" t="s">
        <v>35</v>
      </c>
      <c r="I5152" t="s">
        <v>458</v>
      </c>
      <c r="J5152" t="s">
        <v>305</v>
      </c>
      <c r="K5152" t="s">
        <v>11979</v>
      </c>
      <c r="L5152" t="s">
        <v>11980</v>
      </c>
      <c r="M5152" t="s">
        <v>842</v>
      </c>
      <c r="N5152" t="s">
        <v>40</v>
      </c>
      <c r="O5152">
        <v>9778</v>
      </c>
      <c r="P5152">
        <v>13121</v>
      </c>
      <c r="Q5152" t="s">
        <v>59</v>
      </c>
      <c r="R5152">
        <v>381</v>
      </c>
      <c r="S5152" s="2">
        <v>44287</v>
      </c>
      <c r="T5152" t="s">
        <v>42</v>
      </c>
      <c r="U5152">
        <v>2065</v>
      </c>
      <c r="V5152" t="s">
        <v>85</v>
      </c>
      <c r="W5152">
        <v>542</v>
      </c>
      <c r="X5152" t="s">
        <v>44</v>
      </c>
      <c r="Y5152" t="s">
        <v>72</v>
      </c>
      <c r="Z5152">
        <v>0</v>
      </c>
      <c r="AA5152">
        <v>610</v>
      </c>
      <c r="AB5152">
        <v>12724</v>
      </c>
      <c r="AC5152" t="s">
        <v>107</v>
      </c>
    </row>
    <row r="5153" spans="1:29" x14ac:dyDescent="0.3">
      <c r="A5153" s="1" t="s">
        <v>29</v>
      </c>
      <c r="B5153" t="s">
        <v>86</v>
      </c>
      <c r="C5153" t="s">
        <v>1621</v>
      </c>
      <c r="D5153" t="s">
        <v>50</v>
      </c>
      <c r="E5153">
        <v>2</v>
      </c>
      <c r="F5153" t="s">
        <v>64</v>
      </c>
      <c r="G5153" t="s">
        <v>88</v>
      </c>
      <c r="H5153" t="s">
        <v>79</v>
      </c>
      <c r="I5153" t="s">
        <v>475</v>
      </c>
      <c r="J5153" t="s">
        <v>748</v>
      </c>
      <c r="K5153" t="s">
        <v>11981</v>
      </c>
      <c r="L5153" t="s">
        <v>11982</v>
      </c>
      <c r="M5153" t="s">
        <v>1100</v>
      </c>
      <c r="N5153" t="s">
        <v>40</v>
      </c>
      <c r="O5153">
        <v>21108</v>
      </c>
      <c r="P5153">
        <v>23142</v>
      </c>
      <c r="Q5153" t="s">
        <v>95</v>
      </c>
      <c r="R5153">
        <v>278</v>
      </c>
      <c r="S5153" s="2">
        <v>44370</v>
      </c>
      <c r="T5153" t="s">
        <v>42</v>
      </c>
      <c r="U5153">
        <v>0</v>
      </c>
      <c r="V5153" t="s">
        <v>43</v>
      </c>
      <c r="W5153">
        <v>480</v>
      </c>
      <c r="X5153" t="s">
        <v>44</v>
      </c>
      <c r="Y5153" t="s">
        <v>72</v>
      </c>
      <c r="Z5153">
        <v>0</v>
      </c>
      <c r="AA5153">
        <v>905</v>
      </c>
      <c r="AB5153">
        <v>21765</v>
      </c>
      <c r="AC5153" t="s">
        <v>107</v>
      </c>
    </row>
    <row r="5154" spans="1:29" x14ac:dyDescent="0.3">
      <c r="A5154" s="1" t="s">
        <v>29</v>
      </c>
      <c r="B5154" t="s">
        <v>327</v>
      </c>
      <c r="C5154" t="s">
        <v>1216</v>
      </c>
      <c r="D5154" t="s">
        <v>128</v>
      </c>
      <c r="E5154">
        <v>3</v>
      </c>
      <c r="F5154" t="s">
        <v>221</v>
      </c>
      <c r="G5154" t="s">
        <v>1989</v>
      </c>
      <c r="H5154" t="s">
        <v>79</v>
      </c>
      <c r="I5154" t="s">
        <v>756</v>
      </c>
      <c r="J5154" t="s">
        <v>180</v>
      </c>
      <c r="K5154" s="3" t="s">
        <v>11983</v>
      </c>
      <c r="L5154" t="s">
        <v>11984</v>
      </c>
      <c r="M5154" t="s">
        <v>1023</v>
      </c>
      <c r="N5154" t="s">
        <v>94</v>
      </c>
      <c r="O5154">
        <v>4512</v>
      </c>
      <c r="P5154">
        <v>8650</v>
      </c>
      <c r="Q5154" t="s">
        <v>95</v>
      </c>
      <c r="R5154">
        <v>323</v>
      </c>
      <c r="S5154" s="2">
        <v>44881</v>
      </c>
      <c r="T5154" t="s">
        <v>42</v>
      </c>
      <c r="U5154">
        <v>0</v>
      </c>
      <c r="V5154" t="s">
        <v>85</v>
      </c>
      <c r="W5154">
        <v>640</v>
      </c>
      <c r="X5154" t="s">
        <v>44</v>
      </c>
      <c r="Y5154" t="s">
        <v>61</v>
      </c>
      <c r="Z5154">
        <v>0</v>
      </c>
      <c r="AA5154">
        <v>865</v>
      </c>
      <c r="AB5154">
        <v>7968</v>
      </c>
      <c r="AC5154" t="s">
        <v>73</v>
      </c>
    </row>
    <row r="5155" spans="1:29" x14ac:dyDescent="0.3">
      <c r="A5155" s="1" t="s">
        <v>47</v>
      </c>
      <c r="B5155" t="s">
        <v>592</v>
      </c>
      <c r="C5155" t="s">
        <v>593</v>
      </c>
      <c r="D5155" t="s">
        <v>178</v>
      </c>
      <c r="E5155">
        <v>9</v>
      </c>
      <c r="F5155" t="s">
        <v>51</v>
      </c>
      <c r="G5155" t="s">
        <v>710</v>
      </c>
      <c r="H5155" t="s">
        <v>79</v>
      </c>
      <c r="I5155" t="s">
        <v>771</v>
      </c>
      <c r="J5155" t="s">
        <v>3110</v>
      </c>
      <c r="K5155" t="s">
        <v>11985</v>
      </c>
      <c r="L5155" t="s">
        <v>11986</v>
      </c>
      <c r="M5155" t="s">
        <v>1512</v>
      </c>
      <c r="N5155" t="s">
        <v>94</v>
      </c>
      <c r="O5155">
        <v>9612</v>
      </c>
      <c r="P5155">
        <v>12057</v>
      </c>
      <c r="Q5155" t="s">
        <v>59</v>
      </c>
      <c r="R5155">
        <v>10</v>
      </c>
      <c r="S5155" s="2">
        <v>44273</v>
      </c>
      <c r="T5155" s="2">
        <v>44302</v>
      </c>
      <c r="U5155">
        <v>43808</v>
      </c>
      <c r="V5155" t="s">
        <v>43</v>
      </c>
      <c r="W5155">
        <v>788</v>
      </c>
      <c r="X5155" t="s">
        <v>60</v>
      </c>
      <c r="Y5155" t="s">
        <v>72</v>
      </c>
      <c r="Z5155">
        <v>0</v>
      </c>
      <c r="AA5155">
        <v>490</v>
      </c>
      <c r="AB5155">
        <v>11807</v>
      </c>
      <c r="AC5155" t="s">
        <v>73</v>
      </c>
    </row>
    <row r="5156" spans="1:29" x14ac:dyDescent="0.3">
      <c r="A5156" s="1" t="s">
        <v>47</v>
      </c>
      <c r="B5156" t="s">
        <v>153</v>
      </c>
      <c r="C5156" t="s">
        <v>249</v>
      </c>
      <c r="D5156" t="s">
        <v>236</v>
      </c>
      <c r="E5156">
        <v>1</v>
      </c>
      <c r="F5156" t="s">
        <v>129</v>
      </c>
      <c r="G5156" t="s">
        <v>944</v>
      </c>
      <c r="H5156" t="s">
        <v>35</v>
      </c>
      <c r="I5156" t="s">
        <v>838</v>
      </c>
      <c r="J5156" t="s">
        <v>911</v>
      </c>
      <c r="K5156" t="s">
        <v>11987</v>
      </c>
      <c r="L5156" t="s">
        <v>11988</v>
      </c>
      <c r="M5156" t="s">
        <v>160</v>
      </c>
      <c r="N5156" t="s">
        <v>58</v>
      </c>
      <c r="O5156">
        <v>5035</v>
      </c>
      <c r="P5156">
        <v>7079</v>
      </c>
      <c r="Q5156" t="s">
        <v>59</v>
      </c>
      <c r="R5156">
        <v>214</v>
      </c>
      <c r="S5156" s="2">
        <v>45079</v>
      </c>
      <c r="T5156" s="2">
        <v>45100</v>
      </c>
      <c r="U5156">
        <v>43638</v>
      </c>
      <c r="V5156" t="s">
        <v>85</v>
      </c>
      <c r="W5156">
        <v>569</v>
      </c>
      <c r="X5156" t="s">
        <v>60</v>
      </c>
      <c r="Y5156" t="s">
        <v>61</v>
      </c>
      <c r="Z5156">
        <v>4702</v>
      </c>
      <c r="AA5156">
        <v>722</v>
      </c>
      <c r="AB5156">
        <v>6667</v>
      </c>
      <c r="AC5156" t="s">
        <v>73</v>
      </c>
    </row>
    <row r="5157" spans="1:29" x14ac:dyDescent="0.3">
      <c r="A5157" s="1" t="s">
        <v>29</v>
      </c>
      <c r="B5157" t="s">
        <v>62</v>
      </c>
      <c r="C5157" t="s">
        <v>462</v>
      </c>
      <c r="D5157" t="s">
        <v>128</v>
      </c>
      <c r="E5157">
        <v>1</v>
      </c>
      <c r="F5157" t="s">
        <v>221</v>
      </c>
      <c r="G5157" t="s">
        <v>335</v>
      </c>
      <c r="H5157" t="s">
        <v>79</v>
      </c>
      <c r="I5157" t="s">
        <v>238</v>
      </c>
      <c r="J5157" t="s">
        <v>11989</v>
      </c>
      <c r="K5157" t="s">
        <v>11990</v>
      </c>
      <c r="L5157" t="s">
        <v>11991</v>
      </c>
      <c r="M5157" t="s">
        <v>1976</v>
      </c>
      <c r="N5157" t="s">
        <v>94</v>
      </c>
      <c r="O5157">
        <v>26800</v>
      </c>
      <c r="P5157">
        <v>31342</v>
      </c>
      <c r="Q5157" t="s">
        <v>59</v>
      </c>
      <c r="R5157">
        <v>440</v>
      </c>
      <c r="S5157" s="2">
        <v>45228</v>
      </c>
      <c r="T5157" t="s">
        <v>42</v>
      </c>
      <c r="U5157">
        <v>28673</v>
      </c>
      <c r="V5157" t="s">
        <v>85</v>
      </c>
      <c r="W5157">
        <v>603</v>
      </c>
      <c r="X5157" t="s">
        <v>44</v>
      </c>
      <c r="Y5157" t="s">
        <v>45</v>
      </c>
      <c r="Z5157">
        <v>0</v>
      </c>
      <c r="AA5157">
        <v>868</v>
      </c>
      <c r="AB5157">
        <v>31133</v>
      </c>
      <c r="AC5157" t="s">
        <v>73</v>
      </c>
    </row>
    <row r="5158" spans="1:29" x14ac:dyDescent="0.3">
      <c r="A5158" s="1" t="s">
        <v>29</v>
      </c>
      <c r="B5158" t="s">
        <v>541</v>
      </c>
      <c r="C5158" t="s">
        <v>2463</v>
      </c>
      <c r="D5158" t="s">
        <v>155</v>
      </c>
      <c r="E5158">
        <v>3</v>
      </c>
      <c r="F5158" t="s">
        <v>120</v>
      </c>
      <c r="G5158" t="s">
        <v>543</v>
      </c>
      <c r="H5158" t="s">
        <v>79</v>
      </c>
      <c r="I5158" t="s">
        <v>238</v>
      </c>
      <c r="J5158" t="s">
        <v>3778</v>
      </c>
      <c r="K5158" t="s">
        <v>11992</v>
      </c>
      <c r="L5158" t="s">
        <v>11993</v>
      </c>
      <c r="M5158" t="s">
        <v>1340</v>
      </c>
      <c r="N5158" t="s">
        <v>94</v>
      </c>
      <c r="O5158">
        <v>3149</v>
      </c>
      <c r="P5158">
        <v>7899</v>
      </c>
      <c r="Q5158" t="s">
        <v>95</v>
      </c>
      <c r="R5158">
        <v>380</v>
      </c>
      <c r="S5158" s="2">
        <v>44541</v>
      </c>
      <c r="T5158" t="s">
        <v>42</v>
      </c>
      <c r="U5158">
        <v>0</v>
      </c>
      <c r="V5158" t="s">
        <v>71</v>
      </c>
      <c r="W5158">
        <v>600</v>
      </c>
      <c r="X5158" t="s">
        <v>44</v>
      </c>
      <c r="Y5158" t="s">
        <v>72</v>
      </c>
      <c r="Z5158">
        <v>0</v>
      </c>
      <c r="AA5158">
        <v>298</v>
      </c>
      <c r="AB5158">
        <v>4036</v>
      </c>
      <c r="AC5158" t="s">
        <v>73</v>
      </c>
    </row>
    <row r="5159" spans="1:29" x14ac:dyDescent="0.3">
      <c r="A5159" s="1" t="s">
        <v>29</v>
      </c>
      <c r="B5159" t="s">
        <v>228</v>
      </c>
      <c r="C5159" t="s">
        <v>1087</v>
      </c>
      <c r="D5159" t="s">
        <v>138</v>
      </c>
      <c r="E5159">
        <v>5</v>
      </c>
      <c r="F5159" t="s">
        <v>99</v>
      </c>
      <c r="G5159" t="s">
        <v>529</v>
      </c>
      <c r="H5159" t="s">
        <v>35</v>
      </c>
      <c r="I5159" t="s">
        <v>3415</v>
      </c>
      <c r="J5159" t="s">
        <v>266</v>
      </c>
      <c r="K5159" t="s">
        <v>11994</v>
      </c>
      <c r="L5159" t="s">
        <v>11995</v>
      </c>
      <c r="M5159" t="s">
        <v>640</v>
      </c>
      <c r="N5159" t="s">
        <v>84</v>
      </c>
      <c r="O5159">
        <v>2506</v>
      </c>
      <c r="P5159">
        <v>5244</v>
      </c>
      <c r="Q5159" t="s">
        <v>59</v>
      </c>
      <c r="R5159">
        <v>68</v>
      </c>
      <c r="S5159" s="2">
        <v>44355</v>
      </c>
      <c r="T5159" t="s">
        <v>42</v>
      </c>
      <c r="U5159">
        <v>10536</v>
      </c>
      <c r="V5159" t="s">
        <v>85</v>
      </c>
      <c r="W5159">
        <v>754</v>
      </c>
      <c r="X5159" t="s">
        <v>44</v>
      </c>
      <c r="Y5159" t="s">
        <v>72</v>
      </c>
      <c r="Z5159">
        <v>0</v>
      </c>
      <c r="AA5159">
        <v>534</v>
      </c>
      <c r="AB5159">
        <v>2938</v>
      </c>
      <c r="AC5159" t="s">
        <v>46</v>
      </c>
    </row>
    <row r="5160" spans="1:29" x14ac:dyDescent="0.3">
      <c r="A5160" s="1" t="s">
        <v>29</v>
      </c>
      <c r="B5160" t="s">
        <v>86</v>
      </c>
      <c r="C5160" t="s">
        <v>4762</v>
      </c>
      <c r="D5160" t="s">
        <v>352</v>
      </c>
      <c r="E5160">
        <v>10</v>
      </c>
      <c r="F5160" t="s">
        <v>271</v>
      </c>
      <c r="G5160" t="s">
        <v>1060</v>
      </c>
      <c r="H5160" t="s">
        <v>35</v>
      </c>
      <c r="I5160" t="s">
        <v>1465</v>
      </c>
      <c r="J5160" t="s">
        <v>1892</v>
      </c>
      <c r="K5160" t="s">
        <v>11996</v>
      </c>
      <c r="L5160" t="s">
        <v>11997</v>
      </c>
      <c r="M5160" t="s">
        <v>1366</v>
      </c>
      <c r="N5160" t="s">
        <v>84</v>
      </c>
      <c r="O5160">
        <v>10825</v>
      </c>
      <c r="P5160">
        <v>13323</v>
      </c>
      <c r="Q5160" t="s">
        <v>95</v>
      </c>
      <c r="R5160">
        <v>440</v>
      </c>
      <c r="S5160" s="2">
        <v>44370</v>
      </c>
      <c r="T5160" t="s">
        <v>42</v>
      </c>
      <c r="U5160">
        <v>0</v>
      </c>
      <c r="V5160" t="s">
        <v>106</v>
      </c>
      <c r="W5160">
        <v>652</v>
      </c>
      <c r="X5160" t="s">
        <v>44</v>
      </c>
      <c r="Y5160" t="s">
        <v>45</v>
      </c>
      <c r="Z5160">
        <v>0</v>
      </c>
      <c r="AA5160">
        <v>145</v>
      </c>
      <c r="AB5160">
        <v>11852</v>
      </c>
      <c r="AC5160" t="s">
        <v>107</v>
      </c>
    </row>
    <row r="5161" spans="1:29" x14ac:dyDescent="0.3">
      <c r="A5161" s="1" t="s">
        <v>29</v>
      </c>
      <c r="B5161" t="s">
        <v>86</v>
      </c>
      <c r="C5161" t="s">
        <v>1109</v>
      </c>
      <c r="D5161" t="s">
        <v>178</v>
      </c>
      <c r="E5161">
        <v>4</v>
      </c>
      <c r="F5161" t="s">
        <v>51</v>
      </c>
      <c r="G5161" t="s">
        <v>710</v>
      </c>
      <c r="H5161" t="s">
        <v>79</v>
      </c>
      <c r="I5161" t="s">
        <v>336</v>
      </c>
      <c r="J5161" t="s">
        <v>680</v>
      </c>
      <c r="K5161" t="s">
        <v>11998</v>
      </c>
      <c r="L5161" t="s">
        <v>11999</v>
      </c>
      <c r="M5161" t="s">
        <v>350</v>
      </c>
      <c r="N5161" t="s">
        <v>58</v>
      </c>
      <c r="O5161">
        <v>10068</v>
      </c>
      <c r="P5161">
        <v>13284</v>
      </c>
      <c r="Q5161" t="s">
        <v>41</v>
      </c>
      <c r="R5161">
        <v>885</v>
      </c>
      <c r="S5161" s="2">
        <v>45175</v>
      </c>
      <c r="T5161" t="s">
        <v>42</v>
      </c>
      <c r="U5161">
        <v>0</v>
      </c>
      <c r="V5161" t="s">
        <v>43</v>
      </c>
      <c r="W5161">
        <v>636</v>
      </c>
      <c r="X5161" t="s">
        <v>44</v>
      </c>
      <c r="Y5161" t="s">
        <v>61</v>
      </c>
      <c r="Z5161">
        <v>4919</v>
      </c>
      <c r="AA5161">
        <v>801</v>
      </c>
      <c r="AB5161">
        <v>12936</v>
      </c>
      <c r="AC5161" t="s">
        <v>73</v>
      </c>
    </row>
    <row r="5162" spans="1:29" x14ac:dyDescent="0.3">
      <c r="A5162" s="1" t="s">
        <v>29</v>
      </c>
      <c r="B5162" t="s">
        <v>62</v>
      </c>
      <c r="C5162" t="s">
        <v>1795</v>
      </c>
      <c r="D5162" t="s">
        <v>110</v>
      </c>
      <c r="E5162">
        <v>10</v>
      </c>
      <c r="F5162" t="s">
        <v>99</v>
      </c>
      <c r="G5162" t="s">
        <v>1638</v>
      </c>
      <c r="H5162" t="s">
        <v>35</v>
      </c>
      <c r="I5162" t="s">
        <v>849</v>
      </c>
      <c r="J5162" t="s">
        <v>1092</v>
      </c>
      <c r="K5162" t="s">
        <v>12000</v>
      </c>
      <c r="L5162" t="s">
        <v>12001</v>
      </c>
      <c r="M5162" t="s">
        <v>404</v>
      </c>
      <c r="N5162" t="s">
        <v>94</v>
      </c>
      <c r="O5162">
        <v>24214</v>
      </c>
      <c r="P5162">
        <v>27065</v>
      </c>
      <c r="Q5162" t="s">
        <v>41</v>
      </c>
      <c r="R5162">
        <v>31</v>
      </c>
      <c r="S5162" s="2">
        <v>44272</v>
      </c>
      <c r="T5162" s="2">
        <v>44298</v>
      </c>
      <c r="U5162">
        <v>0</v>
      </c>
      <c r="V5162" t="s">
        <v>71</v>
      </c>
      <c r="W5162">
        <v>597</v>
      </c>
      <c r="X5162" t="s">
        <v>60</v>
      </c>
      <c r="Y5162" t="s">
        <v>45</v>
      </c>
      <c r="Z5162">
        <v>0</v>
      </c>
      <c r="AA5162">
        <v>163</v>
      </c>
      <c r="AB5162">
        <v>26876</v>
      </c>
      <c r="AC5162" t="s">
        <v>73</v>
      </c>
    </row>
    <row r="5163" spans="1:29" x14ac:dyDescent="0.3">
      <c r="A5163" s="1" t="s">
        <v>29</v>
      </c>
      <c r="B5163" t="s">
        <v>393</v>
      </c>
      <c r="C5163" t="s">
        <v>1245</v>
      </c>
      <c r="D5163" t="s">
        <v>185</v>
      </c>
      <c r="E5163">
        <v>1</v>
      </c>
      <c r="F5163" t="s">
        <v>77</v>
      </c>
      <c r="G5163" t="s">
        <v>365</v>
      </c>
      <c r="H5163" t="s">
        <v>35</v>
      </c>
      <c r="I5163" t="s">
        <v>122</v>
      </c>
      <c r="J5163" t="s">
        <v>5420</v>
      </c>
      <c r="K5163">
        <v>5770039151</v>
      </c>
      <c r="L5163" t="s">
        <v>12002</v>
      </c>
      <c r="M5163" t="s">
        <v>654</v>
      </c>
      <c r="N5163" t="s">
        <v>58</v>
      </c>
      <c r="O5163">
        <v>15532</v>
      </c>
      <c r="P5163">
        <v>17944</v>
      </c>
      <c r="Q5163" t="s">
        <v>59</v>
      </c>
      <c r="R5163">
        <v>588</v>
      </c>
      <c r="S5163" s="2">
        <v>44898</v>
      </c>
      <c r="T5163" t="s">
        <v>42</v>
      </c>
      <c r="U5163">
        <v>15163</v>
      </c>
      <c r="V5163" t="s">
        <v>71</v>
      </c>
      <c r="W5163">
        <v>492</v>
      </c>
      <c r="X5163" t="s">
        <v>44</v>
      </c>
      <c r="Y5163" t="s">
        <v>72</v>
      </c>
      <c r="Z5163">
        <v>3791</v>
      </c>
      <c r="AA5163">
        <v>981</v>
      </c>
      <c r="AB5163">
        <v>15891</v>
      </c>
      <c r="AC5163" t="s">
        <v>107</v>
      </c>
    </row>
    <row r="5164" spans="1:29" x14ac:dyDescent="0.3">
      <c r="A5164" s="1" t="s">
        <v>29</v>
      </c>
      <c r="B5164" t="s">
        <v>327</v>
      </c>
      <c r="C5164" t="s">
        <v>1016</v>
      </c>
      <c r="D5164" t="s">
        <v>201</v>
      </c>
      <c r="E5164">
        <v>9</v>
      </c>
      <c r="F5164" t="s">
        <v>99</v>
      </c>
      <c r="G5164" t="s">
        <v>579</v>
      </c>
      <c r="H5164" t="s">
        <v>35</v>
      </c>
      <c r="I5164" t="s">
        <v>1083</v>
      </c>
      <c r="J5164" t="s">
        <v>9445</v>
      </c>
      <c r="K5164" t="s">
        <v>12003</v>
      </c>
      <c r="L5164" t="s">
        <v>12004</v>
      </c>
      <c r="M5164" t="s">
        <v>2246</v>
      </c>
      <c r="N5164" t="s">
        <v>84</v>
      </c>
      <c r="O5164">
        <v>5313</v>
      </c>
      <c r="P5164">
        <v>7606</v>
      </c>
      <c r="Q5164" t="s">
        <v>59</v>
      </c>
      <c r="R5164">
        <v>344</v>
      </c>
      <c r="S5164" s="2">
        <v>44866</v>
      </c>
      <c r="T5164" s="2">
        <v>44874</v>
      </c>
      <c r="U5164">
        <v>30502</v>
      </c>
      <c r="V5164" t="s">
        <v>71</v>
      </c>
      <c r="W5164">
        <v>416</v>
      </c>
      <c r="X5164" t="s">
        <v>60</v>
      </c>
      <c r="Y5164" t="s">
        <v>45</v>
      </c>
      <c r="Z5164">
        <v>0</v>
      </c>
      <c r="AA5164">
        <v>143</v>
      </c>
      <c r="AB5164">
        <v>7300</v>
      </c>
      <c r="AC5164" t="s">
        <v>107</v>
      </c>
    </row>
    <row r="5165" spans="1:29" x14ac:dyDescent="0.3">
      <c r="A5165" s="1" t="s">
        <v>29</v>
      </c>
      <c r="B5165" t="s">
        <v>327</v>
      </c>
      <c r="C5165" t="s">
        <v>2714</v>
      </c>
      <c r="D5165" t="s">
        <v>155</v>
      </c>
      <c r="E5165">
        <v>6</v>
      </c>
      <c r="F5165" t="s">
        <v>77</v>
      </c>
      <c r="G5165" t="s">
        <v>501</v>
      </c>
      <c r="H5165" t="s">
        <v>79</v>
      </c>
      <c r="I5165" t="s">
        <v>1835</v>
      </c>
      <c r="J5165" t="s">
        <v>407</v>
      </c>
      <c r="K5165" t="s">
        <v>12005</v>
      </c>
      <c r="L5165" t="s">
        <v>12006</v>
      </c>
      <c r="M5165" t="s">
        <v>591</v>
      </c>
      <c r="N5165" t="s">
        <v>58</v>
      </c>
      <c r="O5165">
        <v>18065</v>
      </c>
      <c r="P5165">
        <v>20314</v>
      </c>
      <c r="Q5165" t="s">
        <v>41</v>
      </c>
      <c r="R5165">
        <v>273</v>
      </c>
      <c r="S5165" s="2">
        <v>44601</v>
      </c>
      <c r="T5165" t="s">
        <v>42</v>
      </c>
      <c r="U5165">
        <v>0</v>
      </c>
      <c r="V5165" t="s">
        <v>43</v>
      </c>
      <c r="W5165">
        <v>534</v>
      </c>
      <c r="X5165" t="s">
        <v>44</v>
      </c>
      <c r="Y5165" t="s">
        <v>72</v>
      </c>
      <c r="Z5165">
        <v>2106</v>
      </c>
      <c r="AA5165">
        <v>362</v>
      </c>
      <c r="AB5165">
        <v>19271</v>
      </c>
      <c r="AC5165" t="s">
        <v>46</v>
      </c>
    </row>
    <row r="5166" spans="1:29" x14ac:dyDescent="0.3">
      <c r="A5166" s="1" t="s">
        <v>47</v>
      </c>
      <c r="B5166" t="s">
        <v>136</v>
      </c>
      <c r="C5166" t="s">
        <v>1124</v>
      </c>
      <c r="D5166" t="s">
        <v>155</v>
      </c>
      <c r="E5166">
        <v>8</v>
      </c>
      <c r="F5166" t="s">
        <v>33</v>
      </c>
      <c r="G5166" t="s">
        <v>139</v>
      </c>
      <c r="H5166" t="s">
        <v>79</v>
      </c>
      <c r="I5166" t="s">
        <v>3473</v>
      </c>
      <c r="J5166" t="s">
        <v>7214</v>
      </c>
      <c r="K5166" t="s">
        <v>12007</v>
      </c>
      <c r="L5166" t="s">
        <v>12008</v>
      </c>
      <c r="M5166" t="s">
        <v>2086</v>
      </c>
      <c r="N5166" t="s">
        <v>58</v>
      </c>
      <c r="O5166">
        <v>14540</v>
      </c>
      <c r="P5166">
        <v>18716</v>
      </c>
      <c r="Q5166" t="s">
        <v>59</v>
      </c>
      <c r="R5166">
        <v>433</v>
      </c>
      <c r="S5166" s="2">
        <v>45031</v>
      </c>
      <c r="T5166" t="s">
        <v>42</v>
      </c>
      <c r="U5166">
        <v>33929</v>
      </c>
      <c r="V5166" t="s">
        <v>85</v>
      </c>
      <c r="W5166">
        <v>643</v>
      </c>
      <c r="X5166" t="s">
        <v>44</v>
      </c>
      <c r="Y5166" t="s">
        <v>72</v>
      </c>
      <c r="Z5166">
        <v>4102</v>
      </c>
      <c r="AA5166">
        <v>340</v>
      </c>
      <c r="AB5166">
        <v>17291</v>
      </c>
      <c r="AC5166" t="s">
        <v>73</v>
      </c>
    </row>
    <row r="5167" spans="1:29" x14ac:dyDescent="0.3">
      <c r="A5167" s="1" t="s">
        <v>47</v>
      </c>
      <c r="B5167" t="s">
        <v>145</v>
      </c>
      <c r="C5167" t="s">
        <v>1413</v>
      </c>
      <c r="D5167" t="s">
        <v>50</v>
      </c>
      <c r="E5167">
        <v>3</v>
      </c>
      <c r="F5167" t="s">
        <v>77</v>
      </c>
      <c r="G5167" t="s">
        <v>501</v>
      </c>
      <c r="H5167" t="s">
        <v>35</v>
      </c>
      <c r="I5167" t="s">
        <v>1465</v>
      </c>
      <c r="J5167" t="s">
        <v>8042</v>
      </c>
      <c r="K5167" t="s">
        <v>12009</v>
      </c>
      <c r="L5167" t="s">
        <v>12010</v>
      </c>
      <c r="M5167" t="s">
        <v>2459</v>
      </c>
      <c r="N5167" t="s">
        <v>94</v>
      </c>
      <c r="O5167">
        <v>19554</v>
      </c>
      <c r="P5167">
        <v>22108</v>
      </c>
      <c r="Q5167" t="s">
        <v>59</v>
      </c>
      <c r="R5167">
        <v>69</v>
      </c>
      <c r="S5167" s="2">
        <v>45245</v>
      </c>
      <c r="T5167" t="s">
        <v>42</v>
      </c>
      <c r="U5167">
        <v>18187</v>
      </c>
      <c r="V5167" t="s">
        <v>71</v>
      </c>
      <c r="W5167">
        <v>402</v>
      </c>
      <c r="X5167" t="s">
        <v>44</v>
      </c>
      <c r="Y5167" t="s">
        <v>72</v>
      </c>
      <c r="Z5167">
        <v>0</v>
      </c>
      <c r="AA5167">
        <v>980</v>
      </c>
      <c r="AB5167">
        <v>19775</v>
      </c>
      <c r="AC5167" t="s">
        <v>73</v>
      </c>
    </row>
    <row r="5168" spans="1:29" x14ac:dyDescent="0.3">
      <c r="A5168" s="1" t="s">
        <v>47</v>
      </c>
      <c r="B5168" t="s">
        <v>117</v>
      </c>
      <c r="C5168" t="s">
        <v>920</v>
      </c>
      <c r="D5168" t="s">
        <v>98</v>
      </c>
      <c r="E5168">
        <v>8</v>
      </c>
      <c r="F5168" t="s">
        <v>271</v>
      </c>
      <c r="G5168" t="s">
        <v>715</v>
      </c>
      <c r="H5168" t="s">
        <v>79</v>
      </c>
      <c r="I5168" t="s">
        <v>244</v>
      </c>
      <c r="J5168" t="s">
        <v>916</v>
      </c>
      <c r="K5168" t="s">
        <v>12011</v>
      </c>
      <c r="L5168" t="s">
        <v>12012</v>
      </c>
      <c r="M5168" t="s">
        <v>1311</v>
      </c>
      <c r="N5168" t="s">
        <v>40</v>
      </c>
      <c r="O5168">
        <v>11401</v>
      </c>
      <c r="P5168">
        <v>15018</v>
      </c>
      <c r="Q5168" t="s">
        <v>59</v>
      </c>
      <c r="R5168">
        <v>529</v>
      </c>
      <c r="S5168" s="2">
        <v>45302</v>
      </c>
      <c r="T5168" t="s">
        <v>42</v>
      </c>
      <c r="U5168">
        <v>41810</v>
      </c>
      <c r="V5168" t="s">
        <v>43</v>
      </c>
      <c r="W5168">
        <v>761</v>
      </c>
      <c r="X5168" t="s">
        <v>44</v>
      </c>
      <c r="Y5168" t="s">
        <v>61</v>
      </c>
      <c r="Z5168">
        <v>0</v>
      </c>
      <c r="AA5168">
        <v>675</v>
      </c>
      <c r="AB5168">
        <v>12054</v>
      </c>
      <c r="AC5168" t="s">
        <v>73</v>
      </c>
    </row>
    <row r="5169" spans="1:29" x14ac:dyDescent="0.3">
      <c r="A5169" s="1" t="s">
        <v>47</v>
      </c>
      <c r="B5169" t="s">
        <v>592</v>
      </c>
      <c r="C5169" t="s">
        <v>593</v>
      </c>
      <c r="D5169" t="s">
        <v>169</v>
      </c>
      <c r="E5169">
        <v>9</v>
      </c>
      <c r="F5169" t="s">
        <v>221</v>
      </c>
      <c r="G5169" t="s">
        <v>548</v>
      </c>
      <c r="H5169" t="s">
        <v>79</v>
      </c>
      <c r="I5169" t="s">
        <v>4737</v>
      </c>
      <c r="J5169" t="s">
        <v>4529</v>
      </c>
      <c r="K5169" t="s">
        <v>12013</v>
      </c>
      <c r="L5169" t="s">
        <v>12014</v>
      </c>
      <c r="M5169" t="s">
        <v>1948</v>
      </c>
      <c r="N5169" t="s">
        <v>84</v>
      </c>
      <c r="O5169">
        <v>26083</v>
      </c>
      <c r="P5169">
        <v>30588</v>
      </c>
      <c r="Q5169" t="s">
        <v>41</v>
      </c>
      <c r="R5169">
        <v>887</v>
      </c>
      <c r="S5169" s="2">
        <v>44445</v>
      </c>
      <c r="T5169" s="2">
        <v>44451</v>
      </c>
      <c r="U5169">
        <v>0</v>
      </c>
      <c r="V5169" t="s">
        <v>43</v>
      </c>
      <c r="W5169">
        <v>728</v>
      </c>
      <c r="X5169" t="s">
        <v>60</v>
      </c>
      <c r="Y5169" t="s">
        <v>61</v>
      </c>
      <c r="Z5169">
        <v>0</v>
      </c>
      <c r="AA5169">
        <v>45</v>
      </c>
      <c r="AB5169">
        <v>27791</v>
      </c>
      <c r="AC5169" t="s">
        <v>46</v>
      </c>
    </row>
    <row r="5170" spans="1:29" x14ac:dyDescent="0.3">
      <c r="A5170" s="1" t="s">
        <v>47</v>
      </c>
      <c r="B5170" t="s">
        <v>234</v>
      </c>
      <c r="C5170" t="s">
        <v>742</v>
      </c>
      <c r="D5170" t="s">
        <v>201</v>
      </c>
      <c r="E5170">
        <v>5</v>
      </c>
      <c r="F5170" t="s">
        <v>186</v>
      </c>
      <c r="G5170" t="s">
        <v>620</v>
      </c>
      <c r="H5170" t="s">
        <v>35</v>
      </c>
      <c r="I5170" t="s">
        <v>1593</v>
      </c>
      <c r="J5170" t="s">
        <v>581</v>
      </c>
      <c r="K5170" t="s">
        <v>12015</v>
      </c>
      <c r="L5170" t="s">
        <v>12016</v>
      </c>
      <c r="M5170" t="s">
        <v>2756</v>
      </c>
      <c r="N5170" t="s">
        <v>94</v>
      </c>
      <c r="O5170">
        <v>16284</v>
      </c>
      <c r="P5170">
        <v>20551</v>
      </c>
      <c r="Q5170" t="s">
        <v>41</v>
      </c>
      <c r="R5170">
        <v>77</v>
      </c>
      <c r="S5170" s="2">
        <v>44644</v>
      </c>
      <c r="T5170" s="2">
        <v>44647</v>
      </c>
      <c r="U5170">
        <v>0</v>
      </c>
      <c r="V5170" t="s">
        <v>43</v>
      </c>
      <c r="W5170">
        <v>494</v>
      </c>
      <c r="X5170" t="s">
        <v>60</v>
      </c>
      <c r="Y5170" t="s">
        <v>45</v>
      </c>
      <c r="Z5170">
        <v>0</v>
      </c>
      <c r="AA5170">
        <v>694</v>
      </c>
      <c r="AB5170">
        <v>19815</v>
      </c>
      <c r="AC5170" t="s">
        <v>107</v>
      </c>
    </row>
    <row r="5171" spans="1:29" x14ac:dyDescent="0.3">
      <c r="A5171" s="1" t="s">
        <v>47</v>
      </c>
      <c r="B5171" t="s">
        <v>108</v>
      </c>
      <c r="C5171" t="s">
        <v>655</v>
      </c>
      <c r="D5171" t="s">
        <v>387</v>
      </c>
      <c r="E5171">
        <v>10</v>
      </c>
      <c r="F5171" t="s">
        <v>77</v>
      </c>
      <c r="G5171" t="s">
        <v>501</v>
      </c>
      <c r="H5171" t="s">
        <v>35</v>
      </c>
      <c r="I5171" t="s">
        <v>3831</v>
      </c>
      <c r="J5171" t="s">
        <v>1594</v>
      </c>
      <c r="K5171" t="s">
        <v>12017</v>
      </c>
      <c r="L5171" t="s">
        <v>9395</v>
      </c>
      <c r="M5171" t="s">
        <v>1278</v>
      </c>
      <c r="N5171" t="s">
        <v>58</v>
      </c>
      <c r="O5171">
        <v>8515</v>
      </c>
      <c r="P5171">
        <v>12260</v>
      </c>
      <c r="Q5171" t="s">
        <v>59</v>
      </c>
      <c r="R5171">
        <v>654</v>
      </c>
      <c r="S5171" s="2">
        <v>44316</v>
      </c>
      <c r="T5171" t="s">
        <v>42</v>
      </c>
      <c r="U5171">
        <v>11933</v>
      </c>
      <c r="V5171" t="s">
        <v>85</v>
      </c>
      <c r="W5171">
        <v>710</v>
      </c>
      <c r="X5171" t="s">
        <v>44</v>
      </c>
      <c r="Y5171" t="s">
        <v>45</v>
      </c>
      <c r="Z5171">
        <v>4637</v>
      </c>
      <c r="AA5171">
        <v>920</v>
      </c>
      <c r="AB5171">
        <v>10330</v>
      </c>
      <c r="AC5171" t="s">
        <v>107</v>
      </c>
    </row>
    <row r="5172" spans="1:29" x14ac:dyDescent="0.3">
      <c r="A5172" s="1" t="s">
        <v>47</v>
      </c>
      <c r="B5172" t="s">
        <v>117</v>
      </c>
      <c r="C5172" t="s">
        <v>1344</v>
      </c>
      <c r="D5172" t="s">
        <v>119</v>
      </c>
      <c r="E5172">
        <v>1</v>
      </c>
      <c r="F5172" t="s">
        <v>129</v>
      </c>
      <c r="G5172" t="s">
        <v>574</v>
      </c>
      <c r="H5172" t="s">
        <v>79</v>
      </c>
      <c r="I5172" t="s">
        <v>756</v>
      </c>
      <c r="J5172" t="s">
        <v>9182</v>
      </c>
      <c r="K5172">
        <v>3864675815</v>
      </c>
      <c r="L5172" t="s">
        <v>12018</v>
      </c>
      <c r="M5172" t="s">
        <v>248</v>
      </c>
      <c r="N5172" t="s">
        <v>40</v>
      </c>
      <c r="O5172">
        <v>7402</v>
      </c>
      <c r="P5172">
        <v>11727</v>
      </c>
      <c r="Q5172" t="s">
        <v>95</v>
      </c>
      <c r="R5172">
        <v>505</v>
      </c>
      <c r="S5172" s="2">
        <v>45168</v>
      </c>
      <c r="T5172" t="s">
        <v>42</v>
      </c>
      <c r="U5172">
        <v>0</v>
      </c>
      <c r="V5172" t="s">
        <v>71</v>
      </c>
      <c r="W5172">
        <v>615</v>
      </c>
      <c r="X5172" t="s">
        <v>44</v>
      </c>
      <c r="Y5172" t="s">
        <v>72</v>
      </c>
      <c r="Z5172">
        <v>0</v>
      </c>
      <c r="AA5172">
        <v>55</v>
      </c>
      <c r="AB5172">
        <v>9759</v>
      </c>
      <c r="AC5172" t="s">
        <v>46</v>
      </c>
    </row>
    <row r="5173" spans="1:29" x14ac:dyDescent="0.3">
      <c r="A5173" s="1" t="s">
        <v>29</v>
      </c>
      <c r="B5173" t="s">
        <v>541</v>
      </c>
      <c r="C5173" t="s">
        <v>1570</v>
      </c>
      <c r="D5173" t="s">
        <v>185</v>
      </c>
      <c r="E5173">
        <v>1</v>
      </c>
      <c r="F5173" t="s">
        <v>120</v>
      </c>
      <c r="G5173" t="s">
        <v>329</v>
      </c>
      <c r="H5173" t="s">
        <v>35</v>
      </c>
      <c r="I5173" t="s">
        <v>738</v>
      </c>
      <c r="J5173" t="s">
        <v>748</v>
      </c>
      <c r="K5173" t="s">
        <v>12019</v>
      </c>
      <c r="L5173" t="s">
        <v>12020</v>
      </c>
      <c r="M5173" t="s">
        <v>1117</v>
      </c>
      <c r="N5173" t="s">
        <v>40</v>
      </c>
      <c r="O5173">
        <v>11647</v>
      </c>
      <c r="P5173">
        <v>16019</v>
      </c>
      <c r="Q5173" t="s">
        <v>95</v>
      </c>
      <c r="R5173">
        <v>549</v>
      </c>
      <c r="S5173" s="2">
        <v>44890</v>
      </c>
      <c r="T5173" s="2">
        <v>44911</v>
      </c>
      <c r="U5173">
        <v>0</v>
      </c>
      <c r="V5173" t="s">
        <v>106</v>
      </c>
      <c r="W5173">
        <v>722</v>
      </c>
      <c r="X5173" t="s">
        <v>60</v>
      </c>
      <c r="Y5173" t="s">
        <v>45</v>
      </c>
      <c r="Z5173">
        <v>0</v>
      </c>
      <c r="AA5173">
        <v>908</v>
      </c>
      <c r="AB5173">
        <v>13080</v>
      </c>
      <c r="AC5173" t="s">
        <v>107</v>
      </c>
    </row>
    <row r="5174" spans="1:29" x14ac:dyDescent="0.3">
      <c r="A5174" s="1" t="s">
        <v>29</v>
      </c>
      <c r="B5174" t="s">
        <v>30</v>
      </c>
      <c r="C5174" t="s">
        <v>1047</v>
      </c>
      <c r="D5174" t="s">
        <v>155</v>
      </c>
      <c r="E5174">
        <v>1</v>
      </c>
      <c r="F5174" t="s">
        <v>64</v>
      </c>
      <c r="G5174" t="s">
        <v>258</v>
      </c>
      <c r="H5174" t="s">
        <v>35</v>
      </c>
      <c r="I5174" t="s">
        <v>66</v>
      </c>
      <c r="J5174" t="s">
        <v>3518</v>
      </c>
      <c r="K5174" t="s">
        <v>12021</v>
      </c>
      <c r="L5174" t="s">
        <v>12022</v>
      </c>
      <c r="M5174" t="s">
        <v>269</v>
      </c>
      <c r="N5174" t="s">
        <v>58</v>
      </c>
      <c r="O5174">
        <v>16834</v>
      </c>
      <c r="P5174">
        <v>21127</v>
      </c>
      <c r="Q5174" t="s">
        <v>95</v>
      </c>
      <c r="R5174">
        <v>406</v>
      </c>
      <c r="S5174" s="2">
        <v>44878</v>
      </c>
      <c r="T5174" s="2">
        <v>44879</v>
      </c>
      <c r="U5174">
        <v>0</v>
      </c>
      <c r="V5174" t="s">
        <v>71</v>
      </c>
      <c r="W5174">
        <v>527</v>
      </c>
      <c r="X5174" t="s">
        <v>60</v>
      </c>
      <c r="Y5174" t="s">
        <v>45</v>
      </c>
      <c r="Z5174">
        <v>4007</v>
      </c>
      <c r="AA5174">
        <v>239</v>
      </c>
      <c r="AB5174">
        <v>19132</v>
      </c>
      <c r="AC5174" t="s">
        <v>46</v>
      </c>
    </row>
    <row r="5175" spans="1:29" x14ac:dyDescent="0.3">
      <c r="A5175" s="1" t="s">
        <v>47</v>
      </c>
      <c r="B5175" t="s">
        <v>592</v>
      </c>
      <c r="C5175" t="s">
        <v>5094</v>
      </c>
      <c r="D5175" t="s">
        <v>128</v>
      </c>
      <c r="E5175">
        <v>1</v>
      </c>
      <c r="F5175" t="s">
        <v>99</v>
      </c>
      <c r="G5175" t="s">
        <v>1638</v>
      </c>
      <c r="H5175" t="s">
        <v>79</v>
      </c>
      <c r="I5175" t="s">
        <v>778</v>
      </c>
      <c r="J5175" t="s">
        <v>141</v>
      </c>
      <c r="K5175" t="s">
        <v>12023</v>
      </c>
      <c r="L5175" t="s">
        <v>12024</v>
      </c>
      <c r="M5175" t="s">
        <v>2648</v>
      </c>
      <c r="N5175" t="s">
        <v>84</v>
      </c>
      <c r="O5175">
        <v>6079</v>
      </c>
      <c r="P5175">
        <v>10454</v>
      </c>
      <c r="Q5175" t="s">
        <v>95</v>
      </c>
      <c r="R5175">
        <v>457</v>
      </c>
      <c r="S5175" s="2">
        <v>45000</v>
      </c>
      <c r="T5175" s="2">
        <v>45025</v>
      </c>
      <c r="U5175">
        <v>0</v>
      </c>
      <c r="V5175" t="s">
        <v>106</v>
      </c>
      <c r="W5175">
        <v>732</v>
      </c>
      <c r="X5175" t="s">
        <v>60</v>
      </c>
      <c r="Y5175" t="s">
        <v>45</v>
      </c>
      <c r="Z5175">
        <v>0</v>
      </c>
      <c r="AA5175">
        <v>612</v>
      </c>
      <c r="AB5175">
        <v>10438</v>
      </c>
      <c r="AC5175" t="s">
        <v>107</v>
      </c>
    </row>
    <row r="5176" spans="1:29" x14ac:dyDescent="0.3">
      <c r="A5176" s="1" t="s">
        <v>29</v>
      </c>
      <c r="B5176" t="s">
        <v>327</v>
      </c>
      <c r="C5176" t="s">
        <v>585</v>
      </c>
      <c r="D5176" t="s">
        <v>98</v>
      </c>
      <c r="E5176">
        <v>7</v>
      </c>
      <c r="F5176" t="s">
        <v>186</v>
      </c>
      <c r="G5176" t="s">
        <v>463</v>
      </c>
      <c r="H5176" t="s">
        <v>35</v>
      </c>
      <c r="I5176" t="s">
        <v>210</v>
      </c>
      <c r="J5176" t="s">
        <v>1509</v>
      </c>
      <c r="K5176" t="s">
        <v>12025</v>
      </c>
      <c r="L5176" t="s">
        <v>12026</v>
      </c>
      <c r="M5176" t="s">
        <v>333</v>
      </c>
      <c r="N5176" t="s">
        <v>40</v>
      </c>
      <c r="O5176">
        <v>17039</v>
      </c>
      <c r="P5176">
        <v>19589</v>
      </c>
      <c r="Q5176" t="s">
        <v>59</v>
      </c>
      <c r="R5176">
        <v>310</v>
      </c>
      <c r="S5176" s="2">
        <v>44852</v>
      </c>
      <c r="T5176" t="s">
        <v>42</v>
      </c>
      <c r="U5176">
        <v>12090</v>
      </c>
      <c r="V5176" t="s">
        <v>43</v>
      </c>
      <c r="W5176">
        <v>693</v>
      </c>
      <c r="X5176" t="s">
        <v>44</v>
      </c>
      <c r="Y5176" t="s">
        <v>72</v>
      </c>
      <c r="Z5176">
        <v>0</v>
      </c>
      <c r="AA5176">
        <v>112</v>
      </c>
      <c r="AB5176">
        <v>17322</v>
      </c>
      <c r="AC5176" t="s">
        <v>107</v>
      </c>
    </row>
    <row r="5177" spans="1:29" x14ac:dyDescent="0.3">
      <c r="A5177" s="1" t="s">
        <v>29</v>
      </c>
      <c r="B5177" t="s">
        <v>228</v>
      </c>
      <c r="C5177" t="s">
        <v>1545</v>
      </c>
      <c r="D5177" t="s">
        <v>352</v>
      </c>
      <c r="E5177">
        <v>9</v>
      </c>
      <c r="F5177" t="s">
        <v>51</v>
      </c>
      <c r="G5177" t="s">
        <v>237</v>
      </c>
      <c r="H5177" t="s">
        <v>79</v>
      </c>
      <c r="I5177" t="s">
        <v>305</v>
      </c>
      <c r="J5177" t="s">
        <v>2117</v>
      </c>
      <c r="K5177" t="s">
        <v>12027</v>
      </c>
      <c r="L5177" t="s">
        <v>12028</v>
      </c>
      <c r="M5177" t="s">
        <v>473</v>
      </c>
      <c r="N5177" t="s">
        <v>94</v>
      </c>
      <c r="O5177">
        <v>17691</v>
      </c>
      <c r="P5177">
        <v>21264</v>
      </c>
      <c r="Q5177" t="s">
        <v>95</v>
      </c>
      <c r="R5177">
        <v>322</v>
      </c>
      <c r="S5177" s="2">
        <v>44783</v>
      </c>
      <c r="T5177" t="s">
        <v>42</v>
      </c>
      <c r="U5177">
        <v>0</v>
      </c>
      <c r="V5177" t="s">
        <v>71</v>
      </c>
      <c r="W5177">
        <v>618</v>
      </c>
      <c r="X5177" t="s">
        <v>44</v>
      </c>
      <c r="Y5177" t="s">
        <v>72</v>
      </c>
      <c r="Z5177">
        <v>0</v>
      </c>
      <c r="AA5177">
        <v>824</v>
      </c>
      <c r="AB5177">
        <v>19868</v>
      </c>
      <c r="AC5177" t="s">
        <v>73</v>
      </c>
    </row>
    <row r="5178" spans="1:29" x14ac:dyDescent="0.3">
      <c r="A5178" s="1" t="s">
        <v>29</v>
      </c>
      <c r="B5178" t="s">
        <v>541</v>
      </c>
      <c r="C5178" t="s">
        <v>672</v>
      </c>
      <c r="D5178" t="s">
        <v>50</v>
      </c>
      <c r="E5178">
        <v>4</v>
      </c>
      <c r="F5178" t="s">
        <v>51</v>
      </c>
      <c r="G5178" t="s">
        <v>710</v>
      </c>
      <c r="H5178" t="s">
        <v>79</v>
      </c>
      <c r="I5178" t="s">
        <v>513</v>
      </c>
      <c r="J5178" t="s">
        <v>491</v>
      </c>
      <c r="K5178" t="s">
        <v>12029</v>
      </c>
      <c r="L5178" t="s">
        <v>12030</v>
      </c>
      <c r="M5178" t="s">
        <v>1632</v>
      </c>
      <c r="N5178" t="s">
        <v>40</v>
      </c>
      <c r="O5178">
        <v>24105</v>
      </c>
      <c r="P5178">
        <v>28783</v>
      </c>
      <c r="Q5178" t="s">
        <v>59</v>
      </c>
      <c r="R5178">
        <v>8</v>
      </c>
      <c r="S5178" s="2">
        <v>45173</v>
      </c>
      <c r="T5178" t="s">
        <v>42</v>
      </c>
      <c r="U5178">
        <v>4954</v>
      </c>
      <c r="V5178" t="s">
        <v>85</v>
      </c>
      <c r="W5178">
        <v>632</v>
      </c>
      <c r="X5178" t="s">
        <v>44</v>
      </c>
      <c r="Y5178" t="s">
        <v>45</v>
      </c>
      <c r="Z5178">
        <v>0</v>
      </c>
      <c r="AA5178">
        <v>124</v>
      </c>
      <c r="AB5178">
        <v>28269</v>
      </c>
      <c r="AC5178" t="s">
        <v>46</v>
      </c>
    </row>
    <row r="5179" spans="1:29" x14ac:dyDescent="0.3">
      <c r="A5179" s="1" t="s">
        <v>47</v>
      </c>
      <c r="B5179" t="s">
        <v>145</v>
      </c>
      <c r="C5179" t="s">
        <v>528</v>
      </c>
      <c r="D5179" t="s">
        <v>98</v>
      </c>
      <c r="E5179">
        <v>4</v>
      </c>
      <c r="F5179" t="s">
        <v>120</v>
      </c>
      <c r="G5179" t="s">
        <v>489</v>
      </c>
      <c r="H5179" t="s">
        <v>35</v>
      </c>
      <c r="I5179" t="s">
        <v>341</v>
      </c>
      <c r="J5179" t="s">
        <v>80</v>
      </c>
      <c r="K5179" t="s">
        <v>12031</v>
      </c>
      <c r="L5179" t="s">
        <v>12032</v>
      </c>
      <c r="M5179" t="s">
        <v>2358</v>
      </c>
      <c r="N5179" t="s">
        <v>94</v>
      </c>
      <c r="O5179">
        <v>24245</v>
      </c>
      <c r="P5179">
        <v>27023</v>
      </c>
      <c r="Q5179" t="s">
        <v>41</v>
      </c>
      <c r="R5179">
        <v>954</v>
      </c>
      <c r="S5179" s="2">
        <v>44734</v>
      </c>
      <c r="T5179" t="s">
        <v>42</v>
      </c>
      <c r="U5179">
        <v>0</v>
      </c>
      <c r="V5179" t="s">
        <v>71</v>
      </c>
      <c r="W5179">
        <v>837</v>
      </c>
      <c r="X5179" t="s">
        <v>44</v>
      </c>
      <c r="Y5179" t="s">
        <v>45</v>
      </c>
      <c r="Z5179">
        <v>0</v>
      </c>
      <c r="AA5179">
        <v>641</v>
      </c>
      <c r="AB5179">
        <v>26424</v>
      </c>
      <c r="AC5179" t="s">
        <v>46</v>
      </c>
    </row>
    <row r="5180" spans="1:29" x14ac:dyDescent="0.3">
      <c r="A5180" s="1" t="s">
        <v>47</v>
      </c>
      <c r="B5180" t="s">
        <v>48</v>
      </c>
      <c r="C5180" t="s">
        <v>3971</v>
      </c>
      <c r="D5180" t="s">
        <v>128</v>
      </c>
      <c r="E5180">
        <v>8</v>
      </c>
      <c r="F5180" t="s">
        <v>51</v>
      </c>
      <c r="G5180" t="s">
        <v>1427</v>
      </c>
      <c r="H5180" t="s">
        <v>35</v>
      </c>
      <c r="I5180" t="s">
        <v>2028</v>
      </c>
      <c r="J5180" t="s">
        <v>9996</v>
      </c>
      <c r="K5180" t="s">
        <v>12033</v>
      </c>
      <c r="L5180" t="s">
        <v>12034</v>
      </c>
      <c r="M5180" t="s">
        <v>1240</v>
      </c>
      <c r="N5180" t="s">
        <v>84</v>
      </c>
      <c r="O5180">
        <v>24104</v>
      </c>
      <c r="P5180">
        <v>27995</v>
      </c>
      <c r="Q5180" t="s">
        <v>95</v>
      </c>
      <c r="R5180">
        <v>716</v>
      </c>
      <c r="S5180" s="2">
        <v>44617</v>
      </c>
      <c r="T5180" s="2">
        <v>44633</v>
      </c>
      <c r="U5180">
        <v>0</v>
      </c>
      <c r="V5180" t="s">
        <v>71</v>
      </c>
      <c r="W5180">
        <v>697</v>
      </c>
      <c r="X5180" t="s">
        <v>60</v>
      </c>
      <c r="Y5180" t="s">
        <v>45</v>
      </c>
      <c r="Z5180">
        <v>0</v>
      </c>
      <c r="AA5180">
        <v>344</v>
      </c>
      <c r="AB5180">
        <v>25817</v>
      </c>
      <c r="AC5180" t="s">
        <v>46</v>
      </c>
    </row>
    <row r="5181" spans="1:29" x14ac:dyDescent="0.3">
      <c r="A5181" s="1" t="s">
        <v>29</v>
      </c>
      <c r="B5181" t="s">
        <v>393</v>
      </c>
      <c r="C5181" t="s">
        <v>1949</v>
      </c>
      <c r="D5181" t="s">
        <v>387</v>
      </c>
      <c r="E5181">
        <v>2</v>
      </c>
      <c r="F5181" t="s">
        <v>221</v>
      </c>
      <c r="G5181" t="s">
        <v>506</v>
      </c>
      <c r="H5181" t="s">
        <v>35</v>
      </c>
      <c r="I5181" t="s">
        <v>434</v>
      </c>
      <c r="J5181" t="s">
        <v>3151</v>
      </c>
      <c r="K5181" t="s">
        <v>12035</v>
      </c>
      <c r="L5181" t="s">
        <v>12036</v>
      </c>
      <c r="M5181" t="s">
        <v>2103</v>
      </c>
      <c r="N5181" t="s">
        <v>94</v>
      </c>
      <c r="O5181">
        <v>11136</v>
      </c>
      <c r="P5181">
        <v>14507</v>
      </c>
      <c r="Q5181" t="s">
        <v>95</v>
      </c>
      <c r="R5181">
        <v>22</v>
      </c>
      <c r="S5181" s="2">
        <v>44444</v>
      </c>
      <c r="T5181" t="s">
        <v>42</v>
      </c>
      <c r="U5181">
        <v>0</v>
      </c>
      <c r="V5181" t="s">
        <v>85</v>
      </c>
      <c r="W5181">
        <v>811</v>
      </c>
      <c r="X5181" t="s">
        <v>44</v>
      </c>
      <c r="Y5181" t="s">
        <v>72</v>
      </c>
      <c r="Z5181">
        <v>0</v>
      </c>
      <c r="AA5181">
        <v>261</v>
      </c>
      <c r="AB5181">
        <v>13445</v>
      </c>
      <c r="AC5181" t="s">
        <v>46</v>
      </c>
    </row>
    <row r="5182" spans="1:29" x14ac:dyDescent="0.3">
      <c r="A5182" s="1" t="s">
        <v>29</v>
      </c>
      <c r="B5182" t="s">
        <v>74</v>
      </c>
      <c r="C5182" t="s">
        <v>4344</v>
      </c>
      <c r="D5182" t="s">
        <v>138</v>
      </c>
      <c r="E5182">
        <v>2</v>
      </c>
      <c r="F5182" t="s">
        <v>99</v>
      </c>
      <c r="G5182" t="s">
        <v>724</v>
      </c>
      <c r="H5182" t="s">
        <v>35</v>
      </c>
      <c r="I5182" t="s">
        <v>778</v>
      </c>
      <c r="J5182" t="s">
        <v>748</v>
      </c>
      <c r="K5182" t="s">
        <v>12037</v>
      </c>
      <c r="L5182" t="s">
        <v>12038</v>
      </c>
      <c r="M5182" t="s">
        <v>1146</v>
      </c>
      <c r="N5182" t="s">
        <v>58</v>
      </c>
      <c r="O5182">
        <v>10480</v>
      </c>
      <c r="P5182">
        <v>12863</v>
      </c>
      <c r="Q5182" t="s">
        <v>41</v>
      </c>
      <c r="R5182">
        <v>580</v>
      </c>
      <c r="S5182" s="2">
        <v>44680</v>
      </c>
      <c r="T5182" t="s">
        <v>42</v>
      </c>
      <c r="U5182">
        <v>0</v>
      </c>
      <c r="V5182" t="s">
        <v>71</v>
      </c>
      <c r="W5182">
        <v>473</v>
      </c>
      <c r="X5182" t="s">
        <v>44</v>
      </c>
      <c r="Y5182" t="s">
        <v>61</v>
      </c>
      <c r="Z5182">
        <v>3010</v>
      </c>
      <c r="AA5182">
        <v>470</v>
      </c>
      <c r="AB5182">
        <v>11292</v>
      </c>
      <c r="AC5182" t="s">
        <v>107</v>
      </c>
    </row>
    <row r="5183" spans="1:29" x14ac:dyDescent="0.3">
      <c r="A5183" s="1" t="s">
        <v>29</v>
      </c>
      <c r="B5183" t="s">
        <v>62</v>
      </c>
      <c r="C5183" t="s">
        <v>619</v>
      </c>
      <c r="D5183" t="s">
        <v>178</v>
      </c>
      <c r="E5183">
        <v>3</v>
      </c>
      <c r="F5183" t="s">
        <v>33</v>
      </c>
      <c r="G5183" t="s">
        <v>209</v>
      </c>
      <c r="H5183" t="s">
        <v>35</v>
      </c>
      <c r="I5183" t="s">
        <v>910</v>
      </c>
      <c r="J5183" t="s">
        <v>11576</v>
      </c>
      <c r="K5183" t="s">
        <v>12039</v>
      </c>
      <c r="L5183" t="s">
        <v>12040</v>
      </c>
      <c r="M5183" t="s">
        <v>1330</v>
      </c>
      <c r="N5183" t="s">
        <v>84</v>
      </c>
      <c r="O5183">
        <v>26507</v>
      </c>
      <c r="P5183">
        <v>29724</v>
      </c>
      <c r="Q5183" t="s">
        <v>59</v>
      </c>
      <c r="R5183">
        <v>62</v>
      </c>
      <c r="S5183" s="2">
        <v>44690</v>
      </c>
      <c r="T5183" s="2">
        <v>44698</v>
      </c>
      <c r="U5183">
        <v>5034</v>
      </c>
      <c r="V5183" t="s">
        <v>85</v>
      </c>
      <c r="W5183">
        <v>831</v>
      </c>
      <c r="X5183" t="s">
        <v>60</v>
      </c>
      <c r="Y5183" t="s">
        <v>72</v>
      </c>
      <c r="Z5183">
        <v>0</v>
      </c>
      <c r="AA5183">
        <v>570</v>
      </c>
      <c r="AB5183">
        <v>29404</v>
      </c>
      <c r="AC5183" t="s">
        <v>73</v>
      </c>
    </row>
    <row r="5184" spans="1:29" x14ac:dyDescent="0.3">
      <c r="A5184" s="1" t="s">
        <v>29</v>
      </c>
      <c r="B5184" t="s">
        <v>74</v>
      </c>
      <c r="C5184" t="s">
        <v>2173</v>
      </c>
      <c r="D5184" t="s">
        <v>387</v>
      </c>
      <c r="E5184">
        <v>9</v>
      </c>
      <c r="F5184" t="s">
        <v>77</v>
      </c>
      <c r="G5184" t="s">
        <v>365</v>
      </c>
      <c r="H5184" t="s">
        <v>79</v>
      </c>
      <c r="I5184" t="s">
        <v>2696</v>
      </c>
      <c r="J5184" t="s">
        <v>936</v>
      </c>
      <c r="K5184" t="s">
        <v>12041</v>
      </c>
      <c r="L5184" t="s">
        <v>12042</v>
      </c>
      <c r="M5184" t="s">
        <v>795</v>
      </c>
      <c r="N5184" t="s">
        <v>40</v>
      </c>
      <c r="O5184">
        <v>23477</v>
      </c>
      <c r="P5184">
        <v>27977</v>
      </c>
      <c r="Q5184" t="s">
        <v>41</v>
      </c>
      <c r="R5184">
        <v>236</v>
      </c>
      <c r="S5184" s="2">
        <v>45033</v>
      </c>
      <c r="T5184" s="2">
        <v>45055</v>
      </c>
      <c r="U5184">
        <v>0</v>
      </c>
      <c r="V5184" t="s">
        <v>85</v>
      </c>
      <c r="W5184">
        <v>491</v>
      </c>
      <c r="X5184" t="s">
        <v>60</v>
      </c>
      <c r="Y5184" t="s">
        <v>61</v>
      </c>
      <c r="Z5184">
        <v>0</v>
      </c>
      <c r="AA5184">
        <v>716</v>
      </c>
      <c r="AB5184">
        <v>24518</v>
      </c>
      <c r="AC5184" t="s">
        <v>107</v>
      </c>
    </row>
    <row r="5185" spans="1:29" x14ac:dyDescent="0.3">
      <c r="A5185" s="1" t="s">
        <v>29</v>
      </c>
      <c r="B5185" t="s">
        <v>541</v>
      </c>
      <c r="C5185" t="s">
        <v>2553</v>
      </c>
      <c r="D5185" t="s">
        <v>201</v>
      </c>
      <c r="E5185">
        <v>3</v>
      </c>
      <c r="F5185" t="s">
        <v>120</v>
      </c>
      <c r="G5185" t="s">
        <v>820</v>
      </c>
      <c r="H5185" t="s">
        <v>35</v>
      </c>
      <c r="I5185" t="s">
        <v>4846</v>
      </c>
      <c r="J5185" t="s">
        <v>274</v>
      </c>
      <c r="K5185" t="s">
        <v>12043</v>
      </c>
      <c r="L5185" t="s">
        <v>12044</v>
      </c>
      <c r="M5185" t="s">
        <v>733</v>
      </c>
      <c r="N5185" t="s">
        <v>94</v>
      </c>
      <c r="O5185">
        <v>9966</v>
      </c>
      <c r="P5185">
        <v>14684</v>
      </c>
      <c r="Q5185" t="s">
        <v>95</v>
      </c>
      <c r="R5185">
        <v>210</v>
      </c>
      <c r="S5185" s="2">
        <v>44634</v>
      </c>
      <c r="T5185" s="2">
        <v>44647</v>
      </c>
      <c r="U5185">
        <v>0</v>
      </c>
      <c r="V5185" t="s">
        <v>106</v>
      </c>
      <c r="W5185">
        <v>590</v>
      </c>
      <c r="X5185" t="s">
        <v>60</v>
      </c>
      <c r="Y5185" t="s">
        <v>61</v>
      </c>
      <c r="Z5185">
        <v>0</v>
      </c>
      <c r="AA5185">
        <v>612</v>
      </c>
      <c r="AB5185">
        <v>13583</v>
      </c>
      <c r="AC5185" t="s">
        <v>107</v>
      </c>
    </row>
    <row r="5186" spans="1:29" x14ac:dyDescent="0.3">
      <c r="A5186" s="1" t="s">
        <v>47</v>
      </c>
      <c r="B5186" t="s">
        <v>153</v>
      </c>
      <c r="C5186" t="s">
        <v>939</v>
      </c>
      <c r="D5186" t="s">
        <v>257</v>
      </c>
      <c r="E5186">
        <v>7</v>
      </c>
      <c r="F5186" t="s">
        <v>33</v>
      </c>
      <c r="G5186" t="s">
        <v>170</v>
      </c>
      <c r="H5186" t="s">
        <v>35</v>
      </c>
      <c r="I5186" t="s">
        <v>4035</v>
      </c>
      <c r="J5186" t="s">
        <v>4413</v>
      </c>
      <c r="K5186" t="s">
        <v>12045</v>
      </c>
      <c r="L5186" t="s">
        <v>12046</v>
      </c>
      <c r="M5186" t="s">
        <v>160</v>
      </c>
      <c r="N5186" t="s">
        <v>84</v>
      </c>
      <c r="O5186">
        <v>9428</v>
      </c>
      <c r="P5186">
        <v>14139</v>
      </c>
      <c r="Q5186" t="s">
        <v>41</v>
      </c>
      <c r="R5186">
        <v>154</v>
      </c>
      <c r="S5186" s="2">
        <v>44377</v>
      </c>
      <c r="T5186" t="s">
        <v>42</v>
      </c>
      <c r="U5186">
        <v>0</v>
      </c>
      <c r="V5186" t="s">
        <v>85</v>
      </c>
      <c r="W5186">
        <v>471</v>
      </c>
      <c r="X5186" t="s">
        <v>44</v>
      </c>
      <c r="Y5186" t="s">
        <v>61</v>
      </c>
      <c r="Z5186">
        <v>0</v>
      </c>
      <c r="AA5186">
        <v>982</v>
      </c>
      <c r="AB5186">
        <v>13766</v>
      </c>
      <c r="AC5186" t="s">
        <v>73</v>
      </c>
    </row>
    <row r="5187" spans="1:29" x14ac:dyDescent="0.3">
      <c r="A5187" s="1" t="s">
        <v>29</v>
      </c>
      <c r="B5187" t="s">
        <v>393</v>
      </c>
      <c r="C5187" t="s">
        <v>394</v>
      </c>
      <c r="D5187" t="s">
        <v>119</v>
      </c>
      <c r="E5187">
        <v>2</v>
      </c>
      <c r="F5187" t="s">
        <v>51</v>
      </c>
      <c r="G5187" t="s">
        <v>1075</v>
      </c>
      <c r="H5187" t="s">
        <v>79</v>
      </c>
      <c r="I5187" t="s">
        <v>496</v>
      </c>
      <c r="J5187" t="s">
        <v>54</v>
      </c>
      <c r="K5187" t="s">
        <v>12047</v>
      </c>
      <c r="L5187" t="s">
        <v>12048</v>
      </c>
      <c r="M5187" t="s">
        <v>613</v>
      </c>
      <c r="N5187" t="s">
        <v>40</v>
      </c>
      <c r="O5187">
        <v>8431</v>
      </c>
      <c r="P5187">
        <v>13369</v>
      </c>
      <c r="Q5187" t="s">
        <v>59</v>
      </c>
      <c r="R5187">
        <v>376</v>
      </c>
      <c r="S5187" s="2">
        <v>44404</v>
      </c>
      <c r="T5187" s="2">
        <v>44423</v>
      </c>
      <c r="U5187">
        <v>18086</v>
      </c>
      <c r="V5187" t="s">
        <v>71</v>
      </c>
      <c r="W5187">
        <v>547</v>
      </c>
      <c r="X5187" t="s">
        <v>60</v>
      </c>
      <c r="Y5187" t="s">
        <v>61</v>
      </c>
      <c r="Z5187">
        <v>0</v>
      </c>
      <c r="AA5187">
        <v>709</v>
      </c>
      <c r="AB5187">
        <v>11251</v>
      </c>
      <c r="AC5187" t="s">
        <v>73</v>
      </c>
    </row>
    <row r="5188" spans="1:29" x14ac:dyDescent="0.3">
      <c r="A5188" s="1" t="s">
        <v>29</v>
      </c>
      <c r="B5188" t="s">
        <v>30</v>
      </c>
      <c r="C5188" t="s">
        <v>3052</v>
      </c>
      <c r="D5188" t="s">
        <v>76</v>
      </c>
      <c r="E5188">
        <v>4</v>
      </c>
      <c r="F5188" t="s">
        <v>77</v>
      </c>
      <c r="G5188" t="s">
        <v>1221</v>
      </c>
      <c r="H5188" t="s">
        <v>79</v>
      </c>
      <c r="I5188" t="s">
        <v>1656</v>
      </c>
      <c r="J5188" t="s">
        <v>1509</v>
      </c>
      <c r="K5188" t="s">
        <v>12049</v>
      </c>
      <c r="L5188" t="s">
        <v>12050</v>
      </c>
      <c r="M5188" t="s">
        <v>1491</v>
      </c>
      <c r="N5188" t="s">
        <v>84</v>
      </c>
      <c r="O5188">
        <v>27365</v>
      </c>
      <c r="P5188">
        <v>30386</v>
      </c>
      <c r="Q5188" t="s">
        <v>41</v>
      </c>
      <c r="R5188">
        <v>368</v>
      </c>
      <c r="S5188" s="2">
        <v>45298</v>
      </c>
      <c r="T5188" t="s">
        <v>42</v>
      </c>
      <c r="U5188">
        <v>0</v>
      </c>
      <c r="V5188" t="s">
        <v>71</v>
      </c>
      <c r="W5188">
        <v>830</v>
      </c>
      <c r="X5188" t="s">
        <v>44</v>
      </c>
      <c r="Y5188" t="s">
        <v>72</v>
      </c>
      <c r="Z5188">
        <v>0</v>
      </c>
      <c r="AA5188">
        <v>856</v>
      </c>
      <c r="AB5188">
        <v>29428</v>
      </c>
      <c r="AC5188" t="s">
        <v>73</v>
      </c>
    </row>
    <row r="5189" spans="1:29" x14ac:dyDescent="0.3">
      <c r="A5189" s="1" t="s">
        <v>47</v>
      </c>
      <c r="B5189" t="s">
        <v>145</v>
      </c>
      <c r="C5189" t="s">
        <v>528</v>
      </c>
      <c r="D5189" t="s">
        <v>169</v>
      </c>
      <c r="E5189">
        <v>1</v>
      </c>
      <c r="F5189" t="s">
        <v>33</v>
      </c>
      <c r="G5189" t="s">
        <v>139</v>
      </c>
      <c r="H5189" t="s">
        <v>79</v>
      </c>
      <c r="I5189" t="s">
        <v>10302</v>
      </c>
      <c r="J5189" t="s">
        <v>1497</v>
      </c>
      <c r="K5189" t="s">
        <v>12051</v>
      </c>
      <c r="L5189" t="s">
        <v>12052</v>
      </c>
      <c r="M5189" t="s">
        <v>1762</v>
      </c>
      <c r="N5189" t="s">
        <v>94</v>
      </c>
      <c r="O5189">
        <v>7580</v>
      </c>
      <c r="P5189">
        <v>12391</v>
      </c>
      <c r="Q5189" t="s">
        <v>59</v>
      </c>
      <c r="R5189">
        <v>789</v>
      </c>
      <c r="S5189" s="2">
        <v>45240</v>
      </c>
      <c r="T5189" t="s">
        <v>42</v>
      </c>
      <c r="U5189">
        <v>10474</v>
      </c>
      <c r="V5189" t="s">
        <v>43</v>
      </c>
      <c r="W5189">
        <v>601</v>
      </c>
      <c r="X5189" t="s">
        <v>44</v>
      </c>
      <c r="Y5189" t="s">
        <v>45</v>
      </c>
      <c r="Z5189">
        <v>0</v>
      </c>
      <c r="AA5189">
        <v>990</v>
      </c>
      <c r="AB5189">
        <v>9528</v>
      </c>
      <c r="AC5189" t="s">
        <v>46</v>
      </c>
    </row>
    <row r="5190" spans="1:29" x14ac:dyDescent="0.3">
      <c r="A5190" s="1" t="s">
        <v>29</v>
      </c>
      <c r="B5190" t="s">
        <v>30</v>
      </c>
      <c r="C5190" t="s">
        <v>5066</v>
      </c>
      <c r="D5190" t="s">
        <v>185</v>
      </c>
      <c r="E5190">
        <v>10</v>
      </c>
      <c r="F5190" t="s">
        <v>221</v>
      </c>
      <c r="G5190" t="s">
        <v>667</v>
      </c>
      <c r="H5190" t="s">
        <v>79</v>
      </c>
      <c r="I5190" t="s">
        <v>738</v>
      </c>
      <c r="J5190" t="s">
        <v>524</v>
      </c>
      <c r="K5190" t="s">
        <v>12053</v>
      </c>
      <c r="L5190" t="s">
        <v>12054</v>
      </c>
      <c r="M5190" t="s">
        <v>1307</v>
      </c>
      <c r="N5190" t="s">
        <v>84</v>
      </c>
      <c r="O5190">
        <v>17502</v>
      </c>
      <c r="P5190">
        <v>21607</v>
      </c>
      <c r="Q5190" t="s">
        <v>59</v>
      </c>
      <c r="R5190">
        <v>810</v>
      </c>
      <c r="S5190" s="2">
        <v>45361</v>
      </c>
      <c r="T5190" s="2">
        <v>45376</v>
      </c>
      <c r="U5190">
        <v>3615</v>
      </c>
      <c r="V5190" t="s">
        <v>43</v>
      </c>
      <c r="W5190">
        <v>473</v>
      </c>
      <c r="X5190" t="s">
        <v>60</v>
      </c>
      <c r="Y5190" t="s">
        <v>72</v>
      </c>
      <c r="Z5190">
        <v>0</v>
      </c>
      <c r="AA5190">
        <v>783</v>
      </c>
      <c r="AB5190">
        <v>17909</v>
      </c>
      <c r="AC5190" t="s">
        <v>73</v>
      </c>
    </row>
    <row r="5191" spans="1:29" x14ac:dyDescent="0.3">
      <c r="A5191" s="1" t="s">
        <v>47</v>
      </c>
      <c r="B5191" t="s">
        <v>234</v>
      </c>
      <c r="C5191" t="s">
        <v>480</v>
      </c>
      <c r="D5191" t="s">
        <v>169</v>
      </c>
      <c r="E5191">
        <v>7</v>
      </c>
      <c r="F5191" t="s">
        <v>77</v>
      </c>
      <c r="G5191" t="s">
        <v>980</v>
      </c>
      <c r="H5191" t="s">
        <v>35</v>
      </c>
      <c r="I5191" t="s">
        <v>3473</v>
      </c>
      <c r="J5191" t="s">
        <v>566</v>
      </c>
      <c r="K5191" t="s">
        <v>12055</v>
      </c>
      <c r="L5191" t="s">
        <v>12056</v>
      </c>
      <c r="M5191" t="s">
        <v>242</v>
      </c>
      <c r="N5191" t="s">
        <v>84</v>
      </c>
      <c r="O5191">
        <v>19033</v>
      </c>
      <c r="P5191">
        <v>22856</v>
      </c>
      <c r="Q5191" t="s">
        <v>41</v>
      </c>
      <c r="R5191">
        <v>140</v>
      </c>
      <c r="S5191" s="2">
        <v>44704</v>
      </c>
      <c r="T5191" t="s">
        <v>42</v>
      </c>
      <c r="U5191">
        <v>0</v>
      </c>
      <c r="V5191" t="s">
        <v>43</v>
      </c>
      <c r="W5191">
        <v>600</v>
      </c>
      <c r="X5191" t="s">
        <v>44</v>
      </c>
      <c r="Y5191" t="s">
        <v>45</v>
      </c>
      <c r="Z5191">
        <v>0</v>
      </c>
      <c r="AA5191">
        <v>582</v>
      </c>
      <c r="AB5191">
        <v>22116</v>
      </c>
      <c r="AC5191" t="s">
        <v>73</v>
      </c>
    </row>
    <row r="5192" spans="1:29" x14ac:dyDescent="0.3">
      <c r="A5192" s="1" t="s">
        <v>29</v>
      </c>
      <c r="B5192" t="s">
        <v>30</v>
      </c>
      <c r="C5192" t="s">
        <v>819</v>
      </c>
      <c r="D5192" t="s">
        <v>98</v>
      </c>
      <c r="E5192">
        <v>6</v>
      </c>
      <c r="F5192" t="s">
        <v>64</v>
      </c>
      <c r="G5192" t="s">
        <v>433</v>
      </c>
      <c r="H5192" t="s">
        <v>79</v>
      </c>
      <c r="I5192" t="s">
        <v>1445</v>
      </c>
      <c r="J5192" t="s">
        <v>1898</v>
      </c>
      <c r="K5192" t="s">
        <v>12057</v>
      </c>
      <c r="L5192" t="s">
        <v>12058</v>
      </c>
      <c r="M5192" t="s">
        <v>269</v>
      </c>
      <c r="N5192" t="s">
        <v>94</v>
      </c>
      <c r="O5192">
        <v>3196</v>
      </c>
      <c r="P5192">
        <v>6672</v>
      </c>
      <c r="Q5192" t="s">
        <v>59</v>
      </c>
      <c r="R5192">
        <v>101</v>
      </c>
      <c r="S5192" s="2">
        <v>45022</v>
      </c>
      <c r="T5192" s="2">
        <v>45052</v>
      </c>
      <c r="U5192">
        <v>17392</v>
      </c>
      <c r="V5192" t="s">
        <v>43</v>
      </c>
      <c r="W5192">
        <v>438</v>
      </c>
      <c r="X5192" t="s">
        <v>60</v>
      </c>
      <c r="Y5192" t="s">
        <v>72</v>
      </c>
      <c r="Z5192">
        <v>0</v>
      </c>
      <c r="AA5192">
        <v>666</v>
      </c>
      <c r="AB5192">
        <v>3736</v>
      </c>
      <c r="AC5192" t="s">
        <v>46</v>
      </c>
    </row>
    <row r="5193" spans="1:29" x14ac:dyDescent="0.3">
      <c r="A5193" s="1" t="s">
        <v>29</v>
      </c>
      <c r="B5193" t="s">
        <v>363</v>
      </c>
      <c r="C5193" t="s">
        <v>3792</v>
      </c>
      <c r="D5193" t="s">
        <v>50</v>
      </c>
      <c r="E5193">
        <v>6</v>
      </c>
      <c r="F5193" t="s">
        <v>120</v>
      </c>
      <c r="G5193" t="s">
        <v>468</v>
      </c>
      <c r="H5193" t="s">
        <v>35</v>
      </c>
      <c r="I5193" t="s">
        <v>313</v>
      </c>
      <c r="J5193" t="s">
        <v>6361</v>
      </c>
      <c r="K5193" t="s">
        <v>12059</v>
      </c>
      <c r="L5193" t="s">
        <v>12060</v>
      </c>
      <c r="M5193" t="s">
        <v>705</v>
      </c>
      <c r="N5193" t="s">
        <v>40</v>
      </c>
      <c r="O5193">
        <v>20204</v>
      </c>
      <c r="P5193">
        <v>22268</v>
      </c>
      <c r="Q5193" t="s">
        <v>59</v>
      </c>
      <c r="R5193">
        <v>677</v>
      </c>
      <c r="S5193" s="2">
        <v>44759</v>
      </c>
      <c r="T5193" s="2">
        <v>44770</v>
      </c>
      <c r="U5193">
        <v>19368</v>
      </c>
      <c r="V5193" t="s">
        <v>85</v>
      </c>
      <c r="W5193">
        <v>613</v>
      </c>
      <c r="X5193" t="s">
        <v>60</v>
      </c>
      <c r="Y5193" t="s">
        <v>45</v>
      </c>
      <c r="Z5193">
        <v>0</v>
      </c>
      <c r="AA5193">
        <v>982</v>
      </c>
      <c r="AB5193">
        <v>21178</v>
      </c>
      <c r="AC5193" t="s">
        <v>73</v>
      </c>
    </row>
    <row r="5194" spans="1:29" x14ac:dyDescent="0.3">
      <c r="A5194" s="1" t="s">
        <v>29</v>
      </c>
      <c r="B5194" t="s">
        <v>393</v>
      </c>
      <c r="C5194" t="s">
        <v>1253</v>
      </c>
      <c r="D5194" t="s">
        <v>387</v>
      </c>
      <c r="E5194">
        <v>9</v>
      </c>
      <c r="F5194" t="s">
        <v>186</v>
      </c>
      <c r="G5194" t="s">
        <v>463</v>
      </c>
      <c r="H5194" t="s">
        <v>35</v>
      </c>
      <c r="I5194" t="s">
        <v>883</v>
      </c>
      <c r="J5194" t="s">
        <v>1887</v>
      </c>
      <c r="K5194" t="s">
        <v>12061</v>
      </c>
      <c r="L5194" t="s">
        <v>12062</v>
      </c>
      <c r="M5194" t="s">
        <v>1265</v>
      </c>
      <c r="N5194" t="s">
        <v>40</v>
      </c>
      <c r="O5194">
        <v>26435</v>
      </c>
      <c r="P5194">
        <v>30159</v>
      </c>
      <c r="Q5194" t="s">
        <v>41</v>
      </c>
      <c r="R5194">
        <v>760</v>
      </c>
      <c r="S5194" s="2">
        <v>45284</v>
      </c>
      <c r="T5194" t="s">
        <v>42</v>
      </c>
      <c r="U5194">
        <v>0</v>
      </c>
      <c r="V5194" t="s">
        <v>43</v>
      </c>
      <c r="W5194">
        <v>802</v>
      </c>
      <c r="X5194" t="s">
        <v>44</v>
      </c>
      <c r="Y5194" t="s">
        <v>61</v>
      </c>
      <c r="Z5194">
        <v>0</v>
      </c>
      <c r="AA5194">
        <v>962</v>
      </c>
      <c r="AB5194">
        <v>29523</v>
      </c>
      <c r="AC5194" t="s">
        <v>107</v>
      </c>
    </row>
    <row r="5195" spans="1:29" x14ac:dyDescent="0.3">
      <c r="A5195" s="1" t="s">
        <v>47</v>
      </c>
      <c r="B5195" t="s">
        <v>117</v>
      </c>
      <c r="C5195" t="s">
        <v>865</v>
      </c>
      <c r="D5195" t="s">
        <v>119</v>
      </c>
      <c r="E5195">
        <v>6</v>
      </c>
      <c r="F5195" t="s">
        <v>186</v>
      </c>
      <c r="G5195" t="s">
        <v>463</v>
      </c>
      <c r="H5195" t="s">
        <v>35</v>
      </c>
      <c r="I5195" t="s">
        <v>412</v>
      </c>
      <c r="J5195" t="s">
        <v>854</v>
      </c>
      <c r="K5195" t="s">
        <v>12063</v>
      </c>
      <c r="L5195" t="s">
        <v>12064</v>
      </c>
      <c r="M5195" t="s">
        <v>126</v>
      </c>
      <c r="N5195" t="s">
        <v>40</v>
      </c>
      <c r="O5195">
        <v>29606</v>
      </c>
      <c r="P5195">
        <v>32175</v>
      </c>
      <c r="Q5195" t="s">
        <v>41</v>
      </c>
      <c r="R5195">
        <v>565</v>
      </c>
      <c r="S5195" s="2">
        <v>45262</v>
      </c>
      <c r="T5195" s="2">
        <v>45268</v>
      </c>
      <c r="U5195">
        <v>0</v>
      </c>
      <c r="V5195" t="s">
        <v>106</v>
      </c>
      <c r="W5195">
        <v>437</v>
      </c>
      <c r="X5195" t="s">
        <v>60</v>
      </c>
      <c r="Y5195" t="s">
        <v>45</v>
      </c>
      <c r="Z5195">
        <v>0</v>
      </c>
      <c r="AA5195">
        <v>58</v>
      </c>
      <c r="AB5195">
        <v>30069</v>
      </c>
      <c r="AC5195" t="s">
        <v>107</v>
      </c>
    </row>
    <row r="5196" spans="1:29" x14ac:dyDescent="0.3">
      <c r="A5196" s="1" t="s">
        <v>47</v>
      </c>
      <c r="B5196" t="s">
        <v>234</v>
      </c>
      <c r="C5196" t="s">
        <v>3602</v>
      </c>
      <c r="D5196" t="s">
        <v>201</v>
      </c>
      <c r="E5196">
        <v>1</v>
      </c>
      <c r="F5196" t="s">
        <v>186</v>
      </c>
      <c r="G5196" t="s">
        <v>1504</v>
      </c>
      <c r="H5196" t="s">
        <v>79</v>
      </c>
      <c r="I5196" t="s">
        <v>1705</v>
      </c>
      <c r="J5196" t="s">
        <v>245</v>
      </c>
      <c r="K5196" t="s">
        <v>12065</v>
      </c>
      <c r="L5196" t="s">
        <v>12066</v>
      </c>
      <c r="M5196" t="s">
        <v>800</v>
      </c>
      <c r="N5196" t="s">
        <v>84</v>
      </c>
      <c r="O5196">
        <v>12351</v>
      </c>
      <c r="P5196">
        <v>14954</v>
      </c>
      <c r="Q5196" t="s">
        <v>41</v>
      </c>
      <c r="R5196">
        <v>270</v>
      </c>
      <c r="S5196" s="2">
        <v>44297</v>
      </c>
      <c r="T5196" t="s">
        <v>42</v>
      </c>
      <c r="U5196">
        <v>0</v>
      </c>
      <c r="V5196" t="s">
        <v>106</v>
      </c>
      <c r="W5196">
        <v>777</v>
      </c>
      <c r="X5196" t="s">
        <v>44</v>
      </c>
      <c r="Y5196" t="s">
        <v>61</v>
      </c>
      <c r="Z5196">
        <v>0</v>
      </c>
      <c r="AA5196">
        <v>24</v>
      </c>
      <c r="AB5196">
        <v>14911</v>
      </c>
      <c r="AC5196" t="s">
        <v>46</v>
      </c>
    </row>
    <row r="5197" spans="1:29" x14ac:dyDescent="0.3">
      <c r="A5197" s="1" t="s">
        <v>47</v>
      </c>
      <c r="B5197" t="s">
        <v>117</v>
      </c>
      <c r="C5197" t="s">
        <v>118</v>
      </c>
      <c r="D5197" t="s">
        <v>32</v>
      </c>
      <c r="E5197">
        <v>10</v>
      </c>
      <c r="F5197" t="s">
        <v>186</v>
      </c>
      <c r="G5197" t="s">
        <v>710</v>
      </c>
      <c r="H5197" t="s">
        <v>35</v>
      </c>
      <c r="I5197" t="s">
        <v>2803</v>
      </c>
      <c r="J5197" t="s">
        <v>1371</v>
      </c>
      <c r="K5197" t="s">
        <v>12067</v>
      </c>
      <c r="L5197" t="s">
        <v>12068</v>
      </c>
      <c r="M5197" t="s">
        <v>126</v>
      </c>
      <c r="N5197" t="s">
        <v>94</v>
      </c>
      <c r="O5197">
        <v>15016</v>
      </c>
      <c r="P5197">
        <v>19169</v>
      </c>
      <c r="Q5197" t="s">
        <v>41</v>
      </c>
      <c r="R5197">
        <v>953</v>
      </c>
      <c r="S5197" s="2">
        <v>44692</v>
      </c>
      <c r="T5197" t="s">
        <v>42</v>
      </c>
      <c r="U5197">
        <v>0</v>
      </c>
      <c r="V5197" t="s">
        <v>106</v>
      </c>
      <c r="W5197">
        <v>583</v>
      </c>
      <c r="X5197" t="s">
        <v>44</v>
      </c>
      <c r="Y5197" t="s">
        <v>72</v>
      </c>
      <c r="Z5197">
        <v>0</v>
      </c>
      <c r="AA5197">
        <v>848</v>
      </c>
      <c r="AB5197">
        <v>17623</v>
      </c>
      <c r="AC5197" t="s">
        <v>73</v>
      </c>
    </row>
    <row r="5198" spans="1:29" x14ac:dyDescent="0.3">
      <c r="A5198" s="1" t="s">
        <v>47</v>
      </c>
      <c r="B5198" t="s">
        <v>176</v>
      </c>
      <c r="C5198" t="s">
        <v>1347</v>
      </c>
      <c r="D5198" t="s">
        <v>119</v>
      </c>
      <c r="E5198">
        <v>6</v>
      </c>
      <c r="F5198" t="s">
        <v>129</v>
      </c>
      <c r="G5198" t="s">
        <v>395</v>
      </c>
      <c r="H5198" t="s">
        <v>35</v>
      </c>
      <c r="I5198" t="s">
        <v>11080</v>
      </c>
      <c r="J5198" t="s">
        <v>530</v>
      </c>
      <c r="K5198" t="s">
        <v>12069</v>
      </c>
      <c r="L5198" t="s">
        <v>12070</v>
      </c>
      <c r="M5198" t="s">
        <v>426</v>
      </c>
      <c r="N5198" t="s">
        <v>84</v>
      </c>
      <c r="O5198">
        <v>27492</v>
      </c>
      <c r="P5198">
        <v>32480</v>
      </c>
      <c r="Q5198" t="s">
        <v>41</v>
      </c>
      <c r="R5198">
        <v>842</v>
      </c>
      <c r="S5198" s="2">
        <v>44630</v>
      </c>
      <c r="T5198" t="s">
        <v>42</v>
      </c>
      <c r="U5198">
        <v>0</v>
      </c>
      <c r="V5198" t="s">
        <v>71</v>
      </c>
      <c r="W5198">
        <v>759</v>
      </c>
      <c r="X5198" t="s">
        <v>44</v>
      </c>
      <c r="Y5198" t="s">
        <v>61</v>
      </c>
      <c r="Z5198">
        <v>0</v>
      </c>
      <c r="AA5198">
        <v>575</v>
      </c>
      <c r="AB5198">
        <v>32410</v>
      </c>
      <c r="AC5198" t="s">
        <v>73</v>
      </c>
    </row>
    <row r="5199" spans="1:29" x14ac:dyDescent="0.3">
      <c r="A5199" s="1" t="s">
        <v>47</v>
      </c>
      <c r="B5199" t="s">
        <v>234</v>
      </c>
      <c r="C5199" t="s">
        <v>1588</v>
      </c>
      <c r="D5199" t="s">
        <v>185</v>
      </c>
      <c r="E5199">
        <v>9</v>
      </c>
      <c r="F5199" t="s">
        <v>77</v>
      </c>
      <c r="G5199" t="s">
        <v>202</v>
      </c>
      <c r="H5199" t="s">
        <v>35</v>
      </c>
      <c r="I5199" t="s">
        <v>507</v>
      </c>
      <c r="J5199" t="s">
        <v>12071</v>
      </c>
      <c r="K5199" t="s">
        <v>12072</v>
      </c>
      <c r="L5199" t="s">
        <v>12073</v>
      </c>
      <c r="M5199" t="s">
        <v>242</v>
      </c>
      <c r="N5199" t="s">
        <v>58</v>
      </c>
      <c r="O5199">
        <v>8248</v>
      </c>
      <c r="P5199">
        <v>11693</v>
      </c>
      <c r="Q5199" t="s">
        <v>41</v>
      </c>
      <c r="R5199">
        <v>48</v>
      </c>
      <c r="S5199" s="2">
        <v>44429</v>
      </c>
      <c r="T5199" s="2">
        <v>44458</v>
      </c>
      <c r="U5199">
        <v>0</v>
      </c>
      <c r="V5199" t="s">
        <v>85</v>
      </c>
      <c r="W5199">
        <v>682</v>
      </c>
      <c r="X5199" t="s">
        <v>60</v>
      </c>
      <c r="Y5199" t="s">
        <v>45</v>
      </c>
      <c r="Z5199">
        <v>1745</v>
      </c>
      <c r="AA5199">
        <v>516</v>
      </c>
      <c r="AB5199">
        <v>10320</v>
      </c>
      <c r="AC5199" t="s">
        <v>73</v>
      </c>
    </row>
    <row r="5200" spans="1:29" x14ac:dyDescent="0.3">
      <c r="A5200" s="1" t="s">
        <v>47</v>
      </c>
      <c r="B5200" t="s">
        <v>161</v>
      </c>
      <c r="C5200" t="s">
        <v>734</v>
      </c>
      <c r="D5200" t="s">
        <v>128</v>
      </c>
      <c r="E5200">
        <v>4</v>
      </c>
      <c r="F5200" t="s">
        <v>51</v>
      </c>
      <c r="G5200" t="s">
        <v>1427</v>
      </c>
      <c r="H5200" t="s">
        <v>35</v>
      </c>
      <c r="I5200" t="s">
        <v>1841</v>
      </c>
      <c r="J5200" t="s">
        <v>5795</v>
      </c>
      <c r="K5200" t="s">
        <v>12074</v>
      </c>
      <c r="L5200" t="s">
        <v>12075</v>
      </c>
      <c r="M5200" t="s">
        <v>618</v>
      </c>
      <c r="N5200" t="s">
        <v>58</v>
      </c>
      <c r="O5200">
        <v>2621</v>
      </c>
      <c r="P5200">
        <v>6278</v>
      </c>
      <c r="Q5200" t="s">
        <v>41</v>
      </c>
      <c r="R5200">
        <v>717</v>
      </c>
      <c r="S5200" s="2">
        <v>44860</v>
      </c>
      <c r="T5200" t="s">
        <v>42</v>
      </c>
      <c r="U5200">
        <v>0</v>
      </c>
      <c r="V5200" t="s">
        <v>85</v>
      </c>
      <c r="W5200">
        <v>452</v>
      </c>
      <c r="X5200" t="s">
        <v>44</v>
      </c>
      <c r="Y5200" t="s">
        <v>61</v>
      </c>
      <c r="Z5200">
        <v>4879</v>
      </c>
      <c r="AA5200">
        <v>726</v>
      </c>
      <c r="AB5200">
        <v>4006</v>
      </c>
      <c r="AC5200" t="s">
        <v>46</v>
      </c>
    </row>
    <row r="5201" spans="1:29" x14ac:dyDescent="0.3">
      <c r="A5201" s="1" t="s">
        <v>47</v>
      </c>
      <c r="B5201" t="s">
        <v>136</v>
      </c>
      <c r="C5201" t="s">
        <v>1124</v>
      </c>
      <c r="D5201" t="s">
        <v>178</v>
      </c>
      <c r="E5201">
        <v>4</v>
      </c>
      <c r="F5201" t="s">
        <v>99</v>
      </c>
      <c r="G5201" t="s">
        <v>950</v>
      </c>
      <c r="H5201" t="s">
        <v>35</v>
      </c>
      <c r="I5201" t="s">
        <v>1267</v>
      </c>
      <c r="J5201" t="s">
        <v>8386</v>
      </c>
      <c r="K5201" t="s">
        <v>12076</v>
      </c>
      <c r="L5201" t="s">
        <v>12077</v>
      </c>
      <c r="M5201" t="s">
        <v>207</v>
      </c>
      <c r="N5201" t="s">
        <v>58</v>
      </c>
      <c r="O5201">
        <v>29191</v>
      </c>
      <c r="P5201">
        <v>32459</v>
      </c>
      <c r="Q5201" t="s">
        <v>95</v>
      </c>
      <c r="R5201">
        <v>433</v>
      </c>
      <c r="S5201" s="2">
        <v>45191</v>
      </c>
      <c r="T5201" t="s">
        <v>42</v>
      </c>
      <c r="U5201">
        <v>0</v>
      </c>
      <c r="V5201" t="s">
        <v>85</v>
      </c>
      <c r="W5201">
        <v>750</v>
      </c>
      <c r="X5201" t="s">
        <v>44</v>
      </c>
      <c r="Y5201" t="s">
        <v>72</v>
      </c>
      <c r="Z5201">
        <v>4838</v>
      </c>
      <c r="AA5201">
        <v>434</v>
      </c>
      <c r="AB5201">
        <v>29714</v>
      </c>
      <c r="AC5201" t="s">
        <v>107</v>
      </c>
    </row>
    <row r="5202" spans="1:29" x14ac:dyDescent="0.3">
      <c r="A5202" s="1" t="s">
        <v>47</v>
      </c>
      <c r="B5202" t="s">
        <v>117</v>
      </c>
      <c r="C5202" t="s">
        <v>2487</v>
      </c>
      <c r="D5202" t="s">
        <v>185</v>
      </c>
      <c r="E5202">
        <v>5</v>
      </c>
      <c r="F5202" t="s">
        <v>77</v>
      </c>
      <c r="G5202" t="s">
        <v>1221</v>
      </c>
      <c r="H5202" t="s">
        <v>79</v>
      </c>
      <c r="I5202" t="s">
        <v>1480</v>
      </c>
      <c r="J5202" t="s">
        <v>3292</v>
      </c>
      <c r="K5202" t="s">
        <v>12078</v>
      </c>
      <c r="L5202" t="s">
        <v>12079</v>
      </c>
      <c r="M5202" t="s">
        <v>925</v>
      </c>
      <c r="N5202" t="s">
        <v>84</v>
      </c>
      <c r="O5202">
        <v>21496</v>
      </c>
      <c r="P5202">
        <v>23526</v>
      </c>
      <c r="Q5202" t="s">
        <v>59</v>
      </c>
      <c r="R5202">
        <v>752</v>
      </c>
      <c r="S5202" s="2">
        <v>45185</v>
      </c>
      <c r="T5202" t="s">
        <v>42</v>
      </c>
      <c r="U5202">
        <v>16229</v>
      </c>
      <c r="V5202" t="s">
        <v>71</v>
      </c>
      <c r="W5202">
        <v>471</v>
      </c>
      <c r="X5202" t="s">
        <v>44</v>
      </c>
      <c r="Y5202" t="s">
        <v>72</v>
      </c>
      <c r="Z5202">
        <v>0</v>
      </c>
      <c r="AA5202">
        <v>300</v>
      </c>
      <c r="AB5202">
        <v>22793</v>
      </c>
      <c r="AC5202" t="s">
        <v>73</v>
      </c>
    </row>
    <row r="5203" spans="1:29" x14ac:dyDescent="0.3">
      <c r="A5203" s="1" t="s">
        <v>47</v>
      </c>
      <c r="B5203" t="s">
        <v>117</v>
      </c>
      <c r="C5203" t="s">
        <v>1344</v>
      </c>
      <c r="D5203" t="s">
        <v>119</v>
      </c>
      <c r="E5203">
        <v>5</v>
      </c>
      <c r="F5203" t="s">
        <v>99</v>
      </c>
      <c r="G5203" t="s">
        <v>1638</v>
      </c>
      <c r="H5203" t="s">
        <v>35</v>
      </c>
      <c r="I5203" t="s">
        <v>3545</v>
      </c>
      <c r="J5203" t="s">
        <v>8502</v>
      </c>
      <c r="K5203" t="s">
        <v>12080</v>
      </c>
      <c r="L5203" t="s">
        <v>12081</v>
      </c>
      <c r="M5203" t="s">
        <v>1311</v>
      </c>
      <c r="N5203" t="s">
        <v>58</v>
      </c>
      <c r="O5203">
        <v>13311</v>
      </c>
      <c r="P5203">
        <v>16573</v>
      </c>
      <c r="Q5203" t="s">
        <v>41</v>
      </c>
      <c r="R5203">
        <v>797</v>
      </c>
      <c r="S5203" s="2">
        <v>44526</v>
      </c>
      <c r="T5203" t="s">
        <v>42</v>
      </c>
      <c r="U5203">
        <v>0</v>
      </c>
      <c r="V5203" t="s">
        <v>106</v>
      </c>
      <c r="W5203">
        <v>410</v>
      </c>
      <c r="X5203" t="s">
        <v>44</v>
      </c>
      <c r="Y5203" t="s">
        <v>45</v>
      </c>
      <c r="Z5203">
        <v>1313</v>
      </c>
      <c r="AA5203">
        <v>793</v>
      </c>
      <c r="AB5203">
        <v>13956</v>
      </c>
      <c r="AC5203" t="s">
        <v>46</v>
      </c>
    </row>
    <row r="5204" spans="1:29" x14ac:dyDescent="0.3">
      <c r="A5204" s="1" t="s">
        <v>29</v>
      </c>
      <c r="B5204" t="s">
        <v>393</v>
      </c>
      <c r="C5204" t="s">
        <v>1949</v>
      </c>
      <c r="D5204" t="s">
        <v>32</v>
      </c>
      <c r="E5204">
        <v>1</v>
      </c>
      <c r="F5204" t="s">
        <v>99</v>
      </c>
      <c r="G5204" t="s">
        <v>950</v>
      </c>
      <c r="H5204" t="s">
        <v>35</v>
      </c>
      <c r="I5204" t="s">
        <v>2929</v>
      </c>
      <c r="J5204" t="s">
        <v>1497</v>
      </c>
      <c r="K5204" t="s">
        <v>12082</v>
      </c>
      <c r="L5204" t="s">
        <v>4828</v>
      </c>
      <c r="M5204" t="s">
        <v>654</v>
      </c>
      <c r="N5204" t="s">
        <v>94</v>
      </c>
      <c r="O5204">
        <v>19406</v>
      </c>
      <c r="P5204">
        <v>21697</v>
      </c>
      <c r="Q5204" t="s">
        <v>59</v>
      </c>
      <c r="R5204">
        <v>418</v>
      </c>
      <c r="S5204" s="2">
        <v>44756</v>
      </c>
      <c r="T5204" s="2">
        <v>44758</v>
      </c>
      <c r="U5204">
        <v>1186</v>
      </c>
      <c r="V5204" t="s">
        <v>71</v>
      </c>
      <c r="W5204">
        <v>653</v>
      </c>
      <c r="X5204" t="s">
        <v>60</v>
      </c>
      <c r="Y5204" t="s">
        <v>72</v>
      </c>
      <c r="Z5204">
        <v>0</v>
      </c>
      <c r="AA5204">
        <v>684</v>
      </c>
      <c r="AB5204">
        <v>20488</v>
      </c>
      <c r="AC5204" t="s">
        <v>73</v>
      </c>
    </row>
    <row r="5205" spans="1:29" x14ac:dyDescent="0.3">
      <c r="A5205" s="1" t="s">
        <v>47</v>
      </c>
      <c r="B5205" t="s">
        <v>153</v>
      </c>
      <c r="C5205" t="s">
        <v>8836</v>
      </c>
      <c r="D5205" t="s">
        <v>201</v>
      </c>
      <c r="E5205">
        <v>3</v>
      </c>
      <c r="F5205" t="s">
        <v>33</v>
      </c>
      <c r="G5205" t="s">
        <v>209</v>
      </c>
      <c r="H5205" t="s">
        <v>79</v>
      </c>
      <c r="I5205" t="s">
        <v>309</v>
      </c>
      <c r="J5205" t="s">
        <v>5461</v>
      </c>
      <c r="K5205" t="s">
        <v>12083</v>
      </c>
      <c r="L5205" t="s">
        <v>12084</v>
      </c>
      <c r="M5205" t="s">
        <v>1208</v>
      </c>
      <c r="N5205" t="s">
        <v>40</v>
      </c>
      <c r="O5205">
        <v>28705</v>
      </c>
      <c r="P5205">
        <v>30732</v>
      </c>
      <c r="Q5205" t="s">
        <v>59</v>
      </c>
      <c r="R5205">
        <v>843</v>
      </c>
      <c r="S5205" s="2">
        <v>45230</v>
      </c>
      <c r="T5205" t="s">
        <v>42</v>
      </c>
      <c r="U5205">
        <v>34341</v>
      </c>
      <c r="V5205" t="s">
        <v>106</v>
      </c>
      <c r="W5205">
        <v>695</v>
      </c>
      <c r="X5205" t="s">
        <v>44</v>
      </c>
      <c r="Y5205" t="s">
        <v>45</v>
      </c>
      <c r="Z5205">
        <v>0</v>
      </c>
      <c r="AA5205">
        <v>852</v>
      </c>
      <c r="AB5205">
        <v>29114</v>
      </c>
      <c r="AC5205" t="s">
        <v>73</v>
      </c>
    </row>
    <row r="5206" spans="1:29" x14ac:dyDescent="0.3">
      <c r="A5206" s="1" t="s">
        <v>29</v>
      </c>
      <c r="B5206" t="s">
        <v>363</v>
      </c>
      <c r="C5206" t="s">
        <v>4659</v>
      </c>
      <c r="D5206" t="s">
        <v>32</v>
      </c>
      <c r="E5206">
        <v>8</v>
      </c>
      <c r="F5206" t="s">
        <v>129</v>
      </c>
      <c r="G5206" t="s">
        <v>163</v>
      </c>
      <c r="H5206" t="s">
        <v>79</v>
      </c>
      <c r="I5206" t="s">
        <v>382</v>
      </c>
      <c r="J5206" t="s">
        <v>1797</v>
      </c>
      <c r="K5206" t="s">
        <v>12085</v>
      </c>
      <c r="L5206" t="s">
        <v>10360</v>
      </c>
      <c r="M5206" t="s">
        <v>431</v>
      </c>
      <c r="N5206" t="s">
        <v>40</v>
      </c>
      <c r="O5206">
        <v>4247</v>
      </c>
      <c r="P5206">
        <v>6579</v>
      </c>
      <c r="Q5206" t="s">
        <v>59</v>
      </c>
      <c r="R5206">
        <v>758</v>
      </c>
      <c r="S5206" s="2">
        <v>45351</v>
      </c>
      <c r="T5206" t="s">
        <v>42</v>
      </c>
      <c r="U5206">
        <v>19573</v>
      </c>
      <c r="V5206" t="s">
        <v>43</v>
      </c>
      <c r="W5206">
        <v>759</v>
      </c>
      <c r="X5206" t="s">
        <v>44</v>
      </c>
      <c r="Y5206" t="s">
        <v>61</v>
      </c>
      <c r="Z5206">
        <v>0</v>
      </c>
      <c r="AA5206">
        <v>364</v>
      </c>
      <c r="AB5206">
        <v>4751</v>
      </c>
      <c r="AC5206" t="s">
        <v>107</v>
      </c>
    </row>
    <row r="5207" spans="1:29" x14ac:dyDescent="0.3">
      <c r="A5207" s="1" t="s">
        <v>47</v>
      </c>
      <c r="B5207" t="s">
        <v>117</v>
      </c>
      <c r="C5207" t="s">
        <v>118</v>
      </c>
      <c r="D5207" t="s">
        <v>155</v>
      </c>
      <c r="E5207">
        <v>3</v>
      </c>
      <c r="F5207" t="s">
        <v>129</v>
      </c>
      <c r="G5207" t="s">
        <v>395</v>
      </c>
      <c r="H5207" t="s">
        <v>35</v>
      </c>
      <c r="I5207" t="s">
        <v>382</v>
      </c>
      <c r="J5207" t="s">
        <v>470</v>
      </c>
      <c r="K5207" t="s">
        <v>12086</v>
      </c>
      <c r="L5207" t="s">
        <v>12087</v>
      </c>
      <c r="M5207" t="s">
        <v>517</v>
      </c>
      <c r="N5207" t="s">
        <v>84</v>
      </c>
      <c r="O5207">
        <v>28834</v>
      </c>
      <c r="P5207">
        <v>33706</v>
      </c>
      <c r="Q5207" t="s">
        <v>95</v>
      </c>
      <c r="R5207">
        <v>948</v>
      </c>
      <c r="S5207" s="2">
        <v>44439</v>
      </c>
      <c r="T5207" t="s">
        <v>42</v>
      </c>
      <c r="U5207">
        <v>0</v>
      </c>
      <c r="V5207" t="s">
        <v>106</v>
      </c>
      <c r="W5207">
        <v>756</v>
      </c>
      <c r="X5207" t="s">
        <v>44</v>
      </c>
      <c r="Y5207" t="s">
        <v>61</v>
      </c>
      <c r="Z5207">
        <v>0</v>
      </c>
      <c r="AA5207">
        <v>19</v>
      </c>
      <c r="AB5207">
        <v>33440</v>
      </c>
      <c r="AC5207" t="s">
        <v>73</v>
      </c>
    </row>
    <row r="5208" spans="1:29" x14ac:dyDescent="0.3">
      <c r="A5208" s="1" t="s">
        <v>29</v>
      </c>
      <c r="B5208" t="s">
        <v>74</v>
      </c>
      <c r="C5208" t="s">
        <v>861</v>
      </c>
      <c r="D5208" t="s">
        <v>110</v>
      </c>
      <c r="E5208">
        <v>8</v>
      </c>
      <c r="F5208" t="s">
        <v>271</v>
      </c>
      <c r="G5208" t="s">
        <v>495</v>
      </c>
      <c r="H5208" t="s">
        <v>35</v>
      </c>
      <c r="I5208" t="s">
        <v>1379</v>
      </c>
      <c r="J5208" t="s">
        <v>2836</v>
      </c>
      <c r="K5208" t="s">
        <v>12088</v>
      </c>
      <c r="L5208" t="s">
        <v>12089</v>
      </c>
      <c r="M5208" t="s">
        <v>969</v>
      </c>
      <c r="N5208" t="s">
        <v>58</v>
      </c>
      <c r="O5208">
        <v>15284</v>
      </c>
      <c r="P5208">
        <v>17684</v>
      </c>
      <c r="Q5208" t="s">
        <v>41</v>
      </c>
      <c r="R5208">
        <v>619</v>
      </c>
      <c r="S5208" s="2">
        <v>44988</v>
      </c>
      <c r="T5208" t="s">
        <v>42</v>
      </c>
      <c r="U5208">
        <v>0</v>
      </c>
      <c r="V5208" t="s">
        <v>85</v>
      </c>
      <c r="W5208">
        <v>654</v>
      </c>
      <c r="X5208" t="s">
        <v>44</v>
      </c>
      <c r="Y5208" t="s">
        <v>45</v>
      </c>
      <c r="Z5208">
        <v>1066</v>
      </c>
      <c r="AA5208">
        <v>701</v>
      </c>
      <c r="AB5208">
        <v>15688</v>
      </c>
      <c r="AC5208" t="s">
        <v>73</v>
      </c>
    </row>
    <row r="5209" spans="1:29" x14ac:dyDescent="0.3">
      <c r="A5209" s="1" t="s">
        <v>29</v>
      </c>
      <c r="B5209" t="s">
        <v>327</v>
      </c>
      <c r="C5209" t="s">
        <v>1091</v>
      </c>
      <c r="D5209" t="s">
        <v>236</v>
      </c>
      <c r="E5209">
        <v>1</v>
      </c>
      <c r="F5209" t="s">
        <v>186</v>
      </c>
      <c r="G5209" t="s">
        <v>1504</v>
      </c>
      <c r="H5209" t="s">
        <v>79</v>
      </c>
      <c r="I5209" t="s">
        <v>990</v>
      </c>
      <c r="J5209" t="s">
        <v>123</v>
      </c>
      <c r="K5209" t="s">
        <v>12090</v>
      </c>
      <c r="L5209" t="s">
        <v>12091</v>
      </c>
      <c r="M5209" t="s">
        <v>1023</v>
      </c>
      <c r="N5209" t="s">
        <v>94</v>
      </c>
      <c r="O5209">
        <v>27942</v>
      </c>
      <c r="P5209">
        <v>31924</v>
      </c>
      <c r="Q5209" t="s">
        <v>59</v>
      </c>
      <c r="R5209">
        <v>578</v>
      </c>
      <c r="S5209" s="2">
        <v>44798</v>
      </c>
      <c r="T5209" s="2">
        <v>44806</v>
      </c>
      <c r="U5209">
        <v>49936</v>
      </c>
      <c r="V5209" t="s">
        <v>43</v>
      </c>
      <c r="W5209">
        <v>655</v>
      </c>
      <c r="X5209" t="s">
        <v>60</v>
      </c>
      <c r="Y5209" t="s">
        <v>61</v>
      </c>
      <c r="Z5209">
        <v>0</v>
      </c>
      <c r="AA5209">
        <v>575</v>
      </c>
      <c r="AB5209">
        <v>30441</v>
      </c>
      <c r="AC5209" t="s">
        <v>107</v>
      </c>
    </row>
    <row r="5210" spans="1:29" x14ac:dyDescent="0.3">
      <c r="A5210" s="1" t="s">
        <v>47</v>
      </c>
      <c r="B5210" t="s">
        <v>48</v>
      </c>
      <c r="C5210" t="s">
        <v>551</v>
      </c>
      <c r="D5210" t="s">
        <v>236</v>
      </c>
      <c r="E5210">
        <v>2</v>
      </c>
      <c r="F5210" t="s">
        <v>129</v>
      </c>
      <c r="G5210" t="s">
        <v>700</v>
      </c>
      <c r="H5210" t="s">
        <v>35</v>
      </c>
      <c r="I5210" t="s">
        <v>756</v>
      </c>
      <c r="J5210" t="s">
        <v>245</v>
      </c>
      <c r="K5210" t="s">
        <v>12092</v>
      </c>
      <c r="L5210" t="s">
        <v>12093</v>
      </c>
      <c r="M5210" t="s">
        <v>57</v>
      </c>
      <c r="N5210" t="s">
        <v>94</v>
      </c>
      <c r="O5210">
        <v>9254</v>
      </c>
      <c r="P5210">
        <v>13071</v>
      </c>
      <c r="Q5210" t="s">
        <v>41</v>
      </c>
      <c r="R5210">
        <v>92</v>
      </c>
      <c r="S5210" s="2">
        <v>45174</v>
      </c>
      <c r="T5210" t="s">
        <v>42</v>
      </c>
      <c r="U5210">
        <v>0</v>
      </c>
      <c r="V5210" t="s">
        <v>43</v>
      </c>
      <c r="W5210">
        <v>416</v>
      </c>
      <c r="X5210" t="s">
        <v>44</v>
      </c>
      <c r="Y5210" t="s">
        <v>61</v>
      </c>
      <c r="Z5210">
        <v>0</v>
      </c>
      <c r="AA5210">
        <v>248</v>
      </c>
      <c r="AB5210">
        <v>12464</v>
      </c>
      <c r="AC5210" t="s">
        <v>73</v>
      </c>
    </row>
    <row r="5211" spans="1:29" x14ac:dyDescent="0.3">
      <c r="A5211" s="1" t="s">
        <v>29</v>
      </c>
      <c r="B5211" t="s">
        <v>363</v>
      </c>
      <c r="C5211" t="s">
        <v>3486</v>
      </c>
      <c r="D5211" t="s">
        <v>119</v>
      </c>
      <c r="E5211">
        <v>2</v>
      </c>
      <c r="F5211" t="s">
        <v>77</v>
      </c>
      <c r="G5211" t="s">
        <v>365</v>
      </c>
      <c r="H5211" t="s">
        <v>79</v>
      </c>
      <c r="I5211" t="s">
        <v>1461</v>
      </c>
      <c r="J5211" t="s">
        <v>2780</v>
      </c>
      <c r="K5211" t="s">
        <v>12094</v>
      </c>
      <c r="L5211" t="s">
        <v>12095</v>
      </c>
      <c r="M5211" t="s">
        <v>494</v>
      </c>
      <c r="N5211" t="s">
        <v>94</v>
      </c>
      <c r="O5211">
        <v>25317</v>
      </c>
      <c r="P5211">
        <v>27818</v>
      </c>
      <c r="Q5211" t="s">
        <v>41</v>
      </c>
      <c r="R5211">
        <v>537</v>
      </c>
      <c r="S5211" s="2">
        <v>44498</v>
      </c>
      <c r="T5211" t="s">
        <v>42</v>
      </c>
      <c r="U5211">
        <v>0</v>
      </c>
      <c r="V5211" t="s">
        <v>71</v>
      </c>
      <c r="W5211">
        <v>553</v>
      </c>
      <c r="X5211" t="s">
        <v>44</v>
      </c>
      <c r="Y5211" t="s">
        <v>45</v>
      </c>
      <c r="Z5211">
        <v>0</v>
      </c>
      <c r="AA5211">
        <v>511</v>
      </c>
      <c r="AB5211">
        <v>26433</v>
      </c>
      <c r="AC5211" t="s">
        <v>107</v>
      </c>
    </row>
    <row r="5212" spans="1:29" x14ac:dyDescent="0.3">
      <c r="A5212" s="1" t="s">
        <v>29</v>
      </c>
      <c r="B5212" t="s">
        <v>228</v>
      </c>
      <c r="C5212" t="s">
        <v>4757</v>
      </c>
      <c r="D5212" t="s">
        <v>50</v>
      </c>
      <c r="E5212">
        <v>6</v>
      </c>
      <c r="F5212" t="s">
        <v>33</v>
      </c>
      <c r="G5212" t="s">
        <v>111</v>
      </c>
      <c r="H5212" t="s">
        <v>35</v>
      </c>
      <c r="I5212" t="s">
        <v>1445</v>
      </c>
      <c r="J5212" t="s">
        <v>1841</v>
      </c>
      <c r="K5212" t="s">
        <v>12096</v>
      </c>
      <c r="L5212" t="s">
        <v>12097</v>
      </c>
      <c r="M5212" t="s">
        <v>964</v>
      </c>
      <c r="N5212" t="s">
        <v>40</v>
      </c>
      <c r="O5212">
        <v>12768</v>
      </c>
      <c r="P5212">
        <v>15701</v>
      </c>
      <c r="Q5212" t="s">
        <v>59</v>
      </c>
      <c r="R5212">
        <v>51</v>
      </c>
      <c r="S5212" s="2">
        <v>44516</v>
      </c>
      <c r="T5212" s="2">
        <v>44542</v>
      </c>
      <c r="U5212">
        <v>31362</v>
      </c>
      <c r="V5212" t="s">
        <v>43</v>
      </c>
      <c r="W5212">
        <v>778</v>
      </c>
      <c r="X5212" t="s">
        <v>60</v>
      </c>
      <c r="Y5212" t="s">
        <v>45</v>
      </c>
      <c r="Z5212">
        <v>0</v>
      </c>
      <c r="AA5212">
        <v>200</v>
      </c>
      <c r="AB5212">
        <v>13253</v>
      </c>
      <c r="AC5212" t="s">
        <v>46</v>
      </c>
    </row>
    <row r="5213" spans="1:29" x14ac:dyDescent="0.3">
      <c r="A5213" s="1" t="s">
        <v>29</v>
      </c>
      <c r="B5213" t="s">
        <v>86</v>
      </c>
      <c r="C5213" t="s">
        <v>4762</v>
      </c>
      <c r="D5213" t="s">
        <v>76</v>
      </c>
      <c r="E5213">
        <v>4</v>
      </c>
      <c r="F5213" t="s">
        <v>221</v>
      </c>
      <c r="G5213" t="s">
        <v>506</v>
      </c>
      <c r="H5213" t="s">
        <v>35</v>
      </c>
      <c r="I5213" t="s">
        <v>1575</v>
      </c>
      <c r="J5213" t="s">
        <v>2844</v>
      </c>
      <c r="K5213" t="s">
        <v>12098</v>
      </c>
      <c r="L5213" t="s">
        <v>12099</v>
      </c>
      <c r="M5213" t="s">
        <v>350</v>
      </c>
      <c r="N5213" t="s">
        <v>84</v>
      </c>
      <c r="O5213">
        <v>14053</v>
      </c>
      <c r="P5213">
        <v>17656</v>
      </c>
      <c r="Q5213" t="s">
        <v>59</v>
      </c>
      <c r="R5213">
        <v>967</v>
      </c>
      <c r="S5213" s="2">
        <v>45106</v>
      </c>
      <c r="T5213" s="2">
        <v>45134</v>
      </c>
      <c r="U5213">
        <v>7061</v>
      </c>
      <c r="V5213" t="s">
        <v>71</v>
      </c>
      <c r="W5213">
        <v>458</v>
      </c>
      <c r="X5213" t="s">
        <v>60</v>
      </c>
      <c r="Y5213" t="s">
        <v>45</v>
      </c>
      <c r="Z5213">
        <v>0</v>
      </c>
      <c r="AA5213">
        <v>551</v>
      </c>
      <c r="AB5213">
        <v>16005</v>
      </c>
      <c r="AC5213" t="s">
        <v>73</v>
      </c>
    </row>
    <row r="5214" spans="1:29" x14ac:dyDescent="0.3">
      <c r="A5214" s="1" t="s">
        <v>29</v>
      </c>
      <c r="B5214" t="s">
        <v>74</v>
      </c>
      <c r="C5214" t="s">
        <v>2107</v>
      </c>
      <c r="D5214" t="s">
        <v>178</v>
      </c>
      <c r="E5214">
        <v>3</v>
      </c>
      <c r="F5214" t="s">
        <v>186</v>
      </c>
      <c r="G5214" t="s">
        <v>650</v>
      </c>
      <c r="H5214" t="s">
        <v>79</v>
      </c>
      <c r="I5214" t="s">
        <v>3089</v>
      </c>
      <c r="J5214" t="s">
        <v>1148</v>
      </c>
      <c r="K5214" t="s">
        <v>12100</v>
      </c>
      <c r="L5214" t="s">
        <v>12101</v>
      </c>
      <c r="M5214" t="s">
        <v>969</v>
      </c>
      <c r="N5214" t="s">
        <v>40</v>
      </c>
      <c r="O5214">
        <v>18972</v>
      </c>
      <c r="P5214">
        <v>22557</v>
      </c>
      <c r="Q5214" t="s">
        <v>59</v>
      </c>
      <c r="R5214">
        <v>851</v>
      </c>
      <c r="S5214" s="2">
        <v>44271</v>
      </c>
      <c r="T5214" t="s">
        <v>42</v>
      </c>
      <c r="U5214">
        <v>40582</v>
      </c>
      <c r="V5214" t="s">
        <v>43</v>
      </c>
      <c r="W5214">
        <v>451</v>
      </c>
      <c r="X5214" t="s">
        <v>44</v>
      </c>
      <c r="Y5214" t="s">
        <v>72</v>
      </c>
      <c r="Z5214">
        <v>0</v>
      </c>
      <c r="AA5214">
        <v>790</v>
      </c>
      <c r="AB5214">
        <v>19995</v>
      </c>
      <c r="AC5214" t="s">
        <v>73</v>
      </c>
    </row>
    <row r="5215" spans="1:29" x14ac:dyDescent="0.3">
      <c r="A5215" s="1" t="s">
        <v>47</v>
      </c>
      <c r="B5215" t="s">
        <v>153</v>
      </c>
      <c r="C5215" t="s">
        <v>3785</v>
      </c>
      <c r="D5215" t="s">
        <v>128</v>
      </c>
      <c r="E5215">
        <v>2</v>
      </c>
      <c r="F5215" t="s">
        <v>64</v>
      </c>
      <c r="G5215" t="s">
        <v>783</v>
      </c>
      <c r="H5215" t="s">
        <v>79</v>
      </c>
      <c r="I5215" t="s">
        <v>292</v>
      </c>
      <c r="J5215" t="s">
        <v>2599</v>
      </c>
      <c r="K5215" t="s">
        <v>12102</v>
      </c>
      <c r="L5215" t="s">
        <v>12103</v>
      </c>
      <c r="M5215" t="s">
        <v>860</v>
      </c>
      <c r="N5215" t="s">
        <v>40</v>
      </c>
      <c r="O5215">
        <v>28741</v>
      </c>
      <c r="P5215">
        <v>31639</v>
      </c>
      <c r="Q5215" t="s">
        <v>41</v>
      </c>
      <c r="R5215">
        <v>601</v>
      </c>
      <c r="S5215" s="2">
        <v>45075</v>
      </c>
      <c r="T5215" s="2">
        <v>45101</v>
      </c>
      <c r="U5215">
        <v>0</v>
      </c>
      <c r="V5215" t="s">
        <v>106</v>
      </c>
      <c r="W5215">
        <v>679</v>
      </c>
      <c r="X5215" t="s">
        <v>60</v>
      </c>
      <c r="Y5215" t="s">
        <v>72</v>
      </c>
      <c r="Z5215">
        <v>0</v>
      </c>
      <c r="AA5215">
        <v>709</v>
      </c>
      <c r="AB5215">
        <v>28912</v>
      </c>
      <c r="AC5215" t="s">
        <v>46</v>
      </c>
    </row>
    <row r="5216" spans="1:29" x14ac:dyDescent="0.3">
      <c r="A5216" s="1" t="s">
        <v>29</v>
      </c>
      <c r="B5216" t="s">
        <v>62</v>
      </c>
      <c r="C5216" t="s">
        <v>666</v>
      </c>
      <c r="D5216" t="s">
        <v>387</v>
      </c>
      <c r="E5216">
        <v>2</v>
      </c>
      <c r="F5216" t="s">
        <v>271</v>
      </c>
      <c r="G5216" t="s">
        <v>1298</v>
      </c>
      <c r="H5216" t="s">
        <v>35</v>
      </c>
      <c r="I5216" t="s">
        <v>1841</v>
      </c>
      <c r="J5216" t="s">
        <v>570</v>
      </c>
      <c r="K5216" t="s">
        <v>12104</v>
      </c>
      <c r="L5216" t="s">
        <v>12105</v>
      </c>
      <c r="M5216" t="s">
        <v>505</v>
      </c>
      <c r="N5216" t="s">
        <v>84</v>
      </c>
      <c r="O5216">
        <v>17433</v>
      </c>
      <c r="P5216">
        <v>20445</v>
      </c>
      <c r="Q5216" t="s">
        <v>95</v>
      </c>
      <c r="R5216">
        <v>531</v>
      </c>
      <c r="S5216" s="2">
        <v>44843</v>
      </c>
      <c r="T5216" t="s">
        <v>42</v>
      </c>
      <c r="U5216">
        <v>0</v>
      </c>
      <c r="V5216" t="s">
        <v>71</v>
      </c>
      <c r="W5216">
        <v>413</v>
      </c>
      <c r="X5216" t="s">
        <v>44</v>
      </c>
      <c r="Y5216" t="s">
        <v>45</v>
      </c>
      <c r="Z5216">
        <v>0</v>
      </c>
      <c r="AA5216">
        <v>308</v>
      </c>
      <c r="AB5216">
        <v>18207</v>
      </c>
      <c r="AC5216" t="s">
        <v>107</v>
      </c>
    </row>
    <row r="5217" spans="1:29" x14ac:dyDescent="0.3">
      <c r="A5217" s="1" t="s">
        <v>29</v>
      </c>
      <c r="B5217" t="s">
        <v>74</v>
      </c>
      <c r="C5217" t="s">
        <v>1101</v>
      </c>
      <c r="D5217" t="s">
        <v>50</v>
      </c>
      <c r="E5217">
        <v>2</v>
      </c>
      <c r="F5217" t="s">
        <v>77</v>
      </c>
      <c r="G5217" t="s">
        <v>202</v>
      </c>
      <c r="H5217" t="s">
        <v>35</v>
      </c>
      <c r="I5217" t="s">
        <v>4605</v>
      </c>
      <c r="J5217" t="s">
        <v>113</v>
      </c>
      <c r="K5217" t="s">
        <v>12106</v>
      </c>
      <c r="L5217" t="s">
        <v>12107</v>
      </c>
      <c r="M5217" t="s">
        <v>1718</v>
      </c>
      <c r="N5217" t="s">
        <v>40</v>
      </c>
      <c r="O5217">
        <v>24909</v>
      </c>
      <c r="P5217">
        <v>29541</v>
      </c>
      <c r="Q5217" t="s">
        <v>59</v>
      </c>
      <c r="R5217">
        <v>428</v>
      </c>
      <c r="S5217" s="2">
        <v>44386</v>
      </c>
      <c r="T5217" t="s">
        <v>42</v>
      </c>
      <c r="U5217">
        <v>31928</v>
      </c>
      <c r="V5217" t="s">
        <v>85</v>
      </c>
      <c r="W5217">
        <v>502</v>
      </c>
      <c r="X5217" t="s">
        <v>44</v>
      </c>
      <c r="Y5217" t="s">
        <v>61</v>
      </c>
      <c r="Z5217">
        <v>0</v>
      </c>
      <c r="AA5217">
        <v>813</v>
      </c>
      <c r="AB5217">
        <v>29285</v>
      </c>
      <c r="AC5217" t="s">
        <v>46</v>
      </c>
    </row>
    <row r="5218" spans="1:29" x14ac:dyDescent="0.3">
      <c r="A5218" s="1" t="s">
        <v>29</v>
      </c>
      <c r="B5218" t="s">
        <v>74</v>
      </c>
      <c r="C5218" t="s">
        <v>2173</v>
      </c>
      <c r="D5218" t="s">
        <v>119</v>
      </c>
      <c r="E5218">
        <v>3</v>
      </c>
      <c r="F5218" t="s">
        <v>186</v>
      </c>
      <c r="G5218" t="s">
        <v>1504</v>
      </c>
      <c r="H5218" t="s">
        <v>79</v>
      </c>
      <c r="I5218" t="s">
        <v>6951</v>
      </c>
      <c r="J5218" t="s">
        <v>293</v>
      </c>
      <c r="K5218" t="s">
        <v>12108</v>
      </c>
      <c r="L5218" t="s">
        <v>12109</v>
      </c>
      <c r="M5218" t="s">
        <v>973</v>
      </c>
      <c r="N5218" t="s">
        <v>94</v>
      </c>
      <c r="O5218">
        <v>5725</v>
      </c>
      <c r="P5218">
        <v>8558</v>
      </c>
      <c r="Q5218" t="s">
        <v>95</v>
      </c>
      <c r="R5218">
        <v>734</v>
      </c>
      <c r="S5218" s="2">
        <v>45237</v>
      </c>
      <c r="T5218" t="s">
        <v>42</v>
      </c>
      <c r="U5218">
        <v>0</v>
      </c>
      <c r="V5218" t="s">
        <v>71</v>
      </c>
      <c r="W5218">
        <v>407</v>
      </c>
      <c r="X5218" t="s">
        <v>44</v>
      </c>
      <c r="Y5218" t="s">
        <v>61</v>
      </c>
      <c r="Z5218">
        <v>0</v>
      </c>
      <c r="AA5218">
        <v>81</v>
      </c>
      <c r="AB5218">
        <v>5976</v>
      </c>
      <c r="AC5218" t="s">
        <v>107</v>
      </c>
    </row>
    <row r="5219" spans="1:29" x14ac:dyDescent="0.3">
      <c r="A5219" s="1" t="s">
        <v>47</v>
      </c>
      <c r="B5219" t="s">
        <v>136</v>
      </c>
      <c r="C5219" t="s">
        <v>1426</v>
      </c>
      <c r="D5219" t="s">
        <v>201</v>
      </c>
      <c r="E5219">
        <v>6</v>
      </c>
      <c r="F5219" t="s">
        <v>51</v>
      </c>
      <c r="G5219" t="s">
        <v>52</v>
      </c>
      <c r="H5219" t="s">
        <v>79</v>
      </c>
      <c r="I5219" t="s">
        <v>7390</v>
      </c>
      <c r="J5219" t="s">
        <v>224</v>
      </c>
      <c r="K5219">
        <v>9575691091</v>
      </c>
      <c r="L5219" t="s">
        <v>12110</v>
      </c>
      <c r="M5219" t="s">
        <v>1128</v>
      </c>
      <c r="N5219" t="s">
        <v>84</v>
      </c>
      <c r="O5219">
        <v>9493</v>
      </c>
      <c r="P5219">
        <v>13916</v>
      </c>
      <c r="Q5219" t="s">
        <v>95</v>
      </c>
      <c r="R5219">
        <v>383</v>
      </c>
      <c r="S5219" s="2">
        <v>45040</v>
      </c>
      <c r="T5219" t="s">
        <v>42</v>
      </c>
      <c r="U5219">
        <v>0</v>
      </c>
      <c r="V5219" t="s">
        <v>71</v>
      </c>
      <c r="W5219">
        <v>559</v>
      </c>
      <c r="X5219" t="s">
        <v>44</v>
      </c>
      <c r="Y5219" t="s">
        <v>72</v>
      </c>
      <c r="Z5219">
        <v>0</v>
      </c>
      <c r="AA5219">
        <v>480</v>
      </c>
      <c r="AB5219">
        <v>10824</v>
      </c>
      <c r="AC5219" t="s">
        <v>73</v>
      </c>
    </row>
    <row r="5220" spans="1:29" x14ac:dyDescent="0.3">
      <c r="A5220" s="1" t="s">
        <v>47</v>
      </c>
      <c r="B5220" t="s">
        <v>234</v>
      </c>
      <c r="C5220" t="s">
        <v>564</v>
      </c>
      <c r="D5220" t="s">
        <v>50</v>
      </c>
      <c r="E5220">
        <v>8</v>
      </c>
      <c r="F5220" t="s">
        <v>33</v>
      </c>
      <c r="G5220" t="s">
        <v>111</v>
      </c>
      <c r="H5220" t="s">
        <v>35</v>
      </c>
      <c r="I5220" t="s">
        <v>1156</v>
      </c>
      <c r="J5220" t="s">
        <v>3041</v>
      </c>
      <c r="K5220" t="s">
        <v>12111</v>
      </c>
      <c r="L5220" t="s">
        <v>12112</v>
      </c>
      <c r="M5220" t="s">
        <v>483</v>
      </c>
      <c r="N5220" t="s">
        <v>84</v>
      </c>
      <c r="O5220">
        <v>4745</v>
      </c>
      <c r="P5220">
        <v>9016</v>
      </c>
      <c r="Q5220" t="s">
        <v>95</v>
      </c>
      <c r="R5220">
        <v>921</v>
      </c>
      <c r="S5220" s="2">
        <v>45270</v>
      </c>
      <c r="T5220" t="s">
        <v>42</v>
      </c>
      <c r="U5220">
        <v>0</v>
      </c>
      <c r="V5220" t="s">
        <v>43</v>
      </c>
      <c r="W5220">
        <v>541</v>
      </c>
      <c r="X5220" t="s">
        <v>44</v>
      </c>
      <c r="Y5220" t="s">
        <v>61</v>
      </c>
      <c r="Z5220">
        <v>0</v>
      </c>
      <c r="AA5220">
        <v>662</v>
      </c>
      <c r="AB5220">
        <v>7000</v>
      </c>
      <c r="AC5220" t="s">
        <v>107</v>
      </c>
    </row>
    <row r="5221" spans="1:29" x14ac:dyDescent="0.3">
      <c r="A5221" s="1" t="s">
        <v>47</v>
      </c>
      <c r="B5221" t="s">
        <v>108</v>
      </c>
      <c r="C5221" t="s">
        <v>655</v>
      </c>
      <c r="D5221" t="s">
        <v>76</v>
      </c>
      <c r="E5221">
        <v>10</v>
      </c>
      <c r="F5221" t="s">
        <v>120</v>
      </c>
      <c r="G5221" t="s">
        <v>468</v>
      </c>
      <c r="H5221" t="s">
        <v>79</v>
      </c>
      <c r="I5221" t="s">
        <v>210</v>
      </c>
      <c r="J5221" t="s">
        <v>5343</v>
      </c>
      <c r="K5221" t="s">
        <v>12113</v>
      </c>
      <c r="L5221" t="s">
        <v>12114</v>
      </c>
      <c r="M5221" t="s">
        <v>116</v>
      </c>
      <c r="N5221" t="s">
        <v>58</v>
      </c>
      <c r="O5221">
        <v>17764</v>
      </c>
      <c r="P5221">
        <v>21801</v>
      </c>
      <c r="Q5221" t="s">
        <v>95</v>
      </c>
      <c r="R5221">
        <v>120</v>
      </c>
      <c r="S5221" s="2">
        <v>44386</v>
      </c>
      <c r="T5221" s="2">
        <v>44390</v>
      </c>
      <c r="U5221">
        <v>0</v>
      </c>
      <c r="V5221" t="s">
        <v>71</v>
      </c>
      <c r="W5221">
        <v>521</v>
      </c>
      <c r="X5221" t="s">
        <v>60</v>
      </c>
      <c r="Y5221" t="s">
        <v>45</v>
      </c>
      <c r="Z5221">
        <v>3634</v>
      </c>
      <c r="AA5221">
        <v>592</v>
      </c>
      <c r="AB5221">
        <v>18722</v>
      </c>
      <c r="AC5221" t="s">
        <v>46</v>
      </c>
    </row>
    <row r="5222" spans="1:29" x14ac:dyDescent="0.3">
      <c r="A5222" s="1" t="s">
        <v>47</v>
      </c>
      <c r="B5222" t="s">
        <v>592</v>
      </c>
      <c r="C5222" t="s">
        <v>2444</v>
      </c>
      <c r="D5222" t="s">
        <v>76</v>
      </c>
      <c r="E5222">
        <v>6</v>
      </c>
      <c r="F5222" t="s">
        <v>99</v>
      </c>
      <c r="G5222" t="s">
        <v>631</v>
      </c>
      <c r="H5222" t="s">
        <v>79</v>
      </c>
      <c r="I5222" t="s">
        <v>1830</v>
      </c>
      <c r="J5222" t="s">
        <v>1937</v>
      </c>
      <c r="K5222" t="s">
        <v>12115</v>
      </c>
      <c r="L5222" t="s">
        <v>12116</v>
      </c>
      <c r="M5222" t="s">
        <v>2150</v>
      </c>
      <c r="N5222" t="s">
        <v>58</v>
      </c>
      <c r="O5222">
        <v>25751</v>
      </c>
      <c r="P5222">
        <v>28715</v>
      </c>
      <c r="Q5222" t="s">
        <v>41</v>
      </c>
      <c r="R5222">
        <v>975</v>
      </c>
      <c r="S5222" s="2">
        <v>44400</v>
      </c>
      <c r="T5222" t="s">
        <v>42</v>
      </c>
      <c r="U5222">
        <v>0</v>
      </c>
      <c r="V5222" t="s">
        <v>43</v>
      </c>
      <c r="W5222">
        <v>550</v>
      </c>
      <c r="X5222" t="s">
        <v>44</v>
      </c>
      <c r="Y5222" t="s">
        <v>72</v>
      </c>
      <c r="Z5222">
        <v>1500</v>
      </c>
      <c r="AA5222">
        <v>498</v>
      </c>
      <c r="AB5222">
        <v>26384</v>
      </c>
      <c r="AC5222" t="s">
        <v>107</v>
      </c>
    </row>
    <row r="5223" spans="1:29" x14ac:dyDescent="0.3">
      <c r="A5223" s="1" t="s">
        <v>29</v>
      </c>
      <c r="B5223" t="s">
        <v>96</v>
      </c>
      <c r="C5223" t="s">
        <v>1922</v>
      </c>
      <c r="D5223" t="s">
        <v>185</v>
      </c>
      <c r="E5223">
        <v>3</v>
      </c>
      <c r="F5223" t="s">
        <v>221</v>
      </c>
      <c r="G5223" t="s">
        <v>858</v>
      </c>
      <c r="H5223" t="s">
        <v>79</v>
      </c>
      <c r="I5223" t="s">
        <v>626</v>
      </c>
      <c r="J5223" t="s">
        <v>11419</v>
      </c>
      <c r="K5223" t="s">
        <v>12117</v>
      </c>
      <c r="L5223" t="s">
        <v>12118</v>
      </c>
      <c r="M5223" t="s">
        <v>1784</v>
      </c>
      <c r="N5223" t="s">
        <v>84</v>
      </c>
      <c r="O5223">
        <v>19190</v>
      </c>
      <c r="P5223">
        <v>24025</v>
      </c>
      <c r="Q5223" t="s">
        <v>41</v>
      </c>
      <c r="R5223">
        <v>797</v>
      </c>
      <c r="S5223" s="2">
        <v>45202</v>
      </c>
      <c r="T5223" s="2">
        <v>45207</v>
      </c>
      <c r="U5223">
        <v>0</v>
      </c>
      <c r="V5223" t="s">
        <v>43</v>
      </c>
      <c r="W5223">
        <v>768</v>
      </c>
      <c r="X5223" t="s">
        <v>60</v>
      </c>
      <c r="Y5223" t="s">
        <v>61</v>
      </c>
      <c r="Z5223">
        <v>0</v>
      </c>
      <c r="AA5223">
        <v>562</v>
      </c>
      <c r="AB5223">
        <v>21692</v>
      </c>
      <c r="AC5223" t="s">
        <v>107</v>
      </c>
    </row>
    <row r="5224" spans="1:29" x14ac:dyDescent="0.3">
      <c r="A5224" s="1" t="s">
        <v>29</v>
      </c>
      <c r="B5224" t="s">
        <v>393</v>
      </c>
      <c r="C5224" t="s">
        <v>2885</v>
      </c>
      <c r="D5224" t="s">
        <v>110</v>
      </c>
      <c r="E5224">
        <v>10</v>
      </c>
      <c r="F5224" t="s">
        <v>129</v>
      </c>
      <c r="G5224" t="s">
        <v>574</v>
      </c>
      <c r="H5224" t="s">
        <v>35</v>
      </c>
      <c r="I5224" t="s">
        <v>738</v>
      </c>
      <c r="J5224" t="s">
        <v>245</v>
      </c>
      <c r="K5224" t="s">
        <v>12119</v>
      </c>
      <c r="L5224" t="s">
        <v>12120</v>
      </c>
      <c r="M5224" t="s">
        <v>846</v>
      </c>
      <c r="N5224" t="s">
        <v>58</v>
      </c>
      <c r="O5224">
        <v>21010</v>
      </c>
      <c r="P5224">
        <v>25310</v>
      </c>
      <c r="Q5224" t="s">
        <v>41</v>
      </c>
      <c r="R5224">
        <v>760</v>
      </c>
      <c r="S5224" s="2">
        <v>45034</v>
      </c>
      <c r="T5224" s="2">
        <v>45045</v>
      </c>
      <c r="U5224">
        <v>0</v>
      </c>
      <c r="V5224" t="s">
        <v>43</v>
      </c>
      <c r="W5224">
        <v>705</v>
      </c>
      <c r="X5224" t="s">
        <v>60</v>
      </c>
      <c r="Y5224" t="s">
        <v>45</v>
      </c>
      <c r="Z5224">
        <v>3809</v>
      </c>
      <c r="AA5224">
        <v>568</v>
      </c>
      <c r="AB5224">
        <v>24152</v>
      </c>
      <c r="AC5224" t="s">
        <v>107</v>
      </c>
    </row>
    <row r="5225" spans="1:29" x14ac:dyDescent="0.3">
      <c r="A5225" s="1" t="s">
        <v>29</v>
      </c>
      <c r="B5225" t="s">
        <v>86</v>
      </c>
      <c r="C5225" t="s">
        <v>1621</v>
      </c>
      <c r="D5225" t="s">
        <v>98</v>
      </c>
      <c r="E5225">
        <v>3</v>
      </c>
      <c r="F5225" t="s">
        <v>221</v>
      </c>
      <c r="G5225" t="s">
        <v>222</v>
      </c>
      <c r="H5225" t="s">
        <v>79</v>
      </c>
      <c r="I5225" t="s">
        <v>8007</v>
      </c>
      <c r="J5225" t="s">
        <v>1789</v>
      </c>
      <c r="K5225" t="s">
        <v>12121</v>
      </c>
      <c r="L5225" t="s">
        <v>12122</v>
      </c>
      <c r="M5225" t="s">
        <v>2131</v>
      </c>
      <c r="N5225" t="s">
        <v>94</v>
      </c>
      <c r="O5225">
        <v>6690</v>
      </c>
      <c r="P5225">
        <v>9432</v>
      </c>
      <c r="Q5225" t="s">
        <v>59</v>
      </c>
      <c r="R5225">
        <v>598</v>
      </c>
      <c r="S5225" s="2">
        <v>44785</v>
      </c>
      <c r="T5225" s="2">
        <v>44812</v>
      </c>
      <c r="U5225">
        <v>29166</v>
      </c>
      <c r="V5225" t="s">
        <v>71</v>
      </c>
      <c r="W5225">
        <v>755</v>
      </c>
      <c r="X5225" t="s">
        <v>60</v>
      </c>
      <c r="Y5225" t="s">
        <v>72</v>
      </c>
      <c r="Z5225">
        <v>0</v>
      </c>
      <c r="AA5225">
        <v>375</v>
      </c>
      <c r="AB5225">
        <v>7889</v>
      </c>
      <c r="AC5225" t="s">
        <v>46</v>
      </c>
    </row>
    <row r="5226" spans="1:29" x14ac:dyDescent="0.3">
      <c r="A5226" s="1" t="s">
        <v>29</v>
      </c>
      <c r="B5226" t="s">
        <v>327</v>
      </c>
      <c r="C5226" t="s">
        <v>3636</v>
      </c>
      <c r="D5226" t="s">
        <v>50</v>
      </c>
      <c r="E5226">
        <v>8</v>
      </c>
      <c r="F5226" t="s">
        <v>129</v>
      </c>
      <c r="G5226" t="s">
        <v>130</v>
      </c>
      <c r="H5226" t="s">
        <v>35</v>
      </c>
      <c r="I5226" t="s">
        <v>6579</v>
      </c>
      <c r="J5226" t="s">
        <v>1080</v>
      </c>
      <c r="K5226" t="s">
        <v>12123</v>
      </c>
      <c r="L5226" t="s">
        <v>4138</v>
      </c>
      <c r="M5226" t="s">
        <v>591</v>
      </c>
      <c r="N5226" t="s">
        <v>40</v>
      </c>
      <c r="O5226">
        <v>26157</v>
      </c>
      <c r="P5226">
        <v>30156</v>
      </c>
      <c r="Q5226" t="s">
        <v>41</v>
      </c>
      <c r="R5226">
        <v>475</v>
      </c>
      <c r="S5226" s="2">
        <v>45029</v>
      </c>
      <c r="T5226" t="s">
        <v>42</v>
      </c>
      <c r="U5226">
        <v>0</v>
      </c>
      <c r="V5226" t="s">
        <v>85</v>
      </c>
      <c r="W5226">
        <v>760</v>
      </c>
      <c r="X5226" t="s">
        <v>44</v>
      </c>
      <c r="Y5226" t="s">
        <v>72</v>
      </c>
      <c r="Z5226">
        <v>0</v>
      </c>
      <c r="AA5226">
        <v>241</v>
      </c>
      <c r="AB5226">
        <v>28116</v>
      </c>
      <c r="AC5226" t="s">
        <v>107</v>
      </c>
    </row>
    <row r="5227" spans="1:29" x14ac:dyDescent="0.3">
      <c r="A5227" s="1" t="s">
        <v>29</v>
      </c>
      <c r="B5227" t="s">
        <v>327</v>
      </c>
      <c r="C5227" t="s">
        <v>3636</v>
      </c>
      <c r="D5227" t="s">
        <v>352</v>
      </c>
      <c r="E5227">
        <v>2</v>
      </c>
      <c r="F5227" t="s">
        <v>99</v>
      </c>
      <c r="G5227" t="s">
        <v>950</v>
      </c>
      <c r="H5227" t="s">
        <v>35</v>
      </c>
      <c r="I5227" t="s">
        <v>5517</v>
      </c>
      <c r="J5227" t="s">
        <v>1509</v>
      </c>
      <c r="K5227" t="s">
        <v>12124</v>
      </c>
      <c r="L5227" t="s">
        <v>12125</v>
      </c>
      <c r="M5227" t="s">
        <v>1019</v>
      </c>
      <c r="N5227" t="s">
        <v>84</v>
      </c>
      <c r="O5227">
        <v>29791</v>
      </c>
      <c r="P5227">
        <v>33175</v>
      </c>
      <c r="Q5227" t="s">
        <v>41</v>
      </c>
      <c r="R5227">
        <v>662</v>
      </c>
      <c r="S5227" s="2">
        <v>44992</v>
      </c>
      <c r="T5227" t="s">
        <v>42</v>
      </c>
      <c r="U5227">
        <v>0</v>
      </c>
      <c r="V5227" t="s">
        <v>106</v>
      </c>
      <c r="W5227">
        <v>677</v>
      </c>
      <c r="X5227" t="s">
        <v>44</v>
      </c>
      <c r="Y5227" t="s">
        <v>72</v>
      </c>
      <c r="Z5227">
        <v>0</v>
      </c>
      <c r="AA5227">
        <v>960</v>
      </c>
      <c r="AB5227">
        <v>32071</v>
      </c>
      <c r="AC5227" t="s">
        <v>46</v>
      </c>
    </row>
    <row r="5228" spans="1:29" x14ac:dyDescent="0.3">
      <c r="A5228" s="1" t="s">
        <v>29</v>
      </c>
      <c r="B5228" t="s">
        <v>363</v>
      </c>
      <c r="C5228" t="s">
        <v>6193</v>
      </c>
      <c r="D5228" t="s">
        <v>169</v>
      </c>
      <c r="E5228">
        <v>10</v>
      </c>
      <c r="F5228" t="s">
        <v>129</v>
      </c>
      <c r="G5228" t="s">
        <v>574</v>
      </c>
      <c r="H5228" t="s">
        <v>79</v>
      </c>
      <c r="I5228" t="s">
        <v>502</v>
      </c>
      <c r="J5228" t="s">
        <v>211</v>
      </c>
      <c r="K5228" t="s">
        <v>12126</v>
      </c>
      <c r="L5228" t="s">
        <v>12127</v>
      </c>
      <c r="M5228" t="s">
        <v>1068</v>
      </c>
      <c r="N5228" t="s">
        <v>84</v>
      </c>
      <c r="O5228">
        <v>26669</v>
      </c>
      <c r="P5228">
        <v>28866</v>
      </c>
      <c r="Q5228" t="s">
        <v>41</v>
      </c>
      <c r="R5228">
        <v>223</v>
      </c>
      <c r="S5228" s="2">
        <v>44512</v>
      </c>
      <c r="T5228" t="s">
        <v>42</v>
      </c>
      <c r="U5228">
        <v>0</v>
      </c>
      <c r="V5228" t="s">
        <v>43</v>
      </c>
      <c r="W5228">
        <v>415</v>
      </c>
      <c r="X5228" t="s">
        <v>44</v>
      </c>
      <c r="Y5228" t="s">
        <v>72</v>
      </c>
      <c r="Z5228">
        <v>0</v>
      </c>
      <c r="AA5228">
        <v>368</v>
      </c>
      <c r="AB5228">
        <v>28021</v>
      </c>
      <c r="AC5228" t="s">
        <v>73</v>
      </c>
    </row>
    <row r="5229" spans="1:29" x14ac:dyDescent="0.3">
      <c r="A5229" s="1" t="s">
        <v>47</v>
      </c>
      <c r="B5229" t="s">
        <v>136</v>
      </c>
      <c r="C5229" t="s">
        <v>137</v>
      </c>
      <c r="D5229" t="s">
        <v>178</v>
      </c>
      <c r="E5229">
        <v>4</v>
      </c>
      <c r="F5229" t="s">
        <v>120</v>
      </c>
      <c r="G5229" t="s">
        <v>586</v>
      </c>
      <c r="H5229" t="s">
        <v>35</v>
      </c>
      <c r="I5229" t="s">
        <v>936</v>
      </c>
      <c r="J5229" t="s">
        <v>123</v>
      </c>
      <c r="K5229" t="s">
        <v>12128</v>
      </c>
      <c r="L5229" t="s">
        <v>12129</v>
      </c>
      <c r="M5229" t="s">
        <v>527</v>
      </c>
      <c r="N5229" t="s">
        <v>40</v>
      </c>
      <c r="O5229">
        <v>16718</v>
      </c>
      <c r="P5229">
        <v>20512</v>
      </c>
      <c r="Q5229" t="s">
        <v>41</v>
      </c>
      <c r="R5229">
        <v>972</v>
      </c>
      <c r="S5229" s="2">
        <v>44903</v>
      </c>
      <c r="T5229" t="s">
        <v>42</v>
      </c>
      <c r="U5229">
        <v>0</v>
      </c>
      <c r="V5229" t="s">
        <v>71</v>
      </c>
      <c r="W5229">
        <v>611</v>
      </c>
      <c r="X5229" t="s">
        <v>44</v>
      </c>
      <c r="Y5229" t="s">
        <v>72</v>
      </c>
      <c r="Z5229">
        <v>0</v>
      </c>
      <c r="AA5229">
        <v>308</v>
      </c>
      <c r="AB5229">
        <v>19770</v>
      </c>
      <c r="AC5229" t="s">
        <v>107</v>
      </c>
    </row>
    <row r="5230" spans="1:29" x14ac:dyDescent="0.3">
      <c r="A5230" s="1" t="s">
        <v>47</v>
      </c>
      <c r="B5230" t="s">
        <v>176</v>
      </c>
      <c r="C5230" t="s">
        <v>1000</v>
      </c>
      <c r="D5230" t="s">
        <v>178</v>
      </c>
      <c r="E5230">
        <v>5</v>
      </c>
      <c r="F5230" t="s">
        <v>129</v>
      </c>
      <c r="G5230" t="s">
        <v>395</v>
      </c>
      <c r="H5230" t="s">
        <v>79</v>
      </c>
      <c r="I5230" t="s">
        <v>1441</v>
      </c>
      <c r="J5230" t="s">
        <v>12130</v>
      </c>
      <c r="K5230" t="s">
        <v>12131</v>
      </c>
      <c r="L5230" t="s">
        <v>12132</v>
      </c>
      <c r="M5230" t="s">
        <v>902</v>
      </c>
      <c r="N5230" t="s">
        <v>94</v>
      </c>
      <c r="O5230">
        <v>13179</v>
      </c>
      <c r="P5230">
        <v>17114</v>
      </c>
      <c r="Q5230" t="s">
        <v>41</v>
      </c>
      <c r="R5230">
        <v>871</v>
      </c>
      <c r="S5230" s="2">
        <v>45301</v>
      </c>
      <c r="T5230" s="2">
        <v>45309</v>
      </c>
      <c r="U5230">
        <v>0</v>
      </c>
      <c r="V5230" t="s">
        <v>106</v>
      </c>
      <c r="W5230">
        <v>744</v>
      </c>
      <c r="X5230" t="s">
        <v>60</v>
      </c>
      <c r="Y5230" t="s">
        <v>45</v>
      </c>
      <c r="Z5230">
        <v>0</v>
      </c>
      <c r="AA5230">
        <v>741</v>
      </c>
      <c r="AB5230">
        <v>13258</v>
      </c>
      <c r="AC5230" t="s">
        <v>46</v>
      </c>
    </row>
    <row r="5231" spans="1:29" x14ac:dyDescent="0.3">
      <c r="A5231" s="1" t="s">
        <v>47</v>
      </c>
      <c r="B5231" t="s">
        <v>161</v>
      </c>
      <c r="C5231" t="s">
        <v>1618</v>
      </c>
      <c r="D5231" t="s">
        <v>387</v>
      </c>
      <c r="E5231">
        <v>9</v>
      </c>
      <c r="F5231" t="s">
        <v>120</v>
      </c>
      <c r="G5231" t="s">
        <v>1180</v>
      </c>
      <c r="H5231" t="s">
        <v>79</v>
      </c>
      <c r="I5231" t="s">
        <v>1480</v>
      </c>
      <c r="J5231" t="s">
        <v>12133</v>
      </c>
      <c r="K5231">
        <f>1-541-915-4949</f>
        <v>-6404</v>
      </c>
      <c r="L5231" t="s">
        <v>12134</v>
      </c>
      <c r="M5231" t="s">
        <v>2032</v>
      </c>
      <c r="N5231" t="s">
        <v>84</v>
      </c>
      <c r="O5231">
        <v>10074</v>
      </c>
      <c r="P5231">
        <v>12191</v>
      </c>
      <c r="Q5231" t="s">
        <v>59</v>
      </c>
      <c r="R5231">
        <v>627</v>
      </c>
      <c r="S5231" s="2">
        <v>45001</v>
      </c>
      <c r="T5231" s="2">
        <v>45007</v>
      </c>
      <c r="U5231">
        <v>33666</v>
      </c>
      <c r="V5231" t="s">
        <v>106</v>
      </c>
      <c r="W5231">
        <v>431</v>
      </c>
      <c r="X5231" t="s">
        <v>60</v>
      </c>
      <c r="Y5231" t="s">
        <v>45</v>
      </c>
      <c r="Z5231">
        <v>0</v>
      </c>
      <c r="AA5231">
        <v>965</v>
      </c>
      <c r="AB5231">
        <v>11717</v>
      </c>
      <c r="AC5231" t="s">
        <v>46</v>
      </c>
    </row>
    <row r="5232" spans="1:29" x14ac:dyDescent="0.3">
      <c r="A5232" s="1" t="s">
        <v>47</v>
      </c>
      <c r="B5232" t="s">
        <v>234</v>
      </c>
      <c r="C5232" t="s">
        <v>2589</v>
      </c>
      <c r="D5232" t="s">
        <v>178</v>
      </c>
      <c r="E5232">
        <v>2</v>
      </c>
      <c r="F5232" t="s">
        <v>271</v>
      </c>
      <c r="G5232" t="s">
        <v>1060</v>
      </c>
      <c r="H5232" t="s">
        <v>79</v>
      </c>
      <c r="I5232" t="s">
        <v>701</v>
      </c>
      <c r="J5232" t="s">
        <v>890</v>
      </c>
      <c r="K5232" t="s">
        <v>12135</v>
      </c>
      <c r="L5232" t="s">
        <v>12136</v>
      </c>
      <c r="M5232" t="s">
        <v>2192</v>
      </c>
      <c r="N5232" t="s">
        <v>40</v>
      </c>
      <c r="O5232">
        <v>20254</v>
      </c>
      <c r="P5232">
        <v>23157</v>
      </c>
      <c r="Q5232" t="s">
        <v>41</v>
      </c>
      <c r="R5232">
        <v>774</v>
      </c>
      <c r="S5232" s="2">
        <v>45097</v>
      </c>
      <c r="T5232" s="2">
        <v>45099</v>
      </c>
      <c r="U5232">
        <v>0</v>
      </c>
      <c r="V5232" t="s">
        <v>106</v>
      </c>
      <c r="W5232">
        <v>504</v>
      </c>
      <c r="X5232" t="s">
        <v>60</v>
      </c>
      <c r="Y5232" t="s">
        <v>45</v>
      </c>
      <c r="Z5232">
        <v>0</v>
      </c>
      <c r="AA5232">
        <v>963</v>
      </c>
      <c r="AB5232">
        <v>22399</v>
      </c>
      <c r="AC5232" t="s">
        <v>107</v>
      </c>
    </row>
    <row r="5233" spans="1:29" x14ac:dyDescent="0.3">
      <c r="A5233" s="1" t="s">
        <v>29</v>
      </c>
      <c r="B5233" t="s">
        <v>327</v>
      </c>
      <c r="C5233" t="s">
        <v>3828</v>
      </c>
      <c r="D5233" t="s">
        <v>185</v>
      </c>
      <c r="E5233">
        <v>6</v>
      </c>
      <c r="F5233" t="s">
        <v>129</v>
      </c>
      <c r="G5233" t="s">
        <v>298</v>
      </c>
      <c r="H5233" t="s">
        <v>35</v>
      </c>
      <c r="I5233" t="s">
        <v>292</v>
      </c>
      <c r="J5233" t="s">
        <v>4457</v>
      </c>
      <c r="K5233" t="s">
        <v>12137</v>
      </c>
      <c r="L5233" t="s">
        <v>12138</v>
      </c>
      <c r="M5233" t="s">
        <v>999</v>
      </c>
      <c r="N5233" t="s">
        <v>58</v>
      </c>
      <c r="O5233">
        <v>17014</v>
      </c>
      <c r="P5233">
        <v>21742</v>
      </c>
      <c r="Q5233" t="s">
        <v>95</v>
      </c>
      <c r="R5233">
        <v>73</v>
      </c>
      <c r="S5233" s="2">
        <v>44457</v>
      </c>
      <c r="T5233" s="2">
        <v>44470</v>
      </c>
      <c r="U5233">
        <v>0</v>
      </c>
      <c r="V5233" t="s">
        <v>85</v>
      </c>
      <c r="W5233">
        <v>548</v>
      </c>
      <c r="X5233" t="s">
        <v>60</v>
      </c>
      <c r="Y5233" t="s">
        <v>45</v>
      </c>
      <c r="Z5233">
        <v>4063</v>
      </c>
      <c r="AA5233">
        <v>468</v>
      </c>
      <c r="AB5233">
        <v>19117</v>
      </c>
      <c r="AC5233" t="s">
        <v>46</v>
      </c>
    </row>
    <row r="5234" spans="1:29" x14ac:dyDescent="0.3">
      <c r="A5234" s="1" t="s">
        <v>47</v>
      </c>
      <c r="B5234" t="s">
        <v>136</v>
      </c>
      <c r="C5234" t="s">
        <v>1426</v>
      </c>
      <c r="D5234" t="s">
        <v>138</v>
      </c>
      <c r="E5234">
        <v>9</v>
      </c>
      <c r="F5234" t="s">
        <v>51</v>
      </c>
      <c r="G5234" t="s">
        <v>1069</v>
      </c>
      <c r="H5234" t="s">
        <v>79</v>
      </c>
      <c r="I5234" t="s">
        <v>990</v>
      </c>
      <c r="J5234" t="s">
        <v>1567</v>
      </c>
      <c r="K5234">
        <v>1284315306</v>
      </c>
      <c r="L5234" t="s">
        <v>12139</v>
      </c>
      <c r="M5234" t="s">
        <v>227</v>
      </c>
      <c r="N5234" t="s">
        <v>94</v>
      </c>
      <c r="O5234">
        <v>26211</v>
      </c>
      <c r="P5234">
        <v>30270</v>
      </c>
      <c r="Q5234" t="s">
        <v>59</v>
      </c>
      <c r="R5234">
        <v>623</v>
      </c>
      <c r="S5234" s="2">
        <v>44528</v>
      </c>
      <c r="T5234" t="s">
        <v>42</v>
      </c>
      <c r="U5234">
        <v>2711</v>
      </c>
      <c r="V5234" t="s">
        <v>71</v>
      </c>
      <c r="W5234">
        <v>748</v>
      </c>
      <c r="X5234" t="s">
        <v>44</v>
      </c>
      <c r="Y5234" t="s">
        <v>61</v>
      </c>
      <c r="Z5234">
        <v>0</v>
      </c>
      <c r="AA5234">
        <v>315</v>
      </c>
      <c r="AB5234">
        <v>29155</v>
      </c>
      <c r="AC5234" t="s">
        <v>46</v>
      </c>
    </row>
    <row r="5235" spans="1:29" x14ac:dyDescent="0.3">
      <c r="A5235" s="1" t="s">
        <v>47</v>
      </c>
      <c r="B5235" t="s">
        <v>153</v>
      </c>
      <c r="C5235" t="s">
        <v>5069</v>
      </c>
      <c r="D5235" t="s">
        <v>169</v>
      </c>
      <c r="E5235">
        <v>6</v>
      </c>
      <c r="F5235" t="s">
        <v>120</v>
      </c>
      <c r="G5235" t="s">
        <v>489</v>
      </c>
      <c r="H5235" t="s">
        <v>79</v>
      </c>
      <c r="I5235" t="s">
        <v>4551</v>
      </c>
      <c r="J5235" t="s">
        <v>7197</v>
      </c>
      <c r="K5235" t="s">
        <v>12140</v>
      </c>
      <c r="L5235" t="s">
        <v>12141</v>
      </c>
      <c r="M5235" t="s">
        <v>255</v>
      </c>
      <c r="N5235" t="s">
        <v>40</v>
      </c>
      <c r="O5235">
        <v>27853</v>
      </c>
      <c r="P5235">
        <v>32453</v>
      </c>
      <c r="Q5235" t="s">
        <v>41</v>
      </c>
      <c r="R5235">
        <v>623</v>
      </c>
      <c r="S5235" s="2">
        <v>44505</v>
      </c>
      <c r="T5235" t="s">
        <v>42</v>
      </c>
      <c r="U5235">
        <v>0</v>
      </c>
      <c r="V5235" t="s">
        <v>43</v>
      </c>
      <c r="W5235">
        <v>846</v>
      </c>
      <c r="X5235" t="s">
        <v>44</v>
      </c>
      <c r="Y5235" t="s">
        <v>61</v>
      </c>
      <c r="Z5235">
        <v>0</v>
      </c>
      <c r="AA5235">
        <v>546</v>
      </c>
      <c r="AB5235">
        <v>30502</v>
      </c>
      <c r="AC5235" t="s">
        <v>107</v>
      </c>
    </row>
    <row r="5236" spans="1:29" x14ac:dyDescent="0.3">
      <c r="A5236" s="1" t="s">
        <v>29</v>
      </c>
      <c r="B5236" t="s">
        <v>86</v>
      </c>
      <c r="C5236" t="s">
        <v>354</v>
      </c>
      <c r="D5236" t="s">
        <v>110</v>
      </c>
      <c r="E5236">
        <v>2</v>
      </c>
      <c r="F5236" t="s">
        <v>51</v>
      </c>
      <c r="G5236" t="s">
        <v>285</v>
      </c>
      <c r="H5236" t="s">
        <v>79</v>
      </c>
      <c r="I5236" t="s">
        <v>4854</v>
      </c>
      <c r="J5236" t="s">
        <v>141</v>
      </c>
      <c r="K5236" t="s">
        <v>12142</v>
      </c>
      <c r="L5236" t="s">
        <v>12143</v>
      </c>
      <c r="M5236" t="s">
        <v>677</v>
      </c>
      <c r="N5236" t="s">
        <v>40</v>
      </c>
      <c r="O5236">
        <v>22153</v>
      </c>
      <c r="P5236">
        <v>26170</v>
      </c>
      <c r="Q5236" t="s">
        <v>59</v>
      </c>
      <c r="R5236">
        <v>818</v>
      </c>
      <c r="S5236" s="2">
        <v>45017</v>
      </c>
      <c r="T5236" s="2">
        <v>45039</v>
      </c>
      <c r="U5236">
        <v>19521</v>
      </c>
      <c r="V5236" t="s">
        <v>71</v>
      </c>
      <c r="W5236">
        <v>521</v>
      </c>
      <c r="X5236" t="s">
        <v>60</v>
      </c>
      <c r="Y5236" t="s">
        <v>72</v>
      </c>
      <c r="Z5236">
        <v>0</v>
      </c>
      <c r="AA5236">
        <v>250</v>
      </c>
      <c r="AB5236">
        <v>23467</v>
      </c>
      <c r="AC5236" t="s">
        <v>107</v>
      </c>
    </row>
    <row r="5237" spans="1:29" x14ac:dyDescent="0.3">
      <c r="A5237" s="1" t="s">
        <v>47</v>
      </c>
      <c r="B5237" t="s">
        <v>592</v>
      </c>
      <c r="C5237" t="s">
        <v>1508</v>
      </c>
      <c r="D5237" t="s">
        <v>169</v>
      </c>
      <c r="E5237">
        <v>8</v>
      </c>
      <c r="F5237" t="s">
        <v>129</v>
      </c>
      <c r="G5237" t="s">
        <v>574</v>
      </c>
      <c r="H5237" t="s">
        <v>79</v>
      </c>
      <c r="I5237" t="s">
        <v>5027</v>
      </c>
      <c r="J5237" t="s">
        <v>1080</v>
      </c>
      <c r="K5237">
        <v>8612277504</v>
      </c>
      <c r="L5237" t="s">
        <v>12144</v>
      </c>
      <c r="M5237" t="s">
        <v>1512</v>
      </c>
      <c r="N5237" t="s">
        <v>40</v>
      </c>
      <c r="O5237">
        <v>13945</v>
      </c>
      <c r="P5237">
        <v>17058</v>
      </c>
      <c r="Q5237" t="s">
        <v>95</v>
      </c>
      <c r="R5237">
        <v>629</v>
      </c>
      <c r="S5237" s="2">
        <v>44473</v>
      </c>
      <c r="T5237" s="2">
        <v>44492</v>
      </c>
      <c r="U5237">
        <v>0</v>
      </c>
      <c r="V5237" t="s">
        <v>43</v>
      </c>
      <c r="W5237">
        <v>666</v>
      </c>
      <c r="X5237" t="s">
        <v>60</v>
      </c>
      <c r="Y5237" t="s">
        <v>45</v>
      </c>
      <c r="Z5237">
        <v>0</v>
      </c>
      <c r="AA5237">
        <v>326</v>
      </c>
      <c r="AB5237">
        <v>16454</v>
      </c>
      <c r="AC5237" t="s">
        <v>107</v>
      </c>
    </row>
    <row r="5238" spans="1:29" x14ac:dyDescent="0.3">
      <c r="A5238" s="1" t="s">
        <v>47</v>
      </c>
      <c r="B5238" t="s">
        <v>108</v>
      </c>
      <c r="C5238" t="s">
        <v>709</v>
      </c>
      <c r="D5238" t="s">
        <v>169</v>
      </c>
      <c r="E5238">
        <v>6</v>
      </c>
      <c r="F5238" t="s">
        <v>64</v>
      </c>
      <c r="G5238" t="s">
        <v>802</v>
      </c>
      <c r="H5238" t="s">
        <v>79</v>
      </c>
      <c r="I5238" t="s">
        <v>1661</v>
      </c>
      <c r="J5238" t="s">
        <v>3252</v>
      </c>
      <c r="K5238" t="s">
        <v>12145</v>
      </c>
      <c r="L5238" t="s">
        <v>12146</v>
      </c>
      <c r="M5238" t="s">
        <v>444</v>
      </c>
      <c r="N5238" t="s">
        <v>94</v>
      </c>
      <c r="O5238">
        <v>16724</v>
      </c>
      <c r="P5238">
        <v>19221</v>
      </c>
      <c r="Q5238" t="s">
        <v>59</v>
      </c>
      <c r="R5238">
        <v>919</v>
      </c>
      <c r="S5238" s="2">
        <v>44914</v>
      </c>
      <c r="T5238" s="2">
        <v>44926</v>
      </c>
      <c r="U5238">
        <v>45425</v>
      </c>
      <c r="V5238" t="s">
        <v>71</v>
      </c>
      <c r="W5238">
        <v>695</v>
      </c>
      <c r="X5238" t="s">
        <v>60</v>
      </c>
      <c r="Y5238" t="s">
        <v>72</v>
      </c>
      <c r="Z5238">
        <v>0</v>
      </c>
      <c r="AA5238">
        <v>288</v>
      </c>
      <c r="AB5238">
        <v>17506</v>
      </c>
      <c r="AC5238" t="s">
        <v>46</v>
      </c>
    </row>
    <row r="5239" spans="1:29" x14ac:dyDescent="0.3">
      <c r="A5239" s="1" t="s">
        <v>47</v>
      </c>
      <c r="B5239" t="s">
        <v>136</v>
      </c>
      <c r="C5239" t="s">
        <v>1124</v>
      </c>
      <c r="D5239" t="s">
        <v>32</v>
      </c>
      <c r="E5239">
        <v>3</v>
      </c>
      <c r="F5239" t="s">
        <v>77</v>
      </c>
      <c r="G5239" t="s">
        <v>501</v>
      </c>
      <c r="H5239" t="s">
        <v>79</v>
      </c>
      <c r="I5239" t="s">
        <v>238</v>
      </c>
      <c r="J5239" t="s">
        <v>396</v>
      </c>
      <c r="K5239" t="s">
        <v>12147</v>
      </c>
      <c r="L5239" t="s">
        <v>12148</v>
      </c>
      <c r="M5239" t="s">
        <v>1847</v>
      </c>
      <c r="N5239" t="s">
        <v>84</v>
      </c>
      <c r="O5239">
        <v>6850</v>
      </c>
      <c r="P5239">
        <v>11819</v>
      </c>
      <c r="Q5239" t="s">
        <v>59</v>
      </c>
      <c r="R5239">
        <v>224</v>
      </c>
      <c r="S5239" s="2">
        <v>44913</v>
      </c>
      <c r="T5239" t="s">
        <v>42</v>
      </c>
      <c r="U5239">
        <v>44569</v>
      </c>
      <c r="V5239" t="s">
        <v>85</v>
      </c>
      <c r="W5239">
        <v>472</v>
      </c>
      <c r="X5239" t="s">
        <v>44</v>
      </c>
      <c r="Y5239" t="s">
        <v>72</v>
      </c>
      <c r="Z5239">
        <v>0</v>
      </c>
      <c r="AA5239">
        <v>986</v>
      </c>
      <c r="AB5239">
        <v>7919</v>
      </c>
      <c r="AC5239" t="s">
        <v>73</v>
      </c>
    </row>
    <row r="5240" spans="1:29" x14ac:dyDescent="0.3">
      <c r="A5240" s="1" t="s">
        <v>29</v>
      </c>
      <c r="B5240" t="s">
        <v>541</v>
      </c>
      <c r="C5240" t="s">
        <v>1423</v>
      </c>
      <c r="D5240" t="s">
        <v>32</v>
      </c>
      <c r="E5240">
        <v>10</v>
      </c>
      <c r="F5240" t="s">
        <v>221</v>
      </c>
      <c r="G5240" t="s">
        <v>1989</v>
      </c>
      <c r="H5240" t="s">
        <v>79</v>
      </c>
      <c r="I5240" t="s">
        <v>1379</v>
      </c>
      <c r="J5240" t="s">
        <v>2673</v>
      </c>
      <c r="K5240" t="s">
        <v>12149</v>
      </c>
      <c r="L5240" t="s">
        <v>12150</v>
      </c>
      <c r="M5240" t="s">
        <v>1715</v>
      </c>
      <c r="N5240" t="s">
        <v>58</v>
      </c>
      <c r="O5240">
        <v>25619</v>
      </c>
      <c r="P5240">
        <v>30159</v>
      </c>
      <c r="Q5240" t="s">
        <v>59</v>
      </c>
      <c r="R5240">
        <v>857</v>
      </c>
      <c r="S5240" s="2">
        <v>44405</v>
      </c>
      <c r="T5240" s="2">
        <v>44421</v>
      </c>
      <c r="U5240">
        <v>26296</v>
      </c>
      <c r="V5240" t="s">
        <v>106</v>
      </c>
      <c r="W5240">
        <v>758</v>
      </c>
      <c r="X5240" t="s">
        <v>60</v>
      </c>
      <c r="Y5240" t="s">
        <v>72</v>
      </c>
      <c r="Z5240">
        <v>4865</v>
      </c>
      <c r="AA5240">
        <v>929</v>
      </c>
      <c r="AB5240">
        <v>28827</v>
      </c>
      <c r="AC5240" t="s">
        <v>107</v>
      </c>
    </row>
    <row r="5241" spans="1:29" x14ac:dyDescent="0.3">
      <c r="A5241" s="1" t="s">
        <v>29</v>
      </c>
      <c r="B5241" t="s">
        <v>541</v>
      </c>
      <c r="C5241" t="s">
        <v>1513</v>
      </c>
      <c r="D5241" t="s">
        <v>32</v>
      </c>
      <c r="E5241">
        <v>4</v>
      </c>
      <c r="F5241" t="s">
        <v>271</v>
      </c>
      <c r="G5241" t="s">
        <v>340</v>
      </c>
      <c r="H5241" t="s">
        <v>79</v>
      </c>
      <c r="I5241" t="s">
        <v>1529</v>
      </c>
      <c r="J5241" t="s">
        <v>90</v>
      </c>
      <c r="K5241" t="s">
        <v>12151</v>
      </c>
      <c r="L5241" t="s">
        <v>12152</v>
      </c>
      <c r="M5241" t="s">
        <v>733</v>
      </c>
      <c r="N5241" t="s">
        <v>40</v>
      </c>
      <c r="O5241">
        <v>9160</v>
      </c>
      <c r="P5241">
        <v>11802</v>
      </c>
      <c r="Q5241" t="s">
        <v>95</v>
      </c>
      <c r="R5241">
        <v>886</v>
      </c>
      <c r="S5241" s="2">
        <v>44685</v>
      </c>
      <c r="T5241" t="s">
        <v>42</v>
      </c>
      <c r="U5241">
        <v>0</v>
      </c>
      <c r="V5241" t="s">
        <v>71</v>
      </c>
      <c r="W5241">
        <v>495</v>
      </c>
      <c r="X5241" t="s">
        <v>44</v>
      </c>
      <c r="Y5241" t="s">
        <v>61</v>
      </c>
      <c r="Z5241">
        <v>0</v>
      </c>
      <c r="AA5241">
        <v>656</v>
      </c>
      <c r="AB5241">
        <v>11380</v>
      </c>
      <c r="AC5241" t="s">
        <v>107</v>
      </c>
    </row>
    <row r="5242" spans="1:29" x14ac:dyDescent="0.3">
      <c r="A5242" s="1" t="s">
        <v>47</v>
      </c>
      <c r="B5242" t="s">
        <v>145</v>
      </c>
      <c r="C5242" t="s">
        <v>270</v>
      </c>
      <c r="D5242" t="s">
        <v>110</v>
      </c>
      <c r="E5242">
        <v>10</v>
      </c>
      <c r="F5242" t="s">
        <v>271</v>
      </c>
      <c r="G5242" t="s">
        <v>400</v>
      </c>
      <c r="H5242" t="s">
        <v>79</v>
      </c>
      <c r="I5242" t="s">
        <v>2929</v>
      </c>
      <c r="J5242" t="s">
        <v>1148</v>
      </c>
      <c r="K5242" t="s">
        <v>12153</v>
      </c>
      <c r="L5242" t="s">
        <v>12154</v>
      </c>
      <c r="M5242" t="s">
        <v>2358</v>
      </c>
      <c r="N5242" t="s">
        <v>84</v>
      </c>
      <c r="O5242">
        <v>16609</v>
      </c>
      <c r="P5242">
        <v>21317</v>
      </c>
      <c r="Q5242" t="s">
        <v>41</v>
      </c>
      <c r="R5242">
        <v>929</v>
      </c>
      <c r="S5242" s="2">
        <v>44543</v>
      </c>
      <c r="T5242" t="s">
        <v>42</v>
      </c>
      <c r="U5242">
        <v>0</v>
      </c>
      <c r="V5242" t="s">
        <v>43</v>
      </c>
      <c r="W5242">
        <v>494</v>
      </c>
      <c r="X5242" t="s">
        <v>44</v>
      </c>
      <c r="Y5242" t="s">
        <v>72</v>
      </c>
      <c r="Z5242">
        <v>0</v>
      </c>
      <c r="AA5242">
        <v>785</v>
      </c>
      <c r="AB5242">
        <v>18958</v>
      </c>
      <c r="AC5242" t="s">
        <v>107</v>
      </c>
    </row>
    <row r="5243" spans="1:29" x14ac:dyDescent="0.3">
      <c r="A5243" s="1" t="s">
        <v>47</v>
      </c>
      <c r="B5243" t="s">
        <v>161</v>
      </c>
      <c r="C5243" t="s">
        <v>184</v>
      </c>
      <c r="D5243" t="s">
        <v>76</v>
      </c>
      <c r="E5243">
        <v>6</v>
      </c>
      <c r="F5243" t="s">
        <v>77</v>
      </c>
      <c r="G5243" t="s">
        <v>264</v>
      </c>
      <c r="H5243" t="s">
        <v>79</v>
      </c>
      <c r="I5243" t="s">
        <v>935</v>
      </c>
      <c r="J5243" t="s">
        <v>1267</v>
      </c>
      <c r="K5243" t="s">
        <v>12155</v>
      </c>
      <c r="L5243" t="s">
        <v>12156</v>
      </c>
      <c r="M5243" t="s">
        <v>2373</v>
      </c>
      <c r="N5243" t="s">
        <v>40</v>
      </c>
      <c r="O5243">
        <v>20951</v>
      </c>
      <c r="P5243">
        <v>25856</v>
      </c>
      <c r="Q5243" t="s">
        <v>95</v>
      </c>
      <c r="R5243">
        <v>659</v>
      </c>
      <c r="S5243" s="2">
        <v>45241</v>
      </c>
      <c r="T5243" s="2">
        <v>45244</v>
      </c>
      <c r="U5243">
        <v>0</v>
      </c>
      <c r="V5243" t="s">
        <v>71</v>
      </c>
      <c r="W5243">
        <v>566</v>
      </c>
      <c r="X5243" t="s">
        <v>60</v>
      </c>
      <c r="Y5243" t="s">
        <v>61</v>
      </c>
      <c r="Z5243">
        <v>0</v>
      </c>
      <c r="AA5243">
        <v>276</v>
      </c>
      <c r="AB5243">
        <v>22330</v>
      </c>
      <c r="AC5243" t="s">
        <v>107</v>
      </c>
    </row>
    <row r="5244" spans="1:29" x14ac:dyDescent="0.3">
      <c r="A5244" s="1" t="s">
        <v>29</v>
      </c>
      <c r="B5244" t="s">
        <v>327</v>
      </c>
      <c r="C5244" t="s">
        <v>1432</v>
      </c>
      <c r="D5244" t="s">
        <v>98</v>
      </c>
      <c r="E5244">
        <v>3</v>
      </c>
      <c r="F5244" t="s">
        <v>120</v>
      </c>
      <c r="G5244" t="s">
        <v>543</v>
      </c>
      <c r="H5244" t="s">
        <v>79</v>
      </c>
      <c r="I5244" t="s">
        <v>803</v>
      </c>
      <c r="J5244" t="s">
        <v>706</v>
      </c>
      <c r="K5244">
        <f>1-338-576-4542</f>
        <v>-5455</v>
      </c>
      <c r="L5244" t="s">
        <v>12157</v>
      </c>
      <c r="M5244" t="s">
        <v>2350</v>
      </c>
      <c r="N5244" t="s">
        <v>58</v>
      </c>
      <c r="O5244">
        <v>11157</v>
      </c>
      <c r="P5244">
        <v>15955</v>
      </c>
      <c r="Q5244" t="s">
        <v>59</v>
      </c>
      <c r="R5244">
        <v>84</v>
      </c>
      <c r="S5244" s="2">
        <v>44583</v>
      </c>
      <c r="T5244" s="2">
        <v>44598</v>
      </c>
      <c r="U5244">
        <v>13164</v>
      </c>
      <c r="V5244" t="s">
        <v>71</v>
      </c>
      <c r="W5244">
        <v>757</v>
      </c>
      <c r="X5244" t="s">
        <v>60</v>
      </c>
      <c r="Y5244" t="s">
        <v>45</v>
      </c>
      <c r="Z5244">
        <v>2946</v>
      </c>
      <c r="AA5244">
        <v>95</v>
      </c>
      <c r="AB5244">
        <v>13752</v>
      </c>
      <c r="AC5244" t="s">
        <v>46</v>
      </c>
    </row>
    <row r="5245" spans="1:29" x14ac:dyDescent="0.3">
      <c r="A5245" s="1" t="s">
        <v>29</v>
      </c>
      <c r="B5245" t="s">
        <v>96</v>
      </c>
      <c r="C5245" t="s">
        <v>888</v>
      </c>
      <c r="D5245" t="s">
        <v>178</v>
      </c>
      <c r="E5245">
        <v>9</v>
      </c>
      <c r="F5245" t="s">
        <v>271</v>
      </c>
      <c r="G5245" t="s">
        <v>400</v>
      </c>
      <c r="H5245" t="s">
        <v>79</v>
      </c>
      <c r="I5245" t="s">
        <v>2069</v>
      </c>
      <c r="J5245" t="s">
        <v>1205</v>
      </c>
      <c r="K5245" t="s">
        <v>12158</v>
      </c>
      <c r="L5245" t="s">
        <v>12159</v>
      </c>
      <c r="M5245" t="s">
        <v>2382</v>
      </c>
      <c r="N5245" t="s">
        <v>40</v>
      </c>
      <c r="O5245">
        <v>6007</v>
      </c>
      <c r="P5245">
        <v>10867</v>
      </c>
      <c r="Q5245" t="s">
        <v>95</v>
      </c>
      <c r="R5245">
        <v>516</v>
      </c>
      <c r="S5245" s="2">
        <v>44915</v>
      </c>
      <c r="T5245" t="s">
        <v>42</v>
      </c>
      <c r="U5245">
        <v>0</v>
      </c>
      <c r="V5245" t="s">
        <v>43</v>
      </c>
      <c r="W5245">
        <v>797</v>
      </c>
      <c r="X5245" t="s">
        <v>44</v>
      </c>
      <c r="Y5245" t="s">
        <v>45</v>
      </c>
      <c r="Z5245">
        <v>0</v>
      </c>
      <c r="AA5245">
        <v>863</v>
      </c>
      <c r="AB5245">
        <v>10142</v>
      </c>
      <c r="AC5245" t="s">
        <v>107</v>
      </c>
    </row>
    <row r="5246" spans="1:29" x14ac:dyDescent="0.3">
      <c r="A5246" s="1" t="s">
        <v>29</v>
      </c>
      <c r="B5246" t="s">
        <v>62</v>
      </c>
      <c r="C5246" t="s">
        <v>2021</v>
      </c>
      <c r="D5246" t="s">
        <v>352</v>
      </c>
      <c r="E5246">
        <v>8</v>
      </c>
      <c r="F5246" t="s">
        <v>77</v>
      </c>
      <c r="G5246" t="s">
        <v>78</v>
      </c>
      <c r="H5246" t="s">
        <v>79</v>
      </c>
      <c r="I5246" t="s">
        <v>1441</v>
      </c>
      <c r="J5246" t="s">
        <v>5800</v>
      </c>
      <c r="K5246" t="s">
        <v>12160</v>
      </c>
      <c r="L5246" t="s">
        <v>12161</v>
      </c>
      <c r="M5246" t="s">
        <v>466</v>
      </c>
      <c r="N5246" t="s">
        <v>94</v>
      </c>
      <c r="O5246">
        <v>19479</v>
      </c>
      <c r="P5246">
        <v>23509</v>
      </c>
      <c r="Q5246" t="s">
        <v>95</v>
      </c>
      <c r="R5246">
        <v>254</v>
      </c>
      <c r="S5246" s="2">
        <v>44807</v>
      </c>
      <c r="T5246" s="2">
        <v>44837</v>
      </c>
      <c r="U5246">
        <v>0</v>
      </c>
      <c r="V5246" t="s">
        <v>85</v>
      </c>
      <c r="W5246">
        <v>792</v>
      </c>
      <c r="X5246" t="s">
        <v>60</v>
      </c>
      <c r="Y5246" t="s">
        <v>45</v>
      </c>
      <c r="Z5246">
        <v>0</v>
      </c>
      <c r="AA5246">
        <v>602</v>
      </c>
      <c r="AB5246">
        <v>20091</v>
      </c>
      <c r="AC5246" t="s">
        <v>107</v>
      </c>
    </row>
    <row r="5247" spans="1:29" x14ac:dyDescent="0.3">
      <c r="A5247" s="1" t="s">
        <v>29</v>
      </c>
      <c r="B5247" t="s">
        <v>86</v>
      </c>
      <c r="C5247" t="s">
        <v>1363</v>
      </c>
      <c r="D5247" t="s">
        <v>128</v>
      </c>
      <c r="E5247">
        <v>2</v>
      </c>
      <c r="F5247" t="s">
        <v>33</v>
      </c>
      <c r="G5247" t="s">
        <v>34</v>
      </c>
      <c r="H5247" t="s">
        <v>35</v>
      </c>
      <c r="I5247" t="s">
        <v>101</v>
      </c>
      <c r="J5247" t="s">
        <v>211</v>
      </c>
      <c r="K5247" t="s">
        <v>12162</v>
      </c>
      <c r="L5247" t="s">
        <v>12163</v>
      </c>
      <c r="M5247" t="s">
        <v>93</v>
      </c>
      <c r="N5247" t="s">
        <v>58</v>
      </c>
      <c r="O5247">
        <v>26170</v>
      </c>
      <c r="P5247">
        <v>28386</v>
      </c>
      <c r="Q5247" t="s">
        <v>41</v>
      </c>
      <c r="R5247">
        <v>497</v>
      </c>
      <c r="S5247" s="2">
        <v>45006</v>
      </c>
      <c r="T5247" t="s">
        <v>42</v>
      </c>
      <c r="U5247">
        <v>0</v>
      </c>
      <c r="V5247" t="s">
        <v>71</v>
      </c>
      <c r="W5247">
        <v>748</v>
      </c>
      <c r="X5247" t="s">
        <v>44</v>
      </c>
      <c r="Y5247" t="s">
        <v>72</v>
      </c>
      <c r="Z5247">
        <v>4474</v>
      </c>
      <c r="AA5247">
        <v>838</v>
      </c>
      <c r="AB5247">
        <v>27580</v>
      </c>
      <c r="AC5247" t="s">
        <v>46</v>
      </c>
    </row>
    <row r="5248" spans="1:29" x14ac:dyDescent="0.3">
      <c r="A5248" s="1" t="s">
        <v>47</v>
      </c>
      <c r="B5248" t="s">
        <v>234</v>
      </c>
      <c r="C5248" t="s">
        <v>1375</v>
      </c>
      <c r="D5248" t="s">
        <v>128</v>
      </c>
      <c r="E5248">
        <v>6</v>
      </c>
      <c r="F5248" t="s">
        <v>33</v>
      </c>
      <c r="G5248" t="s">
        <v>170</v>
      </c>
      <c r="H5248" t="s">
        <v>79</v>
      </c>
      <c r="I5248" t="s">
        <v>245</v>
      </c>
      <c r="J5248" t="s">
        <v>637</v>
      </c>
      <c r="K5248" t="s">
        <v>12164</v>
      </c>
      <c r="L5248" t="s">
        <v>12165</v>
      </c>
      <c r="M5248" t="s">
        <v>2944</v>
      </c>
      <c r="N5248" t="s">
        <v>58</v>
      </c>
      <c r="O5248">
        <v>11623</v>
      </c>
      <c r="P5248">
        <v>15993</v>
      </c>
      <c r="Q5248" t="s">
        <v>95</v>
      </c>
      <c r="R5248">
        <v>662</v>
      </c>
      <c r="S5248" s="2">
        <v>45154</v>
      </c>
      <c r="T5248" s="2">
        <v>45166</v>
      </c>
      <c r="U5248">
        <v>0</v>
      </c>
      <c r="V5248" t="s">
        <v>71</v>
      </c>
      <c r="W5248">
        <v>583</v>
      </c>
      <c r="X5248" t="s">
        <v>60</v>
      </c>
      <c r="Y5248" t="s">
        <v>61</v>
      </c>
      <c r="Z5248">
        <v>3398</v>
      </c>
      <c r="AA5248">
        <v>745</v>
      </c>
      <c r="AB5248">
        <v>14683</v>
      </c>
      <c r="AC5248" t="s">
        <v>46</v>
      </c>
    </row>
    <row r="5249" spans="1:29" x14ac:dyDescent="0.3">
      <c r="A5249" s="1" t="s">
        <v>29</v>
      </c>
      <c r="B5249" t="s">
        <v>363</v>
      </c>
      <c r="C5249" t="s">
        <v>1598</v>
      </c>
      <c r="D5249" t="s">
        <v>185</v>
      </c>
      <c r="E5249">
        <v>5</v>
      </c>
      <c r="F5249" t="s">
        <v>64</v>
      </c>
      <c r="G5249" t="s">
        <v>65</v>
      </c>
      <c r="H5249" t="s">
        <v>79</v>
      </c>
      <c r="I5249" t="s">
        <v>1841</v>
      </c>
      <c r="J5249" t="s">
        <v>2836</v>
      </c>
      <c r="K5249" t="s">
        <v>12166</v>
      </c>
      <c r="L5249" t="s">
        <v>12167</v>
      </c>
      <c r="M5249" t="s">
        <v>1603</v>
      </c>
      <c r="N5249" t="s">
        <v>58</v>
      </c>
      <c r="O5249">
        <v>21808</v>
      </c>
      <c r="P5249">
        <v>25806</v>
      </c>
      <c r="Q5249" t="s">
        <v>41</v>
      </c>
      <c r="R5249">
        <v>518</v>
      </c>
      <c r="S5249" s="2">
        <v>45233</v>
      </c>
      <c r="T5249" t="s">
        <v>42</v>
      </c>
      <c r="U5249">
        <v>0</v>
      </c>
      <c r="V5249" t="s">
        <v>71</v>
      </c>
      <c r="W5249">
        <v>580</v>
      </c>
      <c r="X5249" t="s">
        <v>44</v>
      </c>
      <c r="Y5249" t="s">
        <v>61</v>
      </c>
      <c r="Z5249">
        <v>4027</v>
      </c>
      <c r="AA5249">
        <v>388</v>
      </c>
      <c r="AB5249">
        <v>21908</v>
      </c>
      <c r="AC5249" t="s">
        <v>46</v>
      </c>
    </row>
    <row r="5250" spans="1:29" x14ac:dyDescent="0.3">
      <c r="A5250" s="1" t="s">
        <v>47</v>
      </c>
      <c r="B5250" t="s">
        <v>161</v>
      </c>
      <c r="C5250" t="s">
        <v>2933</v>
      </c>
      <c r="D5250" t="s">
        <v>138</v>
      </c>
      <c r="E5250">
        <v>3</v>
      </c>
      <c r="F5250" t="s">
        <v>99</v>
      </c>
      <c r="G5250" t="s">
        <v>558</v>
      </c>
      <c r="H5250" t="s">
        <v>35</v>
      </c>
      <c r="I5250" t="s">
        <v>441</v>
      </c>
      <c r="J5250" t="s">
        <v>560</v>
      </c>
      <c r="K5250">
        <v>2605870209</v>
      </c>
      <c r="L5250" t="s">
        <v>12168</v>
      </c>
      <c r="M5250" t="s">
        <v>192</v>
      </c>
      <c r="N5250" t="s">
        <v>84</v>
      </c>
      <c r="O5250">
        <v>24966</v>
      </c>
      <c r="P5250">
        <v>27158</v>
      </c>
      <c r="Q5250" t="s">
        <v>41</v>
      </c>
      <c r="R5250">
        <v>255</v>
      </c>
      <c r="S5250" s="2">
        <v>44489</v>
      </c>
      <c r="T5250" t="s">
        <v>42</v>
      </c>
      <c r="U5250">
        <v>0</v>
      </c>
      <c r="V5250" t="s">
        <v>71</v>
      </c>
      <c r="W5250">
        <v>480</v>
      </c>
      <c r="X5250" t="s">
        <v>44</v>
      </c>
      <c r="Y5250" t="s">
        <v>72</v>
      </c>
      <c r="Z5250">
        <v>0</v>
      </c>
      <c r="AA5250">
        <v>474</v>
      </c>
      <c r="AB5250">
        <v>26942</v>
      </c>
      <c r="AC5250" t="s">
        <v>107</v>
      </c>
    </row>
    <row r="5251" spans="1:29" x14ac:dyDescent="0.3">
      <c r="A5251" s="1" t="s">
        <v>29</v>
      </c>
      <c r="B5251" t="s">
        <v>74</v>
      </c>
      <c r="C5251" t="s">
        <v>1677</v>
      </c>
      <c r="D5251" t="s">
        <v>169</v>
      </c>
      <c r="E5251">
        <v>4</v>
      </c>
      <c r="F5251" t="s">
        <v>120</v>
      </c>
      <c r="G5251" t="s">
        <v>194</v>
      </c>
      <c r="H5251" t="s">
        <v>79</v>
      </c>
      <c r="I5251" t="s">
        <v>3190</v>
      </c>
      <c r="J5251" t="s">
        <v>524</v>
      </c>
      <c r="K5251" t="s">
        <v>12169</v>
      </c>
      <c r="L5251" t="s">
        <v>12170</v>
      </c>
      <c r="M5251" t="s">
        <v>836</v>
      </c>
      <c r="N5251" t="s">
        <v>58</v>
      </c>
      <c r="O5251">
        <v>18881</v>
      </c>
      <c r="P5251">
        <v>21107</v>
      </c>
      <c r="Q5251" t="s">
        <v>59</v>
      </c>
      <c r="R5251">
        <v>535</v>
      </c>
      <c r="S5251" s="2">
        <v>44967</v>
      </c>
      <c r="T5251" t="s">
        <v>42</v>
      </c>
      <c r="U5251">
        <v>19036</v>
      </c>
      <c r="V5251" t="s">
        <v>85</v>
      </c>
      <c r="W5251">
        <v>439</v>
      </c>
      <c r="X5251" t="s">
        <v>44</v>
      </c>
      <c r="Y5251" t="s">
        <v>72</v>
      </c>
      <c r="Z5251">
        <v>1196</v>
      </c>
      <c r="AA5251">
        <v>107</v>
      </c>
      <c r="AB5251">
        <v>19784</v>
      </c>
      <c r="AC5251" t="s">
        <v>46</v>
      </c>
    </row>
    <row r="5252" spans="1:29" x14ac:dyDescent="0.3">
      <c r="A5252" s="1" t="s">
        <v>47</v>
      </c>
      <c r="B5252" t="s">
        <v>48</v>
      </c>
      <c r="C5252" t="s">
        <v>931</v>
      </c>
      <c r="D5252" t="s">
        <v>352</v>
      </c>
      <c r="E5252">
        <v>6</v>
      </c>
      <c r="F5252" t="s">
        <v>99</v>
      </c>
      <c r="G5252" t="s">
        <v>100</v>
      </c>
      <c r="H5252" t="s">
        <v>79</v>
      </c>
      <c r="I5252" t="s">
        <v>1705</v>
      </c>
      <c r="J5252" t="s">
        <v>748</v>
      </c>
      <c r="K5252" t="s">
        <v>12171</v>
      </c>
      <c r="L5252" t="s">
        <v>12172</v>
      </c>
      <c r="M5252" t="s">
        <v>1240</v>
      </c>
      <c r="N5252" t="s">
        <v>94</v>
      </c>
      <c r="O5252">
        <v>4385</v>
      </c>
      <c r="P5252">
        <v>6747</v>
      </c>
      <c r="Q5252" t="s">
        <v>95</v>
      </c>
      <c r="R5252">
        <v>113</v>
      </c>
      <c r="S5252" s="2">
        <v>44681</v>
      </c>
      <c r="T5252" s="2">
        <v>44688</v>
      </c>
      <c r="U5252">
        <v>0</v>
      </c>
      <c r="V5252" t="s">
        <v>71</v>
      </c>
      <c r="W5252">
        <v>456</v>
      </c>
      <c r="X5252" t="s">
        <v>60</v>
      </c>
      <c r="Y5252" t="s">
        <v>72</v>
      </c>
      <c r="Z5252">
        <v>0</v>
      </c>
      <c r="AA5252">
        <v>822</v>
      </c>
      <c r="AB5252">
        <v>5886</v>
      </c>
      <c r="AC5252" t="s">
        <v>46</v>
      </c>
    </row>
    <row r="5253" spans="1:29" x14ac:dyDescent="0.3">
      <c r="A5253" s="1" t="s">
        <v>29</v>
      </c>
      <c r="B5253" t="s">
        <v>74</v>
      </c>
      <c r="C5253" t="s">
        <v>1174</v>
      </c>
      <c r="D5253" t="s">
        <v>50</v>
      </c>
      <c r="E5253">
        <v>3</v>
      </c>
      <c r="F5253" t="s">
        <v>64</v>
      </c>
      <c r="G5253" t="s">
        <v>1599</v>
      </c>
      <c r="H5253" t="s">
        <v>35</v>
      </c>
      <c r="I5253" t="s">
        <v>36</v>
      </c>
      <c r="J5253" t="s">
        <v>4048</v>
      </c>
      <c r="K5253" t="s">
        <v>12173</v>
      </c>
      <c r="L5253" t="s">
        <v>12174</v>
      </c>
      <c r="M5253" t="s">
        <v>2176</v>
      </c>
      <c r="N5253" t="s">
        <v>84</v>
      </c>
      <c r="O5253">
        <v>28101</v>
      </c>
      <c r="P5253">
        <v>31092</v>
      </c>
      <c r="Q5253" t="s">
        <v>95</v>
      </c>
      <c r="R5253">
        <v>251</v>
      </c>
      <c r="S5253" s="2">
        <v>45057</v>
      </c>
      <c r="T5253" s="2">
        <v>45073</v>
      </c>
      <c r="U5253">
        <v>0</v>
      </c>
      <c r="V5253" t="s">
        <v>71</v>
      </c>
      <c r="W5253">
        <v>633</v>
      </c>
      <c r="X5253" t="s">
        <v>60</v>
      </c>
      <c r="Y5253" t="s">
        <v>72</v>
      </c>
      <c r="Z5253">
        <v>0</v>
      </c>
      <c r="AA5253">
        <v>460</v>
      </c>
      <c r="AB5253">
        <v>30875</v>
      </c>
      <c r="AC5253" t="s">
        <v>46</v>
      </c>
    </row>
    <row r="5254" spans="1:29" x14ac:dyDescent="0.3">
      <c r="A5254" s="1" t="s">
        <v>47</v>
      </c>
      <c r="B5254" t="s">
        <v>145</v>
      </c>
      <c r="C5254" t="s">
        <v>1413</v>
      </c>
      <c r="D5254" t="s">
        <v>236</v>
      </c>
      <c r="E5254">
        <v>5</v>
      </c>
      <c r="F5254" t="s">
        <v>221</v>
      </c>
      <c r="G5254" t="s">
        <v>335</v>
      </c>
      <c r="H5254" t="s">
        <v>35</v>
      </c>
      <c r="I5254" t="s">
        <v>1418</v>
      </c>
      <c r="J5254" t="s">
        <v>6648</v>
      </c>
      <c r="K5254" t="s">
        <v>12175</v>
      </c>
      <c r="L5254" t="s">
        <v>12176</v>
      </c>
      <c r="M5254" t="s">
        <v>2459</v>
      </c>
      <c r="N5254" t="s">
        <v>40</v>
      </c>
      <c r="O5254">
        <v>5740</v>
      </c>
      <c r="P5254">
        <v>9450</v>
      </c>
      <c r="Q5254" t="s">
        <v>95</v>
      </c>
      <c r="R5254">
        <v>859</v>
      </c>
      <c r="S5254" s="2">
        <v>45182</v>
      </c>
      <c r="T5254" s="2">
        <v>45195</v>
      </c>
      <c r="U5254">
        <v>0</v>
      </c>
      <c r="V5254" t="s">
        <v>43</v>
      </c>
      <c r="W5254">
        <v>746</v>
      </c>
      <c r="X5254" t="s">
        <v>60</v>
      </c>
      <c r="Y5254" t="s">
        <v>72</v>
      </c>
      <c r="Z5254">
        <v>0</v>
      </c>
      <c r="AA5254">
        <v>45</v>
      </c>
      <c r="AB5254">
        <v>7706</v>
      </c>
      <c r="AC5254" t="s">
        <v>73</v>
      </c>
    </row>
    <row r="5255" spans="1:29" x14ac:dyDescent="0.3">
      <c r="A5255" s="1" t="s">
        <v>47</v>
      </c>
      <c r="B5255" t="s">
        <v>117</v>
      </c>
      <c r="C5255" t="s">
        <v>1406</v>
      </c>
      <c r="D5255" t="s">
        <v>201</v>
      </c>
      <c r="E5255">
        <v>5</v>
      </c>
      <c r="F5255" t="s">
        <v>120</v>
      </c>
      <c r="G5255" t="s">
        <v>468</v>
      </c>
      <c r="H5255" t="s">
        <v>35</v>
      </c>
      <c r="I5255" t="s">
        <v>1656</v>
      </c>
      <c r="J5255" t="s">
        <v>2543</v>
      </c>
      <c r="K5255" t="s">
        <v>12177</v>
      </c>
      <c r="L5255" t="s">
        <v>12178</v>
      </c>
      <c r="M5255" t="s">
        <v>248</v>
      </c>
      <c r="N5255" t="s">
        <v>84</v>
      </c>
      <c r="O5255">
        <v>6573</v>
      </c>
      <c r="P5255">
        <v>9056</v>
      </c>
      <c r="Q5255" t="s">
        <v>41</v>
      </c>
      <c r="R5255">
        <v>244</v>
      </c>
      <c r="S5255" s="2">
        <v>44523</v>
      </c>
      <c r="T5255" t="s">
        <v>42</v>
      </c>
      <c r="U5255">
        <v>0</v>
      </c>
      <c r="V5255" t="s">
        <v>85</v>
      </c>
      <c r="W5255">
        <v>444</v>
      </c>
      <c r="X5255" t="s">
        <v>44</v>
      </c>
      <c r="Y5255" t="s">
        <v>61</v>
      </c>
      <c r="Z5255">
        <v>0</v>
      </c>
      <c r="AA5255">
        <v>491</v>
      </c>
      <c r="AB5255">
        <v>7505</v>
      </c>
      <c r="AC5255" t="s">
        <v>107</v>
      </c>
    </row>
    <row r="5256" spans="1:29" x14ac:dyDescent="0.3">
      <c r="A5256" s="1" t="s">
        <v>29</v>
      </c>
      <c r="B5256" t="s">
        <v>74</v>
      </c>
      <c r="C5256" t="s">
        <v>1548</v>
      </c>
      <c r="D5256" t="s">
        <v>201</v>
      </c>
      <c r="E5256">
        <v>2</v>
      </c>
      <c r="F5256" t="s">
        <v>221</v>
      </c>
      <c r="G5256" t="s">
        <v>1096</v>
      </c>
      <c r="H5256" t="s">
        <v>79</v>
      </c>
      <c r="I5256" t="s">
        <v>140</v>
      </c>
      <c r="J5256" t="s">
        <v>123</v>
      </c>
      <c r="K5256" t="s">
        <v>12179</v>
      </c>
      <c r="L5256" t="s">
        <v>12180</v>
      </c>
      <c r="M5256" t="s">
        <v>175</v>
      </c>
      <c r="N5256" t="s">
        <v>40</v>
      </c>
      <c r="O5256">
        <v>9783</v>
      </c>
      <c r="P5256">
        <v>11784</v>
      </c>
      <c r="Q5256" t="s">
        <v>95</v>
      </c>
      <c r="R5256">
        <v>634</v>
      </c>
      <c r="S5256" s="2">
        <v>44927</v>
      </c>
      <c r="T5256" s="2">
        <v>44940</v>
      </c>
      <c r="U5256">
        <v>0</v>
      </c>
      <c r="V5256" t="s">
        <v>106</v>
      </c>
      <c r="W5256">
        <v>417</v>
      </c>
      <c r="X5256" t="s">
        <v>60</v>
      </c>
      <c r="Y5256" t="s">
        <v>72</v>
      </c>
      <c r="Z5256">
        <v>0</v>
      </c>
      <c r="AA5256">
        <v>413</v>
      </c>
      <c r="AB5256">
        <v>11202</v>
      </c>
      <c r="AC5256" t="s">
        <v>107</v>
      </c>
    </row>
    <row r="5257" spans="1:29" x14ac:dyDescent="0.3">
      <c r="A5257" s="1" t="s">
        <v>29</v>
      </c>
      <c r="B5257" t="s">
        <v>327</v>
      </c>
      <c r="C5257" t="s">
        <v>1432</v>
      </c>
      <c r="D5257" t="s">
        <v>352</v>
      </c>
      <c r="E5257">
        <v>5</v>
      </c>
      <c r="F5257" t="s">
        <v>120</v>
      </c>
      <c r="G5257" t="s">
        <v>329</v>
      </c>
      <c r="H5257" t="s">
        <v>79</v>
      </c>
      <c r="I5257" t="s">
        <v>1282</v>
      </c>
      <c r="J5257" t="s">
        <v>2188</v>
      </c>
      <c r="K5257" t="s">
        <v>12181</v>
      </c>
      <c r="L5257" t="s">
        <v>12182</v>
      </c>
      <c r="M5257" t="s">
        <v>2080</v>
      </c>
      <c r="N5257" t="s">
        <v>58</v>
      </c>
      <c r="O5257">
        <v>21669</v>
      </c>
      <c r="P5257">
        <v>24897</v>
      </c>
      <c r="Q5257" t="s">
        <v>41</v>
      </c>
      <c r="R5257">
        <v>611</v>
      </c>
      <c r="S5257" s="2">
        <v>44389</v>
      </c>
      <c r="T5257" t="s">
        <v>42</v>
      </c>
      <c r="U5257">
        <v>0</v>
      </c>
      <c r="V5257" t="s">
        <v>85</v>
      </c>
      <c r="W5257">
        <v>588</v>
      </c>
      <c r="X5257" t="s">
        <v>44</v>
      </c>
      <c r="Y5257" t="s">
        <v>72</v>
      </c>
      <c r="Z5257">
        <v>2502</v>
      </c>
      <c r="AA5257">
        <v>756</v>
      </c>
      <c r="AB5257">
        <v>24439</v>
      </c>
      <c r="AC5257" t="s">
        <v>107</v>
      </c>
    </row>
    <row r="5258" spans="1:29" x14ac:dyDescent="0.3">
      <c r="A5258" s="1" t="s">
        <v>47</v>
      </c>
      <c r="B5258" t="s">
        <v>145</v>
      </c>
      <c r="C5258" t="s">
        <v>146</v>
      </c>
      <c r="D5258" t="s">
        <v>98</v>
      </c>
      <c r="E5258">
        <v>6</v>
      </c>
      <c r="F5258" t="s">
        <v>33</v>
      </c>
      <c r="G5258" t="s">
        <v>170</v>
      </c>
      <c r="H5258" t="s">
        <v>35</v>
      </c>
      <c r="I5258" t="s">
        <v>89</v>
      </c>
      <c r="J5258" t="s">
        <v>2137</v>
      </c>
      <c r="K5258">
        <f>1-747-413-3527</f>
        <v>-4686</v>
      </c>
      <c r="L5258" t="s">
        <v>12183</v>
      </c>
      <c r="M5258" t="s">
        <v>533</v>
      </c>
      <c r="N5258" t="s">
        <v>94</v>
      </c>
      <c r="O5258">
        <v>18249</v>
      </c>
      <c r="P5258">
        <v>20921</v>
      </c>
      <c r="Q5258" t="s">
        <v>59</v>
      </c>
      <c r="R5258">
        <v>883</v>
      </c>
      <c r="S5258" s="2">
        <v>45018</v>
      </c>
      <c r="T5258" t="s">
        <v>42</v>
      </c>
      <c r="U5258">
        <v>12458</v>
      </c>
      <c r="V5258" t="s">
        <v>106</v>
      </c>
      <c r="W5258">
        <v>770</v>
      </c>
      <c r="X5258" t="s">
        <v>44</v>
      </c>
      <c r="Y5258" t="s">
        <v>61</v>
      </c>
      <c r="Z5258">
        <v>0</v>
      </c>
      <c r="AA5258">
        <v>389</v>
      </c>
      <c r="AB5258">
        <v>18274</v>
      </c>
      <c r="AC5258" t="s">
        <v>46</v>
      </c>
    </row>
    <row r="5259" spans="1:29" x14ac:dyDescent="0.3">
      <c r="A5259" s="1" t="s">
        <v>47</v>
      </c>
      <c r="B5259" t="s">
        <v>176</v>
      </c>
      <c r="C5259" t="s">
        <v>3609</v>
      </c>
      <c r="D5259" t="s">
        <v>387</v>
      </c>
      <c r="E5259">
        <v>9</v>
      </c>
      <c r="F5259" t="s">
        <v>77</v>
      </c>
      <c r="G5259" t="s">
        <v>202</v>
      </c>
      <c r="H5259" t="s">
        <v>35</v>
      </c>
      <c r="I5259" t="s">
        <v>1656</v>
      </c>
      <c r="J5259" t="s">
        <v>172</v>
      </c>
      <c r="K5259" t="s">
        <v>12184</v>
      </c>
      <c r="L5259" t="s">
        <v>12185</v>
      </c>
      <c r="M5259" t="s">
        <v>957</v>
      </c>
      <c r="N5259" t="s">
        <v>40</v>
      </c>
      <c r="O5259">
        <v>10973</v>
      </c>
      <c r="P5259">
        <v>14490</v>
      </c>
      <c r="Q5259" t="s">
        <v>41</v>
      </c>
      <c r="R5259">
        <v>709</v>
      </c>
      <c r="S5259" s="2">
        <v>44665</v>
      </c>
      <c r="T5259" t="s">
        <v>42</v>
      </c>
      <c r="U5259">
        <v>0</v>
      </c>
      <c r="V5259" t="s">
        <v>85</v>
      </c>
      <c r="W5259">
        <v>598</v>
      </c>
      <c r="X5259" t="s">
        <v>44</v>
      </c>
      <c r="Y5259" t="s">
        <v>72</v>
      </c>
      <c r="Z5259">
        <v>0</v>
      </c>
      <c r="AA5259">
        <v>731</v>
      </c>
      <c r="AB5259">
        <v>13206</v>
      </c>
      <c r="AC5259" t="s">
        <v>107</v>
      </c>
    </row>
    <row r="5260" spans="1:29" x14ac:dyDescent="0.3">
      <c r="A5260" s="1" t="s">
        <v>29</v>
      </c>
      <c r="B5260" t="s">
        <v>541</v>
      </c>
      <c r="C5260" t="s">
        <v>1834</v>
      </c>
      <c r="D5260" t="s">
        <v>119</v>
      </c>
      <c r="E5260">
        <v>3</v>
      </c>
      <c r="F5260" t="s">
        <v>221</v>
      </c>
      <c r="G5260" t="s">
        <v>335</v>
      </c>
      <c r="H5260" t="s">
        <v>35</v>
      </c>
      <c r="I5260" t="s">
        <v>5537</v>
      </c>
      <c r="J5260" t="s">
        <v>372</v>
      </c>
      <c r="K5260" t="s">
        <v>12186</v>
      </c>
      <c r="L5260" t="s">
        <v>12187</v>
      </c>
      <c r="M5260" t="s">
        <v>546</v>
      </c>
      <c r="N5260" t="s">
        <v>40</v>
      </c>
      <c r="O5260">
        <v>22074</v>
      </c>
      <c r="P5260">
        <v>24868</v>
      </c>
      <c r="Q5260" t="s">
        <v>59</v>
      </c>
      <c r="R5260">
        <v>950</v>
      </c>
      <c r="S5260" s="2">
        <v>44599</v>
      </c>
      <c r="T5260" s="2">
        <v>44626</v>
      </c>
      <c r="U5260">
        <v>9454</v>
      </c>
      <c r="V5260" t="s">
        <v>85</v>
      </c>
      <c r="W5260">
        <v>761</v>
      </c>
      <c r="X5260" t="s">
        <v>60</v>
      </c>
      <c r="Y5260" t="s">
        <v>72</v>
      </c>
      <c r="Z5260">
        <v>0</v>
      </c>
      <c r="AA5260">
        <v>822</v>
      </c>
      <c r="AB5260">
        <v>24685</v>
      </c>
      <c r="AC5260" t="s">
        <v>46</v>
      </c>
    </row>
    <row r="5261" spans="1:29" x14ac:dyDescent="0.3">
      <c r="A5261" s="1" t="s">
        <v>29</v>
      </c>
      <c r="B5261" t="s">
        <v>96</v>
      </c>
      <c r="C5261" t="s">
        <v>97</v>
      </c>
      <c r="D5261" t="s">
        <v>178</v>
      </c>
      <c r="E5261">
        <v>3</v>
      </c>
      <c r="F5261" t="s">
        <v>77</v>
      </c>
      <c r="G5261" t="s">
        <v>365</v>
      </c>
      <c r="H5261" t="s">
        <v>35</v>
      </c>
      <c r="I5261" t="s">
        <v>1634</v>
      </c>
      <c r="J5261" t="s">
        <v>3388</v>
      </c>
      <c r="K5261" t="s">
        <v>12188</v>
      </c>
      <c r="L5261" t="s">
        <v>12189</v>
      </c>
      <c r="M5261" t="s">
        <v>105</v>
      </c>
      <c r="N5261" t="s">
        <v>40</v>
      </c>
      <c r="O5261">
        <v>14948</v>
      </c>
      <c r="P5261">
        <v>17466</v>
      </c>
      <c r="Q5261" t="s">
        <v>95</v>
      </c>
      <c r="R5261">
        <v>659</v>
      </c>
      <c r="S5261" s="2">
        <v>44327</v>
      </c>
      <c r="T5261" t="s">
        <v>42</v>
      </c>
      <c r="U5261">
        <v>0</v>
      </c>
      <c r="V5261" t="s">
        <v>106</v>
      </c>
      <c r="W5261">
        <v>683</v>
      </c>
      <c r="X5261" t="s">
        <v>44</v>
      </c>
      <c r="Y5261" t="s">
        <v>45</v>
      </c>
      <c r="Z5261">
        <v>0</v>
      </c>
      <c r="AA5261">
        <v>621</v>
      </c>
      <c r="AB5261">
        <v>15572</v>
      </c>
      <c r="AC5261" t="s">
        <v>73</v>
      </c>
    </row>
    <row r="5262" spans="1:29" x14ac:dyDescent="0.3">
      <c r="A5262" s="1" t="s">
        <v>29</v>
      </c>
      <c r="B5262" t="s">
        <v>541</v>
      </c>
      <c r="C5262" t="s">
        <v>3324</v>
      </c>
      <c r="D5262" t="s">
        <v>50</v>
      </c>
      <c r="E5262">
        <v>3</v>
      </c>
      <c r="F5262" t="s">
        <v>271</v>
      </c>
      <c r="G5262" t="s">
        <v>272</v>
      </c>
      <c r="H5262" t="s">
        <v>35</v>
      </c>
      <c r="I5262" t="s">
        <v>1376</v>
      </c>
      <c r="J5262" t="s">
        <v>1462</v>
      </c>
      <c r="K5262" t="s">
        <v>12190</v>
      </c>
      <c r="L5262" t="s">
        <v>11826</v>
      </c>
      <c r="M5262" t="s">
        <v>1340</v>
      </c>
      <c r="N5262" t="s">
        <v>58</v>
      </c>
      <c r="O5262">
        <v>13484</v>
      </c>
      <c r="P5262">
        <v>18418</v>
      </c>
      <c r="Q5262" t="s">
        <v>95</v>
      </c>
      <c r="R5262">
        <v>419</v>
      </c>
      <c r="S5262" s="2">
        <v>45021</v>
      </c>
      <c r="T5262" s="2">
        <v>45029</v>
      </c>
      <c r="U5262">
        <v>0</v>
      </c>
      <c r="V5262" t="s">
        <v>71</v>
      </c>
      <c r="W5262">
        <v>685</v>
      </c>
      <c r="X5262" t="s">
        <v>60</v>
      </c>
      <c r="Y5262" t="s">
        <v>72</v>
      </c>
      <c r="Z5262">
        <v>3648</v>
      </c>
      <c r="AA5262">
        <v>763</v>
      </c>
      <c r="AB5262">
        <v>17670</v>
      </c>
      <c r="AC5262" t="s">
        <v>46</v>
      </c>
    </row>
    <row r="5263" spans="1:29" x14ac:dyDescent="0.3">
      <c r="A5263" s="1" t="s">
        <v>47</v>
      </c>
      <c r="B5263" t="s">
        <v>48</v>
      </c>
      <c r="C5263" t="s">
        <v>1355</v>
      </c>
      <c r="D5263" t="s">
        <v>138</v>
      </c>
      <c r="E5263">
        <v>7</v>
      </c>
      <c r="F5263" t="s">
        <v>51</v>
      </c>
      <c r="G5263" t="s">
        <v>1069</v>
      </c>
      <c r="H5263" t="s">
        <v>35</v>
      </c>
      <c r="I5263" t="s">
        <v>89</v>
      </c>
      <c r="J5263" t="s">
        <v>123</v>
      </c>
      <c r="K5263" t="s">
        <v>12191</v>
      </c>
      <c r="L5263" t="s">
        <v>12192</v>
      </c>
      <c r="M5263" t="s">
        <v>57</v>
      </c>
      <c r="N5263" t="s">
        <v>58</v>
      </c>
      <c r="O5263">
        <v>14644</v>
      </c>
      <c r="P5263">
        <v>16749</v>
      </c>
      <c r="Q5263" t="s">
        <v>95</v>
      </c>
      <c r="R5263">
        <v>119</v>
      </c>
      <c r="S5263" s="2">
        <v>45123</v>
      </c>
      <c r="T5263" t="s">
        <v>42</v>
      </c>
      <c r="U5263">
        <v>0</v>
      </c>
      <c r="V5263" t="s">
        <v>43</v>
      </c>
      <c r="W5263">
        <v>770</v>
      </c>
      <c r="X5263" t="s">
        <v>44</v>
      </c>
      <c r="Y5263" t="s">
        <v>45</v>
      </c>
      <c r="Z5263">
        <v>3237</v>
      </c>
      <c r="AA5263">
        <v>201</v>
      </c>
      <c r="AB5263">
        <v>15022</v>
      </c>
      <c r="AC5263" t="s">
        <v>73</v>
      </c>
    </row>
    <row r="5264" spans="1:29" x14ac:dyDescent="0.3">
      <c r="A5264" s="1" t="s">
        <v>29</v>
      </c>
      <c r="B5264" t="s">
        <v>96</v>
      </c>
      <c r="C5264" t="s">
        <v>2802</v>
      </c>
      <c r="D5264" t="s">
        <v>201</v>
      </c>
      <c r="E5264">
        <v>8</v>
      </c>
      <c r="F5264" t="s">
        <v>33</v>
      </c>
      <c r="G5264" t="s">
        <v>139</v>
      </c>
      <c r="H5264" t="s">
        <v>79</v>
      </c>
      <c r="I5264" t="s">
        <v>1008</v>
      </c>
      <c r="J5264" t="s">
        <v>5063</v>
      </c>
      <c r="K5264" t="s">
        <v>12193</v>
      </c>
      <c r="L5264" t="s">
        <v>12194</v>
      </c>
      <c r="M5264" t="s">
        <v>1784</v>
      </c>
      <c r="N5264" t="s">
        <v>84</v>
      </c>
      <c r="O5264">
        <v>19786</v>
      </c>
      <c r="P5264">
        <v>22177</v>
      </c>
      <c r="Q5264" t="s">
        <v>95</v>
      </c>
      <c r="R5264">
        <v>480</v>
      </c>
      <c r="S5264" s="2">
        <v>45164</v>
      </c>
      <c r="T5264" s="2">
        <v>45181</v>
      </c>
      <c r="U5264">
        <v>0</v>
      </c>
      <c r="V5264" t="s">
        <v>43</v>
      </c>
      <c r="W5264">
        <v>724</v>
      </c>
      <c r="X5264" t="s">
        <v>60</v>
      </c>
      <c r="Y5264" t="s">
        <v>61</v>
      </c>
      <c r="Z5264">
        <v>0</v>
      </c>
      <c r="AA5264">
        <v>279</v>
      </c>
      <c r="AB5264">
        <v>21758</v>
      </c>
      <c r="AC5264" t="s">
        <v>73</v>
      </c>
    </row>
    <row r="5265" spans="1:29" x14ac:dyDescent="0.3">
      <c r="A5265" s="1" t="s">
        <v>47</v>
      </c>
      <c r="B5265" t="s">
        <v>153</v>
      </c>
      <c r="C5265" t="s">
        <v>1936</v>
      </c>
      <c r="D5265" t="s">
        <v>76</v>
      </c>
      <c r="E5265">
        <v>2</v>
      </c>
      <c r="F5265" t="s">
        <v>221</v>
      </c>
      <c r="G5265" t="s">
        <v>1989</v>
      </c>
      <c r="H5265" t="s">
        <v>35</v>
      </c>
      <c r="I5265" t="s">
        <v>981</v>
      </c>
      <c r="J5265" t="s">
        <v>1549</v>
      </c>
      <c r="K5265" t="s">
        <v>12195</v>
      </c>
      <c r="L5265" t="s">
        <v>12196</v>
      </c>
      <c r="M5265" t="s">
        <v>160</v>
      </c>
      <c r="N5265" t="s">
        <v>40</v>
      </c>
      <c r="O5265">
        <v>16982</v>
      </c>
      <c r="P5265">
        <v>20782</v>
      </c>
      <c r="Q5265" t="s">
        <v>95</v>
      </c>
      <c r="R5265">
        <v>164</v>
      </c>
      <c r="S5265" s="2">
        <v>44929</v>
      </c>
      <c r="T5265" s="2">
        <v>44959</v>
      </c>
      <c r="U5265">
        <v>0</v>
      </c>
      <c r="V5265" t="s">
        <v>71</v>
      </c>
      <c r="W5265">
        <v>594</v>
      </c>
      <c r="X5265" t="s">
        <v>60</v>
      </c>
      <c r="Y5265" t="s">
        <v>45</v>
      </c>
      <c r="Z5265">
        <v>0</v>
      </c>
      <c r="AA5265">
        <v>172</v>
      </c>
      <c r="AB5265">
        <v>19016</v>
      </c>
      <c r="AC5265" t="s">
        <v>73</v>
      </c>
    </row>
    <row r="5266" spans="1:29" x14ac:dyDescent="0.3">
      <c r="A5266" s="1" t="s">
        <v>29</v>
      </c>
      <c r="B5266" t="s">
        <v>30</v>
      </c>
      <c r="C5266" t="s">
        <v>1954</v>
      </c>
      <c r="D5266" t="s">
        <v>128</v>
      </c>
      <c r="E5266">
        <v>8</v>
      </c>
      <c r="F5266" t="s">
        <v>33</v>
      </c>
      <c r="G5266" t="s">
        <v>179</v>
      </c>
      <c r="H5266" t="s">
        <v>79</v>
      </c>
      <c r="I5266" t="s">
        <v>9008</v>
      </c>
      <c r="J5266" t="s">
        <v>2790</v>
      </c>
      <c r="K5266" t="s">
        <v>12197</v>
      </c>
      <c r="L5266" t="s">
        <v>12198</v>
      </c>
      <c r="M5266" t="s">
        <v>1029</v>
      </c>
      <c r="N5266" t="s">
        <v>40</v>
      </c>
      <c r="O5266">
        <v>15594</v>
      </c>
      <c r="P5266">
        <v>19043</v>
      </c>
      <c r="Q5266" t="s">
        <v>59</v>
      </c>
      <c r="R5266">
        <v>899</v>
      </c>
      <c r="S5266" s="2">
        <v>44447</v>
      </c>
      <c r="T5266" s="2">
        <v>44460</v>
      </c>
      <c r="U5266">
        <v>6509</v>
      </c>
      <c r="V5266" t="s">
        <v>106</v>
      </c>
      <c r="W5266">
        <v>582</v>
      </c>
      <c r="X5266" t="s">
        <v>60</v>
      </c>
      <c r="Y5266" t="s">
        <v>45</v>
      </c>
      <c r="Z5266">
        <v>0</v>
      </c>
      <c r="AA5266">
        <v>849</v>
      </c>
      <c r="AB5266">
        <v>18368</v>
      </c>
      <c r="AC5266" t="s">
        <v>73</v>
      </c>
    </row>
    <row r="5267" spans="1:29" x14ac:dyDescent="0.3">
      <c r="A5267" s="1" t="s">
        <v>29</v>
      </c>
      <c r="B5267" t="s">
        <v>30</v>
      </c>
      <c r="C5267" t="s">
        <v>1118</v>
      </c>
      <c r="D5267" t="s">
        <v>352</v>
      </c>
      <c r="E5267">
        <v>5</v>
      </c>
      <c r="F5267" t="s">
        <v>120</v>
      </c>
      <c r="G5267" t="s">
        <v>194</v>
      </c>
      <c r="H5267" t="s">
        <v>79</v>
      </c>
      <c r="I5267" t="s">
        <v>1418</v>
      </c>
      <c r="J5267" t="s">
        <v>1789</v>
      </c>
      <c r="K5267" t="s">
        <v>12199</v>
      </c>
      <c r="L5267" t="s">
        <v>12200</v>
      </c>
      <c r="M5267" t="s">
        <v>1029</v>
      </c>
      <c r="N5267" t="s">
        <v>40</v>
      </c>
      <c r="O5267">
        <v>25459</v>
      </c>
      <c r="P5267">
        <v>29669</v>
      </c>
      <c r="Q5267" t="s">
        <v>41</v>
      </c>
      <c r="R5267">
        <v>85</v>
      </c>
      <c r="S5267" s="2">
        <v>44811</v>
      </c>
      <c r="T5267" t="s">
        <v>42</v>
      </c>
      <c r="U5267">
        <v>0</v>
      </c>
      <c r="V5267" t="s">
        <v>85</v>
      </c>
      <c r="W5267">
        <v>755</v>
      </c>
      <c r="X5267" t="s">
        <v>44</v>
      </c>
      <c r="Y5267" t="s">
        <v>61</v>
      </c>
      <c r="Z5267">
        <v>0</v>
      </c>
      <c r="AA5267">
        <v>71</v>
      </c>
      <c r="AB5267">
        <v>28050</v>
      </c>
      <c r="AC5267" t="s">
        <v>46</v>
      </c>
    </row>
    <row r="5268" spans="1:29" x14ac:dyDescent="0.3">
      <c r="A5268" s="1" t="s">
        <v>47</v>
      </c>
      <c r="B5268" t="s">
        <v>161</v>
      </c>
      <c r="C5268" t="s">
        <v>1434</v>
      </c>
      <c r="D5268" t="s">
        <v>50</v>
      </c>
      <c r="E5268">
        <v>3</v>
      </c>
      <c r="F5268" t="s">
        <v>186</v>
      </c>
      <c r="G5268" t="s">
        <v>463</v>
      </c>
      <c r="H5268" t="s">
        <v>79</v>
      </c>
      <c r="I5268" t="s">
        <v>441</v>
      </c>
      <c r="J5268" t="s">
        <v>3494</v>
      </c>
      <c r="K5268" t="s">
        <v>12201</v>
      </c>
      <c r="L5268" t="s">
        <v>12202</v>
      </c>
      <c r="M5268" t="s">
        <v>283</v>
      </c>
      <c r="N5268" t="s">
        <v>94</v>
      </c>
      <c r="O5268">
        <v>13156</v>
      </c>
      <c r="P5268">
        <v>17744</v>
      </c>
      <c r="Q5268" t="s">
        <v>41</v>
      </c>
      <c r="R5268">
        <v>267</v>
      </c>
      <c r="S5268" s="2">
        <v>44863</v>
      </c>
      <c r="T5268" t="s">
        <v>42</v>
      </c>
      <c r="U5268">
        <v>0</v>
      </c>
      <c r="V5268" t="s">
        <v>106</v>
      </c>
      <c r="W5268">
        <v>640</v>
      </c>
      <c r="X5268" t="s">
        <v>44</v>
      </c>
      <c r="Y5268" t="s">
        <v>61</v>
      </c>
      <c r="Z5268">
        <v>0</v>
      </c>
      <c r="AA5268">
        <v>488</v>
      </c>
      <c r="AB5268">
        <v>16503</v>
      </c>
      <c r="AC5268" t="s">
        <v>107</v>
      </c>
    </row>
    <row r="5269" spans="1:29" x14ac:dyDescent="0.3">
      <c r="A5269" s="1" t="s">
        <v>47</v>
      </c>
      <c r="B5269" t="s">
        <v>108</v>
      </c>
      <c r="C5269" t="s">
        <v>1763</v>
      </c>
      <c r="D5269" t="s">
        <v>236</v>
      </c>
      <c r="E5269">
        <v>3</v>
      </c>
      <c r="F5269" t="s">
        <v>129</v>
      </c>
      <c r="G5269" t="s">
        <v>163</v>
      </c>
      <c r="H5269" t="s">
        <v>79</v>
      </c>
      <c r="I5269" t="s">
        <v>4882</v>
      </c>
      <c r="J5269" t="s">
        <v>12203</v>
      </c>
      <c r="K5269" t="s">
        <v>12204</v>
      </c>
      <c r="L5269" t="s">
        <v>12205</v>
      </c>
      <c r="M5269" t="s">
        <v>1422</v>
      </c>
      <c r="N5269" t="s">
        <v>94</v>
      </c>
      <c r="O5269">
        <v>15557</v>
      </c>
      <c r="P5269">
        <v>20427</v>
      </c>
      <c r="Q5269" t="s">
        <v>41</v>
      </c>
      <c r="R5269">
        <v>520</v>
      </c>
      <c r="S5269" s="2">
        <v>44586</v>
      </c>
      <c r="T5269" s="2">
        <v>44608</v>
      </c>
      <c r="U5269">
        <v>0</v>
      </c>
      <c r="V5269" t="s">
        <v>106</v>
      </c>
      <c r="W5269">
        <v>449</v>
      </c>
      <c r="X5269" t="s">
        <v>60</v>
      </c>
      <c r="Y5269" t="s">
        <v>72</v>
      </c>
      <c r="Z5269">
        <v>0</v>
      </c>
      <c r="AA5269">
        <v>451</v>
      </c>
      <c r="AB5269">
        <v>16140</v>
      </c>
      <c r="AC5269" t="s">
        <v>46</v>
      </c>
    </row>
    <row r="5270" spans="1:29" x14ac:dyDescent="0.3">
      <c r="A5270" s="1" t="s">
        <v>47</v>
      </c>
      <c r="B5270" t="s">
        <v>592</v>
      </c>
      <c r="C5270" t="s">
        <v>3650</v>
      </c>
      <c r="D5270" t="s">
        <v>236</v>
      </c>
      <c r="E5270">
        <v>4</v>
      </c>
      <c r="F5270" t="s">
        <v>120</v>
      </c>
      <c r="G5270" t="s">
        <v>1533</v>
      </c>
      <c r="H5270" t="s">
        <v>79</v>
      </c>
      <c r="I5270" t="s">
        <v>729</v>
      </c>
      <c r="J5270" t="s">
        <v>5815</v>
      </c>
      <c r="K5270" t="s">
        <v>12206</v>
      </c>
      <c r="L5270" t="s">
        <v>12207</v>
      </c>
      <c r="M5270" t="s">
        <v>2167</v>
      </c>
      <c r="N5270" t="s">
        <v>58</v>
      </c>
      <c r="O5270">
        <v>18494</v>
      </c>
      <c r="P5270">
        <v>21207</v>
      </c>
      <c r="Q5270" t="s">
        <v>59</v>
      </c>
      <c r="R5270">
        <v>981</v>
      </c>
      <c r="S5270" s="2">
        <v>44531</v>
      </c>
      <c r="T5270" t="s">
        <v>42</v>
      </c>
      <c r="U5270">
        <v>48116</v>
      </c>
      <c r="V5270" t="s">
        <v>43</v>
      </c>
      <c r="W5270">
        <v>774</v>
      </c>
      <c r="X5270" t="s">
        <v>44</v>
      </c>
      <c r="Y5270" t="s">
        <v>61</v>
      </c>
      <c r="Z5270">
        <v>3833</v>
      </c>
      <c r="AA5270">
        <v>32</v>
      </c>
      <c r="AB5270">
        <v>20620</v>
      </c>
      <c r="AC5270" t="s">
        <v>73</v>
      </c>
    </row>
    <row r="5271" spans="1:29" x14ac:dyDescent="0.3">
      <c r="A5271" s="1" t="s">
        <v>29</v>
      </c>
      <c r="B5271" t="s">
        <v>96</v>
      </c>
      <c r="C5271" t="s">
        <v>893</v>
      </c>
      <c r="D5271" t="s">
        <v>98</v>
      </c>
      <c r="E5271">
        <v>6</v>
      </c>
      <c r="F5271" t="s">
        <v>64</v>
      </c>
      <c r="G5271" t="s">
        <v>1152</v>
      </c>
      <c r="H5271" t="s">
        <v>79</v>
      </c>
      <c r="I5271" t="s">
        <v>210</v>
      </c>
      <c r="J5271" t="s">
        <v>3348</v>
      </c>
      <c r="K5271" t="s">
        <v>12208</v>
      </c>
      <c r="L5271" t="s">
        <v>12209</v>
      </c>
      <c r="M5271" t="s">
        <v>105</v>
      </c>
      <c r="N5271" t="s">
        <v>40</v>
      </c>
      <c r="O5271">
        <v>14108</v>
      </c>
      <c r="P5271">
        <v>17928</v>
      </c>
      <c r="Q5271" t="s">
        <v>59</v>
      </c>
      <c r="R5271">
        <v>365</v>
      </c>
      <c r="S5271" s="2">
        <v>44372</v>
      </c>
      <c r="T5271" s="2">
        <v>44390</v>
      </c>
      <c r="U5271">
        <v>32718</v>
      </c>
      <c r="V5271" t="s">
        <v>71</v>
      </c>
      <c r="W5271">
        <v>512</v>
      </c>
      <c r="X5271" t="s">
        <v>60</v>
      </c>
      <c r="Y5271" t="s">
        <v>72</v>
      </c>
      <c r="Z5271">
        <v>0</v>
      </c>
      <c r="AA5271">
        <v>399</v>
      </c>
      <c r="AB5271">
        <v>15257</v>
      </c>
      <c r="AC5271" t="s">
        <v>46</v>
      </c>
    </row>
    <row r="5272" spans="1:29" x14ac:dyDescent="0.3">
      <c r="A5272" s="1" t="s">
        <v>47</v>
      </c>
      <c r="B5272" t="s">
        <v>234</v>
      </c>
      <c r="C5272" t="s">
        <v>235</v>
      </c>
      <c r="D5272" t="s">
        <v>178</v>
      </c>
      <c r="E5272">
        <v>7</v>
      </c>
      <c r="F5272" t="s">
        <v>129</v>
      </c>
      <c r="G5272" t="s">
        <v>574</v>
      </c>
      <c r="H5272" t="s">
        <v>79</v>
      </c>
      <c r="I5272" t="s">
        <v>496</v>
      </c>
      <c r="J5272" t="s">
        <v>779</v>
      </c>
      <c r="K5272" t="s">
        <v>12210</v>
      </c>
      <c r="L5272" t="s">
        <v>12211</v>
      </c>
      <c r="M5272" t="s">
        <v>483</v>
      </c>
      <c r="N5272" t="s">
        <v>58</v>
      </c>
      <c r="O5272">
        <v>18514</v>
      </c>
      <c r="P5272">
        <v>21176</v>
      </c>
      <c r="Q5272" t="s">
        <v>95</v>
      </c>
      <c r="R5272">
        <v>147</v>
      </c>
      <c r="S5272" s="2">
        <v>45287</v>
      </c>
      <c r="T5272" s="2">
        <v>45288</v>
      </c>
      <c r="U5272">
        <v>0</v>
      </c>
      <c r="V5272" t="s">
        <v>85</v>
      </c>
      <c r="W5272">
        <v>470</v>
      </c>
      <c r="X5272" t="s">
        <v>60</v>
      </c>
      <c r="Y5272" t="s">
        <v>72</v>
      </c>
      <c r="Z5272">
        <v>2996</v>
      </c>
      <c r="AA5272">
        <v>665</v>
      </c>
      <c r="AB5272">
        <v>18976</v>
      </c>
      <c r="AC5272" t="s">
        <v>107</v>
      </c>
    </row>
    <row r="5273" spans="1:29" x14ac:dyDescent="0.3">
      <c r="A5273" s="1" t="s">
        <v>47</v>
      </c>
      <c r="B5273" t="s">
        <v>176</v>
      </c>
      <c r="C5273" t="s">
        <v>3141</v>
      </c>
      <c r="D5273" t="s">
        <v>32</v>
      </c>
      <c r="E5273">
        <v>9</v>
      </c>
      <c r="F5273" t="s">
        <v>186</v>
      </c>
      <c r="G5273" t="s">
        <v>1504</v>
      </c>
      <c r="H5273" t="s">
        <v>79</v>
      </c>
      <c r="I5273" t="s">
        <v>2620</v>
      </c>
      <c r="J5273" t="s">
        <v>12212</v>
      </c>
      <c r="K5273" t="s">
        <v>12213</v>
      </c>
      <c r="L5273" t="s">
        <v>12214</v>
      </c>
      <c r="M5273" t="s">
        <v>887</v>
      </c>
      <c r="N5273" t="s">
        <v>58</v>
      </c>
      <c r="O5273">
        <v>19966</v>
      </c>
      <c r="P5273">
        <v>24389</v>
      </c>
      <c r="Q5273" t="s">
        <v>41</v>
      </c>
      <c r="R5273">
        <v>542</v>
      </c>
      <c r="S5273" s="2">
        <v>45104</v>
      </c>
      <c r="T5273" s="2">
        <v>45108</v>
      </c>
      <c r="U5273">
        <v>0</v>
      </c>
      <c r="V5273" t="s">
        <v>71</v>
      </c>
      <c r="W5273">
        <v>686</v>
      </c>
      <c r="X5273" t="s">
        <v>60</v>
      </c>
      <c r="Y5273" t="s">
        <v>61</v>
      </c>
      <c r="Z5273">
        <v>2991</v>
      </c>
      <c r="AA5273">
        <v>879</v>
      </c>
      <c r="AB5273">
        <v>22134</v>
      </c>
      <c r="AC5273" t="s">
        <v>107</v>
      </c>
    </row>
    <row r="5274" spans="1:29" x14ac:dyDescent="0.3">
      <c r="A5274" s="1" t="s">
        <v>29</v>
      </c>
      <c r="B5274" t="s">
        <v>86</v>
      </c>
      <c r="C5274" t="s">
        <v>2490</v>
      </c>
      <c r="D5274" t="s">
        <v>178</v>
      </c>
      <c r="E5274">
        <v>7</v>
      </c>
      <c r="F5274" t="s">
        <v>129</v>
      </c>
      <c r="G5274" t="s">
        <v>163</v>
      </c>
      <c r="H5274" t="s">
        <v>35</v>
      </c>
      <c r="I5274" t="s">
        <v>292</v>
      </c>
      <c r="J5274" t="s">
        <v>717</v>
      </c>
      <c r="K5274" t="s">
        <v>12215</v>
      </c>
      <c r="L5274" t="s">
        <v>12216</v>
      </c>
      <c r="M5274" t="s">
        <v>1015</v>
      </c>
      <c r="N5274" t="s">
        <v>84</v>
      </c>
      <c r="O5274">
        <v>9096</v>
      </c>
      <c r="P5274">
        <v>11248</v>
      </c>
      <c r="Q5274" t="s">
        <v>95</v>
      </c>
      <c r="R5274">
        <v>547</v>
      </c>
      <c r="S5274" s="2">
        <v>45143</v>
      </c>
      <c r="T5274" t="s">
        <v>42</v>
      </c>
      <c r="U5274">
        <v>0</v>
      </c>
      <c r="V5274" t="s">
        <v>106</v>
      </c>
      <c r="W5274">
        <v>451</v>
      </c>
      <c r="X5274" t="s">
        <v>44</v>
      </c>
      <c r="Y5274" t="s">
        <v>61</v>
      </c>
      <c r="Z5274">
        <v>0</v>
      </c>
      <c r="AA5274">
        <v>890</v>
      </c>
      <c r="AB5274">
        <v>9327</v>
      </c>
      <c r="AC5274" t="s">
        <v>107</v>
      </c>
    </row>
    <row r="5275" spans="1:29" x14ac:dyDescent="0.3">
      <c r="A5275" s="1" t="s">
        <v>29</v>
      </c>
      <c r="B5275" t="s">
        <v>74</v>
      </c>
      <c r="C5275" t="s">
        <v>573</v>
      </c>
      <c r="D5275" t="s">
        <v>128</v>
      </c>
      <c r="E5275">
        <v>1</v>
      </c>
      <c r="F5275" t="s">
        <v>120</v>
      </c>
      <c r="G5275" t="s">
        <v>121</v>
      </c>
      <c r="H5275" t="s">
        <v>35</v>
      </c>
      <c r="I5275" t="s">
        <v>1358</v>
      </c>
      <c r="J5275" t="s">
        <v>2460</v>
      </c>
      <c r="K5275" t="s">
        <v>12217</v>
      </c>
      <c r="L5275" t="s">
        <v>12218</v>
      </c>
      <c r="M5275" t="s">
        <v>1146</v>
      </c>
      <c r="N5275" t="s">
        <v>84</v>
      </c>
      <c r="O5275">
        <v>21949</v>
      </c>
      <c r="P5275">
        <v>24501</v>
      </c>
      <c r="Q5275" t="s">
        <v>59</v>
      </c>
      <c r="R5275">
        <v>22</v>
      </c>
      <c r="S5275" s="2">
        <v>44704</v>
      </c>
      <c r="T5275" s="2">
        <v>44720</v>
      </c>
      <c r="U5275">
        <v>6378</v>
      </c>
      <c r="V5275" t="s">
        <v>85</v>
      </c>
      <c r="W5275">
        <v>666</v>
      </c>
      <c r="X5275" t="s">
        <v>60</v>
      </c>
      <c r="Y5275" t="s">
        <v>45</v>
      </c>
      <c r="Z5275">
        <v>0</v>
      </c>
      <c r="AA5275">
        <v>926</v>
      </c>
      <c r="AB5275">
        <v>22165</v>
      </c>
      <c r="AC5275" t="s">
        <v>73</v>
      </c>
    </row>
    <row r="5276" spans="1:29" x14ac:dyDescent="0.3">
      <c r="A5276" s="1" t="s">
        <v>29</v>
      </c>
      <c r="B5276" t="s">
        <v>228</v>
      </c>
      <c r="C5276" t="s">
        <v>960</v>
      </c>
      <c r="D5276" t="s">
        <v>178</v>
      </c>
      <c r="E5276">
        <v>2</v>
      </c>
      <c r="F5276" t="s">
        <v>99</v>
      </c>
      <c r="G5276" t="s">
        <v>710</v>
      </c>
      <c r="H5276" t="s">
        <v>35</v>
      </c>
      <c r="I5276" t="s">
        <v>3128</v>
      </c>
      <c r="J5276" t="s">
        <v>706</v>
      </c>
      <c r="K5276" t="s">
        <v>12219</v>
      </c>
      <c r="L5276" t="s">
        <v>12220</v>
      </c>
      <c r="M5276" t="s">
        <v>262</v>
      </c>
      <c r="N5276" t="s">
        <v>84</v>
      </c>
      <c r="O5276">
        <v>15711</v>
      </c>
      <c r="P5276">
        <v>19170</v>
      </c>
      <c r="Q5276" t="s">
        <v>95</v>
      </c>
      <c r="R5276">
        <v>215</v>
      </c>
      <c r="S5276" s="2">
        <v>44950</v>
      </c>
      <c r="T5276" t="s">
        <v>42</v>
      </c>
      <c r="U5276">
        <v>0</v>
      </c>
      <c r="V5276" t="s">
        <v>71</v>
      </c>
      <c r="W5276">
        <v>721</v>
      </c>
      <c r="X5276" t="s">
        <v>44</v>
      </c>
      <c r="Y5276" t="s">
        <v>72</v>
      </c>
      <c r="Z5276">
        <v>0</v>
      </c>
      <c r="AA5276">
        <v>261</v>
      </c>
      <c r="AB5276">
        <v>17815</v>
      </c>
      <c r="AC5276" t="s">
        <v>46</v>
      </c>
    </row>
    <row r="5277" spans="1:29" x14ac:dyDescent="0.3">
      <c r="A5277" s="1" t="s">
        <v>47</v>
      </c>
      <c r="B5277" t="s">
        <v>145</v>
      </c>
      <c r="C5277" t="s">
        <v>547</v>
      </c>
      <c r="D5277" t="s">
        <v>236</v>
      </c>
      <c r="E5277">
        <v>3</v>
      </c>
      <c r="F5277" t="s">
        <v>33</v>
      </c>
      <c r="G5277" t="s">
        <v>34</v>
      </c>
      <c r="H5277" t="s">
        <v>79</v>
      </c>
      <c r="I5277" t="s">
        <v>2144</v>
      </c>
      <c r="J5277" t="s">
        <v>748</v>
      </c>
      <c r="K5277" t="s">
        <v>12221</v>
      </c>
      <c r="L5277" t="s">
        <v>12222</v>
      </c>
      <c r="M5277" t="s">
        <v>2965</v>
      </c>
      <c r="N5277" t="s">
        <v>94</v>
      </c>
      <c r="O5277">
        <v>17064</v>
      </c>
      <c r="P5277">
        <v>21572</v>
      </c>
      <c r="Q5277" t="s">
        <v>41</v>
      </c>
      <c r="R5277">
        <v>591</v>
      </c>
      <c r="S5277" s="2">
        <v>45275</v>
      </c>
      <c r="T5277" t="s">
        <v>42</v>
      </c>
      <c r="U5277">
        <v>0</v>
      </c>
      <c r="V5277" t="s">
        <v>85</v>
      </c>
      <c r="W5277">
        <v>411</v>
      </c>
      <c r="X5277" t="s">
        <v>44</v>
      </c>
      <c r="Y5277" t="s">
        <v>72</v>
      </c>
      <c r="Z5277">
        <v>0</v>
      </c>
      <c r="AA5277">
        <v>900</v>
      </c>
      <c r="AB5277">
        <v>19075</v>
      </c>
      <c r="AC5277" t="s">
        <v>107</v>
      </c>
    </row>
    <row r="5278" spans="1:29" x14ac:dyDescent="0.3">
      <c r="A5278" s="1" t="s">
        <v>47</v>
      </c>
      <c r="B5278" t="s">
        <v>117</v>
      </c>
      <c r="C5278" t="s">
        <v>865</v>
      </c>
      <c r="D5278" t="s">
        <v>155</v>
      </c>
      <c r="E5278">
        <v>1</v>
      </c>
      <c r="F5278" t="s">
        <v>99</v>
      </c>
      <c r="G5278" t="s">
        <v>1638</v>
      </c>
      <c r="H5278" t="s">
        <v>79</v>
      </c>
      <c r="I5278" t="s">
        <v>216</v>
      </c>
      <c r="J5278" t="s">
        <v>90</v>
      </c>
      <c r="K5278" t="s">
        <v>12223</v>
      </c>
      <c r="L5278" t="s">
        <v>12224</v>
      </c>
      <c r="M5278" t="s">
        <v>1484</v>
      </c>
      <c r="N5278" t="s">
        <v>94</v>
      </c>
      <c r="O5278">
        <v>27112</v>
      </c>
      <c r="P5278">
        <v>30883</v>
      </c>
      <c r="Q5278" t="s">
        <v>95</v>
      </c>
      <c r="R5278">
        <v>796</v>
      </c>
      <c r="S5278" s="2">
        <v>44394</v>
      </c>
      <c r="T5278" t="s">
        <v>42</v>
      </c>
      <c r="U5278">
        <v>0</v>
      </c>
      <c r="V5278" t="s">
        <v>43</v>
      </c>
      <c r="W5278">
        <v>521</v>
      </c>
      <c r="X5278" t="s">
        <v>44</v>
      </c>
      <c r="Y5278" t="s">
        <v>61</v>
      </c>
      <c r="Z5278">
        <v>0</v>
      </c>
      <c r="AA5278">
        <v>801</v>
      </c>
      <c r="AB5278">
        <v>30226</v>
      </c>
      <c r="AC5278" t="s">
        <v>73</v>
      </c>
    </row>
    <row r="5279" spans="1:29" x14ac:dyDescent="0.3">
      <c r="A5279" s="1" t="s">
        <v>47</v>
      </c>
      <c r="B5279" t="s">
        <v>592</v>
      </c>
      <c r="C5279" t="s">
        <v>2761</v>
      </c>
      <c r="D5279" t="s">
        <v>257</v>
      </c>
      <c r="E5279">
        <v>3</v>
      </c>
      <c r="F5279" t="s">
        <v>186</v>
      </c>
      <c r="G5279" t="s">
        <v>710</v>
      </c>
      <c r="H5279" t="s">
        <v>79</v>
      </c>
      <c r="I5279" t="s">
        <v>575</v>
      </c>
      <c r="J5279" t="s">
        <v>1254</v>
      </c>
      <c r="K5279" t="s">
        <v>12225</v>
      </c>
      <c r="L5279" t="s">
        <v>12226</v>
      </c>
      <c r="M5279" t="s">
        <v>2150</v>
      </c>
      <c r="N5279" t="s">
        <v>84</v>
      </c>
      <c r="O5279">
        <v>27492</v>
      </c>
      <c r="P5279">
        <v>30237</v>
      </c>
      <c r="Q5279" t="s">
        <v>59</v>
      </c>
      <c r="R5279">
        <v>881</v>
      </c>
      <c r="S5279" s="2">
        <v>44289</v>
      </c>
      <c r="T5279" s="2">
        <v>44290</v>
      </c>
      <c r="U5279">
        <v>7690</v>
      </c>
      <c r="V5279" t="s">
        <v>71</v>
      </c>
      <c r="W5279">
        <v>475</v>
      </c>
      <c r="X5279" t="s">
        <v>60</v>
      </c>
      <c r="Y5279" t="s">
        <v>45</v>
      </c>
      <c r="Z5279">
        <v>0</v>
      </c>
      <c r="AA5279">
        <v>505</v>
      </c>
      <c r="AB5279">
        <v>29549</v>
      </c>
      <c r="AC5279" t="s">
        <v>73</v>
      </c>
    </row>
    <row r="5280" spans="1:29" x14ac:dyDescent="0.3">
      <c r="A5280" s="1" t="s">
        <v>47</v>
      </c>
      <c r="B5280" t="s">
        <v>48</v>
      </c>
      <c r="C5280" t="s">
        <v>3305</v>
      </c>
      <c r="D5280" t="s">
        <v>169</v>
      </c>
      <c r="E5280">
        <v>10</v>
      </c>
      <c r="F5280" t="s">
        <v>271</v>
      </c>
      <c r="G5280" t="s">
        <v>1298</v>
      </c>
      <c r="H5280" t="s">
        <v>35</v>
      </c>
      <c r="I5280" t="s">
        <v>11128</v>
      </c>
      <c r="J5280" t="s">
        <v>3055</v>
      </c>
      <c r="K5280">
        <v>1910960036</v>
      </c>
      <c r="L5280" t="s">
        <v>12227</v>
      </c>
      <c r="M5280" t="s">
        <v>648</v>
      </c>
      <c r="N5280" t="s">
        <v>84</v>
      </c>
      <c r="O5280">
        <v>13046</v>
      </c>
      <c r="P5280">
        <v>16903</v>
      </c>
      <c r="Q5280" t="s">
        <v>95</v>
      </c>
      <c r="R5280">
        <v>470</v>
      </c>
      <c r="S5280" s="2">
        <v>45346</v>
      </c>
      <c r="T5280" s="2">
        <v>45368</v>
      </c>
      <c r="U5280">
        <v>0</v>
      </c>
      <c r="V5280" t="s">
        <v>71</v>
      </c>
      <c r="W5280">
        <v>536</v>
      </c>
      <c r="X5280" t="s">
        <v>60</v>
      </c>
      <c r="Y5280" t="s">
        <v>72</v>
      </c>
      <c r="Z5280">
        <v>0</v>
      </c>
      <c r="AA5280">
        <v>328</v>
      </c>
      <c r="AB5280">
        <v>16309</v>
      </c>
      <c r="AC5280" t="s">
        <v>46</v>
      </c>
    </row>
    <row r="5281" spans="1:29" x14ac:dyDescent="0.3">
      <c r="A5281" s="1" t="s">
        <v>29</v>
      </c>
      <c r="B5281" t="s">
        <v>541</v>
      </c>
      <c r="C5281" t="s">
        <v>1271</v>
      </c>
      <c r="D5281" t="s">
        <v>387</v>
      </c>
      <c r="E5281">
        <v>7</v>
      </c>
      <c r="F5281" t="s">
        <v>129</v>
      </c>
      <c r="G5281" t="s">
        <v>700</v>
      </c>
      <c r="H5281" t="s">
        <v>79</v>
      </c>
      <c r="I5281" t="s">
        <v>496</v>
      </c>
      <c r="J5281" t="s">
        <v>951</v>
      </c>
      <c r="K5281" t="s">
        <v>12228</v>
      </c>
      <c r="L5281" t="s">
        <v>12229</v>
      </c>
      <c r="M5281" t="s">
        <v>1632</v>
      </c>
      <c r="N5281" t="s">
        <v>58</v>
      </c>
      <c r="O5281">
        <v>28342</v>
      </c>
      <c r="P5281">
        <v>32971</v>
      </c>
      <c r="Q5281" t="s">
        <v>95</v>
      </c>
      <c r="R5281">
        <v>482</v>
      </c>
      <c r="S5281" s="2">
        <v>44682</v>
      </c>
      <c r="T5281" s="2">
        <v>44701</v>
      </c>
      <c r="U5281">
        <v>0</v>
      </c>
      <c r="V5281" t="s">
        <v>85</v>
      </c>
      <c r="W5281">
        <v>417</v>
      </c>
      <c r="X5281" t="s">
        <v>60</v>
      </c>
      <c r="Y5281" t="s">
        <v>72</v>
      </c>
      <c r="Z5281">
        <v>3869</v>
      </c>
      <c r="AA5281">
        <v>41</v>
      </c>
      <c r="AB5281">
        <v>30286</v>
      </c>
      <c r="AC5281" t="s">
        <v>46</v>
      </c>
    </row>
    <row r="5282" spans="1:29" x14ac:dyDescent="0.3">
      <c r="A5282" s="1" t="s">
        <v>29</v>
      </c>
      <c r="B5282" t="s">
        <v>393</v>
      </c>
      <c r="C5282" t="s">
        <v>3251</v>
      </c>
      <c r="D5282" t="s">
        <v>236</v>
      </c>
      <c r="E5282">
        <v>6</v>
      </c>
      <c r="F5282" t="s">
        <v>99</v>
      </c>
      <c r="G5282" t="s">
        <v>950</v>
      </c>
      <c r="H5282" t="s">
        <v>79</v>
      </c>
      <c r="I5282" t="s">
        <v>131</v>
      </c>
      <c r="J5282" t="s">
        <v>900</v>
      </c>
      <c r="K5282" t="s">
        <v>12230</v>
      </c>
      <c r="L5282" t="s">
        <v>12231</v>
      </c>
      <c r="M5282" t="s">
        <v>948</v>
      </c>
      <c r="N5282" t="s">
        <v>84</v>
      </c>
      <c r="O5282">
        <v>9292</v>
      </c>
      <c r="P5282">
        <v>11732</v>
      </c>
      <c r="Q5282" t="s">
        <v>95</v>
      </c>
      <c r="R5282">
        <v>291</v>
      </c>
      <c r="S5282" s="2">
        <v>44694</v>
      </c>
      <c r="T5282" s="2">
        <v>44708</v>
      </c>
      <c r="U5282">
        <v>0</v>
      </c>
      <c r="V5282" t="s">
        <v>106</v>
      </c>
      <c r="W5282">
        <v>522</v>
      </c>
      <c r="X5282" t="s">
        <v>60</v>
      </c>
      <c r="Y5282" t="s">
        <v>61</v>
      </c>
      <c r="Z5282">
        <v>0</v>
      </c>
      <c r="AA5282">
        <v>679</v>
      </c>
      <c r="AB5282">
        <v>9950</v>
      </c>
      <c r="AC5282" t="s">
        <v>73</v>
      </c>
    </row>
    <row r="5283" spans="1:29" x14ac:dyDescent="0.3">
      <c r="A5283" s="1" t="s">
        <v>47</v>
      </c>
      <c r="B5283" t="s">
        <v>145</v>
      </c>
      <c r="C5283" t="s">
        <v>1413</v>
      </c>
      <c r="D5283" t="s">
        <v>155</v>
      </c>
      <c r="E5283">
        <v>6</v>
      </c>
      <c r="F5283" t="s">
        <v>77</v>
      </c>
      <c r="G5283" t="s">
        <v>501</v>
      </c>
      <c r="H5283" t="s">
        <v>79</v>
      </c>
      <c r="I5283" t="s">
        <v>3291</v>
      </c>
      <c r="J5283" t="s">
        <v>1143</v>
      </c>
      <c r="K5283" t="s">
        <v>12232</v>
      </c>
      <c r="L5283" t="s">
        <v>12233</v>
      </c>
      <c r="M5283" t="s">
        <v>1294</v>
      </c>
      <c r="N5283" t="s">
        <v>58</v>
      </c>
      <c r="O5283">
        <v>8789</v>
      </c>
      <c r="P5283">
        <v>12434</v>
      </c>
      <c r="Q5283" t="s">
        <v>59</v>
      </c>
      <c r="R5283">
        <v>158</v>
      </c>
      <c r="S5283" s="2">
        <v>45346</v>
      </c>
      <c r="T5283" s="2">
        <v>45350</v>
      </c>
      <c r="U5283">
        <v>14408</v>
      </c>
      <c r="V5283" t="s">
        <v>106</v>
      </c>
      <c r="W5283">
        <v>755</v>
      </c>
      <c r="X5283" t="s">
        <v>60</v>
      </c>
      <c r="Y5283" t="s">
        <v>72</v>
      </c>
      <c r="Z5283">
        <v>1253</v>
      </c>
      <c r="AA5283">
        <v>647</v>
      </c>
      <c r="AB5283">
        <v>10668</v>
      </c>
      <c r="AC5283" t="s">
        <v>46</v>
      </c>
    </row>
    <row r="5284" spans="1:29" x14ac:dyDescent="0.3">
      <c r="A5284" s="1" t="s">
        <v>29</v>
      </c>
      <c r="B5284" t="s">
        <v>327</v>
      </c>
      <c r="C5284" t="s">
        <v>949</v>
      </c>
      <c r="D5284" t="s">
        <v>201</v>
      </c>
      <c r="E5284">
        <v>1</v>
      </c>
      <c r="F5284" t="s">
        <v>221</v>
      </c>
      <c r="G5284" t="s">
        <v>1989</v>
      </c>
      <c r="H5284" t="s">
        <v>35</v>
      </c>
      <c r="I5284" t="s">
        <v>1926</v>
      </c>
      <c r="J5284" t="s">
        <v>1986</v>
      </c>
      <c r="K5284" t="s">
        <v>12234</v>
      </c>
      <c r="L5284" t="s">
        <v>12235</v>
      </c>
      <c r="M5284" t="s">
        <v>2350</v>
      </c>
      <c r="N5284" t="s">
        <v>94</v>
      </c>
      <c r="O5284">
        <v>20331</v>
      </c>
      <c r="P5284">
        <v>23420</v>
      </c>
      <c r="Q5284" t="s">
        <v>41</v>
      </c>
      <c r="R5284">
        <v>673</v>
      </c>
      <c r="S5284" s="2">
        <v>45185</v>
      </c>
      <c r="T5284" t="s">
        <v>42</v>
      </c>
      <c r="U5284">
        <v>0</v>
      </c>
      <c r="V5284" t="s">
        <v>106</v>
      </c>
      <c r="W5284">
        <v>537</v>
      </c>
      <c r="X5284" t="s">
        <v>44</v>
      </c>
      <c r="Y5284" t="s">
        <v>45</v>
      </c>
      <c r="Z5284">
        <v>0</v>
      </c>
      <c r="AA5284">
        <v>581</v>
      </c>
      <c r="AB5284">
        <v>20446</v>
      </c>
      <c r="AC5284" t="s">
        <v>107</v>
      </c>
    </row>
    <row r="5285" spans="1:29" x14ac:dyDescent="0.3">
      <c r="A5285" s="1" t="s">
        <v>47</v>
      </c>
      <c r="B5285" t="s">
        <v>161</v>
      </c>
      <c r="C5285" t="s">
        <v>278</v>
      </c>
      <c r="D5285" t="s">
        <v>138</v>
      </c>
      <c r="E5285">
        <v>2</v>
      </c>
      <c r="F5285" t="s">
        <v>33</v>
      </c>
      <c r="G5285" t="s">
        <v>179</v>
      </c>
      <c r="H5285" t="s">
        <v>35</v>
      </c>
      <c r="I5285" t="s">
        <v>906</v>
      </c>
      <c r="J5285" t="s">
        <v>172</v>
      </c>
      <c r="K5285" t="s">
        <v>12236</v>
      </c>
      <c r="L5285" t="s">
        <v>12237</v>
      </c>
      <c r="M5285" t="s">
        <v>192</v>
      </c>
      <c r="N5285" t="s">
        <v>40</v>
      </c>
      <c r="O5285">
        <v>11275</v>
      </c>
      <c r="P5285">
        <v>13774</v>
      </c>
      <c r="Q5285" t="s">
        <v>59</v>
      </c>
      <c r="R5285">
        <v>488</v>
      </c>
      <c r="S5285" s="2">
        <v>44989</v>
      </c>
      <c r="T5285" t="s">
        <v>42</v>
      </c>
      <c r="U5285">
        <v>29628</v>
      </c>
      <c r="V5285" t="s">
        <v>106</v>
      </c>
      <c r="W5285">
        <v>571</v>
      </c>
      <c r="X5285" t="s">
        <v>44</v>
      </c>
      <c r="Y5285" t="s">
        <v>61</v>
      </c>
      <c r="Z5285">
        <v>0</v>
      </c>
      <c r="AA5285">
        <v>713</v>
      </c>
      <c r="AB5285">
        <v>12517</v>
      </c>
      <c r="AC5285" t="s">
        <v>46</v>
      </c>
    </row>
    <row r="5286" spans="1:29" x14ac:dyDescent="0.3">
      <c r="A5286" s="1" t="s">
        <v>47</v>
      </c>
      <c r="B5286" t="s">
        <v>234</v>
      </c>
      <c r="C5286" t="s">
        <v>564</v>
      </c>
      <c r="D5286" t="s">
        <v>257</v>
      </c>
      <c r="E5286">
        <v>4</v>
      </c>
      <c r="F5286" t="s">
        <v>51</v>
      </c>
      <c r="G5286" t="s">
        <v>710</v>
      </c>
      <c r="H5286" t="s">
        <v>79</v>
      </c>
      <c r="I5286" t="s">
        <v>12238</v>
      </c>
      <c r="J5286" t="s">
        <v>2610</v>
      </c>
      <c r="K5286" t="s">
        <v>12239</v>
      </c>
      <c r="L5286" t="s">
        <v>12240</v>
      </c>
      <c r="M5286" t="s">
        <v>746</v>
      </c>
      <c r="N5286" t="s">
        <v>84</v>
      </c>
      <c r="O5286">
        <v>16563</v>
      </c>
      <c r="P5286">
        <v>19392</v>
      </c>
      <c r="Q5286" t="s">
        <v>59</v>
      </c>
      <c r="R5286">
        <v>333</v>
      </c>
      <c r="S5286" s="2">
        <v>44303</v>
      </c>
      <c r="T5286" t="s">
        <v>42</v>
      </c>
      <c r="U5286">
        <v>42119</v>
      </c>
      <c r="V5286" t="s">
        <v>106</v>
      </c>
      <c r="W5286">
        <v>839</v>
      </c>
      <c r="X5286" t="s">
        <v>44</v>
      </c>
      <c r="Y5286" t="s">
        <v>72</v>
      </c>
      <c r="Z5286">
        <v>0</v>
      </c>
      <c r="AA5286">
        <v>323</v>
      </c>
      <c r="AB5286">
        <v>19374</v>
      </c>
      <c r="AC5286" t="s">
        <v>107</v>
      </c>
    </row>
    <row r="5287" spans="1:29" x14ac:dyDescent="0.3">
      <c r="A5287" s="1" t="s">
        <v>47</v>
      </c>
      <c r="B5287" t="s">
        <v>592</v>
      </c>
      <c r="C5287" t="s">
        <v>914</v>
      </c>
      <c r="D5287" t="s">
        <v>201</v>
      </c>
      <c r="E5287">
        <v>5</v>
      </c>
      <c r="F5287" t="s">
        <v>51</v>
      </c>
      <c r="G5287" t="s">
        <v>285</v>
      </c>
      <c r="H5287" t="s">
        <v>35</v>
      </c>
      <c r="I5287" t="s">
        <v>518</v>
      </c>
      <c r="J5287" t="s">
        <v>1765</v>
      </c>
      <c r="K5287">
        <v>5001452037</v>
      </c>
      <c r="L5287" t="s">
        <v>12241</v>
      </c>
      <c r="M5287" t="s">
        <v>1449</v>
      </c>
      <c r="N5287" t="s">
        <v>94</v>
      </c>
      <c r="O5287">
        <v>6876</v>
      </c>
      <c r="P5287">
        <v>10433</v>
      </c>
      <c r="Q5287" t="s">
        <v>41</v>
      </c>
      <c r="R5287">
        <v>867</v>
      </c>
      <c r="S5287" s="2">
        <v>44943</v>
      </c>
      <c r="T5287" s="2">
        <v>44955</v>
      </c>
      <c r="U5287">
        <v>0</v>
      </c>
      <c r="V5287" t="s">
        <v>71</v>
      </c>
      <c r="W5287">
        <v>786</v>
      </c>
      <c r="X5287" t="s">
        <v>60</v>
      </c>
      <c r="Y5287" t="s">
        <v>45</v>
      </c>
      <c r="Z5287">
        <v>0</v>
      </c>
      <c r="AA5287">
        <v>732</v>
      </c>
      <c r="AB5287">
        <v>10367</v>
      </c>
      <c r="AC5287" t="s">
        <v>46</v>
      </c>
    </row>
    <row r="5288" spans="1:29" x14ac:dyDescent="0.3">
      <c r="A5288" s="1" t="s">
        <v>47</v>
      </c>
      <c r="B5288" t="s">
        <v>117</v>
      </c>
      <c r="C5288" t="s">
        <v>920</v>
      </c>
      <c r="D5288" t="s">
        <v>98</v>
      </c>
      <c r="E5288">
        <v>1</v>
      </c>
      <c r="F5288" t="s">
        <v>51</v>
      </c>
      <c r="G5288" t="s">
        <v>1075</v>
      </c>
      <c r="H5288" t="s">
        <v>79</v>
      </c>
      <c r="I5288" t="s">
        <v>244</v>
      </c>
      <c r="J5288" t="s">
        <v>172</v>
      </c>
      <c r="K5288" t="s">
        <v>12242</v>
      </c>
      <c r="L5288" t="s">
        <v>12243</v>
      </c>
      <c r="M5288" t="s">
        <v>1311</v>
      </c>
      <c r="N5288" t="s">
        <v>58</v>
      </c>
      <c r="O5288">
        <v>10820</v>
      </c>
      <c r="P5288">
        <v>12982</v>
      </c>
      <c r="Q5288" t="s">
        <v>41</v>
      </c>
      <c r="R5288">
        <v>892</v>
      </c>
      <c r="S5288" s="2">
        <v>44354</v>
      </c>
      <c r="T5288" s="2">
        <v>44359</v>
      </c>
      <c r="U5288">
        <v>0</v>
      </c>
      <c r="V5288" t="s">
        <v>106</v>
      </c>
      <c r="W5288">
        <v>691</v>
      </c>
      <c r="X5288" t="s">
        <v>60</v>
      </c>
      <c r="Y5288" t="s">
        <v>61</v>
      </c>
      <c r="Z5288">
        <v>4947</v>
      </c>
      <c r="AA5288">
        <v>209</v>
      </c>
      <c r="AB5288">
        <v>12886</v>
      </c>
      <c r="AC5288" t="s">
        <v>46</v>
      </c>
    </row>
    <row r="5289" spans="1:29" x14ac:dyDescent="0.3">
      <c r="A5289" s="1" t="s">
        <v>47</v>
      </c>
      <c r="B5289" t="s">
        <v>48</v>
      </c>
      <c r="C5289" t="s">
        <v>1579</v>
      </c>
      <c r="D5289" t="s">
        <v>387</v>
      </c>
      <c r="E5289">
        <v>4</v>
      </c>
      <c r="F5289" t="s">
        <v>99</v>
      </c>
      <c r="G5289" t="s">
        <v>529</v>
      </c>
      <c r="H5289" t="s">
        <v>35</v>
      </c>
      <c r="I5289" t="s">
        <v>1480</v>
      </c>
      <c r="J5289" t="s">
        <v>4153</v>
      </c>
      <c r="K5289">
        <v>5333451042</v>
      </c>
      <c r="L5289" t="s">
        <v>12244</v>
      </c>
      <c r="M5289" t="s">
        <v>556</v>
      </c>
      <c r="N5289" t="s">
        <v>58</v>
      </c>
      <c r="O5289">
        <v>14946</v>
      </c>
      <c r="P5289">
        <v>18058</v>
      </c>
      <c r="Q5289" t="s">
        <v>41</v>
      </c>
      <c r="R5289">
        <v>399</v>
      </c>
      <c r="S5289" s="2">
        <v>44792</v>
      </c>
      <c r="T5289" s="2">
        <v>44821</v>
      </c>
      <c r="U5289">
        <v>0</v>
      </c>
      <c r="V5289" t="s">
        <v>43</v>
      </c>
      <c r="W5289">
        <v>846</v>
      </c>
      <c r="X5289" t="s">
        <v>60</v>
      </c>
      <c r="Y5289" t="s">
        <v>61</v>
      </c>
      <c r="Z5289">
        <v>2956</v>
      </c>
      <c r="AA5289">
        <v>211</v>
      </c>
      <c r="AB5289">
        <v>17058</v>
      </c>
      <c r="AC5289" t="s">
        <v>46</v>
      </c>
    </row>
    <row r="5290" spans="1:29" x14ac:dyDescent="0.3">
      <c r="A5290" s="1" t="s">
        <v>29</v>
      </c>
      <c r="B5290" t="s">
        <v>228</v>
      </c>
      <c r="C5290" t="s">
        <v>2413</v>
      </c>
      <c r="D5290" t="s">
        <v>201</v>
      </c>
      <c r="E5290">
        <v>3</v>
      </c>
      <c r="F5290" t="s">
        <v>77</v>
      </c>
      <c r="G5290" t="s">
        <v>202</v>
      </c>
      <c r="H5290" t="s">
        <v>79</v>
      </c>
      <c r="I5290" t="s">
        <v>238</v>
      </c>
      <c r="J5290" t="s">
        <v>1865</v>
      </c>
      <c r="K5290" t="s">
        <v>12245</v>
      </c>
      <c r="L5290" t="s">
        <v>12246</v>
      </c>
      <c r="M5290" t="s">
        <v>262</v>
      </c>
      <c r="N5290" t="s">
        <v>40</v>
      </c>
      <c r="O5290">
        <v>29839</v>
      </c>
      <c r="P5290">
        <v>32503</v>
      </c>
      <c r="Q5290" t="s">
        <v>95</v>
      </c>
      <c r="R5290">
        <v>385</v>
      </c>
      <c r="S5290" s="2">
        <v>44738</v>
      </c>
      <c r="T5290" t="s">
        <v>42</v>
      </c>
      <c r="U5290">
        <v>0</v>
      </c>
      <c r="V5290" t="s">
        <v>43</v>
      </c>
      <c r="W5290">
        <v>696</v>
      </c>
      <c r="X5290" t="s">
        <v>44</v>
      </c>
      <c r="Y5290" t="s">
        <v>72</v>
      </c>
      <c r="Z5290">
        <v>0</v>
      </c>
      <c r="AA5290">
        <v>217</v>
      </c>
      <c r="AB5290">
        <v>31746</v>
      </c>
      <c r="AC5290" t="s">
        <v>107</v>
      </c>
    </row>
    <row r="5291" spans="1:29" x14ac:dyDescent="0.3">
      <c r="A5291" s="1" t="s">
        <v>47</v>
      </c>
      <c r="B5291" t="s">
        <v>176</v>
      </c>
      <c r="C5291" t="s">
        <v>625</v>
      </c>
      <c r="D5291" t="s">
        <v>352</v>
      </c>
      <c r="E5291">
        <v>6</v>
      </c>
      <c r="F5291" t="s">
        <v>64</v>
      </c>
      <c r="G5291" t="s">
        <v>88</v>
      </c>
      <c r="H5291" t="s">
        <v>35</v>
      </c>
      <c r="I5291" t="s">
        <v>341</v>
      </c>
      <c r="J5291" t="s">
        <v>1302</v>
      </c>
      <c r="K5291" t="s">
        <v>12247</v>
      </c>
      <c r="L5291" t="s">
        <v>12248</v>
      </c>
      <c r="M5291" t="s">
        <v>902</v>
      </c>
      <c r="N5291" t="s">
        <v>84</v>
      </c>
      <c r="O5291">
        <v>11668</v>
      </c>
      <c r="P5291">
        <v>15168</v>
      </c>
      <c r="Q5291" t="s">
        <v>41</v>
      </c>
      <c r="R5291">
        <v>485</v>
      </c>
      <c r="S5291" s="2">
        <v>45188</v>
      </c>
      <c r="T5291" t="s">
        <v>42</v>
      </c>
      <c r="U5291">
        <v>0</v>
      </c>
      <c r="V5291" t="s">
        <v>106</v>
      </c>
      <c r="W5291">
        <v>482</v>
      </c>
      <c r="X5291" t="s">
        <v>44</v>
      </c>
      <c r="Y5291" t="s">
        <v>45</v>
      </c>
      <c r="Z5291">
        <v>0</v>
      </c>
      <c r="AA5291">
        <v>861</v>
      </c>
      <c r="AB5291">
        <v>11687</v>
      </c>
      <c r="AC5291" t="s">
        <v>46</v>
      </c>
    </row>
    <row r="5292" spans="1:29" x14ac:dyDescent="0.3">
      <c r="A5292" s="1" t="s">
        <v>29</v>
      </c>
      <c r="B5292" t="s">
        <v>30</v>
      </c>
      <c r="C5292" t="s">
        <v>1954</v>
      </c>
      <c r="D5292" t="s">
        <v>98</v>
      </c>
      <c r="E5292">
        <v>1</v>
      </c>
      <c r="F5292" t="s">
        <v>129</v>
      </c>
      <c r="G5292" t="s">
        <v>574</v>
      </c>
      <c r="H5292" t="s">
        <v>79</v>
      </c>
      <c r="I5292" t="s">
        <v>803</v>
      </c>
      <c r="J5292" t="s">
        <v>748</v>
      </c>
      <c r="K5292" t="s">
        <v>12249</v>
      </c>
      <c r="L5292" t="s">
        <v>12250</v>
      </c>
      <c r="M5292" t="s">
        <v>1307</v>
      </c>
      <c r="N5292" t="s">
        <v>40</v>
      </c>
      <c r="O5292">
        <v>29409</v>
      </c>
      <c r="P5292">
        <v>31729</v>
      </c>
      <c r="Q5292" t="s">
        <v>95</v>
      </c>
      <c r="R5292">
        <v>497</v>
      </c>
      <c r="S5292" s="2">
        <v>44313</v>
      </c>
      <c r="T5292" s="2">
        <v>44324</v>
      </c>
      <c r="U5292">
        <v>0</v>
      </c>
      <c r="V5292" t="s">
        <v>106</v>
      </c>
      <c r="W5292">
        <v>723</v>
      </c>
      <c r="X5292" t="s">
        <v>60</v>
      </c>
      <c r="Y5292" t="s">
        <v>72</v>
      </c>
      <c r="Z5292">
        <v>0</v>
      </c>
      <c r="AA5292">
        <v>491</v>
      </c>
      <c r="AB5292">
        <v>30884</v>
      </c>
      <c r="AC5292" t="s">
        <v>46</v>
      </c>
    </row>
    <row r="5293" spans="1:29" x14ac:dyDescent="0.3">
      <c r="A5293" s="1" t="s">
        <v>47</v>
      </c>
      <c r="B5293" t="s">
        <v>108</v>
      </c>
      <c r="C5293" t="s">
        <v>1220</v>
      </c>
      <c r="D5293" t="s">
        <v>119</v>
      </c>
      <c r="E5293">
        <v>9</v>
      </c>
      <c r="F5293" t="s">
        <v>186</v>
      </c>
      <c r="G5293" t="s">
        <v>620</v>
      </c>
      <c r="H5293" t="s">
        <v>79</v>
      </c>
      <c r="I5293" t="s">
        <v>4882</v>
      </c>
      <c r="J5293" t="s">
        <v>519</v>
      </c>
      <c r="K5293" t="s">
        <v>12251</v>
      </c>
      <c r="L5293" t="s">
        <v>12252</v>
      </c>
      <c r="M5293" t="s">
        <v>1422</v>
      </c>
      <c r="N5293" t="s">
        <v>58</v>
      </c>
      <c r="O5293">
        <v>18362</v>
      </c>
      <c r="P5293">
        <v>22032</v>
      </c>
      <c r="Q5293" t="s">
        <v>95</v>
      </c>
      <c r="R5293">
        <v>566</v>
      </c>
      <c r="S5293" s="2">
        <v>45188</v>
      </c>
      <c r="T5293" t="s">
        <v>42</v>
      </c>
      <c r="U5293">
        <v>0</v>
      </c>
      <c r="V5293" t="s">
        <v>43</v>
      </c>
      <c r="W5293">
        <v>740</v>
      </c>
      <c r="X5293" t="s">
        <v>44</v>
      </c>
      <c r="Y5293" t="s">
        <v>45</v>
      </c>
      <c r="Z5293">
        <v>2929</v>
      </c>
      <c r="AA5293">
        <v>295</v>
      </c>
      <c r="AB5293">
        <v>19998</v>
      </c>
      <c r="AC5293" t="s">
        <v>46</v>
      </c>
    </row>
    <row r="5294" spans="1:29" x14ac:dyDescent="0.3">
      <c r="A5294" s="1" t="s">
        <v>47</v>
      </c>
      <c r="B5294" t="s">
        <v>592</v>
      </c>
      <c r="C5294" t="s">
        <v>1129</v>
      </c>
      <c r="D5294" t="s">
        <v>236</v>
      </c>
      <c r="E5294">
        <v>1</v>
      </c>
      <c r="F5294" t="s">
        <v>77</v>
      </c>
      <c r="G5294" t="s">
        <v>147</v>
      </c>
      <c r="H5294" t="s">
        <v>35</v>
      </c>
      <c r="I5294" t="s">
        <v>981</v>
      </c>
      <c r="J5294" t="s">
        <v>3919</v>
      </c>
      <c r="K5294" t="s">
        <v>12253</v>
      </c>
      <c r="L5294" t="s">
        <v>12254</v>
      </c>
      <c r="M5294" t="s">
        <v>1512</v>
      </c>
      <c r="N5294" t="s">
        <v>84</v>
      </c>
      <c r="O5294">
        <v>25917</v>
      </c>
      <c r="P5294">
        <v>29457</v>
      </c>
      <c r="Q5294" t="s">
        <v>59</v>
      </c>
      <c r="R5294">
        <v>832</v>
      </c>
      <c r="S5294" s="2">
        <v>44281</v>
      </c>
      <c r="T5294" t="s">
        <v>42</v>
      </c>
      <c r="U5294">
        <v>21779</v>
      </c>
      <c r="V5294" t="s">
        <v>85</v>
      </c>
      <c r="W5294">
        <v>459</v>
      </c>
      <c r="X5294" t="s">
        <v>44</v>
      </c>
      <c r="Y5294" t="s">
        <v>45</v>
      </c>
      <c r="Z5294">
        <v>0</v>
      </c>
      <c r="AA5294">
        <v>196</v>
      </c>
      <c r="AB5294">
        <v>28561</v>
      </c>
      <c r="AC5294" t="s">
        <v>107</v>
      </c>
    </row>
    <row r="5295" spans="1:29" x14ac:dyDescent="0.3">
      <c r="A5295" s="1" t="s">
        <v>47</v>
      </c>
      <c r="B5295" t="s">
        <v>136</v>
      </c>
      <c r="C5295" t="s">
        <v>200</v>
      </c>
      <c r="D5295" t="s">
        <v>257</v>
      </c>
      <c r="E5295">
        <v>3</v>
      </c>
      <c r="F5295" t="s">
        <v>99</v>
      </c>
      <c r="G5295" t="s">
        <v>558</v>
      </c>
      <c r="H5295" t="s">
        <v>35</v>
      </c>
      <c r="I5295" t="s">
        <v>12255</v>
      </c>
      <c r="J5295" t="s">
        <v>372</v>
      </c>
      <c r="K5295" t="s">
        <v>12256</v>
      </c>
      <c r="L5295" t="s">
        <v>12257</v>
      </c>
      <c r="M5295" t="s">
        <v>312</v>
      </c>
      <c r="N5295" t="s">
        <v>40</v>
      </c>
      <c r="O5295">
        <v>29656</v>
      </c>
      <c r="P5295">
        <v>31909</v>
      </c>
      <c r="Q5295" t="s">
        <v>59</v>
      </c>
      <c r="R5295">
        <v>859</v>
      </c>
      <c r="S5295" s="2">
        <v>44832</v>
      </c>
      <c r="T5295" t="s">
        <v>42</v>
      </c>
      <c r="U5295">
        <v>23849</v>
      </c>
      <c r="V5295" t="s">
        <v>71</v>
      </c>
      <c r="W5295">
        <v>647</v>
      </c>
      <c r="X5295" t="s">
        <v>44</v>
      </c>
      <c r="Y5295" t="s">
        <v>72</v>
      </c>
      <c r="Z5295">
        <v>0</v>
      </c>
      <c r="AA5295">
        <v>266</v>
      </c>
      <c r="AB5295">
        <v>29733</v>
      </c>
      <c r="AC5295" t="s">
        <v>46</v>
      </c>
    </row>
    <row r="5296" spans="1:29" x14ac:dyDescent="0.3">
      <c r="A5296" s="1" t="s">
        <v>29</v>
      </c>
      <c r="B5296" t="s">
        <v>74</v>
      </c>
      <c r="C5296" t="s">
        <v>2004</v>
      </c>
      <c r="D5296" t="s">
        <v>138</v>
      </c>
      <c r="E5296">
        <v>7</v>
      </c>
      <c r="F5296" t="s">
        <v>64</v>
      </c>
      <c r="G5296" t="s">
        <v>376</v>
      </c>
      <c r="H5296" t="s">
        <v>35</v>
      </c>
      <c r="I5296" t="s">
        <v>3272</v>
      </c>
      <c r="J5296" t="s">
        <v>123</v>
      </c>
      <c r="K5296" t="s">
        <v>12258</v>
      </c>
      <c r="L5296" t="s">
        <v>12259</v>
      </c>
      <c r="M5296" t="s">
        <v>795</v>
      </c>
      <c r="N5296" t="s">
        <v>58</v>
      </c>
      <c r="O5296">
        <v>28024</v>
      </c>
      <c r="P5296">
        <v>32129</v>
      </c>
      <c r="Q5296" t="s">
        <v>95</v>
      </c>
      <c r="R5296">
        <v>213</v>
      </c>
      <c r="S5296" s="2">
        <v>44454</v>
      </c>
      <c r="T5296" t="s">
        <v>42</v>
      </c>
      <c r="U5296">
        <v>0</v>
      </c>
      <c r="V5296" t="s">
        <v>43</v>
      </c>
      <c r="W5296">
        <v>685</v>
      </c>
      <c r="X5296" t="s">
        <v>44</v>
      </c>
      <c r="Y5296" t="s">
        <v>72</v>
      </c>
      <c r="Z5296">
        <v>2381</v>
      </c>
      <c r="AA5296">
        <v>373</v>
      </c>
      <c r="AB5296">
        <v>31013</v>
      </c>
      <c r="AC5296" t="s">
        <v>46</v>
      </c>
    </row>
    <row r="5297" spans="1:29" x14ac:dyDescent="0.3">
      <c r="A5297" s="1" t="s">
        <v>29</v>
      </c>
      <c r="B5297" t="s">
        <v>74</v>
      </c>
      <c r="C5297" t="s">
        <v>2107</v>
      </c>
      <c r="D5297" t="s">
        <v>138</v>
      </c>
      <c r="E5297">
        <v>7</v>
      </c>
      <c r="F5297" t="s">
        <v>120</v>
      </c>
      <c r="G5297" t="s">
        <v>468</v>
      </c>
      <c r="H5297" t="s">
        <v>79</v>
      </c>
      <c r="I5297" t="s">
        <v>519</v>
      </c>
      <c r="J5297" t="s">
        <v>1337</v>
      </c>
      <c r="K5297" t="s">
        <v>12260</v>
      </c>
      <c r="L5297" t="s">
        <v>12261</v>
      </c>
      <c r="M5297" t="s">
        <v>83</v>
      </c>
      <c r="N5297" t="s">
        <v>40</v>
      </c>
      <c r="O5297">
        <v>2889</v>
      </c>
      <c r="P5297">
        <v>6520</v>
      </c>
      <c r="Q5297" t="s">
        <v>95</v>
      </c>
      <c r="R5297">
        <v>790</v>
      </c>
      <c r="S5297" s="2">
        <v>45358</v>
      </c>
      <c r="T5297" s="2">
        <v>45377</v>
      </c>
      <c r="U5297">
        <v>0</v>
      </c>
      <c r="V5297" t="s">
        <v>43</v>
      </c>
      <c r="W5297">
        <v>655</v>
      </c>
      <c r="X5297" t="s">
        <v>60</v>
      </c>
      <c r="Y5297" t="s">
        <v>61</v>
      </c>
      <c r="Z5297">
        <v>0</v>
      </c>
      <c r="AA5297">
        <v>310</v>
      </c>
      <c r="AB5297">
        <v>6477</v>
      </c>
      <c r="AC5297" t="s">
        <v>46</v>
      </c>
    </row>
    <row r="5298" spans="1:29" x14ac:dyDescent="0.3">
      <c r="A5298" s="1" t="s">
        <v>47</v>
      </c>
      <c r="B5298" t="s">
        <v>592</v>
      </c>
      <c r="C5298" t="s">
        <v>1350</v>
      </c>
      <c r="D5298" t="s">
        <v>138</v>
      </c>
      <c r="E5298">
        <v>9</v>
      </c>
      <c r="F5298" t="s">
        <v>129</v>
      </c>
      <c r="G5298" t="s">
        <v>298</v>
      </c>
      <c r="H5298" t="s">
        <v>79</v>
      </c>
      <c r="I5298" t="s">
        <v>210</v>
      </c>
      <c r="J5298" t="s">
        <v>7211</v>
      </c>
      <c r="K5298" t="s">
        <v>12262</v>
      </c>
      <c r="L5298" t="s">
        <v>12263</v>
      </c>
      <c r="M5298" t="s">
        <v>1512</v>
      </c>
      <c r="N5298" t="s">
        <v>58</v>
      </c>
      <c r="O5298">
        <v>28897</v>
      </c>
      <c r="P5298">
        <v>32842</v>
      </c>
      <c r="Q5298" t="s">
        <v>59</v>
      </c>
      <c r="R5298">
        <v>124</v>
      </c>
      <c r="S5298" s="2">
        <v>45206</v>
      </c>
      <c r="T5298" s="2">
        <v>45217</v>
      </c>
      <c r="U5298">
        <v>8729</v>
      </c>
      <c r="V5298" t="s">
        <v>71</v>
      </c>
      <c r="W5298">
        <v>490</v>
      </c>
      <c r="X5298" t="s">
        <v>60</v>
      </c>
      <c r="Y5298" t="s">
        <v>61</v>
      </c>
      <c r="Z5298">
        <v>1314</v>
      </c>
      <c r="AA5298">
        <v>660</v>
      </c>
      <c r="AB5298">
        <v>29108</v>
      </c>
      <c r="AC5298" t="s">
        <v>46</v>
      </c>
    </row>
    <row r="5299" spans="1:29" x14ac:dyDescent="0.3">
      <c r="A5299" s="1" t="s">
        <v>47</v>
      </c>
      <c r="B5299" t="s">
        <v>592</v>
      </c>
      <c r="C5299" t="s">
        <v>2088</v>
      </c>
      <c r="D5299" t="s">
        <v>178</v>
      </c>
      <c r="E5299">
        <v>1</v>
      </c>
      <c r="F5299" t="s">
        <v>77</v>
      </c>
      <c r="G5299" t="s">
        <v>78</v>
      </c>
      <c r="H5299" t="s">
        <v>79</v>
      </c>
      <c r="I5299" t="s">
        <v>36</v>
      </c>
      <c r="J5299" t="s">
        <v>6361</v>
      </c>
      <c r="K5299">
        <v>4796194912</v>
      </c>
      <c r="L5299" t="s">
        <v>12264</v>
      </c>
      <c r="M5299" t="s">
        <v>1449</v>
      </c>
      <c r="N5299" t="s">
        <v>94</v>
      </c>
      <c r="O5299">
        <v>19950</v>
      </c>
      <c r="P5299">
        <v>23747</v>
      </c>
      <c r="Q5299" t="s">
        <v>59</v>
      </c>
      <c r="R5299">
        <v>904</v>
      </c>
      <c r="S5299" s="2">
        <v>44867</v>
      </c>
      <c r="T5299" t="s">
        <v>42</v>
      </c>
      <c r="U5299">
        <v>5230</v>
      </c>
      <c r="V5299" t="s">
        <v>85</v>
      </c>
      <c r="W5299">
        <v>766</v>
      </c>
      <c r="X5299" t="s">
        <v>44</v>
      </c>
      <c r="Y5299" t="s">
        <v>61</v>
      </c>
      <c r="Z5299">
        <v>0</v>
      </c>
      <c r="AA5299">
        <v>452</v>
      </c>
      <c r="AB5299">
        <v>22704</v>
      </c>
      <c r="AC5299" t="s">
        <v>73</v>
      </c>
    </row>
    <row r="5300" spans="1:29" x14ac:dyDescent="0.3">
      <c r="A5300" s="1" t="s">
        <v>47</v>
      </c>
      <c r="B5300" t="s">
        <v>145</v>
      </c>
      <c r="C5300" t="s">
        <v>547</v>
      </c>
      <c r="D5300" t="s">
        <v>119</v>
      </c>
      <c r="E5300">
        <v>4</v>
      </c>
      <c r="F5300" t="s">
        <v>33</v>
      </c>
      <c r="G5300" t="s">
        <v>411</v>
      </c>
      <c r="H5300" t="s">
        <v>79</v>
      </c>
      <c r="I5300" t="s">
        <v>210</v>
      </c>
      <c r="J5300" t="s">
        <v>1414</v>
      </c>
      <c r="K5300" t="s">
        <v>12265</v>
      </c>
      <c r="L5300" t="s">
        <v>12266</v>
      </c>
      <c r="M5300" t="s">
        <v>1762</v>
      </c>
      <c r="N5300" t="s">
        <v>94</v>
      </c>
      <c r="O5300">
        <v>4788</v>
      </c>
      <c r="P5300">
        <v>6825</v>
      </c>
      <c r="Q5300" t="s">
        <v>59</v>
      </c>
      <c r="R5300">
        <v>147</v>
      </c>
      <c r="S5300" s="2">
        <v>44991</v>
      </c>
      <c r="T5300" s="2">
        <v>45018</v>
      </c>
      <c r="U5300">
        <v>7723</v>
      </c>
      <c r="V5300" t="s">
        <v>85</v>
      </c>
      <c r="W5300">
        <v>529</v>
      </c>
      <c r="X5300" t="s">
        <v>60</v>
      </c>
      <c r="Y5300" t="s">
        <v>72</v>
      </c>
      <c r="Z5300">
        <v>0</v>
      </c>
      <c r="AA5300">
        <v>132</v>
      </c>
      <c r="AB5300">
        <v>6028</v>
      </c>
      <c r="AC5300" t="s">
        <v>46</v>
      </c>
    </row>
    <row r="5301" spans="1:29" x14ac:dyDescent="0.3">
      <c r="A5301" s="1" t="s">
        <v>29</v>
      </c>
      <c r="B5301" t="s">
        <v>541</v>
      </c>
      <c r="C5301" t="s">
        <v>2463</v>
      </c>
      <c r="D5301" t="s">
        <v>138</v>
      </c>
      <c r="E5301">
        <v>2</v>
      </c>
      <c r="F5301" t="s">
        <v>221</v>
      </c>
      <c r="G5301" t="s">
        <v>858</v>
      </c>
      <c r="H5301" t="s">
        <v>35</v>
      </c>
      <c r="I5301" t="s">
        <v>621</v>
      </c>
      <c r="J5301" t="s">
        <v>90</v>
      </c>
      <c r="K5301">
        <f>1-219-99-1391</f>
        <v>-1708</v>
      </c>
      <c r="L5301" t="s">
        <v>12267</v>
      </c>
      <c r="M5301" t="s">
        <v>1274</v>
      </c>
      <c r="N5301" t="s">
        <v>40</v>
      </c>
      <c r="O5301">
        <v>10044</v>
      </c>
      <c r="P5301">
        <v>12216</v>
      </c>
      <c r="Q5301" t="s">
        <v>59</v>
      </c>
      <c r="R5301">
        <v>356</v>
      </c>
      <c r="S5301" s="2">
        <v>44616</v>
      </c>
      <c r="T5301" s="2">
        <v>44623</v>
      </c>
      <c r="U5301">
        <v>49107</v>
      </c>
      <c r="V5301" t="s">
        <v>43</v>
      </c>
      <c r="W5301">
        <v>635</v>
      </c>
      <c r="X5301" t="s">
        <v>60</v>
      </c>
      <c r="Y5301" t="s">
        <v>72</v>
      </c>
      <c r="Z5301">
        <v>0</v>
      </c>
      <c r="AA5301">
        <v>194</v>
      </c>
      <c r="AB5301">
        <v>11190</v>
      </c>
      <c r="AC5301" t="s">
        <v>73</v>
      </c>
    </row>
    <row r="5302" spans="1:29" x14ac:dyDescent="0.3">
      <c r="A5302" s="1" t="s">
        <v>47</v>
      </c>
      <c r="B5302" t="s">
        <v>145</v>
      </c>
      <c r="C5302" t="s">
        <v>270</v>
      </c>
      <c r="D5302" t="s">
        <v>352</v>
      </c>
      <c r="E5302">
        <v>4</v>
      </c>
      <c r="F5302" t="s">
        <v>186</v>
      </c>
      <c r="G5302" t="s">
        <v>1504</v>
      </c>
      <c r="H5302" t="s">
        <v>79</v>
      </c>
      <c r="I5302" t="s">
        <v>771</v>
      </c>
      <c r="J5302" t="s">
        <v>2416</v>
      </c>
      <c r="K5302" t="s">
        <v>12268</v>
      </c>
      <c r="L5302" t="s">
        <v>12269</v>
      </c>
      <c r="M5302" t="s">
        <v>152</v>
      </c>
      <c r="N5302" t="s">
        <v>40</v>
      </c>
      <c r="O5302">
        <v>10897</v>
      </c>
      <c r="P5302">
        <v>14280</v>
      </c>
      <c r="Q5302" t="s">
        <v>95</v>
      </c>
      <c r="R5302">
        <v>255</v>
      </c>
      <c r="S5302" s="2">
        <v>44502</v>
      </c>
      <c r="T5302" t="s">
        <v>42</v>
      </c>
      <c r="U5302">
        <v>0</v>
      </c>
      <c r="V5302" t="s">
        <v>71</v>
      </c>
      <c r="W5302">
        <v>829</v>
      </c>
      <c r="X5302" t="s">
        <v>44</v>
      </c>
      <c r="Y5302" t="s">
        <v>72</v>
      </c>
      <c r="Z5302">
        <v>0</v>
      </c>
      <c r="AA5302">
        <v>599</v>
      </c>
      <c r="AB5302">
        <v>13916</v>
      </c>
      <c r="AC5302" t="s">
        <v>46</v>
      </c>
    </row>
    <row r="5303" spans="1:29" x14ac:dyDescent="0.3">
      <c r="A5303" s="1" t="s">
        <v>47</v>
      </c>
      <c r="B5303" t="s">
        <v>176</v>
      </c>
      <c r="C5303" t="s">
        <v>2265</v>
      </c>
      <c r="D5303" t="s">
        <v>110</v>
      </c>
      <c r="E5303">
        <v>3</v>
      </c>
      <c r="F5303" t="s">
        <v>129</v>
      </c>
      <c r="G5303" t="s">
        <v>574</v>
      </c>
      <c r="H5303" t="s">
        <v>35</v>
      </c>
      <c r="I5303" t="s">
        <v>1282</v>
      </c>
      <c r="J5303" t="s">
        <v>936</v>
      </c>
      <c r="K5303" t="s">
        <v>12270</v>
      </c>
      <c r="L5303" t="s">
        <v>12271</v>
      </c>
      <c r="M5303" t="s">
        <v>1637</v>
      </c>
      <c r="N5303" t="s">
        <v>58</v>
      </c>
      <c r="O5303">
        <v>13677</v>
      </c>
      <c r="P5303">
        <v>18171</v>
      </c>
      <c r="Q5303" t="s">
        <v>95</v>
      </c>
      <c r="R5303">
        <v>168</v>
      </c>
      <c r="S5303" s="2">
        <v>44307</v>
      </c>
      <c r="T5303" t="s">
        <v>42</v>
      </c>
      <c r="U5303">
        <v>0</v>
      </c>
      <c r="V5303" t="s">
        <v>71</v>
      </c>
      <c r="W5303">
        <v>693</v>
      </c>
      <c r="X5303" t="s">
        <v>44</v>
      </c>
      <c r="Y5303" t="s">
        <v>45</v>
      </c>
      <c r="Z5303">
        <v>1998</v>
      </c>
      <c r="AA5303">
        <v>998</v>
      </c>
      <c r="AB5303">
        <v>16950</v>
      </c>
      <c r="AC5303" t="s">
        <v>73</v>
      </c>
    </row>
    <row r="5304" spans="1:29" x14ac:dyDescent="0.3">
      <c r="A5304" s="1" t="s">
        <v>29</v>
      </c>
      <c r="B5304" t="s">
        <v>30</v>
      </c>
      <c r="C5304" t="s">
        <v>3052</v>
      </c>
      <c r="D5304" t="s">
        <v>138</v>
      </c>
      <c r="E5304">
        <v>4</v>
      </c>
      <c r="F5304" t="s">
        <v>99</v>
      </c>
      <c r="G5304" t="s">
        <v>1138</v>
      </c>
      <c r="H5304" t="s">
        <v>35</v>
      </c>
      <c r="I5304" t="s">
        <v>2250</v>
      </c>
      <c r="J5304" t="s">
        <v>5066</v>
      </c>
      <c r="K5304" t="s">
        <v>12272</v>
      </c>
      <c r="L5304" t="s">
        <v>12273</v>
      </c>
      <c r="M5304" t="s">
        <v>269</v>
      </c>
      <c r="N5304" t="s">
        <v>84</v>
      </c>
      <c r="O5304">
        <v>15718</v>
      </c>
      <c r="P5304">
        <v>19752</v>
      </c>
      <c r="Q5304" t="s">
        <v>95</v>
      </c>
      <c r="R5304">
        <v>760</v>
      </c>
      <c r="S5304" s="2">
        <v>44718</v>
      </c>
      <c r="T5304" s="2">
        <v>44743</v>
      </c>
      <c r="U5304">
        <v>0</v>
      </c>
      <c r="V5304" t="s">
        <v>43</v>
      </c>
      <c r="W5304">
        <v>715</v>
      </c>
      <c r="X5304" t="s">
        <v>60</v>
      </c>
      <c r="Y5304" t="s">
        <v>61</v>
      </c>
      <c r="Z5304">
        <v>0</v>
      </c>
      <c r="AA5304">
        <v>228</v>
      </c>
      <c r="AB5304">
        <v>18918</v>
      </c>
      <c r="AC5304" t="s">
        <v>73</v>
      </c>
    </row>
    <row r="5305" spans="1:29" x14ac:dyDescent="0.3">
      <c r="A5305" s="1" t="s">
        <v>47</v>
      </c>
      <c r="B5305" t="s">
        <v>145</v>
      </c>
      <c r="C5305" t="s">
        <v>1413</v>
      </c>
      <c r="D5305" t="s">
        <v>178</v>
      </c>
      <c r="E5305">
        <v>9</v>
      </c>
      <c r="F5305" t="s">
        <v>77</v>
      </c>
      <c r="G5305" t="s">
        <v>202</v>
      </c>
      <c r="H5305" t="s">
        <v>35</v>
      </c>
      <c r="I5305" t="s">
        <v>464</v>
      </c>
      <c r="J5305" t="s">
        <v>1967</v>
      </c>
      <c r="K5305" t="s">
        <v>12274</v>
      </c>
      <c r="L5305" t="s">
        <v>12275</v>
      </c>
      <c r="M5305" t="s">
        <v>2358</v>
      </c>
      <c r="N5305" t="s">
        <v>40</v>
      </c>
      <c r="O5305">
        <v>7791</v>
      </c>
      <c r="P5305">
        <v>10143</v>
      </c>
      <c r="Q5305" t="s">
        <v>95</v>
      </c>
      <c r="R5305">
        <v>783</v>
      </c>
      <c r="S5305" s="2">
        <v>44835</v>
      </c>
      <c r="T5305" t="s">
        <v>42</v>
      </c>
      <c r="U5305">
        <v>0</v>
      </c>
      <c r="V5305" t="s">
        <v>43</v>
      </c>
      <c r="W5305">
        <v>527</v>
      </c>
      <c r="X5305" t="s">
        <v>44</v>
      </c>
      <c r="Y5305" t="s">
        <v>45</v>
      </c>
      <c r="Z5305">
        <v>0</v>
      </c>
      <c r="AA5305">
        <v>262</v>
      </c>
      <c r="AB5305">
        <v>7984</v>
      </c>
      <c r="AC5305" t="s">
        <v>73</v>
      </c>
    </row>
    <row r="5306" spans="1:29" x14ac:dyDescent="0.3">
      <c r="A5306" s="1" t="s">
        <v>47</v>
      </c>
      <c r="B5306" t="s">
        <v>234</v>
      </c>
      <c r="C5306" t="s">
        <v>235</v>
      </c>
      <c r="D5306" t="s">
        <v>50</v>
      </c>
      <c r="E5306">
        <v>7</v>
      </c>
      <c r="F5306" t="s">
        <v>120</v>
      </c>
      <c r="G5306" t="s">
        <v>489</v>
      </c>
      <c r="H5306" t="s">
        <v>35</v>
      </c>
      <c r="I5306" t="s">
        <v>2906</v>
      </c>
      <c r="J5306" t="s">
        <v>5623</v>
      </c>
      <c r="K5306" t="s">
        <v>12276</v>
      </c>
      <c r="L5306" t="s">
        <v>12277</v>
      </c>
      <c r="M5306" t="s">
        <v>2944</v>
      </c>
      <c r="N5306" t="s">
        <v>40</v>
      </c>
      <c r="O5306">
        <v>17454</v>
      </c>
      <c r="P5306">
        <v>19989</v>
      </c>
      <c r="Q5306" t="s">
        <v>95</v>
      </c>
      <c r="R5306">
        <v>76</v>
      </c>
      <c r="S5306" s="2">
        <v>44287</v>
      </c>
      <c r="T5306" t="s">
        <v>42</v>
      </c>
      <c r="U5306">
        <v>0</v>
      </c>
      <c r="V5306" t="s">
        <v>106</v>
      </c>
      <c r="W5306">
        <v>850</v>
      </c>
      <c r="X5306" t="s">
        <v>44</v>
      </c>
      <c r="Y5306" t="s">
        <v>61</v>
      </c>
      <c r="Z5306">
        <v>0</v>
      </c>
      <c r="AA5306">
        <v>129</v>
      </c>
      <c r="AB5306">
        <v>19215</v>
      </c>
      <c r="AC5306" t="s">
        <v>107</v>
      </c>
    </row>
    <row r="5307" spans="1:29" x14ac:dyDescent="0.3">
      <c r="A5307" s="1" t="s">
        <v>29</v>
      </c>
      <c r="B5307" t="s">
        <v>541</v>
      </c>
      <c r="C5307" t="s">
        <v>3530</v>
      </c>
      <c r="D5307" t="s">
        <v>155</v>
      </c>
      <c r="E5307">
        <v>6</v>
      </c>
      <c r="F5307" t="s">
        <v>33</v>
      </c>
      <c r="G5307" t="s">
        <v>848</v>
      </c>
      <c r="H5307" t="s">
        <v>79</v>
      </c>
      <c r="I5307" t="s">
        <v>5537</v>
      </c>
      <c r="J5307" t="s">
        <v>508</v>
      </c>
      <c r="K5307" t="s">
        <v>12278</v>
      </c>
      <c r="L5307" t="s">
        <v>12279</v>
      </c>
      <c r="M5307" t="s">
        <v>1715</v>
      </c>
      <c r="N5307" t="s">
        <v>58</v>
      </c>
      <c r="O5307">
        <v>11100</v>
      </c>
      <c r="P5307">
        <v>15479</v>
      </c>
      <c r="Q5307" t="s">
        <v>59</v>
      </c>
      <c r="R5307">
        <v>504</v>
      </c>
      <c r="S5307" s="2">
        <v>44793</v>
      </c>
      <c r="T5307" s="2">
        <v>44801</v>
      </c>
      <c r="U5307">
        <v>42581</v>
      </c>
      <c r="V5307" t="s">
        <v>43</v>
      </c>
      <c r="W5307">
        <v>793</v>
      </c>
      <c r="X5307" t="s">
        <v>60</v>
      </c>
      <c r="Y5307" t="s">
        <v>61</v>
      </c>
      <c r="Z5307">
        <v>3016</v>
      </c>
      <c r="AA5307">
        <v>438</v>
      </c>
      <c r="AB5307">
        <v>12543</v>
      </c>
      <c r="AC5307" t="s">
        <v>73</v>
      </c>
    </row>
    <row r="5308" spans="1:29" x14ac:dyDescent="0.3">
      <c r="A5308" s="1" t="s">
        <v>29</v>
      </c>
      <c r="B5308" t="s">
        <v>228</v>
      </c>
      <c r="C5308" t="s">
        <v>2850</v>
      </c>
      <c r="D5308" t="s">
        <v>119</v>
      </c>
      <c r="E5308">
        <v>10</v>
      </c>
      <c r="F5308" t="s">
        <v>120</v>
      </c>
      <c r="G5308" t="s">
        <v>194</v>
      </c>
      <c r="H5308" t="s">
        <v>35</v>
      </c>
      <c r="I5308" t="s">
        <v>673</v>
      </c>
      <c r="J5308" t="s">
        <v>5815</v>
      </c>
      <c r="K5308" t="s">
        <v>12280</v>
      </c>
      <c r="L5308" t="s">
        <v>12281</v>
      </c>
      <c r="M5308" t="s">
        <v>640</v>
      </c>
      <c r="N5308" t="s">
        <v>40</v>
      </c>
      <c r="O5308">
        <v>28272</v>
      </c>
      <c r="P5308">
        <v>31069</v>
      </c>
      <c r="Q5308" t="s">
        <v>41</v>
      </c>
      <c r="R5308">
        <v>390</v>
      </c>
      <c r="S5308" s="2">
        <v>44342</v>
      </c>
      <c r="T5308" s="2">
        <v>44363</v>
      </c>
      <c r="U5308">
        <v>0</v>
      </c>
      <c r="V5308" t="s">
        <v>85</v>
      </c>
      <c r="W5308">
        <v>636</v>
      </c>
      <c r="X5308" t="s">
        <v>60</v>
      </c>
      <c r="Y5308" t="s">
        <v>61</v>
      </c>
      <c r="Z5308">
        <v>0</v>
      </c>
      <c r="AA5308">
        <v>889</v>
      </c>
      <c r="AB5308">
        <v>29525</v>
      </c>
      <c r="AC5308" t="s">
        <v>73</v>
      </c>
    </row>
    <row r="5309" spans="1:29" x14ac:dyDescent="0.3">
      <c r="A5309" s="1" t="s">
        <v>47</v>
      </c>
      <c r="B5309" t="s">
        <v>136</v>
      </c>
      <c r="C5309" t="s">
        <v>200</v>
      </c>
      <c r="D5309" t="s">
        <v>201</v>
      </c>
      <c r="E5309">
        <v>1</v>
      </c>
      <c r="F5309" t="s">
        <v>33</v>
      </c>
      <c r="G5309" t="s">
        <v>34</v>
      </c>
      <c r="H5309" t="s">
        <v>35</v>
      </c>
      <c r="I5309" t="s">
        <v>523</v>
      </c>
      <c r="J5309" t="s">
        <v>717</v>
      </c>
      <c r="K5309">
        <f>1-987-356-2166</f>
        <v>-3508</v>
      </c>
      <c r="L5309" t="s">
        <v>12282</v>
      </c>
      <c r="M5309" t="s">
        <v>144</v>
      </c>
      <c r="N5309" t="s">
        <v>84</v>
      </c>
      <c r="O5309">
        <v>8514</v>
      </c>
      <c r="P5309">
        <v>11361</v>
      </c>
      <c r="Q5309" t="s">
        <v>59</v>
      </c>
      <c r="R5309">
        <v>203</v>
      </c>
      <c r="S5309" s="2">
        <v>44795</v>
      </c>
      <c r="T5309" s="2">
        <v>44797</v>
      </c>
      <c r="U5309">
        <v>16889</v>
      </c>
      <c r="V5309" t="s">
        <v>43</v>
      </c>
      <c r="W5309">
        <v>773</v>
      </c>
      <c r="X5309" t="s">
        <v>60</v>
      </c>
      <c r="Y5309" t="s">
        <v>72</v>
      </c>
      <c r="Z5309">
        <v>0</v>
      </c>
      <c r="AA5309">
        <v>401</v>
      </c>
      <c r="AB5309">
        <v>9194</v>
      </c>
      <c r="AC5309" t="s">
        <v>46</v>
      </c>
    </row>
    <row r="5310" spans="1:29" x14ac:dyDescent="0.3">
      <c r="A5310" s="1" t="s">
        <v>47</v>
      </c>
      <c r="B5310" t="s">
        <v>153</v>
      </c>
      <c r="C5310" t="s">
        <v>877</v>
      </c>
      <c r="D5310" t="s">
        <v>32</v>
      </c>
      <c r="E5310">
        <v>10</v>
      </c>
      <c r="F5310" t="s">
        <v>221</v>
      </c>
      <c r="G5310" t="s">
        <v>250</v>
      </c>
      <c r="H5310" t="s">
        <v>35</v>
      </c>
      <c r="I5310" t="s">
        <v>1465</v>
      </c>
      <c r="J5310" t="s">
        <v>2441</v>
      </c>
      <c r="K5310" t="s">
        <v>12283</v>
      </c>
      <c r="L5310" t="s">
        <v>12284</v>
      </c>
      <c r="M5310" t="s">
        <v>540</v>
      </c>
      <c r="N5310" t="s">
        <v>58</v>
      </c>
      <c r="O5310">
        <v>28015</v>
      </c>
      <c r="P5310">
        <v>30834</v>
      </c>
      <c r="Q5310" t="s">
        <v>41</v>
      </c>
      <c r="R5310">
        <v>738</v>
      </c>
      <c r="S5310" s="2">
        <v>45300</v>
      </c>
      <c r="T5310" t="s">
        <v>42</v>
      </c>
      <c r="U5310">
        <v>0</v>
      </c>
      <c r="V5310" t="s">
        <v>85</v>
      </c>
      <c r="W5310">
        <v>520</v>
      </c>
      <c r="X5310" t="s">
        <v>44</v>
      </c>
      <c r="Y5310" t="s">
        <v>61</v>
      </c>
      <c r="Z5310">
        <v>4611</v>
      </c>
      <c r="AA5310">
        <v>188</v>
      </c>
      <c r="AB5310">
        <v>29411</v>
      </c>
      <c r="AC5310" t="s">
        <v>46</v>
      </c>
    </row>
    <row r="5311" spans="1:29" x14ac:dyDescent="0.3">
      <c r="A5311" s="1" t="s">
        <v>47</v>
      </c>
      <c r="B5311" t="s">
        <v>145</v>
      </c>
      <c r="C5311" t="s">
        <v>2354</v>
      </c>
      <c r="D5311" t="s">
        <v>178</v>
      </c>
      <c r="E5311">
        <v>6</v>
      </c>
      <c r="F5311" t="s">
        <v>221</v>
      </c>
      <c r="G5311" t="s">
        <v>506</v>
      </c>
      <c r="H5311" t="s">
        <v>79</v>
      </c>
      <c r="I5311" t="s">
        <v>417</v>
      </c>
      <c r="J5311" t="s">
        <v>524</v>
      </c>
      <c r="K5311" t="s">
        <v>12285</v>
      </c>
      <c r="L5311" t="s">
        <v>12286</v>
      </c>
      <c r="M5311" t="s">
        <v>708</v>
      </c>
      <c r="N5311" t="s">
        <v>40</v>
      </c>
      <c r="O5311">
        <v>23258</v>
      </c>
      <c r="P5311">
        <v>25301</v>
      </c>
      <c r="Q5311" t="s">
        <v>59</v>
      </c>
      <c r="R5311">
        <v>19</v>
      </c>
      <c r="S5311" s="2">
        <v>45048</v>
      </c>
      <c r="T5311" t="s">
        <v>42</v>
      </c>
      <c r="U5311">
        <v>38767</v>
      </c>
      <c r="V5311" t="s">
        <v>106</v>
      </c>
      <c r="W5311">
        <v>523</v>
      </c>
      <c r="X5311" t="s">
        <v>44</v>
      </c>
      <c r="Y5311" t="s">
        <v>45</v>
      </c>
      <c r="Z5311">
        <v>0</v>
      </c>
      <c r="AA5311">
        <v>302</v>
      </c>
      <c r="AB5311">
        <v>24178</v>
      </c>
      <c r="AC5311" t="s">
        <v>73</v>
      </c>
    </row>
    <row r="5312" spans="1:29" x14ac:dyDescent="0.3">
      <c r="A5312" s="1" t="s">
        <v>29</v>
      </c>
      <c r="B5312" t="s">
        <v>393</v>
      </c>
      <c r="C5312" t="s">
        <v>1241</v>
      </c>
      <c r="D5312" t="s">
        <v>201</v>
      </c>
      <c r="E5312">
        <v>2</v>
      </c>
      <c r="F5312" t="s">
        <v>77</v>
      </c>
      <c r="G5312" t="s">
        <v>202</v>
      </c>
      <c r="H5312" t="s">
        <v>79</v>
      </c>
      <c r="I5312" t="s">
        <v>729</v>
      </c>
      <c r="J5312" t="s">
        <v>224</v>
      </c>
      <c r="K5312" t="s">
        <v>12287</v>
      </c>
      <c r="L5312" t="s">
        <v>12288</v>
      </c>
      <c r="M5312" t="s">
        <v>846</v>
      </c>
      <c r="N5312" t="s">
        <v>58</v>
      </c>
      <c r="O5312">
        <v>13223</v>
      </c>
      <c r="P5312">
        <v>18212</v>
      </c>
      <c r="Q5312" t="s">
        <v>95</v>
      </c>
      <c r="R5312">
        <v>399</v>
      </c>
      <c r="S5312" s="2">
        <v>45219</v>
      </c>
      <c r="T5312" s="2">
        <v>45223</v>
      </c>
      <c r="U5312">
        <v>0</v>
      </c>
      <c r="V5312" t="s">
        <v>85</v>
      </c>
      <c r="W5312">
        <v>609</v>
      </c>
      <c r="X5312" t="s">
        <v>60</v>
      </c>
      <c r="Y5312" t="s">
        <v>72</v>
      </c>
      <c r="Z5312">
        <v>2215</v>
      </c>
      <c r="AA5312">
        <v>657</v>
      </c>
      <c r="AB5312">
        <v>13892</v>
      </c>
      <c r="AC5312" t="s">
        <v>107</v>
      </c>
    </row>
    <row r="5313" spans="1:29" x14ac:dyDescent="0.3">
      <c r="A5313" s="1" t="s">
        <v>47</v>
      </c>
      <c r="B5313" t="s">
        <v>145</v>
      </c>
      <c r="C5313" t="s">
        <v>2354</v>
      </c>
      <c r="D5313" t="s">
        <v>98</v>
      </c>
      <c r="E5313">
        <v>5</v>
      </c>
      <c r="F5313" t="s">
        <v>186</v>
      </c>
      <c r="G5313" t="s">
        <v>535</v>
      </c>
      <c r="H5313" t="s">
        <v>35</v>
      </c>
      <c r="I5313" t="s">
        <v>725</v>
      </c>
      <c r="J5313" t="s">
        <v>2233</v>
      </c>
      <c r="K5313" t="s">
        <v>12289</v>
      </c>
      <c r="L5313" t="s">
        <v>12290</v>
      </c>
      <c r="M5313" t="s">
        <v>499</v>
      </c>
      <c r="N5313" t="s">
        <v>84</v>
      </c>
      <c r="O5313">
        <v>7769</v>
      </c>
      <c r="P5313">
        <v>11871</v>
      </c>
      <c r="Q5313" t="s">
        <v>95</v>
      </c>
      <c r="R5313">
        <v>370</v>
      </c>
      <c r="S5313" s="2">
        <v>44563</v>
      </c>
      <c r="T5313" t="s">
        <v>42</v>
      </c>
      <c r="U5313">
        <v>0</v>
      </c>
      <c r="V5313" t="s">
        <v>71</v>
      </c>
      <c r="W5313">
        <v>628</v>
      </c>
      <c r="X5313" t="s">
        <v>44</v>
      </c>
      <c r="Y5313" t="s">
        <v>72</v>
      </c>
      <c r="Z5313">
        <v>0</v>
      </c>
      <c r="AA5313">
        <v>288</v>
      </c>
      <c r="AB5313">
        <v>8580</v>
      </c>
      <c r="AC5313" t="s">
        <v>73</v>
      </c>
    </row>
    <row r="5314" spans="1:29" x14ac:dyDescent="0.3">
      <c r="A5314" s="1" t="s">
        <v>29</v>
      </c>
      <c r="B5314" t="s">
        <v>228</v>
      </c>
      <c r="C5314" t="s">
        <v>3751</v>
      </c>
      <c r="D5314" t="s">
        <v>98</v>
      </c>
      <c r="E5314">
        <v>9</v>
      </c>
      <c r="F5314" t="s">
        <v>271</v>
      </c>
      <c r="G5314" t="s">
        <v>1060</v>
      </c>
      <c r="H5314" t="s">
        <v>79</v>
      </c>
      <c r="I5314" t="s">
        <v>216</v>
      </c>
      <c r="J5314" t="s">
        <v>2844</v>
      </c>
      <c r="K5314" t="s">
        <v>12291</v>
      </c>
      <c r="L5314" t="s">
        <v>12292</v>
      </c>
      <c r="M5314" t="s">
        <v>964</v>
      </c>
      <c r="N5314" t="s">
        <v>58</v>
      </c>
      <c r="O5314">
        <v>26719</v>
      </c>
      <c r="P5314">
        <v>30230</v>
      </c>
      <c r="Q5314" t="s">
        <v>59</v>
      </c>
      <c r="R5314">
        <v>706</v>
      </c>
      <c r="S5314" s="2">
        <v>45093</v>
      </c>
      <c r="T5314" t="s">
        <v>42</v>
      </c>
      <c r="U5314">
        <v>37469</v>
      </c>
      <c r="V5314" t="s">
        <v>85</v>
      </c>
      <c r="W5314">
        <v>431</v>
      </c>
      <c r="X5314" t="s">
        <v>44</v>
      </c>
      <c r="Y5314" t="s">
        <v>61</v>
      </c>
      <c r="Z5314">
        <v>2811</v>
      </c>
      <c r="AA5314">
        <v>940</v>
      </c>
      <c r="AB5314">
        <v>27513</v>
      </c>
      <c r="AC5314" t="s">
        <v>46</v>
      </c>
    </row>
    <row r="5315" spans="1:29" x14ac:dyDescent="0.3">
      <c r="A5315" s="1" t="s">
        <v>47</v>
      </c>
      <c r="B5315" t="s">
        <v>153</v>
      </c>
      <c r="C5315" t="s">
        <v>2678</v>
      </c>
      <c r="D5315" t="s">
        <v>387</v>
      </c>
      <c r="E5315">
        <v>10</v>
      </c>
      <c r="F5315" t="s">
        <v>186</v>
      </c>
      <c r="G5315" t="s">
        <v>710</v>
      </c>
      <c r="H5315" t="s">
        <v>35</v>
      </c>
      <c r="I5315" t="s">
        <v>1105</v>
      </c>
      <c r="J5315" t="s">
        <v>890</v>
      </c>
      <c r="K5315">
        <v>1623506285</v>
      </c>
      <c r="L5315" t="s">
        <v>12293</v>
      </c>
      <c r="M5315" t="s">
        <v>160</v>
      </c>
      <c r="N5315" t="s">
        <v>84</v>
      </c>
      <c r="O5315">
        <v>21474</v>
      </c>
      <c r="P5315">
        <v>25993</v>
      </c>
      <c r="Q5315" t="s">
        <v>95</v>
      </c>
      <c r="R5315">
        <v>698</v>
      </c>
      <c r="S5315" s="2">
        <v>44765</v>
      </c>
      <c r="T5315" t="s">
        <v>42</v>
      </c>
      <c r="U5315">
        <v>0</v>
      </c>
      <c r="V5315" t="s">
        <v>106</v>
      </c>
      <c r="W5315">
        <v>529</v>
      </c>
      <c r="X5315" t="s">
        <v>44</v>
      </c>
      <c r="Y5315" t="s">
        <v>72</v>
      </c>
      <c r="Z5315">
        <v>0</v>
      </c>
      <c r="AA5315">
        <v>653</v>
      </c>
      <c r="AB5315">
        <v>24522</v>
      </c>
      <c r="AC5315" t="s">
        <v>46</v>
      </c>
    </row>
    <row r="5316" spans="1:29" x14ac:dyDescent="0.3">
      <c r="A5316" s="1" t="s">
        <v>29</v>
      </c>
      <c r="B5316" t="s">
        <v>86</v>
      </c>
      <c r="C5316" t="s">
        <v>672</v>
      </c>
      <c r="D5316" t="s">
        <v>32</v>
      </c>
      <c r="E5316">
        <v>7</v>
      </c>
      <c r="F5316" t="s">
        <v>221</v>
      </c>
      <c r="G5316" t="s">
        <v>506</v>
      </c>
      <c r="H5316" t="s">
        <v>79</v>
      </c>
      <c r="I5316" t="s">
        <v>53</v>
      </c>
      <c r="J5316" t="s">
        <v>936</v>
      </c>
      <c r="K5316" t="s">
        <v>12294</v>
      </c>
      <c r="L5316" t="s">
        <v>12295</v>
      </c>
      <c r="M5316" t="s">
        <v>1366</v>
      </c>
      <c r="N5316" t="s">
        <v>40</v>
      </c>
      <c r="O5316">
        <v>19388</v>
      </c>
      <c r="P5316">
        <v>23890</v>
      </c>
      <c r="Q5316" t="s">
        <v>41</v>
      </c>
      <c r="R5316">
        <v>607</v>
      </c>
      <c r="S5316" s="2">
        <v>44682</v>
      </c>
      <c r="T5316" s="2">
        <v>44700</v>
      </c>
      <c r="U5316">
        <v>0</v>
      </c>
      <c r="V5316" t="s">
        <v>43</v>
      </c>
      <c r="W5316">
        <v>841</v>
      </c>
      <c r="X5316" t="s">
        <v>60</v>
      </c>
      <c r="Y5316" t="s">
        <v>61</v>
      </c>
      <c r="Z5316">
        <v>0</v>
      </c>
      <c r="AA5316">
        <v>681</v>
      </c>
      <c r="AB5316">
        <v>23280</v>
      </c>
      <c r="AC5316" t="s">
        <v>46</v>
      </c>
    </row>
    <row r="5317" spans="1:29" x14ac:dyDescent="0.3">
      <c r="A5317" s="1" t="s">
        <v>29</v>
      </c>
      <c r="B5317" t="s">
        <v>327</v>
      </c>
      <c r="C5317" t="s">
        <v>3998</v>
      </c>
      <c r="D5317" t="s">
        <v>352</v>
      </c>
      <c r="E5317">
        <v>3</v>
      </c>
      <c r="F5317" t="s">
        <v>271</v>
      </c>
      <c r="G5317" t="s">
        <v>1110</v>
      </c>
      <c r="H5317" t="s">
        <v>35</v>
      </c>
      <c r="I5317" t="s">
        <v>305</v>
      </c>
      <c r="J5317" t="s">
        <v>102</v>
      </c>
      <c r="K5317" t="s">
        <v>12296</v>
      </c>
      <c r="L5317" t="s">
        <v>12297</v>
      </c>
      <c r="M5317" t="s">
        <v>2080</v>
      </c>
      <c r="N5317" t="s">
        <v>94</v>
      </c>
      <c r="O5317">
        <v>9112</v>
      </c>
      <c r="P5317">
        <v>13764</v>
      </c>
      <c r="Q5317" t="s">
        <v>95</v>
      </c>
      <c r="R5317">
        <v>533</v>
      </c>
      <c r="S5317" s="2">
        <v>45041</v>
      </c>
      <c r="T5317" t="s">
        <v>42</v>
      </c>
      <c r="U5317">
        <v>0</v>
      </c>
      <c r="V5317" t="s">
        <v>85</v>
      </c>
      <c r="W5317">
        <v>531</v>
      </c>
      <c r="X5317" t="s">
        <v>44</v>
      </c>
      <c r="Y5317" t="s">
        <v>61</v>
      </c>
      <c r="Z5317">
        <v>0</v>
      </c>
      <c r="AA5317">
        <v>448</v>
      </c>
      <c r="AB5317">
        <v>11561</v>
      </c>
      <c r="AC5317" t="s">
        <v>107</v>
      </c>
    </row>
    <row r="5318" spans="1:29" x14ac:dyDescent="0.3">
      <c r="A5318" s="1" t="s">
        <v>47</v>
      </c>
      <c r="B5318" t="s">
        <v>108</v>
      </c>
      <c r="C5318" t="s">
        <v>1763</v>
      </c>
      <c r="D5318" t="s">
        <v>169</v>
      </c>
      <c r="E5318">
        <v>3</v>
      </c>
      <c r="F5318" t="s">
        <v>51</v>
      </c>
      <c r="G5318" t="s">
        <v>1069</v>
      </c>
      <c r="H5318" t="s">
        <v>79</v>
      </c>
      <c r="I5318" t="s">
        <v>140</v>
      </c>
      <c r="J5318" t="s">
        <v>524</v>
      </c>
      <c r="K5318" t="s">
        <v>12298</v>
      </c>
      <c r="L5318" t="s">
        <v>12299</v>
      </c>
      <c r="M5318" t="s">
        <v>116</v>
      </c>
      <c r="N5318" t="s">
        <v>84</v>
      </c>
      <c r="O5318">
        <v>18548</v>
      </c>
      <c r="P5318">
        <v>21748</v>
      </c>
      <c r="Q5318" t="s">
        <v>95</v>
      </c>
      <c r="R5318">
        <v>400</v>
      </c>
      <c r="S5318" s="2">
        <v>44575</v>
      </c>
      <c r="T5318" t="s">
        <v>42</v>
      </c>
      <c r="U5318">
        <v>0</v>
      </c>
      <c r="V5318" t="s">
        <v>71</v>
      </c>
      <c r="W5318">
        <v>574</v>
      </c>
      <c r="X5318" t="s">
        <v>44</v>
      </c>
      <c r="Y5318" t="s">
        <v>45</v>
      </c>
      <c r="Z5318">
        <v>0</v>
      </c>
      <c r="AA5318">
        <v>117</v>
      </c>
      <c r="AB5318">
        <v>21331</v>
      </c>
      <c r="AC5318" t="s">
        <v>73</v>
      </c>
    </row>
    <row r="5319" spans="1:29" x14ac:dyDescent="0.3">
      <c r="A5319" s="1" t="s">
        <v>29</v>
      </c>
      <c r="B5319" t="s">
        <v>86</v>
      </c>
      <c r="C5319" t="s">
        <v>1095</v>
      </c>
      <c r="D5319" t="s">
        <v>119</v>
      </c>
      <c r="E5319">
        <v>4</v>
      </c>
      <c r="F5319" t="s">
        <v>77</v>
      </c>
      <c r="G5319" t="s">
        <v>980</v>
      </c>
      <c r="H5319" t="s">
        <v>79</v>
      </c>
      <c r="I5319" t="s">
        <v>8541</v>
      </c>
      <c r="J5319" t="s">
        <v>5585</v>
      </c>
      <c r="K5319" t="s">
        <v>12300</v>
      </c>
      <c r="L5319" t="s">
        <v>12301</v>
      </c>
      <c r="M5319" t="s">
        <v>1366</v>
      </c>
      <c r="N5319" t="s">
        <v>84</v>
      </c>
      <c r="O5319">
        <v>13228</v>
      </c>
      <c r="P5319">
        <v>15658</v>
      </c>
      <c r="Q5319" t="s">
        <v>41</v>
      </c>
      <c r="R5319">
        <v>124</v>
      </c>
      <c r="S5319" s="2">
        <v>44512</v>
      </c>
      <c r="T5319" t="s">
        <v>42</v>
      </c>
      <c r="U5319">
        <v>0</v>
      </c>
      <c r="V5319" t="s">
        <v>85</v>
      </c>
      <c r="W5319">
        <v>742</v>
      </c>
      <c r="X5319" t="s">
        <v>44</v>
      </c>
      <c r="Y5319" t="s">
        <v>45</v>
      </c>
      <c r="Z5319">
        <v>0</v>
      </c>
      <c r="AA5319">
        <v>154</v>
      </c>
      <c r="AB5319">
        <v>14238</v>
      </c>
      <c r="AC5319" t="s">
        <v>46</v>
      </c>
    </row>
    <row r="5320" spans="1:29" x14ac:dyDescent="0.3">
      <c r="A5320" s="1" t="s">
        <v>29</v>
      </c>
      <c r="B5320" t="s">
        <v>228</v>
      </c>
      <c r="C5320" t="s">
        <v>635</v>
      </c>
      <c r="D5320" t="s">
        <v>76</v>
      </c>
      <c r="E5320">
        <v>9</v>
      </c>
      <c r="F5320" t="s">
        <v>64</v>
      </c>
      <c r="G5320" t="s">
        <v>802</v>
      </c>
      <c r="H5320" t="s">
        <v>79</v>
      </c>
      <c r="I5320" t="s">
        <v>1589</v>
      </c>
      <c r="J5320" t="s">
        <v>12302</v>
      </c>
      <c r="K5320">
        <v>7520456637</v>
      </c>
      <c r="L5320" t="s">
        <v>12303</v>
      </c>
      <c r="M5320" t="s">
        <v>233</v>
      </c>
      <c r="N5320" t="s">
        <v>40</v>
      </c>
      <c r="O5320">
        <v>23560</v>
      </c>
      <c r="P5320">
        <v>25981</v>
      </c>
      <c r="Q5320" t="s">
        <v>59</v>
      </c>
      <c r="R5320">
        <v>427</v>
      </c>
      <c r="S5320" s="2">
        <v>44566</v>
      </c>
      <c r="T5320" t="s">
        <v>42</v>
      </c>
      <c r="U5320">
        <v>34407</v>
      </c>
      <c r="V5320" t="s">
        <v>85</v>
      </c>
      <c r="W5320">
        <v>737</v>
      </c>
      <c r="X5320" t="s">
        <v>44</v>
      </c>
      <c r="Y5320" t="s">
        <v>72</v>
      </c>
      <c r="Z5320">
        <v>0</v>
      </c>
      <c r="AA5320">
        <v>372</v>
      </c>
      <c r="AB5320">
        <v>24743</v>
      </c>
      <c r="AC5320" t="s">
        <v>46</v>
      </c>
    </row>
    <row r="5321" spans="1:29" x14ac:dyDescent="0.3">
      <c r="A5321" s="1" t="s">
        <v>47</v>
      </c>
      <c r="B5321" t="s">
        <v>145</v>
      </c>
      <c r="C5321" t="s">
        <v>3466</v>
      </c>
      <c r="D5321" t="s">
        <v>128</v>
      </c>
      <c r="E5321">
        <v>8</v>
      </c>
      <c r="F5321" t="s">
        <v>271</v>
      </c>
      <c r="G5321" t="s">
        <v>400</v>
      </c>
      <c r="H5321" t="s">
        <v>35</v>
      </c>
      <c r="I5321" t="s">
        <v>2144</v>
      </c>
      <c r="J5321" t="s">
        <v>485</v>
      </c>
      <c r="K5321" t="s">
        <v>12304</v>
      </c>
      <c r="L5321" t="s">
        <v>12305</v>
      </c>
      <c r="M5321" t="s">
        <v>2358</v>
      </c>
      <c r="N5321" t="s">
        <v>40</v>
      </c>
      <c r="O5321">
        <v>7914</v>
      </c>
      <c r="P5321">
        <v>12105</v>
      </c>
      <c r="Q5321" t="s">
        <v>41</v>
      </c>
      <c r="R5321">
        <v>711</v>
      </c>
      <c r="S5321" s="2">
        <v>45202</v>
      </c>
      <c r="T5321" t="s">
        <v>42</v>
      </c>
      <c r="U5321">
        <v>0</v>
      </c>
      <c r="V5321" t="s">
        <v>71</v>
      </c>
      <c r="W5321">
        <v>401</v>
      </c>
      <c r="X5321" t="s">
        <v>44</v>
      </c>
      <c r="Y5321" t="s">
        <v>72</v>
      </c>
      <c r="Z5321">
        <v>0</v>
      </c>
      <c r="AA5321">
        <v>147</v>
      </c>
      <c r="AB5321">
        <v>10506</v>
      </c>
      <c r="AC5321" t="s">
        <v>46</v>
      </c>
    </row>
    <row r="5322" spans="1:29" x14ac:dyDescent="0.3">
      <c r="A5322" s="1" t="s">
        <v>29</v>
      </c>
      <c r="B5322" t="s">
        <v>541</v>
      </c>
      <c r="C5322" t="s">
        <v>2018</v>
      </c>
      <c r="D5322" t="s">
        <v>169</v>
      </c>
      <c r="E5322">
        <v>9</v>
      </c>
      <c r="F5322" t="s">
        <v>129</v>
      </c>
      <c r="G5322" t="s">
        <v>574</v>
      </c>
      <c r="H5322" t="s">
        <v>35</v>
      </c>
      <c r="I5322" t="s">
        <v>1563</v>
      </c>
      <c r="J5322" t="s">
        <v>3773</v>
      </c>
      <c r="K5322" t="s">
        <v>12306</v>
      </c>
      <c r="L5322" t="s">
        <v>12307</v>
      </c>
      <c r="M5322" t="s">
        <v>3258</v>
      </c>
      <c r="N5322" t="s">
        <v>94</v>
      </c>
      <c r="O5322">
        <v>3541</v>
      </c>
      <c r="P5322">
        <v>6824</v>
      </c>
      <c r="Q5322" t="s">
        <v>95</v>
      </c>
      <c r="R5322">
        <v>969</v>
      </c>
      <c r="S5322" s="2">
        <v>44465</v>
      </c>
      <c r="T5322" s="2">
        <v>44478</v>
      </c>
      <c r="U5322">
        <v>0</v>
      </c>
      <c r="V5322" t="s">
        <v>43</v>
      </c>
      <c r="W5322">
        <v>438</v>
      </c>
      <c r="X5322" t="s">
        <v>60</v>
      </c>
      <c r="Y5322" t="s">
        <v>61</v>
      </c>
      <c r="Z5322">
        <v>0</v>
      </c>
      <c r="AA5322">
        <v>636</v>
      </c>
      <c r="AB5322">
        <v>5307</v>
      </c>
      <c r="AC5322" t="s">
        <v>46</v>
      </c>
    </row>
    <row r="5323" spans="1:29" x14ac:dyDescent="0.3">
      <c r="A5323" s="1" t="s">
        <v>29</v>
      </c>
      <c r="B5323" t="s">
        <v>327</v>
      </c>
      <c r="C5323" t="s">
        <v>3636</v>
      </c>
      <c r="D5323" t="s">
        <v>138</v>
      </c>
      <c r="E5323">
        <v>6</v>
      </c>
      <c r="F5323" t="s">
        <v>99</v>
      </c>
      <c r="G5323" t="s">
        <v>529</v>
      </c>
      <c r="H5323" t="s">
        <v>79</v>
      </c>
      <c r="I5323" t="s">
        <v>1025</v>
      </c>
      <c r="J5323" t="s">
        <v>1814</v>
      </c>
      <c r="K5323" t="s">
        <v>12308</v>
      </c>
      <c r="L5323" t="s">
        <v>12309</v>
      </c>
      <c r="M5323" t="s">
        <v>2350</v>
      </c>
      <c r="N5323" t="s">
        <v>40</v>
      </c>
      <c r="O5323">
        <v>28197</v>
      </c>
      <c r="P5323">
        <v>32211</v>
      </c>
      <c r="Q5323" t="s">
        <v>95</v>
      </c>
      <c r="R5323">
        <v>192</v>
      </c>
      <c r="S5323" s="2">
        <v>45184</v>
      </c>
      <c r="T5323" s="2">
        <v>45196</v>
      </c>
      <c r="U5323">
        <v>0</v>
      </c>
      <c r="V5323" t="s">
        <v>43</v>
      </c>
      <c r="W5323">
        <v>705</v>
      </c>
      <c r="X5323" t="s">
        <v>60</v>
      </c>
      <c r="Y5323" t="s">
        <v>72</v>
      </c>
      <c r="Z5323">
        <v>0</v>
      </c>
      <c r="AA5323">
        <v>79</v>
      </c>
      <c r="AB5323">
        <v>28364</v>
      </c>
      <c r="AC5323" t="s">
        <v>46</v>
      </c>
    </row>
    <row r="5324" spans="1:29" x14ac:dyDescent="0.3">
      <c r="A5324" s="1" t="s">
        <v>29</v>
      </c>
      <c r="B5324" t="s">
        <v>541</v>
      </c>
      <c r="C5324" t="s">
        <v>1834</v>
      </c>
      <c r="D5324" t="s">
        <v>128</v>
      </c>
      <c r="E5324">
        <v>10</v>
      </c>
      <c r="F5324" t="s">
        <v>64</v>
      </c>
      <c r="G5324" t="s">
        <v>783</v>
      </c>
      <c r="H5324" t="s">
        <v>35</v>
      </c>
      <c r="I5324" t="s">
        <v>778</v>
      </c>
      <c r="J5324" t="s">
        <v>80</v>
      </c>
      <c r="K5324" t="s">
        <v>12310</v>
      </c>
      <c r="L5324" t="s">
        <v>12311</v>
      </c>
      <c r="M5324" t="s">
        <v>1632</v>
      </c>
      <c r="N5324" t="s">
        <v>84</v>
      </c>
      <c r="O5324">
        <v>6509</v>
      </c>
      <c r="P5324">
        <v>11310</v>
      </c>
      <c r="Q5324" t="s">
        <v>59</v>
      </c>
      <c r="R5324">
        <v>556</v>
      </c>
      <c r="S5324" s="2">
        <v>44814</v>
      </c>
      <c r="T5324" s="2">
        <v>44826</v>
      </c>
      <c r="U5324">
        <v>34859</v>
      </c>
      <c r="V5324" t="s">
        <v>85</v>
      </c>
      <c r="W5324">
        <v>458</v>
      </c>
      <c r="X5324" t="s">
        <v>60</v>
      </c>
      <c r="Y5324" t="s">
        <v>45</v>
      </c>
      <c r="Z5324">
        <v>0</v>
      </c>
      <c r="AA5324">
        <v>531</v>
      </c>
      <c r="AB5324">
        <v>10488</v>
      </c>
      <c r="AC5324" t="s">
        <v>73</v>
      </c>
    </row>
    <row r="5325" spans="1:29" x14ac:dyDescent="0.3">
      <c r="A5325" s="1" t="s">
        <v>29</v>
      </c>
      <c r="B5325" t="s">
        <v>86</v>
      </c>
      <c r="C5325" t="s">
        <v>366</v>
      </c>
      <c r="D5325" t="s">
        <v>185</v>
      </c>
      <c r="E5325">
        <v>2</v>
      </c>
      <c r="F5325" t="s">
        <v>221</v>
      </c>
      <c r="G5325" t="s">
        <v>506</v>
      </c>
      <c r="H5325" t="s">
        <v>35</v>
      </c>
      <c r="I5325" t="s">
        <v>2776</v>
      </c>
      <c r="J5325" t="s">
        <v>305</v>
      </c>
      <c r="K5325" t="s">
        <v>12312</v>
      </c>
      <c r="L5325" t="s">
        <v>12313</v>
      </c>
      <c r="M5325" t="s">
        <v>1015</v>
      </c>
      <c r="N5325" t="s">
        <v>40</v>
      </c>
      <c r="O5325">
        <v>9535</v>
      </c>
      <c r="P5325">
        <v>12955</v>
      </c>
      <c r="Q5325" t="s">
        <v>59</v>
      </c>
      <c r="R5325">
        <v>433</v>
      </c>
      <c r="S5325" s="2">
        <v>44526</v>
      </c>
      <c r="T5325" s="2">
        <v>44553</v>
      </c>
      <c r="U5325">
        <v>32742</v>
      </c>
      <c r="V5325" t="s">
        <v>71</v>
      </c>
      <c r="W5325">
        <v>800</v>
      </c>
      <c r="X5325" t="s">
        <v>60</v>
      </c>
      <c r="Y5325" t="s">
        <v>72</v>
      </c>
      <c r="Z5325">
        <v>0</v>
      </c>
      <c r="AA5325">
        <v>263</v>
      </c>
      <c r="AB5325">
        <v>10339</v>
      </c>
      <c r="AC5325" t="s">
        <v>107</v>
      </c>
    </row>
    <row r="5326" spans="1:29" x14ac:dyDescent="0.3">
      <c r="A5326" s="1" t="s">
        <v>29</v>
      </c>
      <c r="B5326" t="s">
        <v>327</v>
      </c>
      <c r="C5326" t="s">
        <v>3636</v>
      </c>
      <c r="D5326" t="s">
        <v>387</v>
      </c>
      <c r="E5326">
        <v>2</v>
      </c>
      <c r="F5326" t="s">
        <v>271</v>
      </c>
      <c r="G5326" t="s">
        <v>715</v>
      </c>
      <c r="H5326" t="s">
        <v>35</v>
      </c>
      <c r="I5326" t="s">
        <v>1553</v>
      </c>
      <c r="J5326" t="s">
        <v>6427</v>
      </c>
      <c r="K5326" t="s">
        <v>12314</v>
      </c>
      <c r="L5326" t="s">
        <v>12315</v>
      </c>
      <c r="M5326" t="s">
        <v>1023</v>
      </c>
      <c r="N5326" t="s">
        <v>58</v>
      </c>
      <c r="O5326">
        <v>16718</v>
      </c>
      <c r="P5326">
        <v>20782</v>
      </c>
      <c r="Q5326" t="s">
        <v>59</v>
      </c>
      <c r="R5326">
        <v>570</v>
      </c>
      <c r="S5326" s="2">
        <v>44627</v>
      </c>
      <c r="T5326" s="2">
        <v>44634</v>
      </c>
      <c r="U5326">
        <v>38375</v>
      </c>
      <c r="V5326" t="s">
        <v>106</v>
      </c>
      <c r="W5326">
        <v>723</v>
      </c>
      <c r="X5326" t="s">
        <v>60</v>
      </c>
      <c r="Y5326" t="s">
        <v>45</v>
      </c>
      <c r="Z5326">
        <v>1594</v>
      </c>
      <c r="AA5326">
        <v>24</v>
      </c>
      <c r="AB5326">
        <v>19515</v>
      </c>
      <c r="AC5326" t="s">
        <v>73</v>
      </c>
    </row>
    <row r="5327" spans="1:29" x14ac:dyDescent="0.3">
      <c r="A5327" s="1" t="s">
        <v>47</v>
      </c>
      <c r="B5327" t="s">
        <v>176</v>
      </c>
      <c r="C5327" t="s">
        <v>926</v>
      </c>
      <c r="D5327" t="s">
        <v>178</v>
      </c>
      <c r="E5327">
        <v>2</v>
      </c>
      <c r="F5327" t="s">
        <v>120</v>
      </c>
      <c r="G5327" t="s">
        <v>1180</v>
      </c>
      <c r="H5327" t="s">
        <v>79</v>
      </c>
      <c r="I5327" t="s">
        <v>216</v>
      </c>
      <c r="J5327" t="s">
        <v>1585</v>
      </c>
      <c r="K5327" t="s">
        <v>12316</v>
      </c>
      <c r="L5327" t="s">
        <v>12317</v>
      </c>
      <c r="M5327" t="s">
        <v>957</v>
      </c>
      <c r="N5327" t="s">
        <v>94</v>
      </c>
      <c r="O5327">
        <v>13908</v>
      </c>
      <c r="P5327">
        <v>18556</v>
      </c>
      <c r="Q5327" t="s">
        <v>59</v>
      </c>
      <c r="R5327">
        <v>519</v>
      </c>
      <c r="S5327" s="2">
        <v>45357</v>
      </c>
      <c r="T5327" t="s">
        <v>42</v>
      </c>
      <c r="U5327">
        <v>22477</v>
      </c>
      <c r="V5327" t="s">
        <v>71</v>
      </c>
      <c r="W5327">
        <v>813</v>
      </c>
      <c r="X5327" t="s">
        <v>44</v>
      </c>
      <c r="Y5327" t="s">
        <v>61</v>
      </c>
      <c r="Z5327">
        <v>0</v>
      </c>
      <c r="AA5327">
        <v>894</v>
      </c>
      <c r="AB5327">
        <v>17038</v>
      </c>
      <c r="AC5327" t="s">
        <v>73</v>
      </c>
    </row>
    <row r="5328" spans="1:29" x14ac:dyDescent="0.3">
      <c r="A5328" s="1" t="s">
        <v>47</v>
      </c>
      <c r="B5328" t="s">
        <v>117</v>
      </c>
      <c r="C5328" t="s">
        <v>976</v>
      </c>
      <c r="D5328" t="s">
        <v>169</v>
      </c>
      <c r="E5328">
        <v>6</v>
      </c>
      <c r="F5328" t="s">
        <v>99</v>
      </c>
      <c r="G5328" t="s">
        <v>724</v>
      </c>
      <c r="H5328" t="s">
        <v>35</v>
      </c>
      <c r="I5328" t="s">
        <v>1008</v>
      </c>
      <c r="J5328" t="s">
        <v>12318</v>
      </c>
      <c r="K5328" t="s">
        <v>12319</v>
      </c>
      <c r="L5328" t="s">
        <v>12320</v>
      </c>
      <c r="M5328" t="s">
        <v>1484</v>
      </c>
      <c r="N5328" t="s">
        <v>84</v>
      </c>
      <c r="O5328">
        <v>24940</v>
      </c>
      <c r="P5328">
        <v>27839</v>
      </c>
      <c r="Q5328" t="s">
        <v>59</v>
      </c>
      <c r="R5328">
        <v>797</v>
      </c>
      <c r="S5328" s="2">
        <v>44535</v>
      </c>
      <c r="T5328" t="s">
        <v>42</v>
      </c>
      <c r="U5328">
        <v>10722</v>
      </c>
      <c r="V5328" t="s">
        <v>85</v>
      </c>
      <c r="W5328">
        <v>726</v>
      </c>
      <c r="X5328" t="s">
        <v>44</v>
      </c>
      <c r="Y5328" t="s">
        <v>61</v>
      </c>
      <c r="Z5328">
        <v>0</v>
      </c>
      <c r="AA5328">
        <v>182</v>
      </c>
      <c r="AB5328">
        <v>25870</v>
      </c>
      <c r="AC5328" t="s">
        <v>107</v>
      </c>
    </row>
    <row r="5329" spans="1:29" x14ac:dyDescent="0.3">
      <c r="A5329" s="1" t="s">
        <v>47</v>
      </c>
      <c r="B5329" t="s">
        <v>176</v>
      </c>
      <c r="C5329" t="s">
        <v>2007</v>
      </c>
      <c r="D5329" t="s">
        <v>178</v>
      </c>
      <c r="E5329">
        <v>8</v>
      </c>
      <c r="F5329" t="s">
        <v>51</v>
      </c>
      <c r="G5329" t="s">
        <v>1075</v>
      </c>
      <c r="H5329" t="s">
        <v>35</v>
      </c>
      <c r="I5329" t="s">
        <v>3291</v>
      </c>
      <c r="J5329" t="s">
        <v>2274</v>
      </c>
      <c r="K5329" t="s">
        <v>12321</v>
      </c>
      <c r="L5329" t="s">
        <v>12322</v>
      </c>
      <c r="M5329" t="s">
        <v>902</v>
      </c>
      <c r="N5329" t="s">
        <v>58</v>
      </c>
      <c r="O5329">
        <v>18092</v>
      </c>
      <c r="P5329">
        <v>20605</v>
      </c>
      <c r="Q5329" t="s">
        <v>41</v>
      </c>
      <c r="R5329">
        <v>921</v>
      </c>
      <c r="S5329" s="2">
        <v>44522</v>
      </c>
      <c r="T5329" t="s">
        <v>42</v>
      </c>
      <c r="U5329">
        <v>0</v>
      </c>
      <c r="V5329" t="s">
        <v>71</v>
      </c>
      <c r="W5329">
        <v>618</v>
      </c>
      <c r="X5329" t="s">
        <v>44</v>
      </c>
      <c r="Y5329" t="s">
        <v>45</v>
      </c>
      <c r="Z5329">
        <v>2846</v>
      </c>
      <c r="AA5329">
        <v>503</v>
      </c>
      <c r="AB5329">
        <v>19588</v>
      </c>
      <c r="AC5329" t="s">
        <v>107</v>
      </c>
    </row>
    <row r="5330" spans="1:29" x14ac:dyDescent="0.3">
      <c r="A5330" s="1" t="s">
        <v>29</v>
      </c>
      <c r="B5330" t="s">
        <v>96</v>
      </c>
      <c r="C5330" t="s">
        <v>893</v>
      </c>
      <c r="D5330" t="s">
        <v>236</v>
      </c>
      <c r="E5330">
        <v>4</v>
      </c>
      <c r="F5330" t="s">
        <v>33</v>
      </c>
      <c r="G5330" t="s">
        <v>111</v>
      </c>
      <c r="H5330" t="s">
        <v>79</v>
      </c>
      <c r="I5330" t="s">
        <v>935</v>
      </c>
      <c r="J5330" t="s">
        <v>2811</v>
      </c>
      <c r="K5330" t="s">
        <v>12323</v>
      </c>
      <c r="L5330" t="s">
        <v>12324</v>
      </c>
      <c r="M5330" t="s">
        <v>2382</v>
      </c>
      <c r="N5330" t="s">
        <v>94</v>
      </c>
      <c r="O5330">
        <v>10577</v>
      </c>
      <c r="P5330">
        <v>15542</v>
      </c>
      <c r="Q5330" t="s">
        <v>41</v>
      </c>
      <c r="R5330">
        <v>331</v>
      </c>
      <c r="S5330" s="2">
        <v>45133</v>
      </c>
      <c r="T5330" s="2">
        <v>45141</v>
      </c>
      <c r="U5330">
        <v>0</v>
      </c>
      <c r="V5330" t="s">
        <v>71</v>
      </c>
      <c r="W5330">
        <v>475</v>
      </c>
      <c r="X5330" t="s">
        <v>60</v>
      </c>
      <c r="Y5330" t="s">
        <v>61</v>
      </c>
      <c r="Z5330">
        <v>0</v>
      </c>
      <c r="AA5330">
        <v>125</v>
      </c>
      <c r="AB5330">
        <v>11614</v>
      </c>
      <c r="AC5330" t="s">
        <v>46</v>
      </c>
    </row>
    <row r="5331" spans="1:29" x14ac:dyDescent="0.3">
      <c r="A5331" s="1" t="s">
        <v>47</v>
      </c>
      <c r="B5331" t="s">
        <v>145</v>
      </c>
      <c r="C5331" t="s">
        <v>2354</v>
      </c>
      <c r="D5331" t="s">
        <v>128</v>
      </c>
      <c r="E5331">
        <v>1</v>
      </c>
      <c r="F5331" t="s">
        <v>99</v>
      </c>
      <c r="G5331" t="s">
        <v>1638</v>
      </c>
      <c r="H5331" t="s">
        <v>79</v>
      </c>
      <c r="I5331" t="s">
        <v>3473</v>
      </c>
      <c r="J5331" t="s">
        <v>3948</v>
      </c>
      <c r="K5331" t="s">
        <v>12325</v>
      </c>
      <c r="L5331" t="s">
        <v>12326</v>
      </c>
      <c r="M5331" t="s">
        <v>499</v>
      </c>
      <c r="N5331" t="s">
        <v>84</v>
      </c>
      <c r="O5331">
        <v>9525</v>
      </c>
      <c r="P5331">
        <v>11690</v>
      </c>
      <c r="Q5331" t="s">
        <v>41</v>
      </c>
      <c r="R5331">
        <v>479</v>
      </c>
      <c r="S5331" s="2">
        <v>44628</v>
      </c>
      <c r="T5331" s="2">
        <v>44643</v>
      </c>
      <c r="U5331">
        <v>0</v>
      </c>
      <c r="V5331" t="s">
        <v>71</v>
      </c>
      <c r="W5331">
        <v>509</v>
      </c>
      <c r="X5331" t="s">
        <v>60</v>
      </c>
      <c r="Y5331" t="s">
        <v>72</v>
      </c>
      <c r="Z5331">
        <v>0</v>
      </c>
      <c r="AA5331">
        <v>717</v>
      </c>
      <c r="AB5331">
        <v>10013</v>
      </c>
      <c r="AC5331" t="s">
        <v>107</v>
      </c>
    </row>
    <row r="5332" spans="1:29" x14ac:dyDescent="0.3">
      <c r="A5332" s="1" t="s">
        <v>29</v>
      </c>
      <c r="B5332" t="s">
        <v>228</v>
      </c>
      <c r="C5332" t="s">
        <v>2889</v>
      </c>
      <c r="D5332" t="s">
        <v>185</v>
      </c>
      <c r="E5332">
        <v>6</v>
      </c>
      <c r="F5332" t="s">
        <v>186</v>
      </c>
      <c r="G5332" t="s">
        <v>1504</v>
      </c>
      <c r="H5332" t="s">
        <v>35</v>
      </c>
      <c r="I5332" t="s">
        <v>4814</v>
      </c>
      <c r="J5332" t="s">
        <v>4024</v>
      </c>
      <c r="K5332">
        <f>1-126-29-3187</f>
        <v>-3341</v>
      </c>
      <c r="L5332" t="s">
        <v>12327</v>
      </c>
      <c r="M5332" t="s">
        <v>1189</v>
      </c>
      <c r="N5332" t="s">
        <v>94</v>
      </c>
      <c r="O5332">
        <v>11029</v>
      </c>
      <c r="P5332">
        <v>14399</v>
      </c>
      <c r="Q5332" t="s">
        <v>41</v>
      </c>
      <c r="R5332">
        <v>934</v>
      </c>
      <c r="S5332" s="2">
        <v>44863</v>
      </c>
      <c r="T5332" t="s">
        <v>42</v>
      </c>
      <c r="U5332">
        <v>0</v>
      </c>
      <c r="V5332" t="s">
        <v>85</v>
      </c>
      <c r="W5332">
        <v>449</v>
      </c>
      <c r="X5332" t="s">
        <v>44</v>
      </c>
      <c r="Y5332" t="s">
        <v>72</v>
      </c>
      <c r="Z5332">
        <v>0</v>
      </c>
      <c r="AA5332">
        <v>624</v>
      </c>
      <c r="AB5332">
        <v>13826</v>
      </c>
      <c r="AC5332" t="s">
        <v>73</v>
      </c>
    </row>
    <row r="5333" spans="1:29" x14ac:dyDescent="0.3">
      <c r="A5333" s="1" t="s">
        <v>29</v>
      </c>
      <c r="B5333" t="s">
        <v>228</v>
      </c>
      <c r="C5333" t="s">
        <v>474</v>
      </c>
      <c r="D5333" t="s">
        <v>50</v>
      </c>
      <c r="E5333">
        <v>6</v>
      </c>
      <c r="F5333" t="s">
        <v>120</v>
      </c>
      <c r="G5333" t="s">
        <v>820</v>
      </c>
      <c r="H5333" t="s">
        <v>35</v>
      </c>
      <c r="I5333" t="s">
        <v>469</v>
      </c>
      <c r="J5333" t="s">
        <v>90</v>
      </c>
      <c r="K5333">
        <v>8870371701</v>
      </c>
      <c r="L5333" t="s">
        <v>12328</v>
      </c>
      <c r="M5333" t="s">
        <v>487</v>
      </c>
      <c r="N5333" t="s">
        <v>40</v>
      </c>
      <c r="O5333">
        <v>18594</v>
      </c>
      <c r="P5333">
        <v>22251</v>
      </c>
      <c r="Q5333" t="s">
        <v>41</v>
      </c>
      <c r="R5333">
        <v>65</v>
      </c>
      <c r="S5333" s="2">
        <v>45238</v>
      </c>
      <c r="T5333" t="s">
        <v>42</v>
      </c>
      <c r="U5333">
        <v>0</v>
      </c>
      <c r="V5333" t="s">
        <v>43</v>
      </c>
      <c r="W5333">
        <v>414</v>
      </c>
      <c r="X5333" t="s">
        <v>44</v>
      </c>
      <c r="Y5333" t="s">
        <v>45</v>
      </c>
      <c r="Z5333">
        <v>0</v>
      </c>
      <c r="AA5333">
        <v>689</v>
      </c>
      <c r="AB5333">
        <v>21854</v>
      </c>
      <c r="AC5333" t="s">
        <v>46</v>
      </c>
    </row>
    <row r="5334" spans="1:29" x14ac:dyDescent="0.3">
      <c r="A5334" s="1" t="s">
        <v>47</v>
      </c>
      <c r="B5334" t="s">
        <v>592</v>
      </c>
      <c r="C5334" t="s">
        <v>593</v>
      </c>
      <c r="D5334" t="s">
        <v>352</v>
      </c>
      <c r="E5334">
        <v>3</v>
      </c>
      <c r="F5334" t="s">
        <v>99</v>
      </c>
      <c r="G5334" t="s">
        <v>1638</v>
      </c>
      <c r="H5334" t="s">
        <v>79</v>
      </c>
      <c r="I5334" t="s">
        <v>738</v>
      </c>
      <c r="J5334" t="s">
        <v>7071</v>
      </c>
      <c r="K5334" t="s">
        <v>12329</v>
      </c>
      <c r="L5334" t="s">
        <v>12330</v>
      </c>
      <c r="M5334" t="s">
        <v>2150</v>
      </c>
      <c r="N5334" t="s">
        <v>84</v>
      </c>
      <c r="O5334">
        <v>11105</v>
      </c>
      <c r="P5334">
        <v>14884</v>
      </c>
      <c r="Q5334" t="s">
        <v>59</v>
      </c>
      <c r="R5334">
        <v>763</v>
      </c>
      <c r="S5334" s="2">
        <v>44973</v>
      </c>
      <c r="T5334" s="2">
        <v>44993</v>
      </c>
      <c r="U5334">
        <v>12905</v>
      </c>
      <c r="V5334" t="s">
        <v>43</v>
      </c>
      <c r="W5334">
        <v>504</v>
      </c>
      <c r="X5334" t="s">
        <v>60</v>
      </c>
      <c r="Y5334" t="s">
        <v>72</v>
      </c>
      <c r="Z5334">
        <v>0</v>
      </c>
      <c r="AA5334">
        <v>22</v>
      </c>
      <c r="AB5334">
        <v>14093</v>
      </c>
      <c r="AC5334" t="s">
        <v>46</v>
      </c>
    </row>
    <row r="5335" spans="1:29" x14ac:dyDescent="0.3">
      <c r="A5335" s="1" t="s">
        <v>29</v>
      </c>
      <c r="B5335" t="s">
        <v>86</v>
      </c>
      <c r="C5335" t="s">
        <v>4560</v>
      </c>
      <c r="D5335" t="s">
        <v>110</v>
      </c>
      <c r="E5335">
        <v>8</v>
      </c>
      <c r="F5335" t="s">
        <v>271</v>
      </c>
      <c r="G5335" t="s">
        <v>353</v>
      </c>
      <c r="H5335" t="s">
        <v>79</v>
      </c>
      <c r="I5335" t="s">
        <v>464</v>
      </c>
      <c r="J5335" t="s">
        <v>1604</v>
      </c>
      <c r="K5335" t="s">
        <v>12331</v>
      </c>
      <c r="L5335" t="s">
        <v>12332</v>
      </c>
      <c r="M5335" t="s">
        <v>1597</v>
      </c>
      <c r="N5335" t="s">
        <v>84</v>
      </c>
      <c r="O5335">
        <v>9861</v>
      </c>
      <c r="P5335">
        <v>13972</v>
      </c>
      <c r="Q5335" t="s">
        <v>41</v>
      </c>
      <c r="R5335">
        <v>231</v>
      </c>
      <c r="S5335" s="2">
        <v>44930</v>
      </c>
      <c r="T5335" s="2">
        <v>44947</v>
      </c>
      <c r="U5335">
        <v>0</v>
      </c>
      <c r="V5335" t="s">
        <v>43</v>
      </c>
      <c r="W5335">
        <v>745</v>
      </c>
      <c r="X5335" t="s">
        <v>60</v>
      </c>
      <c r="Y5335" t="s">
        <v>45</v>
      </c>
      <c r="Z5335">
        <v>0</v>
      </c>
      <c r="AA5335">
        <v>955</v>
      </c>
      <c r="AB5335">
        <v>10988</v>
      </c>
      <c r="AC5335" t="s">
        <v>73</v>
      </c>
    </row>
    <row r="5336" spans="1:29" x14ac:dyDescent="0.3">
      <c r="A5336" s="1" t="s">
        <v>29</v>
      </c>
      <c r="B5336" t="s">
        <v>327</v>
      </c>
      <c r="C5336" t="s">
        <v>2027</v>
      </c>
      <c r="D5336" t="s">
        <v>119</v>
      </c>
      <c r="E5336">
        <v>1</v>
      </c>
      <c r="F5336" t="s">
        <v>129</v>
      </c>
      <c r="G5336" t="s">
        <v>298</v>
      </c>
      <c r="H5336" t="s">
        <v>79</v>
      </c>
      <c r="I5336" t="s">
        <v>3007</v>
      </c>
      <c r="J5336" t="s">
        <v>4623</v>
      </c>
      <c r="K5336" t="s">
        <v>12333</v>
      </c>
      <c r="L5336" t="s">
        <v>3457</v>
      </c>
      <c r="M5336" t="s">
        <v>333</v>
      </c>
      <c r="N5336" t="s">
        <v>58</v>
      </c>
      <c r="O5336">
        <v>23689</v>
      </c>
      <c r="P5336">
        <v>26225</v>
      </c>
      <c r="Q5336" t="s">
        <v>95</v>
      </c>
      <c r="R5336">
        <v>91</v>
      </c>
      <c r="S5336" s="2">
        <v>45155</v>
      </c>
      <c r="T5336" s="2">
        <v>45159</v>
      </c>
      <c r="U5336">
        <v>0</v>
      </c>
      <c r="V5336" t="s">
        <v>43</v>
      </c>
      <c r="W5336">
        <v>532</v>
      </c>
      <c r="X5336" t="s">
        <v>60</v>
      </c>
      <c r="Y5336" t="s">
        <v>45</v>
      </c>
      <c r="Z5336">
        <v>3365</v>
      </c>
      <c r="AA5336">
        <v>848</v>
      </c>
      <c r="AB5336">
        <v>24819</v>
      </c>
      <c r="AC5336" t="s">
        <v>73</v>
      </c>
    </row>
    <row r="5337" spans="1:29" x14ac:dyDescent="0.3">
      <c r="A5337" s="1" t="s">
        <v>47</v>
      </c>
      <c r="B5337" t="s">
        <v>145</v>
      </c>
      <c r="C5337" t="s">
        <v>270</v>
      </c>
      <c r="D5337" t="s">
        <v>178</v>
      </c>
      <c r="E5337">
        <v>1</v>
      </c>
      <c r="F5337" t="s">
        <v>129</v>
      </c>
      <c r="G5337" t="s">
        <v>700</v>
      </c>
      <c r="H5337" t="s">
        <v>35</v>
      </c>
      <c r="I5337" t="s">
        <v>883</v>
      </c>
      <c r="J5337" t="s">
        <v>2610</v>
      </c>
      <c r="K5337" t="s">
        <v>12334</v>
      </c>
      <c r="L5337" t="s">
        <v>12335</v>
      </c>
      <c r="M5337" t="s">
        <v>2965</v>
      </c>
      <c r="N5337" t="s">
        <v>94</v>
      </c>
      <c r="O5337">
        <v>5605</v>
      </c>
      <c r="P5337">
        <v>10091</v>
      </c>
      <c r="Q5337" t="s">
        <v>41</v>
      </c>
      <c r="R5337">
        <v>349</v>
      </c>
      <c r="S5337" s="2">
        <v>45312</v>
      </c>
      <c r="T5337" t="s">
        <v>42</v>
      </c>
      <c r="U5337">
        <v>0</v>
      </c>
      <c r="V5337" t="s">
        <v>85</v>
      </c>
      <c r="W5337">
        <v>772</v>
      </c>
      <c r="X5337" t="s">
        <v>44</v>
      </c>
      <c r="Y5337" t="s">
        <v>72</v>
      </c>
      <c r="Z5337">
        <v>0</v>
      </c>
      <c r="AA5337">
        <v>989</v>
      </c>
      <c r="AB5337">
        <v>7363</v>
      </c>
      <c r="AC5337" t="s">
        <v>73</v>
      </c>
    </row>
    <row r="5338" spans="1:29" x14ac:dyDescent="0.3">
      <c r="A5338" s="1" t="s">
        <v>47</v>
      </c>
      <c r="B5338" t="s">
        <v>234</v>
      </c>
      <c r="C5338" t="s">
        <v>796</v>
      </c>
      <c r="D5338" t="s">
        <v>185</v>
      </c>
      <c r="E5338">
        <v>7</v>
      </c>
      <c r="F5338" t="s">
        <v>77</v>
      </c>
      <c r="G5338" t="s">
        <v>980</v>
      </c>
      <c r="H5338" t="s">
        <v>35</v>
      </c>
      <c r="I5338" t="s">
        <v>417</v>
      </c>
      <c r="J5338" t="s">
        <v>1076</v>
      </c>
      <c r="K5338" t="s">
        <v>12336</v>
      </c>
      <c r="L5338" t="s">
        <v>12337</v>
      </c>
      <c r="M5338" t="s">
        <v>2944</v>
      </c>
      <c r="N5338" t="s">
        <v>40</v>
      </c>
      <c r="O5338">
        <v>17462</v>
      </c>
      <c r="P5338">
        <v>21444</v>
      </c>
      <c r="Q5338" t="s">
        <v>41</v>
      </c>
      <c r="R5338">
        <v>618</v>
      </c>
      <c r="S5338" s="2">
        <v>44310</v>
      </c>
      <c r="T5338" t="s">
        <v>42</v>
      </c>
      <c r="U5338">
        <v>0</v>
      </c>
      <c r="V5338" t="s">
        <v>106</v>
      </c>
      <c r="W5338">
        <v>565</v>
      </c>
      <c r="X5338" t="s">
        <v>44</v>
      </c>
      <c r="Y5338" t="s">
        <v>61</v>
      </c>
      <c r="Z5338">
        <v>0</v>
      </c>
      <c r="AA5338">
        <v>725</v>
      </c>
      <c r="AB5338">
        <v>20475</v>
      </c>
      <c r="AC5338" t="s">
        <v>107</v>
      </c>
    </row>
    <row r="5339" spans="1:29" x14ac:dyDescent="0.3">
      <c r="A5339" s="1" t="s">
        <v>47</v>
      </c>
      <c r="B5339" t="s">
        <v>117</v>
      </c>
      <c r="C5339" t="s">
        <v>2114</v>
      </c>
      <c r="D5339" t="s">
        <v>178</v>
      </c>
      <c r="E5339">
        <v>7</v>
      </c>
      <c r="F5339" t="s">
        <v>221</v>
      </c>
      <c r="G5339" t="s">
        <v>335</v>
      </c>
      <c r="H5339" t="s">
        <v>79</v>
      </c>
      <c r="I5339" t="s">
        <v>122</v>
      </c>
      <c r="J5339" t="s">
        <v>900</v>
      </c>
      <c r="K5339" t="s">
        <v>12338</v>
      </c>
      <c r="L5339" t="s">
        <v>12339</v>
      </c>
      <c r="M5339" t="s">
        <v>517</v>
      </c>
      <c r="N5339" t="s">
        <v>84</v>
      </c>
      <c r="O5339">
        <v>16646</v>
      </c>
      <c r="P5339">
        <v>19946</v>
      </c>
      <c r="Q5339" t="s">
        <v>59</v>
      </c>
      <c r="R5339">
        <v>494</v>
      </c>
      <c r="S5339" s="2">
        <v>44301</v>
      </c>
      <c r="T5339" t="s">
        <v>42</v>
      </c>
      <c r="U5339">
        <v>46477</v>
      </c>
      <c r="V5339" t="s">
        <v>106</v>
      </c>
      <c r="W5339">
        <v>767</v>
      </c>
      <c r="X5339" t="s">
        <v>44</v>
      </c>
      <c r="Y5339" t="s">
        <v>61</v>
      </c>
      <c r="Z5339">
        <v>0</v>
      </c>
      <c r="AA5339">
        <v>523</v>
      </c>
      <c r="AB5339">
        <v>17937</v>
      </c>
      <c r="AC5339" t="s">
        <v>73</v>
      </c>
    </row>
    <row r="5340" spans="1:29" x14ac:dyDescent="0.3">
      <c r="A5340" s="1" t="s">
        <v>29</v>
      </c>
      <c r="B5340" t="s">
        <v>96</v>
      </c>
      <c r="C5340" t="s">
        <v>1496</v>
      </c>
      <c r="D5340" t="s">
        <v>352</v>
      </c>
      <c r="E5340">
        <v>1</v>
      </c>
      <c r="F5340" t="s">
        <v>221</v>
      </c>
      <c r="G5340" t="s">
        <v>1096</v>
      </c>
      <c r="H5340" t="s">
        <v>79</v>
      </c>
      <c r="I5340" t="s">
        <v>1070</v>
      </c>
      <c r="J5340" t="s">
        <v>524</v>
      </c>
      <c r="K5340" t="s">
        <v>12340</v>
      </c>
      <c r="L5340" t="s">
        <v>12341</v>
      </c>
      <c r="M5340" t="s">
        <v>1500</v>
      </c>
      <c r="N5340" t="s">
        <v>40</v>
      </c>
      <c r="O5340">
        <v>25532</v>
      </c>
      <c r="P5340">
        <v>29035</v>
      </c>
      <c r="Q5340" t="s">
        <v>95</v>
      </c>
      <c r="R5340">
        <v>434</v>
      </c>
      <c r="S5340" s="2">
        <v>45033</v>
      </c>
      <c r="T5340" t="s">
        <v>42</v>
      </c>
      <c r="U5340">
        <v>0</v>
      </c>
      <c r="V5340" t="s">
        <v>71</v>
      </c>
      <c r="W5340">
        <v>599</v>
      </c>
      <c r="X5340" t="s">
        <v>44</v>
      </c>
      <c r="Y5340" t="s">
        <v>45</v>
      </c>
      <c r="Z5340">
        <v>0</v>
      </c>
      <c r="AA5340">
        <v>345</v>
      </c>
      <c r="AB5340">
        <v>27849</v>
      </c>
      <c r="AC5340" t="s">
        <v>107</v>
      </c>
    </row>
    <row r="5341" spans="1:29" x14ac:dyDescent="0.3">
      <c r="A5341" s="1" t="s">
        <v>47</v>
      </c>
      <c r="B5341" t="s">
        <v>592</v>
      </c>
      <c r="C5341" t="s">
        <v>2147</v>
      </c>
      <c r="D5341" t="s">
        <v>236</v>
      </c>
      <c r="E5341">
        <v>10</v>
      </c>
      <c r="F5341" t="s">
        <v>33</v>
      </c>
      <c r="G5341" t="s">
        <v>411</v>
      </c>
      <c r="H5341" t="s">
        <v>35</v>
      </c>
      <c r="I5341" t="s">
        <v>2914</v>
      </c>
      <c r="J5341" t="s">
        <v>224</v>
      </c>
      <c r="K5341" t="s">
        <v>12342</v>
      </c>
      <c r="L5341" t="s">
        <v>12343</v>
      </c>
      <c r="M5341" t="s">
        <v>1512</v>
      </c>
      <c r="N5341" t="s">
        <v>40</v>
      </c>
      <c r="O5341">
        <v>23004</v>
      </c>
      <c r="P5341">
        <v>27840</v>
      </c>
      <c r="Q5341" t="s">
        <v>59</v>
      </c>
      <c r="R5341">
        <v>490</v>
      </c>
      <c r="S5341" s="2">
        <v>44295</v>
      </c>
      <c r="T5341" t="s">
        <v>42</v>
      </c>
      <c r="U5341">
        <v>21287</v>
      </c>
      <c r="V5341" t="s">
        <v>71</v>
      </c>
      <c r="W5341">
        <v>612</v>
      </c>
      <c r="X5341" t="s">
        <v>44</v>
      </c>
      <c r="Y5341" t="s">
        <v>45</v>
      </c>
      <c r="Z5341">
        <v>0</v>
      </c>
      <c r="AA5341">
        <v>17</v>
      </c>
      <c r="AB5341">
        <v>25903</v>
      </c>
      <c r="AC5341" t="s">
        <v>46</v>
      </c>
    </row>
    <row r="5342" spans="1:29" x14ac:dyDescent="0.3">
      <c r="A5342" s="1" t="s">
        <v>47</v>
      </c>
      <c r="B5342" t="s">
        <v>136</v>
      </c>
      <c r="C5342" t="s">
        <v>1540</v>
      </c>
      <c r="D5342" t="s">
        <v>110</v>
      </c>
      <c r="E5342">
        <v>5</v>
      </c>
      <c r="F5342" t="s">
        <v>129</v>
      </c>
      <c r="G5342" t="s">
        <v>700</v>
      </c>
      <c r="H5342" t="s">
        <v>79</v>
      </c>
      <c r="I5342" t="s">
        <v>8173</v>
      </c>
      <c r="J5342" t="s">
        <v>4807</v>
      </c>
      <c r="K5342" t="s">
        <v>12344</v>
      </c>
      <c r="L5342" t="s">
        <v>12345</v>
      </c>
      <c r="M5342" t="s">
        <v>527</v>
      </c>
      <c r="N5342" t="s">
        <v>84</v>
      </c>
      <c r="O5342">
        <v>5079</v>
      </c>
      <c r="P5342">
        <v>8852</v>
      </c>
      <c r="Q5342" t="s">
        <v>41</v>
      </c>
      <c r="R5342">
        <v>854</v>
      </c>
      <c r="S5342" s="2">
        <v>45115</v>
      </c>
      <c r="T5342" s="2">
        <v>45143</v>
      </c>
      <c r="U5342">
        <v>0</v>
      </c>
      <c r="V5342" t="s">
        <v>106</v>
      </c>
      <c r="W5342">
        <v>624</v>
      </c>
      <c r="X5342" t="s">
        <v>60</v>
      </c>
      <c r="Y5342" t="s">
        <v>72</v>
      </c>
      <c r="Z5342">
        <v>0</v>
      </c>
      <c r="AA5342">
        <v>434</v>
      </c>
      <c r="AB5342">
        <v>5180</v>
      </c>
      <c r="AC5342" t="s">
        <v>46</v>
      </c>
    </row>
    <row r="5343" spans="1:29" x14ac:dyDescent="0.3">
      <c r="A5343" s="1" t="s">
        <v>47</v>
      </c>
      <c r="B5343" t="s">
        <v>48</v>
      </c>
      <c r="C5343" t="s">
        <v>49</v>
      </c>
      <c r="D5343" t="s">
        <v>76</v>
      </c>
      <c r="E5343">
        <v>8</v>
      </c>
      <c r="F5343" t="s">
        <v>221</v>
      </c>
      <c r="G5343" t="s">
        <v>335</v>
      </c>
      <c r="H5343" t="s">
        <v>35</v>
      </c>
      <c r="I5343" t="s">
        <v>3385</v>
      </c>
      <c r="J5343" t="s">
        <v>2184</v>
      </c>
      <c r="K5343" t="s">
        <v>12346</v>
      </c>
      <c r="L5343" t="s">
        <v>12347</v>
      </c>
      <c r="M5343" t="s">
        <v>385</v>
      </c>
      <c r="N5343" t="s">
        <v>58</v>
      </c>
      <c r="O5343">
        <v>13254</v>
      </c>
      <c r="P5343">
        <v>15985</v>
      </c>
      <c r="Q5343" t="s">
        <v>95</v>
      </c>
      <c r="R5343">
        <v>882</v>
      </c>
      <c r="S5343" s="2">
        <v>44803</v>
      </c>
      <c r="T5343" t="s">
        <v>42</v>
      </c>
      <c r="U5343">
        <v>0</v>
      </c>
      <c r="V5343" t="s">
        <v>43</v>
      </c>
      <c r="W5343">
        <v>411</v>
      </c>
      <c r="X5343" t="s">
        <v>44</v>
      </c>
      <c r="Y5343" t="s">
        <v>45</v>
      </c>
      <c r="Z5343">
        <v>4956</v>
      </c>
      <c r="AA5343">
        <v>128</v>
      </c>
      <c r="AB5343">
        <v>14668</v>
      </c>
      <c r="AC5343" t="s">
        <v>73</v>
      </c>
    </row>
    <row r="5344" spans="1:29" x14ac:dyDescent="0.3">
      <c r="A5344" s="1" t="s">
        <v>47</v>
      </c>
      <c r="B5344" t="s">
        <v>117</v>
      </c>
      <c r="C5344" t="s">
        <v>865</v>
      </c>
      <c r="D5344" t="s">
        <v>201</v>
      </c>
      <c r="E5344">
        <v>10</v>
      </c>
      <c r="F5344" t="s">
        <v>77</v>
      </c>
      <c r="G5344" t="s">
        <v>365</v>
      </c>
      <c r="H5344" t="s">
        <v>35</v>
      </c>
      <c r="I5344" t="s">
        <v>36</v>
      </c>
      <c r="J5344" t="s">
        <v>5326</v>
      </c>
      <c r="K5344" t="s">
        <v>12348</v>
      </c>
      <c r="L5344" t="s">
        <v>12349</v>
      </c>
      <c r="M5344" t="s">
        <v>1852</v>
      </c>
      <c r="N5344" t="s">
        <v>94</v>
      </c>
      <c r="O5344">
        <v>18294</v>
      </c>
      <c r="P5344">
        <v>20384</v>
      </c>
      <c r="Q5344" t="s">
        <v>41</v>
      </c>
      <c r="R5344">
        <v>655</v>
      </c>
      <c r="S5344" s="2">
        <v>44724</v>
      </c>
      <c r="T5344" t="s">
        <v>42</v>
      </c>
      <c r="U5344">
        <v>0</v>
      </c>
      <c r="V5344" t="s">
        <v>106</v>
      </c>
      <c r="W5344">
        <v>559</v>
      </c>
      <c r="X5344" t="s">
        <v>44</v>
      </c>
      <c r="Y5344" t="s">
        <v>45</v>
      </c>
      <c r="Z5344">
        <v>0</v>
      </c>
      <c r="AA5344">
        <v>858</v>
      </c>
      <c r="AB5344">
        <v>19213</v>
      </c>
      <c r="AC5344" t="s">
        <v>73</v>
      </c>
    </row>
    <row r="5345" spans="1:29" x14ac:dyDescent="0.3">
      <c r="A5345" s="1" t="s">
        <v>47</v>
      </c>
      <c r="B5345" t="s">
        <v>153</v>
      </c>
      <c r="C5345" t="s">
        <v>405</v>
      </c>
      <c r="D5345" t="s">
        <v>119</v>
      </c>
      <c r="E5345">
        <v>2</v>
      </c>
      <c r="F5345" t="s">
        <v>33</v>
      </c>
      <c r="G5345" t="s">
        <v>139</v>
      </c>
      <c r="H5345" t="s">
        <v>35</v>
      </c>
      <c r="I5345" t="s">
        <v>441</v>
      </c>
      <c r="J5345" t="s">
        <v>1148</v>
      </c>
      <c r="K5345" t="s">
        <v>12350</v>
      </c>
      <c r="L5345" t="s">
        <v>12351</v>
      </c>
      <c r="M5345" t="s">
        <v>860</v>
      </c>
      <c r="N5345" t="s">
        <v>58</v>
      </c>
      <c r="O5345">
        <v>18862</v>
      </c>
      <c r="P5345">
        <v>21331</v>
      </c>
      <c r="Q5345" t="s">
        <v>95</v>
      </c>
      <c r="R5345">
        <v>401</v>
      </c>
      <c r="S5345" s="2">
        <v>45185</v>
      </c>
      <c r="T5345" s="2">
        <v>45186</v>
      </c>
      <c r="U5345">
        <v>0</v>
      </c>
      <c r="V5345" t="s">
        <v>43</v>
      </c>
      <c r="W5345">
        <v>706</v>
      </c>
      <c r="X5345" t="s">
        <v>60</v>
      </c>
      <c r="Y5345" t="s">
        <v>45</v>
      </c>
      <c r="Z5345">
        <v>1570</v>
      </c>
      <c r="AA5345">
        <v>415</v>
      </c>
      <c r="AB5345">
        <v>20089</v>
      </c>
      <c r="AC5345" t="s">
        <v>107</v>
      </c>
    </row>
    <row r="5346" spans="1:29" x14ac:dyDescent="0.3">
      <c r="A5346" s="1" t="s">
        <v>47</v>
      </c>
      <c r="B5346" t="s">
        <v>234</v>
      </c>
      <c r="C5346" t="s">
        <v>3602</v>
      </c>
      <c r="D5346" t="s">
        <v>50</v>
      </c>
      <c r="E5346">
        <v>5</v>
      </c>
      <c r="F5346" t="s">
        <v>221</v>
      </c>
      <c r="G5346" t="s">
        <v>882</v>
      </c>
      <c r="H5346" t="s">
        <v>35</v>
      </c>
      <c r="I5346" t="s">
        <v>441</v>
      </c>
      <c r="J5346" t="s">
        <v>878</v>
      </c>
      <c r="K5346" t="s">
        <v>12352</v>
      </c>
      <c r="L5346" t="s">
        <v>12353</v>
      </c>
      <c r="M5346" t="s">
        <v>483</v>
      </c>
      <c r="N5346" t="s">
        <v>40</v>
      </c>
      <c r="O5346">
        <v>16893</v>
      </c>
      <c r="P5346">
        <v>20478</v>
      </c>
      <c r="Q5346" t="s">
        <v>59</v>
      </c>
      <c r="R5346">
        <v>122</v>
      </c>
      <c r="S5346" s="2">
        <v>45199</v>
      </c>
      <c r="T5346" s="2">
        <v>45211</v>
      </c>
      <c r="U5346">
        <v>29940</v>
      </c>
      <c r="V5346" t="s">
        <v>43</v>
      </c>
      <c r="W5346">
        <v>623</v>
      </c>
      <c r="X5346" t="s">
        <v>60</v>
      </c>
      <c r="Y5346" t="s">
        <v>61</v>
      </c>
      <c r="Z5346">
        <v>0</v>
      </c>
      <c r="AA5346">
        <v>607</v>
      </c>
      <c r="AB5346">
        <v>20428</v>
      </c>
      <c r="AC5346" t="s">
        <v>46</v>
      </c>
    </row>
    <row r="5347" spans="1:29" x14ac:dyDescent="0.3">
      <c r="A5347" s="1" t="s">
        <v>47</v>
      </c>
      <c r="B5347" t="s">
        <v>234</v>
      </c>
      <c r="C5347" t="s">
        <v>235</v>
      </c>
      <c r="D5347" t="s">
        <v>76</v>
      </c>
      <c r="E5347">
        <v>5</v>
      </c>
      <c r="F5347" t="s">
        <v>120</v>
      </c>
      <c r="G5347" t="s">
        <v>1180</v>
      </c>
      <c r="H5347" t="s">
        <v>79</v>
      </c>
      <c r="I5347" t="s">
        <v>1012</v>
      </c>
      <c r="J5347" t="s">
        <v>878</v>
      </c>
      <c r="K5347" t="s">
        <v>12354</v>
      </c>
      <c r="L5347" t="s">
        <v>12355</v>
      </c>
      <c r="M5347" t="s">
        <v>242</v>
      </c>
      <c r="N5347" t="s">
        <v>58</v>
      </c>
      <c r="O5347">
        <v>4652</v>
      </c>
      <c r="P5347">
        <v>9109</v>
      </c>
      <c r="Q5347" t="s">
        <v>95</v>
      </c>
      <c r="R5347">
        <v>499</v>
      </c>
      <c r="S5347" s="2">
        <v>44302</v>
      </c>
      <c r="T5347" t="s">
        <v>42</v>
      </c>
      <c r="U5347">
        <v>0</v>
      </c>
      <c r="V5347" t="s">
        <v>85</v>
      </c>
      <c r="W5347">
        <v>708</v>
      </c>
      <c r="X5347" t="s">
        <v>44</v>
      </c>
      <c r="Y5347" t="s">
        <v>72</v>
      </c>
      <c r="Z5347">
        <v>1284</v>
      </c>
      <c r="AA5347">
        <v>412</v>
      </c>
      <c r="AB5347">
        <v>5907</v>
      </c>
      <c r="AC5347" t="s">
        <v>46</v>
      </c>
    </row>
    <row r="5348" spans="1:29" x14ac:dyDescent="0.3">
      <c r="A5348" s="1" t="s">
        <v>29</v>
      </c>
      <c r="B5348" t="s">
        <v>74</v>
      </c>
      <c r="C5348" t="s">
        <v>75</v>
      </c>
      <c r="D5348" t="s">
        <v>236</v>
      </c>
      <c r="E5348">
        <v>8</v>
      </c>
      <c r="F5348" t="s">
        <v>186</v>
      </c>
      <c r="G5348" t="s">
        <v>187</v>
      </c>
      <c r="H5348" t="s">
        <v>79</v>
      </c>
      <c r="I5348" t="s">
        <v>3291</v>
      </c>
      <c r="J5348" t="s">
        <v>342</v>
      </c>
      <c r="K5348">
        <v>9814823816</v>
      </c>
      <c r="L5348" t="s">
        <v>12356</v>
      </c>
      <c r="M5348" t="s">
        <v>795</v>
      </c>
      <c r="N5348" t="s">
        <v>84</v>
      </c>
      <c r="O5348">
        <v>18871</v>
      </c>
      <c r="P5348">
        <v>23838</v>
      </c>
      <c r="Q5348" t="s">
        <v>59</v>
      </c>
      <c r="R5348">
        <v>588</v>
      </c>
      <c r="S5348" s="2">
        <v>44475</v>
      </c>
      <c r="T5348" t="s">
        <v>42</v>
      </c>
      <c r="U5348">
        <v>12308</v>
      </c>
      <c r="V5348" t="s">
        <v>43</v>
      </c>
      <c r="W5348">
        <v>803</v>
      </c>
      <c r="X5348" t="s">
        <v>44</v>
      </c>
      <c r="Y5348" t="s">
        <v>72</v>
      </c>
      <c r="Z5348">
        <v>0</v>
      </c>
      <c r="AA5348">
        <v>451</v>
      </c>
      <c r="AB5348">
        <v>22167</v>
      </c>
      <c r="AC5348" t="s">
        <v>107</v>
      </c>
    </row>
    <row r="5349" spans="1:29" x14ac:dyDescent="0.3">
      <c r="A5349" s="1" t="s">
        <v>47</v>
      </c>
      <c r="B5349" t="s">
        <v>153</v>
      </c>
      <c r="C5349" t="s">
        <v>1936</v>
      </c>
      <c r="D5349" t="s">
        <v>387</v>
      </c>
      <c r="E5349">
        <v>5</v>
      </c>
      <c r="F5349" t="s">
        <v>129</v>
      </c>
      <c r="G5349" t="s">
        <v>944</v>
      </c>
      <c r="H5349" t="s">
        <v>79</v>
      </c>
      <c r="I5349" t="s">
        <v>921</v>
      </c>
      <c r="J5349" t="s">
        <v>3960</v>
      </c>
      <c r="K5349">
        <f>1-896-494-7551</f>
        <v>-8940</v>
      </c>
      <c r="L5349" t="s">
        <v>12357</v>
      </c>
      <c r="M5349" t="s">
        <v>750</v>
      </c>
      <c r="N5349" t="s">
        <v>94</v>
      </c>
      <c r="O5349">
        <v>16351</v>
      </c>
      <c r="P5349">
        <v>20384</v>
      </c>
      <c r="Q5349" t="s">
        <v>41</v>
      </c>
      <c r="R5349">
        <v>797</v>
      </c>
      <c r="S5349" s="2">
        <v>44709</v>
      </c>
      <c r="T5349" t="s">
        <v>42</v>
      </c>
      <c r="U5349">
        <v>0</v>
      </c>
      <c r="V5349" t="s">
        <v>71</v>
      </c>
      <c r="W5349">
        <v>636</v>
      </c>
      <c r="X5349" t="s">
        <v>44</v>
      </c>
      <c r="Y5349" t="s">
        <v>72</v>
      </c>
      <c r="Z5349">
        <v>0</v>
      </c>
      <c r="AA5349">
        <v>986</v>
      </c>
      <c r="AB5349">
        <v>18649</v>
      </c>
      <c r="AC5349" t="s">
        <v>107</v>
      </c>
    </row>
    <row r="5350" spans="1:29" x14ac:dyDescent="0.3">
      <c r="A5350" s="1" t="s">
        <v>47</v>
      </c>
      <c r="B5350" t="s">
        <v>176</v>
      </c>
      <c r="C5350" t="s">
        <v>1666</v>
      </c>
      <c r="D5350" t="s">
        <v>50</v>
      </c>
      <c r="E5350">
        <v>1</v>
      </c>
      <c r="F5350" t="s">
        <v>77</v>
      </c>
      <c r="G5350" t="s">
        <v>147</v>
      </c>
      <c r="H5350" t="s">
        <v>35</v>
      </c>
      <c r="I5350" t="s">
        <v>265</v>
      </c>
      <c r="J5350" t="s">
        <v>890</v>
      </c>
      <c r="K5350" t="s">
        <v>12358</v>
      </c>
      <c r="L5350" t="s">
        <v>12359</v>
      </c>
      <c r="M5350" t="s">
        <v>296</v>
      </c>
      <c r="N5350" t="s">
        <v>84</v>
      </c>
      <c r="O5350">
        <v>7025</v>
      </c>
      <c r="P5350">
        <v>9616</v>
      </c>
      <c r="Q5350" t="s">
        <v>59</v>
      </c>
      <c r="R5350">
        <v>165</v>
      </c>
      <c r="S5350" s="2">
        <v>44685</v>
      </c>
      <c r="T5350" t="s">
        <v>42</v>
      </c>
      <c r="U5350">
        <v>19348</v>
      </c>
      <c r="V5350" t="s">
        <v>71</v>
      </c>
      <c r="W5350">
        <v>645</v>
      </c>
      <c r="X5350" t="s">
        <v>44</v>
      </c>
      <c r="Y5350" t="s">
        <v>61</v>
      </c>
      <c r="Z5350">
        <v>0</v>
      </c>
      <c r="AA5350">
        <v>139</v>
      </c>
      <c r="AB5350">
        <v>7213</v>
      </c>
      <c r="AC5350" t="s">
        <v>107</v>
      </c>
    </row>
    <row r="5351" spans="1:29" x14ac:dyDescent="0.3">
      <c r="A5351" s="1" t="s">
        <v>47</v>
      </c>
      <c r="B5351" t="s">
        <v>176</v>
      </c>
      <c r="C5351" t="s">
        <v>1660</v>
      </c>
      <c r="D5351" t="s">
        <v>128</v>
      </c>
      <c r="E5351">
        <v>2</v>
      </c>
      <c r="F5351" t="s">
        <v>129</v>
      </c>
      <c r="G5351" t="s">
        <v>1528</v>
      </c>
      <c r="H5351" t="s">
        <v>79</v>
      </c>
      <c r="I5351" t="s">
        <v>3831</v>
      </c>
      <c r="J5351" t="s">
        <v>372</v>
      </c>
      <c r="K5351" t="s">
        <v>12360</v>
      </c>
      <c r="L5351" t="s">
        <v>12361</v>
      </c>
      <c r="M5351" t="s">
        <v>902</v>
      </c>
      <c r="N5351" t="s">
        <v>40</v>
      </c>
      <c r="O5351">
        <v>22160</v>
      </c>
      <c r="P5351">
        <v>24377</v>
      </c>
      <c r="Q5351" t="s">
        <v>41</v>
      </c>
      <c r="R5351">
        <v>294</v>
      </c>
      <c r="S5351" s="2">
        <v>45035</v>
      </c>
      <c r="T5351" s="2">
        <v>45041</v>
      </c>
      <c r="U5351">
        <v>0</v>
      </c>
      <c r="V5351" t="s">
        <v>106</v>
      </c>
      <c r="W5351">
        <v>440</v>
      </c>
      <c r="X5351" t="s">
        <v>60</v>
      </c>
      <c r="Y5351" t="s">
        <v>61</v>
      </c>
      <c r="Z5351">
        <v>0</v>
      </c>
      <c r="AA5351">
        <v>56</v>
      </c>
      <c r="AB5351">
        <v>24311</v>
      </c>
      <c r="AC5351" t="s">
        <v>107</v>
      </c>
    </row>
    <row r="5352" spans="1:29" x14ac:dyDescent="0.3">
      <c r="A5352" s="1" t="s">
        <v>47</v>
      </c>
      <c r="B5352" t="s">
        <v>234</v>
      </c>
      <c r="C5352" t="s">
        <v>742</v>
      </c>
      <c r="D5352" t="s">
        <v>178</v>
      </c>
      <c r="E5352">
        <v>3</v>
      </c>
      <c r="F5352" t="s">
        <v>33</v>
      </c>
      <c r="G5352" t="s">
        <v>111</v>
      </c>
      <c r="H5352" t="s">
        <v>79</v>
      </c>
      <c r="I5352" t="s">
        <v>2994</v>
      </c>
      <c r="J5352" t="s">
        <v>5131</v>
      </c>
      <c r="K5352" t="s">
        <v>12362</v>
      </c>
      <c r="L5352" t="s">
        <v>12363</v>
      </c>
      <c r="M5352" t="s">
        <v>1972</v>
      </c>
      <c r="N5352" t="s">
        <v>84</v>
      </c>
      <c r="O5352">
        <v>2569</v>
      </c>
      <c r="P5352">
        <v>7141</v>
      </c>
      <c r="Q5352" t="s">
        <v>95</v>
      </c>
      <c r="R5352">
        <v>969</v>
      </c>
      <c r="S5352" s="2">
        <v>44604</v>
      </c>
      <c r="T5352" t="s">
        <v>42</v>
      </c>
      <c r="U5352">
        <v>0</v>
      </c>
      <c r="V5352" t="s">
        <v>85</v>
      </c>
      <c r="W5352">
        <v>804</v>
      </c>
      <c r="X5352" t="s">
        <v>44</v>
      </c>
      <c r="Y5352" t="s">
        <v>72</v>
      </c>
      <c r="Z5352">
        <v>0</v>
      </c>
      <c r="AA5352">
        <v>569</v>
      </c>
      <c r="AB5352">
        <v>5134</v>
      </c>
      <c r="AC5352" t="s">
        <v>73</v>
      </c>
    </row>
    <row r="5353" spans="1:29" x14ac:dyDescent="0.3">
      <c r="A5353" s="1" t="s">
        <v>47</v>
      </c>
      <c r="B5353" t="s">
        <v>48</v>
      </c>
      <c r="C5353" t="s">
        <v>5849</v>
      </c>
      <c r="D5353" t="s">
        <v>76</v>
      </c>
      <c r="E5353">
        <v>1</v>
      </c>
      <c r="F5353" t="s">
        <v>33</v>
      </c>
      <c r="G5353" t="s">
        <v>139</v>
      </c>
      <c r="H5353" t="s">
        <v>35</v>
      </c>
      <c r="I5353" t="s">
        <v>5016</v>
      </c>
      <c r="J5353" t="s">
        <v>132</v>
      </c>
      <c r="K5353" t="s">
        <v>12364</v>
      </c>
      <c r="L5353" t="s">
        <v>12365</v>
      </c>
      <c r="M5353" t="s">
        <v>438</v>
      </c>
      <c r="N5353" t="s">
        <v>58</v>
      </c>
      <c r="O5353">
        <v>22871</v>
      </c>
      <c r="P5353">
        <v>26818</v>
      </c>
      <c r="Q5353" t="s">
        <v>95</v>
      </c>
      <c r="R5353">
        <v>394</v>
      </c>
      <c r="S5353" s="2">
        <v>45062</v>
      </c>
      <c r="T5353" t="s">
        <v>42</v>
      </c>
      <c r="U5353">
        <v>0</v>
      </c>
      <c r="V5353" t="s">
        <v>85</v>
      </c>
      <c r="W5353">
        <v>696</v>
      </c>
      <c r="X5353" t="s">
        <v>44</v>
      </c>
      <c r="Y5353" t="s">
        <v>72</v>
      </c>
      <c r="Z5353">
        <v>2044</v>
      </c>
      <c r="AA5353">
        <v>127</v>
      </c>
      <c r="AB5353">
        <v>23701</v>
      </c>
      <c r="AC5353" t="s">
        <v>46</v>
      </c>
    </row>
    <row r="5354" spans="1:29" x14ac:dyDescent="0.3">
      <c r="A5354" s="1" t="s">
        <v>29</v>
      </c>
      <c r="B5354" t="s">
        <v>96</v>
      </c>
      <c r="C5354" t="s">
        <v>1194</v>
      </c>
      <c r="D5354" t="s">
        <v>236</v>
      </c>
      <c r="E5354">
        <v>1</v>
      </c>
      <c r="F5354" t="s">
        <v>64</v>
      </c>
      <c r="G5354" t="s">
        <v>1599</v>
      </c>
      <c r="H5354" t="s">
        <v>35</v>
      </c>
      <c r="I5354" t="s">
        <v>4378</v>
      </c>
      <c r="J5354" t="s">
        <v>1937</v>
      </c>
      <c r="K5354" t="s">
        <v>12366</v>
      </c>
      <c r="L5354" t="s">
        <v>12367</v>
      </c>
      <c r="M5354" t="s">
        <v>2382</v>
      </c>
      <c r="N5354" t="s">
        <v>58</v>
      </c>
      <c r="O5354">
        <v>24499</v>
      </c>
      <c r="P5354">
        <v>27184</v>
      </c>
      <c r="Q5354" t="s">
        <v>95</v>
      </c>
      <c r="R5354">
        <v>605</v>
      </c>
      <c r="S5354" s="2">
        <v>44340</v>
      </c>
      <c r="T5354" t="s">
        <v>42</v>
      </c>
      <c r="U5354">
        <v>0</v>
      </c>
      <c r="V5354" t="s">
        <v>106</v>
      </c>
      <c r="W5354">
        <v>848</v>
      </c>
      <c r="X5354" t="s">
        <v>44</v>
      </c>
      <c r="Y5354" t="s">
        <v>72</v>
      </c>
      <c r="Z5354">
        <v>4252</v>
      </c>
      <c r="AA5354">
        <v>214</v>
      </c>
      <c r="AB5354">
        <v>24595</v>
      </c>
      <c r="AC5354" t="s">
        <v>73</v>
      </c>
    </row>
    <row r="5355" spans="1:29" x14ac:dyDescent="0.3">
      <c r="A5355" s="1" t="s">
        <v>29</v>
      </c>
      <c r="B5355" t="s">
        <v>393</v>
      </c>
      <c r="C5355" t="s">
        <v>649</v>
      </c>
      <c r="D5355" t="s">
        <v>178</v>
      </c>
      <c r="E5355">
        <v>10</v>
      </c>
      <c r="F5355" t="s">
        <v>120</v>
      </c>
      <c r="G5355" t="s">
        <v>194</v>
      </c>
      <c r="H5355" t="s">
        <v>35</v>
      </c>
      <c r="I5355" t="s">
        <v>6042</v>
      </c>
      <c r="J5355" t="s">
        <v>319</v>
      </c>
      <c r="K5355" t="s">
        <v>12368</v>
      </c>
      <c r="L5355" t="s">
        <v>12369</v>
      </c>
      <c r="M5355" t="s">
        <v>399</v>
      </c>
      <c r="N5355" t="s">
        <v>58</v>
      </c>
      <c r="O5355">
        <v>9681</v>
      </c>
      <c r="P5355">
        <v>13918</v>
      </c>
      <c r="Q5355" t="s">
        <v>95</v>
      </c>
      <c r="R5355">
        <v>925</v>
      </c>
      <c r="S5355" s="2">
        <v>44382</v>
      </c>
      <c r="T5355" s="2">
        <v>44409</v>
      </c>
      <c r="U5355">
        <v>0</v>
      </c>
      <c r="V5355" t="s">
        <v>71</v>
      </c>
      <c r="W5355">
        <v>774</v>
      </c>
      <c r="X5355" t="s">
        <v>60</v>
      </c>
      <c r="Y5355" t="s">
        <v>72</v>
      </c>
      <c r="Z5355">
        <v>3261</v>
      </c>
      <c r="AA5355">
        <v>660</v>
      </c>
      <c r="AB5355">
        <v>12690</v>
      </c>
      <c r="AC5355" t="s">
        <v>46</v>
      </c>
    </row>
    <row r="5356" spans="1:29" x14ac:dyDescent="0.3">
      <c r="A5356" s="1" t="s">
        <v>29</v>
      </c>
      <c r="B5356" t="s">
        <v>541</v>
      </c>
      <c r="C5356" t="s">
        <v>4106</v>
      </c>
      <c r="D5356" t="s">
        <v>387</v>
      </c>
      <c r="E5356">
        <v>1</v>
      </c>
      <c r="F5356" t="s">
        <v>64</v>
      </c>
      <c r="G5356" t="s">
        <v>388</v>
      </c>
      <c r="H5356" t="s">
        <v>35</v>
      </c>
      <c r="I5356" t="s">
        <v>210</v>
      </c>
      <c r="J5356" t="s">
        <v>779</v>
      </c>
      <c r="K5356" t="s">
        <v>12370</v>
      </c>
      <c r="L5356" t="s">
        <v>12371</v>
      </c>
      <c r="M5356" t="s">
        <v>733</v>
      </c>
      <c r="N5356" t="s">
        <v>84</v>
      </c>
      <c r="O5356">
        <v>10000</v>
      </c>
      <c r="P5356">
        <v>12121</v>
      </c>
      <c r="Q5356" t="s">
        <v>41</v>
      </c>
      <c r="R5356">
        <v>130</v>
      </c>
      <c r="S5356" s="2">
        <v>44330</v>
      </c>
      <c r="T5356" s="2">
        <v>44335</v>
      </c>
      <c r="U5356">
        <v>0</v>
      </c>
      <c r="V5356" t="s">
        <v>85</v>
      </c>
      <c r="W5356">
        <v>408</v>
      </c>
      <c r="X5356" t="s">
        <v>60</v>
      </c>
      <c r="Y5356" t="s">
        <v>45</v>
      </c>
      <c r="Z5356">
        <v>0</v>
      </c>
      <c r="AA5356">
        <v>510</v>
      </c>
      <c r="AB5356">
        <v>10192</v>
      </c>
      <c r="AC5356" t="s">
        <v>46</v>
      </c>
    </row>
    <row r="5357" spans="1:29" x14ac:dyDescent="0.3">
      <c r="A5357" s="1" t="s">
        <v>47</v>
      </c>
      <c r="B5357" t="s">
        <v>234</v>
      </c>
      <c r="C5357" t="s">
        <v>742</v>
      </c>
      <c r="D5357" t="s">
        <v>32</v>
      </c>
      <c r="E5357">
        <v>10</v>
      </c>
      <c r="F5357" t="s">
        <v>120</v>
      </c>
      <c r="G5357" t="s">
        <v>489</v>
      </c>
      <c r="H5357" t="s">
        <v>79</v>
      </c>
      <c r="I5357" t="s">
        <v>1418</v>
      </c>
      <c r="J5357" t="s">
        <v>907</v>
      </c>
      <c r="K5357" t="s">
        <v>12372</v>
      </c>
      <c r="L5357" t="s">
        <v>12373</v>
      </c>
      <c r="M5357" t="s">
        <v>483</v>
      </c>
      <c r="N5357" t="s">
        <v>84</v>
      </c>
      <c r="O5357">
        <v>20717</v>
      </c>
      <c r="P5357">
        <v>24517</v>
      </c>
      <c r="Q5357" t="s">
        <v>59</v>
      </c>
      <c r="R5357">
        <v>810</v>
      </c>
      <c r="S5357" s="2">
        <v>45229</v>
      </c>
      <c r="T5357" t="s">
        <v>42</v>
      </c>
      <c r="U5357">
        <v>31468</v>
      </c>
      <c r="V5357" t="s">
        <v>43</v>
      </c>
      <c r="W5357">
        <v>508</v>
      </c>
      <c r="X5357" t="s">
        <v>44</v>
      </c>
      <c r="Y5357" t="s">
        <v>45</v>
      </c>
      <c r="Z5357">
        <v>0</v>
      </c>
      <c r="AA5357">
        <v>285</v>
      </c>
      <c r="AB5357">
        <v>22553</v>
      </c>
      <c r="AC5357" t="s">
        <v>73</v>
      </c>
    </row>
    <row r="5358" spans="1:29" x14ac:dyDescent="0.3">
      <c r="A5358" s="1" t="s">
        <v>29</v>
      </c>
      <c r="B5358" t="s">
        <v>96</v>
      </c>
      <c r="C5358" t="s">
        <v>888</v>
      </c>
      <c r="D5358" t="s">
        <v>178</v>
      </c>
      <c r="E5358">
        <v>7</v>
      </c>
      <c r="F5358" t="s">
        <v>33</v>
      </c>
      <c r="G5358" t="s">
        <v>34</v>
      </c>
      <c r="H5358" t="s">
        <v>35</v>
      </c>
      <c r="I5358" t="s">
        <v>36</v>
      </c>
      <c r="J5358" t="s">
        <v>4574</v>
      </c>
      <c r="K5358" t="s">
        <v>12374</v>
      </c>
      <c r="L5358" t="s">
        <v>12375</v>
      </c>
      <c r="M5358" t="s">
        <v>1136</v>
      </c>
      <c r="N5358" t="s">
        <v>40</v>
      </c>
      <c r="O5358">
        <v>12469</v>
      </c>
      <c r="P5358">
        <v>16376</v>
      </c>
      <c r="Q5358" t="s">
        <v>95</v>
      </c>
      <c r="R5358">
        <v>120</v>
      </c>
      <c r="S5358" s="2">
        <v>44717</v>
      </c>
      <c r="T5358" s="2">
        <v>44722</v>
      </c>
      <c r="U5358">
        <v>0</v>
      </c>
      <c r="V5358" t="s">
        <v>43</v>
      </c>
      <c r="W5358">
        <v>826</v>
      </c>
      <c r="X5358" t="s">
        <v>60</v>
      </c>
      <c r="Y5358" t="s">
        <v>45</v>
      </c>
      <c r="Z5358">
        <v>0</v>
      </c>
      <c r="AA5358">
        <v>948</v>
      </c>
      <c r="AB5358">
        <v>13830</v>
      </c>
      <c r="AC5358" t="s">
        <v>73</v>
      </c>
    </row>
    <row r="5359" spans="1:29" x14ac:dyDescent="0.3">
      <c r="A5359" s="1" t="s">
        <v>29</v>
      </c>
      <c r="B5359" t="s">
        <v>363</v>
      </c>
      <c r="C5359" t="s">
        <v>1281</v>
      </c>
      <c r="D5359" t="s">
        <v>178</v>
      </c>
      <c r="E5359">
        <v>10</v>
      </c>
      <c r="F5359" t="s">
        <v>129</v>
      </c>
      <c r="G5359" t="s">
        <v>298</v>
      </c>
      <c r="H5359" t="s">
        <v>79</v>
      </c>
      <c r="I5359" t="s">
        <v>251</v>
      </c>
      <c r="J5359" t="s">
        <v>1731</v>
      </c>
      <c r="K5359" t="s">
        <v>12376</v>
      </c>
      <c r="L5359" t="s">
        <v>12377</v>
      </c>
      <c r="M5359" t="s">
        <v>431</v>
      </c>
      <c r="N5359" t="s">
        <v>40</v>
      </c>
      <c r="O5359">
        <v>16315</v>
      </c>
      <c r="P5359">
        <v>21230</v>
      </c>
      <c r="Q5359" t="s">
        <v>95</v>
      </c>
      <c r="R5359">
        <v>899</v>
      </c>
      <c r="S5359" s="2">
        <v>45054</v>
      </c>
      <c r="T5359" s="2">
        <v>45075</v>
      </c>
      <c r="U5359">
        <v>0</v>
      </c>
      <c r="V5359" t="s">
        <v>43</v>
      </c>
      <c r="W5359">
        <v>451</v>
      </c>
      <c r="X5359" t="s">
        <v>60</v>
      </c>
      <c r="Y5359" t="s">
        <v>45</v>
      </c>
      <c r="Z5359">
        <v>0</v>
      </c>
      <c r="AA5359">
        <v>45</v>
      </c>
      <c r="AB5359">
        <v>18829</v>
      </c>
      <c r="AC5359" t="s">
        <v>46</v>
      </c>
    </row>
    <row r="5360" spans="1:29" x14ac:dyDescent="0.3">
      <c r="A5360" s="1" t="s">
        <v>29</v>
      </c>
      <c r="B5360" t="s">
        <v>74</v>
      </c>
      <c r="C5360" t="s">
        <v>1101</v>
      </c>
      <c r="D5360" t="s">
        <v>185</v>
      </c>
      <c r="E5360">
        <v>9</v>
      </c>
      <c r="F5360" t="s">
        <v>64</v>
      </c>
      <c r="G5360" t="s">
        <v>1152</v>
      </c>
      <c r="H5360" t="s">
        <v>79</v>
      </c>
      <c r="I5360" t="s">
        <v>1705</v>
      </c>
      <c r="J5360" t="s">
        <v>2059</v>
      </c>
      <c r="K5360" t="s">
        <v>12378</v>
      </c>
      <c r="L5360" t="s">
        <v>12379</v>
      </c>
      <c r="M5360" t="s">
        <v>842</v>
      </c>
      <c r="N5360" t="s">
        <v>84</v>
      </c>
      <c r="O5360">
        <v>21049</v>
      </c>
      <c r="P5360">
        <v>24226</v>
      </c>
      <c r="Q5360" t="s">
        <v>41</v>
      </c>
      <c r="R5360">
        <v>976</v>
      </c>
      <c r="S5360" s="2">
        <v>45308</v>
      </c>
      <c r="T5360" s="2">
        <v>45319</v>
      </c>
      <c r="U5360">
        <v>0</v>
      </c>
      <c r="V5360" t="s">
        <v>43</v>
      </c>
      <c r="W5360">
        <v>527</v>
      </c>
      <c r="X5360" t="s">
        <v>60</v>
      </c>
      <c r="Y5360" t="s">
        <v>61</v>
      </c>
      <c r="Z5360">
        <v>0</v>
      </c>
      <c r="AA5360">
        <v>570</v>
      </c>
      <c r="AB5360">
        <v>21478</v>
      </c>
      <c r="AC5360" t="s">
        <v>73</v>
      </c>
    </row>
    <row r="5361" spans="1:29" x14ac:dyDescent="0.3">
      <c r="A5361" s="1" t="s">
        <v>47</v>
      </c>
      <c r="B5361" t="s">
        <v>153</v>
      </c>
      <c r="C5361" t="s">
        <v>5069</v>
      </c>
      <c r="D5361" t="s">
        <v>76</v>
      </c>
      <c r="E5361">
        <v>2</v>
      </c>
      <c r="F5361" t="s">
        <v>186</v>
      </c>
      <c r="G5361" t="s">
        <v>650</v>
      </c>
      <c r="H5361" t="s">
        <v>35</v>
      </c>
      <c r="I5361" t="s">
        <v>89</v>
      </c>
      <c r="J5361" t="s">
        <v>508</v>
      </c>
      <c r="K5361" t="s">
        <v>12380</v>
      </c>
      <c r="L5361" t="s">
        <v>12381</v>
      </c>
      <c r="M5361" t="s">
        <v>943</v>
      </c>
      <c r="N5361" t="s">
        <v>84</v>
      </c>
      <c r="O5361">
        <v>6301</v>
      </c>
      <c r="P5361">
        <v>10399</v>
      </c>
      <c r="Q5361" t="s">
        <v>59</v>
      </c>
      <c r="R5361">
        <v>721</v>
      </c>
      <c r="S5361" s="2">
        <v>44510</v>
      </c>
      <c r="T5361" t="s">
        <v>42</v>
      </c>
      <c r="U5361">
        <v>17001</v>
      </c>
      <c r="V5361" t="s">
        <v>71</v>
      </c>
      <c r="W5361">
        <v>540</v>
      </c>
      <c r="X5361" t="s">
        <v>44</v>
      </c>
      <c r="Y5361" t="s">
        <v>61</v>
      </c>
      <c r="Z5361">
        <v>0</v>
      </c>
      <c r="AA5361">
        <v>465</v>
      </c>
      <c r="AB5361">
        <v>9970</v>
      </c>
      <c r="AC5361" t="s">
        <v>73</v>
      </c>
    </row>
    <row r="5362" spans="1:29" x14ac:dyDescent="0.3">
      <c r="A5362" s="1" t="s">
        <v>29</v>
      </c>
      <c r="B5362" t="s">
        <v>327</v>
      </c>
      <c r="C5362" t="s">
        <v>2681</v>
      </c>
      <c r="D5362" t="s">
        <v>178</v>
      </c>
      <c r="E5362">
        <v>8</v>
      </c>
      <c r="F5362" t="s">
        <v>120</v>
      </c>
      <c r="G5362" t="s">
        <v>489</v>
      </c>
      <c r="H5362" t="s">
        <v>35</v>
      </c>
      <c r="I5362" t="s">
        <v>513</v>
      </c>
      <c r="J5362" t="s">
        <v>1986</v>
      </c>
      <c r="K5362" t="s">
        <v>12382</v>
      </c>
      <c r="L5362" t="s">
        <v>12383</v>
      </c>
      <c r="M5362" t="s">
        <v>591</v>
      </c>
      <c r="N5362" t="s">
        <v>84</v>
      </c>
      <c r="O5362">
        <v>11036</v>
      </c>
      <c r="P5362">
        <v>14637</v>
      </c>
      <c r="Q5362" t="s">
        <v>59</v>
      </c>
      <c r="R5362">
        <v>365</v>
      </c>
      <c r="S5362" s="2">
        <v>44432</v>
      </c>
      <c r="T5362" t="s">
        <v>42</v>
      </c>
      <c r="U5362">
        <v>8874</v>
      </c>
      <c r="V5362" t="s">
        <v>71</v>
      </c>
      <c r="W5362">
        <v>632</v>
      </c>
      <c r="X5362" t="s">
        <v>44</v>
      </c>
      <c r="Y5362" t="s">
        <v>72</v>
      </c>
      <c r="Z5362">
        <v>0</v>
      </c>
      <c r="AA5362">
        <v>126</v>
      </c>
      <c r="AB5362">
        <v>12712</v>
      </c>
      <c r="AC5362" t="s">
        <v>107</v>
      </c>
    </row>
    <row r="5363" spans="1:29" x14ac:dyDescent="0.3">
      <c r="A5363" s="1" t="s">
        <v>29</v>
      </c>
      <c r="B5363" t="s">
        <v>96</v>
      </c>
      <c r="C5363" t="s">
        <v>2575</v>
      </c>
      <c r="D5363" t="s">
        <v>128</v>
      </c>
      <c r="E5363">
        <v>6</v>
      </c>
      <c r="F5363" t="s">
        <v>64</v>
      </c>
      <c r="G5363" t="s">
        <v>258</v>
      </c>
      <c r="H5363" t="s">
        <v>79</v>
      </c>
      <c r="I5363" t="s">
        <v>417</v>
      </c>
      <c r="J5363" t="s">
        <v>122</v>
      </c>
      <c r="K5363" t="s">
        <v>12384</v>
      </c>
      <c r="L5363" t="s">
        <v>12385</v>
      </c>
      <c r="M5363" t="s">
        <v>1784</v>
      </c>
      <c r="N5363" t="s">
        <v>40</v>
      </c>
      <c r="O5363">
        <v>11183</v>
      </c>
      <c r="P5363">
        <v>15517</v>
      </c>
      <c r="Q5363" t="s">
        <v>41</v>
      </c>
      <c r="R5363">
        <v>798</v>
      </c>
      <c r="S5363" s="2">
        <v>45209</v>
      </c>
      <c r="T5363" t="s">
        <v>42</v>
      </c>
      <c r="U5363">
        <v>0</v>
      </c>
      <c r="V5363" t="s">
        <v>71</v>
      </c>
      <c r="W5363">
        <v>683</v>
      </c>
      <c r="X5363" t="s">
        <v>44</v>
      </c>
      <c r="Y5363" t="s">
        <v>45</v>
      </c>
      <c r="Z5363">
        <v>0</v>
      </c>
      <c r="AA5363">
        <v>559</v>
      </c>
      <c r="AB5363">
        <v>15385</v>
      </c>
      <c r="AC5363" t="s">
        <v>46</v>
      </c>
    </row>
    <row r="5364" spans="1:29" x14ac:dyDescent="0.3">
      <c r="A5364" s="1" t="s">
        <v>29</v>
      </c>
      <c r="B5364" t="s">
        <v>363</v>
      </c>
      <c r="C5364" t="s">
        <v>692</v>
      </c>
      <c r="D5364" t="s">
        <v>169</v>
      </c>
      <c r="E5364">
        <v>2</v>
      </c>
      <c r="F5364" t="s">
        <v>271</v>
      </c>
      <c r="G5364" t="s">
        <v>400</v>
      </c>
      <c r="H5364" t="s">
        <v>35</v>
      </c>
      <c r="I5364" t="s">
        <v>1611</v>
      </c>
      <c r="J5364" t="s">
        <v>224</v>
      </c>
      <c r="K5364" t="s">
        <v>12386</v>
      </c>
      <c r="L5364" t="s">
        <v>12387</v>
      </c>
      <c r="M5364" t="s">
        <v>456</v>
      </c>
      <c r="N5364" t="s">
        <v>84</v>
      </c>
      <c r="O5364">
        <v>15248</v>
      </c>
      <c r="P5364">
        <v>19231</v>
      </c>
      <c r="Q5364" t="s">
        <v>41</v>
      </c>
      <c r="R5364">
        <v>807</v>
      </c>
      <c r="S5364" s="2">
        <v>44328</v>
      </c>
      <c r="T5364" t="s">
        <v>42</v>
      </c>
      <c r="U5364">
        <v>0</v>
      </c>
      <c r="V5364" t="s">
        <v>106</v>
      </c>
      <c r="W5364">
        <v>773</v>
      </c>
      <c r="X5364" t="s">
        <v>44</v>
      </c>
      <c r="Y5364" t="s">
        <v>72</v>
      </c>
      <c r="Z5364">
        <v>0</v>
      </c>
      <c r="AA5364">
        <v>962</v>
      </c>
      <c r="AB5364">
        <v>15735</v>
      </c>
      <c r="AC5364" t="s">
        <v>46</v>
      </c>
    </row>
    <row r="5365" spans="1:29" x14ac:dyDescent="0.3">
      <c r="A5365" s="1" t="s">
        <v>29</v>
      </c>
      <c r="B5365" t="s">
        <v>30</v>
      </c>
      <c r="C5365" t="s">
        <v>1047</v>
      </c>
      <c r="D5365" t="s">
        <v>32</v>
      </c>
      <c r="E5365">
        <v>4</v>
      </c>
      <c r="F5365" t="s">
        <v>64</v>
      </c>
      <c r="G5365" t="s">
        <v>433</v>
      </c>
      <c r="H5365" t="s">
        <v>79</v>
      </c>
      <c r="I5365" t="s">
        <v>2566</v>
      </c>
      <c r="J5365" t="s">
        <v>5954</v>
      </c>
      <c r="K5365" t="s">
        <v>12388</v>
      </c>
      <c r="L5365" t="s">
        <v>12389</v>
      </c>
      <c r="M5365" t="s">
        <v>269</v>
      </c>
      <c r="N5365" t="s">
        <v>40</v>
      </c>
      <c r="O5365">
        <v>23608</v>
      </c>
      <c r="P5365">
        <v>28130</v>
      </c>
      <c r="Q5365" t="s">
        <v>95</v>
      </c>
      <c r="R5365">
        <v>816</v>
      </c>
      <c r="S5365" s="2">
        <v>45257</v>
      </c>
      <c r="T5365" s="2">
        <v>45270</v>
      </c>
      <c r="U5365">
        <v>0</v>
      </c>
      <c r="V5365" t="s">
        <v>85</v>
      </c>
      <c r="W5365">
        <v>704</v>
      </c>
      <c r="X5365" t="s">
        <v>60</v>
      </c>
      <c r="Y5365" t="s">
        <v>72</v>
      </c>
      <c r="Z5365">
        <v>0</v>
      </c>
      <c r="AA5365">
        <v>990</v>
      </c>
      <c r="AB5365">
        <v>27125</v>
      </c>
      <c r="AC5365" t="s">
        <v>46</v>
      </c>
    </row>
    <row r="5366" spans="1:29" x14ac:dyDescent="0.3">
      <c r="A5366" s="1" t="s">
        <v>47</v>
      </c>
      <c r="B5366" t="s">
        <v>592</v>
      </c>
      <c r="C5366" t="s">
        <v>593</v>
      </c>
      <c r="D5366" t="s">
        <v>352</v>
      </c>
      <c r="E5366">
        <v>1</v>
      </c>
      <c r="F5366" t="s">
        <v>51</v>
      </c>
      <c r="G5366" t="s">
        <v>345</v>
      </c>
      <c r="H5366" t="s">
        <v>79</v>
      </c>
      <c r="I5366" t="s">
        <v>2843</v>
      </c>
      <c r="J5366" t="s">
        <v>476</v>
      </c>
      <c r="K5366" t="s">
        <v>12390</v>
      </c>
      <c r="L5366" t="s">
        <v>12391</v>
      </c>
      <c r="M5366" t="s">
        <v>1151</v>
      </c>
      <c r="N5366" t="s">
        <v>84</v>
      </c>
      <c r="O5366">
        <v>7029</v>
      </c>
      <c r="P5366">
        <v>9906</v>
      </c>
      <c r="Q5366" t="s">
        <v>95</v>
      </c>
      <c r="R5366">
        <v>636</v>
      </c>
      <c r="S5366" s="2">
        <v>45197</v>
      </c>
      <c r="T5366" t="s">
        <v>42</v>
      </c>
      <c r="U5366">
        <v>0</v>
      </c>
      <c r="V5366" t="s">
        <v>43</v>
      </c>
      <c r="W5366">
        <v>563</v>
      </c>
      <c r="X5366" t="s">
        <v>44</v>
      </c>
      <c r="Y5366" t="s">
        <v>72</v>
      </c>
      <c r="Z5366">
        <v>0</v>
      </c>
      <c r="AA5366">
        <v>441</v>
      </c>
      <c r="AB5366">
        <v>8496</v>
      </c>
      <c r="AC5366" t="s">
        <v>46</v>
      </c>
    </row>
    <row r="5367" spans="1:29" x14ac:dyDescent="0.3">
      <c r="A5367" s="1" t="s">
        <v>47</v>
      </c>
      <c r="B5367" t="s">
        <v>153</v>
      </c>
      <c r="C5367" t="s">
        <v>877</v>
      </c>
      <c r="D5367" t="s">
        <v>185</v>
      </c>
      <c r="E5367">
        <v>8</v>
      </c>
      <c r="F5367" t="s">
        <v>77</v>
      </c>
      <c r="G5367" t="s">
        <v>980</v>
      </c>
      <c r="H5367" t="s">
        <v>79</v>
      </c>
      <c r="I5367" t="s">
        <v>1358</v>
      </c>
      <c r="J5367" t="s">
        <v>3693</v>
      </c>
      <c r="K5367" t="s">
        <v>12392</v>
      </c>
      <c r="L5367" t="s">
        <v>12393</v>
      </c>
      <c r="M5367" t="s">
        <v>860</v>
      </c>
      <c r="N5367" t="s">
        <v>58</v>
      </c>
      <c r="O5367">
        <v>19737</v>
      </c>
      <c r="P5367">
        <v>23057</v>
      </c>
      <c r="Q5367" t="s">
        <v>59</v>
      </c>
      <c r="R5367">
        <v>982</v>
      </c>
      <c r="S5367" s="2">
        <v>44674</v>
      </c>
      <c r="T5367" t="s">
        <v>42</v>
      </c>
      <c r="U5367">
        <v>5236</v>
      </c>
      <c r="V5367" t="s">
        <v>43</v>
      </c>
      <c r="W5367">
        <v>485</v>
      </c>
      <c r="X5367" t="s">
        <v>44</v>
      </c>
      <c r="Y5367" t="s">
        <v>61</v>
      </c>
      <c r="Z5367">
        <v>2449</v>
      </c>
      <c r="AA5367">
        <v>351</v>
      </c>
      <c r="AB5367">
        <v>20736</v>
      </c>
      <c r="AC5367" t="s">
        <v>46</v>
      </c>
    </row>
    <row r="5368" spans="1:29" x14ac:dyDescent="0.3">
      <c r="A5368" s="1" t="s">
        <v>47</v>
      </c>
      <c r="B5368" t="s">
        <v>234</v>
      </c>
      <c r="C5368" t="s">
        <v>796</v>
      </c>
      <c r="D5368" t="s">
        <v>110</v>
      </c>
      <c r="E5368">
        <v>10</v>
      </c>
      <c r="F5368" t="s">
        <v>77</v>
      </c>
      <c r="G5368" t="s">
        <v>202</v>
      </c>
      <c r="H5368" t="s">
        <v>35</v>
      </c>
      <c r="I5368" t="s">
        <v>10661</v>
      </c>
      <c r="J5368" t="s">
        <v>3232</v>
      </c>
      <c r="K5368" t="s">
        <v>12394</v>
      </c>
      <c r="L5368" t="s">
        <v>12395</v>
      </c>
      <c r="M5368" t="s">
        <v>1972</v>
      </c>
      <c r="N5368" t="s">
        <v>40</v>
      </c>
      <c r="O5368">
        <v>19287</v>
      </c>
      <c r="P5368">
        <v>21641</v>
      </c>
      <c r="Q5368" t="s">
        <v>95</v>
      </c>
      <c r="R5368">
        <v>969</v>
      </c>
      <c r="S5368" s="2">
        <v>44590</v>
      </c>
      <c r="T5368" s="2">
        <v>44600</v>
      </c>
      <c r="U5368">
        <v>0</v>
      </c>
      <c r="V5368" t="s">
        <v>43</v>
      </c>
      <c r="W5368">
        <v>417</v>
      </c>
      <c r="X5368" t="s">
        <v>60</v>
      </c>
      <c r="Y5368" t="s">
        <v>72</v>
      </c>
      <c r="Z5368">
        <v>0</v>
      </c>
      <c r="AA5368">
        <v>847</v>
      </c>
      <c r="AB5368">
        <v>21599</v>
      </c>
      <c r="AC5368" t="s">
        <v>73</v>
      </c>
    </row>
    <row r="5369" spans="1:29" x14ac:dyDescent="0.3">
      <c r="A5369" s="1" t="s">
        <v>47</v>
      </c>
      <c r="B5369" t="s">
        <v>161</v>
      </c>
      <c r="C5369" t="s">
        <v>782</v>
      </c>
      <c r="D5369" t="s">
        <v>201</v>
      </c>
      <c r="E5369">
        <v>8</v>
      </c>
      <c r="F5369" t="s">
        <v>51</v>
      </c>
      <c r="G5369" t="s">
        <v>291</v>
      </c>
      <c r="H5369" t="s">
        <v>79</v>
      </c>
      <c r="I5369" t="s">
        <v>1322</v>
      </c>
      <c r="J5369" t="s">
        <v>1048</v>
      </c>
      <c r="K5369" t="s">
        <v>12396</v>
      </c>
      <c r="L5369" t="s">
        <v>12397</v>
      </c>
      <c r="M5369" t="s">
        <v>392</v>
      </c>
      <c r="N5369" t="s">
        <v>58</v>
      </c>
      <c r="O5369">
        <v>11145</v>
      </c>
      <c r="P5369">
        <v>14009</v>
      </c>
      <c r="Q5369" t="s">
        <v>41</v>
      </c>
      <c r="R5369">
        <v>265</v>
      </c>
      <c r="S5369" s="2">
        <v>44697</v>
      </c>
      <c r="T5369" s="2">
        <v>44698</v>
      </c>
      <c r="U5369">
        <v>0</v>
      </c>
      <c r="V5369" t="s">
        <v>106</v>
      </c>
      <c r="W5369">
        <v>444</v>
      </c>
      <c r="X5369" t="s">
        <v>60</v>
      </c>
      <c r="Y5369" t="s">
        <v>61</v>
      </c>
      <c r="Z5369">
        <v>4654</v>
      </c>
      <c r="AA5369">
        <v>979</v>
      </c>
      <c r="AB5369">
        <v>13056</v>
      </c>
      <c r="AC5369" t="s">
        <v>46</v>
      </c>
    </row>
    <row r="5370" spans="1:29" x14ac:dyDescent="0.3">
      <c r="A5370" s="1" t="s">
        <v>47</v>
      </c>
      <c r="B5370" t="s">
        <v>117</v>
      </c>
      <c r="C5370" t="s">
        <v>1406</v>
      </c>
      <c r="D5370" t="s">
        <v>155</v>
      </c>
      <c r="E5370">
        <v>8</v>
      </c>
      <c r="F5370" t="s">
        <v>186</v>
      </c>
      <c r="G5370" t="s">
        <v>463</v>
      </c>
      <c r="H5370" t="s">
        <v>35</v>
      </c>
      <c r="I5370" t="s">
        <v>2954</v>
      </c>
      <c r="J5370" t="s">
        <v>1698</v>
      </c>
      <c r="K5370" t="s">
        <v>12398</v>
      </c>
      <c r="L5370" t="s">
        <v>12399</v>
      </c>
      <c r="M5370" t="s">
        <v>1311</v>
      </c>
      <c r="N5370" t="s">
        <v>40</v>
      </c>
      <c r="O5370">
        <v>19132</v>
      </c>
      <c r="P5370">
        <v>22152</v>
      </c>
      <c r="Q5370" t="s">
        <v>59</v>
      </c>
      <c r="R5370">
        <v>458</v>
      </c>
      <c r="S5370" s="2">
        <v>44880</v>
      </c>
      <c r="T5370" t="s">
        <v>42</v>
      </c>
      <c r="U5370">
        <v>24387</v>
      </c>
      <c r="V5370" t="s">
        <v>71</v>
      </c>
      <c r="W5370">
        <v>720</v>
      </c>
      <c r="X5370" t="s">
        <v>44</v>
      </c>
      <c r="Y5370" t="s">
        <v>61</v>
      </c>
      <c r="Z5370">
        <v>0</v>
      </c>
      <c r="AA5370">
        <v>988</v>
      </c>
      <c r="AB5370">
        <v>19519</v>
      </c>
      <c r="AC5370" t="s">
        <v>73</v>
      </c>
    </row>
    <row r="5371" spans="1:29" x14ac:dyDescent="0.3">
      <c r="A5371" s="1" t="s">
        <v>47</v>
      </c>
      <c r="B5371" t="s">
        <v>176</v>
      </c>
      <c r="C5371" t="s">
        <v>2730</v>
      </c>
      <c r="D5371" t="s">
        <v>178</v>
      </c>
      <c r="E5371">
        <v>7</v>
      </c>
      <c r="F5371" t="s">
        <v>64</v>
      </c>
      <c r="G5371" t="s">
        <v>258</v>
      </c>
      <c r="H5371" t="s">
        <v>35</v>
      </c>
      <c r="I5371" t="s">
        <v>2684</v>
      </c>
      <c r="J5371" t="s">
        <v>2188</v>
      </c>
      <c r="K5371" t="s">
        <v>12400</v>
      </c>
      <c r="L5371" t="s">
        <v>12401</v>
      </c>
      <c r="M5371" t="s">
        <v>183</v>
      </c>
      <c r="N5371" t="s">
        <v>84</v>
      </c>
      <c r="O5371">
        <v>28634</v>
      </c>
      <c r="P5371">
        <v>32808</v>
      </c>
      <c r="Q5371" t="s">
        <v>59</v>
      </c>
      <c r="R5371">
        <v>73</v>
      </c>
      <c r="S5371" s="2">
        <v>44279</v>
      </c>
      <c r="T5371" s="2">
        <v>44283</v>
      </c>
      <c r="U5371">
        <v>31904</v>
      </c>
      <c r="V5371" t="s">
        <v>106</v>
      </c>
      <c r="W5371">
        <v>753</v>
      </c>
      <c r="X5371" t="s">
        <v>60</v>
      </c>
      <c r="Y5371" t="s">
        <v>72</v>
      </c>
      <c r="Z5371">
        <v>0</v>
      </c>
      <c r="AA5371">
        <v>683</v>
      </c>
      <c r="AB5371">
        <v>32105</v>
      </c>
      <c r="AC5371" t="s">
        <v>46</v>
      </c>
    </row>
    <row r="5372" spans="1:29" x14ac:dyDescent="0.3">
      <c r="A5372" s="1" t="s">
        <v>29</v>
      </c>
      <c r="B5372" t="s">
        <v>363</v>
      </c>
      <c r="C5372" t="s">
        <v>3486</v>
      </c>
      <c r="D5372" t="s">
        <v>138</v>
      </c>
      <c r="E5372">
        <v>4</v>
      </c>
      <c r="F5372" t="s">
        <v>186</v>
      </c>
      <c r="G5372" t="s">
        <v>710</v>
      </c>
      <c r="H5372" t="s">
        <v>35</v>
      </c>
      <c r="I5372" t="s">
        <v>2843</v>
      </c>
      <c r="J5372" t="s">
        <v>1662</v>
      </c>
      <c r="K5372" t="s">
        <v>12402</v>
      </c>
      <c r="L5372" t="s">
        <v>12403</v>
      </c>
      <c r="M5372" t="s">
        <v>421</v>
      </c>
      <c r="N5372" t="s">
        <v>58</v>
      </c>
      <c r="O5372">
        <v>11405</v>
      </c>
      <c r="P5372">
        <v>15816</v>
      </c>
      <c r="Q5372" t="s">
        <v>95</v>
      </c>
      <c r="R5372">
        <v>658</v>
      </c>
      <c r="S5372" s="2">
        <v>44966</v>
      </c>
      <c r="T5372" t="s">
        <v>42</v>
      </c>
      <c r="U5372">
        <v>0</v>
      </c>
      <c r="V5372" t="s">
        <v>71</v>
      </c>
      <c r="W5372">
        <v>764</v>
      </c>
      <c r="X5372" t="s">
        <v>44</v>
      </c>
      <c r="Y5372" t="s">
        <v>72</v>
      </c>
      <c r="Z5372">
        <v>2919</v>
      </c>
      <c r="AA5372">
        <v>133</v>
      </c>
      <c r="AB5372">
        <v>13127</v>
      </c>
      <c r="AC5372" t="s">
        <v>73</v>
      </c>
    </row>
    <row r="5373" spans="1:29" x14ac:dyDescent="0.3">
      <c r="A5373" s="1" t="s">
        <v>29</v>
      </c>
      <c r="B5373" t="s">
        <v>228</v>
      </c>
      <c r="C5373" t="s">
        <v>847</v>
      </c>
      <c r="D5373" t="s">
        <v>185</v>
      </c>
      <c r="E5373">
        <v>10</v>
      </c>
      <c r="F5373" t="s">
        <v>186</v>
      </c>
      <c r="G5373" t="s">
        <v>1504</v>
      </c>
      <c r="H5373" t="s">
        <v>79</v>
      </c>
      <c r="I5373" t="s">
        <v>921</v>
      </c>
      <c r="J5373" t="s">
        <v>524</v>
      </c>
      <c r="K5373" t="s">
        <v>12404</v>
      </c>
      <c r="L5373" t="s">
        <v>12405</v>
      </c>
      <c r="M5373" t="s">
        <v>993</v>
      </c>
      <c r="N5373" t="s">
        <v>84</v>
      </c>
      <c r="O5373">
        <v>8583</v>
      </c>
      <c r="P5373">
        <v>13181</v>
      </c>
      <c r="Q5373" t="s">
        <v>41</v>
      </c>
      <c r="R5373">
        <v>154</v>
      </c>
      <c r="S5373" s="2">
        <v>45123</v>
      </c>
      <c r="T5373" t="s">
        <v>42</v>
      </c>
      <c r="U5373">
        <v>0</v>
      </c>
      <c r="V5373" t="s">
        <v>43</v>
      </c>
      <c r="W5373">
        <v>753</v>
      </c>
      <c r="X5373" t="s">
        <v>44</v>
      </c>
      <c r="Y5373" t="s">
        <v>45</v>
      </c>
      <c r="Z5373">
        <v>0</v>
      </c>
      <c r="AA5373">
        <v>376</v>
      </c>
      <c r="AB5373">
        <v>9131</v>
      </c>
      <c r="AC5373" t="s">
        <v>46</v>
      </c>
    </row>
    <row r="5374" spans="1:29" x14ac:dyDescent="0.3">
      <c r="A5374" s="1" t="s">
        <v>29</v>
      </c>
      <c r="B5374" t="s">
        <v>228</v>
      </c>
      <c r="C5374" t="s">
        <v>1949</v>
      </c>
      <c r="D5374" t="s">
        <v>138</v>
      </c>
      <c r="E5374">
        <v>4</v>
      </c>
      <c r="F5374" t="s">
        <v>51</v>
      </c>
      <c r="G5374" t="s">
        <v>1069</v>
      </c>
      <c r="H5374" t="s">
        <v>79</v>
      </c>
      <c r="I5374" t="s">
        <v>101</v>
      </c>
      <c r="J5374" t="s">
        <v>1143</v>
      </c>
      <c r="K5374" t="s">
        <v>12406</v>
      </c>
      <c r="L5374" t="s">
        <v>12407</v>
      </c>
      <c r="M5374" t="s">
        <v>1189</v>
      </c>
      <c r="N5374" t="s">
        <v>40</v>
      </c>
      <c r="O5374">
        <v>7118</v>
      </c>
      <c r="P5374">
        <v>9527</v>
      </c>
      <c r="Q5374" t="s">
        <v>41</v>
      </c>
      <c r="R5374">
        <v>61</v>
      </c>
      <c r="S5374" s="2">
        <v>44481</v>
      </c>
      <c r="T5374" s="2">
        <v>44494</v>
      </c>
      <c r="U5374">
        <v>0</v>
      </c>
      <c r="V5374" t="s">
        <v>106</v>
      </c>
      <c r="W5374">
        <v>789</v>
      </c>
      <c r="X5374" t="s">
        <v>60</v>
      </c>
      <c r="Y5374" t="s">
        <v>61</v>
      </c>
      <c r="Z5374">
        <v>0</v>
      </c>
      <c r="AA5374">
        <v>416</v>
      </c>
      <c r="AB5374">
        <v>8335</v>
      </c>
      <c r="AC5374" t="s">
        <v>73</v>
      </c>
    </row>
    <row r="5375" spans="1:29" x14ac:dyDescent="0.3">
      <c r="A5375" s="1" t="s">
        <v>47</v>
      </c>
      <c r="B5375" t="s">
        <v>234</v>
      </c>
      <c r="C5375" t="s">
        <v>2970</v>
      </c>
      <c r="D5375" t="s">
        <v>98</v>
      </c>
      <c r="E5375">
        <v>6</v>
      </c>
      <c r="F5375" t="s">
        <v>271</v>
      </c>
      <c r="G5375" t="s">
        <v>353</v>
      </c>
      <c r="H5375" t="s">
        <v>35</v>
      </c>
      <c r="I5375" t="s">
        <v>156</v>
      </c>
      <c r="J5375" t="s">
        <v>524</v>
      </c>
      <c r="K5375" t="s">
        <v>12408</v>
      </c>
      <c r="L5375" t="s">
        <v>12409</v>
      </c>
      <c r="M5375" t="s">
        <v>746</v>
      </c>
      <c r="N5375" t="s">
        <v>40</v>
      </c>
      <c r="O5375">
        <v>23796</v>
      </c>
      <c r="P5375">
        <v>28362</v>
      </c>
      <c r="Q5375" t="s">
        <v>95</v>
      </c>
      <c r="R5375">
        <v>787</v>
      </c>
      <c r="S5375" s="2">
        <v>44295</v>
      </c>
      <c r="T5375" s="2">
        <v>44323</v>
      </c>
      <c r="U5375">
        <v>0</v>
      </c>
      <c r="V5375" t="s">
        <v>71</v>
      </c>
      <c r="W5375">
        <v>766</v>
      </c>
      <c r="X5375" t="s">
        <v>60</v>
      </c>
      <c r="Y5375" t="s">
        <v>45</v>
      </c>
      <c r="Z5375">
        <v>0</v>
      </c>
      <c r="AA5375">
        <v>248</v>
      </c>
      <c r="AB5375">
        <v>26190</v>
      </c>
      <c r="AC5375" t="s">
        <v>107</v>
      </c>
    </row>
    <row r="5376" spans="1:29" x14ac:dyDescent="0.3">
      <c r="A5376" s="1" t="s">
        <v>29</v>
      </c>
      <c r="B5376" t="s">
        <v>228</v>
      </c>
      <c r="C5376" t="s">
        <v>1225</v>
      </c>
      <c r="D5376" t="s">
        <v>352</v>
      </c>
      <c r="E5376">
        <v>5</v>
      </c>
      <c r="F5376" t="s">
        <v>99</v>
      </c>
      <c r="G5376" t="s">
        <v>100</v>
      </c>
      <c r="H5376" t="s">
        <v>79</v>
      </c>
      <c r="I5376" t="s">
        <v>1589</v>
      </c>
      <c r="J5376" t="s">
        <v>2624</v>
      </c>
      <c r="K5376">
        <v>9020984359</v>
      </c>
      <c r="L5376" t="s">
        <v>12410</v>
      </c>
      <c r="M5376" t="s">
        <v>487</v>
      </c>
      <c r="N5376" t="s">
        <v>84</v>
      </c>
      <c r="O5376">
        <v>5425</v>
      </c>
      <c r="P5376">
        <v>7556</v>
      </c>
      <c r="Q5376" t="s">
        <v>41</v>
      </c>
      <c r="R5376">
        <v>371</v>
      </c>
      <c r="S5376" s="2">
        <v>44284</v>
      </c>
      <c r="T5376" s="2">
        <v>44299</v>
      </c>
      <c r="U5376">
        <v>0</v>
      </c>
      <c r="V5376" t="s">
        <v>43</v>
      </c>
      <c r="W5376">
        <v>766</v>
      </c>
      <c r="X5376" t="s">
        <v>60</v>
      </c>
      <c r="Y5376" t="s">
        <v>61</v>
      </c>
      <c r="Z5376">
        <v>0</v>
      </c>
      <c r="AA5376">
        <v>76</v>
      </c>
      <c r="AB5376">
        <v>7266</v>
      </c>
      <c r="AC5376" t="s">
        <v>107</v>
      </c>
    </row>
    <row r="5377" spans="1:29" x14ac:dyDescent="0.3">
      <c r="A5377" s="1" t="s">
        <v>47</v>
      </c>
      <c r="B5377" t="s">
        <v>153</v>
      </c>
      <c r="C5377" t="s">
        <v>1932</v>
      </c>
      <c r="D5377" t="s">
        <v>76</v>
      </c>
      <c r="E5377">
        <v>6</v>
      </c>
      <c r="F5377" t="s">
        <v>129</v>
      </c>
      <c r="G5377" t="s">
        <v>395</v>
      </c>
      <c r="H5377" t="s">
        <v>79</v>
      </c>
      <c r="I5377" t="s">
        <v>2504</v>
      </c>
      <c r="J5377" t="s">
        <v>610</v>
      </c>
      <c r="K5377" t="s">
        <v>12411</v>
      </c>
      <c r="L5377" t="s">
        <v>12412</v>
      </c>
      <c r="M5377" t="s">
        <v>1208</v>
      </c>
      <c r="N5377" t="s">
        <v>84</v>
      </c>
      <c r="O5377">
        <v>5610</v>
      </c>
      <c r="P5377">
        <v>8769</v>
      </c>
      <c r="Q5377" t="s">
        <v>95</v>
      </c>
      <c r="R5377">
        <v>552</v>
      </c>
      <c r="S5377" s="2">
        <v>45224</v>
      </c>
      <c r="T5377" t="s">
        <v>42</v>
      </c>
      <c r="U5377">
        <v>0</v>
      </c>
      <c r="V5377" t="s">
        <v>85</v>
      </c>
      <c r="W5377">
        <v>439</v>
      </c>
      <c r="X5377" t="s">
        <v>44</v>
      </c>
      <c r="Y5377" t="s">
        <v>45</v>
      </c>
      <c r="Z5377">
        <v>0</v>
      </c>
      <c r="AA5377">
        <v>51</v>
      </c>
      <c r="AB5377">
        <v>7501</v>
      </c>
      <c r="AC5377" t="s">
        <v>73</v>
      </c>
    </row>
    <row r="5378" spans="1:29" x14ac:dyDescent="0.3">
      <c r="A5378" s="1" t="s">
        <v>47</v>
      </c>
      <c r="B5378" t="s">
        <v>592</v>
      </c>
      <c r="C5378" t="s">
        <v>5094</v>
      </c>
      <c r="D5378" t="s">
        <v>155</v>
      </c>
      <c r="E5378">
        <v>6</v>
      </c>
      <c r="F5378" t="s">
        <v>221</v>
      </c>
      <c r="G5378" t="s">
        <v>858</v>
      </c>
      <c r="H5378" t="s">
        <v>35</v>
      </c>
      <c r="I5378" t="s">
        <v>7233</v>
      </c>
      <c r="J5378" t="s">
        <v>645</v>
      </c>
      <c r="K5378">
        <v>9291504128</v>
      </c>
      <c r="L5378" t="s">
        <v>12413</v>
      </c>
      <c r="M5378" t="s">
        <v>919</v>
      </c>
      <c r="N5378" t="s">
        <v>40</v>
      </c>
      <c r="O5378">
        <v>9471</v>
      </c>
      <c r="P5378">
        <v>13597</v>
      </c>
      <c r="Q5378" t="s">
        <v>59</v>
      </c>
      <c r="R5378">
        <v>57</v>
      </c>
      <c r="S5378" s="2">
        <v>44489</v>
      </c>
      <c r="T5378" s="2">
        <v>44511</v>
      </c>
      <c r="U5378">
        <v>6129</v>
      </c>
      <c r="V5378" t="s">
        <v>106</v>
      </c>
      <c r="W5378">
        <v>463</v>
      </c>
      <c r="X5378" t="s">
        <v>60</v>
      </c>
      <c r="Y5378" t="s">
        <v>72</v>
      </c>
      <c r="Z5378">
        <v>0</v>
      </c>
      <c r="AA5378">
        <v>410</v>
      </c>
      <c r="AB5378">
        <v>12738</v>
      </c>
      <c r="AC5378" t="s">
        <v>107</v>
      </c>
    </row>
    <row r="5379" spans="1:29" x14ac:dyDescent="0.3">
      <c r="A5379" s="1" t="s">
        <v>29</v>
      </c>
      <c r="B5379" t="s">
        <v>541</v>
      </c>
      <c r="C5379" t="s">
        <v>557</v>
      </c>
      <c r="D5379" t="s">
        <v>257</v>
      </c>
      <c r="E5379">
        <v>6</v>
      </c>
      <c r="F5379" t="s">
        <v>51</v>
      </c>
      <c r="G5379" t="s">
        <v>285</v>
      </c>
      <c r="H5379" t="s">
        <v>35</v>
      </c>
      <c r="I5379" t="s">
        <v>1287</v>
      </c>
      <c r="J5379" t="s">
        <v>2218</v>
      </c>
      <c r="K5379" t="s">
        <v>12414</v>
      </c>
      <c r="L5379" t="s">
        <v>12415</v>
      </c>
      <c r="M5379" t="s">
        <v>546</v>
      </c>
      <c r="N5379" t="s">
        <v>58</v>
      </c>
      <c r="O5379">
        <v>11144</v>
      </c>
      <c r="P5379">
        <v>13713</v>
      </c>
      <c r="Q5379" t="s">
        <v>59</v>
      </c>
      <c r="R5379">
        <v>226</v>
      </c>
      <c r="S5379" s="2">
        <v>44311</v>
      </c>
      <c r="T5379" s="2">
        <v>44317</v>
      </c>
      <c r="U5379">
        <v>10065</v>
      </c>
      <c r="V5379" t="s">
        <v>43</v>
      </c>
      <c r="W5379">
        <v>455</v>
      </c>
      <c r="X5379" t="s">
        <v>60</v>
      </c>
      <c r="Y5379" t="s">
        <v>61</v>
      </c>
      <c r="Z5379">
        <v>4798</v>
      </c>
      <c r="AA5379">
        <v>498</v>
      </c>
      <c r="AB5379">
        <v>11145</v>
      </c>
      <c r="AC5379" t="s">
        <v>73</v>
      </c>
    </row>
    <row r="5380" spans="1:29" x14ac:dyDescent="0.3">
      <c r="A5380" s="1" t="s">
        <v>29</v>
      </c>
      <c r="B5380" t="s">
        <v>96</v>
      </c>
      <c r="C5380" t="s">
        <v>2065</v>
      </c>
      <c r="D5380" t="s">
        <v>201</v>
      </c>
      <c r="E5380">
        <v>2</v>
      </c>
      <c r="F5380" t="s">
        <v>271</v>
      </c>
      <c r="G5380" t="s">
        <v>272</v>
      </c>
      <c r="H5380" t="s">
        <v>79</v>
      </c>
      <c r="I5380" t="s">
        <v>1012</v>
      </c>
      <c r="J5380" t="s">
        <v>245</v>
      </c>
      <c r="K5380" t="s">
        <v>12416</v>
      </c>
      <c r="L5380" t="s">
        <v>12417</v>
      </c>
      <c r="M5380" t="s">
        <v>2382</v>
      </c>
      <c r="N5380" t="s">
        <v>58</v>
      </c>
      <c r="O5380">
        <v>6339</v>
      </c>
      <c r="P5380">
        <v>10195</v>
      </c>
      <c r="Q5380" t="s">
        <v>41</v>
      </c>
      <c r="R5380">
        <v>899</v>
      </c>
      <c r="S5380" s="2">
        <v>44357</v>
      </c>
      <c r="T5380" t="s">
        <v>42</v>
      </c>
      <c r="U5380">
        <v>0</v>
      </c>
      <c r="V5380" t="s">
        <v>106</v>
      </c>
      <c r="W5380">
        <v>673</v>
      </c>
      <c r="X5380" t="s">
        <v>44</v>
      </c>
      <c r="Y5380" t="s">
        <v>61</v>
      </c>
      <c r="Z5380">
        <v>4039</v>
      </c>
      <c r="AA5380">
        <v>726</v>
      </c>
      <c r="AB5380">
        <v>6636</v>
      </c>
      <c r="AC5380" t="s">
        <v>73</v>
      </c>
    </row>
    <row r="5381" spans="1:29" x14ac:dyDescent="0.3">
      <c r="A5381" s="1" t="s">
        <v>29</v>
      </c>
      <c r="B5381" t="s">
        <v>62</v>
      </c>
      <c r="C5381" t="s">
        <v>569</v>
      </c>
      <c r="D5381" t="s">
        <v>110</v>
      </c>
      <c r="E5381">
        <v>7</v>
      </c>
      <c r="F5381" t="s">
        <v>77</v>
      </c>
      <c r="G5381" t="s">
        <v>980</v>
      </c>
      <c r="H5381" t="s">
        <v>35</v>
      </c>
      <c r="I5381" t="s">
        <v>1589</v>
      </c>
      <c r="J5381" t="s">
        <v>560</v>
      </c>
      <c r="K5381" t="s">
        <v>12418</v>
      </c>
      <c r="L5381" t="s">
        <v>12419</v>
      </c>
      <c r="M5381" t="s">
        <v>326</v>
      </c>
      <c r="N5381" t="s">
        <v>40</v>
      </c>
      <c r="O5381">
        <v>15034</v>
      </c>
      <c r="P5381">
        <v>19887</v>
      </c>
      <c r="Q5381" t="s">
        <v>95</v>
      </c>
      <c r="R5381">
        <v>739</v>
      </c>
      <c r="S5381" s="2">
        <v>44724</v>
      </c>
      <c r="T5381" s="2">
        <v>44733</v>
      </c>
      <c r="U5381">
        <v>0</v>
      </c>
      <c r="V5381" t="s">
        <v>106</v>
      </c>
      <c r="W5381">
        <v>551</v>
      </c>
      <c r="X5381" t="s">
        <v>60</v>
      </c>
      <c r="Y5381" t="s">
        <v>45</v>
      </c>
      <c r="Z5381">
        <v>0</v>
      </c>
      <c r="AA5381">
        <v>410</v>
      </c>
      <c r="AB5381">
        <v>15981</v>
      </c>
      <c r="AC5381" t="s">
        <v>107</v>
      </c>
    </row>
    <row r="5382" spans="1:29" x14ac:dyDescent="0.3">
      <c r="A5382" s="1" t="s">
        <v>29</v>
      </c>
      <c r="B5382" t="s">
        <v>86</v>
      </c>
      <c r="C5382" t="s">
        <v>1266</v>
      </c>
      <c r="D5382" t="s">
        <v>185</v>
      </c>
      <c r="E5382">
        <v>2</v>
      </c>
      <c r="F5382" t="s">
        <v>271</v>
      </c>
      <c r="G5382" t="s">
        <v>715</v>
      </c>
      <c r="H5382" t="s">
        <v>79</v>
      </c>
      <c r="I5382" t="s">
        <v>89</v>
      </c>
      <c r="J5382" t="s">
        <v>5963</v>
      </c>
      <c r="K5382" t="s">
        <v>12420</v>
      </c>
      <c r="L5382" t="s">
        <v>12421</v>
      </c>
      <c r="M5382" t="s">
        <v>1597</v>
      </c>
      <c r="N5382" t="s">
        <v>40</v>
      </c>
      <c r="O5382">
        <v>5091</v>
      </c>
      <c r="P5382">
        <v>8217</v>
      </c>
      <c r="Q5382" t="s">
        <v>59</v>
      </c>
      <c r="R5382">
        <v>9</v>
      </c>
      <c r="S5382" s="2">
        <v>44624</v>
      </c>
      <c r="T5382" t="s">
        <v>42</v>
      </c>
      <c r="U5382">
        <v>44876</v>
      </c>
      <c r="V5382" t="s">
        <v>85</v>
      </c>
      <c r="W5382">
        <v>622</v>
      </c>
      <c r="X5382" t="s">
        <v>44</v>
      </c>
      <c r="Y5382" t="s">
        <v>45</v>
      </c>
      <c r="Z5382">
        <v>0</v>
      </c>
      <c r="AA5382">
        <v>413</v>
      </c>
      <c r="AB5382">
        <v>5829</v>
      </c>
      <c r="AC5382" t="s">
        <v>73</v>
      </c>
    </row>
    <row r="5383" spans="1:29" x14ac:dyDescent="0.3">
      <c r="A5383" s="1" t="s">
        <v>47</v>
      </c>
      <c r="B5383" t="s">
        <v>592</v>
      </c>
      <c r="C5383" t="s">
        <v>4899</v>
      </c>
      <c r="D5383" t="s">
        <v>169</v>
      </c>
      <c r="E5383">
        <v>10</v>
      </c>
      <c r="F5383" t="s">
        <v>51</v>
      </c>
      <c r="G5383" t="s">
        <v>710</v>
      </c>
      <c r="H5383" t="s">
        <v>35</v>
      </c>
      <c r="I5383" t="s">
        <v>2705</v>
      </c>
      <c r="J5383" t="s">
        <v>1143</v>
      </c>
      <c r="K5383" t="s">
        <v>12422</v>
      </c>
      <c r="L5383" t="s">
        <v>4124</v>
      </c>
      <c r="M5383" t="s">
        <v>1512</v>
      </c>
      <c r="N5383" t="s">
        <v>58</v>
      </c>
      <c r="O5383">
        <v>8155</v>
      </c>
      <c r="P5383">
        <v>12869</v>
      </c>
      <c r="Q5383" t="s">
        <v>59</v>
      </c>
      <c r="R5383">
        <v>242</v>
      </c>
      <c r="S5383" s="2">
        <v>45335</v>
      </c>
      <c r="T5383" t="s">
        <v>42</v>
      </c>
      <c r="U5383">
        <v>6113</v>
      </c>
      <c r="V5383" t="s">
        <v>106</v>
      </c>
      <c r="W5383">
        <v>714</v>
      </c>
      <c r="X5383" t="s">
        <v>44</v>
      </c>
      <c r="Y5383" t="s">
        <v>72</v>
      </c>
      <c r="Z5383">
        <v>4185</v>
      </c>
      <c r="AA5383">
        <v>51</v>
      </c>
      <c r="AB5383">
        <v>9327</v>
      </c>
      <c r="AC5383" t="s">
        <v>107</v>
      </c>
    </row>
    <row r="5384" spans="1:29" x14ac:dyDescent="0.3">
      <c r="A5384" s="1" t="s">
        <v>29</v>
      </c>
      <c r="B5384" t="s">
        <v>86</v>
      </c>
      <c r="C5384" t="s">
        <v>366</v>
      </c>
      <c r="D5384" t="s">
        <v>178</v>
      </c>
      <c r="E5384">
        <v>9</v>
      </c>
      <c r="F5384" t="s">
        <v>120</v>
      </c>
      <c r="G5384" t="s">
        <v>121</v>
      </c>
      <c r="H5384" t="s">
        <v>79</v>
      </c>
      <c r="I5384" t="s">
        <v>3085</v>
      </c>
      <c r="J5384" t="s">
        <v>1993</v>
      </c>
      <c r="K5384">
        <f>1-298-806-5084</f>
        <v>-6187</v>
      </c>
      <c r="L5384" t="s">
        <v>12423</v>
      </c>
      <c r="M5384" t="s">
        <v>677</v>
      </c>
      <c r="N5384" t="s">
        <v>94</v>
      </c>
      <c r="O5384">
        <v>11344</v>
      </c>
      <c r="P5384">
        <v>15646</v>
      </c>
      <c r="Q5384" t="s">
        <v>95</v>
      </c>
      <c r="R5384">
        <v>538</v>
      </c>
      <c r="S5384" s="2">
        <v>45107</v>
      </c>
      <c r="T5384" t="s">
        <v>42</v>
      </c>
      <c r="U5384">
        <v>0</v>
      </c>
      <c r="V5384" t="s">
        <v>85</v>
      </c>
      <c r="W5384">
        <v>454</v>
      </c>
      <c r="X5384" t="s">
        <v>44</v>
      </c>
      <c r="Y5384" t="s">
        <v>72</v>
      </c>
      <c r="Z5384">
        <v>0</v>
      </c>
      <c r="AA5384">
        <v>488</v>
      </c>
      <c r="AB5384">
        <v>13733</v>
      </c>
      <c r="AC5384" t="s">
        <v>107</v>
      </c>
    </row>
    <row r="5385" spans="1:29" x14ac:dyDescent="0.3">
      <c r="A5385" s="1" t="s">
        <v>29</v>
      </c>
      <c r="B5385" t="s">
        <v>228</v>
      </c>
      <c r="C5385" t="s">
        <v>467</v>
      </c>
      <c r="D5385" t="s">
        <v>98</v>
      </c>
      <c r="E5385">
        <v>9</v>
      </c>
      <c r="F5385" t="s">
        <v>51</v>
      </c>
      <c r="G5385" t="s">
        <v>237</v>
      </c>
      <c r="H5385" t="s">
        <v>79</v>
      </c>
      <c r="I5385" t="s">
        <v>1287</v>
      </c>
      <c r="J5385" t="s">
        <v>1898</v>
      </c>
      <c r="K5385" t="s">
        <v>12424</v>
      </c>
      <c r="L5385" t="s">
        <v>12425</v>
      </c>
      <c r="M5385" t="s">
        <v>964</v>
      </c>
      <c r="N5385" t="s">
        <v>84</v>
      </c>
      <c r="O5385">
        <v>15988</v>
      </c>
      <c r="P5385">
        <v>18945</v>
      </c>
      <c r="Q5385" t="s">
        <v>59</v>
      </c>
      <c r="R5385">
        <v>205</v>
      </c>
      <c r="S5385" s="2">
        <v>44594</v>
      </c>
      <c r="T5385" s="2">
        <v>44621</v>
      </c>
      <c r="U5385">
        <v>49331</v>
      </c>
      <c r="V5385" t="s">
        <v>71</v>
      </c>
      <c r="W5385">
        <v>486</v>
      </c>
      <c r="X5385" t="s">
        <v>60</v>
      </c>
      <c r="Y5385" t="s">
        <v>45</v>
      </c>
      <c r="Z5385">
        <v>0</v>
      </c>
      <c r="AA5385">
        <v>972</v>
      </c>
      <c r="AB5385">
        <v>18872</v>
      </c>
      <c r="AC5385" t="s">
        <v>73</v>
      </c>
    </row>
    <row r="5386" spans="1:29" x14ac:dyDescent="0.3">
      <c r="A5386" s="1" t="s">
        <v>29</v>
      </c>
      <c r="B5386" t="s">
        <v>228</v>
      </c>
      <c r="C5386" t="s">
        <v>1185</v>
      </c>
      <c r="D5386" t="s">
        <v>236</v>
      </c>
      <c r="E5386">
        <v>1</v>
      </c>
      <c r="F5386" t="s">
        <v>186</v>
      </c>
      <c r="G5386" t="s">
        <v>650</v>
      </c>
      <c r="H5386" t="s">
        <v>79</v>
      </c>
      <c r="I5386" t="s">
        <v>1944</v>
      </c>
      <c r="J5386" t="s">
        <v>730</v>
      </c>
      <c r="K5386" t="s">
        <v>12426</v>
      </c>
      <c r="L5386" t="s">
        <v>12427</v>
      </c>
      <c r="M5386" t="s">
        <v>640</v>
      </c>
      <c r="N5386" t="s">
        <v>40</v>
      </c>
      <c r="O5386">
        <v>29784</v>
      </c>
      <c r="P5386">
        <v>32390</v>
      </c>
      <c r="Q5386" t="s">
        <v>59</v>
      </c>
      <c r="R5386">
        <v>672</v>
      </c>
      <c r="S5386" s="2">
        <v>45296</v>
      </c>
      <c r="T5386" t="s">
        <v>42</v>
      </c>
      <c r="U5386">
        <v>24223</v>
      </c>
      <c r="V5386" t="s">
        <v>106</v>
      </c>
      <c r="W5386">
        <v>553</v>
      </c>
      <c r="X5386" t="s">
        <v>44</v>
      </c>
      <c r="Y5386" t="s">
        <v>45</v>
      </c>
      <c r="Z5386">
        <v>0</v>
      </c>
      <c r="AA5386">
        <v>87</v>
      </c>
      <c r="AB5386">
        <v>30011</v>
      </c>
      <c r="AC5386" t="s">
        <v>46</v>
      </c>
    </row>
    <row r="5387" spans="1:29" x14ac:dyDescent="0.3">
      <c r="A5387" s="1" t="s">
        <v>47</v>
      </c>
      <c r="B5387" t="s">
        <v>108</v>
      </c>
      <c r="C5387" t="s">
        <v>655</v>
      </c>
      <c r="D5387" t="s">
        <v>50</v>
      </c>
      <c r="E5387">
        <v>2</v>
      </c>
      <c r="F5387" t="s">
        <v>221</v>
      </c>
      <c r="G5387" t="s">
        <v>882</v>
      </c>
      <c r="H5387" t="s">
        <v>35</v>
      </c>
      <c r="I5387" t="s">
        <v>251</v>
      </c>
      <c r="J5387" t="s">
        <v>6165</v>
      </c>
      <c r="K5387" t="s">
        <v>12428</v>
      </c>
      <c r="L5387" t="s">
        <v>12429</v>
      </c>
      <c r="M5387" t="s">
        <v>522</v>
      </c>
      <c r="N5387" t="s">
        <v>94</v>
      </c>
      <c r="O5387">
        <v>28332</v>
      </c>
      <c r="P5387">
        <v>33034</v>
      </c>
      <c r="Q5387" t="s">
        <v>41</v>
      </c>
      <c r="R5387">
        <v>605</v>
      </c>
      <c r="S5387" s="2">
        <v>45354</v>
      </c>
      <c r="T5387" s="2">
        <v>45384</v>
      </c>
      <c r="U5387">
        <v>0</v>
      </c>
      <c r="V5387" t="s">
        <v>43</v>
      </c>
      <c r="W5387">
        <v>615</v>
      </c>
      <c r="X5387" t="s">
        <v>60</v>
      </c>
      <c r="Y5387" t="s">
        <v>45</v>
      </c>
      <c r="Z5387">
        <v>0</v>
      </c>
      <c r="AA5387">
        <v>965</v>
      </c>
      <c r="AB5387">
        <v>31425</v>
      </c>
      <c r="AC5387" t="s">
        <v>107</v>
      </c>
    </row>
    <row r="5388" spans="1:29" x14ac:dyDescent="0.3">
      <c r="A5388" s="1" t="s">
        <v>47</v>
      </c>
      <c r="B5388" t="s">
        <v>176</v>
      </c>
      <c r="C5388" t="s">
        <v>926</v>
      </c>
      <c r="D5388" t="s">
        <v>110</v>
      </c>
      <c r="E5388">
        <v>7</v>
      </c>
      <c r="F5388" t="s">
        <v>186</v>
      </c>
      <c r="G5388" t="s">
        <v>535</v>
      </c>
      <c r="H5388" t="s">
        <v>35</v>
      </c>
      <c r="I5388" t="s">
        <v>9713</v>
      </c>
      <c r="J5388" t="s">
        <v>8920</v>
      </c>
      <c r="K5388" t="s">
        <v>12430</v>
      </c>
      <c r="L5388" t="s">
        <v>12431</v>
      </c>
      <c r="M5388" t="s">
        <v>1507</v>
      </c>
      <c r="N5388" t="s">
        <v>40</v>
      </c>
      <c r="O5388">
        <v>3933</v>
      </c>
      <c r="P5388">
        <v>8232</v>
      </c>
      <c r="Q5388" t="s">
        <v>59</v>
      </c>
      <c r="R5388">
        <v>49</v>
      </c>
      <c r="S5388" s="2">
        <v>44906</v>
      </c>
      <c r="T5388" t="s">
        <v>42</v>
      </c>
      <c r="U5388">
        <v>5572</v>
      </c>
      <c r="V5388" t="s">
        <v>85</v>
      </c>
      <c r="W5388">
        <v>576</v>
      </c>
      <c r="X5388" t="s">
        <v>44</v>
      </c>
      <c r="Y5388" t="s">
        <v>45</v>
      </c>
      <c r="Z5388">
        <v>0</v>
      </c>
      <c r="AA5388">
        <v>229</v>
      </c>
      <c r="AB5388">
        <v>7800</v>
      </c>
      <c r="AC5388" t="s">
        <v>46</v>
      </c>
    </row>
    <row r="5389" spans="1:29" x14ac:dyDescent="0.3">
      <c r="A5389" s="1" t="s">
        <v>29</v>
      </c>
      <c r="B5389" t="s">
        <v>363</v>
      </c>
      <c r="C5389" t="s">
        <v>488</v>
      </c>
      <c r="D5389" t="s">
        <v>138</v>
      </c>
      <c r="E5389">
        <v>2</v>
      </c>
      <c r="F5389" t="s">
        <v>99</v>
      </c>
      <c r="G5389" t="s">
        <v>579</v>
      </c>
      <c r="H5389" t="s">
        <v>79</v>
      </c>
      <c r="I5389" t="s">
        <v>1841</v>
      </c>
      <c r="J5389" t="s">
        <v>319</v>
      </c>
      <c r="K5389" t="s">
        <v>12432</v>
      </c>
      <c r="L5389" t="s">
        <v>12433</v>
      </c>
      <c r="M5389" t="s">
        <v>1068</v>
      </c>
      <c r="N5389" t="s">
        <v>40</v>
      </c>
      <c r="O5389">
        <v>24900</v>
      </c>
      <c r="P5389">
        <v>28008</v>
      </c>
      <c r="Q5389" t="s">
        <v>95</v>
      </c>
      <c r="R5389">
        <v>96</v>
      </c>
      <c r="S5389" s="2">
        <v>45106</v>
      </c>
      <c r="T5389" t="s">
        <v>42</v>
      </c>
      <c r="U5389">
        <v>0</v>
      </c>
      <c r="V5389" t="s">
        <v>43</v>
      </c>
      <c r="W5389">
        <v>506</v>
      </c>
      <c r="X5389" t="s">
        <v>44</v>
      </c>
      <c r="Y5389" t="s">
        <v>72</v>
      </c>
      <c r="Z5389">
        <v>0</v>
      </c>
      <c r="AA5389">
        <v>466</v>
      </c>
      <c r="AB5389">
        <v>27202</v>
      </c>
      <c r="AC5389" t="s">
        <v>107</v>
      </c>
    </row>
    <row r="5390" spans="1:29" x14ac:dyDescent="0.3">
      <c r="A5390" s="1" t="s">
        <v>47</v>
      </c>
      <c r="B5390" t="s">
        <v>136</v>
      </c>
      <c r="C5390" t="s">
        <v>200</v>
      </c>
      <c r="D5390" t="s">
        <v>169</v>
      </c>
      <c r="E5390">
        <v>2</v>
      </c>
      <c r="F5390" t="s">
        <v>51</v>
      </c>
      <c r="G5390" t="s">
        <v>291</v>
      </c>
      <c r="H5390" t="s">
        <v>35</v>
      </c>
      <c r="I5390" t="s">
        <v>216</v>
      </c>
      <c r="J5390" t="s">
        <v>2988</v>
      </c>
      <c r="K5390" t="s">
        <v>12434</v>
      </c>
      <c r="L5390" t="s">
        <v>12435</v>
      </c>
      <c r="M5390" t="s">
        <v>207</v>
      </c>
      <c r="N5390" t="s">
        <v>58</v>
      </c>
      <c r="O5390">
        <v>6551</v>
      </c>
      <c r="P5390">
        <v>10386</v>
      </c>
      <c r="Q5390" t="s">
        <v>59</v>
      </c>
      <c r="R5390">
        <v>930</v>
      </c>
      <c r="S5390" s="2">
        <v>44279</v>
      </c>
      <c r="T5390" s="2">
        <v>44295</v>
      </c>
      <c r="U5390">
        <v>751</v>
      </c>
      <c r="V5390" t="s">
        <v>43</v>
      </c>
      <c r="W5390">
        <v>709</v>
      </c>
      <c r="X5390" t="s">
        <v>60</v>
      </c>
      <c r="Y5390" t="s">
        <v>61</v>
      </c>
      <c r="Z5390">
        <v>3173</v>
      </c>
      <c r="AA5390">
        <v>565</v>
      </c>
      <c r="AB5390">
        <v>9097</v>
      </c>
      <c r="AC5390" t="s">
        <v>73</v>
      </c>
    </row>
    <row r="5391" spans="1:29" x14ac:dyDescent="0.3">
      <c r="A5391" s="1" t="s">
        <v>47</v>
      </c>
      <c r="B5391" t="s">
        <v>153</v>
      </c>
      <c r="C5391" t="s">
        <v>857</v>
      </c>
      <c r="D5391" t="s">
        <v>76</v>
      </c>
      <c r="E5391">
        <v>4</v>
      </c>
      <c r="F5391" t="s">
        <v>186</v>
      </c>
      <c r="G5391" t="s">
        <v>1504</v>
      </c>
      <c r="H5391" t="s">
        <v>35</v>
      </c>
      <c r="I5391" t="s">
        <v>701</v>
      </c>
      <c r="J5391" t="s">
        <v>4815</v>
      </c>
      <c r="K5391">
        <f>1-122-349-2941</f>
        <v>-3411</v>
      </c>
      <c r="L5391" t="s">
        <v>12436</v>
      </c>
      <c r="M5391" t="s">
        <v>750</v>
      </c>
      <c r="N5391" t="s">
        <v>94</v>
      </c>
      <c r="O5391">
        <v>4936</v>
      </c>
      <c r="P5391">
        <v>7678</v>
      </c>
      <c r="Q5391" t="s">
        <v>95</v>
      </c>
      <c r="R5391">
        <v>665</v>
      </c>
      <c r="S5391" s="2">
        <v>44605</v>
      </c>
      <c r="T5391" s="2">
        <v>44608</v>
      </c>
      <c r="U5391">
        <v>0</v>
      </c>
      <c r="V5391" t="s">
        <v>106</v>
      </c>
      <c r="W5391">
        <v>840</v>
      </c>
      <c r="X5391" t="s">
        <v>60</v>
      </c>
      <c r="Y5391" t="s">
        <v>61</v>
      </c>
      <c r="Z5391">
        <v>0</v>
      </c>
      <c r="AA5391">
        <v>606</v>
      </c>
      <c r="AB5391">
        <v>5731</v>
      </c>
      <c r="AC5391" t="s">
        <v>107</v>
      </c>
    </row>
    <row r="5392" spans="1:29" x14ac:dyDescent="0.3">
      <c r="A5392" s="1" t="s">
        <v>29</v>
      </c>
      <c r="B5392" t="s">
        <v>62</v>
      </c>
      <c r="C5392" t="s">
        <v>666</v>
      </c>
      <c r="D5392" t="s">
        <v>155</v>
      </c>
      <c r="E5392">
        <v>7</v>
      </c>
      <c r="F5392" t="s">
        <v>33</v>
      </c>
      <c r="G5392" t="s">
        <v>728</v>
      </c>
      <c r="H5392" t="s">
        <v>35</v>
      </c>
      <c r="I5392" t="s">
        <v>5016</v>
      </c>
      <c r="J5392" t="s">
        <v>4177</v>
      </c>
      <c r="K5392" t="s">
        <v>12437</v>
      </c>
      <c r="L5392" t="s">
        <v>12438</v>
      </c>
      <c r="M5392" t="s">
        <v>466</v>
      </c>
      <c r="N5392" t="s">
        <v>40</v>
      </c>
      <c r="O5392">
        <v>26751</v>
      </c>
      <c r="P5392">
        <v>29828</v>
      </c>
      <c r="Q5392" t="s">
        <v>41</v>
      </c>
      <c r="R5392">
        <v>21</v>
      </c>
      <c r="S5392" s="2">
        <v>44467</v>
      </c>
      <c r="T5392" s="2">
        <v>44471</v>
      </c>
      <c r="U5392">
        <v>0</v>
      </c>
      <c r="V5392" t="s">
        <v>85</v>
      </c>
      <c r="W5392">
        <v>607</v>
      </c>
      <c r="X5392" t="s">
        <v>60</v>
      </c>
      <c r="Y5392" t="s">
        <v>72</v>
      </c>
      <c r="Z5392">
        <v>0</v>
      </c>
      <c r="AA5392">
        <v>694</v>
      </c>
      <c r="AB5392">
        <v>29622</v>
      </c>
      <c r="AC5392" t="s">
        <v>107</v>
      </c>
    </row>
    <row r="5393" spans="1:29" x14ac:dyDescent="0.3">
      <c r="A5393" s="1" t="s">
        <v>47</v>
      </c>
      <c r="B5393" t="s">
        <v>176</v>
      </c>
      <c r="C5393" t="s">
        <v>4412</v>
      </c>
      <c r="D5393" t="s">
        <v>257</v>
      </c>
      <c r="E5393">
        <v>6</v>
      </c>
      <c r="F5393" t="s">
        <v>186</v>
      </c>
      <c r="G5393" t="s">
        <v>1504</v>
      </c>
      <c r="H5393" t="s">
        <v>35</v>
      </c>
      <c r="I5393" t="s">
        <v>210</v>
      </c>
      <c r="J5393" t="s">
        <v>2326</v>
      </c>
      <c r="K5393" t="s">
        <v>12439</v>
      </c>
      <c r="L5393" t="s">
        <v>12440</v>
      </c>
      <c r="M5393" t="s">
        <v>1665</v>
      </c>
      <c r="N5393" t="s">
        <v>84</v>
      </c>
      <c r="O5393">
        <v>8812</v>
      </c>
      <c r="P5393">
        <v>11515</v>
      </c>
      <c r="Q5393" t="s">
        <v>59</v>
      </c>
      <c r="R5393">
        <v>985</v>
      </c>
      <c r="S5393" s="2">
        <v>44668</v>
      </c>
      <c r="T5393" t="s">
        <v>42</v>
      </c>
      <c r="U5393">
        <v>3958</v>
      </c>
      <c r="V5393" t="s">
        <v>71</v>
      </c>
      <c r="W5393">
        <v>738</v>
      </c>
      <c r="X5393" t="s">
        <v>44</v>
      </c>
      <c r="Y5393" t="s">
        <v>72</v>
      </c>
      <c r="Z5393">
        <v>0</v>
      </c>
      <c r="AA5393">
        <v>30</v>
      </c>
      <c r="AB5393">
        <v>10666</v>
      </c>
      <c r="AC5393" t="s">
        <v>46</v>
      </c>
    </row>
    <row r="5394" spans="1:29" x14ac:dyDescent="0.3">
      <c r="A5394" s="1" t="s">
        <v>29</v>
      </c>
      <c r="B5394" t="s">
        <v>393</v>
      </c>
      <c r="C5394" t="s">
        <v>2325</v>
      </c>
      <c r="D5394" t="s">
        <v>169</v>
      </c>
      <c r="E5394">
        <v>1</v>
      </c>
      <c r="F5394" t="s">
        <v>51</v>
      </c>
      <c r="G5394" t="s">
        <v>1075</v>
      </c>
      <c r="H5394" t="s">
        <v>79</v>
      </c>
      <c r="I5394" t="s">
        <v>636</v>
      </c>
      <c r="J5394" t="s">
        <v>936</v>
      </c>
      <c r="K5394" t="s">
        <v>12441</v>
      </c>
      <c r="L5394" t="s">
        <v>12442</v>
      </c>
      <c r="M5394" t="s">
        <v>613</v>
      </c>
      <c r="N5394" t="s">
        <v>94</v>
      </c>
      <c r="O5394">
        <v>23063</v>
      </c>
      <c r="P5394">
        <v>25088</v>
      </c>
      <c r="Q5394" t="s">
        <v>41</v>
      </c>
      <c r="R5394">
        <v>47</v>
      </c>
      <c r="S5394" s="2">
        <v>44479</v>
      </c>
      <c r="T5394" s="2">
        <v>44507</v>
      </c>
      <c r="U5394">
        <v>0</v>
      </c>
      <c r="V5394" t="s">
        <v>43</v>
      </c>
      <c r="W5394">
        <v>473</v>
      </c>
      <c r="X5394" t="s">
        <v>60</v>
      </c>
      <c r="Y5394" t="s">
        <v>72</v>
      </c>
      <c r="Z5394">
        <v>0</v>
      </c>
      <c r="AA5394">
        <v>39</v>
      </c>
      <c r="AB5394">
        <v>24213</v>
      </c>
      <c r="AC5394" t="s">
        <v>46</v>
      </c>
    </row>
    <row r="5395" spans="1:29" x14ac:dyDescent="0.3">
      <c r="A5395" s="1" t="s">
        <v>47</v>
      </c>
      <c r="B5395" t="s">
        <v>153</v>
      </c>
      <c r="C5395" t="s">
        <v>1936</v>
      </c>
      <c r="D5395" t="s">
        <v>110</v>
      </c>
      <c r="E5395">
        <v>8</v>
      </c>
      <c r="F5395" t="s">
        <v>129</v>
      </c>
      <c r="G5395" t="s">
        <v>1528</v>
      </c>
      <c r="H5395" t="s">
        <v>35</v>
      </c>
      <c r="I5395" t="s">
        <v>523</v>
      </c>
      <c r="J5395" t="s">
        <v>766</v>
      </c>
      <c r="K5395" t="s">
        <v>12443</v>
      </c>
      <c r="L5395" t="s">
        <v>12444</v>
      </c>
      <c r="M5395" t="s">
        <v>160</v>
      </c>
      <c r="N5395" t="s">
        <v>84</v>
      </c>
      <c r="O5395">
        <v>4435</v>
      </c>
      <c r="P5395">
        <v>6583</v>
      </c>
      <c r="Q5395" t="s">
        <v>41</v>
      </c>
      <c r="R5395">
        <v>335</v>
      </c>
      <c r="S5395" s="2">
        <v>44594</v>
      </c>
      <c r="T5395" t="s">
        <v>42</v>
      </c>
      <c r="U5395">
        <v>0</v>
      </c>
      <c r="V5395" t="s">
        <v>85</v>
      </c>
      <c r="W5395">
        <v>407</v>
      </c>
      <c r="X5395" t="s">
        <v>44</v>
      </c>
      <c r="Y5395" t="s">
        <v>61</v>
      </c>
      <c r="Z5395">
        <v>0</v>
      </c>
      <c r="AA5395">
        <v>750</v>
      </c>
      <c r="AB5395">
        <v>6108</v>
      </c>
      <c r="AC5395" t="s">
        <v>107</v>
      </c>
    </row>
    <row r="5396" spans="1:29" x14ac:dyDescent="0.3">
      <c r="A5396" s="1" t="s">
        <v>47</v>
      </c>
      <c r="B5396" t="s">
        <v>117</v>
      </c>
      <c r="C5396" t="s">
        <v>2114</v>
      </c>
      <c r="D5396" t="s">
        <v>185</v>
      </c>
      <c r="E5396">
        <v>3</v>
      </c>
      <c r="F5396" t="s">
        <v>99</v>
      </c>
      <c r="G5396" t="s">
        <v>529</v>
      </c>
      <c r="H5396" t="s">
        <v>79</v>
      </c>
      <c r="I5396" t="s">
        <v>36</v>
      </c>
      <c r="J5396" t="s">
        <v>3333</v>
      </c>
      <c r="K5396" s="3" t="s">
        <v>12445</v>
      </c>
      <c r="L5396" t="s">
        <v>12446</v>
      </c>
      <c r="M5396" t="s">
        <v>1326</v>
      </c>
      <c r="N5396" t="s">
        <v>84</v>
      </c>
      <c r="O5396">
        <v>4303</v>
      </c>
      <c r="P5396">
        <v>6778</v>
      </c>
      <c r="Q5396" t="s">
        <v>41</v>
      </c>
      <c r="R5396">
        <v>399</v>
      </c>
      <c r="S5396" s="2">
        <v>44914</v>
      </c>
      <c r="T5396" t="s">
        <v>42</v>
      </c>
      <c r="U5396">
        <v>0</v>
      </c>
      <c r="V5396" t="s">
        <v>43</v>
      </c>
      <c r="W5396">
        <v>755</v>
      </c>
      <c r="X5396" t="s">
        <v>44</v>
      </c>
      <c r="Y5396" t="s">
        <v>72</v>
      </c>
      <c r="Z5396">
        <v>0</v>
      </c>
      <c r="AA5396">
        <v>124</v>
      </c>
      <c r="AB5396">
        <v>6196</v>
      </c>
      <c r="AC5396" t="s">
        <v>46</v>
      </c>
    </row>
    <row r="5397" spans="1:29" x14ac:dyDescent="0.3">
      <c r="A5397" s="1" t="s">
        <v>47</v>
      </c>
      <c r="B5397" t="s">
        <v>592</v>
      </c>
      <c r="C5397" t="s">
        <v>5094</v>
      </c>
      <c r="D5397" t="s">
        <v>201</v>
      </c>
      <c r="E5397">
        <v>1</v>
      </c>
      <c r="F5397" t="s">
        <v>221</v>
      </c>
      <c r="G5397" t="s">
        <v>1989</v>
      </c>
      <c r="H5397" t="s">
        <v>79</v>
      </c>
      <c r="I5397" t="s">
        <v>4832</v>
      </c>
      <c r="J5397" t="s">
        <v>1065</v>
      </c>
      <c r="K5397" t="s">
        <v>12447</v>
      </c>
      <c r="L5397" t="s">
        <v>12448</v>
      </c>
      <c r="M5397" t="s">
        <v>1948</v>
      </c>
      <c r="N5397" t="s">
        <v>58</v>
      </c>
      <c r="O5397">
        <v>5303</v>
      </c>
      <c r="P5397">
        <v>8150</v>
      </c>
      <c r="Q5397" t="s">
        <v>41</v>
      </c>
      <c r="R5397">
        <v>396</v>
      </c>
      <c r="S5397" s="2">
        <v>44680</v>
      </c>
      <c r="T5397" s="2">
        <v>44710</v>
      </c>
      <c r="U5397">
        <v>0</v>
      </c>
      <c r="V5397" t="s">
        <v>43</v>
      </c>
      <c r="W5397">
        <v>613</v>
      </c>
      <c r="X5397" t="s">
        <v>60</v>
      </c>
      <c r="Y5397" t="s">
        <v>61</v>
      </c>
      <c r="Z5397">
        <v>4155</v>
      </c>
      <c r="AA5397">
        <v>540</v>
      </c>
      <c r="AB5397">
        <v>6941</v>
      </c>
      <c r="AC5397" t="s">
        <v>73</v>
      </c>
    </row>
    <row r="5398" spans="1:29" x14ac:dyDescent="0.3">
      <c r="A5398" s="1" t="s">
        <v>29</v>
      </c>
      <c r="B5398" t="s">
        <v>393</v>
      </c>
      <c r="C5398" t="s">
        <v>3673</v>
      </c>
      <c r="D5398" t="s">
        <v>352</v>
      </c>
      <c r="E5398">
        <v>2</v>
      </c>
      <c r="F5398" t="s">
        <v>33</v>
      </c>
      <c r="G5398" t="s">
        <v>111</v>
      </c>
      <c r="H5398" t="s">
        <v>79</v>
      </c>
      <c r="I5398" t="s">
        <v>1156</v>
      </c>
      <c r="J5398" t="s">
        <v>890</v>
      </c>
      <c r="K5398" t="s">
        <v>12449</v>
      </c>
      <c r="L5398" t="s">
        <v>12450</v>
      </c>
      <c r="M5398" t="s">
        <v>876</v>
      </c>
      <c r="N5398" t="s">
        <v>84</v>
      </c>
      <c r="O5398">
        <v>10291</v>
      </c>
      <c r="P5398">
        <v>14425</v>
      </c>
      <c r="Q5398" t="s">
        <v>95</v>
      </c>
      <c r="R5398">
        <v>142</v>
      </c>
      <c r="S5398" s="2">
        <v>44315</v>
      </c>
      <c r="T5398" s="2">
        <v>44344</v>
      </c>
      <c r="U5398">
        <v>0</v>
      </c>
      <c r="V5398" t="s">
        <v>106</v>
      </c>
      <c r="W5398">
        <v>581</v>
      </c>
      <c r="X5398" t="s">
        <v>60</v>
      </c>
      <c r="Y5398" t="s">
        <v>45</v>
      </c>
      <c r="Z5398">
        <v>0</v>
      </c>
      <c r="AA5398">
        <v>844</v>
      </c>
      <c r="AB5398">
        <v>13344</v>
      </c>
      <c r="AC5398" t="s">
        <v>107</v>
      </c>
    </row>
    <row r="5399" spans="1:29" x14ac:dyDescent="0.3">
      <c r="A5399" s="1" t="s">
        <v>29</v>
      </c>
      <c r="B5399" t="s">
        <v>363</v>
      </c>
      <c r="C5399" t="s">
        <v>661</v>
      </c>
      <c r="D5399" t="s">
        <v>119</v>
      </c>
      <c r="E5399">
        <v>9</v>
      </c>
      <c r="F5399" t="s">
        <v>221</v>
      </c>
      <c r="G5399" t="s">
        <v>882</v>
      </c>
      <c r="H5399" t="s">
        <v>35</v>
      </c>
      <c r="I5399" t="s">
        <v>427</v>
      </c>
      <c r="J5399" t="s">
        <v>730</v>
      </c>
      <c r="K5399" t="s">
        <v>12451</v>
      </c>
      <c r="L5399" t="s">
        <v>12452</v>
      </c>
      <c r="M5399" t="s">
        <v>1068</v>
      </c>
      <c r="N5399" t="s">
        <v>58</v>
      </c>
      <c r="O5399">
        <v>6184</v>
      </c>
      <c r="P5399">
        <v>10409</v>
      </c>
      <c r="Q5399" t="s">
        <v>59</v>
      </c>
      <c r="R5399">
        <v>189</v>
      </c>
      <c r="S5399" s="2">
        <v>45223</v>
      </c>
      <c r="T5399" s="2">
        <v>45233</v>
      </c>
      <c r="U5399">
        <v>35997</v>
      </c>
      <c r="V5399" t="s">
        <v>85</v>
      </c>
      <c r="W5399">
        <v>797</v>
      </c>
      <c r="X5399" t="s">
        <v>60</v>
      </c>
      <c r="Y5399" t="s">
        <v>61</v>
      </c>
      <c r="Z5399">
        <v>4323</v>
      </c>
      <c r="AA5399">
        <v>79</v>
      </c>
      <c r="AB5399">
        <v>7911</v>
      </c>
      <c r="AC5399" t="s">
        <v>46</v>
      </c>
    </row>
    <row r="5400" spans="1:29" x14ac:dyDescent="0.3">
      <c r="A5400" s="1" t="s">
        <v>29</v>
      </c>
      <c r="B5400" t="s">
        <v>228</v>
      </c>
      <c r="C5400" t="s">
        <v>1545</v>
      </c>
      <c r="D5400" t="s">
        <v>138</v>
      </c>
      <c r="E5400">
        <v>3</v>
      </c>
      <c r="F5400" t="s">
        <v>186</v>
      </c>
      <c r="G5400" t="s">
        <v>710</v>
      </c>
      <c r="H5400" t="s">
        <v>35</v>
      </c>
      <c r="I5400" t="s">
        <v>2460</v>
      </c>
      <c r="J5400" t="s">
        <v>8084</v>
      </c>
      <c r="K5400" t="s">
        <v>12453</v>
      </c>
      <c r="L5400" t="s">
        <v>12454</v>
      </c>
      <c r="M5400" t="s">
        <v>487</v>
      </c>
      <c r="N5400" t="s">
        <v>40</v>
      </c>
      <c r="O5400">
        <v>13789</v>
      </c>
      <c r="P5400">
        <v>16666</v>
      </c>
      <c r="Q5400" t="s">
        <v>41</v>
      </c>
      <c r="R5400">
        <v>597</v>
      </c>
      <c r="S5400" s="2">
        <v>45274</v>
      </c>
      <c r="T5400" s="2">
        <v>45301</v>
      </c>
      <c r="U5400">
        <v>0</v>
      </c>
      <c r="V5400" t="s">
        <v>43</v>
      </c>
      <c r="W5400">
        <v>565</v>
      </c>
      <c r="X5400" t="s">
        <v>60</v>
      </c>
      <c r="Y5400" t="s">
        <v>45</v>
      </c>
      <c r="Z5400">
        <v>0</v>
      </c>
      <c r="AA5400">
        <v>65</v>
      </c>
      <c r="AB5400">
        <v>16410</v>
      </c>
      <c r="AC5400" t="s">
        <v>107</v>
      </c>
    </row>
    <row r="5401" spans="1:29" x14ac:dyDescent="0.3">
      <c r="A5401" s="1" t="s">
        <v>29</v>
      </c>
      <c r="B5401" t="s">
        <v>363</v>
      </c>
      <c r="C5401" t="s">
        <v>364</v>
      </c>
      <c r="D5401" t="s">
        <v>128</v>
      </c>
      <c r="E5401">
        <v>1</v>
      </c>
      <c r="F5401" t="s">
        <v>99</v>
      </c>
      <c r="G5401" t="s">
        <v>710</v>
      </c>
      <c r="H5401" t="s">
        <v>79</v>
      </c>
      <c r="I5401" t="s">
        <v>803</v>
      </c>
      <c r="J5401" t="s">
        <v>3310</v>
      </c>
      <c r="K5401" t="s">
        <v>12455</v>
      </c>
      <c r="L5401" t="s">
        <v>12456</v>
      </c>
      <c r="M5401" t="s">
        <v>1068</v>
      </c>
      <c r="N5401" t="s">
        <v>84</v>
      </c>
      <c r="O5401">
        <v>11914</v>
      </c>
      <c r="P5401">
        <v>16665</v>
      </c>
      <c r="Q5401" t="s">
        <v>59</v>
      </c>
      <c r="R5401">
        <v>166</v>
      </c>
      <c r="S5401" s="2">
        <v>44420</v>
      </c>
      <c r="T5401" t="s">
        <v>42</v>
      </c>
      <c r="U5401">
        <v>35385</v>
      </c>
      <c r="V5401" t="s">
        <v>106</v>
      </c>
      <c r="W5401">
        <v>787</v>
      </c>
      <c r="X5401" t="s">
        <v>44</v>
      </c>
      <c r="Y5401" t="s">
        <v>45</v>
      </c>
      <c r="Z5401">
        <v>0</v>
      </c>
      <c r="AA5401">
        <v>329</v>
      </c>
      <c r="AB5401">
        <v>16157</v>
      </c>
      <c r="AC5401" t="s">
        <v>46</v>
      </c>
    </row>
    <row r="5402" spans="1:29" x14ac:dyDescent="0.3">
      <c r="A5402" s="1" t="s">
        <v>29</v>
      </c>
      <c r="B5402" t="s">
        <v>228</v>
      </c>
      <c r="C5402" t="s">
        <v>2413</v>
      </c>
      <c r="D5402" t="s">
        <v>257</v>
      </c>
      <c r="E5402">
        <v>10</v>
      </c>
      <c r="F5402" t="s">
        <v>51</v>
      </c>
      <c r="G5402" t="s">
        <v>291</v>
      </c>
      <c r="H5402" t="s">
        <v>79</v>
      </c>
      <c r="I5402" t="s">
        <v>3404</v>
      </c>
      <c r="J5402" t="s">
        <v>4570</v>
      </c>
      <c r="K5402" t="s">
        <v>12457</v>
      </c>
      <c r="L5402" t="s">
        <v>12458</v>
      </c>
      <c r="M5402" t="s">
        <v>479</v>
      </c>
      <c r="N5402" t="s">
        <v>40</v>
      </c>
      <c r="O5402">
        <v>26863</v>
      </c>
      <c r="P5402">
        <v>31272</v>
      </c>
      <c r="Q5402" t="s">
        <v>59</v>
      </c>
      <c r="R5402">
        <v>343</v>
      </c>
      <c r="S5402" s="2">
        <v>44923</v>
      </c>
      <c r="T5402" t="s">
        <v>42</v>
      </c>
      <c r="U5402">
        <v>33402</v>
      </c>
      <c r="V5402" t="s">
        <v>106</v>
      </c>
      <c r="W5402">
        <v>430</v>
      </c>
      <c r="X5402" t="s">
        <v>44</v>
      </c>
      <c r="Y5402" t="s">
        <v>61</v>
      </c>
      <c r="Z5402">
        <v>0</v>
      </c>
      <c r="AA5402">
        <v>381</v>
      </c>
      <c r="AB5402">
        <v>27308</v>
      </c>
      <c r="AC5402" t="s">
        <v>73</v>
      </c>
    </row>
    <row r="5403" spans="1:29" x14ac:dyDescent="0.3">
      <c r="A5403" s="1" t="s">
        <v>47</v>
      </c>
      <c r="B5403" t="s">
        <v>117</v>
      </c>
      <c r="C5403" t="s">
        <v>243</v>
      </c>
      <c r="D5403" t="s">
        <v>110</v>
      </c>
      <c r="E5403">
        <v>4</v>
      </c>
      <c r="F5403" t="s">
        <v>77</v>
      </c>
      <c r="G5403" t="s">
        <v>932</v>
      </c>
      <c r="H5403" t="s">
        <v>35</v>
      </c>
      <c r="I5403" t="s">
        <v>1445</v>
      </c>
      <c r="J5403" t="s">
        <v>3705</v>
      </c>
      <c r="K5403" t="s">
        <v>12459</v>
      </c>
      <c r="L5403" t="s">
        <v>12460</v>
      </c>
      <c r="M5403" t="s">
        <v>1311</v>
      </c>
      <c r="N5403" t="s">
        <v>94</v>
      </c>
      <c r="O5403">
        <v>5566</v>
      </c>
      <c r="P5403">
        <v>9149</v>
      </c>
      <c r="Q5403" t="s">
        <v>95</v>
      </c>
      <c r="R5403">
        <v>686</v>
      </c>
      <c r="S5403" s="2">
        <v>45317</v>
      </c>
      <c r="T5403" s="2">
        <v>45331</v>
      </c>
      <c r="U5403">
        <v>0</v>
      </c>
      <c r="V5403" t="s">
        <v>71</v>
      </c>
      <c r="W5403">
        <v>403</v>
      </c>
      <c r="X5403" t="s">
        <v>60</v>
      </c>
      <c r="Y5403" t="s">
        <v>45</v>
      </c>
      <c r="Z5403">
        <v>0</v>
      </c>
      <c r="AA5403">
        <v>923</v>
      </c>
      <c r="AB5403">
        <v>5647</v>
      </c>
      <c r="AC5403" t="s">
        <v>73</v>
      </c>
    </row>
    <row r="5404" spans="1:29" x14ac:dyDescent="0.3">
      <c r="A5404" s="1" t="s">
        <v>47</v>
      </c>
      <c r="B5404" t="s">
        <v>592</v>
      </c>
      <c r="C5404" t="s">
        <v>1508</v>
      </c>
      <c r="D5404" t="s">
        <v>236</v>
      </c>
      <c r="E5404">
        <v>1</v>
      </c>
      <c r="F5404" t="s">
        <v>186</v>
      </c>
      <c r="G5404" t="s">
        <v>650</v>
      </c>
      <c r="H5404" t="s">
        <v>79</v>
      </c>
      <c r="I5404" t="s">
        <v>729</v>
      </c>
      <c r="J5404" t="s">
        <v>5194</v>
      </c>
      <c r="K5404" t="s">
        <v>12461</v>
      </c>
      <c r="L5404" t="s">
        <v>12462</v>
      </c>
      <c r="M5404" t="s">
        <v>919</v>
      </c>
      <c r="N5404" t="s">
        <v>40</v>
      </c>
      <c r="O5404">
        <v>24767</v>
      </c>
      <c r="P5404">
        <v>27654</v>
      </c>
      <c r="Q5404" t="s">
        <v>59</v>
      </c>
      <c r="R5404">
        <v>98</v>
      </c>
      <c r="S5404" s="2">
        <v>44833</v>
      </c>
      <c r="T5404" s="2">
        <v>44847</v>
      </c>
      <c r="U5404">
        <v>34640</v>
      </c>
      <c r="V5404" t="s">
        <v>106</v>
      </c>
      <c r="W5404">
        <v>784</v>
      </c>
      <c r="X5404" t="s">
        <v>60</v>
      </c>
      <c r="Y5404" t="s">
        <v>61</v>
      </c>
      <c r="Z5404">
        <v>0</v>
      </c>
      <c r="AA5404">
        <v>964</v>
      </c>
      <c r="AB5404">
        <v>26352</v>
      </c>
      <c r="AC5404" t="s">
        <v>73</v>
      </c>
    </row>
    <row r="5405" spans="1:29" x14ac:dyDescent="0.3">
      <c r="A5405" s="1" t="s">
        <v>47</v>
      </c>
      <c r="B5405" t="s">
        <v>161</v>
      </c>
      <c r="C5405" t="s">
        <v>782</v>
      </c>
      <c r="D5405" t="s">
        <v>178</v>
      </c>
      <c r="E5405">
        <v>9</v>
      </c>
      <c r="F5405" t="s">
        <v>120</v>
      </c>
      <c r="G5405" t="s">
        <v>586</v>
      </c>
      <c r="H5405" t="s">
        <v>79</v>
      </c>
      <c r="I5405" t="s">
        <v>265</v>
      </c>
      <c r="J5405" t="s">
        <v>900</v>
      </c>
      <c r="K5405">
        <v>3231338680</v>
      </c>
      <c r="L5405" t="s">
        <v>12463</v>
      </c>
      <c r="M5405" t="s">
        <v>2032</v>
      </c>
      <c r="N5405" t="s">
        <v>94</v>
      </c>
      <c r="O5405">
        <v>7724</v>
      </c>
      <c r="P5405">
        <v>12630</v>
      </c>
      <c r="Q5405" t="s">
        <v>59</v>
      </c>
      <c r="R5405">
        <v>779</v>
      </c>
      <c r="S5405" s="2">
        <v>44641</v>
      </c>
      <c r="T5405" t="s">
        <v>42</v>
      </c>
      <c r="U5405">
        <v>30577</v>
      </c>
      <c r="V5405" t="s">
        <v>43</v>
      </c>
      <c r="W5405">
        <v>450</v>
      </c>
      <c r="X5405" t="s">
        <v>44</v>
      </c>
      <c r="Y5405" t="s">
        <v>45</v>
      </c>
      <c r="Z5405">
        <v>0</v>
      </c>
      <c r="AA5405">
        <v>437</v>
      </c>
      <c r="AB5405">
        <v>10636</v>
      </c>
      <c r="AC5405" t="s">
        <v>73</v>
      </c>
    </row>
    <row r="5406" spans="1:29" x14ac:dyDescent="0.3">
      <c r="A5406" s="1" t="s">
        <v>29</v>
      </c>
      <c r="B5406" t="s">
        <v>393</v>
      </c>
      <c r="C5406" t="s">
        <v>3673</v>
      </c>
      <c r="D5406" t="s">
        <v>110</v>
      </c>
      <c r="E5406">
        <v>10</v>
      </c>
      <c r="F5406" t="s">
        <v>99</v>
      </c>
      <c r="G5406" t="s">
        <v>631</v>
      </c>
      <c r="H5406" t="s">
        <v>35</v>
      </c>
      <c r="I5406" t="s">
        <v>131</v>
      </c>
      <c r="J5406" t="s">
        <v>1304</v>
      </c>
      <c r="K5406" t="s">
        <v>12464</v>
      </c>
      <c r="L5406" t="s">
        <v>12465</v>
      </c>
      <c r="M5406" t="s">
        <v>948</v>
      </c>
      <c r="N5406" t="s">
        <v>40</v>
      </c>
      <c r="O5406">
        <v>4798</v>
      </c>
      <c r="P5406">
        <v>9376</v>
      </c>
      <c r="Q5406" t="s">
        <v>59</v>
      </c>
      <c r="R5406">
        <v>863</v>
      </c>
      <c r="S5406" s="2">
        <v>45265</v>
      </c>
      <c r="T5406" s="2">
        <v>45282</v>
      </c>
      <c r="U5406">
        <v>24142</v>
      </c>
      <c r="V5406" t="s">
        <v>43</v>
      </c>
      <c r="W5406">
        <v>423</v>
      </c>
      <c r="X5406" t="s">
        <v>60</v>
      </c>
      <c r="Y5406" t="s">
        <v>61</v>
      </c>
      <c r="Z5406">
        <v>0</v>
      </c>
      <c r="AA5406">
        <v>43</v>
      </c>
      <c r="AB5406">
        <v>8399</v>
      </c>
      <c r="AC5406" t="s">
        <v>73</v>
      </c>
    </row>
    <row r="5407" spans="1:29" x14ac:dyDescent="0.3">
      <c r="A5407" s="1" t="s">
        <v>29</v>
      </c>
      <c r="B5407" t="s">
        <v>74</v>
      </c>
      <c r="C5407" t="s">
        <v>837</v>
      </c>
      <c r="D5407" t="s">
        <v>98</v>
      </c>
      <c r="E5407">
        <v>10</v>
      </c>
      <c r="F5407" t="s">
        <v>129</v>
      </c>
      <c r="G5407" t="s">
        <v>163</v>
      </c>
      <c r="H5407" t="s">
        <v>35</v>
      </c>
      <c r="I5407" t="s">
        <v>458</v>
      </c>
      <c r="J5407" t="s">
        <v>921</v>
      </c>
      <c r="K5407" t="s">
        <v>12466</v>
      </c>
      <c r="L5407" t="s">
        <v>12467</v>
      </c>
      <c r="M5407" t="s">
        <v>83</v>
      </c>
      <c r="N5407" t="s">
        <v>94</v>
      </c>
      <c r="O5407">
        <v>3911</v>
      </c>
      <c r="P5407">
        <v>8446</v>
      </c>
      <c r="Q5407" t="s">
        <v>95</v>
      </c>
      <c r="R5407">
        <v>915</v>
      </c>
      <c r="S5407" s="2">
        <v>44726</v>
      </c>
      <c r="T5407" s="2">
        <v>44739</v>
      </c>
      <c r="U5407">
        <v>0</v>
      </c>
      <c r="V5407" t="s">
        <v>106</v>
      </c>
      <c r="W5407">
        <v>473</v>
      </c>
      <c r="X5407" t="s">
        <v>60</v>
      </c>
      <c r="Y5407" t="s">
        <v>72</v>
      </c>
      <c r="Z5407">
        <v>0</v>
      </c>
      <c r="AA5407">
        <v>745</v>
      </c>
      <c r="AB5407">
        <v>3960</v>
      </c>
      <c r="AC5407" t="s">
        <v>73</v>
      </c>
    </row>
    <row r="5408" spans="1:29" x14ac:dyDescent="0.3">
      <c r="A5408" s="1" t="s">
        <v>29</v>
      </c>
      <c r="B5408" t="s">
        <v>228</v>
      </c>
      <c r="C5408" t="s">
        <v>635</v>
      </c>
      <c r="D5408" t="s">
        <v>169</v>
      </c>
      <c r="E5408">
        <v>5</v>
      </c>
      <c r="F5408" t="s">
        <v>129</v>
      </c>
      <c r="G5408" t="s">
        <v>298</v>
      </c>
      <c r="H5408" t="s">
        <v>35</v>
      </c>
      <c r="I5408" t="s">
        <v>140</v>
      </c>
      <c r="J5408" t="s">
        <v>113</v>
      </c>
      <c r="K5408" t="s">
        <v>12468</v>
      </c>
      <c r="L5408" t="s">
        <v>12469</v>
      </c>
      <c r="M5408" t="s">
        <v>964</v>
      </c>
      <c r="N5408" t="s">
        <v>58</v>
      </c>
      <c r="O5408">
        <v>21727</v>
      </c>
      <c r="P5408">
        <v>25195</v>
      </c>
      <c r="Q5408" t="s">
        <v>95</v>
      </c>
      <c r="R5408">
        <v>932</v>
      </c>
      <c r="S5408" s="2">
        <v>44316</v>
      </c>
      <c r="T5408" s="2">
        <v>44340</v>
      </c>
      <c r="U5408">
        <v>0</v>
      </c>
      <c r="V5408" t="s">
        <v>71</v>
      </c>
      <c r="W5408">
        <v>696</v>
      </c>
      <c r="X5408" t="s">
        <v>60</v>
      </c>
      <c r="Y5408" t="s">
        <v>45</v>
      </c>
      <c r="Z5408">
        <v>1855</v>
      </c>
      <c r="AA5408">
        <v>130</v>
      </c>
      <c r="AB5408">
        <v>22517</v>
      </c>
      <c r="AC5408" t="s">
        <v>73</v>
      </c>
    </row>
    <row r="5409" spans="1:29" x14ac:dyDescent="0.3">
      <c r="A5409" s="1" t="s">
        <v>47</v>
      </c>
      <c r="B5409" t="s">
        <v>136</v>
      </c>
      <c r="C5409" t="s">
        <v>641</v>
      </c>
      <c r="D5409" t="s">
        <v>352</v>
      </c>
      <c r="E5409">
        <v>7</v>
      </c>
      <c r="F5409" t="s">
        <v>120</v>
      </c>
      <c r="G5409" t="s">
        <v>543</v>
      </c>
      <c r="H5409" t="s">
        <v>35</v>
      </c>
      <c r="I5409" t="s">
        <v>305</v>
      </c>
      <c r="J5409" t="s">
        <v>224</v>
      </c>
      <c r="K5409" t="s">
        <v>12470</v>
      </c>
      <c r="L5409" t="s">
        <v>12471</v>
      </c>
      <c r="M5409" t="s">
        <v>1128</v>
      </c>
      <c r="N5409" t="s">
        <v>58</v>
      </c>
      <c r="O5409">
        <v>8661</v>
      </c>
      <c r="P5409">
        <v>12575</v>
      </c>
      <c r="Q5409" t="s">
        <v>41</v>
      </c>
      <c r="R5409">
        <v>214</v>
      </c>
      <c r="S5409" s="2">
        <v>45333</v>
      </c>
      <c r="T5409" s="2">
        <v>45354</v>
      </c>
      <c r="U5409">
        <v>0</v>
      </c>
      <c r="V5409" t="s">
        <v>71</v>
      </c>
      <c r="W5409">
        <v>444</v>
      </c>
      <c r="X5409" t="s">
        <v>60</v>
      </c>
      <c r="Y5409" t="s">
        <v>72</v>
      </c>
      <c r="Z5409">
        <v>3591</v>
      </c>
      <c r="AA5409">
        <v>212</v>
      </c>
      <c r="AB5409">
        <v>10574</v>
      </c>
      <c r="AC5409" t="s">
        <v>73</v>
      </c>
    </row>
    <row r="5410" spans="1:29" x14ac:dyDescent="0.3">
      <c r="A5410" s="1" t="s">
        <v>29</v>
      </c>
      <c r="B5410" t="s">
        <v>74</v>
      </c>
      <c r="C5410" t="s">
        <v>861</v>
      </c>
      <c r="D5410" t="s">
        <v>185</v>
      </c>
      <c r="E5410">
        <v>8</v>
      </c>
      <c r="F5410" t="s">
        <v>129</v>
      </c>
      <c r="G5410" t="s">
        <v>574</v>
      </c>
      <c r="H5410" t="s">
        <v>79</v>
      </c>
      <c r="I5410" t="s">
        <v>3415</v>
      </c>
      <c r="J5410" t="s">
        <v>3527</v>
      </c>
      <c r="K5410" t="s">
        <v>12472</v>
      </c>
      <c r="L5410" t="s">
        <v>12473</v>
      </c>
      <c r="M5410" t="s">
        <v>842</v>
      </c>
      <c r="N5410" t="s">
        <v>40</v>
      </c>
      <c r="O5410">
        <v>14894</v>
      </c>
      <c r="P5410">
        <v>17133</v>
      </c>
      <c r="Q5410" t="s">
        <v>41</v>
      </c>
      <c r="R5410">
        <v>889</v>
      </c>
      <c r="S5410" s="2">
        <v>44270</v>
      </c>
      <c r="T5410" s="2">
        <v>44292</v>
      </c>
      <c r="U5410">
        <v>0</v>
      </c>
      <c r="V5410" t="s">
        <v>43</v>
      </c>
      <c r="W5410">
        <v>668</v>
      </c>
      <c r="X5410" t="s">
        <v>60</v>
      </c>
      <c r="Y5410" t="s">
        <v>72</v>
      </c>
      <c r="Z5410">
        <v>0</v>
      </c>
      <c r="AA5410">
        <v>987</v>
      </c>
      <c r="AB5410">
        <v>15505</v>
      </c>
      <c r="AC5410" t="s">
        <v>73</v>
      </c>
    </row>
    <row r="5411" spans="1:29" x14ac:dyDescent="0.3">
      <c r="A5411" s="1" t="s">
        <v>29</v>
      </c>
      <c r="B5411" t="s">
        <v>62</v>
      </c>
      <c r="C5411" t="s">
        <v>370</v>
      </c>
      <c r="D5411" t="s">
        <v>138</v>
      </c>
      <c r="E5411">
        <v>1</v>
      </c>
      <c r="F5411" t="s">
        <v>120</v>
      </c>
      <c r="G5411" t="s">
        <v>468</v>
      </c>
      <c r="H5411" t="s">
        <v>79</v>
      </c>
      <c r="I5411" t="s">
        <v>849</v>
      </c>
      <c r="J5411" t="s">
        <v>637</v>
      </c>
      <c r="K5411" t="s">
        <v>12474</v>
      </c>
      <c r="L5411" t="s">
        <v>12475</v>
      </c>
      <c r="M5411" t="s">
        <v>70</v>
      </c>
      <c r="N5411" t="s">
        <v>40</v>
      </c>
      <c r="O5411">
        <v>22456</v>
      </c>
      <c r="P5411">
        <v>26753</v>
      </c>
      <c r="Q5411" t="s">
        <v>95</v>
      </c>
      <c r="R5411">
        <v>311</v>
      </c>
      <c r="S5411" s="2">
        <v>45087</v>
      </c>
      <c r="T5411" t="s">
        <v>42</v>
      </c>
      <c r="U5411">
        <v>0</v>
      </c>
      <c r="V5411" t="s">
        <v>106</v>
      </c>
      <c r="W5411">
        <v>697</v>
      </c>
      <c r="X5411" t="s">
        <v>44</v>
      </c>
      <c r="Y5411" t="s">
        <v>72</v>
      </c>
      <c r="Z5411">
        <v>0</v>
      </c>
      <c r="AA5411">
        <v>856</v>
      </c>
      <c r="AB5411">
        <v>22993</v>
      </c>
      <c r="AC5411" t="s">
        <v>46</v>
      </c>
    </row>
    <row r="5412" spans="1:29" x14ac:dyDescent="0.3">
      <c r="A5412" s="1" t="s">
        <v>47</v>
      </c>
      <c r="B5412" t="s">
        <v>108</v>
      </c>
      <c r="C5412" t="s">
        <v>3655</v>
      </c>
      <c r="D5412" t="s">
        <v>98</v>
      </c>
      <c r="E5412">
        <v>4</v>
      </c>
      <c r="F5412" t="s">
        <v>99</v>
      </c>
      <c r="G5412" t="s">
        <v>631</v>
      </c>
      <c r="H5412" t="s">
        <v>35</v>
      </c>
      <c r="I5412" t="s">
        <v>2705</v>
      </c>
      <c r="J5412" t="s">
        <v>141</v>
      </c>
      <c r="K5412" t="s">
        <v>12476</v>
      </c>
      <c r="L5412" t="s">
        <v>12477</v>
      </c>
      <c r="M5412" t="s">
        <v>116</v>
      </c>
      <c r="N5412" t="s">
        <v>84</v>
      </c>
      <c r="O5412">
        <v>6335</v>
      </c>
      <c r="P5412">
        <v>9803</v>
      </c>
      <c r="Q5412" t="s">
        <v>95</v>
      </c>
      <c r="R5412">
        <v>393</v>
      </c>
      <c r="S5412" s="2">
        <v>44436</v>
      </c>
      <c r="T5412" t="s">
        <v>42</v>
      </c>
      <c r="U5412">
        <v>0</v>
      </c>
      <c r="V5412" t="s">
        <v>85</v>
      </c>
      <c r="W5412">
        <v>596</v>
      </c>
      <c r="X5412" t="s">
        <v>44</v>
      </c>
      <c r="Y5412" t="s">
        <v>61</v>
      </c>
      <c r="Z5412">
        <v>0</v>
      </c>
      <c r="AA5412">
        <v>940</v>
      </c>
      <c r="AB5412">
        <v>7991</v>
      </c>
      <c r="AC5412" t="s">
        <v>107</v>
      </c>
    </row>
    <row r="5413" spans="1:29" x14ac:dyDescent="0.3">
      <c r="A5413" s="1" t="s">
        <v>47</v>
      </c>
      <c r="B5413" t="s">
        <v>48</v>
      </c>
      <c r="C5413" t="s">
        <v>678</v>
      </c>
      <c r="D5413" t="s">
        <v>128</v>
      </c>
      <c r="E5413">
        <v>8</v>
      </c>
      <c r="F5413" t="s">
        <v>186</v>
      </c>
      <c r="G5413" t="s">
        <v>535</v>
      </c>
      <c r="H5413" t="s">
        <v>79</v>
      </c>
      <c r="I5413" t="s">
        <v>210</v>
      </c>
      <c r="J5413" t="s">
        <v>916</v>
      </c>
      <c r="K5413" t="s">
        <v>12478</v>
      </c>
      <c r="L5413" t="s">
        <v>12479</v>
      </c>
      <c r="M5413" t="s">
        <v>220</v>
      </c>
      <c r="N5413" t="s">
        <v>58</v>
      </c>
      <c r="O5413">
        <v>24808</v>
      </c>
      <c r="P5413">
        <v>28475</v>
      </c>
      <c r="Q5413" t="s">
        <v>59</v>
      </c>
      <c r="R5413">
        <v>388</v>
      </c>
      <c r="S5413" s="2">
        <v>44684</v>
      </c>
      <c r="T5413" t="s">
        <v>42</v>
      </c>
      <c r="U5413">
        <v>43553</v>
      </c>
      <c r="V5413" t="s">
        <v>85</v>
      </c>
      <c r="W5413">
        <v>634</v>
      </c>
      <c r="X5413" t="s">
        <v>44</v>
      </c>
      <c r="Y5413" t="s">
        <v>45</v>
      </c>
      <c r="Z5413">
        <v>3314</v>
      </c>
      <c r="AA5413">
        <v>303</v>
      </c>
      <c r="AB5413">
        <v>26534</v>
      </c>
      <c r="AC5413" t="s">
        <v>46</v>
      </c>
    </row>
    <row r="5414" spans="1:29" x14ac:dyDescent="0.3">
      <c r="A5414" s="1" t="s">
        <v>29</v>
      </c>
      <c r="B5414" t="s">
        <v>30</v>
      </c>
      <c r="C5414" t="s">
        <v>1034</v>
      </c>
      <c r="D5414" t="s">
        <v>178</v>
      </c>
      <c r="E5414">
        <v>2</v>
      </c>
      <c r="F5414" t="s">
        <v>271</v>
      </c>
      <c r="G5414" t="s">
        <v>689</v>
      </c>
      <c r="H5414" t="s">
        <v>79</v>
      </c>
      <c r="I5414" t="s">
        <v>1295</v>
      </c>
      <c r="J5414" t="s">
        <v>5902</v>
      </c>
      <c r="K5414">
        <v>3112280034</v>
      </c>
      <c r="L5414" t="s">
        <v>12480</v>
      </c>
      <c r="M5414" t="s">
        <v>1307</v>
      </c>
      <c r="N5414" t="s">
        <v>58</v>
      </c>
      <c r="O5414">
        <v>9453</v>
      </c>
      <c r="P5414">
        <v>13162</v>
      </c>
      <c r="Q5414" t="s">
        <v>59</v>
      </c>
      <c r="R5414">
        <v>170</v>
      </c>
      <c r="S5414" s="2">
        <v>44689</v>
      </c>
      <c r="T5414" t="s">
        <v>42</v>
      </c>
      <c r="U5414">
        <v>2297</v>
      </c>
      <c r="V5414" t="s">
        <v>85</v>
      </c>
      <c r="W5414">
        <v>572</v>
      </c>
      <c r="X5414" t="s">
        <v>44</v>
      </c>
      <c r="Y5414" t="s">
        <v>72</v>
      </c>
      <c r="Z5414">
        <v>4236</v>
      </c>
      <c r="AA5414">
        <v>532</v>
      </c>
      <c r="AB5414">
        <v>10147</v>
      </c>
      <c r="AC5414" t="s">
        <v>46</v>
      </c>
    </row>
    <row r="5415" spans="1:29" x14ac:dyDescent="0.3">
      <c r="A5415" s="1" t="s">
        <v>29</v>
      </c>
      <c r="B5415" t="s">
        <v>363</v>
      </c>
      <c r="C5415" t="s">
        <v>2449</v>
      </c>
      <c r="D5415" t="s">
        <v>32</v>
      </c>
      <c r="E5415">
        <v>2</v>
      </c>
      <c r="F5415" t="s">
        <v>64</v>
      </c>
      <c r="G5415" t="s">
        <v>65</v>
      </c>
      <c r="H5415" t="s">
        <v>35</v>
      </c>
      <c r="I5415" t="s">
        <v>883</v>
      </c>
      <c r="J5415" t="s">
        <v>8502</v>
      </c>
      <c r="K5415" t="s">
        <v>12481</v>
      </c>
      <c r="L5415" t="s">
        <v>12482</v>
      </c>
      <c r="M5415" t="s">
        <v>431</v>
      </c>
      <c r="N5415" t="s">
        <v>84</v>
      </c>
      <c r="O5415">
        <v>28542</v>
      </c>
      <c r="P5415">
        <v>31318</v>
      </c>
      <c r="Q5415" t="s">
        <v>59</v>
      </c>
      <c r="R5415">
        <v>171</v>
      </c>
      <c r="S5415" s="2">
        <v>45307</v>
      </c>
      <c r="T5415" s="2">
        <v>45331</v>
      </c>
      <c r="U5415">
        <v>34661</v>
      </c>
      <c r="V5415" t="s">
        <v>106</v>
      </c>
      <c r="W5415">
        <v>580</v>
      </c>
      <c r="X5415" t="s">
        <v>60</v>
      </c>
      <c r="Y5415" t="s">
        <v>72</v>
      </c>
      <c r="Z5415">
        <v>0</v>
      </c>
      <c r="AA5415">
        <v>274</v>
      </c>
      <c r="AB5415">
        <v>29362</v>
      </c>
      <c r="AC5415" t="s">
        <v>107</v>
      </c>
    </row>
    <row r="5416" spans="1:29" x14ac:dyDescent="0.3">
      <c r="A5416" s="1" t="s">
        <v>47</v>
      </c>
      <c r="B5416" t="s">
        <v>145</v>
      </c>
      <c r="C5416" t="s">
        <v>547</v>
      </c>
      <c r="D5416" t="s">
        <v>110</v>
      </c>
      <c r="E5416">
        <v>10</v>
      </c>
      <c r="F5416" t="s">
        <v>129</v>
      </c>
      <c r="G5416" t="s">
        <v>574</v>
      </c>
      <c r="H5416" t="s">
        <v>35</v>
      </c>
      <c r="I5416" t="s">
        <v>502</v>
      </c>
      <c r="J5416" t="s">
        <v>3132</v>
      </c>
      <c r="K5416">
        <f>1-42-706-1772</f>
        <v>-2519</v>
      </c>
      <c r="L5416" t="s">
        <v>12483</v>
      </c>
      <c r="M5416" t="s">
        <v>449</v>
      </c>
      <c r="N5416" t="s">
        <v>58</v>
      </c>
      <c r="O5416">
        <v>18395</v>
      </c>
      <c r="P5416">
        <v>20451</v>
      </c>
      <c r="Q5416" t="s">
        <v>95</v>
      </c>
      <c r="R5416">
        <v>937</v>
      </c>
      <c r="S5416" s="2">
        <v>44387</v>
      </c>
      <c r="T5416" s="2">
        <v>44404</v>
      </c>
      <c r="U5416">
        <v>0</v>
      </c>
      <c r="V5416" t="s">
        <v>106</v>
      </c>
      <c r="W5416">
        <v>686</v>
      </c>
      <c r="X5416" t="s">
        <v>60</v>
      </c>
      <c r="Y5416" t="s">
        <v>72</v>
      </c>
      <c r="Z5416">
        <v>1389</v>
      </c>
      <c r="AA5416">
        <v>97</v>
      </c>
      <c r="AB5416">
        <v>19252</v>
      </c>
      <c r="AC5416" t="s">
        <v>73</v>
      </c>
    </row>
    <row r="5417" spans="1:29" x14ac:dyDescent="0.3">
      <c r="A5417" s="1" t="s">
        <v>47</v>
      </c>
      <c r="B5417" t="s">
        <v>117</v>
      </c>
      <c r="C5417" t="s">
        <v>1406</v>
      </c>
      <c r="D5417" t="s">
        <v>387</v>
      </c>
      <c r="E5417">
        <v>4</v>
      </c>
      <c r="F5417" t="s">
        <v>99</v>
      </c>
      <c r="G5417" t="s">
        <v>558</v>
      </c>
      <c r="H5417" t="s">
        <v>79</v>
      </c>
      <c r="I5417" t="s">
        <v>2209</v>
      </c>
      <c r="J5417" t="s">
        <v>354</v>
      </c>
      <c r="K5417">
        <v>9032337646</v>
      </c>
      <c r="L5417" t="s">
        <v>12484</v>
      </c>
      <c r="M5417" t="s">
        <v>1484</v>
      </c>
      <c r="N5417" t="s">
        <v>94</v>
      </c>
      <c r="O5417">
        <v>4707</v>
      </c>
      <c r="P5417">
        <v>8412</v>
      </c>
      <c r="Q5417" t="s">
        <v>59</v>
      </c>
      <c r="R5417">
        <v>388</v>
      </c>
      <c r="S5417" s="2">
        <v>44971</v>
      </c>
      <c r="T5417" s="2">
        <v>44976</v>
      </c>
      <c r="U5417">
        <v>2796</v>
      </c>
      <c r="V5417" t="s">
        <v>85</v>
      </c>
      <c r="W5417">
        <v>482</v>
      </c>
      <c r="X5417" t="s">
        <v>60</v>
      </c>
      <c r="Y5417" t="s">
        <v>72</v>
      </c>
      <c r="Z5417">
        <v>0</v>
      </c>
      <c r="AA5417">
        <v>424</v>
      </c>
      <c r="AB5417">
        <v>7899</v>
      </c>
      <c r="AC5417" t="s">
        <v>73</v>
      </c>
    </row>
    <row r="5418" spans="1:29" x14ac:dyDescent="0.3">
      <c r="A5418" s="1" t="s">
        <v>47</v>
      </c>
      <c r="B5418" t="s">
        <v>176</v>
      </c>
      <c r="C5418" t="s">
        <v>177</v>
      </c>
      <c r="D5418" t="s">
        <v>178</v>
      </c>
      <c r="E5418">
        <v>7</v>
      </c>
      <c r="F5418" t="s">
        <v>33</v>
      </c>
      <c r="G5418" t="s">
        <v>34</v>
      </c>
      <c r="H5418" t="s">
        <v>35</v>
      </c>
      <c r="I5418" t="s">
        <v>1589</v>
      </c>
      <c r="J5418" t="s">
        <v>1097</v>
      </c>
      <c r="K5418" t="s">
        <v>12485</v>
      </c>
      <c r="L5418" t="s">
        <v>12486</v>
      </c>
      <c r="M5418" t="s">
        <v>426</v>
      </c>
      <c r="N5418" t="s">
        <v>40</v>
      </c>
      <c r="O5418">
        <v>29121</v>
      </c>
      <c r="P5418">
        <v>33710</v>
      </c>
      <c r="Q5418" t="s">
        <v>41</v>
      </c>
      <c r="R5418">
        <v>351</v>
      </c>
      <c r="S5418" s="2">
        <v>44940</v>
      </c>
      <c r="T5418" t="s">
        <v>42</v>
      </c>
      <c r="U5418">
        <v>0</v>
      </c>
      <c r="V5418" t="s">
        <v>106</v>
      </c>
      <c r="W5418">
        <v>407</v>
      </c>
      <c r="X5418" t="s">
        <v>44</v>
      </c>
      <c r="Y5418" t="s">
        <v>61</v>
      </c>
      <c r="Z5418">
        <v>0</v>
      </c>
      <c r="AA5418">
        <v>586</v>
      </c>
      <c r="AB5418">
        <v>32254</v>
      </c>
      <c r="AC5418" t="s">
        <v>46</v>
      </c>
    </row>
    <row r="5419" spans="1:29" x14ac:dyDescent="0.3">
      <c r="A5419" s="1" t="s">
        <v>47</v>
      </c>
      <c r="B5419" t="s">
        <v>117</v>
      </c>
      <c r="C5419" t="s">
        <v>118</v>
      </c>
      <c r="D5419" t="s">
        <v>178</v>
      </c>
      <c r="E5419">
        <v>1</v>
      </c>
      <c r="F5419" t="s">
        <v>77</v>
      </c>
      <c r="G5419" t="s">
        <v>202</v>
      </c>
      <c r="H5419" t="s">
        <v>79</v>
      </c>
      <c r="I5419" t="s">
        <v>3291</v>
      </c>
      <c r="J5419" t="s">
        <v>80</v>
      </c>
      <c r="K5419" t="s">
        <v>12487</v>
      </c>
      <c r="L5419" t="s">
        <v>12488</v>
      </c>
      <c r="M5419" t="s">
        <v>1301</v>
      </c>
      <c r="N5419" t="s">
        <v>94</v>
      </c>
      <c r="O5419">
        <v>17816</v>
      </c>
      <c r="P5419">
        <v>21234</v>
      </c>
      <c r="Q5419" t="s">
        <v>95</v>
      </c>
      <c r="R5419">
        <v>272</v>
      </c>
      <c r="S5419" s="2">
        <v>44931</v>
      </c>
      <c r="T5419" s="2">
        <v>44936</v>
      </c>
      <c r="U5419">
        <v>0</v>
      </c>
      <c r="V5419" t="s">
        <v>106</v>
      </c>
      <c r="W5419">
        <v>702</v>
      </c>
      <c r="X5419" t="s">
        <v>60</v>
      </c>
      <c r="Y5419" t="s">
        <v>45</v>
      </c>
      <c r="Z5419">
        <v>0</v>
      </c>
      <c r="AA5419">
        <v>458</v>
      </c>
      <c r="AB5419">
        <v>19250</v>
      </c>
      <c r="AC5419" t="s">
        <v>46</v>
      </c>
    </row>
    <row r="5420" spans="1:29" x14ac:dyDescent="0.3">
      <c r="A5420" s="1" t="s">
        <v>47</v>
      </c>
      <c r="B5420" t="s">
        <v>117</v>
      </c>
      <c r="C5420" t="s">
        <v>2114</v>
      </c>
      <c r="D5420" t="s">
        <v>257</v>
      </c>
      <c r="E5420">
        <v>8</v>
      </c>
      <c r="F5420" t="s">
        <v>271</v>
      </c>
      <c r="G5420" t="s">
        <v>353</v>
      </c>
      <c r="H5420" t="s">
        <v>79</v>
      </c>
      <c r="I5420" t="s">
        <v>1327</v>
      </c>
      <c r="J5420" t="s">
        <v>1509</v>
      </c>
      <c r="K5420" t="s">
        <v>12489</v>
      </c>
      <c r="L5420" t="s">
        <v>12490</v>
      </c>
      <c r="M5420" t="s">
        <v>1852</v>
      </c>
      <c r="N5420" t="s">
        <v>94</v>
      </c>
      <c r="O5420">
        <v>25351</v>
      </c>
      <c r="P5420">
        <v>30191</v>
      </c>
      <c r="Q5420" t="s">
        <v>95</v>
      </c>
      <c r="R5420">
        <v>363</v>
      </c>
      <c r="S5420" s="2">
        <v>45192</v>
      </c>
      <c r="T5420" t="s">
        <v>42</v>
      </c>
      <c r="U5420">
        <v>0</v>
      </c>
      <c r="V5420" t="s">
        <v>43</v>
      </c>
      <c r="W5420">
        <v>797</v>
      </c>
      <c r="X5420" t="s">
        <v>44</v>
      </c>
      <c r="Y5420" t="s">
        <v>61</v>
      </c>
      <c r="Z5420">
        <v>0</v>
      </c>
      <c r="AA5420">
        <v>814</v>
      </c>
      <c r="AB5420">
        <v>26717</v>
      </c>
      <c r="AC5420" t="s">
        <v>107</v>
      </c>
    </row>
    <row r="5421" spans="1:29" x14ac:dyDescent="0.3">
      <c r="A5421" s="1" t="s">
        <v>47</v>
      </c>
      <c r="B5421" t="s">
        <v>161</v>
      </c>
      <c r="C5421" t="s">
        <v>2551</v>
      </c>
      <c r="D5421" t="s">
        <v>185</v>
      </c>
      <c r="E5421">
        <v>8</v>
      </c>
      <c r="F5421" t="s">
        <v>129</v>
      </c>
      <c r="G5421" t="s">
        <v>298</v>
      </c>
      <c r="H5421" t="s">
        <v>79</v>
      </c>
      <c r="I5421" t="s">
        <v>756</v>
      </c>
      <c r="J5421" t="s">
        <v>7211</v>
      </c>
      <c r="K5421">
        <v>7793222466</v>
      </c>
      <c r="L5421" t="s">
        <v>12491</v>
      </c>
      <c r="M5421" t="s">
        <v>1475</v>
      </c>
      <c r="N5421" t="s">
        <v>40</v>
      </c>
      <c r="O5421">
        <v>14877</v>
      </c>
      <c r="P5421">
        <v>18785</v>
      </c>
      <c r="Q5421" t="s">
        <v>95</v>
      </c>
      <c r="R5421">
        <v>759</v>
      </c>
      <c r="S5421" s="2">
        <v>45041</v>
      </c>
      <c r="T5421" s="2">
        <v>45047</v>
      </c>
      <c r="U5421">
        <v>0</v>
      </c>
      <c r="V5421" t="s">
        <v>85</v>
      </c>
      <c r="W5421">
        <v>701</v>
      </c>
      <c r="X5421" t="s">
        <v>60</v>
      </c>
      <c r="Y5421" t="s">
        <v>45</v>
      </c>
      <c r="Z5421">
        <v>0</v>
      </c>
      <c r="AA5421">
        <v>913</v>
      </c>
      <c r="AB5421">
        <v>18142</v>
      </c>
      <c r="AC5421" t="s">
        <v>46</v>
      </c>
    </row>
    <row r="5422" spans="1:29" x14ac:dyDescent="0.3">
      <c r="A5422" s="1" t="s">
        <v>29</v>
      </c>
      <c r="B5422" t="s">
        <v>228</v>
      </c>
      <c r="C5422" t="s">
        <v>229</v>
      </c>
      <c r="D5422" t="s">
        <v>178</v>
      </c>
      <c r="E5422">
        <v>8</v>
      </c>
      <c r="F5422" t="s">
        <v>51</v>
      </c>
      <c r="G5422" t="s">
        <v>1069</v>
      </c>
      <c r="H5422" t="s">
        <v>79</v>
      </c>
      <c r="I5422" t="s">
        <v>305</v>
      </c>
      <c r="J5422" t="s">
        <v>372</v>
      </c>
      <c r="K5422" t="s">
        <v>12492</v>
      </c>
      <c r="L5422" t="s">
        <v>12493</v>
      </c>
      <c r="M5422" t="s">
        <v>487</v>
      </c>
      <c r="N5422" t="s">
        <v>84</v>
      </c>
      <c r="O5422">
        <v>21259</v>
      </c>
      <c r="P5422">
        <v>23447</v>
      </c>
      <c r="Q5422" t="s">
        <v>95</v>
      </c>
      <c r="R5422">
        <v>941</v>
      </c>
      <c r="S5422" s="2">
        <v>45325</v>
      </c>
      <c r="T5422" s="2">
        <v>45349</v>
      </c>
      <c r="U5422">
        <v>0</v>
      </c>
      <c r="V5422" t="s">
        <v>85</v>
      </c>
      <c r="W5422">
        <v>628</v>
      </c>
      <c r="X5422" t="s">
        <v>60</v>
      </c>
      <c r="Y5422" t="s">
        <v>45</v>
      </c>
      <c r="Z5422">
        <v>0</v>
      </c>
      <c r="AA5422">
        <v>491</v>
      </c>
      <c r="AB5422">
        <v>22860</v>
      </c>
      <c r="AC5422" t="s">
        <v>73</v>
      </c>
    </row>
    <row r="5423" spans="1:29" x14ac:dyDescent="0.3">
      <c r="A5423" s="1" t="s">
        <v>47</v>
      </c>
      <c r="B5423" t="s">
        <v>234</v>
      </c>
      <c r="C5423" t="s">
        <v>304</v>
      </c>
      <c r="D5423" t="s">
        <v>236</v>
      </c>
      <c r="E5423">
        <v>6</v>
      </c>
      <c r="F5423" t="s">
        <v>129</v>
      </c>
      <c r="G5423" t="s">
        <v>163</v>
      </c>
      <c r="H5423" t="s">
        <v>35</v>
      </c>
      <c r="I5423" t="s">
        <v>3831</v>
      </c>
      <c r="J5423" t="s">
        <v>1481</v>
      </c>
      <c r="K5423" t="s">
        <v>12494</v>
      </c>
      <c r="L5423" t="s">
        <v>12495</v>
      </c>
      <c r="M5423" t="s">
        <v>2756</v>
      </c>
      <c r="N5423" t="s">
        <v>84</v>
      </c>
      <c r="O5423">
        <v>9758</v>
      </c>
      <c r="P5423">
        <v>14568</v>
      </c>
      <c r="Q5423" t="s">
        <v>95</v>
      </c>
      <c r="R5423">
        <v>164</v>
      </c>
      <c r="S5423" s="2">
        <v>45019</v>
      </c>
      <c r="T5423" s="2">
        <v>45024</v>
      </c>
      <c r="U5423">
        <v>0</v>
      </c>
      <c r="V5423" t="s">
        <v>106</v>
      </c>
      <c r="W5423">
        <v>400</v>
      </c>
      <c r="X5423" t="s">
        <v>60</v>
      </c>
      <c r="Y5423" t="s">
        <v>61</v>
      </c>
      <c r="Z5423">
        <v>0</v>
      </c>
      <c r="AA5423">
        <v>522</v>
      </c>
      <c r="AB5423">
        <v>13056</v>
      </c>
      <c r="AC5423" t="s">
        <v>73</v>
      </c>
    </row>
    <row r="5424" spans="1:29" x14ac:dyDescent="0.3">
      <c r="A5424" s="1" t="s">
        <v>47</v>
      </c>
      <c r="B5424" t="s">
        <v>592</v>
      </c>
      <c r="C5424" t="s">
        <v>3877</v>
      </c>
      <c r="D5424" t="s">
        <v>110</v>
      </c>
      <c r="E5424">
        <v>10</v>
      </c>
      <c r="F5424" t="s">
        <v>271</v>
      </c>
      <c r="G5424" t="s">
        <v>400</v>
      </c>
      <c r="H5424" t="s">
        <v>79</v>
      </c>
      <c r="I5424" t="s">
        <v>1804</v>
      </c>
      <c r="J5424" t="s">
        <v>5761</v>
      </c>
      <c r="K5424" t="s">
        <v>12496</v>
      </c>
      <c r="L5424" t="s">
        <v>12497</v>
      </c>
      <c r="M5424" t="s">
        <v>2648</v>
      </c>
      <c r="N5424" t="s">
        <v>94</v>
      </c>
      <c r="O5424">
        <v>15474</v>
      </c>
      <c r="P5424">
        <v>18837</v>
      </c>
      <c r="Q5424" t="s">
        <v>95</v>
      </c>
      <c r="R5424">
        <v>723</v>
      </c>
      <c r="S5424" s="2">
        <v>44588</v>
      </c>
      <c r="T5424" s="2">
        <v>44605</v>
      </c>
      <c r="U5424">
        <v>0</v>
      </c>
      <c r="V5424" t="s">
        <v>71</v>
      </c>
      <c r="W5424">
        <v>493</v>
      </c>
      <c r="X5424" t="s">
        <v>60</v>
      </c>
      <c r="Y5424" t="s">
        <v>61</v>
      </c>
      <c r="Z5424">
        <v>0</v>
      </c>
      <c r="AA5424">
        <v>535</v>
      </c>
      <c r="AB5424">
        <v>15898</v>
      </c>
      <c r="AC5424" t="s">
        <v>107</v>
      </c>
    </row>
    <row r="5425" spans="1:29" x14ac:dyDescent="0.3">
      <c r="A5425" s="1" t="s">
        <v>47</v>
      </c>
      <c r="B5425" t="s">
        <v>153</v>
      </c>
      <c r="C5425" t="s">
        <v>4284</v>
      </c>
      <c r="D5425" t="s">
        <v>178</v>
      </c>
      <c r="E5425">
        <v>4</v>
      </c>
      <c r="F5425" t="s">
        <v>64</v>
      </c>
      <c r="G5425" t="s">
        <v>388</v>
      </c>
      <c r="H5425" t="s">
        <v>79</v>
      </c>
      <c r="I5425" t="s">
        <v>2702</v>
      </c>
      <c r="J5425" t="s">
        <v>245</v>
      </c>
      <c r="K5425" t="s">
        <v>12498</v>
      </c>
      <c r="L5425" t="s">
        <v>12499</v>
      </c>
      <c r="M5425" t="s">
        <v>750</v>
      </c>
      <c r="N5425" t="s">
        <v>58</v>
      </c>
      <c r="O5425">
        <v>21215</v>
      </c>
      <c r="P5425">
        <v>23458</v>
      </c>
      <c r="Q5425" t="s">
        <v>95</v>
      </c>
      <c r="R5425">
        <v>588</v>
      </c>
      <c r="S5425" s="2">
        <v>45176</v>
      </c>
      <c r="T5425" t="s">
        <v>42</v>
      </c>
      <c r="U5425">
        <v>0</v>
      </c>
      <c r="V5425" t="s">
        <v>43</v>
      </c>
      <c r="W5425">
        <v>762</v>
      </c>
      <c r="X5425" t="s">
        <v>44</v>
      </c>
      <c r="Y5425" t="s">
        <v>45</v>
      </c>
      <c r="Z5425">
        <v>2100</v>
      </c>
      <c r="AA5425">
        <v>431</v>
      </c>
      <c r="AB5425">
        <v>22521</v>
      </c>
      <c r="AC5425" t="s">
        <v>73</v>
      </c>
    </row>
    <row r="5426" spans="1:29" x14ac:dyDescent="0.3">
      <c r="A5426" s="1" t="s">
        <v>29</v>
      </c>
      <c r="B5426" t="s">
        <v>363</v>
      </c>
      <c r="C5426" t="s">
        <v>1258</v>
      </c>
      <c r="D5426" t="s">
        <v>236</v>
      </c>
      <c r="E5426">
        <v>1</v>
      </c>
      <c r="F5426" t="s">
        <v>51</v>
      </c>
      <c r="G5426" t="s">
        <v>285</v>
      </c>
      <c r="H5426" t="s">
        <v>79</v>
      </c>
      <c r="I5426" t="s">
        <v>3840</v>
      </c>
      <c r="J5426" t="s">
        <v>1048</v>
      </c>
      <c r="K5426" t="s">
        <v>12500</v>
      </c>
      <c r="L5426" t="s">
        <v>12501</v>
      </c>
      <c r="M5426" t="s">
        <v>494</v>
      </c>
      <c r="N5426" t="s">
        <v>40</v>
      </c>
      <c r="O5426">
        <v>22117</v>
      </c>
      <c r="P5426">
        <v>25927</v>
      </c>
      <c r="Q5426" t="s">
        <v>95</v>
      </c>
      <c r="R5426">
        <v>593</v>
      </c>
      <c r="S5426" s="2">
        <v>44710</v>
      </c>
      <c r="T5426" s="2">
        <v>44734</v>
      </c>
      <c r="U5426">
        <v>0</v>
      </c>
      <c r="V5426" t="s">
        <v>85</v>
      </c>
      <c r="W5426">
        <v>497</v>
      </c>
      <c r="X5426" t="s">
        <v>60</v>
      </c>
      <c r="Y5426" t="s">
        <v>61</v>
      </c>
      <c r="Z5426">
        <v>0</v>
      </c>
      <c r="AA5426">
        <v>385</v>
      </c>
      <c r="AB5426">
        <v>24232</v>
      </c>
      <c r="AC5426" t="s">
        <v>107</v>
      </c>
    </row>
    <row r="5427" spans="1:29" x14ac:dyDescent="0.3">
      <c r="A5427" s="1" t="s">
        <v>29</v>
      </c>
      <c r="B5427" t="s">
        <v>363</v>
      </c>
      <c r="C5427" t="s">
        <v>6193</v>
      </c>
      <c r="D5427" t="s">
        <v>110</v>
      </c>
      <c r="E5427">
        <v>9</v>
      </c>
      <c r="F5427" t="s">
        <v>77</v>
      </c>
      <c r="G5427" t="s">
        <v>202</v>
      </c>
      <c r="H5427" t="s">
        <v>79</v>
      </c>
      <c r="I5427" t="s">
        <v>2725</v>
      </c>
      <c r="J5427" t="s">
        <v>6165</v>
      </c>
      <c r="K5427" t="s">
        <v>12502</v>
      </c>
      <c r="L5427" t="s">
        <v>12503</v>
      </c>
      <c r="M5427" t="s">
        <v>705</v>
      </c>
      <c r="N5427" t="s">
        <v>84</v>
      </c>
      <c r="O5427">
        <v>24068</v>
      </c>
      <c r="P5427">
        <v>26311</v>
      </c>
      <c r="Q5427" t="s">
        <v>59</v>
      </c>
      <c r="R5427">
        <v>93</v>
      </c>
      <c r="S5427" s="2">
        <v>44347</v>
      </c>
      <c r="T5427" s="2">
        <v>44367</v>
      </c>
      <c r="U5427">
        <v>29396</v>
      </c>
      <c r="V5427" t="s">
        <v>106</v>
      </c>
      <c r="W5427">
        <v>427</v>
      </c>
      <c r="X5427" t="s">
        <v>60</v>
      </c>
      <c r="Y5427" t="s">
        <v>72</v>
      </c>
      <c r="Z5427">
        <v>0</v>
      </c>
      <c r="AA5427">
        <v>22</v>
      </c>
      <c r="AB5427">
        <v>26236</v>
      </c>
      <c r="AC5427" t="s">
        <v>73</v>
      </c>
    </row>
    <row r="5428" spans="1:29" x14ac:dyDescent="0.3">
      <c r="A5428" s="1" t="s">
        <v>47</v>
      </c>
      <c r="B5428" t="s">
        <v>136</v>
      </c>
      <c r="C5428" t="s">
        <v>2546</v>
      </c>
      <c r="D5428" t="s">
        <v>352</v>
      </c>
      <c r="E5428">
        <v>4</v>
      </c>
      <c r="F5428" t="s">
        <v>99</v>
      </c>
      <c r="G5428" t="s">
        <v>710</v>
      </c>
      <c r="H5428" t="s">
        <v>35</v>
      </c>
      <c r="I5428" t="s">
        <v>292</v>
      </c>
      <c r="J5428" t="s">
        <v>1600</v>
      </c>
      <c r="K5428" t="s">
        <v>12504</v>
      </c>
      <c r="L5428" t="s">
        <v>12505</v>
      </c>
      <c r="M5428" t="s">
        <v>312</v>
      </c>
      <c r="N5428" t="s">
        <v>40</v>
      </c>
      <c r="O5428">
        <v>8028</v>
      </c>
      <c r="P5428">
        <v>12996</v>
      </c>
      <c r="Q5428" t="s">
        <v>95</v>
      </c>
      <c r="R5428">
        <v>476</v>
      </c>
      <c r="S5428" s="2">
        <v>44544</v>
      </c>
      <c r="T5428" t="s">
        <v>42</v>
      </c>
      <c r="U5428">
        <v>0</v>
      </c>
      <c r="V5428" t="s">
        <v>85</v>
      </c>
      <c r="W5428">
        <v>791</v>
      </c>
      <c r="X5428" t="s">
        <v>44</v>
      </c>
      <c r="Y5428" t="s">
        <v>45</v>
      </c>
      <c r="Z5428">
        <v>0</v>
      </c>
      <c r="AA5428">
        <v>722</v>
      </c>
      <c r="AB5428">
        <v>9626</v>
      </c>
      <c r="AC5428" t="s">
        <v>46</v>
      </c>
    </row>
    <row r="5429" spans="1:29" x14ac:dyDescent="0.3">
      <c r="A5429" s="1" t="s">
        <v>47</v>
      </c>
      <c r="B5429" t="s">
        <v>108</v>
      </c>
      <c r="C5429" t="s">
        <v>709</v>
      </c>
      <c r="D5429" t="s">
        <v>119</v>
      </c>
      <c r="E5429">
        <v>9</v>
      </c>
      <c r="F5429" t="s">
        <v>221</v>
      </c>
      <c r="G5429" t="s">
        <v>858</v>
      </c>
      <c r="H5429" t="s">
        <v>35</v>
      </c>
      <c r="I5429" t="s">
        <v>1541</v>
      </c>
      <c r="J5429" t="s">
        <v>10419</v>
      </c>
      <c r="K5429" t="s">
        <v>12506</v>
      </c>
      <c r="L5429" t="s">
        <v>12507</v>
      </c>
      <c r="M5429" t="s">
        <v>1422</v>
      </c>
      <c r="N5429" t="s">
        <v>40</v>
      </c>
      <c r="O5429">
        <v>29834</v>
      </c>
      <c r="P5429">
        <v>34648</v>
      </c>
      <c r="Q5429" t="s">
        <v>95</v>
      </c>
      <c r="R5429">
        <v>267</v>
      </c>
      <c r="S5429" s="2">
        <v>45120</v>
      </c>
      <c r="T5429" s="2">
        <v>45147</v>
      </c>
      <c r="U5429">
        <v>0</v>
      </c>
      <c r="V5429" t="s">
        <v>85</v>
      </c>
      <c r="W5429">
        <v>413</v>
      </c>
      <c r="X5429" t="s">
        <v>60</v>
      </c>
      <c r="Y5429" t="s">
        <v>61</v>
      </c>
      <c r="Z5429">
        <v>0</v>
      </c>
      <c r="AA5429">
        <v>669</v>
      </c>
      <c r="AB5429">
        <v>31791</v>
      </c>
      <c r="AC5429" t="s">
        <v>73</v>
      </c>
    </row>
    <row r="5430" spans="1:29" x14ac:dyDescent="0.3">
      <c r="A5430" s="1" t="s">
        <v>47</v>
      </c>
      <c r="B5430" t="s">
        <v>145</v>
      </c>
      <c r="C5430" t="s">
        <v>2354</v>
      </c>
      <c r="D5430" t="s">
        <v>32</v>
      </c>
      <c r="E5430">
        <v>2</v>
      </c>
      <c r="F5430" t="s">
        <v>33</v>
      </c>
      <c r="G5430" t="s">
        <v>209</v>
      </c>
      <c r="H5430" t="s">
        <v>35</v>
      </c>
      <c r="I5430" t="s">
        <v>140</v>
      </c>
      <c r="J5430" t="s">
        <v>524</v>
      </c>
      <c r="K5430" t="s">
        <v>12508</v>
      </c>
      <c r="L5430" t="s">
        <v>12509</v>
      </c>
      <c r="M5430" t="s">
        <v>1294</v>
      </c>
      <c r="N5430" t="s">
        <v>58</v>
      </c>
      <c r="O5430">
        <v>25670</v>
      </c>
      <c r="P5430">
        <v>30230</v>
      </c>
      <c r="Q5430" t="s">
        <v>59</v>
      </c>
      <c r="R5430">
        <v>783</v>
      </c>
      <c r="S5430" s="2">
        <v>44960</v>
      </c>
      <c r="T5430" t="s">
        <v>42</v>
      </c>
      <c r="U5430">
        <v>15309</v>
      </c>
      <c r="V5430" t="s">
        <v>85</v>
      </c>
      <c r="W5430">
        <v>440</v>
      </c>
      <c r="X5430" t="s">
        <v>44</v>
      </c>
      <c r="Y5430" t="s">
        <v>45</v>
      </c>
      <c r="Z5430">
        <v>3751</v>
      </c>
      <c r="AA5430">
        <v>275</v>
      </c>
      <c r="AB5430">
        <v>26773</v>
      </c>
      <c r="AC5430" t="s">
        <v>107</v>
      </c>
    </row>
    <row r="5431" spans="1:29" x14ac:dyDescent="0.3">
      <c r="A5431" s="1" t="s">
        <v>29</v>
      </c>
      <c r="B5431" t="s">
        <v>96</v>
      </c>
      <c r="C5431" t="s">
        <v>193</v>
      </c>
      <c r="D5431" t="s">
        <v>98</v>
      </c>
      <c r="E5431">
        <v>8</v>
      </c>
      <c r="F5431" t="s">
        <v>271</v>
      </c>
      <c r="G5431" t="s">
        <v>495</v>
      </c>
      <c r="H5431" t="s">
        <v>35</v>
      </c>
      <c r="I5431" t="s">
        <v>53</v>
      </c>
      <c r="J5431" t="s">
        <v>189</v>
      </c>
      <c r="K5431" t="s">
        <v>12510</v>
      </c>
      <c r="L5431" t="s">
        <v>12511</v>
      </c>
      <c r="M5431" t="s">
        <v>199</v>
      </c>
      <c r="N5431" t="s">
        <v>40</v>
      </c>
      <c r="O5431">
        <v>18091</v>
      </c>
      <c r="P5431">
        <v>20874</v>
      </c>
      <c r="Q5431" t="s">
        <v>41</v>
      </c>
      <c r="R5431">
        <v>782</v>
      </c>
      <c r="S5431" s="2">
        <v>44568</v>
      </c>
      <c r="T5431" t="s">
        <v>42</v>
      </c>
      <c r="U5431">
        <v>0</v>
      </c>
      <c r="V5431" t="s">
        <v>85</v>
      </c>
      <c r="W5431">
        <v>615</v>
      </c>
      <c r="X5431" t="s">
        <v>44</v>
      </c>
      <c r="Y5431" t="s">
        <v>61</v>
      </c>
      <c r="Z5431">
        <v>0</v>
      </c>
      <c r="AA5431">
        <v>839</v>
      </c>
      <c r="AB5431">
        <v>18556</v>
      </c>
      <c r="AC5431" t="s">
        <v>107</v>
      </c>
    </row>
    <row r="5432" spans="1:29" x14ac:dyDescent="0.3">
      <c r="A5432" s="1" t="s">
        <v>47</v>
      </c>
      <c r="B5432" t="s">
        <v>153</v>
      </c>
      <c r="C5432" t="s">
        <v>7916</v>
      </c>
      <c r="D5432" t="s">
        <v>76</v>
      </c>
      <c r="E5432">
        <v>9</v>
      </c>
      <c r="F5432" t="s">
        <v>129</v>
      </c>
      <c r="G5432" t="s">
        <v>130</v>
      </c>
      <c r="H5432" t="s">
        <v>79</v>
      </c>
      <c r="I5432" t="s">
        <v>3135</v>
      </c>
      <c r="J5432" t="s">
        <v>726</v>
      </c>
      <c r="K5432" t="s">
        <v>12512</v>
      </c>
      <c r="L5432" t="s">
        <v>12513</v>
      </c>
      <c r="M5432" t="s">
        <v>1202</v>
      </c>
      <c r="N5432" t="s">
        <v>58</v>
      </c>
      <c r="O5432">
        <v>15167</v>
      </c>
      <c r="P5432">
        <v>19048</v>
      </c>
      <c r="Q5432" t="s">
        <v>59</v>
      </c>
      <c r="R5432">
        <v>987</v>
      </c>
      <c r="S5432" s="2">
        <v>44430</v>
      </c>
      <c r="T5432" t="s">
        <v>42</v>
      </c>
      <c r="U5432">
        <v>20213</v>
      </c>
      <c r="V5432" t="s">
        <v>43</v>
      </c>
      <c r="W5432">
        <v>570</v>
      </c>
      <c r="X5432" t="s">
        <v>44</v>
      </c>
      <c r="Y5432" t="s">
        <v>45</v>
      </c>
      <c r="Z5432">
        <v>1655</v>
      </c>
      <c r="AA5432">
        <v>31</v>
      </c>
      <c r="AB5432">
        <v>18798</v>
      </c>
      <c r="AC5432" t="s">
        <v>46</v>
      </c>
    </row>
    <row r="5433" spans="1:29" x14ac:dyDescent="0.3">
      <c r="A5433" s="1" t="s">
        <v>29</v>
      </c>
      <c r="B5433" t="s">
        <v>74</v>
      </c>
      <c r="C5433" t="s">
        <v>75</v>
      </c>
      <c r="D5433" t="s">
        <v>169</v>
      </c>
      <c r="E5433">
        <v>1</v>
      </c>
      <c r="F5433" t="s">
        <v>64</v>
      </c>
      <c r="G5433" t="s">
        <v>376</v>
      </c>
      <c r="H5433" t="s">
        <v>35</v>
      </c>
      <c r="I5433" t="s">
        <v>53</v>
      </c>
      <c r="J5433" t="s">
        <v>2822</v>
      </c>
      <c r="K5433">
        <f>1-656-823-9464</f>
        <v>-10942</v>
      </c>
      <c r="L5433" t="s">
        <v>12514</v>
      </c>
      <c r="M5433" t="s">
        <v>973</v>
      </c>
      <c r="N5433" t="s">
        <v>58</v>
      </c>
      <c r="O5433">
        <v>15625</v>
      </c>
      <c r="P5433">
        <v>19290</v>
      </c>
      <c r="Q5433" t="s">
        <v>41</v>
      </c>
      <c r="R5433">
        <v>909</v>
      </c>
      <c r="S5433" s="2">
        <v>44640</v>
      </c>
      <c r="T5433" s="2">
        <v>44670</v>
      </c>
      <c r="U5433">
        <v>0</v>
      </c>
      <c r="V5433" t="s">
        <v>106</v>
      </c>
      <c r="W5433">
        <v>505</v>
      </c>
      <c r="X5433" t="s">
        <v>60</v>
      </c>
      <c r="Y5433" t="s">
        <v>45</v>
      </c>
      <c r="Z5433">
        <v>3638</v>
      </c>
      <c r="AA5433">
        <v>496</v>
      </c>
      <c r="AB5433">
        <v>19241</v>
      </c>
      <c r="AC5433" t="s">
        <v>73</v>
      </c>
    </row>
    <row r="5434" spans="1:29" x14ac:dyDescent="0.3">
      <c r="A5434" s="1" t="s">
        <v>47</v>
      </c>
      <c r="B5434" t="s">
        <v>153</v>
      </c>
      <c r="C5434" t="s">
        <v>3785</v>
      </c>
      <c r="D5434" t="s">
        <v>185</v>
      </c>
      <c r="E5434">
        <v>10</v>
      </c>
      <c r="F5434" t="s">
        <v>129</v>
      </c>
      <c r="G5434" t="s">
        <v>1528</v>
      </c>
      <c r="H5434" t="s">
        <v>79</v>
      </c>
      <c r="I5434" t="s">
        <v>632</v>
      </c>
      <c r="J5434" t="s">
        <v>5953</v>
      </c>
      <c r="K5434" t="s">
        <v>12515</v>
      </c>
      <c r="L5434" t="s">
        <v>12516</v>
      </c>
      <c r="M5434" t="s">
        <v>750</v>
      </c>
      <c r="N5434" t="s">
        <v>94</v>
      </c>
      <c r="O5434">
        <v>19991</v>
      </c>
      <c r="P5434">
        <v>24353</v>
      </c>
      <c r="Q5434" t="s">
        <v>95</v>
      </c>
      <c r="R5434">
        <v>110</v>
      </c>
      <c r="S5434" s="2">
        <v>45223</v>
      </c>
      <c r="T5434" s="2">
        <v>45232</v>
      </c>
      <c r="U5434">
        <v>0</v>
      </c>
      <c r="V5434" t="s">
        <v>106</v>
      </c>
      <c r="W5434">
        <v>737</v>
      </c>
      <c r="X5434" t="s">
        <v>60</v>
      </c>
      <c r="Y5434" t="s">
        <v>72</v>
      </c>
      <c r="Z5434">
        <v>0</v>
      </c>
      <c r="AA5434">
        <v>817</v>
      </c>
      <c r="AB5434">
        <v>23263</v>
      </c>
      <c r="AC5434" t="s">
        <v>46</v>
      </c>
    </row>
    <row r="5435" spans="1:29" x14ac:dyDescent="0.3">
      <c r="A5435" s="1" t="s">
        <v>29</v>
      </c>
      <c r="B5435" t="s">
        <v>541</v>
      </c>
      <c r="C5435" t="s">
        <v>3530</v>
      </c>
      <c r="D5435" t="s">
        <v>178</v>
      </c>
      <c r="E5435">
        <v>9</v>
      </c>
      <c r="F5435" t="s">
        <v>51</v>
      </c>
      <c r="G5435" t="s">
        <v>1075</v>
      </c>
      <c r="H5435" t="s">
        <v>79</v>
      </c>
      <c r="I5435" t="s">
        <v>11620</v>
      </c>
      <c r="J5435" t="s">
        <v>224</v>
      </c>
      <c r="K5435" t="s">
        <v>12517</v>
      </c>
      <c r="L5435" t="s">
        <v>12518</v>
      </c>
      <c r="M5435" t="s">
        <v>1340</v>
      </c>
      <c r="N5435" t="s">
        <v>40</v>
      </c>
      <c r="O5435">
        <v>2812</v>
      </c>
      <c r="P5435">
        <v>4919</v>
      </c>
      <c r="Q5435" t="s">
        <v>95</v>
      </c>
      <c r="R5435">
        <v>78</v>
      </c>
      <c r="S5435" s="2">
        <v>44516</v>
      </c>
      <c r="T5435" t="s">
        <v>42</v>
      </c>
      <c r="U5435">
        <v>0</v>
      </c>
      <c r="V5435" t="s">
        <v>43</v>
      </c>
      <c r="W5435">
        <v>764</v>
      </c>
      <c r="X5435" t="s">
        <v>44</v>
      </c>
      <c r="Y5435" t="s">
        <v>72</v>
      </c>
      <c r="Z5435">
        <v>0</v>
      </c>
      <c r="AA5435">
        <v>853</v>
      </c>
      <c r="AB5435">
        <v>4193</v>
      </c>
      <c r="AC5435" t="s">
        <v>107</v>
      </c>
    </row>
    <row r="5436" spans="1:29" x14ac:dyDescent="0.3">
      <c r="A5436" s="1" t="s">
        <v>47</v>
      </c>
      <c r="B5436" t="s">
        <v>161</v>
      </c>
      <c r="C5436" t="s">
        <v>5514</v>
      </c>
      <c r="D5436" t="s">
        <v>387</v>
      </c>
      <c r="E5436">
        <v>1</v>
      </c>
      <c r="F5436" t="s">
        <v>51</v>
      </c>
      <c r="G5436" t="s">
        <v>291</v>
      </c>
      <c r="H5436" t="s">
        <v>79</v>
      </c>
      <c r="I5436" t="s">
        <v>464</v>
      </c>
      <c r="J5436" t="s">
        <v>5224</v>
      </c>
      <c r="K5436" t="s">
        <v>12519</v>
      </c>
      <c r="L5436" t="s">
        <v>12520</v>
      </c>
      <c r="M5436" t="s">
        <v>192</v>
      </c>
      <c r="N5436" t="s">
        <v>94</v>
      </c>
      <c r="O5436">
        <v>29645</v>
      </c>
      <c r="P5436">
        <v>33669</v>
      </c>
      <c r="Q5436" t="s">
        <v>95</v>
      </c>
      <c r="R5436">
        <v>487</v>
      </c>
      <c r="S5436" s="2">
        <v>44745</v>
      </c>
      <c r="T5436" s="2">
        <v>44769</v>
      </c>
      <c r="U5436">
        <v>0</v>
      </c>
      <c r="V5436" t="s">
        <v>106</v>
      </c>
      <c r="W5436">
        <v>673</v>
      </c>
      <c r="X5436" t="s">
        <v>60</v>
      </c>
      <c r="Y5436" t="s">
        <v>61</v>
      </c>
      <c r="Z5436">
        <v>0</v>
      </c>
      <c r="AA5436">
        <v>796</v>
      </c>
      <c r="AB5436">
        <v>32543</v>
      </c>
      <c r="AC5436" t="s">
        <v>73</v>
      </c>
    </row>
    <row r="5437" spans="1:29" x14ac:dyDescent="0.3">
      <c r="A5437" s="1" t="s">
        <v>47</v>
      </c>
      <c r="B5437" t="s">
        <v>145</v>
      </c>
      <c r="C5437" t="s">
        <v>146</v>
      </c>
      <c r="D5437" t="s">
        <v>98</v>
      </c>
      <c r="E5437">
        <v>5</v>
      </c>
      <c r="F5437" t="s">
        <v>99</v>
      </c>
      <c r="G5437" t="s">
        <v>710</v>
      </c>
      <c r="H5437" t="s">
        <v>35</v>
      </c>
      <c r="I5437" t="s">
        <v>869</v>
      </c>
      <c r="J5437" t="s">
        <v>5070</v>
      </c>
      <c r="K5437" t="s">
        <v>12521</v>
      </c>
      <c r="L5437" t="s">
        <v>12522</v>
      </c>
      <c r="M5437" t="s">
        <v>533</v>
      </c>
      <c r="N5437" t="s">
        <v>40</v>
      </c>
      <c r="O5437">
        <v>21961</v>
      </c>
      <c r="P5437">
        <v>25971</v>
      </c>
      <c r="Q5437" t="s">
        <v>41</v>
      </c>
      <c r="R5437">
        <v>637</v>
      </c>
      <c r="S5437" s="2">
        <v>44935</v>
      </c>
      <c r="T5437" s="2">
        <v>44948</v>
      </c>
      <c r="U5437">
        <v>0</v>
      </c>
      <c r="V5437" t="s">
        <v>85</v>
      </c>
      <c r="W5437">
        <v>645</v>
      </c>
      <c r="X5437" t="s">
        <v>60</v>
      </c>
      <c r="Y5437" t="s">
        <v>61</v>
      </c>
      <c r="Z5437">
        <v>0</v>
      </c>
      <c r="AA5437">
        <v>825</v>
      </c>
      <c r="AB5437">
        <v>23816</v>
      </c>
      <c r="AC5437" t="s">
        <v>46</v>
      </c>
    </row>
    <row r="5438" spans="1:29" x14ac:dyDescent="0.3">
      <c r="A5438" s="1" t="s">
        <v>47</v>
      </c>
      <c r="B5438" t="s">
        <v>592</v>
      </c>
      <c r="C5438" t="s">
        <v>1129</v>
      </c>
      <c r="D5438" t="s">
        <v>155</v>
      </c>
      <c r="E5438">
        <v>3</v>
      </c>
      <c r="F5438" t="s">
        <v>120</v>
      </c>
      <c r="G5438" t="s">
        <v>820</v>
      </c>
      <c r="H5438" t="s">
        <v>35</v>
      </c>
      <c r="I5438" t="s">
        <v>1611</v>
      </c>
      <c r="J5438" t="s">
        <v>2070</v>
      </c>
      <c r="K5438" t="s">
        <v>12523</v>
      </c>
      <c r="L5438" t="s">
        <v>12524</v>
      </c>
      <c r="M5438" t="s">
        <v>2167</v>
      </c>
      <c r="N5438" t="s">
        <v>84</v>
      </c>
      <c r="O5438">
        <v>2727</v>
      </c>
      <c r="P5438">
        <v>7083</v>
      </c>
      <c r="Q5438" t="s">
        <v>95</v>
      </c>
      <c r="R5438">
        <v>169</v>
      </c>
      <c r="S5438" s="2">
        <v>45173</v>
      </c>
      <c r="T5438" s="2">
        <v>45201</v>
      </c>
      <c r="U5438">
        <v>0</v>
      </c>
      <c r="V5438" t="s">
        <v>106</v>
      </c>
      <c r="W5438">
        <v>711</v>
      </c>
      <c r="X5438" t="s">
        <v>60</v>
      </c>
      <c r="Y5438" t="s">
        <v>72</v>
      </c>
      <c r="Z5438">
        <v>0</v>
      </c>
      <c r="AA5438">
        <v>506</v>
      </c>
      <c r="AB5438">
        <v>6797</v>
      </c>
      <c r="AC5438" t="s">
        <v>46</v>
      </c>
    </row>
    <row r="5439" spans="1:29" x14ac:dyDescent="0.3">
      <c r="A5439" s="1" t="s">
        <v>47</v>
      </c>
      <c r="B5439" t="s">
        <v>48</v>
      </c>
      <c r="C5439" t="s">
        <v>4885</v>
      </c>
      <c r="D5439" t="s">
        <v>128</v>
      </c>
      <c r="E5439">
        <v>3</v>
      </c>
      <c r="F5439" t="s">
        <v>129</v>
      </c>
      <c r="G5439" t="s">
        <v>163</v>
      </c>
      <c r="H5439" t="s">
        <v>35</v>
      </c>
      <c r="I5439" t="s">
        <v>1246</v>
      </c>
      <c r="J5439" t="s">
        <v>389</v>
      </c>
      <c r="K5439">
        <f>1-31-62-9935</f>
        <v>-10027</v>
      </c>
      <c r="L5439" t="s">
        <v>12525</v>
      </c>
      <c r="M5439" t="s">
        <v>556</v>
      </c>
      <c r="N5439" t="s">
        <v>58</v>
      </c>
      <c r="O5439">
        <v>20504</v>
      </c>
      <c r="P5439">
        <v>24475</v>
      </c>
      <c r="Q5439" t="s">
        <v>41</v>
      </c>
      <c r="R5439">
        <v>305</v>
      </c>
      <c r="S5439" s="2">
        <v>44952</v>
      </c>
      <c r="T5439" t="s">
        <v>42</v>
      </c>
      <c r="U5439">
        <v>0</v>
      </c>
      <c r="V5439" t="s">
        <v>71</v>
      </c>
      <c r="W5439">
        <v>653</v>
      </c>
      <c r="X5439" t="s">
        <v>44</v>
      </c>
      <c r="Y5439" t="s">
        <v>61</v>
      </c>
      <c r="Z5439">
        <v>1755</v>
      </c>
      <c r="AA5439">
        <v>327</v>
      </c>
      <c r="AB5439">
        <v>22768</v>
      </c>
      <c r="AC5439" t="s">
        <v>46</v>
      </c>
    </row>
    <row r="5440" spans="1:29" x14ac:dyDescent="0.3">
      <c r="A5440" s="1" t="s">
        <v>47</v>
      </c>
      <c r="B5440" t="s">
        <v>161</v>
      </c>
      <c r="C5440" t="s">
        <v>5514</v>
      </c>
      <c r="D5440" t="s">
        <v>387</v>
      </c>
      <c r="E5440">
        <v>1</v>
      </c>
      <c r="F5440" t="s">
        <v>186</v>
      </c>
      <c r="G5440" t="s">
        <v>463</v>
      </c>
      <c r="H5440" t="s">
        <v>79</v>
      </c>
      <c r="I5440" t="s">
        <v>12526</v>
      </c>
      <c r="J5440" t="s">
        <v>428</v>
      </c>
      <c r="K5440" t="s">
        <v>12527</v>
      </c>
      <c r="L5440" t="s">
        <v>12528</v>
      </c>
      <c r="M5440" t="s">
        <v>2032</v>
      </c>
      <c r="N5440" t="s">
        <v>94</v>
      </c>
      <c r="O5440">
        <v>2824</v>
      </c>
      <c r="P5440">
        <v>5832</v>
      </c>
      <c r="Q5440" t="s">
        <v>95</v>
      </c>
      <c r="R5440">
        <v>388</v>
      </c>
      <c r="S5440" s="2">
        <v>45035</v>
      </c>
      <c r="T5440" s="2">
        <v>45053</v>
      </c>
      <c r="U5440">
        <v>0</v>
      </c>
      <c r="V5440" t="s">
        <v>71</v>
      </c>
      <c r="W5440">
        <v>713</v>
      </c>
      <c r="X5440" t="s">
        <v>60</v>
      </c>
      <c r="Y5440" t="s">
        <v>45</v>
      </c>
      <c r="Z5440">
        <v>0</v>
      </c>
      <c r="AA5440">
        <v>827</v>
      </c>
      <c r="AB5440">
        <v>5080</v>
      </c>
      <c r="AC5440" t="s">
        <v>107</v>
      </c>
    </row>
    <row r="5441" spans="1:29" x14ac:dyDescent="0.3">
      <c r="A5441" s="1" t="s">
        <v>29</v>
      </c>
      <c r="B5441" t="s">
        <v>96</v>
      </c>
      <c r="C5441" t="s">
        <v>1906</v>
      </c>
      <c r="D5441" t="s">
        <v>76</v>
      </c>
      <c r="E5441">
        <v>3</v>
      </c>
      <c r="F5441" t="s">
        <v>186</v>
      </c>
      <c r="G5441" t="s">
        <v>650</v>
      </c>
      <c r="H5441" t="s">
        <v>79</v>
      </c>
      <c r="I5441" t="s">
        <v>921</v>
      </c>
      <c r="J5441" t="s">
        <v>2982</v>
      </c>
      <c r="K5441" t="s">
        <v>12529</v>
      </c>
      <c r="L5441" t="s">
        <v>12530</v>
      </c>
      <c r="M5441" t="s">
        <v>1784</v>
      </c>
      <c r="N5441" t="s">
        <v>40</v>
      </c>
      <c r="O5441">
        <v>11221</v>
      </c>
      <c r="P5441">
        <v>13659</v>
      </c>
      <c r="Q5441" t="s">
        <v>41</v>
      </c>
      <c r="R5441">
        <v>955</v>
      </c>
      <c r="S5441" s="2">
        <v>44867</v>
      </c>
      <c r="T5441" t="s">
        <v>42</v>
      </c>
      <c r="U5441">
        <v>0</v>
      </c>
      <c r="V5441" t="s">
        <v>85</v>
      </c>
      <c r="W5441">
        <v>823</v>
      </c>
      <c r="X5441" t="s">
        <v>44</v>
      </c>
      <c r="Y5441" t="s">
        <v>72</v>
      </c>
      <c r="Z5441">
        <v>0</v>
      </c>
      <c r="AA5441">
        <v>704</v>
      </c>
      <c r="AB5441">
        <v>13373</v>
      </c>
      <c r="AC5441" t="s">
        <v>46</v>
      </c>
    </row>
    <row r="5442" spans="1:29" x14ac:dyDescent="0.3">
      <c r="A5442" s="1" t="s">
        <v>29</v>
      </c>
      <c r="B5442" t="s">
        <v>96</v>
      </c>
      <c r="C5442" t="s">
        <v>1496</v>
      </c>
      <c r="D5442" t="s">
        <v>352</v>
      </c>
      <c r="E5442">
        <v>5</v>
      </c>
      <c r="F5442" t="s">
        <v>221</v>
      </c>
      <c r="G5442" t="s">
        <v>250</v>
      </c>
      <c r="H5442" t="s">
        <v>79</v>
      </c>
      <c r="I5442" t="s">
        <v>3473</v>
      </c>
      <c r="J5442" t="s">
        <v>354</v>
      </c>
      <c r="K5442" t="s">
        <v>12531</v>
      </c>
      <c r="L5442" t="s">
        <v>12532</v>
      </c>
      <c r="M5442" t="s">
        <v>665</v>
      </c>
      <c r="N5442" t="s">
        <v>40</v>
      </c>
      <c r="O5442">
        <v>27196</v>
      </c>
      <c r="P5442">
        <v>30778</v>
      </c>
      <c r="Q5442" t="s">
        <v>59</v>
      </c>
      <c r="R5442">
        <v>355</v>
      </c>
      <c r="S5442" s="2">
        <v>44534</v>
      </c>
      <c r="T5442" s="2">
        <v>44544</v>
      </c>
      <c r="U5442">
        <v>45311</v>
      </c>
      <c r="V5442" t="s">
        <v>85</v>
      </c>
      <c r="W5442">
        <v>630</v>
      </c>
      <c r="X5442" t="s">
        <v>60</v>
      </c>
      <c r="Y5442" t="s">
        <v>45</v>
      </c>
      <c r="Z5442">
        <v>0</v>
      </c>
      <c r="AA5442">
        <v>249</v>
      </c>
      <c r="AB5442">
        <v>29641</v>
      </c>
      <c r="AC5442" t="s">
        <v>73</v>
      </c>
    </row>
    <row r="5443" spans="1:29" x14ac:dyDescent="0.3">
      <c r="A5443" s="1" t="s">
        <v>29</v>
      </c>
      <c r="B5443" t="s">
        <v>393</v>
      </c>
      <c r="C5443" t="s">
        <v>1253</v>
      </c>
      <c r="D5443" t="s">
        <v>138</v>
      </c>
      <c r="E5443">
        <v>8</v>
      </c>
      <c r="F5443" t="s">
        <v>271</v>
      </c>
      <c r="G5443" t="s">
        <v>400</v>
      </c>
      <c r="H5443" t="s">
        <v>79</v>
      </c>
      <c r="I5443" t="s">
        <v>322</v>
      </c>
      <c r="J5443" t="s">
        <v>1020</v>
      </c>
      <c r="K5443" t="s">
        <v>12533</v>
      </c>
      <c r="L5443" t="s">
        <v>12534</v>
      </c>
      <c r="M5443" t="s">
        <v>948</v>
      </c>
      <c r="N5443" t="s">
        <v>94</v>
      </c>
      <c r="O5443">
        <v>24308</v>
      </c>
      <c r="P5443">
        <v>28876</v>
      </c>
      <c r="Q5443" t="s">
        <v>95</v>
      </c>
      <c r="R5443">
        <v>460</v>
      </c>
      <c r="S5443" s="2">
        <v>44880</v>
      </c>
      <c r="T5443" s="2">
        <v>44901</v>
      </c>
      <c r="U5443">
        <v>0</v>
      </c>
      <c r="V5443" t="s">
        <v>71</v>
      </c>
      <c r="W5443">
        <v>495</v>
      </c>
      <c r="X5443" t="s">
        <v>60</v>
      </c>
      <c r="Y5443" t="s">
        <v>72</v>
      </c>
      <c r="Z5443">
        <v>0</v>
      </c>
      <c r="AA5443">
        <v>783</v>
      </c>
      <c r="AB5443">
        <v>28428</v>
      </c>
      <c r="AC5443" t="s">
        <v>73</v>
      </c>
    </row>
    <row r="5444" spans="1:29" x14ac:dyDescent="0.3">
      <c r="A5444" s="1" t="s">
        <v>29</v>
      </c>
      <c r="B5444" t="s">
        <v>74</v>
      </c>
      <c r="C5444" t="s">
        <v>965</v>
      </c>
      <c r="D5444" t="s">
        <v>236</v>
      </c>
      <c r="E5444">
        <v>6</v>
      </c>
      <c r="F5444" t="s">
        <v>186</v>
      </c>
      <c r="G5444" t="s">
        <v>1504</v>
      </c>
      <c r="H5444" t="s">
        <v>79</v>
      </c>
      <c r="I5444" t="s">
        <v>1191</v>
      </c>
      <c r="J5444" t="s">
        <v>4529</v>
      </c>
      <c r="K5444" t="s">
        <v>12535</v>
      </c>
      <c r="L5444" t="s">
        <v>12536</v>
      </c>
      <c r="M5444" t="s">
        <v>175</v>
      </c>
      <c r="N5444" t="s">
        <v>84</v>
      </c>
      <c r="O5444">
        <v>13897</v>
      </c>
      <c r="P5444">
        <v>16787</v>
      </c>
      <c r="Q5444" t="s">
        <v>59</v>
      </c>
      <c r="R5444">
        <v>15</v>
      </c>
      <c r="S5444" s="2">
        <v>44635</v>
      </c>
      <c r="T5444" s="2">
        <v>44655</v>
      </c>
      <c r="U5444">
        <v>10371</v>
      </c>
      <c r="V5444" t="s">
        <v>71</v>
      </c>
      <c r="W5444">
        <v>773</v>
      </c>
      <c r="X5444" t="s">
        <v>60</v>
      </c>
      <c r="Y5444" t="s">
        <v>45</v>
      </c>
      <c r="Z5444">
        <v>0</v>
      </c>
      <c r="AA5444">
        <v>226</v>
      </c>
      <c r="AB5444">
        <v>15933</v>
      </c>
      <c r="AC5444" t="s">
        <v>73</v>
      </c>
    </row>
    <row r="5445" spans="1:29" x14ac:dyDescent="0.3">
      <c r="A5445" s="1" t="s">
        <v>47</v>
      </c>
      <c r="B5445" t="s">
        <v>176</v>
      </c>
      <c r="C5445" t="s">
        <v>1666</v>
      </c>
      <c r="D5445" t="s">
        <v>98</v>
      </c>
      <c r="E5445">
        <v>1</v>
      </c>
      <c r="F5445" t="s">
        <v>186</v>
      </c>
      <c r="G5445" t="s">
        <v>650</v>
      </c>
      <c r="H5445" t="s">
        <v>35</v>
      </c>
      <c r="I5445" t="s">
        <v>238</v>
      </c>
      <c r="J5445" t="s">
        <v>172</v>
      </c>
      <c r="K5445" t="s">
        <v>12537</v>
      </c>
      <c r="L5445" t="s">
        <v>12538</v>
      </c>
      <c r="M5445" t="s">
        <v>887</v>
      </c>
      <c r="N5445" t="s">
        <v>40</v>
      </c>
      <c r="O5445">
        <v>24657</v>
      </c>
      <c r="P5445">
        <v>29598</v>
      </c>
      <c r="Q5445" t="s">
        <v>59</v>
      </c>
      <c r="R5445">
        <v>237</v>
      </c>
      <c r="S5445" s="2">
        <v>44299</v>
      </c>
      <c r="T5445" s="2">
        <v>44309</v>
      </c>
      <c r="U5445">
        <v>31309</v>
      </c>
      <c r="V5445" t="s">
        <v>43</v>
      </c>
      <c r="W5445">
        <v>726</v>
      </c>
      <c r="X5445" t="s">
        <v>60</v>
      </c>
      <c r="Y5445" t="s">
        <v>45</v>
      </c>
      <c r="Z5445">
        <v>0</v>
      </c>
      <c r="AA5445">
        <v>469</v>
      </c>
      <c r="AB5445">
        <v>26582</v>
      </c>
      <c r="AC5445" t="s">
        <v>73</v>
      </c>
    </row>
    <row r="5446" spans="1:29" x14ac:dyDescent="0.3">
      <c r="A5446" s="1" t="s">
        <v>29</v>
      </c>
      <c r="B5446" t="s">
        <v>96</v>
      </c>
      <c r="C5446" t="s">
        <v>2169</v>
      </c>
      <c r="D5446" t="s">
        <v>201</v>
      </c>
      <c r="E5446">
        <v>7</v>
      </c>
      <c r="F5446" t="s">
        <v>186</v>
      </c>
      <c r="G5446" t="s">
        <v>1504</v>
      </c>
      <c r="H5446" t="s">
        <v>35</v>
      </c>
      <c r="I5446" t="s">
        <v>1589</v>
      </c>
      <c r="J5446" t="s">
        <v>172</v>
      </c>
      <c r="K5446" t="s">
        <v>12539</v>
      </c>
      <c r="L5446" t="s">
        <v>12540</v>
      </c>
      <c r="M5446" t="s">
        <v>105</v>
      </c>
      <c r="N5446" t="s">
        <v>84</v>
      </c>
      <c r="O5446">
        <v>19226</v>
      </c>
      <c r="P5446">
        <v>23990</v>
      </c>
      <c r="Q5446" t="s">
        <v>41</v>
      </c>
      <c r="R5446">
        <v>136</v>
      </c>
      <c r="S5446" s="2">
        <v>45250</v>
      </c>
      <c r="T5446" t="s">
        <v>42</v>
      </c>
      <c r="U5446">
        <v>0</v>
      </c>
      <c r="V5446" t="s">
        <v>43</v>
      </c>
      <c r="W5446">
        <v>751</v>
      </c>
      <c r="X5446" t="s">
        <v>44</v>
      </c>
      <c r="Y5446" t="s">
        <v>45</v>
      </c>
      <c r="Z5446">
        <v>0</v>
      </c>
      <c r="AA5446">
        <v>559</v>
      </c>
      <c r="AB5446">
        <v>21615</v>
      </c>
      <c r="AC5446" t="s">
        <v>46</v>
      </c>
    </row>
    <row r="5447" spans="1:29" x14ac:dyDescent="0.3">
      <c r="A5447" s="1" t="s">
        <v>29</v>
      </c>
      <c r="B5447" t="s">
        <v>74</v>
      </c>
      <c r="C5447" t="s">
        <v>903</v>
      </c>
      <c r="D5447" t="s">
        <v>155</v>
      </c>
      <c r="E5447">
        <v>7</v>
      </c>
      <c r="F5447" t="s">
        <v>120</v>
      </c>
      <c r="G5447" t="s">
        <v>1533</v>
      </c>
      <c r="H5447" t="s">
        <v>35</v>
      </c>
      <c r="I5447" t="s">
        <v>427</v>
      </c>
      <c r="J5447" t="s">
        <v>2286</v>
      </c>
      <c r="K5447">
        <v>9549219152</v>
      </c>
      <c r="L5447" t="s">
        <v>12541</v>
      </c>
      <c r="M5447" t="s">
        <v>1718</v>
      </c>
      <c r="N5447" t="s">
        <v>40</v>
      </c>
      <c r="O5447">
        <v>20765</v>
      </c>
      <c r="P5447">
        <v>23249</v>
      </c>
      <c r="Q5447" t="s">
        <v>59</v>
      </c>
      <c r="R5447">
        <v>385</v>
      </c>
      <c r="S5447" s="2">
        <v>45046</v>
      </c>
      <c r="T5447" s="2">
        <v>45072</v>
      </c>
      <c r="U5447">
        <v>19271</v>
      </c>
      <c r="V5447" t="s">
        <v>106</v>
      </c>
      <c r="W5447">
        <v>466</v>
      </c>
      <c r="X5447" t="s">
        <v>60</v>
      </c>
      <c r="Y5447" t="s">
        <v>61</v>
      </c>
      <c r="Z5447">
        <v>0</v>
      </c>
      <c r="AA5447">
        <v>279</v>
      </c>
      <c r="AB5447">
        <v>21191</v>
      </c>
      <c r="AC5447" t="s">
        <v>46</v>
      </c>
    </row>
    <row r="5448" spans="1:29" x14ac:dyDescent="0.3">
      <c r="A5448" s="1" t="s">
        <v>47</v>
      </c>
      <c r="B5448" t="s">
        <v>234</v>
      </c>
      <c r="C5448" t="s">
        <v>796</v>
      </c>
      <c r="D5448" t="s">
        <v>110</v>
      </c>
      <c r="E5448">
        <v>8</v>
      </c>
      <c r="F5448" t="s">
        <v>33</v>
      </c>
      <c r="G5448" t="s">
        <v>411</v>
      </c>
      <c r="H5448" t="s">
        <v>35</v>
      </c>
      <c r="I5448" t="s">
        <v>565</v>
      </c>
      <c r="J5448" t="s">
        <v>4196</v>
      </c>
      <c r="K5448" t="s">
        <v>12542</v>
      </c>
      <c r="L5448" t="s">
        <v>12543</v>
      </c>
      <c r="M5448" t="s">
        <v>2756</v>
      </c>
      <c r="N5448" t="s">
        <v>58</v>
      </c>
      <c r="O5448">
        <v>23160</v>
      </c>
      <c r="P5448">
        <v>27289</v>
      </c>
      <c r="Q5448" t="s">
        <v>41</v>
      </c>
      <c r="R5448">
        <v>26</v>
      </c>
      <c r="S5448" s="2">
        <v>44287</v>
      </c>
      <c r="T5448" s="2">
        <v>44317</v>
      </c>
      <c r="U5448">
        <v>0</v>
      </c>
      <c r="V5448" t="s">
        <v>85</v>
      </c>
      <c r="W5448">
        <v>809</v>
      </c>
      <c r="X5448" t="s">
        <v>60</v>
      </c>
      <c r="Y5448" t="s">
        <v>45</v>
      </c>
      <c r="Z5448">
        <v>3079</v>
      </c>
      <c r="AA5448">
        <v>177</v>
      </c>
      <c r="AB5448">
        <v>24390</v>
      </c>
      <c r="AC5448" t="s">
        <v>73</v>
      </c>
    </row>
    <row r="5449" spans="1:29" x14ac:dyDescent="0.3">
      <c r="A5449" s="1" t="s">
        <v>29</v>
      </c>
      <c r="B5449" t="s">
        <v>62</v>
      </c>
      <c r="C5449" t="s">
        <v>1795</v>
      </c>
      <c r="D5449" t="s">
        <v>98</v>
      </c>
      <c r="E5449">
        <v>7</v>
      </c>
      <c r="F5449" t="s">
        <v>120</v>
      </c>
      <c r="G5449" t="s">
        <v>820</v>
      </c>
      <c r="H5449" t="s">
        <v>35</v>
      </c>
      <c r="I5449" t="s">
        <v>3285</v>
      </c>
      <c r="J5449" t="s">
        <v>6427</v>
      </c>
      <c r="K5449" t="s">
        <v>12544</v>
      </c>
      <c r="L5449" t="s">
        <v>12545</v>
      </c>
      <c r="M5449" t="s">
        <v>1330</v>
      </c>
      <c r="N5449" t="s">
        <v>40</v>
      </c>
      <c r="O5449">
        <v>13843</v>
      </c>
      <c r="P5449">
        <v>16685</v>
      </c>
      <c r="Q5449" t="s">
        <v>59</v>
      </c>
      <c r="R5449">
        <v>710</v>
      </c>
      <c r="S5449" s="2">
        <v>45238</v>
      </c>
      <c r="T5449" t="s">
        <v>42</v>
      </c>
      <c r="U5449">
        <v>18091</v>
      </c>
      <c r="V5449" t="s">
        <v>106</v>
      </c>
      <c r="W5449">
        <v>748</v>
      </c>
      <c r="X5449" t="s">
        <v>44</v>
      </c>
      <c r="Y5449" t="s">
        <v>72</v>
      </c>
      <c r="Z5449">
        <v>0</v>
      </c>
      <c r="AA5449">
        <v>738</v>
      </c>
      <c r="AB5449">
        <v>14770</v>
      </c>
      <c r="AC5449" t="s">
        <v>73</v>
      </c>
    </row>
    <row r="5450" spans="1:29" x14ac:dyDescent="0.3">
      <c r="A5450" s="1" t="s">
        <v>47</v>
      </c>
      <c r="B5450" t="s">
        <v>117</v>
      </c>
      <c r="C5450" t="s">
        <v>2114</v>
      </c>
      <c r="D5450" t="s">
        <v>32</v>
      </c>
      <c r="E5450">
        <v>9</v>
      </c>
      <c r="F5450" t="s">
        <v>221</v>
      </c>
      <c r="G5450" t="s">
        <v>1096</v>
      </c>
      <c r="H5450" t="s">
        <v>79</v>
      </c>
      <c r="I5450" t="s">
        <v>883</v>
      </c>
      <c r="J5450" t="s">
        <v>524</v>
      </c>
      <c r="K5450" t="s">
        <v>12546</v>
      </c>
      <c r="L5450" t="s">
        <v>12547</v>
      </c>
      <c r="M5450" t="s">
        <v>248</v>
      </c>
      <c r="N5450" t="s">
        <v>94</v>
      </c>
      <c r="O5450">
        <v>11712</v>
      </c>
      <c r="P5450">
        <v>16680</v>
      </c>
      <c r="Q5450" t="s">
        <v>41</v>
      </c>
      <c r="R5450">
        <v>355</v>
      </c>
      <c r="S5450" s="2">
        <v>44362</v>
      </c>
      <c r="T5450" s="2">
        <v>44384</v>
      </c>
      <c r="U5450">
        <v>0</v>
      </c>
      <c r="V5450" t="s">
        <v>71</v>
      </c>
      <c r="W5450">
        <v>476</v>
      </c>
      <c r="X5450" t="s">
        <v>60</v>
      </c>
      <c r="Y5450" t="s">
        <v>72</v>
      </c>
      <c r="Z5450">
        <v>0</v>
      </c>
      <c r="AA5450">
        <v>288</v>
      </c>
      <c r="AB5450">
        <v>11815</v>
      </c>
      <c r="AC5450" t="s">
        <v>107</v>
      </c>
    </row>
    <row r="5451" spans="1:29" x14ac:dyDescent="0.3">
      <c r="A5451" s="1" t="s">
        <v>47</v>
      </c>
      <c r="B5451" t="s">
        <v>136</v>
      </c>
      <c r="C5451" t="s">
        <v>200</v>
      </c>
      <c r="D5451" t="s">
        <v>128</v>
      </c>
      <c r="E5451">
        <v>6</v>
      </c>
      <c r="F5451" t="s">
        <v>186</v>
      </c>
      <c r="G5451" t="s">
        <v>187</v>
      </c>
      <c r="H5451" t="s">
        <v>79</v>
      </c>
      <c r="I5451" t="s">
        <v>305</v>
      </c>
      <c r="J5451" t="s">
        <v>1937</v>
      </c>
      <c r="K5451" t="s">
        <v>12548</v>
      </c>
      <c r="L5451" t="s">
        <v>12549</v>
      </c>
      <c r="M5451" t="s">
        <v>527</v>
      </c>
      <c r="N5451" t="s">
        <v>94</v>
      </c>
      <c r="O5451">
        <v>27930</v>
      </c>
      <c r="P5451">
        <v>30438</v>
      </c>
      <c r="Q5451" t="s">
        <v>59</v>
      </c>
      <c r="R5451">
        <v>213</v>
      </c>
      <c r="S5451" s="2">
        <v>45228</v>
      </c>
      <c r="T5451" t="s">
        <v>42</v>
      </c>
      <c r="U5451">
        <v>4453</v>
      </c>
      <c r="V5451" t="s">
        <v>43</v>
      </c>
      <c r="W5451">
        <v>640</v>
      </c>
      <c r="X5451" t="s">
        <v>44</v>
      </c>
      <c r="Y5451" t="s">
        <v>45</v>
      </c>
      <c r="Z5451">
        <v>0</v>
      </c>
      <c r="AA5451">
        <v>239</v>
      </c>
      <c r="AB5451">
        <v>29559</v>
      </c>
      <c r="AC5451" t="s">
        <v>46</v>
      </c>
    </row>
    <row r="5452" spans="1:29" x14ac:dyDescent="0.3">
      <c r="A5452" s="1" t="s">
        <v>29</v>
      </c>
      <c r="B5452" t="s">
        <v>62</v>
      </c>
      <c r="C5452" t="s">
        <v>1795</v>
      </c>
      <c r="D5452" t="s">
        <v>155</v>
      </c>
      <c r="E5452">
        <v>8</v>
      </c>
      <c r="F5452" t="s">
        <v>77</v>
      </c>
      <c r="G5452" t="s">
        <v>980</v>
      </c>
      <c r="H5452" t="s">
        <v>35</v>
      </c>
      <c r="I5452" t="s">
        <v>4035</v>
      </c>
      <c r="J5452" t="s">
        <v>435</v>
      </c>
      <c r="K5452" t="s">
        <v>12550</v>
      </c>
      <c r="L5452" t="s">
        <v>12551</v>
      </c>
      <c r="M5452" t="s">
        <v>466</v>
      </c>
      <c r="N5452" t="s">
        <v>58</v>
      </c>
      <c r="O5452">
        <v>16047</v>
      </c>
      <c r="P5452">
        <v>20074</v>
      </c>
      <c r="Q5452" t="s">
        <v>59</v>
      </c>
      <c r="R5452">
        <v>125</v>
      </c>
      <c r="S5452" s="2">
        <v>44833</v>
      </c>
      <c r="T5452" t="s">
        <v>42</v>
      </c>
      <c r="U5452">
        <v>37636</v>
      </c>
      <c r="V5452" t="s">
        <v>71</v>
      </c>
      <c r="W5452">
        <v>843</v>
      </c>
      <c r="X5452" t="s">
        <v>44</v>
      </c>
      <c r="Y5452" t="s">
        <v>45</v>
      </c>
      <c r="Z5452">
        <v>4131</v>
      </c>
      <c r="AA5452">
        <v>832</v>
      </c>
      <c r="AB5452">
        <v>17561</v>
      </c>
      <c r="AC5452" t="s">
        <v>73</v>
      </c>
    </row>
    <row r="5453" spans="1:29" x14ac:dyDescent="0.3">
      <c r="A5453" s="1" t="s">
        <v>29</v>
      </c>
      <c r="B5453" t="s">
        <v>30</v>
      </c>
      <c r="C5453" t="s">
        <v>3274</v>
      </c>
      <c r="D5453" t="s">
        <v>236</v>
      </c>
      <c r="E5453">
        <v>8</v>
      </c>
      <c r="F5453" t="s">
        <v>120</v>
      </c>
      <c r="G5453" t="s">
        <v>1533</v>
      </c>
      <c r="H5453" t="s">
        <v>35</v>
      </c>
      <c r="I5453" t="s">
        <v>12552</v>
      </c>
      <c r="J5453" t="s">
        <v>3191</v>
      </c>
      <c r="K5453" t="s">
        <v>12553</v>
      </c>
      <c r="L5453" t="s">
        <v>12554</v>
      </c>
      <c r="M5453" t="s">
        <v>1491</v>
      </c>
      <c r="N5453" t="s">
        <v>58</v>
      </c>
      <c r="O5453">
        <v>5401</v>
      </c>
      <c r="P5453">
        <v>9549</v>
      </c>
      <c r="Q5453" t="s">
        <v>41</v>
      </c>
      <c r="R5453">
        <v>830</v>
      </c>
      <c r="S5453" s="2">
        <v>44373</v>
      </c>
      <c r="T5453" s="2">
        <v>44398</v>
      </c>
      <c r="U5453">
        <v>0</v>
      </c>
      <c r="V5453" t="s">
        <v>43</v>
      </c>
      <c r="W5453">
        <v>745</v>
      </c>
      <c r="X5453" t="s">
        <v>60</v>
      </c>
      <c r="Y5453" t="s">
        <v>72</v>
      </c>
      <c r="Z5453">
        <v>1221</v>
      </c>
      <c r="AA5453">
        <v>141</v>
      </c>
      <c r="AB5453">
        <v>6183</v>
      </c>
      <c r="AC5453" t="s">
        <v>73</v>
      </c>
    </row>
    <row r="5454" spans="1:29" x14ac:dyDescent="0.3">
      <c r="A5454" s="1" t="s">
        <v>29</v>
      </c>
      <c r="B5454" t="s">
        <v>30</v>
      </c>
      <c r="C5454" t="s">
        <v>2187</v>
      </c>
      <c r="D5454" t="s">
        <v>236</v>
      </c>
      <c r="E5454">
        <v>6</v>
      </c>
      <c r="F5454" t="s">
        <v>33</v>
      </c>
      <c r="G5454" t="s">
        <v>111</v>
      </c>
      <c r="H5454" t="s">
        <v>35</v>
      </c>
      <c r="I5454" t="s">
        <v>3135</v>
      </c>
      <c r="J5454" t="s">
        <v>180</v>
      </c>
      <c r="K5454" t="s">
        <v>12555</v>
      </c>
      <c r="L5454" t="s">
        <v>12556</v>
      </c>
      <c r="M5454" t="s">
        <v>39</v>
      </c>
      <c r="N5454" t="s">
        <v>58</v>
      </c>
      <c r="O5454">
        <v>8109</v>
      </c>
      <c r="P5454">
        <v>11637</v>
      </c>
      <c r="Q5454" t="s">
        <v>59</v>
      </c>
      <c r="R5454">
        <v>31</v>
      </c>
      <c r="S5454" s="2">
        <v>44879</v>
      </c>
      <c r="T5454" t="s">
        <v>42</v>
      </c>
      <c r="U5454">
        <v>28927</v>
      </c>
      <c r="V5454" t="s">
        <v>71</v>
      </c>
      <c r="W5454">
        <v>783</v>
      </c>
      <c r="X5454" t="s">
        <v>44</v>
      </c>
      <c r="Y5454" t="s">
        <v>72</v>
      </c>
      <c r="Z5454">
        <v>4590</v>
      </c>
      <c r="AA5454">
        <v>571</v>
      </c>
      <c r="AB5454">
        <v>10333</v>
      </c>
      <c r="AC5454" t="s">
        <v>46</v>
      </c>
    </row>
    <row r="5455" spans="1:29" x14ac:dyDescent="0.3">
      <c r="A5455" s="1" t="s">
        <v>29</v>
      </c>
      <c r="B5455" t="s">
        <v>327</v>
      </c>
      <c r="C5455" t="s">
        <v>3998</v>
      </c>
      <c r="D5455" t="s">
        <v>98</v>
      </c>
      <c r="E5455">
        <v>1</v>
      </c>
      <c r="F5455" t="s">
        <v>99</v>
      </c>
      <c r="G5455" t="s">
        <v>529</v>
      </c>
      <c r="H5455" t="s">
        <v>79</v>
      </c>
      <c r="I5455" t="s">
        <v>496</v>
      </c>
      <c r="J5455" t="s">
        <v>1567</v>
      </c>
      <c r="K5455" t="s">
        <v>12557</v>
      </c>
      <c r="L5455" t="s">
        <v>12558</v>
      </c>
      <c r="M5455" t="s">
        <v>769</v>
      </c>
      <c r="N5455" t="s">
        <v>84</v>
      </c>
      <c r="O5455">
        <v>4775</v>
      </c>
      <c r="P5455">
        <v>9516</v>
      </c>
      <c r="Q5455" t="s">
        <v>41</v>
      </c>
      <c r="R5455">
        <v>892</v>
      </c>
      <c r="S5455" s="2">
        <v>45209</v>
      </c>
      <c r="T5455" t="s">
        <v>42</v>
      </c>
      <c r="U5455">
        <v>0</v>
      </c>
      <c r="V5455" t="s">
        <v>106</v>
      </c>
      <c r="W5455">
        <v>435</v>
      </c>
      <c r="X5455" t="s">
        <v>44</v>
      </c>
      <c r="Y5455" t="s">
        <v>61</v>
      </c>
      <c r="Z5455">
        <v>0</v>
      </c>
      <c r="AA5455">
        <v>465</v>
      </c>
      <c r="AB5455">
        <v>5526</v>
      </c>
      <c r="AC5455" t="s">
        <v>73</v>
      </c>
    </row>
    <row r="5456" spans="1:29" x14ac:dyDescent="0.3">
      <c r="A5456" s="1" t="s">
        <v>29</v>
      </c>
      <c r="B5456" t="s">
        <v>228</v>
      </c>
      <c r="C5456" t="s">
        <v>256</v>
      </c>
      <c r="D5456" t="s">
        <v>178</v>
      </c>
      <c r="E5456">
        <v>7</v>
      </c>
      <c r="F5456" t="s">
        <v>120</v>
      </c>
      <c r="G5456" t="s">
        <v>543</v>
      </c>
      <c r="H5456" t="s">
        <v>79</v>
      </c>
      <c r="I5456" t="s">
        <v>1726</v>
      </c>
      <c r="J5456" t="s">
        <v>12133</v>
      </c>
      <c r="K5456" t="s">
        <v>12559</v>
      </c>
      <c r="L5456" t="s">
        <v>12560</v>
      </c>
      <c r="M5456" t="s">
        <v>1189</v>
      </c>
      <c r="N5456" t="s">
        <v>58</v>
      </c>
      <c r="O5456">
        <v>20304</v>
      </c>
      <c r="P5456">
        <v>24365</v>
      </c>
      <c r="Q5456" t="s">
        <v>95</v>
      </c>
      <c r="R5456">
        <v>495</v>
      </c>
      <c r="S5456" s="2">
        <v>45330</v>
      </c>
      <c r="T5456" t="s">
        <v>42</v>
      </c>
      <c r="U5456">
        <v>0</v>
      </c>
      <c r="V5456" t="s">
        <v>71</v>
      </c>
      <c r="W5456">
        <v>491</v>
      </c>
      <c r="X5456" t="s">
        <v>44</v>
      </c>
      <c r="Y5456" t="s">
        <v>72</v>
      </c>
      <c r="Z5456">
        <v>1141</v>
      </c>
      <c r="AA5456">
        <v>833</v>
      </c>
      <c r="AB5456">
        <v>22816</v>
      </c>
      <c r="AC5456" t="s">
        <v>73</v>
      </c>
    </row>
    <row r="5457" spans="1:29" x14ac:dyDescent="0.3">
      <c r="A5457" s="1" t="s">
        <v>47</v>
      </c>
      <c r="B5457" t="s">
        <v>145</v>
      </c>
      <c r="C5457" t="s">
        <v>2354</v>
      </c>
      <c r="D5457" t="s">
        <v>178</v>
      </c>
      <c r="E5457">
        <v>5</v>
      </c>
      <c r="F5457" t="s">
        <v>186</v>
      </c>
      <c r="G5457" t="s">
        <v>710</v>
      </c>
      <c r="H5457" t="s">
        <v>79</v>
      </c>
      <c r="I5457" t="s">
        <v>4701</v>
      </c>
      <c r="J5457" t="s">
        <v>3555</v>
      </c>
      <c r="K5457">
        <f>1-149-762-7234</f>
        <v>-8144</v>
      </c>
      <c r="L5457" t="s">
        <v>12561</v>
      </c>
      <c r="M5457" t="s">
        <v>499</v>
      </c>
      <c r="N5457" t="s">
        <v>84</v>
      </c>
      <c r="O5457">
        <v>26996</v>
      </c>
      <c r="P5457">
        <v>31362</v>
      </c>
      <c r="Q5457" t="s">
        <v>59</v>
      </c>
      <c r="R5457">
        <v>985</v>
      </c>
      <c r="S5457" s="2">
        <v>45080</v>
      </c>
      <c r="T5457" t="s">
        <v>42</v>
      </c>
      <c r="U5457">
        <v>44118</v>
      </c>
      <c r="V5457" t="s">
        <v>106</v>
      </c>
      <c r="W5457">
        <v>589</v>
      </c>
      <c r="X5457" t="s">
        <v>44</v>
      </c>
      <c r="Y5457" t="s">
        <v>45</v>
      </c>
      <c r="Z5457">
        <v>0</v>
      </c>
      <c r="AA5457">
        <v>967</v>
      </c>
      <c r="AB5457">
        <v>30133</v>
      </c>
      <c r="AC5457" t="s">
        <v>73</v>
      </c>
    </row>
    <row r="5458" spans="1:29" x14ac:dyDescent="0.3">
      <c r="A5458" s="1" t="s">
        <v>47</v>
      </c>
      <c r="B5458" t="s">
        <v>145</v>
      </c>
      <c r="C5458" t="s">
        <v>547</v>
      </c>
      <c r="D5458" t="s">
        <v>387</v>
      </c>
      <c r="E5458">
        <v>1</v>
      </c>
      <c r="F5458" t="s">
        <v>186</v>
      </c>
      <c r="G5458" t="s">
        <v>620</v>
      </c>
      <c r="H5458" t="s">
        <v>79</v>
      </c>
      <c r="I5458" t="s">
        <v>656</v>
      </c>
      <c r="J5458" t="s">
        <v>928</v>
      </c>
      <c r="K5458" t="s">
        <v>12562</v>
      </c>
      <c r="L5458" t="s">
        <v>12563</v>
      </c>
      <c r="M5458" t="s">
        <v>2965</v>
      </c>
      <c r="N5458" t="s">
        <v>40</v>
      </c>
      <c r="O5458">
        <v>24432</v>
      </c>
      <c r="P5458">
        <v>27834</v>
      </c>
      <c r="Q5458" t="s">
        <v>59</v>
      </c>
      <c r="R5458">
        <v>457</v>
      </c>
      <c r="S5458" s="2">
        <v>44850</v>
      </c>
      <c r="T5458" s="2">
        <v>44868</v>
      </c>
      <c r="U5458">
        <v>29581</v>
      </c>
      <c r="V5458" t="s">
        <v>85</v>
      </c>
      <c r="W5458">
        <v>490</v>
      </c>
      <c r="X5458" t="s">
        <v>60</v>
      </c>
      <c r="Y5458" t="s">
        <v>45</v>
      </c>
      <c r="Z5458">
        <v>0</v>
      </c>
      <c r="AA5458">
        <v>299</v>
      </c>
      <c r="AB5458">
        <v>24946</v>
      </c>
      <c r="AC5458" t="s">
        <v>107</v>
      </c>
    </row>
    <row r="5459" spans="1:29" x14ac:dyDescent="0.3">
      <c r="A5459" s="1" t="s">
        <v>29</v>
      </c>
      <c r="B5459" t="s">
        <v>327</v>
      </c>
      <c r="C5459" t="s">
        <v>1336</v>
      </c>
      <c r="D5459" t="s">
        <v>138</v>
      </c>
      <c r="E5459">
        <v>3</v>
      </c>
      <c r="F5459" t="s">
        <v>120</v>
      </c>
      <c r="G5459" t="s">
        <v>468</v>
      </c>
      <c r="H5459" t="s">
        <v>35</v>
      </c>
      <c r="I5459" t="s">
        <v>2513</v>
      </c>
      <c r="J5459" t="s">
        <v>1462</v>
      </c>
      <c r="K5459" t="s">
        <v>12564</v>
      </c>
      <c r="L5459" t="s">
        <v>12565</v>
      </c>
      <c r="M5459" t="s">
        <v>769</v>
      </c>
      <c r="N5459" t="s">
        <v>58</v>
      </c>
      <c r="O5459">
        <v>24978</v>
      </c>
      <c r="P5459">
        <v>27683</v>
      </c>
      <c r="Q5459" t="s">
        <v>41</v>
      </c>
      <c r="R5459">
        <v>293</v>
      </c>
      <c r="S5459" s="2">
        <v>44485</v>
      </c>
      <c r="T5459" s="2">
        <v>44507</v>
      </c>
      <c r="U5459">
        <v>0</v>
      </c>
      <c r="V5459" t="s">
        <v>106</v>
      </c>
      <c r="W5459">
        <v>803</v>
      </c>
      <c r="X5459" t="s">
        <v>60</v>
      </c>
      <c r="Y5459" t="s">
        <v>45</v>
      </c>
      <c r="Z5459">
        <v>1369</v>
      </c>
      <c r="AA5459">
        <v>219</v>
      </c>
      <c r="AB5459">
        <v>25576</v>
      </c>
      <c r="AC5459" t="s">
        <v>46</v>
      </c>
    </row>
    <row r="5460" spans="1:29" x14ac:dyDescent="0.3">
      <c r="A5460" s="1" t="s">
        <v>29</v>
      </c>
      <c r="B5460" t="s">
        <v>541</v>
      </c>
      <c r="C5460" t="s">
        <v>1336</v>
      </c>
      <c r="D5460" t="s">
        <v>352</v>
      </c>
      <c r="E5460">
        <v>10</v>
      </c>
      <c r="F5460" t="s">
        <v>51</v>
      </c>
      <c r="G5460" t="s">
        <v>237</v>
      </c>
      <c r="H5460" t="s">
        <v>79</v>
      </c>
      <c r="I5460" t="s">
        <v>2693</v>
      </c>
      <c r="J5460" t="s">
        <v>7984</v>
      </c>
      <c r="K5460">
        <v>5353075610</v>
      </c>
      <c r="L5460" t="s">
        <v>12566</v>
      </c>
      <c r="M5460" t="s">
        <v>1632</v>
      </c>
      <c r="N5460" t="s">
        <v>84</v>
      </c>
      <c r="O5460">
        <v>21724</v>
      </c>
      <c r="P5460">
        <v>25070</v>
      </c>
      <c r="Q5460" t="s">
        <v>95</v>
      </c>
      <c r="R5460">
        <v>526</v>
      </c>
      <c r="S5460" s="2">
        <v>44535</v>
      </c>
      <c r="T5460" t="s">
        <v>42</v>
      </c>
      <c r="U5460">
        <v>0</v>
      </c>
      <c r="V5460" t="s">
        <v>71</v>
      </c>
      <c r="W5460">
        <v>826</v>
      </c>
      <c r="X5460" t="s">
        <v>44</v>
      </c>
      <c r="Y5460" t="s">
        <v>45</v>
      </c>
      <c r="Z5460">
        <v>0</v>
      </c>
      <c r="AA5460">
        <v>676</v>
      </c>
      <c r="AB5460">
        <v>23930</v>
      </c>
      <c r="AC5460" t="s">
        <v>46</v>
      </c>
    </row>
    <row r="5461" spans="1:29" x14ac:dyDescent="0.3">
      <c r="A5461" s="1" t="s">
        <v>29</v>
      </c>
      <c r="B5461" t="s">
        <v>363</v>
      </c>
      <c r="C5461" t="s">
        <v>3792</v>
      </c>
      <c r="D5461" t="s">
        <v>128</v>
      </c>
      <c r="E5461">
        <v>4</v>
      </c>
      <c r="F5461" t="s">
        <v>64</v>
      </c>
      <c r="G5461" t="s">
        <v>433</v>
      </c>
      <c r="H5461" t="s">
        <v>79</v>
      </c>
      <c r="I5461" t="s">
        <v>490</v>
      </c>
      <c r="J5461" t="s">
        <v>524</v>
      </c>
      <c r="K5461" t="s">
        <v>12567</v>
      </c>
      <c r="L5461" t="s">
        <v>12568</v>
      </c>
      <c r="M5461" t="s">
        <v>705</v>
      </c>
      <c r="N5461" t="s">
        <v>40</v>
      </c>
      <c r="O5461">
        <v>29519</v>
      </c>
      <c r="P5461">
        <v>34150</v>
      </c>
      <c r="Q5461" t="s">
        <v>95</v>
      </c>
      <c r="R5461">
        <v>692</v>
      </c>
      <c r="S5461" s="2">
        <v>45151</v>
      </c>
      <c r="T5461" t="s">
        <v>42</v>
      </c>
      <c r="U5461">
        <v>0</v>
      </c>
      <c r="V5461" t="s">
        <v>71</v>
      </c>
      <c r="W5461">
        <v>437</v>
      </c>
      <c r="X5461" t="s">
        <v>44</v>
      </c>
      <c r="Y5461" t="s">
        <v>45</v>
      </c>
      <c r="Z5461">
        <v>0</v>
      </c>
      <c r="AA5461">
        <v>691</v>
      </c>
      <c r="AB5461">
        <v>32955</v>
      </c>
      <c r="AC5461" t="s">
        <v>46</v>
      </c>
    </row>
    <row r="5462" spans="1:29" x14ac:dyDescent="0.3">
      <c r="A5462" s="1" t="s">
        <v>47</v>
      </c>
      <c r="B5462" t="s">
        <v>117</v>
      </c>
      <c r="C5462" t="s">
        <v>243</v>
      </c>
      <c r="D5462" t="s">
        <v>155</v>
      </c>
      <c r="E5462">
        <v>4</v>
      </c>
      <c r="F5462" t="s">
        <v>64</v>
      </c>
      <c r="G5462" t="s">
        <v>1152</v>
      </c>
      <c r="H5462" t="s">
        <v>79</v>
      </c>
      <c r="I5462" t="s">
        <v>2525</v>
      </c>
      <c r="J5462" t="s">
        <v>5638</v>
      </c>
      <c r="K5462" t="s">
        <v>12569</v>
      </c>
      <c r="L5462" t="s">
        <v>12570</v>
      </c>
      <c r="M5462" t="s">
        <v>1484</v>
      </c>
      <c r="N5462" t="s">
        <v>84</v>
      </c>
      <c r="O5462">
        <v>11693</v>
      </c>
      <c r="P5462">
        <v>13767</v>
      </c>
      <c r="Q5462" t="s">
        <v>41</v>
      </c>
      <c r="R5462">
        <v>746</v>
      </c>
      <c r="S5462" s="2">
        <v>45234</v>
      </c>
      <c r="T5462" s="2">
        <v>45253</v>
      </c>
      <c r="U5462">
        <v>0</v>
      </c>
      <c r="V5462" t="s">
        <v>85</v>
      </c>
      <c r="W5462">
        <v>598</v>
      </c>
      <c r="X5462" t="s">
        <v>60</v>
      </c>
      <c r="Y5462" t="s">
        <v>61</v>
      </c>
      <c r="Z5462">
        <v>0</v>
      </c>
      <c r="AA5462">
        <v>484</v>
      </c>
      <c r="AB5462">
        <v>13472</v>
      </c>
      <c r="AC5462" t="s">
        <v>107</v>
      </c>
    </row>
    <row r="5463" spans="1:29" x14ac:dyDescent="0.3">
      <c r="A5463" s="1" t="s">
        <v>47</v>
      </c>
      <c r="B5463" t="s">
        <v>117</v>
      </c>
      <c r="C5463" t="s">
        <v>243</v>
      </c>
      <c r="D5463" t="s">
        <v>387</v>
      </c>
      <c r="E5463">
        <v>6</v>
      </c>
      <c r="F5463" t="s">
        <v>120</v>
      </c>
      <c r="G5463" t="s">
        <v>194</v>
      </c>
      <c r="H5463" t="s">
        <v>79</v>
      </c>
      <c r="I5463" t="s">
        <v>1529</v>
      </c>
      <c r="J5463" t="s">
        <v>8010</v>
      </c>
      <c r="K5463" t="s">
        <v>12571</v>
      </c>
      <c r="L5463" t="s">
        <v>12572</v>
      </c>
      <c r="M5463" t="s">
        <v>126</v>
      </c>
      <c r="N5463" t="s">
        <v>84</v>
      </c>
      <c r="O5463">
        <v>28548</v>
      </c>
      <c r="P5463">
        <v>30559</v>
      </c>
      <c r="Q5463" t="s">
        <v>95</v>
      </c>
      <c r="R5463">
        <v>987</v>
      </c>
      <c r="S5463" s="2">
        <v>44821</v>
      </c>
      <c r="T5463" s="2">
        <v>44840</v>
      </c>
      <c r="U5463">
        <v>0</v>
      </c>
      <c r="V5463" t="s">
        <v>71</v>
      </c>
      <c r="W5463">
        <v>839</v>
      </c>
      <c r="X5463" t="s">
        <v>60</v>
      </c>
      <c r="Y5463" t="s">
        <v>72</v>
      </c>
      <c r="Z5463">
        <v>0</v>
      </c>
      <c r="AA5463">
        <v>536</v>
      </c>
      <c r="AB5463">
        <v>30318</v>
      </c>
      <c r="AC5463" t="s">
        <v>107</v>
      </c>
    </row>
    <row r="5464" spans="1:29" x14ac:dyDescent="0.3">
      <c r="A5464" s="1" t="s">
        <v>29</v>
      </c>
      <c r="B5464" t="s">
        <v>363</v>
      </c>
      <c r="C5464" t="s">
        <v>4573</v>
      </c>
      <c r="D5464" t="s">
        <v>352</v>
      </c>
      <c r="E5464">
        <v>9</v>
      </c>
      <c r="F5464" t="s">
        <v>120</v>
      </c>
      <c r="G5464" t="s">
        <v>194</v>
      </c>
      <c r="H5464" t="s">
        <v>79</v>
      </c>
      <c r="I5464" t="s">
        <v>4614</v>
      </c>
      <c r="J5464" t="s">
        <v>10122</v>
      </c>
      <c r="K5464" t="s">
        <v>12573</v>
      </c>
      <c r="L5464" t="s">
        <v>12574</v>
      </c>
      <c r="M5464" t="s">
        <v>511</v>
      </c>
      <c r="N5464" t="s">
        <v>94</v>
      </c>
      <c r="O5464">
        <v>18398</v>
      </c>
      <c r="P5464">
        <v>23021</v>
      </c>
      <c r="Q5464" t="s">
        <v>59</v>
      </c>
      <c r="R5464">
        <v>502</v>
      </c>
      <c r="S5464" s="2">
        <v>44546</v>
      </c>
      <c r="T5464" s="2">
        <v>44563</v>
      </c>
      <c r="U5464">
        <v>44424</v>
      </c>
      <c r="V5464" t="s">
        <v>106</v>
      </c>
      <c r="W5464">
        <v>493</v>
      </c>
      <c r="X5464" t="s">
        <v>60</v>
      </c>
      <c r="Y5464" t="s">
        <v>61</v>
      </c>
      <c r="Z5464">
        <v>0</v>
      </c>
      <c r="AA5464">
        <v>600</v>
      </c>
      <c r="AB5464">
        <v>22056</v>
      </c>
      <c r="AC5464" t="s">
        <v>107</v>
      </c>
    </row>
    <row r="5465" spans="1:29" x14ac:dyDescent="0.3">
      <c r="A5465" s="1" t="s">
        <v>29</v>
      </c>
      <c r="B5465" t="s">
        <v>62</v>
      </c>
      <c r="C5465" t="s">
        <v>2040</v>
      </c>
      <c r="D5465" t="s">
        <v>169</v>
      </c>
      <c r="E5465">
        <v>9</v>
      </c>
      <c r="F5465" t="s">
        <v>77</v>
      </c>
      <c r="G5465" t="s">
        <v>980</v>
      </c>
      <c r="H5465" t="s">
        <v>35</v>
      </c>
      <c r="I5465" t="s">
        <v>36</v>
      </c>
      <c r="J5465" t="s">
        <v>2894</v>
      </c>
      <c r="K5465" t="s">
        <v>12575</v>
      </c>
      <c r="L5465" t="s">
        <v>12576</v>
      </c>
      <c r="M5465" t="s">
        <v>584</v>
      </c>
      <c r="N5465" t="s">
        <v>94</v>
      </c>
      <c r="O5465">
        <v>29445</v>
      </c>
      <c r="P5465">
        <v>33530</v>
      </c>
      <c r="Q5465" t="s">
        <v>59</v>
      </c>
      <c r="R5465">
        <v>355</v>
      </c>
      <c r="S5465" s="2">
        <v>45259</v>
      </c>
      <c r="T5465" s="2">
        <v>45262</v>
      </c>
      <c r="U5465">
        <v>13833</v>
      </c>
      <c r="V5465" t="s">
        <v>71</v>
      </c>
      <c r="W5465">
        <v>500</v>
      </c>
      <c r="X5465" t="s">
        <v>60</v>
      </c>
      <c r="Y5465" t="s">
        <v>61</v>
      </c>
      <c r="Z5465">
        <v>0</v>
      </c>
      <c r="AA5465">
        <v>902</v>
      </c>
      <c r="AB5465">
        <v>33069</v>
      </c>
      <c r="AC5465" t="s">
        <v>73</v>
      </c>
    </row>
    <row r="5466" spans="1:29" x14ac:dyDescent="0.3">
      <c r="A5466" s="1" t="s">
        <v>29</v>
      </c>
      <c r="B5466" t="s">
        <v>30</v>
      </c>
      <c r="C5466" t="s">
        <v>2490</v>
      </c>
      <c r="D5466" t="s">
        <v>169</v>
      </c>
      <c r="E5466">
        <v>3</v>
      </c>
      <c r="F5466" t="s">
        <v>64</v>
      </c>
      <c r="G5466" t="s">
        <v>65</v>
      </c>
      <c r="H5466" t="s">
        <v>35</v>
      </c>
      <c r="I5466" t="s">
        <v>434</v>
      </c>
      <c r="J5466" t="s">
        <v>2427</v>
      </c>
      <c r="K5466" t="s">
        <v>12577</v>
      </c>
      <c r="L5466" t="s">
        <v>12578</v>
      </c>
      <c r="M5466" t="s">
        <v>1307</v>
      </c>
      <c r="N5466" t="s">
        <v>84</v>
      </c>
      <c r="O5466">
        <v>20599</v>
      </c>
      <c r="P5466">
        <v>24585</v>
      </c>
      <c r="Q5466" t="s">
        <v>41</v>
      </c>
      <c r="R5466">
        <v>722</v>
      </c>
      <c r="S5466" s="2">
        <v>44565</v>
      </c>
      <c r="T5466" t="s">
        <v>42</v>
      </c>
      <c r="U5466">
        <v>0</v>
      </c>
      <c r="V5466" t="s">
        <v>106</v>
      </c>
      <c r="W5466">
        <v>653</v>
      </c>
      <c r="X5466" t="s">
        <v>44</v>
      </c>
      <c r="Y5466" t="s">
        <v>61</v>
      </c>
      <c r="Z5466">
        <v>0</v>
      </c>
      <c r="AA5466">
        <v>777</v>
      </c>
      <c r="AB5466">
        <v>23547</v>
      </c>
      <c r="AC5466" t="s">
        <v>73</v>
      </c>
    </row>
    <row r="5467" spans="1:29" x14ac:dyDescent="0.3">
      <c r="A5467" s="1" t="s">
        <v>29</v>
      </c>
      <c r="B5467" t="s">
        <v>86</v>
      </c>
      <c r="C5467" t="s">
        <v>672</v>
      </c>
      <c r="D5467" t="s">
        <v>98</v>
      </c>
      <c r="E5467">
        <v>2</v>
      </c>
      <c r="F5467" t="s">
        <v>221</v>
      </c>
      <c r="G5467" t="s">
        <v>858</v>
      </c>
      <c r="H5467" t="s">
        <v>79</v>
      </c>
      <c r="I5467" t="s">
        <v>279</v>
      </c>
      <c r="J5467" t="s">
        <v>359</v>
      </c>
      <c r="K5467" t="s">
        <v>12579</v>
      </c>
      <c r="L5467" t="s">
        <v>12580</v>
      </c>
      <c r="M5467" t="s">
        <v>93</v>
      </c>
      <c r="N5467" t="s">
        <v>40</v>
      </c>
      <c r="O5467">
        <v>9394</v>
      </c>
      <c r="P5467">
        <v>13643</v>
      </c>
      <c r="Q5467" t="s">
        <v>41</v>
      </c>
      <c r="R5467">
        <v>384</v>
      </c>
      <c r="S5467" s="2">
        <v>44503</v>
      </c>
      <c r="T5467" t="s">
        <v>42</v>
      </c>
      <c r="U5467">
        <v>0</v>
      </c>
      <c r="V5467" t="s">
        <v>85</v>
      </c>
      <c r="W5467">
        <v>819</v>
      </c>
      <c r="X5467" t="s">
        <v>44</v>
      </c>
      <c r="Y5467" t="s">
        <v>61</v>
      </c>
      <c r="Z5467">
        <v>0</v>
      </c>
      <c r="AA5467">
        <v>593</v>
      </c>
      <c r="AB5467">
        <v>11229</v>
      </c>
      <c r="AC5467" t="s">
        <v>73</v>
      </c>
    </row>
    <row r="5468" spans="1:29" x14ac:dyDescent="0.3">
      <c r="A5468" s="1" t="s">
        <v>29</v>
      </c>
      <c r="B5468" t="s">
        <v>74</v>
      </c>
      <c r="C5468" t="s">
        <v>1677</v>
      </c>
      <c r="D5468" t="s">
        <v>178</v>
      </c>
      <c r="E5468">
        <v>7</v>
      </c>
      <c r="F5468" t="s">
        <v>271</v>
      </c>
      <c r="G5468" t="s">
        <v>1298</v>
      </c>
      <c r="H5468" t="s">
        <v>35</v>
      </c>
      <c r="I5468" t="s">
        <v>309</v>
      </c>
      <c r="J5468" t="s">
        <v>637</v>
      </c>
      <c r="K5468" t="s">
        <v>12581</v>
      </c>
      <c r="L5468" t="s">
        <v>12582</v>
      </c>
      <c r="M5468" t="s">
        <v>795</v>
      </c>
      <c r="N5468" t="s">
        <v>40</v>
      </c>
      <c r="O5468">
        <v>19753</v>
      </c>
      <c r="P5468">
        <v>24227</v>
      </c>
      <c r="Q5468" t="s">
        <v>59</v>
      </c>
      <c r="R5468">
        <v>235</v>
      </c>
      <c r="S5468" s="2">
        <v>44316</v>
      </c>
      <c r="T5468" s="2">
        <v>44336</v>
      </c>
      <c r="U5468">
        <v>18731</v>
      </c>
      <c r="V5468" t="s">
        <v>43</v>
      </c>
      <c r="W5468">
        <v>582</v>
      </c>
      <c r="X5468" t="s">
        <v>60</v>
      </c>
      <c r="Y5468" t="s">
        <v>45</v>
      </c>
      <c r="Z5468">
        <v>0</v>
      </c>
      <c r="AA5468">
        <v>102</v>
      </c>
      <c r="AB5468">
        <v>21823</v>
      </c>
      <c r="AC5468" t="s">
        <v>107</v>
      </c>
    </row>
    <row r="5469" spans="1:29" x14ac:dyDescent="0.3">
      <c r="A5469" s="1" t="s">
        <v>29</v>
      </c>
      <c r="B5469" t="s">
        <v>86</v>
      </c>
      <c r="C5469" t="s">
        <v>366</v>
      </c>
      <c r="D5469" t="s">
        <v>110</v>
      </c>
      <c r="E5469">
        <v>4</v>
      </c>
      <c r="F5469" t="s">
        <v>271</v>
      </c>
      <c r="G5469" t="s">
        <v>495</v>
      </c>
      <c r="H5469" t="s">
        <v>35</v>
      </c>
      <c r="I5469" t="s">
        <v>756</v>
      </c>
      <c r="J5469" t="s">
        <v>366</v>
      </c>
      <c r="K5469" t="s">
        <v>12583</v>
      </c>
      <c r="L5469" t="s">
        <v>12584</v>
      </c>
      <c r="M5469" t="s">
        <v>93</v>
      </c>
      <c r="N5469" t="s">
        <v>40</v>
      </c>
      <c r="O5469">
        <v>25112</v>
      </c>
      <c r="P5469">
        <v>29749</v>
      </c>
      <c r="Q5469" t="s">
        <v>41</v>
      </c>
      <c r="R5469">
        <v>790</v>
      </c>
      <c r="S5469" s="2">
        <v>45309</v>
      </c>
      <c r="T5469" t="s">
        <v>42</v>
      </c>
      <c r="U5469">
        <v>0</v>
      </c>
      <c r="V5469" t="s">
        <v>71</v>
      </c>
      <c r="W5469">
        <v>468</v>
      </c>
      <c r="X5469" t="s">
        <v>44</v>
      </c>
      <c r="Y5469" t="s">
        <v>72</v>
      </c>
      <c r="Z5469">
        <v>0</v>
      </c>
      <c r="AA5469">
        <v>655</v>
      </c>
      <c r="AB5469">
        <v>25193</v>
      </c>
      <c r="AC5469" t="s">
        <v>73</v>
      </c>
    </row>
    <row r="5470" spans="1:29" x14ac:dyDescent="0.3">
      <c r="A5470" s="1" t="s">
        <v>29</v>
      </c>
      <c r="B5470" t="s">
        <v>74</v>
      </c>
      <c r="C5470" t="s">
        <v>1007</v>
      </c>
      <c r="D5470" t="s">
        <v>257</v>
      </c>
      <c r="E5470">
        <v>9</v>
      </c>
      <c r="F5470" t="s">
        <v>99</v>
      </c>
      <c r="G5470" t="s">
        <v>558</v>
      </c>
      <c r="H5470" t="s">
        <v>35</v>
      </c>
      <c r="I5470" t="s">
        <v>507</v>
      </c>
      <c r="J5470" t="s">
        <v>3514</v>
      </c>
      <c r="K5470" t="s">
        <v>12585</v>
      </c>
      <c r="L5470" t="s">
        <v>12586</v>
      </c>
      <c r="M5470" t="s">
        <v>175</v>
      </c>
      <c r="N5470" t="s">
        <v>58</v>
      </c>
      <c r="O5470">
        <v>9480</v>
      </c>
      <c r="P5470">
        <v>11511</v>
      </c>
      <c r="Q5470" t="s">
        <v>41</v>
      </c>
      <c r="R5470">
        <v>701</v>
      </c>
      <c r="S5470" s="2">
        <v>45293</v>
      </c>
      <c r="T5470" t="s">
        <v>42</v>
      </c>
      <c r="U5470">
        <v>0</v>
      </c>
      <c r="V5470" t="s">
        <v>71</v>
      </c>
      <c r="W5470">
        <v>600</v>
      </c>
      <c r="X5470" t="s">
        <v>44</v>
      </c>
      <c r="Y5470" t="s">
        <v>61</v>
      </c>
      <c r="Z5470">
        <v>3917</v>
      </c>
      <c r="AA5470">
        <v>93</v>
      </c>
      <c r="AB5470">
        <v>10141</v>
      </c>
      <c r="AC5470" t="s">
        <v>107</v>
      </c>
    </row>
    <row r="5471" spans="1:29" x14ac:dyDescent="0.3">
      <c r="A5471" s="1" t="s">
        <v>47</v>
      </c>
      <c r="B5471" t="s">
        <v>234</v>
      </c>
      <c r="C5471" t="s">
        <v>2232</v>
      </c>
      <c r="D5471" t="s">
        <v>257</v>
      </c>
      <c r="E5471">
        <v>2</v>
      </c>
      <c r="F5471" t="s">
        <v>33</v>
      </c>
      <c r="G5471" t="s">
        <v>209</v>
      </c>
      <c r="H5471" t="s">
        <v>35</v>
      </c>
      <c r="I5471" t="s">
        <v>6053</v>
      </c>
      <c r="J5471" t="s">
        <v>1937</v>
      </c>
      <c r="K5471" t="s">
        <v>12587</v>
      </c>
      <c r="L5471" t="s">
        <v>12588</v>
      </c>
      <c r="M5471" t="s">
        <v>810</v>
      </c>
      <c r="N5471" t="s">
        <v>84</v>
      </c>
      <c r="O5471">
        <v>29194</v>
      </c>
      <c r="P5471">
        <v>33869</v>
      </c>
      <c r="Q5471" t="s">
        <v>59</v>
      </c>
      <c r="R5471">
        <v>461</v>
      </c>
      <c r="S5471" s="2">
        <v>44740</v>
      </c>
      <c r="T5471" t="s">
        <v>42</v>
      </c>
      <c r="U5471">
        <v>44310</v>
      </c>
      <c r="V5471" t="s">
        <v>71</v>
      </c>
      <c r="W5471">
        <v>676</v>
      </c>
      <c r="X5471" t="s">
        <v>44</v>
      </c>
      <c r="Y5471" t="s">
        <v>61</v>
      </c>
      <c r="Z5471">
        <v>0</v>
      </c>
      <c r="AA5471">
        <v>478</v>
      </c>
      <c r="AB5471">
        <v>31211</v>
      </c>
      <c r="AC5471" t="s">
        <v>73</v>
      </c>
    </row>
    <row r="5472" spans="1:29" x14ac:dyDescent="0.3">
      <c r="A5472" s="1" t="s">
        <v>29</v>
      </c>
      <c r="B5472" t="s">
        <v>363</v>
      </c>
      <c r="C5472" t="s">
        <v>4932</v>
      </c>
      <c r="D5472" t="s">
        <v>155</v>
      </c>
      <c r="E5472">
        <v>7</v>
      </c>
      <c r="F5472" t="s">
        <v>99</v>
      </c>
      <c r="G5472" t="s">
        <v>1638</v>
      </c>
      <c r="H5472" t="s">
        <v>79</v>
      </c>
      <c r="I5472" t="s">
        <v>1841</v>
      </c>
      <c r="J5472" t="s">
        <v>1004</v>
      </c>
      <c r="K5472" t="s">
        <v>12589</v>
      </c>
      <c r="L5472" t="s">
        <v>12590</v>
      </c>
      <c r="M5472" t="s">
        <v>431</v>
      </c>
      <c r="N5472" t="s">
        <v>40</v>
      </c>
      <c r="O5472">
        <v>15520</v>
      </c>
      <c r="P5472">
        <v>18838</v>
      </c>
      <c r="Q5472" t="s">
        <v>95</v>
      </c>
      <c r="R5472">
        <v>283</v>
      </c>
      <c r="S5472" s="2">
        <v>44455</v>
      </c>
      <c r="T5472" s="2">
        <v>44479</v>
      </c>
      <c r="U5472">
        <v>0</v>
      </c>
      <c r="V5472" t="s">
        <v>85</v>
      </c>
      <c r="W5472">
        <v>598</v>
      </c>
      <c r="X5472" t="s">
        <v>60</v>
      </c>
      <c r="Y5472" t="s">
        <v>72</v>
      </c>
      <c r="Z5472">
        <v>0</v>
      </c>
      <c r="AA5472">
        <v>591</v>
      </c>
      <c r="AB5472">
        <v>15967</v>
      </c>
      <c r="AC5472" t="s">
        <v>107</v>
      </c>
    </row>
    <row r="5473" spans="1:29" x14ac:dyDescent="0.3">
      <c r="A5473" s="1" t="s">
        <v>29</v>
      </c>
      <c r="B5473" t="s">
        <v>96</v>
      </c>
      <c r="C5473" t="s">
        <v>661</v>
      </c>
      <c r="D5473" t="s">
        <v>110</v>
      </c>
      <c r="E5473">
        <v>6</v>
      </c>
      <c r="F5473" t="s">
        <v>99</v>
      </c>
      <c r="G5473" t="s">
        <v>950</v>
      </c>
      <c r="H5473" t="s">
        <v>79</v>
      </c>
      <c r="I5473" t="s">
        <v>1501</v>
      </c>
      <c r="J5473" t="s">
        <v>1148</v>
      </c>
      <c r="K5473" t="s">
        <v>12591</v>
      </c>
      <c r="L5473" t="s">
        <v>12592</v>
      </c>
      <c r="M5473" t="s">
        <v>2382</v>
      </c>
      <c r="N5473" t="s">
        <v>94</v>
      </c>
      <c r="O5473">
        <v>18912</v>
      </c>
      <c r="P5473">
        <v>23199</v>
      </c>
      <c r="Q5473" t="s">
        <v>59</v>
      </c>
      <c r="R5473">
        <v>774</v>
      </c>
      <c r="S5473" s="2">
        <v>45071</v>
      </c>
      <c r="T5473" t="s">
        <v>42</v>
      </c>
      <c r="U5473">
        <v>5987</v>
      </c>
      <c r="V5473" t="s">
        <v>71</v>
      </c>
      <c r="W5473">
        <v>610</v>
      </c>
      <c r="X5473" t="s">
        <v>44</v>
      </c>
      <c r="Y5473" t="s">
        <v>45</v>
      </c>
      <c r="Z5473">
        <v>0</v>
      </c>
      <c r="AA5473">
        <v>441</v>
      </c>
      <c r="AB5473">
        <v>21272</v>
      </c>
      <c r="AC5473" t="s">
        <v>107</v>
      </c>
    </row>
    <row r="5474" spans="1:29" x14ac:dyDescent="0.3">
      <c r="A5474" s="1" t="s">
        <v>47</v>
      </c>
      <c r="B5474" t="s">
        <v>161</v>
      </c>
      <c r="C5474" t="s">
        <v>5514</v>
      </c>
      <c r="D5474" t="s">
        <v>185</v>
      </c>
      <c r="E5474">
        <v>6</v>
      </c>
      <c r="F5474" t="s">
        <v>221</v>
      </c>
      <c r="G5474" t="s">
        <v>250</v>
      </c>
      <c r="H5474" t="s">
        <v>79</v>
      </c>
      <c r="I5474" t="s">
        <v>883</v>
      </c>
      <c r="J5474" t="s">
        <v>12593</v>
      </c>
      <c r="K5474" t="s">
        <v>12594</v>
      </c>
      <c r="L5474" t="s">
        <v>12595</v>
      </c>
      <c r="M5474" t="s">
        <v>2373</v>
      </c>
      <c r="N5474" t="s">
        <v>84</v>
      </c>
      <c r="O5474">
        <v>15783</v>
      </c>
      <c r="P5474">
        <v>18408</v>
      </c>
      <c r="Q5474" t="s">
        <v>59</v>
      </c>
      <c r="R5474">
        <v>248</v>
      </c>
      <c r="S5474" s="2">
        <v>44750</v>
      </c>
      <c r="T5474" t="s">
        <v>42</v>
      </c>
      <c r="U5474">
        <v>46720</v>
      </c>
      <c r="V5474" t="s">
        <v>43</v>
      </c>
      <c r="W5474">
        <v>702</v>
      </c>
      <c r="X5474" t="s">
        <v>44</v>
      </c>
      <c r="Y5474" t="s">
        <v>45</v>
      </c>
      <c r="Z5474">
        <v>0</v>
      </c>
      <c r="AA5474">
        <v>767</v>
      </c>
      <c r="AB5474">
        <v>17365</v>
      </c>
      <c r="AC5474" t="s">
        <v>46</v>
      </c>
    </row>
    <row r="5475" spans="1:29" x14ac:dyDescent="0.3">
      <c r="A5475" s="1" t="s">
        <v>29</v>
      </c>
      <c r="B5475" t="s">
        <v>74</v>
      </c>
      <c r="C5475" t="s">
        <v>831</v>
      </c>
      <c r="D5475" t="s">
        <v>236</v>
      </c>
      <c r="E5475">
        <v>7</v>
      </c>
      <c r="F5475" t="s">
        <v>186</v>
      </c>
      <c r="G5475" t="s">
        <v>1504</v>
      </c>
      <c r="H5475" t="s">
        <v>79</v>
      </c>
      <c r="I5475" t="s">
        <v>673</v>
      </c>
      <c r="J5475" t="s">
        <v>10685</v>
      </c>
      <c r="K5475" t="s">
        <v>12596</v>
      </c>
      <c r="L5475" t="s">
        <v>10475</v>
      </c>
      <c r="M5475" t="s">
        <v>969</v>
      </c>
      <c r="N5475" t="s">
        <v>40</v>
      </c>
      <c r="O5475">
        <v>12371</v>
      </c>
      <c r="P5475">
        <v>14419</v>
      </c>
      <c r="Q5475" t="s">
        <v>95</v>
      </c>
      <c r="R5475">
        <v>858</v>
      </c>
      <c r="S5475" s="2">
        <v>45109</v>
      </c>
      <c r="T5475" s="2">
        <v>45125</v>
      </c>
      <c r="U5475">
        <v>0</v>
      </c>
      <c r="V5475" t="s">
        <v>106</v>
      </c>
      <c r="W5475">
        <v>423</v>
      </c>
      <c r="X5475" t="s">
        <v>60</v>
      </c>
      <c r="Y5475" t="s">
        <v>61</v>
      </c>
      <c r="Z5475">
        <v>0</v>
      </c>
      <c r="AA5475">
        <v>998</v>
      </c>
      <c r="AB5475">
        <v>12957</v>
      </c>
      <c r="AC5475" t="s">
        <v>73</v>
      </c>
    </row>
    <row r="5476" spans="1:29" x14ac:dyDescent="0.3">
      <c r="A5476" s="1" t="s">
        <v>47</v>
      </c>
      <c r="B5476" t="s">
        <v>136</v>
      </c>
      <c r="C5476" t="s">
        <v>2181</v>
      </c>
      <c r="D5476" t="s">
        <v>178</v>
      </c>
      <c r="E5476">
        <v>7</v>
      </c>
      <c r="F5476" t="s">
        <v>271</v>
      </c>
      <c r="G5476" t="s">
        <v>353</v>
      </c>
      <c r="H5476" t="s">
        <v>79</v>
      </c>
      <c r="I5476" t="s">
        <v>2300</v>
      </c>
      <c r="J5476" t="s">
        <v>2427</v>
      </c>
      <c r="K5476" t="s">
        <v>12597</v>
      </c>
      <c r="L5476" t="s">
        <v>12598</v>
      </c>
      <c r="M5476" t="s">
        <v>1374</v>
      </c>
      <c r="N5476" t="s">
        <v>58</v>
      </c>
      <c r="O5476">
        <v>23209</v>
      </c>
      <c r="P5476">
        <v>28098</v>
      </c>
      <c r="Q5476" t="s">
        <v>41</v>
      </c>
      <c r="R5476">
        <v>54</v>
      </c>
      <c r="S5476" s="2">
        <v>44577</v>
      </c>
      <c r="T5476" t="s">
        <v>42</v>
      </c>
      <c r="U5476">
        <v>0</v>
      </c>
      <c r="V5476" t="s">
        <v>106</v>
      </c>
      <c r="W5476">
        <v>778</v>
      </c>
      <c r="X5476" t="s">
        <v>44</v>
      </c>
      <c r="Y5476" t="s">
        <v>61</v>
      </c>
      <c r="Z5476">
        <v>4405</v>
      </c>
      <c r="AA5476">
        <v>168</v>
      </c>
      <c r="AB5476">
        <v>27636</v>
      </c>
      <c r="AC5476" t="s">
        <v>46</v>
      </c>
    </row>
    <row r="5477" spans="1:29" x14ac:dyDescent="0.3">
      <c r="A5477" s="1" t="s">
        <v>47</v>
      </c>
      <c r="B5477" t="s">
        <v>592</v>
      </c>
      <c r="C5477" t="s">
        <v>2124</v>
      </c>
      <c r="D5477" t="s">
        <v>128</v>
      </c>
      <c r="E5477">
        <v>3</v>
      </c>
      <c r="F5477" t="s">
        <v>120</v>
      </c>
      <c r="G5477" t="s">
        <v>121</v>
      </c>
      <c r="H5477" t="s">
        <v>79</v>
      </c>
      <c r="I5477" t="s">
        <v>1008</v>
      </c>
      <c r="J5477" t="s">
        <v>4153</v>
      </c>
      <c r="K5477" t="s">
        <v>12599</v>
      </c>
      <c r="L5477" t="s">
        <v>12600</v>
      </c>
      <c r="M5477" t="s">
        <v>2167</v>
      </c>
      <c r="N5477" t="s">
        <v>58</v>
      </c>
      <c r="O5477">
        <v>3364</v>
      </c>
      <c r="P5477">
        <v>7374</v>
      </c>
      <c r="Q5477" t="s">
        <v>59</v>
      </c>
      <c r="R5477">
        <v>472</v>
      </c>
      <c r="S5477" s="2">
        <v>44842</v>
      </c>
      <c r="T5477" t="s">
        <v>42</v>
      </c>
      <c r="U5477">
        <v>15022</v>
      </c>
      <c r="V5477" t="s">
        <v>85</v>
      </c>
      <c r="W5477">
        <v>684</v>
      </c>
      <c r="X5477" t="s">
        <v>44</v>
      </c>
      <c r="Y5477" t="s">
        <v>45</v>
      </c>
      <c r="Z5477">
        <v>3539</v>
      </c>
      <c r="AA5477">
        <v>347</v>
      </c>
      <c r="AB5477">
        <v>4853</v>
      </c>
      <c r="AC5477" t="s">
        <v>73</v>
      </c>
    </row>
    <row r="5478" spans="1:29" x14ac:dyDescent="0.3">
      <c r="A5478" s="1" t="s">
        <v>47</v>
      </c>
      <c r="B5478" t="s">
        <v>176</v>
      </c>
      <c r="C5478" t="s">
        <v>4337</v>
      </c>
      <c r="D5478" t="s">
        <v>98</v>
      </c>
      <c r="E5478">
        <v>4</v>
      </c>
      <c r="F5478" t="s">
        <v>51</v>
      </c>
      <c r="G5478" t="s">
        <v>237</v>
      </c>
      <c r="H5478" t="s">
        <v>35</v>
      </c>
      <c r="I5478" t="s">
        <v>1191</v>
      </c>
      <c r="J5478" t="s">
        <v>1497</v>
      </c>
      <c r="K5478" t="s">
        <v>12601</v>
      </c>
      <c r="L5478" t="s">
        <v>12602</v>
      </c>
      <c r="M5478" t="s">
        <v>957</v>
      </c>
      <c r="N5478" t="s">
        <v>84</v>
      </c>
      <c r="O5478">
        <v>18437</v>
      </c>
      <c r="P5478">
        <v>22091</v>
      </c>
      <c r="Q5478" t="s">
        <v>41</v>
      </c>
      <c r="R5478">
        <v>133</v>
      </c>
      <c r="S5478" s="2">
        <v>44971</v>
      </c>
      <c r="T5478" t="s">
        <v>42</v>
      </c>
      <c r="U5478">
        <v>0</v>
      </c>
      <c r="V5478" t="s">
        <v>106</v>
      </c>
      <c r="W5478">
        <v>623</v>
      </c>
      <c r="X5478" t="s">
        <v>44</v>
      </c>
      <c r="Y5478" t="s">
        <v>72</v>
      </c>
      <c r="Z5478">
        <v>0</v>
      </c>
      <c r="AA5478">
        <v>782</v>
      </c>
      <c r="AB5478">
        <v>19642</v>
      </c>
      <c r="AC5478" t="s">
        <v>107</v>
      </c>
    </row>
    <row r="5479" spans="1:29" x14ac:dyDescent="0.3">
      <c r="A5479" s="1" t="s">
        <v>47</v>
      </c>
      <c r="B5479" t="s">
        <v>108</v>
      </c>
      <c r="C5479" t="s">
        <v>3655</v>
      </c>
      <c r="D5479" t="s">
        <v>110</v>
      </c>
      <c r="E5479">
        <v>5</v>
      </c>
      <c r="F5479" t="s">
        <v>120</v>
      </c>
      <c r="G5479" t="s">
        <v>194</v>
      </c>
      <c r="H5479" t="s">
        <v>79</v>
      </c>
      <c r="I5479" t="s">
        <v>12603</v>
      </c>
      <c r="J5479" t="s">
        <v>680</v>
      </c>
      <c r="K5479" t="s">
        <v>12604</v>
      </c>
      <c r="L5479" t="s">
        <v>12605</v>
      </c>
      <c r="M5479" t="s">
        <v>522</v>
      </c>
      <c r="N5479" t="s">
        <v>58</v>
      </c>
      <c r="O5479">
        <v>21552</v>
      </c>
      <c r="P5479">
        <v>25102</v>
      </c>
      <c r="Q5479" t="s">
        <v>59</v>
      </c>
      <c r="R5479">
        <v>141</v>
      </c>
      <c r="S5479" s="2">
        <v>45262</v>
      </c>
      <c r="T5479" s="2">
        <v>45269</v>
      </c>
      <c r="U5479">
        <v>13639</v>
      </c>
      <c r="V5479" t="s">
        <v>71</v>
      </c>
      <c r="W5479">
        <v>451</v>
      </c>
      <c r="X5479" t="s">
        <v>60</v>
      </c>
      <c r="Y5479" t="s">
        <v>61</v>
      </c>
      <c r="Z5479">
        <v>1576</v>
      </c>
      <c r="AA5479">
        <v>464</v>
      </c>
      <c r="AB5479">
        <v>23649</v>
      </c>
      <c r="AC5479" t="s">
        <v>107</v>
      </c>
    </row>
    <row r="5480" spans="1:29" x14ac:dyDescent="0.3">
      <c r="A5480" s="1" t="s">
        <v>29</v>
      </c>
      <c r="B5480" t="s">
        <v>96</v>
      </c>
      <c r="C5480" t="s">
        <v>2575</v>
      </c>
      <c r="D5480" t="s">
        <v>138</v>
      </c>
      <c r="E5480">
        <v>5</v>
      </c>
      <c r="F5480" t="s">
        <v>99</v>
      </c>
      <c r="G5480" t="s">
        <v>631</v>
      </c>
      <c r="H5480" t="s">
        <v>35</v>
      </c>
      <c r="I5480" t="s">
        <v>36</v>
      </c>
      <c r="J5480" t="s">
        <v>6917</v>
      </c>
      <c r="K5480" t="s">
        <v>12606</v>
      </c>
      <c r="L5480" t="s">
        <v>12607</v>
      </c>
      <c r="M5480" t="s">
        <v>1500</v>
      </c>
      <c r="N5480" t="s">
        <v>58</v>
      </c>
      <c r="O5480">
        <v>21011</v>
      </c>
      <c r="P5480">
        <v>23751</v>
      </c>
      <c r="Q5480" t="s">
        <v>41</v>
      </c>
      <c r="R5480">
        <v>654</v>
      </c>
      <c r="S5480" s="2">
        <v>44514</v>
      </c>
      <c r="T5480" t="s">
        <v>42</v>
      </c>
      <c r="U5480">
        <v>0</v>
      </c>
      <c r="V5480" t="s">
        <v>106</v>
      </c>
      <c r="W5480">
        <v>605</v>
      </c>
      <c r="X5480" t="s">
        <v>44</v>
      </c>
      <c r="Y5480" t="s">
        <v>72</v>
      </c>
      <c r="Z5480">
        <v>2940</v>
      </c>
      <c r="AA5480">
        <v>736</v>
      </c>
      <c r="AB5480">
        <v>22353</v>
      </c>
      <c r="AC5480" t="s">
        <v>73</v>
      </c>
    </row>
    <row r="5481" spans="1:29" x14ac:dyDescent="0.3">
      <c r="A5481" s="1" t="s">
        <v>29</v>
      </c>
      <c r="B5481" t="s">
        <v>62</v>
      </c>
      <c r="C5481" t="s">
        <v>1165</v>
      </c>
      <c r="D5481" t="s">
        <v>257</v>
      </c>
      <c r="E5481">
        <v>2</v>
      </c>
      <c r="F5481" t="s">
        <v>51</v>
      </c>
      <c r="G5481" t="s">
        <v>291</v>
      </c>
      <c r="H5481" t="s">
        <v>35</v>
      </c>
      <c r="I5481" t="s">
        <v>1841</v>
      </c>
      <c r="J5481" t="s">
        <v>12608</v>
      </c>
      <c r="K5481" t="s">
        <v>12609</v>
      </c>
      <c r="L5481" t="s">
        <v>12610</v>
      </c>
      <c r="M5481" t="s">
        <v>362</v>
      </c>
      <c r="N5481" t="s">
        <v>40</v>
      </c>
      <c r="O5481">
        <v>17673</v>
      </c>
      <c r="P5481">
        <v>21361</v>
      </c>
      <c r="Q5481" t="s">
        <v>59</v>
      </c>
      <c r="R5481">
        <v>477</v>
      </c>
      <c r="S5481" s="2">
        <v>44960</v>
      </c>
      <c r="T5481" t="s">
        <v>42</v>
      </c>
      <c r="U5481">
        <v>17305</v>
      </c>
      <c r="V5481" t="s">
        <v>43</v>
      </c>
      <c r="W5481">
        <v>658</v>
      </c>
      <c r="X5481" t="s">
        <v>44</v>
      </c>
      <c r="Y5481" t="s">
        <v>72</v>
      </c>
      <c r="Z5481">
        <v>0</v>
      </c>
      <c r="AA5481">
        <v>535</v>
      </c>
      <c r="AB5481">
        <v>20816</v>
      </c>
      <c r="AC5481" t="s">
        <v>73</v>
      </c>
    </row>
    <row r="5482" spans="1:29" x14ac:dyDescent="0.3">
      <c r="A5482" s="1" t="s">
        <v>29</v>
      </c>
      <c r="B5482" t="s">
        <v>327</v>
      </c>
      <c r="C5482" t="s">
        <v>1074</v>
      </c>
      <c r="D5482" t="s">
        <v>257</v>
      </c>
      <c r="E5482">
        <v>7</v>
      </c>
      <c r="F5482" t="s">
        <v>33</v>
      </c>
      <c r="G5482" t="s">
        <v>411</v>
      </c>
      <c r="H5482" t="s">
        <v>79</v>
      </c>
      <c r="I5482" t="s">
        <v>1940</v>
      </c>
      <c r="J5482" t="s">
        <v>12611</v>
      </c>
      <c r="K5482" t="s">
        <v>12612</v>
      </c>
      <c r="L5482" t="s">
        <v>12613</v>
      </c>
      <c r="M5482" t="s">
        <v>2080</v>
      </c>
      <c r="N5482" t="s">
        <v>40</v>
      </c>
      <c r="O5482">
        <v>14177</v>
      </c>
      <c r="P5482">
        <v>17259</v>
      </c>
      <c r="Q5482" t="s">
        <v>95</v>
      </c>
      <c r="R5482">
        <v>603</v>
      </c>
      <c r="S5482" s="2">
        <v>44440</v>
      </c>
      <c r="T5482" t="s">
        <v>42</v>
      </c>
      <c r="U5482">
        <v>0</v>
      </c>
      <c r="V5482" t="s">
        <v>85</v>
      </c>
      <c r="W5482">
        <v>530</v>
      </c>
      <c r="X5482" t="s">
        <v>44</v>
      </c>
      <c r="Y5482" t="s">
        <v>72</v>
      </c>
      <c r="Z5482">
        <v>0</v>
      </c>
      <c r="AA5482">
        <v>952</v>
      </c>
      <c r="AB5482">
        <v>16383</v>
      </c>
      <c r="AC5482" t="s">
        <v>107</v>
      </c>
    </row>
    <row r="5483" spans="1:29" x14ac:dyDescent="0.3">
      <c r="A5483" s="1" t="s">
        <v>47</v>
      </c>
      <c r="B5483" t="s">
        <v>176</v>
      </c>
      <c r="C5483" t="s">
        <v>1633</v>
      </c>
      <c r="D5483" t="s">
        <v>98</v>
      </c>
      <c r="E5483">
        <v>1</v>
      </c>
      <c r="F5483" t="s">
        <v>221</v>
      </c>
      <c r="G5483" t="s">
        <v>250</v>
      </c>
      <c r="H5483" t="s">
        <v>79</v>
      </c>
      <c r="I5483" t="s">
        <v>1142</v>
      </c>
      <c r="J5483" t="s">
        <v>951</v>
      </c>
      <c r="K5483" t="s">
        <v>12614</v>
      </c>
      <c r="L5483" t="s">
        <v>12615</v>
      </c>
      <c r="M5483" t="s">
        <v>1637</v>
      </c>
      <c r="N5483" t="s">
        <v>84</v>
      </c>
      <c r="O5483">
        <v>14398</v>
      </c>
      <c r="P5483">
        <v>18414</v>
      </c>
      <c r="Q5483" t="s">
        <v>95</v>
      </c>
      <c r="R5483">
        <v>592</v>
      </c>
      <c r="S5483" s="2">
        <v>44668</v>
      </c>
      <c r="T5483" s="2">
        <v>44697</v>
      </c>
      <c r="U5483">
        <v>0</v>
      </c>
      <c r="V5483" t="s">
        <v>71</v>
      </c>
      <c r="W5483">
        <v>547</v>
      </c>
      <c r="X5483" t="s">
        <v>60</v>
      </c>
      <c r="Y5483" t="s">
        <v>45</v>
      </c>
      <c r="Z5483">
        <v>0</v>
      </c>
      <c r="AA5483">
        <v>248</v>
      </c>
      <c r="AB5483">
        <v>18174</v>
      </c>
      <c r="AC5483" t="s">
        <v>46</v>
      </c>
    </row>
    <row r="5484" spans="1:29" x14ac:dyDescent="0.3">
      <c r="A5484" s="1" t="s">
        <v>29</v>
      </c>
      <c r="B5484" t="s">
        <v>363</v>
      </c>
      <c r="C5484" t="s">
        <v>364</v>
      </c>
      <c r="D5484" t="s">
        <v>387</v>
      </c>
      <c r="E5484">
        <v>4</v>
      </c>
      <c r="F5484" t="s">
        <v>64</v>
      </c>
      <c r="G5484" t="s">
        <v>388</v>
      </c>
      <c r="H5484" t="s">
        <v>35</v>
      </c>
      <c r="I5484" t="s">
        <v>1210</v>
      </c>
      <c r="J5484" t="s">
        <v>717</v>
      </c>
      <c r="K5484" t="s">
        <v>12616</v>
      </c>
      <c r="L5484" t="s">
        <v>12617</v>
      </c>
      <c r="M5484" t="s">
        <v>511</v>
      </c>
      <c r="N5484" t="s">
        <v>58</v>
      </c>
      <c r="O5484">
        <v>23064</v>
      </c>
      <c r="P5484">
        <v>26236</v>
      </c>
      <c r="Q5484" t="s">
        <v>59</v>
      </c>
      <c r="R5484">
        <v>358</v>
      </c>
      <c r="S5484" s="2">
        <v>45061</v>
      </c>
      <c r="T5484" t="s">
        <v>42</v>
      </c>
      <c r="U5484">
        <v>48215</v>
      </c>
      <c r="V5484" t="s">
        <v>43</v>
      </c>
      <c r="W5484">
        <v>521</v>
      </c>
      <c r="X5484" t="s">
        <v>44</v>
      </c>
      <c r="Y5484" t="s">
        <v>61</v>
      </c>
      <c r="Z5484">
        <v>2168</v>
      </c>
      <c r="AA5484">
        <v>971</v>
      </c>
      <c r="AB5484">
        <v>25104</v>
      </c>
      <c r="AC5484" t="s">
        <v>46</v>
      </c>
    </row>
    <row r="5485" spans="1:29" x14ac:dyDescent="0.3">
      <c r="A5485" s="1" t="s">
        <v>47</v>
      </c>
      <c r="B5485" t="s">
        <v>161</v>
      </c>
      <c r="C5485" t="s">
        <v>1574</v>
      </c>
      <c r="D5485" t="s">
        <v>98</v>
      </c>
      <c r="E5485">
        <v>3</v>
      </c>
      <c r="F5485" t="s">
        <v>99</v>
      </c>
      <c r="G5485" t="s">
        <v>1638</v>
      </c>
      <c r="H5485" t="s">
        <v>79</v>
      </c>
      <c r="I5485" t="s">
        <v>621</v>
      </c>
      <c r="J5485" t="s">
        <v>1052</v>
      </c>
      <c r="K5485" t="s">
        <v>12618</v>
      </c>
      <c r="L5485" t="s">
        <v>12619</v>
      </c>
      <c r="M5485" t="s">
        <v>1578</v>
      </c>
      <c r="N5485" t="s">
        <v>84</v>
      </c>
      <c r="O5485">
        <v>4565</v>
      </c>
      <c r="P5485">
        <v>7196</v>
      </c>
      <c r="Q5485" t="s">
        <v>59</v>
      </c>
      <c r="R5485">
        <v>749</v>
      </c>
      <c r="S5485" s="2">
        <v>45177</v>
      </c>
      <c r="T5485" s="2">
        <v>45192</v>
      </c>
      <c r="U5485">
        <v>49234</v>
      </c>
      <c r="V5485" t="s">
        <v>85</v>
      </c>
      <c r="W5485">
        <v>678</v>
      </c>
      <c r="X5485" t="s">
        <v>60</v>
      </c>
      <c r="Y5485" t="s">
        <v>72</v>
      </c>
      <c r="Z5485">
        <v>0</v>
      </c>
      <c r="AA5485">
        <v>151</v>
      </c>
      <c r="AB5485">
        <v>4867</v>
      </c>
      <c r="AC5485" t="s">
        <v>46</v>
      </c>
    </row>
    <row r="5486" spans="1:29" x14ac:dyDescent="0.3">
      <c r="A5486" s="1" t="s">
        <v>29</v>
      </c>
      <c r="B5486" t="s">
        <v>541</v>
      </c>
      <c r="C5486" t="s">
        <v>2463</v>
      </c>
      <c r="D5486" t="s">
        <v>50</v>
      </c>
      <c r="E5486">
        <v>8</v>
      </c>
      <c r="F5486" t="s">
        <v>271</v>
      </c>
      <c r="G5486" t="s">
        <v>340</v>
      </c>
      <c r="H5486" t="s">
        <v>79</v>
      </c>
      <c r="I5486" t="s">
        <v>7780</v>
      </c>
      <c r="J5486" t="s">
        <v>3388</v>
      </c>
      <c r="K5486" t="s">
        <v>12620</v>
      </c>
      <c r="L5486" t="s">
        <v>12621</v>
      </c>
      <c r="M5486" t="s">
        <v>1274</v>
      </c>
      <c r="N5486" t="s">
        <v>94</v>
      </c>
      <c r="O5486">
        <v>5570</v>
      </c>
      <c r="P5486">
        <v>8635</v>
      </c>
      <c r="Q5486" t="s">
        <v>95</v>
      </c>
      <c r="R5486">
        <v>329</v>
      </c>
      <c r="S5486" s="2">
        <v>44967</v>
      </c>
      <c r="T5486" t="s">
        <v>42</v>
      </c>
      <c r="U5486">
        <v>0</v>
      </c>
      <c r="V5486" t="s">
        <v>106</v>
      </c>
      <c r="W5486">
        <v>484</v>
      </c>
      <c r="X5486" t="s">
        <v>44</v>
      </c>
      <c r="Y5486" t="s">
        <v>72</v>
      </c>
      <c r="Z5486">
        <v>0</v>
      </c>
      <c r="AA5486">
        <v>354</v>
      </c>
      <c r="AB5486">
        <v>7797</v>
      </c>
      <c r="AC5486" t="s">
        <v>107</v>
      </c>
    </row>
    <row r="5487" spans="1:29" x14ac:dyDescent="0.3">
      <c r="A5487" s="1" t="s">
        <v>47</v>
      </c>
      <c r="B5487" t="s">
        <v>176</v>
      </c>
      <c r="C5487" t="s">
        <v>3614</v>
      </c>
      <c r="D5487" t="s">
        <v>128</v>
      </c>
      <c r="E5487">
        <v>10</v>
      </c>
      <c r="F5487" t="s">
        <v>186</v>
      </c>
      <c r="G5487" t="s">
        <v>1504</v>
      </c>
      <c r="H5487" t="s">
        <v>35</v>
      </c>
      <c r="I5487" t="s">
        <v>1186</v>
      </c>
      <c r="J5487" t="s">
        <v>245</v>
      </c>
      <c r="K5487" t="s">
        <v>12622</v>
      </c>
      <c r="L5487" t="s">
        <v>12623</v>
      </c>
      <c r="M5487" t="s">
        <v>887</v>
      </c>
      <c r="N5487" t="s">
        <v>94</v>
      </c>
      <c r="O5487">
        <v>27045</v>
      </c>
      <c r="P5487">
        <v>31590</v>
      </c>
      <c r="Q5487" t="s">
        <v>41</v>
      </c>
      <c r="R5487">
        <v>71</v>
      </c>
      <c r="S5487" s="2">
        <v>44965</v>
      </c>
      <c r="T5487" t="s">
        <v>42</v>
      </c>
      <c r="U5487">
        <v>0</v>
      </c>
      <c r="V5487" t="s">
        <v>85</v>
      </c>
      <c r="W5487">
        <v>744</v>
      </c>
      <c r="X5487" t="s">
        <v>44</v>
      </c>
      <c r="Y5487" t="s">
        <v>72</v>
      </c>
      <c r="Z5487">
        <v>0</v>
      </c>
      <c r="AA5487">
        <v>495</v>
      </c>
      <c r="AB5487">
        <v>27563</v>
      </c>
      <c r="AC5487" t="s">
        <v>73</v>
      </c>
    </row>
    <row r="5488" spans="1:29" x14ac:dyDescent="0.3">
      <c r="A5488" s="1" t="s">
        <v>47</v>
      </c>
      <c r="B5488" t="s">
        <v>48</v>
      </c>
      <c r="C5488" t="s">
        <v>297</v>
      </c>
      <c r="D5488" t="s">
        <v>178</v>
      </c>
      <c r="E5488">
        <v>1</v>
      </c>
      <c r="F5488" t="s">
        <v>51</v>
      </c>
      <c r="G5488" t="s">
        <v>1069</v>
      </c>
      <c r="H5488" t="s">
        <v>35</v>
      </c>
      <c r="I5488" t="s">
        <v>536</v>
      </c>
      <c r="J5488" t="s">
        <v>4107</v>
      </c>
      <c r="K5488" t="s">
        <v>12624</v>
      </c>
      <c r="L5488" t="s">
        <v>12625</v>
      </c>
      <c r="M5488" t="s">
        <v>303</v>
      </c>
      <c r="N5488" t="s">
        <v>84</v>
      </c>
      <c r="O5488">
        <v>6894</v>
      </c>
      <c r="P5488">
        <v>9453</v>
      </c>
      <c r="Q5488" t="s">
        <v>59</v>
      </c>
      <c r="R5488">
        <v>129</v>
      </c>
      <c r="S5488" s="2">
        <v>44685</v>
      </c>
      <c r="T5488" t="s">
        <v>42</v>
      </c>
      <c r="U5488">
        <v>47871</v>
      </c>
      <c r="V5488" t="s">
        <v>106</v>
      </c>
      <c r="W5488">
        <v>832</v>
      </c>
      <c r="X5488" t="s">
        <v>44</v>
      </c>
      <c r="Y5488" t="s">
        <v>45</v>
      </c>
      <c r="Z5488">
        <v>0</v>
      </c>
      <c r="AA5488">
        <v>908</v>
      </c>
      <c r="AB5488">
        <v>8046</v>
      </c>
      <c r="AC5488" t="s">
        <v>107</v>
      </c>
    </row>
    <row r="5489" spans="1:29" x14ac:dyDescent="0.3">
      <c r="A5489" s="1" t="s">
        <v>47</v>
      </c>
      <c r="B5489" t="s">
        <v>153</v>
      </c>
      <c r="C5489" t="s">
        <v>5476</v>
      </c>
      <c r="D5489" t="s">
        <v>169</v>
      </c>
      <c r="E5489">
        <v>1</v>
      </c>
      <c r="F5489" t="s">
        <v>64</v>
      </c>
      <c r="G5489" t="s">
        <v>258</v>
      </c>
      <c r="H5489" t="s">
        <v>35</v>
      </c>
      <c r="I5489" t="s">
        <v>1379</v>
      </c>
      <c r="J5489" t="s">
        <v>5261</v>
      </c>
      <c r="K5489" t="s">
        <v>12626</v>
      </c>
      <c r="L5489" t="s">
        <v>12627</v>
      </c>
      <c r="M5489" t="s">
        <v>1202</v>
      </c>
      <c r="N5489" t="s">
        <v>58</v>
      </c>
      <c r="O5489">
        <v>26118</v>
      </c>
      <c r="P5489">
        <v>28617</v>
      </c>
      <c r="Q5489" t="s">
        <v>95</v>
      </c>
      <c r="R5489">
        <v>287</v>
      </c>
      <c r="S5489" s="2">
        <v>44948</v>
      </c>
      <c r="T5489" s="2">
        <v>44952</v>
      </c>
      <c r="U5489">
        <v>0</v>
      </c>
      <c r="V5489" t="s">
        <v>85</v>
      </c>
      <c r="W5489">
        <v>481</v>
      </c>
      <c r="X5489" t="s">
        <v>60</v>
      </c>
      <c r="Y5489" t="s">
        <v>61</v>
      </c>
      <c r="Z5489">
        <v>1452</v>
      </c>
      <c r="AA5489">
        <v>682</v>
      </c>
      <c r="AB5489">
        <v>26185</v>
      </c>
      <c r="AC5489" t="s">
        <v>107</v>
      </c>
    </row>
    <row r="5490" spans="1:29" x14ac:dyDescent="0.3">
      <c r="A5490" s="1" t="s">
        <v>29</v>
      </c>
      <c r="B5490" t="s">
        <v>363</v>
      </c>
      <c r="C5490" t="s">
        <v>661</v>
      </c>
      <c r="D5490" t="s">
        <v>155</v>
      </c>
      <c r="E5490">
        <v>10</v>
      </c>
      <c r="F5490" t="s">
        <v>221</v>
      </c>
      <c r="G5490" t="s">
        <v>1989</v>
      </c>
      <c r="H5490" t="s">
        <v>35</v>
      </c>
      <c r="I5490" t="s">
        <v>921</v>
      </c>
      <c r="J5490" t="s">
        <v>2126</v>
      </c>
      <c r="K5490" t="s">
        <v>12628</v>
      </c>
      <c r="L5490" t="s">
        <v>12629</v>
      </c>
      <c r="M5490" t="s">
        <v>511</v>
      </c>
      <c r="N5490" t="s">
        <v>84</v>
      </c>
      <c r="O5490">
        <v>17529</v>
      </c>
      <c r="P5490">
        <v>21896</v>
      </c>
      <c r="Q5490" t="s">
        <v>59</v>
      </c>
      <c r="R5490">
        <v>182</v>
      </c>
      <c r="S5490" s="2">
        <v>45006</v>
      </c>
      <c r="T5490" s="2">
        <v>45033</v>
      </c>
      <c r="U5490">
        <v>14609</v>
      </c>
      <c r="V5490" t="s">
        <v>85</v>
      </c>
      <c r="W5490">
        <v>794</v>
      </c>
      <c r="X5490" t="s">
        <v>60</v>
      </c>
      <c r="Y5490" t="s">
        <v>72</v>
      </c>
      <c r="Z5490">
        <v>0</v>
      </c>
      <c r="AA5490">
        <v>746</v>
      </c>
      <c r="AB5490">
        <v>18117</v>
      </c>
      <c r="AC5490" t="s">
        <v>107</v>
      </c>
    </row>
    <row r="5491" spans="1:29" x14ac:dyDescent="0.3">
      <c r="A5491" s="1" t="s">
        <v>47</v>
      </c>
      <c r="B5491" t="s">
        <v>153</v>
      </c>
      <c r="C5491" t="s">
        <v>3975</v>
      </c>
      <c r="D5491" t="s">
        <v>178</v>
      </c>
      <c r="E5491">
        <v>10</v>
      </c>
      <c r="F5491" t="s">
        <v>64</v>
      </c>
      <c r="G5491" t="s">
        <v>433</v>
      </c>
      <c r="H5491" t="s">
        <v>35</v>
      </c>
      <c r="I5491" t="s">
        <v>1105</v>
      </c>
      <c r="J5491" t="s">
        <v>3014</v>
      </c>
      <c r="K5491" t="s">
        <v>12630</v>
      </c>
      <c r="L5491" t="s">
        <v>12631</v>
      </c>
      <c r="M5491" t="s">
        <v>750</v>
      </c>
      <c r="N5491" t="s">
        <v>94</v>
      </c>
      <c r="O5491">
        <v>13636</v>
      </c>
      <c r="P5491">
        <v>18320</v>
      </c>
      <c r="Q5491" t="s">
        <v>41</v>
      </c>
      <c r="R5491">
        <v>852</v>
      </c>
      <c r="S5491" s="2">
        <v>44484</v>
      </c>
      <c r="T5491" s="2">
        <v>44485</v>
      </c>
      <c r="U5491">
        <v>0</v>
      </c>
      <c r="V5491" t="s">
        <v>85</v>
      </c>
      <c r="W5491">
        <v>467</v>
      </c>
      <c r="X5491" t="s">
        <v>60</v>
      </c>
      <c r="Y5491" t="s">
        <v>61</v>
      </c>
      <c r="Z5491">
        <v>0</v>
      </c>
      <c r="AA5491">
        <v>345</v>
      </c>
      <c r="AB5491">
        <v>15385</v>
      </c>
      <c r="AC5491" t="s">
        <v>46</v>
      </c>
    </row>
    <row r="5492" spans="1:29" x14ac:dyDescent="0.3">
      <c r="A5492" s="1" t="s">
        <v>29</v>
      </c>
      <c r="B5492" t="s">
        <v>327</v>
      </c>
      <c r="C5492" t="s">
        <v>1336</v>
      </c>
      <c r="D5492" t="s">
        <v>257</v>
      </c>
      <c r="E5492">
        <v>4</v>
      </c>
      <c r="F5492" t="s">
        <v>33</v>
      </c>
      <c r="G5492" t="s">
        <v>451</v>
      </c>
      <c r="H5492" t="s">
        <v>79</v>
      </c>
      <c r="I5492" t="s">
        <v>238</v>
      </c>
      <c r="J5492" t="s">
        <v>748</v>
      </c>
      <c r="K5492" t="s">
        <v>12632</v>
      </c>
      <c r="L5492" t="s">
        <v>12633</v>
      </c>
      <c r="M5492" t="s">
        <v>2246</v>
      </c>
      <c r="N5492" t="s">
        <v>58</v>
      </c>
      <c r="O5492">
        <v>27149</v>
      </c>
      <c r="P5492">
        <v>31449</v>
      </c>
      <c r="Q5492" t="s">
        <v>95</v>
      </c>
      <c r="R5492">
        <v>141</v>
      </c>
      <c r="S5492" s="2">
        <v>44993</v>
      </c>
      <c r="T5492" s="2">
        <v>44995</v>
      </c>
      <c r="U5492">
        <v>0</v>
      </c>
      <c r="V5492" t="s">
        <v>85</v>
      </c>
      <c r="W5492">
        <v>635</v>
      </c>
      <c r="X5492" t="s">
        <v>60</v>
      </c>
      <c r="Y5492" t="s">
        <v>72</v>
      </c>
      <c r="Z5492">
        <v>4892</v>
      </c>
      <c r="AA5492">
        <v>624</v>
      </c>
      <c r="AB5492">
        <v>30996</v>
      </c>
      <c r="AC5492" t="s">
        <v>73</v>
      </c>
    </row>
    <row r="5493" spans="1:29" x14ac:dyDescent="0.3">
      <c r="A5493" s="1" t="s">
        <v>47</v>
      </c>
      <c r="B5493" t="s">
        <v>161</v>
      </c>
      <c r="C5493" t="s">
        <v>2091</v>
      </c>
      <c r="D5493" t="s">
        <v>138</v>
      </c>
      <c r="E5493">
        <v>8</v>
      </c>
      <c r="F5493" t="s">
        <v>64</v>
      </c>
      <c r="G5493" t="s">
        <v>783</v>
      </c>
      <c r="H5493" t="s">
        <v>35</v>
      </c>
      <c r="I5493" t="s">
        <v>434</v>
      </c>
      <c r="J5493" t="s">
        <v>476</v>
      </c>
      <c r="K5493" t="s">
        <v>12634</v>
      </c>
      <c r="L5493" t="s">
        <v>12635</v>
      </c>
      <c r="M5493" t="s">
        <v>167</v>
      </c>
      <c r="N5493" t="s">
        <v>58</v>
      </c>
      <c r="O5493">
        <v>19819</v>
      </c>
      <c r="P5493">
        <v>21867</v>
      </c>
      <c r="Q5493" t="s">
        <v>41</v>
      </c>
      <c r="R5493">
        <v>494</v>
      </c>
      <c r="S5493" s="2">
        <v>44569</v>
      </c>
      <c r="T5493" s="2">
        <v>44585</v>
      </c>
      <c r="U5493">
        <v>0</v>
      </c>
      <c r="V5493" t="s">
        <v>106</v>
      </c>
      <c r="W5493">
        <v>645</v>
      </c>
      <c r="X5493" t="s">
        <v>60</v>
      </c>
      <c r="Y5493" t="s">
        <v>72</v>
      </c>
      <c r="Z5493">
        <v>4057</v>
      </c>
      <c r="AA5493">
        <v>936</v>
      </c>
      <c r="AB5493">
        <v>21258</v>
      </c>
      <c r="AC5493" t="s">
        <v>46</v>
      </c>
    </row>
    <row r="5494" spans="1:29" x14ac:dyDescent="0.3">
      <c r="A5494" s="1" t="s">
        <v>47</v>
      </c>
      <c r="B5494" t="s">
        <v>145</v>
      </c>
      <c r="C5494" t="s">
        <v>270</v>
      </c>
      <c r="D5494" t="s">
        <v>32</v>
      </c>
      <c r="E5494">
        <v>9</v>
      </c>
      <c r="F5494" t="s">
        <v>271</v>
      </c>
      <c r="G5494" t="s">
        <v>272</v>
      </c>
      <c r="H5494" t="s">
        <v>79</v>
      </c>
      <c r="I5494" t="s">
        <v>3333</v>
      </c>
      <c r="J5494" t="s">
        <v>3907</v>
      </c>
      <c r="K5494" t="s">
        <v>12636</v>
      </c>
      <c r="L5494" t="s">
        <v>12637</v>
      </c>
      <c r="M5494" t="s">
        <v>708</v>
      </c>
      <c r="N5494" t="s">
        <v>84</v>
      </c>
      <c r="O5494">
        <v>18677</v>
      </c>
      <c r="P5494">
        <v>22179</v>
      </c>
      <c r="Q5494" t="s">
        <v>95</v>
      </c>
      <c r="R5494">
        <v>653</v>
      </c>
      <c r="S5494" s="2">
        <v>44930</v>
      </c>
      <c r="T5494" t="s">
        <v>42</v>
      </c>
      <c r="U5494">
        <v>0</v>
      </c>
      <c r="V5494" t="s">
        <v>106</v>
      </c>
      <c r="W5494">
        <v>580</v>
      </c>
      <c r="X5494" t="s">
        <v>44</v>
      </c>
      <c r="Y5494" t="s">
        <v>72</v>
      </c>
      <c r="Z5494">
        <v>0</v>
      </c>
      <c r="AA5494">
        <v>943</v>
      </c>
      <c r="AB5494">
        <v>19504</v>
      </c>
      <c r="AC5494" t="s">
        <v>73</v>
      </c>
    </row>
    <row r="5495" spans="1:29" x14ac:dyDescent="0.3">
      <c r="A5495" s="1" t="s">
        <v>47</v>
      </c>
      <c r="B5495" t="s">
        <v>48</v>
      </c>
      <c r="C5495" t="s">
        <v>1440</v>
      </c>
      <c r="D5495" t="s">
        <v>257</v>
      </c>
      <c r="E5495">
        <v>3</v>
      </c>
      <c r="F5495" t="s">
        <v>271</v>
      </c>
      <c r="G5495" t="s">
        <v>340</v>
      </c>
      <c r="H5495" t="s">
        <v>79</v>
      </c>
      <c r="I5495" t="s">
        <v>803</v>
      </c>
      <c r="J5495" t="s">
        <v>581</v>
      </c>
      <c r="K5495">
        <v>5389008355</v>
      </c>
      <c r="L5495" t="s">
        <v>12638</v>
      </c>
      <c r="M5495" t="s">
        <v>648</v>
      </c>
      <c r="N5495" t="s">
        <v>40</v>
      </c>
      <c r="O5495">
        <v>7395</v>
      </c>
      <c r="P5495">
        <v>12390</v>
      </c>
      <c r="Q5495" t="s">
        <v>95</v>
      </c>
      <c r="R5495">
        <v>872</v>
      </c>
      <c r="S5495" s="2">
        <v>44637</v>
      </c>
      <c r="T5495" s="2">
        <v>44651</v>
      </c>
      <c r="U5495">
        <v>0</v>
      </c>
      <c r="V5495" t="s">
        <v>85</v>
      </c>
      <c r="W5495">
        <v>664</v>
      </c>
      <c r="X5495" t="s">
        <v>60</v>
      </c>
      <c r="Y5495" t="s">
        <v>61</v>
      </c>
      <c r="Z5495">
        <v>0</v>
      </c>
      <c r="AA5495">
        <v>250</v>
      </c>
      <c r="AB5495">
        <v>8997</v>
      </c>
      <c r="AC5495" t="s">
        <v>107</v>
      </c>
    </row>
    <row r="5496" spans="1:29" x14ac:dyDescent="0.3">
      <c r="A5496" s="1" t="s">
        <v>29</v>
      </c>
      <c r="B5496" t="s">
        <v>363</v>
      </c>
      <c r="C5496" t="s">
        <v>3524</v>
      </c>
      <c r="D5496" t="s">
        <v>98</v>
      </c>
      <c r="E5496">
        <v>6</v>
      </c>
      <c r="F5496" t="s">
        <v>64</v>
      </c>
      <c r="G5496" t="s">
        <v>1152</v>
      </c>
      <c r="H5496" t="s">
        <v>35</v>
      </c>
      <c r="I5496" t="s">
        <v>6143</v>
      </c>
      <c r="J5496" t="s">
        <v>4596</v>
      </c>
      <c r="K5496" t="s">
        <v>12639</v>
      </c>
      <c r="L5496" t="s">
        <v>12640</v>
      </c>
      <c r="M5496" t="s">
        <v>511</v>
      </c>
      <c r="N5496" t="s">
        <v>40</v>
      </c>
      <c r="O5496">
        <v>17354</v>
      </c>
      <c r="P5496">
        <v>20833</v>
      </c>
      <c r="Q5496" t="s">
        <v>95</v>
      </c>
      <c r="R5496">
        <v>541</v>
      </c>
      <c r="S5496" s="2">
        <v>45064</v>
      </c>
      <c r="T5496" t="s">
        <v>42</v>
      </c>
      <c r="U5496">
        <v>0</v>
      </c>
      <c r="V5496" t="s">
        <v>71</v>
      </c>
      <c r="W5496">
        <v>547</v>
      </c>
      <c r="X5496" t="s">
        <v>44</v>
      </c>
      <c r="Y5496" t="s">
        <v>61</v>
      </c>
      <c r="Z5496">
        <v>0</v>
      </c>
      <c r="AA5496">
        <v>822</v>
      </c>
      <c r="AB5496">
        <v>19028</v>
      </c>
      <c r="AC5496" t="s">
        <v>107</v>
      </c>
    </row>
    <row r="5497" spans="1:29" x14ac:dyDescent="0.3">
      <c r="A5497" s="1" t="s">
        <v>47</v>
      </c>
      <c r="B5497" t="s">
        <v>234</v>
      </c>
      <c r="C5497" t="s">
        <v>2618</v>
      </c>
      <c r="D5497" t="s">
        <v>76</v>
      </c>
      <c r="E5497">
        <v>6</v>
      </c>
      <c r="F5497" t="s">
        <v>99</v>
      </c>
      <c r="G5497" t="s">
        <v>631</v>
      </c>
      <c r="H5497" t="s">
        <v>79</v>
      </c>
      <c r="I5497" t="s">
        <v>336</v>
      </c>
      <c r="J5497" t="s">
        <v>3341</v>
      </c>
      <c r="K5497" t="s">
        <v>12641</v>
      </c>
      <c r="L5497" t="s">
        <v>12642</v>
      </c>
      <c r="M5497" t="s">
        <v>483</v>
      </c>
      <c r="N5497" t="s">
        <v>84</v>
      </c>
      <c r="O5497">
        <v>17070</v>
      </c>
      <c r="P5497">
        <v>22034</v>
      </c>
      <c r="Q5497" t="s">
        <v>41</v>
      </c>
      <c r="R5497">
        <v>440</v>
      </c>
      <c r="S5497" s="2">
        <v>45230</v>
      </c>
      <c r="T5497" s="2">
        <v>45248</v>
      </c>
      <c r="U5497">
        <v>0</v>
      </c>
      <c r="V5497" t="s">
        <v>106</v>
      </c>
      <c r="W5497">
        <v>416</v>
      </c>
      <c r="X5497" t="s">
        <v>60</v>
      </c>
      <c r="Y5497" t="s">
        <v>72</v>
      </c>
      <c r="Z5497">
        <v>0</v>
      </c>
      <c r="AA5497">
        <v>156</v>
      </c>
      <c r="AB5497">
        <v>19981</v>
      </c>
      <c r="AC5497" t="s">
        <v>46</v>
      </c>
    </row>
    <row r="5498" spans="1:29" x14ac:dyDescent="0.3">
      <c r="A5498" s="1" t="s">
        <v>47</v>
      </c>
      <c r="B5498" t="s">
        <v>108</v>
      </c>
      <c r="C5498" t="s">
        <v>439</v>
      </c>
      <c r="D5498" t="s">
        <v>110</v>
      </c>
      <c r="E5498">
        <v>5</v>
      </c>
      <c r="F5498" t="s">
        <v>120</v>
      </c>
      <c r="G5498" t="s">
        <v>543</v>
      </c>
      <c r="H5498" t="s">
        <v>79</v>
      </c>
      <c r="I5498" t="s">
        <v>729</v>
      </c>
      <c r="J5498" t="s">
        <v>2947</v>
      </c>
      <c r="K5498" t="s">
        <v>12643</v>
      </c>
      <c r="L5498" t="s">
        <v>12644</v>
      </c>
      <c r="M5498" t="s">
        <v>1768</v>
      </c>
      <c r="N5498" t="s">
        <v>84</v>
      </c>
      <c r="O5498">
        <v>2598</v>
      </c>
      <c r="P5498">
        <v>6820</v>
      </c>
      <c r="Q5498" t="s">
        <v>41</v>
      </c>
      <c r="R5498">
        <v>928</v>
      </c>
      <c r="S5498" s="2">
        <v>44933</v>
      </c>
      <c r="T5498" t="s">
        <v>42</v>
      </c>
      <c r="U5498">
        <v>0</v>
      </c>
      <c r="V5498" t="s">
        <v>85</v>
      </c>
      <c r="W5498">
        <v>659</v>
      </c>
      <c r="X5498" t="s">
        <v>44</v>
      </c>
      <c r="Y5498" t="s">
        <v>61</v>
      </c>
      <c r="Z5498">
        <v>0</v>
      </c>
      <c r="AA5498">
        <v>140</v>
      </c>
      <c r="AB5498">
        <v>6607</v>
      </c>
      <c r="AC5498" t="s">
        <v>46</v>
      </c>
    </row>
    <row r="5499" spans="1:29" x14ac:dyDescent="0.3">
      <c r="A5499" s="1" t="s">
        <v>47</v>
      </c>
      <c r="B5499" t="s">
        <v>592</v>
      </c>
      <c r="C5499" t="s">
        <v>2124</v>
      </c>
      <c r="D5499" t="s">
        <v>352</v>
      </c>
      <c r="E5499">
        <v>8</v>
      </c>
      <c r="F5499" t="s">
        <v>120</v>
      </c>
      <c r="G5499" t="s">
        <v>194</v>
      </c>
      <c r="H5499" t="s">
        <v>35</v>
      </c>
      <c r="I5499" t="s">
        <v>1563</v>
      </c>
      <c r="J5499" t="s">
        <v>280</v>
      </c>
      <c r="K5499">
        <f>1-483-719-5126</f>
        <v>-6327</v>
      </c>
      <c r="L5499" t="s">
        <v>12645</v>
      </c>
      <c r="M5499" t="s">
        <v>1948</v>
      </c>
      <c r="N5499" t="s">
        <v>58</v>
      </c>
      <c r="O5499">
        <v>5140</v>
      </c>
      <c r="P5499">
        <v>8842</v>
      </c>
      <c r="Q5499" t="s">
        <v>41</v>
      </c>
      <c r="R5499">
        <v>830</v>
      </c>
      <c r="S5499" s="2">
        <v>45003</v>
      </c>
      <c r="T5499" s="2">
        <v>45031</v>
      </c>
      <c r="U5499">
        <v>0</v>
      </c>
      <c r="V5499" t="s">
        <v>71</v>
      </c>
      <c r="W5499">
        <v>770</v>
      </c>
      <c r="X5499" t="s">
        <v>60</v>
      </c>
      <c r="Y5499" t="s">
        <v>45</v>
      </c>
      <c r="Z5499">
        <v>3915</v>
      </c>
      <c r="AA5499">
        <v>803</v>
      </c>
      <c r="AB5499">
        <v>5510</v>
      </c>
      <c r="AC5499" t="s">
        <v>46</v>
      </c>
    </row>
    <row r="5500" spans="1:29" x14ac:dyDescent="0.3">
      <c r="A5500" s="1" t="s">
        <v>29</v>
      </c>
      <c r="B5500" t="s">
        <v>327</v>
      </c>
      <c r="C5500" t="s">
        <v>1091</v>
      </c>
      <c r="D5500" t="s">
        <v>352</v>
      </c>
      <c r="E5500">
        <v>5</v>
      </c>
      <c r="F5500" t="s">
        <v>120</v>
      </c>
      <c r="G5500" t="s">
        <v>1180</v>
      </c>
      <c r="H5500" t="s">
        <v>79</v>
      </c>
      <c r="I5500" t="s">
        <v>2460</v>
      </c>
      <c r="J5500" t="s">
        <v>1814</v>
      </c>
      <c r="K5500" t="s">
        <v>12646</v>
      </c>
      <c r="L5500" t="s">
        <v>12647</v>
      </c>
      <c r="M5500" t="s">
        <v>2246</v>
      </c>
      <c r="N5500" t="s">
        <v>84</v>
      </c>
      <c r="O5500">
        <v>24493</v>
      </c>
      <c r="P5500">
        <v>27594</v>
      </c>
      <c r="Q5500" t="s">
        <v>59</v>
      </c>
      <c r="R5500">
        <v>578</v>
      </c>
      <c r="S5500" s="2">
        <v>44467</v>
      </c>
      <c r="T5500" s="2">
        <v>44483</v>
      </c>
      <c r="U5500">
        <v>10580</v>
      </c>
      <c r="V5500" t="s">
        <v>43</v>
      </c>
      <c r="W5500">
        <v>608</v>
      </c>
      <c r="X5500" t="s">
        <v>60</v>
      </c>
      <c r="Y5500" t="s">
        <v>45</v>
      </c>
      <c r="Z5500">
        <v>0</v>
      </c>
      <c r="AA5500">
        <v>468</v>
      </c>
      <c r="AB5500">
        <v>25063</v>
      </c>
      <c r="AC5500" t="s">
        <v>46</v>
      </c>
    </row>
    <row r="5501" spans="1:29" x14ac:dyDescent="0.3">
      <c r="A5501" s="1" t="s">
        <v>29</v>
      </c>
      <c r="B5501" t="s">
        <v>393</v>
      </c>
      <c r="C5501" t="s">
        <v>1245</v>
      </c>
      <c r="D5501" t="s">
        <v>76</v>
      </c>
      <c r="E5501">
        <v>7</v>
      </c>
      <c r="F5501" t="s">
        <v>33</v>
      </c>
      <c r="G5501" t="s">
        <v>179</v>
      </c>
      <c r="H5501" t="s">
        <v>79</v>
      </c>
      <c r="I5501" t="s">
        <v>832</v>
      </c>
      <c r="J5501" t="s">
        <v>2330</v>
      </c>
      <c r="K5501" t="s">
        <v>12648</v>
      </c>
      <c r="L5501" t="s">
        <v>12649</v>
      </c>
      <c r="M5501" t="s">
        <v>654</v>
      </c>
      <c r="N5501" t="s">
        <v>40</v>
      </c>
      <c r="O5501">
        <v>15613</v>
      </c>
      <c r="P5501">
        <v>18854</v>
      </c>
      <c r="Q5501" t="s">
        <v>95</v>
      </c>
      <c r="R5501">
        <v>522</v>
      </c>
      <c r="S5501" s="2">
        <v>44941</v>
      </c>
      <c r="T5501" s="2">
        <v>44963</v>
      </c>
      <c r="U5501">
        <v>0</v>
      </c>
      <c r="V5501" t="s">
        <v>85</v>
      </c>
      <c r="W5501">
        <v>494</v>
      </c>
      <c r="X5501" t="s">
        <v>60</v>
      </c>
      <c r="Y5501" t="s">
        <v>61</v>
      </c>
      <c r="Z5501">
        <v>0</v>
      </c>
      <c r="AA5501">
        <v>405</v>
      </c>
      <c r="AB5501">
        <v>16211</v>
      </c>
      <c r="AC5501" t="s">
        <v>46</v>
      </c>
    </row>
    <row r="5502" spans="1:29" x14ac:dyDescent="0.3">
      <c r="A5502" s="1" t="s">
        <v>29</v>
      </c>
      <c r="B5502" t="s">
        <v>327</v>
      </c>
      <c r="C5502" t="s">
        <v>2714</v>
      </c>
      <c r="D5502" t="s">
        <v>352</v>
      </c>
      <c r="E5502">
        <v>4</v>
      </c>
      <c r="F5502" t="s">
        <v>221</v>
      </c>
      <c r="G5502" t="s">
        <v>335</v>
      </c>
      <c r="H5502" t="s">
        <v>79</v>
      </c>
      <c r="I5502" t="s">
        <v>3692</v>
      </c>
      <c r="J5502" t="s">
        <v>1358</v>
      </c>
      <c r="K5502" t="s">
        <v>12650</v>
      </c>
      <c r="L5502" t="s">
        <v>12651</v>
      </c>
      <c r="M5502" t="s">
        <v>2246</v>
      </c>
      <c r="N5502" t="s">
        <v>94</v>
      </c>
      <c r="O5502">
        <v>6269</v>
      </c>
      <c r="P5502">
        <v>8988</v>
      </c>
      <c r="Q5502" t="s">
        <v>95</v>
      </c>
      <c r="R5502">
        <v>505</v>
      </c>
      <c r="S5502" s="2">
        <v>44928</v>
      </c>
      <c r="T5502" t="s">
        <v>42</v>
      </c>
      <c r="U5502">
        <v>0</v>
      </c>
      <c r="V5502" t="s">
        <v>71</v>
      </c>
      <c r="W5502">
        <v>652</v>
      </c>
      <c r="X5502" t="s">
        <v>44</v>
      </c>
      <c r="Y5502" t="s">
        <v>45</v>
      </c>
      <c r="Z5502">
        <v>0</v>
      </c>
      <c r="AA5502">
        <v>383</v>
      </c>
      <c r="AB5502">
        <v>8244</v>
      </c>
      <c r="AC5502" t="s">
        <v>73</v>
      </c>
    </row>
    <row r="5503" spans="1:29" x14ac:dyDescent="0.3">
      <c r="A5503" s="1" t="s">
        <v>47</v>
      </c>
      <c r="B5503" t="s">
        <v>48</v>
      </c>
      <c r="C5503" t="s">
        <v>4885</v>
      </c>
      <c r="D5503" t="s">
        <v>98</v>
      </c>
      <c r="E5503">
        <v>10</v>
      </c>
      <c r="F5503" t="s">
        <v>33</v>
      </c>
      <c r="G5503" t="s">
        <v>848</v>
      </c>
      <c r="H5503" t="s">
        <v>35</v>
      </c>
      <c r="I5503" t="s">
        <v>2530</v>
      </c>
      <c r="J5503" t="s">
        <v>657</v>
      </c>
      <c r="K5503" t="s">
        <v>12652</v>
      </c>
      <c r="L5503" t="s">
        <v>12653</v>
      </c>
      <c r="M5503" t="s">
        <v>303</v>
      </c>
      <c r="N5503" t="s">
        <v>58</v>
      </c>
      <c r="O5503">
        <v>24327</v>
      </c>
      <c r="P5503">
        <v>27876</v>
      </c>
      <c r="Q5503" t="s">
        <v>41</v>
      </c>
      <c r="R5503">
        <v>121</v>
      </c>
      <c r="S5503" s="2">
        <v>44885</v>
      </c>
      <c r="T5503" s="2">
        <v>44898</v>
      </c>
      <c r="U5503">
        <v>0</v>
      </c>
      <c r="V5503" t="s">
        <v>43</v>
      </c>
      <c r="W5503">
        <v>560</v>
      </c>
      <c r="X5503" t="s">
        <v>60</v>
      </c>
      <c r="Y5503" t="s">
        <v>72</v>
      </c>
      <c r="Z5503">
        <v>2315</v>
      </c>
      <c r="AA5503">
        <v>307</v>
      </c>
      <c r="AB5503">
        <v>27551</v>
      </c>
      <c r="AC5503" t="s">
        <v>73</v>
      </c>
    </row>
    <row r="5504" spans="1:29" x14ac:dyDescent="0.3">
      <c r="A5504" s="1" t="s">
        <v>29</v>
      </c>
      <c r="B5504" t="s">
        <v>327</v>
      </c>
      <c r="C5504" t="s">
        <v>1074</v>
      </c>
      <c r="D5504" t="s">
        <v>185</v>
      </c>
      <c r="E5504">
        <v>4</v>
      </c>
      <c r="F5504" t="s">
        <v>271</v>
      </c>
      <c r="G5504" t="s">
        <v>1110</v>
      </c>
      <c r="H5504" t="s">
        <v>79</v>
      </c>
      <c r="I5504" t="s">
        <v>279</v>
      </c>
      <c r="J5504" t="s">
        <v>1910</v>
      </c>
      <c r="K5504" t="s">
        <v>12654</v>
      </c>
      <c r="L5504" t="s">
        <v>12655</v>
      </c>
      <c r="M5504" t="s">
        <v>1019</v>
      </c>
      <c r="N5504" t="s">
        <v>40</v>
      </c>
      <c r="O5504">
        <v>5348</v>
      </c>
      <c r="P5504">
        <v>9711</v>
      </c>
      <c r="Q5504" t="s">
        <v>41</v>
      </c>
      <c r="R5504">
        <v>411</v>
      </c>
      <c r="S5504" s="2">
        <v>45239</v>
      </c>
      <c r="T5504" s="2">
        <v>45264</v>
      </c>
      <c r="U5504">
        <v>0</v>
      </c>
      <c r="V5504" t="s">
        <v>71</v>
      </c>
      <c r="W5504">
        <v>594</v>
      </c>
      <c r="X5504" t="s">
        <v>60</v>
      </c>
      <c r="Y5504" t="s">
        <v>72</v>
      </c>
      <c r="Z5504">
        <v>0</v>
      </c>
      <c r="AA5504">
        <v>180</v>
      </c>
      <c r="AB5504">
        <v>9021</v>
      </c>
      <c r="AC5504" t="s">
        <v>107</v>
      </c>
    </row>
    <row r="5505" spans="1:29" x14ac:dyDescent="0.3">
      <c r="A5505" s="1" t="s">
        <v>47</v>
      </c>
      <c r="B5505" t="s">
        <v>108</v>
      </c>
      <c r="C5505" t="s">
        <v>1220</v>
      </c>
      <c r="D5505" t="s">
        <v>98</v>
      </c>
      <c r="E5505">
        <v>5</v>
      </c>
      <c r="F5505" t="s">
        <v>51</v>
      </c>
      <c r="G5505" t="s">
        <v>710</v>
      </c>
      <c r="H5505" t="s">
        <v>79</v>
      </c>
      <c r="I5505" t="s">
        <v>1480</v>
      </c>
      <c r="J5505" t="s">
        <v>553</v>
      </c>
      <c r="K5505" t="s">
        <v>12656</v>
      </c>
      <c r="L5505" t="s">
        <v>12657</v>
      </c>
      <c r="M5505" t="s">
        <v>1252</v>
      </c>
      <c r="N5505" t="s">
        <v>58</v>
      </c>
      <c r="O5505">
        <v>28912</v>
      </c>
      <c r="P5505">
        <v>32880</v>
      </c>
      <c r="Q5505" t="s">
        <v>41</v>
      </c>
      <c r="R5505">
        <v>64</v>
      </c>
      <c r="S5505" s="2">
        <v>44377</v>
      </c>
      <c r="T5505" t="s">
        <v>42</v>
      </c>
      <c r="U5505">
        <v>0</v>
      </c>
      <c r="V5505" t="s">
        <v>43</v>
      </c>
      <c r="W5505">
        <v>723</v>
      </c>
      <c r="X5505" t="s">
        <v>44</v>
      </c>
      <c r="Y5505" t="s">
        <v>45</v>
      </c>
      <c r="Z5505">
        <v>3735</v>
      </c>
      <c r="AA5505">
        <v>771</v>
      </c>
      <c r="AB5505">
        <v>30226</v>
      </c>
      <c r="AC5505" t="s">
        <v>46</v>
      </c>
    </row>
    <row r="5506" spans="1:29" x14ac:dyDescent="0.3">
      <c r="A5506" s="1" t="s">
        <v>47</v>
      </c>
      <c r="B5506" t="s">
        <v>108</v>
      </c>
      <c r="C5506" t="s">
        <v>1763</v>
      </c>
      <c r="D5506" t="s">
        <v>387</v>
      </c>
      <c r="E5506">
        <v>2</v>
      </c>
      <c r="F5506" t="s">
        <v>120</v>
      </c>
      <c r="G5506" t="s">
        <v>1180</v>
      </c>
      <c r="H5506" t="s">
        <v>79</v>
      </c>
      <c r="I5506" t="s">
        <v>1944</v>
      </c>
      <c r="J5506" t="s">
        <v>3401</v>
      </c>
      <c r="K5506">
        <f>1-416-635-8391</f>
        <v>-9441</v>
      </c>
      <c r="L5506" t="s">
        <v>12658</v>
      </c>
      <c r="M5506" t="s">
        <v>1402</v>
      </c>
      <c r="N5506" t="s">
        <v>40</v>
      </c>
      <c r="O5506">
        <v>9838</v>
      </c>
      <c r="P5506">
        <v>12574</v>
      </c>
      <c r="Q5506" t="s">
        <v>41</v>
      </c>
      <c r="R5506">
        <v>58</v>
      </c>
      <c r="S5506" s="2">
        <v>45334</v>
      </c>
      <c r="T5506" s="2">
        <v>45356</v>
      </c>
      <c r="U5506">
        <v>0</v>
      </c>
      <c r="V5506" t="s">
        <v>85</v>
      </c>
      <c r="W5506">
        <v>573</v>
      </c>
      <c r="X5506" t="s">
        <v>60</v>
      </c>
      <c r="Y5506" t="s">
        <v>72</v>
      </c>
      <c r="Z5506">
        <v>0</v>
      </c>
      <c r="AA5506">
        <v>41</v>
      </c>
      <c r="AB5506">
        <v>11538</v>
      </c>
      <c r="AC5506" t="s">
        <v>46</v>
      </c>
    </row>
    <row r="5507" spans="1:29" x14ac:dyDescent="0.3">
      <c r="A5507" s="1" t="s">
        <v>47</v>
      </c>
      <c r="B5507" t="s">
        <v>145</v>
      </c>
      <c r="C5507" t="s">
        <v>445</v>
      </c>
      <c r="D5507" t="s">
        <v>32</v>
      </c>
      <c r="E5507">
        <v>7</v>
      </c>
      <c r="F5507" t="s">
        <v>77</v>
      </c>
      <c r="G5507" t="s">
        <v>980</v>
      </c>
      <c r="H5507" t="s">
        <v>79</v>
      </c>
      <c r="I5507" t="s">
        <v>803</v>
      </c>
      <c r="J5507" t="s">
        <v>3527</v>
      </c>
      <c r="K5507" t="s">
        <v>12659</v>
      </c>
      <c r="L5507" t="s">
        <v>12660</v>
      </c>
      <c r="M5507" t="s">
        <v>449</v>
      </c>
      <c r="N5507" t="s">
        <v>94</v>
      </c>
      <c r="O5507">
        <v>12335</v>
      </c>
      <c r="P5507">
        <v>16169</v>
      </c>
      <c r="Q5507" t="s">
        <v>41</v>
      </c>
      <c r="R5507">
        <v>858</v>
      </c>
      <c r="S5507" s="2">
        <v>45043</v>
      </c>
      <c r="T5507" t="s">
        <v>42</v>
      </c>
      <c r="U5507">
        <v>0</v>
      </c>
      <c r="V5507" t="s">
        <v>71</v>
      </c>
      <c r="W5507">
        <v>732</v>
      </c>
      <c r="X5507" t="s">
        <v>44</v>
      </c>
      <c r="Y5507" t="s">
        <v>61</v>
      </c>
      <c r="Z5507">
        <v>0</v>
      </c>
      <c r="AA5507">
        <v>876</v>
      </c>
      <c r="AB5507">
        <v>15414</v>
      </c>
      <c r="AC5507" t="s">
        <v>46</v>
      </c>
    </row>
    <row r="5508" spans="1:29" x14ac:dyDescent="0.3">
      <c r="A5508" s="1" t="s">
        <v>47</v>
      </c>
      <c r="B5508" t="s">
        <v>117</v>
      </c>
      <c r="C5508" t="s">
        <v>865</v>
      </c>
      <c r="D5508" t="s">
        <v>50</v>
      </c>
      <c r="E5508">
        <v>6</v>
      </c>
      <c r="F5508" t="s">
        <v>77</v>
      </c>
      <c r="G5508" t="s">
        <v>932</v>
      </c>
      <c r="H5508" t="s">
        <v>35</v>
      </c>
      <c r="I5508" t="s">
        <v>1730</v>
      </c>
      <c r="J5508" t="s">
        <v>4678</v>
      </c>
      <c r="K5508" t="s">
        <v>12661</v>
      </c>
      <c r="L5508" t="s">
        <v>12662</v>
      </c>
      <c r="M5508" t="s">
        <v>1852</v>
      </c>
      <c r="N5508" t="s">
        <v>84</v>
      </c>
      <c r="O5508">
        <v>19798</v>
      </c>
      <c r="P5508">
        <v>23135</v>
      </c>
      <c r="Q5508" t="s">
        <v>95</v>
      </c>
      <c r="R5508">
        <v>907</v>
      </c>
      <c r="S5508" s="2">
        <v>44745</v>
      </c>
      <c r="T5508" s="2">
        <v>44763</v>
      </c>
      <c r="U5508">
        <v>0</v>
      </c>
      <c r="V5508" t="s">
        <v>85</v>
      </c>
      <c r="W5508">
        <v>714</v>
      </c>
      <c r="X5508" t="s">
        <v>60</v>
      </c>
      <c r="Y5508" t="s">
        <v>72</v>
      </c>
      <c r="Z5508">
        <v>0</v>
      </c>
      <c r="AA5508">
        <v>291</v>
      </c>
      <c r="AB5508">
        <v>21753</v>
      </c>
      <c r="AC5508" t="s">
        <v>46</v>
      </c>
    </row>
    <row r="5509" spans="1:29" x14ac:dyDescent="0.3">
      <c r="A5509" s="1" t="s">
        <v>47</v>
      </c>
      <c r="B5509" t="s">
        <v>48</v>
      </c>
      <c r="C5509" t="s">
        <v>4088</v>
      </c>
      <c r="D5509" t="s">
        <v>98</v>
      </c>
      <c r="E5509">
        <v>10</v>
      </c>
      <c r="F5509" t="s">
        <v>99</v>
      </c>
      <c r="G5509" t="s">
        <v>710</v>
      </c>
      <c r="H5509" t="s">
        <v>79</v>
      </c>
      <c r="I5509" t="s">
        <v>910</v>
      </c>
      <c r="J5509" t="s">
        <v>1283</v>
      </c>
      <c r="K5509" t="s">
        <v>12663</v>
      </c>
      <c r="L5509" t="s">
        <v>12664</v>
      </c>
      <c r="M5509" t="s">
        <v>2261</v>
      </c>
      <c r="N5509" t="s">
        <v>94</v>
      </c>
      <c r="O5509">
        <v>21624</v>
      </c>
      <c r="P5509">
        <v>25562</v>
      </c>
      <c r="Q5509" t="s">
        <v>41</v>
      </c>
      <c r="R5509">
        <v>151</v>
      </c>
      <c r="S5509" s="2">
        <v>44459</v>
      </c>
      <c r="T5509" t="s">
        <v>42</v>
      </c>
      <c r="U5509">
        <v>0</v>
      </c>
      <c r="V5509" t="s">
        <v>106</v>
      </c>
      <c r="W5509">
        <v>414</v>
      </c>
      <c r="X5509" t="s">
        <v>44</v>
      </c>
      <c r="Y5509" t="s">
        <v>45</v>
      </c>
      <c r="Z5509">
        <v>0</v>
      </c>
      <c r="AA5509">
        <v>126</v>
      </c>
      <c r="AB5509">
        <v>24179</v>
      </c>
      <c r="AC5509" t="s">
        <v>107</v>
      </c>
    </row>
    <row r="5510" spans="1:29" x14ac:dyDescent="0.3">
      <c r="A5510" s="1" t="s">
        <v>29</v>
      </c>
      <c r="B5510" t="s">
        <v>96</v>
      </c>
      <c r="C5510" t="s">
        <v>1389</v>
      </c>
      <c r="D5510" t="s">
        <v>119</v>
      </c>
      <c r="E5510">
        <v>6</v>
      </c>
      <c r="F5510" t="s">
        <v>51</v>
      </c>
      <c r="G5510" t="s">
        <v>52</v>
      </c>
      <c r="H5510" t="s">
        <v>35</v>
      </c>
      <c r="I5510" t="s">
        <v>2539</v>
      </c>
      <c r="J5510" t="s">
        <v>3259</v>
      </c>
      <c r="K5510" t="s">
        <v>12665</v>
      </c>
      <c r="L5510" t="s">
        <v>12666</v>
      </c>
      <c r="M5510" t="s">
        <v>1784</v>
      </c>
      <c r="N5510" t="s">
        <v>40</v>
      </c>
      <c r="O5510">
        <v>28175</v>
      </c>
      <c r="P5510">
        <v>30435</v>
      </c>
      <c r="Q5510" t="s">
        <v>41</v>
      </c>
      <c r="R5510">
        <v>568</v>
      </c>
      <c r="S5510" s="2">
        <v>44986</v>
      </c>
      <c r="T5510" t="s">
        <v>42</v>
      </c>
      <c r="U5510">
        <v>0</v>
      </c>
      <c r="V5510" t="s">
        <v>43</v>
      </c>
      <c r="W5510">
        <v>625</v>
      </c>
      <c r="X5510" t="s">
        <v>44</v>
      </c>
      <c r="Y5510" t="s">
        <v>72</v>
      </c>
      <c r="Z5510">
        <v>0</v>
      </c>
      <c r="AA5510">
        <v>511</v>
      </c>
      <c r="AB5510">
        <v>29093</v>
      </c>
      <c r="AC5510" t="s">
        <v>46</v>
      </c>
    </row>
    <row r="5511" spans="1:29" x14ac:dyDescent="0.3">
      <c r="A5511" s="1" t="s">
        <v>47</v>
      </c>
      <c r="B5511" t="s">
        <v>117</v>
      </c>
      <c r="C5511" t="s">
        <v>865</v>
      </c>
      <c r="D5511" t="s">
        <v>138</v>
      </c>
      <c r="E5511">
        <v>9</v>
      </c>
      <c r="F5511" t="s">
        <v>221</v>
      </c>
      <c r="G5511" t="s">
        <v>1096</v>
      </c>
      <c r="H5511" t="s">
        <v>35</v>
      </c>
      <c r="I5511" t="s">
        <v>299</v>
      </c>
      <c r="J5511" t="s">
        <v>1048</v>
      </c>
      <c r="K5511" t="s">
        <v>12667</v>
      </c>
      <c r="L5511" t="s">
        <v>12668</v>
      </c>
      <c r="M5511" t="s">
        <v>868</v>
      </c>
      <c r="N5511" t="s">
        <v>94</v>
      </c>
      <c r="O5511">
        <v>29081</v>
      </c>
      <c r="P5511">
        <v>31514</v>
      </c>
      <c r="Q5511" t="s">
        <v>59</v>
      </c>
      <c r="R5511">
        <v>883</v>
      </c>
      <c r="S5511" s="2">
        <v>44936</v>
      </c>
      <c r="T5511" s="2">
        <v>44946</v>
      </c>
      <c r="U5511">
        <v>29944</v>
      </c>
      <c r="V5511" t="s">
        <v>106</v>
      </c>
      <c r="W5511">
        <v>725</v>
      </c>
      <c r="X5511" t="s">
        <v>60</v>
      </c>
      <c r="Y5511" t="s">
        <v>61</v>
      </c>
      <c r="Z5511">
        <v>0</v>
      </c>
      <c r="AA5511">
        <v>518</v>
      </c>
      <c r="AB5511">
        <v>31043</v>
      </c>
      <c r="AC5511" t="s">
        <v>46</v>
      </c>
    </row>
    <row r="5512" spans="1:29" x14ac:dyDescent="0.3">
      <c r="A5512" s="1" t="s">
        <v>47</v>
      </c>
      <c r="B5512" t="s">
        <v>234</v>
      </c>
      <c r="C5512" t="s">
        <v>1588</v>
      </c>
      <c r="D5512" t="s">
        <v>185</v>
      </c>
      <c r="E5512">
        <v>10</v>
      </c>
      <c r="F5512" t="s">
        <v>99</v>
      </c>
      <c r="G5512" t="s">
        <v>100</v>
      </c>
      <c r="H5512" t="s">
        <v>79</v>
      </c>
      <c r="I5512" t="s">
        <v>188</v>
      </c>
      <c r="J5512" t="s">
        <v>633</v>
      </c>
      <c r="K5512" t="s">
        <v>12669</v>
      </c>
      <c r="L5512" t="s">
        <v>12670</v>
      </c>
      <c r="M5512" t="s">
        <v>2192</v>
      </c>
      <c r="N5512" t="s">
        <v>40</v>
      </c>
      <c r="O5512">
        <v>26201</v>
      </c>
      <c r="P5512">
        <v>31129</v>
      </c>
      <c r="Q5512" t="s">
        <v>59</v>
      </c>
      <c r="R5512">
        <v>594</v>
      </c>
      <c r="S5512" s="2">
        <v>44410</v>
      </c>
      <c r="T5512" t="s">
        <v>42</v>
      </c>
      <c r="U5512">
        <v>40103</v>
      </c>
      <c r="V5512" t="s">
        <v>106</v>
      </c>
      <c r="W5512">
        <v>656</v>
      </c>
      <c r="X5512" t="s">
        <v>44</v>
      </c>
      <c r="Y5512" t="s">
        <v>72</v>
      </c>
      <c r="Z5512">
        <v>0</v>
      </c>
      <c r="AA5512">
        <v>243</v>
      </c>
      <c r="AB5512">
        <v>26676</v>
      </c>
      <c r="AC5512" t="s">
        <v>107</v>
      </c>
    </row>
    <row r="5513" spans="1:29" x14ac:dyDescent="0.3">
      <c r="A5513" s="1" t="s">
        <v>29</v>
      </c>
      <c r="B5513" t="s">
        <v>62</v>
      </c>
      <c r="C5513" t="s">
        <v>569</v>
      </c>
      <c r="D5513" t="s">
        <v>178</v>
      </c>
      <c r="E5513">
        <v>9</v>
      </c>
      <c r="F5513" t="s">
        <v>99</v>
      </c>
      <c r="G5513" t="s">
        <v>558</v>
      </c>
      <c r="H5513" t="s">
        <v>35</v>
      </c>
      <c r="I5513" t="s">
        <v>1287</v>
      </c>
      <c r="J5513" t="s">
        <v>5304</v>
      </c>
      <c r="K5513" t="s">
        <v>12671</v>
      </c>
      <c r="L5513" t="s">
        <v>12672</v>
      </c>
      <c r="M5513" t="s">
        <v>326</v>
      </c>
      <c r="N5513" t="s">
        <v>58</v>
      </c>
      <c r="O5513">
        <v>14928</v>
      </c>
      <c r="P5513">
        <v>19593</v>
      </c>
      <c r="Q5513" t="s">
        <v>59</v>
      </c>
      <c r="R5513">
        <v>8</v>
      </c>
      <c r="S5513" s="2">
        <v>44632</v>
      </c>
      <c r="T5513" s="2">
        <v>44650</v>
      </c>
      <c r="U5513">
        <v>22678</v>
      </c>
      <c r="V5513" t="s">
        <v>43</v>
      </c>
      <c r="W5513">
        <v>427</v>
      </c>
      <c r="X5513" t="s">
        <v>60</v>
      </c>
      <c r="Y5513" t="s">
        <v>61</v>
      </c>
      <c r="Z5513">
        <v>3064</v>
      </c>
      <c r="AA5513">
        <v>633</v>
      </c>
      <c r="AB5513">
        <v>16459</v>
      </c>
      <c r="AC5513" t="s">
        <v>73</v>
      </c>
    </row>
    <row r="5514" spans="1:29" x14ac:dyDescent="0.3">
      <c r="A5514" s="1" t="s">
        <v>47</v>
      </c>
      <c r="B5514" t="s">
        <v>592</v>
      </c>
      <c r="C5514" t="s">
        <v>2444</v>
      </c>
      <c r="D5514" t="s">
        <v>32</v>
      </c>
      <c r="E5514">
        <v>4</v>
      </c>
      <c r="F5514" t="s">
        <v>64</v>
      </c>
      <c r="G5514" t="s">
        <v>802</v>
      </c>
      <c r="H5514" t="s">
        <v>79</v>
      </c>
      <c r="I5514" t="s">
        <v>966</v>
      </c>
      <c r="J5514" t="s">
        <v>6427</v>
      </c>
      <c r="K5514" t="s">
        <v>12673</v>
      </c>
      <c r="L5514" t="s">
        <v>12674</v>
      </c>
      <c r="M5514" t="s">
        <v>1151</v>
      </c>
      <c r="N5514" t="s">
        <v>84</v>
      </c>
      <c r="O5514">
        <v>6841</v>
      </c>
      <c r="P5514">
        <v>11521</v>
      </c>
      <c r="Q5514" t="s">
        <v>59</v>
      </c>
      <c r="R5514">
        <v>529</v>
      </c>
      <c r="S5514" s="2">
        <v>44993</v>
      </c>
      <c r="T5514" t="s">
        <v>42</v>
      </c>
      <c r="U5514">
        <v>948</v>
      </c>
      <c r="V5514" t="s">
        <v>43</v>
      </c>
      <c r="W5514">
        <v>528</v>
      </c>
      <c r="X5514" t="s">
        <v>44</v>
      </c>
      <c r="Y5514" t="s">
        <v>45</v>
      </c>
      <c r="Z5514">
        <v>0</v>
      </c>
      <c r="AA5514">
        <v>280</v>
      </c>
      <c r="AB5514">
        <v>10926</v>
      </c>
      <c r="AC5514" t="s">
        <v>46</v>
      </c>
    </row>
    <row r="5515" spans="1:29" x14ac:dyDescent="0.3">
      <c r="A5515" s="1" t="s">
        <v>29</v>
      </c>
      <c r="B5515" t="s">
        <v>86</v>
      </c>
      <c r="C5515" t="s">
        <v>1919</v>
      </c>
      <c r="D5515" t="s">
        <v>178</v>
      </c>
      <c r="E5515">
        <v>2</v>
      </c>
      <c r="F5515" t="s">
        <v>99</v>
      </c>
      <c r="G5515" t="s">
        <v>529</v>
      </c>
      <c r="H5515" t="s">
        <v>79</v>
      </c>
      <c r="I5515" t="s">
        <v>894</v>
      </c>
      <c r="J5515" t="s">
        <v>1410</v>
      </c>
      <c r="K5515" t="s">
        <v>12675</v>
      </c>
      <c r="L5515" t="s">
        <v>12676</v>
      </c>
      <c r="M5515" t="s">
        <v>1100</v>
      </c>
      <c r="N5515" t="s">
        <v>40</v>
      </c>
      <c r="O5515">
        <v>14836</v>
      </c>
      <c r="P5515">
        <v>17920</v>
      </c>
      <c r="Q5515" t="s">
        <v>95</v>
      </c>
      <c r="R5515">
        <v>655</v>
      </c>
      <c r="S5515" s="2">
        <v>44495</v>
      </c>
      <c r="T5515" t="s">
        <v>42</v>
      </c>
      <c r="U5515">
        <v>0</v>
      </c>
      <c r="V5515" t="s">
        <v>71</v>
      </c>
      <c r="W5515">
        <v>749</v>
      </c>
      <c r="X5515" t="s">
        <v>44</v>
      </c>
      <c r="Y5515" t="s">
        <v>72</v>
      </c>
      <c r="Z5515">
        <v>0</v>
      </c>
      <c r="AA5515">
        <v>142</v>
      </c>
      <c r="AB5515">
        <v>17295</v>
      </c>
      <c r="AC5515" t="s">
        <v>73</v>
      </c>
    </row>
    <row r="5516" spans="1:29" x14ac:dyDescent="0.3">
      <c r="A5516" s="1" t="s">
        <v>29</v>
      </c>
      <c r="B5516" t="s">
        <v>541</v>
      </c>
      <c r="C5516" t="s">
        <v>2553</v>
      </c>
      <c r="D5516" t="s">
        <v>119</v>
      </c>
      <c r="E5516">
        <v>5</v>
      </c>
      <c r="F5516" t="s">
        <v>129</v>
      </c>
      <c r="G5516" t="s">
        <v>163</v>
      </c>
      <c r="H5516" t="s">
        <v>79</v>
      </c>
      <c r="I5516" t="s">
        <v>738</v>
      </c>
      <c r="J5516" t="s">
        <v>524</v>
      </c>
      <c r="K5516" t="s">
        <v>12677</v>
      </c>
      <c r="L5516" t="s">
        <v>12678</v>
      </c>
      <c r="M5516" t="s">
        <v>1340</v>
      </c>
      <c r="N5516" t="s">
        <v>40</v>
      </c>
      <c r="O5516">
        <v>13463</v>
      </c>
      <c r="P5516">
        <v>15654</v>
      </c>
      <c r="Q5516" t="s">
        <v>59</v>
      </c>
      <c r="R5516">
        <v>93</v>
      </c>
      <c r="S5516" s="2">
        <v>44331</v>
      </c>
      <c r="T5516" s="2">
        <v>44341</v>
      </c>
      <c r="U5516">
        <v>6486</v>
      </c>
      <c r="V5516" t="s">
        <v>106</v>
      </c>
      <c r="W5516">
        <v>693</v>
      </c>
      <c r="X5516" t="s">
        <v>60</v>
      </c>
      <c r="Y5516" t="s">
        <v>45</v>
      </c>
      <c r="Z5516">
        <v>0</v>
      </c>
      <c r="AA5516">
        <v>272</v>
      </c>
      <c r="AB5516">
        <v>14402</v>
      </c>
      <c r="AC5516" t="s">
        <v>46</v>
      </c>
    </row>
    <row r="5517" spans="1:29" x14ac:dyDescent="0.3">
      <c r="A5517" s="1" t="s">
        <v>47</v>
      </c>
      <c r="B5517" t="s">
        <v>108</v>
      </c>
      <c r="C5517" t="s">
        <v>109</v>
      </c>
      <c r="D5517" t="s">
        <v>119</v>
      </c>
      <c r="E5517">
        <v>7</v>
      </c>
      <c r="F5517" t="s">
        <v>120</v>
      </c>
      <c r="G5517" t="s">
        <v>489</v>
      </c>
      <c r="H5517" t="s">
        <v>79</v>
      </c>
      <c r="I5517" t="s">
        <v>1465</v>
      </c>
      <c r="J5517" t="s">
        <v>1323</v>
      </c>
      <c r="K5517" t="s">
        <v>12679</v>
      </c>
      <c r="L5517" t="s">
        <v>12680</v>
      </c>
      <c r="M5517" t="s">
        <v>660</v>
      </c>
      <c r="N5517" t="s">
        <v>40</v>
      </c>
      <c r="O5517">
        <v>8305</v>
      </c>
      <c r="P5517">
        <v>10671</v>
      </c>
      <c r="Q5517" t="s">
        <v>59</v>
      </c>
      <c r="R5517">
        <v>762</v>
      </c>
      <c r="S5517" s="2">
        <v>44401</v>
      </c>
      <c r="T5517" t="s">
        <v>42</v>
      </c>
      <c r="U5517">
        <v>18341</v>
      </c>
      <c r="V5517" t="s">
        <v>106</v>
      </c>
      <c r="W5517">
        <v>513</v>
      </c>
      <c r="X5517" t="s">
        <v>44</v>
      </c>
      <c r="Y5517" t="s">
        <v>45</v>
      </c>
      <c r="Z5517">
        <v>0</v>
      </c>
      <c r="AA5517">
        <v>870</v>
      </c>
      <c r="AB5517">
        <v>10614</v>
      </c>
      <c r="AC5517" t="s">
        <v>46</v>
      </c>
    </row>
    <row r="5518" spans="1:29" x14ac:dyDescent="0.3">
      <c r="A5518" s="1" t="s">
        <v>29</v>
      </c>
      <c r="B5518" t="s">
        <v>30</v>
      </c>
      <c r="C5518" t="s">
        <v>3274</v>
      </c>
      <c r="D5518" t="s">
        <v>32</v>
      </c>
      <c r="E5518">
        <v>4</v>
      </c>
      <c r="F5518" t="s">
        <v>186</v>
      </c>
      <c r="G5518" t="s">
        <v>710</v>
      </c>
      <c r="H5518" t="s">
        <v>35</v>
      </c>
      <c r="I5518" t="s">
        <v>838</v>
      </c>
      <c r="J5518" t="s">
        <v>123</v>
      </c>
      <c r="K5518" t="s">
        <v>12681</v>
      </c>
      <c r="L5518" t="s">
        <v>12682</v>
      </c>
      <c r="M5518" t="s">
        <v>1491</v>
      </c>
      <c r="N5518" t="s">
        <v>40</v>
      </c>
      <c r="O5518">
        <v>27355</v>
      </c>
      <c r="P5518">
        <v>31349</v>
      </c>
      <c r="Q5518" t="s">
        <v>59</v>
      </c>
      <c r="R5518">
        <v>321</v>
      </c>
      <c r="S5518" s="2">
        <v>44448</v>
      </c>
      <c r="T5518" t="s">
        <v>42</v>
      </c>
      <c r="U5518">
        <v>15360</v>
      </c>
      <c r="V5518" t="s">
        <v>71</v>
      </c>
      <c r="W5518">
        <v>517</v>
      </c>
      <c r="X5518" t="s">
        <v>44</v>
      </c>
      <c r="Y5518" t="s">
        <v>72</v>
      </c>
      <c r="Z5518">
        <v>0</v>
      </c>
      <c r="AA5518">
        <v>200</v>
      </c>
      <c r="AB5518">
        <v>29526</v>
      </c>
      <c r="AC5518" t="s">
        <v>46</v>
      </c>
    </row>
    <row r="5519" spans="1:29" x14ac:dyDescent="0.3">
      <c r="A5519" s="1" t="s">
        <v>47</v>
      </c>
      <c r="B5519" t="s">
        <v>145</v>
      </c>
      <c r="C5519" t="s">
        <v>445</v>
      </c>
      <c r="D5519" t="s">
        <v>119</v>
      </c>
      <c r="E5519">
        <v>3</v>
      </c>
      <c r="F5519" t="s">
        <v>129</v>
      </c>
      <c r="G5519" t="s">
        <v>163</v>
      </c>
      <c r="H5519" t="s">
        <v>79</v>
      </c>
      <c r="I5519" t="s">
        <v>2566</v>
      </c>
      <c r="J5519" t="s">
        <v>6768</v>
      </c>
      <c r="K5519" t="s">
        <v>12683</v>
      </c>
      <c r="L5519" t="s">
        <v>12684</v>
      </c>
      <c r="M5519" t="s">
        <v>449</v>
      </c>
      <c r="N5519" t="s">
        <v>94</v>
      </c>
      <c r="O5519">
        <v>15001</v>
      </c>
      <c r="P5519">
        <v>19734</v>
      </c>
      <c r="Q5519" t="s">
        <v>41</v>
      </c>
      <c r="R5519">
        <v>399</v>
      </c>
      <c r="S5519" s="2">
        <v>44999</v>
      </c>
      <c r="T5519" s="2">
        <v>45029</v>
      </c>
      <c r="U5519">
        <v>0</v>
      </c>
      <c r="V5519" t="s">
        <v>85</v>
      </c>
      <c r="W5519">
        <v>723</v>
      </c>
      <c r="X5519" t="s">
        <v>60</v>
      </c>
      <c r="Y5519" t="s">
        <v>72</v>
      </c>
      <c r="Z5519">
        <v>0</v>
      </c>
      <c r="AA5519">
        <v>551</v>
      </c>
      <c r="AB5519">
        <v>16098</v>
      </c>
      <c r="AC5519" t="s">
        <v>107</v>
      </c>
    </row>
    <row r="5520" spans="1:29" x14ac:dyDescent="0.3">
      <c r="A5520" s="1" t="s">
        <v>29</v>
      </c>
      <c r="B5520" t="s">
        <v>541</v>
      </c>
      <c r="C5520" t="s">
        <v>557</v>
      </c>
      <c r="D5520" t="s">
        <v>185</v>
      </c>
      <c r="E5520">
        <v>9</v>
      </c>
      <c r="F5520" t="s">
        <v>99</v>
      </c>
      <c r="G5520" t="s">
        <v>558</v>
      </c>
      <c r="H5520" t="s">
        <v>79</v>
      </c>
      <c r="I5520" t="s">
        <v>89</v>
      </c>
      <c r="J5520" t="s">
        <v>748</v>
      </c>
      <c r="K5520">
        <v>1522366923</v>
      </c>
      <c r="L5520" t="s">
        <v>12685</v>
      </c>
      <c r="M5520" t="s">
        <v>1715</v>
      </c>
      <c r="N5520" t="s">
        <v>84</v>
      </c>
      <c r="O5520">
        <v>18004</v>
      </c>
      <c r="P5520">
        <v>21918</v>
      </c>
      <c r="Q5520" t="s">
        <v>41</v>
      </c>
      <c r="R5520">
        <v>899</v>
      </c>
      <c r="S5520" s="2">
        <v>45253</v>
      </c>
      <c r="T5520" s="2">
        <v>45271</v>
      </c>
      <c r="U5520">
        <v>0</v>
      </c>
      <c r="V5520" t="s">
        <v>85</v>
      </c>
      <c r="W5520">
        <v>566</v>
      </c>
      <c r="X5520" t="s">
        <v>60</v>
      </c>
      <c r="Y5520" t="s">
        <v>61</v>
      </c>
      <c r="Z5520">
        <v>0</v>
      </c>
      <c r="AA5520">
        <v>899</v>
      </c>
      <c r="AB5520">
        <v>21244</v>
      </c>
      <c r="AC5520" t="s">
        <v>46</v>
      </c>
    </row>
    <row r="5521" spans="1:29" x14ac:dyDescent="0.3">
      <c r="A5521" s="1" t="s">
        <v>47</v>
      </c>
      <c r="B5521" t="s">
        <v>108</v>
      </c>
      <c r="C5521" t="s">
        <v>709</v>
      </c>
      <c r="D5521" t="s">
        <v>110</v>
      </c>
      <c r="E5521">
        <v>5</v>
      </c>
      <c r="F5521" t="s">
        <v>271</v>
      </c>
      <c r="G5521" t="s">
        <v>340</v>
      </c>
      <c r="H5521" t="s">
        <v>35</v>
      </c>
      <c r="I5521" t="s">
        <v>36</v>
      </c>
      <c r="J5521" t="s">
        <v>936</v>
      </c>
      <c r="K5521" t="s">
        <v>12686</v>
      </c>
      <c r="L5521" t="s">
        <v>12687</v>
      </c>
      <c r="M5521" t="s">
        <v>1422</v>
      </c>
      <c r="N5521" t="s">
        <v>58</v>
      </c>
      <c r="O5521">
        <v>14529</v>
      </c>
      <c r="P5521">
        <v>19095</v>
      </c>
      <c r="Q5521" t="s">
        <v>59</v>
      </c>
      <c r="R5521">
        <v>225</v>
      </c>
      <c r="S5521" s="2">
        <v>44366</v>
      </c>
      <c r="T5521" s="2">
        <v>44384</v>
      </c>
      <c r="U5521">
        <v>37576</v>
      </c>
      <c r="V5521" t="s">
        <v>43</v>
      </c>
      <c r="W5521">
        <v>716</v>
      </c>
      <c r="X5521" t="s">
        <v>60</v>
      </c>
      <c r="Y5521" t="s">
        <v>61</v>
      </c>
      <c r="Z5521">
        <v>2829</v>
      </c>
      <c r="AA5521">
        <v>977</v>
      </c>
      <c r="AB5521">
        <v>16297</v>
      </c>
      <c r="AC5521" t="s">
        <v>73</v>
      </c>
    </row>
    <row r="5522" spans="1:29" x14ac:dyDescent="0.3">
      <c r="A5522" s="1" t="s">
        <v>29</v>
      </c>
      <c r="B5522" t="s">
        <v>86</v>
      </c>
      <c r="C5522" t="s">
        <v>1621</v>
      </c>
      <c r="D5522" t="s">
        <v>352</v>
      </c>
      <c r="E5522">
        <v>7</v>
      </c>
      <c r="F5522" t="s">
        <v>221</v>
      </c>
      <c r="G5522" t="s">
        <v>506</v>
      </c>
      <c r="H5522" t="s">
        <v>35</v>
      </c>
      <c r="I5522" t="s">
        <v>1276</v>
      </c>
      <c r="J5522" t="s">
        <v>6627</v>
      </c>
      <c r="K5522" t="s">
        <v>12688</v>
      </c>
      <c r="L5522" t="s">
        <v>12689</v>
      </c>
      <c r="M5522" t="s">
        <v>1100</v>
      </c>
      <c r="N5522" t="s">
        <v>40</v>
      </c>
      <c r="O5522">
        <v>22205</v>
      </c>
      <c r="P5522">
        <v>25484</v>
      </c>
      <c r="Q5522" t="s">
        <v>95</v>
      </c>
      <c r="R5522">
        <v>65</v>
      </c>
      <c r="S5522" s="2">
        <v>44394</v>
      </c>
      <c r="T5522" s="2">
        <v>44400</v>
      </c>
      <c r="U5522">
        <v>0</v>
      </c>
      <c r="V5522" t="s">
        <v>43</v>
      </c>
      <c r="W5522">
        <v>518</v>
      </c>
      <c r="X5522" t="s">
        <v>60</v>
      </c>
      <c r="Y5522" t="s">
        <v>61</v>
      </c>
      <c r="Z5522">
        <v>0</v>
      </c>
      <c r="AA5522">
        <v>338</v>
      </c>
      <c r="AB5522">
        <v>23046</v>
      </c>
      <c r="AC5522" t="s">
        <v>46</v>
      </c>
    </row>
    <row r="5523" spans="1:29" x14ac:dyDescent="0.3">
      <c r="A5523" s="1" t="s">
        <v>47</v>
      </c>
      <c r="B5523" t="s">
        <v>161</v>
      </c>
      <c r="C5523" t="s">
        <v>734</v>
      </c>
      <c r="D5523" t="s">
        <v>201</v>
      </c>
      <c r="E5523">
        <v>2</v>
      </c>
      <c r="F5523" t="s">
        <v>99</v>
      </c>
      <c r="G5523" t="s">
        <v>724</v>
      </c>
      <c r="H5523" t="s">
        <v>79</v>
      </c>
      <c r="I5523" t="s">
        <v>6125</v>
      </c>
      <c r="J5523" t="s">
        <v>1712</v>
      </c>
      <c r="K5523" t="s">
        <v>12690</v>
      </c>
      <c r="L5523" t="s">
        <v>12691</v>
      </c>
      <c r="M5523" t="s">
        <v>192</v>
      </c>
      <c r="N5523" t="s">
        <v>40</v>
      </c>
      <c r="O5523">
        <v>5695</v>
      </c>
      <c r="P5523">
        <v>7945</v>
      </c>
      <c r="Q5523" t="s">
        <v>59</v>
      </c>
      <c r="R5523">
        <v>789</v>
      </c>
      <c r="S5523" s="2">
        <v>44994</v>
      </c>
      <c r="T5523" t="s">
        <v>42</v>
      </c>
      <c r="U5523">
        <v>8743</v>
      </c>
      <c r="V5523" t="s">
        <v>85</v>
      </c>
      <c r="W5523">
        <v>596</v>
      </c>
      <c r="X5523" t="s">
        <v>44</v>
      </c>
      <c r="Y5523" t="s">
        <v>45</v>
      </c>
      <c r="Z5523">
        <v>0</v>
      </c>
      <c r="AA5523">
        <v>351</v>
      </c>
      <c r="AB5523">
        <v>5885</v>
      </c>
      <c r="AC5523" t="s">
        <v>73</v>
      </c>
    </row>
    <row r="5524" spans="1:29" x14ac:dyDescent="0.3">
      <c r="A5524" s="1" t="s">
        <v>29</v>
      </c>
      <c r="B5524" t="s">
        <v>327</v>
      </c>
      <c r="C5524" t="s">
        <v>2714</v>
      </c>
      <c r="D5524" t="s">
        <v>201</v>
      </c>
      <c r="E5524">
        <v>10</v>
      </c>
      <c r="F5524" t="s">
        <v>129</v>
      </c>
      <c r="G5524" t="s">
        <v>298</v>
      </c>
      <c r="H5524" t="s">
        <v>35</v>
      </c>
      <c r="I5524" t="s">
        <v>189</v>
      </c>
      <c r="J5524" t="s">
        <v>1052</v>
      </c>
      <c r="K5524">
        <v>3661501335</v>
      </c>
      <c r="L5524" t="s">
        <v>12692</v>
      </c>
      <c r="M5524" t="s">
        <v>1023</v>
      </c>
      <c r="N5524" t="s">
        <v>84</v>
      </c>
      <c r="O5524">
        <v>22117</v>
      </c>
      <c r="P5524">
        <v>24545</v>
      </c>
      <c r="Q5524" t="s">
        <v>95</v>
      </c>
      <c r="R5524">
        <v>916</v>
      </c>
      <c r="S5524" s="2">
        <v>45235</v>
      </c>
      <c r="T5524" t="s">
        <v>42</v>
      </c>
      <c r="U5524">
        <v>0</v>
      </c>
      <c r="V5524" t="s">
        <v>85</v>
      </c>
      <c r="W5524">
        <v>453</v>
      </c>
      <c r="X5524" t="s">
        <v>44</v>
      </c>
      <c r="Y5524" t="s">
        <v>45</v>
      </c>
      <c r="Z5524">
        <v>0</v>
      </c>
      <c r="AA5524">
        <v>419</v>
      </c>
      <c r="AB5524">
        <v>22474</v>
      </c>
      <c r="AC5524" t="s">
        <v>107</v>
      </c>
    </row>
    <row r="5525" spans="1:29" x14ac:dyDescent="0.3">
      <c r="A5525" s="1" t="s">
        <v>29</v>
      </c>
      <c r="B5525" t="s">
        <v>74</v>
      </c>
      <c r="C5525" t="s">
        <v>903</v>
      </c>
      <c r="D5525" t="s">
        <v>128</v>
      </c>
      <c r="E5525">
        <v>8</v>
      </c>
      <c r="F5525" t="s">
        <v>186</v>
      </c>
      <c r="G5525" t="s">
        <v>187</v>
      </c>
      <c r="H5525" t="s">
        <v>79</v>
      </c>
      <c r="I5525" t="s">
        <v>3328</v>
      </c>
      <c r="J5525" t="s">
        <v>2806</v>
      </c>
      <c r="K5525" t="s">
        <v>12693</v>
      </c>
      <c r="L5525" t="s">
        <v>12694</v>
      </c>
      <c r="M5525" t="s">
        <v>2176</v>
      </c>
      <c r="N5525" t="s">
        <v>58</v>
      </c>
      <c r="O5525">
        <v>15126</v>
      </c>
      <c r="P5525">
        <v>17472</v>
      </c>
      <c r="Q5525" t="s">
        <v>41</v>
      </c>
      <c r="R5525">
        <v>350</v>
      </c>
      <c r="S5525" s="2">
        <v>44502</v>
      </c>
      <c r="T5525" t="s">
        <v>42</v>
      </c>
      <c r="U5525">
        <v>0</v>
      </c>
      <c r="V5525" t="s">
        <v>85</v>
      </c>
      <c r="W5525">
        <v>563</v>
      </c>
      <c r="X5525" t="s">
        <v>44</v>
      </c>
      <c r="Y5525" t="s">
        <v>72</v>
      </c>
      <c r="Z5525">
        <v>1923</v>
      </c>
      <c r="AA5525">
        <v>506</v>
      </c>
      <c r="AB5525">
        <v>16504</v>
      </c>
      <c r="AC5525" t="s">
        <v>73</v>
      </c>
    </row>
    <row r="5526" spans="1:29" x14ac:dyDescent="0.3">
      <c r="A5526" s="1" t="s">
        <v>29</v>
      </c>
      <c r="B5526" t="s">
        <v>541</v>
      </c>
      <c r="C5526" t="s">
        <v>1165</v>
      </c>
      <c r="D5526" t="s">
        <v>178</v>
      </c>
      <c r="E5526">
        <v>2</v>
      </c>
      <c r="F5526" t="s">
        <v>33</v>
      </c>
      <c r="G5526" t="s">
        <v>451</v>
      </c>
      <c r="H5526" t="s">
        <v>79</v>
      </c>
      <c r="I5526" t="s">
        <v>66</v>
      </c>
      <c r="J5526" t="s">
        <v>37</v>
      </c>
      <c r="K5526">
        <v>9064801166</v>
      </c>
      <c r="L5526" t="s">
        <v>12695</v>
      </c>
      <c r="M5526" t="s">
        <v>3258</v>
      </c>
      <c r="N5526" t="s">
        <v>84</v>
      </c>
      <c r="O5526">
        <v>28435</v>
      </c>
      <c r="P5526">
        <v>31633</v>
      </c>
      <c r="Q5526" t="s">
        <v>59</v>
      </c>
      <c r="R5526">
        <v>562</v>
      </c>
      <c r="S5526" s="2">
        <v>44443</v>
      </c>
      <c r="T5526" s="2">
        <v>44451</v>
      </c>
      <c r="U5526">
        <v>24507</v>
      </c>
      <c r="V5526" t="s">
        <v>43</v>
      </c>
      <c r="W5526">
        <v>664</v>
      </c>
      <c r="X5526" t="s">
        <v>60</v>
      </c>
      <c r="Y5526" t="s">
        <v>45</v>
      </c>
      <c r="Z5526">
        <v>0</v>
      </c>
      <c r="AA5526">
        <v>914</v>
      </c>
      <c r="AB5526">
        <v>29431</v>
      </c>
      <c r="AC5526" t="s">
        <v>73</v>
      </c>
    </row>
    <row r="5527" spans="1:29" x14ac:dyDescent="0.3">
      <c r="A5527" s="1" t="s">
        <v>47</v>
      </c>
      <c r="B5527" t="s">
        <v>176</v>
      </c>
      <c r="C5527" t="s">
        <v>5427</v>
      </c>
      <c r="D5527" t="s">
        <v>128</v>
      </c>
      <c r="E5527">
        <v>2</v>
      </c>
      <c r="F5527" t="s">
        <v>221</v>
      </c>
      <c r="G5527" t="s">
        <v>222</v>
      </c>
      <c r="H5527" t="s">
        <v>79</v>
      </c>
      <c r="I5527" t="s">
        <v>12696</v>
      </c>
      <c r="J5527" t="s">
        <v>6876</v>
      </c>
      <c r="K5527" t="s">
        <v>12697</v>
      </c>
      <c r="L5527" t="s">
        <v>12698</v>
      </c>
      <c r="M5527" t="s">
        <v>296</v>
      </c>
      <c r="N5527" t="s">
        <v>40</v>
      </c>
      <c r="O5527">
        <v>19770</v>
      </c>
      <c r="P5527">
        <v>23422</v>
      </c>
      <c r="Q5527" t="s">
        <v>41</v>
      </c>
      <c r="R5527">
        <v>750</v>
      </c>
      <c r="S5527" s="2">
        <v>44825</v>
      </c>
      <c r="T5527" t="s">
        <v>42</v>
      </c>
      <c r="U5527">
        <v>0</v>
      </c>
      <c r="V5527" t="s">
        <v>71</v>
      </c>
      <c r="W5527">
        <v>578</v>
      </c>
      <c r="X5527" t="s">
        <v>44</v>
      </c>
      <c r="Y5527" t="s">
        <v>72</v>
      </c>
      <c r="Z5527">
        <v>0</v>
      </c>
      <c r="AA5527">
        <v>617</v>
      </c>
      <c r="AB5527">
        <v>21448</v>
      </c>
      <c r="AC5527" t="s">
        <v>73</v>
      </c>
    </row>
    <row r="5528" spans="1:29" x14ac:dyDescent="0.3">
      <c r="A5528" s="1" t="s">
        <v>29</v>
      </c>
      <c r="B5528" t="s">
        <v>62</v>
      </c>
      <c r="C5528" t="s">
        <v>370</v>
      </c>
      <c r="D5528" t="s">
        <v>110</v>
      </c>
      <c r="E5528">
        <v>7</v>
      </c>
      <c r="F5528" t="s">
        <v>77</v>
      </c>
      <c r="G5528" t="s">
        <v>440</v>
      </c>
      <c r="H5528" t="s">
        <v>79</v>
      </c>
      <c r="I5528" t="s">
        <v>3545</v>
      </c>
      <c r="J5528" t="s">
        <v>3960</v>
      </c>
      <c r="K5528" t="s">
        <v>12699</v>
      </c>
      <c r="L5528" t="s">
        <v>12700</v>
      </c>
      <c r="M5528" t="s">
        <v>362</v>
      </c>
      <c r="N5528" t="s">
        <v>94</v>
      </c>
      <c r="O5528">
        <v>17581</v>
      </c>
      <c r="P5528">
        <v>19771</v>
      </c>
      <c r="Q5528" t="s">
        <v>59</v>
      </c>
      <c r="R5528">
        <v>642</v>
      </c>
      <c r="S5528" s="2">
        <v>45006</v>
      </c>
      <c r="T5528" s="2">
        <v>45012</v>
      </c>
      <c r="U5528">
        <v>25295</v>
      </c>
      <c r="V5528" t="s">
        <v>85</v>
      </c>
      <c r="W5528">
        <v>577</v>
      </c>
      <c r="X5528" t="s">
        <v>60</v>
      </c>
      <c r="Y5528" t="s">
        <v>45</v>
      </c>
      <c r="Z5528">
        <v>0</v>
      </c>
      <c r="AA5528">
        <v>932</v>
      </c>
      <c r="AB5528">
        <v>19172</v>
      </c>
      <c r="AC5528" t="s">
        <v>46</v>
      </c>
    </row>
    <row r="5529" spans="1:29" x14ac:dyDescent="0.3">
      <c r="A5529" s="1" t="s">
        <v>29</v>
      </c>
      <c r="B5529" t="s">
        <v>393</v>
      </c>
      <c r="C5529" t="s">
        <v>394</v>
      </c>
      <c r="D5529" t="s">
        <v>155</v>
      </c>
      <c r="E5529">
        <v>3</v>
      </c>
      <c r="F5529" t="s">
        <v>221</v>
      </c>
      <c r="G5529" t="s">
        <v>858</v>
      </c>
      <c r="H5529" t="s">
        <v>35</v>
      </c>
      <c r="I5529" t="s">
        <v>3282</v>
      </c>
      <c r="J5529" t="s">
        <v>5979</v>
      </c>
      <c r="K5529" t="s">
        <v>12701</v>
      </c>
      <c r="L5529" t="s">
        <v>12702</v>
      </c>
      <c r="M5529" t="s">
        <v>603</v>
      </c>
      <c r="N5529" t="s">
        <v>40</v>
      </c>
      <c r="O5529">
        <v>20220</v>
      </c>
      <c r="P5529">
        <v>24293</v>
      </c>
      <c r="Q5529" t="s">
        <v>59</v>
      </c>
      <c r="R5529">
        <v>400</v>
      </c>
      <c r="S5529" s="2">
        <v>44275</v>
      </c>
      <c r="T5529" t="s">
        <v>42</v>
      </c>
      <c r="U5529">
        <v>41937</v>
      </c>
      <c r="V5529" t="s">
        <v>71</v>
      </c>
      <c r="W5529">
        <v>421</v>
      </c>
      <c r="X5529" t="s">
        <v>44</v>
      </c>
      <c r="Y5529" t="s">
        <v>61</v>
      </c>
      <c r="Z5529">
        <v>0</v>
      </c>
      <c r="AA5529">
        <v>510</v>
      </c>
      <c r="AB5529">
        <v>23869</v>
      </c>
      <c r="AC5529" t="s">
        <v>107</v>
      </c>
    </row>
    <row r="5530" spans="1:29" x14ac:dyDescent="0.3">
      <c r="A5530" s="1" t="s">
        <v>47</v>
      </c>
      <c r="B5530" t="s">
        <v>48</v>
      </c>
      <c r="C5530" t="s">
        <v>3245</v>
      </c>
      <c r="D5530" t="s">
        <v>119</v>
      </c>
      <c r="E5530">
        <v>7</v>
      </c>
      <c r="F5530" t="s">
        <v>221</v>
      </c>
      <c r="G5530" t="s">
        <v>548</v>
      </c>
      <c r="H5530" t="s">
        <v>79</v>
      </c>
      <c r="I5530" t="s">
        <v>581</v>
      </c>
      <c r="J5530" t="s">
        <v>372</v>
      </c>
      <c r="K5530" t="s">
        <v>12703</v>
      </c>
      <c r="L5530" t="s">
        <v>12704</v>
      </c>
      <c r="M5530" t="s">
        <v>220</v>
      </c>
      <c r="N5530" t="s">
        <v>84</v>
      </c>
      <c r="O5530">
        <v>29104</v>
      </c>
      <c r="P5530">
        <v>32171</v>
      </c>
      <c r="Q5530" t="s">
        <v>41</v>
      </c>
      <c r="R5530">
        <v>104</v>
      </c>
      <c r="S5530" s="2">
        <v>44445</v>
      </c>
      <c r="T5530" t="s">
        <v>42</v>
      </c>
      <c r="U5530">
        <v>0</v>
      </c>
      <c r="V5530" t="s">
        <v>71</v>
      </c>
      <c r="W5530">
        <v>410</v>
      </c>
      <c r="X5530" t="s">
        <v>44</v>
      </c>
      <c r="Y5530" t="s">
        <v>72</v>
      </c>
      <c r="Z5530">
        <v>0</v>
      </c>
      <c r="AA5530">
        <v>85</v>
      </c>
      <c r="AB5530">
        <v>29921</v>
      </c>
      <c r="AC5530" t="s">
        <v>107</v>
      </c>
    </row>
    <row r="5531" spans="1:29" x14ac:dyDescent="0.3">
      <c r="A5531" s="1" t="s">
        <v>47</v>
      </c>
      <c r="B5531" t="s">
        <v>176</v>
      </c>
      <c r="C5531" t="s">
        <v>2265</v>
      </c>
      <c r="D5531" t="s">
        <v>76</v>
      </c>
      <c r="E5531">
        <v>10</v>
      </c>
      <c r="F5531" t="s">
        <v>77</v>
      </c>
      <c r="G5531" t="s">
        <v>980</v>
      </c>
      <c r="H5531" t="s">
        <v>35</v>
      </c>
      <c r="I5531" t="s">
        <v>3518</v>
      </c>
      <c r="J5531" t="s">
        <v>1446</v>
      </c>
      <c r="K5531" t="s">
        <v>12705</v>
      </c>
      <c r="L5531" t="s">
        <v>12706</v>
      </c>
      <c r="M5531" t="s">
        <v>902</v>
      </c>
      <c r="N5531" t="s">
        <v>40</v>
      </c>
      <c r="O5531">
        <v>17528</v>
      </c>
      <c r="P5531">
        <v>20546</v>
      </c>
      <c r="Q5531" t="s">
        <v>59</v>
      </c>
      <c r="R5531">
        <v>939</v>
      </c>
      <c r="S5531" s="2">
        <v>45126</v>
      </c>
      <c r="T5531" t="s">
        <v>42</v>
      </c>
      <c r="U5531">
        <v>20223</v>
      </c>
      <c r="V5531" t="s">
        <v>85</v>
      </c>
      <c r="W5531">
        <v>553</v>
      </c>
      <c r="X5531" t="s">
        <v>44</v>
      </c>
      <c r="Y5531" t="s">
        <v>72</v>
      </c>
      <c r="Z5531">
        <v>0</v>
      </c>
      <c r="AA5531">
        <v>83</v>
      </c>
      <c r="AB5531">
        <v>18583</v>
      </c>
      <c r="AC5531" t="s">
        <v>73</v>
      </c>
    </row>
    <row r="5532" spans="1:29" x14ac:dyDescent="0.3">
      <c r="A5532" s="1" t="s">
        <v>47</v>
      </c>
      <c r="B5532" t="s">
        <v>136</v>
      </c>
      <c r="C5532" t="s">
        <v>2546</v>
      </c>
      <c r="D5532" t="s">
        <v>352</v>
      </c>
      <c r="E5532">
        <v>7</v>
      </c>
      <c r="F5532" t="s">
        <v>77</v>
      </c>
      <c r="G5532" t="s">
        <v>440</v>
      </c>
      <c r="H5532" t="s">
        <v>35</v>
      </c>
      <c r="I5532" t="s">
        <v>244</v>
      </c>
      <c r="J5532" t="s">
        <v>2476</v>
      </c>
      <c r="K5532" t="s">
        <v>12707</v>
      </c>
      <c r="L5532" t="s">
        <v>12708</v>
      </c>
      <c r="M5532" t="s">
        <v>227</v>
      </c>
      <c r="N5532" t="s">
        <v>94</v>
      </c>
      <c r="O5532">
        <v>28770</v>
      </c>
      <c r="P5532">
        <v>32948</v>
      </c>
      <c r="Q5532" t="s">
        <v>41</v>
      </c>
      <c r="R5532">
        <v>701</v>
      </c>
      <c r="S5532" s="2">
        <v>45253</v>
      </c>
      <c r="T5532" s="2">
        <v>45281</v>
      </c>
      <c r="U5532">
        <v>0</v>
      </c>
      <c r="V5532" t="s">
        <v>106</v>
      </c>
      <c r="W5532">
        <v>709</v>
      </c>
      <c r="X5532" t="s">
        <v>60</v>
      </c>
      <c r="Y5532" t="s">
        <v>45</v>
      </c>
      <c r="Z5532">
        <v>0</v>
      </c>
      <c r="AA5532">
        <v>837</v>
      </c>
      <c r="AB5532">
        <v>31579</v>
      </c>
      <c r="AC5532" t="s">
        <v>73</v>
      </c>
    </row>
    <row r="5533" spans="1:29" x14ac:dyDescent="0.3">
      <c r="A5533" s="1" t="s">
        <v>29</v>
      </c>
      <c r="B5533" t="s">
        <v>327</v>
      </c>
      <c r="C5533" t="s">
        <v>585</v>
      </c>
      <c r="D5533" t="s">
        <v>201</v>
      </c>
      <c r="E5533">
        <v>4</v>
      </c>
      <c r="F5533" t="s">
        <v>129</v>
      </c>
      <c r="G5533" t="s">
        <v>944</v>
      </c>
      <c r="H5533" t="s">
        <v>79</v>
      </c>
      <c r="I5533" t="s">
        <v>238</v>
      </c>
      <c r="J5533" t="s">
        <v>435</v>
      </c>
      <c r="K5533" t="s">
        <v>12709</v>
      </c>
      <c r="L5533" t="s">
        <v>12710</v>
      </c>
      <c r="M5533" t="s">
        <v>999</v>
      </c>
      <c r="N5533" t="s">
        <v>58</v>
      </c>
      <c r="O5533">
        <v>11457</v>
      </c>
      <c r="P5533">
        <v>14545</v>
      </c>
      <c r="Q5533" t="s">
        <v>59</v>
      </c>
      <c r="R5533">
        <v>267</v>
      </c>
      <c r="S5533" s="2">
        <v>44656</v>
      </c>
      <c r="T5533" t="s">
        <v>42</v>
      </c>
      <c r="U5533">
        <v>48534</v>
      </c>
      <c r="V5533" t="s">
        <v>85</v>
      </c>
      <c r="W5533">
        <v>607</v>
      </c>
      <c r="X5533" t="s">
        <v>44</v>
      </c>
      <c r="Y5533" t="s">
        <v>72</v>
      </c>
      <c r="Z5533">
        <v>4843</v>
      </c>
      <c r="AA5533">
        <v>244</v>
      </c>
      <c r="AB5533">
        <v>13526</v>
      </c>
      <c r="AC5533" t="s">
        <v>46</v>
      </c>
    </row>
    <row r="5534" spans="1:29" x14ac:dyDescent="0.3">
      <c r="A5534" s="1" t="s">
        <v>29</v>
      </c>
      <c r="B5534" t="s">
        <v>228</v>
      </c>
      <c r="C5534" t="s">
        <v>989</v>
      </c>
      <c r="D5534" t="s">
        <v>169</v>
      </c>
      <c r="E5534">
        <v>6</v>
      </c>
      <c r="F5534" t="s">
        <v>77</v>
      </c>
      <c r="G5534" t="s">
        <v>202</v>
      </c>
      <c r="H5534" t="s">
        <v>79</v>
      </c>
      <c r="I5534" t="s">
        <v>265</v>
      </c>
      <c r="J5534" t="s">
        <v>1048</v>
      </c>
      <c r="K5534" t="s">
        <v>12711</v>
      </c>
      <c r="L5534" t="s">
        <v>12712</v>
      </c>
      <c r="M5534" t="s">
        <v>487</v>
      </c>
      <c r="N5534" t="s">
        <v>84</v>
      </c>
      <c r="O5534">
        <v>8467</v>
      </c>
      <c r="P5534">
        <v>11027</v>
      </c>
      <c r="Q5534" t="s">
        <v>41</v>
      </c>
      <c r="R5534">
        <v>627</v>
      </c>
      <c r="S5534" s="2">
        <v>44610</v>
      </c>
      <c r="T5534" s="2">
        <v>44624</v>
      </c>
      <c r="U5534">
        <v>0</v>
      </c>
      <c r="V5534" t="s">
        <v>71</v>
      </c>
      <c r="W5534">
        <v>725</v>
      </c>
      <c r="X5534" t="s">
        <v>60</v>
      </c>
      <c r="Y5534" t="s">
        <v>72</v>
      </c>
      <c r="Z5534">
        <v>0</v>
      </c>
      <c r="AA5534">
        <v>368</v>
      </c>
      <c r="AB5534">
        <v>9185</v>
      </c>
      <c r="AC5534" t="s">
        <v>107</v>
      </c>
    </row>
    <row r="5535" spans="1:29" x14ac:dyDescent="0.3">
      <c r="A5535" s="1" t="s">
        <v>29</v>
      </c>
      <c r="B5535" t="s">
        <v>96</v>
      </c>
      <c r="C5535" t="s">
        <v>1194</v>
      </c>
      <c r="D5535" t="s">
        <v>352</v>
      </c>
      <c r="E5535">
        <v>3</v>
      </c>
      <c r="F5535" t="s">
        <v>221</v>
      </c>
      <c r="G5535" t="s">
        <v>250</v>
      </c>
      <c r="H5535" t="s">
        <v>79</v>
      </c>
      <c r="I5535" t="s">
        <v>7587</v>
      </c>
      <c r="J5535" t="s">
        <v>900</v>
      </c>
      <c r="K5535" t="s">
        <v>12713</v>
      </c>
      <c r="L5535" t="s">
        <v>12714</v>
      </c>
      <c r="M5535" t="s">
        <v>105</v>
      </c>
      <c r="N5535" t="s">
        <v>40</v>
      </c>
      <c r="O5535">
        <v>24434</v>
      </c>
      <c r="P5535">
        <v>27987</v>
      </c>
      <c r="Q5535" t="s">
        <v>41</v>
      </c>
      <c r="R5535">
        <v>874</v>
      </c>
      <c r="S5535" s="2">
        <v>44287</v>
      </c>
      <c r="T5535" t="s">
        <v>42</v>
      </c>
      <c r="U5535">
        <v>0</v>
      </c>
      <c r="V5535" t="s">
        <v>85</v>
      </c>
      <c r="W5535">
        <v>741</v>
      </c>
      <c r="X5535" t="s">
        <v>44</v>
      </c>
      <c r="Y5535" t="s">
        <v>72</v>
      </c>
      <c r="Z5535">
        <v>0</v>
      </c>
      <c r="AA5535">
        <v>558</v>
      </c>
      <c r="AB5535">
        <v>26894</v>
      </c>
      <c r="AC5535" t="s">
        <v>73</v>
      </c>
    </row>
    <row r="5536" spans="1:29" x14ac:dyDescent="0.3">
      <c r="A5536" s="1" t="s">
        <v>47</v>
      </c>
      <c r="B5536" t="s">
        <v>234</v>
      </c>
      <c r="C5536" t="s">
        <v>2309</v>
      </c>
      <c r="D5536" t="s">
        <v>236</v>
      </c>
      <c r="E5536">
        <v>8</v>
      </c>
      <c r="F5536" t="s">
        <v>129</v>
      </c>
      <c r="G5536" t="s">
        <v>700</v>
      </c>
      <c r="H5536" t="s">
        <v>79</v>
      </c>
      <c r="I5536" t="s">
        <v>216</v>
      </c>
      <c r="J5536" t="s">
        <v>1062</v>
      </c>
      <c r="K5536" t="s">
        <v>12715</v>
      </c>
      <c r="L5536" t="s">
        <v>12716</v>
      </c>
      <c r="M5536" t="s">
        <v>800</v>
      </c>
      <c r="N5536" t="s">
        <v>84</v>
      </c>
      <c r="O5536">
        <v>7117</v>
      </c>
      <c r="P5536">
        <v>11005</v>
      </c>
      <c r="Q5536" t="s">
        <v>59</v>
      </c>
      <c r="R5536">
        <v>193</v>
      </c>
      <c r="S5536" s="2">
        <v>45303</v>
      </c>
      <c r="T5536" s="2">
        <v>45322</v>
      </c>
      <c r="U5536">
        <v>4566</v>
      </c>
      <c r="V5536" t="s">
        <v>106</v>
      </c>
      <c r="W5536">
        <v>571</v>
      </c>
      <c r="X5536" t="s">
        <v>60</v>
      </c>
      <c r="Y5536" t="s">
        <v>45</v>
      </c>
      <c r="Z5536">
        <v>0</v>
      </c>
      <c r="AA5536">
        <v>176</v>
      </c>
      <c r="AB5536">
        <v>10279</v>
      </c>
      <c r="AC5536" t="s">
        <v>73</v>
      </c>
    </row>
    <row r="5537" spans="1:29" x14ac:dyDescent="0.3">
      <c r="A5537" s="1" t="s">
        <v>47</v>
      </c>
      <c r="B5537" t="s">
        <v>108</v>
      </c>
      <c r="C5537" t="s">
        <v>655</v>
      </c>
      <c r="D5537" t="s">
        <v>98</v>
      </c>
      <c r="E5537">
        <v>9</v>
      </c>
      <c r="F5537" t="s">
        <v>129</v>
      </c>
      <c r="G5537" t="s">
        <v>395</v>
      </c>
      <c r="H5537" t="s">
        <v>79</v>
      </c>
      <c r="I5537" t="s">
        <v>3415</v>
      </c>
      <c r="J5537" t="s">
        <v>4815</v>
      </c>
      <c r="K5537" t="s">
        <v>12717</v>
      </c>
      <c r="L5537" t="s">
        <v>12718</v>
      </c>
      <c r="M5537" t="s">
        <v>1768</v>
      </c>
      <c r="N5537" t="s">
        <v>94</v>
      </c>
      <c r="O5537">
        <v>10290</v>
      </c>
      <c r="P5537">
        <v>13169</v>
      </c>
      <c r="Q5537" t="s">
        <v>95</v>
      </c>
      <c r="R5537">
        <v>607</v>
      </c>
      <c r="S5537" s="2">
        <v>45141</v>
      </c>
      <c r="T5537" s="2">
        <v>45143</v>
      </c>
      <c r="U5537">
        <v>0</v>
      </c>
      <c r="V5537" t="s">
        <v>43</v>
      </c>
      <c r="W5537">
        <v>581</v>
      </c>
      <c r="X5537" t="s">
        <v>60</v>
      </c>
      <c r="Y5537" t="s">
        <v>61</v>
      </c>
      <c r="Z5537">
        <v>0</v>
      </c>
      <c r="AA5537">
        <v>937</v>
      </c>
      <c r="AB5537">
        <v>13013</v>
      </c>
      <c r="AC5537" t="s">
        <v>46</v>
      </c>
    </row>
    <row r="5538" spans="1:29" x14ac:dyDescent="0.3">
      <c r="A5538" s="1" t="s">
        <v>29</v>
      </c>
      <c r="B5538" t="s">
        <v>541</v>
      </c>
      <c r="C5538" t="s">
        <v>1570</v>
      </c>
      <c r="D5538" t="s">
        <v>119</v>
      </c>
      <c r="E5538">
        <v>3</v>
      </c>
      <c r="F5538" t="s">
        <v>120</v>
      </c>
      <c r="G5538" t="s">
        <v>586</v>
      </c>
      <c r="H5538" t="s">
        <v>79</v>
      </c>
      <c r="I5538" t="s">
        <v>1764</v>
      </c>
      <c r="J5538" t="s">
        <v>11797</v>
      </c>
      <c r="K5538" t="s">
        <v>12719</v>
      </c>
      <c r="L5538" t="s">
        <v>12720</v>
      </c>
      <c r="M5538" t="s">
        <v>1274</v>
      </c>
      <c r="N5538" t="s">
        <v>58</v>
      </c>
      <c r="O5538">
        <v>6068</v>
      </c>
      <c r="P5538">
        <v>9965</v>
      </c>
      <c r="Q5538" t="s">
        <v>95</v>
      </c>
      <c r="R5538">
        <v>658</v>
      </c>
      <c r="S5538" s="2">
        <v>44854</v>
      </c>
      <c r="T5538" s="2">
        <v>44880</v>
      </c>
      <c r="U5538">
        <v>0</v>
      </c>
      <c r="V5538" t="s">
        <v>85</v>
      </c>
      <c r="W5538">
        <v>772</v>
      </c>
      <c r="X5538" t="s">
        <v>60</v>
      </c>
      <c r="Y5538" t="s">
        <v>45</v>
      </c>
      <c r="Z5538">
        <v>2083</v>
      </c>
      <c r="AA5538">
        <v>742</v>
      </c>
      <c r="AB5538">
        <v>7352</v>
      </c>
      <c r="AC5538" t="s">
        <v>46</v>
      </c>
    </row>
    <row r="5539" spans="1:29" x14ac:dyDescent="0.3">
      <c r="A5539" s="1" t="s">
        <v>47</v>
      </c>
      <c r="B5539" t="s">
        <v>153</v>
      </c>
      <c r="C5539" t="s">
        <v>7596</v>
      </c>
      <c r="D5539" t="s">
        <v>169</v>
      </c>
      <c r="E5539">
        <v>1</v>
      </c>
      <c r="F5539" t="s">
        <v>77</v>
      </c>
      <c r="G5539" t="s">
        <v>78</v>
      </c>
      <c r="H5539" t="s">
        <v>79</v>
      </c>
      <c r="I5539" t="s">
        <v>1985</v>
      </c>
      <c r="J5539" t="s">
        <v>1052</v>
      </c>
      <c r="K5539" t="s">
        <v>12721</v>
      </c>
      <c r="L5539" t="s">
        <v>12722</v>
      </c>
      <c r="M5539" t="s">
        <v>1707</v>
      </c>
      <c r="N5539" t="s">
        <v>40</v>
      </c>
      <c r="O5539">
        <v>24261</v>
      </c>
      <c r="P5539">
        <v>28840</v>
      </c>
      <c r="Q5539" t="s">
        <v>41</v>
      </c>
      <c r="R5539">
        <v>959</v>
      </c>
      <c r="S5539" s="2">
        <v>44909</v>
      </c>
      <c r="T5539" t="s">
        <v>42</v>
      </c>
      <c r="U5539">
        <v>0</v>
      </c>
      <c r="V5539" t="s">
        <v>43</v>
      </c>
      <c r="W5539">
        <v>783</v>
      </c>
      <c r="X5539" t="s">
        <v>44</v>
      </c>
      <c r="Y5539" t="s">
        <v>61</v>
      </c>
      <c r="Z5539">
        <v>0</v>
      </c>
      <c r="AA5539">
        <v>189</v>
      </c>
      <c r="AB5539">
        <v>26766</v>
      </c>
      <c r="AC5539" t="s">
        <v>107</v>
      </c>
    </row>
    <row r="5540" spans="1:29" x14ac:dyDescent="0.3">
      <c r="A5540" s="1" t="s">
        <v>29</v>
      </c>
      <c r="B5540" t="s">
        <v>393</v>
      </c>
      <c r="C5540" t="s">
        <v>2946</v>
      </c>
      <c r="D5540" t="s">
        <v>178</v>
      </c>
      <c r="E5540">
        <v>3</v>
      </c>
      <c r="F5540" t="s">
        <v>33</v>
      </c>
      <c r="G5540" t="s">
        <v>209</v>
      </c>
      <c r="H5540" t="s">
        <v>79</v>
      </c>
      <c r="I5540" t="s">
        <v>662</v>
      </c>
      <c r="J5540" t="s">
        <v>854</v>
      </c>
      <c r="K5540" t="s">
        <v>12723</v>
      </c>
      <c r="L5540" t="s">
        <v>12724</v>
      </c>
      <c r="M5540" t="s">
        <v>399</v>
      </c>
      <c r="N5540" t="s">
        <v>94</v>
      </c>
      <c r="O5540">
        <v>9720</v>
      </c>
      <c r="P5540">
        <v>13275</v>
      </c>
      <c r="Q5540" t="s">
        <v>59</v>
      </c>
      <c r="R5540">
        <v>465</v>
      </c>
      <c r="S5540" s="2">
        <v>44303</v>
      </c>
      <c r="T5540" t="s">
        <v>42</v>
      </c>
      <c r="U5540">
        <v>17239</v>
      </c>
      <c r="V5540" t="s">
        <v>43</v>
      </c>
      <c r="W5540">
        <v>587</v>
      </c>
      <c r="X5540" t="s">
        <v>44</v>
      </c>
      <c r="Y5540" t="s">
        <v>45</v>
      </c>
      <c r="Z5540">
        <v>0</v>
      </c>
      <c r="AA5540">
        <v>138</v>
      </c>
      <c r="AB5540">
        <v>12271</v>
      </c>
      <c r="AC5540" t="s">
        <v>73</v>
      </c>
    </row>
    <row r="5541" spans="1:29" x14ac:dyDescent="0.3">
      <c r="A5541" s="1" t="s">
        <v>29</v>
      </c>
      <c r="B5541" t="s">
        <v>96</v>
      </c>
      <c r="C5541" t="s">
        <v>2065</v>
      </c>
      <c r="D5541" t="s">
        <v>76</v>
      </c>
      <c r="E5541">
        <v>3</v>
      </c>
      <c r="F5541" t="s">
        <v>33</v>
      </c>
      <c r="G5541" t="s">
        <v>848</v>
      </c>
      <c r="H5541" t="s">
        <v>35</v>
      </c>
      <c r="I5541" t="s">
        <v>1480</v>
      </c>
      <c r="J5541" t="s">
        <v>2446</v>
      </c>
      <c r="K5541">
        <f>1-491-404-5493</f>
        <v>-6387</v>
      </c>
      <c r="L5541" t="s">
        <v>12725</v>
      </c>
      <c r="M5541" t="s">
        <v>199</v>
      </c>
      <c r="N5541" t="s">
        <v>94</v>
      </c>
      <c r="O5541">
        <v>19590</v>
      </c>
      <c r="P5541">
        <v>24404</v>
      </c>
      <c r="Q5541" t="s">
        <v>59</v>
      </c>
      <c r="R5541">
        <v>699</v>
      </c>
      <c r="S5541" s="2">
        <v>44277</v>
      </c>
      <c r="T5541" s="2">
        <v>44301</v>
      </c>
      <c r="U5541">
        <v>10120</v>
      </c>
      <c r="V5541" t="s">
        <v>106</v>
      </c>
      <c r="W5541">
        <v>673</v>
      </c>
      <c r="X5541" t="s">
        <v>60</v>
      </c>
      <c r="Y5541" t="s">
        <v>45</v>
      </c>
      <c r="Z5541">
        <v>0</v>
      </c>
      <c r="AA5541">
        <v>722</v>
      </c>
      <c r="AB5541">
        <v>24392</v>
      </c>
      <c r="AC5541" t="s">
        <v>46</v>
      </c>
    </row>
    <row r="5542" spans="1:29" x14ac:dyDescent="0.3">
      <c r="A5542" s="1" t="s">
        <v>29</v>
      </c>
      <c r="B5542" t="s">
        <v>393</v>
      </c>
      <c r="C5542" t="s">
        <v>609</v>
      </c>
      <c r="D5542" t="s">
        <v>352</v>
      </c>
      <c r="E5542">
        <v>7</v>
      </c>
      <c r="F5542" t="s">
        <v>120</v>
      </c>
      <c r="G5542" t="s">
        <v>329</v>
      </c>
      <c r="H5542" t="s">
        <v>35</v>
      </c>
      <c r="I5542" t="s">
        <v>1441</v>
      </c>
      <c r="J5542" t="s">
        <v>1611</v>
      </c>
      <c r="K5542" t="s">
        <v>12726</v>
      </c>
      <c r="L5542" t="s">
        <v>12727</v>
      </c>
      <c r="M5542" t="s">
        <v>613</v>
      </c>
      <c r="N5542" t="s">
        <v>58</v>
      </c>
      <c r="O5542">
        <v>29598</v>
      </c>
      <c r="P5542">
        <v>32550</v>
      </c>
      <c r="Q5542" t="s">
        <v>41</v>
      </c>
      <c r="R5542">
        <v>876</v>
      </c>
      <c r="S5542" s="2">
        <v>45212</v>
      </c>
      <c r="T5542" s="2">
        <v>45236</v>
      </c>
      <c r="U5542">
        <v>0</v>
      </c>
      <c r="V5542" t="s">
        <v>71</v>
      </c>
      <c r="W5542">
        <v>687</v>
      </c>
      <c r="X5542" t="s">
        <v>60</v>
      </c>
      <c r="Y5542" t="s">
        <v>45</v>
      </c>
      <c r="Z5542">
        <v>1087</v>
      </c>
      <c r="AA5542">
        <v>33</v>
      </c>
      <c r="AB5542">
        <v>31369</v>
      </c>
      <c r="AC5542" t="s">
        <v>73</v>
      </c>
    </row>
    <row r="5543" spans="1:29" x14ac:dyDescent="0.3">
      <c r="A5543" s="1" t="s">
        <v>47</v>
      </c>
      <c r="B5543" t="s">
        <v>108</v>
      </c>
      <c r="C5543" t="s">
        <v>439</v>
      </c>
      <c r="D5543" t="s">
        <v>119</v>
      </c>
      <c r="E5543">
        <v>10</v>
      </c>
      <c r="F5543" t="s">
        <v>33</v>
      </c>
      <c r="G5543" t="s">
        <v>111</v>
      </c>
      <c r="H5543" t="s">
        <v>35</v>
      </c>
      <c r="I5543" t="s">
        <v>2702</v>
      </c>
      <c r="J5543" t="s">
        <v>1323</v>
      </c>
      <c r="K5543" t="s">
        <v>12728</v>
      </c>
      <c r="L5543" t="s">
        <v>12729</v>
      </c>
      <c r="M5543" t="s">
        <v>116</v>
      </c>
      <c r="N5543" t="s">
        <v>84</v>
      </c>
      <c r="O5543">
        <v>3321</v>
      </c>
      <c r="P5543">
        <v>7381</v>
      </c>
      <c r="Q5543" t="s">
        <v>95</v>
      </c>
      <c r="R5543">
        <v>610</v>
      </c>
      <c r="S5543" s="2">
        <v>44995</v>
      </c>
      <c r="T5543" s="2">
        <v>45017</v>
      </c>
      <c r="U5543">
        <v>0</v>
      </c>
      <c r="V5543" t="s">
        <v>106</v>
      </c>
      <c r="W5543">
        <v>631</v>
      </c>
      <c r="X5543" t="s">
        <v>60</v>
      </c>
      <c r="Y5543" t="s">
        <v>45</v>
      </c>
      <c r="Z5543">
        <v>0</v>
      </c>
      <c r="AA5543">
        <v>213</v>
      </c>
      <c r="AB5543">
        <v>7329</v>
      </c>
      <c r="AC5543" t="s">
        <v>46</v>
      </c>
    </row>
    <row r="5544" spans="1:29" x14ac:dyDescent="0.3">
      <c r="A5544" s="1" t="s">
        <v>47</v>
      </c>
      <c r="B5544" t="s">
        <v>108</v>
      </c>
      <c r="C5544" t="s">
        <v>709</v>
      </c>
      <c r="D5544" t="s">
        <v>98</v>
      </c>
      <c r="E5544">
        <v>4</v>
      </c>
      <c r="F5544" t="s">
        <v>129</v>
      </c>
      <c r="G5544" t="s">
        <v>163</v>
      </c>
      <c r="H5544" t="s">
        <v>79</v>
      </c>
      <c r="I5544" t="s">
        <v>1841</v>
      </c>
      <c r="J5544" t="s">
        <v>90</v>
      </c>
      <c r="K5544" t="s">
        <v>12730</v>
      </c>
      <c r="L5544" t="s">
        <v>12731</v>
      </c>
      <c r="M5544" t="s">
        <v>1768</v>
      </c>
      <c r="N5544" t="s">
        <v>40</v>
      </c>
      <c r="O5544">
        <v>26225</v>
      </c>
      <c r="P5544">
        <v>28240</v>
      </c>
      <c r="Q5544" t="s">
        <v>95</v>
      </c>
      <c r="R5544">
        <v>381</v>
      </c>
      <c r="S5544" s="2">
        <v>44287</v>
      </c>
      <c r="T5544" s="2">
        <v>44304</v>
      </c>
      <c r="U5544">
        <v>0</v>
      </c>
      <c r="V5544" t="s">
        <v>71</v>
      </c>
      <c r="W5544">
        <v>532</v>
      </c>
      <c r="X5544" t="s">
        <v>60</v>
      </c>
      <c r="Y5544" t="s">
        <v>45</v>
      </c>
      <c r="Z5544">
        <v>0</v>
      </c>
      <c r="AA5544">
        <v>382</v>
      </c>
      <c r="AB5544">
        <v>27386</v>
      </c>
      <c r="AC5544" t="s">
        <v>107</v>
      </c>
    </row>
    <row r="5545" spans="1:29" x14ac:dyDescent="0.3">
      <c r="A5545" s="1" t="s">
        <v>29</v>
      </c>
      <c r="B5545" t="s">
        <v>30</v>
      </c>
      <c r="C5545" t="s">
        <v>2187</v>
      </c>
      <c r="D5545" t="s">
        <v>98</v>
      </c>
      <c r="E5545">
        <v>3</v>
      </c>
      <c r="F5545" t="s">
        <v>64</v>
      </c>
      <c r="G5545" t="s">
        <v>88</v>
      </c>
      <c r="H5545" t="s">
        <v>79</v>
      </c>
      <c r="I5545" t="s">
        <v>2513</v>
      </c>
      <c r="J5545" t="s">
        <v>1450</v>
      </c>
      <c r="K5545" t="s">
        <v>12732</v>
      </c>
      <c r="L5545" t="s">
        <v>12733</v>
      </c>
      <c r="M5545" t="s">
        <v>1307</v>
      </c>
      <c r="N5545" t="s">
        <v>40</v>
      </c>
      <c r="O5545">
        <v>4713</v>
      </c>
      <c r="P5545">
        <v>8274</v>
      </c>
      <c r="Q5545" t="s">
        <v>59</v>
      </c>
      <c r="R5545">
        <v>603</v>
      </c>
      <c r="S5545" s="2">
        <v>44572</v>
      </c>
      <c r="T5545" t="s">
        <v>42</v>
      </c>
      <c r="U5545">
        <v>4689</v>
      </c>
      <c r="V5545" t="s">
        <v>85</v>
      </c>
      <c r="W5545">
        <v>567</v>
      </c>
      <c r="X5545" t="s">
        <v>44</v>
      </c>
      <c r="Y5545" t="s">
        <v>61</v>
      </c>
      <c r="Z5545">
        <v>0</v>
      </c>
      <c r="AA5545">
        <v>728</v>
      </c>
      <c r="AB5545">
        <v>7563</v>
      </c>
      <c r="AC5545" t="s">
        <v>46</v>
      </c>
    </row>
    <row r="5546" spans="1:29" x14ac:dyDescent="0.3">
      <c r="A5546" s="1" t="s">
        <v>47</v>
      </c>
      <c r="B5546" t="s">
        <v>592</v>
      </c>
      <c r="C5546" t="s">
        <v>914</v>
      </c>
      <c r="D5546" t="s">
        <v>387</v>
      </c>
      <c r="E5546">
        <v>9</v>
      </c>
      <c r="F5546" t="s">
        <v>129</v>
      </c>
      <c r="G5546" t="s">
        <v>1528</v>
      </c>
      <c r="H5546" t="s">
        <v>35</v>
      </c>
      <c r="I5546" t="s">
        <v>12734</v>
      </c>
      <c r="J5546" t="s">
        <v>1380</v>
      </c>
      <c r="K5546" t="s">
        <v>12735</v>
      </c>
      <c r="L5546" t="s">
        <v>12736</v>
      </c>
      <c r="M5546" t="s">
        <v>2648</v>
      </c>
      <c r="N5546" t="s">
        <v>94</v>
      </c>
      <c r="O5546">
        <v>14765</v>
      </c>
      <c r="P5546">
        <v>17560</v>
      </c>
      <c r="Q5546" t="s">
        <v>95</v>
      </c>
      <c r="R5546">
        <v>777</v>
      </c>
      <c r="S5546" s="2">
        <v>44750</v>
      </c>
      <c r="T5546" t="s">
        <v>42</v>
      </c>
      <c r="U5546">
        <v>0</v>
      </c>
      <c r="V5546" t="s">
        <v>71</v>
      </c>
      <c r="W5546">
        <v>716</v>
      </c>
      <c r="X5546" t="s">
        <v>44</v>
      </c>
      <c r="Y5546" t="s">
        <v>61</v>
      </c>
      <c r="Z5546">
        <v>0</v>
      </c>
      <c r="AA5546">
        <v>522</v>
      </c>
      <c r="AB5546">
        <v>14857</v>
      </c>
      <c r="AC5546" t="s">
        <v>107</v>
      </c>
    </row>
    <row r="5547" spans="1:29" x14ac:dyDescent="0.3">
      <c r="A5547" s="1" t="s">
        <v>29</v>
      </c>
      <c r="B5547" t="s">
        <v>30</v>
      </c>
      <c r="C5547" t="s">
        <v>1034</v>
      </c>
      <c r="D5547" t="s">
        <v>352</v>
      </c>
      <c r="E5547">
        <v>8</v>
      </c>
      <c r="F5547" t="s">
        <v>221</v>
      </c>
      <c r="G5547" t="s">
        <v>1989</v>
      </c>
      <c r="H5547" t="s">
        <v>35</v>
      </c>
      <c r="I5547" t="s">
        <v>1313</v>
      </c>
      <c r="J5547" t="s">
        <v>80</v>
      </c>
      <c r="K5547" t="s">
        <v>12737</v>
      </c>
      <c r="L5547" t="s">
        <v>12738</v>
      </c>
      <c r="M5547" t="s">
        <v>269</v>
      </c>
      <c r="N5547" t="s">
        <v>94</v>
      </c>
      <c r="O5547">
        <v>24388</v>
      </c>
      <c r="P5547">
        <v>28075</v>
      </c>
      <c r="Q5547" t="s">
        <v>95</v>
      </c>
      <c r="R5547">
        <v>507</v>
      </c>
      <c r="S5547" s="2">
        <v>45075</v>
      </c>
      <c r="T5547" s="2">
        <v>45105</v>
      </c>
      <c r="U5547">
        <v>0</v>
      </c>
      <c r="V5547" t="s">
        <v>85</v>
      </c>
      <c r="W5547">
        <v>815</v>
      </c>
      <c r="X5547" t="s">
        <v>60</v>
      </c>
      <c r="Y5547" t="s">
        <v>61</v>
      </c>
      <c r="Z5547">
        <v>0</v>
      </c>
      <c r="AA5547">
        <v>942</v>
      </c>
      <c r="AB5547">
        <v>25051</v>
      </c>
      <c r="AC5547" t="s">
        <v>107</v>
      </c>
    </row>
    <row r="5548" spans="1:29" x14ac:dyDescent="0.3">
      <c r="A5548" s="1" t="s">
        <v>29</v>
      </c>
      <c r="B5548" t="s">
        <v>30</v>
      </c>
      <c r="C5548" t="s">
        <v>1024</v>
      </c>
      <c r="D5548" t="s">
        <v>178</v>
      </c>
      <c r="E5548">
        <v>10</v>
      </c>
      <c r="F5548" t="s">
        <v>186</v>
      </c>
      <c r="G5548" t="s">
        <v>620</v>
      </c>
      <c r="H5548" t="s">
        <v>35</v>
      </c>
      <c r="I5548" t="s">
        <v>2157</v>
      </c>
      <c r="J5548" t="s">
        <v>519</v>
      </c>
      <c r="K5548" t="s">
        <v>12739</v>
      </c>
      <c r="L5548" t="s">
        <v>12740</v>
      </c>
      <c r="M5548" t="s">
        <v>1307</v>
      </c>
      <c r="N5548" t="s">
        <v>58</v>
      </c>
      <c r="O5548">
        <v>20642</v>
      </c>
      <c r="P5548">
        <v>22746</v>
      </c>
      <c r="Q5548" t="s">
        <v>41</v>
      </c>
      <c r="R5548">
        <v>657</v>
      </c>
      <c r="S5548" s="2">
        <v>45136</v>
      </c>
      <c r="T5548" t="s">
        <v>42</v>
      </c>
      <c r="U5548">
        <v>0</v>
      </c>
      <c r="V5548" t="s">
        <v>106</v>
      </c>
      <c r="W5548">
        <v>709</v>
      </c>
      <c r="X5548" t="s">
        <v>44</v>
      </c>
      <c r="Y5548" t="s">
        <v>72</v>
      </c>
      <c r="Z5548">
        <v>2886</v>
      </c>
      <c r="AA5548">
        <v>278</v>
      </c>
      <c r="AB5548">
        <v>21650</v>
      </c>
      <c r="AC5548" t="s">
        <v>73</v>
      </c>
    </row>
    <row r="5549" spans="1:29" x14ac:dyDescent="0.3">
      <c r="A5549" s="1" t="s">
        <v>29</v>
      </c>
      <c r="B5549" t="s">
        <v>74</v>
      </c>
      <c r="C5549" t="s">
        <v>1317</v>
      </c>
      <c r="D5549" t="s">
        <v>128</v>
      </c>
      <c r="E5549">
        <v>1</v>
      </c>
      <c r="F5549" t="s">
        <v>77</v>
      </c>
      <c r="G5549" t="s">
        <v>1221</v>
      </c>
      <c r="H5549" t="s">
        <v>79</v>
      </c>
      <c r="I5549" t="s">
        <v>3412</v>
      </c>
      <c r="J5549" t="s">
        <v>1462</v>
      </c>
      <c r="K5549" s="3" t="s">
        <v>12741</v>
      </c>
      <c r="L5549" t="s">
        <v>12742</v>
      </c>
      <c r="M5549" t="s">
        <v>175</v>
      </c>
      <c r="N5549" t="s">
        <v>94</v>
      </c>
      <c r="O5549">
        <v>29403</v>
      </c>
      <c r="P5549">
        <v>33377</v>
      </c>
      <c r="Q5549" t="s">
        <v>95</v>
      </c>
      <c r="R5549">
        <v>929</v>
      </c>
      <c r="S5549" s="2">
        <v>44378</v>
      </c>
      <c r="T5549" t="s">
        <v>42</v>
      </c>
      <c r="U5549">
        <v>0</v>
      </c>
      <c r="V5549" t="s">
        <v>71</v>
      </c>
      <c r="W5549">
        <v>765</v>
      </c>
      <c r="X5549" t="s">
        <v>44</v>
      </c>
      <c r="Y5549" t="s">
        <v>61</v>
      </c>
      <c r="Z5549">
        <v>0</v>
      </c>
      <c r="AA5549">
        <v>460</v>
      </c>
      <c r="AB5549">
        <v>32662</v>
      </c>
      <c r="AC5549" t="s">
        <v>107</v>
      </c>
    </row>
    <row r="5550" spans="1:29" x14ac:dyDescent="0.3">
      <c r="A5550" s="1" t="s">
        <v>47</v>
      </c>
      <c r="B5550" t="s">
        <v>117</v>
      </c>
      <c r="C5550" t="s">
        <v>976</v>
      </c>
      <c r="D5550" t="s">
        <v>128</v>
      </c>
      <c r="E5550">
        <v>7</v>
      </c>
      <c r="F5550" t="s">
        <v>271</v>
      </c>
      <c r="G5550" t="s">
        <v>272</v>
      </c>
      <c r="H5550" t="s">
        <v>79</v>
      </c>
      <c r="I5550" t="s">
        <v>1025</v>
      </c>
      <c r="J5550" t="s">
        <v>428</v>
      </c>
      <c r="K5550">
        <v>8446133025</v>
      </c>
      <c r="L5550" t="s">
        <v>12743</v>
      </c>
      <c r="M5550" t="s">
        <v>1326</v>
      </c>
      <c r="N5550" t="s">
        <v>40</v>
      </c>
      <c r="O5550">
        <v>16377</v>
      </c>
      <c r="P5550">
        <v>18957</v>
      </c>
      <c r="Q5550" t="s">
        <v>41</v>
      </c>
      <c r="R5550">
        <v>114</v>
      </c>
      <c r="S5550" s="2">
        <v>44771</v>
      </c>
      <c r="T5550" s="2">
        <v>44778</v>
      </c>
      <c r="U5550">
        <v>0</v>
      </c>
      <c r="V5550" t="s">
        <v>106</v>
      </c>
      <c r="W5550">
        <v>633</v>
      </c>
      <c r="X5550" t="s">
        <v>60</v>
      </c>
      <c r="Y5550" t="s">
        <v>45</v>
      </c>
      <c r="Z5550">
        <v>0</v>
      </c>
      <c r="AA5550">
        <v>211</v>
      </c>
      <c r="AB5550">
        <v>18354</v>
      </c>
      <c r="AC5550" t="s">
        <v>73</v>
      </c>
    </row>
    <row r="5551" spans="1:29" x14ac:dyDescent="0.3">
      <c r="A5551" s="1" t="s">
        <v>47</v>
      </c>
      <c r="B5551" t="s">
        <v>153</v>
      </c>
      <c r="C5551" t="s">
        <v>5069</v>
      </c>
      <c r="D5551" t="s">
        <v>201</v>
      </c>
      <c r="E5551">
        <v>8</v>
      </c>
      <c r="F5551" t="s">
        <v>51</v>
      </c>
      <c r="G5551" t="s">
        <v>1427</v>
      </c>
      <c r="H5551" t="s">
        <v>79</v>
      </c>
      <c r="I5551" t="s">
        <v>12744</v>
      </c>
      <c r="J5551" t="s">
        <v>8436</v>
      </c>
      <c r="K5551" t="s">
        <v>12745</v>
      </c>
      <c r="L5551" t="s">
        <v>12746</v>
      </c>
      <c r="M5551" t="s">
        <v>860</v>
      </c>
      <c r="N5551" t="s">
        <v>58</v>
      </c>
      <c r="O5551">
        <v>27088</v>
      </c>
      <c r="P5551">
        <v>31868</v>
      </c>
      <c r="Q5551" t="s">
        <v>95</v>
      </c>
      <c r="R5551">
        <v>136</v>
      </c>
      <c r="S5551" s="2">
        <v>44529</v>
      </c>
      <c r="T5551" s="2">
        <v>44535</v>
      </c>
      <c r="U5551">
        <v>0</v>
      </c>
      <c r="V5551" t="s">
        <v>71</v>
      </c>
      <c r="W5551">
        <v>793</v>
      </c>
      <c r="X5551" t="s">
        <v>60</v>
      </c>
      <c r="Y5551" t="s">
        <v>61</v>
      </c>
      <c r="Z5551">
        <v>4596</v>
      </c>
      <c r="AA5551">
        <v>941</v>
      </c>
      <c r="AB5551">
        <v>31550</v>
      </c>
      <c r="AC5551" t="s">
        <v>107</v>
      </c>
    </row>
    <row r="5552" spans="1:29" x14ac:dyDescent="0.3">
      <c r="A5552" s="1" t="s">
        <v>47</v>
      </c>
      <c r="B5552" t="s">
        <v>153</v>
      </c>
      <c r="C5552" t="s">
        <v>1198</v>
      </c>
      <c r="D5552" t="s">
        <v>138</v>
      </c>
      <c r="E5552">
        <v>5</v>
      </c>
      <c r="F5552" t="s">
        <v>120</v>
      </c>
      <c r="G5552" t="s">
        <v>468</v>
      </c>
      <c r="H5552" t="s">
        <v>79</v>
      </c>
      <c r="I5552" t="s">
        <v>559</v>
      </c>
      <c r="J5552" t="s">
        <v>4914</v>
      </c>
      <c r="K5552" t="s">
        <v>12747</v>
      </c>
      <c r="L5552" t="s">
        <v>12748</v>
      </c>
      <c r="M5552" t="s">
        <v>943</v>
      </c>
      <c r="N5552" t="s">
        <v>40</v>
      </c>
      <c r="O5552">
        <v>14767</v>
      </c>
      <c r="P5552">
        <v>18947</v>
      </c>
      <c r="Q5552" t="s">
        <v>41</v>
      </c>
      <c r="R5552">
        <v>998</v>
      </c>
      <c r="S5552" s="2">
        <v>44329</v>
      </c>
      <c r="T5552" s="2">
        <v>44346</v>
      </c>
      <c r="U5552">
        <v>0</v>
      </c>
      <c r="V5552" t="s">
        <v>85</v>
      </c>
      <c r="W5552">
        <v>525</v>
      </c>
      <c r="X5552" t="s">
        <v>60</v>
      </c>
      <c r="Y5552" t="s">
        <v>45</v>
      </c>
      <c r="Z5552">
        <v>0</v>
      </c>
      <c r="AA5552">
        <v>586</v>
      </c>
      <c r="AB5552">
        <v>17219</v>
      </c>
      <c r="AC5552" t="s">
        <v>107</v>
      </c>
    </row>
    <row r="5553" spans="1:29" x14ac:dyDescent="0.3">
      <c r="A5553" s="1" t="s">
        <v>47</v>
      </c>
      <c r="B5553" t="s">
        <v>176</v>
      </c>
      <c r="C5553" t="s">
        <v>351</v>
      </c>
      <c r="D5553" t="s">
        <v>257</v>
      </c>
      <c r="E5553">
        <v>3</v>
      </c>
      <c r="F5553" t="s">
        <v>99</v>
      </c>
      <c r="G5553" t="s">
        <v>950</v>
      </c>
      <c r="H5553" t="s">
        <v>35</v>
      </c>
      <c r="I5553" t="s">
        <v>1302</v>
      </c>
      <c r="J5553" t="s">
        <v>372</v>
      </c>
      <c r="K5553" t="s">
        <v>12749</v>
      </c>
      <c r="L5553" t="s">
        <v>12750</v>
      </c>
      <c r="M5553" t="s">
        <v>887</v>
      </c>
      <c r="N5553" t="s">
        <v>40</v>
      </c>
      <c r="O5553">
        <v>27449</v>
      </c>
      <c r="P5553">
        <v>30712</v>
      </c>
      <c r="Q5553" t="s">
        <v>59</v>
      </c>
      <c r="R5553">
        <v>656</v>
      </c>
      <c r="S5553" s="2">
        <v>44830</v>
      </c>
      <c r="T5553" t="s">
        <v>42</v>
      </c>
      <c r="U5553">
        <v>24994</v>
      </c>
      <c r="V5553" t="s">
        <v>85</v>
      </c>
      <c r="W5553">
        <v>421</v>
      </c>
      <c r="X5553" t="s">
        <v>44</v>
      </c>
      <c r="Y5553" t="s">
        <v>72</v>
      </c>
      <c r="Z5553">
        <v>0</v>
      </c>
      <c r="AA5553">
        <v>132</v>
      </c>
      <c r="AB5553">
        <v>30502</v>
      </c>
      <c r="AC5553" t="s">
        <v>73</v>
      </c>
    </row>
    <row r="5554" spans="1:29" x14ac:dyDescent="0.3">
      <c r="A5554" s="1" t="s">
        <v>29</v>
      </c>
      <c r="B5554" t="s">
        <v>541</v>
      </c>
      <c r="C5554" t="s">
        <v>1570</v>
      </c>
      <c r="D5554" t="s">
        <v>257</v>
      </c>
      <c r="E5554">
        <v>9</v>
      </c>
      <c r="F5554" t="s">
        <v>64</v>
      </c>
      <c r="G5554" t="s">
        <v>802</v>
      </c>
      <c r="H5554" t="s">
        <v>79</v>
      </c>
      <c r="I5554" t="s">
        <v>2355</v>
      </c>
      <c r="J5554" t="s">
        <v>4198</v>
      </c>
      <c r="K5554" t="s">
        <v>12751</v>
      </c>
      <c r="L5554" t="s">
        <v>12752</v>
      </c>
      <c r="M5554" t="s">
        <v>1340</v>
      </c>
      <c r="N5554" t="s">
        <v>58</v>
      </c>
      <c r="O5554">
        <v>25844</v>
      </c>
      <c r="P5554">
        <v>28689</v>
      </c>
      <c r="Q5554" t="s">
        <v>95</v>
      </c>
      <c r="R5554">
        <v>533</v>
      </c>
      <c r="S5554" s="2">
        <v>45356</v>
      </c>
      <c r="T5554" t="s">
        <v>42</v>
      </c>
      <c r="U5554">
        <v>0</v>
      </c>
      <c r="V5554" t="s">
        <v>43</v>
      </c>
      <c r="W5554">
        <v>799</v>
      </c>
      <c r="X5554" t="s">
        <v>44</v>
      </c>
      <c r="Y5554" t="s">
        <v>61</v>
      </c>
      <c r="Z5554">
        <v>1888</v>
      </c>
      <c r="AA5554">
        <v>860</v>
      </c>
      <c r="AB5554">
        <v>28441</v>
      </c>
      <c r="AC5554" t="s">
        <v>73</v>
      </c>
    </row>
    <row r="5555" spans="1:29" x14ac:dyDescent="0.3">
      <c r="A5555" s="1" t="s">
        <v>29</v>
      </c>
      <c r="B5555" t="s">
        <v>86</v>
      </c>
      <c r="C5555" t="s">
        <v>1966</v>
      </c>
      <c r="D5555" t="s">
        <v>155</v>
      </c>
      <c r="E5555">
        <v>9</v>
      </c>
      <c r="F5555" t="s">
        <v>33</v>
      </c>
      <c r="G5555" t="s">
        <v>34</v>
      </c>
      <c r="H5555" t="s">
        <v>35</v>
      </c>
      <c r="I5555" t="s">
        <v>2851</v>
      </c>
      <c r="J5555" t="s">
        <v>1877</v>
      </c>
      <c r="K5555">
        <v>5634933224</v>
      </c>
      <c r="L5555" t="s">
        <v>12753</v>
      </c>
      <c r="M5555" t="s">
        <v>93</v>
      </c>
      <c r="N5555" t="s">
        <v>40</v>
      </c>
      <c r="O5555">
        <v>15801</v>
      </c>
      <c r="P5555">
        <v>18828</v>
      </c>
      <c r="Q5555" t="s">
        <v>95</v>
      </c>
      <c r="R5555">
        <v>934</v>
      </c>
      <c r="S5555" s="2">
        <v>44636</v>
      </c>
      <c r="T5555" s="2">
        <v>44637</v>
      </c>
      <c r="U5555">
        <v>0</v>
      </c>
      <c r="V5555" t="s">
        <v>43</v>
      </c>
      <c r="W5555">
        <v>505</v>
      </c>
      <c r="X5555" t="s">
        <v>60</v>
      </c>
      <c r="Y5555" t="s">
        <v>61</v>
      </c>
      <c r="Z5555">
        <v>0</v>
      </c>
      <c r="AA5555">
        <v>71</v>
      </c>
      <c r="AB5555">
        <v>18327</v>
      </c>
      <c r="AC5555" t="s">
        <v>73</v>
      </c>
    </row>
    <row r="5556" spans="1:29" x14ac:dyDescent="0.3">
      <c r="A5556" s="1" t="s">
        <v>47</v>
      </c>
      <c r="B5556" t="s">
        <v>153</v>
      </c>
      <c r="C5556" t="s">
        <v>4284</v>
      </c>
      <c r="D5556" t="s">
        <v>110</v>
      </c>
      <c r="E5556">
        <v>6</v>
      </c>
      <c r="F5556" t="s">
        <v>77</v>
      </c>
      <c r="G5556" t="s">
        <v>932</v>
      </c>
      <c r="H5556" t="s">
        <v>79</v>
      </c>
      <c r="I5556" t="s">
        <v>1480</v>
      </c>
      <c r="J5556" t="s">
        <v>693</v>
      </c>
      <c r="K5556" t="s">
        <v>12754</v>
      </c>
      <c r="L5556" t="s">
        <v>12755</v>
      </c>
      <c r="M5556" t="s">
        <v>860</v>
      </c>
      <c r="N5556" t="s">
        <v>94</v>
      </c>
      <c r="O5556">
        <v>11111</v>
      </c>
      <c r="P5556">
        <v>15517</v>
      </c>
      <c r="Q5556" t="s">
        <v>59</v>
      </c>
      <c r="R5556">
        <v>114</v>
      </c>
      <c r="S5556" s="2">
        <v>45085</v>
      </c>
      <c r="T5556" s="2">
        <v>45089</v>
      </c>
      <c r="U5556">
        <v>35154</v>
      </c>
      <c r="V5556" t="s">
        <v>43</v>
      </c>
      <c r="W5556">
        <v>615</v>
      </c>
      <c r="X5556" t="s">
        <v>60</v>
      </c>
      <c r="Y5556" t="s">
        <v>72</v>
      </c>
      <c r="Z5556">
        <v>0</v>
      </c>
      <c r="AA5556">
        <v>995</v>
      </c>
      <c r="AB5556">
        <v>12212</v>
      </c>
      <c r="AC5556" t="s">
        <v>46</v>
      </c>
    </row>
    <row r="5557" spans="1:29" x14ac:dyDescent="0.3">
      <c r="A5557" s="1" t="s">
        <v>47</v>
      </c>
      <c r="B5557" t="s">
        <v>108</v>
      </c>
      <c r="C5557" t="s">
        <v>270</v>
      </c>
      <c r="D5557" t="s">
        <v>352</v>
      </c>
      <c r="E5557">
        <v>9</v>
      </c>
      <c r="F5557" t="s">
        <v>186</v>
      </c>
      <c r="G5557" t="s">
        <v>463</v>
      </c>
      <c r="H5557" t="s">
        <v>35</v>
      </c>
      <c r="I5557" t="s">
        <v>12756</v>
      </c>
      <c r="J5557" t="s">
        <v>1399</v>
      </c>
      <c r="K5557" t="s">
        <v>12757</v>
      </c>
      <c r="L5557" t="s">
        <v>12758</v>
      </c>
      <c r="M5557" t="s">
        <v>1768</v>
      </c>
      <c r="N5557" t="s">
        <v>58</v>
      </c>
      <c r="O5557">
        <v>20455</v>
      </c>
      <c r="P5557">
        <v>23185</v>
      </c>
      <c r="Q5557" t="s">
        <v>95</v>
      </c>
      <c r="R5557">
        <v>41</v>
      </c>
      <c r="S5557" s="2">
        <v>45228</v>
      </c>
      <c r="T5557" t="s">
        <v>42</v>
      </c>
      <c r="U5557">
        <v>0</v>
      </c>
      <c r="V5557" t="s">
        <v>106</v>
      </c>
      <c r="W5557">
        <v>744</v>
      </c>
      <c r="X5557" t="s">
        <v>44</v>
      </c>
      <c r="Y5557" t="s">
        <v>61</v>
      </c>
      <c r="Z5557">
        <v>1454</v>
      </c>
      <c r="AA5557">
        <v>218</v>
      </c>
      <c r="AB5557">
        <v>21429</v>
      </c>
      <c r="AC5557" t="s">
        <v>73</v>
      </c>
    </row>
    <row r="5558" spans="1:29" x14ac:dyDescent="0.3">
      <c r="A5558" s="1" t="s">
        <v>47</v>
      </c>
      <c r="B5558" t="s">
        <v>145</v>
      </c>
      <c r="C5558" t="s">
        <v>445</v>
      </c>
      <c r="D5558" t="s">
        <v>119</v>
      </c>
      <c r="E5558">
        <v>9</v>
      </c>
      <c r="F5558" t="s">
        <v>64</v>
      </c>
      <c r="G5558" t="s">
        <v>65</v>
      </c>
      <c r="H5558" t="s">
        <v>35</v>
      </c>
      <c r="I5558" t="s">
        <v>412</v>
      </c>
      <c r="J5558" t="s">
        <v>4153</v>
      </c>
      <c r="K5558" t="s">
        <v>12759</v>
      </c>
      <c r="L5558" t="s">
        <v>12760</v>
      </c>
      <c r="M5558" t="s">
        <v>1294</v>
      </c>
      <c r="N5558" t="s">
        <v>84</v>
      </c>
      <c r="O5558">
        <v>12917</v>
      </c>
      <c r="P5558">
        <v>15762</v>
      </c>
      <c r="Q5558" t="s">
        <v>41</v>
      </c>
      <c r="R5558">
        <v>250</v>
      </c>
      <c r="S5558" s="2">
        <v>44421</v>
      </c>
      <c r="T5558" t="s">
        <v>42</v>
      </c>
      <c r="U5558">
        <v>0</v>
      </c>
      <c r="V5558" t="s">
        <v>43</v>
      </c>
      <c r="W5558">
        <v>449</v>
      </c>
      <c r="X5558" t="s">
        <v>44</v>
      </c>
      <c r="Y5558" t="s">
        <v>61</v>
      </c>
      <c r="Z5558">
        <v>0</v>
      </c>
      <c r="AA5558">
        <v>696</v>
      </c>
      <c r="AB5558">
        <v>13251</v>
      </c>
      <c r="AC5558" t="s">
        <v>73</v>
      </c>
    </row>
    <row r="5559" spans="1:29" x14ac:dyDescent="0.3">
      <c r="A5559" s="1" t="s">
        <v>47</v>
      </c>
      <c r="B5559" t="s">
        <v>153</v>
      </c>
      <c r="C5559" t="s">
        <v>1746</v>
      </c>
      <c r="D5559" t="s">
        <v>201</v>
      </c>
      <c r="E5559">
        <v>3</v>
      </c>
      <c r="F5559" t="s">
        <v>99</v>
      </c>
      <c r="G5559" t="s">
        <v>710</v>
      </c>
      <c r="H5559" t="s">
        <v>79</v>
      </c>
      <c r="I5559" t="s">
        <v>2530</v>
      </c>
      <c r="J5559" t="s">
        <v>123</v>
      </c>
      <c r="K5559" t="s">
        <v>12761</v>
      </c>
      <c r="L5559" t="s">
        <v>12762</v>
      </c>
      <c r="M5559" t="s">
        <v>1208</v>
      </c>
      <c r="N5559" t="s">
        <v>58</v>
      </c>
      <c r="O5559">
        <v>27217</v>
      </c>
      <c r="P5559">
        <v>30839</v>
      </c>
      <c r="Q5559" t="s">
        <v>59</v>
      </c>
      <c r="R5559">
        <v>451</v>
      </c>
      <c r="S5559" s="2">
        <v>44706</v>
      </c>
      <c r="T5559" s="2">
        <v>44709</v>
      </c>
      <c r="U5559">
        <v>5408</v>
      </c>
      <c r="V5559" t="s">
        <v>85</v>
      </c>
      <c r="W5559">
        <v>767</v>
      </c>
      <c r="X5559" t="s">
        <v>60</v>
      </c>
      <c r="Y5559" t="s">
        <v>45</v>
      </c>
      <c r="Z5559">
        <v>1962</v>
      </c>
      <c r="AA5559">
        <v>96</v>
      </c>
      <c r="AB5559">
        <v>30707</v>
      </c>
      <c r="AC5559" t="s">
        <v>73</v>
      </c>
    </row>
    <row r="5560" spans="1:29" x14ac:dyDescent="0.3">
      <c r="A5560" s="1" t="s">
        <v>47</v>
      </c>
      <c r="B5560" t="s">
        <v>153</v>
      </c>
      <c r="C5560" t="s">
        <v>154</v>
      </c>
      <c r="D5560" t="s">
        <v>76</v>
      </c>
      <c r="E5560">
        <v>4</v>
      </c>
      <c r="F5560" t="s">
        <v>51</v>
      </c>
      <c r="G5560" t="s">
        <v>291</v>
      </c>
      <c r="H5560" t="s">
        <v>79</v>
      </c>
      <c r="I5560" t="s">
        <v>621</v>
      </c>
      <c r="J5560" t="s">
        <v>890</v>
      </c>
      <c r="K5560" t="s">
        <v>12763</v>
      </c>
      <c r="L5560" t="s">
        <v>12764</v>
      </c>
      <c r="M5560" t="s">
        <v>943</v>
      </c>
      <c r="N5560" t="s">
        <v>58</v>
      </c>
      <c r="O5560">
        <v>17393</v>
      </c>
      <c r="P5560">
        <v>22322</v>
      </c>
      <c r="Q5560" t="s">
        <v>41</v>
      </c>
      <c r="R5560">
        <v>277</v>
      </c>
      <c r="S5560" s="2">
        <v>44597</v>
      </c>
      <c r="T5560" s="2">
        <v>44616</v>
      </c>
      <c r="U5560">
        <v>0</v>
      </c>
      <c r="V5560" t="s">
        <v>85</v>
      </c>
      <c r="W5560">
        <v>581</v>
      </c>
      <c r="X5560" t="s">
        <v>60</v>
      </c>
      <c r="Y5560" t="s">
        <v>45</v>
      </c>
      <c r="Z5560">
        <v>1020</v>
      </c>
      <c r="AA5560">
        <v>188</v>
      </c>
      <c r="AB5560">
        <v>18835</v>
      </c>
      <c r="AC5560" t="s">
        <v>107</v>
      </c>
    </row>
    <row r="5561" spans="1:29" x14ac:dyDescent="0.3">
      <c r="A5561" s="1" t="s">
        <v>29</v>
      </c>
      <c r="B5561" t="s">
        <v>541</v>
      </c>
      <c r="C5561" t="s">
        <v>3324</v>
      </c>
      <c r="D5561" t="s">
        <v>138</v>
      </c>
      <c r="E5561">
        <v>4</v>
      </c>
      <c r="F5561" t="s">
        <v>271</v>
      </c>
      <c r="G5561" t="s">
        <v>1110</v>
      </c>
      <c r="H5561" t="s">
        <v>35</v>
      </c>
      <c r="I5561" t="s">
        <v>756</v>
      </c>
      <c r="J5561" t="s">
        <v>2460</v>
      </c>
      <c r="K5561" t="s">
        <v>12765</v>
      </c>
      <c r="L5561" t="s">
        <v>12766</v>
      </c>
      <c r="M5561" t="s">
        <v>1274</v>
      </c>
      <c r="N5561" t="s">
        <v>58</v>
      </c>
      <c r="O5561">
        <v>26268</v>
      </c>
      <c r="P5561">
        <v>30685</v>
      </c>
      <c r="Q5561" t="s">
        <v>95</v>
      </c>
      <c r="R5561">
        <v>931</v>
      </c>
      <c r="S5561" s="2">
        <v>44716</v>
      </c>
      <c r="T5561" t="s">
        <v>42</v>
      </c>
      <c r="U5561">
        <v>0</v>
      </c>
      <c r="V5561" t="s">
        <v>71</v>
      </c>
      <c r="W5561">
        <v>692</v>
      </c>
      <c r="X5561" t="s">
        <v>44</v>
      </c>
      <c r="Y5561" t="s">
        <v>72</v>
      </c>
      <c r="Z5561">
        <v>4553</v>
      </c>
      <c r="AA5561">
        <v>825</v>
      </c>
      <c r="AB5561">
        <v>29019</v>
      </c>
      <c r="AC5561" t="s">
        <v>73</v>
      </c>
    </row>
    <row r="5562" spans="1:29" x14ac:dyDescent="0.3">
      <c r="A5562" s="1" t="s">
        <v>29</v>
      </c>
      <c r="B5562" t="s">
        <v>86</v>
      </c>
      <c r="C5562" t="s">
        <v>1919</v>
      </c>
      <c r="D5562" t="s">
        <v>185</v>
      </c>
      <c r="E5562">
        <v>7</v>
      </c>
      <c r="F5562" t="s">
        <v>33</v>
      </c>
      <c r="G5562" t="s">
        <v>179</v>
      </c>
      <c r="H5562" t="s">
        <v>35</v>
      </c>
      <c r="I5562" t="s">
        <v>3404</v>
      </c>
      <c r="J5562" t="s">
        <v>3198</v>
      </c>
      <c r="K5562" t="s">
        <v>12767</v>
      </c>
      <c r="L5562" t="s">
        <v>12425</v>
      </c>
      <c r="M5562" t="s">
        <v>350</v>
      </c>
      <c r="N5562" t="s">
        <v>94</v>
      </c>
      <c r="O5562">
        <v>24148</v>
      </c>
      <c r="P5562">
        <v>26807</v>
      </c>
      <c r="Q5562" t="s">
        <v>41</v>
      </c>
      <c r="R5562">
        <v>560</v>
      </c>
      <c r="S5562" s="2">
        <v>45106</v>
      </c>
      <c r="T5562" s="2">
        <v>45118</v>
      </c>
      <c r="U5562">
        <v>0</v>
      </c>
      <c r="V5562" t="s">
        <v>43</v>
      </c>
      <c r="W5562">
        <v>600</v>
      </c>
      <c r="X5562" t="s">
        <v>60</v>
      </c>
      <c r="Y5562" t="s">
        <v>45</v>
      </c>
      <c r="Z5562">
        <v>0</v>
      </c>
      <c r="AA5562">
        <v>284</v>
      </c>
      <c r="AB5562">
        <v>24202</v>
      </c>
      <c r="AC5562" t="s">
        <v>73</v>
      </c>
    </row>
    <row r="5563" spans="1:29" x14ac:dyDescent="0.3">
      <c r="A5563" s="1" t="s">
        <v>47</v>
      </c>
      <c r="B5563" t="s">
        <v>234</v>
      </c>
      <c r="C5563" t="s">
        <v>796</v>
      </c>
      <c r="D5563" t="s">
        <v>257</v>
      </c>
      <c r="E5563">
        <v>2</v>
      </c>
      <c r="F5563" t="s">
        <v>271</v>
      </c>
      <c r="G5563" t="s">
        <v>495</v>
      </c>
      <c r="H5563" t="s">
        <v>35</v>
      </c>
      <c r="I5563" t="s">
        <v>906</v>
      </c>
      <c r="J5563" t="s">
        <v>1080</v>
      </c>
      <c r="K5563">
        <v>7424029641</v>
      </c>
      <c r="L5563" t="s">
        <v>12768</v>
      </c>
      <c r="M5563" t="s">
        <v>2192</v>
      </c>
      <c r="N5563" t="s">
        <v>40</v>
      </c>
      <c r="O5563">
        <v>4790</v>
      </c>
      <c r="P5563">
        <v>9550</v>
      </c>
      <c r="Q5563" t="s">
        <v>59</v>
      </c>
      <c r="R5563">
        <v>967</v>
      </c>
      <c r="S5563" s="2">
        <v>44282</v>
      </c>
      <c r="T5563" t="s">
        <v>42</v>
      </c>
      <c r="U5563">
        <v>43179</v>
      </c>
      <c r="V5563" t="s">
        <v>85</v>
      </c>
      <c r="W5563">
        <v>648</v>
      </c>
      <c r="X5563" t="s">
        <v>44</v>
      </c>
      <c r="Y5563" t="s">
        <v>45</v>
      </c>
      <c r="Z5563">
        <v>0</v>
      </c>
      <c r="AA5563">
        <v>124</v>
      </c>
      <c r="AB5563">
        <v>6616</v>
      </c>
      <c r="AC5563" t="s">
        <v>46</v>
      </c>
    </row>
    <row r="5564" spans="1:29" x14ac:dyDescent="0.3">
      <c r="A5564" s="1" t="s">
        <v>29</v>
      </c>
      <c r="B5564" t="s">
        <v>30</v>
      </c>
      <c r="C5564" t="s">
        <v>1725</v>
      </c>
      <c r="D5564" t="s">
        <v>76</v>
      </c>
      <c r="E5564">
        <v>10</v>
      </c>
      <c r="F5564" t="s">
        <v>120</v>
      </c>
      <c r="G5564" t="s">
        <v>586</v>
      </c>
      <c r="H5564" t="s">
        <v>35</v>
      </c>
      <c r="I5564" t="s">
        <v>286</v>
      </c>
      <c r="J5564" t="s">
        <v>3086</v>
      </c>
      <c r="K5564" t="s">
        <v>12769</v>
      </c>
      <c r="L5564" t="s">
        <v>12770</v>
      </c>
      <c r="M5564" t="s">
        <v>1307</v>
      </c>
      <c r="N5564" t="s">
        <v>40</v>
      </c>
      <c r="O5564">
        <v>23018</v>
      </c>
      <c r="P5564">
        <v>25365</v>
      </c>
      <c r="Q5564" t="s">
        <v>41</v>
      </c>
      <c r="R5564">
        <v>214</v>
      </c>
      <c r="S5564" s="2">
        <v>45221</v>
      </c>
      <c r="T5564" s="2">
        <v>45224</v>
      </c>
      <c r="U5564">
        <v>0</v>
      </c>
      <c r="V5564" t="s">
        <v>43</v>
      </c>
      <c r="W5564">
        <v>827</v>
      </c>
      <c r="X5564" t="s">
        <v>60</v>
      </c>
      <c r="Y5564" t="s">
        <v>45</v>
      </c>
      <c r="Z5564">
        <v>0</v>
      </c>
      <c r="AA5564">
        <v>258</v>
      </c>
      <c r="AB5564">
        <v>24279</v>
      </c>
      <c r="AC5564" t="s">
        <v>107</v>
      </c>
    </row>
    <row r="5565" spans="1:29" x14ac:dyDescent="0.3">
      <c r="A5565" s="1" t="s">
        <v>29</v>
      </c>
      <c r="B5565" t="s">
        <v>327</v>
      </c>
      <c r="C5565" t="s">
        <v>1079</v>
      </c>
      <c r="D5565" t="s">
        <v>257</v>
      </c>
      <c r="E5565">
        <v>7</v>
      </c>
      <c r="F5565" t="s">
        <v>51</v>
      </c>
      <c r="G5565" t="s">
        <v>710</v>
      </c>
      <c r="H5565" t="s">
        <v>79</v>
      </c>
      <c r="I5565" t="s">
        <v>587</v>
      </c>
      <c r="J5565" t="s">
        <v>102</v>
      </c>
      <c r="K5565" t="s">
        <v>12771</v>
      </c>
      <c r="L5565" t="s">
        <v>12772</v>
      </c>
      <c r="M5565" t="s">
        <v>591</v>
      </c>
      <c r="N5565" t="s">
        <v>40</v>
      </c>
      <c r="O5565">
        <v>27147</v>
      </c>
      <c r="P5565">
        <v>30578</v>
      </c>
      <c r="Q5565" t="s">
        <v>59</v>
      </c>
      <c r="R5565">
        <v>458</v>
      </c>
      <c r="S5565" s="2">
        <v>45233</v>
      </c>
      <c r="T5565" t="s">
        <v>42</v>
      </c>
      <c r="U5565">
        <v>49213</v>
      </c>
      <c r="V5565" t="s">
        <v>71</v>
      </c>
      <c r="W5565">
        <v>850</v>
      </c>
      <c r="X5565" t="s">
        <v>44</v>
      </c>
      <c r="Y5565" t="s">
        <v>45</v>
      </c>
      <c r="Z5565">
        <v>0</v>
      </c>
      <c r="AA5565">
        <v>537</v>
      </c>
      <c r="AB5565">
        <v>27540</v>
      </c>
      <c r="AC5565" t="s">
        <v>73</v>
      </c>
    </row>
    <row r="5566" spans="1:29" x14ac:dyDescent="0.3">
      <c r="A5566" s="1" t="s">
        <v>29</v>
      </c>
      <c r="B5566" t="s">
        <v>30</v>
      </c>
      <c r="C5566" t="s">
        <v>1393</v>
      </c>
      <c r="D5566" t="s">
        <v>138</v>
      </c>
      <c r="E5566">
        <v>8</v>
      </c>
      <c r="F5566" t="s">
        <v>221</v>
      </c>
      <c r="G5566" t="s">
        <v>222</v>
      </c>
      <c r="H5566" t="s">
        <v>79</v>
      </c>
      <c r="I5566" t="s">
        <v>756</v>
      </c>
      <c r="J5566" t="s">
        <v>2867</v>
      </c>
      <c r="K5566" t="s">
        <v>12773</v>
      </c>
      <c r="L5566" t="s">
        <v>12774</v>
      </c>
      <c r="M5566" t="s">
        <v>1395</v>
      </c>
      <c r="N5566" t="s">
        <v>84</v>
      </c>
      <c r="O5566">
        <v>15607</v>
      </c>
      <c r="P5566">
        <v>17902</v>
      </c>
      <c r="Q5566" t="s">
        <v>59</v>
      </c>
      <c r="R5566">
        <v>941</v>
      </c>
      <c r="S5566" s="2">
        <v>44633</v>
      </c>
      <c r="T5566" t="s">
        <v>42</v>
      </c>
      <c r="U5566">
        <v>12660</v>
      </c>
      <c r="V5566" t="s">
        <v>43</v>
      </c>
      <c r="W5566">
        <v>828</v>
      </c>
      <c r="X5566" t="s">
        <v>44</v>
      </c>
      <c r="Y5566" t="s">
        <v>72</v>
      </c>
      <c r="Z5566">
        <v>0</v>
      </c>
      <c r="AA5566">
        <v>532</v>
      </c>
      <c r="AB5566">
        <v>17484</v>
      </c>
      <c r="AC5566" t="s">
        <v>73</v>
      </c>
    </row>
    <row r="5567" spans="1:29" x14ac:dyDescent="0.3">
      <c r="A5567" s="1" t="s">
        <v>29</v>
      </c>
      <c r="B5567" t="s">
        <v>86</v>
      </c>
      <c r="C5567" t="s">
        <v>2143</v>
      </c>
      <c r="D5567" t="s">
        <v>185</v>
      </c>
      <c r="E5567">
        <v>2</v>
      </c>
      <c r="F5567" t="s">
        <v>186</v>
      </c>
      <c r="G5567" t="s">
        <v>535</v>
      </c>
      <c r="H5567" t="s">
        <v>79</v>
      </c>
      <c r="I5567" t="s">
        <v>1781</v>
      </c>
      <c r="J5567" t="s">
        <v>610</v>
      </c>
      <c r="K5567" t="s">
        <v>12775</v>
      </c>
      <c r="L5567" t="s">
        <v>12776</v>
      </c>
      <c r="M5567" t="s">
        <v>2131</v>
      </c>
      <c r="N5567" t="s">
        <v>94</v>
      </c>
      <c r="O5567">
        <v>10106</v>
      </c>
      <c r="P5567">
        <v>14968</v>
      </c>
      <c r="Q5567" t="s">
        <v>95</v>
      </c>
      <c r="R5567">
        <v>496</v>
      </c>
      <c r="S5567" s="2">
        <v>44331</v>
      </c>
      <c r="T5567" s="2">
        <v>44353</v>
      </c>
      <c r="U5567">
        <v>0</v>
      </c>
      <c r="V5567" t="s">
        <v>85</v>
      </c>
      <c r="W5567">
        <v>845</v>
      </c>
      <c r="X5567" t="s">
        <v>60</v>
      </c>
      <c r="Y5567" t="s">
        <v>72</v>
      </c>
      <c r="Z5567">
        <v>0</v>
      </c>
      <c r="AA5567">
        <v>726</v>
      </c>
      <c r="AB5567">
        <v>13513</v>
      </c>
      <c r="AC5567" t="s">
        <v>46</v>
      </c>
    </row>
    <row r="5568" spans="1:29" x14ac:dyDescent="0.3">
      <c r="A5568" s="1" t="s">
        <v>47</v>
      </c>
      <c r="B5568" t="s">
        <v>153</v>
      </c>
      <c r="C5568" t="s">
        <v>3975</v>
      </c>
      <c r="D5568" t="s">
        <v>257</v>
      </c>
      <c r="E5568">
        <v>10</v>
      </c>
      <c r="F5568" t="s">
        <v>64</v>
      </c>
      <c r="G5568" t="s">
        <v>376</v>
      </c>
      <c r="H5568" t="s">
        <v>35</v>
      </c>
      <c r="I5568" t="s">
        <v>53</v>
      </c>
      <c r="J5568" t="s">
        <v>141</v>
      </c>
      <c r="K5568" t="s">
        <v>12777</v>
      </c>
      <c r="L5568" t="s">
        <v>12778</v>
      </c>
      <c r="M5568" t="s">
        <v>860</v>
      </c>
      <c r="N5568" t="s">
        <v>94</v>
      </c>
      <c r="O5568">
        <v>29046</v>
      </c>
      <c r="P5568">
        <v>32197</v>
      </c>
      <c r="Q5568" t="s">
        <v>59</v>
      </c>
      <c r="R5568">
        <v>754</v>
      </c>
      <c r="S5568" s="2">
        <v>44519</v>
      </c>
      <c r="T5568" s="2">
        <v>44525</v>
      </c>
      <c r="U5568">
        <v>4086</v>
      </c>
      <c r="V5568" t="s">
        <v>43</v>
      </c>
      <c r="W5568">
        <v>435</v>
      </c>
      <c r="X5568" t="s">
        <v>60</v>
      </c>
      <c r="Y5568" t="s">
        <v>45</v>
      </c>
      <c r="Z5568">
        <v>0</v>
      </c>
      <c r="AA5568">
        <v>975</v>
      </c>
      <c r="AB5568">
        <v>32070</v>
      </c>
      <c r="AC5568" t="s">
        <v>73</v>
      </c>
    </row>
    <row r="5569" spans="1:29" x14ac:dyDescent="0.3">
      <c r="A5569" s="1" t="s">
        <v>29</v>
      </c>
      <c r="B5569" t="s">
        <v>62</v>
      </c>
      <c r="C5569" t="s">
        <v>3533</v>
      </c>
      <c r="D5569" t="s">
        <v>110</v>
      </c>
      <c r="E5569">
        <v>8</v>
      </c>
      <c r="F5569" t="s">
        <v>33</v>
      </c>
      <c r="G5569" t="s">
        <v>170</v>
      </c>
      <c r="H5569" t="s">
        <v>79</v>
      </c>
      <c r="I5569" t="s">
        <v>140</v>
      </c>
      <c r="J5569" t="s">
        <v>4815</v>
      </c>
      <c r="K5569" t="s">
        <v>12779</v>
      </c>
      <c r="L5569" t="s">
        <v>12780</v>
      </c>
      <c r="M5569" t="s">
        <v>362</v>
      </c>
      <c r="N5569" t="s">
        <v>84</v>
      </c>
      <c r="O5569">
        <v>13978</v>
      </c>
      <c r="P5569">
        <v>16751</v>
      </c>
      <c r="Q5569" t="s">
        <v>59</v>
      </c>
      <c r="R5569">
        <v>856</v>
      </c>
      <c r="S5569" s="2">
        <v>45054</v>
      </c>
      <c r="T5569" s="2">
        <v>45072</v>
      </c>
      <c r="U5569">
        <v>9122</v>
      </c>
      <c r="V5569" t="s">
        <v>71</v>
      </c>
      <c r="W5569">
        <v>542</v>
      </c>
      <c r="X5569" t="s">
        <v>60</v>
      </c>
      <c r="Y5569" t="s">
        <v>45</v>
      </c>
      <c r="Z5569">
        <v>0</v>
      </c>
      <c r="AA5569">
        <v>997</v>
      </c>
      <c r="AB5569">
        <v>14940</v>
      </c>
      <c r="AC5569" t="s">
        <v>73</v>
      </c>
    </row>
    <row r="5570" spans="1:29" x14ac:dyDescent="0.3">
      <c r="A5570" s="1" t="s">
        <v>29</v>
      </c>
      <c r="B5570" t="s">
        <v>541</v>
      </c>
      <c r="C5570" t="s">
        <v>541</v>
      </c>
      <c r="D5570" t="s">
        <v>32</v>
      </c>
      <c r="E5570">
        <v>7</v>
      </c>
      <c r="F5570" t="s">
        <v>77</v>
      </c>
      <c r="G5570" t="s">
        <v>501</v>
      </c>
      <c r="H5570" t="s">
        <v>79</v>
      </c>
      <c r="I5570" t="s">
        <v>990</v>
      </c>
      <c r="J5570" t="s">
        <v>524</v>
      </c>
      <c r="K5570" t="s">
        <v>12781</v>
      </c>
      <c r="L5570" t="s">
        <v>12782</v>
      </c>
      <c r="M5570" t="s">
        <v>1274</v>
      </c>
      <c r="N5570" t="s">
        <v>84</v>
      </c>
      <c r="O5570">
        <v>29208</v>
      </c>
      <c r="P5570">
        <v>32088</v>
      </c>
      <c r="Q5570" t="s">
        <v>95</v>
      </c>
      <c r="R5570">
        <v>453</v>
      </c>
      <c r="S5570" s="2">
        <v>45085</v>
      </c>
      <c r="T5570" t="s">
        <v>42</v>
      </c>
      <c r="U5570">
        <v>0</v>
      </c>
      <c r="V5570" t="s">
        <v>85</v>
      </c>
      <c r="W5570">
        <v>590</v>
      </c>
      <c r="X5570" t="s">
        <v>44</v>
      </c>
      <c r="Y5570" t="s">
        <v>61</v>
      </c>
      <c r="Z5570">
        <v>0</v>
      </c>
      <c r="AA5570">
        <v>179</v>
      </c>
      <c r="AB5570">
        <v>30283</v>
      </c>
      <c r="AC5570" t="s">
        <v>107</v>
      </c>
    </row>
    <row r="5571" spans="1:29" x14ac:dyDescent="0.3">
      <c r="A5571" s="1" t="s">
        <v>47</v>
      </c>
      <c r="B5571" t="s">
        <v>153</v>
      </c>
      <c r="C5571" t="s">
        <v>2424</v>
      </c>
      <c r="D5571" t="s">
        <v>178</v>
      </c>
      <c r="E5571">
        <v>5</v>
      </c>
      <c r="F5571" t="s">
        <v>186</v>
      </c>
      <c r="G5571" t="s">
        <v>650</v>
      </c>
      <c r="H5571" t="s">
        <v>79</v>
      </c>
      <c r="I5571" t="s">
        <v>1769</v>
      </c>
      <c r="J5571" t="s">
        <v>1629</v>
      </c>
      <c r="K5571" t="s">
        <v>12783</v>
      </c>
      <c r="L5571" t="s">
        <v>12784</v>
      </c>
      <c r="M5571" t="s">
        <v>1202</v>
      </c>
      <c r="N5571" t="s">
        <v>40</v>
      </c>
      <c r="O5571">
        <v>6836</v>
      </c>
      <c r="P5571">
        <v>11775</v>
      </c>
      <c r="Q5571" t="s">
        <v>95</v>
      </c>
      <c r="R5571">
        <v>103</v>
      </c>
      <c r="S5571" s="2">
        <v>44656</v>
      </c>
      <c r="T5571" s="2">
        <v>44666</v>
      </c>
      <c r="U5571">
        <v>0</v>
      </c>
      <c r="V5571" t="s">
        <v>43</v>
      </c>
      <c r="W5571">
        <v>429</v>
      </c>
      <c r="X5571" t="s">
        <v>60</v>
      </c>
      <c r="Y5571" t="s">
        <v>45</v>
      </c>
      <c r="Z5571">
        <v>0</v>
      </c>
      <c r="AA5571">
        <v>581</v>
      </c>
      <c r="AB5571">
        <v>8303</v>
      </c>
      <c r="AC5571" t="s">
        <v>73</v>
      </c>
    </row>
    <row r="5572" spans="1:29" x14ac:dyDescent="0.3">
      <c r="A5572" s="1" t="s">
        <v>47</v>
      </c>
      <c r="B5572" t="s">
        <v>48</v>
      </c>
      <c r="C5572" t="s">
        <v>457</v>
      </c>
      <c r="D5572" t="s">
        <v>178</v>
      </c>
      <c r="E5572">
        <v>2</v>
      </c>
      <c r="F5572" t="s">
        <v>186</v>
      </c>
      <c r="G5572" t="s">
        <v>463</v>
      </c>
      <c r="H5572" t="s">
        <v>35</v>
      </c>
      <c r="I5572" t="s">
        <v>53</v>
      </c>
      <c r="J5572" t="s">
        <v>3162</v>
      </c>
      <c r="K5572" t="s">
        <v>12785</v>
      </c>
      <c r="L5572" t="s">
        <v>7213</v>
      </c>
      <c r="M5572" t="s">
        <v>438</v>
      </c>
      <c r="N5572" t="s">
        <v>40</v>
      </c>
      <c r="O5572">
        <v>8932</v>
      </c>
      <c r="P5572">
        <v>13348</v>
      </c>
      <c r="Q5572" t="s">
        <v>59</v>
      </c>
      <c r="R5572">
        <v>471</v>
      </c>
      <c r="S5572" s="2">
        <v>44895</v>
      </c>
      <c r="T5572" t="s">
        <v>42</v>
      </c>
      <c r="U5572">
        <v>5577</v>
      </c>
      <c r="V5572" t="s">
        <v>71</v>
      </c>
      <c r="W5572">
        <v>724</v>
      </c>
      <c r="X5572" t="s">
        <v>44</v>
      </c>
      <c r="Y5572" t="s">
        <v>45</v>
      </c>
      <c r="Z5572">
        <v>0</v>
      </c>
      <c r="AA5572">
        <v>506</v>
      </c>
      <c r="AB5572">
        <v>12762</v>
      </c>
      <c r="AC5572" t="s">
        <v>46</v>
      </c>
    </row>
    <row r="5573" spans="1:29" x14ac:dyDescent="0.3">
      <c r="A5573" s="1" t="s">
        <v>47</v>
      </c>
      <c r="B5573" t="s">
        <v>117</v>
      </c>
      <c r="C5573" t="s">
        <v>1344</v>
      </c>
      <c r="D5573" t="s">
        <v>76</v>
      </c>
      <c r="E5573">
        <v>10</v>
      </c>
      <c r="F5573" t="s">
        <v>33</v>
      </c>
      <c r="G5573" t="s">
        <v>34</v>
      </c>
      <c r="H5573" t="s">
        <v>35</v>
      </c>
      <c r="I5573" t="s">
        <v>4533</v>
      </c>
      <c r="J5573" t="s">
        <v>900</v>
      </c>
      <c r="K5573" t="s">
        <v>12786</v>
      </c>
      <c r="L5573" t="s">
        <v>12787</v>
      </c>
      <c r="M5573" t="s">
        <v>517</v>
      </c>
      <c r="N5573" t="s">
        <v>58</v>
      </c>
      <c r="O5573">
        <v>21302</v>
      </c>
      <c r="P5573">
        <v>25198</v>
      </c>
      <c r="Q5573" t="s">
        <v>59</v>
      </c>
      <c r="R5573">
        <v>433</v>
      </c>
      <c r="S5573" s="2">
        <v>44502</v>
      </c>
      <c r="T5573" s="2">
        <v>44508</v>
      </c>
      <c r="U5573">
        <v>21795</v>
      </c>
      <c r="V5573" t="s">
        <v>85</v>
      </c>
      <c r="W5573">
        <v>510</v>
      </c>
      <c r="X5573" t="s">
        <v>60</v>
      </c>
      <c r="Y5573" t="s">
        <v>72</v>
      </c>
      <c r="Z5573">
        <v>4228</v>
      </c>
      <c r="AA5573">
        <v>795</v>
      </c>
      <c r="AB5573">
        <v>23803</v>
      </c>
      <c r="AC5573" t="s">
        <v>107</v>
      </c>
    </row>
    <row r="5574" spans="1:29" x14ac:dyDescent="0.3">
      <c r="A5574" s="1" t="s">
        <v>29</v>
      </c>
      <c r="B5574" t="s">
        <v>96</v>
      </c>
      <c r="C5574" t="s">
        <v>97</v>
      </c>
      <c r="D5574" t="s">
        <v>352</v>
      </c>
      <c r="E5574">
        <v>3</v>
      </c>
      <c r="F5574" t="s">
        <v>221</v>
      </c>
      <c r="G5574" t="s">
        <v>1096</v>
      </c>
      <c r="H5574" t="s">
        <v>35</v>
      </c>
      <c r="I5574" t="s">
        <v>507</v>
      </c>
      <c r="J5574" t="s">
        <v>2961</v>
      </c>
      <c r="K5574" t="s">
        <v>12788</v>
      </c>
      <c r="L5574" t="s">
        <v>12789</v>
      </c>
      <c r="M5574" t="s">
        <v>1784</v>
      </c>
      <c r="N5574" t="s">
        <v>40</v>
      </c>
      <c r="O5574">
        <v>27368</v>
      </c>
      <c r="P5574">
        <v>29791</v>
      </c>
      <c r="Q5574" t="s">
        <v>59</v>
      </c>
      <c r="R5574">
        <v>717</v>
      </c>
      <c r="S5574" s="2">
        <v>44719</v>
      </c>
      <c r="T5574" t="s">
        <v>42</v>
      </c>
      <c r="U5574">
        <v>3135</v>
      </c>
      <c r="V5574" t="s">
        <v>85</v>
      </c>
      <c r="W5574">
        <v>565</v>
      </c>
      <c r="X5574" t="s">
        <v>44</v>
      </c>
      <c r="Y5574" t="s">
        <v>61</v>
      </c>
      <c r="Z5574">
        <v>0</v>
      </c>
      <c r="AA5574">
        <v>395</v>
      </c>
      <c r="AB5574">
        <v>29612</v>
      </c>
      <c r="AC5574" t="s">
        <v>46</v>
      </c>
    </row>
    <row r="5575" spans="1:29" x14ac:dyDescent="0.3">
      <c r="A5575" s="1" t="s">
        <v>47</v>
      </c>
      <c r="B5575" t="s">
        <v>161</v>
      </c>
      <c r="C5575" t="s">
        <v>1574</v>
      </c>
      <c r="D5575" t="s">
        <v>119</v>
      </c>
      <c r="E5575">
        <v>8</v>
      </c>
      <c r="F5575" t="s">
        <v>120</v>
      </c>
      <c r="G5575" t="s">
        <v>820</v>
      </c>
      <c r="H5575" t="s">
        <v>35</v>
      </c>
      <c r="I5575" t="s">
        <v>2300</v>
      </c>
      <c r="J5575" t="s">
        <v>319</v>
      </c>
      <c r="K5575" t="s">
        <v>12790</v>
      </c>
      <c r="L5575" t="s">
        <v>12791</v>
      </c>
      <c r="M5575" t="s">
        <v>2032</v>
      </c>
      <c r="N5575" t="s">
        <v>94</v>
      </c>
      <c r="O5575">
        <v>8826</v>
      </c>
      <c r="P5575">
        <v>13418</v>
      </c>
      <c r="Q5575" t="s">
        <v>59</v>
      </c>
      <c r="R5575">
        <v>487</v>
      </c>
      <c r="S5575" s="2">
        <v>44959</v>
      </c>
      <c r="T5575" t="s">
        <v>42</v>
      </c>
      <c r="U5575">
        <v>18463</v>
      </c>
      <c r="V5575" t="s">
        <v>71</v>
      </c>
      <c r="W5575">
        <v>599</v>
      </c>
      <c r="X5575" t="s">
        <v>44</v>
      </c>
      <c r="Y5575" t="s">
        <v>45</v>
      </c>
      <c r="Z5575">
        <v>0</v>
      </c>
      <c r="AA5575">
        <v>907</v>
      </c>
      <c r="AB5575">
        <v>11162</v>
      </c>
      <c r="AC5575" t="s">
        <v>73</v>
      </c>
    </row>
    <row r="5576" spans="1:29" x14ac:dyDescent="0.3">
      <c r="A5576" s="1" t="s">
        <v>29</v>
      </c>
      <c r="B5576" t="s">
        <v>393</v>
      </c>
      <c r="C5576" t="s">
        <v>1241</v>
      </c>
      <c r="D5576" t="s">
        <v>32</v>
      </c>
      <c r="E5576">
        <v>5</v>
      </c>
      <c r="F5576" t="s">
        <v>99</v>
      </c>
      <c r="G5576" t="s">
        <v>631</v>
      </c>
      <c r="H5576" t="s">
        <v>79</v>
      </c>
      <c r="I5576" t="s">
        <v>575</v>
      </c>
      <c r="J5576" t="s">
        <v>674</v>
      </c>
      <c r="K5576" t="s">
        <v>12792</v>
      </c>
      <c r="L5576" t="s">
        <v>12793</v>
      </c>
      <c r="M5576" t="s">
        <v>2103</v>
      </c>
      <c r="N5576" t="s">
        <v>58</v>
      </c>
      <c r="O5576">
        <v>11005</v>
      </c>
      <c r="P5576">
        <v>14555</v>
      </c>
      <c r="Q5576" t="s">
        <v>41</v>
      </c>
      <c r="R5576">
        <v>331</v>
      </c>
      <c r="S5576" s="2">
        <v>44789</v>
      </c>
      <c r="T5576" t="s">
        <v>42</v>
      </c>
      <c r="U5576">
        <v>0</v>
      </c>
      <c r="V5576" t="s">
        <v>43</v>
      </c>
      <c r="W5576">
        <v>782</v>
      </c>
      <c r="X5576" t="s">
        <v>44</v>
      </c>
      <c r="Y5576" t="s">
        <v>61</v>
      </c>
      <c r="Z5576">
        <v>3289</v>
      </c>
      <c r="AA5576">
        <v>817</v>
      </c>
      <c r="AB5576">
        <v>13578</v>
      </c>
      <c r="AC5576" t="s">
        <v>107</v>
      </c>
    </row>
    <row r="5577" spans="1:29" x14ac:dyDescent="0.3">
      <c r="A5577" s="1" t="s">
        <v>29</v>
      </c>
      <c r="B5577" t="s">
        <v>363</v>
      </c>
      <c r="C5577" t="s">
        <v>1598</v>
      </c>
      <c r="D5577" t="s">
        <v>178</v>
      </c>
      <c r="E5577">
        <v>5</v>
      </c>
      <c r="F5577" t="s">
        <v>186</v>
      </c>
      <c r="G5577" t="s">
        <v>463</v>
      </c>
      <c r="H5577" t="s">
        <v>35</v>
      </c>
      <c r="I5577" t="s">
        <v>502</v>
      </c>
      <c r="J5577" t="s">
        <v>2348</v>
      </c>
      <c r="K5577" t="s">
        <v>12794</v>
      </c>
      <c r="L5577" t="s">
        <v>12795</v>
      </c>
      <c r="M5577" t="s">
        <v>705</v>
      </c>
      <c r="N5577" t="s">
        <v>58</v>
      </c>
      <c r="O5577">
        <v>16052</v>
      </c>
      <c r="P5577">
        <v>20219</v>
      </c>
      <c r="Q5577" t="s">
        <v>41</v>
      </c>
      <c r="R5577">
        <v>466</v>
      </c>
      <c r="S5577" s="2">
        <v>45145</v>
      </c>
      <c r="T5577" t="s">
        <v>42</v>
      </c>
      <c r="U5577">
        <v>0</v>
      </c>
      <c r="V5577" t="s">
        <v>43</v>
      </c>
      <c r="W5577">
        <v>668</v>
      </c>
      <c r="X5577" t="s">
        <v>44</v>
      </c>
      <c r="Y5577" t="s">
        <v>45</v>
      </c>
      <c r="Z5577">
        <v>2753</v>
      </c>
      <c r="AA5577">
        <v>368</v>
      </c>
      <c r="AB5577">
        <v>19438</v>
      </c>
      <c r="AC5577" t="s">
        <v>107</v>
      </c>
    </row>
    <row r="5578" spans="1:29" x14ac:dyDescent="0.3">
      <c r="A5578" s="1" t="s">
        <v>29</v>
      </c>
      <c r="B5578" t="s">
        <v>327</v>
      </c>
      <c r="C5578" t="s">
        <v>1383</v>
      </c>
      <c r="D5578" t="s">
        <v>76</v>
      </c>
      <c r="E5578">
        <v>10</v>
      </c>
      <c r="F5578" t="s">
        <v>99</v>
      </c>
      <c r="G5578" t="s">
        <v>710</v>
      </c>
      <c r="H5578" t="s">
        <v>79</v>
      </c>
      <c r="I5578" t="s">
        <v>4127</v>
      </c>
      <c r="J5578" t="s">
        <v>2663</v>
      </c>
      <c r="K5578" t="s">
        <v>12796</v>
      </c>
      <c r="L5578" t="s">
        <v>12797</v>
      </c>
      <c r="M5578" t="s">
        <v>2350</v>
      </c>
      <c r="N5578" t="s">
        <v>94</v>
      </c>
      <c r="O5578">
        <v>10780</v>
      </c>
      <c r="P5578">
        <v>15657</v>
      </c>
      <c r="Q5578" t="s">
        <v>59</v>
      </c>
      <c r="R5578">
        <v>380</v>
      </c>
      <c r="S5578" s="2">
        <v>44603</v>
      </c>
      <c r="T5578" t="s">
        <v>42</v>
      </c>
      <c r="U5578">
        <v>39447</v>
      </c>
      <c r="V5578" t="s">
        <v>71</v>
      </c>
      <c r="W5578">
        <v>850</v>
      </c>
      <c r="X5578" t="s">
        <v>44</v>
      </c>
      <c r="Y5578" t="s">
        <v>72</v>
      </c>
      <c r="Z5578">
        <v>0</v>
      </c>
      <c r="AA5578">
        <v>604</v>
      </c>
      <c r="AB5578">
        <v>12618</v>
      </c>
      <c r="AC5578" t="s">
        <v>46</v>
      </c>
    </row>
    <row r="5579" spans="1:29" x14ac:dyDescent="0.3">
      <c r="A5579" s="1" t="s">
        <v>29</v>
      </c>
      <c r="B5579" t="s">
        <v>393</v>
      </c>
      <c r="C5579" t="s">
        <v>3578</v>
      </c>
      <c r="D5579" t="s">
        <v>236</v>
      </c>
      <c r="E5579">
        <v>4</v>
      </c>
      <c r="F5579" t="s">
        <v>33</v>
      </c>
      <c r="G5579" t="s">
        <v>139</v>
      </c>
      <c r="H5579" t="s">
        <v>79</v>
      </c>
      <c r="I5579" t="s">
        <v>382</v>
      </c>
      <c r="J5579" t="s">
        <v>693</v>
      </c>
      <c r="K5579" t="s">
        <v>12798</v>
      </c>
      <c r="L5579" t="s">
        <v>12799</v>
      </c>
      <c r="M5579" t="s">
        <v>1265</v>
      </c>
      <c r="N5579" t="s">
        <v>94</v>
      </c>
      <c r="O5579">
        <v>22439</v>
      </c>
      <c r="P5579">
        <v>24517</v>
      </c>
      <c r="Q5579" t="s">
        <v>95</v>
      </c>
      <c r="R5579">
        <v>317</v>
      </c>
      <c r="S5579" s="2">
        <v>45172</v>
      </c>
      <c r="T5579" t="s">
        <v>42</v>
      </c>
      <c r="U5579">
        <v>0</v>
      </c>
      <c r="V5579" t="s">
        <v>71</v>
      </c>
      <c r="W5579">
        <v>480</v>
      </c>
      <c r="X5579" t="s">
        <v>44</v>
      </c>
      <c r="Y5579" t="s">
        <v>61</v>
      </c>
      <c r="Z5579">
        <v>0</v>
      </c>
      <c r="AA5579">
        <v>921</v>
      </c>
      <c r="AB5579">
        <v>22572</v>
      </c>
      <c r="AC5579" t="s">
        <v>46</v>
      </c>
    </row>
    <row r="5580" spans="1:29" x14ac:dyDescent="0.3">
      <c r="A5580" s="1" t="s">
        <v>29</v>
      </c>
      <c r="B5580" t="s">
        <v>541</v>
      </c>
      <c r="C5580" t="s">
        <v>1190</v>
      </c>
      <c r="D5580" t="s">
        <v>155</v>
      </c>
      <c r="E5580">
        <v>1</v>
      </c>
      <c r="F5580" t="s">
        <v>120</v>
      </c>
      <c r="G5580" t="s">
        <v>820</v>
      </c>
      <c r="H5580" t="s">
        <v>35</v>
      </c>
      <c r="I5580" t="s">
        <v>1295</v>
      </c>
      <c r="J5580" t="s">
        <v>6504</v>
      </c>
      <c r="K5580" t="s">
        <v>12800</v>
      </c>
      <c r="L5580" t="s">
        <v>12801</v>
      </c>
      <c r="M5580" t="s">
        <v>563</v>
      </c>
      <c r="N5580" t="s">
        <v>94</v>
      </c>
      <c r="O5580">
        <v>19834</v>
      </c>
      <c r="P5580">
        <v>24138</v>
      </c>
      <c r="Q5580" t="s">
        <v>95</v>
      </c>
      <c r="R5580">
        <v>665</v>
      </c>
      <c r="S5580" s="2">
        <v>45170</v>
      </c>
      <c r="T5580" t="s">
        <v>42</v>
      </c>
      <c r="U5580">
        <v>0</v>
      </c>
      <c r="V5580" t="s">
        <v>106</v>
      </c>
      <c r="W5580">
        <v>549</v>
      </c>
      <c r="X5580" t="s">
        <v>44</v>
      </c>
      <c r="Y5580" t="s">
        <v>72</v>
      </c>
      <c r="Z5580">
        <v>0</v>
      </c>
      <c r="AA5580">
        <v>307</v>
      </c>
      <c r="AB5580">
        <v>21521</v>
      </c>
      <c r="AC5580" t="s">
        <v>107</v>
      </c>
    </row>
    <row r="5581" spans="1:29" x14ac:dyDescent="0.3">
      <c r="A5581" s="1" t="s">
        <v>47</v>
      </c>
      <c r="B5581" t="s">
        <v>48</v>
      </c>
      <c r="C5581" t="s">
        <v>644</v>
      </c>
      <c r="D5581" t="s">
        <v>178</v>
      </c>
      <c r="E5581">
        <v>1</v>
      </c>
      <c r="F5581" t="s">
        <v>129</v>
      </c>
      <c r="G5581" t="s">
        <v>163</v>
      </c>
      <c r="H5581" t="s">
        <v>35</v>
      </c>
      <c r="I5581" t="s">
        <v>662</v>
      </c>
      <c r="J5581" t="s">
        <v>1722</v>
      </c>
      <c r="K5581" t="s">
        <v>12802</v>
      </c>
      <c r="L5581" t="s">
        <v>12803</v>
      </c>
      <c r="M5581" t="s">
        <v>2261</v>
      </c>
      <c r="N5581" t="s">
        <v>84</v>
      </c>
      <c r="O5581">
        <v>25004</v>
      </c>
      <c r="P5581">
        <v>28729</v>
      </c>
      <c r="Q5581" t="s">
        <v>95</v>
      </c>
      <c r="R5581">
        <v>187</v>
      </c>
      <c r="S5581" s="2">
        <v>44953</v>
      </c>
      <c r="T5581" s="2">
        <v>44983</v>
      </c>
      <c r="U5581">
        <v>0</v>
      </c>
      <c r="V5581" t="s">
        <v>71</v>
      </c>
      <c r="W5581">
        <v>847</v>
      </c>
      <c r="X5581" t="s">
        <v>60</v>
      </c>
      <c r="Y5581" t="s">
        <v>72</v>
      </c>
      <c r="Z5581">
        <v>0</v>
      </c>
      <c r="AA5581">
        <v>655</v>
      </c>
      <c r="AB5581">
        <v>26206</v>
      </c>
      <c r="AC5581" t="s">
        <v>46</v>
      </c>
    </row>
    <row r="5582" spans="1:29" x14ac:dyDescent="0.3">
      <c r="A5582" s="1" t="s">
        <v>47</v>
      </c>
      <c r="B5582" t="s">
        <v>108</v>
      </c>
      <c r="C5582" t="s">
        <v>655</v>
      </c>
      <c r="D5582" t="s">
        <v>178</v>
      </c>
      <c r="E5582">
        <v>4</v>
      </c>
      <c r="F5582" t="s">
        <v>221</v>
      </c>
      <c r="G5582" t="s">
        <v>667</v>
      </c>
      <c r="H5582" t="s">
        <v>35</v>
      </c>
      <c r="I5582" t="s">
        <v>778</v>
      </c>
      <c r="J5582" t="s">
        <v>524</v>
      </c>
      <c r="K5582" t="s">
        <v>12804</v>
      </c>
      <c r="L5582" t="s">
        <v>12805</v>
      </c>
      <c r="M5582" t="s">
        <v>1278</v>
      </c>
      <c r="N5582" t="s">
        <v>94</v>
      </c>
      <c r="O5582">
        <v>11658</v>
      </c>
      <c r="P5582">
        <v>15519</v>
      </c>
      <c r="Q5582" t="s">
        <v>41</v>
      </c>
      <c r="R5582">
        <v>660</v>
      </c>
      <c r="S5582" s="2">
        <v>44917</v>
      </c>
      <c r="T5582" t="s">
        <v>42</v>
      </c>
      <c r="U5582">
        <v>0</v>
      </c>
      <c r="V5582" t="s">
        <v>43</v>
      </c>
      <c r="W5582">
        <v>799</v>
      </c>
      <c r="X5582" t="s">
        <v>44</v>
      </c>
      <c r="Y5582" t="s">
        <v>72</v>
      </c>
      <c r="Z5582">
        <v>0</v>
      </c>
      <c r="AA5582">
        <v>544</v>
      </c>
      <c r="AB5582">
        <v>15477</v>
      </c>
      <c r="AC5582" t="s">
        <v>46</v>
      </c>
    </row>
    <row r="5583" spans="1:29" x14ac:dyDescent="0.3">
      <c r="A5583" s="1" t="s">
        <v>29</v>
      </c>
      <c r="B5583" t="s">
        <v>393</v>
      </c>
      <c r="C5583" t="s">
        <v>873</v>
      </c>
      <c r="D5583" t="s">
        <v>178</v>
      </c>
      <c r="E5583">
        <v>3</v>
      </c>
      <c r="F5583" t="s">
        <v>64</v>
      </c>
      <c r="G5583" t="s">
        <v>783</v>
      </c>
      <c r="H5583" t="s">
        <v>79</v>
      </c>
      <c r="I5583" t="s">
        <v>1589</v>
      </c>
      <c r="J5583" t="s">
        <v>10414</v>
      </c>
      <c r="K5583" t="s">
        <v>12806</v>
      </c>
      <c r="L5583" t="s">
        <v>12807</v>
      </c>
      <c r="M5583" t="s">
        <v>1265</v>
      </c>
      <c r="N5583" t="s">
        <v>94</v>
      </c>
      <c r="O5583">
        <v>28604</v>
      </c>
      <c r="P5583">
        <v>32798</v>
      </c>
      <c r="Q5583" t="s">
        <v>41</v>
      </c>
      <c r="R5583">
        <v>594</v>
      </c>
      <c r="S5583" s="2">
        <v>44457</v>
      </c>
      <c r="T5583" t="s">
        <v>42</v>
      </c>
      <c r="U5583">
        <v>0</v>
      </c>
      <c r="V5583" t="s">
        <v>106</v>
      </c>
      <c r="W5583">
        <v>791</v>
      </c>
      <c r="X5583" t="s">
        <v>44</v>
      </c>
      <c r="Y5583" t="s">
        <v>61</v>
      </c>
      <c r="Z5583">
        <v>0</v>
      </c>
      <c r="AA5583">
        <v>353</v>
      </c>
      <c r="AB5583">
        <v>31618</v>
      </c>
      <c r="AC5583" t="s">
        <v>73</v>
      </c>
    </row>
    <row r="5584" spans="1:29" x14ac:dyDescent="0.3">
      <c r="A5584" s="1" t="s">
        <v>47</v>
      </c>
      <c r="B5584" t="s">
        <v>176</v>
      </c>
      <c r="C5584" t="s">
        <v>177</v>
      </c>
      <c r="D5584" t="s">
        <v>236</v>
      </c>
      <c r="E5584">
        <v>7</v>
      </c>
      <c r="F5584" t="s">
        <v>64</v>
      </c>
      <c r="G5584" t="s">
        <v>1599</v>
      </c>
      <c r="H5584" t="s">
        <v>35</v>
      </c>
      <c r="I5584" t="s">
        <v>2547</v>
      </c>
      <c r="J5584" t="s">
        <v>743</v>
      </c>
      <c r="K5584" t="s">
        <v>12808</v>
      </c>
      <c r="L5584" t="s">
        <v>12809</v>
      </c>
      <c r="M5584" t="s">
        <v>957</v>
      </c>
      <c r="N5584" t="s">
        <v>58</v>
      </c>
      <c r="O5584">
        <v>23668</v>
      </c>
      <c r="P5584">
        <v>26413</v>
      </c>
      <c r="Q5584" t="s">
        <v>95</v>
      </c>
      <c r="R5584">
        <v>57</v>
      </c>
      <c r="S5584" s="2">
        <v>44877</v>
      </c>
      <c r="T5584" s="2">
        <v>44899</v>
      </c>
      <c r="U5584">
        <v>0</v>
      </c>
      <c r="V5584" t="s">
        <v>71</v>
      </c>
      <c r="W5584">
        <v>511</v>
      </c>
      <c r="X5584" t="s">
        <v>60</v>
      </c>
      <c r="Y5584" t="s">
        <v>72</v>
      </c>
      <c r="Z5584">
        <v>2306</v>
      </c>
      <c r="AA5584">
        <v>895</v>
      </c>
      <c r="AB5584">
        <v>24729</v>
      </c>
      <c r="AC5584" t="s">
        <v>46</v>
      </c>
    </row>
    <row r="5585" spans="1:29" x14ac:dyDescent="0.3">
      <c r="A5585" s="1" t="s">
        <v>29</v>
      </c>
      <c r="B5585" t="s">
        <v>327</v>
      </c>
      <c r="C5585" t="s">
        <v>328</v>
      </c>
      <c r="D5585" t="s">
        <v>128</v>
      </c>
      <c r="E5585">
        <v>4</v>
      </c>
      <c r="F5585" t="s">
        <v>99</v>
      </c>
      <c r="G5585" t="s">
        <v>100</v>
      </c>
      <c r="H5585" t="s">
        <v>79</v>
      </c>
      <c r="I5585" t="s">
        <v>621</v>
      </c>
      <c r="J5585" t="s">
        <v>305</v>
      </c>
      <c r="K5585" t="s">
        <v>12810</v>
      </c>
      <c r="L5585" t="s">
        <v>12811</v>
      </c>
      <c r="M5585" t="s">
        <v>1019</v>
      </c>
      <c r="N5585" t="s">
        <v>84</v>
      </c>
      <c r="O5585">
        <v>18214</v>
      </c>
      <c r="P5585">
        <v>20314</v>
      </c>
      <c r="Q5585" t="s">
        <v>41</v>
      </c>
      <c r="R5585">
        <v>857</v>
      </c>
      <c r="S5585" s="2">
        <v>44938</v>
      </c>
      <c r="T5585" s="2">
        <v>44961</v>
      </c>
      <c r="U5585">
        <v>0</v>
      </c>
      <c r="V5585" t="s">
        <v>85</v>
      </c>
      <c r="W5585">
        <v>802</v>
      </c>
      <c r="X5585" t="s">
        <v>60</v>
      </c>
      <c r="Y5585" t="s">
        <v>45</v>
      </c>
      <c r="Z5585">
        <v>0</v>
      </c>
      <c r="AA5585">
        <v>885</v>
      </c>
      <c r="AB5585">
        <v>18754</v>
      </c>
      <c r="AC5585" t="s">
        <v>46</v>
      </c>
    </row>
    <row r="5586" spans="1:29" x14ac:dyDescent="0.3">
      <c r="A5586" s="1" t="s">
        <v>29</v>
      </c>
      <c r="B5586" t="s">
        <v>228</v>
      </c>
      <c r="C5586" t="s">
        <v>4703</v>
      </c>
      <c r="D5586" t="s">
        <v>98</v>
      </c>
      <c r="E5586">
        <v>8</v>
      </c>
      <c r="F5586" t="s">
        <v>271</v>
      </c>
      <c r="G5586" t="s">
        <v>1110</v>
      </c>
      <c r="H5586" t="s">
        <v>79</v>
      </c>
      <c r="I5586" t="s">
        <v>519</v>
      </c>
      <c r="J5586" t="s">
        <v>524</v>
      </c>
      <c r="K5586" t="s">
        <v>12812</v>
      </c>
      <c r="L5586" t="s">
        <v>12813</v>
      </c>
      <c r="M5586" t="s">
        <v>1189</v>
      </c>
      <c r="N5586" t="s">
        <v>84</v>
      </c>
      <c r="O5586">
        <v>9521</v>
      </c>
      <c r="P5586">
        <v>11735</v>
      </c>
      <c r="Q5586" t="s">
        <v>95</v>
      </c>
      <c r="R5586">
        <v>201</v>
      </c>
      <c r="S5586" s="2">
        <v>44669</v>
      </c>
      <c r="T5586" s="2">
        <v>44699</v>
      </c>
      <c r="U5586">
        <v>0</v>
      </c>
      <c r="V5586" t="s">
        <v>106</v>
      </c>
      <c r="W5586">
        <v>573</v>
      </c>
      <c r="X5586" t="s">
        <v>60</v>
      </c>
      <c r="Y5586" t="s">
        <v>45</v>
      </c>
      <c r="Z5586">
        <v>0</v>
      </c>
      <c r="AA5586">
        <v>83</v>
      </c>
      <c r="AB5586">
        <v>11470</v>
      </c>
      <c r="AC5586" t="s">
        <v>46</v>
      </c>
    </row>
    <row r="5587" spans="1:29" x14ac:dyDescent="0.3">
      <c r="A5587" s="1" t="s">
        <v>47</v>
      </c>
      <c r="B5587" t="s">
        <v>48</v>
      </c>
      <c r="C5587" t="s">
        <v>5849</v>
      </c>
      <c r="D5587" t="s">
        <v>236</v>
      </c>
      <c r="E5587">
        <v>7</v>
      </c>
      <c r="F5587" t="s">
        <v>64</v>
      </c>
      <c r="G5587" t="s">
        <v>258</v>
      </c>
      <c r="H5587" t="s">
        <v>79</v>
      </c>
      <c r="I5587" t="s">
        <v>3333</v>
      </c>
      <c r="J5587" t="s">
        <v>6504</v>
      </c>
      <c r="K5587" t="s">
        <v>12814</v>
      </c>
      <c r="L5587" t="s">
        <v>12815</v>
      </c>
      <c r="M5587" t="s">
        <v>303</v>
      </c>
      <c r="N5587" t="s">
        <v>58</v>
      </c>
      <c r="O5587">
        <v>16986</v>
      </c>
      <c r="P5587">
        <v>19053</v>
      </c>
      <c r="Q5587" t="s">
        <v>41</v>
      </c>
      <c r="R5587">
        <v>724</v>
      </c>
      <c r="S5587" s="2">
        <v>44878</v>
      </c>
      <c r="T5587" s="2">
        <v>44899</v>
      </c>
      <c r="U5587">
        <v>0</v>
      </c>
      <c r="V5587" t="s">
        <v>85</v>
      </c>
      <c r="W5587">
        <v>601</v>
      </c>
      <c r="X5587" t="s">
        <v>60</v>
      </c>
      <c r="Y5587" t="s">
        <v>45</v>
      </c>
      <c r="Z5587">
        <v>1958</v>
      </c>
      <c r="AA5587">
        <v>705</v>
      </c>
      <c r="AB5587">
        <v>18200</v>
      </c>
      <c r="AC5587" t="s">
        <v>73</v>
      </c>
    </row>
    <row r="5588" spans="1:29" x14ac:dyDescent="0.3">
      <c r="A5588" s="1" t="s">
        <v>47</v>
      </c>
      <c r="B5588" t="s">
        <v>592</v>
      </c>
      <c r="C5588" t="s">
        <v>3279</v>
      </c>
      <c r="D5588" t="s">
        <v>138</v>
      </c>
      <c r="E5588">
        <v>2</v>
      </c>
      <c r="F5588" t="s">
        <v>64</v>
      </c>
      <c r="G5588" t="s">
        <v>433</v>
      </c>
      <c r="H5588" t="s">
        <v>79</v>
      </c>
      <c r="I5588" t="s">
        <v>171</v>
      </c>
      <c r="J5588" t="s">
        <v>10685</v>
      </c>
      <c r="K5588" t="s">
        <v>12816</v>
      </c>
      <c r="L5588" t="s">
        <v>12817</v>
      </c>
      <c r="M5588" t="s">
        <v>2648</v>
      </c>
      <c r="N5588" t="s">
        <v>84</v>
      </c>
      <c r="O5588">
        <v>4669</v>
      </c>
      <c r="P5588">
        <v>8336</v>
      </c>
      <c r="Q5588" t="s">
        <v>59</v>
      </c>
      <c r="R5588">
        <v>705</v>
      </c>
      <c r="S5588" s="2">
        <v>44792</v>
      </c>
      <c r="T5588" s="2">
        <v>44809</v>
      </c>
      <c r="U5588">
        <v>22913</v>
      </c>
      <c r="V5588" t="s">
        <v>106</v>
      </c>
      <c r="W5588">
        <v>451</v>
      </c>
      <c r="X5588" t="s">
        <v>60</v>
      </c>
      <c r="Y5588" t="s">
        <v>61</v>
      </c>
      <c r="Z5588">
        <v>0</v>
      </c>
      <c r="AA5588">
        <v>526</v>
      </c>
      <c r="AB5588">
        <v>4947</v>
      </c>
      <c r="AC5588" t="s">
        <v>46</v>
      </c>
    </row>
    <row r="5589" spans="1:29" x14ac:dyDescent="0.3">
      <c r="A5589" s="1" t="s">
        <v>47</v>
      </c>
      <c r="B5589" t="s">
        <v>592</v>
      </c>
      <c r="C5589" t="s">
        <v>2701</v>
      </c>
      <c r="D5589" t="s">
        <v>352</v>
      </c>
      <c r="E5589">
        <v>8</v>
      </c>
      <c r="F5589" t="s">
        <v>99</v>
      </c>
      <c r="G5589" t="s">
        <v>631</v>
      </c>
      <c r="H5589" t="s">
        <v>79</v>
      </c>
      <c r="I5589" t="s">
        <v>1441</v>
      </c>
      <c r="J5589" t="s">
        <v>2081</v>
      </c>
      <c r="K5589" t="s">
        <v>12818</v>
      </c>
      <c r="L5589" t="s">
        <v>12819</v>
      </c>
      <c r="M5589" t="s">
        <v>1948</v>
      </c>
      <c r="N5589" t="s">
        <v>94</v>
      </c>
      <c r="O5589">
        <v>21479</v>
      </c>
      <c r="P5589">
        <v>25644</v>
      </c>
      <c r="Q5589" t="s">
        <v>59</v>
      </c>
      <c r="R5589">
        <v>372</v>
      </c>
      <c r="S5589" s="2">
        <v>44699</v>
      </c>
      <c r="T5589" s="2">
        <v>44703</v>
      </c>
      <c r="U5589">
        <v>16790</v>
      </c>
      <c r="V5589" t="s">
        <v>43</v>
      </c>
      <c r="W5589">
        <v>703</v>
      </c>
      <c r="X5589" t="s">
        <v>60</v>
      </c>
      <c r="Y5589" t="s">
        <v>72</v>
      </c>
      <c r="Z5589">
        <v>0</v>
      </c>
      <c r="AA5589">
        <v>173</v>
      </c>
      <c r="AB5589">
        <v>24408</v>
      </c>
      <c r="AC5589" t="s">
        <v>107</v>
      </c>
    </row>
    <row r="5590" spans="1:29" x14ac:dyDescent="0.3">
      <c r="A5590" s="1" t="s">
        <v>29</v>
      </c>
      <c r="B5590" t="s">
        <v>393</v>
      </c>
      <c r="C5590" t="s">
        <v>2325</v>
      </c>
      <c r="D5590" t="s">
        <v>98</v>
      </c>
      <c r="E5590">
        <v>5</v>
      </c>
      <c r="F5590" t="s">
        <v>64</v>
      </c>
      <c r="G5590" t="s">
        <v>1152</v>
      </c>
      <c r="H5590" t="s">
        <v>35</v>
      </c>
      <c r="I5590" t="s">
        <v>5231</v>
      </c>
      <c r="J5590" t="s">
        <v>1611</v>
      </c>
      <c r="K5590" t="s">
        <v>12820</v>
      </c>
      <c r="L5590" t="s">
        <v>374</v>
      </c>
      <c r="M5590" t="s">
        <v>1244</v>
      </c>
      <c r="N5590" t="s">
        <v>94</v>
      </c>
      <c r="O5590">
        <v>7732</v>
      </c>
      <c r="P5590">
        <v>10368</v>
      </c>
      <c r="Q5590" t="s">
        <v>95</v>
      </c>
      <c r="R5590">
        <v>575</v>
      </c>
      <c r="S5590" s="2">
        <v>44373</v>
      </c>
      <c r="T5590" s="2">
        <v>44402</v>
      </c>
      <c r="U5590">
        <v>0</v>
      </c>
      <c r="V5590" t="s">
        <v>85</v>
      </c>
      <c r="W5590">
        <v>721</v>
      </c>
      <c r="X5590" t="s">
        <v>60</v>
      </c>
      <c r="Y5590" t="s">
        <v>61</v>
      </c>
      <c r="Z5590">
        <v>0</v>
      </c>
      <c r="AA5590">
        <v>988</v>
      </c>
      <c r="AB5590">
        <v>10114</v>
      </c>
      <c r="AC5590" t="s">
        <v>46</v>
      </c>
    </row>
    <row r="5591" spans="1:29" x14ac:dyDescent="0.3">
      <c r="A5591" s="1" t="s">
        <v>29</v>
      </c>
      <c r="B5591" t="s">
        <v>228</v>
      </c>
      <c r="C5591" t="s">
        <v>3751</v>
      </c>
      <c r="D5591" t="s">
        <v>155</v>
      </c>
      <c r="E5591">
        <v>10</v>
      </c>
      <c r="F5591" t="s">
        <v>64</v>
      </c>
      <c r="G5591" t="s">
        <v>1152</v>
      </c>
      <c r="H5591" t="s">
        <v>79</v>
      </c>
      <c r="I5591" t="s">
        <v>12821</v>
      </c>
      <c r="J5591" t="s">
        <v>1684</v>
      </c>
      <c r="K5591">
        <v>4149101953</v>
      </c>
      <c r="L5591" t="s">
        <v>12822</v>
      </c>
      <c r="M5591" t="s">
        <v>852</v>
      </c>
      <c r="N5591" t="s">
        <v>58</v>
      </c>
      <c r="O5591">
        <v>16572</v>
      </c>
      <c r="P5591">
        <v>20238</v>
      </c>
      <c r="Q5591" t="s">
        <v>95</v>
      </c>
      <c r="R5591">
        <v>197</v>
      </c>
      <c r="S5591" s="2">
        <v>45047</v>
      </c>
      <c r="T5591" s="2">
        <v>45055</v>
      </c>
      <c r="U5591">
        <v>0</v>
      </c>
      <c r="V5591" t="s">
        <v>71</v>
      </c>
      <c r="W5591">
        <v>617</v>
      </c>
      <c r="X5591" t="s">
        <v>60</v>
      </c>
      <c r="Y5591" t="s">
        <v>45</v>
      </c>
      <c r="Z5591">
        <v>2740</v>
      </c>
      <c r="AA5591">
        <v>214</v>
      </c>
      <c r="AB5591">
        <v>16673</v>
      </c>
      <c r="AC5591" t="s">
        <v>107</v>
      </c>
    </row>
    <row r="5592" spans="1:29" x14ac:dyDescent="0.3">
      <c r="A5592" s="1" t="s">
        <v>29</v>
      </c>
      <c r="B5592" t="s">
        <v>86</v>
      </c>
      <c r="C5592" t="s">
        <v>344</v>
      </c>
      <c r="D5592" t="s">
        <v>76</v>
      </c>
      <c r="E5592">
        <v>2</v>
      </c>
      <c r="F5592" t="s">
        <v>129</v>
      </c>
      <c r="G5592" t="s">
        <v>1528</v>
      </c>
      <c r="H5592" t="s">
        <v>79</v>
      </c>
      <c r="I5592" t="s">
        <v>621</v>
      </c>
      <c r="J5592" t="s">
        <v>3527</v>
      </c>
      <c r="K5592" t="s">
        <v>12823</v>
      </c>
      <c r="L5592" t="s">
        <v>12824</v>
      </c>
      <c r="M5592" t="s">
        <v>93</v>
      </c>
      <c r="N5592" t="s">
        <v>84</v>
      </c>
      <c r="O5592">
        <v>4520</v>
      </c>
      <c r="P5592">
        <v>7995</v>
      </c>
      <c r="Q5592" t="s">
        <v>95</v>
      </c>
      <c r="R5592">
        <v>44</v>
      </c>
      <c r="S5592" s="2">
        <v>44887</v>
      </c>
      <c r="T5592" s="2">
        <v>44888</v>
      </c>
      <c r="U5592">
        <v>0</v>
      </c>
      <c r="V5592" t="s">
        <v>71</v>
      </c>
      <c r="W5592">
        <v>700</v>
      </c>
      <c r="X5592" t="s">
        <v>60</v>
      </c>
      <c r="Y5592" t="s">
        <v>72</v>
      </c>
      <c r="Z5592">
        <v>0</v>
      </c>
      <c r="AA5592">
        <v>405</v>
      </c>
      <c r="AB5592">
        <v>7835</v>
      </c>
      <c r="AC5592" t="s">
        <v>73</v>
      </c>
    </row>
    <row r="5593" spans="1:29" x14ac:dyDescent="0.3">
      <c r="A5593" s="1" t="s">
        <v>29</v>
      </c>
      <c r="B5593" t="s">
        <v>327</v>
      </c>
      <c r="C5593" t="s">
        <v>1016</v>
      </c>
      <c r="D5593" t="s">
        <v>169</v>
      </c>
      <c r="E5593">
        <v>10</v>
      </c>
      <c r="F5593" t="s">
        <v>271</v>
      </c>
      <c r="G5593" t="s">
        <v>340</v>
      </c>
      <c r="H5593" t="s">
        <v>79</v>
      </c>
      <c r="I5593" t="s">
        <v>3145</v>
      </c>
      <c r="J5593" t="s">
        <v>1652</v>
      </c>
      <c r="K5593" t="s">
        <v>12825</v>
      </c>
      <c r="L5593" t="s">
        <v>12826</v>
      </c>
      <c r="M5593" t="s">
        <v>591</v>
      </c>
      <c r="N5593" t="s">
        <v>40</v>
      </c>
      <c r="O5593">
        <v>21235</v>
      </c>
      <c r="P5593">
        <v>25569</v>
      </c>
      <c r="Q5593" t="s">
        <v>59</v>
      </c>
      <c r="R5593">
        <v>635</v>
      </c>
      <c r="S5593" s="2">
        <v>44326</v>
      </c>
      <c r="T5593" t="s">
        <v>42</v>
      </c>
      <c r="U5593">
        <v>11449</v>
      </c>
      <c r="V5593" t="s">
        <v>106</v>
      </c>
      <c r="W5593">
        <v>758</v>
      </c>
      <c r="X5593" t="s">
        <v>44</v>
      </c>
      <c r="Y5593" t="s">
        <v>72</v>
      </c>
      <c r="Z5593">
        <v>0</v>
      </c>
      <c r="AA5593">
        <v>337</v>
      </c>
      <c r="AB5593">
        <v>23741</v>
      </c>
      <c r="AC5593" t="s">
        <v>46</v>
      </c>
    </row>
    <row r="5594" spans="1:29" x14ac:dyDescent="0.3">
      <c r="A5594" s="1" t="s">
        <v>47</v>
      </c>
      <c r="B5594" t="s">
        <v>117</v>
      </c>
      <c r="C5594" t="s">
        <v>118</v>
      </c>
      <c r="D5594" t="s">
        <v>155</v>
      </c>
      <c r="E5594">
        <v>10</v>
      </c>
      <c r="F5594" t="s">
        <v>186</v>
      </c>
      <c r="G5594" t="s">
        <v>650</v>
      </c>
      <c r="H5594" t="s">
        <v>79</v>
      </c>
      <c r="I5594" t="s">
        <v>889</v>
      </c>
      <c r="J5594" t="s">
        <v>878</v>
      </c>
      <c r="K5594">
        <f>1-140-136-4133</f>
        <v>-4408</v>
      </c>
      <c r="L5594" t="s">
        <v>12827</v>
      </c>
      <c r="M5594" t="s">
        <v>1852</v>
      </c>
      <c r="N5594" t="s">
        <v>94</v>
      </c>
      <c r="O5594">
        <v>28278</v>
      </c>
      <c r="P5594">
        <v>30672</v>
      </c>
      <c r="Q5594" t="s">
        <v>95</v>
      </c>
      <c r="R5594">
        <v>186</v>
      </c>
      <c r="S5594" s="2">
        <v>45280</v>
      </c>
      <c r="T5594" s="2">
        <v>45282</v>
      </c>
      <c r="U5594">
        <v>0</v>
      </c>
      <c r="V5594" t="s">
        <v>43</v>
      </c>
      <c r="W5594">
        <v>627</v>
      </c>
      <c r="X5594" t="s">
        <v>60</v>
      </c>
      <c r="Y5594" t="s">
        <v>61</v>
      </c>
      <c r="Z5594">
        <v>0</v>
      </c>
      <c r="AA5594">
        <v>892</v>
      </c>
      <c r="AB5594">
        <v>28712</v>
      </c>
      <c r="AC5594" t="s">
        <v>107</v>
      </c>
    </row>
    <row r="5595" spans="1:29" x14ac:dyDescent="0.3">
      <c r="A5595" s="1" t="s">
        <v>29</v>
      </c>
      <c r="B5595" t="s">
        <v>74</v>
      </c>
      <c r="C5595" t="s">
        <v>2832</v>
      </c>
      <c r="D5595" t="s">
        <v>32</v>
      </c>
      <c r="E5595">
        <v>4</v>
      </c>
      <c r="F5595" t="s">
        <v>271</v>
      </c>
      <c r="G5595" t="s">
        <v>272</v>
      </c>
      <c r="H5595" t="s">
        <v>79</v>
      </c>
      <c r="I5595" t="s">
        <v>3617</v>
      </c>
      <c r="J5595" t="s">
        <v>6627</v>
      </c>
      <c r="K5595" t="s">
        <v>12828</v>
      </c>
      <c r="L5595" t="s">
        <v>12829</v>
      </c>
      <c r="M5595" t="s">
        <v>1718</v>
      </c>
      <c r="N5595" t="s">
        <v>58</v>
      </c>
      <c r="O5595">
        <v>26491</v>
      </c>
      <c r="P5595">
        <v>30694</v>
      </c>
      <c r="Q5595" t="s">
        <v>59</v>
      </c>
      <c r="R5595">
        <v>435</v>
      </c>
      <c r="S5595" s="2">
        <v>45047</v>
      </c>
      <c r="T5595" t="s">
        <v>42</v>
      </c>
      <c r="U5595">
        <v>19351</v>
      </c>
      <c r="V5595" t="s">
        <v>43</v>
      </c>
      <c r="W5595">
        <v>575</v>
      </c>
      <c r="X5595" t="s">
        <v>44</v>
      </c>
      <c r="Y5595" t="s">
        <v>61</v>
      </c>
      <c r="Z5595">
        <v>3074</v>
      </c>
      <c r="AA5595">
        <v>677</v>
      </c>
      <c r="AB5595">
        <v>28140</v>
      </c>
      <c r="AC5595" t="s">
        <v>73</v>
      </c>
    </row>
    <row r="5596" spans="1:29" x14ac:dyDescent="0.3">
      <c r="A5596" s="1" t="s">
        <v>47</v>
      </c>
      <c r="B5596" t="s">
        <v>176</v>
      </c>
      <c r="C5596" t="s">
        <v>3770</v>
      </c>
      <c r="D5596" t="s">
        <v>128</v>
      </c>
      <c r="E5596">
        <v>1</v>
      </c>
      <c r="F5596" t="s">
        <v>51</v>
      </c>
      <c r="G5596" t="s">
        <v>291</v>
      </c>
      <c r="H5596" t="s">
        <v>35</v>
      </c>
      <c r="I5596" t="s">
        <v>1210</v>
      </c>
      <c r="J5596" t="s">
        <v>4405</v>
      </c>
      <c r="K5596" t="s">
        <v>12830</v>
      </c>
      <c r="L5596" t="s">
        <v>12831</v>
      </c>
      <c r="M5596" t="s">
        <v>957</v>
      </c>
      <c r="N5596" t="s">
        <v>94</v>
      </c>
      <c r="O5596">
        <v>6529</v>
      </c>
      <c r="P5596">
        <v>9486</v>
      </c>
      <c r="Q5596" t="s">
        <v>59</v>
      </c>
      <c r="R5596">
        <v>642</v>
      </c>
      <c r="S5596" s="2">
        <v>44645</v>
      </c>
      <c r="T5596" s="2">
        <v>44647</v>
      </c>
      <c r="U5596">
        <v>12476</v>
      </c>
      <c r="V5596" t="s">
        <v>85</v>
      </c>
      <c r="W5596">
        <v>456</v>
      </c>
      <c r="X5596" t="s">
        <v>60</v>
      </c>
      <c r="Y5596" t="s">
        <v>72</v>
      </c>
      <c r="Z5596">
        <v>0</v>
      </c>
      <c r="AA5596">
        <v>660</v>
      </c>
      <c r="AB5596">
        <v>9414</v>
      </c>
      <c r="AC5596" t="s">
        <v>107</v>
      </c>
    </row>
    <row r="5597" spans="1:29" x14ac:dyDescent="0.3">
      <c r="A5597" s="1" t="s">
        <v>47</v>
      </c>
      <c r="B5597" t="s">
        <v>592</v>
      </c>
      <c r="C5597" t="s">
        <v>1059</v>
      </c>
      <c r="D5597" t="s">
        <v>110</v>
      </c>
      <c r="E5597">
        <v>8</v>
      </c>
      <c r="F5597" t="s">
        <v>120</v>
      </c>
      <c r="G5597" t="s">
        <v>543</v>
      </c>
      <c r="H5597" t="s">
        <v>79</v>
      </c>
      <c r="I5597" t="s">
        <v>2566</v>
      </c>
      <c r="J5597" t="s">
        <v>748</v>
      </c>
      <c r="K5597" t="s">
        <v>12832</v>
      </c>
      <c r="L5597" t="s">
        <v>12833</v>
      </c>
      <c r="M5597" t="s">
        <v>1449</v>
      </c>
      <c r="N5597" t="s">
        <v>58</v>
      </c>
      <c r="O5597">
        <v>24005</v>
      </c>
      <c r="P5597">
        <v>28253</v>
      </c>
      <c r="Q5597" t="s">
        <v>95</v>
      </c>
      <c r="R5597">
        <v>754</v>
      </c>
      <c r="S5597" s="2">
        <v>44374</v>
      </c>
      <c r="T5597" t="s">
        <v>42</v>
      </c>
      <c r="U5597">
        <v>0</v>
      </c>
      <c r="V5597" t="s">
        <v>106</v>
      </c>
      <c r="W5597">
        <v>736</v>
      </c>
      <c r="X5597" t="s">
        <v>44</v>
      </c>
      <c r="Y5597" t="s">
        <v>61</v>
      </c>
      <c r="Z5597">
        <v>3856</v>
      </c>
      <c r="AA5597">
        <v>742</v>
      </c>
      <c r="AB5597">
        <v>25337</v>
      </c>
      <c r="AC5597" t="s">
        <v>107</v>
      </c>
    </row>
    <row r="5598" spans="1:29" x14ac:dyDescent="0.3">
      <c r="A5598" s="1" t="s">
        <v>47</v>
      </c>
      <c r="B5598" t="s">
        <v>234</v>
      </c>
      <c r="C5598" t="s">
        <v>2970</v>
      </c>
      <c r="D5598" t="s">
        <v>138</v>
      </c>
      <c r="E5598">
        <v>7</v>
      </c>
      <c r="F5598" t="s">
        <v>129</v>
      </c>
      <c r="G5598" t="s">
        <v>298</v>
      </c>
      <c r="H5598" t="s">
        <v>79</v>
      </c>
      <c r="I5598" t="s">
        <v>2355</v>
      </c>
      <c r="J5598" t="s">
        <v>890</v>
      </c>
      <c r="K5598" t="s">
        <v>12834</v>
      </c>
      <c r="L5598" t="s">
        <v>12835</v>
      </c>
      <c r="M5598" t="s">
        <v>1972</v>
      </c>
      <c r="N5598" t="s">
        <v>58</v>
      </c>
      <c r="O5598">
        <v>28918</v>
      </c>
      <c r="P5598">
        <v>31711</v>
      </c>
      <c r="Q5598" t="s">
        <v>95</v>
      </c>
      <c r="R5598">
        <v>640</v>
      </c>
      <c r="S5598" s="2">
        <v>45276</v>
      </c>
      <c r="T5598" s="2">
        <v>45277</v>
      </c>
      <c r="U5598">
        <v>0</v>
      </c>
      <c r="V5598" t="s">
        <v>43</v>
      </c>
      <c r="W5598">
        <v>651</v>
      </c>
      <c r="X5598" t="s">
        <v>60</v>
      </c>
      <c r="Y5598" t="s">
        <v>61</v>
      </c>
      <c r="Z5598">
        <v>1854</v>
      </c>
      <c r="AA5598">
        <v>134</v>
      </c>
      <c r="AB5598">
        <v>29812</v>
      </c>
      <c r="AC5598" t="s">
        <v>73</v>
      </c>
    </row>
    <row r="5599" spans="1:29" x14ac:dyDescent="0.3">
      <c r="A5599" s="1" t="s">
        <v>29</v>
      </c>
      <c r="B5599" t="s">
        <v>393</v>
      </c>
      <c r="C5599" t="s">
        <v>649</v>
      </c>
      <c r="D5599" t="s">
        <v>32</v>
      </c>
      <c r="E5599">
        <v>2</v>
      </c>
      <c r="F5599" t="s">
        <v>129</v>
      </c>
      <c r="G5599" t="s">
        <v>163</v>
      </c>
      <c r="H5599" t="s">
        <v>35</v>
      </c>
      <c r="I5599" t="s">
        <v>1403</v>
      </c>
      <c r="J5599" t="s">
        <v>5979</v>
      </c>
      <c r="K5599" t="s">
        <v>12836</v>
      </c>
      <c r="L5599" t="s">
        <v>12837</v>
      </c>
      <c r="M5599" t="s">
        <v>948</v>
      </c>
      <c r="N5599" t="s">
        <v>58</v>
      </c>
      <c r="O5599">
        <v>12352</v>
      </c>
      <c r="P5599">
        <v>16151</v>
      </c>
      <c r="Q5599" t="s">
        <v>95</v>
      </c>
      <c r="R5599">
        <v>2</v>
      </c>
      <c r="S5599" s="2">
        <v>45087</v>
      </c>
      <c r="T5599" t="s">
        <v>42</v>
      </c>
      <c r="U5599">
        <v>0</v>
      </c>
      <c r="V5599" t="s">
        <v>71</v>
      </c>
      <c r="W5599">
        <v>836</v>
      </c>
      <c r="X5599" t="s">
        <v>44</v>
      </c>
      <c r="Y5599" t="s">
        <v>61</v>
      </c>
      <c r="Z5599">
        <v>1917</v>
      </c>
      <c r="AA5599">
        <v>196</v>
      </c>
      <c r="AB5599">
        <v>13298</v>
      </c>
      <c r="AC5599" t="s">
        <v>73</v>
      </c>
    </row>
    <row r="5600" spans="1:29" x14ac:dyDescent="0.3">
      <c r="A5600" s="1" t="s">
        <v>29</v>
      </c>
      <c r="B5600" t="s">
        <v>393</v>
      </c>
      <c r="C5600" t="s">
        <v>1492</v>
      </c>
      <c r="D5600" t="s">
        <v>155</v>
      </c>
      <c r="E5600">
        <v>7</v>
      </c>
      <c r="F5600" t="s">
        <v>271</v>
      </c>
      <c r="G5600" t="s">
        <v>1060</v>
      </c>
      <c r="H5600" t="s">
        <v>79</v>
      </c>
      <c r="I5600" t="s">
        <v>3145</v>
      </c>
      <c r="J5600" t="s">
        <v>4914</v>
      </c>
      <c r="K5600" t="s">
        <v>12838</v>
      </c>
      <c r="L5600" t="s">
        <v>12839</v>
      </c>
      <c r="M5600" t="s">
        <v>2103</v>
      </c>
      <c r="N5600" t="s">
        <v>40</v>
      </c>
      <c r="O5600">
        <v>14283</v>
      </c>
      <c r="P5600">
        <v>16948</v>
      </c>
      <c r="Q5600" t="s">
        <v>59</v>
      </c>
      <c r="R5600">
        <v>809</v>
      </c>
      <c r="S5600" s="2">
        <v>45008</v>
      </c>
      <c r="T5600" t="s">
        <v>42</v>
      </c>
      <c r="U5600">
        <v>45612</v>
      </c>
      <c r="V5600" t="s">
        <v>85</v>
      </c>
      <c r="W5600">
        <v>623</v>
      </c>
      <c r="X5600" t="s">
        <v>44</v>
      </c>
      <c r="Y5600" t="s">
        <v>45</v>
      </c>
      <c r="Z5600">
        <v>0</v>
      </c>
      <c r="AA5600">
        <v>61</v>
      </c>
      <c r="AB5600">
        <v>16569</v>
      </c>
      <c r="AC5600" t="s">
        <v>73</v>
      </c>
    </row>
    <row r="5601" spans="1:29" x14ac:dyDescent="0.3">
      <c r="A5601" s="1" t="s">
        <v>47</v>
      </c>
      <c r="B5601" t="s">
        <v>592</v>
      </c>
      <c r="C5601" t="s">
        <v>2164</v>
      </c>
      <c r="D5601" t="s">
        <v>76</v>
      </c>
      <c r="E5601">
        <v>5</v>
      </c>
      <c r="F5601" t="s">
        <v>221</v>
      </c>
      <c r="G5601" t="s">
        <v>858</v>
      </c>
      <c r="H5601" t="s">
        <v>79</v>
      </c>
      <c r="I5601" t="s">
        <v>2212</v>
      </c>
      <c r="J5601" t="s">
        <v>428</v>
      </c>
      <c r="K5601">
        <v>1682000081</v>
      </c>
      <c r="L5601" t="s">
        <v>12840</v>
      </c>
      <c r="M5601" t="s">
        <v>2648</v>
      </c>
      <c r="N5601" t="s">
        <v>94</v>
      </c>
      <c r="O5601">
        <v>16651</v>
      </c>
      <c r="P5601">
        <v>19515</v>
      </c>
      <c r="Q5601" t="s">
        <v>95</v>
      </c>
      <c r="R5601">
        <v>124</v>
      </c>
      <c r="S5601" s="2">
        <v>44488</v>
      </c>
      <c r="T5601" s="2">
        <v>44501</v>
      </c>
      <c r="U5601">
        <v>0</v>
      </c>
      <c r="V5601" t="s">
        <v>106</v>
      </c>
      <c r="W5601">
        <v>772</v>
      </c>
      <c r="X5601" t="s">
        <v>60</v>
      </c>
      <c r="Y5601" t="s">
        <v>45</v>
      </c>
      <c r="Z5601">
        <v>0</v>
      </c>
      <c r="AA5601">
        <v>861</v>
      </c>
      <c r="AB5601">
        <v>19306</v>
      </c>
      <c r="AC5601" t="s">
        <v>107</v>
      </c>
    </row>
    <row r="5602" spans="1:29" x14ac:dyDescent="0.3">
      <c r="A5602" s="1" t="s">
        <v>29</v>
      </c>
      <c r="B5602" t="s">
        <v>541</v>
      </c>
      <c r="C5602" t="s">
        <v>1803</v>
      </c>
      <c r="D5602" t="s">
        <v>236</v>
      </c>
      <c r="E5602">
        <v>2</v>
      </c>
      <c r="F5602" t="s">
        <v>33</v>
      </c>
      <c r="G5602" t="s">
        <v>451</v>
      </c>
      <c r="H5602" t="s">
        <v>35</v>
      </c>
      <c r="I5602" t="s">
        <v>36</v>
      </c>
      <c r="J5602" t="s">
        <v>123</v>
      </c>
      <c r="K5602" t="s">
        <v>12841</v>
      </c>
      <c r="L5602" t="s">
        <v>12842</v>
      </c>
      <c r="M5602" t="s">
        <v>1193</v>
      </c>
      <c r="N5602" t="s">
        <v>84</v>
      </c>
      <c r="O5602">
        <v>12304</v>
      </c>
      <c r="P5602">
        <v>17225</v>
      </c>
      <c r="Q5602" t="s">
        <v>59</v>
      </c>
      <c r="R5602">
        <v>316</v>
      </c>
      <c r="S5602" s="2">
        <v>44958</v>
      </c>
      <c r="T5602" t="s">
        <v>42</v>
      </c>
      <c r="U5602">
        <v>1808</v>
      </c>
      <c r="V5602" t="s">
        <v>71</v>
      </c>
      <c r="W5602">
        <v>515</v>
      </c>
      <c r="X5602" t="s">
        <v>44</v>
      </c>
      <c r="Y5602" t="s">
        <v>72</v>
      </c>
      <c r="Z5602">
        <v>0</v>
      </c>
      <c r="AA5602">
        <v>782</v>
      </c>
      <c r="AB5602">
        <v>12999</v>
      </c>
      <c r="AC5602" t="s">
        <v>46</v>
      </c>
    </row>
    <row r="5603" spans="1:29" x14ac:dyDescent="0.3">
      <c r="A5603" s="1" t="s">
        <v>47</v>
      </c>
      <c r="B5603" t="s">
        <v>108</v>
      </c>
      <c r="C5603" t="s">
        <v>439</v>
      </c>
      <c r="D5603" t="s">
        <v>185</v>
      </c>
      <c r="E5603">
        <v>4</v>
      </c>
      <c r="F5603" t="s">
        <v>129</v>
      </c>
      <c r="G5603" t="s">
        <v>944</v>
      </c>
      <c r="H5603" t="s">
        <v>35</v>
      </c>
      <c r="I5603" t="s">
        <v>1210</v>
      </c>
      <c r="J5603" t="s">
        <v>12843</v>
      </c>
      <c r="K5603" t="s">
        <v>12844</v>
      </c>
      <c r="L5603" t="s">
        <v>12845</v>
      </c>
      <c r="M5603" t="s">
        <v>116</v>
      </c>
      <c r="N5603" t="s">
        <v>40</v>
      </c>
      <c r="O5603">
        <v>6777</v>
      </c>
      <c r="P5603">
        <v>11530</v>
      </c>
      <c r="Q5603" t="s">
        <v>59</v>
      </c>
      <c r="R5603">
        <v>954</v>
      </c>
      <c r="S5603" s="2">
        <v>45157</v>
      </c>
      <c r="T5603" t="s">
        <v>42</v>
      </c>
      <c r="U5603">
        <v>7765</v>
      </c>
      <c r="V5603" t="s">
        <v>71</v>
      </c>
      <c r="W5603">
        <v>674</v>
      </c>
      <c r="X5603" t="s">
        <v>44</v>
      </c>
      <c r="Y5603" t="s">
        <v>72</v>
      </c>
      <c r="Z5603">
        <v>0</v>
      </c>
      <c r="AA5603">
        <v>891</v>
      </c>
      <c r="AB5603">
        <v>11241</v>
      </c>
      <c r="AC5603" t="s">
        <v>46</v>
      </c>
    </row>
    <row r="5604" spans="1:29" x14ac:dyDescent="0.3">
      <c r="A5604" s="1" t="s">
        <v>29</v>
      </c>
      <c r="B5604" t="s">
        <v>74</v>
      </c>
      <c r="C5604" t="s">
        <v>573</v>
      </c>
      <c r="D5604" t="s">
        <v>32</v>
      </c>
      <c r="E5604">
        <v>5</v>
      </c>
      <c r="F5604" t="s">
        <v>120</v>
      </c>
      <c r="G5604" t="s">
        <v>820</v>
      </c>
      <c r="H5604" t="s">
        <v>79</v>
      </c>
      <c r="I5604" t="s">
        <v>2170</v>
      </c>
      <c r="J5604" t="s">
        <v>890</v>
      </c>
      <c r="K5604">
        <f>1-337-56-5546</f>
        <v>-5938</v>
      </c>
      <c r="L5604" t="s">
        <v>12846</v>
      </c>
      <c r="M5604" t="s">
        <v>969</v>
      </c>
      <c r="N5604" t="s">
        <v>58</v>
      </c>
      <c r="O5604">
        <v>8175</v>
      </c>
      <c r="P5604">
        <v>10556</v>
      </c>
      <c r="Q5604" t="s">
        <v>41</v>
      </c>
      <c r="R5604">
        <v>311</v>
      </c>
      <c r="S5604" s="2">
        <v>44513</v>
      </c>
      <c r="T5604" t="s">
        <v>42</v>
      </c>
      <c r="U5604">
        <v>0</v>
      </c>
      <c r="V5604" t="s">
        <v>71</v>
      </c>
      <c r="W5604">
        <v>472</v>
      </c>
      <c r="X5604" t="s">
        <v>44</v>
      </c>
      <c r="Y5604" t="s">
        <v>45</v>
      </c>
      <c r="Z5604">
        <v>4343</v>
      </c>
      <c r="AA5604">
        <v>968</v>
      </c>
      <c r="AB5604">
        <v>9559</v>
      </c>
      <c r="AC5604" t="s">
        <v>73</v>
      </c>
    </row>
    <row r="5605" spans="1:29" x14ac:dyDescent="0.3">
      <c r="A5605" s="1" t="s">
        <v>29</v>
      </c>
      <c r="B5605" t="s">
        <v>62</v>
      </c>
      <c r="C5605" t="s">
        <v>5704</v>
      </c>
      <c r="D5605" t="s">
        <v>201</v>
      </c>
      <c r="E5605">
        <v>10</v>
      </c>
      <c r="F5605" t="s">
        <v>51</v>
      </c>
      <c r="G5605" t="s">
        <v>1427</v>
      </c>
      <c r="H5605" t="s">
        <v>35</v>
      </c>
      <c r="I5605" t="s">
        <v>7871</v>
      </c>
      <c r="J5605" t="s">
        <v>5343</v>
      </c>
      <c r="K5605" t="s">
        <v>12847</v>
      </c>
      <c r="L5605" t="s">
        <v>12848</v>
      </c>
      <c r="M5605" t="s">
        <v>1330</v>
      </c>
      <c r="N5605" t="s">
        <v>94</v>
      </c>
      <c r="O5605">
        <v>15194</v>
      </c>
      <c r="P5605">
        <v>18481</v>
      </c>
      <c r="Q5605" t="s">
        <v>59</v>
      </c>
      <c r="R5605">
        <v>850</v>
      </c>
      <c r="S5605" s="2">
        <v>45303</v>
      </c>
      <c r="T5605" t="s">
        <v>42</v>
      </c>
      <c r="U5605">
        <v>23498</v>
      </c>
      <c r="V5605" t="s">
        <v>43</v>
      </c>
      <c r="W5605">
        <v>493</v>
      </c>
      <c r="X5605" t="s">
        <v>44</v>
      </c>
      <c r="Y5605" t="s">
        <v>61</v>
      </c>
      <c r="Z5605">
        <v>0</v>
      </c>
      <c r="AA5605">
        <v>846</v>
      </c>
      <c r="AB5605">
        <v>17683</v>
      </c>
      <c r="AC5605" t="s">
        <v>73</v>
      </c>
    </row>
    <row r="5606" spans="1:29" x14ac:dyDescent="0.3">
      <c r="A5606" s="1" t="s">
        <v>29</v>
      </c>
      <c r="B5606" t="s">
        <v>228</v>
      </c>
      <c r="C5606" t="s">
        <v>1862</v>
      </c>
      <c r="D5606" t="s">
        <v>128</v>
      </c>
      <c r="E5606">
        <v>8</v>
      </c>
      <c r="F5606" t="s">
        <v>120</v>
      </c>
      <c r="G5606" t="s">
        <v>820</v>
      </c>
      <c r="H5606" t="s">
        <v>35</v>
      </c>
      <c r="I5606" t="s">
        <v>210</v>
      </c>
      <c r="J5606" t="s">
        <v>4807</v>
      </c>
      <c r="K5606" t="s">
        <v>12849</v>
      </c>
      <c r="L5606" t="s">
        <v>12850</v>
      </c>
      <c r="M5606" t="s">
        <v>1189</v>
      </c>
      <c r="N5606" t="s">
        <v>94</v>
      </c>
      <c r="O5606">
        <v>16709</v>
      </c>
      <c r="P5606">
        <v>19447</v>
      </c>
      <c r="Q5606" t="s">
        <v>41</v>
      </c>
      <c r="R5606">
        <v>833</v>
      </c>
      <c r="S5606" s="2">
        <v>44274</v>
      </c>
      <c r="T5606" t="s">
        <v>42</v>
      </c>
      <c r="U5606">
        <v>0</v>
      </c>
      <c r="V5606" t="s">
        <v>71</v>
      </c>
      <c r="W5606">
        <v>785</v>
      </c>
      <c r="X5606" t="s">
        <v>44</v>
      </c>
      <c r="Y5606" t="s">
        <v>61</v>
      </c>
      <c r="Z5606">
        <v>0</v>
      </c>
      <c r="AA5606">
        <v>23</v>
      </c>
      <c r="AB5606">
        <v>19001</v>
      </c>
      <c r="AC5606" t="s">
        <v>107</v>
      </c>
    </row>
    <row r="5607" spans="1:29" x14ac:dyDescent="0.3">
      <c r="A5607" s="1" t="s">
        <v>47</v>
      </c>
      <c r="B5607" t="s">
        <v>136</v>
      </c>
      <c r="C5607" t="s">
        <v>1540</v>
      </c>
      <c r="D5607" t="s">
        <v>128</v>
      </c>
      <c r="E5607">
        <v>4</v>
      </c>
      <c r="F5607" t="s">
        <v>51</v>
      </c>
      <c r="G5607" t="s">
        <v>710</v>
      </c>
      <c r="H5607" t="s">
        <v>35</v>
      </c>
      <c r="I5607" t="s">
        <v>632</v>
      </c>
      <c r="J5607" t="s">
        <v>10476</v>
      </c>
      <c r="K5607" t="s">
        <v>12851</v>
      </c>
      <c r="L5607" t="s">
        <v>12852</v>
      </c>
      <c r="M5607" t="s">
        <v>207</v>
      </c>
      <c r="N5607" t="s">
        <v>94</v>
      </c>
      <c r="O5607">
        <v>6068</v>
      </c>
      <c r="P5607">
        <v>9956</v>
      </c>
      <c r="Q5607" t="s">
        <v>95</v>
      </c>
      <c r="R5607">
        <v>575</v>
      </c>
      <c r="S5607" s="2">
        <v>44994</v>
      </c>
      <c r="T5607" t="s">
        <v>42</v>
      </c>
      <c r="U5607">
        <v>0</v>
      </c>
      <c r="V5607" t="s">
        <v>85</v>
      </c>
      <c r="W5607">
        <v>635</v>
      </c>
      <c r="X5607" t="s">
        <v>44</v>
      </c>
      <c r="Y5607" t="s">
        <v>45</v>
      </c>
      <c r="Z5607">
        <v>0</v>
      </c>
      <c r="AA5607">
        <v>60</v>
      </c>
      <c r="AB5607">
        <v>6840</v>
      </c>
      <c r="AC5607" t="s">
        <v>73</v>
      </c>
    </row>
    <row r="5608" spans="1:29" x14ac:dyDescent="0.3">
      <c r="A5608" s="1" t="s">
        <v>47</v>
      </c>
      <c r="B5608" t="s">
        <v>176</v>
      </c>
      <c r="C5608" t="s">
        <v>625</v>
      </c>
      <c r="D5608" t="s">
        <v>236</v>
      </c>
      <c r="E5608">
        <v>7</v>
      </c>
      <c r="F5608" t="s">
        <v>51</v>
      </c>
      <c r="G5608" t="s">
        <v>285</v>
      </c>
      <c r="H5608" t="s">
        <v>35</v>
      </c>
      <c r="I5608" t="s">
        <v>464</v>
      </c>
      <c r="J5608" t="s">
        <v>3222</v>
      </c>
      <c r="K5608" t="s">
        <v>12853</v>
      </c>
      <c r="L5608" t="s">
        <v>12854</v>
      </c>
      <c r="M5608" t="s">
        <v>214</v>
      </c>
      <c r="N5608" t="s">
        <v>58</v>
      </c>
      <c r="O5608">
        <v>5952</v>
      </c>
      <c r="P5608">
        <v>10784</v>
      </c>
      <c r="Q5608" t="s">
        <v>95</v>
      </c>
      <c r="R5608">
        <v>481</v>
      </c>
      <c r="S5608" s="2">
        <v>44816</v>
      </c>
      <c r="T5608" s="2">
        <v>44822</v>
      </c>
      <c r="U5608">
        <v>0</v>
      </c>
      <c r="V5608" t="s">
        <v>106</v>
      </c>
      <c r="W5608">
        <v>453</v>
      </c>
      <c r="X5608" t="s">
        <v>60</v>
      </c>
      <c r="Y5608" t="s">
        <v>61</v>
      </c>
      <c r="Z5608">
        <v>3006</v>
      </c>
      <c r="AA5608">
        <v>829</v>
      </c>
      <c r="AB5608">
        <v>6103</v>
      </c>
      <c r="AC5608" t="s">
        <v>73</v>
      </c>
    </row>
    <row r="5609" spans="1:29" x14ac:dyDescent="0.3">
      <c r="A5609" s="1" t="s">
        <v>29</v>
      </c>
      <c r="B5609" t="s">
        <v>393</v>
      </c>
      <c r="C5609" t="s">
        <v>3127</v>
      </c>
      <c r="D5609" t="s">
        <v>98</v>
      </c>
      <c r="E5609">
        <v>7</v>
      </c>
      <c r="F5609" t="s">
        <v>221</v>
      </c>
      <c r="G5609" t="s">
        <v>882</v>
      </c>
      <c r="H5609" t="s">
        <v>35</v>
      </c>
      <c r="I5609" t="s">
        <v>3341</v>
      </c>
      <c r="J5609" t="s">
        <v>2875</v>
      </c>
      <c r="K5609" t="s">
        <v>12855</v>
      </c>
      <c r="L5609" t="s">
        <v>12856</v>
      </c>
      <c r="M5609" t="s">
        <v>603</v>
      </c>
      <c r="N5609" t="s">
        <v>94</v>
      </c>
      <c r="O5609">
        <v>14256</v>
      </c>
      <c r="P5609">
        <v>18679</v>
      </c>
      <c r="Q5609" t="s">
        <v>59</v>
      </c>
      <c r="R5609">
        <v>422</v>
      </c>
      <c r="S5609" s="2">
        <v>44486</v>
      </c>
      <c r="T5609" t="s">
        <v>42</v>
      </c>
      <c r="U5609">
        <v>35603</v>
      </c>
      <c r="V5609" t="s">
        <v>106</v>
      </c>
      <c r="W5609">
        <v>687</v>
      </c>
      <c r="X5609" t="s">
        <v>44</v>
      </c>
      <c r="Y5609" t="s">
        <v>72</v>
      </c>
      <c r="Z5609">
        <v>0</v>
      </c>
      <c r="AA5609">
        <v>658</v>
      </c>
      <c r="AB5609">
        <v>15565</v>
      </c>
      <c r="AC5609" t="s">
        <v>46</v>
      </c>
    </row>
    <row r="5610" spans="1:29" x14ac:dyDescent="0.3">
      <c r="A5610" s="1" t="s">
        <v>29</v>
      </c>
      <c r="B5610" t="s">
        <v>30</v>
      </c>
      <c r="C5610" t="s">
        <v>3052</v>
      </c>
      <c r="D5610" t="s">
        <v>178</v>
      </c>
      <c r="E5610">
        <v>10</v>
      </c>
      <c r="F5610" t="s">
        <v>221</v>
      </c>
      <c r="G5610" t="s">
        <v>1096</v>
      </c>
      <c r="H5610" t="s">
        <v>79</v>
      </c>
      <c r="I5610" t="s">
        <v>2069</v>
      </c>
      <c r="J5610" t="s">
        <v>1789</v>
      </c>
      <c r="K5610">
        <f>1-36-973-2540</f>
        <v>-3548</v>
      </c>
      <c r="L5610" t="s">
        <v>12857</v>
      </c>
      <c r="M5610" t="s">
        <v>1029</v>
      </c>
      <c r="N5610" t="s">
        <v>84</v>
      </c>
      <c r="O5610">
        <v>25465</v>
      </c>
      <c r="P5610">
        <v>29944</v>
      </c>
      <c r="Q5610" t="s">
        <v>41</v>
      </c>
      <c r="R5610">
        <v>997</v>
      </c>
      <c r="S5610" s="2">
        <v>44448</v>
      </c>
      <c r="T5610" t="s">
        <v>42</v>
      </c>
      <c r="U5610">
        <v>0</v>
      </c>
      <c r="V5610" t="s">
        <v>106</v>
      </c>
      <c r="W5610">
        <v>797</v>
      </c>
      <c r="X5610" t="s">
        <v>44</v>
      </c>
      <c r="Y5610" t="s">
        <v>61</v>
      </c>
      <c r="Z5610">
        <v>0</v>
      </c>
      <c r="AA5610">
        <v>787</v>
      </c>
      <c r="AB5610">
        <v>29088</v>
      </c>
      <c r="AC5610" t="s">
        <v>46</v>
      </c>
    </row>
    <row r="5611" spans="1:29" x14ac:dyDescent="0.3">
      <c r="A5611" s="1" t="s">
        <v>47</v>
      </c>
      <c r="B5611" t="s">
        <v>117</v>
      </c>
      <c r="C5611" t="s">
        <v>2487</v>
      </c>
      <c r="D5611" t="s">
        <v>352</v>
      </c>
      <c r="E5611">
        <v>4</v>
      </c>
      <c r="F5611" t="s">
        <v>33</v>
      </c>
      <c r="G5611" t="s">
        <v>179</v>
      </c>
      <c r="H5611" t="s">
        <v>35</v>
      </c>
      <c r="I5611" t="s">
        <v>827</v>
      </c>
      <c r="J5611" t="s">
        <v>839</v>
      </c>
      <c r="K5611" t="s">
        <v>12858</v>
      </c>
      <c r="L5611" t="s">
        <v>12859</v>
      </c>
      <c r="M5611" t="s">
        <v>517</v>
      </c>
      <c r="N5611" t="s">
        <v>40</v>
      </c>
      <c r="O5611">
        <v>19269</v>
      </c>
      <c r="P5611">
        <v>22325</v>
      </c>
      <c r="Q5611" t="s">
        <v>59</v>
      </c>
      <c r="R5611">
        <v>264</v>
      </c>
      <c r="S5611" s="2">
        <v>45055</v>
      </c>
      <c r="T5611" t="s">
        <v>42</v>
      </c>
      <c r="U5611">
        <v>18343</v>
      </c>
      <c r="V5611" t="s">
        <v>85</v>
      </c>
      <c r="W5611">
        <v>435</v>
      </c>
      <c r="X5611" t="s">
        <v>44</v>
      </c>
      <c r="Y5611" t="s">
        <v>61</v>
      </c>
      <c r="Z5611">
        <v>0</v>
      </c>
      <c r="AA5611">
        <v>314</v>
      </c>
      <c r="AB5611">
        <v>19377</v>
      </c>
      <c r="AC5611" t="s">
        <v>46</v>
      </c>
    </row>
    <row r="5612" spans="1:29" x14ac:dyDescent="0.3">
      <c r="A5612" s="1" t="s">
        <v>47</v>
      </c>
      <c r="B5612" t="s">
        <v>117</v>
      </c>
      <c r="C5612" t="s">
        <v>512</v>
      </c>
      <c r="D5612" t="s">
        <v>155</v>
      </c>
      <c r="E5612">
        <v>9</v>
      </c>
      <c r="F5612" t="s">
        <v>221</v>
      </c>
      <c r="G5612" t="s">
        <v>335</v>
      </c>
      <c r="H5612" t="s">
        <v>35</v>
      </c>
      <c r="I5612" t="s">
        <v>66</v>
      </c>
      <c r="J5612" t="s">
        <v>1792</v>
      </c>
      <c r="K5612" t="s">
        <v>12860</v>
      </c>
      <c r="L5612" t="s">
        <v>12861</v>
      </c>
      <c r="M5612" t="s">
        <v>1852</v>
      </c>
      <c r="N5612" t="s">
        <v>40</v>
      </c>
      <c r="O5612">
        <v>15646</v>
      </c>
      <c r="P5612">
        <v>20447</v>
      </c>
      <c r="Q5612" t="s">
        <v>95</v>
      </c>
      <c r="R5612">
        <v>144</v>
      </c>
      <c r="S5612" s="2">
        <v>44395</v>
      </c>
      <c r="T5612" t="s">
        <v>42</v>
      </c>
      <c r="U5612">
        <v>0</v>
      </c>
      <c r="V5612" t="s">
        <v>85</v>
      </c>
      <c r="W5612">
        <v>842</v>
      </c>
      <c r="X5612" t="s">
        <v>44</v>
      </c>
      <c r="Y5612" t="s">
        <v>72</v>
      </c>
      <c r="Z5612">
        <v>0</v>
      </c>
      <c r="AA5612">
        <v>186</v>
      </c>
      <c r="AB5612">
        <v>18373</v>
      </c>
      <c r="AC5612" t="s">
        <v>107</v>
      </c>
    </row>
    <row r="5613" spans="1:29" x14ac:dyDescent="0.3">
      <c r="A5613" s="1" t="s">
        <v>47</v>
      </c>
      <c r="B5613" t="s">
        <v>108</v>
      </c>
      <c r="C5613" t="s">
        <v>1763</v>
      </c>
      <c r="D5613" t="s">
        <v>387</v>
      </c>
      <c r="E5613">
        <v>10</v>
      </c>
      <c r="F5613" t="s">
        <v>186</v>
      </c>
      <c r="G5613" t="s">
        <v>1504</v>
      </c>
      <c r="H5613" t="s">
        <v>79</v>
      </c>
      <c r="I5613" t="s">
        <v>513</v>
      </c>
      <c r="J5613" t="s">
        <v>314</v>
      </c>
      <c r="K5613" t="s">
        <v>12862</v>
      </c>
      <c r="L5613" t="s">
        <v>12863</v>
      </c>
      <c r="M5613" t="s">
        <v>444</v>
      </c>
      <c r="N5613" t="s">
        <v>58</v>
      </c>
      <c r="O5613">
        <v>19758</v>
      </c>
      <c r="P5613">
        <v>24343</v>
      </c>
      <c r="Q5613" t="s">
        <v>59</v>
      </c>
      <c r="R5613">
        <v>869</v>
      </c>
      <c r="S5613" s="2">
        <v>44383</v>
      </c>
      <c r="T5613" t="s">
        <v>42</v>
      </c>
      <c r="U5613">
        <v>30732</v>
      </c>
      <c r="V5613" t="s">
        <v>106</v>
      </c>
      <c r="W5613">
        <v>691</v>
      </c>
      <c r="X5613" t="s">
        <v>44</v>
      </c>
      <c r="Y5613" t="s">
        <v>72</v>
      </c>
      <c r="Z5613">
        <v>4235</v>
      </c>
      <c r="AA5613">
        <v>898</v>
      </c>
      <c r="AB5613">
        <v>20061</v>
      </c>
      <c r="AC5613" t="s">
        <v>46</v>
      </c>
    </row>
    <row r="5614" spans="1:29" x14ac:dyDescent="0.3">
      <c r="A5614" s="1" t="s">
        <v>29</v>
      </c>
      <c r="B5614" t="s">
        <v>86</v>
      </c>
      <c r="C5614" t="s">
        <v>2143</v>
      </c>
      <c r="D5614" t="s">
        <v>98</v>
      </c>
      <c r="E5614">
        <v>4</v>
      </c>
      <c r="F5614" t="s">
        <v>64</v>
      </c>
      <c r="G5614" t="s">
        <v>65</v>
      </c>
      <c r="H5614" t="s">
        <v>35</v>
      </c>
      <c r="I5614" t="s">
        <v>2539</v>
      </c>
      <c r="J5614" t="s">
        <v>1065</v>
      </c>
      <c r="K5614" t="s">
        <v>12864</v>
      </c>
      <c r="L5614" t="s">
        <v>12865</v>
      </c>
      <c r="M5614" t="s">
        <v>93</v>
      </c>
      <c r="N5614" t="s">
        <v>58</v>
      </c>
      <c r="O5614">
        <v>4702</v>
      </c>
      <c r="P5614">
        <v>8347</v>
      </c>
      <c r="Q5614" t="s">
        <v>59</v>
      </c>
      <c r="R5614">
        <v>163</v>
      </c>
      <c r="S5614" s="2">
        <v>44962</v>
      </c>
      <c r="T5614" t="s">
        <v>42</v>
      </c>
      <c r="U5614">
        <v>7261</v>
      </c>
      <c r="V5614" t="s">
        <v>85</v>
      </c>
      <c r="W5614">
        <v>617</v>
      </c>
      <c r="X5614" t="s">
        <v>44</v>
      </c>
      <c r="Y5614" t="s">
        <v>61</v>
      </c>
      <c r="Z5614">
        <v>4740</v>
      </c>
      <c r="AA5614">
        <v>617</v>
      </c>
      <c r="AB5614">
        <v>7097</v>
      </c>
      <c r="AC5614" t="s">
        <v>107</v>
      </c>
    </row>
    <row r="5615" spans="1:29" x14ac:dyDescent="0.3">
      <c r="A5615" s="1" t="s">
        <v>29</v>
      </c>
      <c r="B5615" t="s">
        <v>393</v>
      </c>
      <c r="C5615" t="s">
        <v>5713</v>
      </c>
      <c r="D5615" t="s">
        <v>169</v>
      </c>
      <c r="E5615">
        <v>9</v>
      </c>
      <c r="F5615" t="s">
        <v>221</v>
      </c>
      <c r="G5615" t="s">
        <v>222</v>
      </c>
      <c r="H5615" t="s">
        <v>35</v>
      </c>
      <c r="I5615" t="s">
        <v>412</v>
      </c>
      <c r="J5615" t="s">
        <v>9451</v>
      </c>
      <c r="K5615" t="s">
        <v>12866</v>
      </c>
      <c r="L5615" t="s">
        <v>12867</v>
      </c>
      <c r="M5615" t="s">
        <v>613</v>
      </c>
      <c r="N5615" t="s">
        <v>40</v>
      </c>
      <c r="O5615">
        <v>3990</v>
      </c>
      <c r="P5615">
        <v>6540</v>
      </c>
      <c r="Q5615" t="s">
        <v>41</v>
      </c>
      <c r="R5615">
        <v>13</v>
      </c>
      <c r="S5615" s="2">
        <v>45295</v>
      </c>
      <c r="T5615" t="s">
        <v>42</v>
      </c>
      <c r="U5615">
        <v>0</v>
      </c>
      <c r="V5615" t="s">
        <v>85</v>
      </c>
      <c r="W5615">
        <v>824</v>
      </c>
      <c r="X5615" t="s">
        <v>44</v>
      </c>
      <c r="Y5615" t="s">
        <v>72</v>
      </c>
      <c r="Z5615">
        <v>0</v>
      </c>
      <c r="AA5615">
        <v>317</v>
      </c>
      <c r="AB5615">
        <v>5334</v>
      </c>
      <c r="AC5615" t="s">
        <v>46</v>
      </c>
    </row>
    <row r="5616" spans="1:29" x14ac:dyDescent="0.3">
      <c r="A5616" s="1" t="s">
        <v>29</v>
      </c>
      <c r="B5616" t="s">
        <v>96</v>
      </c>
      <c r="C5616" t="s">
        <v>323</v>
      </c>
      <c r="D5616" t="s">
        <v>119</v>
      </c>
      <c r="E5616">
        <v>5</v>
      </c>
      <c r="F5616" t="s">
        <v>33</v>
      </c>
      <c r="G5616" t="s">
        <v>451</v>
      </c>
      <c r="H5616" t="s">
        <v>35</v>
      </c>
      <c r="I5616" t="s">
        <v>1541</v>
      </c>
      <c r="J5616" t="s">
        <v>1835</v>
      </c>
      <c r="K5616" t="s">
        <v>12868</v>
      </c>
      <c r="L5616" t="s">
        <v>12869</v>
      </c>
      <c r="M5616" t="s">
        <v>1136</v>
      </c>
      <c r="N5616" t="s">
        <v>40</v>
      </c>
      <c r="O5616">
        <v>27708</v>
      </c>
      <c r="P5616">
        <v>31423</v>
      </c>
      <c r="Q5616" t="s">
        <v>41</v>
      </c>
      <c r="R5616">
        <v>829</v>
      </c>
      <c r="S5616" s="2">
        <v>44455</v>
      </c>
      <c r="T5616" t="s">
        <v>42</v>
      </c>
      <c r="U5616">
        <v>0</v>
      </c>
      <c r="V5616" t="s">
        <v>106</v>
      </c>
      <c r="W5616">
        <v>772</v>
      </c>
      <c r="X5616" t="s">
        <v>44</v>
      </c>
      <c r="Y5616" t="s">
        <v>72</v>
      </c>
      <c r="Z5616">
        <v>0</v>
      </c>
      <c r="AA5616">
        <v>519</v>
      </c>
      <c r="AB5616">
        <v>28471</v>
      </c>
      <c r="AC5616" t="s">
        <v>46</v>
      </c>
    </row>
    <row r="5617" spans="1:29" x14ac:dyDescent="0.3">
      <c r="A5617" s="1" t="s">
        <v>29</v>
      </c>
      <c r="B5617" t="s">
        <v>363</v>
      </c>
      <c r="C5617" t="s">
        <v>6193</v>
      </c>
      <c r="D5617" t="s">
        <v>76</v>
      </c>
      <c r="E5617">
        <v>3</v>
      </c>
      <c r="F5617" t="s">
        <v>186</v>
      </c>
      <c r="G5617" t="s">
        <v>463</v>
      </c>
      <c r="H5617" t="s">
        <v>35</v>
      </c>
      <c r="I5617" t="s">
        <v>921</v>
      </c>
      <c r="J5617" t="s">
        <v>2158</v>
      </c>
      <c r="K5617" t="s">
        <v>12870</v>
      </c>
      <c r="L5617" t="s">
        <v>12871</v>
      </c>
      <c r="M5617" t="s">
        <v>421</v>
      </c>
      <c r="N5617" t="s">
        <v>40</v>
      </c>
      <c r="O5617">
        <v>4031</v>
      </c>
      <c r="P5617">
        <v>8244</v>
      </c>
      <c r="Q5617" t="s">
        <v>95</v>
      </c>
      <c r="R5617">
        <v>478</v>
      </c>
      <c r="S5617" s="2">
        <v>44976</v>
      </c>
      <c r="T5617" s="2">
        <v>44992</v>
      </c>
      <c r="U5617">
        <v>0</v>
      </c>
      <c r="V5617" t="s">
        <v>106</v>
      </c>
      <c r="W5617">
        <v>493</v>
      </c>
      <c r="X5617" t="s">
        <v>60</v>
      </c>
      <c r="Y5617" t="s">
        <v>45</v>
      </c>
      <c r="Z5617">
        <v>0</v>
      </c>
      <c r="AA5617">
        <v>430</v>
      </c>
      <c r="AB5617">
        <v>5634</v>
      </c>
      <c r="AC5617" t="s">
        <v>73</v>
      </c>
    </row>
    <row r="5618" spans="1:29" x14ac:dyDescent="0.3">
      <c r="A5618" s="1" t="s">
        <v>29</v>
      </c>
      <c r="B5618" t="s">
        <v>327</v>
      </c>
      <c r="C5618" t="s">
        <v>1383</v>
      </c>
      <c r="D5618" t="s">
        <v>257</v>
      </c>
      <c r="E5618">
        <v>9</v>
      </c>
      <c r="F5618" t="s">
        <v>77</v>
      </c>
      <c r="G5618" t="s">
        <v>78</v>
      </c>
      <c r="H5618" t="s">
        <v>79</v>
      </c>
      <c r="I5618" t="s">
        <v>889</v>
      </c>
      <c r="J5618" t="s">
        <v>1674</v>
      </c>
      <c r="K5618" t="s">
        <v>12872</v>
      </c>
      <c r="L5618" t="s">
        <v>12873</v>
      </c>
      <c r="M5618" t="s">
        <v>2350</v>
      </c>
      <c r="N5618" t="s">
        <v>94</v>
      </c>
      <c r="O5618">
        <v>8490</v>
      </c>
      <c r="P5618">
        <v>10795</v>
      </c>
      <c r="Q5618" t="s">
        <v>59</v>
      </c>
      <c r="R5618">
        <v>565</v>
      </c>
      <c r="S5618" s="2">
        <v>45130</v>
      </c>
      <c r="T5618" s="2">
        <v>45147</v>
      </c>
      <c r="U5618">
        <v>39420</v>
      </c>
      <c r="V5618" t="s">
        <v>71</v>
      </c>
      <c r="W5618">
        <v>482</v>
      </c>
      <c r="X5618" t="s">
        <v>60</v>
      </c>
      <c r="Y5618" t="s">
        <v>45</v>
      </c>
      <c r="Z5618">
        <v>0</v>
      </c>
      <c r="AA5618">
        <v>684</v>
      </c>
      <c r="AB5618">
        <v>10373</v>
      </c>
      <c r="AC5618" t="s">
        <v>46</v>
      </c>
    </row>
    <row r="5619" spans="1:29" x14ac:dyDescent="0.3">
      <c r="A5619" s="1" t="s">
        <v>29</v>
      </c>
      <c r="B5619" t="s">
        <v>327</v>
      </c>
      <c r="C5619" t="s">
        <v>2243</v>
      </c>
      <c r="D5619" t="s">
        <v>119</v>
      </c>
      <c r="E5619">
        <v>3</v>
      </c>
      <c r="F5619" t="s">
        <v>51</v>
      </c>
      <c r="G5619" t="s">
        <v>710</v>
      </c>
      <c r="H5619" t="s">
        <v>35</v>
      </c>
      <c r="I5619" t="s">
        <v>2110</v>
      </c>
      <c r="J5619" t="s">
        <v>637</v>
      </c>
      <c r="K5619" t="s">
        <v>12874</v>
      </c>
      <c r="L5619" t="s">
        <v>12875</v>
      </c>
      <c r="M5619" t="s">
        <v>591</v>
      </c>
      <c r="N5619" t="s">
        <v>40</v>
      </c>
      <c r="O5619">
        <v>3459</v>
      </c>
      <c r="P5619">
        <v>8348</v>
      </c>
      <c r="Q5619" t="s">
        <v>59</v>
      </c>
      <c r="R5619">
        <v>747</v>
      </c>
      <c r="S5619" s="2">
        <v>44911</v>
      </c>
      <c r="T5619" s="2">
        <v>44938</v>
      </c>
      <c r="U5619">
        <v>49533</v>
      </c>
      <c r="V5619" t="s">
        <v>106</v>
      </c>
      <c r="W5619">
        <v>424</v>
      </c>
      <c r="X5619" t="s">
        <v>60</v>
      </c>
      <c r="Y5619" t="s">
        <v>72</v>
      </c>
      <c r="Z5619">
        <v>0</v>
      </c>
      <c r="AA5619">
        <v>959</v>
      </c>
      <c r="AB5619">
        <v>5200</v>
      </c>
      <c r="AC5619" t="s">
        <v>46</v>
      </c>
    </row>
    <row r="5620" spans="1:29" x14ac:dyDescent="0.3">
      <c r="A5620" s="1" t="s">
        <v>29</v>
      </c>
      <c r="B5620" t="s">
        <v>62</v>
      </c>
      <c r="C5620" t="s">
        <v>321</v>
      </c>
      <c r="D5620" t="s">
        <v>201</v>
      </c>
      <c r="E5620">
        <v>4</v>
      </c>
      <c r="F5620" t="s">
        <v>221</v>
      </c>
      <c r="G5620" t="s">
        <v>335</v>
      </c>
      <c r="H5620" t="s">
        <v>35</v>
      </c>
      <c r="I5620" t="s">
        <v>1441</v>
      </c>
      <c r="J5620" t="s">
        <v>560</v>
      </c>
      <c r="K5620" t="s">
        <v>12876</v>
      </c>
      <c r="L5620" t="s">
        <v>12877</v>
      </c>
      <c r="M5620" t="s">
        <v>1330</v>
      </c>
      <c r="N5620" t="s">
        <v>40</v>
      </c>
      <c r="O5620">
        <v>23907</v>
      </c>
      <c r="P5620">
        <v>26651</v>
      </c>
      <c r="Q5620" t="s">
        <v>59</v>
      </c>
      <c r="R5620">
        <v>637</v>
      </c>
      <c r="S5620" s="2">
        <v>44974</v>
      </c>
      <c r="T5620" t="s">
        <v>42</v>
      </c>
      <c r="U5620">
        <v>22078</v>
      </c>
      <c r="V5620" t="s">
        <v>43</v>
      </c>
      <c r="W5620">
        <v>801</v>
      </c>
      <c r="X5620" t="s">
        <v>44</v>
      </c>
      <c r="Y5620" t="s">
        <v>61</v>
      </c>
      <c r="Z5620">
        <v>0</v>
      </c>
      <c r="AA5620">
        <v>149</v>
      </c>
      <c r="AB5620">
        <v>24746</v>
      </c>
      <c r="AC5620" t="s">
        <v>107</v>
      </c>
    </row>
    <row r="5621" spans="1:29" x14ac:dyDescent="0.3">
      <c r="A5621" s="1" t="s">
        <v>47</v>
      </c>
      <c r="B5621" t="s">
        <v>153</v>
      </c>
      <c r="C5621" t="s">
        <v>1936</v>
      </c>
      <c r="D5621" t="s">
        <v>201</v>
      </c>
      <c r="E5621">
        <v>6</v>
      </c>
      <c r="F5621" t="s">
        <v>64</v>
      </c>
      <c r="G5621" t="s">
        <v>433</v>
      </c>
      <c r="H5621" t="s">
        <v>35</v>
      </c>
      <c r="I5621" t="s">
        <v>4602</v>
      </c>
      <c r="J5621" t="s">
        <v>632</v>
      </c>
      <c r="K5621" t="s">
        <v>12878</v>
      </c>
      <c r="L5621" t="s">
        <v>1939</v>
      </c>
      <c r="M5621" t="s">
        <v>1202</v>
      </c>
      <c r="N5621" t="s">
        <v>40</v>
      </c>
      <c r="O5621">
        <v>14403</v>
      </c>
      <c r="P5621">
        <v>19131</v>
      </c>
      <c r="Q5621" t="s">
        <v>41</v>
      </c>
      <c r="R5621">
        <v>115</v>
      </c>
      <c r="S5621" s="2">
        <v>44446</v>
      </c>
      <c r="T5621" s="2">
        <v>44447</v>
      </c>
      <c r="U5621">
        <v>0</v>
      </c>
      <c r="V5621" t="s">
        <v>85</v>
      </c>
      <c r="W5621">
        <v>436</v>
      </c>
      <c r="X5621" t="s">
        <v>60</v>
      </c>
      <c r="Y5621" t="s">
        <v>72</v>
      </c>
      <c r="Z5621">
        <v>0</v>
      </c>
      <c r="AA5621">
        <v>407</v>
      </c>
      <c r="AB5621">
        <v>15181</v>
      </c>
      <c r="AC5621" t="s">
        <v>46</v>
      </c>
    </row>
    <row r="5622" spans="1:29" x14ac:dyDescent="0.3">
      <c r="A5622" s="1" t="s">
        <v>29</v>
      </c>
      <c r="B5622" t="s">
        <v>62</v>
      </c>
      <c r="C5622" t="s">
        <v>569</v>
      </c>
      <c r="D5622" t="s">
        <v>352</v>
      </c>
      <c r="E5622">
        <v>2</v>
      </c>
      <c r="F5622" t="s">
        <v>120</v>
      </c>
      <c r="G5622" t="s">
        <v>468</v>
      </c>
      <c r="H5622" t="s">
        <v>79</v>
      </c>
      <c r="I5622" t="s">
        <v>701</v>
      </c>
      <c r="J5622" t="s">
        <v>1084</v>
      </c>
      <c r="K5622" t="s">
        <v>12879</v>
      </c>
      <c r="L5622" t="s">
        <v>12880</v>
      </c>
      <c r="M5622" t="s">
        <v>1330</v>
      </c>
      <c r="N5622" t="s">
        <v>58</v>
      </c>
      <c r="O5622">
        <v>6281</v>
      </c>
      <c r="P5622">
        <v>9317</v>
      </c>
      <c r="Q5622" t="s">
        <v>59</v>
      </c>
      <c r="R5622">
        <v>662</v>
      </c>
      <c r="S5622" s="2">
        <v>44834</v>
      </c>
      <c r="T5622" s="2">
        <v>44864</v>
      </c>
      <c r="U5622">
        <v>8986</v>
      </c>
      <c r="V5622" t="s">
        <v>71</v>
      </c>
      <c r="W5622">
        <v>757</v>
      </c>
      <c r="X5622" t="s">
        <v>60</v>
      </c>
      <c r="Y5622" t="s">
        <v>61</v>
      </c>
      <c r="Z5622">
        <v>4988</v>
      </c>
      <c r="AA5622">
        <v>257</v>
      </c>
      <c r="AB5622">
        <v>8904</v>
      </c>
      <c r="AC5622" t="s">
        <v>46</v>
      </c>
    </row>
    <row r="5623" spans="1:29" x14ac:dyDescent="0.3">
      <c r="A5623" s="1" t="s">
        <v>29</v>
      </c>
      <c r="B5623" t="s">
        <v>393</v>
      </c>
      <c r="C5623" t="s">
        <v>1245</v>
      </c>
      <c r="D5623" t="s">
        <v>32</v>
      </c>
      <c r="E5623">
        <v>8</v>
      </c>
      <c r="F5623" t="s">
        <v>271</v>
      </c>
      <c r="G5623" t="s">
        <v>353</v>
      </c>
      <c r="H5623" t="s">
        <v>35</v>
      </c>
      <c r="I5623" t="s">
        <v>9461</v>
      </c>
      <c r="J5623" t="s">
        <v>2137</v>
      </c>
      <c r="K5623">
        <v>8122685500</v>
      </c>
      <c r="L5623" t="s">
        <v>12881</v>
      </c>
      <c r="M5623" t="s">
        <v>846</v>
      </c>
      <c r="N5623" t="s">
        <v>94</v>
      </c>
      <c r="O5623">
        <v>4911</v>
      </c>
      <c r="P5623">
        <v>9896</v>
      </c>
      <c r="Q5623" t="s">
        <v>59</v>
      </c>
      <c r="R5623">
        <v>878</v>
      </c>
      <c r="S5623" s="2">
        <v>44427</v>
      </c>
      <c r="T5623" s="2">
        <v>44448</v>
      </c>
      <c r="U5623">
        <v>7362</v>
      </c>
      <c r="V5623" t="s">
        <v>106</v>
      </c>
      <c r="W5623">
        <v>700</v>
      </c>
      <c r="X5623" t="s">
        <v>60</v>
      </c>
      <c r="Y5623" t="s">
        <v>72</v>
      </c>
      <c r="Z5623">
        <v>0</v>
      </c>
      <c r="AA5623">
        <v>644</v>
      </c>
      <c r="AB5623">
        <v>7303</v>
      </c>
      <c r="AC5623" t="s">
        <v>107</v>
      </c>
    </row>
    <row r="5624" spans="1:29" x14ac:dyDescent="0.3">
      <c r="A5624" s="1" t="s">
        <v>29</v>
      </c>
      <c r="B5624" t="s">
        <v>363</v>
      </c>
      <c r="C5624" t="s">
        <v>2262</v>
      </c>
      <c r="D5624" t="s">
        <v>128</v>
      </c>
      <c r="E5624">
        <v>7</v>
      </c>
      <c r="F5624" t="s">
        <v>33</v>
      </c>
      <c r="G5624" t="s">
        <v>411</v>
      </c>
      <c r="H5624" t="s">
        <v>35</v>
      </c>
      <c r="I5624" t="s">
        <v>936</v>
      </c>
      <c r="J5624" t="s">
        <v>1148</v>
      </c>
      <c r="K5624" t="s">
        <v>12882</v>
      </c>
      <c r="L5624" t="s">
        <v>12883</v>
      </c>
      <c r="M5624" t="s">
        <v>705</v>
      </c>
      <c r="N5624" t="s">
        <v>58</v>
      </c>
      <c r="O5624">
        <v>19749</v>
      </c>
      <c r="P5624">
        <v>23269</v>
      </c>
      <c r="Q5624" t="s">
        <v>41</v>
      </c>
      <c r="R5624">
        <v>698</v>
      </c>
      <c r="S5624" s="2">
        <v>44982</v>
      </c>
      <c r="T5624" s="2">
        <v>45000</v>
      </c>
      <c r="U5624">
        <v>0</v>
      </c>
      <c r="V5624" t="s">
        <v>106</v>
      </c>
      <c r="W5624">
        <v>422</v>
      </c>
      <c r="X5624" t="s">
        <v>60</v>
      </c>
      <c r="Y5624" t="s">
        <v>45</v>
      </c>
      <c r="Z5624">
        <v>2473</v>
      </c>
      <c r="AA5624">
        <v>373</v>
      </c>
      <c r="AB5624">
        <v>22031</v>
      </c>
      <c r="AC5624" t="s">
        <v>107</v>
      </c>
    </row>
    <row r="5625" spans="1:29" x14ac:dyDescent="0.3">
      <c r="A5625" s="1" t="s">
        <v>29</v>
      </c>
      <c r="B5625" t="s">
        <v>86</v>
      </c>
      <c r="C5625" t="s">
        <v>1363</v>
      </c>
      <c r="D5625" t="s">
        <v>387</v>
      </c>
      <c r="E5625">
        <v>1</v>
      </c>
      <c r="F5625" t="s">
        <v>99</v>
      </c>
      <c r="G5625" t="s">
        <v>529</v>
      </c>
      <c r="H5625" t="s">
        <v>79</v>
      </c>
      <c r="I5625" t="s">
        <v>1841</v>
      </c>
      <c r="J5625" t="s">
        <v>354</v>
      </c>
      <c r="K5625" t="s">
        <v>12884</v>
      </c>
      <c r="L5625" t="s">
        <v>12885</v>
      </c>
      <c r="M5625" t="s">
        <v>1100</v>
      </c>
      <c r="N5625" t="s">
        <v>58</v>
      </c>
      <c r="O5625">
        <v>22195</v>
      </c>
      <c r="P5625">
        <v>25885</v>
      </c>
      <c r="Q5625" t="s">
        <v>95</v>
      </c>
      <c r="R5625">
        <v>173</v>
      </c>
      <c r="S5625" s="2">
        <v>44621</v>
      </c>
      <c r="T5625" s="2">
        <v>44651</v>
      </c>
      <c r="U5625">
        <v>0</v>
      </c>
      <c r="V5625" t="s">
        <v>43</v>
      </c>
      <c r="W5625">
        <v>441</v>
      </c>
      <c r="X5625" t="s">
        <v>60</v>
      </c>
      <c r="Y5625" t="s">
        <v>61</v>
      </c>
      <c r="Z5625">
        <v>1939</v>
      </c>
      <c r="AA5625">
        <v>740</v>
      </c>
      <c r="AB5625">
        <v>25421</v>
      </c>
      <c r="AC5625" t="s">
        <v>107</v>
      </c>
    </row>
    <row r="5626" spans="1:29" x14ac:dyDescent="0.3">
      <c r="A5626" s="1" t="s">
        <v>29</v>
      </c>
      <c r="B5626" t="s">
        <v>541</v>
      </c>
      <c r="C5626" t="s">
        <v>604</v>
      </c>
      <c r="D5626" t="s">
        <v>110</v>
      </c>
      <c r="E5626">
        <v>7</v>
      </c>
      <c r="F5626" t="s">
        <v>186</v>
      </c>
      <c r="G5626" t="s">
        <v>187</v>
      </c>
      <c r="H5626" t="s">
        <v>35</v>
      </c>
      <c r="I5626" t="s">
        <v>869</v>
      </c>
      <c r="J5626" t="s">
        <v>6648</v>
      </c>
      <c r="K5626" t="s">
        <v>12886</v>
      </c>
      <c r="L5626" t="s">
        <v>12887</v>
      </c>
      <c r="M5626" t="s">
        <v>563</v>
      </c>
      <c r="N5626" t="s">
        <v>84</v>
      </c>
      <c r="O5626">
        <v>10218</v>
      </c>
      <c r="P5626">
        <v>14960</v>
      </c>
      <c r="Q5626" t="s">
        <v>95</v>
      </c>
      <c r="R5626">
        <v>885</v>
      </c>
      <c r="S5626" s="2">
        <v>45105</v>
      </c>
      <c r="T5626" s="2">
        <v>45116</v>
      </c>
      <c r="U5626">
        <v>0</v>
      </c>
      <c r="V5626" t="s">
        <v>71</v>
      </c>
      <c r="W5626">
        <v>626</v>
      </c>
      <c r="X5626" t="s">
        <v>60</v>
      </c>
      <c r="Y5626" t="s">
        <v>45</v>
      </c>
      <c r="Z5626">
        <v>0</v>
      </c>
      <c r="AA5626">
        <v>456</v>
      </c>
      <c r="AB5626">
        <v>14908</v>
      </c>
      <c r="AC5626" t="s">
        <v>46</v>
      </c>
    </row>
    <row r="5627" spans="1:29" x14ac:dyDescent="0.3">
      <c r="A5627" s="1" t="s">
        <v>29</v>
      </c>
      <c r="B5627" t="s">
        <v>86</v>
      </c>
      <c r="C5627" t="s">
        <v>2143</v>
      </c>
      <c r="D5627" t="s">
        <v>119</v>
      </c>
      <c r="E5627">
        <v>4</v>
      </c>
      <c r="F5627" t="s">
        <v>271</v>
      </c>
      <c r="G5627" t="s">
        <v>353</v>
      </c>
      <c r="H5627" t="s">
        <v>79</v>
      </c>
      <c r="I5627" t="s">
        <v>2028</v>
      </c>
      <c r="J5627" t="s">
        <v>605</v>
      </c>
      <c r="K5627" t="s">
        <v>12888</v>
      </c>
      <c r="L5627" t="s">
        <v>12889</v>
      </c>
      <c r="M5627" t="s">
        <v>1015</v>
      </c>
      <c r="N5627" t="s">
        <v>40</v>
      </c>
      <c r="O5627">
        <v>14560</v>
      </c>
      <c r="P5627">
        <v>16739</v>
      </c>
      <c r="Q5627" t="s">
        <v>95</v>
      </c>
      <c r="R5627">
        <v>300</v>
      </c>
      <c r="S5627" s="2">
        <v>44306</v>
      </c>
      <c r="T5627" s="2">
        <v>44321</v>
      </c>
      <c r="U5627">
        <v>0</v>
      </c>
      <c r="V5627" t="s">
        <v>71</v>
      </c>
      <c r="W5627">
        <v>615</v>
      </c>
      <c r="X5627" t="s">
        <v>60</v>
      </c>
      <c r="Y5627" t="s">
        <v>72</v>
      </c>
      <c r="Z5627">
        <v>0</v>
      </c>
      <c r="AA5627">
        <v>570</v>
      </c>
      <c r="AB5627">
        <v>16364</v>
      </c>
      <c r="AC5627" t="s">
        <v>46</v>
      </c>
    </row>
    <row r="5628" spans="1:29" x14ac:dyDescent="0.3">
      <c r="A5628" s="1" t="s">
        <v>47</v>
      </c>
      <c r="B5628" t="s">
        <v>48</v>
      </c>
      <c r="C5628" t="s">
        <v>215</v>
      </c>
      <c r="D5628" t="s">
        <v>138</v>
      </c>
      <c r="E5628">
        <v>2</v>
      </c>
      <c r="F5628" t="s">
        <v>221</v>
      </c>
      <c r="G5628" t="s">
        <v>250</v>
      </c>
      <c r="H5628" t="s">
        <v>79</v>
      </c>
      <c r="I5628" t="s">
        <v>1611</v>
      </c>
      <c r="J5628" t="s">
        <v>8049</v>
      </c>
      <c r="K5628" t="s">
        <v>12890</v>
      </c>
      <c r="L5628" t="s">
        <v>12891</v>
      </c>
      <c r="M5628" t="s">
        <v>1479</v>
      </c>
      <c r="N5628" t="s">
        <v>58</v>
      </c>
      <c r="O5628">
        <v>8571</v>
      </c>
      <c r="P5628">
        <v>12829</v>
      </c>
      <c r="Q5628" t="s">
        <v>95</v>
      </c>
      <c r="R5628">
        <v>552</v>
      </c>
      <c r="S5628" s="2">
        <v>44338</v>
      </c>
      <c r="T5628" t="s">
        <v>42</v>
      </c>
      <c r="U5628">
        <v>0</v>
      </c>
      <c r="V5628" t="s">
        <v>43</v>
      </c>
      <c r="W5628">
        <v>733</v>
      </c>
      <c r="X5628" t="s">
        <v>44</v>
      </c>
      <c r="Y5628" t="s">
        <v>72</v>
      </c>
      <c r="Z5628">
        <v>3116</v>
      </c>
      <c r="AA5628">
        <v>493</v>
      </c>
      <c r="AB5628">
        <v>11484</v>
      </c>
      <c r="AC5628" t="s">
        <v>107</v>
      </c>
    </row>
    <row r="5629" spans="1:29" x14ac:dyDescent="0.3">
      <c r="A5629" s="1" t="s">
        <v>29</v>
      </c>
      <c r="B5629" t="s">
        <v>228</v>
      </c>
      <c r="C5629" t="s">
        <v>256</v>
      </c>
      <c r="D5629" t="s">
        <v>185</v>
      </c>
      <c r="E5629">
        <v>6</v>
      </c>
      <c r="F5629" t="s">
        <v>271</v>
      </c>
      <c r="G5629" t="s">
        <v>272</v>
      </c>
      <c r="H5629" t="s">
        <v>35</v>
      </c>
      <c r="I5629" t="s">
        <v>668</v>
      </c>
      <c r="J5629" t="s">
        <v>89</v>
      </c>
      <c r="K5629">
        <v>2770490801</v>
      </c>
      <c r="L5629" t="s">
        <v>12892</v>
      </c>
      <c r="M5629" t="s">
        <v>233</v>
      </c>
      <c r="N5629" t="s">
        <v>94</v>
      </c>
      <c r="O5629">
        <v>24208</v>
      </c>
      <c r="P5629">
        <v>27555</v>
      </c>
      <c r="Q5629" t="s">
        <v>41</v>
      </c>
      <c r="R5629">
        <v>940</v>
      </c>
      <c r="S5629" s="2">
        <v>44999</v>
      </c>
      <c r="T5629" t="s">
        <v>42</v>
      </c>
      <c r="U5629">
        <v>0</v>
      </c>
      <c r="V5629" t="s">
        <v>106</v>
      </c>
      <c r="W5629">
        <v>823</v>
      </c>
      <c r="X5629" t="s">
        <v>44</v>
      </c>
      <c r="Y5629" t="s">
        <v>72</v>
      </c>
      <c r="Z5629">
        <v>0</v>
      </c>
      <c r="AA5629">
        <v>352</v>
      </c>
      <c r="AB5629">
        <v>24409</v>
      </c>
      <c r="AC5629" t="s">
        <v>107</v>
      </c>
    </row>
    <row r="5630" spans="1:29" x14ac:dyDescent="0.3">
      <c r="A5630" s="1" t="s">
        <v>29</v>
      </c>
      <c r="B5630" t="s">
        <v>86</v>
      </c>
      <c r="C5630" t="s">
        <v>4560</v>
      </c>
      <c r="D5630" t="s">
        <v>185</v>
      </c>
      <c r="E5630">
        <v>10</v>
      </c>
      <c r="F5630" t="s">
        <v>221</v>
      </c>
      <c r="G5630" t="s">
        <v>1989</v>
      </c>
      <c r="H5630" t="s">
        <v>35</v>
      </c>
      <c r="I5630" t="s">
        <v>238</v>
      </c>
      <c r="J5630" t="s">
        <v>1652</v>
      </c>
      <c r="K5630" t="s">
        <v>12893</v>
      </c>
      <c r="L5630" t="s">
        <v>12894</v>
      </c>
      <c r="M5630" t="s">
        <v>1691</v>
      </c>
      <c r="N5630" t="s">
        <v>58</v>
      </c>
      <c r="O5630">
        <v>21712</v>
      </c>
      <c r="P5630">
        <v>25761</v>
      </c>
      <c r="Q5630" t="s">
        <v>41</v>
      </c>
      <c r="R5630">
        <v>374</v>
      </c>
      <c r="S5630" s="2">
        <v>45063</v>
      </c>
      <c r="T5630" s="2">
        <v>45083</v>
      </c>
      <c r="U5630">
        <v>0</v>
      </c>
      <c r="V5630" t="s">
        <v>106</v>
      </c>
      <c r="W5630">
        <v>469</v>
      </c>
      <c r="X5630" t="s">
        <v>60</v>
      </c>
      <c r="Y5630" t="s">
        <v>45</v>
      </c>
      <c r="Z5630">
        <v>4744</v>
      </c>
      <c r="AA5630">
        <v>374</v>
      </c>
      <c r="AB5630">
        <v>22069</v>
      </c>
      <c r="AC5630" t="s">
        <v>107</v>
      </c>
    </row>
    <row r="5631" spans="1:29" x14ac:dyDescent="0.3">
      <c r="A5631" s="1" t="s">
        <v>47</v>
      </c>
      <c r="B5631" t="s">
        <v>161</v>
      </c>
      <c r="C5631" t="s">
        <v>1471</v>
      </c>
      <c r="D5631" t="s">
        <v>128</v>
      </c>
      <c r="E5631">
        <v>5</v>
      </c>
      <c r="F5631" t="s">
        <v>271</v>
      </c>
      <c r="G5631" t="s">
        <v>715</v>
      </c>
      <c r="H5631" t="s">
        <v>35</v>
      </c>
      <c r="I5631" t="s">
        <v>3128</v>
      </c>
      <c r="J5631" t="s">
        <v>342</v>
      </c>
      <c r="K5631" t="s">
        <v>12895</v>
      </c>
      <c r="L5631" t="s">
        <v>12896</v>
      </c>
      <c r="M5631" t="s">
        <v>192</v>
      </c>
      <c r="N5631" t="s">
        <v>58</v>
      </c>
      <c r="O5631">
        <v>15599</v>
      </c>
      <c r="P5631">
        <v>19998</v>
      </c>
      <c r="Q5631" t="s">
        <v>95</v>
      </c>
      <c r="R5631">
        <v>332</v>
      </c>
      <c r="S5631" s="2">
        <v>45165</v>
      </c>
      <c r="T5631" s="2">
        <v>45177</v>
      </c>
      <c r="U5631">
        <v>0</v>
      </c>
      <c r="V5631" t="s">
        <v>43</v>
      </c>
      <c r="W5631">
        <v>813</v>
      </c>
      <c r="X5631" t="s">
        <v>60</v>
      </c>
      <c r="Y5631" t="s">
        <v>61</v>
      </c>
      <c r="Z5631">
        <v>4028</v>
      </c>
      <c r="AA5631">
        <v>878</v>
      </c>
      <c r="AB5631">
        <v>17688</v>
      </c>
      <c r="AC5631" t="s">
        <v>107</v>
      </c>
    </row>
    <row r="5632" spans="1:29" x14ac:dyDescent="0.3">
      <c r="A5632" s="1" t="s">
        <v>47</v>
      </c>
      <c r="B5632" t="s">
        <v>145</v>
      </c>
      <c r="C5632" t="s">
        <v>270</v>
      </c>
      <c r="D5632" t="s">
        <v>110</v>
      </c>
      <c r="E5632">
        <v>4</v>
      </c>
      <c r="F5632" t="s">
        <v>33</v>
      </c>
      <c r="G5632" t="s">
        <v>170</v>
      </c>
      <c r="H5632" t="s">
        <v>35</v>
      </c>
      <c r="I5632" t="s">
        <v>1804</v>
      </c>
      <c r="J5632" t="s">
        <v>347</v>
      </c>
      <c r="K5632" t="s">
        <v>12897</v>
      </c>
      <c r="L5632" t="s">
        <v>12898</v>
      </c>
      <c r="M5632" t="s">
        <v>2965</v>
      </c>
      <c r="N5632" t="s">
        <v>58</v>
      </c>
      <c r="O5632">
        <v>3901</v>
      </c>
      <c r="P5632">
        <v>6991</v>
      </c>
      <c r="Q5632" t="s">
        <v>95</v>
      </c>
      <c r="R5632">
        <v>346</v>
      </c>
      <c r="S5632" s="2">
        <v>45312</v>
      </c>
      <c r="T5632" s="2">
        <v>45330</v>
      </c>
      <c r="U5632">
        <v>0</v>
      </c>
      <c r="V5632" t="s">
        <v>71</v>
      </c>
      <c r="W5632">
        <v>697</v>
      </c>
      <c r="X5632" t="s">
        <v>60</v>
      </c>
      <c r="Y5632" t="s">
        <v>72</v>
      </c>
      <c r="Z5632">
        <v>4506</v>
      </c>
      <c r="AA5632">
        <v>80</v>
      </c>
      <c r="AB5632">
        <v>5729</v>
      </c>
      <c r="AC5632" t="s">
        <v>46</v>
      </c>
    </row>
    <row r="5633" spans="1:29" x14ac:dyDescent="0.3">
      <c r="A5633" s="1" t="s">
        <v>47</v>
      </c>
      <c r="B5633" t="s">
        <v>176</v>
      </c>
      <c r="C5633" t="s">
        <v>334</v>
      </c>
      <c r="D5633" t="s">
        <v>98</v>
      </c>
      <c r="E5633">
        <v>8</v>
      </c>
      <c r="F5633" t="s">
        <v>120</v>
      </c>
      <c r="G5633" t="s">
        <v>329</v>
      </c>
      <c r="H5633" t="s">
        <v>35</v>
      </c>
      <c r="I5633" t="s">
        <v>417</v>
      </c>
      <c r="J5633" t="s">
        <v>748</v>
      </c>
      <c r="K5633" t="s">
        <v>12899</v>
      </c>
      <c r="L5633" t="s">
        <v>12900</v>
      </c>
      <c r="M5633" t="s">
        <v>1507</v>
      </c>
      <c r="N5633" t="s">
        <v>58</v>
      </c>
      <c r="O5633">
        <v>4107</v>
      </c>
      <c r="P5633">
        <v>8994</v>
      </c>
      <c r="Q5633" t="s">
        <v>59</v>
      </c>
      <c r="R5633">
        <v>117</v>
      </c>
      <c r="S5633" s="2">
        <v>45047</v>
      </c>
      <c r="T5633" s="2">
        <v>45057</v>
      </c>
      <c r="U5633">
        <v>13555</v>
      </c>
      <c r="V5633" t="s">
        <v>71</v>
      </c>
      <c r="W5633">
        <v>597</v>
      </c>
      <c r="X5633" t="s">
        <v>60</v>
      </c>
      <c r="Y5633" t="s">
        <v>61</v>
      </c>
      <c r="Z5633">
        <v>2659</v>
      </c>
      <c r="AA5633">
        <v>550</v>
      </c>
      <c r="AB5633">
        <v>6047</v>
      </c>
      <c r="AC5633" t="s">
        <v>46</v>
      </c>
    </row>
    <row r="5634" spans="1:29" x14ac:dyDescent="0.3">
      <c r="A5634" s="1" t="s">
        <v>29</v>
      </c>
      <c r="B5634" t="s">
        <v>30</v>
      </c>
      <c r="C5634" t="s">
        <v>1302</v>
      </c>
      <c r="D5634" t="s">
        <v>119</v>
      </c>
      <c r="E5634">
        <v>4</v>
      </c>
      <c r="F5634" t="s">
        <v>271</v>
      </c>
      <c r="G5634" t="s">
        <v>400</v>
      </c>
      <c r="H5634" t="s">
        <v>35</v>
      </c>
      <c r="I5634" t="s">
        <v>292</v>
      </c>
      <c r="J5634" t="s">
        <v>2875</v>
      </c>
      <c r="K5634" t="s">
        <v>12901</v>
      </c>
      <c r="L5634" t="s">
        <v>12902</v>
      </c>
      <c r="M5634" t="s">
        <v>825</v>
      </c>
      <c r="N5634" t="s">
        <v>58</v>
      </c>
      <c r="O5634">
        <v>6736</v>
      </c>
      <c r="P5634">
        <v>9375</v>
      </c>
      <c r="Q5634" t="s">
        <v>95</v>
      </c>
      <c r="R5634">
        <v>286</v>
      </c>
      <c r="S5634" s="2">
        <v>45256</v>
      </c>
      <c r="T5634" t="s">
        <v>42</v>
      </c>
      <c r="U5634">
        <v>0</v>
      </c>
      <c r="V5634" t="s">
        <v>71</v>
      </c>
      <c r="W5634">
        <v>597</v>
      </c>
      <c r="X5634" t="s">
        <v>44</v>
      </c>
      <c r="Y5634" t="s">
        <v>45</v>
      </c>
      <c r="Z5634">
        <v>2328</v>
      </c>
      <c r="AA5634">
        <v>729</v>
      </c>
      <c r="AB5634">
        <v>8938</v>
      </c>
      <c r="AC5634" t="s">
        <v>107</v>
      </c>
    </row>
    <row r="5635" spans="1:29" x14ac:dyDescent="0.3">
      <c r="A5635" s="1" t="s">
        <v>29</v>
      </c>
      <c r="B5635" t="s">
        <v>62</v>
      </c>
      <c r="C5635" t="s">
        <v>4252</v>
      </c>
      <c r="D5635" t="s">
        <v>185</v>
      </c>
      <c r="E5635">
        <v>10</v>
      </c>
      <c r="F5635" t="s">
        <v>77</v>
      </c>
      <c r="G5635" t="s">
        <v>440</v>
      </c>
      <c r="H5635" t="s">
        <v>79</v>
      </c>
      <c r="I5635" t="s">
        <v>265</v>
      </c>
      <c r="J5635" t="s">
        <v>4314</v>
      </c>
      <c r="K5635" t="s">
        <v>12903</v>
      </c>
      <c r="L5635" t="s">
        <v>12904</v>
      </c>
      <c r="M5635" t="s">
        <v>326</v>
      </c>
      <c r="N5635" t="s">
        <v>58</v>
      </c>
      <c r="O5635">
        <v>9394</v>
      </c>
      <c r="P5635">
        <v>13929</v>
      </c>
      <c r="Q5635" t="s">
        <v>41</v>
      </c>
      <c r="R5635">
        <v>942</v>
      </c>
      <c r="S5635" s="2">
        <v>44275</v>
      </c>
      <c r="T5635" t="s">
        <v>42</v>
      </c>
      <c r="U5635">
        <v>0</v>
      </c>
      <c r="V5635" t="s">
        <v>85</v>
      </c>
      <c r="W5635">
        <v>614</v>
      </c>
      <c r="X5635" t="s">
        <v>44</v>
      </c>
      <c r="Y5635" t="s">
        <v>61</v>
      </c>
      <c r="Z5635">
        <v>4207</v>
      </c>
      <c r="AA5635">
        <v>601</v>
      </c>
      <c r="AB5635">
        <v>10055</v>
      </c>
      <c r="AC5635" t="s">
        <v>107</v>
      </c>
    </row>
    <row r="5636" spans="1:29" x14ac:dyDescent="0.3">
      <c r="A5636" s="1" t="s">
        <v>47</v>
      </c>
      <c r="B5636" t="s">
        <v>161</v>
      </c>
      <c r="C5636" t="s">
        <v>2933</v>
      </c>
      <c r="D5636" t="s">
        <v>98</v>
      </c>
      <c r="E5636">
        <v>9</v>
      </c>
      <c r="F5636" t="s">
        <v>77</v>
      </c>
      <c r="G5636" t="s">
        <v>440</v>
      </c>
      <c r="H5636" t="s">
        <v>79</v>
      </c>
      <c r="I5636" t="s">
        <v>417</v>
      </c>
      <c r="J5636" t="s">
        <v>2010</v>
      </c>
      <c r="K5636" t="s">
        <v>12905</v>
      </c>
      <c r="L5636" t="s">
        <v>12906</v>
      </c>
      <c r="M5636" t="s">
        <v>2373</v>
      </c>
      <c r="N5636" t="s">
        <v>84</v>
      </c>
      <c r="O5636">
        <v>12426</v>
      </c>
      <c r="P5636">
        <v>16702</v>
      </c>
      <c r="Q5636" t="s">
        <v>59</v>
      </c>
      <c r="R5636">
        <v>395</v>
      </c>
      <c r="S5636" s="2">
        <v>45058</v>
      </c>
      <c r="T5636" t="s">
        <v>42</v>
      </c>
      <c r="U5636">
        <v>26227</v>
      </c>
      <c r="V5636" t="s">
        <v>71</v>
      </c>
      <c r="W5636">
        <v>553</v>
      </c>
      <c r="X5636" t="s">
        <v>44</v>
      </c>
      <c r="Y5636" t="s">
        <v>61</v>
      </c>
      <c r="Z5636">
        <v>0</v>
      </c>
      <c r="AA5636">
        <v>390</v>
      </c>
      <c r="AB5636">
        <v>15873</v>
      </c>
      <c r="AC5636" t="s">
        <v>73</v>
      </c>
    </row>
    <row r="5637" spans="1:29" x14ac:dyDescent="0.3">
      <c r="A5637" s="1" t="s">
        <v>29</v>
      </c>
      <c r="B5637" t="s">
        <v>363</v>
      </c>
      <c r="C5637" t="s">
        <v>2177</v>
      </c>
      <c r="D5637" t="s">
        <v>128</v>
      </c>
      <c r="E5637">
        <v>3</v>
      </c>
      <c r="F5637" t="s">
        <v>99</v>
      </c>
      <c r="G5637" t="s">
        <v>1638</v>
      </c>
      <c r="H5637" t="s">
        <v>35</v>
      </c>
      <c r="I5637" t="s">
        <v>156</v>
      </c>
      <c r="J5637" t="s">
        <v>123</v>
      </c>
      <c r="K5637" t="s">
        <v>12907</v>
      </c>
      <c r="L5637" t="s">
        <v>12908</v>
      </c>
      <c r="M5637" t="s">
        <v>431</v>
      </c>
      <c r="N5637" t="s">
        <v>84</v>
      </c>
      <c r="O5637">
        <v>27284</v>
      </c>
      <c r="P5637">
        <v>31734</v>
      </c>
      <c r="Q5637" t="s">
        <v>95</v>
      </c>
      <c r="R5637">
        <v>526</v>
      </c>
      <c r="S5637" s="2">
        <v>44417</v>
      </c>
      <c r="T5637" s="2">
        <v>44425</v>
      </c>
      <c r="U5637">
        <v>0</v>
      </c>
      <c r="V5637" t="s">
        <v>43</v>
      </c>
      <c r="W5637">
        <v>781</v>
      </c>
      <c r="X5637" t="s">
        <v>60</v>
      </c>
      <c r="Y5637" t="s">
        <v>61</v>
      </c>
      <c r="Z5637">
        <v>0</v>
      </c>
      <c r="AA5637">
        <v>466</v>
      </c>
      <c r="AB5637">
        <v>29952</v>
      </c>
      <c r="AC5637" t="s">
        <v>73</v>
      </c>
    </row>
    <row r="5638" spans="1:29" x14ac:dyDescent="0.3">
      <c r="A5638" s="1" t="s">
        <v>29</v>
      </c>
      <c r="B5638" t="s">
        <v>74</v>
      </c>
      <c r="C5638" t="s">
        <v>1007</v>
      </c>
      <c r="D5638" t="s">
        <v>76</v>
      </c>
      <c r="E5638">
        <v>3</v>
      </c>
      <c r="F5638" t="s">
        <v>271</v>
      </c>
      <c r="G5638" t="s">
        <v>1060</v>
      </c>
      <c r="H5638" t="s">
        <v>79</v>
      </c>
      <c r="I5638" t="s">
        <v>188</v>
      </c>
      <c r="J5638" t="s">
        <v>6361</v>
      </c>
      <c r="K5638" s="3" t="s">
        <v>12909</v>
      </c>
      <c r="L5638" t="s">
        <v>12910</v>
      </c>
      <c r="M5638" t="s">
        <v>1718</v>
      </c>
      <c r="N5638" t="s">
        <v>84</v>
      </c>
      <c r="O5638">
        <v>14245</v>
      </c>
      <c r="P5638">
        <v>19166</v>
      </c>
      <c r="Q5638" t="s">
        <v>41</v>
      </c>
      <c r="R5638">
        <v>905</v>
      </c>
      <c r="S5638" s="2">
        <v>45128</v>
      </c>
      <c r="T5638" s="2">
        <v>45134</v>
      </c>
      <c r="U5638">
        <v>0</v>
      </c>
      <c r="V5638" t="s">
        <v>106</v>
      </c>
      <c r="W5638">
        <v>421</v>
      </c>
      <c r="X5638" t="s">
        <v>60</v>
      </c>
      <c r="Y5638" t="s">
        <v>61</v>
      </c>
      <c r="Z5638">
        <v>0</v>
      </c>
      <c r="AA5638">
        <v>414</v>
      </c>
      <c r="AB5638">
        <v>17123</v>
      </c>
      <c r="AC5638" t="s">
        <v>107</v>
      </c>
    </row>
    <row r="5639" spans="1:29" x14ac:dyDescent="0.3">
      <c r="A5639" s="1" t="s">
        <v>29</v>
      </c>
      <c r="B5639" t="s">
        <v>74</v>
      </c>
      <c r="C5639" t="s">
        <v>1677</v>
      </c>
      <c r="D5639" t="s">
        <v>257</v>
      </c>
      <c r="E5639">
        <v>1</v>
      </c>
      <c r="F5639" t="s">
        <v>271</v>
      </c>
      <c r="G5639" t="s">
        <v>715</v>
      </c>
      <c r="H5639" t="s">
        <v>35</v>
      </c>
      <c r="I5639" t="s">
        <v>910</v>
      </c>
      <c r="J5639" t="s">
        <v>6291</v>
      </c>
      <c r="K5639" t="s">
        <v>12911</v>
      </c>
      <c r="L5639" t="s">
        <v>12912</v>
      </c>
      <c r="M5639" t="s">
        <v>795</v>
      </c>
      <c r="N5639" t="s">
        <v>84</v>
      </c>
      <c r="O5639">
        <v>29463</v>
      </c>
      <c r="P5639">
        <v>34040</v>
      </c>
      <c r="Q5639" t="s">
        <v>41</v>
      </c>
      <c r="R5639">
        <v>351</v>
      </c>
      <c r="S5639" s="2">
        <v>44268</v>
      </c>
      <c r="T5639" t="s">
        <v>42</v>
      </c>
      <c r="U5639">
        <v>0</v>
      </c>
      <c r="V5639" t="s">
        <v>43</v>
      </c>
      <c r="W5639">
        <v>528</v>
      </c>
      <c r="X5639" t="s">
        <v>44</v>
      </c>
      <c r="Y5639" t="s">
        <v>61</v>
      </c>
      <c r="Z5639">
        <v>0</v>
      </c>
      <c r="AA5639">
        <v>342</v>
      </c>
      <c r="AB5639">
        <v>31975</v>
      </c>
      <c r="AC5639" t="s">
        <v>73</v>
      </c>
    </row>
    <row r="5640" spans="1:29" x14ac:dyDescent="0.3">
      <c r="A5640" s="1" t="s">
        <v>29</v>
      </c>
      <c r="B5640" t="s">
        <v>96</v>
      </c>
      <c r="C5640" t="s">
        <v>2169</v>
      </c>
      <c r="D5640" t="s">
        <v>169</v>
      </c>
      <c r="E5640">
        <v>2</v>
      </c>
      <c r="F5640" t="s">
        <v>186</v>
      </c>
      <c r="G5640" t="s">
        <v>1504</v>
      </c>
      <c r="H5640" t="s">
        <v>35</v>
      </c>
      <c r="I5640" t="s">
        <v>195</v>
      </c>
      <c r="J5640" t="s">
        <v>3458</v>
      </c>
      <c r="K5640" t="s">
        <v>12913</v>
      </c>
      <c r="L5640" t="s">
        <v>12914</v>
      </c>
      <c r="M5640" t="s">
        <v>1784</v>
      </c>
      <c r="N5640" t="s">
        <v>94</v>
      </c>
      <c r="O5640">
        <v>28419</v>
      </c>
      <c r="P5640">
        <v>33311</v>
      </c>
      <c r="Q5640" t="s">
        <v>41</v>
      </c>
      <c r="R5640">
        <v>88</v>
      </c>
      <c r="S5640" s="2">
        <v>44546</v>
      </c>
      <c r="T5640" t="s">
        <v>42</v>
      </c>
      <c r="U5640">
        <v>0</v>
      </c>
      <c r="V5640" t="s">
        <v>106</v>
      </c>
      <c r="W5640">
        <v>762</v>
      </c>
      <c r="X5640" t="s">
        <v>44</v>
      </c>
      <c r="Y5640" t="s">
        <v>45</v>
      </c>
      <c r="Z5640">
        <v>0</v>
      </c>
      <c r="AA5640">
        <v>250</v>
      </c>
      <c r="AB5640">
        <v>32762</v>
      </c>
      <c r="AC5640" t="s">
        <v>73</v>
      </c>
    </row>
    <row r="5641" spans="1:29" x14ac:dyDescent="0.3">
      <c r="A5641" s="1" t="s">
        <v>29</v>
      </c>
      <c r="B5641" t="s">
        <v>541</v>
      </c>
      <c r="C5641" t="s">
        <v>672</v>
      </c>
      <c r="D5641" t="s">
        <v>178</v>
      </c>
      <c r="E5641">
        <v>9</v>
      </c>
      <c r="F5641" t="s">
        <v>77</v>
      </c>
      <c r="G5641" t="s">
        <v>147</v>
      </c>
      <c r="H5641" t="s">
        <v>35</v>
      </c>
      <c r="I5641" t="s">
        <v>838</v>
      </c>
      <c r="J5641" t="s">
        <v>524</v>
      </c>
      <c r="K5641" t="s">
        <v>12915</v>
      </c>
      <c r="L5641" t="s">
        <v>12916</v>
      </c>
      <c r="M5641" t="s">
        <v>733</v>
      </c>
      <c r="N5641" t="s">
        <v>84</v>
      </c>
      <c r="O5641">
        <v>9437</v>
      </c>
      <c r="P5641">
        <v>13070</v>
      </c>
      <c r="Q5641" t="s">
        <v>95</v>
      </c>
      <c r="R5641">
        <v>440</v>
      </c>
      <c r="S5641" s="2">
        <v>44695</v>
      </c>
      <c r="T5641" s="2">
        <v>44706</v>
      </c>
      <c r="U5641">
        <v>0</v>
      </c>
      <c r="V5641" t="s">
        <v>85</v>
      </c>
      <c r="W5641">
        <v>489</v>
      </c>
      <c r="X5641" t="s">
        <v>60</v>
      </c>
      <c r="Y5641" t="s">
        <v>72</v>
      </c>
      <c r="Z5641">
        <v>0</v>
      </c>
      <c r="AA5641">
        <v>441</v>
      </c>
      <c r="AB5641">
        <v>11638</v>
      </c>
      <c r="AC5641" t="s">
        <v>73</v>
      </c>
    </row>
    <row r="5642" spans="1:29" x14ac:dyDescent="0.3">
      <c r="A5642" s="1" t="s">
        <v>29</v>
      </c>
      <c r="B5642" t="s">
        <v>30</v>
      </c>
      <c r="C5642" t="s">
        <v>2396</v>
      </c>
      <c r="D5642" t="s">
        <v>387</v>
      </c>
      <c r="E5642">
        <v>6</v>
      </c>
      <c r="F5642" t="s">
        <v>51</v>
      </c>
      <c r="G5642" t="s">
        <v>1075</v>
      </c>
      <c r="H5642" t="s">
        <v>35</v>
      </c>
      <c r="I5642" t="s">
        <v>849</v>
      </c>
      <c r="J5642" t="s">
        <v>7437</v>
      </c>
      <c r="K5642" t="s">
        <v>12917</v>
      </c>
      <c r="L5642" t="s">
        <v>12918</v>
      </c>
      <c r="M5642" t="s">
        <v>825</v>
      </c>
      <c r="N5642" t="s">
        <v>84</v>
      </c>
      <c r="O5642">
        <v>12438</v>
      </c>
      <c r="P5642">
        <v>16126</v>
      </c>
      <c r="Q5642" t="s">
        <v>59</v>
      </c>
      <c r="R5642">
        <v>612</v>
      </c>
      <c r="S5642" s="2">
        <v>44285</v>
      </c>
      <c r="T5642" s="2">
        <v>44307</v>
      </c>
      <c r="U5642">
        <v>23350</v>
      </c>
      <c r="V5642" t="s">
        <v>85</v>
      </c>
      <c r="W5642">
        <v>553</v>
      </c>
      <c r="X5642" t="s">
        <v>60</v>
      </c>
      <c r="Y5642" t="s">
        <v>61</v>
      </c>
      <c r="Z5642">
        <v>0</v>
      </c>
      <c r="AA5642">
        <v>634</v>
      </c>
      <c r="AB5642">
        <v>12801</v>
      </c>
      <c r="AC5642" t="s">
        <v>46</v>
      </c>
    </row>
    <row r="5643" spans="1:29" x14ac:dyDescent="0.3">
      <c r="A5643" s="1" t="s">
        <v>47</v>
      </c>
      <c r="B5643" t="s">
        <v>153</v>
      </c>
      <c r="C5643" t="s">
        <v>2580</v>
      </c>
      <c r="D5643" t="s">
        <v>201</v>
      </c>
      <c r="E5643">
        <v>4</v>
      </c>
      <c r="F5643" t="s">
        <v>77</v>
      </c>
      <c r="G5643" t="s">
        <v>932</v>
      </c>
      <c r="H5643" t="s">
        <v>79</v>
      </c>
      <c r="I5643" t="s">
        <v>4814</v>
      </c>
      <c r="J5643" t="s">
        <v>2280</v>
      </c>
      <c r="K5643" t="s">
        <v>12919</v>
      </c>
      <c r="L5643" t="s">
        <v>12920</v>
      </c>
      <c r="M5643" t="s">
        <v>160</v>
      </c>
      <c r="N5643" t="s">
        <v>58</v>
      </c>
      <c r="O5643">
        <v>22243</v>
      </c>
      <c r="P5643">
        <v>25843</v>
      </c>
      <c r="Q5643" t="s">
        <v>59</v>
      </c>
      <c r="R5643">
        <v>109</v>
      </c>
      <c r="S5643" s="2">
        <v>44936</v>
      </c>
      <c r="T5643" s="2">
        <v>44952</v>
      </c>
      <c r="U5643">
        <v>9182</v>
      </c>
      <c r="V5643" t="s">
        <v>43</v>
      </c>
      <c r="W5643">
        <v>675</v>
      </c>
      <c r="X5643" t="s">
        <v>60</v>
      </c>
      <c r="Y5643" t="s">
        <v>72</v>
      </c>
      <c r="Z5643">
        <v>1614</v>
      </c>
      <c r="AA5643">
        <v>396</v>
      </c>
      <c r="AB5643">
        <v>22763</v>
      </c>
      <c r="AC5643" t="s">
        <v>73</v>
      </c>
    </row>
    <row r="5644" spans="1:29" x14ac:dyDescent="0.3">
      <c r="A5644" s="1" t="s">
        <v>29</v>
      </c>
      <c r="B5644" t="s">
        <v>30</v>
      </c>
      <c r="C5644" t="s">
        <v>3274</v>
      </c>
      <c r="D5644" t="s">
        <v>155</v>
      </c>
      <c r="E5644">
        <v>2</v>
      </c>
      <c r="F5644" t="s">
        <v>33</v>
      </c>
      <c r="G5644" t="s">
        <v>111</v>
      </c>
      <c r="H5644" t="s">
        <v>35</v>
      </c>
      <c r="I5644" t="s">
        <v>679</v>
      </c>
      <c r="J5644" t="s">
        <v>2188</v>
      </c>
      <c r="K5644" t="s">
        <v>12921</v>
      </c>
      <c r="L5644" t="s">
        <v>12922</v>
      </c>
      <c r="M5644" t="s">
        <v>1307</v>
      </c>
      <c r="N5644" t="s">
        <v>58</v>
      </c>
      <c r="O5644">
        <v>26467</v>
      </c>
      <c r="P5644">
        <v>30403</v>
      </c>
      <c r="Q5644" t="s">
        <v>59</v>
      </c>
      <c r="R5644">
        <v>449</v>
      </c>
      <c r="S5644" s="2">
        <v>45323</v>
      </c>
      <c r="T5644" t="s">
        <v>42</v>
      </c>
      <c r="U5644">
        <v>45683</v>
      </c>
      <c r="V5644" t="s">
        <v>43</v>
      </c>
      <c r="W5644">
        <v>767</v>
      </c>
      <c r="X5644" t="s">
        <v>44</v>
      </c>
      <c r="Y5644" t="s">
        <v>45</v>
      </c>
      <c r="Z5644">
        <v>3021</v>
      </c>
      <c r="AA5644">
        <v>196</v>
      </c>
      <c r="AB5644">
        <v>28653</v>
      </c>
      <c r="AC5644" t="s">
        <v>46</v>
      </c>
    </row>
    <row r="5645" spans="1:29" x14ac:dyDescent="0.3">
      <c r="A5645" s="1" t="s">
        <v>47</v>
      </c>
      <c r="B5645" t="s">
        <v>117</v>
      </c>
      <c r="C5645" t="s">
        <v>243</v>
      </c>
      <c r="D5645" t="s">
        <v>138</v>
      </c>
      <c r="E5645">
        <v>7</v>
      </c>
      <c r="F5645" t="s">
        <v>77</v>
      </c>
      <c r="G5645" t="s">
        <v>440</v>
      </c>
      <c r="H5645" t="s">
        <v>35</v>
      </c>
      <c r="I5645" t="s">
        <v>4595</v>
      </c>
      <c r="J5645" t="s">
        <v>2298</v>
      </c>
      <c r="K5645" t="s">
        <v>12923</v>
      </c>
      <c r="L5645" t="s">
        <v>12924</v>
      </c>
      <c r="M5645" t="s">
        <v>126</v>
      </c>
      <c r="N5645" t="s">
        <v>58</v>
      </c>
      <c r="O5645">
        <v>11534</v>
      </c>
      <c r="P5645">
        <v>15606</v>
      </c>
      <c r="Q5645" t="s">
        <v>95</v>
      </c>
      <c r="R5645">
        <v>195</v>
      </c>
      <c r="S5645" s="2">
        <v>44582</v>
      </c>
      <c r="T5645" t="s">
        <v>42</v>
      </c>
      <c r="U5645">
        <v>0</v>
      </c>
      <c r="V5645" t="s">
        <v>106</v>
      </c>
      <c r="W5645">
        <v>439</v>
      </c>
      <c r="X5645" t="s">
        <v>44</v>
      </c>
      <c r="Y5645" t="s">
        <v>45</v>
      </c>
      <c r="Z5645">
        <v>1114</v>
      </c>
      <c r="AA5645">
        <v>508</v>
      </c>
      <c r="AB5645">
        <v>14710</v>
      </c>
      <c r="AC5645" t="s">
        <v>107</v>
      </c>
    </row>
    <row r="5646" spans="1:29" x14ac:dyDescent="0.3">
      <c r="A5646" s="1" t="s">
        <v>29</v>
      </c>
      <c r="B5646" t="s">
        <v>541</v>
      </c>
      <c r="C5646" t="s">
        <v>1271</v>
      </c>
      <c r="D5646" t="s">
        <v>32</v>
      </c>
      <c r="E5646">
        <v>1</v>
      </c>
      <c r="F5646" t="s">
        <v>51</v>
      </c>
      <c r="G5646" t="s">
        <v>1069</v>
      </c>
      <c r="H5646" t="s">
        <v>35</v>
      </c>
      <c r="I5646" t="s">
        <v>3190</v>
      </c>
      <c r="J5646" t="s">
        <v>2947</v>
      </c>
      <c r="K5646" t="s">
        <v>12925</v>
      </c>
      <c r="L5646" t="s">
        <v>12926</v>
      </c>
      <c r="M5646" t="s">
        <v>733</v>
      </c>
      <c r="N5646" t="s">
        <v>40</v>
      </c>
      <c r="O5646">
        <v>17145</v>
      </c>
      <c r="P5646">
        <v>20634</v>
      </c>
      <c r="Q5646" t="s">
        <v>95</v>
      </c>
      <c r="R5646">
        <v>239</v>
      </c>
      <c r="S5646" s="2">
        <v>45201</v>
      </c>
      <c r="T5646" s="2">
        <v>45216</v>
      </c>
      <c r="U5646">
        <v>0</v>
      </c>
      <c r="V5646" t="s">
        <v>71</v>
      </c>
      <c r="W5646">
        <v>699</v>
      </c>
      <c r="X5646" t="s">
        <v>60</v>
      </c>
      <c r="Y5646" t="s">
        <v>72</v>
      </c>
      <c r="Z5646">
        <v>0</v>
      </c>
      <c r="AA5646">
        <v>216</v>
      </c>
      <c r="AB5646">
        <v>17688</v>
      </c>
      <c r="AC5646" t="s">
        <v>46</v>
      </c>
    </row>
    <row r="5647" spans="1:29" x14ac:dyDescent="0.3">
      <c r="A5647" s="1" t="s">
        <v>29</v>
      </c>
      <c r="B5647" t="s">
        <v>541</v>
      </c>
      <c r="C5647" t="s">
        <v>1423</v>
      </c>
      <c r="D5647" t="s">
        <v>32</v>
      </c>
      <c r="E5647">
        <v>1</v>
      </c>
      <c r="F5647" t="s">
        <v>51</v>
      </c>
      <c r="G5647" t="s">
        <v>1075</v>
      </c>
      <c r="H5647" t="s">
        <v>79</v>
      </c>
      <c r="I5647" t="s">
        <v>458</v>
      </c>
      <c r="J5647" t="s">
        <v>372</v>
      </c>
      <c r="K5647" t="s">
        <v>12927</v>
      </c>
      <c r="L5647" t="s">
        <v>12928</v>
      </c>
      <c r="M5647" t="s">
        <v>1340</v>
      </c>
      <c r="N5647" t="s">
        <v>40</v>
      </c>
      <c r="O5647">
        <v>16124</v>
      </c>
      <c r="P5647">
        <v>20895</v>
      </c>
      <c r="Q5647" t="s">
        <v>95</v>
      </c>
      <c r="R5647">
        <v>817</v>
      </c>
      <c r="S5647" s="2">
        <v>44757</v>
      </c>
      <c r="T5647" s="2">
        <v>44758</v>
      </c>
      <c r="U5647">
        <v>0</v>
      </c>
      <c r="V5647" t="s">
        <v>85</v>
      </c>
      <c r="W5647">
        <v>847</v>
      </c>
      <c r="X5647" t="s">
        <v>60</v>
      </c>
      <c r="Y5647" t="s">
        <v>72</v>
      </c>
      <c r="Z5647">
        <v>0</v>
      </c>
      <c r="AA5647">
        <v>967</v>
      </c>
      <c r="AB5647">
        <v>16190</v>
      </c>
      <c r="AC5647" t="s">
        <v>107</v>
      </c>
    </row>
    <row r="5648" spans="1:29" x14ac:dyDescent="0.3">
      <c r="A5648" s="1" t="s">
        <v>29</v>
      </c>
      <c r="B5648" t="s">
        <v>86</v>
      </c>
      <c r="C5648" t="s">
        <v>366</v>
      </c>
      <c r="D5648" t="s">
        <v>236</v>
      </c>
      <c r="E5648">
        <v>3</v>
      </c>
      <c r="F5648" t="s">
        <v>186</v>
      </c>
      <c r="G5648" t="s">
        <v>710</v>
      </c>
      <c r="H5648" t="s">
        <v>79</v>
      </c>
      <c r="I5648" t="s">
        <v>2803</v>
      </c>
      <c r="J5648" t="s">
        <v>2341</v>
      </c>
      <c r="K5648" t="s">
        <v>12929</v>
      </c>
      <c r="L5648" t="s">
        <v>12930</v>
      </c>
      <c r="M5648" t="s">
        <v>1100</v>
      </c>
      <c r="N5648" t="s">
        <v>58</v>
      </c>
      <c r="O5648">
        <v>17574</v>
      </c>
      <c r="P5648">
        <v>21911</v>
      </c>
      <c r="Q5648" t="s">
        <v>95</v>
      </c>
      <c r="R5648">
        <v>374</v>
      </c>
      <c r="S5648" s="2">
        <v>44994</v>
      </c>
      <c r="T5648" s="2">
        <v>45004</v>
      </c>
      <c r="U5648">
        <v>0</v>
      </c>
      <c r="V5648" t="s">
        <v>43</v>
      </c>
      <c r="W5648">
        <v>752</v>
      </c>
      <c r="X5648" t="s">
        <v>60</v>
      </c>
      <c r="Y5648" t="s">
        <v>72</v>
      </c>
      <c r="Z5648">
        <v>3106</v>
      </c>
      <c r="AA5648">
        <v>788</v>
      </c>
      <c r="AB5648">
        <v>19674</v>
      </c>
      <c r="AC5648" t="s">
        <v>46</v>
      </c>
    </row>
    <row r="5649" spans="1:29" x14ac:dyDescent="0.3">
      <c r="A5649" s="1" t="s">
        <v>29</v>
      </c>
      <c r="B5649" t="s">
        <v>86</v>
      </c>
      <c r="C5649" t="s">
        <v>1966</v>
      </c>
      <c r="D5649" t="s">
        <v>169</v>
      </c>
      <c r="E5649">
        <v>2</v>
      </c>
      <c r="F5649" t="s">
        <v>186</v>
      </c>
      <c r="G5649" t="s">
        <v>187</v>
      </c>
      <c r="H5649" t="s">
        <v>35</v>
      </c>
      <c r="I5649" t="s">
        <v>1563</v>
      </c>
      <c r="J5649" t="s">
        <v>372</v>
      </c>
      <c r="K5649" t="s">
        <v>12931</v>
      </c>
      <c r="L5649" t="s">
        <v>12932</v>
      </c>
      <c r="M5649" t="s">
        <v>350</v>
      </c>
      <c r="N5649" t="s">
        <v>94</v>
      </c>
      <c r="O5649">
        <v>15300</v>
      </c>
      <c r="P5649">
        <v>19828</v>
      </c>
      <c r="Q5649" t="s">
        <v>95</v>
      </c>
      <c r="R5649">
        <v>663</v>
      </c>
      <c r="S5649" s="2">
        <v>44760</v>
      </c>
      <c r="T5649" t="s">
        <v>42</v>
      </c>
      <c r="U5649">
        <v>0</v>
      </c>
      <c r="V5649" t="s">
        <v>71</v>
      </c>
      <c r="W5649">
        <v>403</v>
      </c>
      <c r="X5649" t="s">
        <v>44</v>
      </c>
      <c r="Y5649" t="s">
        <v>61</v>
      </c>
      <c r="Z5649">
        <v>0</v>
      </c>
      <c r="AA5649">
        <v>390</v>
      </c>
      <c r="AB5649">
        <v>18226</v>
      </c>
      <c r="AC5649" t="s">
        <v>73</v>
      </c>
    </row>
    <row r="5650" spans="1:29" x14ac:dyDescent="0.3">
      <c r="A5650" s="1" t="s">
        <v>47</v>
      </c>
      <c r="B5650" t="s">
        <v>48</v>
      </c>
      <c r="C5650" t="s">
        <v>2015</v>
      </c>
      <c r="D5650" t="s">
        <v>128</v>
      </c>
      <c r="E5650">
        <v>8</v>
      </c>
      <c r="F5650" t="s">
        <v>64</v>
      </c>
      <c r="G5650" t="s">
        <v>1152</v>
      </c>
      <c r="H5650" t="s">
        <v>79</v>
      </c>
      <c r="I5650" t="s">
        <v>9829</v>
      </c>
      <c r="J5650" t="s">
        <v>3151</v>
      </c>
      <c r="K5650">
        <v>7948024181</v>
      </c>
      <c r="L5650" t="s">
        <v>12933</v>
      </c>
      <c r="M5650" t="s">
        <v>648</v>
      </c>
      <c r="N5650" t="s">
        <v>58</v>
      </c>
      <c r="O5650">
        <v>10090</v>
      </c>
      <c r="P5650">
        <v>12144</v>
      </c>
      <c r="Q5650" t="s">
        <v>95</v>
      </c>
      <c r="R5650">
        <v>487</v>
      </c>
      <c r="S5650" s="2">
        <v>44427</v>
      </c>
      <c r="T5650" t="s">
        <v>42</v>
      </c>
      <c r="U5650">
        <v>0</v>
      </c>
      <c r="V5650" t="s">
        <v>43</v>
      </c>
      <c r="W5650">
        <v>597</v>
      </c>
      <c r="X5650" t="s">
        <v>44</v>
      </c>
      <c r="Y5650" t="s">
        <v>61</v>
      </c>
      <c r="Z5650">
        <v>4440</v>
      </c>
      <c r="AA5650">
        <v>70</v>
      </c>
      <c r="AB5650">
        <v>10182</v>
      </c>
      <c r="AC5650" t="s">
        <v>73</v>
      </c>
    </row>
    <row r="5651" spans="1:29" x14ac:dyDescent="0.3">
      <c r="A5651" s="1" t="s">
        <v>47</v>
      </c>
      <c r="B5651" t="s">
        <v>108</v>
      </c>
      <c r="C5651" t="s">
        <v>270</v>
      </c>
      <c r="D5651" t="s">
        <v>236</v>
      </c>
      <c r="E5651">
        <v>10</v>
      </c>
      <c r="F5651" t="s">
        <v>120</v>
      </c>
      <c r="G5651" t="s">
        <v>586</v>
      </c>
      <c r="H5651" t="s">
        <v>35</v>
      </c>
      <c r="I5651" t="s">
        <v>10591</v>
      </c>
      <c r="J5651" t="s">
        <v>637</v>
      </c>
      <c r="K5651" t="s">
        <v>12934</v>
      </c>
      <c r="L5651" t="s">
        <v>12935</v>
      </c>
      <c r="M5651" t="s">
        <v>660</v>
      </c>
      <c r="N5651" t="s">
        <v>94</v>
      </c>
      <c r="O5651">
        <v>6383</v>
      </c>
      <c r="P5651">
        <v>9936</v>
      </c>
      <c r="Q5651" t="s">
        <v>59</v>
      </c>
      <c r="R5651">
        <v>931</v>
      </c>
      <c r="S5651" s="2">
        <v>44312</v>
      </c>
      <c r="T5651" s="2">
        <v>44334</v>
      </c>
      <c r="U5651">
        <v>11459</v>
      </c>
      <c r="V5651" t="s">
        <v>71</v>
      </c>
      <c r="W5651">
        <v>425</v>
      </c>
      <c r="X5651" t="s">
        <v>60</v>
      </c>
      <c r="Y5651" t="s">
        <v>72</v>
      </c>
      <c r="Z5651">
        <v>0</v>
      </c>
      <c r="AA5651">
        <v>778</v>
      </c>
      <c r="AB5651">
        <v>7258</v>
      </c>
      <c r="AC5651" t="s">
        <v>107</v>
      </c>
    </row>
    <row r="5652" spans="1:29" x14ac:dyDescent="0.3">
      <c r="A5652" s="1" t="s">
        <v>47</v>
      </c>
      <c r="B5652" t="s">
        <v>48</v>
      </c>
      <c r="C5652" t="s">
        <v>1236</v>
      </c>
      <c r="D5652" t="s">
        <v>138</v>
      </c>
      <c r="E5652">
        <v>10</v>
      </c>
      <c r="F5652" t="s">
        <v>271</v>
      </c>
      <c r="G5652" t="s">
        <v>400</v>
      </c>
      <c r="H5652" t="s">
        <v>35</v>
      </c>
      <c r="I5652" t="s">
        <v>894</v>
      </c>
      <c r="J5652" t="s">
        <v>7922</v>
      </c>
      <c r="K5652" t="s">
        <v>12936</v>
      </c>
      <c r="L5652" t="s">
        <v>12937</v>
      </c>
      <c r="M5652" t="s">
        <v>57</v>
      </c>
      <c r="N5652" t="s">
        <v>58</v>
      </c>
      <c r="O5652">
        <v>11868</v>
      </c>
      <c r="P5652">
        <v>14917</v>
      </c>
      <c r="Q5652" t="s">
        <v>95</v>
      </c>
      <c r="R5652">
        <v>349</v>
      </c>
      <c r="S5652" s="2">
        <v>45306</v>
      </c>
      <c r="T5652" t="s">
        <v>42</v>
      </c>
      <c r="U5652">
        <v>0</v>
      </c>
      <c r="V5652" t="s">
        <v>71</v>
      </c>
      <c r="W5652">
        <v>814</v>
      </c>
      <c r="X5652" t="s">
        <v>44</v>
      </c>
      <c r="Y5652" t="s">
        <v>45</v>
      </c>
      <c r="Z5652">
        <v>1538</v>
      </c>
      <c r="AA5652">
        <v>200</v>
      </c>
      <c r="AB5652">
        <v>12298</v>
      </c>
      <c r="AC5652" t="s">
        <v>73</v>
      </c>
    </row>
    <row r="5653" spans="1:29" x14ac:dyDescent="0.3">
      <c r="A5653" s="1" t="s">
        <v>47</v>
      </c>
      <c r="B5653" t="s">
        <v>117</v>
      </c>
      <c r="C5653" t="s">
        <v>1406</v>
      </c>
      <c r="D5653" t="s">
        <v>110</v>
      </c>
      <c r="E5653">
        <v>10</v>
      </c>
      <c r="F5653" t="s">
        <v>33</v>
      </c>
      <c r="G5653" t="s">
        <v>111</v>
      </c>
      <c r="H5653" t="s">
        <v>35</v>
      </c>
      <c r="I5653" t="s">
        <v>832</v>
      </c>
      <c r="J5653" t="s">
        <v>5517</v>
      </c>
      <c r="K5653" t="s">
        <v>12938</v>
      </c>
      <c r="L5653" t="s">
        <v>12939</v>
      </c>
      <c r="M5653" t="s">
        <v>1311</v>
      </c>
      <c r="N5653" t="s">
        <v>94</v>
      </c>
      <c r="O5653">
        <v>26670</v>
      </c>
      <c r="P5653">
        <v>29605</v>
      </c>
      <c r="Q5653" t="s">
        <v>59</v>
      </c>
      <c r="R5653">
        <v>826</v>
      </c>
      <c r="S5653" s="2">
        <v>44677</v>
      </c>
      <c r="T5653" t="s">
        <v>42</v>
      </c>
      <c r="U5653">
        <v>23768</v>
      </c>
      <c r="V5653" t="s">
        <v>85</v>
      </c>
      <c r="W5653">
        <v>743</v>
      </c>
      <c r="X5653" t="s">
        <v>44</v>
      </c>
      <c r="Y5653" t="s">
        <v>45</v>
      </c>
      <c r="Z5653">
        <v>0</v>
      </c>
      <c r="AA5653">
        <v>103</v>
      </c>
      <c r="AB5653">
        <v>28612</v>
      </c>
      <c r="AC5653" t="s">
        <v>46</v>
      </c>
    </row>
    <row r="5654" spans="1:29" x14ac:dyDescent="0.3">
      <c r="A5654" s="1" t="s">
        <v>47</v>
      </c>
      <c r="B5654" t="s">
        <v>145</v>
      </c>
      <c r="C5654" t="s">
        <v>146</v>
      </c>
      <c r="D5654" t="s">
        <v>201</v>
      </c>
      <c r="E5654">
        <v>5</v>
      </c>
      <c r="F5654" t="s">
        <v>129</v>
      </c>
      <c r="G5654" t="s">
        <v>163</v>
      </c>
      <c r="H5654" t="s">
        <v>35</v>
      </c>
      <c r="I5654" t="s">
        <v>496</v>
      </c>
      <c r="J5654" t="s">
        <v>123</v>
      </c>
      <c r="K5654" t="s">
        <v>12940</v>
      </c>
      <c r="L5654" t="s">
        <v>12941</v>
      </c>
      <c r="M5654" t="s">
        <v>708</v>
      </c>
      <c r="N5654" t="s">
        <v>58</v>
      </c>
      <c r="O5654">
        <v>13451</v>
      </c>
      <c r="P5654">
        <v>16274</v>
      </c>
      <c r="Q5654" t="s">
        <v>41</v>
      </c>
      <c r="R5654">
        <v>388</v>
      </c>
      <c r="S5654" s="2">
        <v>45203</v>
      </c>
      <c r="T5654" t="s">
        <v>42</v>
      </c>
      <c r="U5654">
        <v>0</v>
      </c>
      <c r="V5654" t="s">
        <v>43</v>
      </c>
      <c r="W5654">
        <v>772</v>
      </c>
      <c r="X5654" t="s">
        <v>44</v>
      </c>
      <c r="Y5654" t="s">
        <v>61</v>
      </c>
      <c r="Z5654">
        <v>3747</v>
      </c>
      <c r="AA5654">
        <v>413</v>
      </c>
      <c r="AB5654">
        <v>16104</v>
      </c>
      <c r="AC5654" t="s">
        <v>46</v>
      </c>
    </row>
    <row r="5655" spans="1:29" x14ac:dyDescent="0.3">
      <c r="A5655" s="1" t="s">
        <v>29</v>
      </c>
      <c r="B5655" t="s">
        <v>30</v>
      </c>
      <c r="C5655" t="s">
        <v>1024</v>
      </c>
      <c r="D5655" t="s">
        <v>50</v>
      </c>
      <c r="E5655">
        <v>5</v>
      </c>
      <c r="F5655" t="s">
        <v>271</v>
      </c>
      <c r="G5655" t="s">
        <v>272</v>
      </c>
      <c r="H5655" t="s">
        <v>79</v>
      </c>
      <c r="I5655" t="s">
        <v>1351</v>
      </c>
      <c r="J5655" t="s">
        <v>1684</v>
      </c>
      <c r="K5655">
        <v>3544725312</v>
      </c>
      <c r="L5655" t="s">
        <v>12942</v>
      </c>
      <c r="M5655" t="s">
        <v>1395</v>
      </c>
      <c r="N5655" t="s">
        <v>94</v>
      </c>
      <c r="O5655">
        <v>3260</v>
      </c>
      <c r="P5655">
        <v>6173</v>
      </c>
      <c r="Q5655" t="s">
        <v>41</v>
      </c>
      <c r="R5655">
        <v>971</v>
      </c>
      <c r="S5655" s="2">
        <v>45229</v>
      </c>
      <c r="T5655" s="2">
        <v>45234</v>
      </c>
      <c r="U5655">
        <v>0</v>
      </c>
      <c r="V5655" t="s">
        <v>85</v>
      </c>
      <c r="W5655">
        <v>680</v>
      </c>
      <c r="X5655" t="s">
        <v>60</v>
      </c>
      <c r="Y5655" t="s">
        <v>72</v>
      </c>
      <c r="Z5655">
        <v>0</v>
      </c>
      <c r="AA5655">
        <v>393</v>
      </c>
      <c r="AB5655">
        <v>5230</v>
      </c>
      <c r="AC5655" t="s">
        <v>107</v>
      </c>
    </row>
    <row r="5656" spans="1:29" x14ac:dyDescent="0.3">
      <c r="A5656" s="1" t="s">
        <v>47</v>
      </c>
      <c r="B5656" t="s">
        <v>48</v>
      </c>
      <c r="C5656" t="s">
        <v>3795</v>
      </c>
      <c r="D5656" t="s">
        <v>128</v>
      </c>
      <c r="E5656">
        <v>6</v>
      </c>
      <c r="F5656" t="s">
        <v>51</v>
      </c>
      <c r="G5656" t="s">
        <v>345</v>
      </c>
      <c r="H5656" t="s">
        <v>35</v>
      </c>
      <c r="I5656" t="s">
        <v>1139</v>
      </c>
      <c r="J5656" t="s">
        <v>12943</v>
      </c>
      <c r="K5656" t="s">
        <v>12944</v>
      </c>
      <c r="L5656" t="s">
        <v>12945</v>
      </c>
      <c r="M5656" t="s">
        <v>220</v>
      </c>
      <c r="N5656" t="s">
        <v>94</v>
      </c>
      <c r="O5656">
        <v>27078</v>
      </c>
      <c r="P5656">
        <v>32068</v>
      </c>
      <c r="Q5656" t="s">
        <v>95</v>
      </c>
      <c r="R5656">
        <v>263</v>
      </c>
      <c r="S5656" s="2">
        <v>45233</v>
      </c>
      <c r="T5656" s="2">
        <v>45261</v>
      </c>
      <c r="U5656">
        <v>0</v>
      </c>
      <c r="V5656" t="s">
        <v>85</v>
      </c>
      <c r="W5656">
        <v>613</v>
      </c>
      <c r="X5656" t="s">
        <v>60</v>
      </c>
      <c r="Y5656" t="s">
        <v>61</v>
      </c>
      <c r="Z5656">
        <v>0</v>
      </c>
      <c r="AA5656">
        <v>682</v>
      </c>
      <c r="AB5656">
        <v>29373</v>
      </c>
      <c r="AC5656" t="s">
        <v>107</v>
      </c>
    </row>
    <row r="5657" spans="1:29" x14ac:dyDescent="0.3">
      <c r="A5657" s="1" t="s">
        <v>47</v>
      </c>
      <c r="B5657" t="s">
        <v>153</v>
      </c>
      <c r="C5657" t="s">
        <v>534</v>
      </c>
      <c r="D5657" t="s">
        <v>352</v>
      </c>
      <c r="E5657">
        <v>5</v>
      </c>
      <c r="F5657" t="s">
        <v>129</v>
      </c>
      <c r="G5657" t="s">
        <v>395</v>
      </c>
      <c r="H5657" t="s">
        <v>79</v>
      </c>
      <c r="I5657" t="s">
        <v>827</v>
      </c>
      <c r="J5657" t="s">
        <v>7531</v>
      </c>
      <c r="K5657" t="s">
        <v>12946</v>
      </c>
      <c r="L5657" t="s">
        <v>12947</v>
      </c>
      <c r="M5657" t="s">
        <v>860</v>
      </c>
      <c r="N5657" t="s">
        <v>84</v>
      </c>
      <c r="O5657">
        <v>24029</v>
      </c>
      <c r="P5657">
        <v>28200</v>
      </c>
      <c r="Q5657" t="s">
        <v>59</v>
      </c>
      <c r="R5657">
        <v>851</v>
      </c>
      <c r="S5657" s="2">
        <v>44532</v>
      </c>
      <c r="T5657" t="s">
        <v>42</v>
      </c>
      <c r="U5657">
        <v>8799</v>
      </c>
      <c r="V5657" t="s">
        <v>43</v>
      </c>
      <c r="W5657">
        <v>720</v>
      </c>
      <c r="X5657" t="s">
        <v>44</v>
      </c>
      <c r="Y5657" t="s">
        <v>72</v>
      </c>
      <c r="Z5657">
        <v>0</v>
      </c>
      <c r="AA5657">
        <v>358</v>
      </c>
      <c r="AB5657">
        <v>25272</v>
      </c>
      <c r="AC5657" t="s">
        <v>107</v>
      </c>
    </row>
    <row r="5658" spans="1:29" x14ac:dyDescent="0.3">
      <c r="A5658" s="1" t="s">
        <v>47</v>
      </c>
      <c r="B5658" t="s">
        <v>145</v>
      </c>
      <c r="C5658" t="s">
        <v>146</v>
      </c>
      <c r="D5658" t="s">
        <v>128</v>
      </c>
      <c r="E5658">
        <v>2</v>
      </c>
      <c r="F5658" t="s">
        <v>129</v>
      </c>
      <c r="G5658" t="s">
        <v>700</v>
      </c>
      <c r="H5658" t="s">
        <v>35</v>
      </c>
      <c r="I5658" t="s">
        <v>4279</v>
      </c>
      <c r="J5658" t="s">
        <v>2341</v>
      </c>
      <c r="K5658" t="s">
        <v>12948</v>
      </c>
      <c r="L5658" t="s">
        <v>12949</v>
      </c>
      <c r="M5658" t="s">
        <v>499</v>
      </c>
      <c r="N5658" t="s">
        <v>58</v>
      </c>
      <c r="O5658">
        <v>13110</v>
      </c>
      <c r="P5658">
        <v>16586</v>
      </c>
      <c r="Q5658" t="s">
        <v>59</v>
      </c>
      <c r="R5658">
        <v>240</v>
      </c>
      <c r="S5658" s="2">
        <v>45286</v>
      </c>
      <c r="T5658" s="2">
        <v>45314</v>
      </c>
      <c r="U5658">
        <v>15218</v>
      </c>
      <c r="V5658" t="s">
        <v>43</v>
      </c>
      <c r="W5658">
        <v>671</v>
      </c>
      <c r="X5658" t="s">
        <v>60</v>
      </c>
      <c r="Y5658" t="s">
        <v>61</v>
      </c>
      <c r="Z5658">
        <v>1854</v>
      </c>
      <c r="AA5658">
        <v>977</v>
      </c>
      <c r="AB5658">
        <v>13393</v>
      </c>
      <c r="AC5658" t="s">
        <v>73</v>
      </c>
    </row>
    <row r="5659" spans="1:29" x14ac:dyDescent="0.3">
      <c r="A5659" s="1" t="s">
        <v>29</v>
      </c>
      <c r="B5659" t="s">
        <v>327</v>
      </c>
      <c r="C5659" t="s">
        <v>2058</v>
      </c>
      <c r="D5659" t="s">
        <v>128</v>
      </c>
      <c r="E5659">
        <v>10</v>
      </c>
      <c r="F5659" t="s">
        <v>99</v>
      </c>
      <c r="G5659" t="s">
        <v>710</v>
      </c>
      <c r="H5659" t="s">
        <v>35</v>
      </c>
      <c r="I5659" t="s">
        <v>3831</v>
      </c>
      <c r="J5659" t="s">
        <v>245</v>
      </c>
      <c r="K5659" t="s">
        <v>12950</v>
      </c>
      <c r="L5659" t="s">
        <v>12951</v>
      </c>
      <c r="M5659" t="s">
        <v>1019</v>
      </c>
      <c r="N5659" t="s">
        <v>84</v>
      </c>
      <c r="O5659">
        <v>27395</v>
      </c>
      <c r="P5659">
        <v>31913</v>
      </c>
      <c r="Q5659" t="s">
        <v>41</v>
      </c>
      <c r="R5659">
        <v>753</v>
      </c>
      <c r="S5659" s="2">
        <v>44330</v>
      </c>
      <c r="T5659" s="2">
        <v>44348</v>
      </c>
      <c r="U5659">
        <v>0</v>
      </c>
      <c r="V5659" t="s">
        <v>43</v>
      </c>
      <c r="W5659">
        <v>840</v>
      </c>
      <c r="X5659" t="s">
        <v>60</v>
      </c>
      <c r="Y5659" t="s">
        <v>45</v>
      </c>
      <c r="Z5659">
        <v>0</v>
      </c>
      <c r="AA5659">
        <v>596</v>
      </c>
      <c r="AB5659">
        <v>30562</v>
      </c>
      <c r="AC5659" t="s">
        <v>46</v>
      </c>
    </row>
    <row r="5660" spans="1:29" x14ac:dyDescent="0.3">
      <c r="A5660" s="1" t="s">
        <v>47</v>
      </c>
      <c r="B5660" t="s">
        <v>592</v>
      </c>
      <c r="C5660" t="s">
        <v>1147</v>
      </c>
      <c r="D5660" t="s">
        <v>169</v>
      </c>
      <c r="E5660">
        <v>3</v>
      </c>
      <c r="F5660" t="s">
        <v>271</v>
      </c>
      <c r="G5660" t="s">
        <v>1060</v>
      </c>
      <c r="H5660" t="s">
        <v>35</v>
      </c>
      <c r="I5660" t="s">
        <v>4614</v>
      </c>
      <c r="J5660" t="s">
        <v>1052</v>
      </c>
      <c r="K5660" t="s">
        <v>12952</v>
      </c>
      <c r="L5660" t="s">
        <v>12953</v>
      </c>
      <c r="M5660" t="s">
        <v>2648</v>
      </c>
      <c r="N5660" t="s">
        <v>40</v>
      </c>
      <c r="O5660">
        <v>5836</v>
      </c>
      <c r="P5660">
        <v>8675</v>
      </c>
      <c r="Q5660" t="s">
        <v>41</v>
      </c>
      <c r="R5660">
        <v>173</v>
      </c>
      <c r="S5660" s="2">
        <v>45349</v>
      </c>
      <c r="T5660" t="s">
        <v>42</v>
      </c>
      <c r="U5660">
        <v>0</v>
      </c>
      <c r="V5660" t="s">
        <v>106</v>
      </c>
      <c r="W5660">
        <v>541</v>
      </c>
      <c r="X5660" t="s">
        <v>44</v>
      </c>
      <c r="Y5660" t="s">
        <v>61</v>
      </c>
      <c r="Z5660">
        <v>0</v>
      </c>
      <c r="AA5660">
        <v>671</v>
      </c>
      <c r="AB5660">
        <v>6100</v>
      </c>
      <c r="AC5660" t="s">
        <v>73</v>
      </c>
    </row>
    <row r="5661" spans="1:29" x14ac:dyDescent="0.3">
      <c r="A5661" s="1" t="s">
        <v>29</v>
      </c>
      <c r="B5661" t="s">
        <v>86</v>
      </c>
      <c r="C5661" t="s">
        <v>366</v>
      </c>
      <c r="D5661" t="s">
        <v>98</v>
      </c>
      <c r="E5661">
        <v>9</v>
      </c>
      <c r="F5661" t="s">
        <v>51</v>
      </c>
      <c r="G5661" t="s">
        <v>1075</v>
      </c>
      <c r="H5661" t="s">
        <v>79</v>
      </c>
      <c r="I5661" t="s">
        <v>292</v>
      </c>
      <c r="J5661" t="s">
        <v>287</v>
      </c>
      <c r="K5661" t="s">
        <v>12954</v>
      </c>
      <c r="L5661" t="s">
        <v>12955</v>
      </c>
      <c r="M5661" t="s">
        <v>93</v>
      </c>
      <c r="N5661" t="s">
        <v>94</v>
      </c>
      <c r="O5661">
        <v>18701</v>
      </c>
      <c r="P5661">
        <v>21690</v>
      </c>
      <c r="Q5661" t="s">
        <v>95</v>
      </c>
      <c r="R5661">
        <v>573</v>
      </c>
      <c r="S5661" s="2">
        <v>45275</v>
      </c>
      <c r="T5661" t="s">
        <v>42</v>
      </c>
      <c r="U5661">
        <v>0</v>
      </c>
      <c r="V5661" t="s">
        <v>106</v>
      </c>
      <c r="W5661">
        <v>486</v>
      </c>
      <c r="X5661" t="s">
        <v>44</v>
      </c>
      <c r="Y5661" t="s">
        <v>72</v>
      </c>
      <c r="Z5661">
        <v>0</v>
      </c>
      <c r="AA5661">
        <v>584</v>
      </c>
      <c r="AB5661">
        <v>19515</v>
      </c>
      <c r="AC5661" t="s">
        <v>107</v>
      </c>
    </row>
    <row r="5662" spans="1:29" x14ac:dyDescent="0.3">
      <c r="A5662" s="1" t="s">
        <v>47</v>
      </c>
      <c r="B5662" t="s">
        <v>117</v>
      </c>
      <c r="C5662" t="s">
        <v>243</v>
      </c>
      <c r="D5662" t="s">
        <v>119</v>
      </c>
      <c r="E5662">
        <v>5</v>
      </c>
      <c r="F5662" t="s">
        <v>120</v>
      </c>
      <c r="G5662" t="s">
        <v>820</v>
      </c>
      <c r="H5662" t="s">
        <v>79</v>
      </c>
      <c r="I5662" t="s">
        <v>883</v>
      </c>
      <c r="J5662" t="s">
        <v>911</v>
      </c>
      <c r="K5662" t="s">
        <v>12956</v>
      </c>
      <c r="L5662" t="s">
        <v>12957</v>
      </c>
      <c r="M5662" t="s">
        <v>126</v>
      </c>
      <c r="N5662" t="s">
        <v>40</v>
      </c>
      <c r="O5662">
        <v>3505</v>
      </c>
      <c r="P5662">
        <v>7232</v>
      </c>
      <c r="Q5662" t="s">
        <v>59</v>
      </c>
      <c r="R5662">
        <v>381</v>
      </c>
      <c r="S5662" s="2">
        <v>45001</v>
      </c>
      <c r="T5662" t="s">
        <v>42</v>
      </c>
      <c r="U5662">
        <v>8233</v>
      </c>
      <c r="V5662" t="s">
        <v>106</v>
      </c>
      <c r="W5662">
        <v>476</v>
      </c>
      <c r="X5662" t="s">
        <v>44</v>
      </c>
      <c r="Y5662" t="s">
        <v>45</v>
      </c>
      <c r="Z5662">
        <v>0</v>
      </c>
      <c r="AA5662">
        <v>318</v>
      </c>
      <c r="AB5662">
        <v>7068</v>
      </c>
      <c r="AC5662" t="s">
        <v>73</v>
      </c>
    </row>
    <row r="5663" spans="1:29" x14ac:dyDescent="0.3">
      <c r="A5663" s="1" t="s">
        <v>29</v>
      </c>
      <c r="B5663" t="s">
        <v>327</v>
      </c>
      <c r="C5663" t="s">
        <v>2681</v>
      </c>
      <c r="D5663" t="s">
        <v>110</v>
      </c>
      <c r="E5663">
        <v>5</v>
      </c>
      <c r="F5663" t="s">
        <v>271</v>
      </c>
      <c r="G5663" t="s">
        <v>715</v>
      </c>
      <c r="H5663" t="s">
        <v>79</v>
      </c>
      <c r="I5663" t="s">
        <v>9461</v>
      </c>
      <c r="J5663" t="s">
        <v>8193</v>
      </c>
      <c r="K5663" t="s">
        <v>12958</v>
      </c>
      <c r="L5663" t="s">
        <v>12959</v>
      </c>
      <c r="M5663" t="s">
        <v>1023</v>
      </c>
      <c r="N5663" t="s">
        <v>58</v>
      </c>
      <c r="O5663">
        <v>14675</v>
      </c>
      <c r="P5663">
        <v>17043</v>
      </c>
      <c r="Q5663" t="s">
        <v>59</v>
      </c>
      <c r="R5663">
        <v>542</v>
      </c>
      <c r="S5663" s="2">
        <v>45204</v>
      </c>
      <c r="T5663" s="2">
        <v>45210</v>
      </c>
      <c r="U5663">
        <v>48213</v>
      </c>
      <c r="V5663" t="s">
        <v>43</v>
      </c>
      <c r="W5663">
        <v>735</v>
      </c>
      <c r="X5663" t="s">
        <v>60</v>
      </c>
      <c r="Y5663" t="s">
        <v>45</v>
      </c>
      <c r="Z5663">
        <v>3854</v>
      </c>
      <c r="AA5663">
        <v>507</v>
      </c>
      <c r="AB5663">
        <v>16434</v>
      </c>
      <c r="AC5663" t="s">
        <v>107</v>
      </c>
    </row>
    <row r="5664" spans="1:29" x14ac:dyDescent="0.3">
      <c r="A5664" s="1" t="s">
        <v>29</v>
      </c>
      <c r="B5664" t="s">
        <v>541</v>
      </c>
      <c r="C5664" t="s">
        <v>2463</v>
      </c>
      <c r="D5664" t="s">
        <v>138</v>
      </c>
      <c r="E5664">
        <v>10</v>
      </c>
      <c r="F5664" t="s">
        <v>186</v>
      </c>
      <c r="G5664" t="s">
        <v>620</v>
      </c>
      <c r="H5664" t="s">
        <v>35</v>
      </c>
      <c r="I5664" t="s">
        <v>66</v>
      </c>
      <c r="J5664" t="s">
        <v>2947</v>
      </c>
      <c r="K5664" t="s">
        <v>12960</v>
      </c>
      <c r="L5664" t="s">
        <v>12961</v>
      </c>
      <c r="M5664" t="s">
        <v>3258</v>
      </c>
      <c r="N5664" t="s">
        <v>58</v>
      </c>
      <c r="O5664">
        <v>14738</v>
      </c>
      <c r="P5664">
        <v>18770</v>
      </c>
      <c r="Q5664" t="s">
        <v>41</v>
      </c>
      <c r="R5664">
        <v>206</v>
      </c>
      <c r="S5664" s="2">
        <v>44739</v>
      </c>
      <c r="T5664" t="s">
        <v>42</v>
      </c>
      <c r="U5664">
        <v>0</v>
      </c>
      <c r="V5664" t="s">
        <v>71</v>
      </c>
      <c r="W5664">
        <v>493</v>
      </c>
      <c r="X5664" t="s">
        <v>44</v>
      </c>
      <c r="Y5664" t="s">
        <v>61</v>
      </c>
      <c r="Z5664">
        <v>4427</v>
      </c>
      <c r="AA5664">
        <v>540</v>
      </c>
      <c r="AB5664">
        <v>15442</v>
      </c>
      <c r="AC5664" t="s">
        <v>46</v>
      </c>
    </row>
    <row r="5665" spans="1:29" x14ac:dyDescent="0.3">
      <c r="A5665" s="1" t="s">
        <v>29</v>
      </c>
      <c r="B5665" t="s">
        <v>62</v>
      </c>
      <c r="C5665" t="s">
        <v>370</v>
      </c>
      <c r="D5665" t="s">
        <v>119</v>
      </c>
      <c r="E5665">
        <v>2</v>
      </c>
      <c r="F5665" t="s">
        <v>120</v>
      </c>
      <c r="G5665" t="s">
        <v>586</v>
      </c>
      <c r="H5665" t="s">
        <v>79</v>
      </c>
      <c r="I5665" t="s">
        <v>292</v>
      </c>
      <c r="J5665" t="s">
        <v>1576</v>
      </c>
      <c r="K5665" t="s">
        <v>12962</v>
      </c>
      <c r="L5665" t="s">
        <v>12963</v>
      </c>
      <c r="M5665" t="s">
        <v>362</v>
      </c>
      <c r="N5665" t="s">
        <v>40</v>
      </c>
      <c r="O5665">
        <v>17009</v>
      </c>
      <c r="P5665">
        <v>19802</v>
      </c>
      <c r="Q5665" t="s">
        <v>59</v>
      </c>
      <c r="R5665">
        <v>353</v>
      </c>
      <c r="S5665" s="2">
        <v>44278</v>
      </c>
      <c r="T5665" t="s">
        <v>42</v>
      </c>
      <c r="U5665">
        <v>9377</v>
      </c>
      <c r="V5665" t="s">
        <v>85</v>
      </c>
      <c r="W5665">
        <v>627</v>
      </c>
      <c r="X5665" t="s">
        <v>44</v>
      </c>
      <c r="Y5665" t="s">
        <v>72</v>
      </c>
      <c r="Z5665">
        <v>0</v>
      </c>
      <c r="AA5665">
        <v>427</v>
      </c>
      <c r="AB5665">
        <v>17207</v>
      </c>
      <c r="AC5665" t="s">
        <v>73</v>
      </c>
    </row>
    <row r="5666" spans="1:29" x14ac:dyDescent="0.3">
      <c r="A5666" s="1" t="s">
        <v>47</v>
      </c>
      <c r="B5666" t="s">
        <v>117</v>
      </c>
      <c r="C5666" t="s">
        <v>920</v>
      </c>
      <c r="D5666" t="s">
        <v>236</v>
      </c>
      <c r="E5666">
        <v>8</v>
      </c>
      <c r="F5666" t="s">
        <v>77</v>
      </c>
      <c r="G5666" t="s">
        <v>365</v>
      </c>
      <c r="H5666" t="s">
        <v>79</v>
      </c>
      <c r="I5666" t="s">
        <v>273</v>
      </c>
      <c r="J5666" t="s">
        <v>5063</v>
      </c>
      <c r="K5666" t="s">
        <v>12964</v>
      </c>
      <c r="L5666" t="s">
        <v>12965</v>
      </c>
      <c r="M5666" t="s">
        <v>1484</v>
      </c>
      <c r="N5666" t="s">
        <v>94</v>
      </c>
      <c r="O5666">
        <v>26454</v>
      </c>
      <c r="P5666">
        <v>29506</v>
      </c>
      <c r="Q5666" t="s">
        <v>41</v>
      </c>
      <c r="R5666">
        <v>651</v>
      </c>
      <c r="S5666" s="2">
        <v>44948</v>
      </c>
      <c r="T5666" t="s">
        <v>42</v>
      </c>
      <c r="U5666">
        <v>0</v>
      </c>
      <c r="V5666" t="s">
        <v>85</v>
      </c>
      <c r="W5666">
        <v>844</v>
      </c>
      <c r="X5666" t="s">
        <v>44</v>
      </c>
      <c r="Y5666" t="s">
        <v>72</v>
      </c>
      <c r="Z5666">
        <v>0</v>
      </c>
      <c r="AA5666">
        <v>77</v>
      </c>
      <c r="AB5666">
        <v>27298</v>
      </c>
      <c r="AC5666" t="s">
        <v>73</v>
      </c>
    </row>
    <row r="5667" spans="1:29" x14ac:dyDescent="0.3">
      <c r="A5667" s="1" t="s">
        <v>47</v>
      </c>
      <c r="B5667" t="s">
        <v>108</v>
      </c>
      <c r="C5667" t="s">
        <v>3655</v>
      </c>
      <c r="D5667" t="s">
        <v>32</v>
      </c>
      <c r="E5667">
        <v>10</v>
      </c>
      <c r="F5667" t="s">
        <v>99</v>
      </c>
      <c r="G5667" t="s">
        <v>724</v>
      </c>
      <c r="H5667" t="s">
        <v>79</v>
      </c>
      <c r="I5667" t="s">
        <v>827</v>
      </c>
      <c r="J5667" t="s">
        <v>280</v>
      </c>
      <c r="K5667" t="s">
        <v>12966</v>
      </c>
      <c r="L5667" t="s">
        <v>12967</v>
      </c>
      <c r="M5667" t="s">
        <v>1402</v>
      </c>
      <c r="N5667" t="s">
        <v>84</v>
      </c>
      <c r="O5667">
        <v>29555</v>
      </c>
      <c r="P5667">
        <v>32908</v>
      </c>
      <c r="Q5667" t="s">
        <v>59</v>
      </c>
      <c r="R5667">
        <v>171</v>
      </c>
      <c r="S5667" s="2">
        <v>44562</v>
      </c>
      <c r="T5667" t="s">
        <v>42</v>
      </c>
      <c r="U5667">
        <v>11824</v>
      </c>
      <c r="V5667" t="s">
        <v>43</v>
      </c>
      <c r="W5667">
        <v>823</v>
      </c>
      <c r="X5667" t="s">
        <v>44</v>
      </c>
      <c r="Y5667" t="s">
        <v>45</v>
      </c>
      <c r="Z5667">
        <v>0</v>
      </c>
      <c r="AA5667">
        <v>684</v>
      </c>
      <c r="AB5667">
        <v>31998</v>
      </c>
      <c r="AC5667" t="s">
        <v>73</v>
      </c>
    </row>
    <row r="5668" spans="1:29" x14ac:dyDescent="0.3">
      <c r="A5668" s="1" t="s">
        <v>47</v>
      </c>
      <c r="B5668" t="s">
        <v>145</v>
      </c>
      <c r="C5668" t="s">
        <v>688</v>
      </c>
      <c r="D5668" t="s">
        <v>201</v>
      </c>
      <c r="E5668">
        <v>8</v>
      </c>
      <c r="F5668" t="s">
        <v>129</v>
      </c>
      <c r="G5668" t="s">
        <v>395</v>
      </c>
      <c r="H5668" t="s">
        <v>35</v>
      </c>
      <c r="I5668" t="s">
        <v>2110</v>
      </c>
      <c r="J5668" t="s">
        <v>3907</v>
      </c>
      <c r="K5668" t="s">
        <v>12968</v>
      </c>
      <c r="L5668" t="s">
        <v>12969</v>
      </c>
      <c r="M5668" t="s">
        <v>708</v>
      </c>
      <c r="N5668" t="s">
        <v>40</v>
      </c>
      <c r="O5668">
        <v>3660</v>
      </c>
      <c r="P5668">
        <v>7795</v>
      </c>
      <c r="Q5668" t="s">
        <v>59</v>
      </c>
      <c r="R5668">
        <v>667</v>
      </c>
      <c r="S5668" s="2">
        <v>44793</v>
      </c>
      <c r="T5668" s="2">
        <v>44797</v>
      </c>
      <c r="U5668">
        <v>15943</v>
      </c>
      <c r="V5668" t="s">
        <v>71</v>
      </c>
      <c r="W5668">
        <v>424</v>
      </c>
      <c r="X5668" t="s">
        <v>60</v>
      </c>
      <c r="Y5668" t="s">
        <v>45</v>
      </c>
      <c r="Z5668">
        <v>0</v>
      </c>
      <c r="AA5668">
        <v>221</v>
      </c>
      <c r="AB5668">
        <v>5687</v>
      </c>
      <c r="AC5668" t="s">
        <v>46</v>
      </c>
    </row>
    <row r="5669" spans="1:29" x14ac:dyDescent="0.3">
      <c r="A5669" s="1" t="s">
        <v>47</v>
      </c>
      <c r="B5669" t="s">
        <v>48</v>
      </c>
      <c r="C5669" t="s">
        <v>1453</v>
      </c>
      <c r="D5669" t="s">
        <v>169</v>
      </c>
      <c r="E5669">
        <v>3</v>
      </c>
      <c r="F5669" t="s">
        <v>64</v>
      </c>
      <c r="G5669" t="s">
        <v>388</v>
      </c>
      <c r="H5669" t="s">
        <v>79</v>
      </c>
      <c r="I5669" t="s">
        <v>292</v>
      </c>
      <c r="J5669" t="s">
        <v>123</v>
      </c>
      <c r="K5669" t="s">
        <v>12970</v>
      </c>
      <c r="L5669" t="s">
        <v>12971</v>
      </c>
      <c r="M5669" t="s">
        <v>556</v>
      </c>
      <c r="N5669" t="s">
        <v>40</v>
      </c>
      <c r="O5669">
        <v>14061</v>
      </c>
      <c r="P5669">
        <v>16762</v>
      </c>
      <c r="Q5669" t="s">
        <v>95</v>
      </c>
      <c r="R5669">
        <v>423</v>
      </c>
      <c r="S5669" s="2">
        <v>44301</v>
      </c>
      <c r="T5669" t="s">
        <v>42</v>
      </c>
      <c r="U5669">
        <v>0</v>
      </c>
      <c r="V5669" t="s">
        <v>85</v>
      </c>
      <c r="W5669">
        <v>427</v>
      </c>
      <c r="X5669" t="s">
        <v>44</v>
      </c>
      <c r="Y5669" t="s">
        <v>45</v>
      </c>
      <c r="Z5669">
        <v>0</v>
      </c>
      <c r="AA5669">
        <v>347</v>
      </c>
      <c r="AB5669">
        <v>14768</v>
      </c>
      <c r="AC5669" t="s">
        <v>73</v>
      </c>
    </row>
    <row r="5670" spans="1:29" x14ac:dyDescent="0.3">
      <c r="A5670" s="1" t="s">
        <v>29</v>
      </c>
      <c r="B5670" t="s">
        <v>393</v>
      </c>
      <c r="C5670" t="s">
        <v>1262</v>
      </c>
      <c r="D5670" t="s">
        <v>138</v>
      </c>
      <c r="E5670">
        <v>3</v>
      </c>
      <c r="F5670" t="s">
        <v>33</v>
      </c>
      <c r="G5670" t="s">
        <v>209</v>
      </c>
      <c r="H5670" t="s">
        <v>79</v>
      </c>
      <c r="I5670" t="s">
        <v>9461</v>
      </c>
      <c r="J5670" t="s">
        <v>657</v>
      </c>
      <c r="K5670" t="s">
        <v>12972</v>
      </c>
      <c r="L5670" t="s">
        <v>12973</v>
      </c>
      <c r="M5670" t="s">
        <v>399</v>
      </c>
      <c r="N5670" t="s">
        <v>94</v>
      </c>
      <c r="O5670">
        <v>7661</v>
      </c>
      <c r="P5670">
        <v>12050</v>
      </c>
      <c r="Q5670" t="s">
        <v>59</v>
      </c>
      <c r="R5670">
        <v>588</v>
      </c>
      <c r="S5670" s="2">
        <v>44764</v>
      </c>
      <c r="T5670" s="2">
        <v>44781</v>
      </c>
      <c r="U5670">
        <v>46664</v>
      </c>
      <c r="V5670" t="s">
        <v>85</v>
      </c>
      <c r="W5670">
        <v>413</v>
      </c>
      <c r="X5670" t="s">
        <v>60</v>
      </c>
      <c r="Y5670" t="s">
        <v>45</v>
      </c>
      <c r="Z5670">
        <v>0</v>
      </c>
      <c r="AA5670">
        <v>701</v>
      </c>
      <c r="AB5670">
        <v>11508</v>
      </c>
      <c r="AC5670" t="s">
        <v>107</v>
      </c>
    </row>
    <row r="5671" spans="1:29" x14ac:dyDescent="0.3">
      <c r="A5671" s="1" t="s">
        <v>47</v>
      </c>
      <c r="B5671" t="s">
        <v>234</v>
      </c>
      <c r="C5671" t="s">
        <v>235</v>
      </c>
      <c r="D5671" t="s">
        <v>387</v>
      </c>
      <c r="E5671">
        <v>2</v>
      </c>
      <c r="F5671" t="s">
        <v>51</v>
      </c>
      <c r="G5671" t="s">
        <v>1427</v>
      </c>
      <c r="H5671" t="s">
        <v>79</v>
      </c>
      <c r="I5671" t="s">
        <v>496</v>
      </c>
      <c r="J5671" t="s">
        <v>697</v>
      </c>
      <c r="K5671" t="s">
        <v>12974</v>
      </c>
      <c r="L5671" t="s">
        <v>12975</v>
      </c>
      <c r="M5671" t="s">
        <v>746</v>
      </c>
      <c r="N5671" t="s">
        <v>58</v>
      </c>
      <c r="O5671">
        <v>28450</v>
      </c>
      <c r="P5671">
        <v>32055</v>
      </c>
      <c r="Q5671" t="s">
        <v>59</v>
      </c>
      <c r="R5671">
        <v>135</v>
      </c>
      <c r="S5671" s="2">
        <v>44513</v>
      </c>
      <c r="T5671" s="2">
        <v>44541</v>
      </c>
      <c r="U5671">
        <v>17496</v>
      </c>
      <c r="V5671" t="s">
        <v>71</v>
      </c>
      <c r="W5671">
        <v>625</v>
      </c>
      <c r="X5671" t="s">
        <v>60</v>
      </c>
      <c r="Y5671" t="s">
        <v>61</v>
      </c>
      <c r="Z5671">
        <v>4802</v>
      </c>
      <c r="AA5671">
        <v>796</v>
      </c>
      <c r="AB5671">
        <v>29441</v>
      </c>
      <c r="AC5671" t="s">
        <v>107</v>
      </c>
    </row>
    <row r="5672" spans="1:29" x14ac:dyDescent="0.3">
      <c r="A5672" s="1" t="s">
        <v>47</v>
      </c>
      <c r="B5672" t="s">
        <v>136</v>
      </c>
      <c r="C5672" t="s">
        <v>1386</v>
      </c>
      <c r="D5672" t="s">
        <v>178</v>
      </c>
      <c r="E5672">
        <v>7</v>
      </c>
      <c r="F5672" t="s">
        <v>99</v>
      </c>
      <c r="G5672" t="s">
        <v>1638</v>
      </c>
      <c r="H5672" t="s">
        <v>35</v>
      </c>
      <c r="I5672" t="s">
        <v>2693</v>
      </c>
      <c r="J5672" t="s">
        <v>224</v>
      </c>
      <c r="K5672" t="s">
        <v>12976</v>
      </c>
      <c r="L5672" t="s">
        <v>12977</v>
      </c>
      <c r="M5672" t="s">
        <v>527</v>
      </c>
      <c r="N5672" t="s">
        <v>94</v>
      </c>
      <c r="O5672">
        <v>27691</v>
      </c>
      <c r="P5672">
        <v>32660</v>
      </c>
      <c r="Q5672" t="s">
        <v>41</v>
      </c>
      <c r="R5672">
        <v>873</v>
      </c>
      <c r="S5672" s="2">
        <v>45079</v>
      </c>
      <c r="T5672" s="2">
        <v>45082</v>
      </c>
      <c r="U5672">
        <v>0</v>
      </c>
      <c r="V5672" t="s">
        <v>71</v>
      </c>
      <c r="W5672">
        <v>543</v>
      </c>
      <c r="X5672" t="s">
        <v>60</v>
      </c>
      <c r="Y5672" t="s">
        <v>72</v>
      </c>
      <c r="Z5672">
        <v>0</v>
      </c>
      <c r="AA5672">
        <v>530</v>
      </c>
      <c r="AB5672">
        <v>28386</v>
      </c>
      <c r="AC5672" t="s">
        <v>73</v>
      </c>
    </row>
    <row r="5673" spans="1:29" x14ac:dyDescent="0.3">
      <c r="A5673" s="1" t="s">
        <v>47</v>
      </c>
      <c r="B5673" t="s">
        <v>48</v>
      </c>
      <c r="C5673" t="s">
        <v>2717</v>
      </c>
      <c r="D5673" t="s">
        <v>32</v>
      </c>
      <c r="E5673">
        <v>7</v>
      </c>
      <c r="F5673" t="s">
        <v>33</v>
      </c>
      <c r="G5673" t="s">
        <v>111</v>
      </c>
      <c r="H5673" t="s">
        <v>79</v>
      </c>
      <c r="I5673" t="s">
        <v>530</v>
      </c>
      <c r="J5673" t="s">
        <v>354</v>
      </c>
      <c r="K5673" t="s">
        <v>12978</v>
      </c>
      <c r="L5673" t="s">
        <v>12979</v>
      </c>
      <c r="M5673" t="s">
        <v>303</v>
      </c>
      <c r="N5673" t="s">
        <v>58</v>
      </c>
      <c r="O5673">
        <v>9791</v>
      </c>
      <c r="P5673">
        <v>13270</v>
      </c>
      <c r="Q5673" t="s">
        <v>95</v>
      </c>
      <c r="R5673">
        <v>343</v>
      </c>
      <c r="S5673" s="2">
        <v>44853</v>
      </c>
      <c r="T5673" t="s">
        <v>42</v>
      </c>
      <c r="U5673">
        <v>0</v>
      </c>
      <c r="V5673" t="s">
        <v>71</v>
      </c>
      <c r="W5673">
        <v>700</v>
      </c>
      <c r="X5673" t="s">
        <v>44</v>
      </c>
      <c r="Y5673" t="s">
        <v>61</v>
      </c>
      <c r="Z5673">
        <v>1464</v>
      </c>
      <c r="AA5673">
        <v>60</v>
      </c>
      <c r="AB5673">
        <v>13109</v>
      </c>
      <c r="AC5673" t="s">
        <v>73</v>
      </c>
    </row>
    <row r="5674" spans="1:29" x14ac:dyDescent="0.3">
      <c r="A5674" s="1" t="s">
        <v>29</v>
      </c>
      <c r="B5674" t="s">
        <v>541</v>
      </c>
      <c r="C5674" t="s">
        <v>2553</v>
      </c>
      <c r="D5674" t="s">
        <v>185</v>
      </c>
      <c r="E5674">
        <v>9</v>
      </c>
      <c r="F5674" t="s">
        <v>129</v>
      </c>
      <c r="G5674" t="s">
        <v>395</v>
      </c>
      <c r="H5674" t="s">
        <v>79</v>
      </c>
      <c r="I5674" t="s">
        <v>1705</v>
      </c>
      <c r="J5674" t="s">
        <v>90</v>
      </c>
      <c r="K5674" t="s">
        <v>12980</v>
      </c>
      <c r="L5674" t="s">
        <v>12981</v>
      </c>
      <c r="M5674" t="s">
        <v>1632</v>
      </c>
      <c r="N5674" t="s">
        <v>94</v>
      </c>
      <c r="O5674">
        <v>4198</v>
      </c>
      <c r="P5674">
        <v>8995</v>
      </c>
      <c r="Q5674" t="s">
        <v>95</v>
      </c>
      <c r="R5674">
        <v>712</v>
      </c>
      <c r="S5674" s="2">
        <v>45311</v>
      </c>
      <c r="T5674" t="s">
        <v>42</v>
      </c>
      <c r="U5674">
        <v>0</v>
      </c>
      <c r="V5674" t="s">
        <v>85</v>
      </c>
      <c r="W5674">
        <v>509</v>
      </c>
      <c r="X5674" t="s">
        <v>44</v>
      </c>
      <c r="Y5674" t="s">
        <v>61</v>
      </c>
      <c r="Z5674">
        <v>0</v>
      </c>
      <c r="AA5674">
        <v>826</v>
      </c>
      <c r="AB5674">
        <v>8112</v>
      </c>
      <c r="AC5674" t="s">
        <v>46</v>
      </c>
    </row>
    <row r="5675" spans="1:29" x14ac:dyDescent="0.3">
      <c r="A5675" s="1" t="s">
        <v>47</v>
      </c>
      <c r="B5675" t="s">
        <v>48</v>
      </c>
      <c r="C5675" t="s">
        <v>1236</v>
      </c>
      <c r="D5675" t="s">
        <v>32</v>
      </c>
      <c r="E5675">
        <v>4</v>
      </c>
      <c r="F5675" t="s">
        <v>129</v>
      </c>
      <c r="G5675" t="s">
        <v>298</v>
      </c>
      <c r="H5675" t="s">
        <v>79</v>
      </c>
      <c r="I5675" t="s">
        <v>936</v>
      </c>
      <c r="J5675" t="s">
        <v>900</v>
      </c>
      <c r="K5675" t="s">
        <v>12982</v>
      </c>
      <c r="L5675" t="s">
        <v>12983</v>
      </c>
      <c r="M5675" t="s">
        <v>57</v>
      </c>
      <c r="N5675" t="s">
        <v>58</v>
      </c>
      <c r="O5675">
        <v>27412</v>
      </c>
      <c r="P5675">
        <v>29747</v>
      </c>
      <c r="Q5675" t="s">
        <v>59</v>
      </c>
      <c r="R5675">
        <v>115</v>
      </c>
      <c r="S5675" s="2">
        <v>45222</v>
      </c>
      <c r="T5675" s="2">
        <v>45236</v>
      </c>
      <c r="U5675">
        <v>6058</v>
      </c>
      <c r="V5675" t="s">
        <v>43</v>
      </c>
      <c r="W5675">
        <v>552</v>
      </c>
      <c r="X5675" t="s">
        <v>60</v>
      </c>
      <c r="Y5675" t="s">
        <v>45</v>
      </c>
      <c r="Z5675">
        <v>1493</v>
      </c>
      <c r="AA5675">
        <v>709</v>
      </c>
      <c r="AB5675">
        <v>29479</v>
      </c>
      <c r="AC5675" t="s">
        <v>73</v>
      </c>
    </row>
    <row r="5676" spans="1:29" x14ac:dyDescent="0.3">
      <c r="A5676" s="1" t="s">
        <v>47</v>
      </c>
      <c r="B5676" t="s">
        <v>592</v>
      </c>
      <c r="C5676" t="s">
        <v>2761</v>
      </c>
      <c r="D5676" t="s">
        <v>98</v>
      </c>
      <c r="E5676">
        <v>9</v>
      </c>
      <c r="F5676" t="s">
        <v>51</v>
      </c>
      <c r="G5676" t="s">
        <v>1069</v>
      </c>
      <c r="H5676" t="s">
        <v>79</v>
      </c>
      <c r="I5676" t="s">
        <v>2217</v>
      </c>
      <c r="J5676" t="s">
        <v>4919</v>
      </c>
      <c r="K5676" t="s">
        <v>12984</v>
      </c>
      <c r="L5676" t="s">
        <v>12985</v>
      </c>
      <c r="M5676" t="s">
        <v>919</v>
      </c>
      <c r="N5676" t="s">
        <v>84</v>
      </c>
      <c r="O5676">
        <v>11059</v>
      </c>
      <c r="P5676">
        <v>14204</v>
      </c>
      <c r="Q5676" t="s">
        <v>41</v>
      </c>
      <c r="R5676">
        <v>635</v>
      </c>
      <c r="S5676" s="2">
        <v>44660</v>
      </c>
      <c r="T5676" t="s">
        <v>42</v>
      </c>
      <c r="U5676">
        <v>0</v>
      </c>
      <c r="V5676" t="s">
        <v>85</v>
      </c>
      <c r="W5676">
        <v>711</v>
      </c>
      <c r="X5676" t="s">
        <v>44</v>
      </c>
      <c r="Y5676" t="s">
        <v>45</v>
      </c>
      <c r="Z5676">
        <v>0</v>
      </c>
      <c r="AA5676">
        <v>652</v>
      </c>
      <c r="AB5676">
        <v>13509</v>
      </c>
      <c r="AC5676" t="s">
        <v>73</v>
      </c>
    </row>
    <row r="5677" spans="1:29" x14ac:dyDescent="0.3">
      <c r="A5677" s="1" t="s">
        <v>47</v>
      </c>
      <c r="B5677" t="s">
        <v>145</v>
      </c>
      <c r="C5677" t="s">
        <v>445</v>
      </c>
      <c r="D5677" t="s">
        <v>352</v>
      </c>
      <c r="E5677">
        <v>8</v>
      </c>
      <c r="F5677" t="s">
        <v>33</v>
      </c>
      <c r="G5677" t="s">
        <v>179</v>
      </c>
      <c r="H5677" t="s">
        <v>79</v>
      </c>
      <c r="I5677" t="s">
        <v>1841</v>
      </c>
      <c r="J5677" t="s">
        <v>637</v>
      </c>
      <c r="K5677" t="s">
        <v>12986</v>
      </c>
      <c r="L5677" t="s">
        <v>12987</v>
      </c>
      <c r="M5677" t="s">
        <v>2358</v>
      </c>
      <c r="N5677" t="s">
        <v>58</v>
      </c>
      <c r="O5677">
        <v>18577</v>
      </c>
      <c r="P5677">
        <v>22147</v>
      </c>
      <c r="Q5677" t="s">
        <v>95</v>
      </c>
      <c r="R5677">
        <v>683</v>
      </c>
      <c r="S5677" s="2">
        <v>44910</v>
      </c>
      <c r="T5677" t="s">
        <v>42</v>
      </c>
      <c r="U5677">
        <v>0</v>
      </c>
      <c r="V5677" t="s">
        <v>106</v>
      </c>
      <c r="W5677">
        <v>671</v>
      </c>
      <c r="X5677" t="s">
        <v>44</v>
      </c>
      <c r="Y5677" t="s">
        <v>45</v>
      </c>
      <c r="Z5677">
        <v>3179</v>
      </c>
      <c r="AA5677">
        <v>359</v>
      </c>
      <c r="AB5677">
        <v>21814</v>
      </c>
      <c r="AC5677" t="s">
        <v>107</v>
      </c>
    </row>
    <row r="5678" spans="1:29" x14ac:dyDescent="0.3">
      <c r="A5678" s="1" t="s">
        <v>47</v>
      </c>
      <c r="B5678" t="s">
        <v>108</v>
      </c>
      <c r="C5678" t="s">
        <v>109</v>
      </c>
      <c r="D5678" t="s">
        <v>185</v>
      </c>
      <c r="E5678">
        <v>4</v>
      </c>
      <c r="F5678" t="s">
        <v>99</v>
      </c>
      <c r="G5678" t="s">
        <v>1138</v>
      </c>
      <c r="H5678" t="s">
        <v>79</v>
      </c>
      <c r="I5678" t="s">
        <v>4007</v>
      </c>
      <c r="J5678" t="s">
        <v>141</v>
      </c>
      <c r="K5678" t="s">
        <v>12988</v>
      </c>
      <c r="L5678" t="s">
        <v>12989</v>
      </c>
      <c r="M5678" t="s">
        <v>277</v>
      </c>
      <c r="N5678" t="s">
        <v>94</v>
      </c>
      <c r="O5678">
        <v>15639</v>
      </c>
      <c r="P5678">
        <v>19642</v>
      </c>
      <c r="Q5678" t="s">
        <v>59</v>
      </c>
      <c r="R5678">
        <v>850</v>
      </c>
      <c r="S5678" s="2">
        <v>44569</v>
      </c>
      <c r="T5678" t="s">
        <v>42</v>
      </c>
      <c r="U5678">
        <v>11979</v>
      </c>
      <c r="V5678" t="s">
        <v>43</v>
      </c>
      <c r="W5678">
        <v>770</v>
      </c>
      <c r="X5678" t="s">
        <v>44</v>
      </c>
      <c r="Y5678" t="s">
        <v>45</v>
      </c>
      <c r="Z5678">
        <v>0</v>
      </c>
      <c r="AA5678">
        <v>175</v>
      </c>
      <c r="AB5678">
        <v>15656</v>
      </c>
      <c r="AC5678" t="s">
        <v>107</v>
      </c>
    </row>
    <row r="5679" spans="1:29" x14ac:dyDescent="0.3">
      <c r="A5679" s="1" t="s">
        <v>29</v>
      </c>
      <c r="B5679" t="s">
        <v>228</v>
      </c>
      <c r="C5679" t="s">
        <v>229</v>
      </c>
      <c r="D5679" t="s">
        <v>236</v>
      </c>
      <c r="E5679">
        <v>4</v>
      </c>
      <c r="F5679" t="s">
        <v>271</v>
      </c>
      <c r="G5679" t="s">
        <v>1298</v>
      </c>
      <c r="H5679" t="s">
        <v>79</v>
      </c>
      <c r="I5679" t="s">
        <v>1210</v>
      </c>
      <c r="J5679" t="s">
        <v>6504</v>
      </c>
      <c r="K5679" t="s">
        <v>12990</v>
      </c>
      <c r="L5679" t="s">
        <v>12991</v>
      </c>
      <c r="M5679" t="s">
        <v>852</v>
      </c>
      <c r="N5679" t="s">
        <v>58</v>
      </c>
      <c r="O5679">
        <v>4266</v>
      </c>
      <c r="P5679">
        <v>7418</v>
      </c>
      <c r="Q5679" t="s">
        <v>41</v>
      </c>
      <c r="R5679">
        <v>498</v>
      </c>
      <c r="S5679" s="2">
        <v>45339</v>
      </c>
      <c r="T5679" t="s">
        <v>42</v>
      </c>
      <c r="U5679">
        <v>0</v>
      </c>
      <c r="V5679" t="s">
        <v>85</v>
      </c>
      <c r="W5679">
        <v>695</v>
      </c>
      <c r="X5679" t="s">
        <v>44</v>
      </c>
      <c r="Y5679" t="s">
        <v>61</v>
      </c>
      <c r="Z5679">
        <v>1917</v>
      </c>
      <c r="AA5679">
        <v>504</v>
      </c>
      <c r="AB5679">
        <v>5649</v>
      </c>
      <c r="AC5679" t="s">
        <v>107</v>
      </c>
    </row>
    <row r="5680" spans="1:29" x14ac:dyDescent="0.3">
      <c r="A5680" s="1" t="s">
        <v>47</v>
      </c>
      <c r="B5680" t="s">
        <v>117</v>
      </c>
      <c r="C5680" t="s">
        <v>1406</v>
      </c>
      <c r="D5680" t="s">
        <v>185</v>
      </c>
      <c r="E5680">
        <v>10</v>
      </c>
      <c r="F5680" t="s">
        <v>33</v>
      </c>
      <c r="G5680" t="s">
        <v>179</v>
      </c>
      <c r="H5680" t="s">
        <v>79</v>
      </c>
      <c r="I5680" t="s">
        <v>434</v>
      </c>
      <c r="J5680" t="s">
        <v>1907</v>
      </c>
      <c r="K5680">
        <v>1505264864</v>
      </c>
      <c r="L5680" t="s">
        <v>12992</v>
      </c>
      <c r="M5680" t="s">
        <v>1301</v>
      </c>
      <c r="N5680" t="s">
        <v>40</v>
      </c>
      <c r="O5680">
        <v>27146</v>
      </c>
      <c r="P5680">
        <v>30787</v>
      </c>
      <c r="Q5680" t="s">
        <v>59</v>
      </c>
      <c r="R5680">
        <v>7</v>
      </c>
      <c r="S5680" s="2">
        <v>44404</v>
      </c>
      <c r="T5680" s="2">
        <v>44411</v>
      </c>
      <c r="U5680">
        <v>22747</v>
      </c>
      <c r="V5680" t="s">
        <v>71</v>
      </c>
      <c r="W5680">
        <v>570</v>
      </c>
      <c r="X5680" t="s">
        <v>60</v>
      </c>
      <c r="Y5680" t="s">
        <v>61</v>
      </c>
      <c r="Z5680">
        <v>0</v>
      </c>
      <c r="AA5680">
        <v>952</v>
      </c>
      <c r="AB5680">
        <v>28388</v>
      </c>
      <c r="AC5680" t="s">
        <v>46</v>
      </c>
    </row>
    <row r="5681" spans="1:29" x14ac:dyDescent="0.3">
      <c r="A5681" s="1" t="s">
        <v>29</v>
      </c>
      <c r="B5681" t="s">
        <v>86</v>
      </c>
      <c r="C5681" t="s">
        <v>1266</v>
      </c>
      <c r="D5681" t="s">
        <v>178</v>
      </c>
      <c r="E5681">
        <v>1</v>
      </c>
      <c r="F5681" t="s">
        <v>186</v>
      </c>
      <c r="G5681" t="s">
        <v>1504</v>
      </c>
      <c r="H5681" t="s">
        <v>35</v>
      </c>
      <c r="I5681" t="s">
        <v>464</v>
      </c>
      <c r="J5681" t="s">
        <v>245</v>
      </c>
      <c r="K5681" t="s">
        <v>12993</v>
      </c>
      <c r="L5681" t="s">
        <v>12994</v>
      </c>
      <c r="M5681" t="s">
        <v>1366</v>
      </c>
      <c r="N5681" t="s">
        <v>58</v>
      </c>
      <c r="O5681">
        <v>17481</v>
      </c>
      <c r="P5681">
        <v>19834</v>
      </c>
      <c r="Q5681" t="s">
        <v>59</v>
      </c>
      <c r="R5681">
        <v>12</v>
      </c>
      <c r="S5681" s="2">
        <v>44370</v>
      </c>
      <c r="T5681" s="2">
        <v>44397</v>
      </c>
      <c r="U5681">
        <v>29059</v>
      </c>
      <c r="V5681" t="s">
        <v>85</v>
      </c>
      <c r="W5681">
        <v>703</v>
      </c>
      <c r="X5681" t="s">
        <v>60</v>
      </c>
      <c r="Y5681" t="s">
        <v>61</v>
      </c>
      <c r="Z5681">
        <v>1617</v>
      </c>
      <c r="AA5681">
        <v>533</v>
      </c>
      <c r="AB5681">
        <v>19135</v>
      </c>
      <c r="AC5681" t="s">
        <v>46</v>
      </c>
    </row>
    <row r="5682" spans="1:29" x14ac:dyDescent="0.3">
      <c r="A5682" s="1" t="s">
        <v>29</v>
      </c>
      <c r="B5682" t="s">
        <v>363</v>
      </c>
      <c r="C5682" t="s">
        <v>1598</v>
      </c>
      <c r="D5682" t="s">
        <v>185</v>
      </c>
      <c r="E5682">
        <v>4</v>
      </c>
      <c r="F5682" t="s">
        <v>64</v>
      </c>
      <c r="G5682" t="s">
        <v>65</v>
      </c>
      <c r="H5682" t="s">
        <v>35</v>
      </c>
      <c r="I5682" t="s">
        <v>5612</v>
      </c>
      <c r="J5682" t="s">
        <v>3594</v>
      </c>
      <c r="K5682" t="s">
        <v>12995</v>
      </c>
      <c r="L5682" t="s">
        <v>12996</v>
      </c>
      <c r="M5682" t="s">
        <v>421</v>
      </c>
      <c r="N5682" t="s">
        <v>58</v>
      </c>
      <c r="O5682">
        <v>26262</v>
      </c>
      <c r="P5682">
        <v>29058</v>
      </c>
      <c r="Q5682" t="s">
        <v>41</v>
      </c>
      <c r="R5682">
        <v>762</v>
      </c>
      <c r="S5682" s="2">
        <v>44274</v>
      </c>
      <c r="T5682" t="s">
        <v>42</v>
      </c>
      <c r="U5682">
        <v>0</v>
      </c>
      <c r="V5682" t="s">
        <v>106</v>
      </c>
      <c r="W5682">
        <v>840</v>
      </c>
      <c r="X5682" t="s">
        <v>44</v>
      </c>
      <c r="Y5682" t="s">
        <v>61</v>
      </c>
      <c r="Z5682">
        <v>3631</v>
      </c>
      <c r="AA5682">
        <v>437</v>
      </c>
      <c r="AB5682">
        <v>28031</v>
      </c>
      <c r="AC5682" t="s">
        <v>73</v>
      </c>
    </row>
    <row r="5683" spans="1:29" x14ac:dyDescent="0.3">
      <c r="A5683" s="1" t="s">
        <v>29</v>
      </c>
      <c r="B5683" t="s">
        <v>62</v>
      </c>
      <c r="C5683" t="s">
        <v>4287</v>
      </c>
      <c r="D5683" t="s">
        <v>128</v>
      </c>
      <c r="E5683">
        <v>9</v>
      </c>
      <c r="F5683" t="s">
        <v>51</v>
      </c>
      <c r="G5683" t="s">
        <v>285</v>
      </c>
      <c r="H5683" t="s">
        <v>79</v>
      </c>
      <c r="I5683" t="s">
        <v>299</v>
      </c>
      <c r="J5683" t="s">
        <v>1652</v>
      </c>
      <c r="K5683" t="s">
        <v>12997</v>
      </c>
      <c r="L5683" t="s">
        <v>12998</v>
      </c>
      <c r="M5683" t="s">
        <v>404</v>
      </c>
      <c r="N5683" t="s">
        <v>58</v>
      </c>
      <c r="O5683">
        <v>5405</v>
      </c>
      <c r="P5683">
        <v>7655</v>
      </c>
      <c r="Q5683" t="s">
        <v>59</v>
      </c>
      <c r="R5683">
        <v>153</v>
      </c>
      <c r="S5683" s="2">
        <v>44633</v>
      </c>
      <c r="T5683" t="s">
        <v>42</v>
      </c>
      <c r="U5683">
        <v>27778</v>
      </c>
      <c r="V5683" t="s">
        <v>85</v>
      </c>
      <c r="W5683">
        <v>406</v>
      </c>
      <c r="X5683" t="s">
        <v>44</v>
      </c>
      <c r="Y5683" t="s">
        <v>72</v>
      </c>
      <c r="Z5683">
        <v>1882</v>
      </c>
      <c r="AA5683">
        <v>244</v>
      </c>
      <c r="AB5683">
        <v>6983</v>
      </c>
      <c r="AC5683" t="s">
        <v>46</v>
      </c>
    </row>
    <row r="5684" spans="1:29" x14ac:dyDescent="0.3">
      <c r="A5684" s="1" t="s">
        <v>47</v>
      </c>
      <c r="B5684" t="s">
        <v>176</v>
      </c>
      <c r="C5684" t="s">
        <v>2827</v>
      </c>
      <c r="D5684" t="s">
        <v>98</v>
      </c>
      <c r="E5684">
        <v>6</v>
      </c>
      <c r="F5684" t="s">
        <v>120</v>
      </c>
      <c r="G5684" t="s">
        <v>586</v>
      </c>
      <c r="H5684" t="s">
        <v>35</v>
      </c>
      <c r="I5684" t="s">
        <v>1287</v>
      </c>
      <c r="J5684" t="s">
        <v>878</v>
      </c>
      <c r="K5684" t="s">
        <v>12999</v>
      </c>
      <c r="L5684" t="s">
        <v>13000</v>
      </c>
      <c r="M5684" t="s">
        <v>1507</v>
      </c>
      <c r="N5684" t="s">
        <v>84</v>
      </c>
      <c r="O5684">
        <v>8265</v>
      </c>
      <c r="P5684">
        <v>12710</v>
      </c>
      <c r="Q5684" t="s">
        <v>95</v>
      </c>
      <c r="R5684">
        <v>630</v>
      </c>
      <c r="S5684" s="2">
        <v>45348</v>
      </c>
      <c r="T5684" t="s">
        <v>42</v>
      </c>
      <c r="U5684">
        <v>0</v>
      </c>
      <c r="V5684" t="s">
        <v>85</v>
      </c>
      <c r="W5684">
        <v>680</v>
      </c>
      <c r="X5684" t="s">
        <v>44</v>
      </c>
      <c r="Y5684" t="s">
        <v>72</v>
      </c>
      <c r="Z5684">
        <v>0</v>
      </c>
      <c r="AA5684">
        <v>376</v>
      </c>
      <c r="AB5684">
        <v>10560</v>
      </c>
      <c r="AC5684" t="s">
        <v>46</v>
      </c>
    </row>
    <row r="5685" spans="1:29" x14ac:dyDescent="0.3">
      <c r="A5685" s="1" t="s">
        <v>29</v>
      </c>
      <c r="B5685" t="s">
        <v>228</v>
      </c>
      <c r="C5685" t="s">
        <v>1545</v>
      </c>
      <c r="D5685" t="s">
        <v>201</v>
      </c>
      <c r="E5685">
        <v>10</v>
      </c>
      <c r="F5685" t="s">
        <v>77</v>
      </c>
      <c r="G5685" t="s">
        <v>440</v>
      </c>
      <c r="H5685" t="s">
        <v>79</v>
      </c>
      <c r="I5685" t="s">
        <v>621</v>
      </c>
      <c r="J5685" t="s">
        <v>3107</v>
      </c>
      <c r="K5685">
        <v>5870008586</v>
      </c>
      <c r="L5685" t="s">
        <v>13001</v>
      </c>
      <c r="M5685" t="s">
        <v>852</v>
      </c>
      <c r="N5685" t="s">
        <v>40</v>
      </c>
      <c r="O5685">
        <v>8400</v>
      </c>
      <c r="P5685">
        <v>11744</v>
      </c>
      <c r="Q5685" t="s">
        <v>41</v>
      </c>
      <c r="R5685">
        <v>170</v>
      </c>
      <c r="S5685" s="2">
        <v>44348</v>
      </c>
      <c r="T5685" s="2">
        <v>44359</v>
      </c>
      <c r="U5685">
        <v>0</v>
      </c>
      <c r="V5685" t="s">
        <v>106</v>
      </c>
      <c r="W5685">
        <v>439</v>
      </c>
      <c r="X5685" t="s">
        <v>60</v>
      </c>
      <c r="Y5685" t="s">
        <v>72</v>
      </c>
      <c r="Z5685">
        <v>0</v>
      </c>
      <c r="AA5685">
        <v>252</v>
      </c>
      <c r="AB5685">
        <v>10809</v>
      </c>
      <c r="AC5685" t="s">
        <v>73</v>
      </c>
    </row>
    <row r="5686" spans="1:29" x14ac:dyDescent="0.3">
      <c r="A5686" s="1" t="s">
        <v>47</v>
      </c>
      <c r="B5686" t="s">
        <v>153</v>
      </c>
      <c r="C5686" t="s">
        <v>755</v>
      </c>
      <c r="D5686" t="s">
        <v>50</v>
      </c>
      <c r="E5686">
        <v>9</v>
      </c>
      <c r="F5686" t="s">
        <v>77</v>
      </c>
      <c r="G5686" t="s">
        <v>264</v>
      </c>
      <c r="H5686" t="s">
        <v>35</v>
      </c>
      <c r="I5686" t="s">
        <v>156</v>
      </c>
      <c r="J5686" t="s">
        <v>1497</v>
      </c>
      <c r="K5686" t="s">
        <v>13002</v>
      </c>
      <c r="L5686" t="s">
        <v>13003</v>
      </c>
      <c r="M5686" t="s">
        <v>1707</v>
      </c>
      <c r="N5686" t="s">
        <v>84</v>
      </c>
      <c r="O5686">
        <v>12349</v>
      </c>
      <c r="P5686">
        <v>15695</v>
      </c>
      <c r="Q5686" t="s">
        <v>59</v>
      </c>
      <c r="R5686">
        <v>841</v>
      </c>
      <c r="S5686" s="2">
        <v>44895</v>
      </c>
      <c r="T5686" s="2">
        <v>44920</v>
      </c>
      <c r="U5686">
        <v>31247</v>
      </c>
      <c r="V5686" t="s">
        <v>85</v>
      </c>
      <c r="W5686">
        <v>711</v>
      </c>
      <c r="X5686" t="s">
        <v>60</v>
      </c>
      <c r="Y5686" t="s">
        <v>45</v>
      </c>
      <c r="Z5686">
        <v>0</v>
      </c>
      <c r="AA5686">
        <v>178</v>
      </c>
      <c r="AB5686">
        <v>13236</v>
      </c>
      <c r="AC5686" t="s">
        <v>107</v>
      </c>
    </row>
    <row r="5687" spans="1:29" x14ac:dyDescent="0.3">
      <c r="A5687" s="1" t="s">
        <v>47</v>
      </c>
      <c r="B5687" t="s">
        <v>136</v>
      </c>
      <c r="C5687" t="s">
        <v>137</v>
      </c>
      <c r="D5687" t="s">
        <v>32</v>
      </c>
      <c r="E5687">
        <v>6</v>
      </c>
      <c r="F5687" t="s">
        <v>120</v>
      </c>
      <c r="G5687" t="s">
        <v>1533</v>
      </c>
      <c r="H5687" t="s">
        <v>79</v>
      </c>
      <c r="I5687" t="s">
        <v>1341</v>
      </c>
      <c r="J5687" t="s">
        <v>211</v>
      </c>
      <c r="K5687" t="s">
        <v>13004</v>
      </c>
      <c r="L5687" t="s">
        <v>13005</v>
      </c>
      <c r="M5687" t="s">
        <v>1128</v>
      </c>
      <c r="N5687" t="s">
        <v>58</v>
      </c>
      <c r="O5687">
        <v>4017</v>
      </c>
      <c r="P5687">
        <v>7357</v>
      </c>
      <c r="Q5687" t="s">
        <v>41</v>
      </c>
      <c r="R5687">
        <v>136</v>
      </c>
      <c r="S5687" s="2">
        <v>44778</v>
      </c>
      <c r="T5687" t="s">
        <v>42</v>
      </c>
      <c r="U5687">
        <v>0</v>
      </c>
      <c r="V5687" t="s">
        <v>85</v>
      </c>
      <c r="W5687">
        <v>431</v>
      </c>
      <c r="X5687" t="s">
        <v>44</v>
      </c>
      <c r="Y5687" t="s">
        <v>72</v>
      </c>
      <c r="Z5687">
        <v>4374</v>
      </c>
      <c r="AA5687">
        <v>465</v>
      </c>
      <c r="AB5687">
        <v>6351</v>
      </c>
      <c r="AC5687" t="s">
        <v>46</v>
      </c>
    </row>
    <row r="5688" spans="1:29" x14ac:dyDescent="0.3">
      <c r="A5688" s="1" t="s">
        <v>47</v>
      </c>
      <c r="B5688" t="s">
        <v>176</v>
      </c>
      <c r="C5688" t="s">
        <v>898</v>
      </c>
      <c r="D5688" t="s">
        <v>128</v>
      </c>
      <c r="E5688">
        <v>9</v>
      </c>
      <c r="F5688" t="s">
        <v>221</v>
      </c>
      <c r="G5688" t="s">
        <v>882</v>
      </c>
      <c r="H5688" t="s">
        <v>79</v>
      </c>
      <c r="I5688" t="s">
        <v>565</v>
      </c>
      <c r="J5688" t="s">
        <v>726</v>
      </c>
      <c r="K5688" t="s">
        <v>13006</v>
      </c>
      <c r="L5688" t="s">
        <v>13007</v>
      </c>
      <c r="M5688" t="s">
        <v>1637</v>
      </c>
      <c r="N5688" t="s">
        <v>94</v>
      </c>
      <c r="O5688">
        <v>6270</v>
      </c>
      <c r="P5688">
        <v>11050</v>
      </c>
      <c r="Q5688" t="s">
        <v>95</v>
      </c>
      <c r="R5688">
        <v>344</v>
      </c>
      <c r="S5688" s="2">
        <v>44297</v>
      </c>
      <c r="T5688" s="2">
        <v>44311</v>
      </c>
      <c r="U5688">
        <v>0</v>
      </c>
      <c r="V5688" t="s">
        <v>85</v>
      </c>
      <c r="W5688">
        <v>730</v>
      </c>
      <c r="X5688" t="s">
        <v>60</v>
      </c>
      <c r="Y5688" t="s">
        <v>45</v>
      </c>
      <c r="Z5688">
        <v>0</v>
      </c>
      <c r="AA5688">
        <v>872</v>
      </c>
      <c r="AB5688">
        <v>9558</v>
      </c>
      <c r="AC5688" t="s">
        <v>107</v>
      </c>
    </row>
    <row r="5689" spans="1:29" x14ac:dyDescent="0.3">
      <c r="A5689" s="1" t="s">
        <v>29</v>
      </c>
      <c r="B5689" t="s">
        <v>86</v>
      </c>
      <c r="C5689" t="s">
        <v>366</v>
      </c>
      <c r="D5689" t="s">
        <v>155</v>
      </c>
      <c r="E5689">
        <v>5</v>
      </c>
      <c r="F5689" t="s">
        <v>99</v>
      </c>
      <c r="G5689" t="s">
        <v>558</v>
      </c>
      <c r="H5689" t="s">
        <v>79</v>
      </c>
      <c r="I5689" t="s">
        <v>3492</v>
      </c>
      <c r="J5689" t="s">
        <v>13008</v>
      </c>
      <c r="K5689" t="s">
        <v>13009</v>
      </c>
      <c r="L5689" t="s">
        <v>13010</v>
      </c>
      <c r="M5689" t="s">
        <v>1100</v>
      </c>
      <c r="N5689" t="s">
        <v>58</v>
      </c>
      <c r="O5689">
        <v>7306</v>
      </c>
      <c r="P5689">
        <v>12097</v>
      </c>
      <c r="Q5689" t="s">
        <v>95</v>
      </c>
      <c r="R5689">
        <v>623</v>
      </c>
      <c r="S5689" s="2">
        <v>44677</v>
      </c>
      <c r="T5689" t="s">
        <v>42</v>
      </c>
      <c r="U5689">
        <v>0</v>
      </c>
      <c r="V5689" t="s">
        <v>43</v>
      </c>
      <c r="W5689">
        <v>783</v>
      </c>
      <c r="X5689" t="s">
        <v>44</v>
      </c>
      <c r="Y5689" t="s">
        <v>61</v>
      </c>
      <c r="Z5689">
        <v>4737</v>
      </c>
      <c r="AA5689">
        <v>643</v>
      </c>
      <c r="AB5689">
        <v>9270</v>
      </c>
      <c r="AC5689" t="s">
        <v>46</v>
      </c>
    </row>
    <row r="5690" spans="1:29" x14ac:dyDescent="0.3">
      <c r="A5690" s="1" t="s">
        <v>29</v>
      </c>
      <c r="B5690" t="s">
        <v>86</v>
      </c>
      <c r="C5690" t="s">
        <v>1925</v>
      </c>
      <c r="D5690" t="s">
        <v>236</v>
      </c>
      <c r="E5690">
        <v>9</v>
      </c>
      <c r="F5690" t="s">
        <v>77</v>
      </c>
      <c r="G5690" t="s">
        <v>440</v>
      </c>
      <c r="H5690" t="s">
        <v>79</v>
      </c>
      <c r="I5690" t="s">
        <v>1287</v>
      </c>
      <c r="J5690" t="s">
        <v>3132</v>
      </c>
      <c r="K5690" t="s">
        <v>13011</v>
      </c>
      <c r="L5690" t="s">
        <v>13012</v>
      </c>
      <c r="M5690" t="s">
        <v>1015</v>
      </c>
      <c r="N5690" t="s">
        <v>58</v>
      </c>
      <c r="O5690">
        <v>29613</v>
      </c>
      <c r="P5690">
        <v>31984</v>
      </c>
      <c r="Q5690" t="s">
        <v>41</v>
      </c>
      <c r="R5690">
        <v>32</v>
      </c>
      <c r="S5690" s="2">
        <v>44672</v>
      </c>
      <c r="T5690" t="s">
        <v>42</v>
      </c>
      <c r="U5690">
        <v>0</v>
      </c>
      <c r="V5690" t="s">
        <v>106</v>
      </c>
      <c r="W5690">
        <v>423</v>
      </c>
      <c r="X5690" t="s">
        <v>44</v>
      </c>
      <c r="Y5690" t="s">
        <v>61</v>
      </c>
      <c r="Z5690">
        <v>2999</v>
      </c>
      <c r="AA5690">
        <v>640</v>
      </c>
      <c r="AB5690">
        <v>30273</v>
      </c>
      <c r="AC5690" t="s">
        <v>46</v>
      </c>
    </row>
    <row r="5691" spans="1:29" x14ac:dyDescent="0.3">
      <c r="A5691" s="1" t="s">
        <v>29</v>
      </c>
      <c r="B5691" t="s">
        <v>228</v>
      </c>
      <c r="C5691" t="s">
        <v>1949</v>
      </c>
      <c r="D5691" t="s">
        <v>352</v>
      </c>
      <c r="E5691">
        <v>6</v>
      </c>
      <c r="F5691" t="s">
        <v>120</v>
      </c>
      <c r="G5691" t="s">
        <v>586</v>
      </c>
      <c r="H5691" t="s">
        <v>35</v>
      </c>
      <c r="I5691" t="s">
        <v>417</v>
      </c>
      <c r="J5691" t="s">
        <v>4024</v>
      </c>
      <c r="K5691" t="s">
        <v>13013</v>
      </c>
      <c r="L5691" t="s">
        <v>13014</v>
      </c>
      <c r="M5691" t="s">
        <v>233</v>
      </c>
      <c r="N5691" t="s">
        <v>40</v>
      </c>
      <c r="O5691">
        <v>21259</v>
      </c>
      <c r="P5691">
        <v>25010</v>
      </c>
      <c r="Q5691" t="s">
        <v>95</v>
      </c>
      <c r="R5691">
        <v>264</v>
      </c>
      <c r="S5691" s="2">
        <v>45321</v>
      </c>
      <c r="T5691" s="2">
        <v>45328</v>
      </c>
      <c r="U5691">
        <v>0</v>
      </c>
      <c r="V5691" t="s">
        <v>106</v>
      </c>
      <c r="W5691">
        <v>647</v>
      </c>
      <c r="X5691" t="s">
        <v>60</v>
      </c>
      <c r="Y5691" t="s">
        <v>72</v>
      </c>
      <c r="Z5691">
        <v>0</v>
      </c>
      <c r="AA5691">
        <v>538</v>
      </c>
      <c r="AB5691">
        <v>22386</v>
      </c>
      <c r="AC5691" t="s">
        <v>73</v>
      </c>
    </row>
    <row r="5692" spans="1:29" x14ac:dyDescent="0.3">
      <c r="A5692" s="1" t="s">
        <v>29</v>
      </c>
      <c r="B5692" t="s">
        <v>86</v>
      </c>
      <c r="C5692" t="s">
        <v>1042</v>
      </c>
      <c r="D5692" t="s">
        <v>352</v>
      </c>
      <c r="E5692">
        <v>9</v>
      </c>
      <c r="F5692" t="s">
        <v>99</v>
      </c>
      <c r="G5692" t="s">
        <v>529</v>
      </c>
      <c r="H5692" t="s">
        <v>79</v>
      </c>
      <c r="I5692" t="s">
        <v>778</v>
      </c>
      <c r="J5692" t="s">
        <v>11989</v>
      </c>
      <c r="K5692" t="s">
        <v>13015</v>
      </c>
      <c r="L5692" t="s">
        <v>13016</v>
      </c>
      <c r="M5692" t="s">
        <v>350</v>
      </c>
      <c r="N5692" t="s">
        <v>84</v>
      </c>
      <c r="O5692">
        <v>3443</v>
      </c>
      <c r="P5692">
        <v>7331</v>
      </c>
      <c r="Q5692" t="s">
        <v>95</v>
      </c>
      <c r="R5692">
        <v>289</v>
      </c>
      <c r="S5692" s="2">
        <v>44606</v>
      </c>
      <c r="T5692" t="s">
        <v>42</v>
      </c>
      <c r="U5692">
        <v>0</v>
      </c>
      <c r="V5692" t="s">
        <v>71</v>
      </c>
      <c r="W5692">
        <v>847</v>
      </c>
      <c r="X5692" t="s">
        <v>44</v>
      </c>
      <c r="Y5692" t="s">
        <v>61</v>
      </c>
      <c r="Z5692">
        <v>0</v>
      </c>
      <c r="AA5692">
        <v>503</v>
      </c>
      <c r="AB5692">
        <v>5920</v>
      </c>
      <c r="AC5692" t="s">
        <v>73</v>
      </c>
    </row>
    <row r="5693" spans="1:29" x14ac:dyDescent="0.3">
      <c r="A5693" s="1" t="s">
        <v>47</v>
      </c>
      <c r="B5693" t="s">
        <v>117</v>
      </c>
      <c r="C5693" t="s">
        <v>976</v>
      </c>
      <c r="D5693" t="s">
        <v>178</v>
      </c>
      <c r="E5693">
        <v>7</v>
      </c>
      <c r="F5693" t="s">
        <v>271</v>
      </c>
      <c r="G5693" t="s">
        <v>495</v>
      </c>
      <c r="H5693" t="s">
        <v>35</v>
      </c>
      <c r="I5693" t="s">
        <v>2069</v>
      </c>
      <c r="J5693" t="s">
        <v>3146</v>
      </c>
      <c r="K5693" t="s">
        <v>13017</v>
      </c>
      <c r="L5693" t="s">
        <v>13018</v>
      </c>
      <c r="M5693" t="s">
        <v>925</v>
      </c>
      <c r="N5693" t="s">
        <v>94</v>
      </c>
      <c r="O5693">
        <v>24208</v>
      </c>
      <c r="P5693">
        <v>28761</v>
      </c>
      <c r="Q5693" t="s">
        <v>41</v>
      </c>
      <c r="R5693">
        <v>316</v>
      </c>
      <c r="S5693" s="2">
        <v>44559</v>
      </c>
      <c r="T5693" t="s">
        <v>42</v>
      </c>
      <c r="U5693">
        <v>0</v>
      </c>
      <c r="V5693" t="s">
        <v>43</v>
      </c>
      <c r="W5693">
        <v>831</v>
      </c>
      <c r="X5693" t="s">
        <v>44</v>
      </c>
      <c r="Y5693" t="s">
        <v>45</v>
      </c>
      <c r="Z5693">
        <v>0</v>
      </c>
      <c r="AA5693">
        <v>822</v>
      </c>
      <c r="AB5693">
        <v>26936</v>
      </c>
      <c r="AC5693" t="s">
        <v>107</v>
      </c>
    </row>
    <row r="5694" spans="1:29" x14ac:dyDescent="0.3">
      <c r="A5694" s="1" t="s">
        <v>29</v>
      </c>
      <c r="B5694" t="s">
        <v>393</v>
      </c>
      <c r="C5694" t="s">
        <v>3127</v>
      </c>
      <c r="D5694" t="s">
        <v>76</v>
      </c>
      <c r="E5694">
        <v>8</v>
      </c>
      <c r="F5694" t="s">
        <v>33</v>
      </c>
      <c r="G5694" t="s">
        <v>170</v>
      </c>
      <c r="H5694" t="s">
        <v>79</v>
      </c>
      <c r="I5694" t="s">
        <v>1593</v>
      </c>
      <c r="J5694" t="s">
        <v>828</v>
      </c>
      <c r="K5694" t="s">
        <v>13019</v>
      </c>
      <c r="L5694" t="s">
        <v>13020</v>
      </c>
      <c r="M5694" t="s">
        <v>1265</v>
      </c>
      <c r="N5694" t="s">
        <v>94</v>
      </c>
      <c r="O5694">
        <v>26004</v>
      </c>
      <c r="P5694">
        <v>30617</v>
      </c>
      <c r="Q5694" t="s">
        <v>95</v>
      </c>
      <c r="R5694">
        <v>588</v>
      </c>
      <c r="S5694" s="2">
        <v>44415</v>
      </c>
      <c r="T5694" s="2">
        <v>44434</v>
      </c>
      <c r="U5694">
        <v>0</v>
      </c>
      <c r="V5694" t="s">
        <v>106</v>
      </c>
      <c r="W5694">
        <v>423</v>
      </c>
      <c r="X5694" t="s">
        <v>60</v>
      </c>
      <c r="Y5694" t="s">
        <v>45</v>
      </c>
      <c r="Z5694">
        <v>0</v>
      </c>
      <c r="AA5694">
        <v>484</v>
      </c>
      <c r="AB5694">
        <v>26238</v>
      </c>
      <c r="AC5694" t="s">
        <v>107</v>
      </c>
    </row>
    <row r="5695" spans="1:29" x14ac:dyDescent="0.3">
      <c r="A5695" s="1" t="s">
        <v>29</v>
      </c>
      <c r="B5695" t="s">
        <v>327</v>
      </c>
      <c r="C5695" t="s">
        <v>2508</v>
      </c>
      <c r="D5695" t="s">
        <v>110</v>
      </c>
      <c r="E5695">
        <v>8</v>
      </c>
      <c r="F5695" t="s">
        <v>33</v>
      </c>
      <c r="G5695" t="s">
        <v>111</v>
      </c>
      <c r="H5695" t="s">
        <v>79</v>
      </c>
      <c r="I5695" t="s">
        <v>5482</v>
      </c>
      <c r="J5695" t="s">
        <v>2446</v>
      </c>
      <c r="K5695">
        <v>4600097804</v>
      </c>
      <c r="L5695" t="s">
        <v>13021</v>
      </c>
      <c r="M5695" t="s">
        <v>2350</v>
      </c>
      <c r="N5695" t="s">
        <v>58</v>
      </c>
      <c r="O5695">
        <v>28525</v>
      </c>
      <c r="P5695">
        <v>31633</v>
      </c>
      <c r="Q5695" t="s">
        <v>95</v>
      </c>
      <c r="R5695">
        <v>223</v>
      </c>
      <c r="S5695" s="2">
        <v>45063</v>
      </c>
      <c r="T5695" t="s">
        <v>42</v>
      </c>
      <c r="U5695">
        <v>0</v>
      </c>
      <c r="V5695" t="s">
        <v>85</v>
      </c>
      <c r="W5695">
        <v>544</v>
      </c>
      <c r="X5695" t="s">
        <v>44</v>
      </c>
      <c r="Y5695" t="s">
        <v>61</v>
      </c>
      <c r="Z5695">
        <v>1065</v>
      </c>
      <c r="AA5695">
        <v>307</v>
      </c>
      <c r="AB5695">
        <v>31598</v>
      </c>
      <c r="AC5695" t="s">
        <v>46</v>
      </c>
    </row>
    <row r="5696" spans="1:29" x14ac:dyDescent="0.3">
      <c r="A5696" s="1" t="s">
        <v>29</v>
      </c>
      <c r="B5696" t="s">
        <v>30</v>
      </c>
      <c r="C5696" t="s">
        <v>1769</v>
      </c>
      <c r="D5696" t="s">
        <v>119</v>
      </c>
      <c r="E5696">
        <v>9</v>
      </c>
      <c r="F5696" t="s">
        <v>271</v>
      </c>
      <c r="G5696" t="s">
        <v>353</v>
      </c>
      <c r="H5696" t="s">
        <v>35</v>
      </c>
      <c r="I5696" t="s">
        <v>2702</v>
      </c>
      <c r="J5696" t="s">
        <v>549</v>
      </c>
      <c r="K5696" t="s">
        <v>13022</v>
      </c>
      <c r="L5696" t="s">
        <v>13023</v>
      </c>
      <c r="M5696" t="s">
        <v>825</v>
      </c>
      <c r="N5696" t="s">
        <v>94</v>
      </c>
      <c r="O5696">
        <v>20752</v>
      </c>
      <c r="P5696">
        <v>24749</v>
      </c>
      <c r="Q5696" t="s">
        <v>95</v>
      </c>
      <c r="R5696">
        <v>185</v>
      </c>
      <c r="S5696" s="2">
        <v>44628</v>
      </c>
      <c r="T5696" t="s">
        <v>42</v>
      </c>
      <c r="U5696">
        <v>0</v>
      </c>
      <c r="V5696" t="s">
        <v>71</v>
      </c>
      <c r="W5696">
        <v>607</v>
      </c>
      <c r="X5696" t="s">
        <v>44</v>
      </c>
      <c r="Y5696" t="s">
        <v>61</v>
      </c>
      <c r="Z5696">
        <v>0</v>
      </c>
      <c r="AA5696">
        <v>542</v>
      </c>
      <c r="AB5696">
        <v>22869</v>
      </c>
      <c r="AC5696" t="s">
        <v>73</v>
      </c>
    </row>
    <row r="5697" spans="1:29" x14ac:dyDescent="0.3">
      <c r="A5697" s="1" t="s">
        <v>29</v>
      </c>
      <c r="B5697" t="s">
        <v>363</v>
      </c>
      <c r="C5697" t="s">
        <v>3486</v>
      </c>
      <c r="D5697" t="s">
        <v>178</v>
      </c>
      <c r="E5697">
        <v>5</v>
      </c>
      <c r="F5697" t="s">
        <v>221</v>
      </c>
      <c r="G5697" t="s">
        <v>882</v>
      </c>
      <c r="H5697" t="s">
        <v>35</v>
      </c>
      <c r="I5697" t="s">
        <v>341</v>
      </c>
      <c r="J5697" t="s">
        <v>588</v>
      </c>
      <c r="K5697" t="s">
        <v>13024</v>
      </c>
      <c r="L5697" t="s">
        <v>13025</v>
      </c>
      <c r="M5697" t="s">
        <v>421</v>
      </c>
      <c r="N5697" t="s">
        <v>84</v>
      </c>
      <c r="O5697">
        <v>16695</v>
      </c>
      <c r="P5697">
        <v>19241</v>
      </c>
      <c r="Q5697" t="s">
        <v>95</v>
      </c>
      <c r="R5697">
        <v>408</v>
      </c>
      <c r="S5697" s="2">
        <v>45212</v>
      </c>
      <c r="T5697" t="s">
        <v>42</v>
      </c>
      <c r="U5697">
        <v>0</v>
      </c>
      <c r="V5697" t="s">
        <v>71</v>
      </c>
      <c r="W5697">
        <v>562</v>
      </c>
      <c r="X5697" t="s">
        <v>44</v>
      </c>
      <c r="Y5697" t="s">
        <v>72</v>
      </c>
      <c r="Z5697">
        <v>0</v>
      </c>
      <c r="AA5697">
        <v>40</v>
      </c>
      <c r="AB5697">
        <v>16703</v>
      </c>
      <c r="AC5697" t="s">
        <v>73</v>
      </c>
    </row>
    <row r="5698" spans="1:29" x14ac:dyDescent="0.3">
      <c r="A5698" s="1" t="s">
        <v>29</v>
      </c>
      <c r="B5698" t="s">
        <v>96</v>
      </c>
      <c r="C5698" t="s">
        <v>1922</v>
      </c>
      <c r="D5698" t="s">
        <v>387</v>
      </c>
      <c r="E5698">
        <v>3</v>
      </c>
      <c r="F5698" t="s">
        <v>186</v>
      </c>
      <c r="G5698" t="s">
        <v>710</v>
      </c>
      <c r="H5698" t="s">
        <v>35</v>
      </c>
      <c r="I5698" t="s">
        <v>9211</v>
      </c>
      <c r="J5698" t="s">
        <v>7731</v>
      </c>
      <c r="K5698" t="s">
        <v>13026</v>
      </c>
      <c r="L5698" t="s">
        <v>13027</v>
      </c>
      <c r="M5698" t="s">
        <v>1197</v>
      </c>
      <c r="N5698" t="s">
        <v>58</v>
      </c>
      <c r="O5698">
        <v>22145</v>
      </c>
      <c r="P5698">
        <v>26739</v>
      </c>
      <c r="Q5698" t="s">
        <v>41</v>
      </c>
      <c r="R5698">
        <v>345</v>
      </c>
      <c r="S5698" s="2">
        <v>44373</v>
      </c>
      <c r="T5698" s="2">
        <v>44381</v>
      </c>
      <c r="U5698">
        <v>0</v>
      </c>
      <c r="V5698" t="s">
        <v>43</v>
      </c>
      <c r="W5698">
        <v>787</v>
      </c>
      <c r="X5698" t="s">
        <v>60</v>
      </c>
      <c r="Y5698" t="s">
        <v>61</v>
      </c>
      <c r="Z5698">
        <v>4082</v>
      </c>
      <c r="AA5698">
        <v>852</v>
      </c>
      <c r="AB5698">
        <v>22602</v>
      </c>
      <c r="AC5698" t="s">
        <v>107</v>
      </c>
    </row>
    <row r="5699" spans="1:29" x14ac:dyDescent="0.3">
      <c r="A5699" s="1" t="s">
        <v>47</v>
      </c>
      <c r="B5699" t="s">
        <v>176</v>
      </c>
      <c r="C5699" t="s">
        <v>334</v>
      </c>
      <c r="D5699" t="s">
        <v>236</v>
      </c>
      <c r="E5699">
        <v>6</v>
      </c>
      <c r="F5699" t="s">
        <v>221</v>
      </c>
      <c r="G5699" t="s">
        <v>882</v>
      </c>
      <c r="H5699" t="s">
        <v>35</v>
      </c>
      <c r="I5699" t="s">
        <v>238</v>
      </c>
      <c r="J5699" t="s">
        <v>1615</v>
      </c>
      <c r="K5699" t="s">
        <v>13028</v>
      </c>
      <c r="L5699" t="s">
        <v>13029</v>
      </c>
      <c r="M5699" t="s">
        <v>1637</v>
      </c>
      <c r="N5699" t="s">
        <v>94</v>
      </c>
      <c r="O5699">
        <v>24100</v>
      </c>
      <c r="P5699">
        <v>28338</v>
      </c>
      <c r="Q5699" t="s">
        <v>59</v>
      </c>
      <c r="R5699">
        <v>893</v>
      </c>
      <c r="S5699" s="2">
        <v>44881</v>
      </c>
      <c r="T5699" s="2">
        <v>44885</v>
      </c>
      <c r="U5699">
        <v>26354</v>
      </c>
      <c r="V5699" t="s">
        <v>71</v>
      </c>
      <c r="W5699">
        <v>506</v>
      </c>
      <c r="X5699" t="s">
        <v>60</v>
      </c>
      <c r="Y5699" t="s">
        <v>72</v>
      </c>
      <c r="Z5699">
        <v>0</v>
      </c>
      <c r="AA5699">
        <v>601</v>
      </c>
      <c r="AB5699">
        <v>25316</v>
      </c>
      <c r="AC5699" t="s">
        <v>46</v>
      </c>
    </row>
    <row r="5700" spans="1:29" x14ac:dyDescent="0.3">
      <c r="A5700" s="1" t="s">
        <v>47</v>
      </c>
      <c r="B5700" t="s">
        <v>592</v>
      </c>
      <c r="C5700" t="s">
        <v>2088</v>
      </c>
      <c r="D5700" t="s">
        <v>110</v>
      </c>
      <c r="E5700">
        <v>1</v>
      </c>
      <c r="F5700" t="s">
        <v>64</v>
      </c>
      <c r="G5700" t="s">
        <v>388</v>
      </c>
      <c r="H5700" t="s">
        <v>35</v>
      </c>
      <c r="I5700" t="s">
        <v>427</v>
      </c>
      <c r="J5700" t="s">
        <v>854</v>
      </c>
      <c r="K5700" t="s">
        <v>13030</v>
      </c>
      <c r="L5700" t="s">
        <v>13031</v>
      </c>
      <c r="M5700" t="s">
        <v>1151</v>
      </c>
      <c r="N5700" t="s">
        <v>58</v>
      </c>
      <c r="O5700">
        <v>9802</v>
      </c>
      <c r="P5700">
        <v>13077</v>
      </c>
      <c r="Q5700" t="s">
        <v>59</v>
      </c>
      <c r="R5700">
        <v>484</v>
      </c>
      <c r="S5700" s="2">
        <v>44823</v>
      </c>
      <c r="T5700" s="2">
        <v>44827</v>
      </c>
      <c r="U5700">
        <v>28752</v>
      </c>
      <c r="V5700" t="s">
        <v>85</v>
      </c>
      <c r="W5700">
        <v>559</v>
      </c>
      <c r="X5700" t="s">
        <v>60</v>
      </c>
      <c r="Y5700" t="s">
        <v>72</v>
      </c>
      <c r="Z5700">
        <v>1683</v>
      </c>
      <c r="AA5700">
        <v>699</v>
      </c>
      <c r="AB5700">
        <v>11627</v>
      </c>
      <c r="AC5700" t="s">
        <v>107</v>
      </c>
    </row>
    <row r="5701" spans="1:29" x14ac:dyDescent="0.3">
      <c r="A5701" s="1" t="s">
        <v>47</v>
      </c>
      <c r="B5701" t="s">
        <v>145</v>
      </c>
      <c r="C5701" t="s">
        <v>1413</v>
      </c>
      <c r="D5701" t="s">
        <v>178</v>
      </c>
      <c r="E5701">
        <v>3</v>
      </c>
      <c r="F5701" t="s">
        <v>186</v>
      </c>
      <c r="G5701" t="s">
        <v>650</v>
      </c>
      <c r="H5701" t="s">
        <v>79</v>
      </c>
      <c r="I5701" t="s">
        <v>778</v>
      </c>
      <c r="J5701" t="s">
        <v>6710</v>
      </c>
      <c r="K5701" t="s">
        <v>13032</v>
      </c>
      <c r="L5701" t="s">
        <v>13033</v>
      </c>
      <c r="M5701" t="s">
        <v>2459</v>
      </c>
      <c r="N5701" t="s">
        <v>94</v>
      </c>
      <c r="O5701">
        <v>8664</v>
      </c>
      <c r="P5701">
        <v>11539</v>
      </c>
      <c r="Q5701" t="s">
        <v>95</v>
      </c>
      <c r="R5701">
        <v>33</v>
      </c>
      <c r="S5701" s="2">
        <v>45288</v>
      </c>
      <c r="T5701" t="s">
        <v>42</v>
      </c>
      <c r="U5701">
        <v>0</v>
      </c>
      <c r="V5701" t="s">
        <v>71</v>
      </c>
      <c r="W5701">
        <v>688</v>
      </c>
      <c r="X5701" t="s">
        <v>44</v>
      </c>
      <c r="Y5701" t="s">
        <v>61</v>
      </c>
      <c r="Z5701">
        <v>0</v>
      </c>
      <c r="AA5701">
        <v>510</v>
      </c>
      <c r="AB5701">
        <v>10834</v>
      </c>
      <c r="AC5701" t="s">
        <v>73</v>
      </c>
    </row>
    <row r="5702" spans="1:29" x14ac:dyDescent="0.3">
      <c r="A5702" s="1" t="s">
        <v>47</v>
      </c>
      <c r="B5702" t="s">
        <v>136</v>
      </c>
      <c r="C5702" t="s">
        <v>1124</v>
      </c>
      <c r="D5702" t="s">
        <v>128</v>
      </c>
      <c r="E5702">
        <v>9</v>
      </c>
      <c r="F5702" t="s">
        <v>221</v>
      </c>
      <c r="G5702" t="s">
        <v>335</v>
      </c>
      <c r="H5702" t="s">
        <v>35</v>
      </c>
      <c r="I5702" t="s">
        <v>2601</v>
      </c>
      <c r="J5702" t="s">
        <v>890</v>
      </c>
      <c r="K5702" t="s">
        <v>13034</v>
      </c>
      <c r="L5702" t="s">
        <v>13035</v>
      </c>
      <c r="M5702" t="s">
        <v>527</v>
      </c>
      <c r="N5702" t="s">
        <v>58</v>
      </c>
      <c r="O5702">
        <v>14827</v>
      </c>
      <c r="P5702">
        <v>18641</v>
      </c>
      <c r="Q5702" t="s">
        <v>41</v>
      </c>
      <c r="R5702">
        <v>930</v>
      </c>
      <c r="S5702" s="2">
        <v>44617</v>
      </c>
      <c r="T5702" t="s">
        <v>42</v>
      </c>
      <c r="U5702">
        <v>0</v>
      </c>
      <c r="V5702" t="s">
        <v>85</v>
      </c>
      <c r="W5702">
        <v>569</v>
      </c>
      <c r="X5702" t="s">
        <v>44</v>
      </c>
      <c r="Y5702" t="s">
        <v>72</v>
      </c>
      <c r="Z5702">
        <v>1850</v>
      </c>
      <c r="AA5702">
        <v>587</v>
      </c>
      <c r="AB5702">
        <v>14835</v>
      </c>
      <c r="AC5702" t="s">
        <v>46</v>
      </c>
    </row>
    <row r="5703" spans="1:29" x14ac:dyDescent="0.3">
      <c r="A5703" s="1" t="s">
        <v>29</v>
      </c>
      <c r="B5703" t="s">
        <v>327</v>
      </c>
      <c r="C5703" t="s">
        <v>2714</v>
      </c>
      <c r="D5703" t="s">
        <v>185</v>
      </c>
      <c r="E5703">
        <v>9</v>
      </c>
      <c r="F5703" t="s">
        <v>64</v>
      </c>
      <c r="G5703" t="s">
        <v>376</v>
      </c>
      <c r="H5703" t="s">
        <v>79</v>
      </c>
      <c r="I5703" t="s">
        <v>1553</v>
      </c>
      <c r="J5703" t="s">
        <v>90</v>
      </c>
      <c r="K5703" t="s">
        <v>13036</v>
      </c>
      <c r="L5703" t="s">
        <v>13037</v>
      </c>
      <c r="M5703" t="s">
        <v>333</v>
      </c>
      <c r="N5703" t="s">
        <v>58</v>
      </c>
      <c r="O5703">
        <v>4387</v>
      </c>
      <c r="P5703">
        <v>7328</v>
      </c>
      <c r="Q5703" t="s">
        <v>41</v>
      </c>
      <c r="R5703">
        <v>565</v>
      </c>
      <c r="S5703" s="2">
        <v>44863</v>
      </c>
      <c r="T5703" s="2">
        <v>44887</v>
      </c>
      <c r="U5703">
        <v>0</v>
      </c>
      <c r="V5703" t="s">
        <v>43</v>
      </c>
      <c r="W5703">
        <v>703</v>
      </c>
      <c r="X5703" t="s">
        <v>60</v>
      </c>
      <c r="Y5703" t="s">
        <v>61</v>
      </c>
      <c r="Z5703">
        <v>3991</v>
      </c>
      <c r="AA5703">
        <v>970</v>
      </c>
      <c r="AB5703">
        <v>4587</v>
      </c>
      <c r="AC5703" t="s">
        <v>107</v>
      </c>
    </row>
    <row r="5704" spans="1:29" x14ac:dyDescent="0.3">
      <c r="A5704" s="1" t="s">
        <v>47</v>
      </c>
      <c r="B5704" t="s">
        <v>234</v>
      </c>
      <c r="C5704" t="s">
        <v>796</v>
      </c>
      <c r="D5704" t="s">
        <v>119</v>
      </c>
      <c r="E5704">
        <v>1</v>
      </c>
      <c r="F5704" t="s">
        <v>64</v>
      </c>
      <c r="G5704" t="s">
        <v>802</v>
      </c>
      <c r="H5704" t="s">
        <v>35</v>
      </c>
      <c r="I5704" t="s">
        <v>2028</v>
      </c>
      <c r="J5704" t="s">
        <v>3165</v>
      </c>
      <c r="K5704" t="s">
        <v>13038</v>
      </c>
      <c r="L5704" t="s">
        <v>13039</v>
      </c>
      <c r="M5704" t="s">
        <v>746</v>
      </c>
      <c r="N5704" t="s">
        <v>40</v>
      </c>
      <c r="O5704">
        <v>15194</v>
      </c>
      <c r="P5704">
        <v>17265</v>
      </c>
      <c r="Q5704" t="s">
        <v>95</v>
      </c>
      <c r="R5704">
        <v>422</v>
      </c>
      <c r="S5704" s="2">
        <v>44913</v>
      </c>
      <c r="T5704" t="s">
        <v>42</v>
      </c>
      <c r="U5704">
        <v>0</v>
      </c>
      <c r="V5704" t="s">
        <v>43</v>
      </c>
      <c r="W5704">
        <v>473</v>
      </c>
      <c r="X5704" t="s">
        <v>44</v>
      </c>
      <c r="Y5704" t="s">
        <v>72</v>
      </c>
      <c r="Z5704">
        <v>0</v>
      </c>
      <c r="AA5704">
        <v>641</v>
      </c>
      <c r="AB5704">
        <v>16925</v>
      </c>
      <c r="AC5704" t="s">
        <v>107</v>
      </c>
    </row>
    <row r="5705" spans="1:29" x14ac:dyDescent="0.3">
      <c r="A5705" s="1" t="s">
        <v>29</v>
      </c>
      <c r="B5705" t="s">
        <v>74</v>
      </c>
      <c r="C5705" t="s">
        <v>1174</v>
      </c>
      <c r="D5705" t="s">
        <v>169</v>
      </c>
      <c r="E5705">
        <v>7</v>
      </c>
      <c r="F5705" t="s">
        <v>64</v>
      </c>
      <c r="G5705" t="s">
        <v>433</v>
      </c>
      <c r="H5705" t="s">
        <v>35</v>
      </c>
      <c r="I5705" t="s">
        <v>273</v>
      </c>
      <c r="J5705" t="s">
        <v>245</v>
      </c>
      <c r="K5705" t="s">
        <v>13040</v>
      </c>
      <c r="L5705" t="s">
        <v>13041</v>
      </c>
      <c r="M5705" t="s">
        <v>842</v>
      </c>
      <c r="N5705" t="s">
        <v>84</v>
      </c>
      <c r="O5705">
        <v>7382</v>
      </c>
      <c r="P5705">
        <v>10259</v>
      </c>
      <c r="Q5705" t="s">
        <v>95</v>
      </c>
      <c r="R5705">
        <v>443</v>
      </c>
      <c r="S5705" s="2">
        <v>44384</v>
      </c>
      <c r="T5705" s="2">
        <v>44409</v>
      </c>
      <c r="U5705">
        <v>0</v>
      </c>
      <c r="V5705" t="s">
        <v>106</v>
      </c>
      <c r="W5705">
        <v>520</v>
      </c>
      <c r="X5705" t="s">
        <v>60</v>
      </c>
      <c r="Y5705" t="s">
        <v>45</v>
      </c>
      <c r="Z5705">
        <v>0</v>
      </c>
      <c r="AA5705">
        <v>74</v>
      </c>
      <c r="AB5705">
        <v>10182</v>
      </c>
      <c r="AC5705" t="s">
        <v>73</v>
      </c>
    </row>
    <row r="5706" spans="1:29" x14ac:dyDescent="0.3">
      <c r="A5706" s="1" t="s">
        <v>47</v>
      </c>
      <c r="B5706" t="s">
        <v>592</v>
      </c>
      <c r="C5706" t="s">
        <v>1059</v>
      </c>
      <c r="D5706" t="s">
        <v>76</v>
      </c>
      <c r="E5706">
        <v>3</v>
      </c>
      <c r="F5706" t="s">
        <v>221</v>
      </c>
      <c r="G5706" t="s">
        <v>882</v>
      </c>
      <c r="H5706" t="s">
        <v>79</v>
      </c>
      <c r="I5706" t="s">
        <v>36</v>
      </c>
      <c r="J5706" t="s">
        <v>172</v>
      </c>
      <c r="K5706" t="s">
        <v>13042</v>
      </c>
      <c r="L5706" t="s">
        <v>13043</v>
      </c>
      <c r="M5706" t="s">
        <v>1151</v>
      </c>
      <c r="N5706" t="s">
        <v>40</v>
      </c>
      <c r="O5706">
        <v>24802</v>
      </c>
      <c r="P5706">
        <v>29124</v>
      </c>
      <c r="Q5706" t="s">
        <v>41</v>
      </c>
      <c r="R5706">
        <v>258</v>
      </c>
      <c r="S5706" s="2">
        <v>44471</v>
      </c>
      <c r="T5706" t="s">
        <v>42</v>
      </c>
      <c r="U5706">
        <v>0</v>
      </c>
      <c r="V5706" t="s">
        <v>106</v>
      </c>
      <c r="W5706">
        <v>658</v>
      </c>
      <c r="X5706" t="s">
        <v>44</v>
      </c>
      <c r="Y5706" t="s">
        <v>45</v>
      </c>
      <c r="Z5706">
        <v>0</v>
      </c>
      <c r="AA5706">
        <v>188</v>
      </c>
      <c r="AB5706">
        <v>26517</v>
      </c>
      <c r="AC5706" t="s">
        <v>73</v>
      </c>
    </row>
    <row r="5707" spans="1:29" x14ac:dyDescent="0.3">
      <c r="A5707" s="1" t="s">
        <v>47</v>
      </c>
      <c r="B5707" t="s">
        <v>108</v>
      </c>
      <c r="C5707" t="s">
        <v>109</v>
      </c>
      <c r="D5707" t="s">
        <v>138</v>
      </c>
      <c r="E5707">
        <v>7</v>
      </c>
      <c r="F5707" t="s">
        <v>99</v>
      </c>
      <c r="G5707" t="s">
        <v>529</v>
      </c>
      <c r="H5707" t="s">
        <v>79</v>
      </c>
      <c r="I5707" t="s">
        <v>2961</v>
      </c>
      <c r="J5707" t="s">
        <v>13044</v>
      </c>
      <c r="K5707" t="s">
        <v>13045</v>
      </c>
      <c r="L5707" t="s">
        <v>13046</v>
      </c>
      <c r="M5707" t="s">
        <v>522</v>
      </c>
      <c r="N5707" t="s">
        <v>58</v>
      </c>
      <c r="O5707">
        <v>16288</v>
      </c>
      <c r="P5707">
        <v>19644</v>
      </c>
      <c r="Q5707" t="s">
        <v>41</v>
      </c>
      <c r="R5707">
        <v>468</v>
      </c>
      <c r="S5707" s="2">
        <v>44541</v>
      </c>
      <c r="T5707" s="2">
        <v>44557</v>
      </c>
      <c r="U5707">
        <v>0</v>
      </c>
      <c r="V5707" t="s">
        <v>85</v>
      </c>
      <c r="W5707">
        <v>749</v>
      </c>
      <c r="X5707" t="s">
        <v>60</v>
      </c>
      <c r="Y5707" t="s">
        <v>61</v>
      </c>
      <c r="Z5707">
        <v>2618</v>
      </c>
      <c r="AA5707">
        <v>76</v>
      </c>
      <c r="AB5707">
        <v>17216</v>
      </c>
      <c r="AC5707" t="s">
        <v>107</v>
      </c>
    </row>
    <row r="5708" spans="1:29" x14ac:dyDescent="0.3">
      <c r="A5708" s="1" t="s">
        <v>29</v>
      </c>
      <c r="B5708" t="s">
        <v>363</v>
      </c>
      <c r="C5708" t="s">
        <v>364</v>
      </c>
      <c r="D5708" t="s">
        <v>32</v>
      </c>
      <c r="E5708">
        <v>8</v>
      </c>
      <c r="F5708" t="s">
        <v>64</v>
      </c>
      <c r="G5708" t="s">
        <v>65</v>
      </c>
      <c r="H5708" t="s">
        <v>79</v>
      </c>
      <c r="I5708" t="s">
        <v>4127</v>
      </c>
      <c r="J5708" t="s">
        <v>459</v>
      </c>
      <c r="K5708" t="s">
        <v>13047</v>
      </c>
      <c r="L5708" t="s">
        <v>13048</v>
      </c>
      <c r="M5708" t="s">
        <v>1603</v>
      </c>
      <c r="N5708" t="s">
        <v>40</v>
      </c>
      <c r="O5708">
        <v>21068</v>
      </c>
      <c r="P5708">
        <v>23915</v>
      </c>
      <c r="Q5708" t="s">
        <v>41</v>
      </c>
      <c r="R5708">
        <v>980</v>
      </c>
      <c r="S5708" s="2">
        <v>44781</v>
      </c>
      <c r="T5708" t="s">
        <v>42</v>
      </c>
      <c r="U5708">
        <v>0</v>
      </c>
      <c r="V5708" t="s">
        <v>71</v>
      </c>
      <c r="W5708">
        <v>595</v>
      </c>
      <c r="X5708" t="s">
        <v>44</v>
      </c>
      <c r="Y5708" t="s">
        <v>61</v>
      </c>
      <c r="Z5708">
        <v>0</v>
      </c>
      <c r="AA5708">
        <v>783</v>
      </c>
      <c r="AB5708">
        <v>22020</v>
      </c>
      <c r="AC5708" t="s">
        <v>46</v>
      </c>
    </row>
    <row r="5709" spans="1:29" x14ac:dyDescent="0.3">
      <c r="A5709" s="1" t="s">
        <v>29</v>
      </c>
      <c r="B5709" t="s">
        <v>393</v>
      </c>
      <c r="C5709" t="s">
        <v>4317</v>
      </c>
      <c r="D5709" t="s">
        <v>119</v>
      </c>
      <c r="E5709">
        <v>7</v>
      </c>
      <c r="F5709" t="s">
        <v>129</v>
      </c>
      <c r="G5709" t="s">
        <v>574</v>
      </c>
      <c r="H5709" t="s">
        <v>79</v>
      </c>
      <c r="I5709" t="s">
        <v>2994</v>
      </c>
      <c r="J5709" t="s">
        <v>5979</v>
      </c>
      <c r="K5709" t="s">
        <v>13049</v>
      </c>
      <c r="L5709" t="s">
        <v>13050</v>
      </c>
      <c r="M5709" t="s">
        <v>846</v>
      </c>
      <c r="N5709" t="s">
        <v>84</v>
      </c>
      <c r="O5709">
        <v>8291</v>
      </c>
      <c r="P5709">
        <v>13124</v>
      </c>
      <c r="Q5709" t="s">
        <v>59</v>
      </c>
      <c r="R5709">
        <v>564</v>
      </c>
      <c r="S5709" s="2">
        <v>44350</v>
      </c>
      <c r="T5709" s="2">
        <v>44366</v>
      </c>
      <c r="U5709">
        <v>35518</v>
      </c>
      <c r="V5709" t="s">
        <v>106</v>
      </c>
      <c r="W5709">
        <v>751</v>
      </c>
      <c r="X5709" t="s">
        <v>60</v>
      </c>
      <c r="Y5709" t="s">
        <v>72</v>
      </c>
      <c r="Z5709">
        <v>0</v>
      </c>
      <c r="AA5709">
        <v>542</v>
      </c>
      <c r="AB5709">
        <v>12725</v>
      </c>
      <c r="AC5709" t="s">
        <v>46</v>
      </c>
    </row>
    <row r="5710" spans="1:29" x14ac:dyDescent="0.3">
      <c r="A5710" s="1" t="s">
        <v>29</v>
      </c>
      <c r="B5710" t="s">
        <v>541</v>
      </c>
      <c r="C5710" t="s">
        <v>888</v>
      </c>
      <c r="D5710" t="s">
        <v>201</v>
      </c>
      <c r="E5710">
        <v>4</v>
      </c>
      <c r="F5710" t="s">
        <v>271</v>
      </c>
      <c r="G5710" t="s">
        <v>400</v>
      </c>
      <c r="H5710" t="s">
        <v>79</v>
      </c>
      <c r="I5710" t="s">
        <v>4814</v>
      </c>
      <c r="J5710" t="s">
        <v>4457</v>
      </c>
      <c r="K5710">
        <v>3039826463</v>
      </c>
      <c r="L5710" t="s">
        <v>13051</v>
      </c>
      <c r="M5710" t="s">
        <v>1715</v>
      </c>
      <c r="N5710" t="s">
        <v>58</v>
      </c>
      <c r="O5710">
        <v>5611</v>
      </c>
      <c r="P5710">
        <v>7867</v>
      </c>
      <c r="Q5710" t="s">
        <v>59</v>
      </c>
      <c r="R5710">
        <v>247</v>
      </c>
      <c r="S5710" s="2">
        <v>45142</v>
      </c>
      <c r="T5710" s="2">
        <v>45168</v>
      </c>
      <c r="U5710">
        <v>4509</v>
      </c>
      <c r="V5710" t="s">
        <v>71</v>
      </c>
      <c r="W5710">
        <v>726</v>
      </c>
      <c r="X5710" t="s">
        <v>60</v>
      </c>
      <c r="Y5710" t="s">
        <v>61</v>
      </c>
      <c r="Z5710">
        <v>4235</v>
      </c>
      <c r="AA5710">
        <v>962</v>
      </c>
      <c r="AB5710">
        <v>7605</v>
      </c>
      <c r="AC5710" t="s">
        <v>46</v>
      </c>
    </row>
    <row r="5711" spans="1:29" x14ac:dyDescent="0.3">
      <c r="A5711" s="1" t="s">
        <v>47</v>
      </c>
      <c r="B5711" t="s">
        <v>592</v>
      </c>
      <c r="C5711" t="s">
        <v>2236</v>
      </c>
      <c r="D5711" t="s">
        <v>352</v>
      </c>
      <c r="E5711">
        <v>7</v>
      </c>
      <c r="F5711" t="s">
        <v>99</v>
      </c>
      <c r="G5711" t="s">
        <v>1138</v>
      </c>
      <c r="H5711" t="s">
        <v>79</v>
      </c>
      <c r="I5711" t="s">
        <v>883</v>
      </c>
      <c r="J5711" t="s">
        <v>936</v>
      </c>
      <c r="K5711" t="s">
        <v>13052</v>
      </c>
      <c r="L5711" t="s">
        <v>13053</v>
      </c>
      <c r="M5711" t="s">
        <v>1512</v>
      </c>
      <c r="N5711" t="s">
        <v>94</v>
      </c>
      <c r="O5711">
        <v>18543</v>
      </c>
      <c r="P5711">
        <v>22171</v>
      </c>
      <c r="Q5711" t="s">
        <v>95</v>
      </c>
      <c r="R5711">
        <v>468</v>
      </c>
      <c r="S5711" s="2">
        <v>44552</v>
      </c>
      <c r="T5711" s="2">
        <v>44569</v>
      </c>
      <c r="U5711">
        <v>0</v>
      </c>
      <c r="V5711" t="s">
        <v>71</v>
      </c>
      <c r="W5711">
        <v>748</v>
      </c>
      <c r="X5711" t="s">
        <v>60</v>
      </c>
      <c r="Y5711" t="s">
        <v>45</v>
      </c>
      <c r="Z5711">
        <v>0</v>
      </c>
      <c r="AA5711">
        <v>779</v>
      </c>
      <c r="AB5711">
        <v>19279</v>
      </c>
      <c r="AC5711" t="s">
        <v>107</v>
      </c>
    </row>
    <row r="5712" spans="1:29" x14ac:dyDescent="0.3">
      <c r="A5712" s="1" t="s">
        <v>47</v>
      </c>
      <c r="B5712" t="s">
        <v>161</v>
      </c>
      <c r="C5712" t="s">
        <v>2551</v>
      </c>
      <c r="D5712" t="s">
        <v>185</v>
      </c>
      <c r="E5712">
        <v>4</v>
      </c>
      <c r="F5712" t="s">
        <v>64</v>
      </c>
      <c r="G5712" t="s">
        <v>1152</v>
      </c>
      <c r="H5712" t="s">
        <v>35</v>
      </c>
      <c r="I5712" t="s">
        <v>513</v>
      </c>
      <c r="J5712" t="s">
        <v>2875</v>
      </c>
      <c r="K5712" t="s">
        <v>13054</v>
      </c>
      <c r="L5712" t="s">
        <v>13055</v>
      </c>
      <c r="M5712" t="s">
        <v>392</v>
      </c>
      <c r="N5712" t="s">
        <v>40</v>
      </c>
      <c r="O5712">
        <v>26496</v>
      </c>
      <c r="P5712">
        <v>29229</v>
      </c>
      <c r="Q5712" t="s">
        <v>59</v>
      </c>
      <c r="R5712">
        <v>672</v>
      </c>
      <c r="S5712" s="2">
        <v>45001</v>
      </c>
      <c r="T5712" s="2">
        <v>45015</v>
      </c>
      <c r="U5712">
        <v>5612</v>
      </c>
      <c r="V5712" t="s">
        <v>43</v>
      </c>
      <c r="W5712">
        <v>658</v>
      </c>
      <c r="X5712" t="s">
        <v>60</v>
      </c>
      <c r="Y5712" t="s">
        <v>45</v>
      </c>
      <c r="Z5712">
        <v>0</v>
      </c>
      <c r="AA5712">
        <v>940</v>
      </c>
      <c r="AB5712">
        <v>28693</v>
      </c>
      <c r="AC5712" t="s">
        <v>46</v>
      </c>
    </row>
    <row r="5713" spans="1:29" x14ac:dyDescent="0.3">
      <c r="A5713" s="1" t="s">
        <v>29</v>
      </c>
      <c r="B5713" t="s">
        <v>363</v>
      </c>
      <c r="C5713" t="s">
        <v>488</v>
      </c>
      <c r="D5713" t="s">
        <v>185</v>
      </c>
      <c r="E5713">
        <v>9</v>
      </c>
      <c r="F5713" t="s">
        <v>120</v>
      </c>
      <c r="G5713" t="s">
        <v>489</v>
      </c>
      <c r="H5713" t="s">
        <v>35</v>
      </c>
      <c r="I5713" t="s">
        <v>1501</v>
      </c>
      <c r="J5713" t="s">
        <v>2348</v>
      </c>
      <c r="K5713" t="s">
        <v>13056</v>
      </c>
      <c r="L5713" t="s">
        <v>13057</v>
      </c>
      <c r="M5713" t="s">
        <v>431</v>
      </c>
      <c r="N5713" t="s">
        <v>58</v>
      </c>
      <c r="O5713">
        <v>5973</v>
      </c>
      <c r="P5713">
        <v>8256</v>
      </c>
      <c r="Q5713" t="s">
        <v>41</v>
      </c>
      <c r="R5713">
        <v>507</v>
      </c>
      <c r="S5713" s="2">
        <v>44485</v>
      </c>
      <c r="T5713" t="s">
        <v>42</v>
      </c>
      <c r="U5713">
        <v>0</v>
      </c>
      <c r="V5713" t="s">
        <v>106</v>
      </c>
      <c r="W5713">
        <v>410</v>
      </c>
      <c r="X5713" t="s">
        <v>44</v>
      </c>
      <c r="Y5713" t="s">
        <v>45</v>
      </c>
      <c r="Z5713">
        <v>2346</v>
      </c>
      <c r="AA5713">
        <v>334</v>
      </c>
      <c r="AB5713">
        <v>7798</v>
      </c>
      <c r="AC5713" t="s">
        <v>73</v>
      </c>
    </row>
    <row r="5714" spans="1:29" x14ac:dyDescent="0.3">
      <c r="A5714" s="1" t="s">
        <v>29</v>
      </c>
      <c r="B5714" t="s">
        <v>541</v>
      </c>
      <c r="C5714" t="s">
        <v>1114</v>
      </c>
      <c r="D5714" t="s">
        <v>155</v>
      </c>
      <c r="E5714">
        <v>9</v>
      </c>
      <c r="F5714" t="s">
        <v>271</v>
      </c>
      <c r="G5714" t="s">
        <v>353</v>
      </c>
      <c r="H5714" t="s">
        <v>35</v>
      </c>
      <c r="I5714" t="s">
        <v>1210</v>
      </c>
      <c r="J5714" t="s">
        <v>459</v>
      </c>
      <c r="K5714">
        <f>1-255-796-870</f>
        <v>-1920</v>
      </c>
      <c r="L5714" t="s">
        <v>13058</v>
      </c>
      <c r="M5714" t="s">
        <v>1715</v>
      </c>
      <c r="N5714" t="s">
        <v>40</v>
      </c>
      <c r="O5714">
        <v>5110</v>
      </c>
      <c r="P5714">
        <v>8392</v>
      </c>
      <c r="Q5714" t="s">
        <v>59</v>
      </c>
      <c r="R5714">
        <v>833</v>
      </c>
      <c r="S5714" s="2">
        <v>44915</v>
      </c>
      <c r="T5714" t="s">
        <v>42</v>
      </c>
      <c r="U5714">
        <v>32177</v>
      </c>
      <c r="V5714" t="s">
        <v>71</v>
      </c>
      <c r="W5714">
        <v>606</v>
      </c>
      <c r="X5714" t="s">
        <v>44</v>
      </c>
      <c r="Y5714" t="s">
        <v>72</v>
      </c>
      <c r="Z5714">
        <v>0</v>
      </c>
      <c r="AA5714">
        <v>678</v>
      </c>
      <c r="AB5714">
        <v>7929</v>
      </c>
      <c r="AC5714" t="s">
        <v>46</v>
      </c>
    </row>
    <row r="5715" spans="1:29" x14ac:dyDescent="0.3">
      <c r="A5715" s="1" t="s">
        <v>29</v>
      </c>
      <c r="B5715" t="s">
        <v>541</v>
      </c>
      <c r="C5715" t="s">
        <v>1423</v>
      </c>
      <c r="D5715" t="s">
        <v>387</v>
      </c>
      <c r="E5715">
        <v>9</v>
      </c>
      <c r="F5715" t="s">
        <v>120</v>
      </c>
      <c r="G5715" t="s">
        <v>820</v>
      </c>
      <c r="H5715" t="s">
        <v>79</v>
      </c>
      <c r="I5715" t="s">
        <v>894</v>
      </c>
      <c r="J5715" t="s">
        <v>3075</v>
      </c>
      <c r="K5715" t="s">
        <v>13059</v>
      </c>
      <c r="L5715" t="s">
        <v>13060</v>
      </c>
      <c r="M5715" t="s">
        <v>1274</v>
      </c>
      <c r="N5715" t="s">
        <v>58</v>
      </c>
      <c r="O5715">
        <v>10964</v>
      </c>
      <c r="P5715">
        <v>15113</v>
      </c>
      <c r="Q5715" t="s">
        <v>95</v>
      </c>
      <c r="R5715">
        <v>555</v>
      </c>
      <c r="S5715" s="2">
        <v>44426</v>
      </c>
      <c r="T5715" t="s">
        <v>42</v>
      </c>
      <c r="U5715">
        <v>0</v>
      </c>
      <c r="V5715" t="s">
        <v>85</v>
      </c>
      <c r="W5715">
        <v>808</v>
      </c>
      <c r="X5715" t="s">
        <v>44</v>
      </c>
      <c r="Y5715" t="s">
        <v>45</v>
      </c>
      <c r="Z5715">
        <v>1149</v>
      </c>
      <c r="AA5715">
        <v>410</v>
      </c>
      <c r="AB5715">
        <v>13219</v>
      </c>
      <c r="AC5715" t="s">
        <v>107</v>
      </c>
    </row>
    <row r="5716" spans="1:29" x14ac:dyDescent="0.3">
      <c r="A5716" s="1" t="s">
        <v>29</v>
      </c>
      <c r="B5716" t="s">
        <v>541</v>
      </c>
      <c r="C5716" t="s">
        <v>3205</v>
      </c>
      <c r="D5716" t="s">
        <v>32</v>
      </c>
      <c r="E5716">
        <v>9</v>
      </c>
      <c r="F5716" t="s">
        <v>33</v>
      </c>
      <c r="G5716" t="s">
        <v>111</v>
      </c>
      <c r="H5716" t="s">
        <v>79</v>
      </c>
      <c r="I5716" t="s">
        <v>821</v>
      </c>
      <c r="J5716" t="s">
        <v>314</v>
      </c>
      <c r="K5716" t="s">
        <v>13061</v>
      </c>
      <c r="L5716" t="s">
        <v>13062</v>
      </c>
      <c r="M5716" t="s">
        <v>563</v>
      </c>
      <c r="N5716" t="s">
        <v>40</v>
      </c>
      <c r="O5716">
        <v>12573</v>
      </c>
      <c r="P5716">
        <v>16691</v>
      </c>
      <c r="Q5716" t="s">
        <v>59</v>
      </c>
      <c r="R5716">
        <v>552</v>
      </c>
      <c r="S5716" s="2">
        <v>44568</v>
      </c>
      <c r="T5716" t="s">
        <v>42</v>
      </c>
      <c r="U5716">
        <v>31340</v>
      </c>
      <c r="V5716" t="s">
        <v>85</v>
      </c>
      <c r="W5716">
        <v>693</v>
      </c>
      <c r="X5716" t="s">
        <v>44</v>
      </c>
      <c r="Y5716" t="s">
        <v>61</v>
      </c>
      <c r="Z5716">
        <v>0</v>
      </c>
      <c r="AA5716">
        <v>908</v>
      </c>
      <c r="AB5716">
        <v>13336</v>
      </c>
      <c r="AC5716" t="s">
        <v>107</v>
      </c>
    </row>
    <row r="5717" spans="1:29" x14ac:dyDescent="0.3">
      <c r="A5717" s="1" t="s">
        <v>47</v>
      </c>
      <c r="B5717" t="s">
        <v>234</v>
      </c>
      <c r="C5717" t="s">
        <v>796</v>
      </c>
      <c r="D5717" t="s">
        <v>185</v>
      </c>
      <c r="E5717">
        <v>7</v>
      </c>
      <c r="F5717" t="s">
        <v>129</v>
      </c>
      <c r="G5717" t="s">
        <v>944</v>
      </c>
      <c r="H5717" t="s">
        <v>35</v>
      </c>
      <c r="I5717" t="s">
        <v>7314</v>
      </c>
      <c r="J5717" t="s">
        <v>372</v>
      </c>
      <c r="K5717" t="s">
        <v>13063</v>
      </c>
      <c r="L5717" t="s">
        <v>13064</v>
      </c>
      <c r="M5717" t="s">
        <v>1972</v>
      </c>
      <c r="N5717" t="s">
        <v>58</v>
      </c>
      <c r="O5717">
        <v>29504</v>
      </c>
      <c r="P5717">
        <v>31843</v>
      </c>
      <c r="Q5717" t="s">
        <v>95</v>
      </c>
      <c r="R5717">
        <v>719</v>
      </c>
      <c r="S5717" s="2">
        <v>44799</v>
      </c>
      <c r="T5717" s="2">
        <v>44802</v>
      </c>
      <c r="U5717">
        <v>0</v>
      </c>
      <c r="V5717" t="s">
        <v>71</v>
      </c>
      <c r="W5717">
        <v>705</v>
      </c>
      <c r="X5717" t="s">
        <v>60</v>
      </c>
      <c r="Y5717" t="s">
        <v>72</v>
      </c>
      <c r="Z5717">
        <v>1346</v>
      </c>
      <c r="AA5717">
        <v>573</v>
      </c>
      <c r="AB5717">
        <v>29729</v>
      </c>
      <c r="AC5717" t="s">
        <v>46</v>
      </c>
    </row>
    <row r="5718" spans="1:29" x14ac:dyDescent="0.3">
      <c r="A5718" s="1" t="s">
        <v>47</v>
      </c>
      <c r="B5718" t="s">
        <v>108</v>
      </c>
      <c r="C5718" t="s">
        <v>3655</v>
      </c>
      <c r="D5718" t="s">
        <v>352</v>
      </c>
      <c r="E5718">
        <v>8</v>
      </c>
      <c r="F5718" t="s">
        <v>64</v>
      </c>
      <c r="G5718" t="s">
        <v>802</v>
      </c>
      <c r="H5718" t="s">
        <v>79</v>
      </c>
      <c r="I5718" t="s">
        <v>223</v>
      </c>
      <c r="J5718" t="s">
        <v>2522</v>
      </c>
      <c r="K5718" t="s">
        <v>13065</v>
      </c>
      <c r="L5718" t="s">
        <v>13066</v>
      </c>
      <c r="M5718" t="s">
        <v>1768</v>
      </c>
      <c r="N5718" t="s">
        <v>40</v>
      </c>
      <c r="O5718">
        <v>5952</v>
      </c>
      <c r="P5718">
        <v>9136</v>
      </c>
      <c r="Q5718" t="s">
        <v>41</v>
      </c>
      <c r="R5718">
        <v>840</v>
      </c>
      <c r="S5718" s="2">
        <v>44766</v>
      </c>
      <c r="T5718" s="2">
        <v>44787</v>
      </c>
      <c r="U5718">
        <v>0</v>
      </c>
      <c r="V5718" t="s">
        <v>71</v>
      </c>
      <c r="W5718">
        <v>810</v>
      </c>
      <c r="X5718" t="s">
        <v>60</v>
      </c>
      <c r="Y5718" t="s">
        <v>61</v>
      </c>
      <c r="Z5718">
        <v>0</v>
      </c>
      <c r="AA5718">
        <v>54</v>
      </c>
      <c r="AB5718">
        <v>6964</v>
      </c>
      <c r="AC5718" t="s">
        <v>46</v>
      </c>
    </row>
    <row r="5719" spans="1:29" x14ac:dyDescent="0.3">
      <c r="A5719" s="1" t="s">
        <v>29</v>
      </c>
      <c r="B5719" t="s">
        <v>86</v>
      </c>
      <c r="C5719" t="s">
        <v>366</v>
      </c>
      <c r="D5719" t="s">
        <v>138</v>
      </c>
      <c r="E5719">
        <v>6</v>
      </c>
      <c r="F5719" t="s">
        <v>33</v>
      </c>
      <c r="G5719" t="s">
        <v>728</v>
      </c>
      <c r="H5719" t="s">
        <v>79</v>
      </c>
      <c r="I5719" t="s">
        <v>8929</v>
      </c>
      <c r="J5719" t="s">
        <v>2315</v>
      </c>
      <c r="K5719" t="s">
        <v>13067</v>
      </c>
      <c r="L5719" t="s">
        <v>13068</v>
      </c>
      <c r="M5719" t="s">
        <v>1691</v>
      </c>
      <c r="N5719" t="s">
        <v>40</v>
      </c>
      <c r="O5719">
        <v>29819</v>
      </c>
      <c r="P5719">
        <v>33307</v>
      </c>
      <c r="Q5719" t="s">
        <v>41</v>
      </c>
      <c r="R5719">
        <v>313</v>
      </c>
      <c r="S5719" s="2">
        <v>45268</v>
      </c>
      <c r="T5719" t="s">
        <v>42</v>
      </c>
      <c r="U5719">
        <v>0</v>
      </c>
      <c r="V5719" t="s">
        <v>106</v>
      </c>
      <c r="W5719">
        <v>619</v>
      </c>
      <c r="X5719" t="s">
        <v>44</v>
      </c>
      <c r="Y5719" t="s">
        <v>72</v>
      </c>
      <c r="Z5719">
        <v>0</v>
      </c>
      <c r="AA5719">
        <v>692</v>
      </c>
      <c r="AB5719">
        <v>31663</v>
      </c>
      <c r="AC5719" t="s">
        <v>73</v>
      </c>
    </row>
    <row r="5720" spans="1:29" x14ac:dyDescent="0.3">
      <c r="A5720" s="1" t="s">
        <v>47</v>
      </c>
      <c r="B5720" t="s">
        <v>108</v>
      </c>
      <c r="C5720" t="s">
        <v>655</v>
      </c>
      <c r="D5720" t="s">
        <v>50</v>
      </c>
      <c r="E5720">
        <v>1</v>
      </c>
      <c r="F5720" t="s">
        <v>186</v>
      </c>
      <c r="G5720" t="s">
        <v>1504</v>
      </c>
      <c r="H5720" t="s">
        <v>35</v>
      </c>
      <c r="I5720" t="s">
        <v>2994</v>
      </c>
      <c r="J5720" t="s">
        <v>428</v>
      </c>
      <c r="K5720">
        <v>6253577022</v>
      </c>
      <c r="L5720" t="s">
        <v>13069</v>
      </c>
      <c r="M5720" t="s">
        <v>1768</v>
      </c>
      <c r="N5720" t="s">
        <v>58</v>
      </c>
      <c r="O5720">
        <v>23390</v>
      </c>
      <c r="P5720">
        <v>25594</v>
      </c>
      <c r="Q5720" t="s">
        <v>95</v>
      </c>
      <c r="R5720">
        <v>696</v>
      </c>
      <c r="S5720" s="2">
        <v>44980</v>
      </c>
      <c r="T5720" t="s">
        <v>42</v>
      </c>
      <c r="U5720">
        <v>0</v>
      </c>
      <c r="V5720" t="s">
        <v>85</v>
      </c>
      <c r="W5720">
        <v>434</v>
      </c>
      <c r="X5720" t="s">
        <v>44</v>
      </c>
      <c r="Y5720" t="s">
        <v>72</v>
      </c>
      <c r="Z5720">
        <v>1206</v>
      </c>
      <c r="AA5720">
        <v>51</v>
      </c>
      <c r="AB5720">
        <v>25241</v>
      </c>
      <c r="AC5720" t="s">
        <v>107</v>
      </c>
    </row>
    <row r="5721" spans="1:29" x14ac:dyDescent="0.3">
      <c r="A5721" s="1" t="s">
        <v>29</v>
      </c>
      <c r="B5721" t="s">
        <v>62</v>
      </c>
      <c r="C5721" t="s">
        <v>1165</v>
      </c>
      <c r="D5721" t="s">
        <v>76</v>
      </c>
      <c r="E5721">
        <v>1</v>
      </c>
      <c r="F5721" t="s">
        <v>129</v>
      </c>
      <c r="G5721" t="s">
        <v>700</v>
      </c>
      <c r="H5721" t="s">
        <v>79</v>
      </c>
      <c r="I5721" t="s">
        <v>2684</v>
      </c>
      <c r="J5721" t="s">
        <v>1213</v>
      </c>
      <c r="K5721">
        <v>1610930702</v>
      </c>
      <c r="L5721" t="s">
        <v>13070</v>
      </c>
      <c r="M5721" t="s">
        <v>584</v>
      </c>
      <c r="N5721" t="s">
        <v>94</v>
      </c>
      <c r="O5721">
        <v>17520</v>
      </c>
      <c r="P5721">
        <v>21584</v>
      </c>
      <c r="Q5721" t="s">
        <v>59</v>
      </c>
      <c r="R5721">
        <v>210</v>
      </c>
      <c r="S5721" s="2">
        <v>44865</v>
      </c>
      <c r="T5721" s="2">
        <v>44871</v>
      </c>
      <c r="U5721">
        <v>23258</v>
      </c>
      <c r="V5721" t="s">
        <v>106</v>
      </c>
      <c r="W5721">
        <v>616</v>
      </c>
      <c r="X5721" t="s">
        <v>60</v>
      </c>
      <c r="Y5721" t="s">
        <v>61</v>
      </c>
      <c r="Z5721">
        <v>0</v>
      </c>
      <c r="AA5721">
        <v>956</v>
      </c>
      <c r="AB5721">
        <v>19056</v>
      </c>
      <c r="AC5721" t="s">
        <v>73</v>
      </c>
    </row>
    <row r="5722" spans="1:29" x14ac:dyDescent="0.3">
      <c r="A5722" s="1" t="s">
        <v>47</v>
      </c>
      <c r="B5722" t="s">
        <v>48</v>
      </c>
      <c r="C5722" t="s">
        <v>13071</v>
      </c>
      <c r="D5722" t="s">
        <v>257</v>
      </c>
      <c r="E5722">
        <v>3</v>
      </c>
      <c r="F5722" t="s">
        <v>271</v>
      </c>
      <c r="G5722" t="s">
        <v>689</v>
      </c>
      <c r="H5722" t="s">
        <v>79</v>
      </c>
      <c r="I5722" t="s">
        <v>869</v>
      </c>
      <c r="J5722" t="s">
        <v>1652</v>
      </c>
      <c r="K5722" t="s">
        <v>13072</v>
      </c>
      <c r="L5722" t="s">
        <v>13073</v>
      </c>
      <c r="M5722" t="s">
        <v>556</v>
      </c>
      <c r="N5722" t="s">
        <v>58</v>
      </c>
      <c r="O5722">
        <v>7301</v>
      </c>
      <c r="P5722">
        <v>10472</v>
      </c>
      <c r="Q5722" t="s">
        <v>95</v>
      </c>
      <c r="R5722">
        <v>672</v>
      </c>
      <c r="S5722" s="2">
        <v>44306</v>
      </c>
      <c r="T5722" t="s">
        <v>42</v>
      </c>
      <c r="U5722">
        <v>0</v>
      </c>
      <c r="V5722" t="s">
        <v>85</v>
      </c>
      <c r="W5722">
        <v>835</v>
      </c>
      <c r="X5722" t="s">
        <v>44</v>
      </c>
      <c r="Y5722" t="s">
        <v>61</v>
      </c>
      <c r="Z5722">
        <v>2686</v>
      </c>
      <c r="AA5722">
        <v>658</v>
      </c>
      <c r="AB5722">
        <v>9512</v>
      </c>
      <c r="AC5722" t="s">
        <v>73</v>
      </c>
    </row>
    <row r="5723" spans="1:29" x14ac:dyDescent="0.3">
      <c r="A5723" s="1" t="s">
        <v>47</v>
      </c>
      <c r="B5723" t="s">
        <v>145</v>
      </c>
      <c r="C5723" t="s">
        <v>547</v>
      </c>
      <c r="D5723" t="s">
        <v>76</v>
      </c>
      <c r="E5723">
        <v>3</v>
      </c>
      <c r="F5723" t="s">
        <v>120</v>
      </c>
      <c r="G5723" t="s">
        <v>329</v>
      </c>
      <c r="H5723" t="s">
        <v>79</v>
      </c>
      <c r="I5723" t="s">
        <v>238</v>
      </c>
      <c r="J5723" t="s">
        <v>8230</v>
      </c>
      <c r="K5723" t="s">
        <v>13074</v>
      </c>
      <c r="L5723" t="s">
        <v>13075</v>
      </c>
      <c r="M5723" t="s">
        <v>2965</v>
      </c>
      <c r="N5723" t="s">
        <v>84</v>
      </c>
      <c r="O5723">
        <v>15812</v>
      </c>
      <c r="P5723">
        <v>18468</v>
      </c>
      <c r="Q5723" t="s">
        <v>41</v>
      </c>
      <c r="R5723">
        <v>550</v>
      </c>
      <c r="S5723" s="2">
        <v>44808</v>
      </c>
      <c r="T5723" s="2">
        <v>44831</v>
      </c>
      <c r="U5723">
        <v>0</v>
      </c>
      <c r="V5723" t="s">
        <v>106</v>
      </c>
      <c r="W5723">
        <v>527</v>
      </c>
      <c r="X5723" t="s">
        <v>60</v>
      </c>
      <c r="Y5723" t="s">
        <v>61</v>
      </c>
      <c r="Z5723">
        <v>0</v>
      </c>
      <c r="AA5723">
        <v>769</v>
      </c>
      <c r="AB5723">
        <v>16051</v>
      </c>
      <c r="AC5723" t="s">
        <v>46</v>
      </c>
    </row>
    <row r="5724" spans="1:29" x14ac:dyDescent="0.3">
      <c r="A5724" s="1" t="s">
        <v>47</v>
      </c>
      <c r="B5724" t="s">
        <v>117</v>
      </c>
      <c r="C5724" t="s">
        <v>1406</v>
      </c>
      <c r="D5724" t="s">
        <v>32</v>
      </c>
      <c r="E5724">
        <v>7</v>
      </c>
      <c r="F5724" t="s">
        <v>99</v>
      </c>
      <c r="G5724" t="s">
        <v>950</v>
      </c>
      <c r="H5724" t="s">
        <v>35</v>
      </c>
      <c r="I5724" t="s">
        <v>518</v>
      </c>
      <c r="J5724" t="s">
        <v>524</v>
      </c>
      <c r="K5724" t="s">
        <v>13076</v>
      </c>
      <c r="L5724" t="s">
        <v>13077</v>
      </c>
      <c r="M5724" t="s">
        <v>925</v>
      </c>
      <c r="N5724" t="s">
        <v>94</v>
      </c>
      <c r="O5724">
        <v>27989</v>
      </c>
      <c r="P5724">
        <v>31155</v>
      </c>
      <c r="Q5724" t="s">
        <v>59</v>
      </c>
      <c r="R5724">
        <v>68</v>
      </c>
      <c r="S5724" s="2">
        <v>44853</v>
      </c>
      <c r="T5724" t="s">
        <v>42</v>
      </c>
      <c r="U5724">
        <v>32659</v>
      </c>
      <c r="V5724" t="s">
        <v>43</v>
      </c>
      <c r="W5724">
        <v>646</v>
      </c>
      <c r="X5724" t="s">
        <v>44</v>
      </c>
      <c r="Y5724" t="s">
        <v>72</v>
      </c>
      <c r="Z5724">
        <v>0</v>
      </c>
      <c r="AA5724">
        <v>180</v>
      </c>
      <c r="AB5724">
        <v>28505</v>
      </c>
      <c r="AC5724" t="s">
        <v>107</v>
      </c>
    </row>
    <row r="5725" spans="1:29" x14ac:dyDescent="0.3">
      <c r="A5725" s="1" t="s">
        <v>29</v>
      </c>
      <c r="B5725" t="s">
        <v>228</v>
      </c>
      <c r="C5725" t="s">
        <v>474</v>
      </c>
      <c r="D5725" t="s">
        <v>98</v>
      </c>
      <c r="E5725">
        <v>4</v>
      </c>
      <c r="F5725" t="s">
        <v>33</v>
      </c>
      <c r="G5725" t="s">
        <v>170</v>
      </c>
      <c r="H5725" t="s">
        <v>35</v>
      </c>
      <c r="I5725" t="s">
        <v>565</v>
      </c>
      <c r="J5725" t="s">
        <v>476</v>
      </c>
      <c r="K5725" t="s">
        <v>13078</v>
      </c>
      <c r="L5725" t="s">
        <v>13079</v>
      </c>
      <c r="M5725" t="s">
        <v>233</v>
      </c>
      <c r="N5725" t="s">
        <v>58</v>
      </c>
      <c r="O5725">
        <v>18625</v>
      </c>
      <c r="P5725">
        <v>22354</v>
      </c>
      <c r="Q5725" t="s">
        <v>41</v>
      </c>
      <c r="R5725">
        <v>984</v>
      </c>
      <c r="S5725" s="2">
        <v>44924</v>
      </c>
      <c r="T5725" t="s">
        <v>42</v>
      </c>
      <c r="U5725">
        <v>0</v>
      </c>
      <c r="V5725" t="s">
        <v>43</v>
      </c>
      <c r="W5725">
        <v>429</v>
      </c>
      <c r="X5725" t="s">
        <v>44</v>
      </c>
      <c r="Y5725" t="s">
        <v>72</v>
      </c>
      <c r="Z5725">
        <v>4816</v>
      </c>
      <c r="AA5725">
        <v>713</v>
      </c>
      <c r="AB5725">
        <v>20346</v>
      </c>
      <c r="AC5725" t="s">
        <v>46</v>
      </c>
    </row>
    <row r="5726" spans="1:29" x14ac:dyDescent="0.3">
      <c r="A5726" s="1" t="s">
        <v>29</v>
      </c>
      <c r="B5726" t="s">
        <v>327</v>
      </c>
      <c r="C5726" t="s">
        <v>994</v>
      </c>
      <c r="D5726" t="s">
        <v>169</v>
      </c>
      <c r="E5726">
        <v>8</v>
      </c>
      <c r="F5726" t="s">
        <v>33</v>
      </c>
      <c r="G5726" t="s">
        <v>170</v>
      </c>
      <c r="H5726" t="s">
        <v>35</v>
      </c>
      <c r="I5726" t="s">
        <v>238</v>
      </c>
      <c r="J5726" t="s">
        <v>890</v>
      </c>
      <c r="K5726">
        <f>1-654-257-7825</f>
        <v>-8735</v>
      </c>
      <c r="L5726" t="s">
        <v>13080</v>
      </c>
      <c r="M5726" t="s">
        <v>333</v>
      </c>
      <c r="N5726" t="s">
        <v>40</v>
      </c>
      <c r="O5726">
        <v>15213</v>
      </c>
      <c r="P5726">
        <v>17357</v>
      </c>
      <c r="Q5726" t="s">
        <v>41</v>
      </c>
      <c r="R5726">
        <v>713</v>
      </c>
      <c r="S5726" s="2">
        <v>45154</v>
      </c>
      <c r="T5726" t="s">
        <v>42</v>
      </c>
      <c r="U5726">
        <v>0</v>
      </c>
      <c r="V5726" t="s">
        <v>106</v>
      </c>
      <c r="W5726">
        <v>632</v>
      </c>
      <c r="X5726" t="s">
        <v>44</v>
      </c>
      <c r="Y5726" t="s">
        <v>61</v>
      </c>
      <c r="Z5726">
        <v>0</v>
      </c>
      <c r="AA5726">
        <v>174</v>
      </c>
      <c r="AB5726">
        <v>15288</v>
      </c>
      <c r="AC5726" t="s">
        <v>46</v>
      </c>
    </row>
    <row r="5727" spans="1:29" x14ac:dyDescent="0.3">
      <c r="A5727" s="1" t="s">
        <v>47</v>
      </c>
      <c r="B5727" t="s">
        <v>592</v>
      </c>
      <c r="C5727" t="s">
        <v>593</v>
      </c>
      <c r="D5727" t="s">
        <v>178</v>
      </c>
      <c r="E5727">
        <v>9</v>
      </c>
      <c r="F5727" t="s">
        <v>77</v>
      </c>
      <c r="G5727" t="s">
        <v>264</v>
      </c>
      <c r="H5727" t="s">
        <v>35</v>
      </c>
      <c r="I5727" t="s">
        <v>1003</v>
      </c>
      <c r="J5727" t="s">
        <v>224</v>
      </c>
      <c r="K5727" t="s">
        <v>13081</v>
      </c>
      <c r="L5727" t="s">
        <v>13082</v>
      </c>
      <c r="M5727" t="s">
        <v>3019</v>
      </c>
      <c r="N5727" t="s">
        <v>94</v>
      </c>
      <c r="O5727">
        <v>14548</v>
      </c>
      <c r="P5727">
        <v>17623</v>
      </c>
      <c r="Q5727" t="s">
        <v>41</v>
      </c>
      <c r="R5727">
        <v>55</v>
      </c>
      <c r="S5727" s="2">
        <v>44713</v>
      </c>
      <c r="T5727" t="s">
        <v>42</v>
      </c>
      <c r="U5727">
        <v>0</v>
      </c>
      <c r="V5727" t="s">
        <v>43</v>
      </c>
      <c r="W5727">
        <v>684</v>
      </c>
      <c r="X5727" t="s">
        <v>44</v>
      </c>
      <c r="Y5727" t="s">
        <v>72</v>
      </c>
      <c r="Z5727">
        <v>0</v>
      </c>
      <c r="AA5727">
        <v>79</v>
      </c>
      <c r="AB5727">
        <v>16633</v>
      </c>
      <c r="AC5727" t="s">
        <v>73</v>
      </c>
    </row>
    <row r="5728" spans="1:29" x14ac:dyDescent="0.3">
      <c r="A5728" s="1" t="s">
        <v>47</v>
      </c>
      <c r="B5728" t="s">
        <v>176</v>
      </c>
      <c r="C5728" t="s">
        <v>334</v>
      </c>
      <c r="D5728" t="s">
        <v>169</v>
      </c>
      <c r="E5728">
        <v>6</v>
      </c>
      <c r="F5728" t="s">
        <v>186</v>
      </c>
      <c r="G5728" t="s">
        <v>535</v>
      </c>
      <c r="H5728" t="s">
        <v>79</v>
      </c>
      <c r="I5728" t="s">
        <v>921</v>
      </c>
      <c r="J5728" t="s">
        <v>3747</v>
      </c>
      <c r="K5728" t="s">
        <v>13083</v>
      </c>
      <c r="L5728" t="s">
        <v>13084</v>
      </c>
      <c r="M5728" t="s">
        <v>183</v>
      </c>
      <c r="N5728" t="s">
        <v>58</v>
      </c>
      <c r="O5728">
        <v>13010</v>
      </c>
      <c r="P5728">
        <v>15485</v>
      </c>
      <c r="Q5728" t="s">
        <v>59</v>
      </c>
      <c r="R5728">
        <v>354</v>
      </c>
      <c r="S5728" s="2">
        <v>44806</v>
      </c>
      <c r="T5728" t="s">
        <v>42</v>
      </c>
      <c r="U5728">
        <v>9482</v>
      </c>
      <c r="V5728" t="s">
        <v>43</v>
      </c>
      <c r="W5728">
        <v>479</v>
      </c>
      <c r="X5728" t="s">
        <v>44</v>
      </c>
      <c r="Y5728" t="s">
        <v>45</v>
      </c>
      <c r="Z5728">
        <v>4010</v>
      </c>
      <c r="AA5728">
        <v>103</v>
      </c>
      <c r="AB5728">
        <v>13080</v>
      </c>
      <c r="AC5728" t="s">
        <v>46</v>
      </c>
    </row>
    <row r="5729" spans="1:29" x14ac:dyDescent="0.3">
      <c r="A5729" s="1" t="s">
        <v>29</v>
      </c>
      <c r="B5729" t="s">
        <v>327</v>
      </c>
      <c r="C5729" t="s">
        <v>2027</v>
      </c>
      <c r="D5729" t="s">
        <v>119</v>
      </c>
      <c r="E5729">
        <v>3</v>
      </c>
      <c r="F5729" t="s">
        <v>64</v>
      </c>
      <c r="G5729" t="s">
        <v>65</v>
      </c>
      <c r="H5729" t="s">
        <v>79</v>
      </c>
      <c r="I5729" t="s">
        <v>5818</v>
      </c>
      <c r="J5729" t="s">
        <v>904</v>
      </c>
      <c r="K5729" t="s">
        <v>13085</v>
      </c>
      <c r="L5729" t="s">
        <v>13086</v>
      </c>
      <c r="M5729" t="s">
        <v>769</v>
      </c>
      <c r="N5729" t="s">
        <v>58</v>
      </c>
      <c r="O5729">
        <v>18268</v>
      </c>
      <c r="P5729">
        <v>20645</v>
      </c>
      <c r="Q5729" t="s">
        <v>95</v>
      </c>
      <c r="R5729">
        <v>167</v>
      </c>
      <c r="S5729" s="2">
        <v>44746</v>
      </c>
      <c r="T5729" t="s">
        <v>42</v>
      </c>
      <c r="U5729">
        <v>0</v>
      </c>
      <c r="V5729" t="s">
        <v>43</v>
      </c>
      <c r="W5729">
        <v>561</v>
      </c>
      <c r="X5729" t="s">
        <v>44</v>
      </c>
      <c r="Y5729" t="s">
        <v>61</v>
      </c>
      <c r="Z5729">
        <v>4118</v>
      </c>
      <c r="AA5729">
        <v>623</v>
      </c>
      <c r="AB5729">
        <v>18800</v>
      </c>
      <c r="AC5729" t="s">
        <v>73</v>
      </c>
    </row>
    <row r="5730" spans="1:29" x14ac:dyDescent="0.3">
      <c r="A5730" s="1" t="s">
        <v>47</v>
      </c>
      <c r="B5730" t="s">
        <v>117</v>
      </c>
      <c r="C5730" t="s">
        <v>118</v>
      </c>
      <c r="D5730" t="s">
        <v>236</v>
      </c>
      <c r="E5730">
        <v>7</v>
      </c>
      <c r="F5730" t="s">
        <v>129</v>
      </c>
      <c r="G5730" t="s">
        <v>700</v>
      </c>
      <c r="H5730" t="s">
        <v>35</v>
      </c>
      <c r="I5730" t="s">
        <v>1313</v>
      </c>
      <c r="J5730" t="s">
        <v>524</v>
      </c>
      <c r="K5730" t="s">
        <v>13087</v>
      </c>
      <c r="L5730" t="s">
        <v>13088</v>
      </c>
      <c r="M5730" t="s">
        <v>517</v>
      </c>
      <c r="N5730" t="s">
        <v>58</v>
      </c>
      <c r="O5730">
        <v>14598</v>
      </c>
      <c r="P5730">
        <v>19451</v>
      </c>
      <c r="Q5730" t="s">
        <v>95</v>
      </c>
      <c r="R5730">
        <v>626</v>
      </c>
      <c r="S5730" s="2">
        <v>44429</v>
      </c>
      <c r="T5730" s="2">
        <v>44447</v>
      </c>
      <c r="U5730">
        <v>0</v>
      </c>
      <c r="V5730" t="s">
        <v>106</v>
      </c>
      <c r="W5730">
        <v>782</v>
      </c>
      <c r="X5730" t="s">
        <v>60</v>
      </c>
      <c r="Y5730" t="s">
        <v>72</v>
      </c>
      <c r="Z5730">
        <v>2275</v>
      </c>
      <c r="AA5730">
        <v>868</v>
      </c>
      <c r="AB5730">
        <v>15558</v>
      </c>
      <c r="AC5730" t="s">
        <v>46</v>
      </c>
    </row>
    <row r="5731" spans="1:29" x14ac:dyDescent="0.3">
      <c r="A5731" s="1" t="s">
        <v>47</v>
      </c>
      <c r="B5731" t="s">
        <v>176</v>
      </c>
      <c r="C5731" t="s">
        <v>1978</v>
      </c>
      <c r="D5731" t="s">
        <v>119</v>
      </c>
      <c r="E5731">
        <v>7</v>
      </c>
      <c r="F5731" t="s">
        <v>33</v>
      </c>
      <c r="G5731" t="s">
        <v>728</v>
      </c>
      <c r="H5731" t="s">
        <v>35</v>
      </c>
      <c r="I5731" t="s">
        <v>366</v>
      </c>
      <c r="J5731" t="s">
        <v>651</v>
      </c>
      <c r="K5731" t="s">
        <v>13089</v>
      </c>
      <c r="L5731" t="s">
        <v>13090</v>
      </c>
      <c r="M5731" t="s">
        <v>214</v>
      </c>
      <c r="N5731" t="s">
        <v>58</v>
      </c>
      <c r="O5731">
        <v>19282</v>
      </c>
      <c r="P5731">
        <v>21282</v>
      </c>
      <c r="Q5731" t="s">
        <v>95</v>
      </c>
      <c r="R5731">
        <v>918</v>
      </c>
      <c r="S5731" s="2">
        <v>44788</v>
      </c>
      <c r="T5731" s="2">
        <v>44805</v>
      </c>
      <c r="U5731">
        <v>0</v>
      </c>
      <c r="V5731" t="s">
        <v>85</v>
      </c>
      <c r="W5731">
        <v>408</v>
      </c>
      <c r="X5731" t="s">
        <v>60</v>
      </c>
      <c r="Y5731" t="s">
        <v>45</v>
      </c>
      <c r="Z5731">
        <v>1679</v>
      </c>
      <c r="AA5731">
        <v>354</v>
      </c>
      <c r="AB5731">
        <v>21015</v>
      </c>
      <c r="AC5731" t="s">
        <v>73</v>
      </c>
    </row>
    <row r="5732" spans="1:29" x14ac:dyDescent="0.3">
      <c r="A5732" s="1" t="s">
        <v>47</v>
      </c>
      <c r="B5732" t="s">
        <v>48</v>
      </c>
      <c r="C5732" t="s">
        <v>457</v>
      </c>
      <c r="D5732" t="s">
        <v>201</v>
      </c>
      <c r="E5732">
        <v>9</v>
      </c>
      <c r="F5732" t="s">
        <v>51</v>
      </c>
      <c r="G5732" t="s">
        <v>52</v>
      </c>
      <c r="H5732" t="s">
        <v>35</v>
      </c>
      <c r="I5732" t="s">
        <v>738</v>
      </c>
      <c r="J5732" t="s">
        <v>726</v>
      </c>
      <c r="K5732" s="3" t="s">
        <v>13091</v>
      </c>
      <c r="L5732" t="s">
        <v>13092</v>
      </c>
      <c r="M5732" t="s">
        <v>385</v>
      </c>
      <c r="N5732" t="s">
        <v>84</v>
      </c>
      <c r="O5732">
        <v>5867</v>
      </c>
      <c r="P5732">
        <v>10593</v>
      </c>
      <c r="Q5732" t="s">
        <v>59</v>
      </c>
      <c r="R5732">
        <v>824</v>
      </c>
      <c r="S5732" s="2">
        <v>45288</v>
      </c>
      <c r="T5732" t="s">
        <v>42</v>
      </c>
      <c r="U5732">
        <v>30404</v>
      </c>
      <c r="V5732" t="s">
        <v>85</v>
      </c>
      <c r="W5732">
        <v>756</v>
      </c>
      <c r="X5732" t="s">
        <v>44</v>
      </c>
      <c r="Y5732" t="s">
        <v>72</v>
      </c>
      <c r="Z5732">
        <v>0</v>
      </c>
      <c r="AA5732">
        <v>84</v>
      </c>
      <c r="AB5732">
        <v>8084</v>
      </c>
      <c r="AC5732" t="s">
        <v>107</v>
      </c>
    </row>
    <row r="5733" spans="1:29" x14ac:dyDescent="0.3">
      <c r="A5733" s="1" t="s">
        <v>47</v>
      </c>
      <c r="B5733" t="s">
        <v>234</v>
      </c>
      <c r="C5733" t="s">
        <v>2618</v>
      </c>
      <c r="D5733" t="s">
        <v>352</v>
      </c>
      <c r="E5733">
        <v>5</v>
      </c>
      <c r="F5733" t="s">
        <v>271</v>
      </c>
      <c r="G5733" t="s">
        <v>340</v>
      </c>
      <c r="H5733" t="s">
        <v>35</v>
      </c>
      <c r="I5733" t="s">
        <v>1403</v>
      </c>
      <c r="J5733" t="s">
        <v>211</v>
      </c>
      <c r="K5733" t="s">
        <v>13093</v>
      </c>
      <c r="L5733" t="s">
        <v>13094</v>
      </c>
      <c r="M5733" t="s">
        <v>810</v>
      </c>
      <c r="N5733" t="s">
        <v>94</v>
      </c>
      <c r="O5733">
        <v>23092</v>
      </c>
      <c r="P5733">
        <v>26853</v>
      </c>
      <c r="Q5733" t="s">
        <v>41</v>
      </c>
      <c r="R5733">
        <v>464</v>
      </c>
      <c r="S5733" s="2">
        <v>44639</v>
      </c>
      <c r="T5733" t="s">
        <v>42</v>
      </c>
      <c r="U5733">
        <v>0</v>
      </c>
      <c r="V5733" t="s">
        <v>71</v>
      </c>
      <c r="W5733">
        <v>710</v>
      </c>
      <c r="X5733" t="s">
        <v>44</v>
      </c>
      <c r="Y5733" t="s">
        <v>72</v>
      </c>
      <c r="Z5733">
        <v>0</v>
      </c>
      <c r="AA5733">
        <v>779</v>
      </c>
      <c r="AB5733">
        <v>24390</v>
      </c>
      <c r="AC5733" t="s">
        <v>73</v>
      </c>
    </row>
    <row r="5734" spans="1:29" x14ac:dyDescent="0.3">
      <c r="A5734" s="1" t="s">
        <v>29</v>
      </c>
      <c r="B5734" t="s">
        <v>363</v>
      </c>
      <c r="C5734" t="s">
        <v>2033</v>
      </c>
      <c r="D5734" t="s">
        <v>110</v>
      </c>
      <c r="E5734">
        <v>3</v>
      </c>
      <c r="F5734" t="s">
        <v>33</v>
      </c>
      <c r="G5734" t="s">
        <v>728</v>
      </c>
      <c r="H5734" t="s">
        <v>79</v>
      </c>
      <c r="I5734" t="s">
        <v>1501</v>
      </c>
      <c r="J5734" t="s">
        <v>280</v>
      </c>
      <c r="K5734" t="s">
        <v>13095</v>
      </c>
      <c r="L5734" t="s">
        <v>13096</v>
      </c>
      <c r="M5734" t="s">
        <v>1603</v>
      </c>
      <c r="N5734" t="s">
        <v>94</v>
      </c>
      <c r="O5734">
        <v>23174</v>
      </c>
      <c r="P5734">
        <v>25557</v>
      </c>
      <c r="Q5734" t="s">
        <v>95</v>
      </c>
      <c r="R5734">
        <v>752</v>
      </c>
      <c r="S5734" s="2">
        <v>45158</v>
      </c>
      <c r="T5734" t="s">
        <v>42</v>
      </c>
      <c r="U5734">
        <v>0</v>
      </c>
      <c r="V5734" t="s">
        <v>71</v>
      </c>
      <c r="W5734">
        <v>837</v>
      </c>
      <c r="X5734" t="s">
        <v>44</v>
      </c>
      <c r="Y5734" t="s">
        <v>72</v>
      </c>
      <c r="Z5734">
        <v>0</v>
      </c>
      <c r="AA5734">
        <v>876</v>
      </c>
      <c r="AB5734">
        <v>25322</v>
      </c>
      <c r="AC5734" t="s">
        <v>107</v>
      </c>
    </row>
    <row r="5735" spans="1:29" x14ac:dyDescent="0.3">
      <c r="A5735" s="1" t="s">
        <v>47</v>
      </c>
      <c r="B5735" t="s">
        <v>176</v>
      </c>
      <c r="C5735" t="s">
        <v>5427</v>
      </c>
      <c r="D5735" t="s">
        <v>32</v>
      </c>
      <c r="E5735">
        <v>8</v>
      </c>
      <c r="F5735" t="s">
        <v>120</v>
      </c>
      <c r="G5735" t="s">
        <v>1180</v>
      </c>
      <c r="H5735" t="s">
        <v>35</v>
      </c>
      <c r="I5735" t="s">
        <v>53</v>
      </c>
      <c r="J5735" t="s">
        <v>739</v>
      </c>
      <c r="K5735" t="s">
        <v>13097</v>
      </c>
      <c r="L5735" t="s">
        <v>13098</v>
      </c>
      <c r="M5735" t="s">
        <v>1665</v>
      </c>
      <c r="N5735" t="s">
        <v>40</v>
      </c>
      <c r="O5735">
        <v>6396</v>
      </c>
      <c r="P5735">
        <v>9725</v>
      </c>
      <c r="Q5735" t="s">
        <v>59</v>
      </c>
      <c r="R5735">
        <v>274</v>
      </c>
      <c r="S5735" s="2">
        <v>44751</v>
      </c>
      <c r="T5735" s="2">
        <v>44780</v>
      </c>
      <c r="U5735">
        <v>32304</v>
      </c>
      <c r="V5735" t="s">
        <v>43</v>
      </c>
      <c r="W5735">
        <v>701</v>
      </c>
      <c r="X5735" t="s">
        <v>60</v>
      </c>
      <c r="Y5735" t="s">
        <v>61</v>
      </c>
      <c r="Z5735">
        <v>0</v>
      </c>
      <c r="AA5735">
        <v>215</v>
      </c>
      <c r="AB5735">
        <v>6953</v>
      </c>
      <c r="AC5735" t="s">
        <v>46</v>
      </c>
    </row>
    <row r="5736" spans="1:29" x14ac:dyDescent="0.3">
      <c r="A5736" s="1" t="s">
        <v>29</v>
      </c>
      <c r="B5736" t="s">
        <v>86</v>
      </c>
      <c r="C5736" t="s">
        <v>4762</v>
      </c>
      <c r="D5736" t="s">
        <v>178</v>
      </c>
      <c r="E5736">
        <v>7</v>
      </c>
      <c r="F5736" t="s">
        <v>51</v>
      </c>
      <c r="G5736" t="s">
        <v>52</v>
      </c>
      <c r="H5736" t="s">
        <v>35</v>
      </c>
      <c r="I5736" t="s">
        <v>36</v>
      </c>
      <c r="J5736" t="s">
        <v>560</v>
      </c>
      <c r="K5736" t="s">
        <v>13099</v>
      </c>
      <c r="L5736" t="s">
        <v>13100</v>
      </c>
      <c r="M5736" t="s">
        <v>2131</v>
      </c>
      <c r="N5736" t="s">
        <v>40</v>
      </c>
      <c r="O5736">
        <v>2548</v>
      </c>
      <c r="P5736">
        <v>5816</v>
      </c>
      <c r="Q5736" t="s">
        <v>59</v>
      </c>
      <c r="R5736">
        <v>214</v>
      </c>
      <c r="S5736" s="2">
        <v>44931</v>
      </c>
      <c r="T5736" t="s">
        <v>42</v>
      </c>
      <c r="U5736">
        <v>24364</v>
      </c>
      <c r="V5736" t="s">
        <v>43</v>
      </c>
      <c r="W5736">
        <v>761</v>
      </c>
      <c r="X5736" t="s">
        <v>44</v>
      </c>
      <c r="Y5736" t="s">
        <v>45</v>
      </c>
      <c r="Z5736">
        <v>0</v>
      </c>
      <c r="AA5736">
        <v>377</v>
      </c>
      <c r="AB5736">
        <v>5529</v>
      </c>
      <c r="AC5736" t="s">
        <v>46</v>
      </c>
    </row>
    <row r="5737" spans="1:29" x14ac:dyDescent="0.3">
      <c r="A5737" s="1" t="s">
        <v>47</v>
      </c>
      <c r="B5737" t="s">
        <v>117</v>
      </c>
      <c r="C5737" t="s">
        <v>920</v>
      </c>
      <c r="D5737" t="s">
        <v>352</v>
      </c>
      <c r="E5737">
        <v>1</v>
      </c>
      <c r="F5737" t="s">
        <v>64</v>
      </c>
      <c r="G5737" t="s">
        <v>388</v>
      </c>
      <c r="H5737" t="s">
        <v>79</v>
      </c>
      <c r="I5737" t="s">
        <v>889</v>
      </c>
      <c r="J5737" t="s">
        <v>1841</v>
      </c>
      <c r="K5737" t="s">
        <v>13101</v>
      </c>
      <c r="L5737" t="s">
        <v>13102</v>
      </c>
      <c r="M5737" t="s">
        <v>925</v>
      </c>
      <c r="N5737" t="s">
        <v>40</v>
      </c>
      <c r="O5737">
        <v>26615</v>
      </c>
      <c r="P5737">
        <v>29323</v>
      </c>
      <c r="Q5737" t="s">
        <v>59</v>
      </c>
      <c r="R5737">
        <v>505</v>
      </c>
      <c r="S5737" s="2">
        <v>44504</v>
      </c>
      <c r="T5737" t="s">
        <v>42</v>
      </c>
      <c r="U5737">
        <v>4246</v>
      </c>
      <c r="V5737" t="s">
        <v>85</v>
      </c>
      <c r="W5737">
        <v>647</v>
      </c>
      <c r="X5737" t="s">
        <v>44</v>
      </c>
      <c r="Y5737" t="s">
        <v>61</v>
      </c>
      <c r="Z5737">
        <v>0</v>
      </c>
      <c r="AA5737">
        <v>55</v>
      </c>
      <c r="AB5737">
        <v>26788</v>
      </c>
      <c r="AC5737" t="s">
        <v>107</v>
      </c>
    </row>
    <row r="5738" spans="1:29" x14ac:dyDescent="0.3">
      <c r="A5738" s="1" t="s">
        <v>29</v>
      </c>
      <c r="B5738" t="s">
        <v>30</v>
      </c>
      <c r="C5738" t="s">
        <v>1954</v>
      </c>
      <c r="D5738" t="s">
        <v>98</v>
      </c>
      <c r="E5738">
        <v>7</v>
      </c>
      <c r="F5738" t="s">
        <v>64</v>
      </c>
      <c r="G5738" t="s">
        <v>1599</v>
      </c>
      <c r="H5738" t="s">
        <v>35</v>
      </c>
      <c r="I5738" t="s">
        <v>803</v>
      </c>
      <c r="J5738" t="s">
        <v>407</v>
      </c>
      <c r="K5738" t="s">
        <v>13103</v>
      </c>
      <c r="L5738" t="s">
        <v>13104</v>
      </c>
      <c r="M5738" t="s">
        <v>1121</v>
      </c>
      <c r="N5738" t="s">
        <v>58</v>
      </c>
      <c r="O5738">
        <v>5334</v>
      </c>
      <c r="P5738">
        <v>9875</v>
      </c>
      <c r="Q5738" t="s">
        <v>95</v>
      </c>
      <c r="R5738">
        <v>428</v>
      </c>
      <c r="S5738" s="2">
        <v>45287</v>
      </c>
      <c r="T5738" t="s">
        <v>42</v>
      </c>
      <c r="U5738">
        <v>0</v>
      </c>
      <c r="V5738" t="s">
        <v>71</v>
      </c>
      <c r="W5738">
        <v>590</v>
      </c>
      <c r="X5738" t="s">
        <v>44</v>
      </c>
      <c r="Y5738" t="s">
        <v>45</v>
      </c>
      <c r="Z5738">
        <v>2410</v>
      </c>
      <c r="AA5738">
        <v>761</v>
      </c>
      <c r="AB5738">
        <v>9700</v>
      </c>
      <c r="AC5738" t="s">
        <v>46</v>
      </c>
    </row>
    <row r="5739" spans="1:29" x14ac:dyDescent="0.3">
      <c r="A5739" s="1" t="s">
        <v>47</v>
      </c>
      <c r="B5739" t="s">
        <v>117</v>
      </c>
      <c r="C5739" t="s">
        <v>920</v>
      </c>
      <c r="D5739" t="s">
        <v>178</v>
      </c>
      <c r="E5739">
        <v>7</v>
      </c>
      <c r="F5739" t="s">
        <v>51</v>
      </c>
      <c r="G5739" t="s">
        <v>1075</v>
      </c>
      <c r="H5739" t="s">
        <v>35</v>
      </c>
      <c r="I5739" t="s">
        <v>1501</v>
      </c>
      <c r="J5739" t="s">
        <v>224</v>
      </c>
      <c r="K5739" t="s">
        <v>13105</v>
      </c>
      <c r="L5739" t="s">
        <v>13106</v>
      </c>
      <c r="M5739" t="s">
        <v>1484</v>
      </c>
      <c r="N5739" t="s">
        <v>40</v>
      </c>
      <c r="O5739">
        <v>10833</v>
      </c>
      <c r="P5739">
        <v>15371</v>
      </c>
      <c r="Q5739" t="s">
        <v>95</v>
      </c>
      <c r="R5739">
        <v>56</v>
      </c>
      <c r="S5739" s="2">
        <v>45229</v>
      </c>
      <c r="T5739" t="s">
        <v>42</v>
      </c>
      <c r="U5739">
        <v>0</v>
      </c>
      <c r="V5739" t="s">
        <v>71</v>
      </c>
      <c r="W5739">
        <v>801</v>
      </c>
      <c r="X5739" t="s">
        <v>44</v>
      </c>
      <c r="Y5739" t="s">
        <v>61</v>
      </c>
      <c r="Z5739">
        <v>0</v>
      </c>
      <c r="AA5739">
        <v>656</v>
      </c>
      <c r="AB5739">
        <v>10863</v>
      </c>
      <c r="AC5739" t="s">
        <v>73</v>
      </c>
    </row>
    <row r="5740" spans="1:29" x14ac:dyDescent="0.3">
      <c r="A5740" s="1" t="s">
        <v>29</v>
      </c>
      <c r="B5740" t="s">
        <v>393</v>
      </c>
      <c r="C5740" t="s">
        <v>3251</v>
      </c>
      <c r="D5740" t="s">
        <v>178</v>
      </c>
      <c r="E5740">
        <v>10</v>
      </c>
      <c r="F5740" t="s">
        <v>51</v>
      </c>
      <c r="G5740" t="s">
        <v>1069</v>
      </c>
      <c r="H5740" t="s">
        <v>35</v>
      </c>
      <c r="I5740" t="s">
        <v>216</v>
      </c>
      <c r="J5740" t="s">
        <v>1036</v>
      </c>
      <c r="K5740" t="s">
        <v>13107</v>
      </c>
      <c r="L5740" t="s">
        <v>13108</v>
      </c>
      <c r="M5740" t="s">
        <v>654</v>
      </c>
      <c r="N5740" t="s">
        <v>84</v>
      </c>
      <c r="O5740">
        <v>27348</v>
      </c>
      <c r="P5740">
        <v>30575</v>
      </c>
      <c r="Q5740" t="s">
        <v>41</v>
      </c>
      <c r="R5740">
        <v>362</v>
      </c>
      <c r="S5740" s="2">
        <v>44730</v>
      </c>
      <c r="T5740" t="s">
        <v>42</v>
      </c>
      <c r="U5740">
        <v>0</v>
      </c>
      <c r="V5740" t="s">
        <v>43</v>
      </c>
      <c r="W5740">
        <v>541</v>
      </c>
      <c r="X5740" t="s">
        <v>44</v>
      </c>
      <c r="Y5740" t="s">
        <v>45</v>
      </c>
      <c r="Z5740">
        <v>0</v>
      </c>
      <c r="AA5740">
        <v>72</v>
      </c>
      <c r="AB5740">
        <v>27713</v>
      </c>
      <c r="AC5740" t="s">
        <v>73</v>
      </c>
    </row>
    <row r="5741" spans="1:29" x14ac:dyDescent="0.3">
      <c r="A5741" s="1" t="s">
        <v>29</v>
      </c>
      <c r="B5741" t="s">
        <v>327</v>
      </c>
      <c r="C5741" t="s">
        <v>2714</v>
      </c>
      <c r="D5741" t="s">
        <v>352</v>
      </c>
      <c r="E5741">
        <v>4</v>
      </c>
      <c r="F5741" t="s">
        <v>77</v>
      </c>
      <c r="G5741" t="s">
        <v>147</v>
      </c>
      <c r="H5741" t="s">
        <v>79</v>
      </c>
      <c r="I5741" t="s">
        <v>427</v>
      </c>
      <c r="J5741" t="s">
        <v>2059</v>
      </c>
      <c r="K5741" t="s">
        <v>13109</v>
      </c>
      <c r="L5741" t="s">
        <v>13110</v>
      </c>
      <c r="M5741" t="s">
        <v>591</v>
      </c>
      <c r="N5741" t="s">
        <v>40</v>
      </c>
      <c r="O5741">
        <v>18134</v>
      </c>
      <c r="P5741">
        <v>22548</v>
      </c>
      <c r="Q5741" t="s">
        <v>59</v>
      </c>
      <c r="R5741">
        <v>507</v>
      </c>
      <c r="S5741" s="2">
        <v>45180</v>
      </c>
      <c r="T5741" s="2">
        <v>45193</v>
      </c>
      <c r="U5741">
        <v>23128</v>
      </c>
      <c r="V5741" t="s">
        <v>71</v>
      </c>
      <c r="W5741">
        <v>751</v>
      </c>
      <c r="X5741" t="s">
        <v>60</v>
      </c>
      <c r="Y5741" t="s">
        <v>61</v>
      </c>
      <c r="Z5741">
        <v>0</v>
      </c>
      <c r="AA5741">
        <v>368</v>
      </c>
      <c r="AB5741">
        <v>18781</v>
      </c>
      <c r="AC5741" t="s">
        <v>107</v>
      </c>
    </row>
    <row r="5742" spans="1:29" x14ac:dyDescent="0.3">
      <c r="A5742" s="1" t="s">
        <v>47</v>
      </c>
      <c r="B5742" t="s">
        <v>108</v>
      </c>
      <c r="C5742" t="s">
        <v>439</v>
      </c>
      <c r="D5742" t="s">
        <v>169</v>
      </c>
      <c r="E5742">
        <v>5</v>
      </c>
      <c r="F5742" t="s">
        <v>271</v>
      </c>
      <c r="G5742" t="s">
        <v>1060</v>
      </c>
      <c r="H5742" t="s">
        <v>79</v>
      </c>
      <c r="I5742" t="s">
        <v>1083</v>
      </c>
      <c r="J5742" t="s">
        <v>3859</v>
      </c>
      <c r="K5742" t="s">
        <v>13111</v>
      </c>
      <c r="L5742" t="s">
        <v>13112</v>
      </c>
      <c r="M5742" t="s">
        <v>277</v>
      </c>
      <c r="N5742" t="s">
        <v>58</v>
      </c>
      <c r="O5742">
        <v>25897</v>
      </c>
      <c r="P5742">
        <v>29745</v>
      </c>
      <c r="Q5742" t="s">
        <v>95</v>
      </c>
      <c r="R5742">
        <v>211</v>
      </c>
      <c r="S5742" s="2">
        <v>45271</v>
      </c>
      <c r="T5742" s="2">
        <v>45277</v>
      </c>
      <c r="U5742">
        <v>0</v>
      </c>
      <c r="V5742" t="s">
        <v>43</v>
      </c>
      <c r="W5742">
        <v>541</v>
      </c>
      <c r="X5742" t="s">
        <v>60</v>
      </c>
      <c r="Y5742" t="s">
        <v>45</v>
      </c>
      <c r="Z5742">
        <v>1286</v>
      </c>
      <c r="AA5742">
        <v>336</v>
      </c>
      <c r="AB5742">
        <v>27094</v>
      </c>
      <c r="AC5742" t="s">
        <v>107</v>
      </c>
    </row>
    <row r="5743" spans="1:29" x14ac:dyDescent="0.3">
      <c r="A5743" s="1" t="s">
        <v>47</v>
      </c>
      <c r="B5743" t="s">
        <v>234</v>
      </c>
      <c r="C5743" t="s">
        <v>796</v>
      </c>
      <c r="D5743" t="s">
        <v>178</v>
      </c>
      <c r="E5743">
        <v>6</v>
      </c>
      <c r="F5743" t="s">
        <v>186</v>
      </c>
      <c r="G5743" t="s">
        <v>187</v>
      </c>
      <c r="H5743" t="s">
        <v>79</v>
      </c>
      <c r="I5743" t="s">
        <v>4626</v>
      </c>
      <c r="J5743" t="s">
        <v>2822</v>
      </c>
      <c r="K5743" t="s">
        <v>13113</v>
      </c>
      <c r="L5743" t="s">
        <v>13114</v>
      </c>
      <c r="M5743" t="s">
        <v>800</v>
      </c>
      <c r="N5743" t="s">
        <v>84</v>
      </c>
      <c r="O5743">
        <v>7451</v>
      </c>
      <c r="P5743">
        <v>11069</v>
      </c>
      <c r="Q5743" t="s">
        <v>41</v>
      </c>
      <c r="R5743">
        <v>944</v>
      </c>
      <c r="S5743" s="2">
        <v>45118</v>
      </c>
      <c r="T5743" t="s">
        <v>42</v>
      </c>
      <c r="U5743">
        <v>0</v>
      </c>
      <c r="V5743" t="s">
        <v>85</v>
      </c>
      <c r="W5743">
        <v>573</v>
      </c>
      <c r="X5743" t="s">
        <v>44</v>
      </c>
      <c r="Y5743" t="s">
        <v>72</v>
      </c>
      <c r="Z5743">
        <v>0</v>
      </c>
      <c r="AA5743">
        <v>752</v>
      </c>
      <c r="AB5743">
        <v>10899</v>
      </c>
      <c r="AC5743" t="s">
        <v>107</v>
      </c>
    </row>
    <row r="5744" spans="1:29" x14ac:dyDescent="0.3">
      <c r="A5744" s="1" t="s">
        <v>29</v>
      </c>
      <c r="B5744" t="s">
        <v>86</v>
      </c>
      <c r="C5744" t="s">
        <v>1919</v>
      </c>
      <c r="D5744" t="s">
        <v>119</v>
      </c>
      <c r="E5744">
        <v>2</v>
      </c>
      <c r="F5744" t="s">
        <v>271</v>
      </c>
      <c r="G5744" t="s">
        <v>689</v>
      </c>
      <c r="H5744" t="s">
        <v>79</v>
      </c>
      <c r="I5744" t="s">
        <v>417</v>
      </c>
      <c r="J5744" t="s">
        <v>1084</v>
      </c>
      <c r="K5744" t="s">
        <v>13115</v>
      </c>
      <c r="L5744" t="s">
        <v>13116</v>
      </c>
      <c r="M5744" t="s">
        <v>677</v>
      </c>
      <c r="N5744" t="s">
        <v>40</v>
      </c>
      <c r="O5744">
        <v>11496</v>
      </c>
      <c r="P5744">
        <v>14745</v>
      </c>
      <c r="Q5744" t="s">
        <v>95</v>
      </c>
      <c r="R5744">
        <v>379</v>
      </c>
      <c r="S5744" s="2">
        <v>44714</v>
      </c>
      <c r="T5744" t="s">
        <v>42</v>
      </c>
      <c r="U5744">
        <v>0</v>
      </c>
      <c r="V5744" t="s">
        <v>71</v>
      </c>
      <c r="W5744">
        <v>801</v>
      </c>
      <c r="X5744" t="s">
        <v>44</v>
      </c>
      <c r="Y5744" t="s">
        <v>61</v>
      </c>
      <c r="Z5744">
        <v>0</v>
      </c>
      <c r="AA5744">
        <v>118</v>
      </c>
      <c r="AB5744">
        <v>12356</v>
      </c>
      <c r="AC5744" t="s">
        <v>107</v>
      </c>
    </row>
    <row r="5745" spans="1:29" x14ac:dyDescent="0.3">
      <c r="A5745" s="1" t="s">
        <v>29</v>
      </c>
      <c r="B5745" t="s">
        <v>62</v>
      </c>
      <c r="C5745" t="s">
        <v>370</v>
      </c>
      <c r="D5745" t="s">
        <v>352</v>
      </c>
      <c r="E5745">
        <v>5</v>
      </c>
      <c r="F5745" t="s">
        <v>120</v>
      </c>
      <c r="G5745" t="s">
        <v>543</v>
      </c>
      <c r="H5745" t="s">
        <v>35</v>
      </c>
      <c r="I5745" t="s">
        <v>1461</v>
      </c>
      <c r="J5745" t="s">
        <v>1080</v>
      </c>
      <c r="K5745" t="s">
        <v>13117</v>
      </c>
      <c r="L5745" t="s">
        <v>13118</v>
      </c>
      <c r="M5745" t="s">
        <v>404</v>
      </c>
      <c r="N5745" t="s">
        <v>58</v>
      </c>
      <c r="O5745">
        <v>16381</v>
      </c>
      <c r="P5745">
        <v>20641</v>
      </c>
      <c r="Q5745" t="s">
        <v>95</v>
      </c>
      <c r="R5745">
        <v>801</v>
      </c>
      <c r="S5745" s="2">
        <v>44741</v>
      </c>
      <c r="T5745" t="s">
        <v>42</v>
      </c>
      <c r="U5745">
        <v>0</v>
      </c>
      <c r="V5745" t="s">
        <v>106</v>
      </c>
      <c r="W5745">
        <v>692</v>
      </c>
      <c r="X5745" t="s">
        <v>44</v>
      </c>
      <c r="Y5745" t="s">
        <v>45</v>
      </c>
      <c r="Z5745">
        <v>4940</v>
      </c>
      <c r="AA5745">
        <v>449</v>
      </c>
      <c r="AB5745">
        <v>19625</v>
      </c>
      <c r="AC5745" t="s">
        <v>46</v>
      </c>
    </row>
    <row r="5746" spans="1:29" x14ac:dyDescent="0.3">
      <c r="A5746" s="1" t="s">
        <v>47</v>
      </c>
      <c r="B5746" t="s">
        <v>117</v>
      </c>
      <c r="C5746" t="s">
        <v>512</v>
      </c>
      <c r="D5746" t="s">
        <v>169</v>
      </c>
      <c r="E5746">
        <v>6</v>
      </c>
      <c r="F5746" t="s">
        <v>51</v>
      </c>
      <c r="G5746" t="s">
        <v>1075</v>
      </c>
      <c r="H5746" t="s">
        <v>79</v>
      </c>
      <c r="I5746" t="s">
        <v>6053</v>
      </c>
      <c r="J5746" t="s">
        <v>3310</v>
      </c>
      <c r="K5746" t="s">
        <v>13119</v>
      </c>
      <c r="L5746" t="s">
        <v>13120</v>
      </c>
      <c r="M5746" t="s">
        <v>1484</v>
      </c>
      <c r="N5746" t="s">
        <v>40</v>
      </c>
      <c r="O5746">
        <v>18047</v>
      </c>
      <c r="P5746">
        <v>21241</v>
      </c>
      <c r="Q5746" t="s">
        <v>41</v>
      </c>
      <c r="R5746">
        <v>983</v>
      </c>
      <c r="S5746" s="2">
        <v>45315</v>
      </c>
      <c r="T5746" t="s">
        <v>42</v>
      </c>
      <c r="U5746">
        <v>0</v>
      </c>
      <c r="V5746" t="s">
        <v>85</v>
      </c>
      <c r="W5746">
        <v>636</v>
      </c>
      <c r="X5746" t="s">
        <v>44</v>
      </c>
      <c r="Y5746" t="s">
        <v>72</v>
      </c>
      <c r="Z5746">
        <v>0</v>
      </c>
      <c r="AA5746">
        <v>89</v>
      </c>
      <c r="AB5746">
        <v>21184</v>
      </c>
      <c r="AC5746" t="s">
        <v>46</v>
      </c>
    </row>
    <row r="5747" spans="1:29" x14ac:dyDescent="0.3">
      <c r="A5747" s="1" t="s">
        <v>47</v>
      </c>
      <c r="B5747" t="s">
        <v>117</v>
      </c>
      <c r="C5747" t="s">
        <v>1344</v>
      </c>
      <c r="D5747" t="s">
        <v>110</v>
      </c>
      <c r="E5747">
        <v>4</v>
      </c>
      <c r="F5747" t="s">
        <v>33</v>
      </c>
      <c r="G5747" t="s">
        <v>179</v>
      </c>
      <c r="H5747" t="s">
        <v>35</v>
      </c>
      <c r="I5747" t="s">
        <v>679</v>
      </c>
      <c r="J5747" t="s">
        <v>797</v>
      </c>
      <c r="K5747" t="s">
        <v>13121</v>
      </c>
      <c r="L5747" t="s">
        <v>13122</v>
      </c>
      <c r="M5747" t="s">
        <v>248</v>
      </c>
      <c r="N5747" t="s">
        <v>84</v>
      </c>
      <c r="O5747">
        <v>20111</v>
      </c>
      <c r="P5747">
        <v>24688</v>
      </c>
      <c r="Q5747" t="s">
        <v>59</v>
      </c>
      <c r="R5747">
        <v>47</v>
      </c>
      <c r="S5747" s="2">
        <v>45292</v>
      </c>
      <c r="T5747" s="2">
        <v>45321</v>
      </c>
      <c r="U5747">
        <v>14584</v>
      </c>
      <c r="V5747" t="s">
        <v>85</v>
      </c>
      <c r="W5747">
        <v>523</v>
      </c>
      <c r="X5747" t="s">
        <v>60</v>
      </c>
      <c r="Y5747" t="s">
        <v>72</v>
      </c>
      <c r="Z5747">
        <v>0</v>
      </c>
      <c r="AA5747">
        <v>358</v>
      </c>
      <c r="AB5747">
        <v>20477</v>
      </c>
      <c r="AC5747" t="s">
        <v>73</v>
      </c>
    </row>
    <row r="5748" spans="1:29" x14ac:dyDescent="0.3">
      <c r="A5748" s="1" t="s">
        <v>29</v>
      </c>
      <c r="B5748" t="s">
        <v>363</v>
      </c>
      <c r="C5748" t="s">
        <v>4573</v>
      </c>
      <c r="D5748" t="s">
        <v>387</v>
      </c>
      <c r="E5748">
        <v>1</v>
      </c>
      <c r="F5748" t="s">
        <v>51</v>
      </c>
      <c r="G5748" t="s">
        <v>1075</v>
      </c>
      <c r="H5748" t="s">
        <v>35</v>
      </c>
      <c r="I5748" t="s">
        <v>507</v>
      </c>
      <c r="J5748" t="s">
        <v>7437</v>
      </c>
      <c r="K5748" t="s">
        <v>13123</v>
      </c>
      <c r="L5748" t="s">
        <v>13124</v>
      </c>
      <c r="M5748" t="s">
        <v>1068</v>
      </c>
      <c r="N5748" t="s">
        <v>40</v>
      </c>
      <c r="O5748">
        <v>25190</v>
      </c>
      <c r="P5748">
        <v>27445</v>
      </c>
      <c r="Q5748" t="s">
        <v>95</v>
      </c>
      <c r="R5748">
        <v>940</v>
      </c>
      <c r="S5748" s="2">
        <v>45065</v>
      </c>
      <c r="T5748" s="2">
        <v>45070</v>
      </c>
      <c r="U5748">
        <v>0</v>
      </c>
      <c r="V5748" t="s">
        <v>43</v>
      </c>
      <c r="W5748">
        <v>615</v>
      </c>
      <c r="X5748" t="s">
        <v>60</v>
      </c>
      <c r="Y5748" t="s">
        <v>72</v>
      </c>
      <c r="Z5748">
        <v>0</v>
      </c>
      <c r="AA5748">
        <v>446</v>
      </c>
      <c r="AB5748">
        <v>27136</v>
      </c>
      <c r="AC5748" t="s">
        <v>73</v>
      </c>
    </row>
    <row r="5749" spans="1:29" x14ac:dyDescent="0.3">
      <c r="A5749" s="1" t="s">
        <v>29</v>
      </c>
      <c r="B5749" t="s">
        <v>86</v>
      </c>
      <c r="C5749" t="s">
        <v>4762</v>
      </c>
      <c r="D5749" t="s">
        <v>138</v>
      </c>
      <c r="E5749">
        <v>10</v>
      </c>
      <c r="F5749" t="s">
        <v>77</v>
      </c>
      <c r="G5749" t="s">
        <v>440</v>
      </c>
      <c r="H5749" t="s">
        <v>35</v>
      </c>
      <c r="I5749" t="s">
        <v>292</v>
      </c>
      <c r="J5749" t="s">
        <v>13125</v>
      </c>
      <c r="K5749" t="s">
        <v>13126</v>
      </c>
      <c r="L5749" t="s">
        <v>13127</v>
      </c>
      <c r="M5749" t="s">
        <v>2131</v>
      </c>
      <c r="N5749" t="s">
        <v>40</v>
      </c>
      <c r="O5749">
        <v>26836</v>
      </c>
      <c r="P5749">
        <v>31262</v>
      </c>
      <c r="Q5749" t="s">
        <v>59</v>
      </c>
      <c r="R5749">
        <v>753</v>
      </c>
      <c r="S5749" s="2">
        <v>44957</v>
      </c>
      <c r="T5749" s="2">
        <v>44969</v>
      </c>
      <c r="U5749">
        <v>20207</v>
      </c>
      <c r="V5749" t="s">
        <v>43</v>
      </c>
      <c r="W5749">
        <v>602</v>
      </c>
      <c r="X5749" t="s">
        <v>60</v>
      </c>
      <c r="Y5749" t="s">
        <v>72</v>
      </c>
      <c r="Z5749">
        <v>0</v>
      </c>
      <c r="AA5749">
        <v>275</v>
      </c>
      <c r="AB5749">
        <v>27275</v>
      </c>
      <c r="AC5749" t="s">
        <v>73</v>
      </c>
    </row>
    <row r="5750" spans="1:29" x14ac:dyDescent="0.3">
      <c r="A5750" s="1" t="s">
        <v>47</v>
      </c>
      <c r="B5750" t="s">
        <v>176</v>
      </c>
      <c r="C5750" t="s">
        <v>7337</v>
      </c>
      <c r="D5750" t="s">
        <v>178</v>
      </c>
      <c r="E5750">
        <v>1</v>
      </c>
      <c r="F5750" t="s">
        <v>271</v>
      </c>
      <c r="G5750" t="s">
        <v>1060</v>
      </c>
      <c r="H5750" t="s">
        <v>79</v>
      </c>
      <c r="I5750" t="s">
        <v>469</v>
      </c>
      <c r="J5750" t="s">
        <v>5304</v>
      </c>
      <c r="K5750" t="s">
        <v>13128</v>
      </c>
      <c r="L5750" t="s">
        <v>13129</v>
      </c>
      <c r="M5750" t="s">
        <v>887</v>
      </c>
      <c r="N5750" t="s">
        <v>58</v>
      </c>
      <c r="O5750">
        <v>28464</v>
      </c>
      <c r="P5750">
        <v>32926</v>
      </c>
      <c r="Q5750" t="s">
        <v>41</v>
      </c>
      <c r="R5750">
        <v>778</v>
      </c>
      <c r="S5750" s="2">
        <v>44605</v>
      </c>
      <c r="T5750" s="2">
        <v>44619</v>
      </c>
      <c r="U5750">
        <v>0</v>
      </c>
      <c r="V5750" t="s">
        <v>43</v>
      </c>
      <c r="W5750">
        <v>540</v>
      </c>
      <c r="X5750" t="s">
        <v>60</v>
      </c>
      <c r="Y5750" t="s">
        <v>72</v>
      </c>
      <c r="Z5750">
        <v>2371</v>
      </c>
      <c r="AA5750">
        <v>800</v>
      </c>
      <c r="AB5750">
        <v>29309</v>
      </c>
      <c r="AC5750" t="s">
        <v>73</v>
      </c>
    </row>
    <row r="5751" spans="1:29" x14ac:dyDescent="0.3">
      <c r="A5751" s="1" t="s">
        <v>29</v>
      </c>
      <c r="B5751" t="s">
        <v>393</v>
      </c>
      <c r="C5751" t="s">
        <v>873</v>
      </c>
      <c r="D5751" t="s">
        <v>257</v>
      </c>
      <c r="E5751">
        <v>7</v>
      </c>
      <c r="F5751" t="s">
        <v>64</v>
      </c>
      <c r="G5751" t="s">
        <v>433</v>
      </c>
      <c r="H5751" t="s">
        <v>35</v>
      </c>
      <c r="I5751" t="s">
        <v>318</v>
      </c>
      <c r="J5751" t="s">
        <v>1283</v>
      </c>
      <c r="K5751" t="s">
        <v>13130</v>
      </c>
      <c r="L5751" t="s">
        <v>13131</v>
      </c>
      <c r="M5751" t="s">
        <v>399</v>
      </c>
      <c r="N5751" t="s">
        <v>40</v>
      </c>
      <c r="O5751">
        <v>28279</v>
      </c>
      <c r="P5751">
        <v>32964</v>
      </c>
      <c r="Q5751" t="s">
        <v>95</v>
      </c>
      <c r="R5751">
        <v>811</v>
      </c>
      <c r="S5751" s="2">
        <v>44556</v>
      </c>
      <c r="T5751" t="s">
        <v>42</v>
      </c>
      <c r="U5751">
        <v>0</v>
      </c>
      <c r="V5751" t="s">
        <v>71</v>
      </c>
      <c r="W5751">
        <v>707</v>
      </c>
      <c r="X5751" t="s">
        <v>44</v>
      </c>
      <c r="Y5751" t="s">
        <v>45</v>
      </c>
      <c r="Z5751">
        <v>0</v>
      </c>
      <c r="AA5751">
        <v>742</v>
      </c>
      <c r="AB5751">
        <v>29261</v>
      </c>
      <c r="AC5751" t="s">
        <v>73</v>
      </c>
    </row>
    <row r="5752" spans="1:29" x14ac:dyDescent="0.3">
      <c r="A5752" s="1" t="s">
        <v>29</v>
      </c>
      <c r="B5752" t="s">
        <v>541</v>
      </c>
      <c r="C5752" t="s">
        <v>3530</v>
      </c>
      <c r="D5752" t="s">
        <v>155</v>
      </c>
      <c r="E5752">
        <v>8</v>
      </c>
      <c r="F5752" t="s">
        <v>221</v>
      </c>
      <c r="G5752" t="s">
        <v>250</v>
      </c>
      <c r="H5752" t="s">
        <v>79</v>
      </c>
      <c r="I5752" t="s">
        <v>4642</v>
      </c>
      <c r="J5752" t="s">
        <v>693</v>
      </c>
      <c r="K5752">
        <v>7045539942</v>
      </c>
      <c r="L5752" t="s">
        <v>13132</v>
      </c>
      <c r="M5752" t="s">
        <v>1340</v>
      </c>
      <c r="N5752" t="s">
        <v>84</v>
      </c>
      <c r="O5752">
        <v>14169</v>
      </c>
      <c r="P5752">
        <v>19139</v>
      </c>
      <c r="Q5752" t="s">
        <v>95</v>
      </c>
      <c r="R5752">
        <v>499</v>
      </c>
      <c r="S5752" s="2">
        <v>45265</v>
      </c>
      <c r="T5752" s="2">
        <v>45270</v>
      </c>
      <c r="U5752">
        <v>0</v>
      </c>
      <c r="V5752" t="s">
        <v>71</v>
      </c>
      <c r="W5752">
        <v>716</v>
      </c>
      <c r="X5752" t="s">
        <v>60</v>
      </c>
      <c r="Y5752" t="s">
        <v>45</v>
      </c>
      <c r="Z5752">
        <v>0</v>
      </c>
      <c r="AA5752">
        <v>594</v>
      </c>
      <c r="AB5752">
        <v>18733</v>
      </c>
      <c r="AC5752" t="s">
        <v>107</v>
      </c>
    </row>
    <row r="5753" spans="1:29" x14ac:dyDescent="0.3">
      <c r="A5753" s="1" t="s">
        <v>29</v>
      </c>
      <c r="B5753" t="s">
        <v>96</v>
      </c>
      <c r="C5753" t="s">
        <v>1160</v>
      </c>
      <c r="D5753" t="s">
        <v>128</v>
      </c>
      <c r="E5753">
        <v>7</v>
      </c>
      <c r="F5753" t="s">
        <v>51</v>
      </c>
      <c r="G5753" t="s">
        <v>1075</v>
      </c>
      <c r="H5753" t="s">
        <v>35</v>
      </c>
      <c r="I5753" t="s">
        <v>1379</v>
      </c>
      <c r="J5753" t="s">
        <v>657</v>
      </c>
      <c r="K5753" t="s">
        <v>13133</v>
      </c>
      <c r="L5753" t="s">
        <v>13134</v>
      </c>
      <c r="M5753" t="s">
        <v>777</v>
      </c>
      <c r="N5753" t="s">
        <v>58</v>
      </c>
      <c r="O5753">
        <v>25545</v>
      </c>
      <c r="P5753">
        <v>28775</v>
      </c>
      <c r="Q5753" t="s">
        <v>95</v>
      </c>
      <c r="R5753">
        <v>225</v>
      </c>
      <c r="S5753" s="2">
        <v>44508</v>
      </c>
      <c r="T5753" s="2">
        <v>44519</v>
      </c>
      <c r="U5753">
        <v>0</v>
      </c>
      <c r="V5753" t="s">
        <v>106</v>
      </c>
      <c r="W5753">
        <v>740</v>
      </c>
      <c r="X5753" t="s">
        <v>60</v>
      </c>
      <c r="Y5753" t="s">
        <v>45</v>
      </c>
      <c r="Z5753">
        <v>3077</v>
      </c>
      <c r="AA5753">
        <v>198</v>
      </c>
      <c r="AB5753">
        <v>27903</v>
      </c>
      <c r="AC5753" t="s">
        <v>73</v>
      </c>
    </row>
    <row r="5754" spans="1:29" x14ac:dyDescent="0.3">
      <c r="A5754" s="1" t="s">
        <v>47</v>
      </c>
      <c r="B5754" t="s">
        <v>161</v>
      </c>
      <c r="C5754" t="s">
        <v>1574</v>
      </c>
      <c r="D5754" t="s">
        <v>178</v>
      </c>
      <c r="E5754">
        <v>1</v>
      </c>
      <c r="F5754" t="s">
        <v>51</v>
      </c>
      <c r="G5754" t="s">
        <v>710</v>
      </c>
      <c r="H5754" t="s">
        <v>79</v>
      </c>
      <c r="I5754" t="s">
        <v>1302</v>
      </c>
      <c r="J5754" t="s">
        <v>748</v>
      </c>
      <c r="K5754" t="s">
        <v>13135</v>
      </c>
      <c r="L5754" t="s">
        <v>13136</v>
      </c>
      <c r="M5754" t="s">
        <v>392</v>
      </c>
      <c r="N5754" t="s">
        <v>58</v>
      </c>
      <c r="O5754">
        <v>15480</v>
      </c>
      <c r="P5754">
        <v>19907</v>
      </c>
      <c r="Q5754" t="s">
        <v>41</v>
      </c>
      <c r="R5754">
        <v>293</v>
      </c>
      <c r="S5754" s="2">
        <v>44689</v>
      </c>
      <c r="T5754" s="2">
        <v>44698</v>
      </c>
      <c r="U5754">
        <v>0</v>
      </c>
      <c r="V5754" t="s">
        <v>71</v>
      </c>
      <c r="W5754">
        <v>530</v>
      </c>
      <c r="X5754" t="s">
        <v>60</v>
      </c>
      <c r="Y5754" t="s">
        <v>61</v>
      </c>
      <c r="Z5754">
        <v>2364</v>
      </c>
      <c r="AA5754">
        <v>823</v>
      </c>
      <c r="AB5754">
        <v>18154</v>
      </c>
      <c r="AC5754" t="s">
        <v>46</v>
      </c>
    </row>
    <row r="5755" spans="1:29" x14ac:dyDescent="0.3">
      <c r="A5755" s="1" t="s">
        <v>47</v>
      </c>
      <c r="B5755" t="s">
        <v>153</v>
      </c>
      <c r="C5755" t="s">
        <v>4284</v>
      </c>
      <c r="D5755" t="s">
        <v>155</v>
      </c>
      <c r="E5755">
        <v>10</v>
      </c>
      <c r="F5755" t="s">
        <v>77</v>
      </c>
      <c r="G5755" t="s">
        <v>440</v>
      </c>
      <c r="H5755" t="s">
        <v>35</v>
      </c>
      <c r="I5755" t="s">
        <v>513</v>
      </c>
      <c r="J5755" t="s">
        <v>224</v>
      </c>
      <c r="K5755" t="s">
        <v>13137</v>
      </c>
      <c r="L5755" t="s">
        <v>13138</v>
      </c>
      <c r="M5755" t="s">
        <v>1202</v>
      </c>
      <c r="N5755" t="s">
        <v>84</v>
      </c>
      <c r="O5755">
        <v>14255</v>
      </c>
      <c r="P5755">
        <v>16474</v>
      </c>
      <c r="Q5755" t="s">
        <v>41</v>
      </c>
      <c r="R5755">
        <v>252</v>
      </c>
      <c r="S5755" s="2">
        <v>45321</v>
      </c>
      <c r="T5755" t="s">
        <v>42</v>
      </c>
      <c r="U5755">
        <v>0</v>
      </c>
      <c r="V5755" t="s">
        <v>43</v>
      </c>
      <c r="W5755">
        <v>711</v>
      </c>
      <c r="X5755" t="s">
        <v>44</v>
      </c>
      <c r="Y5755" t="s">
        <v>45</v>
      </c>
      <c r="Z5755">
        <v>0</v>
      </c>
      <c r="AA5755">
        <v>975</v>
      </c>
      <c r="AB5755">
        <v>14922</v>
      </c>
      <c r="AC5755" t="s">
        <v>46</v>
      </c>
    </row>
    <row r="5756" spans="1:29" x14ac:dyDescent="0.3">
      <c r="A5756" s="1" t="s">
        <v>47</v>
      </c>
      <c r="B5756" t="s">
        <v>176</v>
      </c>
      <c r="C5756" t="s">
        <v>4412</v>
      </c>
      <c r="D5756" t="s">
        <v>110</v>
      </c>
      <c r="E5756">
        <v>9</v>
      </c>
      <c r="F5756" t="s">
        <v>51</v>
      </c>
      <c r="G5756" t="s">
        <v>291</v>
      </c>
      <c r="H5756" t="s">
        <v>79</v>
      </c>
      <c r="I5756" t="s">
        <v>131</v>
      </c>
      <c r="J5756" t="s">
        <v>524</v>
      </c>
      <c r="K5756" t="s">
        <v>13139</v>
      </c>
      <c r="L5756" t="s">
        <v>13140</v>
      </c>
      <c r="M5756" t="s">
        <v>426</v>
      </c>
      <c r="N5756" t="s">
        <v>84</v>
      </c>
      <c r="O5756">
        <v>24970</v>
      </c>
      <c r="P5756">
        <v>29181</v>
      </c>
      <c r="Q5756" t="s">
        <v>59</v>
      </c>
      <c r="R5756">
        <v>996</v>
      </c>
      <c r="S5756" s="2">
        <v>44850</v>
      </c>
      <c r="T5756" s="2">
        <v>44879</v>
      </c>
      <c r="U5756">
        <v>40178</v>
      </c>
      <c r="V5756" t="s">
        <v>85</v>
      </c>
      <c r="W5756">
        <v>569</v>
      </c>
      <c r="X5756" t="s">
        <v>60</v>
      </c>
      <c r="Y5756" t="s">
        <v>61</v>
      </c>
      <c r="Z5756">
        <v>0</v>
      </c>
      <c r="AA5756">
        <v>219</v>
      </c>
      <c r="AB5756">
        <v>27922</v>
      </c>
      <c r="AC5756" t="s">
        <v>107</v>
      </c>
    </row>
    <row r="5757" spans="1:29" x14ac:dyDescent="0.3">
      <c r="A5757" s="1" t="s">
        <v>29</v>
      </c>
      <c r="B5757" t="s">
        <v>62</v>
      </c>
      <c r="C5757" t="s">
        <v>3683</v>
      </c>
      <c r="D5757" t="s">
        <v>50</v>
      </c>
      <c r="E5757">
        <v>10</v>
      </c>
      <c r="F5757" t="s">
        <v>120</v>
      </c>
      <c r="G5757" t="s">
        <v>194</v>
      </c>
      <c r="H5757" t="s">
        <v>35</v>
      </c>
      <c r="I5757" t="s">
        <v>1804</v>
      </c>
      <c r="J5757" t="s">
        <v>2137</v>
      </c>
      <c r="K5757" t="s">
        <v>13141</v>
      </c>
      <c r="L5757" t="s">
        <v>13142</v>
      </c>
      <c r="M5757" t="s">
        <v>70</v>
      </c>
      <c r="N5757" t="s">
        <v>40</v>
      </c>
      <c r="O5757">
        <v>8591</v>
      </c>
      <c r="P5757">
        <v>13444</v>
      </c>
      <c r="Q5757" t="s">
        <v>95</v>
      </c>
      <c r="R5757">
        <v>206</v>
      </c>
      <c r="S5757" s="2">
        <v>45097</v>
      </c>
      <c r="T5757" t="s">
        <v>42</v>
      </c>
      <c r="U5757">
        <v>0</v>
      </c>
      <c r="V5757" t="s">
        <v>85</v>
      </c>
      <c r="W5757">
        <v>524</v>
      </c>
      <c r="X5757" t="s">
        <v>44</v>
      </c>
      <c r="Y5757" t="s">
        <v>72</v>
      </c>
      <c r="Z5757">
        <v>0</v>
      </c>
      <c r="AA5757">
        <v>896</v>
      </c>
      <c r="AB5757">
        <v>8806</v>
      </c>
      <c r="AC5757" t="s">
        <v>73</v>
      </c>
    </row>
    <row r="5758" spans="1:29" x14ac:dyDescent="0.3">
      <c r="A5758" s="1" t="s">
        <v>29</v>
      </c>
      <c r="B5758" t="s">
        <v>228</v>
      </c>
      <c r="C5758" t="s">
        <v>847</v>
      </c>
      <c r="D5758" t="s">
        <v>352</v>
      </c>
      <c r="E5758">
        <v>10</v>
      </c>
      <c r="F5758" t="s">
        <v>221</v>
      </c>
      <c r="G5758" t="s">
        <v>506</v>
      </c>
      <c r="H5758" t="s">
        <v>35</v>
      </c>
      <c r="I5758" t="s">
        <v>2914</v>
      </c>
      <c r="J5758" t="s">
        <v>4574</v>
      </c>
      <c r="K5758" t="s">
        <v>13143</v>
      </c>
      <c r="L5758" t="s">
        <v>13144</v>
      </c>
      <c r="M5758" t="s">
        <v>964</v>
      </c>
      <c r="N5758" t="s">
        <v>84</v>
      </c>
      <c r="O5758">
        <v>18047</v>
      </c>
      <c r="P5758">
        <v>22478</v>
      </c>
      <c r="Q5758" t="s">
        <v>59</v>
      </c>
      <c r="R5758">
        <v>317</v>
      </c>
      <c r="S5758" s="2">
        <v>44380</v>
      </c>
      <c r="T5758" t="s">
        <v>42</v>
      </c>
      <c r="U5758">
        <v>29922</v>
      </c>
      <c r="V5758" t="s">
        <v>106</v>
      </c>
      <c r="W5758">
        <v>490</v>
      </c>
      <c r="X5758" t="s">
        <v>44</v>
      </c>
      <c r="Y5758" t="s">
        <v>45</v>
      </c>
      <c r="Z5758">
        <v>0</v>
      </c>
      <c r="AA5758">
        <v>436</v>
      </c>
      <c r="AB5758">
        <v>20297</v>
      </c>
      <c r="AC5758" t="s">
        <v>73</v>
      </c>
    </row>
    <row r="5759" spans="1:29" x14ac:dyDescent="0.3">
      <c r="A5759" s="1" t="s">
        <v>29</v>
      </c>
      <c r="B5759" t="s">
        <v>228</v>
      </c>
      <c r="C5759" t="s">
        <v>467</v>
      </c>
      <c r="D5759" t="s">
        <v>201</v>
      </c>
      <c r="E5759">
        <v>6</v>
      </c>
      <c r="F5759" t="s">
        <v>77</v>
      </c>
      <c r="G5759" t="s">
        <v>980</v>
      </c>
      <c r="H5759" t="s">
        <v>35</v>
      </c>
      <c r="I5759" t="s">
        <v>101</v>
      </c>
      <c r="J5759" t="s">
        <v>1604</v>
      </c>
      <c r="K5759">
        <v>2569829683</v>
      </c>
      <c r="L5759" t="s">
        <v>13145</v>
      </c>
      <c r="M5759" t="s">
        <v>993</v>
      </c>
      <c r="N5759" t="s">
        <v>58</v>
      </c>
      <c r="O5759">
        <v>29261</v>
      </c>
      <c r="P5759">
        <v>32572</v>
      </c>
      <c r="Q5759" t="s">
        <v>41</v>
      </c>
      <c r="R5759">
        <v>187</v>
      </c>
      <c r="S5759" s="2">
        <v>44482</v>
      </c>
      <c r="T5759" s="2">
        <v>44495</v>
      </c>
      <c r="U5759">
        <v>0</v>
      </c>
      <c r="V5759" t="s">
        <v>85</v>
      </c>
      <c r="W5759">
        <v>709</v>
      </c>
      <c r="X5759" t="s">
        <v>60</v>
      </c>
      <c r="Y5759" t="s">
        <v>72</v>
      </c>
      <c r="Z5759">
        <v>2416</v>
      </c>
      <c r="AA5759">
        <v>454</v>
      </c>
      <c r="AB5759">
        <v>31576</v>
      </c>
      <c r="AC5759" t="s">
        <v>73</v>
      </c>
    </row>
    <row r="5760" spans="1:29" x14ac:dyDescent="0.3">
      <c r="A5760" s="1" t="s">
        <v>47</v>
      </c>
      <c r="B5760" t="s">
        <v>176</v>
      </c>
      <c r="C5760" t="s">
        <v>3034</v>
      </c>
      <c r="D5760" t="s">
        <v>50</v>
      </c>
      <c r="E5760">
        <v>5</v>
      </c>
      <c r="F5760" t="s">
        <v>33</v>
      </c>
      <c r="G5760" t="s">
        <v>411</v>
      </c>
      <c r="H5760" t="s">
        <v>79</v>
      </c>
      <c r="I5760" t="s">
        <v>1210</v>
      </c>
      <c r="J5760" t="s">
        <v>4731</v>
      </c>
      <c r="K5760" t="s">
        <v>13146</v>
      </c>
      <c r="L5760" t="s">
        <v>13147</v>
      </c>
      <c r="M5760" t="s">
        <v>957</v>
      </c>
      <c r="N5760" t="s">
        <v>40</v>
      </c>
      <c r="O5760">
        <v>3666</v>
      </c>
      <c r="P5760">
        <v>7703</v>
      </c>
      <c r="Q5760" t="s">
        <v>95</v>
      </c>
      <c r="R5760">
        <v>408</v>
      </c>
      <c r="S5760" s="2">
        <v>44270</v>
      </c>
      <c r="T5760" t="s">
        <v>42</v>
      </c>
      <c r="U5760">
        <v>0</v>
      </c>
      <c r="V5760" t="s">
        <v>71</v>
      </c>
      <c r="W5760">
        <v>802</v>
      </c>
      <c r="X5760" t="s">
        <v>44</v>
      </c>
      <c r="Y5760" t="s">
        <v>61</v>
      </c>
      <c r="Z5760">
        <v>0</v>
      </c>
      <c r="AA5760">
        <v>479</v>
      </c>
      <c r="AB5760">
        <v>4444</v>
      </c>
      <c r="AC5760" t="s">
        <v>107</v>
      </c>
    </row>
    <row r="5761" spans="1:29" x14ac:dyDescent="0.3">
      <c r="A5761" s="1" t="s">
        <v>29</v>
      </c>
      <c r="B5761" t="s">
        <v>541</v>
      </c>
      <c r="C5761" t="s">
        <v>4780</v>
      </c>
      <c r="D5761" t="s">
        <v>50</v>
      </c>
      <c r="E5761">
        <v>9</v>
      </c>
      <c r="F5761" t="s">
        <v>33</v>
      </c>
      <c r="G5761" t="s">
        <v>209</v>
      </c>
      <c r="H5761" t="s">
        <v>79</v>
      </c>
      <c r="I5761" t="s">
        <v>4409</v>
      </c>
      <c r="J5761" t="s">
        <v>319</v>
      </c>
      <c r="K5761" t="s">
        <v>13148</v>
      </c>
      <c r="L5761" t="s">
        <v>13149</v>
      </c>
      <c r="M5761" t="s">
        <v>1274</v>
      </c>
      <c r="N5761" t="s">
        <v>84</v>
      </c>
      <c r="O5761">
        <v>18697</v>
      </c>
      <c r="P5761">
        <v>23444</v>
      </c>
      <c r="Q5761" t="s">
        <v>41</v>
      </c>
      <c r="R5761">
        <v>498</v>
      </c>
      <c r="S5761" s="2">
        <v>44959</v>
      </c>
      <c r="T5761" s="2">
        <v>44971</v>
      </c>
      <c r="U5761">
        <v>0</v>
      </c>
      <c r="V5761" t="s">
        <v>106</v>
      </c>
      <c r="W5761">
        <v>534</v>
      </c>
      <c r="X5761" t="s">
        <v>60</v>
      </c>
      <c r="Y5761" t="s">
        <v>61</v>
      </c>
      <c r="Z5761">
        <v>0</v>
      </c>
      <c r="AA5761">
        <v>518</v>
      </c>
      <c r="AB5761">
        <v>20562</v>
      </c>
      <c r="AC5761" t="s">
        <v>46</v>
      </c>
    </row>
    <row r="5762" spans="1:29" x14ac:dyDescent="0.3">
      <c r="A5762" s="1" t="s">
        <v>29</v>
      </c>
      <c r="B5762" t="s">
        <v>74</v>
      </c>
      <c r="C5762" t="s">
        <v>2107</v>
      </c>
      <c r="D5762" t="s">
        <v>185</v>
      </c>
      <c r="E5762">
        <v>3</v>
      </c>
      <c r="F5762" t="s">
        <v>186</v>
      </c>
      <c r="G5762" t="s">
        <v>650</v>
      </c>
      <c r="H5762" t="s">
        <v>35</v>
      </c>
      <c r="I5762" t="s">
        <v>292</v>
      </c>
      <c r="J5762" t="s">
        <v>3215</v>
      </c>
      <c r="K5762" t="s">
        <v>13150</v>
      </c>
      <c r="L5762" t="s">
        <v>13151</v>
      </c>
      <c r="M5762" t="s">
        <v>842</v>
      </c>
      <c r="N5762" t="s">
        <v>84</v>
      </c>
      <c r="O5762">
        <v>16157</v>
      </c>
      <c r="P5762">
        <v>19618</v>
      </c>
      <c r="Q5762" t="s">
        <v>95</v>
      </c>
      <c r="R5762">
        <v>436</v>
      </c>
      <c r="S5762" s="2">
        <v>44585</v>
      </c>
      <c r="T5762" s="2">
        <v>44608</v>
      </c>
      <c r="U5762">
        <v>0</v>
      </c>
      <c r="V5762" t="s">
        <v>71</v>
      </c>
      <c r="W5762">
        <v>616</v>
      </c>
      <c r="X5762" t="s">
        <v>60</v>
      </c>
      <c r="Y5762" t="s">
        <v>61</v>
      </c>
      <c r="Z5762">
        <v>0</v>
      </c>
      <c r="AA5762">
        <v>945</v>
      </c>
      <c r="AB5762">
        <v>16942</v>
      </c>
      <c r="AC5762" t="s">
        <v>73</v>
      </c>
    </row>
    <row r="5763" spans="1:29" x14ac:dyDescent="0.3">
      <c r="A5763" s="1" t="s">
        <v>29</v>
      </c>
      <c r="B5763" t="s">
        <v>96</v>
      </c>
      <c r="C5763" t="s">
        <v>2575</v>
      </c>
      <c r="D5763" t="s">
        <v>128</v>
      </c>
      <c r="E5763">
        <v>2</v>
      </c>
      <c r="F5763" t="s">
        <v>64</v>
      </c>
      <c r="G5763" t="s">
        <v>88</v>
      </c>
      <c r="H5763" t="s">
        <v>35</v>
      </c>
      <c r="I5763" t="s">
        <v>1276</v>
      </c>
      <c r="J5763" t="s">
        <v>1647</v>
      </c>
      <c r="K5763" t="s">
        <v>13152</v>
      </c>
      <c r="L5763" t="s">
        <v>13153</v>
      </c>
      <c r="M5763" t="s">
        <v>1197</v>
      </c>
      <c r="N5763" t="s">
        <v>94</v>
      </c>
      <c r="O5763">
        <v>23925</v>
      </c>
      <c r="P5763">
        <v>26464</v>
      </c>
      <c r="Q5763" t="s">
        <v>41</v>
      </c>
      <c r="R5763">
        <v>102</v>
      </c>
      <c r="S5763" s="2">
        <v>44319</v>
      </c>
      <c r="T5763" s="2">
        <v>44342</v>
      </c>
      <c r="U5763">
        <v>0</v>
      </c>
      <c r="V5763" t="s">
        <v>43</v>
      </c>
      <c r="W5763">
        <v>660</v>
      </c>
      <c r="X5763" t="s">
        <v>60</v>
      </c>
      <c r="Y5763" t="s">
        <v>72</v>
      </c>
      <c r="Z5763">
        <v>0</v>
      </c>
      <c r="AA5763">
        <v>103</v>
      </c>
      <c r="AB5763">
        <v>24743</v>
      </c>
      <c r="AC5763" t="s">
        <v>73</v>
      </c>
    </row>
    <row r="5764" spans="1:29" x14ac:dyDescent="0.3">
      <c r="A5764" s="1" t="s">
        <v>47</v>
      </c>
      <c r="B5764" t="s">
        <v>153</v>
      </c>
      <c r="C5764" t="s">
        <v>1734</v>
      </c>
      <c r="D5764" t="s">
        <v>178</v>
      </c>
      <c r="E5764">
        <v>2</v>
      </c>
      <c r="F5764" t="s">
        <v>186</v>
      </c>
      <c r="G5764" t="s">
        <v>1504</v>
      </c>
      <c r="H5764" t="s">
        <v>79</v>
      </c>
      <c r="I5764" t="s">
        <v>771</v>
      </c>
      <c r="J5764" t="s">
        <v>3458</v>
      </c>
      <c r="K5764" t="s">
        <v>13154</v>
      </c>
      <c r="L5764" t="s">
        <v>13155</v>
      </c>
      <c r="M5764" t="s">
        <v>1208</v>
      </c>
      <c r="N5764" t="s">
        <v>84</v>
      </c>
      <c r="O5764">
        <v>8412</v>
      </c>
      <c r="P5764">
        <v>11423</v>
      </c>
      <c r="Q5764" t="s">
        <v>95</v>
      </c>
      <c r="R5764">
        <v>923</v>
      </c>
      <c r="S5764" s="2">
        <v>44422</v>
      </c>
      <c r="T5764" s="2">
        <v>44424</v>
      </c>
      <c r="U5764">
        <v>0</v>
      </c>
      <c r="V5764" t="s">
        <v>106</v>
      </c>
      <c r="W5764">
        <v>537</v>
      </c>
      <c r="X5764" t="s">
        <v>60</v>
      </c>
      <c r="Y5764" t="s">
        <v>45</v>
      </c>
      <c r="Z5764">
        <v>0</v>
      </c>
      <c r="AA5764">
        <v>368</v>
      </c>
      <c r="AB5764">
        <v>8470</v>
      </c>
      <c r="AC5764" t="s">
        <v>107</v>
      </c>
    </row>
    <row r="5765" spans="1:29" x14ac:dyDescent="0.3">
      <c r="A5765" s="1" t="s">
        <v>47</v>
      </c>
      <c r="B5765" t="s">
        <v>592</v>
      </c>
      <c r="C5765" t="s">
        <v>2147</v>
      </c>
      <c r="D5765" t="s">
        <v>236</v>
      </c>
      <c r="E5765">
        <v>6</v>
      </c>
      <c r="F5765" t="s">
        <v>33</v>
      </c>
      <c r="G5765" t="s">
        <v>34</v>
      </c>
      <c r="H5765" t="s">
        <v>35</v>
      </c>
      <c r="I5765" t="s">
        <v>412</v>
      </c>
      <c r="J5765" t="s">
        <v>8230</v>
      </c>
      <c r="K5765">
        <v>6223464641</v>
      </c>
      <c r="L5765" t="s">
        <v>13156</v>
      </c>
      <c r="M5765" t="s">
        <v>2648</v>
      </c>
      <c r="N5765" t="s">
        <v>58</v>
      </c>
      <c r="O5765">
        <v>26373</v>
      </c>
      <c r="P5765">
        <v>29234</v>
      </c>
      <c r="Q5765" t="s">
        <v>95</v>
      </c>
      <c r="R5765">
        <v>238</v>
      </c>
      <c r="S5765" s="2">
        <v>44556</v>
      </c>
      <c r="T5765" s="2">
        <v>44578</v>
      </c>
      <c r="U5765">
        <v>0</v>
      </c>
      <c r="V5765" t="s">
        <v>85</v>
      </c>
      <c r="W5765">
        <v>688</v>
      </c>
      <c r="X5765" t="s">
        <v>60</v>
      </c>
      <c r="Y5765" t="s">
        <v>45</v>
      </c>
      <c r="Z5765">
        <v>3162</v>
      </c>
      <c r="AA5765">
        <v>915</v>
      </c>
      <c r="AB5765">
        <v>28558</v>
      </c>
      <c r="AC5765" t="s">
        <v>107</v>
      </c>
    </row>
    <row r="5766" spans="1:29" x14ac:dyDescent="0.3">
      <c r="A5766" s="1" t="s">
        <v>29</v>
      </c>
      <c r="B5766" t="s">
        <v>62</v>
      </c>
      <c r="C5766" t="s">
        <v>666</v>
      </c>
      <c r="D5766" t="s">
        <v>185</v>
      </c>
      <c r="E5766">
        <v>4</v>
      </c>
      <c r="F5766" t="s">
        <v>271</v>
      </c>
      <c r="G5766" t="s">
        <v>495</v>
      </c>
      <c r="H5766" t="s">
        <v>35</v>
      </c>
      <c r="I5766" t="s">
        <v>4814</v>
      </c>
      <c r="J5766" t="s">
        <v>1509</v>
      </c>
      <c r="K5766" t="s">
        <v>13157</v>
      </c>
      <c r="L5766" t="s">
        <v>13158</v>
      </c>
      <c r="M5766" t="s">
        <v>70</v>
      </c>
      <c r="N5766" t="s">
        <v>58</v>
      </c>
      <c r="O5766">
        <v>29127</v>
      </c>
      <c r="P5766">
        <v>31633</v>
      </c>
      <c r="Q5766" t="s">
        <v>59</v>
      </c>
      <c r="R5766">
        <v>269</v>
      </c>
      <c r="S5766" s="2">
        <v>44901</v>
      </c>
      <c r="T5766" s="2">
        <v>44902</v>
      </c>
      <c r="U5766">
        <v>11764</v>
      </c>
      <c r="V5766" t="s">
        <v>43</v>
      </c>
      <c r="W5766">
        <v>441</v>
      </c>
      <c r="X5766" t="s">
        <v>60</v>
      </c>
      <c r="Y5766" t="s">
        <v>72</v>
      </c>
      <c r="Z5766">
        <v>2453</v>
      </c>
      <c r="AA5766">
        <v>510</v>
      </c>
      <c r="AB5766">
        <v>31374</v>
      </c>
      <c r="AC5766" t="s">
        <v>46</v>
      </c>
    </row>
    <row r="5767" spans="1:29" x14ac:dyDescent="0.3">
      <c r="A5767" s="1" t="s">
        <v>47</v>
      </c>
      <c r="B5767" t="s">
        <v>108</v>
      </c>
      <c r="C5767" t="s">
        <v>1220</v>
      </c>
      <c r="D5767" t="s">
        <v>178</v>
      </c>
      <c r="E5767">
        <v>4</v>
      </c>
      <c r="F5767" t="s">
        <v>271</v>
      </c>
      <c r="G5767" t="s">
        <v>400</v>
      </c>
      <c r="H5767" t="s">
        <v>35</v>
      </c>
      <c r="I5767" t="s">
        <v>910</v>
      </c>
      <c r="J5767" t="s">
        <v>2043</v>
      </c>
      <c r="K5767" t="s">
        <v>13159</v>
      </c>
      <c r="L5767" t="s">
        <v>13160</v>
      </c>
      <c r="M5767" t="s">
        <v>1422</v>
      </c>
      <c r="N5767" t="s">
        <v>84</v>
      </c>
      <c r="O5767">
        <v>5748</v>
      </c>
      <c r="P5767">
        <v>7975</v>
      </c>
      <c r="Q5767" t="s">
        <v>95</v>
      </c>
      <c r="R5767">
        <v>781</v>
      </c>
      <c r="S5767" s="2">
        <v>44788</v>
      </c>
      <c r="T5767" s="2">
        <v>44808</v>
      </c>
      <c r="U5767">
        <v>0</v>
      </c>
      <c r="V5767" t="s">
        <v>43</v>
      </c>
      <c r="W5767">
        <v>811</v>
      </c>
      <c r="X5767" t="s">
        <v>60</v>
      </c>
      <c r="Y5767" t="s">
        <v>72</v>
      </c>
      <c r="Z5767">
        <v>0</v>
      </c>
      <c r="AA5767">
        <v>175</v>
      </c>
      <c r="AB5767">
        <v>7411</v>
      </c>
      <c r="AC5767" t="s">
        <v>46</v>
      </c>
    </row>
    <row r="5768" spans="1:29" x14ac:dyDescent="0.3">
      <c r="A5768" s="1" t="s">
        <v>47</v>
      </c>
      <c r="B5768" t="s">
        <v>153</v>
      </c>
      <c r="C5768" t="s">
        <v>4265</v>
      </c>
      <c r="D5768" t="s">
        <v>128</v>
      </c>
      <c r="E5768">
        <v>7</v>
      </c>
      <c r="F5768" t="s">
        <v>271</v>
      </c>
      <c r="G5768" t="s">
        <v>353</v>
      </c>
      <c r="H5768" t="s">
        <v>79</v>
      </c>
      <c r="I5768" t="s">
        <v>1454</v>
      </c>
      <c r="J5768" t="s">
        <v>4663</v>
      </c>
      <c r="K5768" t="s">
        <v>13161</v>
      </c>
      <c r="L5768" t="s">
        <v>13162</v>
      </c>
      <c r="M5768" t="s">
        <v>160</v>
      </c>
      <c r="N5768" t="s">
        <v>40</v>
      </c>
      <c r="O5768">
        <v>15145</v>
      </c>
      <c r="P5768">
        <v>18081</v>
      </c>
      <c r="Q5768" t="s">
        <v>41</v>
      </c>
      <c r="R5768">
        <v>51</v>
      </c>
      <c r="S5768" s="2">
        <v>44560</v>
      </c>
      <c r="T5768" s="2">
        <v>44564</v>
      </c>
      <c r="U5768">
        <v>0</v>
      </c>
      <c r="V5768" t="s">
        <v>71</v>
      </c>
      <c r="W5768">
        <v>651</v>
      </c>
      <c r="X5768" t="s">
        <v>60</v>
      </c>
      <c r="Y5768" t="s">
        <v>72</v>
      </c>
      <c r="Z5768">
        <v>0</v>
      </c>
      <c r="AA5768">
        <v>925</v>
      </c>
      <c r="AB5768">
        <v>17538</v>
      </c>
      <c r="AC5768" t="s">
        <v>73</v>
      </c>
    </row>
    <row r="5769" spans="1:29" x14ac:dyDescent="0.3">
      <c r="A5769" s="1" t="s">
        <v>29</v>
      </c>
      <c r="B5769" t="s">
        <v>541</v>
      </c>
      <c r="C5769" t="s">
        <v>2463</v>
      </c>
      <c r="D5769" t="s">
        <v>32</v>
      </c>
      <c r="E5769">
        <v>9</v>
      </c>
      <c r="F5769" t="s">
        <v>99</v>
      </c>
      <c r="G5769" t="s">
        <v>100</v>
      </c>
      <c r="H5769" t="s">
        <v>79</v>
      </c>
      <c r="I5769" t="s">
        <v>13163</v>
      </c>
      <c r="J5769" t="s">
        <v>2777</v>
      </c>
      <c r="K5769" t="s">
        <v>13164</v>
      </c>
      <c r="L5769" t="s">
        <v>13165</v>
      </c>
      <c r="M5769" t="s">
        <v>1340</v>
      </c>
      <c r="N5769" t="s">
        <v>84</v>
      </c>
      <c r="O5769">
        <v>14545</v>
      </c>
      <c r="P5769">
        <v>17132</v>
      </c>
      <c r="Q5769" t="s">
        <v>95</v>
      </c>
      <c r="R5769">
        <v>226</v>
      </c>
      <c r="S5769" s="2">
        <v>44688</v>
      </c>
      <c r="T5769" t="s">
        <v>42</v>
      </c>
      <c r="U5769">
        <v>0</v>
      </c>
      <c r="V5769" t="s">
        <v>43</v>
      </c>
      <c r="W5769">
        <v>613</v>
      </c>
      <c r="X5769" t="s">
        <v>44</v>
      </c>
      <c r="Y5769" t="s">
        <v>45</v>
      </c>
      <c r="Z5769">
        <v>0</v>
      </c>
      <c r="AA5769">
        <v>581</v>
      </c>
      <c r="AB5769">
        <v>15858</v>
      </c>
      <c r="AC5769" t="s">
        <v>107</v>
      </c>
    </row>
    <row r="5770" spans="1:29" x14ac:dyDescent="0.3">
      <c r="A5770" s="1" t="s">
        <v>47</v>
      </c>
      <c r="B5770" t="s">
        <v>234</v>
      </c>
      <c r="C5770" t="s">
        <v>3755</v>
      </c>
      <c r="D5770" t="s">
        <v>236</v>
      </c>
      <c r="E5770">
        <v>7</v>
      </c>
      <c r="F5770" t="s">
        <v>129</v>
      </c>
      <c r="G5770" t="s">
        <v>700</v>
      </c>
      <c r="H5770" t="s">
        <v>79</v>
      </c>
      <c r="I5770" t="s">
        <v>1295</v>
      </c>
      <c r="J5770" t="s">
        <v>1600</v>
      </c>
      <c r="K5770" t="s">
        <v>13166</v>
      </c>
      <c r="L5770" t="s">
        <v>7288</v>
      </c>
      <c r="M5770" t="s">
        <v>2944</v>
      </c>
      <c r="N5770" t="s">
        <v>58</v>
      </c>
      <c r="O5770">
        <v>16495</v>
      </c>
      <c r="P5770">
        <v>19641</v>
      </c>
      <c r="Q5770" t="s">
        <v>41</v>
      </c>
      <c r="R5770">
        <v>591</v>
      </c>
      <c r="S5770" s="2">
        <v>44894</v>
      </c>
      <c r="T5770" t="s">
        <v>42</v>
      </c>
      <c r="U5770">
        <v>0</v>
      </c>
      <c r="V5770" t="s">
        <v>106</v>
      </c>
      <c r="W5770">
        <v>471</v>
      </c>
      <c r="X5770" t="s">
        <v>44</v>
      </c>
      <c r="Y5770" t="s">
        <v>45</v>
      </c>
      <c r="Z5770">
        <v>4100</v>
      </c>
      <c r="AA5770">
        <v>548</v>
      </c>
      <c r="AB5770">
        <v>17258</v>
      </c>
      <c r="AC5770" t="s">
        <v>107</v>
      </c>
    </row>
    <row r="5771" spans="1:29" x14ac:dyDescent="0.3">
      <c r="A5771" s="1" t="s">
        <v>29</v>
      </c>
      <c r="B5771" t="s">
        <v>541</v>
      </c>
      <c r="C5771" t="s">
        <v>1570</v>
      </c>
      <c r="D5771" t="s">
        <v>387</v>
      </c>
      <c r="E5771">
        <v>7</v>
      </c>
      <c r="F5771" t="s">
        <v>221</v>
      </c>
      <c r="G5771" t="s">
        <v>858</v>
      </c>
      <c r="H5771" t="s">
        <v>79</v>
      </c>
      <c r="I5771" t="s">
        <v>4288</v>
      </c>
      <c r="J5771" t="s">
        <v>1450</v>
      </c>
      <c r="K5771" t="s">
        <v>13167</v>
      </c>
      <c r="L5771" t="s">
        <v>13168</v>
      </c>
      <c r="M5771" t="s">
        <v>3258</v>
      </c>
      <c r="N5771" t="s">
        <v>40</v>
      </c>
      <c r="O5771">
        <v>25153</v>
      </c>
      <c r="P5771">
        <v>28570</v>
      </c>
      <c r="Q5771" t="s">
        <v>95</v>
      </c>
      <c r="R5771">
        <v>711</v>
      </c>
      <c r="S5771" s="2">
        <v>44308</v>
      </c>
      <c r="T5771" s="2">
        <v>44332</v>
      </c>
      <c r="U5771">
        <v>0</v>
      </c>
      <c r="V5771" t="s">
        <v>85</v>
      </c>
      <c r="W5771">
        <v>667</v>
      </c>
      <c r="X5771" t="s">
        <v>60</v>
      </c>
      <c r="Y5771" t="s">
        <v>72</v>
      </c>
      <c r="Z5771">
        <v>0</v>
      </c>
      <c r="AA5771">
        <v>856</v>
      </c>
      <c r="AB5771">
        <v>25776</v>
      </c>
      <c r="AC5771" t="s">
        <v>73</v>
      </c>
    </row>
    <row r="5772" spans="1:29" x14ac:dyDescent="0.3">
      <c r="A5772" s="1" t="s">
        <v>47</v>
      </c>
      <c r="B5772" t="s">
        <v>145</v>
      </c>
      <c r="C5772" t="s">
        <v>547</v>
      </c>
      <c r="D5772" t="s">
        <v>32</v>
      </c>
      <c r="E5772">
        <v>4</v>
      </c>
      <c r="F5772" t="s">
        <v>33</v>
      </c>
      <c r="G5772" t="s">
        <v>411</v>
      </c>
      <c r="H5772" t="s">
        <v>79</v>
      </c>
      <c r="I5772" t="s">
        <v>774</v>
      </c>
      <c r="J5772" t="s">
        <v>739</v>
      </c>
      <c r="K5772" s="3" t="s">
        <v>13169</v>
      </c>
      <c r="L5772" t="s">
        <v>13170</v>
      </c>
      <c r="M5772" t="s">
        <v>533</v>
      </c>
      <c r="N5772" t="s">
        <v>40</v>
      </c>
      <c r="O5772">
        <v>28262</v>
      </c>
      <c r="P5772">
        <v>32192</v>
      </c>
      <c r="Q5772" t="s">
        <v>59</v>
      </c>
      <c r="R5772">
        <v>932</v>
      </c>
      <c r="S5772" s="2">
        <v>44597</v>
      </c>
      <c r="T5772" t="s">
        <v>42</v>
      </c>
      <c r="U5772">
        <v>14299</v>
      </c>
      <c r="V5772" t="s">
        <v>71</v>
      </c>
      <c r="W5772">
        <v>758</v>
      </c>
      <c r="X5772" t="s">
        <v>44</v>
      </c>
      <c r="Y5772" t="s">
        <v>45</v>
      </c>
      <c r="Z5772">
        <v>0</v>
      </c>
      <c r="AA5772">
        <v>329</v>
      </c>
      <c r="AB5772">
        <v>28671</v>
      </c>
      <c r="AC5772" t="s">
        <v>46</v>
      </c>
    </row>
    <row r="5773" spans="1:29" x14ac:dyDescent="0.3">
      <c r="A5773" s="1" t="s">
        <v>47</v>
      </c>
      <c r="B5773" t="s">
        <v>145</v>
      </c>
      <c r="C5773" t="s">
        <v>270</v>
      </c>
      <c r="D5773" t="s">
        <v>236</v>
      </c>
      <c r="E5773">
        <v>9</v>
      </c>
      <c r="F5773" t="s">
        <v>33</v>
      </c>
      <c r="G5773" t="s">
        <v>179</v>
      </c>
      <c r="H5773" t="s">
        <v>35</v>
      </c>
      <c r="I5773" t="s">
        <v>8510</v>
      </c>
      <c r="J5773" t="s">
        <v>1937</v>
      </c>
      <c r="K5773" t="s">
        <v>13171</v>
      </c>
      <c r="L5773" t="s">
        <v>13172</v>
      </c>
      <c r="M5773" t="s">
        <v>152</v>
      </c>
      <c r="N5773" t="s">
        <v>58</v>
      </c>
      <c r="O5773">
        <v>8531</v>
      </c>
      <c r="P5773">
        <v>10746</v>
      </c>
      <c r="Q5773" t="s">
        <v>95</v>
      </c>
      <c r="R5773">
        <v>738</v>
      </c>
      <c r="S5773" s="2">
        <v>44459</v>
      </c>
      <c r="T5773" s="2">
        <v>44473</v>
      </c>
      <c r="U5773">
        <v>0</v>
      </c>
      <c r="V5773" t="s">
        <v>71</v>
      </c>
      <c r="W5773">
        <v>447</v>
      </c>
      <c r="X5773" t="s">
        <v>60</v>
      </c>
      <c r="Y5773" t="s">
        <v>61</v>
      </c>
      <c r="Z5773">
        <v>1420</v>
      </c>
      <c r="AA5773">
        <v>22</v>
      </c>
      <c r="AB5773">
        <v>9198</v>
      </c>
      <c r="AC5773" t="s">
        <v>46</v>
      </c>
    </row>
    <row r="5774" spans="1:29" x14ac:dyDescent="0.3">
      <c r="A5774" s="1" t="s">
        <v>47</v>
      </c>
      <c r="B5774" t="s">
        <v>153</v>
      </c>
      <c r="C5774" t="s">
        <v>3521</v>
      </c>
      <c r="D5774" t="s">
        <v>98</v>
      </c>
      <c r="E5774">
        <v>10</v>
      </c>
      <c r="F5774" t="s">
        <v>129</v>
      </c>
      <c r="G5774" t="s">
        <v>298</v>
      </c>
      <c r="H5774" t="s">
        <v>79</v>
      </c>
      <c r="I5774" t="s">
        <v>1025</v>
      </c>
      <c r="J5774" t="s">
        <v>1455</v>
      </c>
      <c r="K5774" t="s">
        <v>13173</v>
      </c>
      <c r="L5774" t="s">
        <v>13174</v>
      </c>
      <c r="M5774" t="s">
        <v>1707</v>
      </c>
      <c r="N5774" t="s">
        <v>58</v>
      </c>
      <c r="O5774">
        <v>29778</v>
      </c>
      <c r="P5774">
        <v>33250</v>
      </c>
      <c r="Q5774" t="s">
        <v>41</v>
      </c>
      <c r="R5774">
        <v>955</v>
      </c>
      <c r="S5774" s="2">
        <v>44423</v>
      </c>
      <c r="T5774" t="s">
        <v>42</v>
      </c>
      <c r="U5774">
        <v>0</v>
      </c>
      <c r="V5774" t="s">
        <v>71</v>
      </c>
      <c r="W5774">
        <v>706</v>
      </c>
      <c r="X5774" t="s">
        <v>44</v>
      </c>
      <c r="Y5774" t="s">
        <v>45</v>
      </c>
      <c r="Z5774">
        <v>1520</v>
      </c>
      <c r="AA5774">
        <v>360</v>
      </c>
      <c r="AB5774">
        <v>31954</v>
      </c>
      <c r="AC5774" t="s">
        <v>46</v>
      </c>
    </row>
    <row r="5775" spans="1:29" x14ac:dyDescent="0.3">
      <c r="A5775" s="1" t="s">
        <v>29</v>
      </c>
      <c r="B5775" t="s">
        <v>393</v>
      </c>
      <c r="C5775" t="s">
        <v>394</v>
      </c>
      <c r="D5775" t="s">
        <v>138</v>
      </c>
      <c r="E5775">
        <v>6</v>
      </c>
      <c r="F5775" t="s">
        <v>99</v>
      </c>
      <c r="G5775" t="s">
        <v>579</v>
      </c>
      <c r="H5775" t="s">
        <v>35</v>
      </c>
      <c r="I5775" t="s">
        <v>464</v>
      </c>
      <c r="J5775" t="s">
        <v>1080</v>
      </c>
      <c r="K5775" t="s">
        <v>13175</v>
      </c>
      <c r="L5775" t="s">
        <v>13176</v>
      </c>
      <c r="M5775" t="s">
        <v>2103</v>
      </c>
      <c r="N5775" t="s">
        <v>84</v>
      </c>
      <c r="O5775">
        <v>28909</v>
      </c>
      <c r="P5775">
        <v>32896</v>
      </c>
      <c r="Q5775" t="s">
        <v>95</v>
      </c>
      <c r="R5775">
        <v>148</v>
      </c>
      <c r="S5775" s="2">
        <v>44648</v>
      </c>
      <c r="T5775" s="2">
        <v>44657</v>
      </c>
      <c r="U5775">
        <v>0</v>
      </c>
      <c r="V5775" t="s">
        <v>71</v>
      </c>
      <c r="W5775">
        <v>646</v>
      </c>
      <c r="X5775" t="s">
        <v>60</v>
      </c>
      <c r="Y5775" t="s">
        <v>45</v>
      </c>
      <c r="Z5775">
        <v>0</v>
      </c>
      <c r="AA5775">
        <v>533</v>
      </c>
      <c r="AB5775">
        <v>30655</v>
      </c>
      <c r="AC5775" t="s">
        <v>46</v>
      </c>
    </row>
    <row r="5776" spans="1:29" x14ac:dyDescent="0.3">
      <c r="A5776" s="1" t="s">
        <v>29</v>
      </c>
      <c r="B5776" t="s">
        <v>86</v>
      </c>
      <c r="C5776" t="s">
        <v>759</v>
      </c>
      <c r="D5776" t="s">
        <v>98</v>
      </c>
      <c r="E5776">
        <v>8</v>
      </c>
      <c r="F5776" t="s">
        <v>33</v>
      </c>
      <c r="G5776" t="s">
        <v>179</v>
      </c>
      <c r="H5776" t="s">
        <v>79</v>
      </c>
      <c r="I5776" t="s">
        <v>1730</v>
      </c>
      <c r="J5776" t="s">
        <v>537</v>
      </c>
      <c r="K5776" t="s">
        <v>13177</v>
      </c>
      <c r="L5776" t="s">
        <v>13178</v>
      </c>
      <c r="M5776" t="s">
        <v>1691</v>
      </c>
      <c r="N5776" t="s">
        <v>94</v>
      </c>
      <c r="O5776">
        <v>15889</v>
      </c>
      <c r="P5776">
        <v>20521</v>
      </c>
      <c r="Q5776" t="s">
        <v>41</v>
      </c>
      <c r="R5776">
        <v>305</v>
      </c>
      <c r="S5776" s="2">
        <v>45065</v>
      </c>
      <c r="T5776" s="2">
        <v>45067</v>
      </c>
      <c r="U5776">
        <v>0</v>
      </c>
      <c r="V5776" t="s">
        <v>43</v>
      </c>
      <c r="W5776">
        <v>809</v>
      </c>
      <c r="X5776" t="s">
        <v>60</v>
      </c>
      <c r="Y5776" t="s">
        <v>72</v>
      </c>
      <c r="Z5776">
        <v>0</v>
      </c>
      <c r="AA5776">
        <v>357</v>
      </c>
      <c r="AB5776">
        <v>18495</v>
      </c>
      <c r="AC5776" t="s">
        <v>73</v>
      </c>
    </row>
    <row r="5777" spans="1:29" x14ac:dyDescent="0.3">
      <c r="A5777" s="1" t="s">
        <v>29</v>
      </c>
      <c r="B5777" t="s">
        <v>541</v>
      </c>
      <c r="C5777" t="s">
        <v>1570</v>
      </c>
      <c r="D5777" t="s">
        <v>110</v>
      </c>
      <c r="E5777">
        <v>7</v>
      </c>
      <c r="F5777" t="s">
        <v>64</v>
      </c>
      <c r="G5777" t="s">
        <v>1599</v>
      </c>
      <c r="H5777" t="s">
        <v>35</v>
      </c>
      <c r="I5777" t="s">
        <v>1083</v>
      </c>
      <c r="J5777" t="s">
        <v>3930</v>
      </c>
      <c r="K5777" t="s">
        <v>13179</v>
      </c>
      <c r="L5777" t="s">
        <v>13180</v>
      </c>
      <c r="M5777" t="s">
        <v>1117</v>
      </c>
      <c r="N5777" t="s">
        <v>84</v>
      </c>
      <c r="O5777">
        <v>28971</v>
      </c>
      <c r="P5777">
        <v>33323</v>
      </c>
      <c r="Q5777" t="s">
        <v>41</v>
      </c>
      <c r="R5777">
        <v>944</v>
      </c>
      <c r="S5777" s="2">
        <v>44967</v>
      </c>
      <c r="T5777" t="s">
        <v>42</v>
      </c>
      <c r="U5777">
        <v>0</v>
      </c>
      <c r="V5777" t="s">
        <v>43</v>
      </c>
      <c r="W5777">
        <v>787</v>
      </c>
      <c r="X5777" t="s">
        <v>44</v>
      </c>
      <c r="Y5777" t="s">
        <v>61</v>
      </c>
      <c r="Z5777">
        <v>0</v>
      </c>
      <c r="AA5777">
        <v>996</v>
      </c>
      <c r="AB5777">
        <v>29622</v>
      </c>
      <c r="AC5777" t="s">
        <v>107</v>
      </c>
    </row>
    <row r="5778" spans="1:29" x14ac:dyDescent="0.3">
      <c r="A5778" s="1" t="s">
        <v>47</v>
      </c>
      <c r="B5778" t="s">
        <v>136</v>
      </c>
      <c r="C5778" t="s">
        <v>2546</v>
      </c>
      <c r="D5778" t="s">
        <v>110</v>
      </c>
      <c r="E5778">
        <v>9</v>
      </c>
      <c r="F5778" t="s">
        <v>120</v>
      </c>
      <c r="G5778" t="s">
        <v>1180</v>
      </c>
      <c r="H5778" t="s">
        <v>35</v>
      </c>
      <c r="I5778" t="s">
        <v>1656</v>
      </c>
      <c r="J5778" t="s">
        <v>224</v>
      </c>
      <c r="K5778" t="s">
        <v>13181</v>
      </c>
      <c r="L5778" t="s">
        <v>13182</v>
      </c>
      <c r="M5778" t="s">
        <v>144</v>
      </c>
      <c r="N5778" t="s">
        <v>94</v>
      </c>
      <c r="O5778">
        <v>28622</v>
      </c>
      <c r="P5778">
        <v>32453</v>
      </c>
      <c r="Q5778" t="s">
        <v>59</v>
      </c>
      <c r="R5778">
        <v>666</v>
      </c>
      <c r="S5778" s="2">
        <v>44544</v>
      </c>
      <c r="T5778" s="2">
        <v>44560</v>
      </c>
      <c r="U5778">
        <v>458</v>
      </c>
      <c r="V5778" t="s">
        <v>106</v>
      </c>
      <c r="W5778">
        <v>682</v>
      </c>
      <c r="X5778" t="s">
        <v>60</v>
      </c>
      <c r="Y5778" t="s">
        <v>61</v>
      </c>
      <c r="Z5778">
        <v>0</v>
      </c>
      <c r="AA5778">
        <v>535</v>
      </c>
      <c r="AB5778">
        <v>31077</v>
      </c>
      <c r="AC5778" t="s">
        <v>46</v>
      </c>
    </row>
    <row r="5779" spans="1:29" x14ac:dyDescent="0.3">
      <c r="A5779" s="1" t="s">
        <v>47</v>
      </c>
      <c r="B5779" t="s">
        <v>108</v>
      </c>
      <c r="C5779" t="s">
        <v>270</v>
      </c>
      <c r="D5779" t="s">
        <v>155</v>
      </c>
      <c r="E5779">
        <v>5</v>
      </c>
      <c r="F5779" t="s">
        <v>64</v>
      </c>
      <c r="G5779" t="s">
        <v>376</v>
      </c>
      <c r="H5779" t="s">
        <v>79</v>
      </c>
      <c r="I5779" t="s">
        <v>1186</v>
      </c>
      <c r="J5779" t="s">
        <v>610</v>
      </c>
      <c r="K5779" t="s">
        <v>13183</v>
      </c>
      <c r="L5779" t="s">
        <v>13184</v>
      </c>
      <c r="M5779" t="s">
        <v>1252</v>
      </c>
      <c r="N5779" t="s">
        <v>40</v>
      </c>
      <c r="O5779">
        <v>26581</v>
      </c>
      <c r="P5779">
        <v>30680</v>
      </c>
      <c r="Q5779" t="s">
        <v>59</v>
      </c>
      <c r="R5779">
        <v>318</v>
      </c>
      <c r="S5779" s="2">
        <v>44817</v>
      </c>
      <c r="T5779" t="s">
        <v>42</v>
      </c>
      <c r="U5779">
        <v>28982</v>
      </c>
      <c r="V5779" t="s">
        <v>43</v>
      </c>
      <c r="W5779">
        <v>479</v>
      </c>
      <c r="X5779" t="s">
        <v>44</v>
      </c>
      <c r="Y5779" t="s">
        <v>72</v>
      </c>
      <c r="Z5779">
        <v>0</v>
      </c>
      <c r="AA5779">
        <v>907</v>
      </c>
      <c r="AB5779">
        <v>28801</v>
      </c>
      <c r="AC5779" t="s">
        <v>73</v>
      </c>
    </row>
    <row r="5780" spans="1:29" x14ac:dyDescent="0.3">
      <c r="A5780" s="1" t="s">
        <v>29</v>
      </c>
      <c r="B5780" t="s">
        <v>363</v>
      </c>
      <c r="C5780" t="s">
        <v>1064</v>
      </c>
      <c r="D5780" t="s">
        <v>110</v>
      </c>
      <c r="E5780">
        <v>1</v>
      </c>
      <c r="F5780" t="s">
        <v>129</v>
      </c>
      <c r="G5780" t="s">
        <v>163</v>
      </c>
      <c r="H5780" t="s">
        <v>79</v>
      </c>
      <c r="I5780" t="s">
        <v>4854</v>
      </c>
      <c r="J5780" t="s">
        <v>900</v>
      </c>
      <c r="K5780" t="s">
        <v>13185</v>
      </c>
      <c r="L5780" t="s">
        <v>13186</v>
      </c>
      <c r="M5780" t="s">
        <v>431</v>
      </c>
      <c r="N5780" t="s">
        <v>94</v>
      </c>
      <c r="O5780">
        <v>15415</v>
      </c>
      <c r="P5780">
        <v>18292</v>
      </c>
      <c r="Q5780" t="s">
        <v>41</v>
      </c>
      <c r="R5780">
        <v>227</v>
      </c>
      <c r="S5780" s="2">
        <v>45278</v>
      </c>
      <c r="T5780" t="s">
        <v>42</v>
      </c>
      <c r="U5780">
        <v>0</v>
      </c>
      <c r="V5780" t="s">
        <v>85</v>
      </c>
      <c r="W5780">
        <v>592</v>
      </c>
      <c r="X5780" t="s">
        <v>44</v>
      </c>
      <c r="Y5780" t="s">
        <v>61</v>
      </c>
      <c r="Z5780">
        <v>0</v>
      </c>
      <c r="AA5780">
        <v>995</v>
      </c>
      <c r="AB5780">
        <v>15885</v>
      </c>
      <c r="AC5780" t="s">
        <v>73</v>
      </c>
    </row>
    <row r="5781" spans="1:29" x14ac:dyDescent="0.3">
      <c r="A5781" s="1" t="s">
        <v>47</v>
      </c>
      <c r="B5781" t="s">
        <v>592</v>
      </c>
      <c r="C5781" t="s">
        <v>2236</v>
      </c>
      <c r="D5781" t="s">
        <v>169</v>
      </c>
      <c r="E5781">
        <v>1</v>
      </c>
      <c r="F5781" t="s">
        <v>186</v>
      </c>
      <c r="G5781" t="s">
        <v>187</v>
      </c>
      <c r="H5781" t="s">
        <v>35</v>
      </c>
      <c r="I5781" t="s">
        <v>1940</v>
      </c>
      <c r="J5781" t="s">
        <v>5031</v>
      </c>
      <c r="K5781" t="s">
        <v>13187</v>
      </c>
      <c r="L5781" t="s">
        <v>13188</v>
      </c>
      <c r="M5781" t="s">
        <v>3019</v>
      </c>
      <c r="N5781" t="s">
        <v>58</v>
      </c>
      <c r="O5781">
        <v>10239</v>
      </c>
      <c r="P5781">
        <v>14577</v>
      </c>
      <c r="Q5781" t="s">
        <v>95</v>
      </c>
      <c r="R5781">
        <v>2</v>
      </c>
      <c r="S5781" s="2">
        <v>45350</v>
      </c>
      <c r="T5781" t="s">
        <v>42</v>
      </c>
      <c r="U5781">
        <v>0</v>
      </c>
      <c r="V5781" t="s">
        <v>106</v>
      </c>
      <c r="W5781">
        <v>524</v>
      </c>
      <c r="X5781" t="s">
        <v>44</v>
      </c>
      <c r="Y5781" t="s">
        <v>72</v>
      </c>
      <c r="Z5781">
        <v>1715</v>
      </c>
      <c r="AA5781">
        <v>234</v>
      </c>
      <c r="AB5781">
        <v>12682</v>
      </c>
      <c r="AC5781" t="s">
        <v>107</v>
      </c>
    </row>
    <row r="5782" spans="1:29" x14ac:dyDescent="0.3">
      <c r="A5782" s="1" t="s">
        <v>29</v>
      </c>
      <c r="B5782" t="s">
        <v>30</v>
      </c>
      <c r="C5782" t="s">
        <v>1024</v>
      </c>
      <c r="D5782" t="s">
        <v>185</v>
      </c>
      <c r="E5782">
        <v>10</v>
      </c>
      <c r="F5782" t="s">
        <v>129</v>
      </c>
      <c r="G5782" t="s">
        <v>1528</v>
      </c>
      <c r="H5782" t="s">
        <v>35</v>
      </c>
      <c r="I5782" t="s">
        <v>626</v>
      </c>
      <c r="J5782" t="s">
        <v>141</v>
      </c>
      <c r="K5782" t="s">
        <v>13189</v>
      </c>
      <c r="L5782" t="s">
        <v>13190</v>
      </c>
      <c r="M5782" t="s">
        <v>39</v>
      </c>
      <c r="N5782" t="s">
        <v>84</v>
      </c>
      <c r="O5782">
        <v>27585</v>
      </c>
      <c r="P5782">
        <v>30997</v>
      </c>
      <c r="Q5782" t="s">
        <v>59</v>
      </c>
      <c r="R5782">
        <v>121</v>
      </c>
      <c r="S5782" s="2">
        <v>45039</v>
      </c>
      <c r="T5782" s="2">
        <v>45049</v>
      </c>
      <c r="U5782">
        <v>38144</v>
      </c>
      <c r="V5782" t="s">
        <v>71</v>
      </c>
      <c r="W5782">
        <v>427</v>
      </c>
      <c r="X5782" t="s">
        <v>60</v>
      </c>
      <c r="Y5782" t="s">
        <v>61</v>
      </c>
      <c r="Z5782">
        <v>0</v>
      </c>
      <c r="AA5782">
        <v>380</v>
      </c>
      <c r="AB5782">
        <v>29903</v>
      </c>
      <c r="AC5782" t="s">
        <v>73</v>
      </c>
    </row>
    <row r="5783" spans="1:29" x14ac:dyDescent="0.3">
      <c r="A5783" s="1" t="s">
        <v>47</v>
      </c>
      <c r="B5783" t="s">
        <v>234</v>
      </c>
      <c r="C5783" t="s">
        <v>853</v>
      </c>
      <c r="D5783" t="s">
        <v>50</v>
      </c>
      <c r="E5783">
        <v>5</v>
      </c>
      <c r="F5783" t="s">
        <v>221</v>
      </c>
      <c r="G5783" t="s">
        <v>250</v>
      </c>
      <c r="H5783" t="s">
        <v>79</v>
      </c>
      <c r="I5783" t="s">
        <v>417</v>
      </c>
      <c r="J5783" t="s">
        <v>9445</v>
      </c>
      <c r="K5783" t="s">
        <v>13191</v>
      </c>
      <c r="L5783" t="s">
        <v>13192</v>
      </c>
      <c r="M5783" t="s">
        <v>2192</v>
      </c>
      <c r="N5783" t="s">
        <v>94</v>
      </c>
      <c r="O5783">
        <v>4315</v>
      </c>
      <c r="P5783">
        <v>8153</v>
      </c>
      <c r="Q5783" t="s">
        <v>59</v>
      </c>
      <c r="R5783">
        <v>285</v>
      </c>
      <c r="S5783" s="2">
        <v>44926</v>
      </c>
      <c r="T5783" s="2">
        <v>44955</v>
      </c>
      <c r="U5783">
        <v>33343</v>
      </c>
      <c r="V5783" t="s">
        <v>43</v>
      </c>
      <c r="W5783">
        <v>794</v>
      </c>
      <c r="X5783" t="s">
        <v>60</v>
      </c>
      <c r="Y5783" t="s">
        <v>72</v>
      </c>
      <c r="Z5783">
        <v>0</v>
      </c>
      <c r="AA5783">
        <v>18</v>
      </c>
      <c r="AB5783">
        <v>5347</v>
      </c>
      <c r="AC5783" t="s">
        <v>46</v>
      </c>
    </row>
    <row r="5784" spans="1:29" x14ac:dyDescent="0.3">
      <c r="A5784" s="1" t="s">
        <v>47</v>
      </c>
      <c r="B5784" t="s">
        <v>234</v>
      </c>
      <c r="C5784" t="s">
        <v>1375</v>
      </c>
      <c r="D5784" t="s">
        <v>185</v>
      </c>
      <c r="E5784">
        <v>3</v>
      </c>
      <c r="F5784" t="s">
        <v>221</v>
      </c>
      <c r="G5784" t="s">
        <v>858</v>
      </c>
      <c r="H5784" t="s">
        <v>79</v>
      </c>
      <c r="I5784" t="s">
        <v>12603</v>
      </c>
      <c r="J5784" t="s">
        <v>1657</v>
      </c>
      <c r="K5784" t="s">
        <v>13193</v>
      </c>
      <c r="L5784" t="s">
        <v>13194</v>
      </c>
      <c r="M5784" t="s">
        <v>2192</v>
      </c>
      <c r="N5784" t="s">
        <v>94</v>
      </c>
      <c r="O5784">
        <v>20042</v>
      </c>
      <c r="P5784">
        <v>22490</v>
      </c>
      <c r="Q5784" t="s">
        <v>95</v>
      </c>
      <c r="R5784">
        <v>408</v>
      </c>
      <c r="S5784" s="2">
        <v>45331</v>
      </c>
      <c r="T5784" s="2">
        <v>45359</v>
      </c>
      <c r="U5784">
        <v>0</v>
      </c>
      <c r="V5784" t="s">
        <v>71</v>
      </c>
      <c r="W5784">
        <v>436</v>
      </c>
      <c r="X5784" t="s">
        <v>60</v>
      </c>
      <c r="Y5784" t="s">
        <v>72</v>
      </c>
      <c r="Z5784">
        <v>0</v>
      </c>
      <c r="AA5784">
        <v>697</v>
      </c>
      <c r="AB5784">
        <v>20518</v>
      </c>
      <c r="AC5784" t="s">
        <v>73</v>
      </c>
    </row>
    <row r="5785" spans="1:29" x14ac:dyDescent="0.3">
      <c r="A5785" s="1" t="s">
        <v>29</v>
      </c>
      <c r="B5785" t="s">
        <v>74</v>
      </c>
      <c r="C5785" t="s">
        <v>2004</v>
      </c>
      <c r="D5785" t="s">
        <v>76</v>
      </c>
      <c r="E5785">
        <v>2</v>
      </c>
      <c r="F5785" t="s">
        <v>186</v>
      </c>
      <c r="G5785" t="s">
        <v>620</v>
      </c>
      <c r="H5785" t="s">
        <v>35</v>
      </c>
      <c r="I5785" t="s">
        <v>156</v>
      </c>
      <c r="J5785" t="s">
        <v>319</v>
      </c>
      <c r="K5785" t="s">
        <v>13195</v>
      </c>
      <c r="L5785" t="s">
        <v>13196</v>
      </c>
      <c r="M5785" t="s">
        <v>83</v>
      </c>
      <c r="N5785" t="s">
        <v>84</v>
      </c>
      <c r="O5785">
        <v>5773</v>
      </c>
      <c r="P5785">
        <v>7908</v>
      </c>
      <c r="Q5785" t="s">
        <v>41</v>
      </c>
      <c r="R5785">
        <v>754</v>
      </c>
      <c r="S5785" s="2">
        <v>44398</v>
      </c>
      <c r="T5785" t="s">
        <v>42</v>
      </c>
      <c r="U5785">
        <v>0</v>
      </c>
      <c r="V5785" t="s">
        <v>43</v>
      </c>
      <c r="W5785">
        <v>531</v>
      </c>
      <c r="X5785" t="s">
        <v>44</v>
      </c>
      <c r="Y5785" t="s">
        <v>72</v>
      </c>
      <c r="Z5785">
        <v>0</v>
      </c>
      <c r="AA5785">
        <v>247</v>
      </c>
      <c r="AB5785">
        <v>7012</v>
      </c>
      <c r="AC5785" t="s">
        <v>73</v>
      </c>
    </row>
    <row r="5786" spans="1:29" x14ac:dyDescent="0.3">
      <c r="A5786" s="1" t="s">
        <v>47</v>
      </c>
      <c r="B5786" t="s">
        <v>48</v>
      </c>
      <c r="C5786" t="s">
        <v>6604</v>
      </c>
      <c r="D5786" t="s">
        <v>352</v>
      </c>
      <c r="E5786">
        <v>10</v>
      </c>
      <c r="F5786" t="s">
        <v>271</v>
      </c>
      <c r="G5786" t="s">
        <v>400</v>
      </c>
      <c r="H5786" t="s">
        <v>35</v>
      </c>
      <c r="I5786" t="s">
        <v>427</v>
      </c>
      <c r="J5786" t="s">
        <v>459</v>
      </c>
      <c r="K5786" t="s">
        <v>13197</v>
      </c>
      <c r="L5786" t="s">
        <v>13198</v>
      </c>
      <c r="M5786" t="s">
        <v>303</v>
      </c>
      <c r="N5786" t="s">
        <v>40</v>
      </c>
      <c r="O5786">
        <v>22206</v>
      </c>
      <c r="P5786">
        <v>24818</v>
      </c>
      <c r="Q5786" t="s">
        <v>95</v>
      </c>
      <c r="R5786">
        <v>760</v>
      </c>
      <c r="S5786" s="2">
        <v>45231</v>
      </c>
      <c r="T5786" s="2">
        <v>45259</v>
      </c>
      <c r="U5786">
        <v>0</v>
      </c>
      <c r="V5786" t="s">
        <v>71</v>
      </c>
      <c r="W5786">
        <v>833</v>
      </c>
      <c r="X5786" t="s">
        <v>60</v>
      </c>
      <c r="Y5786" t="s">
        <v>72</v>
      </c>
      <c r="Z5786">
        <v>0</v>
      </c>
      <c r="AA5786">
        <v>747</v>
      </c>
      <c r="AB5786">
        <v>22613</v>
      </c>
      <c r="AC5786" t="s">
        <v>46</v>
      </c>
    </row>
    <row r="5787" spans="1:29" x14ac:dyDescent="0.3">
      <c r="A5787" s="1" t="s">
        <v>29</v>
      </c>
      <c r="B5787" t="s">
        <v>96</v>
      </c>
      <c r="C5787" t="s">
        <v>1496</v>
      </c>
      <c r="D5787" t="s">
        <v>138</v>
      </c>
      <c r="E5787">
        <v>3</v>
      </c>
      <c r="F5787" t="s">
        <v>120</v>
      </c>
      <c r="G5787" t="s">
        <v>586</v>
      </c>
      <c r="H5787" t="s">
        <v>79</v>
      </c>
      <c r="I5787" t="s">
        <v>490</v>
      </c>
      <c r="J5787" t="s">
        <v>784</v>
      </c>
      <c r="K5787" t="s">
        <v>13199</v>
      </c>
      <c r="L5787" t="s">
        <v>13200</v>
      </c>
      <c r="M5787" t="s">
        <v>1136</v>
      </c>
      <c r="N5787" t="s">
        <v>94</v>
      </c>
      <c r="O5787">
        <v>19723</v>
      </c>
      <c r="P5787">
        <v>23810</v>
      </c>
      <c r="Q5787" t="s">
        <v>95</v>
      </c>
      <c r="R5787">
        <v>48</v>
      </c>
      <c r="S5787" s="2">
        <v>44742</v>
      </c>
      <c r="T5787" t="s">
        <v>42</v>
      </c>
      <c r="U5787">
        <v>0</v>
      </c>
      <c r="V5787" t="s">
        <v>85</v>
      </c>
      <c r="W5787">
        <v>732</v>
      </c>
      <c r="X5787" t="s">
        <v>44</v>
      </c>
      <c r="Y5787" t="s">
        <v>45</v>
      </c>
      <c r="Z5787">
        <v>0</v>
      </c>
      <c r="AA5787">
        <v>809</v>
      </c>
      <c r="AB5787">
        <v>20418</v>
      </c>
      <c r="AC5787" t="s">
        <v>73</v>
      </c>
    </row>
    <row r="5788" spans="1:29" x14ac:dyDescent="0.3">
      <c r="A5788" s="1" t="s">
        <v>29</v>
      </c>
      <c r="B5788" t="s">
        <v>62</v>
      </c>
      <c r="C5788" t="s">
        <v>4252</v>
      </c>
      <c r="D5788" t="s">
        <v>155</v>
      </c>
      <c r="E5788">
        <v>2</v>
      </c>
      <c r="F5788" t="s">
        <v>221</v>
      </c>
      <c r="G5788" t="s">
        <v>250</v>
      </c>
      <c r="H5788" t="s">
        <v>79</v>
      </c>
      <c r="I5788" t="s">
        <v>13201</v>
      </c>
      <c r="J5788" t="s">
        <v>287</v>
      </c>
      <c r="K5788" t="s">
        <v>13202</v>
      </c>
      <c r="L5788" t="s">
        <v>13203</v>
      </c>
      <c r="M5788" t="s">
        <v>505</v>
      </c>
      <c r="N5788" t="s">
        <v>58</v>
      </c>
      <c r="O5788">
        <v>9172</v>
      </c>
      <c r="P5788">
        <v>13357</v>
      </c>
      <c r="Q5788" t="s">
        <v>95</v>
      </c>
      <c r="R5788">
        <v>564</v>
      </c>
      <c r="S5788" s="2">
        <v>45105</v>
      </c>
      <c r="T5788" s="2">
        <v>45119</v>
      </c>
      <c r="U5788">
        <v>0</v>
      </c>
      <c r="V5788" t="s">
        <v>71</v>
      </c>
      <c r="W5788">
        <v>710</v>
      </c>
      <c r="X5788" t="s">
        <v>60</v>
      </c>
      <c r="Y5788" t="s">
        <v>72</v>
      </c>
      <c r="Z5788">
        <v>1439</v>
      </c>
      <c r="AA5788">
        <v>908</v>
      </c>
      <c r="AB5788">
        <v>10830</v>
      </c>
      <c r="AC5788" t="s">
        <v>107</v>
      </c>
    </row>
    <row r="5789" spans="1:29" x14ac:dyDescent="0.3">
      <c r="A5789" s="1" t="s">
        <v>29</v>
      </c>
      <c r="B5789" t="s">
        <v>96</v>
      </c>
      <c r="C5789" t="s">
        <v>2973</v>
      </c>
      <c r="D5789" t="s">
        <v>98</v>
      </c>
      <c r="E5789">
        <v>3</v>
      </c>
      <c r="F5789" t="s">
        <v>221</v>
      </c>
      <c r="G5789" t="s">
        <v>222</v>
      </c>
      <c r="H5789" t="s">
        <v>79</v>
      </c>
      <c r="I5789" t="s">
        <v>1817</v>
      </c>
      <c r="J5789" t="s">
        <v>359</v>
      </c>
      <c r="K5789" t="s">
        <v>13204</v>
      </c>
      <c r="L5789" t="s">
        <v>13205</v>
      </c>
      <c r="M5789" t="s">
        <v>818</v>
      </c>
      <c r="N5789" t="s">
        <v>40</v>
      </c>
      <c r="O5789">
        <v>21906</v>
      </c>
      <c r="P5789">
        <v>26494</v>
      </c>
      <c r="Q5789" t="s">
        <v>95</v>
      </c>
      <c r="R5789">
        <v>387</v>
      </c>
      <c r="S5789" s="2">
        <v>44677</v>
      </c>
      <c r="T5789" t="s">
        <v>42</v>
      </c>
      <c r="U5789">
        <v>0</v>
      </c>
      <c r="V5789" t="s">
        <v>85</v>
      </c>
      <c r="W5789">
        <v>727</v>
      </c>
      <c r="X5789" t="s">
        <v>44</v>
      </c>
      <c r="Y5789" t="s">
        <v>45</v>
      </c>
      <c r="Z5789">
        <v>0</v>
      </c>
      <c r="AA5789">
        <v>347</v>
      </c>
      <c r="AB5789">
        <v>25863</v>
      </c>
      <c r="AC5789" t="s">
        <v>73</v>
      </c>
    </row>
    <row r="5790" spans="1:29" x14ac:dyDescent="0.3">
      <c r="A5790" s="1" t="s">
        <v>29</v>
      </c>
      <c r="B5790" t="s">
        <v>86</v>
      </c>
      <c r="C5790" t="s">
        <v>2490</v>
      </c>
      <c r="D5790" t="s">
        <v>155</v>
      </c>
      <c r="E5790">
        <v>8</v>
      </c>
      <c r="F5790" t="s">
        <v>51</v>
      </c>
      <c r="G5790" t="s">
        <v>345</v>
      </c>
      <c r="H5790" t="s">
        <v>79</v>
      </c>
      <c r="I5790" t="s">
        <v>990</v>
      </c>
      <c r="J5790" t="s">
        <v>1462</v>
      </c>
      <c r="K5790" t="s">
        <v>13206</v>
      </c>
      <c r="L5790" t="s">
        <v>13207</v>
      </c>
      <c r="M5790" t="s">
        <v>1691</v>
      </c>
      <c r="N5790" t="s">
        <v>94</v>
      </c>
      <c r="O5790">
        <v>18369</v>
      </c>
      <c r="P5790">
        <v>22042</v>
      </c>
      <c r="Q5790" t="s">
        <v>59</v>
      </c>
      <c r="R5790">
        <v>492</v>
      </c>
      <c r="S5790" s="2">
        <v>45177</v>
      </c>
      <c r="T5790" s="2">
        <v>45192</v>
      </c>
      <c r="U5790">
        <v>740</v>
      </c>
      <c r="V5790" t="s">
        <v>85</v>
      </c>
      <c r="W5790">
        <v>533</v>
      </c>
      <c r="X5790" t="s">
        <v>60</v>
      </c>
      <c r="Y5790" t="s">
        <v>45</v>
      </c>
      <c r="Z5790">
        <v>0</v>
      </c>
      <c r="AA5790">
        <v>62</v>
      </c>
      <c r="AB5790">
        <v>21946</v>
      </c>
      <c r="AC5790" t="s">
        <v>73</v>
      </c>
    </row>
    <row r="5791" spans="1:29" x14ac:dyDescent="0.3">
      <c r="A5791" s="1" t="s">
        <v>47</v>
      </c>
      <c r="B5791" t="s">
        <v>176</v>
      </c>
      <c r="C5791" t="s">
        <v>2390</v>
      </c>
      <c r="D5791" t="s">
        <v>352</v>
      </c>
      <c r="E5791">
        <v>4</v>
      </c>
      <c r="F5791" t="s">
        <v>64</v>
      </c>
      <c r="G5791" t="s">
        <v>88</v>
      </c>
      <c r="H5791" t="s">
        <v>79</v>
      </c>
      <c r="I5791" t="s">
        <v>5157</v>
      </c>
      <c r="J5791" t="s">
        <v>1973</v>
      </c>
      <c r="K5791" t="s">
        <v>13208</v>
      </c>
      <c r="L5791" t="s">
        <v>13209</v>
      </c>
      <c r="M5791" t="s">
        <v>296</v>
      </c>
      <c r="N5791" t="s">
        <v>58</v>
      </c>
      <c r="O5791">
        <v>26766</v>
      </c>
      <c r="P5791">
        <v>30321</v>
      </c>
      <c r="Q5791" t="s">
        <v>95</v>
      </c>
      <c r="R5791">
        <v>416</v>
      </c>
      <c r="S5791" s="2">
        <v>44493</v>
      </c>
      <c r="T5791" t="s">
        <v>42</v>
      </c>
      <c r="U5791">
        <v>0</v>
      </c>
      <c r="V5791" t="s">
        <v>106</v>
      </c>
      <c r="W5791">
        <v>761</v>
      </c>
      <c r="X5791" t="s">
        <v>44</v>
      </c>
      <c r="Y5791" t="s">
        <v>45</v>
      </c>
      <c r="Z5791">
        <v>1411</v>
      </c>
      <c r="AA5791">
        <v>419</v>
      </c>
      <c r="AB5791">
        <v>27618</v>
      </c>
      <c r="AC5791" t="s">
        <v>46</v>
      </c>
    </row>
    <row r="5792" spans="1:29" x14ac:dyDescent="0.3">
      <c r="A5792" s="1" t="s">
        <v>47</v>
      </c>
      <c r="B5792" t="s">
        <v>153</v>
      </c>
      <c r="C5792" t="s">
        <v>3785</v>
      </c>
      <c r="D5792" t="s">
        <v>128</v>
      </c>
      <c r="E5792">
        <v>10</v>
      </c>
      <c r="F5792" t="s">
        <v>64</v>
      </c>
      <c r="G5792" t="s">
        <v>433</v>
      </c>
      <c r="H5792" t="s">
        <v>35</v>
      </c>
      <c r="I5792" t="s">
        <v>1480</v>
      </c>
      <c r="J5792" t="s">
        <v>6475</v>
      </c>
      <c r="K5792" t="s">
        <v>13210</v>
      </c>
      <c r="L5792" t="s">
        <v>13211</v>
      </c>
      <c r="M5792" t="s">
        <v>255</v>
      </c>
      <c r="N5792" t="s">
        <v>58</v>
      </c>
      <c r="O5792">
        <v>27458</v>
      </c>
      <c r="P5792">
        <v>31967</v>
      </c>
      <c r="Q5792" t="s">
        <v>95</v>
      </c>
      <c r="R5792">
        <v>124</v>
      </c>
      <c r="S5792" s="2">
        <v>45331</v>
      </c>
      <c r="T5792" t="s">
        <v>42</v>
      </c>
      <c r="U5792">
        <v>0</v>
      </c>
      <c r="V5792" t="s">
        <v>85</v>
      </c>
      <c r="W5792">
        <v>561</v>
      </c>
      <c r="X5792" t="s">
        <v>44</v>
      </c>
      <c r="Y5792" t="s">
        <v>72</v>
      </c>
      <c r="Z5792">
        <v>3955</v>
      </c>
      <c r="AA5792">
        <v>619</v>
      </c>
      <c r="AB5792">
        <v>29359</v>
      </c>
      <c r="AC5792" t="s">
        <v>107</v>
      </c>
    </row>
    <row r="5793" spans="1:29" x14ac:dyDescent="0.3">
      <c r="A5793" s="1" t="s">
        <v>47</v>
      </c>
      <c r="B5793" t="s">
        <v>176</v>
      </c>
      <c r="C5793" t="s">
        <v>1666</v>
      </c>
      <c r="D5793" t="s">
        <v>178</v>
      </c>
      <c r="E5793">
        <v>8</v>
      </c>
      <c r="F5793" t="s">
        <v>129</v>
      </c>
      <c r="G5793" t="s">
        <v>163</v>
      </c>
      <c r="H5793" t="s">
        <v>79</v>
      </c>
      <c r="I5793" t="s">
        <v>565</v>
      </c>
      <c r="J5793" t="s">
        <v>519</v>
      </c>
      <c r="K5793" t="s">
        <v>13212</v>
      </c>
      <c r="L5793" t="s">
        <v>13213</v>
      </c>
      <c r="M5793" t="s">
        <v>296</v>
      </c>
      <c r="N5793" t="s">
        <v>58</v>
      </c>
      <c r="O5793">
        <v>28611</v>
      </c>
      <c r="P5793">
        <v>31261</v>
      </c>
      <c r="Q5793" t="s">
        <v>95</v>
      </c>
      <c r="R5793">
        <v>581</v>
      </c>
      <c r="S5793" s="2">
        <v>44379</v>
      </c>
      <c r="T5793" t="s">
        <v>42</v>
      </c>
      <c r="U5793">
        <v>0</v>
      </c>
      <c r="V5793" t="s">
        <v>106</v>
      </c>
      <c r="W5793">
        <v>406</v>
      </c>
      <c r="X5793" t="s">
        <v>44</v>
      </c>
      <c r="Y5793" t="s">
        <v>61</v>
      </c>
      <c r="Z5793">
        <v>4750</v>
      </c>
      <c r="AA5793">
        <v>255</v>
      </c>
      <c r="AB5793">
        <v>30096</v>
      </c>
      <c r="AC5793" t="s">
        <v>107</v>
      </c>
    </row>
    <row r="5794" spans="1:29" x14ac:dyDescent="0.3">
      <c r="A5794" s="1" t="s">
        <v>29</v>
      </c>
      <c r="B5794" t="s">
        <v>74</v>
      </c>
      <c r="C5794" t="s">
        <v>1101</v>
      </c>
      <c r="D5794" t="s">
        <v>169</v>
      </c>
      <c r="E5794">
        <v>2</v>
      </c>
      <c r="F5794" t="s">
        <v>129</v>
      </c>
      <c r="G5794" t="s">
        <v>574</v>
      </c>
      <c r="H5794" t="s">
        <v>79</v>
      </c>
      <c r="I5794" t="s">
        <v>906</v>
      </c>
      <c r="J5794" t="s">
        <v>8610</v>
      </c>
      <c r="K5794" t="s">
        <v>13214</v>
      </c>
      <c r="L5794" t="s">
        <v>13215</v>
      </c>
      <c r="M5794" t="s">
        <v>175</v>
      </c>
      <c r="N5794" t="s">
        <v>84</v>
      </c>
      <c r="O5794">
        <v>6314</v>
      </c>
      <c r="P5794">
        <v>9732</v>
      </c>
      <c r="Q5794" t="s">
        <v>59</v>
      </c>
      <c r="R5794">
        <v>336</v>
      </c>
      <c r="S5794" s="2">
        <v>44567</v>
      </c>
      <c r="T5794" t="s">
        <v>42</v>
      </c>
      <c r="U5794">
        <v>36010</v>
      </c>
      <c r="V5794" t="s">
        <v>71</v>
      </c>
      <c r="W5794">
        <v>502</v>
      </c>
      <c r="X5794" t="s">
        <v>44</v>
      </c>
      <c r="Y5794" t="s">
        <v>61</v>
      </c>
      <c r="Z5794">
        <v>0</v>
      </c>
      <c r="AA5794">
        <v>414</v>
      </c>
      <c r="AB5794">
        <v>9428</v>
      </c>
      <c r="AC5794" t="s">
        <v>107</v>
      </c>
    </row>
    <row r="5795" spans="1:29" x14ac:dyDescent="0.3">
      <c r="A5795" s="1" t="s">
        <v>29</v>
      </c>
      <c r="B5795" t="s">
        <v>541</v>
      </c>
      <c r="C5795" t="s">
        <v>1271</v>
      </c>
      <c r="D5795" t="s">
        <v>387</v>
      </c>
      <c r="E5795">
        <v>1</v>
      </c>
      <c r="F5795" t="s">
        <v>271</v>
      </c>
      <c r="G5795" t="s">
        <v>1298</v>
      </c>
      <c r="H5795" t="s">
        <v>35</v>
      </c>
      <c r="I5795" t="s">
        <v>13216</v>
      </c>
      <c r="J5795" t="s">
        <v>224</v>
      </c>
      <c r="K5795" t="s">
        <v>13217</v>
      </c>
      <c r="L5795" t="s">
        <v>13218</v>
      </c>
      <c r="M5795" t="s">
        <v>1715</v>
      </c>
      <c r="N5795" t="s">
        <v>94</v>
      </c>
      <c r="O5795">
        <v>21657</v>
      </c>
      <c r="P5795">
        <v>24951</v>
      </c>
      <c r="Q5795" t="s">
        <v>59</v>
      </c>
      <c r="R5795">
        <v>580</v>
      </c>
      <c r="S5795" s="2">
        <v>44287</v>
      </c>
      <c r="T5795" t="s">
        <v>42</v>
      </c>
      <c r="U5795">
        <v>37278</v>
      </c>
      <c r="V5795" t="s">
        <v>106</v>
      </c>
      <c r="W5795">
        <v>798</v>
      </c>
      <c r="X5795" t="s">
        <v>44</v>
      </c>
      <c r="Y5795" t="s">
        <v>61</v>
      </c>
      <c r="Z5795">
        <v>0</v>
      </c>
      <c r="AA5795">
        <v>356</v>
      </c>
      <c r="AB5795">
        <v>23801</v>
      </c>
      <c r="AC5795" t="s">
        <v>107</v>
      </c>
    </row>
    <row r="5796" spans="1:29" x14ac:dyDescent="0.3">
      <c r="A5796" s="1" t="s">
        <v>47</v>
      </c>
      <c r="B5796" t="s">
        <v>48</v>
      </c>
      <c r="C5796" t="s">
        <v>1756</v>
      </c>
      <c r="D5796" t="s">
        <v>119</v>
      </c>
      <c r="E5796">
        <v>9</v>
      </c>
      <c r="F5796" t="s">
        <v>51</v>
      </c>
      <c r="G5796" t="s">
        <v>237</v>
      </c>
      <c r="H5796" t="s">
        <v>35</v>
      </c>
      <c r="I5796" t="s">
        <v>305</v>
      </c>
      <c r="J5796" t="s">
        <v>11920</v>
      </c>
      <c r="K5796" t="s">
        <v>13219</v>
      </c>
      <c r="L5796" t="s">
        <v>13220</v>
      </c>
      <c r="M5796" t="s">
        <v>220</v>
      </c>
      <c r="N5796" t="s">
        <v>58</v>
      </c>
      <c r="O5796">
        <v>11045</v>
      </c>
      <c r="P5796">
        <v>13431</v>
      </c>
      <c r="Q5796" t="s">
        <v>95</v>
      </c>
      <c r="R5796">
        <v>56</v>
      </c>
      <c r="S5796" s="2">
        <v>45356</v>
      </c>
      <c r="T5796" s="2">
        <v>45372</v>
      </c>
      <c r="U5796">
        <v>0</v>
      </c>
      <c r="V5796" t="s">
        <v>106</v>
      </c>
      <c r="W5796">
        <v>849</v>
      </c>
      <c r="X5796" t="s">
        <v>60</v>
      </c>
      <c r="Y5796" t="s">
        <v>72</v>
      </c>
      <c r="Z5796">
        <v>1215</v>
      </c>
      <c r="AA5796">
        <v>351</v>
      </c>
      <c r="AB5796">
        <v>11340</v>
      </c>
      <c r="AC5796" t="s">
        <v>107</v>
      </c>
    </row>
    <row r="5797" spans="1:29" x14ac:dyDescent="0.3">
      <c r="A5797" s="1" t="s">
        <v>29</v>
      </c>
      <c r="B5797" t="s">
        <v>74</v>
      </c>
      <c r="C5797" t="s">
        <v>2173</v>
      </c>
      <c r="D5797" t="s">
        <v>32</v>
      </c>
      <c r="E5797">
        <v>9</v>
      </c>
      <c r="F5797" t="s">
        <v>64</v>
      </c>
      <c r="G5797" t="s">
        <v>65</v>
      </c>
      <c r="H5797" t="s">
        <v>79</v>
      </c>
      <c r="I5797" t="s">
        <v>2954</v>
      </c>
      <c r="J5797" t="s">
        <v>366</v>
      </c>
      <c r="K5797" t="s">
        <v>13221</v>
      </c>
      <c r="L5797" t="s">
        <v>13222</v>
      </c>
      <c r="M5797" t="s">
        <v>795</v>
      </c>
      <c r="N5797" t="s">
        <v>58</v>
      </c>
      <c r="O5797">
        <v>15250</v>
      </c>
      <c r="P5797">
        <v>17826</v>
      </c>
      <c r="Q5797" t="s">
        <v>41</v>
      </c>
      <c r="R5797">
        <v>946</v>
      </c>
      <c r="S5797" s="2">
        <v>45288</v>
      </c>
      <c r="T5797" s="2">
        <v>45295</v>
      </c>
      <c r="U5797">
        <v>0</v>
      </c>
      <c r="V5797" t="s">
        <v>106</v>
      </c>
      <c r="W5797">
        <v>622</v>
      </c>
      <c r="X5797" t="s">
        <v>60</v>
      </c>
      <c r="Y5797" t="s">
        <v>61</v>
      </c>
      <c r="Z5797">
        <v>1386</v>
      </c>
      <c r="AA5797">
        <v>31</v>
      </c>
      <c r="AB5797">
        <v>17817</v>
      </c>
      <c r="AC5797" t="s">
        <v>73</v>
      </c>
    </row>
    <row r="5798" spans="1:29" x14ac:dyDescent="0.3">
      <c r="A5798" s="1" t="s">
        <v>47</v>
      </c>
      <c r="B5798" t="s">
        <v>108</v>
      </c>
      <c r="C5798" t="s">
        <v>270</v>
      </c>
      <c r="D5798" t="s">
        <v>352</v>
      </c>
      <c r="E5798">
        <v>1</v>
      </c>
      <c r="F5798" t="s">
        <v>186</v>
      </c>
      <c r="G5798" t="s">
        <v>710</v>
      </c>
      <c r="H5798" t="s">
        <v>79</v>
      </c>
      <c r="I5798" t="s">
        <v>210</v>
      </c>
      <c r="J5798" t="s">
        <v>8193</v>
      </c>
      <c r="K5798">
        <f>1-534-63-3649</f>
        <v>-4245</v>
      </c>
      <c r="L5798" t="s">
        <v>13223</v>
      </c>
      <c r="M5798" t="s">
        <v>660</v>
      </c>
      <c r="N5798" t="s">
        <v>58</v>
      </c>
      <c r="O5798">
        <v>7456</v>
      </c>
      <c r="P5798">
        <v>12153</v>
      </c>
      <c r="Q5798" t="s">
        <v>95</v>
      </c>
      <c r="R5798">
        <v>138</v>
      </c>
      <c r="S5798" s="2">
        <v>44554</v>
      </c>
      <c r="T5798" t="s">
        <v>42</v>
      </c>
      <c r="U5798">
        <v>0</v>
      </c>
      <c r="V5798" t="s">
        <v>71</v>
      </c>
      <c r="W5798">
        <v>748</v>
      </c>
      <c r="X5798" t="s">
        <v>44</v>
      </c>
      <c r="Y5798" t="s">
        <v>45</v>
      </c>
      <c r="Z5798">
        <v>3837</v>
      </c>
      <c r="AA5798">
        <v>86</v>
      </c>
      <c r="AB5798">
        <v>10644</v>
      </c>
      <c r="AC5798" t="s">
        <v>46</v>
      </c>
    </row>
    <row r="5799" spans="1:29" x14ac:dyDescent="0.3">
      <c r="A5799" s="1" t="s">
        <v>29</v>
      </c>
      <c r="B5799" t="s">
        <v>327</v>
      </c>
      <c r="C5799" t="s">
        <v>1383</v>
      </c>
      <c r="D5799" t="s">
        <v>352</v>
      </c>
      <c r="E5799">
        <v>2</v>
      </c>
      <c r="F5799" t="s">
        <v>64</v>
      </c>
      <c r="G5799" t="s">
        <v>1599</v>
      </c>
      <c r="H5799" t="s">
        <v>35</v>
      </c>
      <c r="I5799" t="s">
        <v>1043</v>
      </c>
      <c r="J5799" t="s">
        <v>3919</v>
      </c>
      <c r="K5799" t="s">
        <v>13224</v>
      </c>
      <c r="L5799" t="s">
        <v>13225</v>
      </c>
      <c r="M5799" t="s">
        <v>2350</v>
      </c>
      <c r="N5799" t="s">
        <v>84</v>
      </c>
      <c r="O5799">
        <v>10892</v>
      </c>
      <c r="P5799">
        <v>14629</v>
      </c>
      <c r="Q5799" t="s">
        <v>41</v>
      </c>
      <c r="R5799">
        <v>827</v>
      </c>
      <c r="S5799" s="2">
        <v>44461</v>
      </c>
      <c r="T5799" t="s">
        <v>42</v>
      </c>
      <c r="U5799">
        <v>0</v>
      </c>
      <c r="V5799" t="s">
        <v>71</v>
      </c>
      <c r="W5799">
        <v>618</v>
      </c>
      <c r="X5799" t="s">
        <v>44</v>
      </c>
      <c r="Y5799" t="s">
        <v>72</v>
      </c>
      <c r="Z5799">
        <v>0</v>
      </c>
      <c r="AA5799">
        <v>896</v>
      </c>
      <c r="AB5799">
        <v>11661</v>
      </c>
      <c r="AC5799" t="s">
        <v>107</v>
      </c>
    </row>
    <row r="5800" spans="1:29" x14ac:dyDescent="0.3">
      <c r="A5800" s="1" t="s">
        <v>29</v>
      </c>
      <c r="B5800" t="s">
        <v>327</v>
      </c>
      <c r="C5800" t="s">
        <v>1091</v>
      </c>
      <c r="D5800" t="s">
        <v>110</v>
      </c>
      <c r="E5800">
        <v>9</v>
      </c>
      <c r="F5800" t="s">
        <v>271</v>
      </c>
      <c r="G5800" t="s">
        <v>1060</v>
      </c>
      <c r="H5800" t="s">
        <v>79</v>
      </c>
      <c r="I5800" t="s">
        <v>7797</v>
      </c>
      <c r="J5800" t="s">
        <v>224</v>
      </c>
      <c r="K5800" t="s">
        <v>13226</v>
      </c>
      <c r="L5800" t="s">
        <v>13227</v>
      </c>
      <c r="M5800" t="s">
        <v>2246</v>
      </c>
      <c r="N5800" t="s">
        <v>84</v>
      </c>
      <c r="O5800">
        <v>19324</v>
      </c>
      <c r="P5800">
        <v>21817</v>
      </c>
      <c r="Q5800" t="s">
        <v>41</v>
      </c>
      <c r="R5800">
        <v>772</v>
      </c>
      <c r="S5800" s="2">
        <v>44970</v>
      </c>
      <c r="T5800" s="2">
        <v>44977</v>
      </c>
      <c r="U5800">
        <v>0</v>
      </c>
      <c r="V5800" t="s">
        <v>85</v>
      </c>
      <c r="W5800">
        <v>590</v>
      </c>
      <c r="X5800" t="s">
        <v>60</v>
      </c>
      <c r="Y5800" t="s">
        <v>61</v>
      </c>
      <c r="Z5800">
        <v>0</v>
      </c>
      <c r="AA5800">
        <v>745</v>
      </c>
      <c r="AB5800">
        <v>20368</v>
      </c>
      <c r="AC5800" t="s">
        <v>46</v>
      </c>
    </row>
    <row r="5801" spans="1:29" x14ac:dyDescent="0.3">
      <c r="A5801" s="1" t="s">
        <v>29</v>
      </c>
      <c r="B5801" t="s">
        <v>363</v>
      </c>
      <c r="C5801" t="s">
        <v>2024</v>
      </c>
      <c r="D5801" t="s">
        <v>236</v>
      </c>
      <c r="E5801">
        <v>2</v>
      </c>
      <c r="F5801" t="s">
        <v>221</v>
      </c>
      <c r="G5801" t="s">
        <v>1096</v>
      </c>
      <c r="H5801" t="s">
        <v>35</v>
      </c>
      <c r="I5801" t="s">
        <v>101</v>
      </c>
      <c r="J5801" t="s">
        <v>1937</v>
      </c>
      <c r="K5801" t="s">
        <v>13228</v>
      </c>
      <c r="L5801" t="s">
        <v>13229</v>
      </c>
      <c r="M5801" t="s">
        <v>1068</v>
      </c>
      <c r="N5801" t="s">
        <v>40</v>
      </c>
      <c r="O5801">
        <v>21047</v>
      </c>
      <c r="P5801">
        <v>25280</v>
      </c>
      <c r="Q5801" t="s">
        <v>41</v>
      </c>
      <c r="R5801">
        <v>887</v>
      </c>
      <c r="S5801" s="2">
        <v>44546</v>
      </c>
      <c r="T5801" s="2">
        <v>44551</v>
      </c>
      <c r="U5801">
        <v>0</v>
      </c>
      <c r="V5801" t="s">
        <v>71</v>
      </c>
      <c r="W5801">
        <v>525</v>
      </c>
      <c r="X5801" t="s">
        <v>60</v>
      </c>
      <c r="Y5801" t="s">
        <v>61</v>
      </c>
      <c r="Z5801">
        <v>0</v>
      </c>
      <c r="AA5801">
        <v>207</v>
      </c>
      <c r="AB5801">
        <v>22104</v>
      </c>
      <c r="AC5801" t="s">
        <v>107</v>
      </c>
    </row>
    <row r="5802" spans="1:29" x14ac:dyDescent="0.3">
      <c r="A5802" s="1" t="s">
        <v>29</v>
      </c>
      <c r="B5802" t="s">
        <v>96</v>
      </c>
      <c r="C5802" t="s">
        <v>1496</v>
      </c>
      <c r="D5802" t="s">
        <v>387</v>
      </c>
      <c r="E5802">
        <v>3</v>
      </c>
      <c r="F5802" t="s">
        <v>221</v>
      </c>
      <c r="G5802" t="s">
        <v>667</v>
      </c>
      <c r="H5802" t="s">
        <v>35</v>
      </c>
      <c r="I5802" t="s">
        <v>883</v>
      </c>
      <c r="J5802" t="s">
        <v>3892</v>
      </c>
      <c r="K5802" t="s">
        <v>13230</v>
      </c>
      <c r="L5802" t="s">
        <v>13231</v>
      </c>
      <c r="M5802" t="s">
        <v>1136</v>
      </c>
      <c r="N5802" t="s">
        <v>40</v>
      </c>
      <c r="O5802">
        <v>24285</v>
      </c>
      <c r="P5802">
        <v>26571</v>
      </c>
      <c r="Q5802" t="s">
        <v>95</v>
      </c>
      <c r="R5802">
        <v>935</v>
      </c>
      <c r="S5802" s="2">
        <v>44512</v>
      </c>
      <c r="T5802" t="s">
        <v>42</v>
      </c>
      <c r="U5802">
        <v>0</v>
      </c>
      <c r="V5802" t="s">
        <v>106</v>
      </c>
      <c r="W5802">
        <v>776</v>
      </c>
      <c r="X5802" t="s">
        <v>44</v>
      </c>
      <c r="Y5802" t="s">
        <v>45</v>
      </c>
      <c r="Z5802">
        <v>0</v>
      </c>
      <c r="AA5802">
        <v>582</v>
      </c>
      <c r="AB5802">
        <v>25414</v>
      </c>
      <c r="AC5802" t="s">
        <v>107</v>
      </c>
    </row>
    <row r="5803" spans="1:29" x14ac:dyDescent="0.3">
      <c r="A5803" s="1" t="s">
        <v>47</v>
      </c>
      <c r="B5803" t="s">
        <v>153</v>
      </c>
      <c r="C5803" t="s">
        <v>339</v>
      </c>
      <c r="D5803" t="s">
        <v>257</v>
      </c>
      <c r="E5803">
        <v>10</v>
      </c>
      <c r="F5803" t="s">
        <v>64</v>
      </c>
      <c r="G5803" t="s">
        <v>1599</v>
      </c>
      <c r="H5803" t="s">
        <v>79</v>
      </c>
      <c r="I5803" t="s">
        <v>2547</v>
      </c>
      <c r="J5803" t="s">
        <v>1044</v>
      </c>
      <c r="K5803" t="s">
        <v>13232</v>
      </c>
      <c r="L5803" t="s">
        <v>13233</v>
      </c>
      <c r="M5803" t="s">
        <v>1208</v>
      </c>
      <c r="N5803" t="s">
        <v>58</v>
      </c>
      <c r="O5803">
        <v>16840</v>
      </c>
      <c r="P5803">
        <v>20753</v>
      </c>
      <c r="Q5803" t="s">
        <v>95</v>
      </c>
      <c r="R5803">
        <v>101</v>
      </c>
      <c r="S5803" s="2">
        <v>44355</v>
      </c>
      <c r="T5803" t="s">
        <v>42</v>
      </c>
      <c r="U5803">
        <v>0</v>
      </c>
      <c r="V5803" t="s">
        <v>71</v>
      </c>
      <c r="W5803">
        <v>720</v>
      </c>
      <c r="X5803" t="s">
        <v>44</v>
      </c>
      <c r="Y5803" t="s">
        <v>45</v>
      </c>
      <c r="Z5803">
        <v>3071</v>
      </c>
      <c r="AA5803">
        <v>867</v>
      </c>
      <c r="AB5803">
        <v>18504</v>
      </c>
      <c r="AC5803" t="s">
        <v>107</v>
      </c>
    </row>
    <row r="5804" spans="1:29" x14ac:dyDescent="0.3">
      <c r="A5804" s="1" t="s">
        <v>29</v>
      </c>
      <c r="B5804" t="s">
        <v>363</v>
      </c>
      <c r="C5804" t="s">
        <v>416</v>
      </c>
      <c r="D5804" t="s">
        <v>201</v>
      </c>
      <c r="E5804">
        <v>5</v>
      </c>
      <c r="F5804" t="s">
        <v>33</v>
      </c>
      <c r="G5804" t="s">
        <v>179</v>
      </c>
      <c r="H5804" t="s">
        <v>79</v>
      </c>
      <c r="I5804" t="s">
        <v>2414</v>
      </c>
      <c r="J5804" t="s">
        <v>1153</v>
      </c>
      <c r="K5804" t="s">
        <v>13234</v>
      </c>
      <c r="L5804" t="s">
        <v>13235</v>
      </c>
      <c r="M5804" t="s">
        <v>705</v>
      </c>
      <c r="N5804" t="s">
        <v>40</v>
      </c>
      <c r="O5804">
        <v>22005</v>
      </c>
      <c r="P5804">
        <v>25935</v>
      </c>
      <c r="Q5804" t="s">
        <v>41</v>
      </c>
      <c r="R5804">
        <v>21</v>
      </c>
      <c r="S5804" s="2">
        <v>44415</v>
      </c>
      <c r="T5804" s="2">
        <v>44419</v>
      </c>
      <c r="U5804">
        <v>0</v>
      </c>
      <c r="V5804" t="s">
        <v>106</v>
      </c>
      <c r="W5804">
        <v>424</v>
      </c>
      <c r="X5804" t="s">
        <v>60</v>
      </c>
      <c r="Y5804" t="s">
        <v>72</v>
      </c>
      <c r="Z5804">
        <v>0</v>
      </c>
      <c r="AA5804">
        <v>33</v>
      </c>
      <c r="AB5804">
        <v>24440</v>
      </c>
      <c r="AC5804" t="s">
        <v>46</v>
      </c>
    </row>
    <row r="5805" spans="1:29" x14ac:dyDescent="0.3">
      <c r="A5805" s="1" t="s">
        <v>47</v>
      </c>
      <c r="B5805" t="s">
        <v>48</v>
      </c>
      <c r="C5805" t="s">
        <v>551</v>
      </c>
      <c r="D5805" t="s">
        <v>76</v>
      </c>
      <c r="E5805">
        <v>2</v>
      </c>
      <c r="F5805" t="s">
        <v>51</v>
      </c>
      <c r="G5805" t="s">
        <v>291</v>
      </c>
      <c r="H5805" t="s">
        <v>79</v>
      </c>
      <c r="I5805" t="s">
        <v>458</v>
      </c>
      <c r="J5805" t="s">
        <v>1450</v>
      </c>
      <c r="K5805" t="s">
        <v>13236</v>
      </c>
      <c r="L5805" t="s">
        <v>13237</v>
      </c>
      <c r="M5805" t="s">
        <v>220</v>
      </c>
      <c r="N5805" t="s">
        <v>58</v>
      </c>
      <c r="O5805">
        <v>23214</v>
      </c>
      <c r="P5805">
        <v>26140</v>
      </c>
      <c r="Q5805" t="s">
        <v>59</v>
      </c>
      <c r="R5805">
        <v>873</v>
      </c>
      <c r="S5805" s="2">
        <v>44322</v>
      </c>
      <c r="T5805" t="s">
        <v>42</v>
      </c>
      <c r="U5805">
        <v>35519</v>
      </c>
      <c r="V5805" t="s">
        <v>106</v>
      </c>
      <c r="W5805">
        <v>501</v>
      </c>
      <c r="X5805" t="s">
        <v>44</v>
      </c>
      <c r="Y5805" t="s">
        <v>61</v>
      </c>
      <c r="Z5805">
        <v>3638</v>
      </c>
      <c r="AA5805">
        <v>770</v>
      </c>
      <c r="AB5805">
        <v>25704</v>
      </c>
      <c r="AC5805" t="s">
        <v>107</v>
      </c>
    </row>
    <row r="5806" spans="1:29" x14ac:dyDescent="0.3">
      <c r="A5806" s="1" t="s">
        <v>29</v>
      </c>
      <c r="B5806" t="s">
        <v>30</v>
      </c>
      <c r="C5806" t="s">
        <v>1034</v>
      </c>
      <c r="D5806" t="s">
        <v>110</v>
      </c>
      <c r="E5806">
        <v>8</v>
      </c>
      <c r="F5806" t="s">
        <v>99</v>
      </c>
      <c r="G5806" t="s">
        <v>558</v>
      </c>
      <c r="H5806" t="s">
        <v>79</v>
      </c>
      <c r="I5806" t="s">
        <v>156</v>
      </c>
      <c r="J5806" t="s">
        <v>3089</v>
      </c>
      <c r="K5806" t="s">
        <v>13238</v>
      </c>
      <c r="L5806" t="s">
        <v>13239</v>
      </c>
      <c r="M5806" t="s">
        <v>39</v>
      </c>
      <c r="N5806" t="s">
        <v>94</v>
      </c>
      <c r="O5806">
        <v>7059</v>
      </c>
      <c r="P5806">
        <v>9754</v>
      </c>
      <c r="Q5806" t="s">
        <v>41</v>
      </c>
      <c r="R5806">
        <v>772</v>
      </c>
      <c r="S5806" s="2">
        <v>44947</v>
      </c>
      <c r="T5806" t="s">
        <v>42</v>
      </c>
      <c r="U5806">
        <v>0</v>
      </c>
      <c r="V5806" t="s">
        <v>85</v>
      </c>
      <c r="W5806">
        <v>419</v>
      </c>
      <c r="X5806" t="s">
        <v>44</v>
      </c>
      <c r="Y5806" t="s">
        <v>72</v>
      </c>
      <c r="Z5806">
        <v>0</v>
      </c>
      <c r="AA5806">
        <v>447</v>
      </c>
      <c r="AB5806">
        <v>7624</v>
      </c>
      <c r="AC5806" t="s">
        <v>73</v>
      </c>
    </row>
    <row r="5807" spans="1:29" x14ac:dyDescent="0.3">
      <c r="A5807" s="1" t="s">
        <v>29</v>
      </c>
      <c r="B5807" t="s">
        <v>363</v>
      </c>
      <c r="C5807" t="s">
        <v>2177</v>
      </c>
      <c r="D5807" t="s">
        <v>257</v>
      </c>
      <c r="E5807">
        <v>10</v>
      </c>
      <c r="F5807" t="s">
        <v>271</v>
      </c>
      <c r="G5807" t="s">
        <v>495</v>
      </c>
      <c r="H5807" t="s">
        <v>35</v>
      </c>
      <c r="I5807" t="s">
        <v>1563</v>
      </c>
      <c r="J5807" t="s">
        <v>7097</v>
      </c>
      <c r="K5807" t="s">
        <v>13240</v>
      </c>
      <c r="L5807" t="s">
        <v>13241</v>
      </c>
      <c r="M5807" t="s">
        <v>2729</v>
      </c>
      <c r="N5807" t="s">
        <v>58</v>
      </c>
      <c r="O5807">
        <v>11849</v>
      </c>
      <c r="P5807">
        <v>15629</v>
      </c>
      <c r="Q5807" t="s">
        <v>41</v>
      </c>
      <c r="R5807">
        <v>615</v>
      </c>
      <c r="S5807" s="2">
        <v>44977</v>
      </c>
      <c r="T5807" s="2">
        <v>44993</v>
      </c>
      <c r="U5807">
        <v>0</v>
      </c>
      <c r="V5807" t="s">
        <v>106</v>
      </c>
      <c r="W5807">
        <v>674</v>
      </c>
      <c r="X5807" t="s">
        <v>60</v>
      </c>
      <c r="Y5807" t="s">
        <v>45</v>
      </c>
      <c r="Z5807">
        <v>4566</v>
      </c>
      <c r="AA5807">
        <v>277</v>
      </c>
      <c r="AB5807">
        <v>12492</v>
      </c>
      <c r="AC5807" t="s">
        <v>107</v>
      </c>
    </row>
    <row r="5808" spans="1:29" x14ac:dyDescent="0.3">
      <c r="A5808" s="1" t="s">
        <v>47</v>
      </c>
      <c r="B5808" t="s">
        <v>161</v>
      </c>
      <c r="C5808" t="s">
        <v>2054</v>
      </c>
      <c r="D5808" t="s">
        <v>352</v>
      </c>
      <c r="E5808">
        <v>5</v>
      </c>
      <c r="F5808" t="s">
        <v>221</v>
      </c>
      <c r="G5808" t="s">
        <v>548</v>
      </c>
      <c r="H5808" t="s">
        <v>35</v>
      </c>
      <c r="I5808" t="s">
        <v>464</v>
      </c>
      <c r="J5808" t="s">
        <v>3306</v>
      </c>
      <c r="K5808" t="s">
        <v>13242</v>
      </c>
      <c r="L5808" t="s">
        <v>13243</v>
      </c>
      <c r="M5808" t="s">
        <v>167</v>
      </c>
      <c r="N5808" t="s">
        <v>94</v>
      </c>
      <c r="O5808">
        <v>25725</v>
      </c>
      <c r="P5808">
        <v>28575</v>
      </c>
      <c r="Q5808" t="s">
        <v>41</v>
      </c>
      <c r="R5808">
        <v>622</v>
      </c>
      <c r="S5808" s="2">
        <v>44935</v>
      </c>
      <c r="T5808" t="s">
        <v>42</v>
      </c>
      <c r="U5808">
        <v>0</v>
      </c>
      <c r="V5808" t="s">
        <v>43</v>
      </c>
      <c r="W5808">
        <v>605</v>
      </c>
      <c r="X5808" t="s">
        <v>44</v>
      </c>
      <c r="Y5808" t="s">
        <v>61</v>
      </c>
      <c r="Z5808">
        <v>0</v>
      </c>
      <c r="AA5808">
        <v>167</v>
      </c>
      <c r="AB5808">
        <v>26224</v>
      </c>
      <c r="AC5808" t="s">
        <v>46</v>
      </c>
    </row>
    <row r="5809" spans="1:29" x14ac:dyDescent="0.3">
      <c r="A5809" s="1" t="s">
        <v>47</v>
      </c>
      <c r="B5809" t="s">
        <v>234</v>
      </c>
      <c r="C5809" t="s">
        <v>2309</v>
      </c>
      <c r="D5809" t="s">
        <v>178</v>
      </c>
      <c r="E5809">
        <v>6</v>
      </c>
      <c r="F5809" t="s">
        <v>271</v>
      </c>
      <c r="G5809" t="s">
        <v>689</v>
      </c>
      <c r="H5809" t="s">
        <v>35</v>
      </c>
      <c r="I5809" t="s">
        <v>4737</v>
      </c>
      <c r="J5809" t="s">
        <v>3218</v>
      </c>
      <c r="K5809" t="s">
        <v>13244</v>
      </c>
      <c r="L5809" t="s">
        <v>13245</v>
      </c>
      <c r="M5809" t="s">
        <v>800</v>
      </c>
      <c r="N5809" t="s">
        <v>58</v>
      </c>
      <c r="O5809">
        <v>15007</v>
      </c>
      <c r="P5809">
        <v>18221</v>
      </c>
      <c r="Q5809" t="s">
        <v>41</v>
      </c>
      <c r="R5809">
        <v>541</v>
      </c>
      <c r="S5809" s="2">
        <v>45215</v>
      </c>
      <c r="T5809" s="2">
        <v>45218</v>
      </c>
      <c r="U5809">
        <v>0</v>
      </c>
      <c r="V5809" t="s">
        <v>71</v>
      </c>
      <c r="W5809">
        <v>415</v>
      </c>
      <c r="X5809" t="s">
        <v>60</v>
      </c>
      <c r="Y5809" t="s">
        <v>45</v>
      </c>
      <c r="Z5809">
        <v>3485</v>
      </c>
      <c r="AA5809">
        <v>372</v>
      </c>
      <c r="AB5809">
        <v>16579</v>
      </c>
      <c r="AC5809" t="s">
        <v>46</v>
      </c>
    </row>
    <row r="5810" spans="1:29" x14ac:dyDescent="0.3">
      <c r="A5810" s="1" t="s">
        <v>29</v>
      </c>
      <c r="B5810" t="s">
        <v>393</v>
      </c>
      <c r="C5810" t="s">
        <v>609</v>
      </c>
      <c r="D5810" t="s">
        <v>185</v>
      </c>
      <c r="E5810">
        <v>3</v>
      </c>
      <c r="F5810" t="s">
        <v>99</v>
      </c>
      <c r="G5810" t="s">
        <v>1638</v>
      </c>
      <c r="H5810" t="s">
        <v>79</v>
      </c>
      <c r="I5810" t="s">
        <v>1210</v>
      </c>
      <c r="J5810" t="s">
        <v>1722</v>
      </c>
      <c r="K5810" t="s">
        <v>13246</v>
      </c>
      <c r="L5810" t="s">
        <v>13247</v>
      </c>
      <c r="M5810" t="s">
        <v>654</v>
      </c>
      <c r="N5810" t="s">
        <v>58</v>
      </c>
      <c r="O5810">
        <v>20911</v>
      </c>
      <c r="P5810">
        <v>23573</v>
      </c>
      <c r="Q5810" t="s">
        <v>95</v>
      </c>
      <c r="R5810">
        <v>303</v>
      </c>
      <c r="S5810" s="2">
        <v>45346</v>
      </c>
      <c r="T5810" s="2">
        <v>45353</v>
      </c>
      <c r="U5810">
        <v>0</v>
      </c>
      <c r="V5810" t="s">
        <v>106</v>
      </c>
      <c r="W5810">
        <v>742</v>
      </c>
      <c r="X5810" t="s">
        <v>60</v>
      </c>
      <c r="Y5810" t="s">
        <v>72</v>
      </c>
      <c r="Z5810">
        <v>1289</v>
      </c>
      <c r="AA5810">
        <v>594</v>
      </c>
      <c r="AB5810">
        <v>23548</v>
      </c>
      <c r="AC5810" t="s">
        <v>107</v>
      </c>
    </row>
    <row r="5811" spans="1:29" x14ac:dyDescent="0.3">
      <c r="A5811" s="1" t="s">
        <v>47</v>
      </c>
      <c r="B5811" t="s">
        <v>136</v>
      </c>
      <c r="C5811" t="s">
        <v>2181</v>
      </c>
      <c r="D5811" t="s">
        <v>185</v>
      </c>
      <c r="E5811">
        <v>10</v>
      </c>
      <c r="F5811" t="s">
        <v>64</v>
      </c>
      <c r="G5811" t="s">
        <v>802</v>
      </c>
      <c r="H5811" t="s">
        <v>35</v>
      </c>
      <c r="I5811" t="s">
        <v>292</v>
      </c>
      <c r="J5811" t="s">
        <v>2204</v>
      </c>
      <c r="K5811" t="s">
        <v>13248</v>
      </c>
      <c r="L5811" t="s">
        <v>13249</v>
      </c>
      <c r="M5811" t="s">
        <v>227</v>
      </c>
      <c r="N5811" t="s">
        <v>40</v>
      </c>
      <c r="O5811">
        <v>7359</v>
      </c>
      <c r="P5811">
        <v>11984</v>
      </c>
      <c r="Q5811" t="s">
        <v>59</v>
      </c>
      <c r="R5811">
        <v>643</v>
      </c>
      <c r="S5811" s="2">
        <v>44697</v>
      </c>
      <c r="T5811" t="s">
        <v>42</v>
      </c>
      <c r="U5811">
        <v>2502</v>
      </c>
      <c r="V5811" t="s">
        <v>43</v>
      </c>
      <c r="W5811">
        <v>740</v>
      </c>
      <c r="X5811" t="s">
        <v>44</v>
      </c>
      <c r="Y5811" t="s">
        <v>72</v>
      </c>
      <c r="Z5811">
        <v>0</v>
      </c>
      <c r="AA5811">
        <v>577</v>
      </c>
      <c r="AB5811">
        <v>9632</v>
      </c>
      <c r="AC5811" t="s">
        <v>73</v>
      </c>
    </row>
    <row r="5812" spans="1:29" x14ac:dyDescent="0.3">
      <c r="A5812" s="1" t="s">
        <v>29</v>
      </c>
      <c r="B5812" t="s">
        <v>96</v>
      </c>
      <c r="C5812" t="s">
        <v>661</v>
      </c>
      <c r="D5812" t="s">
        <v>110</v>
      </c>
      <c r="E5812">
        <v>3</v>
      </c>
      <c r="F5812" t="s">
        <v>271</v>
      </c>
      <c r="G5812" t="s">
        <v>495</v>
      </c>
      <c r="H5812" t="s">
        <v>79</v>
      </c>
      <c r="I5812" t="s">
        <v>3080</v>
      </c>
      <c r="J5812" t="s">
        <v>1818</v>
      </c>
      <c r="K5812">
        <f>1-295-542-1814</f>
        <v>-2650</v>
      </c>
      <c r="L5812" t="s">
        <v>13250</v>
      </c>
      <c r="M5812" t="s">
        <v>199</v>
      </c>
      <c r="N5812" t="s">
        <v>84</v>
      </c>
      <c r="O5812">
        <v>20747</v>
      </c>
      <c r="P5812">
        <v>24968</v>
      </c>
      <c r="Q5812" t="s">
        <v>95</v>
      </c>
      <c r="R5812">
        <v>366</v>
      </c>
      <c r="S5812" s="2">
        <v>44298</v>
      </c>
      <c r="T5812" s="2">
        <v>44326</v>
      </c>
      <c r="U5812">
        <v>0</v>
      </c>
      <c r="V5812" t="s">
        <v>85</v>
      </c>
      <c r="W5812">
        <v>402</v>
      </c>
      <c r="X5812" t="s">
        <v>60</v>
      </c>
      <c r="Y5812" t="s">
        <v>45</v>
      </c>
      <c r="Z5812">
        <v>0</v>
      </c>
      <c r="AA5812">
        <v>279</v>
      </c>
      <c r="AB5812">
        <v>22222</v>
      </c>
      <c r="AC5812" t="s">
        <v>73</v>
      </c>
    </row>
    <row r="5813" spans="1:29" x14ac:dyDescent="0.3">
      <c r="A5813" s="1" t="s">
        <v>29</v>
      </c>
      <c r="B5813" t="s">
        <v>541</v>
      </c>
      <c r="C5813" t="s">
        <v>1165</v>
      </c>
      <c r="D5813" t="s">
        <v>185</v>
      </c>
      <c r="E5813">
        <v>8</v>
      </c>
      <c r="F5813" t="s">
        <v>120</v>
      </c>
      <c r="G5813" t="s">
        <v>820</v>
      </c>
      <c r="H5813" t="s">
        <v>35</v>
      </c>
      <c r="I5813" t="s">
        <v>464</v>
      </c>
      <c r="J5813" t="s">
        <v>8029</v>
      </c>
      <c r="K5813" t="s">
        <v>13251</v>
      </c>
      <c r="L5813" t="s">
        <v>13252</v>
      </c>
      <c r="M5813" t="s">
        <v>1340</v>
      </c>
      <c r="N5813" t="s">
        <v>40</v>
      </c>
      <c r="O5813">
        <v>18989</v>
      </c>
      <c r="P5813">
        <v>23301</v>
      </c>
      <c r="Q5813" t="s">
        <v>41</v>
      </c>
      <c r="R5813">
        <v>891</v>
      </c>
      <c r="S5813" s="2">
        <v>45181</v>
      </c>
      <c r="T5813" s="2">
        <v>45182</v>
      </c>
      <c r="U5813">
        <v>0</v>
      </c>
      <c r="V5813" t="s">
        <v>71</v>
      </c>
      <c r="W5813">
        <v>651</v>
      </c>
      <c r="X5813" t="s">
        <v>60</v>
      </c>
      <c r="Y5813" t="s">
        <v>72</v>
      </c>
      <c r="Z5813">
        <v>0</v>
      </c>
      <c r="AA5813">
        <v>470</v>
      </c>
      <c r="AB5813">
        <v>21444</v>
      </c>
      <c r="AC5813" t="s">
        <v>73</v>
      </c>
    </row>
    <row r="5814" spans="1:29" x14ac:dyDescent="0.3">
      <c r="A5814" s="1" t="s">
        <v>47</v>
      </c>
      <c r="B5814" t="s">
        <v>153</v>
      </c>
      <c r="C5814" t="s">
        <v>1901</v>
      </c>
      <c r="D5814" t="s">
        <v>178</v>
      </c>
      <c r="E5814">
        <v>1</v>
      </c>
      <c r="F5814" t="s">
        <v>221</v>
      </c>
      <c r="G5814" t="s">
        <v>506</v>
      </c>
      <c r="H5814" t="s">
        <v>79</v>
      </c>
      <c r="I5814" t="s">
        <v>636</v>
      </c>
      <c r="J5814" t="s">
        <v>1738</v>
      </c>
      <c r="K5814" t="s">
        <v>13253</v>
      </c>
      <c r="L5814" t="s">
        <v>13254</v>
      </c>
      <c r="M5814" t="s">
        <v>255</v>
      </c>
      <c r="N5814" t="s">
        <v>40</v>
      </c>
      <c r="O5814">
        <v>22747</v>
      </c>
      <c r="P5814">
        <v>26404</v>
      </c>
      <c r="Q5814" t="s">
        <v>95</v>
      </c>
      <c r="R5814">
        <v>305</v>
      </c>
      <c r="S5814" s="2">
        <v>45260</v>
      </c>
      <c r="T5814" s="2">
        <v>45272</v>
      </c>
      <c r="U5814">
        <v>0</v>
      </c>
      <c r="V5814" t="s">
        <v>106</v>
      </c>
      <c r="W5814">
        <v>721</v>
      </c>
      <c r="X5814" t="s">
        <v>60</v>
      </c>
      <c r="Y5814" t="s">
        <v>72</v>
      </c>
      <c r="Z5814">
        <v>0</v>
      </c>
      <c r="AA5814">
        <v>798</v>
      </c>
      <c r="AB5814">
        <v>24402</v>
      </c>
      <c r="AC5814" t="s">
        <v>107</v>
      </c>
    </row>
    <row r="5815" spans="1:29" x14ac:dyDescent="0.3">
      <c r="A5815" s="1" t="s">
        <v>29</v>
      </c>
      <c r="B5815" t="s">
        <v>228</v>
      </c>
      <c r="C5815" t="s">
        <v>2479</v>
      </c>
      <c r="D5815" t="s">
        <v>178</v>
      </c>
      <c r="E5815">
        <v>6</v>
      </c>
      <c r="F5815" t="s">
        <v>51</v>
      </c>
      <c r="G5815" t="s">
        <v>1427</v>
      </c>
      <c r="H5815" t="s">
        <v>79</v>
      </c>
      <c r="I5815" t="s">
        <v>292</v>
      </c>
      <c r="J5815" t="s">
        <v>141</v>
      </c>
      <c r="K5815" t="s">
        <v>13255</v>
      </c>
      <c r="L5815" t="s">
        <v>13256</v>
      </c>
      <c r="M5815" t="s">
        <v>640</v>
      </c>
      <c r="N5815" t="s">
        <v>94</v>
      </c>
      <c r="O5815">
        <v>5654</v>
      </c>
      <c r="P5815">
        <v>8939</v>
      </c>
      <c r="Q5815" t="s">
        <v>59</v>
      </c>
      <c r="R5815">
        <v>266</v>
      </c>
      <c r="S5815" s="2">
        <v>44703</v>
      </c>
      <c r="T5815" s="2">
        <v>44716</v>
      </c>
      <c r="U5815">
        <v>7055</v>
      </c>
      <c r="V5815" t="s">
        <v>85</v>
      </c>
      <c r="W5815">
        <v>664</v>
      </c>
      <c r="X5815" t="s">
        <v>60</v>
      </c>
      <c r="Y5815" t="s">
        <v>45</v>
      </c>
      <c r="Z5815">
        <v>0</v>
      </c>
      <c r="AA5815">
        <v>236</v>
      </c>
      <c r="AB5815">
        <v>7529</v>
      </c>
      <c r="AC5815" t="s">
        <v>107</v>
      </c>
    </row>
    <row r="5816" spans="1:29" x14ac:dyDescent="0.3">
      <c r="A5816" s="1" t="s">
        <v>47</v>
      </c>
      <c r="B5816" t="s">
        <v>592</v>
      </c>
      <c r="C5816" t="s">
        <v>3858</v>
      </c>
      <c r="D5816" t="s">
        <v>128</v>
      </c>
      <c r="E5816">
        <v>6</v>
      </c>
      <c r="F5816" t="s">
        <v>129</v>
      </c>
      <c r="G5816" t="s">
        <v>130</v>
      </c>
      <c r="H5816" t="s">
        <v>35</v>
      </c>
      <c r="I5816" t="s">
        <v>210</v>
      </c>
      <c r="J5816" t="s">
        <v>1414</v>
      </c>
      <c r="K5816" t="s">
        <v>13257</v>
      </c>
      <c r="L5816" t="s">
        <v>13258</v>
      </c>
      <c r="M5816" t="s">
        <v>3019</v>
      </c>
      <c r="N5816" t="s">
        <v>94</v>
      </c>
      <c r="O5816">
        <v>28200</v>
      </c>
      <c r="P5816">
        <v>31121</v>
      </c>
      <c r="Q5816" t="s">
        <v>59</v>
      </c>
      <c r="R5816">
        <v>69</v>
      </c>
      <c r="S5816" s="2">
        <v>44565</v>
      </c>
      <c r="T5816" s="2">
        <v>44587</v>
      </c>
      <c r="U5816">
        <v>18415</v>
      </c>
      <c r="V5816" t="s">
        <v>106</v>
      </c>
      <c r="W5816">
        <v>420</v>
      </c>
      <c r="X5816" t="s">
        <v>60</v>
      </c>
      <c r="Y5816" t="s">
        <v>72</v>
      </c>
      <c r="Z5816">
        <v>0</v>
      </c>
      <c r="AA5816">
        <v>299</v>
      </c>
      <c r="AB5816">
        <v>28262</v>
      </c>
      <c r="AC5816" t="s">
        <v>46</v>
      </c>
    </row>
    <row r="5817" spans="1:29" x14ac:dyDescent="0.3">
      <c r="A5817" s="1" t="s">
        <v>29</v>
      </c>
      <c r="B5817" t="s">
        <v>327</v>
      </c>
      <c r="C5817" t="s">
        <v>1889</v>
      </c>
      <c r="D5817" t="s">
        <v>178</v>
      </c>
      <c r="E5817">
        <v>7</v>
      </c>
      <c r="F5817" t="s">
        <v>129</v>
      </c>
      <c r="G5817" t="s">
        <v>1528</v>
      </c>
      <c r="H5817" t="s">
        <v>79</v>
      </c>
      <c r="I5817" t="s">
        <v>1210</v>
      </c>
      <c r="J5817" t="s">
        <v>907</v>
      </c>
      <c r="K5817" t="s">
        <v>13259</v>
      </c>
      <c r="L5817" t="s">
        <v>13260</v>
      </c>
      <c r="M5817" t="s">
        <v>999</v>
      </c>
      <c r="N5817" t="s">
        <v>84</v>
      </c>
      <c r="O5817">
        <v>19239</v>
      </c>
      <c r="P5817">
        <v>24041</v>
      </c>
      <c r="Q5817" t="s">
        <v>95</v>
      </c>
      <c r="R5817">
        <v>164</v>
      </c>
      <c r="S5817" s="2">
        <v>44925</v>
      </c>
      <c r="T5817" t="s">
        <v>42</v>
      </c>
      <c r="U5817">
        <v>0</v>
      </c>
      <c r="V5817" t="s">
        <v>71</v>
      </c>
      <c r="W5817">
        <v>480</v>
      </c>
      <c r="X5817" t="s">
        <v>44</v>
      </c>
      <c r="Y5817" t="s">
        <v>61</v>
      </c>
      <c r="Z5817">
        <v>0</v>
      </c>
      <c r="AA5817">
        <v>427</v>
      </c>
      <c r="AB5817">
        <v>22471</v>
      </c>
      <c r="AC5817" t="s">
        <v>73</v>
      </c>
    </row>
    <row r="5818" spans="1:29" x14ac:dyDescent="0.3">
      <c r="A5818" s="1" t="s">
        <v>29</v>
      </c>
      <c r="B5818" t="s">
        <v>541</v>
      </c>
      <c r="C5818" t="s">
        <v>541</v>
      </c>
      <c r="D5818" t="s">
        <v>178</v>
      </c>
      <c r="E5818">
        <v>5</v>
      </c>
      <c r="F5818" t="s">
        <v>51</v>
      </c>
      <c r="G5818" t="s">
        <v>710</v>
      </c>
      <c r="H5818" t="s">
        <v>79</v>
      </c>
      <c r="I5818" t="s">
        <v>140</v>
      </c>
      <c r="J5818" t="s">
        <v>1626</v>
      </c>
      <c r="K5818" t="s">
        <v>13261</v>
      </c>
      <c r="L5818" t="s">
        <v>13262</v>
      </c>
      <c r="M5818" t="s">
        <v>1632</v>
      </c>
      <c r="N5818" t="s">
        <v>58</v>
      </c>
      <c r="O5818">
        <v>9965</v>
      </c>
      <c r="P5818">
        <v>14187</v>
      </c>
      <c r="Q5818" t="s">
        <v>41</v>
      </c>
      <c r="R5818">
        <v>959</v>
      </c>
      <c r="S5818" s="2">
        <v>44710</v>
      </c>
      <c r="T5818" t="s">
        <v>42</v>
      </c>
      <c r="U5818">
        <v>0</v>
      </c>
      <c r="V5818" t="s">
        <v>106</v>
      </c>
      <c r="W5818">
        <v>465</v>
      </c>
      <c r="X5818" t="s">
        <v>44</v>
      </c>
      <c r="Y5818" t="s">
        <v>72</v>
      </c>
      <c r="Z5818">
        <v>4354</v>
      </c>
      <c r="AA5818">
        <v>810</v>
      </c>
      <c r="AB5818">
        <v>10120</v>
      </c>
      <c r="AC5818" t="s">
        <v>46</v>
      </c>
    </row>
    <row r="5819" spans="1:29" x14ac:dyDescent="0.3">
      <c r="A5819" s="1" t="s">
        <v>47</v>
      </c>
      <c r="B5819" t="s">
        <v>161</v>
      </c>
      <c r="C5819" t="s">
        <v>4191</v>
      </c>
      <c r="D5819" t="s">
        <v>110</v>
      </c>
      <c r="E5819">
        <v>5</v>
      </c>
      <c r="F5819" t="s">
        <v>51</v>
      </c>
      <c r="G5819" t="s">
        <v>345</v>
      </c>
      <c r="H5819" t="s">
        <v>79</v>
      </c>
      <c r="I5819" t="s">
        <v>7015</v>
      </c>
      <c r="J5819" t="s">
        <v>113</v>
      </c>
      <c r="K5819" t="s">
        <v>13263</v>
      </c>
      <c r="L5819" t="s">
        <v>13264</v>
      </c>
      <c r="M5819" t="s">
        <v>392</v>
      </c>
      <c r="N5819" t="s">
        <v>84</v>
      </c>
      <c r="O5819">
        <v>22624</v>
      </c>
      <c r="P5819">
        <v>27301</v>
      </c>
      <c r="Q5819" t="s">
        <v>59</v>
      </c>
      <c r="R5819">
        <v>218</v>
      </c>
      <c r="S5819" s="2">
        <v>44280</v>
      </c>
      <c r="T5819" s="2">
        <v>44303</v>
      </c>
      <c r="U5819">
        <v>9544</v>
      </c>
      <c r="V5819" t="s">
        <v>106</v>
      </c>
      <c r="W5819">
        <v>809</v>
      </c>
      <c r="X5819" t="s">
        <v>60</v>
      </c>
      <c r="Y5819" t="s">
        <v>72</v>
      </c>
      <c r="Z5819">
        <v>0</v>
      </c>
      <c r="AA5819">
        <v>975</v>
      </c>
      <c r="AB5819">
        <v>23416</v>
      </c>
      <c r="AC5819" t="s">
        <v>107</v>
      </c>
    </row>
    <row r="5820" spans="1:29" x14ac:dyDescent="0.3">
      <c r="A5820" s="1" t="s">
        <v>47</v>
      </c>
      <c r="B5820" t="s">
        <v>145</v>
      </c>
      <c r="C5820" t="s">
        <v>146</v>
      </c>
      <c r="D5820" t="s">
        <v>76</v>
      </c>
      <c r="E5820">
        <v>8</v>
      </c>
      <c r="F5820" t="s">
        <v>129</v>
      </c>
      <c r="G5820" t="s">
        <v>163</v>
      </c>
      <c r="H5820" t="s">
        <v>35</v>
      </c>
      <c r="I5820" t="s">
        <v>889</v>
      </c>
      <c r="J5820" t="s">
        <v>372</v>
      </c>
      <c r="K5820" t="s">
        <v>13265</v>
      </c>
      <c r="L5820" t="s">
        <v>13266</v>
      </c>
      <c r="M5820" t="s">
        <v>152</v>
      </c>
      <c r="N5820" t="s">
        <v>94</v>
      </c>
      <c r="O5820">
        <v>8282</v>
      </c>
      <c r="P5820">
        <v>13126</v>
      </c>
      <c r="Q5820" t="s">
        <v>95</v>
      </c>
      <c r="R5820">
        <v>620</v>
      </c>
      <c r="S5820" s="2">
        <v>44755</v>
      </c>
      <c r="T5820" s="2">
        <v>44775</v>
      </c>
      <c r="U5820">
        <v>0</v>
      </c>
      <c r="V5820" t="s">
        <v>106</v>
      </c>
      <c r="W5820">
        <v>737</v>
      </c>
      <c r="X5820" t="s">
        <v>60</v>
      </c>
      <c r="Y5820" t="s">
        <v>72</v>
      </c>
      <c r="Z5820">
        <v>0</v>
      </c>
      <c r="AA5820">
        <v>805</v>
      </c>
      <c r="AB5820">
        <v>8735</v>
      </c>
      <c r="AC5820" t="s">
        <v>107</v>
      </c>
    </row>
    <row r="5821" spans="1:29" x14ac:dyDescent="0.3">
      <c r="A5821" s="1" t="s">
        <v>29</v>
      </c>
      <c r="B5821" t="s">
        <v>62</v>
      </c>
      <c r="C5821" t="s">
        <v>3683</v>
      </c>
      <c r="D5821" t="s">
        <v>155</v>
      </c>
      <c r="E5821">
        <v>7</v>
      </c>
      <c r="F5821" t="s">
        <v>221</v>
      </c>
      <c r="G5821" t="s">
        <v>222</v>
      </c>
      <c r="H5821" t="s">
        <v>79</v>
      </c>
      <c r="I5821" t="s">
        <v>8988</v>
      </c>
      <c r="J5821" t="s">
        <v>1182</v>
      </c>
      <c r="K5821" t="s">
        <v>13267</v>
      </c>
      <c r="L5821" t="s">
        <v>13268</v>
      </c>
      <c r="M5821" t="s">
        <v>1976</v>
      </c>
      <c r="N5821" t="s">
        <v>84</v>
      </c>
      <c r="O5821">
        <v>29511</v>
      </c>
      <c r="P5821">
        <v>33893</v>
      </c>
      <c r="Q5821" t="s">
        <v>41</v>
      </c>
      <c r="R5821">
        <v>412</v>
      </c>
      <c r="S5821" s="2">
        <v>44411</v>
      </c>
      <c r="T5821" t="s">
        <v>42</v>
      </c>
      <c r="U5821">
        <v>0</v>
      </c>
      <c r="V5821" t="s">
        <v>43</v>
      </c>
      <c r="W5821">
        <v>629</v>
      </c>
      <c r="X5821" t="s">
        <v>44</v>
      </c>
      <c r="Y5821" t="s">
        <v>45</v>
      </c>
      <c r="Z5821">
        <v>0</v>
      </c>
      <c r="AA5821">
        <v>63</v>
      </c>
      <c r="AB5821">
        <v>31803</v>
      </c>
      <c r="AC5821" t="s">
        <v>107</v>
      </c>
    </row>
    <row r="5822" spans="1:29" x14ac:dyDescent="0.3">
      <c r="A5822" s="1" t="s">
        <v>47</v>
      </c>
      <c r="B5822" t="s">
        <v>145</v>
      </c>
      <c r="C5822" t="s">
        <v>688</v>
      </c>
      <c r="D5822" t="s">
        <v>236</v>
      </c>
      <c r="E5822">
        <v>7</v>
      </c>
      <c r="F5822" t="s">
        <v>129</v>
      </c>
      <c r="G5822" t="s">
        <v>574</v>
      </c>
      <c r="H5822" t="s">
        <v>35</v>
      </c>
      <c r="I5822" t="s">
        <v>738</v>
      </c>
      <c r="J5822" t="s">
        <v>11576</v>
      </c>
      <c r="K5822" t="s">
        <v>13269</v>
      </c>
      <c r="L5822" t="s">
        <v>13270</v>
      </c>
      <c r="M5822" t="s">
        <v>449</v>
      </c>
      <c r="N5822" t="s">
        <v>40</v>
      </c>
      <c r="O5822">
        <v>6020</v>
      </c>
      <c r="P5822">
        <v>8536</v>
      </c>
      <c r="Q5822" t="s">
        <v>95</v>
      </c>
      <c r="R5822">
        <v>182</v>
      </c>
      <c r="S5822" s="2">
        <v>45217</v>
      </c>
      <c r="T5822" s="2">
        <v>45236</v>
      </c>
      <c r="U5822">
        <v>0</v>
      </c>
      <c r="V5822" t="s">
        <v>106</v>
      </c>
      <c r="W5822">
        <v>481</v>
      </c>
      <c r="X5822" t="s">
        <v>60</v>
      </c>
      <c r="Y5822" t="s">
        <v>72</v>
      </c>
      <c r="Z5822">
        <v>0</v>
      </c>
      <c r="AA5822">
        <v>47</v>
      </c>
      <c r="AB5822">
        <v>6025</v>
      </c>
      <c r="AC5822" t="s">
        <v>73</v>
      </c>
    </row>
    <row r="5823" spans="1:29" x14ac:dyDescent="0.3">
      <c r="A5823" s="1" t="s">
        <v>47</v>
      </c>
      <c r="B5823" t="s">
        <v>153</v>
      </c>
      <c r="C5823" t="s">
        <v>2580</v>
      </c>
      <c r="D5823" t="s">
        <v>119</v>
      </c>
      <c r="E5823">
        <v>7</v>
      </c>
      <c r="F5823" t="s">
        <v>120</v>
      </c>
      <c r="G5823" t="s">
        <v>543</v>
      </c>
      <c r="H5823" t="s">
        <v>79</v>
      </c>
      <c r="I5823" t="s">
        <v>1246</v>
      </c>
      <c r="J5823" t="s">
        <v>6873</v>
      </c>
      <c r="K5823" t="s">
        <v>13271</v>
      </c>
      <c r="L5823" t="s">
        <v>13272</v>
      </c>
      <c r="M5823" t="s">
        <v>410</v>
      </c>
      <c r="N5823" t="s">
        <v>40</v>
      </c>
      <c r="O5823">
        <v>13855</v>
      </c>
      <c r="P5823">
        <v>18730</v>
      </c>
      <c r="Q5823" t="s">
        <v>95</v>
      </c>
      <c r="R5823">
        <v>940</v>
      </c>
      <c r="S5823" s="2">
        <v>44507</v>
      </c>
      <c r="T5823" t="s">
        <v>42</v>
      </c>
      <c r="U5823">
        <v>0</v>
      </c>
      <c r="V5823" t="s">
        <v>71</v>
      </c>
      <c r="W5823">
        <v>544</v>
      </c>
      <c r="X5823" t="s">
        <v>44</v>
      </c>
      <c r="Y5823" t="s">
        <v>45</v>
      </c>
      <c r="Z5823">
        <v>0</v>
      </c>
      <c r="AA5823">
        <v>362</v>
      </c>
      <c r="AB5823">
        <v>15581</v>
      </c>
      <c r="AC5823" t="s">
        <v>46</v>
      </c>
    </row>
    <row r="5824" spans="1:29" x14ac:dyDescent="0.3">
      <c r="A5824" s="1" t="s">
        <v>47</v>
      </c>
      <c r="B5824" t="s">
        <v>161</v>
      </c>
      <c r="C5824" t="s">
        <v>386</v>
      </c>
      <c r="D5824" t="s">
        <v>169</v>
      </c>
      <c r="E5824">
        <v>1</v>
      </c>
      <c r="F5824" t="s">
        <v>120</v>
      </c>
      <c r="G5824" t="s">
        <v>586</v>
      </c>
      <c r="H5824" t="s">
        <v>79</v>
      </c>
      <c r="I5824" t="s">
        <v>656</v>
      </c>
      <c r="J5824" t="s">
        <v>8439</v>
      </c>
      <c r="K5824">
        <v>3804769539</v>
      </c>
      <c r="L5824" t="s">
        <v>13273</v>
      </c>
      <c r="M5824" t="s">
        <v>392</v>
      </c>
      <c r="N5824" t="s">
        <v>84</v>
      </c>
      <c r="O5824">
        <v>29958</v>
      </c>
      <c r="P5824">
        <v>32358</v>
      </c>
      <c r="Q5824" t="s">
        <v>59</v>
      </c>
      <c r="R5824">
        <v>660</v>
      </c>
      <c r="S5824" s="2">
        <v>44600</v>
      </c>
      <c r="T5824" s="2">
        <v>44613</v>
      </c>
      <c r="U5824">
        <v>24692</v>
      </c>
      <c r="V5824" t="s">
        <v>85</v>
      </c>
      <c r="W5824">
        <v>479</v>
      </c>
      <c r="X5824" t="s">
        <v>60</v>
      </c>
      <c r="Y5824" t="s">
        <v>45</v>
      </c>
      <c r="Z5824">
        <v>0</v>
      </c>
      <c r="AA5824">
        <v>120</v>
      </c>
      <c r="AB5824">
        <v>30409</v>
      </c>
      <c r="AC5824" t="s">
        <v>107</v>
      </c>
    </row>
    <row r="5825" spans="1:29" x14ac:dyDescent="0.3">
      <c r="A5825" s="1" t="s">
        <v>47</v>
      </c>
      <c r="B5825" t="s">
        <v>48</v>
      </c>
      <c r="C5825" t="s">
        <v>13071</v>
      </c>
      <c r="D5825" t="s">
        <v>178</v>
      </c>
      <c r="E5825">
        <v>7</v>
      </c>
      <c r="F5825" t="s">
        <v>77</v>
      </c>
      <c r="G5825" t="s">
        <v>932</v>
      </c>
      <c r="H5825" t="s">
        <v>35</v>
      </c>
      <c r="I5825" t="s">
        <v>1204</v>
      </c>
      <c r="J5825" t="s">
        <v>936</v>
      </c>
      <c r="K5825" t="s">
        <v>13274</v>
      </c>
      <c r="L5825" t="s">
        <v>13275</v>
      </c>
      <c r="M5825" t="s">
        <v>2261</v>
      </c>
      <c r="N5825" t="s">
        <v>84</v>
      </c>
      <c r="O5825">
        <v>2700</v>
      </c>
      <c r="P5825">
        <v>6688</v>
      </c>
      <c r="Q5825" t="s">
        <v>95</v>
      </c>
      <c r="R5825">
        <v>44</v>
      </c>
      <c r="S5825" s="2">
        <v>44355</v>
      </c>
      <c r="T5825" s="2">
        <v>44373</v>
      </c>
      <c r="U5825">
        <v>0</v>
      </c>
      <c r="V5825" t="s">
        <v>106</v>
      </c>
      <c r="W5825">
        <v>599</v>
      </c>
      <c r="X5825" t="s">
        <v>60</v>
      </c>
      <c r="Y5825" t="s">
        <v>61</v>
      </c>
      <c r="Z5825">
        <v>0</v>
      </c>
      <c r="AA5825">
        <v>917</v>
      </c>
      <c r="AB5825">
        <v>3536</v>
      </c>
      <c r="AC5825" t="s">
        <v>73</v>
      </c>
    </row>
    <row r="5826" spans="1:29" x14ac:dyDescent="0.3">
      <c r="A5826" s="1" t="s">
        <v>47</v>
      </c>
      <c r="B5826" t="s">
        <v>136</v>
      </c>
      <c r="C5826" t="s">
        <v>1386</v>
      </c>
      <c r="D5826" t="s">
        <v>138</v>
      </c>
      <c r="E5826">
        <v>1</v>
      </c>
      <c r="F5826" t="s">
        <v>120</v>
      </c>
      <c r="G5826" t="s">
        <v>468</v>
      </c>
      <c r="H5826" t="s">
        <v>79</v>
      </c>
      <c r="I5826" t="s">
        <v>66</v>
      </c>
      <c r="J5826" t="s">
        <v>1797</v>
      </c>
      <c r="K5826" t="s">
        <v>13276</v>
      </c>
      <c r="L5826" t="s">
        <v>13277</v>
      </c>
      <c r="M5826" t="s">
        <v>527</v>
      </c>
      <c r="N5826" t="s">
        <v>40</v>
      </c>
      <c r="O5826">
        <v>21560</v>
      </c>
      <c r="P5826">
        <v>24358</v>
      </c>
      <c r="Q5826" t="s">
        <v>59</v>
      </c>
      <c r="R5826">
        <v>82</v>
      </c>
      <c r="S5826" s="2">
        <v>44459</v>
      </c>
      <c r="T5826" s="2">
        <v>44474</v>
      </c>
      <c r="U5826">
        <v>31088</v>
      </c>
      <c r="V5826" t="s">
        <v>43</v>
      </c>
      <c r="W5826">
        <v>420</v>
      </c>
      <c r="X5826" t="s">
        <v>60</v>
      </c>
      <c r="Y5826" t="s">
        <v>61</v>
      </c>
      <c r="Z5826">
        <v>0</v>
      </c>
      <c r="AA5826">
        <v>953</v>
      </c>
      <c r="AB5826">
        <v>22953</v>
      </c>
      <c r="AC5826" t="s">
        <v>46</v>
      </c>
    </row>
    <row r="5827" spans="1:29" x14ac:dyDescent="0.3">
      <c r="A5827" s="1" t="s">
        <v>47</v>
      </c>
      <c r="B5827" t="s">
        <v>48</v>
      </c>
      <c r="C5827" t="s">
        <v>1476</v>
      </c>
      <c r="D5827" t="s">
        <v>201</v>
      </c>
      <c r="E5827">
        <v>4</v>
      </c>
      <c r="F5827" t="s">
        <v>51</v>
      </c>
      <c r="G5827" t="s">
        <v>1075</v>
      </c>
      <c r="H5827" t="s">
        <v>79</v>
      </c>
      <c r="I5827" t="s">
        <v>803</v>
      </c>
      <c r="J5827" t="s">
        <v>1727</v>
      </c>
      <c r="K5827" t="s">
        <v>13278</v>
      </c>
      <c r="L5827" t="s">
        <v>13279</v>
      </c>
      <c r="M5827" t="s">
        <v>303</v>
      </c>
      <c r="N5827" t="s">
        <v>84</v>
      </c>
      <c r="O5827">
        <v>28725</v>
      </c>
      <c r="P5827">
        <v>31579</v>
      </c>
      <c r="Q5827" t="s">
        <v>95</v>
      </c>
      <c r="R5827">
        <v>585</v>
      </c>
      <c r="S5827" s="2">
        <v>44605</v>
      </c>
      <c r="T5827" t="s">
        <v>42</v>
      </c>
      <c r="U5827">
        <v>0</v>
      </c>
      <c r="V5827" t="s">
        <v>85</v>
      </c>
      <c r="W5827">
        <v>582</v>
      </c>
      <c r="X5827" t="s">
        <v>44</v>
      </c>
      <c r="Y5827" t="s">
        <v>45</v>
      </c>
      <c r="Z5827">
        <v>0</v>
      </c>
      <c r="AA5827">
        <v>178</v>
      </c>
      <c r="AB5827">
        <v>31311</v>
      </c>
      <c r="AC5827" t="s">
        <v>73</v>
      </c>
    </row>
    <row r="5828" spans="1:29" x14ac:dyDescent="0.3">
      <c r="A5828" s="1" t="s">
        <v>47</v>
      </c>
      <c r="B5828" t="s">
        <v>108</v>
      </c>
      <c r="C5828" t="s">
        <v>1275</v>
      </c>
      <c r="D5828" t="s">
        <v>32</v>
      </c>
      <c r="E5828">
        <v>10</v>
      </c>
      <c r="F5828" t="s">
        <v>186</v>
      </c>
      <c r="G5828" t="s">
        <v>187</v>
      </c>
      <c r="H5828" t="s">
        <v>79</v>
      </c>
      <c r="I5828" t="s">
        <v>490</v>
      </c>
      <c r="J5828" t="s">
        <v>4457</v>
      </c>
      <c r="K5828" t="s">
        <v>13280</v>
      </c>
      <c r="L5828" t="s">
        <v>13281</v>
      </c>
      <c r="M5828" t="s">
        <v>116</v>
      </c>
      <c r="N5828" t="s">
        <v>94</v>
      </c>
      <c r="O5828">
        <v>23591</v>
      </c>
      <c r="P5828">
        <v>27049</v>
      </c>
      <c r="Q5828" t="s">
        <v>95</v>
      </c>
      <c r="R5828">
        <v>513</v>
      </c>
      <c r="S5828" s="2">
        <v>45227</v>
      </c>
      <c r="T5828" t="s">
        <v>42</v>
      </c>
      <c r="U5828">
        <v>0</v>
      </c>
      <c r="V5828" t="s">
        <v>71</v>
      </c>
      <c r="W5828">
        <v>413</v>
      </c>
      <c r="X5828" t="s">
        <v>44</v>
      </c>
      <c r="Y5828" t="s">
        <v>45</v>
      </c>
      <c r="Z5828">
        <v>0</v>
      </c>
      <c r="AA5828">
        <v>439</v>
      </c>
      <c r="AB5828">
        <v>25667</v>
      </c>
      <c r="AC5828" t="s">
        <v>46</v>
      </c>
    </row>
    <row r="5829" spans="1:29" x14ac:dyDescent="0.3">
      <c r="A5829" s="1" t="s">
        <v>29</v>
      </c>
      <c r="B5829" t="s">
        <v>327</v>
      </c>
      <c r="C5829" t="s">
        <v>1074</v>
      </c>
      <c r="D5829" t="s">
        <v>50</v>
      </c>
      <c r="E5829">
        <v>7</v>
      </c>
      <c r="F5829" t="s">
        <v>99</v>
      </c>
      <c r="G5829" t="s">
        <v>558</v>
      </c>
      <c r="H5829" t="s">
        <v>79</v>
      </c>
      <c r="I5829" t="s">
        <v>1379</v>
      </c>
      <c r="J5829" t="s">
        <v>323</v>
      </c>
      <c r="K5829" t="s">
        <v>13282</v>
      </c>
      <c r="L5829" t="s">
        <v>13283</v>
      </c>
      <c r="M5829" t="s">
        <v>769</v>
      </c>
      <c r="N5829" t="s">
        <v>84</v>
      </c>
      <c r="O5829">
        <v>23756</v>
      </c>
      <c r="P5829">
        <v>27895</v>
      </c>
      <c r="Q5829" t="s">
        <v>95</v>
      </c>
      <c r="R5829">
        <v>463</v>
      </c>
      <c r="S5829" s="2">
        <v>45042</v>
      </c>
      <c r="T5829" t="s">
        <v>42</v>
      </c>
      <c r="U5829">
        <v>0</v>
      </c>
      <c r="V5829" t="s">
        <v>43</v>
      </c>
      <c r="W5829">
        <v>691</v>
      </c>
      <c r="X5829" t="s">
        <v>44</v>
      </c>
      <c r="Y5829" t="s">
        <v>45</v>
      </c>
      <c r="Z5829">
        <v>0</v>
      </c>
      <c r="AA5829">
        <v>481</v>
      </c>
      <c r="AB5829">
        <v>23887</v>
      </c>
      <c r="AC5829" t="s">
        <v>73</v>
      </c>
    </row>
    <row r="5830" spans="1:29" x14ac:dyDescent="0.3">
      <c r="A5830" s="1" t="s">
        <v>29</v>
      </c>
      <c r="B5830" t="s">
        <v>74</v>
      </c>
      <c r="C5830" t="s">
        <v>965</v>
      </c>
      <c r="D5830" t="s">
        <v>76</v>
      </c>
      <c r="E5830">
        <v>8</v>
      </c>
      <c r="F5830" t="s">
        <v>271</v>
      </c>
      <c r="G5830" t="s">
        <v>1060</v>
      </c>
      <c r="H5830" t="s">
        <v>79</v>
      </c>
      <c r="I5830" t="s">
        <v>441</v>
      </c>
      <c r="J5830" t="s">
        <v>354</v>
      </c>
      <c r="K5830" t="s">
        <v>13284</v>
      </c>
      <c r="L5830" t="s">
        <v>13285</v>
      </c>
      <c r="M5830" t="s">
        <v>83</v>
      </c>
      <c r="N5830" t="s">
        <v>40</v>
      </c>
      <c r="O5830">
        <v>20987</v>
      </c>
      <c r="P5830">
        <v>24612</v>
      </c>
      <c r="Q5830" t="s">
        <v>95</v>
      </c>
      <c r="R5830">
        <v>343</v>
      </c>
      <c r="S5830" s="2">
        <v>44926</v>
      </c>
      <c r="T5830" s="2">
        <v>44953</v>
      </c>
      <c r="U5830">
        <v>0</v>
      </c>
      <c r="V5830" t="s">
        <v>85</v>
      </c>
      <c r="W5830">
        <v>803</v>
      </c>
      <c r="X5830" t="s">
        <v>60</v>
      </c>
      <c r="Y5830" t="s">
        <v>61</v>
      </c>
      <c r="Z5830">
        <v>0</v>
      </c>
      <c r="AA5830">
        <v>897</v>
      </c>
      <c r="AB5830">
        <v>24033</v>
      </c>
      <c r="AC5830" t="s">
        <v>107</v>
      </c>
    </row>
    <row r="5831" spans="1:29" x14ac:dyDescent="0.3">
      <c r="A5831" s="1" t="s">
        <v>47</v>
      </c>
      <c r="B5831" t="s">
        <v>136</v>
      </c>
      <c r="C5831" t="s">
        <v>1124</v>
      </c>
      <c r="D5831" t="s">
        <v>352</v>
      </c>
      <c r="E5831">
        <v>5</v>
      </c>
      <c r="F5831" t="s">
        <v>221</v>
      </c>
      <c r="G5831" t="s">
        <v>667</v>
      </c>
      <c r="H5831" t="s">
        <v>79</v>
      </c>
      <c r="I5831" t="s">
        <v>1030</v>
      </c>
      <c r="J5831" t="s">
        <v>1288</v>
      </c>
      <c r="K5831" t="s">
        <v>13286</v>
      </c>
      <c r="L5831" t="s">
        <v>13287</v>
      </c>
      <c r="M5831" t="s">
        <v>207</v>
      </c>
      <c r="N5831" t="s">
        <v>94</v>
      </c>
      <c r="O5831">
        <v>8699</v>
      </c>
      <c r="P5831">
        <v>11483</v>
      </c>
      <c r="Q5831" t="s">
        <v>95</v>
      </c>
      <c r="R5831">
        <v>275</v>
      </c>
      <c r="S5831" s="2">
        <v>44997</v>
      </c>
      <c r="T5831" s="2">
        <v>45007</v>
      </c>
      <c r="U5831">
        <v>0</v>
      </c>
      <c r="V5831" t="s">
        <v>71</v>
      </c>
      <c r="W5831">
        <v>831</v>
      </c>
      <c r="X5831" t="s">
        <v>60</v>
      </c>
      <c r="Y5831" t="s">
        <v>61</v>
      </c>
      <c r="Z5831">
        <v>0</v>
      </c>
      <c r="AA5831">
        <v>106</v>
      </c>
      <c r="AB5831">
        <v>8821</v>
      </c>
      <c r="AC5831" t="s">
        <v>73</v>
      </c>
    </row>
    <row r="5832" spans="1:29" x14ac:dyDescent="0.3">
      <c r="A5832" s="1" t="s">
        <v>47</v>
      </c>
      <c r="B5832" t="s">
        <v>592</v>
      </c>
      <c r="C5832" t="s">
        <v>2147</v>
      </c>
      <c r="D5832" t="s">
        <v>128</v>
      </c>
      <c r="E5832">
        <v>8</v>
      </c>
      <c r="F5832" t="s">
        <v>51</v>
      </c>
      <c r="G5832" t="s">
        <v>52</v>
      </c>
      <c r="H5832" t="s">
        <v>35</v>
      </c>
      <c r="I5832" t="s">
        <v>251</v>
      </c>
      <c r="J5832" t="s">
        <v>453</v>
      </c>
      <c r="K5832" t="s">
        <v>13288</v>
      </c>
      <c r="L5832" t="s">
        <v>13289</v>
      </c>
      <c r="M5832" t="s">
        <v>1449</v>
      </c>
      <c r="N5832" t="s">
        <v>94</v>
      </c>
      <c r="O5832">
        <v>7495</v>
      </c>
      <c r="P5832">
        <v>11312</v>
      </c>
      <c r="Q5832" t="s">
        <v>41</v>
      </c>
      <c r="R5832">
        <v>361</v>
      </c>
      <c r="S5832" s="2">
        <v>45233</v>
      </c>
      <c r="T5832" s="2">
        <v>45262</v>
      </c>
      <c r="U5832">
        <v>0</v>
      </c>
      <c r="V5832" t="s">
        <v>43</v>
      </c>
      <c r="W5832">
        <v>450</v>
      </c>
      <c r="X5832" t="s">
        <v>60</v>
      </c>
      <c r="Y5832" t="s">
        <v>45</v>
      </c>
      <c r="Z5832">
        <v>0</v>
      </c>
      <c r="AA5832">
        <v>612</v>
      </c>
      <c r="AB5832">
        <v>8401</v>
      </c>
      <c r="AC5832" t="s">
        <v>46</v>
      </c>
    </row>
    <row r="5833" spans="1:29" x14ac:dyDescent="0.3">
      <c r="A5833" s="1" t="s">
        <v>29</v>
      </c>
      <c r="B5833" t="s">
        <v>363</v>
      </c>
      <c r="C5833" t="s">
        <v>770</v>
      </c>
      <c r="D5833" t="s">
        <v>110</v>
      </c>
      <c r="E5833">
        <v>7</v>
      </c>
      <c r="F5833" t="s">
        <v>99</v>
      </c>
      <c r="G5833" t="s">
        <v>724</v>
      </c>
      <c r="H5833" t="s">
        <v>79</v>
      </c>
      <c r="I5833" t="s">
        <v>141</v>
      </c>
      <c r="J5833" t="s">
        <v>6768</v>
      </c>
      <c r="K5833" t="s">
        <v>13290</v>
      </c>
      <c r="L5833" t="s">
        <v>13291</v>
      </c>
      <c r="M5833" t="s">
        <v>705</v>
      </c>
      <c r="N5833" t="s">
        <v>58</v>
      </c>
      <c r="O5833">
        <v>16850</v>
      </c>
      <c r="P5833">
        <v>20387</v>
      </c>
      <c r="Q5833" t="s">
        <v>41</v>
      </c>
      <c r="R5833">
        <v>639</v>
      </c>
      <c r="S5833" s="2">
        <v>44579</v>
      </c>
      <c r="T5833" s="2">
        <v>44584</v>
      </c>
      <c r="U5833">
        <v>0</v>
      </c>
      <c r="V5833" t="s">
        <v>106</v>
      </c>
      <c r="W5833">
        <v>451</v>
      </c>
      <c r="X5833" t="s">
        <v>60</v>
      </c>
      <c r="Y5833" t="s">
        <v>45</v>
      </c>
      <c r="Z5833">
        <v>2661</v>
      </c>
      <c r="AA5833">
        <v>797</v>
      </c>
      <c r="AB5833">
        <v>17105</v>
      </c>
      <c r="AC5833" t="s">
        <v>73</v>
      </c>
    </row>
    <row r="5834" spans="1:29" x14ac:dyDescent="0.3">
      <c r="A5834" s="1" t="s">
        <v>47</v>
      </c>
      <c r="B5834" t="s">
        <v>48</v>
      </c>
      <c r="C5834" t="s">
        <v>1476</v>
      </c>
      <c r="D5834" t="s">
        <v>178</v>
      </c>
      <c r="E5834">
        <v>2</v>
      </c>
      <c r="F5834" t="s">
        <v>221</v>
      </c>
      <c r="G5834" t="s">
        <v>335</v>
      </c>
      <c r="H5834" t="s">
        <v>79</v>
      </c>
      <c r="I5834" t="s">
        <v>530</v>
      </c>
      <c r="J5834" t="s">
        <v>890</v>
      </c>
      <c r="K5834" t="s">
        <v>13292</v>
      </c>
      <c r="L5834" t="s">
        <v>13293</v>
      </c>
      <c r="M5834" t="s">
        <v>1240</v>
      </c>
      <c r="N5834" t="s">
        <v>58</v>
      </c>
      <c r="O5834">
        <v>8018</v>
      </c>
      <c r="P5834">
        <v>12379</v>
      </c>
      <c r="Q5834" t="s">
        <v>95</v>
      </c>
      <c r="R5834">
        <v>469</v>
      </c>
      <c r="S5834" s="2">
        <v>44983</v>
      </c>
      <c r="T5834" s="2">
        <v>44993</v>
      </c>
      <c r="U5834">
        <v>0</v>
      </c>
      <c r="V5834" t="s">
        <v>106</v>
      </c>
      <c r="W5834">
        <v>791</v>
      </c>
      <c r="X5834" t="s">
        <v>60</v>
      </c>
      <c r="Y5834" t="s">
        <v>61</v>
      </c>
      <c r="Z5834">
        <v>4711</v>
      </c>
      <c r="AA5834">
        <v>342</v>
      </c>
      <c r="AB5834">
        <v>12249</v>
      </c>
      <c r="AC5834" t="s">
        <v>73</v>
      </c>
    </row>
    <row r="5835" spans="1:29" x14ac:dyDescent="0.3">
      <c r="A5835" s="1" t="s">
        <v>47</v>
      </c>
      <c r="B5835" t="s">
        <v>592</v>
      </c>
      <c r="C5835" t="s">
        <v>3279</v>
      </c>
      <c r="D5835" t="s">
        <v>236</v>
      </c>
      <c r="E5835">
        <v>6</v>
      </c>
      <c r="F5835" t="s">
        <v>33</v>
      </c>
      <c r="G5835" t="s">
        <v>170</v>
      </c>
      <c r="H5835" t="s">
        <v>35</v>
      </c>
      <c r="I5835" t="s">
        <v>464</v>
      </c>
      <c r="J5835" t="s">
        <v>319</v>
      </c>
      <c r="K5835" t="s">
        <v>13294</v>
      </c>
      <c r="L5835" t="s">
        <v>13295</v>
      </c>
      <c r="M5835" t="s">
        <v>598</v>
      </c>
      <c r="N5835" t="s">
        <v>40</v>
      </c>
      <c r="O5835">
        <v>25211</v>
      </c>
      <c r="P5835">
        <v>27992</v>
      </c>
      <c r="Q5835" t="s">
        <v>59</v>
      </c>
      <c r="R5835">
        <v>674</v>
      </c>
      <c r="S5835" s="2">
        <v>44720</v>
      </c>
      <c r="T5835" t="s">
        <v>42</v>
      </c>
      <c r="U5835">
        <v>22755</v>
      </c>
      <c r="V5835" t="s">
        <v>43</v>
      </c>
      <c r="W5835">
        <v>425</v>
      </c>
      <c r="X5835" t="s">
        <v>44</v>
      </c>
      <c r="Y5835" t="s">
        <v>61</v>
      </c>
      <c r="Z5835">
        <v>0</v>
      </c>
      <c r="AA5835">
        <v>951</v>
      </c>
      <c r="AB5835">
        <v>25835</v>
      </c>
      <c r="AC5835" t="s">
        <v>46</v>
      </c>
    </row>
    <row r="5836" spans="1:29" x14ac:dyDescent="0.3">
      <c r="A5836" s="1" t="s">
        <v>47</v>
      </c>
      <c r="B5836" t="s">
        <v>153</v>
      </c>
      <c r="C5836" t="s">
        <v>2351</v>
      </c>
      <c r="D5836" t="s">
        <v>201</v>
      </c>
      <c r="E5836">
        <v>6</v>
      </c>
      <c r="F5836" t="s">
        <v>77</v>
      </c>
      <c r="G5836" t="s">
        <v>264</v>
      </c>
      <c r="H5836" t="s">
        <v>79</v>
      </c>
      <c r="I5836" t="s">
        <v>559</v>
      </c>
      <c r="J5836" t="s">
        <v>748</v>
      </c>
      <c r="K5836" t="s">
        <v>13296</v>
      </c>
      <c r="L5836" t="s">
        <v>13297</v>
      </c>
      <c r="M5836" t="s">
        <v>540</v>
      </c>
      <c r="N5836" t="s">
        <v>94</v>
      </c>
      <c r="O5836">
        <v>25946</v>
      </c>
      <c r="P5836">
        <v>28672</v>
      </c>
      <c r="Q5836" t="s">
        <v>95</v>
      </c>
      <c r="R5836">
        <v>214</v>
      </c>
      <c r="S5836" s="2">
        <v>45155</v>
      </c>
      <c r="T5836" t="s">
        <v>42</v>
      </c>
      <c r="U5836">
        <v>0</v>
      </c>
      <c r="V5836" t="s">
        <v>106</v>
      </c>
      <c r="W5836">
        <v>786</v>
      </c>
      <c r="X5836" t="s">
        <v>44</v>
      </c>
      <c r="Y5836" t="s">
        <v>61</v>
      </c>
      <c r="Z5836">
        <v>0</v>
      </c>
      <c r="AA5836">
        <v>39</v>
      </c>
      <c r="AB5836">
        <v>26353</v>
      </c>
      <c r="AC5836" t="s">
        <v>46</v>
      </c>
    </row>
    <row r="5837" spans="1:29" x14ac:dyDescent="0.3">
      <c r="A5837" s="1" t="s">
        <v>29</v>
      </c>
      <c r="B5837" t="s">
        <v>96</v>
      </c>
      <c r="C5837" t="s">
        <v>366</v>
      </c>
      <c r="D5837" t="s">
        <v>185</v>
      </c>
      <c r="E5837">
        <v>8</v>
      </c>
      <c r="F5837" t="s">
        <v>64</v>
      </c>
      <c r="G5837" t="s">
        <v>783</v>
      </c>
      <c r="H5837" t="s">
        <v>79</v>
      </c>
      <c r="I5837" t="s">
        <v>2994</v>
      </c>
      <c r="J5837" t="s">
        <v>372</v>
      </c>
      <c r="K5837" t="s">
        <v>13298</v>
      </c>
      <c r="L5837" t="s">
        <v>13299</v>
      </c>
      <c r="M5837" t="s">
        <v>818</v>
      </c>
      <c r="N5837" t="s">
        <v>40</v>
      </c>
      <c r="O5837">
        <v>25226</v>
      </c>
      <c r="P5837">
        <v>29604</v>
      </c>
      <c r="Q5837" t="s">
        <v>41</v>
      </c>
      <c r="R5837">
        <v>614</v>
      </c>
      <c r="S5837" s="2">
        <v>44789</v>
      </c>
      <c r="T5837" t="s">
        <v>42</v>
      </c>
      <c r="U5837">
        <v>0</v>
      </c>
      <c r="V5837" t="s">
        <v>85</v>
      </c>
      <c r="W5837">
        <v>670</v>
      </c>
      <c r="X5837" t="s">
        <v>44</v>
      </c>
      <c r="Y5837" t="s">
        <v>72</v>
      </c>
      <c r="Z5837">
        <v>0</v>
      </c>
      <c r="AA5837">
        <v>103</v>
      </c>
      <c r="AB5837">
        <v>28861</v>
      </c>
      <c r="AC5837" t="s">
        <v>46</v>
      </c>
    </row>
    <row r="5838" spans="1:29" x14ac:dyDescent="0.3">
      <c r="A5838" s="1" t="s">
        <v>47</v>
      </c>
      <c r="B5838" t="s">
        <v>48</v>
      </c>
      <c r="C5838" t="s">
        <v>49</v>
      </c>
      <c r="D5838" t="s">
        <v>185</v>
      </c>
      <c r="E5838">
        <v>1</v>
      </c>
      <c r="F5838" t="s">
        <v>51</v>
      </c>
      <c r="G5838" t="s">
        <v>52</v>
      </c>
      <c r="H5838" t="s">
        <v>35</v>
      </c>
      <c r="I5838" t="s">
        <v>210</v>
      </c>
      <c r="J5838" t="s">
        <v>1020</v>
      </c>
      <c r="K5838" t="s">
        <v>13300</v>
      </c>
      <c r="L5838" t="s">
        <v>13301</v>
      </c>
      <c r="M5838" t="s">
        <v>1240</v>
      </c>
      <c r="N5838" t="s">
        <v>84</v>
      </c>
      <c r="O5838">
        <v>22351</v>
      </c>
      <c r="P5838">
        <v>26403</v>
      </c>
      <c r="Q5838" t="s">
        <v>59</v>
      </c>
      <c r="R5838">
        <v>510</v>
      </c>
      <c r="S5838" s="2">
        <v>44472</v>
      </c>
      <c r="T5838" s="2">
        <v>44498</v>
      </c>
      <c r="U5838">
        <v>38254</v>
      </c>
      <c r="V5838" t="s">
        <v>71</v>
      </c>
      <c r="W5838">
        <v>538</v>
      </c>
      <c r="X5838" t="s">
        <v>60</v>
      </c>
      <c r="Y5838" t="s">
        <v>61</v>
      </c>
      <c r="Z5838">
        <v>0</v>
      </c>
      <c r="AA5838">
        <v>830</v>
      </c>
      <c r="AB5838">
        <v>23242</v>
      </c>
      <c r="AC5838" t="s">
        <v>46</v>
      </c>
    </row>
    <row r="5839" spans="1:29" x14ac:dyDescent="0.3">
      <c r="A5839" s="1" t="s">
        <v>47</v>
      </c>
      <c r="B5839" t="s">
        <v>108</v>
      </c>
      <c r="C5839" t="s">
        <v>709</v>
      </c>
      <c r="D5839" t="s">
        <v>98</v>
      </c>
      <c r="E5839">
        <v>6</v>
      </c>
      <c r="F5839" t="s">
        <v>51</v>
      </c>
      <c r="G5839" t="s">
        <v>1075</v>
      </c>
      <c r="H5839" t="s">
        <v>35</v>
      </c>
      <c r="I5839" t="s">
        <v>4442</v>
      </c>
      <c r="J5839" t="s">
        <v>314</v>
      </c>
      <c r="K5839" t="s">
        <v>13302</v>
      </c>
      <c r="L5839" t="s">
        <v>13303</v>
      </c>
      <c r="M5839" t="s">
        <v>1768</v>
      </c>
      <c r="N5839" t="s">
        <v>84</v>
      </c>
      <c r="O5839">
        <v>15794</v>
      </c>
      <c r="P5839">
        <v>19164</v>
      </c>
      <c r="Q5839" t="s">
        <v>95</v>
      </c>
      <c r="R5839">
        <v>928</v>
      </c>
      <c r="S5839" s="2">
        <v>44761</v>
      </c>
      <c r="T5839" t="s">
        <v>42</v>
      </c>
      <c r="U5839">
        <v>0</v>
      </c>
      <c r="V5839" t="s">
        <v>85</v>
      </c>
      <c r="W5839">
        <v>514</v>
      </c>
      <c r="X5839" t="s">
        <v>44</v>
      </c>
      <c r="Y5839" t="s">
        <v>61</v>
      </c>
      <c r="Z5839">
        <v>0</v>
      </c>
      <c r="AA5839">
        <v>332</v>
      </c>
      <c r="AB5839">
        <v>18403</v>
      </c>
      <c r="AC5839" t="s">
        <v>107</v>
      </c>
    </row>
    <row r="5840" spans="1:29" x14ac:dyDescent="0.3">
      <c r="A5840" s="1" t="s">
        <v>29</v>
      </c>
      <c r="B5840" t="s">
        <v>30</v>
      </c>
      <c r="C5840" t="s">
        <v>2338</v>
      </c>
      <c r="D5840" t="s">
        <v>387</v>
      </c>
      <c r="E5840">
        <v>3</v>
      </c>
      <c r="F5840" t="s">
        <v>120</v>
      </c>
      <c r="G5840" t="s">
        <v>820</v>
      </c>
      <c r="H5840" t="s">
        <v>35</v>
      </c>
      <c r="I5840" t="s">
        <v>8929</v>
      </c>
      <c r="J5840" t="s">
        <v>3458</v>
      </c>
      <c r="K5840" t="s">
        <v>13304</v>
      </c>
      <c r="L5840" t="s">
        <v>13305</v>
      </c>
      <c r="M5840" t="s">
        <v>3066</v>
      </c>
      <c r="N5840" t="s">
        <v>58</v>
      </c>
      <c r="O5840">
        <v>20900</v>
      </c>
      <c r="P5840">
        <v>25338</v>
      </c>
      <c r="Q5840" t="s">
        <v>59</v>
      </c>
      <c r="R5840">
        <v>261</v>
      </c>
      <c r="S5840" s="2">
        <v>44519</v>
      </c>
      <c r="T5840" t="s">
        <v>42</v>
      </c>
      <c r="U5840">
        <v>38241</v>
      </c>
      <c r="V5840" t="s">
        <v>85</v>
      </c>
      <c r="W5840">
        <v>618</v>
      </c>
      <c r="X5840" t="s">
        <v>44</v>
      </c>
      <c r="Y5840" t="s">
        <v>72</v>
      </c>
      <c r="Z5840">
        <v>1748</v>
      </c>
      <c r="AA5840">
        <v>31</v>
      </c>
      <c r="AB5840">
        <v>23711</v>
      </c>
      <c r="AC5840" t="s">
        <v>73</v>
      </c>
    </row>
    <row r="5841" spans="1:29" x14ac:dyDescent="0.3">
      <c r="A5841" s="1" t="s">
        <v>47</v>
      </c>
      <c r="B5841" t="s">
        <v>108</v>
      </c>
      <c r="C5841" t="s">
        <v>1275</v>
      </c>
      <c r="D5841" t="s">
        <v>387</v>
      </c>
      <c r="E5841">
        <v>3</v>
      </c>
      <c r="F5841" t="s">
        <v>221</v>
      </c>
      <c r="G5841" t="s">
        <v>506</v>
      </c>
      <c r="H5841" t="s">
        <v>79</v>
      </c>
      <c r="I5841" t="s">
        <v>518</v>
      </c>
      <c r="J5841" t="s">
        <v>3055</v>
      </c>
      <c r="K5841" t="s">
        <v>13306</v>
      </c>
      <c r="L5841" t="s">
        <v>13307</v>
      </c>
      <c r="M5841" t="s">
        <v>660</v>
      </c>
      <c r="N5841" t="s">
        <v>94</v>
      </c>
      <c r="O5841">
        <v>3394</v>
      </c>
      <c r="P5841">
        <v>8331</v>
      </c>
      <c r="Q5841" t="s">
        <v>59</v>
      </c>
      <c r="R5841">
        <v>120</v>
      </c>
      <c r="S5841" s="2">
        <v>44483</v>
      </c>
      <c r="T5841" t="s">
        <v>42</v>
      </c>
      <c r="U5841">
        <v>40729</v>
      </c>
      <c r="V5841" t="s">
        <v>85</v>
      </c>
      <c r="W5841">
        <v>701</v>
      </c>
      <c r="X5841" t="s">
        <v>44</v>
      </c>
      <c r="Y5841" t="s">
        <v>61</v>
      </c>
      <c r="Z5841">
        <v>0</v>
      </c>
      <c r="AA5841">
        <v>646</v>
      </c>
      <c r="AB5841">
        <v>4005</v>
      </c>
      <c r="AC5841" t="s">
        <v>46</v>
      </c>
    </row>
    <row r="5842" spans="1:29" x14ac:dyDescent="0.3">
      <c r="A5842" s="1" t="s">
        <v>47</v>
      </c>
      <c r="B5842" t="s">
        <v>153</v>
      </c>
      <c r="C5842" t="s">
        <v>857</v>
      </c>
      <c r="D5842" t="s">
        <v>352</v>
      </c>
      <c r="E5842">
        <v>4</v>
      </c>
      <c r="F5842" t="s">
        <v>120</v>
      </c>
      <c r="G5842" t="s">
        <v>121</v>
      </c>
      <c r="H5842" t="s">
        <v>35</v>
      </c>
      <c r="I5842" t="s">
        <v>299</v>
      </c>
      <c r="J5842" t="s">
        <v>1567</v>
      </c>
      <c r="K5842" t="s">
        <v>13308</v>
      </c>
      <c r="L5842" t="s">
        <v>13309</v>
      </c>
      <c r="M5842" t="s">
        <v>860</v>
      </c>
      <c r="N5842" t="s">
        <v>40</v>
      </c>
      <c r="O5842">
        <v>8173</v>
      </c>
      <c r="P5842">
        <v>10203</v>
      </c>
      <c r="Q5842" t="s">
        <v>95</v>
      </c>
      <c r="R5842">
        <v>823</v>
      </c>
      <c r="S5842" s="2">
        <v>44314</v>
      </c>
      <c r="T5842" t="s">
        <v>42</v>
      </c>
      <c r="U5842">
        <v>0</v>
      </c>
      <c r="V5842" t="s">
        <v>106</v>
      </c>
      <c r="W5842">
        <v>791</v>
      </c>
      <c r="X5842" t="s">
        <v>44</v>
      </c>
      <c r="Y5842" t="s">
        <v>45</v>
      </c>
      <c r="Z5842">
        <v>0</v>
      </c>
      <c r="AA5842">
        <v>940</v>
      </c>
      <c r="AB5842">
        <v>9561</v>
      </c>
      <c r="AC5842" t="s">
        <v>46</v>
      </c>
    </row>
    <row r="5843" spans="1:29" x14ac:dyDescent="0.3">
      <c r="A5843" s="1" t="s">
        <v>47</v>
      </c>
      <c r="B5843" t="s">
        <v>145</v>
      </c>
      <c r="C5843" t="s">
        <v>3466</v>
      </c>
      <c r="D5843" t="s">
        <v>98</v>
      </c>
      <c r="E5843">
        <v>4</v>
      </c>
      <c r="F5843" t="s">
        <v>51</v>
      </c>
      <c r="G5843" t="s">
        <v>285</v>
      </c>
      <c r="H5843" t="s">
        <v>79</v>
      </c>
      <c r="I5843" t="s">
        <v>101</v>
      </c>
      <c r="J5843" t="s">
        <v>2806</v>
      </c>
      <c r="K5843" t="s">
        <v>13310</v>
      </c>
      <c r="L5843" t="s">
        <v>13311</v>
      </c>
      <c r="M5843" t="s">
        <v>449</v>
      </c>
      <c r="N5843" t="s">
        <v>40</v>
      </c>
      <c r="O5843">
        <v>19101</v>
      </c>
      <c r="P5843">
        <v>21295</v>
      </c>
      <c r="Q5843" t="s">
        <v>41</v>
      </c>
      <c r="R5843">
        <v>48</v>
      </c>
      <c r="S5843" s="2">
        <v>45014</v>
      </c>
      <c r="T5843" t="s">
        <v>42</v>
      </c>
      <c r="U5843">
        <v>0</v>
      </c>
      <c r="V5843" t="s">
        <v>43</v>
      </c>
      <c r="W5843">
        <v>676</v>
      </c>
      <c r="X5843" t="s">
        <v>44</v>
      </c>
      <c r="Y5843" t="s">
        <v>61</v>
      </c>
      <c r="Z5843">
        <v>0</v>
      </c>
      <c r="AA5843">
        <v>913</v>
      </c>
      <c r="AB5843">
        <v>19692</v>
      </c>
      <c r="AC5843" t="s">
        <v>46</v>
      </c>
    </row>
    <row r="5844" spans="1:29" x14ac:dyDescent="0.3">
      <c r="A5844" s="1" t="s">
        <v>47</v>
      </c>
      <c r="B5844" t="s">
        <v>145</v>
      </c>
      <c r="C5844" t="s">
        <v>146</v>
      </c>
      <c r="D5844" t="s">
        <v>201</v>
      </c>
      <c r="E5844">
        <v>7</v>
      </c>
      <c r="F5844" t="s">
        <v>64</v>
      </c>
      <c r="G5844" t="s">
        <v>802</v>
      </c>
      <c r="H5844" t="s">
        <v>35</v>
      </c>
      <c r="I5844" t="s">
        <v>5743</v>
      </c>
      <c r="J5844" t="s">
        <v>633</v>
      </c>
      <c r="K5844" t="s">
        <v>13312</v>
      </c>
      <c r="L5844" t="s">
        <v>7810</v>
      </c>
      <c r="M5844" t="s">
        <v>2358</v>
      </c>
      <c r="N5844" t="s">
        <v>58</v>
      </c>
      <c r="O5844">
        <v>4493</v>
      </c>
      <c r="P5844">
        <v>8161</v>
      </c>
      <c r="Q5844" t="s">
        <v>95</v>
      </c>
      <c r="R5844">
        <v>244</v>
      </c>
      <c r="S5844" s="2">
        <v>44758</v>
      </c>
      <c r="T5844" t="s">
        <v>42</v>
      </c>
      <c r="U5844">
        <v>0</v>
      </c>
      <c r="V5844" t="s">
        <v>71</v>
      </c>
      <c r="W5844">
        <v>621</v>
      </c>
      <c r="X5844" t="s">
        <v>44</v>
      </c>
      <c r="Y5844" t="s">
        <v>72</v>
      </c>
      <c r="Z5844">
        <v>2552</v>
      </c>
      <c r="AA5844">
        <v>630</v>
      </c>
      <c r="AB5844">
        <v>7823</v>
      </c>
      <c r="AC5844" t="s">
        <v>107</v>
      </c>
    </row>
    <row r="5845" spans="1:29" x14ac:dyDescent="0.3">
      <c r="A5845" s="1" t="s">
        <v>29</v>
      </c>
      <c r="B5845" t="s">
        <v>393</v>
      </c>
      <c r="C5845" t="s">
        <v>1253</v>
      </c>
      <c r="D5845" t="s">
        <v>155</v>
      </c>
      <c r="E5845">
        <v>1</v>
      </c>
      <c r="F5845" t="s">
        <v>186</v>
      </c>
      <c r="G5845" t="s">
        <v>1504</v>
      </c>
      <c r="H5845" t="s">
        <v>79</v>
      </c>
      <c r="I5845" t="s">
        <v>4279</v>
      </c>
      <c r="J5845" t="s">
        <v>407</v>
      </c>
      <c r="K5845" t="s">
        <v>13313</v>
      </c>
      <c r="L5845" t="s">
        <v>13314</v>
      </c>
      <c r="M5845" t="s">
        <v>399</v>
      </c>
      <c r="N5845" t="s">
        <v>40</v>
      </c>
      <c r="O5845">
        <v>7768</v>
      </c>
      <c r="P5845">
        <v>12511</v>
      </c>
      <c r="Q5845" t="s">
        <v>59</v>
      </c>
      <c r="R5845">
        <v>977</v>
      </c>
      <c r="S5845" s="2">
        <v>44871</v>
      </c>
      <c r="T5845" s="2">
        <v>44878</v>
      </c>
      <c r="U5845">
        <v>27634</v>
      </c>
      <c r="V5845" t="s">
        <v>106</v>
      </c>
      <c r="W5845">
        <v>777</v>
      </c>
      <c r="X5845" t="s">
        <v>60</v>
      </c>
      <c r="Y5845" t="s">
        <v>61</v>
      </c>
      <c r="Z5845">
        <v>0</v>
      </c>
      <c r="AA5845">
        <v>334</v>
      </c>
      <c r="AB5845">
        <v>11534</v>
      </c>
      <c r="AC5845" t="s">
        <v>46</v>
      </c>
    </row>
    <row r="5846" spans="1:29" x14ac:dyDescent="0.3">
      <c r="A5846" s="1" t="s">
        <v>29</v>
      </c>
      <c r="B5846" t="s">
        <v>30</v>
      </c>
      <c r="C5846" t="s">
        <v>2338</v>
      </c>
      <c r="D5846" t="s">
        <v>155</v>
      </c>
      <c r="E5846">
        <v>3</v>
      </c>
      <c r="F5846" t="s">
        <v>51</v>
      </c>
      <c r="G5846" t="s">
        <v>1069</v>
      </c>
      <c r="H5846" t="s">
        <v>35</v>
      </c>
      <c r="I5846" t="s">
        <v>1379</v>
      </c>
      <c r="J5846" t="s">
        <v>761</v>
      </c>
      <c r="K5846" t="s">
        <v>13315</v>
      </c>
      <c r="L5846" t="s">
        <v>13316</v>
      </c>
      <c r="M5846" t="s">
        <v>825</v>
      </c>
      <c r="N5846" t="s">
        <v>58</v>
      </c>
      <c r="O5846">
        <v>14707</v>
      </c>
      <c r="P5846">
        <v>18821</v>
      </c>
      <c r="Q5846" t="s">
        <v>41</v>
      </c>
      <c r="R5846">
        <v>152</v>
      </c>
      <c r="S5846" s="2">
        <v>44959</v>
      </c>
      <c r="T5846" s="2">
        <v>44989</v>
      </c>
      <c r="U5846">
        <v>0</v>
      </c>
      <c r="V5846" t="s">
        <v>43</v>
      </c>
      <c r="W5846">
        <v>658</v>
      </c>
      <c r="X5846" t="s">
        <v>60</v>
      </c>
      <c r="Y5846" t="s">
        <v>72</v>
      </c>
      <c r="Z5846">
        <v>2027</v>
      </c>
      <c r="AA5846">
        <v>887</v>
      </c>
      <c r="AB5846">
        <v>18229</v>
      </c>
      <c r="AC5846" t="s">
        <v>107</v>
      </c>
    </row>
    <row r="5847" spans="1:29" x14ac:dyDescent="0.3">
      <c r="A5847" s="1" t="s">
        <v>47</v>
      </c>
      <c r="B5847" t="s">
        <v>592</v>
      </c>
      <c r="C5847" t="s">
        <v>1059</v>
      </c>
      <c r="D5847" t="s">
        <v>352</v>
      </c>
      <c r="E5847">
        <v>8</v>
      </c>
      <c r="F5847" t="s">
        <v>120</v>
      </c>
      <c r="G5847" t="s">
        <v>1180</v>
      </c>
      <c r="H5847" t="s">
        <v>35</v>
      </c>
      <c r="I5847" t="s">
        <v>1656</v>
      </c>
      <c r="J5847" t="s">
        <v>3207</v>
      </c>
      <c r="K5847" t="s">
        <v>13317</v>
      </c>
      <c r="L5847" t="s">
        <v>13318</v>
      </c>
      <c r="M5847" t="s">
        <v>1151</v>
      </c>
      <c r="N5847" t="s">
        <v>40</v>
      </c>
      <c r="O5847">
        <v>3753</v>
      </c>
      <c r="P5847">
        <v>5898</v>
      </c>
      <c r="Q5847" t="s">
        <v>41</v>
      </c>
      <c r="R5847">
        <v>739</v>
      </c>
      <c r="S5847" s="2">
        <v>44279</v>
      </c>
      <c r="T5847" s="2">
        <v>44284</v>
      </c>
      <c r="U5847">
        <v>0</v>
      </c>
      <c r="V5847" t="s">
        <v>106</v>
      </c>
      <c r="W5847">
        <v>662</v>
      </c>
      <c r="X5847" t="s">
        <v>60</v>
      </c>
      <c r="Y5847" t="s">
        <v>61</v>
      </c>
      <c r="Z5847">
        <v>0</v>
      </c>
      <c r="AA5847">
        <v>612</v>
      </c>
      <c r="AB5847">
        <v>4729</v>
      </c>
      <c r="AC5847" t="s">
        <v>46</v>
      </c>
    </row>
    <row r="5848" spans="1:29" x14ac:dyDescent="0.3">
      <c r="A5848" s="1" t="s">
        <v>29</v>
      </c>
      <c r="B5848" t="s">
        <v>74</v>
      </c>
      <c r="C5848" t="s">
        <v>1460</v>
      </c>
      <c r="D5848" t="s">
        <v>257</v>
      </c>
      <c r="E5848">
        <v>7</v>
      </c>
      <c r="F5848" t="s">
        <v>271</v>
      </c>
      <c r="G5848" t="s">
        <v>1060</v>
      </c>
      <c r="H5848" t="s">
        <v>35</v>
      </c>
      <c r="I5848" t="s">
        <v>1318</v>
      </c>
      <c r="J5848" t="s">
        <v>1509</v>
      </c>
      <c r="K5848" t="s">
        <v>13319</v>
      </c>
      <c r="L5848" t="s">
        <v>13320</v>
      </c>
      <c r="M5848" t="s">
        <v>795</v>
      </c>
      <c r="N5848" t="s">
        <v>58</v>
      </c>
      <c r="O5848">
        <v>9778</v>
      </c>
      <c r="P5848">
        <v>13786</v>
      </c>
      <c r="Q5848" t="s">
        <v>59</v>
      </c>
      <c r="R5848">
        <v>425</v>
      </c>
      <c r="S5848" s="2">
        <v>45097</v>
      </c>
      <c r="T5848" t="s">
        <v>42</v>
      </c>
      <c r="U5848">
        <v>25762</v>
      </c>
      <c r="V5848" t="s">
        <v>106</v>
      </c>
      <c r="W5848">
        <v>482</v>
      </c>
      <c r="X5848" t="s">
        <v>44</v>
      </c>
      <c r="Y5848" t="s">
        <v>45</v>
      </c>
      <c r="Z5848">
        <v>1537</v>
      </c>
      <c r="AA5848">
        <v>17</v>
      </c>
      <c r="AB5848">
        <v>10989</v>
      </c>
      <c r="AC5848" t="s">
        <v>107</v>
      </c>
    </row>
    <row r="5849" spans="1:29" x14ac:dyDescent="0.3">
      <c r="A5849" s="1" t="s">
        <v>47</v>
      </c>
      <c r="B5849" t="s">
        <v>592</v>
      </c>
      <c r="C5849" t="s">
        <v>3497</v>
      </c>
      <c r="D5849" t="s">
        <v>201</v>
      </c>
      <c r="E5849">
        <v>5</v>
      </c>
      <c r="F5849" t="s">
        <v>271</v>
      </c>
      <c r="G5849" t="s">
        <v>1110</v>
      </c>
      <c r="H5849" t="s">
        <v>79</v>
      </c>
      <c r="I5849" t="s">
        <v>1379</v>
      </c>
      <c r="J5849" t="s">
        <v>1148</v>
      </c>
      <c r="K5849" t="s">
        <v>13321</v>
      </c>
      <c r="L5849" t="s">
        <v>13322</v>
      </c>
      <c r="M5849" t="s">
        <v>919</v>
      </c>
      <c r="N5849" t="s">
        <v>94</v>
      </c>
      <c r="O5849">
        <v>2531</v>
      </c>
      <c r="P5849">
        <v>5706</v>
      </c>
      <c r="Q5849" t="s">
        <v>41</v>
      </c>
      <c r="R5849">
        <v>56</v>
      </c>
      <c r="S5849" s="2">
        <v>44871</v>
      </c>
      <c r="T5849" t="s">
        <v>42</v>
      </c>
      <c r="U5849">
        <v>0</v>
      </c>
      <c r="V5849" t="s">
        <v>43</v>
      </c>
      <c r="W5849">
        <v>836</v>
      </c>
      <c r="X5849" t="s">
        <v>44</v>
      </c>
      <c r="Y5849" t="s">
        <v>45</v>
      </c>
      <c r="Z5849">
        <v>0</v>
      </c>
      <c r="AA5849">
        <v>671</v>
      </c>
      <c r="AB5849">
        <v>3906</v>
      </c>
      <c r="AC5849" t="s">
        <v>107</v>
      </c>
    </row>
    <row r="5850" spans="1:29" x14ac:dyDescent="0.3">
      <c r="A5850" s="1" t="s">
        <v>29</v>
      </c>
      <c r="B5850" t="s">
        <v>62</v>
      </c>
      <c r="C5850" t="s">
        <v>2021</v>
      </c>
      <c r="D5850" t="s">
        <v>32</v>
      </c>
      <c r="E5850">
        <v>7</v>
      </c>
      <c r="F5850" t="s">
        <v>221</v>
      </c>
      <c r="G5850" t="s">
        <v>1096</v>
      </c>
      <c r="H5850" t="s">
        <v>35</v>
      </c>
      <c r="I5850" t="s">
        <v>279</v>
      </c>
      <c r="J5850" t="s">
        <v>354</v>
      </c>
      <c r="K5850" t="s">
        <v>13323</v>
      </c>
      <c r="L5850" t="s">
        <v>13324</v>
      </c>
      <c r="M5850" t="s">
        <v>135</v>
      </c>
      <c r="N5850" t="s">
        <v>58</v>
      </c>
      <c r="O5850">
        <v>7906</v>
      </c>
      <c r="P5850">
        <v>10098</v>
      </c>
      <c r="Q5850" t="s">
        <v>95</v>
      </c>
      <c r="R5850">
        <v>17</v>
      </c>
      <c r="S5850" s="2">
        <v>44287</v>
      </c>
      <c r="T5850" s="2">
        <v>44290</v>
      </c>
      <c r="U5850">
        <v>0</v>
      </c>
      <c r="V5850" t="s">
        <v>71</v>
      </c>
      <c r="W5850">
        <v>764</v>
      </c>
      <c r="X5850" t="s">
        <v>60</v>
      </c>
      <c r="Y5850" t="s">
        <v>72</v>
      </c>
      <c r="Z5850">
        <v>1277</v>
      </c>
      <c r="AA5850">
        <v>899</v>
      </c>
      <c r="AB5850">
        <v>8553</v>
      </c>
      <c r="AC5850" t="s">
        <v>73</v>
      </c>
    </row>
    <row r="5851" spans="1:29" x14ac:dyDescent="0.3">
      <c r="A5851" s="1" t="s">
        <v>47</v>
      </c>
      <c r="B5851" t="s">
        <v>136</v>
      </c>
      <c r="C5851" t="s">
        <v>200</v>
      </c>
      <c r="D5851" t="s">
        <v>155</v>
      </c>
      <c r="E5851">
        <v>1</v>
      </c>
      <c r="F5851" t="s">
        <v>120</v>
      </c>
      <c r="G5851" t="s">
        <v>1180</v>
      </c>
      <c r="H5851" t="s">
        <v>79</v>
      </c>
      <c r="I5851" t="s">
        <v>238</v>
      </c>
      <c r="J5851" t="s">
        <v>453</v>
      </c>
      <c r="K5851" t="s">
        <v>13325</v>
      </c>
      <c r="L5851" t="s">
        <v>13326</v>
      </c>
      <c r="M5851" t="s">
        <v>207</v>
      </c>
      <c r="N5851" t="s">
        <v>40</v>
      </c>
      <c r="O5851">
        <v>24170</v>
      </c>
      <c r="P5851">
        <v>26630</v>
      </c>
      <c r="Q5851" t="s">
        <v>95</v>
      </c>
      <c r="R5851">
        <v>316</v>
      </c>
      <c r="S5851" s="2">
        <v>44699</v>
      </c>
      <c r="T5851" s="2">
        <v>44704</v>
      </c>
      <c r="U5851">
        <v>0</v>
      </c>
      <c r="V5851" t="s">
        <v>43</v>
      </c>
      <c r="W5851">
        <v>691</v>
      </c>
      <c r="X5851" t="s">
        <v>60</v>
      </c>
      <c r="Y5851" t="s">
        <v>72</v>
      </c>
      <c r="Z5851">
        <v>0</v>
      </c>
      <c r="AA5851">
        <v>689</v>
      </c>
      <c r="AB5851">
        <v>26169</v>
      </c>
      <c r="AC5851" t="s">
        <v>107</v>
      </c>
    </row>
    <row r="5852" spans="1:29" x14ac:dyDescent="0.3">
      <c r="A5852" s="1" t="s">
        <v>47</v>
      </c>
      <c r="B5852" t="s">
        <v>108</v>
      </c>
      <c r="C5852" t="s">
        <v>3655</v>
      </c>
      <c r="D5852" t="s">
        <v>98</v>
      </c>
      <c r="E5852">
        <v>9</v>
      </c>
      <c r="F5852" t="s">
        <v>120</v>
      </c>
      <c r="G5852" t="s">
        <v>820</v>
      </c>
      <c r="H5852" t="s">
        <v>79</v>
      </c>
      <c r="I5852" t="s">
        <v>1418</v>
      </c>
      <c r="J5852" t="s">
        <v>4462</v>
      </c>
      <c r="K5852" t="s">
        <v>13327</v>
      </c>
      <c r="L5852" t="s">
        <v>10332</v>
      </c>
      <c r="M5852" t="s">
        <v>660</v>
      </c>
      <c r="N5852" t="s">
        <v>40</v>
      </c>
      <c r="O5852">
        <v>21441</v>
      </c>
      <c r="P5852">
        <v>25644</v>
      </c>
      <c r="Q5852" t="s">
        <v>41</v>
      </c>
      <c r="R5852">
        <v>293</v>
      </c>
      <c r="S5852" s="2">
        <v>44730</v>
      </c>
      <c r="T5852" t="s">
        <v>42</v>
      </c>
      <c r="U5852">
        <v>0</v>
      </c>
      <c r="V5852" t="s">
        <v>43</v>
      </c>
      <c r="W5852">
        <v>669</v>
      </c>
      <c r="X5852" t="s">
        <v>44</v>
      </c>
      <c r="Y5852" t="s">
        <v>72</v>
      </c>
      <c r="Z5852">
        <v>0</v>
      </c>
      <c r="AA5852">
        <v>576</v>
      </c>
      <c r="AB5852">
        <v>22343</v>
      </c>
      <c r="AC5852" t="s">
        <v>46</v>
      </c>
    </row>
    <row r="5853" spans="1:29" x14ac:dyDescent="0.3">
      <c r="A5853" s="1" t="s">
        <v>47</v>
      </c>
      <c r="B5853" t="s">
        <v>48</v>
      </c>
      <c r="C5853" t="s">
        <v>297</v>
      </c>
      <c r="D5853" t="s">
        <v>155</v>
      </c>
      <c r="E5853">
        <v>8</v>
      </c>
      <c r="F5853" t="s">
        <v>271</v>
      </c>
      <c r="G5853" t="s">
        <v>1298</v>
      </c>
      <c r="H5853" t="s">
        <v>79</v>
      </c>
      <c r="I5853" t="s">
        <v>434</v>
      </c>
      <c r="J5853" t="s">
        <v>2814</v>
      </c>
      <c r="K5853">
        <f>1-922-666-3893</f>
        <v>-5480</v>
      </c>
      <c r="L5853" t="s">
        <v>13328</v>
      </c>
      <c r="M5853" t="s">
        <v>303</v>
      </c>
      <c r="N5853" t="s">
        <v>94</v>
      </c>
      <c r="O5853">
        <v>3814</v>
      </c>
      <c r="P5853">
        <v>8441</v>
      </c>
      <c r="Q5853" t="s">
        <v>95</v>
      </c>
      <c r="R5853">
        <v>762</v>
      </c>
      <c r="S5853" s="2">
        <v>44455</v>
      </c>
      <c r="T5853" s="2">
        <v>44463</v>
      </c>
      <c r="U5853">
        <v>0</v>
      </c>
      <c r="V5853" t="s">
        <v>71</v>
      </c>
      <c r="W5853">
        <v>564</v>
      </c>
      <c r="X5853" t="s">
        <v>60</v>
      </c>
      <c r="Y5853" t="s">
        <v>45</v>
      </c>
      <c r="Z5853">
        <v>0</v>
      </c>
      <c r="AA5853">
        <v>620</v>
      </c>
      <c r="AB5853">
        <v>7695</v>
      </c>
      <c r="AC5853" t="s">
        <v>46</v>
      </c>
    </row>
    <row r="5854" spans="1:29" x14ac:dyDescent="0.3">
      <c r="A5854" s="1" t="s">
        <v>29</v>
      </c>
      <c r="B5854" t="s">
        <v>86</v>
      </c>
      <c r="C5854" t="s">
        <v>1621</v>
      </c>
      <c r="D5854" t="s">
        <v>98</v>
      </c>
      <c r="E5854">
        <v>5</v>
      </c>
      <c r="F5854" t="s">
        <v>77</v>
      </c>
      <c r="G5854" t="s">
        <v>365</v>
      </c>
      <c r="H5854" t="s">
        <v>79</v>
      </c>
      <c r="I5854" t="s">
        <v>1318</v>
      </c>
      <c r="J5854" t="s">
        <v>9028</v>
      </c>
      <c r="K5854" t="s">
        <v>13329</v>
      </c>
      <c r="L5854" t="s">
        <v>13330</v>
      </c>
      <c r="M5854" t="s">
        <v>1113</v>
      </c>
      <c r="N5854" t="s">
        <v>58</v>
      </c>
      <c r="O5854">
        <v>22293</v>
      </c>
      <c r="P5854">
        <v>26081</v>
      </c>
      <c r="Q5854" t="s">
        <v>41</v>
      </c>
      <c r="R5854">
        <v>319</v>
      </c>
      <c r="S5854" s="2">
        <v>44428</v>
      </c>
      <c r="T5854" s="2">
        <v>44435</v>
      </c>
      <c r="U5854">
        <v>0</v>
      </c>
      <c r="V5854" t="s">
        <v>106</v>
      </c>
      <c r="W5854">
        <v>700</v>
      </c>
      <c r="X5854" t="s">
        <v>60</v>
      </c>
      <c r="Y5854" t="s">
        <v>72</v>
      </c>
      <c r="Z5854">
        <v>2197</v>
      </c>
      <c r="AA5854">
        <v>180</v>
      </c>
      <c r="AB5854">
        <v>23608</v>
      </c>
      <c r="AC5854" t="s">
        <v>73</v>
      </c>
    </row>
    <row r="5855" spans="1:29" x14ac:dyDescent="0.3">
      <c r="A5855" s="1" t="s">
        <v>29</v>
      </c>
      <c r="B5855" t="s">
        <v>96</v>
      </c>
      <c r="C5855" t="s">
        <v>2575</v>
      </c>
      <c r="D5855" t="s">
        <v>155</v>
      </c>
      <c r="E5855">
        <v>7</v>
      </c>
      <c r="F5855" t="s">
        <v>271</v>
      </c>
      <c r="G5855" t="s">
        <v>353</v>
      </c>
      <c r="H5855" t="s">
        <v>35</v>
      </c>
      <c r="I5855" t="s">
        <v>265</v>
      </c>
      <c r="J5855" t="s">
        <v>123</v>
      </c>
      <c r="K5855" t="s">
        <v>13331</v>
      </c>
      <c r="L5855" t="s">
        <v>13332</v>
      </c>
      <c r="M5855" t="s">
        <v>665</v>
      </c>
      <c r="N5855" t="s">
        <v>58</v>
      </c>
      <c r="O5855">
        <v>9506</v>
      </c>
      <c r="P5855">
        <v>12171</v>
      </c>
      <c r="Q5855" t="s">
        <v>95</v>
      </c>
      <c r="R5855">
        <v>69</v>
      </c>
      <c r="S5855" s="2">
        <v>45019</v>
      </c>
      <c r="T5855" t="s">
        <v>42</v>
      </c>
      <c r="U5855">
        <v>0</v>
      </c>
      <c r="V5855" t="s">
        <v>106</v>
      </c>
      <c r="W5855">
        <v>841</v>
      </c>
      <c r="X5855" t="s">
        <v>44</v>
      </c>
      <c r="Y5855" t="s">
        <v>45</v>
      </c>
      <c r="Z5855">
        <v>1792</v>
      </c>
      <c r="AA5855">
        <v>999</v>
      </c>
      <c r="AB5855">
        <v>10578</v>
      </c>
      <c r="AC5855" t="s">
        <v>73</v>
      </c>
    </row>
    <row r="5856" spans="1:29" x14ac:dyDescent="0.3">
      <c r="A5856" s="1" t="s">
        <v>47</v>
      </c>
      <c r="B5856" t="s">
        <v>136</v>
      </c>
      <c r="C5856" t="s">
        <v>2181</v>
      </c>
      <c r="D5856" t="s">
        <v>352</v>
      </c>
      <c r="E5856">
        <v>2</v>
      </c>
      <c r="F5856" t="s">
        <v>33</v>
      </c>
      <c r="G5856" t="s">
        <v>179</v>
      </c>
      <c r="H5856" t="s">
        <v>35</v>
      </c>
      <c r="I5856" t="s">
        <v>341</v>
      </c>
      <c r="J5856" t="s">
        <v>3341</v>
      </c>
      <c r="K5856" t="s">
        <v>13333</v>
      </c>
      <c r="L5856" t="s">
        <v>13334</v>
      </c>
      <c r="M5856" t="s">
        <v>1847</v>
      </c>
      <c r="N5856" t="s">
        <v>94</v>
      </c>
      <c r="O5856">
        <v>9854</v>
      </c>
      <c r="P5856">
        <v>11996</v>
      </c>
      <c r="Q5856" t="s">
        <v>95</v>
      </c>
      <c r="R5856">
        <v>667</v>
      </c>
      <c r="S5856" s="2">
        <v>44350</v>
      </c>
      <c r="T5856" t="s">
        <v>42</v>
      </c>
      <c r="U5856">
        <v>0</v>
      </c>
      <c r="V5856" t="s">
        <v>71</v>
      </c>
      <c r="W5856">
        <v>543</v>
      </c>
      <c r="X5856" t="s">
        <v>44</v>
      </c>
      <c r="Y5856" t="s">
        <v>45</v>
      </c>
      <c r="Z5856">
        <v>0</v>
      </c>
      <c r="AA5856">
        <v>890</v>
      </c>
      <c r="AB5856">
        <v>11967</v>
      </c>
      <c r="AC5856" t="s">
        <v>46</v>
      </c>
    </row>
    <row r="5857" spans="1:29" x14ac:dyDescent="0.3">
      <c r="A5857" s="1" t="s">
        <v>29</v>
      </c>
      <c r="B5857" t="s">
        <v>62</v>
      </c>
      <c r="C5857" t="s">
        <v>2097</v>
      </c>
      <c r="D5857" t="s">
        <v>98</v>
      </c>
      <c r="E5857">
        <v>2</v>
      </c>
      <c r="F5857" t="s">
        <v>33</v>
      </c>
      <c r="G5857" t="s">
        <v>209</v>
      </c>
      <c r="H5857" t="s">
        <v>79</v>
      </c>
      <c r="I5857" t="s">
        <v>1403</v>
      </c>
      <c r="J5857" t="s">
        <v>1450</v>
      </c>
      <c r="K5857" t="s">
        <v>13335</v>
      </c>
      <c r="L5857" t="s">
        <v>13336</v>
      </c>
      <c r="M5857" t="s">
        <v>1976</v>
      </c>
      <c r="N5857" t="s">
        <v>58</v>
      </c>
      <c r="O5857">
        <v>19427</v>
      </c>
      <c r="P5857">
        <v>21463</v>
      </c>
      <c r="Q5857" t="s">
        <v>41</v>
      </c>
      <c r="R5857">
        <v>375</v>
      </c>
      <c r="S5857" s="2">
        <v>44472</v>
      </c>
      <c r="T5857" t="s">
        <v>42</v>
      </c>
      <c r="U5857">
        <v>0</v>
      </c>
      <c r="V5857" t="s">
        <v>106</v>
      </c>
      <c r="W5857">
        <v>502</v>
      </c>
      <c r="X5857" t="s">
        <v>44</v>
      </c>
      <c r="Y5857" t="s">
        <v>72</v>
      </c>
      <c r="Z5857">
        <v>3475</v>
      </c>
      <c r="AA5857">
        <v>832</v>
      </c>
      <c r="AB5857">
        <v>21432</v>
      </c>
      <c r="AC5857" t="s">
        <v>46</v>
      </c>
    </row>
    <row r="5858" spans="1:29" x14ac:dyDescent="0.3">
      <c r="A5858" s="1" t="s">
        <v>47</v>
      </c>
      <c r="B5858" t="s">
        <v>176</v>
      </c>
      <c r="C5858" t="s">
        <v>2730</v>
      </c>
      <c r="D5858" t="s">
        <v>169</v>
      </c>
      <c r="E5858">
        <v>3</v>
      </c>
      <c r="F5858" t="s">
        <v>33</v>
      </c>
      <c r="G5858" t="s">
        <v>170</v>
      </c>
      <c r="H5858" t="s">
        <v>35</v>
      </c>
      <c r="I5858" t="s">
        <v>140</v>
      </c>
      <c r="J5858" t="s">
        <v>1092</v>
      </c>
      <c r="K5858" t="s">
        <v>13337</v>
      </c>
      <c r="L5858" t="s">
        <v>13338</v>
      </c>
      <c r="M5858" t="s">
        <v>1665</v>
      </c>
      <c r="N5858" t="s">
        <v>84</v>
      </c>
      <c r="O5858">
        <v>21479</v>
      </c>
      <c r="P5858">
        <v>26254</v>
      </c>
      <c r="Q5858" t="s">
        <v>41</v>
      </c>
      <c r="R5858">
        <v>666</v>
      </c>
      <c r="S5858" s="2">
        <v>44854</v>
      </c>
      <c r="T5858" s="2">
        <v>44878</v>
      </c>
      <c r="U5858">
        <v>0</v>
      </c>
      <c r="V5858" t="s">
        <v>71</v>
      </c>
      <c r="W5858">
        <v>742</v>
      </c>
      <c r="X5858" t="s">
        <v>60</v>
      </c>
      <c r="Y5858" t="s">
        <v>61</v>
      </c>
      <c r="Z5858">
        <v>0</v>
      </c>
      <c r="AA5858">
        <v>545</v>
      </c>
      <c r="AB5858">
        <v>24213</v>
      </c>
      <c r="AC5858" t="s">
        <v>73</v>
      </c>
    </row>
    <row r="5859" spans="1:29" x14ac:dyDescent="0.3">
      <c r="A5859" s="1" t="s">
        <v>47</v>
      </c>
      <c r="B5859" t="s">
        <v>117</v>
      </c>
      <c r="C5859" t="s">
        <v>118</v>
      </c>
      <c r="D5859" t="s">
        <v>32</v>
      </c>
      <c r="E5859">
        <v>8</v>
      </c>
      <c r="F5859" t="s">
        <v>120</v>
      </c>
      <c r="G5859" t="s">
        <v>468</v>
      </c>
      <c r="H5859" t="s">
        <v>79</v>
      </c>
      <c r="I5859" t="s">
        <v>4626</v>
      </c>
      <c r="J5859" t="s">
        <v>7437</v>
      </c>
      <c r="K5859">
        <f>1-53-191-6545</f>
        <v>-6788</v>
      </c>
      <c r="L5859" t="s">
        <v>13339</v>
      </c>
      <c r="M5859" t="s">
        <v>1484</v>
      </c>
      <c r="N5859" t="s">
        <v>94</v>
      </c>
      <c r="O5859">
        <v>16966</v>
      </c>
      <c r="P5859">
        <v>20115</v>
      </c>
      <c r="Q5859" t="s">
        <v>95</v>
      </c>
      <c r="R5859">
        <v>85</v>
      </c>
      <c r="S5859" s="2">
        <v>44283</v>
      </c>
      <c r="T5859" s="2">
        <v>44289</v>
      </c>
      <c r="U5859">
        <v>0</v>
      </c>
      <c r="V5859" t="s">
        <v>71</v>
      </c>
      <c r="W5859">
        <v>477</v>
      </c>
      <c r="X5859" t="s">
        <v>60</v>
      </c>
      <c r="Y5859" t="s">
        <v>61</v>
      </c>
      <c r="Z5859">
        <v>0</v>
      </c>
      <c r="AA5859">
        <v>52</v>
      </c>
      <c r="AB5859">
        <v>17737</v>
      </c>
      <c r="AC5859" t="s">
        <v>46</v>
      </c>
    </row>
    <row r="5860" spans="1:29" x14ac:dyDescent="0.3">
      <c r="A5860" s="1" t="s">
        <v>47</v>
      </c>
      <c r="B5860" t="s">
        <v>161</v>
      </c>
      <c r="C5860" t="s">
        <v>5514</v>
      </c>
      <c r="D5860" t="s">
        <v>236</v>
      </c>
      <c r="E5860">
        <v>10</v>
      </c>
      <c r="F5860" t="s">
        <v>120</v>
      </c>
      <c r="G5860" t="s">
        <v>1180</v>
      </c>
      <c r="H5860" t="s">
        <v>79</v>
      </c>
      <c r="I5860" t="s">
        <v>1611</v>
      </c>
      <c r="J5860" t="s">
        <v>6088</v>
      </c>
      <c r="K5860" t="s">
        <v>13340</v>
      </c>
      <c r="L5860" t="s">
        <v>13341</v>
      </c>
      <c r="M5860" t="s">
        <v>1578</v>
      </c>
      <c r="N5860" t="s">
        <v>94</v>
      </c>
      <c r="O5860">
        <v>9616</v>
      </c>
      <c r="P5860">
        <v>13167</v>
      </c>
      <c r="Q5860" t="s">
        <v>41</v>
      </c>
      <c r="R5860">
        <v>390</v>
      </c>
      <c r="S5860" s="2">
        <v>44851</v>
      </c>
      <c r="T5860" t="s">
        <v>42</v>
      </c>
      <c r="U5860">
        <v>0</v>
      </c>
      <c r="V5860" t="s">
        <v>43</v>
      </c>
      <c r="W5860">
        <v>818</v>
      </c>
      <c r="X5860" t="s">
        <v>44</v>
      </c>
      <c r="Y5860" t="s">
        <v>61</v>
      </c>
      <c r="Z5860">
        <v>0</v>
      </c>
      <c r="AA5860">
        <v>774</v>
      </c>
      <c r="AB5860">
        <v>11469</v>
      </c>
      <c r="AC5860" t="s">
        <v>46</v>
      </c>
    </row>
    <row r="5861" spans="1:29" x14ac:dyDescent="0.3">
      <c r="A5861" s="1" t="s">
        <v>29</v>
      </c>
      <c r="B5861" t="s">
        <v>74</v>
      </c>
      <c r="C5861" t="s">
        <v>2107</v>
      </c>
      <c r="D5861" t="s">
        <v>155</v>
      </c>
      <c r="E5861">
        <v>5</v>
      </c>
      <c r="F5861" t="s">
        <v>271</v>
      </c>
      <c r="G5861" t="s">
        <v>1060</v>
      </c>
      <c r="H5861" t="s">
        <v>79</v>
      </c>
      <c r="I5861" t="s">
        <v>490</v>
      </c>
      <c r="J5861" t="s">
        <v>951</v>
      </c>
      <c r="K5861" t="s">
        <v>13342</v>
      </c>
      <c r="L5861" t="s">
        <v>13343</v>
      </c>
      <c r="M5861" t="s">
        <v>1718</v>
      </c>
      <c r="N5861" t="s">
        <v>84</v>
      </c>
      <c r="O5861">
        <v>11823</v>
      </c>
      <c r="P5861">
        <v>14686</v>
      </c>
      <c r="Q5861" t="s">
        <v>41</v>
      </c>
      <c r="R5861">
        <v>849</v>
      </c>
      <c r="S5861" s="2">
        <v>44859</v>
      </c>
      <c r="T5861" t="s">
        <v>42</v>
      </c>
      <c r="U5861">
        <v>0</v>
      </c>
      <c r="V5861" t="s">
        <v>85</v>
      </c>
      <c r="W5861">
        <v>497</v>
      </c>
      <c r="X5861" t="s">
        <v>44</v>
      </c>
      <c r="Y5861" t="s">
        <v>61</v>
      </c>
      <c r="Z5861">
        <v>0</v>
      </c>
      <c r="AA5861">
        <v>779</v>
      </c>
      <c r="AB5861">
        <v>12008</v>
      </c>
      <c r="AC5861" t="s">
        <v>73</v>
      </c>
    </row>
    <row r="5862" spans="1:29" x14ac:dyDescent="0.3">
      <c r="A5862" s="1" t="s">
        <v>47</v>
      </c>
      <c r="B5862" t="s">
        <v>234</v>
      </c>
      <c r="C5862" t="s">
        <v>2589</v>
      </c>
      <c r="D5862" t="s">
        <v>32</v>
      </c>
      <c r="E5862">
        <v>5</v>
      </c>
      <c r="F5862" t="s">
        <v>77</v>
      </c>
      <c r="G5862" t="s">
        <v>440</v>
      </c>
      <c r="H5862" t="s">
        <v>35</v>
      </c>
      <c r="I5862" t="s">
        <v>1302</v>
      </c>
      <c r="J5862" t="s">
        <v>459</v>
      </c>
      <c r="K5862" t="s">
        <v>13344</v>
      </c>
      <c r="L5862" t="s">
        <v>13345</v>
      </c>
      <c r="M5862" t="s">
        <v>800</v>
      </c>
      <c r="N5862" t="s">
        <v>40</v>
      </c>
      <c r="O5862">
        <v>3383</v>
      </c>
      <c r="P5862">
        <v>7058</v>
      </c>
      <c r="Q5862" t="s">
        <v>41</v>
      </c>
      <c r="R5862">
        <v>992</v>
      </c>
      <c r="S5862" s="2">
        <v>45142</v>
      </c>
      <c r="T5862" t="s">
        <v>42</v>
      </c>
      <c r="U5862">
        <v>0</v>
      </c>
      <c r="V5862" t="s">
        <v>43</v>
      </c>
      <c r="W5862">
        <v>551</v>
      </c>
      <c r="X5862" t="s">
        <v>44</v>
      </c>
      <c r="Y5862" t="s">
        <v>61</v>
      </c>
      <c r="Z5862">
        <v>0</v>
      </c>
      <c r="AA5862">
        <v>717</v>
      </c>
      <c r="AB5862">
        <v>5901</v>
      </c>
      <c r="AC5862" t="s">
        <v>107</v>
      </c>
    </row>
    <row r="5863" spans="1:29" x14ac:dyDescent="0.3">
      <c r="A5863" s="1" t="s">
        <v>29</v>
      </c>
      <c r="B5863" t="s">
        <v>86</v>
      </c>
      <c r="C5863" t="s">
        <v>1363</v>
      </c>
      <c r="D5863" t="s">
        <v>185</v>
      </c>
      <c r="E5863">
        <v>7</v>
      </c>
      <c r="F5863" t="s">
        <v>51</v>
      </c>
      <c r="G5863" t="s">
        <v>285</v>
      </c>
      <c r="H5863" t="s">
        <v>79</v>
      </c>
      <c r="I5863" t="s">
        <v>2994</v>
      </c>
      <c r="J5863" t="s">
        <v>9724</v>
      </c>
      <c r="K5863" t="s">
        <v>13346</v>
      </c>
      <c r="L5863" t="s">
        <v>13347</v>
      </c>
      <c r="M5863" t="s">
        <v>1113</v>
      </c>
      <c r="N5863" t="s">
        <v>40</v>
      </c>
      <c r="O5863">
        <v>8773</v>
      </c>
      <c r="P5863">
        <v>10906</v>
      </c>
      <c r="Q5863" t="s">
        <v>95</v>
      </c>
      <c r="R5863">
        <v>0</v>
      </c>
      <c r="S5863" s="2">
        <v>44759</v>
      </c>
      <c r="T5863" s="2">
        <v>44761</v>
      </c>
      <c r="U5863">
        <v>0</v>
      </c>
      <c r="V5863" t="s">
        <v>43</v>
      </c>
      <c r="W5863">
        <v>652</v>
      </c>
      <c r="X5863" t="s">
        <v>60</v>
      </c>
      <c r="Y5863" t="s">
        <v>45</v>
      </c>
      <c r="Z5863">
        <v>0</v>
      </c>
      <c r="AA5863">
        <v>906</v>
      </c>
      <c r="AB5863">
        <v>9527</v>
      </c>
      <c r="AC5863" t="s">
        <v>107</v>
      </c>
    </row>
    <row r="5864" spans="1:29" x14ac:dyDescent="0.3">
      <c r="A5864" s="1" t="s">
        <v>47</v>
      </c>
      <c r="B5864" t="s">
        <v>176</v>
      </c>
      <c r="C5864" t="s">
        <v>351</v>
      </c>
      <c r="D5864" t="s">
        <v>185</v>
      </c>
      <c r="E5864">
        <v>10</v>
      </c>
      <c r="F5864" t="s">
        <v>221</v>
      </c>
      <c r="G5864" t="s">
        <v>858</v>
      </c>
      <c r="H5864" t="s">
        <v>35</v>
      </c>
      <c r="I5864" t="s">
        <v>2400</v>
      </c>
      <c r="J5864" t="s">
        <v>645</v>
      </c>
      <c r="K5864">
        <v>5576623212</v>
      </c>
      <c r="L5864" t="s">
        <v>13348</v>
      </c>
      <c r="M5864" t="s">
        <v>1665</v>
      </c>
      <c r="N5864" t="s">
        <v>40</v>
      </c>
      <c r="O5864">
        <v>22689</v>
      </c>
      <c r="P5864">
        <v>25861</v>
      </c>
      <c r="Q5864" t="s">
        <v>59</v>
      </c>
      <c r="R5864">
        <v>910</v>
      </c>
      <c r="S5864" s="2">
        <v>44446</v>
      </c>
      <c r="T5864" s="2">
        <v>44448</v>
      </c>
      <c r="U5864">
        <v>20863</v>
      </c>
      <c r="V5864" t="s">
        <v>106</v>
      </c>
      <c r="W5864">
        <v>546</v>
      </c>
      <c r="X5864" t="s">
        <v>60</v>
      </c>
      <c r="Y5864" t="s">
        <v>61</v>
      </c>
      <c r="Z5864">
        <v>0</v>
      </c>
      <c r="AA5864">
        <v>801</v>
      </c>
      <c r="AB5864">
        <v>24997</v>
      </c>
      <c r="AC5864" t="s">
        <v>46</v>
      </c>
    </row>
    <row r="5865" spans="1:29" x14ac:dyDescent="0.3">
      <c r="A5865" s="1" t="s">
        <v>47</v>
      </c>
      <c r="B5865" t="s">
        <v>136</v>
      </c>
      <c r="C5865" t="s">
        <v>1124</v>
      </c>
      <c r="D5865" t="s">
        <v>387</v>
      </c>
      <c r="E5865">
        <v>6</v>
      </c>
      <c r="F5865" t="s">
        <v>64</v>
      </c>
      <c r="G5865" t="s">
        <v>88</v>
      </c>
      <c r="H5865" t="s">
        <v>79</v>
      </c>
      <c r="I5865" t="s">
        <v>530</v>
      </c>
      <c r="J5865" t="s">
        <v>524</v>
      </c>
      <c r="K5865" t="s">
        <v>13349</v>
      </c>
      <c r="L5865" t="s">
        <v>13350</v>
      </c>
      <c r="M5865" t="s">
        <v>1847</v>
      </c>
      <c r="N5865" t="s">
        <v>94</v>
      </c>
      <c r="O5865">
        <v>25843</v>
      </c>
      <c r="P5865">
        <v>29398</v>
      </c>
      <c r="Q5865" t="s">
        <v>59</v>
      </c>
      <c r="R5865">
        <v>362</v>
      </c>
      <c r="S5865" s="2">
        <v>45057</v>
      </c>
      <c r="T5865" t="s">
        <v>42</v>
      </c>
      <c r="U5865">
        <v>1023</v>
      </c>
      <c r="V5865" t="s">
        <v>106</v>
      </c>
      <c r="W5865">
        <v>638</v>
      </c>
      <c r="X5865" t="s">
        <v>44</v>
      </c>
      <c r="Y5865" t="s">
        <v>61</v>
      </c>
      <c r="Z5865">
        <v>0</v>
      </c>
      <c r="AA5865">
        <v>761</v>
      </c>
      <c r="AB5865">
        <v>28083</v>
      </c>
      <c r="AC5865" t="s">
        <v>46</v>
      </c>
    </row>
    <row r="5866" spans="1:29" x14ac:dyDescent="0.3">
      <c r="A5866" s="1" t="s">
        <v>29</v>
      </c>
      <c r="B5866" t="s">
        <v>327</v>
      </c>
      <c r="C5866" t="s">
        <v>3998</v>
      </c>
      <c r="D5866" t="s">
        <v>178</v>
      </c>
      <c r="E5866">
        <v>9</v>
      </c>
      <c r="F5866" t="s">
        <v>221</v>
      </c>
      <c r="G5866" t="s">
        <v>506</v>
      </c>
      <c r="H5866" t="s">
        <v>79</v>
      </c>
      <c r="I5866" t="s">
        <v>382</v>
      </c>
      <c r="J5866" t="s">
        <v>224</v>
      </c>
      <c r="K5866" t="s">
        <v>13351</v>
      </c>
      <c r="L5866" t="s">
        <v>13352</v>
      </c>
      <c r="M5866" t="s">
        <v>2350</v>
      </c>
      <c r="N5866" t="s">
        <v>84</v>
      </c>
      <c r="O5866">
        <v>3639</v>
      </c>
      <c r="P5866">
        <v>6655</v>
      </c>
      <c r="Q5866" t="s">
        <v>41</v>
      </c>
      <c r="R5866">
        <v>232</v>
      </c>
      <c r="S5866" s="2">
        <v>44834</v>
      </c>
      <c r="T5866" t="s">
        <v>42</v>
      </c>
      <c r="U5866">
        <v>0</v>
      </c>
      <c r="V5866" t="s">
        <v>71</v>
      </c>
      <c r="W5866">
        <v>787</v>
      </c>
      <c r="X5866" t="s">
        <v>44</v>
      </c>
      <c r="Y5866" t="s">
        <v>72</v>
      </c>
      <c r="Z5866">
        <v>0</v>
      </c>
      <c r="AA5866">
        <v>655</v>
      </c>
      <c r="AB5866">
        <v>6093</v>
      </c>
      <c r="AC5866" t="s">
        <v>107</v>
      </c>
    </row>
    <row r="5867" spans="1:29" x14ac:dyDescent="0.3">
      <c r="A5867" s="1" t="s">
        <v>47</v>
      </c>
      <c r="B5867" t="s">
        <v>145</v>
      </c>
      <c r="C5867" t="s">
        <v>146</v>
      </c>
      <c r="D5867" t="s">
        <v>50</v>
      </c>
      <c r="E5867">
        <v>2</v>
      </c>
      <c r="F5867" t="s">
        <v>51</v>
      </c>
      <c r="G5867" t="s">
        <v>1069</v>
      </c>
      <c r="H5867" t="s">
        <v>35</v>
      </c>
      <c r="I5867" t="s">
        <v>581</v>
      </c>
      <c r="J5867" t="s">
        <v>123</v>
      </c>
      <c r="K5867" t="s">
        <v>13353</v>
      </c>
      <c r="L5867" t="s">
        <v>13354</v>
      </c>
      <c r="M5867" t="s">
        <v>1762</v>
      </c>
      <c r="N5867" t="s">
        <v>84</v>
      </c>
      <c r="O5867">
        <v>8311</v>
      </c>
      <c r="P5867">
        <v>12251</v>
      </c>
      <c r="Q5867" t="s">
        <v>41</v>
      </c>
      <c r="R5867">
        <v>775</v>
      </c>
      <c r="S5867" s="2">
        <v>44667</v>
      </c>
      <c r="T5867" s="2">
        <v>44678</v>
      </c>
      <c r="U5867">
        <v>0</v>
      </c>
      <c r="V5867" t="s">
        <v>106</v>
      </c>
      <c r="W5867">
        <v>414</v>
      </c>
      <c r="X5867" t="s">
        <v>60</v>
      </c>
      <c r="Y5867" t="s">
        <v>72</v>
      </c>
      <c r="Z5867">
        <v>0</v>
      </c>
      <c r="AA5867">
        <v>966</v>
      </c>
      <c r="AB5867">
        <v>9143</v>
      </c>
      <c r="AC5867" t="s">
        <v>107</v>
      </c>
    </row>
    <row r="5868" spans="1:29" x14ac:dyDescent="0.3">
      <c r="A5868" s="1" t="s">
        <v>29</v>
      </c>
      <c r="B5868" t="s">
        <v>363</v>
      </c>
      <c r="C5868" t="s">
        <v>2262</v>
      </c>
      <c r="D5868" t="s">
        <v>155</v>
      </c>
      <c r="E5868">
        <v>9</v>
      </c>
      <c r="F5868" t="s">
        <v>271</v>
      </c>
      <c r="G5868" t="s">
        <v>400</v>
      </c>
      <c r="H5868" t="s">
        <v>79</v>
      </c>
      <c r="I5868" t="s">
        <v>3518</v>
      </c>
      <c r="J5868" t="s">
        <v>553</v>
      </c>
      <c r="K5868" t="s">
        <v>13355</v>
      </c>
      <c r="L5868" t="s">
        <v>13356</v>
      </c>
      <c r="M5868" t="s">
        <v>1068</v>
      </c>
      <c r="N5868" t="s">
        <v>94</v>
      </c>
      <c r="O5868">
        <v>23159</v>
      </c>
      <c r="P5868">
        <v>26387</v>
      </c>
      <c r="Q5868" t="s">
        <v>95</v>
      </c>
      <c r="R5868">
        <v>480</v>
      </c>
      <c r="S5868" s="2">
        <v>44537</v>
      </c>
      <c r="T5868" s="2">
        <v>44539</v>
      </c>
      <c r="U5868">
        <v>0</v>
      </c>
      <c r="V5868" t="s">
        <v>71</v>
      </c>
      <c r="W5868">
        <v>670</v>
      </c>
      <c r="X5868" t="s">
        <v>60</v>
      </c>
      <c r="Y5868" t="s">
        <v>45</v>
      </c>
      <c r="Z5868">
        <v>0</v>
      </c>
      <c r="AA5868">
        <v>478</v>
      </c>
      <c r="AB5868">
        <v>24712</v>
      </c>
      <c r="AC5868" t="s">
        <v>107</v>
      </c>
    </row>
    <row r="5869" spans="1:29" x14ac:dyDescent="0.3">
      <c r="A5869" s="1" t="s">
        <v>47</v>
      </c>
      <c r="B5869" t="s">
        <v>161</v>
      </c>
      <c r="C5869" t="s">
        <v>1692</v>
      </c>
      <c r="D5869" t="s">
        <v>110</v>
      </c>
      <c r="E5869">
        <v>3</v>
      </c>
      <c r="F5869" t="s">
        <v>186</v>
      </c>
      <c r="G5869" t="s">
        <v>710</v>
      </c>
      <c r="H5869" t="s">
        <v>35</v>
      </c>
      <c r="I5869" t="s">
        <v>849</v>
      </c>
      <c r="J5869" t="s">
        <v>4196</v>
      </c>
      <c r="K5869" t="s">
        <v>13357</v>
      </c>
      <c r="L5869" t="s">
        <v>13358</v>
      </c>
      <c r="M5869" t="s">
        <v>167</v>
      </c>
      <c r="N5869" t="s">
        <v>94</v>
      </c>
      <c r="O5869">
        <v>11596</v>
      </c>
      <c r="P5869">
        <v>14464</v>
      </c>
      <c r="Q5869" t="s">
        <v>59</v>
      </c>
      <c r="R5869">
        <v>742</v>
      </c>
      <c r="S5869" s="2">
        <v>45004</v>
      </c>
      <c r="T5869" s="2">
        <v>45033</v>
      </c>
      <c r="U5869">
        <v>23568</v>
      </c>
      <c r="V5869" t="s">
        <v>85</v>
      </c>
      <c r="W5869">
        <v>461</v>
      </c>
      <c r="X5869" t="s">
        <v>60</v>
      </c>
      <c r="Y5869" t="s">
        <v>61</v>
      </c>
      <c r="Z5869">
        <v>0</v>
      </c>
      <c r="AA5869">
        <v>416</v>
      </c>
      <c r="AB5869">
        <v>14441</v>
      </c>
      <c r="AC5869" t="s">
        <v>73</v>
      </c>
    </row>
    <row r="5870" spans="1:29" x14ac:dyDescent="0.3">
      <c r="A5870" s="1" t="s">
        <v>47</v>
      </c>
      <c r="B5870" t="s">
        <v>136</v>
      </c>
      <c r="C5870" t="s">
        <v>200</v>
      </c>
      <c r="D5870" t="s">
        <v>119</v>
      </c>
      <c r="E5870">
        <v>7</v>
      </c>
      <c r="F5870" t="s">
        <v>77</v>
      </c>
      <c r="G5870" t="s">
        <v>501</v>
      </c>
      <c r="H5870" t="s">
        <v>35</v>
      </c>
      <c r="I5870" t="s">
        <v>1841</v>
      </c>
      <c r="J5870" t="s">
        <v>8250</v>
      </c>
      <c r="K5870">
        <v>6604959851</v>
      </c>
      <c r="L5870" t="s">
        <v>13359</v>
      </c>
      <c r="M5870" t="s">
        <v>1128</v>
      </c>
      <c r="N5870" t="s">
        <v>94</v>
      </c>
      <c r="O5870">
        <v>15216</v>
      </c>
      <c r="P5870">
        <v>17917</v>
      </c>
      <c r="Q5870" t="s">
        <v>41</v>
      </c>
      <c r="R5870">
        <v>966</v>
      </c>
      <c r="S5870" s="2">
        <v>44329</v>
      </c>
      <c r="T5870" s="2">
        <v>44334</v>
      </c>
      <c r="U5870">
        <v>0</v>
      </c>
      <c r="V5870" t="s">
        <v>71</v>
      </c>
      <c r="W5870">
        <v>626</v>
      </c>
      <c r="X5870" t="s">
        <v>60</v>
      </c>
      <c r="Y5870" t="s">
        <v>61</v>
      </c>
      <c r="Z5870">
        <v>0</v>
      </c>
      <c r="AA5870">
        <v>930</v>
      </c>
      <c r="AB5870">
        <v>16104</v>
      </c>
      <c r="AC5870" t="s">
        <v>73</v>
      </c>
    </row>
    <row r="5871" spans="1:29" x14ac:dyDescent="0.3">
      <c r="A5871" s="1" t="s">
        <v>47</v>
      </c>
      <c r="B5871" t="s">
        <v>117</v>
      </c>
      <c r="C5871" t="s">
        <v>920</v>
      </c>
      <c r="D5871" t="s">
        <v>128</v>
      </c>
      <c r="E5871">
        <v>7</v>
      </c>
      <c r="F5871" t="s">
        <v>120</v>
      </c>
      <c r="G5871" t="s">
        <v>329</v>
      </c>
      <c r="H5871" t="s">
        <v>35</v>
      </c>
      <c r="I5871" t="s">
        <v>336</v>
      </c>
      <c r="J5871" t="s">
        <v>1210</v>
      </c>
      <c r="K5871" t="s">
        <v>13360</v>
      </c>
      <c r="L5871" t="s">
        <v>13361</v>
      </c>
      <c r="M5871" t="s">
        <v>1326</v>
      </c>
      <c r="N5871" t="s">
        <v>40</v>
      </c>
      <c r="O5871">
        <v>28554</v>
      </c>
      <c r="P5871">
        <v>31564</v>
      </c>
      <c r="Q5871" t="s">
        <v>41</v>
      </c>
      <c r="R5871">
        <v>346</v>
      </c>
      <c r="S5871" s="2">
        <v>45053</v>
      </c>
      <c r="T5871" t="s">
        <v>42</v>
      </c>
      <c r="U5871">
        <v>0</v>
      </c>
      <c r="V5871" t="s">
        <v>43</v>
      </c>
      <c r="W5871">
        <v>655</v>
      </c>
      <c r="X5871" t="s">
        <v>44</v>
      </c>
      <c r="Y5871" t="s">
        <v>61</v>
      </c>
      <c r="Z5871">
        <v>0</v>
      </c>
      <c r="AA5871">
        <v>171</v>
      </c>
      <c r="AB5871">
        <v>31511</v>
      </c>
      <c r="AC5871" t="s">
        <v>46</v>
      </c>
    </row>
    <row r="5872" spans="1:29" x14ac:dyDescent="0.3">
      <c r="A5872" s="1" t="s">
        <v>29</v>
      </c>
      <c r="B5872" t="s">
        <v>62</v>
      </c>
      <c r="C5872" t="s">
        <v>357</v>
      </c>
      <c r="D5872" t="s">
        <v>32</v>
      </c>
      <c r="E5872">
        <v>8</v>
      </c>
      <c r="F5872" t="s">
        <v>64</v>
      </c>
      <c r="G5872" t="s">
        <v>65</v>
      </c>
      <c r="H5872" t="s">
        <v>79</v>
      </c>
      <c r="I5872" t="s">
        <v>2693</v>
      </c>
      <c r="J5872" t="s">
        <v>1092</v>
      </c>
      <c r="K5872">
        <v>6257577037</v>
      </c>
      <c r="L5872" t="s">
        <v>13362</v>
      </c>
      <c r="M5872" t="s">
        <v>466</v>
      </c>
      <c r="N5872" t="s">
        <v>40</v>
      </c>
      <c r="O5872">
        <v>14261</v>
      </c>
      <c r="P5872">
        <v>18469</v>
      </c>
      <c r="Q5872" t="s">
        <v>95</v>
      </c>
      <c r="R5872">
        <v>494</v>
      </c>
      <c r="S5872" s="2">
        <v>45233</v>
      </c>
      <c r="T5872" s="2">
        <v>45243</v>
      </c>
      <c r="U5872">
        <v>0</v>
      </c>
      <c r="V5872" t="s">
        <v>85</v>
      </c>
      <c r="W5872">
        <v>458</v>
      </c>
      <c r="X5872" t="s">
        <v>60</v>
      </c>
      <c r="Y5872" t="s">
        <v>61</v>
      </c>
      <c r="Z5872">
        <v>0</v>
      </c>
      <c r="AA5872">
        <v>909</v>
      </c>
      <c r="AB5872">
        <v>15942</v>
      </c>
      <c r="AC5872" t="s">
        <v>46</v>
      </c>
    </row>
    <row r="5873" spans="1:29" x14ac:dyDescent="0.3">
      <c r="A5873" s="1" t="s">
        <v>29</v>
      </c>
      <c r="B5873" t="s">
        <v>363</v>
      </c>
      <c r="C5873" t="s">
        <v>1598</v>
      </c>
      <c r="D5873" t="s">
        <v>50</v>
      </c>
      <c r="E5873">
        <v>7</v>
      </c>
      <c r="F5873" t="s">
        <v>64</v>
      </c>
      <c r="G5873" t="s">
        <v>258</v>
      </c>
      <c r="H5873" t="s">
        <v>79</v>
      </c>
      <c r="I5873" t="s">
        <v>11937</v>
      </c>
      <c r="J5873" t="s">
        <v>3919</v>
      </c>
      <c r="K5873" t="s">
        <v>13363</v>
      </c>
      <c r="L5873" t="s">
        <v>13364</v>
      </c>
      <c r="M5873" t="s">
        <v>1603</v>
      </c>
      <c r="N5873" t="s">
        <v>94</v>
      </c>
      <c r="O5873">
        <v>14361</v>
      </c>
      <c r="P5873">
        <v>18164</v>
      </c>
      <c r="Q5873" t="s">
        <v>59</v>
      </c>
      <c r="R5873">
        <v>452</v>
      </c>
      <c r="S5873" s="2">
        <v>44744</v>
      </c>
      <c r="T5873" t="s">
        <v>42</v>
      </c>
      <c r="U5873">
        <v>17704</v>
      </c>
      <c r="V5873" t="s">
        <v>106</v>
      </c>
      <c r="W5873">
        <v>739</v>
      </c>
      <c r="X5873" t="s">
        <v>44</v>
      </c>
      <c r="Y5873" t="s">
        <v>45</v>
      </c>
      <c r="Z5873">
        <v>0</v>
      </c>
      <c r="AA5873">
        <v>772</v>
      </c>
      <c r="AB5873">
        <v>17840</v>
      </c>
      <c r="AC5873" t="s">
        <v>46</v>
      </c>
    </row>
    <row r="5874" spans="1:29" x14ac:dyDescent="0.3">
      <c r="A5874" s="1" t="s">
        <v>47</v>
      </c>
      <c r="B5874" t="s">
        <v>161</v>
      </c>
      <c r="C5874" t="s">
        <v>2359</v>
      </c>
      <c r="D5874" t="s">
        <v>178</v>
      </c>
      <c r="E5874">
        <v>3</v>
      </c>
      <c r="F5874" t="s">
        <v>186</v>
      </c>
      <c r="G5874" t="s">
        <v>620</v>
      </c>
      <c r="H5874" t="s">
        <v>35</v>
      </c>
      <c r="I5874" t="s">
        <v>2824</v>
      </c>
      <c r="J5874" t="s">
        <v>3215</v>
      </c>
      <c r="K5874" t="s">
        <v>13365</v>
      </c>
      <c r="L5874" t="s">
        <v>13366</v>
      </c>
      <c r="M5874" t="s">
        <v>2032</v>
      </c>
      <c r="N5874" t="s">
        <v>84</v>
      </c>
      <c r="O5874">
        <v>27520</v>
      </c>
      <c r="P5874">
        <v>31057</v>
      </c>
      <c r="Q5874" t="s">
        <v>41</v>
      </c>
      <c r="R5874">
        <v>549</v>
      </c>
      <c r="S5874" s="2">
        <v>44994</v>
      </c>
      <c r="T5874" s="2">
        <v>44999</v>
      </c>
      <c r="U5874">
        <v>0</v>
      </c>
      <c r="V5874" t="s">
        <v>43</v>
      </c>
      <c r="W5874">
        <v>649</v>
      </c>
      <c r="X5874" t="s">
        <v>60</v>
      </c>
      <c r="Y5874" t="s">
        <v>61</v>
      </c>
      <c r="Z5874">
        <v>0</v>
      </c>
      <c r="AA5874">
        <v>663</v>
      </c>
      <c r="AB5874">
        <v>28659</v>
      </c>
      <c r="AC5874" t="s">
        <v>73</v>
      </c>
    </row>
    <row r="5875" spans="1:29" x14ac:dyDescent="0.3">
      <c r="A5875" s="1" t="s">
        <v>47</v>
      </c>
      <c r="B5875" t="s">
        <v>153</v>
      </c>
      <c r="C5875" t="s">
        <v>2351</v>
      </c>
      <c r="D5875" t="s">
        <v>236</v>
      </c>
      <c r="E5875">
        <v>9</v>
      </c>
      <c r="F5875" t="s">
        <v>271</v>
      </c>
      <c r="G5875" t="s">
        <v>272</v>
      </c>
      <c r="H5875" t="s">
        <v>79</v>
      </c>
      <c r="I5875" t="s">
        <v>238</v>
      </c>
      <c r="J5875" t="s">
        <v>961</v>
      </c>
      <c r="K5875" t="s">
        <v>13367</v>
      </c>
      <c r="L5875" t="s">
        <v>13368</v>
      </c>
      <c r="M5875" t="s">
        <v>255</v>
      </c>
      <c r="N5875" t="s">
        <v>84</v>
      </c>
      <c r="O5875">
        <v>5509</v>
      </c>
      <c r="P5875">
        <v>7595</v>
      </c>
      <c r="Q5875" t="s">
        <v>41</v>
      </c>
      <c r="R5875">
        <v>461</v>
      </c>
      <c r="S5875" s="2">
        <v>45037</v>
      </c>
      <c r="T5875" s="2">
        <v>45042</v>
      </c>
      <c r="U5875">
        <v>0</v>
      </c>
      <c r="V5875" t="s">
        <v>71</v>
      </c>
      <c r="W5875">
        <v>493</v>
      </c>
      <c r="X5875" t="s">
        <v>60</v>
      </c>
      <c r="Y5875" t="s">
        <v>72</v>
      </c>
      <c r="Z5875">
        <v>0</v>
      </c>
      <c r="AA5875">
        <v>678</v>
      </c>
      <c r="AB5875">
        <v>7279</v>
      </c>
      <c r="AC5875" t="s">
        <v>107</v>
      </c>
    </row>
    <row r="5876" spans="1:29" x14ac:dyDescent="0.3">
      <c r="A5876" s="1" t="s">
        <v>29</v>
      </c>
      <c r="B5876" t="s">
        <v>30</v>
      </c>
      <c r="C5876" t="s">
        <v>2338</v>
      </c>
      <c r="D5876" t="s">
        <v>185</v>
      </c>
      <c r="E5876">
        <v>6</v>
      </c>
      <c r="F5876" t="s">
        <v>221</v>
      </c>
      <c r="G5876" t="s">
        <v>882</v>
      </c>
      <c r="H5876" t="s">
        <v>35</v>
      </c>
      <c r="I5876" t="s">
        <v>1985</v>
      </c>
      <c r="J5876" t="s">
        <v>5091</v>
      </c>
      <c r="K5876" t="s">
        <v>13369</v>
      </c>
      <c r="L5876" t="s">
        <v>13370</v>
      </c>
      <c r="M5876" t="s">
        <v>39</v>
      </c>
      <c r="N5876" t="s">
        <v>84</v>
      </c>
      <c r="O5876">
        <v>4474</v>
      </c>
      <c r="P5876">
        <v>9242</v>
      </c>
      <c r="Q5876" t="s">
        <v>95</v>
      </c>
      <c r="R5876">
        <v>484</v>
      </c>
      <c r="S5876" s="2">
        <v>44365</v>
      </c>
      <c r="T5876" s="2">
        <v>44366</v>
      </c>
      <c r="U5876">
        <v>0</v>
      </c>
      <c r="V5876" t="s">
        <v>43</v>
      </c>
      <c r="W5876">
        <v>766</v>
      </c>
      <c r="X5876" t="s">
        <v>60</v>
      </c>
      <c r="Y5876" t="s">
        <v>61</v>
      </c>
      <c r="Z5876">
        <v>0</v>
      </c>
      <c r="AA5876">
        <v>813</v>
      </c>
      <c r="AB5876">
        <v>8095</v>
      </c>
      <c r="AC5876" t="s">
        <v>107</v>
      </c>
    </row>
    <row r="5877" spans="1:29" x14ac:dyDescent="0.3">
      <c r="A5877" s="1" t="s">
        <v>47</v>
      </c>
      <c r="B5877" t="s">
        <v>117</v>
      </c>
      <c r="C5877" t="s">
        <v>1406</v>
      </c>
      <c r="D5877" t="s">
        <v>387</v>
      </c>
      <c r="E5877">
        <v>1</v>
      </c>
      <c r="F5877" t="s">
        <v>186</v>
      </c>
      <c r="G5877" t="s">
        <v>710</v>
      </c>
      <c r="H5877" t="s">
        <v>35</v>
      </c>
      <c r="I5877" t="s">
        <v>530</v>
      </c>
      <c r="J5877" t="s">
        <v>1062</v>
      </c>
      <c r="K5877" t="s">
        <v>13371</v>
      </c>
      <c r="L5877" t="s">
        <v>13372</v>
      </c>
      <c r="M5877" t="s">
        <v>925</v>
      </c>
      <c r="N5877" t="s">
        <v>84</v>
      </c>
      <c r="O5877">
        <v>27708</v>
      </c>
      <c r="P5877">
        <v>32626</v>
      </c>
      <c r="Q5877" t="s">
        <v>59</v>
      </c>
      <c r="R5877">
        <v>597</v>
      </c>
      <c r="S5877" s="2">
        <v>44439</v>
      </c>
      <c r="T5877" t="s">
        <v>42</v>
      </c>
      <c r="U5877">
        <v>10301</v>
      </c>
      <c r="V5877" t="s">
        <v>43</v>
      </c>
      <c r="W5877">
        <v>755</v>
      </c>
      <c r="X5877" t="s">
        <v>44</v>
      </c>
      <c r="Y5877" t="s">
        <v>61</v>
      </c>
      <c r="Z5877">
        <v>0</v>
      </c>
      <c r="AA5877">
        <v>890</v>
      </c>
      <c r="AB5877">
        <v>27749</v>
      </c>
      <c r="AC5877" t="s">
        <v>107</v>
      </c>
    </row>
    <row r="5878" spans="1:29" x14ac:dyDescent="0.3">
      <c r="A5878" s="1" t="s">
        <v>47</v>
      </c>
      <c r="B5878" t="s">
        <v>153</v>
      </c>
      <c r="C5878" t="s">
        <v>154</v>
      </c>
      <c r="D5878" t="s">
        <v>110</v>
      </c>
      <c r="E5878">
        <v>5</v>
      </c>
      <c r="F5878" t="s">
        <v>221</v>
      </c>
      <c r="G5878" t="s">
        <v>858</v>
      </c>
      <c r="H5878" t="s">
        <v>35</v>
      </c>
      <c r="I5878" t="s">
        <v>13373</v>
      </c>
      <c r="J5878" t="s">
        <v>2198</v>
      </c>
      <c r="K5878" t="s">
        <v>13374</v>
      </c>
      <c r="L5878" t="s">
        <v>13375</v>
      </c>
      <c r="M5878" t="s">
        <v>410</v>
      </c>
      <c r="N5878" t="s">
        <v>84</v>
      </c>
      <c r="O5878">
        <v>26326</v>
      </c>
      <c r="P5878">
        <v>31214</v>
      </c>
      <c r="Q5878" t="s">
        <v>95</v>
      </c>
      <c r="R5878">
        <v>389</v>
      </c>
      <c r="S5878" s="2">
        <v>45087</v>
      </c>
      <c r="T5878" t="s">
        <v>42</v>
      </c>
      <c r="U5878">
        <v>0</v>
      </c>
      <c r="V5878" t="s">
        <v>85</v>
      </c>
      <c r="W5878">
        <v>639</v>
      </c>
      <c r="X5878" t="s">
        <v>44</v>
      </c>
      <c r="Y5878" t="s">
        <v>45</v>
      </c>
      <c r="Z5878">
        <v>0</v>
      </c>
      <c r="AA5878">
        <v>79</v>
      </c>
      <c r="AB5878">
        <v>26627</v>
      </c>
      <c r="AC5878" t="s">
        <v>73</v>
      </c>
    </row>
    <row r="5879" spans="1:29" x14ac:dyDescent="0.3">
      <c r="A5879" s="1" t="s">
        <v>29</v>
      </c>
      <c r="B5879" t="s">
        <v>363</v>
      </c>
      <c r="C5879" t="s">
        <v>4659</v>
      </c>
      <c r="D5879" t="s">
        <v>76</v>
      </c>
      <c r="E5879">
        <v>6</v>
      </c>
      <c r="F5879" t="s">
        <v>77</v>
      </c>
      <c r="G5879" t="s">
        <v>147</v>
      </c>
      <c r="H5879" t="s">
        <v>35</v>
      </c>
      <c r="I5879" t="s">
        <v>1575</v>
      </c>
      <c r="J5879" t="s">
        <v>3668</v>
      </c>
      <c r="K5879" t="s">
        <v>13376</v>
      </c>
      <c r="L5879" t="s">
        <v>13377</v>
      </c>
      <c r="M5879" t="s">
        <v>511</v>
      </c>
      <c r="N5879" t="s">
        <v>40</v>
      </c>
      <c r="O5879">
        <v>18796</v>
      </c>
      <c r="P5879">
        <v>23700</v>
      </c>
      <c r="Q5879" t="s">
        <v>41</v>
      </c>
      <c r="R5879">
        <v>72</v>
      </c>
      <c r="S5879" s="2">
        <v>44894</v>
      </c>
      <c r="T5879" t="s">
        <v>42</v>
      </c>
      <c r="U5879">
        <v>0</v>
      </c>
      <c r="V5879" t="s">
        <v>43</v>
      </c>
      <c r="W5879">
        <v>568</v>
      </c>
      <c r="X5879" t="s">
        <v>44</v>
      </c>
      <c r="Y5879" t="s">
        <v>45</v>
      </c>
      <c r="Z5879">
        <v>0</v>
      </c>
      <c r="AA5879">
        <v>388</v>
      </c>
      <c r="AB5879">
        <v>22863</v>
      </c>
      <c r="AC5879" t="s">
        <v>73</v>
      </c>
    </row>
    <row r="5880" spans="1:29" x14ac:dyDescent="0.3">
      <c r="A5880" s="1" t="s">
        <v>47</v>
      </c>
      <c r="B5880" t="s">
        <v>161</v>
      </c>
      <c r="C5880" t="s">
        <v>9706</v>
      </c>
      <c r="D5880" t="s">
        <v>178</v>
      </c>
      <c r="E5880">
        <v>5</v>
      </c>
      <c r="F5880" t="s">
        <v>271</v>
      </c>
      <c r="G5880" t="s">
        <v>1060</v>
      </c>
      <c r="H5880" t="s">
        <v>79</v>
      </c>
      <c r="I5880" t="s">
        <v>1441</v>
      </c>
      <c r="J5880" t="s">
        <v>936</v>
      </c>
      <c r="K5880" t="s">
        <v>13378</v>
      </c>
      <c r="L5880" t="s">
        <v>13379</v>
      </c>
      <c r="M5880" t="s">
        <v>1475</v>
      </c>
      <c r="N5880" t="s">
        <v>94</v>
      </c>
      <c r="O5880">
        <v>7706</v>
      </c>
      <c r="P5880">
        <v>12343</v>
      </c>
      <c r="Q5880" t="s">
        <v>95</v>
      </c>
      <c r="R5880">
        <v>476</v>
      </c>
      <c r="S5880" s="2">
        <v>44281</v>
      </c>
      <c r="T5880" t="s">
        <v>42</v>
      </c>
      <c r="U5880">
        <v>0</v>
      </c>
      <c r="V5880" t="s">
        <v>106</v>
      </c>
      <c r="W5880">
        <v>441</v>
      </c>
      <c r="X5880" t="s">
        <v>44</v>
      </c>
      <c r="Y5880" t="s">
        <v>61</v>
      </c>
      <c r="Z5880">
        <v>0</v>
      </c>
      <c r="AA5880">
        <v>710</v>
      </c>
      <c r="AB5880">
        <v>7823</v>
      </c>
      <c r="AC5880" t="s">
        <v>73</v>
      </c>
    </row>
    <row r="5881" spans="1:29" x14ac:dyDescent="0.3">
      <c r="A5881" s="1" t="s">
        <v>29</v>
      </c>
      <c r="B5881" t="s">
        <v>327</v>
      </c>
      <c r="C5881" t="s">
        <v>1091</v>
      </c>
      <c r="D5881" t="s">
        <v>76</v>
      </c>
      <c r="E5881">
        <v>6</v>
      </c>
      <c r="F5881" t="s">
        <v>271</v>
      </c>
      <c r="G5881" t="s">
        <v>495</v>
      </c>
      <c r="H5881" t="s">
        <v>35</v>
      </c>
      <c r="I5881" t="s">
        <v>4846</v>
      </c>
      <c r="J5881" t="s">
        <v>5707</v>
      </c>
      <c r="K5881" t="s">
        <v>13380</v>
      </c>
      <c r="L5881" t="s">
        <v>13381</v>
      </c>
      <c r="M5881" t="s">
        <v>769</v>
      </c>
      <c r="N5881" t="s">
        <v>94</v>
      </c>
      <c r="O5881">
        <v>11576</v>
      </c>
      <c r="P5881">
        <v>13990</v>
      </c>
      <c r="Q5881" t="s">
        <v>41</v>
      </c>
      <c r="R5881">
        <v>2</v>
      </c>
      <c r="S5881" s="2">
        <v>44631</v>
      </c>
      <c r="T5881" t="s">
        <v>42</v>
      </c>
      <c r="U5881">
        <v>0</v>
      </c>
      <c r="V5881" t="s">
        <v>71</v>
      </c>
      <c r="W5881">
        <v>516</v>
      </c>
      <c r="X5881" t="s">
        <v>44</v>
      </c>
      <c r="Y5881" t="s">
        <v>61</v>
      </c>
      <c r="Z5881">
        <v>0</v>
      </c>
      <c r="AA5881">
        <v>754</v>
      </c>
      <c r="AB5881">
        <v>13409</v>
      </c>
      <c r="AC5881" t="s">
        <v>107</v>
      </c>
    </row>
    <row r="5882" spans="1:29" x14ac:dyDescent="0.3">
      <c r="A5882" s="1" t="s">
        <v>29</v>
      </c>
      <c r="B5882" t="s">
        <v>327</v>
      </c>
      <c r="C5882" t="s">
        <v>3828</v>
      </c>
      <c r="D5882" t="s">
        <v>352</v>
      </c>
      <c r="E5882">
        <v>6</v>
      </c>
      <c r="F5882" t="s">
        <v>271</v>
      </c>
      <c r="G5882" t="s">
        <v>1110</v>
      </c>
      <c r="H5882" t="s">
        <v>35</v>
      </c>
      <c r="I5882" t="s">
        <v>1872</v>
      </c>
      <c r="J5882" t="s">
        <v>2043</v>
      </c>
      <c r="K5882" t="s">
        <v>13382</v>
      </c>
      <c r="L5882" t="s">
        <v>13383</v>
      </c>
      <c r="M5882" t="s">
        <v>769</v>
      </c>
      <c r="N5882" t="s">
        <v>94</v>
      </c>
      <c r="O5882">
        <v>18515</v>
      </c>
      <c r="P5882">
        <v>21365</v>
      </c>
      <c r="Q5882" t="s">
        <v>41</v>
      </c>
      <c r="R5882">
        <v>452</v>
      </c>
      <c r="S5882" s="2">
        <v>45162</v>
      </c>
      <c r="T5882" s="2">
        <v>45178</v>
      </c>
      <c r="U5882">
        <v>0</v>
      </c>
      <c r="V5882" t="s">
        <v>85</v>
      </c>
      <c r="W5882">
        <v>566</v>
      </c>
      <c r="X5882" t="s">
        <v>60</v>
      </c>
      <c r="Y5882" t="s">
        <v>61</v>
      </c>
      <c r="Z5882">
        <v>0</v>
      </c>
      <c r="AA5882">
        <v>534</v>
      </c>
      <c r="AB5882">
        <v>21141</v>
      </c>
      <c r="AC5882" t="s">
        <v>73</v>
      </c>
    </row>
    <row r="5883" spans="1:29" x14ac:dyDescent="0.3">
      <c r="A5883" s="1" t="s">
        <v>47</v>
      </c>
      <c r="B5883" t="s">
        <v>136</v>
      </c>
      <c r="C5883" t="s">
        <v>1426</v>
      </c>
      <c r="D5883" t="s">
        <v>257</v>
      </c>
      <c r="E5883">
        <v>9</v>
      </c>
      <c r="F5883" t="s">
        <v>120</v>
      </c>
      <c r="G5883" t="s">
        <v>329</v>
      </c>
      <c r="H5883" t="s">
        <v>35</v>
      </c>
      <c r="I5883" t="s">
        <v>921</v>
      </c>
      <c r="J5883" t="s">
        <v>372</v>
      </c>
      <c r="K5883">
        <v>4089064739</v>
      </c>
      <c r="L5883" t="s">
        <v>13384</v>
      </c>
      <c r="M5883" t="s">
        <v>527</v>
      </c>
      <c r="N5883" t="s">
        <v>40</v>
      </c>
      <c r="O5883">
        <v>7592</v>
      </c>
      <c r="P5883">
        <v>12168</v>
      </c>
      <c r="Q5883" t="s">
        <v>41</v>
      </c>
      <c r="R5883">
        <v>597</v>
      </c>
      <c r="S5883" s="2">
        <v>45120</v>
      </c>
      <c r="T5883" t="s">
        <v>42</v>
      </c>
      <c r="U5883">
        <v>0</v>
      </c>
      <c r="V5883" t="s">
        <v>106</v>
      </c>
      <c r="W5883">
        <v>700</v>
      </c>
      <c r="X5883" t="s">
        <v>44</v>
      </c>
      <c r="Y5883" t="s">
        <v>61</v>
      </c>
      <c r="Z5883">
        <v>0</v>
      </c>
      <c r="AA5883">
        <v>221</v>
      </c>
      <c r="AB5883">
        <v>9522</v>
      </c>
      <c r="AC5883" t="s">
        <v>107</v>
      </c>
    </row>
    <row r="5884" spans="1:29" x14ac:dyDescent="0.3">
      <c r="A5884" s="1" t="s">
        <v>29</v>
      </c>
      <c r="B5884" t="s">
        <v>327</v>
      </c>
      <c r="C5884" t="s">
        <v>2058</v>
      </c>
      <c r="D5884" t="s">
        <v>236</v>
      </c>
      <c r="E5884">
        <v>7</v>
      </c>
      <c r="F5884" t="s">
        <v>64</v>
      </c>
      <c r="G5884" t="s">
        <v>1152</v>
      </c>
      <c r="H5884" t="s">
        <v>79</v>
      </c>
      <c r="I5884" t="s">
        <v>273</v>
      </c>
      <c r="J5884" t="s">
        <v>890</v>
      </c>
      <c r="K5884" t="s">
        <v>13385</v>
      </c>
      <c r="L5884" t="s">
        <v>13386</v>
      </c>
      <c r="M5884" t="s">
        <v>1023</v>
      </c>
      <c r="N5884" t="s">
        <v>40</v>
      </c>
      <c r="O5884">
        <v>4059</v>
      </c>
      <c r="P5884">
        <v>7173</v>
      </c>
      <c r="Q5884" t="s">
        <v>95</v>
      </c>
      <c r="R5884">
        <v>873</v>
      </c>
      <c r="S5884" s="2">
        <v>44677</v>
      </c>
      <c r="T5884" t="s">
        <v>42</v>
      </c>
      <c r="U5884">
        <v>0</v>
      </c>
      <c r="V5884" t="s">
        <v>71</v>
      </c>
      <c r="W5884">
        <v>400</v>
      </c>
      <c r="X5884" t="s">
        <v>44</v>
      </c>
      <c r="Y5884" t="s">
        <v>72</v>
      </c>
      <c r="Z5884">
        <v>0</v>
      </c>
      <c r="AA5884">
        <v>153</v>
      </c>
      <c r="AB5884">
        <v>6658</v>
      </c>
      <c r="AC5884" t="s">
        <v>107</v>
      </c>
    </row>
    <row r="5885" spans="1:29" x14ac:dyDescent="0.3">
      <c r="A5885" s="1" t="s">
        <v>29</v>
      </c>
      <c r="B5885" t="s">
        <v>228</v>
      </c>
      <c r="C5885" t="s">
        <v>2981</v>
      </c>
      <c r="D5885" t="s">
        <v>169</v>
      </c>
      <c r="E5885">
        <v>8</v>
      </c>
      <c r="F5885" t="s">
        <v>77</v>
      </c>
      <c r="G5885" t="s">
        <v>147</v>
      </c>
      <c r="H5885" t="s">
        <v>35</v>
      </c>
      <c r="I5885" t="s">
        <v>66</v>
      </c>
      <c r="J5885" t="s">
        <v>4462</v>
      </c>
      <c r="K5885" t="s">
        <v>13387</v>
      </c>
      <c r="L5885" t="s">
        <v>13388</v>
      </c>
      <c r="M5885" t="s">
        <v>993</v>
      </c>
      <c r="N5885" t="s">
        <v>94</v>
      </c>
      <c r="O5885">
        <v>6637</v>
      </c>
      <c r="P5885">
        <v>10327</v>
      </c>
      <c r="Q5885" t="s">
        <v>59</v>
      </c>
      <c r="R5885">
        <v>645</v>
      </c>
      <c r="S5885" s="2">
        <v>44318</v>
      </c>
      <c r="T5885" s="2">
        <v>44335</v>
      </c>
      <c r="U5885">
        <v>34238</v>
      </c>
      <c r="V5885" t="s">
        <v>43</v>
      </c>
      <c r="W5885">
        <v>536</v>
      </c>
      <c r="X5885" t="s">
        <v>60</v>
      </c>
      <c r="Y5885" t="s">
        <v>45</v>
      </c>
      <c r="Z5885">
        <v>0</v>
      </c>
      <c r="AA5885">
        <v>357</v>
      </c>
      <c r="AB5885">
        <v>9801</v>
      </c>
      <c r="AC5885" t="s">
        <v>73</v>
      </c>
    </row>
    <row r="5886" spans="1:29" x14ac:dyDescent="0.3">
      <c r="A5886" s="1" t="s">
        <v>47</v>
      </c>
      <c r="B5886" t="s">
        <v>136</v>
      </c>
      <c r="C5886" t="s">
        <v>1426</v>
      </c>
      <c r="D5886" t="s">
        <v>169</v>
      </c>
      <c r="E5886">
        <v>10</v>
      </c>
      <c r="F5886" t="s">
        <v>186</v>
      </c>
      <c r="G5886" t="s">
        <v>535</v>
      </c>
      <c r="H5886" t="s">
        <v>79</v>
      </c>
      <c r="I5886" t="s">
        <v>4730</v>
      </c>
      <c r="J5886" t="s">
        <v>2198</v>
      </c>
      <c r="K5886" t="s">
        <v>13389</v>
      </c>
      <c r="L5886" t="s">
        <v>13390</v>
      </c>
      <c r="M5886" t="s">
        <v>312</v>
      </c>
      <c r="N5886" t="s">
        <v>94</v>
      </c>
      <c r="O5886">
        <v>29391</v>
      </c>
      <c r="P5886">
        <v>34251</v>
      </c>
      <c r="Q5886" t="s">
        <v>41</v>
      </c>
      <c r="R5886">
        <v>205</v>
      </c>
      <c r="S5886" s="2">
        <v>45133</v>
      </c>
      <c r="T5886" s="2">
        <v>45156</v>
      </c>
      <c r="U5886">
        <v>0</v>
      </c>
      <c r="V5886" t="s">
        <v>85</v>
      </c>
      <c r="W5886">
        <v>697</v>
      </c>
      <c r="X5886" t="s">
        <v>60</v>
      </c>
      <c r="Y5886" t="s">
        <v>72</v>
      </c>
      <c r="Z5886">
        <v>0</v>
      </c>
      <c r="AA5886">
        <v>820</v>
      </c>
      <c r="AB5886">
        <v>32258</v>
      </c>
      <c r="AC5886" t="s">
        <v>73</v>
      </c>
    </row>
    <row r="5887" spans="1:29" x14ac:dyDescent="0.3">
      <c r="A5887" s="1" t="s">
        <v>47</v>
      </c>
      <c r="B5887" t="s">
        <v>153</v>
      </c>
      <c r="C5887" t="s">
        <v>1936</v>
      </c>
      <c r="D5887" t="s">
        <v>76</v>
      </c>
      <c r="E5887">
        <v>2</v>
      </c>
      <c r="F5887" t="s">
        <v>51</v>
      </c>
      <c r="G5887" t="s">
        <v>345</v>
      </c>
      <c r="H5887" t="s">
        <v>79</v>
      </c>
      <c r="I5887" t="s">
        <v>1341</v>
      </c>
      <c r="J5887" t="s">
        <v>2610</v>
      </c>
      <c r="K5887" t="s">
        <v>13391</v>
      </c>
      <c r="L5887" t="s">
        <v>13392</v>
      </c>
      <c r="M5887" t="s">
        <v>750</v>
      </c>
      <c r="N5887" t="s">
        <v>94</v>
      </c>
      <c r="O5887">
        <v>26859</v>
      </c>
      <c r="P5887">
        <v>31645</v>
      </c>
      <c r="Q5887" t="s">
        <v>59</v>
      </c>
      <c r="R5887">
        <v>224</v>
      </c>
      <c r="S5887" s="2">
        <v>45064</v>
      </c>
      <c r="T5887" t="s">
        <v>42</v>
      </c>
      <c r="U5887">
        <v>12813</v>
      </c>
      <c r="V5887" t="s">
        <v>43</v>
      </c>
      <c r="W5887">
        <v>554</v>
      </c>
      <c r="X5887" t="s">
        <v>44</v>
      </c>
      <c r="Y5887" t="s">
        <v>61</v>
      </c>
      <c r="Z5887">
        <v>0</v>
      </c>
      <c r="AA5887">
        <v>887</v>
      </c>
      <c r="AB5887">
        <v>29424</v>
      </c>
      <c r="AC5887" t="s">
        <v>107</v>
      </c>
    </row>
    <row r="5888" spans="1:29" x14ac:dyDescent="0.3">
      <c r="A5888" s="1" t="s">
        <v>29</v>
      </c>
      <c r="B5888" t="s">
        <v>62</v>
      </c>
      <c r="C5888" t="s">
        <v>1165</v>
      </c>
      <c r="D5888" t="s">
        <v>76</v>
      </c>
      <c r="E5888">
        <v>9</v>
      </c>
      <c r="F5888" t="s">
        <v>120</v>
      </c>
      <c r="G5888" t="s">
        <v>489</v>
      </c>
      <c r="H5888" t="s">
        <v>79</v>
      </c>
      <c r="I5888" t="s">
        <v>668</v>
      </c>
      <c r="J5888" t="s">
        <v>1792</v>
      </c>
      <c r="K5888" t="s">
        <v>13393</v>
      </c>
      <c r="L5888" t="s">
        <v>13394</v>
      </c>
      <c r="M5888" t="s">
        <v>70</v>
      </c>
      <c r="N5888" t="s">
        <v>94</v>
      </c>
      <c r="O5888">
        <v>23842</v>
      </c>
      <c r="P5888">
        <v>28447</v>
      </c>
      <c r="Q5888" t="s">
        <v>95</v>
      </c>
      <c r="R5888">
        <v>416</v>
      </c>
      <c r="S5888" s="2">
        <v>44856</v>
      </c>
      <c r="T5888" t="s">
        <v>42</v>
      </c>
      <c r="U5888">
        <v>0</v>
      </c>
      <c r="V5888" t="s">
        <v>71</v>
      </c>
      <c r="W5888">
        <v>632</v>
      </c>
      <c r="X5888" t="s">
        <v>44</v>
      </c>
      <c r="Y5888" t="s">
        <v>45</v>
      </c>
      <c r="Z5888">
        <v>0</v>
      </c>
      <c r="AA5888">
        <v>828</v>
      </c>
      <c r="AB5888">
        <v>25786</v>
      </c>
      <c r="AC5888" t="s">
        <v>46</v>
      </c>
    </row>
    <row r="5889" spans="1:29" x14ac:dyDescent="0.3">
      <c r="A5889" s="1" t="s">
        <v>47</v>
      </c>
      <c r="B5889" t="s">
        <v>136</v>
      </c>
      <c r="C5889" t="s">
        <v>641</v>
      </c>
      <c r="D5889" t="s">
        <v>98</v>
      </c>
      <c r="E5889">
        <v>6</v>
      </c>
      <c r="F5889" t="s">
        <v>129</v>
      </c>
      <c r="G5889" t="s">
        <v>163</v>
      </c>
      <c r="H5889" t="s">
        <v>79</v>
      </c>
      <c r="I5889" t="s">
        <v>417</v>
      </c>
      <c r="J5889" t="s">
        <v>657</v>
      </c>
      <c r="K5889" t="s">
        <v>13395</v>
      </c>
      <c r="L5889" t="s">
        <v>13396</v>
      </c>
      <c r="M5889" t="s">
        <v>988</v>
      </c>
      <c r="N5889" t="s">
        <v>58</v>
      </c>
      <c r="O5889">
        <v>20830</v>
      </c>
      <c r="P5889">
        <v>23658</v>
      </c>
      <c r="Q5889" t="s">
        <v>41</v>
      </c>
      <c r="R5889">
        <v>161</v>
      </c>
      <c r="S5889" s="2">
        <v>45095</v>
      </c>
      <c r="T5889" s="2">
        <v>45121</v>
      </c>
      <c r="U5889">
        <v>0</v>
      </c>
      <c r="V5889" t="s">
        <v>71</v>
      </c>
      <c r="W5889">
        <v>793</v>
      </c>
      <c r="X5889" t="s">
        <v>60</v>
      </c>
      <c r="Y5889" t="s">
        <v>45</v>
      </c>
      <c r="Z5889">
        <v>2669</v>
      </c>
      <c r="AA5889">
        <v>885</v>
      </c>
      <c r="AB5889">
        <v>21211</v>
      </c>
      <c r="AC5889" t="s">
        <v>46</v>
      </c>
    </row>
    <row r="5890" spans="1:29" x14ac:dyDescent="0.3">
      <c r="A5890" s="1" t="s">
        <v>47</v>
      </c>
      <c r="B5890" t="s">
        <v>48</v>
      </c>
      <c r="C5890" t="s">
        <v>2960</v>
      </c>
      <c r="D5890" t="s">
        <v>185</v>
      </c>
      <c r="E5890">
        <v>4</v>
      </c>
      <c r="F5890" t="s">
        <v>186</v>
      </c>
      <c r="G5890" t="s">
        <v>710</v>
      </c>
      <c r="H5890" t="s">
        <v>35</v>
      </c>
      <c r="I5890" t="s">
        <v>1083</v>
      </c>
      <c r="J5890" t="s">
        <v>5673</v>
      </c>
      <c r="K5890" t="s">
        <v>13397</v>
      </c>
      <c r="L5890" t="s">
        <v>13398</v>
      </c>
      <c r="M5890" t="s">
        <v>2261</v>
      </c>
      <c r="N5890" t="s">
        <v>40</v>
      </c>
      <c r="O5890">
        <v>16271</v>
      </c>
      <c r="P5890">
        <v>19686</v>
      </c>
      <c r="Q5890" t="s">
        <v>59</v>
      </c>
      <c r="R5890">
        <v>442</v>
      </c>
      <c r="S5890" s="2">
        <v>44392</v>
      </c>
      <c r="T5890" t="s">
        <v>42</v>
      </c>
      <c r="U5890">
        <v>18632</v>
      </c>
      <c r="V5890" t="s">
        <v>85</v>
      </c>
      <c r="W5890">
        <v>796</v>
      </c>
      <c r="X5890" t="s">
        <v>44</v>
      </c>
      <c r="Y5890" t="s">
        <v>45</v>
      </c>
      <c r="Z5890">
        <v>0</v>
      </c>
      <c r="AA5890">
        <v>673</v>
      </c>
      <c r="AB5890">
        <v>17123</v>
      </c>
      <c r="AC5890" t="s">
        <v>73</v>
      </c>
    </row>
    <row r="5891" spans="1:29" x14ac:dyDescent="0.3">
      <c r="A5891" s="1" t="s">
        <v>29</v>
      </c>
      <c r="B5891" t="s">
        <v>327</v>
      </c>
      <c r="C5891" t="s">
        <v>2058</v>
      </c>
      <c r="D5891" t="s">
        <v>119</v>
      </c>
      <c r="E5891">
        <v>4</v>
      </c>
      <c r="F5891" t="s">
        <v>64</v>
      </c>
      <c r="G5891" t="s">
        <v>88</v>
      </c>
      <c r="H5891" t="s">
        <v>79</v>
      </c>
      <c r="I5891" t="s">
        <v>2513</v>
      </c>
      <c r="J5891" t="s">
        <v>354</v>
      </c>
      <c r="K5891" t="s">
        <v>13399</v>
      </c>
      <c r="L5891" t="s">
        <v>13400</v>
      </c>
      <c r="M5891" t="s">
        <v>2350</v>
      </c>
      <c r="N5891" t="s">
        <v>40</v>
      </c>
      <c r="O5891">
        <v>8116</v>
      </c>
      <c r="P5891">
        <v>11663</v>
      </c>
      <c r="Q5891" t="s">
        <v>95</v>
      </c>
      <c r="R5891">
        <v>437</v>
      </c>
      <c r="S5891" s="2">
        <v>45331</v>
      </c>
      <c r="T5891" t="s">
        <v>42</v>
      </c>
      <c r="U5891">
        <v>0</v>
      </c>
      <c r="V5891" t="s">
        <v>85</v>
      </c>
      <c r="W5891">
        <v>581</v>
      </c>
      <c r="X5891" t="s">
        <v>44</v>
      </c>
      <c r="Y5891" t="s">
        <v>72</v>
      </c>
      <c r="Z5891">
        <v>0</v>
      </c>
      <c r="AA5891">
        <v>869</v>
      </c>
      <c r="AB5891">
        <v>10845</v>
      </c>
      <c r="AC5891" t="s">
        <v>73</v>
      </c>
    </row>
    <row r="5892" spans="1:29" x14ac:dyDescent="0.3">
      <c r="A5892" s="1" t="s">
        <v>29</v>
      </c>
      <c r="B5892" t="s">
        <v>62</v>
      </c>
      <c r="C5892" t="s">
        <v>3683</v>
      </c>
      <c r="D5892" t="s">
        <v>257</v>
      </c>
      <c r="E5892">
        <v>2</v>
      </c>
      <c r="F5892" t="s">
        <v>51</v>
      </c>
      <c r="G5892" t="s">
        <v>1069</v>
      </c>
      <c r="H5892" t="s">
        <v>35</v>
      </c>
      <c r="I5892" t="s">
        <v>5027</v>
      </c>
      <c r="J5892" t="s">
        <v>132</v>
      </c>
      <c r="K5892" t="s">
        <v>13401</v>
      </c>
      <c r="L5892" t="s">
        <v>13402</v>
      </c>
      <c r="M5892" t="s">
        <v>362</v>
      </c>
      <c r="N5892" t="s">
        <v>84</v>
      </c>
      <c r="O5892">
        <v>15851</v>
      </c>
      <c r="P5892">
        <v>18837</v>
      </c>
      <c r="Q5892" t="s">
        <v>59</v>
      </c>
      <c r="R5892">
        <v>471</v>
      </c>
      <c r="S5892" s="2">
        <v>44978</v>
      </c>
      <c r="T5892" t="s">
        <v>42</v>
      </c>
      <c r="U5892">
        <v>22253</v>
      </c>
      <c r="V5892" t="s">
        <v>106</v>
      </c>
      <c r="W5892">
        <v>523</v>
      </c>
      <c r="X5892" t="s">
        <v>44</v>
      </c>
      <c r="Y5892" t="s">
        <v>61</v>
      </c>
      <c r="Z5892">
        <v>0</v>
      </c>
      <c r="AA5892">
        <v>528</v>
      </c>
      <c r="AB5892">
        <v>18203</v>
      </c>
      <c r="AC5892" t="s">
        <v>107</v>
      </c>
    </row>
    <row r="5893" spans="1:29" x14ac:dyDescent="0.3">
      <c r="A5893" s="1" t="s">
        <v>47</v>
      </c>
      <c r="B5893" t="s">
        <v>592</v>
      </c>
      <c r="C5893" t="s">
        <v>3650</v>
      </c>
      <c r="D5893" t="s">
        <v>32</v>
      </c>
      <c r="E5893">
        <v>1</v>
      </c>
      <c r="F5893" t="s">
        <v>33</v>
      </c>
      <c r="G5893" t="s">
        <v>111</v>
      </c>
      <c r="H5893" t="s">
        <v>35</v>
      </c>
      <c r="I5893" t="s">
        <v>1210</v>
      </c>
      <c r="J5893" t="s">
        <v>157</v>
      </c>
      <c r="K5893" t="s">
        <v>13403</v>
      </c>
      <c r="L5893" t="s">
        <v>13404</v>
      </c>
      <c r="M5893" t="s">
        <v>1449</v>
      </c>
      <c r="N5893" t="s">
        <v>40</v>
      </c>
      <c r="O5893">
        <v>10856</v>
      </c>
      <c r="P5893">
        <v>15019</v>
      </c>
      <c r="Q5893" t="s">
        <v>59</v>
      </c>
      <c r="R5893">
        <v>708</v>
      </c>
      <c r="S5893" s="2">
        <v>44929</v>
      </c>
      <c r="T5893" t="s">
        <v>42</v>
      </c>
      <c r="U5893">
        <v>8305</v>
      </c>
      <c r="V5893" t="s">
        <v>43</v>
      </c>
      <c r="W5893">
        <v>537</v>
      </c>
      <c r="X5893" t="s">
        <v>44</v>
      </c>
      <c r="Y5893" t="s">
        <v>72</v>
      </c>
      <c r="Z5893">
        <v>0</v>
      </c>
      <c r="AA5893">
        <v>366</v>
      </c>
      <c r="AB5893">
        <v>13710</v>
      </c>
      <c r="AC5893" t="s">
        <v>107</v>
      </c>
    </row>
    <row r="5894" spans="1:29" x14ac:dyDescent="0.3">
      <c r="A5894" s="1" t="s">
        <v>47</v>
      </c>
      <c r="B5894" t="s">
        <v>176</v>
      </c>
      <c r="C5894" t="s">
        <v>2730</v>
      </c>
      <c r="D5894" t="s">
        <v>236</v>
      </c>
      <c r="E5894">
        <v>1</v>
      </c>
      <c r="F5894" t="s">
        <v>99</v>
      </c>
      <c r="G5894" t="s">
        <v>558</v>
      </c>
      <c r="H5894" t="s">
        <v>79</v>
      </c>
      <c r="I5894" t="s">
        <v>2170</v>
      </c>
      <c r="J5894" t="s">
        <v>3259</v>
      </c>
      <c r="K5894" t="s">
        <v>13405</v>
      </c>
      <c r="L5894" t="s">
        <v>13406</v>
      </c>
      <c r="M5894" t="s">
        <v>426</v>
      </c>
      <c r="N5894" t="s">
        <v>94</v>
      </c>
      <c r="O5894">
        <v>23234</v>
      </c>
      <c r="P5894">
        <v>26235</v>
      </c>
      <c r="Q5894" t="s">
        <v>95</v>
      </c>
      <c r="R5894">
        <v>56</v>
      </c>
      <c r="S5894" s="2">
        <v>44469</v>
      </c>
      <c r="T5894" s="2">
        <v>44476</v>
      </c>
      <c r="U5894">
        <v>0</v>
      </c>
      <c r="V5894" t="s">
        <v>43</v>
      </c>
      <c r="W5894">
        <v>405</v>
      </c>
      <c r="X5894" t="s">
        <v>60</v>
      </c>
      <c r="Y5894" t="s">
        <v>72</v>
      </c>
      <c r="Z5894">
        <v>0</v>
      </c>
      <c r="AA5894">
        <v>960</v>
      </c>
      <c r="AB5894">
        <v>25832</v>
      </c>
      <c r="AC5894" t="s">
        <v>107</v>
      </c>
    </row>
    <row r="5895" spans="1:29" x14ac:dyDescent="0.3">
      <c r="A5895" s="1" t="s">
        <v>29</v>
      </c>
      <c r="B5895" t="s">
        <v>86</v>
      </c>
      <c r="C5895" t="s">
        <v>354</v>
      </c>
      <c r="D5895" t="s">
        <v>32</v>
      </c>
      <c r="E5895">
        <v>5</v>
      </c>
      <c r="F5895" t="s">
        <v>33</v>
      </c>
      <c r="G5895" t="s">
        <v>111</v>
      </c>
      <c r="H5895" t="s">
        <v>35</v>
      </c>
      <c r="I5895" t="s">
        <v>2028</v>
      </c>
      <c r="J5895" t="s">
        <v>766</v>
      </c>
      <c r="K5895" t="s">
        <v>13407</v>
      </c>
      <c r="L5895" t="s">
        <v>13408</v>
      </c>
      <c r="M5895" t="s">
        <v>1691</v>
      </c>
      <c r="N5895" t="s">
        <v>94</v>
      </c>
      <c r="O5895">
        <v>9365</v>
      </c>
      <c r="P5895">
        <v>11847</v>
      </c>
      <c r="Q5895" t="s">
        <v>95</v>
      </c>
      <c r="R5895">
        <v>599</v>
      </c>
      <c r="S5895" s="2">
        <v>45028</v>
      </c>
      <c r="T5895" s="2">
        <v>45046</v>
      </c>
      <c r="U5895">
        <v>0</v>
      </c>
      <c r="V5895" t="s">
        <v>106</v>
      </c>
      <c r="W5895">
        <v>571</v>
      </c>
      <c r="X5895" t="s">
        <v>60</v>
      </c>
      <c r="Y5895" t="s">
        <v>45</v>
      </c>
      <c r="Z5895">
        <v>0</v>
      </c>
      <c r="AA5895">
        <v>380</v>
      </c>
      <c r="AB5895">
        <v>9385</v>
      </c>
      <c r="AC5895" t="s">
        <v>73</v>
      </c>
    </row>
    <row r="5896" spans="1:29" x14ac:dyDescent="0.3">
      <c r="A5896" s="1" t="s">
        <v>47</v>
      </c>
      <c r="B5896" t="s">
        <v>108</v>
      </c>
      <c r="C5896" t="s">
        <v>1763</v>
      </c>
      <c r="D5896" t="s">
        <v>236</v>
      </c>
      <c r="E5896">
        <v>7</v>
      </c>
      <c r="F5896" t="s">
        <v>120</v>
      </c>
      <c r="G5896" t="s">
        <v>1533</v>
      </c>
      <c r="H5896" t="s">
        <v>79</v>
      </c>
      <c r="I5896" t="s">
        <v>1379</v>
      </c>
      <c r="J5896" t="s">
        <v>372</v>
      </c>
      <c r="K5896" t="s">
        <v>13409</v>
      </c>
      <c r="L5896" t="s">
        <v>13410</v>
      </c>
      <c r="M5896" t="s">
        <v>1278</v>
      </c>
      <c r="N5896" t="s">
        <v>40</v>
      </c>
      <c r="O5896">
        <v>17423</v>
      </c>
      <c r="P5896">
        <v>21062</v>
      </c>
      <c r="Q5896" t="s">
        <v>59</v>
      </c>
      <c r="R5896">
        <v>858</v>
      </c>
      <c r="S5896" s="2">
        <v>44529</v>
      </c>
      <c r="T5896" t="s">
        <v>42</v>
      </c>
      <c r="U5896">
        <v>24307</v>
      </c>
      <c r="V5896" t="s">
        <v>71</v>
      </c>
      <c r="W5896">
        <v>622</v>
      </c>
      <c r="X5896" t="s">
        <v>44</v>
      </c>
      <c r="Y5896" t="s">
        <v>45</v>
      </c>
      <c r="Z5896">
        <v>0</v>
      </c>
      <c r="AA5896">
        <v>627</v>
      </c>
      <c r="AB5896">
        <v>18249</v>
      </c>
      <c r="AC5896" t="s">
        <v>107</v>
      </c>
    </row>
    <row r="5897" spans="1:29" x14ac:dyDescent="0.3">
      <c r="A5897" s="1" t="s">
        <v>29</v>
      </c>
      <c r="B5897" t="s">
        <v>228</v>
      </c>
      <c r="C5897" t="s">
        <v>1652</v>
      </c>
      <c r="D5897" t="s">
        <v>257</v>
      </c>
      <c r="E5897">
        <v>5</v>
      </c>
      <c r="F5897" t="s">
        <v>271</v>
      </c>
      <c r="G5897" t="s">
        <v>715</v>
      </c>
      <c r="H5897" t="s">
        <v>79</v>
      </c>
      <c r="I5897" t="s">
        <v>502</v>
      </c>
      <c r="J5897" t="s">
        <v>1652</v>
      </c>
      <c r="K5897" t="s">
        <v>13411</v>
      </c>
      <c r="L5897" t="s">
        <v>13412</v>
      </c>
      <c r="M5897" t="s">
        <v>640</v>
      </c>
      <c r="N5897" t="s">
        <v>40</v>
      </c>
      <c r="O5897">
        <v>20408</v>
      </c>
      <c r="P5897">
        <v>22936</v>
      </c>
      <c r="Q5897" t="s">
        <v>59</v>
      </c>
      <c r="R5897">
        <v>605</v>
      </c>
      <c r="S5897" s="2">
        <v>44441</v>
      </c>
      <c r="T5897" s="2">
        <v>44461</v>
      </c>
      <c r="U5897">
        <v>43848</v>
      </c>
      <c r="V5897" t="s">
        <v>71</v>
      </c>
      <c r="W5897">
        <v>620</v>
      </c>
      <c r="X5897" t="s">
        <v>60</v>
      </c>
      <c r="Y5897" t="s">
        <v>72</v>
      </c>
      <c r="Z5897">
        <v>0</v>
      </c>
      <c r="AA5897">
        <v>240</v>
      </c>
      <c r="AB5897">
        <v>21218</v>
      </c>
      <c r="AC5897" t="s">
        <v>46</v>
      </c>
    </row>
    <row r="5898" spans="1:29" x14ac:dyDescent="0.3">
      <c r="A5898" s="1" t="s">
        <v>47</v>
      </c>
      <c r="B5898" t="s">
        <v>161</v>
      </c>
      <c r="C5898" t="s">
        <v>2933</v>
      </c>
      <c r="D5898" t="s">
        <v>119</v>
      </c>
      <c r="E5898">
        <v>1</v>
      </c>
      <c r="F5898" t="s">
        <v>51</v>
      </c>
      <c r="G5898" t="s">
        <v>710</v>
      </c>
      <c r="H5898" t="s">
        <v>79</v>
      </c>
      <c r="I5898" t="s">
        <v>496</v>
      </c>
      <c r="J5898" t="s">
        <v>1254</v>
      </c>
      <c r="K5898">
        <f>1-918-167-769</f>
        <v>-1853</v>
      </c>
      <c r="L5898" t="s">
        <v>13413</v>
      </c>
      <c r="M5898" t="s">
        <v>283</v>
      </c>
      <c r="N5898" t="s">
        <v>58</v>
      </c>
      <c r="O5898">
        <v>19301</v>
      </c>
      <c r="P5898">
        <v>24042</v>
      </c>
      <c r="Q5898" t="s">
        <v>59</v>
      </c>
      <c r="R5898">
        <v>234</v>
      </c>
      <c r="S5898" s="2">
        <v>44780</v>
      </c>
      <c r="T5898" s="2">
        <v>44790</v>
      </c>
      <c r="U5898">
        <v>9831</v>
      </c>
      <c r="V5898" t="s">
        <v>85</v>
      </c>
      <c r="W5898">
        <v>716</v>
      </c>
      <c r="X5898" t="s">
        <v>60</v>
      </c>
      <c r="Y5898" t="s">
        <v>72</v>
      </c>
      <c r="Z5898">
        <v>3625</v>
      </c>
      <c r="AA5898">
        <v>398</v>
      </c>
      <c r="AB5898">
        <v>23911</v>
      </c>
      <c r="AC5898" t="s">
        <v>73</v>
      </c>
    </row>
    <row r="5899" spans="1:29" x14ac:dyDescent="0.3">
      <c r="A5899" s="1" t="s">
        <v>29</v>
      </c>
      <c r="B5899" t="s">
        <v>96</v>
      </c>
      <c r="C5899" t="s">
        <v>1496</v>
      </c>
      <c r="D5899" t="s">
        <v>169</v>
      </c>
      <c r="E5899">
        <v>4</v>
      </c>
      <c r="F5899" t="s">
        <v>33</v>
      </c>
      <c r="G5899" t="s">
        <v>451</v>
      </c>
      <c r="H5899" t="s">
        <v>35</v>
      </c>
      <c r="I5899" t="s">
        <v>417</v>
      </c>
      <c r="J5899" t="s">
        <v>2655</v>
      </c>
      <c r="K5899" t="s">
        <v>13414</v>
      </c>
      <c r="L5899" t="s">
        <v>13415</v>
      </c>
      <c r="M5899" t="s">
        <v>2382</v>
      </c>
      <c r="N5899" t="s">
        <v>84</v>
      </c>
      <c r="O5899">
        <v>29511</v>
      </c>
      <c r="P5899">
        <v>34149</v>
      </c>
      <c r="Q5899" t="s">
        <v>59</v>
      </c>
      <c r="R5899">
        <v>237</v>
      </c>
      <c r="S5899" s="2">
        <v>44351</v>
      </c>
      <c r="T5899" t="s">
        <v>42</v>
      </c>
      <c r="U5899">
        <v>44800</v>
      </c>
      <c r="V5899" t="s">
        <v>85</v>
      </c>
      <c r="W5899">
        <v>569</v>
      </c>
      <c r="X5899" t="s">
        <v>44</v>
      </c>
      <c r="Y5899" t="s">
        <v>61</v>
      </c>
      <c r="Z5899">
        <v>0</v>
      </c>
      <c r="AA5899">
        <v>720</v>
      </c>
      <c r="AB5899">
        <v>32256</v>
      </c>
      <c r="AC5899" t="s">
        <v>107</v>
      </c>
    </row>
    <row r="5900" spans="1:29" x14ac:dyDescent="0.3">
      <c r="A5900" s="1" t="s">
        <v>47</v>
      </c>
      <c r="B5900" t="s">
        <v>145</v>
      </c>
      <c r="C5900" t="s">
        <v>445</v>
      </c>
      <c r="D5900" t="s">
        <v>119</v>
      </c>
      <c r="E5900">
        <v>1</v>
      </c>
      <c r="F5900" t="s">
        <v>271</v>
      </c>
      <c r="G5900" t="s">
        <v>689</v>
      </c>
      <c r="H5900" t="s">
        <v>35</v>
      </c>
      <c r="I5900" t="s">
        <v>180</v>
      </c>
      <c r="J5900" t="s">
        <v>6269</v>
      </c>
      <c r="K5900" t="s">
        <v>13416</v>
      </c>
      <c r="L5900" t="s">
        <v>13417</v>
      </c>
      <c r="M5900" t="s">
        <v>2358</v>
      </c>
      <c r="N5900" t="s">
        <v>94</v>
      </c>
      <c r="O5900">
        <v>22037</v>
      </c>
      <c r="P5900">
        <v>26231</v>
      </c>
      <c r="Q5900" t="s">
        <v>95</v>
      </c>
      <c r="R5900">
        <v>542</v>
      </c>
      <c r="S5900" s="2">
        <v>44559</v>
      </c>
      <c r="T5900" t="s">
        <v>42</v>
      </c>
      <c r="U5900">
        <v>0</v>
      </c>
      <c r="V5900" t="s">
        <v>85</v>
      </c>
      <c r="W5900">
        <v>745</v>
      </c>
      <c r="X5900" t="s">
        <v>44</v>
      </c>
      <c r="Y5900" t="s">
        <v>45</v>
      </c>
      <c r="Z5900">
        <v>0</v>
      </c>
      <c r="AA5900">
        <v>828</v>
      </c>
      <c r="AB5900">
        <v>22568</v>
      </c>
      <c r="AC5900" t="s">
        <v>73</v>
      </c>
    </row>
    <row r="5901" spans="1:29" x14ac:dyDescent="0.3">
      <c r="A5901" s="1" t="s">
        <v>29</v>
      </c>
      <c r="B5901" t="s">
        <v>30</v>
      </c>
      <c r="C5901" t="s">
        <v>1800</v>
      </c>
      <c r="D5901" t="s">
        <v>76</v>
      </c>
      <c r="E5901">
        <v>6</v>
      </c>
      <c r="F5901" t="s">
        <v>186</v>
      </c>
      <c r="G5901" t="s">
        <v>535</v>
      </c>
      <c r="H5901" t="s">
        <v>35</v>
      </c>
      <c r="I5901" t="s">
        <v>6916</v>
      </c>
      <c r="J5901" t="s">
        <v>3919</v>
      </c>
      <c r="K5901" t="s">
        <v>13418</v>
      </c>
      <c r="L5901" t="s">
        <v>13419</v>
      </c>
      <c r="M5901" t="s">
        <v>1395</v>
      </c>
      <c r="N5901" t="s">
        <v>40</v>
      </c>
      <c r="O5901">
        <v>24061</v>
      </c>
      <c r="P5901">
        <v>28764</v>
      </c>
      <c r="Q5901" t="s">
        <v>41</v>
      </c>
      <c r="R5901">
        <v>498</v>
      </c>
      <c r="S5901" s="2">
        <v>45132</v>
      </c>
      <c r="T5901" s="2">
        <v>45158</v>
      </c>
      <c r="U5901">
        <v>0</v>
      </c>
      <c r="V5901" t="s">
        <v>71</v>
      </c>
      <c r="W5901">
        <v>820</v>
      </c>
      <c r="X5901" t="s">
        <v>60</v>
      </c>
      <c r="Y5901" t="s">
        <v>72</v>
      </c>
      <c r="Z5901">
        <v>0</v>
      </c>
      <c r="AA5901">
        <v>684</v>
      </c>
      <c r="AB5901">
        <v>26541</v>
      </c>
      <c r="AC5901" t="s">
        <v>46</v>
      </c>
    </row>
    <row r="5902" spans="1:29" x14ac:dyDescent="0.3">
      <c r="A5902" s="1" t="s">
        <v>29</v>
      </c>
      <c r="B5902" t="s">
        <v>228</v>
      </c>
      <c r="C5902" t="s">
        <v>635</v>
      </c>
      <c r="D5902" t="s">
        <v>178</v>
      </c>
      <c r="E5902">
        <v>10</v>
      </c>
      <c r="F5902" t="s">
        <v>186</v>
      </c>
      <c r="G5902" t="s">
        <v>1504</v>
      </c>
      <c r="H5902" t="s">
        <v>79</v>
      </c>
      <c r="I5902" t="s">
        <v>4274</v>
      </c>
      <c r="J5902" t="s">
        <v>5698</v>
      </c>
      <c r="K5902" t="s">
        <v>13420</v>
      </c>
      <c r="L5902" t="s">
        <v>13421</v>
      </c>
      <c r="M5902" t="s">
        <v>964</v>
      </c>
      <c r="N5902" t="s">
        <v>40</v>
      </c>
      <c r="O5902">
        <v>21504</v>
      </c>
      <c r="P5902">
        <v>24752</v>
      </c>
      <c r="Q5902" t="s">
        <v>59</v>
      </c>
      <c r="R5902">
        <v>70</v>
      </c>
      <c r="S5902" s="2">
        <v>44865</v>
      </c>
      <c r="T5902" t="s">
        <v>42</v>
      </c>
      <c r="U5902">
        <v>2298</v>
      </c>
      <c r="V5902" t="s">
        <v>71</v>
      </c>
      <c r="W5902">
        <v>696</v>
      </c>
      <c r="X5902" t="s">
        <v>44</v>
      </c>
      <c r="Y5902" t="s">
        <v>61</v>
      </c>
      <c r="Z5902">
        <v>0</v>
      </c>
      <c r="AA5902">
        <v>409</v>
      </c>
      <c r="AB5902">
        <v>22964</v>
      </c>
      <c r="AC5902" t="s">
        <v>107</v>
      </c>
    </row>
    <row r="5903" spans="1:29" x14ac:dyDescent="0.3">
      <c r="A5903" s="1" t="s">
        <v>29</v>
      </c>
      <c r="B5903" t="s">
        <v>327</v>
      </c>
      <c r="C5903" t="s">
        <v>1079</v>
      </c>
      <c r="D5903" t="s">
        <v>138</v>
      </c>
      <c r="E5903">
        <v>6</v>
      </c>
      <c r="F5903" t="s">
        <v>221</v>
      </c>
      <c r="G5903" t="s">
        <v>667</v>
      </c>
      <c r="H5903" t="s">
        <v>35</v>
      </c>
      <c r="I5903" t="s">
        <v>3135</v>
      </c>
      <c r="J5903" t="s">
        <v>657</v>
      </c>
      <c r="K5903" t="s">
        <v>13422</v>
      </c>
      <c r="L5903" t="s">
        <v>13423</v>
      </c>
      <c r="M5903" t="s">
        <v>591</v>
      </c>
      <c r="N5903" t="s">
        <v>84</v>
      </c>
      <c r="O5903">
        <v>21127</v>
      </c>
      <c r="P5903">
        <v>24003</v>
      </c>
      <c r="Q5903" t="s">
        <v>41</v>
      </c>
      <c r="R5903">
        <v>51</v>
      </c>
      <c r="S5903" s="2">
        <v>44914</v>
      </c>
      <c r="T5903" s="2">
        <v>44919</v>
      </c>
      <c r="U5903">
        <v>0</v>
      </c>
      <c r="V5903" t="s">
        <v>43</v>
      </c>
      <c r="W5903">
        <v>827</v>
      </c>
      <c r="X5903" t="s">
        <v>60</v>
      </c>
      <c r="Y5903" t="s">
        <v>72</v>
      </c>
      <c r="Z5903">
        <v>0</v>
      </c>
      <c r="AA5903">
        <v>895</v>
      </c>
      <c r="AB5903">
        <v>22768</v>
      </c>
      <c r="AC5903" t="s">
        <v>46</v>
      </c>
    </row>
    <row r="5904" spans="1:29" x14ac:dyDescent="0.3">
      <c r="A5904" s="1" t="s">
        <v>47</v>
      </c>
      <c r="B5904" t="s">
        <v>234</v>
      </c>
      <c r="C5904" t="s">
        <v>3602</v>
      </c>
      <c r="D5904" t="s">
        <v>76</v>
      </c>
      <c r="E5904">
        <v>7</v>
      </c>
      <c r="F5904" t="s">
        <v>120</v>
      </c>
      <c r="G5904" t="s">
        <v>543</v>
      </c>
      <c r="H5904" t="s">
        <v>79</v>
      </c>
      <c r="I5904" t="s">
        <v>3145</v>
      </c>
      <c r="J5904" t="s">
        <v>2446</v>
      </c>
      <c r="K5904">
        <f>1-637-322-718</f>
        <v>-1676</v>
      </c>
      <c r="L5904" t="s">
        <v>13424</v>
      </c>
      <c r="M5904" t="s">
        <v>2192</v>
      </c>
      <c r="N5904" t="s">
        <v>84</v>
      </c>
      <c r="O5904">
        <v>29710</v>
      </c>
      <c r="P5904">
        <v>33210</v>
      </c>
      <c r="Q5904" t="s">
        <v>41</v>
      </c>
      <c r="R5904">
        <v>752</v>
      </c>
      <c r="S5904" s="2">
        <v>45362</v>
      </c>
      <c r="T5904" s="2">
        <v>45372</v>
      </c>
      <c r="U5904">
        <v>0</v>
      </c>
      <c r="V5904" t="s">
        <v>106</v>
      </c>
      <c r="W5904">
        <v>435</v>
      </c>
      <c r="X5904" t="s">
        <v>60</v>
      </c>
      <c r="Y5904" t="s">
        <v>61</v>
      </c>
      <c r="Z5904">
        <v>0</v>
      </c>
      <c r="AA5904">
        <v>545</v>
      </c>
      <c r="AB5904">
        <v>32436</v>
      </c>
      <c r="AC5904" t="s">
        <v>107</v>
      </c>
    </row>
    <row r="5905" spans="1:29" x14ac:dyDescent="0.3">
      <c r="A5905" s="1" t="s">
        <v>47</v>
      </c>
      <c r="B5905" t="s">
        <v>145</v>
      </c>
      <c r="C5905" t="s">
        <v>445</v>
      </c>
      <c r="D5905" t="s">
        <v>352</v>
      </c>
      <c r="E5905">
        <v>2</v>
      </c>
      <c r="F5905" t="s">
        <v>129</v>
      </c>
      <c r="G5905" t="s">
        <v>163</v>
      </c>
      <c r="H5905" t="s">
        <v>35</v>
      </c>
      <c r="I5905" t="s">
        <v>1571</v>
      </c>
      <c r="J5905" t="s">
        <v>693</v>
      </c>
      <c r="K5905" t="s">
        <v>13425</v>
      </c>
      <c r="L5905" t="s">
        <v>13426</v>
      </c>
      <c r="M5905" t="s">
        <v>152</v>
      </c>
      <c r="N5905" t="s">
        <v>84</v>
      </c>
      <c r="O5905">
        <v>13450</v>
      </c>
      <c r="P5905">
        <v>17896</v>
      </c>
      <c r="Q5905" t="s">
        <v>41</v>
      </c>
      <c r="R5905">
        <v>777</v>
      </c>
      <c r="S5905" s="2">
        <v>45041</v>
      </c>
      <c r="T5905" s="2">
        <v>45043</v>
      </c>
      <c r="U5905">
        <v>0</v>
      </c>
      <c r="V5905" t="s">
        <v>106</v>
      </c>
      <c r="W5905">
        <v>518</v>
      </c>
      <c r="X5905" t="s">
        <v>60</v>
      </c>
      <c r="Y5905" t="s">
        <v>45</v>
      </c>
      <c r="Z5905">
        <v>0</v>
      </c>
      <c r="AA5905">
        <v>298</v>
      </c>
      <c r="AB5905">
        <v>16844</v>
      </c>
      <c r="AC5905" t="s">
        <v>107</v>
      </c>
    </row>
    <row r="5906" spans="1:29" x14ac:dyDescent="0.3">
      <c r="A5906" s="1" t="s">
        <v>47</v>
      </c>
      <c r="B5906" t="s">
        <v>234</v>
      </c>
      <c r="C5906" t="s">
        <v>480</v>
      </c>
      <c r="D5906" t="s">
        <v>76</v>
      </c>
      <c r="E5906">
        <v>8</v>
      </c>
      <c r="F5906" t="s">
        <v>120</v>
      </c>
      <c r="G5906" t="s">
        <v>586</v>
      </c>
      <c r="H5906" t="s">
        <v>79</v>
      </c>
      <c r="I5906" t="s">
        <v>1661</v>
      </c>
      <c r="J5906" t="s">
        <v>2330</v>
      </c>
      <c r="K5906" t="s">
        <v>13427</v>
      </c>
      <c r="L5906" t="s">
        <v>13428</v>
      </c>
      <c r="M5906" t="s">
        <v>1972</v>
      </c>
      <c r="N5906" t="s">
        <v>40</v>
      </c>
      <c r="O5906">
        <v>6612</v>
      </c>
      <c r="P5906">
        <v>10148</v>
      </c>
      <c r="Q5906" t="s">
        <v>41</v>
      </c>
      <c r="R5906">
        <v>683</v>
      </c>
      <c r="S5906" s="2">
        <v>44785</v>
      </c>
      <c r="T5906" t="s">
        <v>42</v>
      </c>
      <c r="U5906">
        <v>0</v>
      </c>
      <c r="V5906" t="s">
        <v>71</v>
      </c>
      <c r="W5906">
        <v>467</v>
      </c>
      <c r="X5906" t="s">
        <v>44</v>
      </c>
      <c r="Y5906" t="s">
        <v>61</v>
      </c>
      <c r="Z5906">
        <v>0</v>
      </c>
      <c r="AA5906">
        <v>181</v>
      </c>
      <c r="AB5906">
        <v>8272</v>
      </c>
      <c r="AC5906" t="s">
        <v>46</v>
      </c>
    </row>
    <row r="5907" spans="1:29" x14ac:dyDescent="0.3">
      <c r="A5907" s="1" t="s">
        <v>29</v>
      </c>
      <c r="B5907" t="s">
        <v>228</v>
      </c>
      <c r="C5907" t="s">
        <v>2333</v>
      </c>
      <c r="D5907" t="s">
        <v>185</v>
      </c>
      <c r="E5907">
        <v>6</v>
      </c>
      <c r="F5907" t="s">
        <v>120</v>
      </c>
      <c r="G5907" t="s">
        <v>121</v>
      </c>
      <c r="H5907" t="s">
        <v>35</v>
      </c>
      <c r="I5907" t="s">
        <v>1210</v>
      </c>
      <c r="J5907" t="s">
        <v>102</v>
      </c>
      <c r="K5907" t="s">
        <v>13429</v>
      </c>
      <c r="L5907" t="s">
        <v>13430</v>
      </c>
      <c r="M5907" t="s">
        <v>1189</v>
      </c>
      <c r="N5907" t="s">
        <v>84</v>
      </c>
      <c r="O5907">
        <v>29992</v>
      </c>
      <c r="P5907">
        <v>33928</v>
      </c>
      <c r="Q5907" t="s">
        <v>41</v>
      </c>
      <c r="R5907">
        <v>354</v>
      </c>
      <c r="S5907" s="2">
        <v>45244</v>
      </c>
      <c r="T5907" t="s">
        <v>42</v>
      </c>
      <c r="U5907">
        <v>0</v>
      </c>
      <c r="V5907" t="s">
        <v>106</v>
      </c>
      <c r="W5907">
        <v>666</v>
      </c>
      <c r="X5907" t="s">
        <v>44</v>
      </c>
      <c r="Y5907" t="s">
        <v>45</v>
      </c>
      <c r="Z5907">
        <v>0</v>
      </c>
      <c r="AA5907">
        <v>872</v>
      </c>
      <c r="AB5907">
        <v>32058</v>
      </c>
      <c r="AC5907" t="s">
        <v>73</v>
      </c>
    </row>
    <row r="5908" spans="1:29" x14ac:dyDescent="0.3">
      <c r="A5908" s="1" t="s">
        <v>29</v>
      </c>
      <c r="B5908" t="s">
        <v>96</v>
      </c>
      <c r="C5908" t="s">
        <v>1922</v>
      </c>
      <c r="D5908" t="s">
        <v>50</v>
      </c>
      <c r="E5908">
        <v>4</v>
      </c>
      <c r="F5908" t="s">
        <v>33</v>
      </c>
      <c r="G5908" t="s">
        <v>179</v>
      </c>
      <c r="H5908" t="s">
        <v>79</v>
      </c>
      <c r="I5908" t="s">
        <v>1501</v>
      </c>
      <c r="J5908" t="s">
        <v>6475</v>
      </c>
      <c r="K5908" t="s">
        <v>13431</v>
      </c>
      <c r="L5908" t="s">
        <v>13432</v>
      </c>
      <c r="M5908" t="s">
        <v>1784</v>
      </c>
      <c r="N5908" t="s">
        <v>58</v>
      </c>
      <c r="O5908">
        <v>8945</v>
      </c>
      <c r="P5908">
        <v>11512</v>
      </c>
      <c r="Q5908" t="s">
        <v>95</v>
      </c>
      <c r="R5908">
        <v>496</v>
      </c>
      <c r="S5908" s="2">
        <v>44521</v>
      </c>
      <c r="T5908" t="s">
        <v>42</v>
      </c>
      <c r="U5908">
        <v>0</v>
      </c>
      <c r="V5908" t="s">
        <v>106</v>
      </c>
      <c r="W5908">
        <v>552</v>
      </c>
      <c r="X5908" t="s">
        <v>44</v>
      </c>
      <c r="Y5908" t="s">
        <v>45</v>
      </c>
      <c r="Z5908">
        <v>3989</v>
      </c>
      <c r="AA5908">
        <v>487</v>
      </c>
      <c r="AB5908">
        <v>9257</v>
      </c>
      <c r="AC5908" t="s">
        <v>46</v>
      </c>
    </row>
    <row r="5909" spans="1:29" x14ac:dyDescent="0.3">
      <c r="A5909" s="1" t="s">
        <v>47</v>
      </c>
      <c r="B5909" t="s">
        <v>234</v>
      </c>
      <c r="C5909" t="s">
        <v>235</v>
      </c>
      <c r="D5909" t="s">
        <v>178</v>
      </c>
      <c r="E5909">
        <v>9</v>
      </c>
      <c r="F5909" t="s">
        <v>186</v>
      </c>
      <c r="G5909" t="s">
        <v>535</v>
      </c>
      <c r="H5909" t="s">
        <v>79</v>
      </c>
      <c r="I5909" t="s">
        <v>7307</v>
      </c>
      <c r="J5909" t="s">
        <v>1576</v>
      </c>
      <c r="K5909" t="s">
        <v>13433</v>
      </c>
      <c r="L5909" t="s">
        <v>13434</v>
      </c>
      <c r="M5909" t="s">
        <v>746</v>
      </c>
      <c r="N5909" t="s">
        <v>84</v>
      </c>
      <c r="O5909">
        <v>21305</v>
      </c>
      <c r="P5909">
        <v>24260</v>
      </c>
      <c r="Q5909" t="s">
        <v>59</v>
      </c>
      <c r="R5909">
        <v>431</v>
      </c>
      <c r="S5909" s="2">
        <v>45175</v>
      </c>
      <c r="T5909" t="s">
        <v>42</v>
      </c>
      <c r="U5909">
        <v>13356</v>
      </c>
      <c r="V5909" t="s">
        <v>85</v>
      </c>
      <c r="W5909">
        <v>619</v>
      </c>
      <c r="X5909" t="s">
        <v>44</v>
      </c>
      <c r="Y5909" t="s">
        <v>45</v>
      </c>
      <c r="Z5909">
        <v>0</v>
      </c>
      <c r="AA5909">
        <v>543</v>
      </c>
      <c r="AB5909">
        <v>23458</v>
      </c>
      <c r="AC5909" t="s">
        <v>73</v>
      </c>
    </row>
    <row r="5910" spans="1:29" x14ac:dyDescent="0.3">
      <c r="A5910" s="1" t="s">
        <v>47</v>
      </c>
      <c r="B5910" t="s">
        <v>161</v>
      </c>
      <c r="C5910" t="s">
        <v>162</v>
      </c>
      <c r="D5910" t="s">
        <v>185</v>
      </c>
      <c r="E5910">
        <v>7</v>
      </c>
      <c r="F5910" t="s">
        <v>271</v>
      </c>
      <c r="G5910" t="s">
        <v>495</v>
      </c>
      <c r="H5910" t="s">
        <v>35</v>
      </c>
      <c r="I5910" t="s">
        <v>434</v>
      </c>
      <c r="J5910" t="s">
        <v>2743</v>
      </c>
      <c r="K5910" t="s">
        <v>13435</v>
      </c>
      <c r="L5910" t="s">
        <v>13436</v>
      </c>
      <c r="M5910" t="s">
        <v>392</v>
      </c>
      <c r="N5910" t="s">
        <v>84</v>
      </c>
      <c r="O5910">
        <v>5596</v>
      </c>
      <c r="P5910">
        <v>8873</v>
      </c>
      <c r="Q5910" t="s">
        <v>95</v>
      </c>
      <c r="R5910">
        <v>148</v>
      </c>
      <c r="S5910" s="2">
        <v>44957</v>
      </c>
      <c r="T5910" t="s">
        <v>42</v>
      </c>
      <c r="U5910">
        <v>0</v>
      </c>
      <c r="V5910" t="s">
        <v>71</v>
      </c>
      <c r="W5910">
        <v>576</v>
      </c>
      <c r="X5910" t="s">
        <v>44</v>
      </c>
      <c r="Y5910" t="s">
        <v>72</v>
      </c>
      <c r="Z5910">
        <v>0</v>
      </c>
      <c r="AA5910">
        <v>488</v>
      </c>
      <c r="AB5910">
        <v>8344</v>
      </c>
      <c r="AC5910" t="s">
        <v>46</v>
      </c>
    </row>
    <row r="5911" spans="1:29" x14ac:dyDescent="0.3">
      <c r="A5911" s="1" t="s">
        <v>29</v>
      </c>
      <c r="B5911" t="s">
        <v>541</v>
      </c>
      <c r="C5911" t="s">
        <v>4780</v>
      </c>
      <c r="D5911" t="s">
        <v>236</v>
      </c>
      <c r="E5911">
        <v>3</v>
      </c>
      <c r="F5911" t="s">
        <v>64</v>
      </c>
      <c r="G5911" t="s">
        <v>65</v>
      </c>
      <c r="H5911" t="s">
        <v>35</v>
      </c>
      <c r="I5911" t="s">
        <v>1318</v>
      </c>
      <c r="J5911" t="s">
        <v>637</v>
      </c>
      <c r="K5911" t="s">
        <v>13437</v>
      </c>
      <c r="L5911" t="s">
        <v>13438</v>
      </c>
      <c r="M5911" t="s">
        <v>1117</v>
      </c>
      <c r="N5911" t="s">
        <v>40</v>
      </c>
      <c r="O5911">
        <v>4753</v>
      </c>
      <c r="P5911">
        <v>8203</v>
      </c>
      <c r="Q5911" t="s">
        <v>59</v>
      </c>
      <c r="R5911">
        <v>689</v>
      </c>
      <c r="S5911" s="2">
        <v>44431</v>
      </c>
      <c r="T5911" s="2">
        <v>44444</v>
      </c>
      <c r="U5911">
        <v>28619</v>
      </c>
      <c r="V5911" t="s">
        <v>85</v>
      </c>
      <c r="W5911">
        <v>558</v>
      </c>
      <c r="X5911" t="s">
        <v>60</v>
      </c>
      <c r="Y5911" t="s">
        <v>45</v>
      </c>
      <c r="Z5911">
        <v>0</v>
      </c>
      <c r="AA5911">
        <v>109</v>
      </c>
      <c r="AB5911">
        <v>6979</v>
      </c>
      <c r="AC5911" t="s">
        <v>73</v>
      </c>
    </row>
    <row r="5912" spans="1:29" x14ac:dyDescent="0.3">
      <c r="A5912" s="1" t="s">
        <v>29</v>
      </c>
      <c r="B5912" t="s">
        <v>363</v>
      </c>
      <c r="C5912" t="s">
        <v>450</v>
      </c>
      <c r="D5912" t="s">
        <v>352</v>
      </c>
      <c r="E5912">
        <v>4</v>
      </c>
      <c r="F5912" t="s">
        <v>120</v>
      </c>
      <c r="G5912" t="s">
        <v>586</v>
      </c>
      <c r="H5912" t="s">
        <v>79</v>
      </c>
      <c r="I5912" t="s">
        <v>1156</v>
      </c>
      <c r="J5912" t="s">
        <v>6302</v>
      </c>
      <c r="K5912" t="s">
        <v>13439</v>
      </c>
      <c r="L5912" t="s">
        <v>13440</v>
      </c>
      <c r="M5912" t="s">
        <v>705</v>
      </c>
      <c r="N5912" t="s">
        <v>94</v>
      </c>
      <c r="O5912">
        <v>5753</v>
      </c>
      <c r="P5912">
        <v>7964</v>
      </c>
      <c r="Q5912" t="s">
        <v>95</v>
      </c>
      <c r="R5912">
        <v>883</v>
      </c>
      <c r="S5912" s="2">
        <v>44931</v>
      </c>
      <c r="T5912" s="2">
        <v>44941</v>
      </c>
      <c r="U5912">
        <v>0</v>
      </c>
      <c r="V5912" t="s">
        <v>43</v>
      </c>
      <c r="W5912">
        <v>719</v>
      </c>
      <c r="X5912" t="s">
        <v>60</v>
      </c>
      <c r="Y5912" t="s">
        <v>45</v>
      </c>
      <c r="Z5912">
        <v>0</v>
      </c>
      <c r="AA5912">
        <v>297</v>
      </c>
      <c r="AB5912">
        <v>6542</v>
      </c>
      <c r="AC5912" t="s">
        <v>107</v>
      </c>
    </row>
    <row r="5913" spans="1:29" x14ac:dyDescent="0.3">
      <c r="A5913" s="1" t="s">
        <v>47</v>
      </c>
      <c r="B5913" t="s">
        <v>136</v>
      </c>
      <c r="C5913" t="s">
        <v>200</v>
      </c>
      <c r="D5913" t="s">
        <v>110</v>
      </c>
      <c r="E5913">
        <v>4</v>
      </c>
      <c r="F5913" t="s">
        <v>51</v>
      </c>
      <c r="G5913" t="s">
        <v>710</v>
      </c>
      <c r="H5913" t="s">
        <v>79</v>
      </c>
      <c r="I5913" t="s">
        <v>2725</v>
      </c>
      <c r="J5913" t="s">
        <v>904</v>
      </c>
      <c r="K5913" t="s">
        <v>13441</v>
      </c>
      <c r="L5913" t="s">
        <v>13442</v>
      </c>
      <c r="M5913" t="s">
        <v>144</v>
      </c>
      <c r="N5913" t="s">
        <v>40</v>
      </c>
      <c r="O5913">
        <v>18342</v>
      </c>
      <c r="P5913">
        <v>21978</v>
      </c>
      <c r="Q5913" t="s">
        <v>59</v>
      </c>
      <c r="R5913">
        <v>944</v>
      </c>
      <c r="S5913" s="2">
        <v>45346</v>
      </c>
      <c r="T5913" s="2">
        <v>45353</v>
      </c>
      <c r="U5913">
        <v>47655</v>
      </c>
      <c r="V5913" t="s">
        <v>43</v>
      </c>
      <c r="W5913">
        <v>759</v>
      </c>
      <c r="X5913" t="s">
        <v>60</v>
      </c>
      <c r="Y5913" t="s">
        <v>45</v>
      </c>
      <c r="Z5913">
        <v>0</v>
      </c>
      <c r="AA5913">
        <v>266</v>
      </c>
      <c r="AB5913">
        <v>19635</v>
      </c>
      <c r="AC5913" t="s">
        <v>107</v>
      </c>
    </row>
    <row r="5914" spans="1:29" x14ac:dyDescent="0.3">
      <c r="A5914" s="1" t="s">
        <v>47</v>
      </c>
      <c r="B5914" t="s">
        <v>592</v>
      </c>
      <c r="C5914" t="s">
        <v>2088</v>
      </c>
      <c r="D5914" t="s">
        <v>50</v>
      </c>
      <c r="E5914">
        <v>9</v>
      </c>
      <c r="F5914" t="s">
        <v>221</v>
      </c>
      <c r="G5914" t="s">
        <v>882</v>
      </c>
      <c r="H5914" t="s">
        <v>35</v>
      </c>
      <c r="I5914" t="s">
        <v>216</v>
      </c>
      <c r="J5914" t="s">
        <v>224</v>
      </c>
      <c r="K5914" t="s">
        <v>13443</v>
      </c>
      <c r="L5914" t="s">
        <v>13444</v>
      </c>
      <c r="M5914" t="s">
        <v>3019</v>
      </c>
      <c r="N5914" t="s">
        <v>40</v>
      </c>
      <c r="O5914">
        <v>22933</v>
      </c>
      <c r="P5914">
        <v>26993</v>
      </c>
      <c r="Q5914" t="s">
        <v>59</v>
      </c>
      <c r="R5914">
        <v>367</v>
      </c>
      <c r="S5914" s="2">
        <v>44814</v>
      </c>
      <c r="T5914" s="2">
        <v>44836</v>
      </c>
      <c r="U5914">
        <v>16199</v>
      </c>
      <c r="V5914" t="s">
        <v>106</v>
      </c>
      <c r="W5914">
        <v>539</v>
      </c>
      <c r="X5914" t="s">
        <v>60</v>
      </c>
      <c r="Y5914" t="s">
        <v>61</v>
      </c>
      <c r="Z5914">
        <v>0</v>
      </c>
      <c r="AA5914">
        <v>929</v>
      </c>
      <c r="AB5914">
        <v>23850</v>
      </c>
      <c r="AC5914" t="s">
        <v>73</v>
      </c>
    </row>
    <row r="5915" spans="1:29" x14ac:dyDescent="0.3">
      <c r="A5915" s="1" t="s">
        <v>29</v>
      </c>
      <c r="B5915" t="s">
        <v>96</v>
      </c>
      <c r="C5915" t="s">
        <v>97</v>
      </c>
      <c r="D5915" t="s">
        <v>201</v>
      </c>
      <c r="E5915">
        <v>10</v>
      </c>
      <c r="F5915" t="s">
        <v>221</v>
      </c>
      <c r="G5915" t="s">
        <v>1096</v>
      </c>
      <c r="H5915" t="s">
        <v>35</v>
      </c>
      <c r="I5915" t="s">
        <v>668</v>
      </c>
      <c r="J5915" t="s">
        <v>3514</v>
      </c>
      <c r="K5915" t="s">
        <v>13445</v>
      </c>
      <c r="L5915" t="s">
        <v>13446</v>
      </c>
      <c r="M5915" t="s">
        <v>818</v>
      </c>
      <c r="N5915" t="s">
        <v>94</v>
      </c>
      <c r="O5915">
        <v>24557</v>
      </c>
      <c r="P5915">
        <v>29396</v>
      </c>
      <c r="Q5915" t="s">
        <v>41</v>
      </c>
      <c r="R5915">
        <v>351</v>
      </c>
      <c r="S5915" s="2">
        <v>44603</v>
      </c>
      <c r="T5915" s="2">
        <v>44627</v>
      </c>
      <c r="U5915">
        <v>0</v>
      </c>
      <c r="V5915" t="s">
        <v>85</v>
      </c>
      <c r="W5915">
        <v>802</v>
      </c>
      <c r="X5915" t="s">
        <v>60</v>
      </c>
      <c r="Y5915" t="s">
        <v>72</v>
      </c>
      <c r="Z5915">
        <v>0</v>
      </c>
      <c r="AA5915">
        <v>576</v>
      </c>
      <c r="AB5915">
        <v>26971</v>
      </c>
      <c r="AC5915" t="s">
        <v>73</v>
      </c>
    </row>
    <row r="5916" spans="1:29" x14ac:dyDescent="0.3">
      <c r="A5916" s="1" t="s">
        <v>47</v>
      </c>
      <c r="B5916" t="s">
        <v>161</v>
      </c>
      <c r="C5916" t="s">
        <v>386</v>
      </c>
      <c r="D5916" t="s">
        <v>155</v>
      </c>
      <c r="E5916">
        <v>1</v>
      </c>
      <c r="F5916" t="s">
        <v>64</v>
      </c>
      <c r="G5916" t="s">
        <v>258</v>
      </c>
      <c r="H5916" t="s">
        <v>35</v>
      </c>
      <c r="I5916" t="s">
        <v>140</v>
      </c>
      <c r="J5916" t="s">
        <v>8019</v>
      </c>
      <c r="K5916">
        <f>1-128-704-2213</f>
        <v>-3044</v>
      </c>
      <c r="L5916" t="s">
        <v>13447</v>
      </c>
      <c r="M5916" t="s">
        <v>1475</v>
      </c>
      <c r="N5916" t="s">
        <v>84</v>
      </c>
      <c r="O5916">
        <v>11948</v>
      </c>
      <c r="P5916">
        <v>14351</v>
      </c>
      <c r="Q5916" t="s">
        <v>41</v>
      </c>
      <c r="R5916">
        <v>747</v>
      </c>
      <c r="S5916" s="2">
        <v>44426</v>
      </c>
      <c r="T5916" t="s">
        <v>42</v>
      </c>
      <c r="U5916">
        <v>0</v>
      </c>
      <c r="V5916" t="s">
        <v>71</v>
      </c>
      <c r="W5916">
        <v>515</v>
      </c>
      <c r="X5916" t="s">
        <v>44</v>
      </c>
      <c r="Y5916" t="s">
        <v>72</v>
      </c>
      <c r="Z5916">
        <v>0</v>
      </c>
      <c r="AA5916">
        <v>898</v>
      </c>
      <c r="AB5916">
        <v>12921</v>
      </c>
      <c r="AC5916" t="s">
        <v>46</v>
      </c>
    </row>
    <row r="5917" spans="1:29" x14ac:dyDescent="0.3">
      <c r="A5917" s="1" t="s">
        <v>47</v>
      </c>
      <c r="B5917" t="s">
        <v>592</v>
      </c>
      <c r="C5917" t="s">
        <v>2761</v>
      </c>
      <c r="D5917" t="s">
        <v>178</v>
      </c>
      <c r="E5917">
        <v>9</v>
      </c>
      <c r="F5917" t="s">
        <v>129</v>
      </c>
      <c r="G5917" t="s">
        <v>700</v>
      </c>
      <c r="H5917" t="s">
        <v>79</v>
      </c>
      <c r="I5917" t="s">
        <v>1726</v>
      </c>
      <c r="J5917" t="s">
        <v>822</v>
      </c>
      <c r="K5917" t="s">
        <v>13448</v>
      </c>
      <c r="L5917" t="s">
        <v>13449</v>
      </c>
      <c r="M5917" t="s">
        <v>1151</v>
      </c>
      <c r="N5917" t="s">
        <v>58</v>
      </c>
      <c r="O5917">
        <v>27832</v>
      </c>
      <c r="P5917">
        <v>31396</v>
      </c>
      <c r="Q5917" t="s">
        <v>95</v>
      </c>
      <c r="R5917">
        <v>490</v>
      </c>
      <c r="S5917" s="2">
        <v>45116</v>
      </c>
      <c r="T5917" t="s">
        <v>42</v>
      </c>
      <c r="U5917">
        <v>0</v>
      </c>
      <c r="V5917" t="s">
        <v>85</v>
      </c>
      <c r="W5917">
        <v>671</v>
      </c>
      <c r="X5917" t="s">
        <v>44</v>
      </c>
      <c r="Y5917" t="s">
        <v>72</v>
      </c>
      <c r="Z5917">
        <v>4184</v>
      </c>
      <c r="AA5917">
        <v>85</v>
      </c>
      <c r="AB5917">
        <v>30312</v>
      </c>
      <c r="AC5917" t="s">
        <v>107</v>
      </c>
    </row>
    <row r="5918" spans="1:29" x14ac:dyDescent="0.3">
      <c r="A5918" s="1" t="s">
        <v>29</v>
      </c>
      <c r="B5918" t="s">
        <v>30</v>
      </c>
      <c r="C5918" t="s">
        <v>1913</v>
      </c>
      <c r="D5918" t="s">
        <v>110</v>
      </c>
      <c r="E5918">
        <v>3</v>
      </c>
      <c r="F5918" t="s">
        <v>77</v>
      </c>
      <c r="G5918" t="s">
        <v>78</v>
      </c>
      <c r="H5918" t="s">
        <v>79</v>
      </c>
      <c r="I5918" t="s">
        <v>1341</v>
      </c>
      <c r="J5918" t="s">
        <v>4021</v>
      </c>
      <c r="K5918" t="s">
        <v>13450</v>
      </c>
      <c r="L5918" t="s">
        <v>3710</v>
      </c>
      <c r="M5918" t="s">
        <v>1029</v>
      </c>
      <c r="N5918" t="s">
        <v>58</v>
      </c>
      <c r="O5918">
        <v>23201</v>
      </c>
      <c r="P5918">
        <v>26169</v>
      </c>
      <c r="Q5918" t="s">
        <v>59</v>
      </c>
      <c r="R5918">
        <v>797</v>
      </c>
      <c r="S5918" s="2">
        <v>44438</v>
      </c>
      <c r="T5918" s="2">
        <v>44465</v>
      </c>
      <c r="U5918">
        <v>6410</v>
      </c>
      <c r="V5918" t="s">
        <v>43</v>
      </c>
      <c r="W5918">
        <v>664</v>
      </c>
      <c r="X5918" t="s">
        <v>60</v>
      </c>
      <c r="Y5918" t="s">
        <v>61</v>
      </c>
      <c r="Z5918">
        <v>4877</v>
      </c>
      <c r="AA5918">
        <v>198</v>
      </c>
      <c r="AB5918">
        <v>23779</v>
      </c>
      <c r="AC5918" t="s">
        <v>46</v>
      </c>
    </row>
    <row r="5919" spans="1:29" x14ac:dyDescent="0.3">
      <c r="A5919" s="1" t="s">
        <v>47</v>
      </c>
      <c r="B5919" t="s">
        <v>117</v>
      </c>
      <c r="C5919" t="s">
        <v>2487</v>
      </c>
      <c r="D5919" t="s">
        <v>98</v>
      </c>
      <c r="E5919">
        <v>8</v>
      </c>
      <c r="F5919" t="s">
        <v>99</v>
      </c>
      <c r="G5919" t="s">
        <v>631</v>
      </c>
      <c r="H5919" t="s">
        <v>79</v>
      </c>
      <c r="I5919" t="s">
        <v>4518</v>
      </c>
      <c r="J5919" t="s">
        <v>3538</v>
      </c>
      <c r="K5919" t="s">
        <v>13451</v>
      </c>
      <c r="L5919" t="s">
        <v>13452</v>
      </c>
      <c r="M5919" t="s">
        <v>248</v>
      </c>
      <c r="N5919" t="s">
        <v>84</v>
      </c>
      <c r="O5919">
        <v>5220</v>
      </c>
      <c r="P5919">
        <v>8098</v>
      </c>
      <c r="Q5919" t="s">
        <v>59</v>
      </c>
      <c r="R5919">
        <v>713</v>
      </c>
      <c r="S5919" s="2">
        <v>44520</v>
      </c>
      <c r="T5919" s="2">
        <v>44537</v>
      </c>
      <c r="U5919">
        <v>33904</v>
      </c>
      <c r="V5919" t="s">
        <v>71</v>
      </c>
      <c r="W5919">
        <v>539</v>
      </c>
      <c r="X5919" t="s">
        <v>60</v>
      </c>
      <c r="Y5919" t="s">
        <v>45</v>
      </c>
      <c r="Z5919">
        <v>0</v>
      </c>
      <c r="AA5919">
        <v>567</v>
      </c>
      <c r="AB5919">
        <v>5932</v>
      </c>
      <c r="AC5919" t="s">
        <v>46</v>
      </c>
    </row>
    <row r="5920" spans="1:29" x14ac:dyDescent="0.3">
      <c r="A5920" s="1" t="s">
        <v>47</v>
      </c>
      <c r="B5920" t="s">
        <v>48</v>
      </c>
      <c r="C5920" t="s">
        <v>2494</v>
      </c>
      <c r="D5920" t="s">
        <v>257</v>
      </c>
      <c r="E5920">
        <v>5</v>
      </c>
      <c r="F5920" t="s">
        <v>129</v>
      </c>
      <c r="G5920" t="s">
        <v>1528</v>
      </c>
      <c r="H5920" t="s">
        <v>79</v>
      </c>
      <c r="I5920" t="s">
        <v>4922</v>
      </c>
      <c r="J5920" t="s">
        <v>514</v>
      </c>
      <c r="K5920" t="s">
        <v>13453</v>
      </c>
      <c r="L5920" t="s">
        <v>13454</v>
      </c>
      <c r="M5920" t="s">
        <v>556</v>
      </c>
      <c r="N5920" t="s">
        <v>58</v>
      </c>
      <c r="O5920">
        <v>8639</v>
      </c>
      <c r="P5920">
        <v>12905</v>
      </c>
      <c r="Q5920" t="s">
        <v>59</v>
      </c>
      <c r="R5920">
        <v>733</v>
      </c>
      <c r="S5920" s="2">
        <v>44685</v>
      </c>
      <c r="T5920" t="s">
        <v>42</v>
      </c>
      <c r="U5920">
        <v>35100</v>
      </c>
      <c r="V5920" t="s">
        <v>71</v>
      </c>
      <c r="W5920">
        <v>745</v>
      </c>
      <c r="X5920" t="s">
        <v>44</v>
      </c>
      <c r="Y5920" t="s">
        <v>45</v>
      </c>
      <c r="Z5920">
        <v>4749</v>
      </c>
      <c r="AA5920">
        <v>502</v>
      </c>
      <c r="AB5920">
        <v>11237</v>
      </c>
      <c r="AC5920" t="s">
        <v>46</v>
      </c>
    </row>
    <row r="5921" spans="1:29" x14ac:dyDescent="0.3">
      <c r="A5921" s="1" t="s">
        <v>29</v>
      </c>
      <c r="B5921" t="s">
        <v>62</v>
      </c>
      <c r="C5921" t="s">
        <v>127</v>
      </c>
      <c r="D5921" t="s">
        <v>98</v>
      </c>
      <c r="E5921">
        <v>6</v>
      </c>
      <c r="F5921" t="s">
        <v>271</v>
      </c>
      <c r="G5921" t="s">
        <v>1298</v>
      </c>
      <c r="H5921" t="s">
        <v>79</v>
      </c>
      <c r="I5921" t="s">
        <v>11951</v>
      </c>
      <c r="J5921" t="s">
        <v>4623</v>
      </c>
      <c r="K5921" t="s">
        <v>13455</v>
      </c>
      <c r="L5921" t="s">
        <v>13456</v>
      </c>
      <c r="M5921" t="s">
        <v>404</v>
      </c>
      <c r="N5921" t="s">
        <v>40</v>
      </c>
      <c r="O5921">
        <v>24528</v>
      </c>
      <c r="P5921">
        <v>27706</v>
      </c>
      <c r="Q5921" t="s">
        <v>59</v>
      </c>
      <c r="R5921">
        <v>833</v>
      </c>
      <c r="S5921" s="2">
        <v>44504</v>
      </c>
      <c r="T5921" t="s">
        <v>42</v>
      </c>
      <c r="U5921">
        <v>31423</v>
      </c>
      <c r="V5921" t="s">
        <v>71</v>
      </c>
      <c r="W5921">
        <v>506</v>
      </c>
      <c r="X5921" t="s">
        <v>44</v>
      </c>
      <c r="Y5921" t="s">
        <v>72</v>
      </c>
      <c r="Z5921">
        <v>0</v>
      </c>
      <c r="AA5921">
        <v>575</v>
      </c>
      <c r="AB5921">
        <v>27661</v>
      </c>
      <c r="AC5921" t="s">
        <v>73</v>
      </c>
    </row>
    <row r="5922" spans="1:29" x14ac:dyDescent="0.3">
      <c r="A5922" s="1" t="s">
        <v>29</v>
      </c>
      <c r="B5922" t="s">
        <v>62</v>
      </c>
      <c r="C5922" t="s">
        <v>1165</v>
      </c>
      <c r="D5922" t="s">
        <v>76</v>
      </c>
      <c r="E5922">
        <v>8</v>
      </c>
      <c r="F5922" t="s">
        <v>129</v>
      </c>
      <c r="G5922" t="s">
        <v>944</v>
      </c>
      <c r="H5922" t="s">
        <v>35</v>
      </c>
      <c r="I5922" t="s">
        <v>1841</v>
      </c>
      <c r="J5922" t="s">
        <v>828</v>
      </c>
      <c r="K5922" t="s">
        <v>13457</v>
      </c>
      <c r="L5922" t="s">
        <v>13458</v>
      </c>
      <c r="M5922" t="s">
        <v>1976</v>
      </c>
      <c r="N5922" t="s">
        <v>58</v>
      </c>
      <c r="O5922">
        <v>22011</v>
      </c>
      <c r="P5922">
        <v>26318</v>
      </c>
      <c r="Q5922" t="s">
        <v>95</v>
      </c>
      <c r="R5922">
        <v>798</v>
      </c>
      <c r="S5922" s="2">
        <v>44511</v>
      </c>
      <c r="T5922" t="s">
        <v>42</v>
      </c>
      <c r="U5922">
        <v>0</v>
      </c>
      <c r="V5922" t="s">
        <v>85</v>
      </c>
      <c r="W5922">
        <v>711</v>
      </c>
      <c r="X5922" t="s">
        <v>44</v>
      </c>
      <c r="Y5922" t="s">
        <v>72</v>
      </c>
      <c r="Z5922">
        <v>3193</v>
      </c>
      <c r="AA5922">
        <v>170</v>
      </c>
      <c r="AB5922">
        <v>22966</v>
      </c>
      <c r="AC5922" t="s">
        <v>107</v>
      </c>
    </row>
    <row r="5923" spans="1:29" x14ac:dyDescent="0.3">
      <c r="A5923" s="1" t="s">
        <v>47</v>
      </c>
      <c r="B5923" t="s">
        <v>153</v>
      </c>
      <c r="C5923" t="s">
        <v>755</v>
      </c>
      <c r="D5923" t="s">
        <v>138</v>
      </c>
      <c r="E5923">
        <v>3</v>
      </c>
      <c r="F5923" t="s">
        <v>33</v>
      </c>
      <c r="G5923" t="s">
        <v>848</v>
      </c>
      <c r="H5923" t="s">
        <v>35</v>
      </c>
      <c r="I5923" t="s">
        <v>36</v>
      </c>
      <c r="J5923" t="s">
        <v>637</v>
      </c>
      <c r="K5923">
        <v>8842367661</v>
      </c>
      <c r="L5923" t="s">
        <v>13459</v>
      </c>
      <c r="M5923" t="s">
        <v>540</v>
      </c>
      <c r="N5923" t="s">
        <v>58</v>
      </c>
      <c r="O5923">
        <v>13046</v>
      </c>
      <c r="P5923">
        <v>16300</v>
      </c>
      <c r="Q5923" t="s">
        <v>41</v>
      </c>
      <c r="R5923">
        <v>280</v>
      </c>
      <c r="S5923" s="2">
        <v>44758</v>
      </c>
      <c r="T5923" t="s">
        <v>42</v>
      </c>
      <c r="U5923">
        <v>0</v>
      </c>
      <c r="V5923" t="s">
        <v>85</v>
      </c>
      <c r="W5923">
        <v>826</v>
      </c>
      <c r="X5923" t="s">
        <v>44</v>
      </c>
      <c r="Y5923" t="s">
        <v>72</v>
      </c>
      <c r="Z5923">
        <v>2016</v>
      </c>
      <c r="AA5923">
        <v>528</v>
      </c>
      <c r="AB5923">
        <v>15589</v>
      </c>
      <c r="AC5923" t="s">
        <v>73</v>
      </c>
    </row>
    <row r="5924" spans="1:29" x14ac:dyDescent="0.3">
      <c r="A5924" s="1" t="s">
        <v>29</v>
      </c>
      <c r="B5924" t="s">
        <v>62</v>
      </c>
      <c r="C5924" t="s">
        <v>462</v>
      </c>
      <c r="D5924" t="s">
        <v>32</v>
      </c>
      <c r="E5924">
        <v>8</v>
      </c>
      <c r="F5924" t="s">
        <v>271</v>
      </c>
      <c r="G5924" t="s">
        <v>495</v>
      </c>
      <c r="H5924" t="s">
        <v>35</v>
      </c>
      <c r="I5924" t="s">
        <v>156</v>
      </c>
      <c r="J5924" t="s">
        <v>113</v>
      </c>
      <c r="K5924" t="s">
        <v>13460</v>
      </c>
      <c r="L5924" t="s">
        <v>13461</v>
      </c>
      <c r="M5924" t="s">
        <v>1976</v>
      </c>
      <c r="N5924" t="s">
        <v>94</v>
      </c>
      <c r="O5924">
        <v>15316</v>
      </c>
      <c r="P5924">
        <v>19385</v>
      </c>
      <c r="Q5924" t="s">
        <v>59</v>
      </c>
      <c r="R5924">
        <v>539</v>
      </c>
      <c r="S5924" s="2">
        <v>45190</v>
      </c>
      <c r="T5924" t="s">
        <v>42</v>
      </c>
      <c r="U5924">
        <v>25582</v>
      </c>
      <c r="V5924" t="s">
        <v>85</v>
      </c>
      <c r="W5924">
        <v>845</v>
      </c>
      <c r="X5924" t="s">
        <v>44</v>
      </c>
      <c r="Y5924" t="s">
        <v>45</v>
      </c>
      <c r="Z5924">
        <v>0</v>
      </c>
      <c r="AA5924">
        <v>142</v>
      </c>
      <c r="AB5924">
        <v>18968</v>
      </c>
      <c r="AC5924" t="s">
        <v>107</v>
      </c>
    </row>
    <row r="5925" spans="1:29" x14ac:dyDescent="0.3">
      <c r="A5925" s="1" t="s">
        <v>47</v>
      </c>
      <c r="B5925" t="s">
        <v>153</v>
      </c>
      <c r="C5925" t="s">
        <v>747</v>
      </c>
      <c r="D5925" t="s">
        <v>178</v>
      </c>
      <c r="E5925">
        <v>5</v>
      </c>
      <c r="F5925" t="s">
        <v>221</v>
      </c>
      <c r="G5925" t="s">
        <v>250</v>
      </c>
      <c r="H5925" t="s">
        <v>79</v>
      </c>
      <c r="I5925" t="s">
        <v>140</v>
      </c>
      <c r="J5925" t="s">
        <v>13462</v>
      </c>
      <c r="K5925" t="s">
        <v>13463</v>
      </c>
      <c r="L5925" t="s">
        <v>13464</v>
      </c>
      <c r="M5925" t="s">
        <v>943</v>
      </c>
      <c r="N5925" t="s">
        <v>40</v>
      </c>
      <c r="O5925">
        <v>5471</v>
      </c>
      <c r="P5925">
        <v>10432</v>
      </c>
      <c r="Q5925" t="s">
        <v>59</v>
      </c>
      <c r="R5925">
        <v>410</v>
      </c>
      <c r="S5925" s="2">
        <v>45143</v>
      </c>
      <c r="T5925" s="2">
        <v>45153</v>
      </c>
      <c r="U5925">
        <v>22856</v>
      </c>
      <c r="V5925" t="s">
        <v>71</v>
      </c>
      <c r="W5925">
        <v>664</v>
      </c>
      <c r="X5925" t="s">
        <v>60</v>
      </c>
      <c r="Y5925" t="s">
        <v>45</v>
      </c>
      <c r="Z5925">
        <v>0</v>
      </c>
      <c r="AA5925">
        <v>559</v>
      </c>
      <c r="AB5925">
        <v>6661</v>
      </c>
      <c r="AC5925" t="s">
        <v>107</v>
      </c>
    </row>
    <row r="5926" spans="1:29" x14ac:dyDescent="0.3">
      <c r="A5926" s="1" t="s">
        <v>47</v>
      </c>
      <c r="B5926" t="s">
        <v>176</v>
      </c>
      <c r="C5926" t="s">
        <v>3235</v>
      </c>
      <c r="D5926" t="s">
        <v>257</v>
      </c>
      <c r="E5926">
        <v>4</v>
      </c>
      <c r="F5926" t="s">
        <v>51</v>
      </c>
      <c r="G5926" t="s">
        <v>291</v>
      </c>
      <c r="H5926" t="s">
        <v>79</v>
      </c>
      <c r="I5926" t="s">
        <v>1351</v>
      </c>
      <c r="J5926" t="s">
        <v>4731</v>
      </c>
      <c r="K5926" t="s">
        <v>13465</v>
      </c>
      <c r="L5926" t="s">
        <v>13466</v>
      </c>
      <c r="M5926" t="s">
        <v>214</v>
      </c>
      <c r="N5926" t="s">
        <v>84</v>
      </c>
      <c r="O5926">
        <v>8604</v>
      </c>
      <c r="P5926">
        <v>13097</v>
      </c>
      <c r="Q5926" t="s">
        <v>59</v>
      </c>
      <c r="R5926">
        <v>889</v>
      </c>
      <c r="S5926" s="2">
        <v>44520</v>
      </c>
      <c r="T5926" s="2">
        <v>44546</v>
      </c>
      <c r="U5926">
        <v>28669</v>
      </c>
      <c r="V5926" t="s">
        <v>43</v>
      </c>
      <c r="W5926">
        <v>561</v>
      </c>
      <c r="X5926" t="s">
        <v>60</v>
      </c>
      <c r="Y5926" t="s">
        <v>61</v>
      </c>
      <c r="Z5926">
        <v>0</v>
      </c>
      <c r="AA5926">
        <v>692</v>
      </c>
      <c r="AB5926">
        <v>8904</v>
      </c>
      <c r="AC5926" t="s">
        <v>107</v>
      </c>
    </row>
    <row r="5927" spans="1:29" x14ac:dyDescent="0.3">
      <c r="A5927" s="1" t="s">
        <v>29</v>
      </c>
      <c r="B5927" t="s">
        <v>86</v>
      </c>
      <c r="C5927" t="s">
        <v>375</v>
      </c>
      <c r="D5927" t="s">
        <v>119</v>
      </c>
      <c r="E5927">
        <v>6</v>
      </c>
      <c r="F5927" t="s">
        <v>221</v>
      </c>
      <c r="G5927" t="s">
        <v>335</v>
      </c>
      <c r="H5927" t="s">
        <v>35</v>
      </c>
      <c r="I5927" t="s">
        <v>2746</v>
      </c>
      <c r="J5927" t="s">
        <v>1797</v>
      </c>
      <c r="K5927" t="s">
        <v>13467</v>
      </c>
      <c r="L5927" t="s">
        <v>13468</v>
      </c>
      <c r="M5927" t="s">
        <v>1597</v>
      </c>
      <c r="N5927" t="s">
        <v>94</v>
      </c>
      <c r="O5927">
        <v>23506</v>
      </c>
      <c r="P5927">
        <v>27489</v>
      </c>
      <c r="Q5927" t="s">
        <v>59</v>
      </c>
      <c r="R5927">
        <v>703</v>
      </c>
      <c r="S5927" s="2">
        <v>44609</v>
      </c>
      <c r="T5927" s="2">
        <v>44629</v>
      </c>
      <c r="U5927">
        <v>24596</v>
      </c>
      <c r="V5927" t="s">
        <v>85</v>
      </c>
      <c r="W5927">
        <v>788</v>
      </c>
      <c r="X5927" t="s">
        <v>60</v>
      </c>
      <c r="Y5927" t="s">
        <v>72</v>
      </c>
      <c r="Z5927">
        <v>0</v>
      </c>
      <c r="AA5927">
        <v>582</v>
      </c>
      <c r="AB5927">
        <v>26333</v>
      </c>
      <c r="AC5927" t="s">
        <v>46</v>
      </c>
    </row>
    <row r="5928" spans="1:29" x14ac:dyDescent="0.3">
      <c r="A5928" s="1" t="s">
        <v>47</v>
      </c>
      <c r="B5928" t="s">
        <v>161</v>
      </c>
      <c r="C5928" t="s">
        <v>1051</v>
      </c>
      <c r="D5928" t="s">
        <v>76</v>
      </c>
      <c r="E5928">
        <v>9</v>
      </c>
      <c r="F5928" t="s">
        <v>129</v>
      </c>
      <c r="G5928" t="s">
        <v>1528</v>
      </c>
      <c r="H5928" t="s">
        <v>79</v>
      </c>
      <c r="I5928" t="s">
        <v>2034</v>
      </c>
      <c r="J5928" t="s">
        <v>1450</v>
      </c>
      <c r="K5928" t="s">
        <v>13469</v>
      </c>
      <c r="L5928" t="s">
        <v>13470</v>
      </c>
      <c r="M5928" t="s">
        <v>618</v>
      </c>
      <c r="N5928" t="s">
        <v>58</v>
      </c>
      <c r="O5928">
        <v>8780</v>
      </c>
      <c r="P5928">
        <v>13555</v>
      </c>
      <c r="Q5928" t="s">
        <v>95</v>
      </c>
      <c r="R5928">
        <v>620</v>
      </c>
      <c r="S5928" s="2">
        <v>44556</v>
      </c>
      <c r="T5928" s="2">
        <v>44585</v>
      </c>
      <c r="U5928">
        <v>0</v>
      </c>
      <c r="V5928" t="s">
        <v>43</v>
      </c>
      <c r="W5928">
        <v>519</v>
      </c>
      <c r="X5928" t="s">
        <v>60</v>
      </c>
      <c r="Y5928" t="s">
        <v>72</v>
      </c>
      <c r="Z5928">
        <v>1016</v>
      </c>
      <c r="AA5928">
        <v>304</v>
      </c>
      <c r="AB5928">
        <v>10734</v>
      </c>
      <c r="AC5928" t="s">
        <v>107</v>
      </c>
    </row>
    <row r="5929" spans="1:29" x14ac:dyDescent="0.3">
      <c r="A5929" s="1" t="s">
        <v>47</v>
      </c>
      <c r="B5929" t="s">
        <v>48</v>
      </c>
      <c r="C5929" t="s">
        <v>801</v>
      </c>
      <c r="D5929" t="s">
        <v>352</v>
      </c>
      <c r="E5929">
        <v>10</v>
      </c>
      <c r="F5929" t="s">
        <v>129</v>
      </c>
      <c r="G5929" t="s">
        <v>298</v>
      </c>
      <c r="H5929" t="s">
        <v>79</v>
      </c>
      <c r="I5929" t="s">
        <v>469</v>
      </c>
      <c r="J5929" t="s">
        <v>2804</v>
      </c>
      <c r="K5929">
        <v>9902990793</v>
      </c>
      <c r="L5929" t="s">
        <v>13471</v>
      </c>
      <c r="M5929" t="s">
        <v>556</v>
      </c>
      <c r="N5929" t="s">
        <v>40</v>
      </c>
      <c r="O5929">
        <v>15297</v>
      </c>
      <c r="P5929">
        <v>18750</v>
      </c>
      <c r="Q5929" t="s">
        <v>95</v>
      </c>
      <c r="R5929">
        <v>107</v>
      </c>
      <c r="S5929" s="2">
        <v>44829</v>
      </c>
      <c r="T5929" t="s">
        <v>42</v>
      </c>
      <c r="U5929">
        <v>0</v>
      </c>
      <c r="V5929" t="s">
        <v>85</v>
      </c>
      <c r="W5929">
        <v>549</v>
      </c>
      <c r="X5929" t="s">
        <v>44</v>
      </c>
      <c r="Y5929" t="s">
        <v>45</v>
      </c>
      <c r="Z5929">
        <v>0</v>
      </c>
      <c r="AA5929">
        <v>444</v>
      </c>
      <c r="AB5929">
        <v>17732</v>
      </c>
      <c r="AC5929" t="s">
        <v>46</v>
      </c>
    </row>
    <row r="5930" spans="1:29" x14ac:dyDescent="0.3">
      <c r="A5930" s="1" t="s">
        <v>47</v>
      </c>
      <c r="B5930" t="s">
        <v>234</v>
      </c>
      <c r="C5930" t="s">
        <v>2970</v>
      </c>
      <c r="D5930" t="s">
        <v>178</v>
      </c>
      <c r="E5930">
        <v>1</v>
      </c>
      <c r="F5930" t="s">
        <v>33</v>
      </c>
      <c r="G5930" t="s">
        <v>451</v>
      </c>
      <c r="H5930" t="s">
        <v>35</v>
      </c>
      <c r="I5930" t="s">
        <v>3002</v>
      </c>
      <c r="J5930" t="s">
        <v>9112</v>
      </c>
      <c r="K5930" t="s">
        <v>13472</v>
      </c>
      <c r="L5930" t="s">
        <v>13473</v>
      </c>
      <c r="M5930" t="s">
        <v>800</v>
      </c>
      <c r="N5930" t="s">
        <v>58</v>
      </c>
      <c r="O5930">
        <v>27822</v>
      </c>
      <c r="P5930">
        <v>30222</v>
      </c>
      <c r="Q5930" t="s">
        <v>95</v>
      </c>
      <c r="R5930">
        <v>231</v>
      </c>
      <c r="S5930" s="2">
        <v>44509</v>
      </c>
      <c r="T5930" s="2">
        <v>44530</v>
      </c>
      <c r="U5930">
        <v>0</v>
      </c>
      <c r="V5930" t="s">
        <v>71</v>
      </c>
      <c r="W5930">
        <v>645</v>
      </c>
      <c r="X5930" t="s">
        <v>60</v>
      </c>
      <c r="Y5930" t="s">
        <v>72</v>
      </c>
      <c r="Z5930">
        <v>1091</v>
      </c>
      <c r="AA5930">
        <v>863</v>
      </c>
      <c r="AB5930">
        <v>28154</v>
      </c>
      <c r="AC5930" t="s">
        <v>46</v>
      </c>
    </row>
    <row r="5931" spans="1:29" x14ac:dyDescent="0.3">
      <c r="A5931" s="1" t="s">
        <v>47</v>
      </c>
      <c r="B5931" t="s">
        <v>48</v>
      </c>
      <c r="C5931" t="s">
        <v>2136</v>
      </c>
      <c r="D5931" t="s">
        <v>236</v>
      </c>
      <c r="E5931">
        <v>8</v>
      </c>
      <c r="F5931" t="s">
        <v>33</v>
      </c>
      <c r="G5931" t="s">
        <v>179</v>
      </c>
      <c r="H5931" t="s">
        <v>79</v>
      </c>
      <c r="I5931" t="s">
        <v>1186</v>
      </c>
      <c r="J5931" t="s">
        <v>2636</v>
      </c>
      <c r="K5931" t="s">
        <v>13474</v>
      </c>
      <c r="L5931" t="s">
        <v>13475</v>
      </c>
      <c r="M5931" t="s">
        <v>303</v>
      </c>
      <c r="N5931" t="s">
        <v>40</v>
      </c>
      <c r="O5931">
        <v>14531</v>
      </c>
      <c r="P5931">
        <v>17187</v>
      </c>
      <c r="Q5931" t="s">
        <v>41</v>
      </c>
      <c r="R5931">
        <v>153</v>
      </c>
      <c r="S5931" s="2">
        <v>44837</v>
      </c>
      <c r="T5931" s="2">
        <v>44851</v>
      </c>
      <c r="U5931">
        <v>0</v>
      </c>
      <c r="V5931" t="s">
        <v>106</v>
      </c>
      <c r="W5931">
        <v>592</v>
      </c>
      <c r="X5931" t="s">
        <v>60</v>
      </c>
      <c r="Y5931" t="s">
        <v>61</v>
      </c>
      <c r="Z5931">
        <v>0</v>
      </c>
      <c r="AA5931">
        <v>598</v>
      </c>
      <c r="AB5931">
        <v>15908</v>
      </c>
      <c r="AC5931" t="s">
        <v>107</v>
      </c>
    </row>
    <row r="5932" spans="1:29" x14ac:dyDescent="0.3">
      <c r="A5932" s="1" t="s">
        <v>29</v>
      </c>
      <c r="B5932" t="s">
        <v>86</v>
      </c>
      <c r="C5932" t="s">
        <v>1042</v>
      </c>
      <c r="D5932" t="s">
        <v>155</v>
      </c>
      <c r="E5932">
        <v>6</v>
      </c>
      <c r="F5932" t="s">
        <v>51</v>
      </c>
      <c r="G5932" t="s">
        <v>1069</v>
      </c>
      <c r="H5932" t="s">
        <v>35</v>
      </c>
      <c r="I5932" t="s">
        <v>1210</v>
      </c>
      <c r="J5932" t="s">
        <v>1497</v>
      </c>
      <c r="K5932" t="s">
        <v>13476</v>
      </c>
      <c r="L5932" t="s">
        <v>13477</v>
      </c>
      <c r="M5932" t="s">
        <v>1597</v>
      </c>
      <c r="N5932" t="s">
        <v>84</v>
      </c>
      <c r="O5932">
        <v>11418</v>
      </c>
      <c r="P5932">
        <v>15757</v>
      </c>
      <c r="Q5932" t="s">
        <v>95</v>
      </c>
      <c r="R5932">
        <v>951</v>
      </c>
      <c r="S5932" s="2">
        <v>44622</v>
      </c>
      <c r="T5932" s="2">
        <v>44644</v>
      </c>
      <c r="U5932">
        <v>0</v>
      </c>
      <c r="V5932" t="s">
        <v>85</v>
      </c>
      <c r="W5932">
        <v>696</v>
      </c>
      <c r="X5932" t="s">
        <v>60</v>
      </c>
      <c r="Y5932" t="s">
        <v>72</v>
      </c>
      <c r="Z5932">
        <v>0</v>
      </c>
      <c r="AA5932">
        <v>828</v>
      </c>
      <c r="AB5932">
        <v>11530</v>
      </c>
      <c r="AC5932" t="s">
        <v>46</v>
      </c>
    </row>
    <row r="5933" spans="1:29" x14ac:dyDescent="0.3">
      <c r="A5933" s="1" t="s">
        <v>29</v>
      </c>
      <c r="B5933" t="s">
        <v>74</v>
      </c>
      <c r="C5933" t="s">
        <v>1174</v>
      </c>
      <c r="D5933" t="s">
        <v>32</v>
      </c>
      <c r="E5933">
        <v>7</v>
      </c>
      <c r="F5933" t="s">
        <v>51</v>
      </c>
      <c r="G5933" t="s">
        <v>1427</v>
      </c>
      <c r="H5933" t="s">
        <v>35</v>
      </c>
      <c r="I5933" t="s">
        <v>36</v>
      </c>
      <c r="J5933" t="s">
        <v>8817</v>
      </c>
      <c r="K5933" t="s">
        <v>13478</v>
      </c>
      <c r="L5933" t="s">
        <v>13479</v>
      </c>
      <c r="M5933" t="s">
        <v>795</v>
      </c>
      <c r="N5933" t="s">
        <v>94</v>
      </c>
      <c r="O5933">
        <v>28840</v>
      </c>
      <c r="P5933">
        <v>33135</v>
      </c>
      <c r="Q5933" t="s">
        <v>59</v>
      </c>
      <c r="R5933">
        <v>188</v>
      </c>
      <c r="S5933" s="2">
        <v>45100</v>
      </c>
      <c r="T5933" s="2">
        <v>45118</v>
      </c>
      <c r="U5933">
        <v>38843</v>
      </c>
      <c r="V5933" t="s">
        <v>85</v>
      </c>
      <c r="W5933">
        <v>770</v>
      </c>
      <c r="X5933" t="s">
        <v>60</v>
      </c>
      <c r="Y5933" t="s">
        <v>72</v>
      </c>
      <c r="Z5933">
        <v>0</v>
      </c>
      <c r="AA5933">
        <v>603</v>
      </c>
      <c r="AB5933">
        <v>31233</v>
      </c>
      <c r="AC5933" t="s">
        <v>73</v>
      </c>
    </row>
    <row r="5934" spans="1:29" x14ac:dyDescent="0.3">
      <c r="A5934" s="1" t="s">
        <v>29</v>
      </c>
      <c r="B5934" t="s">
        <v>30</v>
      </c>
      <c r="C5934" t="s">
        <v>2187</v>
      </c>
      <c r="D5934" t="s">
        <v>387</v>
      </c>
      <c r="E5934">
        <v>3</v>
      </c>
      <c r="F5934" t="s">
        <v>51</v>
      </c>
      <c r="G5934" t="s">
        <v>345</v>
      </c>
      <c r="H5934" t="s">
        <v>79</v>
      </c>
      <c r="I5934" t="s">
        <v>587</v>
      </c>
      <c r="J5934" t="s">
        <v>3919</v>
      </c>
      <c r="K5934" t="s">
        <v>13480</v>
      </c>
      <c r="L5934" t="s">
        <v>13481</v>
      </c>
      <c r="M5934" t="s">
        <v>1029</v>
      </c>
      <c r="N5934" t="s">
        <v>94</v>
      </c>
      <c r="O5934">
        <v>23253</v>
      </c>
      <c r="P5934">
        <v>25883</v>
      </c>
      <c r="Q5934" t="s">
        <v>59</v>
      </c>
      <c r="R5934">
        <v>82</v>
      </c>
      <c r="S5934" s="2">
        <v>45309</v>
      </c>
      <c r="T5934" t="s">
        <v>42</v>
      </c>
      <c r="U5934">
        <v>32455</v>
      </c>
      <c r="V5934" t="s">
        <v>71</v>
      </c>
      <c r="W5934">
        <v>838</v>
      </c>
      <c r="X5934" t="s">
        <v>44</v>
      </c>
      <c r="Y5934" t="s">
        <v>45</v>
      </c>
      <c r="Z5934">
        <v>0</v>
      </c>
      <c r="AA5934">
        <v>367</v>
      </c>
      <c r="AB5934">
        <v>24344</v>
      </c>
      <c r="AC5934" t="s">
        <v>73</v>
      </c>
    </row>
    <row r="5935" spans="1:29" x14ac:dyDescent="0.3">
      <c r="A5935" s="1" t="s">
        <v>29</v>
      </c>
      <c r="B5935" t="s">
        <v>30</v>
      </c>
      <c r="C5935" t="s">
        <v>1913</v>
      </c>
      <c r="D5935" t="s">
        <v>110</v>
      </c>
      <c r="E5935">
        <v>8</v>
      </c>
      <c r="F5935" t="s">
        <v>271</v>
      </c>
      <c r="G5935" t="s">
        <v>1298</v>
      </c>
      <c r="H5935" t="s">
        <v>79</v>
      </c>
      <c r="I5935" t="s">
        <v>1589</v>
      </c>
      <c r="J5935" t="s">
        <v>2126</v>
      </c>
      <c r="K5935" t="s">
        <v>13482</v>
      </c>
      <c r="L5935" t="s">
        <v>13483</v>
      </c>
      <c r="M5935" t="s">
        <v>1307</v>
      </c>
      <c r="N5935" t="s">
        <v>84</v>
      </c>
      <c r="O5935">
        <v>5130</v>
      </c>
      <c r="P5935">
        <v>9526</v>
      </c>
      <c r="Q5935" t="s">
        <v>59</v>
      </c>
      <c r="R5935">
        <v>272</v>
      </c>
      <c r="S5935" s="2">
        <v>45335</v>
      </c>
      <c r="T5935" s="2">
        <v>45353</v>
      </c>
      <c r="U5935">
        <v>24740</v>
      </c>
      <c r="V5935" t="s">
        <v>106</v>
      </c>
      <c r="W5935">
        <v>790</v>
      </c>
      <c r="X5935" t="s">
        <v>60</v>
      </c>
      <c r="Y5935" t="s">
        <v>72</v>
      </c>
      <c r="Z5935">
        <v>0</v>
      </c>
      <c r="AA5935">
        <v>59</v>
      </c>
      <c r="AB5935">
        <v>5294</v>
      </c>
      <c r="AC5935" t="s">
        <v>107</v>
      </c>
    </row>
    <row r="5936" spans="1:29" x14ac:dyDescent="0.3">
      <c r="A5936" s="1" t="s">
        <v>47</v>
      </c>
      <c r="B5936" t="s">
        <v>145</v>
      </c>
      <c r="C5936" t="s">
        <v>688</v>
      </c>
      <c r="D5936" t="s">
        <v>138</v>
      </c>
      <c r="E5936">
        <v>9</v>
      </c>
      <c r="F5936" t="s">
        <v>33</v>
      </c>
      <c r="G5936" t="s">
        <v>34</v>
      </c>
      <c r="H5936" t="s">
        <v>79</v>
      </c>
      <c r="I5936" t="s">
        <v>13484</v>
      </c>
      <c r="J5936" t="s">
        <v>428</v>
      </c>
      <c r="K5936" t="s">
        <v>13485</v>
      </c>
      <c r="L5936" t="s">
        <v>13486</v>
      </c>
      <c r="M5936" t="s">
        <v>499</v>
      </c>
      <c r="N5936" t="s">
        <v>94</v>
      </c>
      <c r="O5936">
        <v>16143</v>
      </c>
      <c r="P5936">
        <v>18957</v>
      </c>
      <c r="Q5936" t="s">
        <v>41</v>
      </c>
      <c r="R5936">
        <v>266</v>
      </c>
      <c r="S5936" s="2">
        <v>44471</v>
      </c>
      <c r="T5936" t="s">
        <v>42</v>
      </c>
      <c r="U5936">
        <v>0</v>
      </c>
      <c r="V5936" t="s">
        <v>71</v>
      </c>
      <c r="W5936">
        <v>845</v>
      </c>
      <c r="X5936" t="s">
        <v>44</v>
      </c>
      <c r="Y5936" t="s">
        <v>45</v>
      </c>
      <c r="Z5936">
        <v>0</v>
      </c>
      <c r="AA5936">
        <v>251</v>
      </c>
      <c r="AB5936">
        <v>17945</v>
      </c>
      <c r="AC5936" t="s">
        <v>107</v>
      </c>
    </row>
    <row r="5937" spans="1:29" x14ac:dyDescent="0.3">
      <c r="A5937" s="1" t="s">
        <v>29</v>
      </c>
      <c r="B5937" t="s">
        <v>96</v>
      </c>
      <c r="C5937" t="s">
        <v>893</v>
      </c>
      <c r="D5937" t="s">
        <v>236</v>
      </c>
      <c r="E5937">
        <v>5</v>
      </c>
      <c r="F5937" t="s">
        <v>64</v>
      </c>
      <c r="G5937" t="s">
        <v>88</v>
      </c>
      <c r="H5937" t="s">
        <v>79</v>
      </c>
      <c r="I5937" t="s">
        <v>725</v>
      </c>
      <c r="J5937" t="s">
        <v>4823</v>
      </c>
      <c r="K5937">
        <v>7786616155</v>
      </c>
      <c r="L5937" t="s">
        <v>13487</v>
      </c>
      <c r="M5937" t="s">
        <v>199</v>
      </c>
      <c r="N5937" t="s">
        <v>84</v>
      </c>
      <c r="O5937">
        <v>9078</v>
      </c>
      <c r="P5937">
        <v>14007</v>
      </c>
      <c r="Q5937" t="s">
        <v>41</v>
      </c>
      <c r="R5937">
        <v>480</v>
      </c>
      <c r="S5937" s="2">
        <v>45212</v>
      </c>
      <c r="T5937" s="2">
        <v>45239</v>
      </c>
      <c r="U5937">
        <v>0</v>
      </c>
      <c r="V5937" t="s">
        <v>43</v>
      </c>
      <c r="W5937">
        <v>830</v>
      </c>
      <c r="X5937" t="s">
        <v>60</v>
      </c>
      <c r="Y5937" t="s">
        <v>72</v>
      </c>
      <c r="Z5937">
        <v>0</v>
      </c>
      <c r="AA5937">
        <v>234</v>
      </c>
      <c r="AB5937">
        <v>11318</v>
      </c>
      <c r="AC5937" t="s">
        <v>46</v>
      </c>
    </row>
    <row r="5938" spans="1:29" x14ac:dyDescent="0.3">
      <c r="A5938" s="1" t="s">
        <v>29</v>
      </c>
      <c r="B5938" t="s">
        <v>62</v>
      </c>
      <c r="C5938" t="s">
        <v>2097</v>
      </c>
      <c r="D5938" t="s">
        <v>387</v>
      </c>
      <c r="E5938">
        <v>3</v>
      </c>
      <c r="F5938" t="s">
        <v>186</v>
      </c>
      <c r="G5938" t="s">
        <v>650</v>
      </c>
      <c r="H5938" t="s">
        <v>79</v>
      </c>
      <c r="I5938" t="s">
        <v>265</v>
      </c>
      <c r="J5938" t="s">
        <v>3409</v>
      </c>
      <c r="K5938">
        <v>8605946691</v>
      </c>
      <c r="L5938" t="s">
        <v>13488</v>
      </c>
      <c r="M5938" t="s">
        <v>404</v>
      </c>
      <c r="N5938" t="s">
        <v>58</v>
      </c>
      <c r="O5938">
        <v>11209</v>
      </c>
      <c r="P5938">
        <v>13958</v>
      </c>
      <c r="Q5938" t="s">
        <v>95</v>
      </c>
      <c r="R5938">
        <v>836</v>
      </c>
      <c r="S5938" s="2">
        <v>44767</v>
      </c>
      <c r="T5938" s="2">
        <v>44776</v>
      </c>
      <c r="U5938">
        <v>0</v>
      </c>
      <c r="V5938" t="s">
        <v>43</v>
      </c>
      <c r="W5938">
        <v>736</v>
      </c>
      <c r="X5938" t="s">
        <v>60</v>
      </c>
      <c r="Y5938" t="s">
        <v>72</v>
      </c>
      <c r="Z5938">
        <v>1221</v>
      </c>
      <c r="AA5938">
        <v>465</v>
      </c>
      <c r="AB5938">
        <v>12662</v>
      </c>
      <c r="AC5938" t="s">
        <v>46</v>
      </c>
    </row>
    <row r="5939" spans="1:29" x14ac:dyDescent="0.3">
      <c r="A5939" s="1" t="s">
        <v>29</v>
      </c>
      <c r="B5939" t="s">
        <v>62</v>
      </c>
      <c r="C5939" t="s">
        <v>370</v>
      </c>
      <c r="D5939" t="s">
        <v>178</v>
      </c>
      <c r="E5939">
        <v>1</v>
      </c>
      <c r="F5939" t="s">
        <v>221</v>
      </c>
      <c r="G5939" t="s">
        <v>858</v>
      </c>
      <c r="H5939" t="s">
        <v>35</v>
      </c>
      <c r="I5939" t="s">
        <v>1379</v>
      </c>
      <c r="J5939" t="s">
        <v>3041</v>
      </c>
      <c r="K5939" t="s">
        <v>13489</v>
      </c>
      <c r="L5939" t="s">
        <v>13490</v>
      </c>
      <c r="M5939" t="s">
        <v>326</v>
      </c>
      <c r="N5939" t="s">
        <v>58</v>
      </c>
      <c r="O5939">
        <v>24268</v>
      </c>
      <c r="P5939">
        <v>27891</v>
      </c>
      <c r="Q5939" t="s">
        <v>95</v>
      </c>
      <c r="R5939">
        <v>26</v>
      </c>
      <c r="S5939" s="2">
        <v>44495</v>
      </c>
      <c r="T5939" t="s">
        <v>42</v>
      </c>
      <c r="U5939">
        <v>0</v>
      </c>
      <c r="V5939" t="s">
        <v>71</v>
      </c>
      <c r="W5939">
        <v>709</v>
      </c>
      <c r="X5939" t="s">
        <v>44</v>
      </c>
      <c r="Y5939" t="s">
        <v>45</v>
      </c>
      <c r="Z5939">
        <v>4309</v>
      </c>
      <c r="AA5939">
        <v>167</v>
      </c>
      <c r="AB5939">
        <v>27874</v>
      </c>
      <c r="AC5939" t="s">
        <v>73</v>
      </c>
    </row>
    <row r="5940" spans="1:29" x14ac:dyDescent="0.3">
      <c r="A5940" s="1" t="s">
        <v>29</v>
      </c>
      <c r="B5940" t="s">
        <v>393</v>
      </c>
      <c r="C5940" t="s">
        <v>5713</v>
      </c>
      <c r="D5940" t="s">
        <v>138</v>
      </c>
      <c r="E5940">
        <v>8</v>
      </c>
      <c r="F5940" t="s">
        <v>186</v>
      </c>
      <c r="G5940" t="s">
        <v>1504</v>
      </c>
      <c r="H5940" t="s">
        <v>35</v>
      </c>
      <c r="I5940" t="s">
        <v>1435</v>
      </c>
      <c r="J5940" t="s">
        <v>1076</v>
      </c>
      <c r="K5940" t="s">
        <v>13491</v>
      </c>
      <c r="L5940" t="s">
        <v>13492</v>
      </c>
      <c r="M5940" t="s">
        <v>846</v>
      </c>
      <c r="N5940" t="s">
        <v>58</v>
      </c>
      <c r="O5940">
        <v>10494</v>
      </c>
      <c r="P5940">
        <v>14605</v>
      </c>
      <c r="Q5940" t="s">
        <v>95</v>
      </c>
      <c r="R5940">
        <v>412</v>
      </c>
      <c r="S5940" s="2">
        <v>45177</v>
      </c>
      <c r="T5940" s="2">
        <v>45199</v>
      </c>
      <c r="U5940">
        <v>0</v>
      </c>
      <c r="V5940" t="s">
        <v>85</v>
      </c>
      <c r="W5940">
        <v>767</v>
      </c>
      <c r="X5940" t="s">
        <v>60</v>
      </c>
      <c r="Y5940" t="s">
        <v>45</v>
      </c>
      <c r="Z5940">
        <v>1885</v>
      </c>
      <c r="AA5940">
        <v>799</v>
      </c>
      <c r="AB5940">
        <v>12152</v>
      </c>
      <c r="AC5940" t="s">
        <v>107</v>
      </c>
    </row>
    <row r="5941" spans="1:29" x14ac:dyDescent="0.3">
      <c r="A5941" s="1" t="s">
        <v>47</v>
      </c>
      <c r="B5941" t="s">
        <v>153</v>
      </c>
      <c r="C5941" t="s">
        <v>877</v>
      </c>
      <c r="D5941" t="s">
        <v>76</v>
      </c>
      <c r="E5941">
        <v>6</v>
      </c>
      <c r="F5941" t="s">
        <v>99</v>
      </c>
      <c r="G5941" t="s">
        <v>529</v>
      </c>
      <c r="H5941" t="s">
        <v>79</v>
      </c>
      <c r="I5941" t="s">
        <v>1008</v>
      </c>
      <c r="J5941" t="s">
        <v>11937</v>
      </c>
      <c r="K5941">
        <v>2279314535</v>
      </c>
      <c r="L5941" t="s">
        <v>13493</v>
      </c>
      <c r="M5941" t="s">
        <v>1707</v>
      </c>
      <c r="N5941" t="s">
        <v>84</v>
      </c>
      <c r="O5941">
        <v>28709</v>
      </c>
      <c r="P5941">
        <v>32439</v>
      </c>
      <c r="Q5941" t="s">
        <v>95</v>
      </c>
      <c r="R5941">
        <v>121</v>
      </c>
      <c r="S5941" s="2">
        <v>45015</v>
      </c>
      <c r="T5941" t="s">
        <v>42</v>
      </c>
      <c r="U5941">
        <v>0</v>
      </c>
      <c r="V5941" t="s">
        <v>106</v>
      </c>
      <c r="W5941">
        <v>418</v>
      </c>
      <c r="X5941" t="s">
        <v>44</v>
      </c>
      <c r="Y5941" t="s">
        <v>45</v>
      </c>
      <c r="Z5941">
        <v>0</v>
      </c>
      <c r="AA5941">
        <v>12</v>
      </c>
      <c r="AB5941">
        <v>30805</v>
      </c>
      <c r="AC5941" t="s">
        <v>73</v>
      </c>
    </row>
    <row r="5942" spans="1:29" x14ac:dyDescent="0.3">
      <c r="A5942" s="1" t="s">
        <v>29</v>
      </c>
      <c r="B5942" t="s">
        <v>327</v>
      </c>
      <c r="C5942" t="s">
        <v>1432</v>
      </c>
      <c r="D5942" t="s">
        <v>110</v>
      </c>
      <c r="E5942">
        <v>7</v>
      </c>
      <c r="F5942" t="s">
        <v>221</v>
      </c>
      <c r="G5942" t="s">
        <v>1096</v>
      </c>
      <c r="H5942" t="s">
        <v>79</v>
      </c>
      <c r="I5942" t="s">
        <v>164</v>
      </c>
      <c r="J5942" t="s">
        <v>916</v>
      </c>
      <c r="K5942">
        <v>3542462519</v>
      </c>
      <c r="L5942" t="s">
        <v>13494</v>
      </c>
      <c r="M5942" t="s">
        <v>2246</v>
      </c>
      <c r="N5942" t="s">
        <v>94</v>
      </c>
      <c r="O5942">
        <v>10594</v>
      </c>
      <c r="P5942">
        <v>13798</v>
      </c>
      <c r="Q5942" t="s">
        <v>41</v>
      </c>
      <c r="R5942">
        <v>948</v>
      </c>
      <c r="S5942" s="2">
        <v>44966</v>
      </c>
      <c r="T5942" s="2">
        <v>44989</v>
      </c>
      <c r="U5942">
        <v>0</v>
      </c>
      <c r="V5942" t="s">
        <v>43</v>
      </c>
      <c r="W5942">
        <v>477</v>
      </c>
      <c r="X5942" t="s">
        <v>60</v>
      </c>
      <c r="Y5942" t="s">
        <v>72</v>
      </c>
      <c r="Z5942">
        <v>0</v>
      </c>
      <c r="AA5942">
        <v>170</v>
      </c>
      <c r="AB5942">
        <v>12849</v>
      </c>
      <c r="AC5942" t="s">
        <v>73</v>
      </c>
    </row>
    <row r="5943" spans="1:29" x14ac:dyDescent="0.3">
      <c r="A5943" s="1" t="s">
        <v>29</v>
      </c>
      <c r="B5943" t="s">
        <v>62</v>
      </c>
      <c r="C5943" t="s">
        <v>1821</v>
      </c>
      <c r="D5943" t="s">
        <v>257</v>
      </c>
      <c r="E5943">
        <v>10</v>
      </c>
      <c r="F5943" t="s">
        <v>186</v>
      </c>
      <c r="G5943" t="s">
        <v>650</v>
      </c>
      <c r="H5943" t="s">
        <v>35</v>
      </c>
      <c r="I5943" t="s">
        <v>1083</v>
      </c>
      <c r="J5943" t="s">
        <v>6352</v>
      </c>
      <c r="K5943" t="s">
        <v>13495</v>
      </c>
      <c r="L5943" t="s">
        <v>13496</v>
      </c>
      <c r="M5943" t="s">
        <v>135</v>
      </c>
      <c r="N5943" t="s">
        <v>94</v>
      </c>
      <c r="O5943">
        <v>20155</v>
      </c>
      <c r="P5943">
        <v>24315</v>
      </c>
      <c r="Q5943" t="s">
        <v>95</v>
      </c>
      <c r="R5943">
        <v>758</v>
      </c>
      <c r="S5943" s="2">
        <v>44421</v>
      </c>
      <c r="T5943" s="2">
        <v>44446</v>
      </c>
      <c r="U5943">
        <v>0</v>
      </c>
      <c r="V5943" t="s">
        <v>106</v>
      </c>
      <c r="W5943">
        <v>418</v>
      </c>
      <c r="X5943" t="s">
        <v>60</v>
      </c>
      <c r="Y5943" t="s">
        <v>45</v>
      </c>
      <c r="Z5943">
        <v>0</v>
      </c>
      <c r="AA5943">
        <v>467</v>
      </c>
      <c r="AB5943">
        <v>20811</v>
      </c>
      <c r="AC5943" t="s">
        <v>107</v>
      </c>
    </row>
    <row r="5944" spans="1:29" x14ac:dyDescent="0.3">
      <c r="A5944" s="1" t="s">
        <v>29</v>
      </c>
      <c r="B5944" t="s">
        <v>393</v>
      </c>
      <c r="C5944" t="s">
        <v>873</v>
      </c>
      <c r="D5944" t="s">
        <v>169</v>
      </c>
      <c r="E5944">
        <v>6</v>
      </c>
      <c r="F5944" t="s">
        <v>129</v>
      </c>
      <c r="G5944" t="s">
        <v>944</v>
      </c>
      <c r="H5944" t="s">
        <v>79</v>
      </c>
      <c r="I5944" t="s">
        <v>210</v>
      </c>
      <c r="J5944" t="s">
        <v>2258</v>
      </c>
      <c r="K5944" t="s">
        <v>13497</v>
      </c>
      <c r="L5944" t="s">
        <v>13498</v>
      </c>
      <c r="M5944" t="s">
        <v>613</v>
      </c>
      <c r="N5944" t="s">
        <v>84</v>
      </c>
      <c r="O5944">
        <v>17905</v>
      </c>
      <c r="P5944">
        <v>22619</v>
      </c>
      <c r="Q5944" t="s">
        <v>95</v>
      </c>
      <c r="R5944">
        <v>715</v>
      </c>
      <c r="S5944" s="2">
        <v>45029</v>
      </c>
      <c r="T5944" t="s">
        <v>42</v>
      </c>
      <c r="U5944">
        <v>0</v>
      </c>
      <c r="V5944" t="s">
        <v>85</v>
      </c>
      <c r="W5944">
        <v>680</v>
      </c>
      <c r="X5944" t="s">
        <v>44</v>
      </c>
      <c r="Y5944" t="s">
        <v>45</v>
      </c>
      <c r="Z5944">
        <v>0</v>
      </c>
      <c r="AA5944">
        <v>408</v>
      </c>
      <c r="AB5944">
        <v>18104</v>
      </c>
      <c r="AC5944" t="s">
        <v>107</v>
      </c>
    </row>
    <row r="5945" spans="1:29" x14ac:dyDescent="0.3">
      <c r="A5945" s="1" t="s">
        <v>29</v>
      </c>
      <c r="B5945" t="s">
        <v>393</v>
      </c>
      <c r="C5945" t="s">
        <v>2325</v>
      </c>
      <c r="D5945" t="s">
        <v>352</v>
      </c>
      <c r="E5945">
        <v>7</v>
      </c>
      <c r="F5945" t="s">
        <v>221</v>
      </c>
      <c r="G5945" t="s">
        <v>335</v>
      </c>
      <c r="H5945" t="s">
        <v>79</v>
      </c>
      <c r="I5945" t="s">
        <v>1981</v>
      </c>
      <c r="J5945" t="s">
        <v>1102</v>
      </c>
      <c r="K5945" t="s">
        <v>13499</v>
      </c>
      <c r="L5945" t="s">
        <v>1373</v>
      </c>
      <c r="M5945" t="s">
        <v>846</v>
      </c>
      <c r="N5945" t="s">
        <v>58</v>
      </c>
      <c r="O5945">
        <v>2790</v>
      </c>
      <c r="P5945">
        <v>6984</v>
      </c>
      <c r="Q5945" t="s">
        <v>41</v>
      </c>
      <c r="R5945">
        <v>443</v>
      </c>
      <c r="S5945" s="2">
        <v>44951</v>
      </c>
      <c r="T5945" s="2">
        <v>44972</v>
      </c>
      <c r="U5945">
        <v>0</v>
      </c>
      <c r="V5945" t="s">
        <v>43</v>
      </c>
      <c r="W5945">
        <v>400</v>
      </c>
      <c r="X5945" t="s">
        <v>60</v>
      </c>
      <c r="Y5945" t="s">
        <v>72</v>
      </c>
      <c r="Z5945">
        <v>2137</v>
      </c>
      <c r="AA5945">
        <v>142</v>
      </c>
      <c r="AB5945">
        <v>3767</v>
      </c>
      <c r="AC5945" t="s">
        <v>73</v>
      </c>
    </row>
    <row r="5946" spans="1:29" x14ac:dyDescent="0.3">
      <c r="A5946" s="1" t="s">
        <v>47</v>
      </c>
      <c r="B5946" t="s">
        <v>145</v>
      </c>
      <c r="C5946" t="s">
        <v>688</v>
      </c>
      <c r="D5946" t="s">
        <v>110</v>
      </c>
      <c r="E5946">
        <v>9</v>
      </c>
      <c r="F5946" t="s">
        <v>64</v>
      </c>
      <c r="G5946" t="s">
        <v>88</v>
      </c>
      <c r="H5946" t="s">
        <v>79</v>
      </c>
      <c r="I5946" t="s">
        <v>441</v>
      </c>
      <c r="J5946" t="s">
        <v>2957</v>
      </c>
      <c r="K5946" t="s">
        <v>13500</v>
      </c>
      <c r="L5946" t="s">
        <v>13501</v>
      </c>
      <c r="M5946" t="s">
        <v>2358</v>
      </c>
      <c r="N5946" t="s">
        <v>94</v>
      </c>
      <c r="O5946">
        <v>19650</v>
      </c>
      <c r="P5946">
        <v>22312</v>
      </c>
      <c r="Q5946" t="s">
        <v>41</v>
      </c>
      <c r="R5946">
        <v>605</v>
      </c>
      <c r="S5946" s="2">
        <v>44871</v>
      </c>
      <c r="T5946" s="2">
        <v>44881</v>
      </c>
      <c r="U5946">
        <v>0</v>
      </c>
      <c r="V5946" t="s">
        <v>43</v>
      </c>
      <c r="W5946">
        <v>749</v>
      </c>
      <c r="X5946" t="s">
        <v>60</v>
      </c>
      <c r="Y5946" t="s">
        <v>72</v>
      </c>
      <c r="Z5946">
        <v>0</v>
      </c>
      <c r="AA5946">
        <v>180</v>
      </c>
      <c r="AB5946">
        <v>20482</v>
      </c>
      <c r="AC5946" t="s">
        <v>73</v>
      </c>
    </row>
    <row r="5947" spans="1:29" x14ac:dyDescent="0.3">
      <c r="A5947" s="1" t="s">
        <v>29</v>
      </c>
      <c r="B5947" t="s">
        <v>86</v>
      </c>
      <c r="C5947" t="s">
        <v>2490</v>
      </c>
      <c r="D5947" t="s">
        <v>387</v>
      </c>
      <c r="E5947">
        <v>6</v>
      </c>
      <c r="F5947" t="s">
        <v>120</v>
      </c>
      <c r="G5947" t="s">
        <v>1180</v>
      </c>
      <c r="H5947" t="s">
        <v>35</v>
      </c>
      <c r="I5947" t="s">
        <v>299</v>
      </c>
      <c r="J5947" t="s">
        <v>1036</v>
      </c>
      <c r="K5947" t="s">
        <v>13502</v>
      </c>
      <c r="L5947" t="s">
        <v>13503</v>
      </c>
      <c r="M5947" t="s">
        <v>1597</v>
      </c>
      <c r="N5947" t="s">
        <v>58</v>
      </c>
      <c r="O5947">
        <v>22319</v>
      </c>
      <c r="P5947">
        <v>27244</v>
      </c>
      <c r="Q5947" t="s">
        <v>95</v>
      </c>
      <c r="R5947">
        <v>454</v>
      </c>
      <c r="S5947" s="2">
        <v>44486</v>
      </c>
      <c r="T5947" t="s">
        <v>42</v>
      </c>
      <c r="U5947">
        <v>0</v>
      </c>
      <c r="V5947" t="s">
        <v>71</v>
      </c>
      <c r="W5947">
        <v>475</v>
      </c>
      <c r="X5947" t="s">
        <v>44</v>
      </c>
      <c r="Y5947" t="s">
        <v>61</v>
      </c>
      <c r="Z5947">
        <v>1248</v>
      </c>
      <c r="AA5947">
        <v>690</v>
      </c>
      <c r="AB5947">
        <v>27168</v>
      </c>
      <c r="AC5947" t="s">
        <v>73</v>
      </c>
    </row>
    <row r="5948" spans="1:29" x14ac:dyDescent="0.3">
      <c r="A5948" s="1" t="s">
        <v>47</v>
      </c>
      <c r="B5948" t="s">
        <v>117</v>
      </c>
      <c r="C5948" t="s">
        <v>2487</v>
      </c>
      <c r="D5948" t="s">
        <v>32</v>
      </c>
      <c r="E5948">
        <v>4</v>
      </c>
      <c r="F5948" t="s">
        <v>77</v>
      </c>
      <c r="G5948" t="s">
        <v>365</v>
      </c>
      <c r="H5948" t="s">
        <v>79</v>
      </c>
      <c r="I5948" t="s">
        <v>299</v>
      </c>
      <c r="J5948" t="s">
        <v>4160</v>
      </c>
      <c r="K5948" t="s">
        <v>13504</v>
      </c>
      <c r="L5948" t="s">
        <v>13505</v>
      </c>
      <c r="M5948" t="s">
        <v>126</v>
      </c>
      <c r="N5948" t="s">
        <v>58</v>
      </c>
      <c r="O5948">
        <v>10180</v>
      </c>
      <c r="P5948">
        <v>14079</v>
      </c>
      <c r="Q5948" t="s">
        <v>41</v>
      </c>
      <c r="R5948">
        <v>185</v>
      </c>
      <c r="S5948" s="2">
        <v>45274</v>
      </c>
      <c r="T5948" t="s">
        <v>42</v>
      </c>
      <c r="U5948">
        <v>0</v>
      </c>
      <c r="V5948" t="s">
        <v>71</v>
      </c>
      <c r="W5948">
        <v>705</v>
      </c>
      <c r="X5948" t="s">
        <v>44</v>
      </c>
      <c r="Y5948" t="s">
        <v>45</v>
      </c>
      <c r="Z5948">
        <v>2110</v>
      </c>
      <c r="AA5948">
        <v>386</v>
      </c>
      <c r="AB5948">
        <v>13890</v>
      </c>
      <c r="AC5948" t="s">
        <v>46</v>
      </c>
    </row>
    <row r="5949" spans="1:29" x14ac:dyDescent="0.3">
      <c r="A5949" s="1" t="s">
        <v>47</v>
      </c>
      <c r="B5949" t="s">
        <v>48</v>
      </c>
      <c r="C5949" t="s">
        <v>1562</v>
      </c>
      <c r="D5949" t="s">
        <v>387</v>
      </c>
      <c r="E5949">
        <v>9</v>
      </c>
      <c r="F5949" t="s">
        <v>51</v>
      </c>
      <c r="G5949" t="s">
        <v>1075</v>
      </c>
      <c r="H5949" t="s">
        <v>79</v>
      </c>
      <c r="I5949" t="s">
        <v>1367</v>
      </c>
      <c r="J5949" t="s">
        <v>748</v>
      </c>
      <c r="K5949" t="s">
        <v>13506</v>
      </c>
      <c r="L5949" t="s">
        <v>13507</v>
      </c>
      <c r="M5949" t="s">
        <v>1240</v>
      </c>
      <c r="N5949" t="s">
        <v>84</v>
      </c>
      <c r="O5949">
        <v>10250</v>
      </c>
      <c r="P5949">
        <v>14810</v>
      </c>
      <c r="Q5949" t="s">
        <v>95</v>
      </c>
      <c r="R5949">
        <v>966</v>
      </c>
      <c r="S5949" s="2">
        <v>44465</v>
      </c>
      <c r="T5949" t="s">
        <v>42</v>
      </c>
      <c r="U5949">
        <v>0</v>
      </c>
      <c r="V5949" t="s">
        <v>71</v>
      </c>
      <c r="W5949">
        <v>534</v>
      </c>
      <c r="X5949" t="s">
        <v>44</v>
      </c>
      <c r="Y5949" t="s">
        <v>45</v>
      </c>
      <c r="Z5949">
        <v>0</v>
      </c>
      <c r="AA5949">
        <v>375</v>
      </c>
      <c r="AB5949">
        <v>12913</v>
      </c>
      <c r="AC5949" t="s">
        <v>107</v>
      </c>
    </row>
    <row r="5950" spans="1:29" x14ac:dyDescent="0.3">
      <c r="A5950" s="1" t="s">
        <v>29</v>
      </c>
      <c r="B5950" t="s">
        <v>96</v>
      </c>
      <c r="C5950" t="s">
        <v>1133</v>
      </c>
      <c r="D5950" t="s">
        <v>128</v>
      </c>
      <c r="E5950">
        <v>4</v>
      </c>
      <c r="F5950" t="s">
        <v>33</v>
      </c>
      <c r="G5950" t="s">
        <v>451</v>
      </c>
      <c r="H5950" t="s">
        <v>35</v>
      </c>
      <c r="I5950" t="s">
        <v>1454</v>
      </c>
      <c r="J5950" t="s">
        <v>224</v>
      </c>
      <c r="K5950">
        <f>1-689-875-3211</f>
        <v>-4774</v>
      </c>
      <c r="L5950" t="s">
        <v>13508</v>
      </c>
      <c r="M5950" t="s">
        <v>199</v>
      </c>
      <c r="N5950" t="s">
        <v>40</v>
      </c>
      <c r="O5950">
        <v>19975</v>
      </c>
      <c r="P5950">
        <v>24109</v>
      </c>
      <c r="Q5950" t="s">
        <v>59</v>
      </c>
      <c r="R5950">
        <v>260</v>
      </c>
      <c r="S5950" s="2">
        <v>44423</v>
      </c>
      <c r="T5950" t="s">
        <v>42</v>
      </c>
      <c r="U5950">
        <v>45829</v>
      </c>
      <c r="V5950" t="s">
        <v>71</v>
      </c>
      <c r="W5950">
        <v>809</v>
      </c>
      <c r="X5950" t="s">
        <v>44</v>
      </c>
      <c r="Y5950" t="s">
        <v>61</v>
      </c>
      <c r="Z5950">
        <v>0</v>
      </c>
      <c r="AA5950">
        <v>579</v>
      </c>
      <c r="AB5950">
        <v>21114</v>
      </c>
      <c r="AC5950" t="s">
        <v>73</v>
      </c>
    </row>
    <row r="5951" spans="1:29" x14ac:dyDescent="0.3">
      <c r="A5951" s="1" t="s">
        <v>29</v>
      </c>
      <c r="B5951" t="s">
        <v>393</v>
      </c>
      <c r="C5951" t="s">
        <v>1701</v>
      </c>
      <c r="D5951" t="s">
        <v>98</v>
      </c>
      <c r="E5951">
        <v>3</v>
      </c>
      <c r="F5951" t="s">
        <v>33</v>
      </c>
      <c r="G5951" t="s">
        <v>139</v>
      </c>
      <c r="H5951" t="s">
        <v>79</v>
      </c>
      <c r="I5951" t="s">
        <v>1695</v>
      </c>
      <c r="J5951" t="s">
        <v>8230</v>
      </c>
      <c r="K5951" t="s">
        <v>13509</v>
      </c>
      <c r="L5951" t="s">
        <v>13510</v>
      </c>
      <c r="M5951" t="s">
        <v>603</v>
      </c>
      <c r="N5951" t="s">
        <v>58</v>
      </c>
      <c r="O5951">
        <v>5506</v>
      </c>
      <c r="P5951">
        <v>9067</v>
      </c>
      <c r="Q5951" t="s">
        <v>59</v>
      </c>
      <c r="R5951">
        <v>724</v>
      </c>
      <c r="S5951" s="2">
        <v>44984</v>
      </c>
      <c r="T5951" s="2">
        <v>44987</v>
      </c>
      <c r="U5951">
        <v>29333</v>
      </c>
      <c r="V5951" t="s">
        <v>43</v>
      </c>
      <c r="W5951">
        <v>606</v>
      </c>
      <c r="X5951" t="s">
        <v>60</v>
      </c>
      <c r="Y5951" t="s">
        <v>45</v>
      </c>
      <c r="Z5951">
        <v>1015</v>
      </c>
      <c r="AA5951">
        <v>337</v>
      </c>
      <c r="AB5951">
        <v>5927</v>
      </c>
      <c r="AC5951" t="s">
        <v>107</v>
      </c>
    </row>
    <row r="5952" spans="1:29" x14ac:dyDescent="0.3">
      <c r="A5952" s="1" t="s">
        <v>29</v>
      </c>
      <c r="B5952" t="s">
        <v>393</v>
      </c>
      <c r="C5952" t="s">
        <v>2946</v>
      </c>
      <c r="D5952" t="s">
        <v>169</v>
      </c>
      <c r="E5952">
        <v>10</v>
      </c>
      <c r="F5952" t="s">
        <v>120</v>
      </c>
      <c r="G5952" t="s">
        <v>1180</v>
      </c>
      <c r="H5952" t="s">
        <v>35</v>
      </c>
      <c r="I5952" t="s">
        <v>36</v>
      </c>
      <c r="J5952" t="s">
        <v>1076</v>
      </c>
      <c r="K5952" t="s">
        <v>13511</v>
      </c>
      <c r="L5952" t="s">
        <v>13512</v>
      </c>
      <c r="M5952" t="s">
        <v>654</v>
      </c>
      <c r="N5952" t="s">
        <v>58</v>
      </c>
      <c r="O5952">
        <v>21753</v>
      </c>
      <c r="P5952">
        <v>26441</v>
      </c>
      <c r="Q5952" t="s">
        <v>59</v>
      </c>
      <c r="R5952">
        <v>997</v>
      </c>
      <c r="S5952" s="2">
        <v>44463</v>
      </c>
      <c r="T5952" t="s">
        <v>42</v>
      </c>
      <c r="U5952">
        <v>29634</v>
      </c>
      <c r="V5952" t="s">
        <v>85</v>
      </c>
      <c r="W5952">
        <v>411</v>
      </c>
      <c r="X5952" t="s">
        <v>44</v>
      </c>
      <c r="Y5952" t="s">
        <v>72</v>
      </c>
      <c r="Z5952">
        <v>1671</v>
      </c>
      <c r="AA5952">
        <v>228</v>
      </c>
      <c r="AB5952">
        <v>25637</v>
      </c>
      <c r="AC5952" t="s">
        <v>107</v>
      </c>
    </row>
    <row r="5953" spans="1:29" x14ac:dyDescent="0.3">
      <c r="A5953" s="1" t="s">
        <v>47</v>
      </c>
      <c r="B5953" t="s">
        <v>117</v>
      </c>
      <c r="C5953" t="s">
        <v>243</v>
      </c>
      <c r="D5953" t="s">
        <v>50</v>
      </c>
      <c r="E5953">
        <v>8</v>
      </c>
      <c r="F5953" t="s">
        <v>33</v>
      </c>
      <c r="G5953" t="s">
        <v>34</v>
      </c>
      <c r="H5953" t="s">
        <v>35</v>
      </c>
      <c r="I5953" t="s">
        <v>244</v>
      </c>
      <c r="J5953" t="s">
        <v>123</v>
      </c>
      <c r="K5953" t="s">
        <v>13513</v>
      </c>
      <c r="L5953" t="s">
        <v>13514</v>
      </c>
      <c r="M5953" t="s">
        <v>248</v>
      </c>
      <c r="N5953" t="s">
        <v>94</v>
      </c>
      <c r="O5953">
        <v>26664</v>
      </c>
      <c r="P5953">
        <v>31308</v>
      </c>
      <c r="Q5953" t="s">
        <v>59</v>
      </c>
      <c r="R5953">
        <v>987</v>
      </c>
      <c r="S5953" s="2">
        <v>44771</v>
      </c>
      <c r="T5953" s="2">
        <v>44778</v>
      </c>
      <c r="U5953">
        <v>48004</v>
      </c>
      <c r="V5953" t="s">
        <v>85</v>
      </c>
      <c r="W5953">
        <v>634</v>
      </c>
      <c r="X5953" t="s">
        <v>60</v>
      </c>
      <c r="Y5953" t="s">
        <v>72</v>
      </c>
      <c r="Z5953">
        <v>0</v>
      </c>
      <c r="AA5953">
        <v>209</v>
      </c>
      <c r="AB5953">
        <v>29691</v>
      </c>
      <c r="AC5953" t="s">
        <v>73</v>
      </c>
    </row>
    <row r="5954" spans="1:29" x14ac:dyDescent="0.3">
      <c r="A5954" s="1" t="s">
        <v>47</v>
      </c>
      <c r="B5954" t="s">
        <v>234</v>
      </c>
      <c r="C5954" t="s">
        <v>796</v>
      </c>
      <c r="D5954" t="s">
        <v>178</v>
      </c>
      <c r="E5954">
        <v>10</v>
      </c>
      <c r="F5954" t="s">
        <v>120</v>
      </c>
      <c r="G5954" t="s">
        <v>489</v>
      </c>
      <c r="H5954" t="s">
        <v>35</v>
      </c>
      <c r="I5954" t="s">
        <v>1379</v>
      </c>
      <c r="J5954" t="s">
        <v>13044</v>
      </c>
      <c r="K5954" t="s">
        <v>13515</v>
      </c>
      <c r="L5954" t="s">
        <v>13516</v>
      </c>
      <c r="M5954" t="s">
        <v>810</v>
      </c>
      <c r="N5954" t="s">
        <v>58</v>
      </c>
      <c r="O5954">
        <v>11173</v>
      </c>
      <c r="P5954">
        <v>14144</v>
      </c>
      <c r="Q5954" t="s">
        <v>95</v>
      </c>
      <c r="R5954">
        <v>697</v>
      </c>
      <c r="S5954" s="2">
        <v>44519</v>
      </c>
      <c r="T5954" s="2">
        <v>44521</v>
      </c>
      <c r="U5954">
        <v>0</v>
      </c>
      <c r="V5954" t="s">
        <v>85</v>
      </c>
      <c r="W5954">
        <v>668</v>
      </c>
      <c r="X5954" t="s">
        <v>60</v>
      </c>
      <c r="Y5954" t="s">
        <v>72</v>
      </c>
      <c r="Z5954">
        <v>1719</v>
      </c>
      <c r="AA5954">
        <v>466</v>
      </c>
      <c r="AB5954">
        <v>12347</v>
      </c>
      <c r="AC5954" t="s">
        <v>73</v>
      </c>
    </row>
    <row r="5955" spans="1:29" x14ac:dyDescent="0.3">
      <c r="A5955" s="1" t="s">
        <v>29</v>
      </c>
      <c r="B5955" t="s">
        <v>541</v>
      </c>
      <c r="C5955" t="s">
        <v>1190</v>
      </c>
      <c r="D5955" t="s">
        <v>257</v>
      </c>
      <c r="E5955">
        <v>4</v>
      </c>
      <c r="F5955" t="s">
        <v>120</v>
      </c>
      <c r="G5955" t="s">
        <v>121</v>
      </c>
      <c r="H5955" t="s">
        <v>35</v>
      </c>
      <c r="I5955" t="s">
        <v>910</v>
      </c>
      <c r="J5955" t="s">
        <v>637</v>
      </c>
      <c r="K5955" t="s">
        <v>13517</v>
      </c>
      <c r="L5955" t="s">
        <v>13518</v>
      </c>
      <c r="M5955" t="s">
        <v>1715</v>
      </c>
      <c r="N5955" t="s">
        <v>84</v>
      </c>
      <c r="O5955">
        <v>17277</v>
      </c>
      <c r="P5955">
        <v>20769</v>
      </c>
      <c r="Q5955" t="s">
        <v>59</v>
      </c>
      <c r="R5955">
        <v>490</v>
      </c>
      <c r="S5955" s="2">
        <v>44646</v>
      </c>
      <c r="T5955" s="2">
        <v>44662</v>
      </c>
      <c r="U5955">
        <v>42391</v>
      </c>
      <c r="V5955" t="s">
        <v>85</v>
      </c>
      <c r="W5955">
        <v>644</v>
      </c>
      <c r="X5955" t="s">
        <v>60</v>
      </c>
      <c r="Y5955" t="s">
        <v>45</v>
      </c>
      <c r="Z5955">
        <v>0</v>
      </c>
      <c r="AA5955">
        <v>575</v>
      </c>
      <c r="AB5955">
        <v>20700</v>
      </c>
      <c r="AC5955" t="s">
        <v>46</v>
      </c>
    </row>
    <row r="5956" spans="1:29" x14ac:dyDescent="0.3">
      <c r="A5956" s="1" t="s">
        <v>47</v>
      </c>
      <c r="B5956" t="s">
        <v>136</v>
      </c>
      <c r="C5956" t="s">
        <v>2546</v>
      </c>
      <c r="D5956" t="s">
        <v>185</v>
      </c>
      <c r="E5956">
        <v>3</v>
      </c>
      <c r="F5956" t="s">
        <v>77</v>
      </c>
      <c r="G5956" t="s">
        <v>501</v>
      </c>
      <c r="H5956" t="s">
        <v>79</v>
      </c>
      <c r="I5956" t="s">
        <v>621</v>
      </c>
      <c r="J5956" t="s">
        <v>2605</v>
      </c>
      <c r="K5956" t="s">
        <v>13519</v>
      </c>
      <c r="L5956" t="s">
        <v>13520</v>
      </c>
      <c r="M5956" t="s">
        <v>144</v>
      </c>
      <c r="N5956" t="s">
        <v>40</v>
      </c>
      <c r="O5956">
        <v>18193</v>
      </c>
      <c r="P5956">
        <v>22084</v>
      </c>
      <c r="Q5956" t="s">
        <v>59</v>
      </c>
      <c r="R5956">
        <v>115</v>
      </c>
      <c r="S5956" s="2">
        <v>45360</v>
      </c>
      <c r="T5956" s="2">
        <v>45379</v>
      </c>
      <c r="U5956">
        <v>40515</v>
      </c>
      <c r="V5956" t="s">
        <v>106</v>
      </c>
      <c r="W5956">
        <v>711</v>
      </c>
      <c r="X5956" t="s">
        <v>60</v>
      </c>
      <c r="Y5956" t="s">
        <v>45</v>
      </c>
      <c r="Z5956">
        <v>0</v>
      </c>
      <c r="AA5956">
        <v>987</v>
      </c>
      <c r="AB5956">
        <v>21396</v>
      </c>
      <c r="AC5956" t="s">
        <v>46</v>
      </c>
    </row>
    <row r="5957" spans="1:29" x14ac:dyDescent="0.3">
      <c r="A5957" s="1" t="s">
        <v>29</v>
      </c>
      <c r="B5957" t="s">
        <v>228</v>
      </c>
      <c r="C5957" t="s">
        <v>2850</v>
      </c>
      <c r="D5957" t="s">
        <v>128</v>
      </c>
      <c r="E5957">
        <v>10</v>
      </c>
      <c r="F5957" t="s">
        <v>51</v>
      </c>
      <c r="G5957" t="s">
        <v>291</v>
      </c>
      <c r="H5957" t="s">
        <v>79</v>
      </c>
      <c r="I5957" t="s">
        <v>2069</v>
      </c>
      <c r="J5957" t="s">
        <v>7173</v>
      </c>
      <c r="K5957" t="s">
        <v>13521</v>
      </c>
      <c r="L5957" t="s">
        <v>13522</v>
      </c>
      <c r="M5957" t="s">
        <v>852</v>
      </c>
      <c r="N5957" t="s">
        <v>40</v>
      </c>
      <c r="O5957">
        <v>26508</v>
      </c>
      <c r="P5957">
        <v>29869</v>
      </c>
      <c r="Q5957" t="s">
        <v>59</v>
      </c>
      <c r="R5957">
        <v>685</v>
      </c>
      <c r="S5957" s="2">
        <v>44844</v>
      </c>
      <c r="T5957" t="s">
        <v>42</v>
      </c>
      <c r="U5957">
        <v>13141</v>
      </c>
      <c r="V5957" t="s">
        <v>106</v>
      </c>
      <c r="W5957">
        <v>784</v>
      </c>
      <c r="X5957" t="s">
        <v>44</v>
      </c>
      <c r="Y5957" t="s">
        <v>61</v>
      </c>
      <c r="Z5957">
        <v>0</v>
      </c>
      <c r="AA5957">
        <v>435</v>
      </c>
      <c r="AB5957">
        <v>28644</v>
      </c>
      <c r="AC5957" t="s">
        <v>46</v>
      </c>
    </row>
    <row r="5958" spans="1:29" x14ac:dyDescent="0.3">
      <c r="A5958" s="1" t="s">
        <v>47</v>
      </c>
      <c r="B5958" t="s">
        <v>592</v>
      </c>
      <c r="C5958" t="s">
        <v>914</v>
      </c>
      <c r="D5958" t="s">
        <v>387</v>
      </c>
      <c r="E5958">
        <v>7</v>
      </c>
      <c r="F5958" t="s">
        <v>120</v>
      </c>
      <c r="G5958" t="s">
        <v>543</v>
      </c>
      <c r="H5958" t="s">
        <v>79</v>
      </c>
      <c r="I5958" t="s">
        <v>838</v>
      </c>
      <c r="J5958" t="s">
        <v>3265</v>
      </c>
      <c r="K5958" s="3" t="s">
        <v>13523</v>
      </c>
      <c r="L5958" t="s">
        <v>13524</v>
      </c>
      <c r="M5958" t="s">
        <v>598</v>
      </c>
      <c r="N5958" t="s">
        <v>94</v>
      </c>
      <c r="O5958">
        <v>13585</v>
      </c>
      <c r="P5958">
        <v>17067</v>
      </c>
      <c r="Q5958" t="s">
        <v>41</v>
      </c>
      <c r="R5958">
        <v>655</v>
      </c>
      <c r="S5958" s="2">
        <v>45187</v>
      </c>
      <c r="T5958" t="s">
        <v>42</v>
      </c>
      <c r="U5958">
        <v>0</v>
      </c>
      <c r="V5958" t="s">
        <v>85</v>
      </c>
      <c r="W5958">
        <v>489</v>
      </c>
      <c r="X5958" t="s">
        <v>44</v>
      </c>
      <c r="Y5958" t="s">
        <v>61</v>
      </c>
      <c r="Z5958">
        <v>0</v>
      </c>
      <c r="AA5958">
        <v>806</v>
      </c>
      <c r="AB5958">
        <v>13701</v>
      </c>
      <c r="AC5958" t="s">
        <v>107</v>
      </c>
    </row>
    <row r="5959" spans="1:29" x14ac:dyDescent="0.3">
      <c r="A5959" s="1" t="s">
        <v>29</v>
      </c>
      <c r="B5959" t="s">
        <v>363</v>
      </c>
      <c r="C5959" t="s">
        <v>3486</v>
      </c>
      <c r="D5959" t="s">
        <v>76</v>
      </c>
      <c r="E5959">
        <v>3</v>
      </c>
      <c r="F5959" t="s">
        <v>186</v>
      </c>
      <c r="G5959" t="s">
        <v>620</v>
      </c>
      <c r="H5959" t="s">
        <v>79</v>
      </c>
      <c r="I5959" t="s">
        <v>1611</v>
      </c>
      <c r="J5959" t="s">
        <v>9755</v>
      </c>
      <c r="K5959" t="s">
        <v>13525</v>
      </c>
      <c r="L5959" t="s">
        <v>13526</v>
      </c>
      <c r="M5959" t="s">
        <v>456</v>
      </c>
      <c r="N5959" t="s">
        <v>58</v>
      </c>
      <c r="O5959">
        <v>19558</v>
      </c>
      <c r="P5959">
        <v>24253</v>
      </c>
      <c r="Q5959" t="s">
        <v>59</v>
      </c>
      <c r="R5959">
        <v>406</v>
      </c>
      <c r="S5959" s="2">
        <v>44853</v>
      </c>
      <c r="T5959" s="2">
        <v>44859</v>
      </c>
      <c r="U5959">
        <v>45183</v>
      </c>
      <c r="V5959" t="s">
        <v>71</v>
      </c>
      <c r="W5959">
        <v>772</v>
      </c>
      <c r="X5959" t="s">
        <v>60</v>
      </c>
      <c r="Y5959" t="s">
        <v>72</v>
      </c>
      <c r="Z5959">
        <v>4974</v>
      </c>
      <c r="AA5959">
        <v>338</v>
      </c>
      <c r="AB5959">
        <v>23796</v>
      </c>
      <c r="AC5959" t="s">
        <v>46</v>
      </c>
    </row>
    <row r="5960" spans="1:29" x14ac:dyDescent="0.3">
      <c r="A5960" s="1" t="s">
        <v>29</v>
      </c>
      <c r="B5960" t="s">
        <v>86</v>
      </c>
      <c r="C5960" t="s">
        <v>2143</v>
      </c>
      <c r="D5960" t="s">
        <v>352</v>
      </c>
      <c r="E5960">
        <v>3</v>
      </c>
      <c r="F5960" t="s">
        <v>271</v>
      </c>
      <c r="G5960" t="s">
        <v>1298</v>
      </c>
      <c r="H5960" t="s">
        <v>35</v>
      </c>
      <c r="I5960" t="s">
        <v>4127</v>
      </c>
      <c r="J5960" t="s">
        <v>189</v>
      </c>
      <c r="K5960" t="s">
        <v>13527</v>
      </c>
      <c r="L5960" t="s">
        <v>13528</v>
      </c>
      <c r="M5960" t="s">
        <v>1113</v>
      </c>
      <c r="N5960" t="s">
        <v>84</v>
      </c>
      <c r="O5960">
        <v>25309</v>
      </c>
      <c r="P5960">
        <v>30294</v>
      </c>
      <c r="Q5960" t="s">
        <v>95</v>
      </c>
      <c r="R5960">
        <v>162</v>
      </c>
      <c r="S5960" s="2">
        <v>45212</v>
      </c>
      <c r="T5960" s="2">
        <v>45236</v>
      </c>
      <c r="U5960">
        <v>0</v>
      </c>
      <c r="V5960" t="s">
        <v>71</v>
      </c>
      <c r="W5960">
        <v>577</v>
      </c>
      <c r="X5960" t="s">
        <v>60</v>
      </c>
      <c r="Y5960" t="s">
        <v>45</v>
      </c>
      <c r="Z5960">
        <v>0</v>
      </c>
      <c r="AA5960">
        <v>537</v>
      </c>
      <c r="AB5960">
        <v>29957</v>
      </c>
      <c r="AC5960" t="s">
        <v>73</v>
      </c>
    </row>
    <row r="5961" spans="1:29" x14ac:dyDescent="0.3">
      <c r="A5961" s="1" t="s">
        <v>29</v>
      </c>
      <c r="B5961" t="s">
        <v>86</v>
      </c>
      <c r="C5961" t="s">
        <v>354</v>
      </c>
      <c r="D5961" t="s">
        <v>257</v>
      </c>
      <c r="E5961">
        <v>9</v>
      </c>
      <c r="F5961" t="s">
        <v>64</v>
      </c>
      <c r="G5961" t="s">
        <v>433</v>
      </c>
      <c r="H5961" t="s">
        <v>35</v>
      </c>
      <c r="I5961" t="s">
        <v>1287</v>
      </c>
      <c r="J5961" t="s">
        <v>3882</v>
      </c>
      <c r="K5961" t="s">
        <v>13529</v>
      </c>
      <c r="L5961" t="s">
        <v>4503</v>
      </c>
      <c r="M5961" t="s">
        <v>1597</v>
      </c>
      <c r="N5961" t="s">
        <v>94</v>
      </c>
      <c r="O5961">
        <v>22100</v>
      </c>
      <c r="P5961">
        <v>26466</v>
      </c>
      <c r="Q5961" t="s">
        <v>41</v>
      </c>
      <c r="R5961">
        <v>788</v>
      </c>
      <c r="S5961" s="2">
        <v>44622</v>
      </c>
      <c r="T5961" t="s">
        <v>42</v>
      </c>
      <c r="U5961">
        <v>0</v>
      </c>
      <c r="V5961" t="s">
        <v>85</v>
      </c>
      <c r="W5961">
        <v>568</v>
      </c>
      <c r="X5961" t="s">
        <v>44</v>
      </c>
      <c r="Y5961" t="s">
        <v>61</v>
      </c>
      <c r="Z5961">
        <v>0</v>
      </c>
      <c r="AA5961">
        <v>529</v>
      </c>
      <c r="AB5961">
        <v>24598</v>
      </c>
      <c r="AC5961" t="s">
        <v>73</v>
      </c>
    </row>
    <row r="5962" spans="1:29" x14ac:dyDescent="0.3">
      <c r="A5962" s="1" t="s">
        <v>47</v>
      </c>
      <c r="B5962" t="s">
        <v>117</v>
      </c>
      <c r="C5962" t="s">
        <v>976</v>
      </c>
      <c r="D5962" t="s">
        <v>98</v>
      </c>
      <c r="E5962">
        <v>2</v>
      </c>
      <c r="F5962" t="s">
        <v>99</v>
      </c>
      <c r="G5962" t="s">
        <v>1138</v>
      </c>
      <c r="H5962" t="s">
        <v>35</v>
      </c>
      <c r="I5962" t="s">
        <v>921</v>
      </c>
      <c r="J5962" t="s">
        <v>1466</v>
      </c>
      <c r="K5962" t="s">
        <v>13530</v>
      </c>
      <c r="L5962" t="s">
        <v>13531</v>
      </c>
      <c r="M5962" t="s">
        <v>517</v>
      </c>
      <c r="N5962" t="s">
        <v>40</v>
      </c>
      <c r="O5962">
        <v>2703</v>
      </c>
      <c r="P5962">
        <v>5823</v>
      </c>
      <c r="Q5962" t="s">
        <v>59</v>
      </c>
      <c r="R5962">
        <v>926</v>
      </c>
      <c r="S5962" s="2">
        <v>44750</v>
      </c>
      <c r="T5962" t="s">
        <v>42</v>
      </c>
      <c r="U5962">
        <v>3208</v>
      </c>
      <c r="V5962" t="s">
        <v>85</v>
      </c>
      <c r="W5962">
        <v>511</v>
      </c>
      <c r="X5962" t="s">
        <v>44</v>
      </c>
      <c r="Y5962" t="s">
        <v>61</v>
      </c>
      <c r="Z5962">
        <v>0</v>
      </c>
      <c r="AA5962">
        <v>943</v>
      </c>
      <c r="AB5962">
        <v>5429</v>
      </c>
      <c r="AC5962" t="s">
        <v>46</v>
      </c>
    </row>
    <row r="5963" spans="1:29" x14ac:dyDescent="0.3">
      <c r="A5963" s="1" t="s">
        <v>47</v>
      </c>
      <c r="B5963" t="s">
        <v>592</v>
      </c>
      <c r="C5963" t="s">
        <v>1566</v>
      </c>
      <c r="D5963" t="s">
        <v>76</v>
      </c>
      <c r="E5963">
        <v>1</v>
      </c>
      <c r="F5963" t="s">
        <v>186</v>
      </c>
      <c r="G5963" t="s">
        <v>620</v>
      </c>
      <c r="H5963" t="s">
        <v>35</v>
      </c>
      <c r="I5963" t="s">
        <v>1441</v>
      </c>
      <c r="J5963" t="s">
        <v>2583</v>
      </c>
      <c r="K5963" t="s">
        <v>13532</v>
      </c>
      <c r="L5963" t="s">
        <v>13533</v>
      </c>
      <c r="M5963" t="s">
        <v>3019</v>
      </c>
      <c r="N5963" t="s">
        <v>58</v>
      </c>
      <c r="O5963">
        <v>11019</v>
      </c>
      <c r="P5963">
        <v>13068</v>
      </c>
      <c r="Q5963" t="s">
        <v>95</v>
      </c>
      <c r="R5963">
        <v>115</v>
      </c>
      <c r="S5963" s="2">
        <v>44678</v>
      </c>
      <c r="T5963" t="s">
        <v>42</v>
      </c>
      <c r="U5963">
        <v>0</v>
      </c>
      <c r="V5963" t="s">
        <v>71</v>
      </c>
      <c r="W5963">
        <v>813</v>
      </c>
      <c r="X5963" t="s">
        <v>44</v>
      </c>
      <c r="Y5963" t="s">
        <v>45</v>
      </c>
      <c r="Z5963">
        <v>2380</v>
      </c>
      <c r="AA5963">
        <v>698</v>
      </c>
      <c r="AB5963">
        <v>12819</v>
      </c>
      <c r="AC5963" t="s">
        <v>73</v>
      </c>
    </row>
    <row r="5964" spans="1:29" x14ac:dyDescent="0.3">
      <c r="A5964" s="1" t="s">
        <v>47</v>
      </c>
      <c r="B5964" t="s">
        <v>117</v>
      </c>
      <c r="C5964" t="s">
        <v>243</v>
      </c>
      <c r="D5964" t="s">
        <v>387</v>
      </c>
      <c r="E5964">
        <v>5</v>
      </c>
      <c r="F5964" t="s">
        <v>64</v>
      </c>
      <c r="G5964" t="s">
        <v>88</v>
      </c>
      <c r="H5964" t="s">
        <v>35</v>
      </c>
      <c r="I5964" t="s">
        <v>238</v>
      </c>
      <c r="J5964" t="s">
        <v>13534</v>
      </c>
      <c r="K5964" t="s">
        <v>13535</v>
      </c>
      <c r="L5964" t="s">
        <v>13536</v>
      </c>
      <c r="M5964" t="s">
        <v>1301</v>
      </c>
      <c r="N5964" t="s">
        <v>58</v>
      </c>
      <c r="O5964">
        <v>24091</v>
      </c>
      <c r="P5964">
        <v>28466</v>
      </c>
      <c r="Q5964" t="s">
        <v>59</v>
      </c>
      <c r="R5964">
        <v>7</v>
      </c>
      <c r="S5964" s="2">
        <v>45214</v>
      </c>
      <c r="T5964" s="2">
        <v>45225</v>
      </c>
      <c r="U5964">
        <v>33251</v>
      </c>
      <c r="V5964" t="s">
        <v>106</v>
      </c>
      <c r="W5964">
        <v>442</v>
      </c>
      <c r="X5964" t="s">
        <v>60</v>
      </c>
      <c r="Y5964" t="s">
        <v>72</v>
      </c>
      <c r="Z5964">
        <v>2904</v>
      </c>
      <c r="AA5964">
        <v>873</v>
      </c>
      <c r="AB5964">
        <v>25383</v>
      </c>
      <c r="AC5964" t="s">
        <v>107</v>
      </c>
    </row>
    <row r="5965" spans="1:29" x14ac:dyDescent="0.3">
      <c r="A5965" s="1" t="s">
        <v>29</v>
      </c>
      <c r="B5965" t="s">
        <v>228</v>
      </c>
      <c r="C5965" t="s">
        <v>1862</v>
      </c>
      <c r="D5965" t="s">
        <v>178</v>
      </c>
      <c r="E5965">
        <v>2</v>
      </c>
      <c r="F5965" t="s">
        <v>99</v>
      </c>
      <c r="G5965" t="s">
        <v>950</v>
      </c>
      <c r="H5965" t="s">
        <v>35</v>
      </c>
      <c r="I5965" t="s">
        <v>156</v>
      </c>
      <c r="J5965" t="s">
        <v>224</v>
      </c>
      <c r="K5965" t="s">
        <v>13537</v>
      </c>
      <c r="L5965" t="s">
        <v>13538</v>
      </c>
      <c r="M5965" t="s">
        <v>479</v>
      </c>
      <c r="N5965" t="s">
        <v>58</v>
      </c>
      <c r="O5965">
        <v>5349</v>
      </c>
      <c r="P5965">
        <v>8389</v>
      </c>
      <c r="Q5965" t="s">
        <v>41</v>
      </c>
      <c r="R5965">
        <v>165</v>
      </c>
      <c r="S5965" s="2">
        <v>44626</v>
      </c>
      <c r="T5965" s="2">
        <v>44649</v>
      </c>
      <c r="U5965">
        <v>0</v>
      </c>
      <c r="V5965" t="s">
        <v>43</v>
      </c>
      <c r="W5965">
        <v>821</v>
      </c>
      <c r="X5965" t="s">
        <v>60</v>
      </c>
      <c r="Y5965" t="s">
        <v>45</v>
      </c>
      <c r="Z5965">
        <v>1101</v>
      </c>
      <c r="AA5965">
        <v>862</v>
      </c>
      <c r="AB5965">
        <v>7287</v>
      </c>
      <c r="AC5965" t="s">
        <v>73</v>
      </c>
    </row>
    <row r="5966" spans="1:29" x14ac:dyDescent="0.3">
      <c r="A5966" s="1" t="s">
        <v>29</v>
      </c>
      <c r="B5966" t="s">
        <v>327</v>
      </c>
      <c r="C5966" t="s">
        <v>1216</v>
      </c>
      <c r="D5966" t="s">
        <v>178</v>
      </c>
      <c r="E5966">
        <v>8</v>
      </c>
      <c r="F5966" t="s">
        <v>221</v>
      </c>
      <c r="G5966" t="s">
        <v>548</v>
      </c>
      <c r="H5966" t="s">
        <v>35</v>
      </c>
      <c r="I5966" t="s">
        <v>1025</v>
      </c>
      <c r="J5966" t="s">
        <v>245</v>
      </c>
      <c r="K5966" t="s">
        <v>13539</v>
      </c>
      <c r="L5966" t="s">
        <v>13540</v>
      </c>
      <c r="M5966" t="s">
        <v>1159</v>
      </c>
      <c r="N5966" t="s">
        <v>58</v>
      </c>
      <c r="O5966">
        <v>15884</v>
      </c>
      <c r="P5966">
        <v>18144</v>
      </c>
      <c r="Q5966" t="s">
        <v>95</v>
      </c>
      <c r="R5966">
        <v>157</v>
      </c>
      <c r="S5966" s="2">
        <v>44560</v>
      </c>
      <c r="T5966" t="s">
        <v>42</v>
      </c>
      <c r="U5966">
        <v>0</v>
      </c>
      <c r="V5966" t="s">
        <v>71</v>
      </c>
      <c r="W5966">
        <v>657</v>
      </c>
      <c r="X5966" t="s">
        <v>44</v>
      </c>
      <c r="Y5966" t="s">
        <v>61</v>
      </c>
      <c r="Z5966">
        <v>2791</v>
      </c>
      <c r="AA5966">
        <v>928</v>
      </c>
      <c r="AB5966">
        <v>17078</v>
      </c>
      <c r="AC5966" t="s">
        <v>73</v>
      </c>
    </row>
    <row r="5967" spans="1:29" x14ac:dyDescent="0.3">
      <c r="A5967" s="1" t="s">
        <v>47</v>
      </c>
      <c r="B5967" t="s">
        <v>136</v>
      </c>
      <c r="C5967" t="s">
        <v>200</v>
      </c>
      <c r="D5967" t="s">
        <v>257</v>
      </c>
      <c r="E5967">
        <v>8</v>
      </c>
      <c r="F5967" t="s">
        <v>51</v>
      </c>
      <c r="G5967" t="s">
        <v>52</v>
      </c>
      <c r="H5967" t="s">
        <v>79</v>
      </c>
      <c r="I5967" t="s">
        <v>279</v>
      </c>
      <c r="J5967" t="s">
        <v>90</v>
      </c>
      <c r="K5967" t="s">
        <v>13541</v>
      </c>
      <c r="L5967" t="s">
        <v>13542</v>
      </c>
      <c r="M5967" t="s">
        <v>227</v>
      </c>
      <c r="N5967" t="s">
        <v>58</v>
      </c>
      <c r="O5967">
        <v>6224</v>
      </c>
      <c r="P5967">
        <v>8886</v>
      </c>
      <c r="Q5967" t="s">
        <v>41</v>
      </c>
      <c r="R5967">
        <v>480</v>
      </c>
      <c r="S5967" s="2">
        <v>44305</v>
      </c>
      <c r="T5967" t="s">
        <v>42</v>
      </c>
      <c r="U5967">
        <v>0</v>
      </c>
      <c r="V5967" t="s">
        <v>43</v>
      </c>
      <c r="W5967">
        <v>486</v>
      </c>
      <c r="X5967" t="s">
        <v>44</v>
      </c>
      <c r="Y5967" t="s">
        <v>45</v>
      </c>
      <c r="Z5967">
        <v>2129</v>
      </c>
      <c r="AA5967">
        <v>711</v>
      </c>
      <c r="AB5967">
        <v>6586</v>
      </c>
      <c r="AC5967" t="s">
        <v>107</v>
      </c>
    </row>
    <row r="5968" spans="1:29" x14ac:dyDescent="0.3">
      <c r="A5968" s="1" t="s">
        <v>29</v>
      </c>
      <c r="B5968" t="s">
        <v>86</v>
      </c>
      <c r="C5968" t="s">
        <v>344</v>
      </c>
      <c r="D5968" t="s">
        <v>178</v>
      </c>
      <c r="E5968">
        <v>5</v>
      </c>
      <c r="F5968" t="s">
        <v>221</v>
      </c>
      <c r="G5968" t="s">
        <v>667</v>
      </c>
      <c r="H5968" t="s">
        <v>35</v>
      </c>
      <c r="I5968" t="s">
        <v>251</v>
      </c>
      <c r="J5968" t="s">
        <v>8010</v>
      </c>
      <c r="K5968" t="s">
        <v>13543</v>
      </c>
      <c r="L5968" t="s">
        <v>13544</v>
      </c>
      <c r="M5968" t="s">
        <v>1691</v>
      </c>
      <c r="N5968" t="s">
        <v>94</v>
      </c>
      <c r="O5968">
        <v>27937</v>
      </c>
      <c r="P5968">
        <v>32709</v>
      </c>
      <c r="Q5968" t="s">
        <v>41</v>
      </c>
      <c r="R5968">
        <v>506</v>
      </c>
      <c r="S5968" s="2">
        <v>44679</v>
      </c>
      <c r="T5968" t="s">
        <v>42</v>
      </c>
      <c r="U5968">
        <v>0</v>
      </c>
      <c r="V5968" t="s">
        <v>85</v>
      </c>
      <c r="W5968">
        <v>776</v>
      </c>
      <c r="X5968" t="s">
        <v>44</v>
      </c>
      <c r="Y5968" t="s">
        <v>72</v>
      </c>
      <c r="Z5968">
        <v>0</v>
      </c>
      <c r="AA5968">
        <v>249</v>
      </c>
      <c r="AB5968">
        <v>32252</v>
      </c>
      <c r="AC5968" t="s">
        <v>73</v>
      </c>
    </row>
    <row r="5969" spans="1:29" x14ac:dyDescent="0.3">
      <c r="A5969" s="1" t="s">
        <v>29</v>
      </c>
      <c r="B5969" t="s">
        <v>74</v>
      </c>
      <c r="C5969" t="s">
        <v>1317</v>
      </c>
      <c r="D5969" t="s">
        <v>352</v>
      </c>
      <c r="E5969">
        <v>9</v>
      </c>
      <c r="F5969" t="s">
        <v>64</v>
      </c>
      <c r="G5969" t="s">
        <v>783</v>
      </c>
      <c r="H5969" t="s">
        <v>79</v>
      </c>
      <c r="I5969" t="s">
        <v>1575</v>
      </c>
      <c r="J5969" t="s">
        <v>123</v>
      </c>
      <c r="K5969" t="s">
        <v>13545</v>
      </c>
      <c r="L5969" t="s">
        <v>13546</v>
      </c>
      <c r="M5969" t="s">
        <v>175</v>
      </c>
      <c r="N5969" t="s">
        <v>58</v>
      </c>
      <c r="O5969">
        <v>17524</v>
      </c>
      <c r="P5969">
        <v>20998</v>
      </c>
      <c r="Q5969" t="s">
        <v>95</v>
      </c>
      <c r="R5969">
        <v>176</v>
      </c>
      <c r="S5969" s="2">
        <v>44652</v>
      </c>
      <c r="T5969" t="s">
        <v>42</v>
      </c>
      <c r="U5969">
        <v>0</v>
      </c>
      <c r="V5969" t="s">
        <v>106</v>
      </c>
      <c r="W5969">
        <v>785</v>
      </c>
      <c r="X5969" t="s">
        <v>44</v>
      </c>
      <c r="Y5969" t="s">
        <v>72</v>
      </c>
      <c r="Z5969">
        <v>1535</v>
      </c>
      <c r="AA5969">
        <v>331</v>
      </c>
      <c r="AB5969">
        <v>17751</v>
      </c>
      <c r="AC5969" t="s">
        <v>107</v>
      </c>
    </row>
    <row r="5970" spans="1:29" x14ac:dyDescent="0.3">
      <c r="A5970" s="1" t="s">
        <v>29</v>
      </c>
      <c r="B5970" t="s">
        <v>30</v>
      </c>
      <c r="C5970" t="s">
        <v>1670</v>
      </c>
      <c r="D5970" t="s">
        <v>169</v>
      </c>
      <c r="E5970">
        <v>4</v>
      </c>
      <c r="F5970" t="s">
        <v>33</v>
      </c>
      <c r="G5970" t="s">
        <v>728</v>
      </c>
      <c r="H5970" t="s">
        <v>35</v>
      </c>
      <c r="I5970" t="s">
        <v>587</v>
      </c>
      <c r="J5970" t="s">
        <v>1789</v>
      </c>
      <c r="K5970" t="s">
        <v>13547</v>
      </c>
      <c r="L5970" t="s">
        <v>13548</v>
      </c>
      <c r="M5970" t="s">
        <v>1395</v>
      </c>
      <c r="N5970" t="s">
        <v>58</v>
      </c>
      <c r="O5970">
        <v>24071</v>
      </c>
      <c r="P5970">
        <v>28714</v>
      </c>
      <c r="Q5970" t="s">
        <v>59</v>
      </c>
      <c r="R5970">
        <v>665</v>
      </c>
      <c r="S5970" s="2">
        <v>44962</v>
      </c>
      <c r="T5970" s="2">
        <v>44984</v>
      </c>
      <c r="U5970">
        <v>39728</v>
      </c>
      <c r="V5970" t="s">
        <v>71</v>
      </c>
      <c r="W5970">
        <v>680</v>
      </c>
      <c r="X5970" t="s">
        <v>60</v>
      </c>
      <c r="Y5970" t="s">
        <v>72</v>
      </c>
      <c r="Z5970">
        <v>1597</v>
      </c>
      <c r="AA5970">
        <v>765</v>
      </c>
      <c r="AB5970">
        <v>25308</v>
      </c>
      <c r="AC5970" t="s">
        <v>73</v>
      </c>
    </row>
    <row r="5971" spans="1:29" x14ac:dyDescent="0.3">
      <c r="A5971" s="1" t="s">
        <v>47</v>
      </c>
      <c r="B5971" t="s">
        <v>145</v>
      </c>
      <c r="C5971" t="s">
        <v>1413</v>
      </c>
      <c r="D5971" t="s">
        <v>201</v>
      </c>
      <c r="E5971">
        <v>1</v>
      </c>
      <c r="F5971" t="s">
        <v>99</v>
      </c>
      <c r="G5971" t="s">
        <v>1638</v>
      </c>
      <c r="H5971" t="s">
        <v>35</v>
      </c>
      <c r="I5971" t="s">
        <v>1940</v>
      </c>
      <c r="J5971" t="s">
        <v>1818</v>
      </c>
      <c r="K5971" t="s">
        <v>13549</v>
      </c>
      <c r="L5971" t="s">
        <v>13550</v>
      </c>
      <c r="M5971" t="s">
        <v>152</v>
      </c>
      <c r="N5971" t="s">
        <v>94</v>
      </c>
      <c r="O5971">
        <v>25434</v>
      </c>
      <c r="P5971">
        <v>27585</v>
      </c>
      <c r="Q5971" t="s">
        <v>95</v>
      </c>
      <c r="R5971">
        <v>223</v>
      </c>
      <c r="S5971" s="2">
        <v>44978</v>
      </c>
      <c r="T5971" s="2">
        <v>44993</v>
      </c>
      <c r="U5971">
        <v>0</v>
      </c>
      <c r="V5971" t="s">
        <v>85</v>
      </c>
      <c r="W5971">
        <v>589</v>
      </c>
      <c r="X5971" t="s">
        <v>60</v>
      </c>
      <c r="Y5971" t="s">
        <v>61</v>
      </c>
      <c r="Z5971">
        <v>0</v>
      </c>
      <c r="AA5971">
        <v>230</v>
      </c>
      <c r="AB5971">
        <v>26724</v>
      </c>
      <c r="AC5971" t="s">
        <v>107</v>
      </c>
    </row>
    <row r="5972" spans="1:29" x14ac:dyDescent="0.3">
      <c r="A5972" s="1" t="s">
        <v>47</v>
      </c>
      <c r="B5972" t="s">
        <v>161</v>
      </c>
      <c r="C5972" t="s">
        <v>5514</v>
      </c>
      <c r="D5972" t="s">
        <v>76</v>
      </c>
      <c r="E5972">
        <v>7</v>
      </c>
      <c r="F5972" t="s">
        <v>99</v>
      </c>
      <c r="G5972" t="s">
        <v>950</v>
      </c>
      <c r="H5972" t="s">
        <v>79</v>
      </c>
      <c r="I5972" t="s">
        <v>7614</v>
      </c>
      <c r="J5972" t="s">
        <v>13551</v>
      </c>
      <c r="K5972" t="s">
        <v>13552</v>
      </c>
      <c r="L5972" t="s">
        <v>13553</v>
      </c>
      <c r="M5972" t="s">
        <v>283</v>
      </c>
      <c r="N5972" t="s">
        <v>58</v>
      </c>
      <c r="O5972">
        <v>10366</v>
      </c>
      <c r="P5972">
        <v>13821</v>
      </c>
      <c r="Q5972" t="s">
        <v>41</v>
      </c>
      <c r="R5972">
        <v>303</v>
      </c>
      <c r="S5972" s="2">
        <v>45089</v>
      </c>
      <c r="T5972" t="s">
        <v>42</v>
      </c>
      <c r="U5972">
        <v>0</v>
      </c>
      <c r="V5972" t="s">
        <v>71</v>
      </c>
      <c r="W5972">
        <v>659</v>
      </c>
      <c r="X5972" t="s">
        <v>44</v>
      </c>
      <c r="Y5972" t="s">
        <v>72</v>
      </c>
      <c r="Z5972">
        <v>2098</v>
      </c>
      <c r="AA5972">
        <v>650</v>
      </c>
      <c r="AB5972">
        <v>12277</v>
      </c>
      <c r="AC5972" t="s">
        <v>73</v>
      </c>
    </row>
    <row r="5973" spans="1:29" x14ac:dyDescent="0.3">
      <c r="A5973" s="1" t="s">
        <v>47</v>
      </c>
      <c r="B5973" t="s">
        <v>161</v>
      </c>
      <c r="C5973" t="s">
        <v>2054</v>
      </c>
      <c r="D5973" t="s">
        <v>178</v>
      </c>
      <c r="E5973">
        <v>3</v>
      </c>
      <c r="F5973" t="s">
        <v>99</v>
      </c>
      <c r="G5973" t="s">
        <v>579</v>
      </c>
      <c r="H5973" t="s">
        <v>79</v>
      </c>
      <c r="I5973" t="s">
        <v>11281</v>
      </c>
      <c r="J5973" t="s">
        <v>1080</v>
      </c>
      <c r="K5973" t="s">
        <v>13554</v>
      </c>
      <c r="L5973" t="s">
        <v>13555</v>
      </c>
      <c r="M5973" t="s">
        <v>1578</v>
      </c>
      <c r="N5973" t="s">
        <v>40</v>
      </c>
      <c r="O5973">
        <v>21038</v>
      </c>
      <c r="P5973">
        <v>26023</v>
      </c>
      <c r="Q5973" t="s">
        <v>59</v>
      </c>
      <c r="R5973">
        <v>18</v>
      </c>
      <c r="S5973" s="2">
        <v>45280</v>
      </c>
      <c r="T5973" s="2">
        <v>45305</v>
      </c>
      <c r="U5973">
        <v>11693</v>
      </c>
      <c r="V5973" t="s">
        <v>71</v>
      </c>
      <c r="W5973">
        <v>750</v>
      </c>
      <c r="X5973" t="s">
        <v>60</v>
      </c>
      <c r="Y5973" t="s">
        <v>72</v>
      </c>
      <c r="Z5973">
        <v>0</v>
      </c>
      <c r="AA5973">
        <v>627</v>
      </c>
      <c r="AB5973">
        <v>25255</v>
      </c>
      <c r="AC5973" t="s">
        <v>73</v>
      </c>
    </row>
    <row r="5974" spans="1:29" x14ac:dyDescent="0.3">
      <c r="A5974" s="1" t="s">
        <v>47</v>
      </c>
      <c r="B5974" t="s">
        <v>176</v>
      </c>
      <c r="C5974" t="s">
        <v>4412</v>
      </c>
      <c r="D5974" t="s">
        <v>178</v>
      </c>
      <c r="E5974">
        <v>6</v>
      </c>
      <c r="F5974" t="s">
        <v>51</v>
      </c>
      <c r="G5974" t="s">
        <v>291</v>
      </c>
      <c r="H5974" t="s">
        <v>79</v>
      </c>
      <c r="I5974" t="s">
        <v>1142</v>
      </c>
      <c r="J5974" t="s">
        <v>1088</v>
      </c>
      <c r="K5974">
        <f>1-806-510-6119</f>
        <v>-7434</v>
      </c>
      <c r="L5974" t="s">
        <v>13556</v>
      </c>
      <c r="M5974" t="s">
        <v>214</v>
      </c>
      <c r="N5974" t="s">
        <v>40</v>
      </c>
      <c r="O5974">
        <v>21741</v>
      </c>
      <c r="P5974">
        <v>24279</v>
      </c>
      <c r="Q5974" t="s">
        <v>59</v>
      </c>
      <c r="R5974">
        <v>490</v>
      </c>
      <c r="S5974" s="2">
        <v>44840</v>
      </c>
      <c r="T5974" s="2">
        <v>44865</v>
      </c>
      <c r="U5974">
        <v>12207</v>
      </c>
      <c r="V5974" t="s">
        <v>71</v>
      </c>
      <c r="W5974">
        <v>609</v>
      </c>
      <c r="X5974" t="s">
        <v>60</v>
      </c>
      <c r="Y5974" t="s">
        <v>45</v>
      </c>
      <c r="Z5974">
        <v>0</v>
      </c>
      <c r="AA5974">
        <v>701</v>
      </c>
      <c r="AB5974">
        <v>22288</v>
      </c>
      <c r="AC5974" t="s">
        <v>73</v>
      </c>
    </row>
    <row r="5975" spans="1:29" x14ac:dyDescent="0.3">
      <c r="A5975" s="1" t="s">
        <v>47</v>
      </c>
      <c r="B5975" t="s">
        <v>153</v>
      </c>
      <c r="C5975" t="s">
        <v>811</v>
      </c>
      <c r="D5975" t="s">
        <v>257</v>
      </c>
      <c r="E5975">
        <v>7</v>
      </c>
      <c r="F5975" t="s">
        <v>221</v>
      </c>
      <c r="G5975" t="s">
        <v>548</v>
      </c>
      <c r="H5975" t="s">
        <v>79</v>
      </c>
      <c r="I5975" t="s">
        <v>101</v>
      </c>
      <c r="J5975" t="s">
        <v>645</v>
      </c>
      <c r="K5975">
        <v>8872733744</v>
      </c>
      <c r="L5975" t="s">
        <v>13557</v>
      </c>
      <c r="M5975" t="s">
        <v>943</v>
      </c>
      <c r="N5975" t="s">
        <v>84</v>
      </c>
      <c r="O5975">
        <v>10258</v>
      </c>
      <c r="P5975">
        <v>12592</v>
      </c>
      <c r="Q5975" t="s">
        <v>95</v>
      </c>
      <c r="R5975">
        <v>477</v>
      </c>
      <c r="S5975" s="2">
        <v>44764</v>
      </c>
      <c r="T5975" t="s">
        <v>42</v>
      </c>
      <c r="U5975">
        <v>0</v>
      </c>
      <c r="V5975" t="s">
        <v>43</v>
      </c>
      <c r="W5975">
        <v>555</v>
      </c>
      <c r="X5975" t="s">
        <v>44</v>
      </c>
      <c r="Y5975" t="s">
        <v>45</v>
      </c>
      <c r="Z5975">
        <v>0</v>
      </c>
      <c r="AA5975">
        <v>882</v>
      </c>
      <c r="AB5975">
        <v>11655</v>
      </c>
      <c r="AC5975" t="s">
        <v>107</v>
      </c>
    </row>
    <row r="5976" spans="1:29" x14ac:dyDescent="0.3">
      <c r="A5976" s="1" t="s">
        <v>29</v>
      </c>
      <c r="B5976" t="s">
        <v>327</v>
      </c>
      <c r="C5976" t="s">
        <v>1336</v>
      </c>
      <c r="D5976" t="s">
        <v>110</v>
      </c>
      <c r="E5976">
        <v>1</v>
      </c>
      <c r="F5976" t="s">
        <v>77</v>
      </c>
      <c r="G5976" t="s">
        <v>501</v>
      </c>
      <c r="H5976" t="s">
        <v>79</v>
      </c>
      <c r="I5976" t="s">
        <v>1318</v>
      </c>
      <c r="J5976" t="s">
        <v>407</v>
      </c>
      <c r="K5976" t="s">
        <v>13558</v>
      </c>
      <c r="L5976" t="s">
        <v>13559</v>
      </c>
      <c r="M5976" t="s">
        <v>769</v>
      </c>
      <c r="N5976" t="s">
        <v>58</v>
      </c>
      <c r="O5976">
        <v>9052</v>
      </c>
      <c r="P5976">
        <v>11201</v>
      </c>
      <c r="Q5976" t="s">
        <v>95</v>
      </c>
      <c r="R5976">
        <v>669</v>
      </c>
      <c r="S5976" s="2">
        <v>45182</v>
      </c>
      <c r="T5976" t="s">
        <v>42</v>
      </c>
      <c r="U5976">
        <v>0</v>
      </c>
      <c r="V5976" t="s">
        <v>85</v>
      </c>
      <c r="W5976">
        <v>505</v>
      </c>
      <c r="X5976" t="s">
        <v>44</v>
      </c>
      <c r="Y5976" t="s">
        <v>45</v>
      </c>
      <c r="Z5976">
        <v>1579</v>
      </c>
      <c r="AA5976">
        <v>417</v>
      </c>
      <c r="AB5976">
        <v>10951</v>
      </c>
      <c r="AC5976" t="s">
        <v>46</v>
      </c>
    </row>
    <row r="5977" spans="1:29" x14ac:dyDescent="0.3">
      <c r="A5977" s="1" t="s">
        <v>29</v>
      </c>
      <c r="B5977" t="s">
        <v>541</v>
      </c>
      <c r="C5977" t="s">
        <v>1190</v>
      </c>
      <c r="D5977" t="s">
        <v>76</v>
      </c>
      <c r="E5977">
        <v>4</v>
      </c>
      <c r="F5977" t="s">
        <v>99</v>
      </c>
      <c r="G5977" t="s">
        <v>724</v>
      </c>
      <c r="H5977" t="s">
        <v>79</v>
      </c>
      <c r="I5977" t="s">
        <v>265</v>
      </c>
      <c r="J5977" t="s">
        <v>1963</v>
      </c>
      <c r="K5977" t="s">
        <v>13560</v>
      </c>
      <c r="L5977" t="s">
        <v>13561</v>
      </c>
      <c r="M5977" t="s">
        <v>733</v>
      </c>
      <c r="N5977" t="s">
        <v>94</v>
      </c>
      <c r="O5977">
        <v>13168</v>
      </c>
      <c r="P5977">
        <v>17274</v>
      </c>
      <c r="Q5977" t="s">
        <v>41</v>
      </c>
      <c r="R5977">
        <v>115</v>
      </c>
      <c r="S5977" s="2">
        <v>44829</v>
      </c>
      <c r="T5977" s="2">
        <v>44842</v>
      </c>
      <c r="U5977">
        <v>0</v>
      </c>
      <c r="V5977" t="s">
        <v>71</v>
      </c>
      <c r="W5977">
        <v>832</v>
      </c>
      <c r="X5977" t="s">
        <v>60</v>
      </c>
      <c r="Y5977" t="s">
        <v>45</v>
      </c>
      <c r="Z5977">
        <v>0</v>
      </c>
      <c r="AA5977">
        <v>654</v>
      </c>
      <c r="AB5977">
        <v>13382</v>
      </c>
      <c r="AC5977" t="s">
        <v>73</v>
      </c>
    </row>
    <row r="5978" spans="1:29" x14ac:dyDescent="0.3">
      <c r="A5978" s="1" t="s">
        <v>47</v>
      </c>
      <c r="B5978" t="s">
        <v>176</v>
      </c>
      <c r="C5978" t="s">
        <v>4412</v>
      </c>
      <c r="D5978" t="s">
        <v>76</v>
      </c>
      <c r="E5978">
        <v>7</v>
      </c>
      <c r="F5978" t="s">
        <v>186</v>
      </c>
      <c r="G5978" t="s">
        <v>620</v>
      </c>
      <c r="H5978" t="s">
        <v>79</v>
      </c>
      <c r="I5978" t="s">
        <v>341</v>
      </c>
      <c r="J5978" t="s">
        <v>815</v>
      </c>
      <c r="K5978" t="s">
        <v>13562</v>
      </c>
      <c r="L5978" t="s">
        <v>13563</v>
      </c>
      <c r="M5978" t="s">
        <v>902</v>
      </c>
      <c r="N5978" t="s">
        <v>58</v>
      </c>
      <c r="O5978">
        <v>9118</v>
      </c>
      <c r="P5978">
        <v>13657</v>
      </c>
      <c r="Q5978" t="s">
        <v>59</v>
      </c>
      <c r="R5978">
        <v>533</v>
      </c>
      <c r="S5978" s="2">
        <v>45004</v>
      </c>
      <c r="T5978" t="s">
        <v>42</v>
      </c>
      <c r="U5978">
        <v>34984</v>
      </c>
      <c r="V5978" t="s">
        <v>43</v>
      </c>
      <c r="W5978">
        <v>413</v>
      </c>
      <c r="X5978" t="s">
        <v>44</v>
      </c>
      <c r="Y5978" t="s">
        <v>72</v>
      </c>
      <c r="Z5978">
        <v>3034</v>
      </c>
      <c r="AA5978">
        <v>898</v>
      </c>
      <c r="AB5978">
        <v>12894</v>
      </c>
      <c r="AC5978" t="s">
        <v>73</v>
      </c>
    </row>
    <row r="5979" spans="1:29" x14ac:dyDescent="0.3">
      <c r="A5979" s="1" t="s">
        <v>47</v>
      </c>
      <c r="B5979" t="s">
        <v>592</v>
      </c>
      <c r="C5979" t="s">
        <v>2761</v>
      </c>
      <c r="D5979" t="s">
        <v>76</v>
      </c>
      <c r="E5979">
        <v>1</v>
      </c>
      <c r="F5979" t="s">
        <v>129</v>
      </c>
      <c r="G5979" t="s">
        <v>163</v>
      </c>
      <c r="H5979" t="s">
        <v>35</v>
      </c>
      <c r="I5979" t="s">
        <v>5030</v>
      </c>
      <c r="J5979" t="s">
        <v>323</v>
      </c>
      <c r="K5979" t="s">
        <v>13564</v>
      </c>
      <c r="L5979" t="s">
        <v>13565</v>
      </c>
      <c r="M5979" t="s">
        <v>1512</v>
      </c>
      <c r="N5979" t="s">
        <v>40</v>
      </c>
      <c r="O5979">
        <v>27745</v>
      </c>
      <c r="P5979">
        <v>32329</v>
      </c>
      <c r="Q5979" t="s">
        <v>95</v>
      </c>
      <c r="R5979">
        <v>895</v>
      </c>
      <c r="S5979" s="2">
        <v>45166</v>
      </c>
      <c r="T5979" t="s">
        <v>42</v>
      </c>
      <c r="U5979">
        <v>0</v>
      </c>
      <c r="V5979" t="s">
        <v>43</v>
      </c>
      <c r="W5979">
        <v>571</v>
      </c>
      <c r="X5979" t="s">
        <v>44</v>
      </c>
      <c r="Y5979" t="s">
        <v>72</v>
      </c>
      <c r="Z5979">
        <v>0</v>
      </c>
      <c r="AA5979">
        <v>511</v>
      </c>
      <c r="AB5979">
        <v>27841</v>
      </c>
      <c r="AC5979" t="s">
        <v>73</v>
      </c>
    </row>
    <row r="5980" spans="1:29" x14ac:dyDescent="0.3">
      <c r="A5980" s="1" t="s">
        <v>29</v>
      </c>
      <c r="B5980" t="s">
        <v>228</v>
      </c>
      <c r="C5980" t="s">
        <v>229</v>
      </c>
      <c r="D5980" t="s">
        <v>352</v>
      </c>
      <c r="E5980">
        <v>10</v>
      </c>
      <c r="F5980" t="s">
        <v>33</v>
      </c>
      <c r="G5980" t="s">
        <v>111</v>
      </c>
      <c r="H5980" t="s">
        <v>79</v>
      </c>
      <c r="I5980" t="s">
        <v>990</v>
      </c>
      <c r="J5980" t="s">
        <v>224</v>
      </c>
      <c r="K5980" t="s">
        <v>13566</v>
      </c>
      <c r="L5980" t="s">
        <v>13567</v>
      </c>
      <c r="M5980" t="s">
        <v>852</v>
      </c>
      <c r="N5980" t="s">
        <v>94</v>
      </c>
      <c r="O5980">
        <v>25890</v>
      </c>
      <c r="P5980">
        <v>29154</v>
      </c>
      <c r="Q5980" t="s">
        <v>95</v>
      </c>
      <c r="R5980">
        <v>500</v>
      </c>
      <c r="S5980" s="2">
        <v>45353</v>
      </c>
      <c r="T5980" t="s">
        <v>42</v>
      </c>
      <c r="U5980">
        <v>0</v>
      </c>
      <c r="V5980" t="s">
        <v>106</v>
      </c>
      <c r="W5980">
        <v>752</v>
      </c>
      <c r="X5980" t="s">
        <v>44</v>
      </c>
      <c r="Y5980" t="s">
        <v>45</v>
      </c>
      <c r="Z5980">
        <v>0</v>
      </c>
      <c r="AA5980">
        <v>708</v>
      </c>
      <c r="AB5980">
        <v>26838</v>
      </c>
      <c r="AC5980" t="s">
        <v>73</v>
      </c>
    </row>
    <row r="5981" spans="1:29" x14ac:dyDescent="0.3">
      <c r="A5981" s="1" t="s">
        <v>29</v>
      </c>
      <c r="B5981" t="s">
        <v>541</v>
      </c>
      <c r="C5981" t="s">
        <v>2463</v>
      </c>
      <c r="D5981" t="s">
        <v>32</v>
      </c>
      <c r="E5981">
        <v>7</v>
      </c>
      <c r="F5981" t="s">
        <v>77</v>
      </c>
      <c r="G5981" t="s">
        <v>1221</v>
      </c>
      <c r="H5981" t="s">
        <v>35</v>
      </c>
      <c r="I5981" t="s">
        <v>1295</v>
      </c>
      <c r="J5981" t="s">
        <v>693</v>
      </c>
      <c r="K5981" t="s">
        <v>13568</v>
      </c>
      <c r="L5981" t="s">
        <v>13569</v>
      </c>
      <c r="M5981" t="s">
        <v>1193</v>
      </c>
      <c r="N5981" t="s">
        <v>40</v>
      </c>
      <c r="O5981">
        <v>4583</v>
      </c>
      <c r="P5981">
        <v>6969</v>
      </c>
      <c r="Q5981" t="s">
        <v>41</v>
      </c>
      <c r="R5981">
        <v>145</v>
      </c>
      <c r="S5981" s="2">
        <v>44986</v>
      </c>
      <c r="T5981" s="2">
        <v>45008</v>
      </c>
      <c r="U5981">
        <v>0</v>
      </c>
      <c r="V5981" t="s">
        <v>85</v>
      </c>
      <c r="W5981">
        <v>477</v>
      </c>
      <c r="X5981" t="s">
        <v>60</v>
      </c>
      <c r="Y5981" t="s">
        <v>72</v>
      </c>
      <c r="Z5981">
        <v>0</v>
      </c>
      <c r="AA5981">
        <v>45</v>
      </c>
      <c r="AB5981">
        <v>4768</v>
      </c>
      <c r="AC5981" t="s">
        <v>46</v>
      </c>
    </row>
    <row r="5982" spans="1:29" x14ac:dyDescent="0.3">
      <c r="A5982" s="1" t="s">
        <v>29</v>
      </c>
      <c r="B5982" t="s">
        <v>62</v>
      </c>
      <c r="C5982" t="s">
        <v>2040</v>
      </c>
      <c r="D5982" t="s">
        <v>138</v>
      </c>
      <c r="E5982">
        <v>6</v>
      </c>
      <c r="F5982" t="s">
        <v>99</v>
      </c>
      <c r="G5982" t="s">
        <v>529</v>
      </c>
      <c r="H5982" t="s">
        <v>35</v>
      </c>
      <c r="I5982" t="s">
        <v>223</v>
      </c>
      <c r="J5982" t="s">
        <v>13462</v>
      </c>
      <c r="K5982" t="s">
        <v>13570</v>
      </c>
      <c r="L5982" t="s">
        <v>13571</v>
      </c>
      <c r="M5982" t="s">
        <v>404</v>
      </c>
      <c r="N5982" t="s">
        <v>58</v>
      </c>
      <c r="O5982">
        <v>27279</v>
      </c>
      <c r="P5982">
        <v>30741</v>
      </c>
      <c r="Q5982" t="s">
        <v>59</v>
      </c>
      <c r="R5982">
        <v>225</v>
      </c>
      <c r="S5982" s="2">
        <v>44554</v>
      </c>
      <c r="T5982" t="s">
        <v>42</v>
      </c>
      <c r="U5982">
        <v>24478</v>
      </c>
      <c r="V5982" t="s">
        <v>71</v>
      </c>
      <c r="W5982">
        <v>491</v>
      </c>
      <c r="X5982" t="s">
        <v>44</v>
      </c>
      <c r="Y5982" t="s">
        <v>72</v>
      </c>
      <c r="Z5982">
        <v>1804</v>
      </c>
      <c r="AA5982">
        <v>62</v>
      </c>
      <c r="AB5982">
        <v>28471</v>
      </c>
      <c r="AC5982" t="s">
        <v>73</v>
      </c>
    </row>
    <row r="5983" spans="1:29" x14ac:dyDescent="0.3">
      <c r="A5983" s="1" t="s">
        <v>29</v>
      </c>
      <c r="B5983" t="s">
        <v>96</v>
      </c>
      <c r="C5983" t="s">
        <v>4402</v>
      </c>
      <c r="D5983" t="s">
        <v>128</v>
      </c>
      <c r="E5983">
        <v>6</v>
      </c>
      <c r="F5983" t="s">
        <v>120</v>
      </c>
      <c r="G5983" t="s">
        <v>543</v>
      </c>
      <c r="H5983" t="s">
        <v>35</v>
      </c>
      <c r="I5983" t="s">
        <v>668</v>
      </c>
      <c r="J5983" t="s">
        <v>2295</v>
      </c>
      <c r="K5983" t="s">
        <v>13572</v>
      </c>
      <c r="L5983" t="s">
        <v>13573</v>
      </c>
      <c r="M5983" t="s">
        <v>1784</v>
      </c>
      <c r="N5983" t="s">
        <v>40</v>
      </c>
      <c r="O5983">
        <v>19834</v>
      </c>
      <c r="P5983">
        <v>22853</v>
      </c>
      <c r="Q5983" t="s">
        <v>59</v>
      </c>
      <c r="R5983">
        <v>679</v>
      </c>
      <c r="S5983" s="2">
        <v>44598</v>
      </c>
      <c r="T5983" t="s">
        <v>42</v>
      </c>
      <c r="U5983">
        <v>33759</v>
      </c>
      <c r="V5983" t="s">
        <v>43</v>
      </c>
      <c r="W5983">
        <v>510</v>
      </c>
      <c r="X5983" t="s">
        <v>44</v>
      </c>
      <c r="Y5983" t="s">
        <v>61</v>
      </c>
      <c r="Z5983">
        <v>0</v>
      </c>
      <c r="AA5983">
        <v>28</v>
      </c>
      <c r="AB5983">
        <v>20596</v>
      </c>
      <c r="AC5983" t="s">
        <v>46</v>
      </c>
    </row>
    <row r="5984" spans="1:29" x14ac:dyDescent="0.3">
      <c r="A5984" s="1" t="s">
        <v>47</v>
      </c>
      <c r="B5984" t="s">
        <v>145</v>
      </c>
      <c r="C5984" t="s">
        <v>1527</v>
      </c>
      <c r="D5984" t="s">
        <v>110</v>
      </c>
      <c r="E5984">
        <v>1</v>
      </c>
      <c r="F5984" t="s">
        <v>64</v>
      </c>
      <c r="G5984" t="s">
        <v>88</v>
      </c>
      <c r="H5984" t="s">
        <v>35</v>
      </c>
      <c r="I5984" t="s">
        <v>36</v>
      </c>
      <c r="J5984" t="s">
        <v>4193</v>
      </c>
      <c r="K5984">
        <v>7266784134</v>
      </c>
      <c r="L5984" t="s">
        <v>13574</v>
      </c>
      <c r="M5984" t="s">
        <v>708</v>
      </c>
      <c r="N5984" t="s">
        <v>94</v>
      </c>
      <c r="O5984">
        <v>24878</v>
      </c>
      <c r="P5984">
        <v>29050</v>
      </c>
      <c r="Q5984" t="s">
        <v>59</v>
      </c>
      <c r="R5984">
        <v>962</v>
      </c>
      <c r="S5984" s="2">
        <v>45254</v>
      </c>
      <c r="T5984" s="2">
        <v>45275</v>
      </c>
      <c r="U5984">
        <v>45031</v>
      </c>
      <c r="V5984" t="s">
        <v>106</v>
      </c>
      <c r="W5984">
        <v>771</v>
      </c>
      <c r="X5984" t="s">
        <v>60</v>
      </c>
      <c r="Y5984" t="s">
        <v>72</v>
      </c>
      <c r="Z5984">
        <v>0</v>
      </c>
      <c r="AA5984">
        <v>853</v>
      </c>
      <c r="AB5984">
        <v>28939</v>
      </c>
      <c r="AC5984" t="s">
        <v>73</v>
      </c>
    </row>
    <row r="5985" spans="1:29" x14ac:dyDescent="0.3">
      <c r="A5985" s="1" t="s">
        <v>47</v>
      </c>
      <c r="B5985" t="s">
        <v>234</v>
      </c>
      <c r="C5985" t="s">
        <v>796</v>
      </c>
      <c r="D5985" t="s">
        <v>110</v>
      </c>
      <c r="E5985">
        <v>3</v>
      </c>
      <c r="F5985" t="s">
        <v>64</v>
      </c>
      <c r="G5985" t="s">
        <v>376</v>
      </c>
      <c r="H5985" t="s">
        <v>35</v>
      </c>
      <c r="I5985" t="s">
        <v>3840</v>
      </c>
      <c r="J5985" t="s">
        <v>627</v>
      </c>
      <c r="K5985" t="s">
        <v>13575</v>
      </c>
      <c r="L5985" t="s">
        <v>13576</v>
      </c>
      <c r="M5985" t="s">
        <v>483</v>
      </c>
      <c r="N5985" t="s">
        <v>84</v>
      </c>
      <c r="O5985">
        <v>27901</v>
      </c>
      <c r="P5985">
        <v>32249</v>
      </c>
      <c r="Q5985" t="s">
        <v>59</v>
      </c>
      <c r="R5985">
        <v>759</v>
      </c>
      <c r="S5985" s="2">
        <v>44506</v>
      </c>
      <c r="T5985" s="2">
        <v>44520</v>
      </c>
      <c r="U5985">
        <v>27112</v>
      </c>
      <c r="V5985" t="s">
        <v>71</v>
      </c>
      <c r="W5985">
        <v>671</v>
      </c>
      <c r="X5985" t="s">
        <v>60</v>
      </c>
      <c r="Y5985" t="s">
        <v>72</v>
      </c>
      <c r="Z5985">
        <v>0</v>
      </c>
      <c r="AA5985">
        <v>879</v>
      </c>
      <c r="AB5985">
        <v>29371</v>
      </c>
      <c r="AC5985" t="s">
        <v>73</v>
      </c>
    </row>
    <row r="5986" spans="1:29" x14ac:dyDescent="0.3">
      <c r="A5986" s="1" t="s">
        <v>29</v>
      </c>
      <c r="B5986" t="s">
        <v>96</v>
      </c>
      <c r="C5986" t="s">
        <v>1194</v>
      </c>
      <c r="D5986" t="s">
        <v>169</v>
      </c>
      <c r="E5986">
        <v>4</v>
      </c>
      <c r="F5986" t="s">
        <v>33</v>
      </c>
      <c r="G5986" t="s">
        <v>848</v>
      </c>
      <c r="H5986" t="s">
        <v>35</v>
      </c>
      <c r="I5986" t="s">
        <v>216</v>
      </c>
      <c r="J5986" t="s">
        <v>279</v>
      </c>
      <c r="K5986" t="s">
        <v>13577</v>
      </c>
      <c r="L5986" t="s">
        <v>13578</v>
      </c>
      <c r="M5986" t="s">
        <v>1500</v>
      </c>
      <c r="N5986" t="s">
        <v>94</v>
      </c>
      <c r="O5986">
        <v>15945</v>
      </c>
      <c r="P5986">
        <v>20603</v>
      </c>
      <c r="Q5986" t="s">
        <v>95</v>
      </c>
      <c r="R5986">
        <v>129</v>
      </c>
      <c r="S5986" s="2">
        <v>44700</v>
      </c>
      <c r="T5986" t="s">
        <v>42</v>
      </c>
      <c r="U5986">
        <v>0</v>
      </c>
      <c r="V5986" t="s">
        <v>106</v>
      </c>
      <c r="W5986">
        <v>686</v>
      </c>
      <c r="X5986" t="s">
        <v>44</v>
      </c>
      <c r="Y5986" t="s">
        <v>61</v>
      </c>
      <c r="Z5986">
        <v>0</v>
      </c>
      <c r="AA5986">
        <v>542</v>
      </c>
      <c r="AB5986">
        <v>17223</v>
      </c>
      <c r="AC5986" t="s">
        <v>73</v>
      </c>
    </row>
    <row r="5987" spans="1:29" x14ac:dyDescent="0.3">
      <c r="A5987" s="1" t="s">
        <v>29</v>
      </c>
      <c r="B5987" t="s">
        <v>96</v>
      </c>
      <c r="C5987" t="s">
        <v>2065</v>
      </c>
      <c r="D5987" t="s">
        <v>185</v>
      </c>
      <c r="E5987">
        <v>10</v>
      </c>
      <c r="F5987" t="s">
        <v>120</v>
      </c>
      <c r="G5987" t="s">
        <v>1180</v>
      </c>
      <c r="H5987" t="s">
        <v>35</v>
      </c>
      <c r="I5987" t="s">
        <v>679</v>
      </c>
      <c r="J5987" t="s">
        <v>4153</v>
      </c>
      <c r="K5987" t="s">
        <v>13579</v>
      </c>
      <c r="L5987" t="s">
        <v>13580</v>
      </c>
      <c r="M5987" t="s">
        <v>105</v>
      </c>
      <c r="N5987" t="s">
        <v>58</v>
      </c>
      <c r="O5987">
        <v>4621</v>
      </c>
      <c r="P5987">
        <v>8935</v>
      </c>
      <c r="Q5987" t="s">
        <v>41</v>
      </c>
      <c r="R5987">
        <v>920</v>
      </c>
      <c r="S5987" s="2">
        <v>45346</v>
      </c>
      <c r="T5987" s="2">
        <v>45350</v>
      </c>
      <c r="U5987">
        <v>0</v>
      </c>
      <c r="V5987" t="s">
        <v>85</v>
      </c>
      <c r="W5987">
        <v>467</v>
      </c>
      <c r="X5987" t="s">
        <v>60</v>
      </c>
      <c r="Y5987" t="s">
        <v>61</v>
      </c>
      <c r="Z5987">
        <v>2331</v>
      </c>
      <c r="AA5987">
        <v>226</v>
      </c>
      <c r="AB5987">
        <v>4927</v>
      </c>
      <c r="AC5987" t="s">
        <v>73</v>
      </c>
    </row>
    <row r="5988" spans="1:29" x14ac:dyDescent="0.3">
      <c r="A5988" s="1" t="s">
        <v>47</v>
      </c>
      <c r="B5988" t="s">
        <v>108</v>
      </c>
      <c r="C5988" t="s">
        <v>1275</v>
      </c>
      <c r="D5988" t="s">
        <v>201</v>
      </c>
      <c r="E5988">
        <v>5</v>
      </c>
      <c r="F5988" t="s">
        <v>120</v>
      </c>
      <c r="G5988" t="s">
        <v>489</v>
      </c>
      <c r="H5988" t="s">
        <v>35</v>
      </c>
      <c r="I5988" t="s">
        <v>635</v>
      </c>
      <c r="J5988" t="s">
        <v>3081</v>
      </c>
      <c r="K5988">
        <v>6392660959</v>
      </c>
      <c r="L5988" t="s">
        <v>13581</v>
      </c>
      <c r="M5988" t="s">
        <v>1768</v>
      </c>
      <c r="N5988" t="s">
        <v>84</v>
      </c>
      <c r="O5988">
        <v>13156</v>
      </c>
      <c r="P5988">
        <v>15693</v>
      </c>
      <c r="Q5988" t="s">
        <v>41</v>
      </c>
      <c r="R5988">
        <v>361</v>
      </c>
      <c r="S5988" s="2">
        <v>45170</v>
      </c>
      <c r="T5988" t="s">
        <v>42</v>
      </c>
      <c r="U5988">
        <v>0</v>
      </c>
      <c r="V5988" t="s">
        <v>106</v>
      </c>
      <c r="W5988">
        <v>419</v>
      </c>
      <c r="X5988" t="s">
        <v>44</v>
      </c>
      <c r="Y5988" t="s">
        <v>72</v>
      </c>
      <c r="Z5988">
        <v>0</v>
      </c>
      <c r="AA5988">
        <v>448</v>
      </c>
      <c r="AB5988">
        <v>13335</v>
      </c>
      <c r="AC5988" t="s">
        <v>107</v>
      </c>
    </row>
    <row r="5989" spans="1:29" x14ac:dyDescent="0.3">
      <c r="A5989" s="1" t="s">
        <v>47</v>
      </c>
      <c r="B5989" t="s">
        <v>136</v>
      </c>
      <c r="C5989" t="s">
        <v>1124</v>
      </c>
      <c r="D5989" t="s">
        <v>236</v>
      </c>
      <c r="E5989">
        <v>1</v>
      </c>
      <c r="F5989" t="s">
        <v>99</v>
      </c>
      <c r="G5989" t="s">
        <v>558</v>
      </c>
      <c r="H5989" t="s">
        <v>35</v>
      </c>
      <c r="I5989" t="s">
        <v>2705</v>
      </c>
      <c r="J5989" t="s">
        <v>2295</v>
      </c>
      <c r="K5989" t="s">
        <v>13582</v>
      </c>
      <c r="L5989" t="s">
        <v>13583</v>
      </c>
      <c r="M5989" t="s">
        <v>312</v>
      </c>
      <c r="N5989" t="s">
        <v>58</v>
      </c>
      <c r="O5989">
        <v>5356</v>
      </c>
      <c r="P5989">
        <v>9757</v>
      </c>
      <c r="Q5989" t="s">
        <v>59</v>
      </c>
      <c r="R5989">
        <v>594</v>
      </c>
      <c r="S5989" s="2">
        <v>44406</v>
      </c>
      <c r="T5989" t="s">
        <v>42</v>
      </c>
      <c r="U5989">
        <v>29574</v>
      </c>
      <c r="V5989" t="s">
        <v>43</v>
      </c>
      <c r="W5989">
        <v>608</v>
      </c>
      <c r="X5989" t="s">
        <v>44</v>
      </c>
      <c r="Y5989" t="s">
        <v>61</v>
      </c>
      <c r="Z5989">
        <v>3282</v>
      </c>
      <c r="AA5989">
        <v>195</v>
      </c>
      <c r="AB5989">
        <v>9126</v>
      </c>
      <c r="AC5989" t="s">
        <v>46</v>
      </c>
    </row>
    <row r="5990" spans="1:29" x14ac:dyDescent="0.3">
      <c r="A5990" s="1" t="s">
        <v>47</v>
      </c>
      <c r="B5990" t="s">
        <v>234</v>
      </c>
      <c r="C5990" t="s">
        <v>2565</v>
      </c>
      <c r="D5990" t="s">
        <v>110</v>
      </c>
      <c r="E5990">
        <v>1</v>
      </c>
      <c r="F5990" t="s">
        <v>77</v>
      </c>
      <c r="G5990" t="s">
        <v>980</v>
      </c>
      <c r="H5990" t="s">
        <v>79</v>
      </c>
      <c r="I5990" t="s">
        <v>13584</v>
      </c>
      <c r="J5990" t="s">
        <v>1898</v>
      </c>
      <c r="K5990" t="s">
        <v>13585</v>
      </c>
      <c r="L5990" t="s">
        <v>13586</v>
      </c>
      <c r="M5990" t="s">
        <v>2192</v>
      </c>
      <c r="N5990" t="s">
        <v>84</v>
      </c>
      <c r="O5990">
        <v>29112</v>
      </c>
      <c r="P5990">
        <v>32203</v>
      </c>
      <c r="Q5990" t="s">
        <v>41</v>
      </c>
      <c r="R5990">
        <v>621</v>
      </c>
      <c r="S5990" s="2">
        <v>45105</v>
      </c>
      <c r="T5990" s="2">
        <v>45106</v>
      </c>
      <c r="U5990">
        <v>0</v>
      </c>
      <c r="V5990" t="s">
        <v>43</v>
      </c>
      <c r="W5990">
        <v>842</v>
      </c>
      <c r="X5990" t="s">
        <v>60</v>
      </c>
      <c r="Y5990" t="s">
        <v>45</v>
      </c>
      <c r="Z5990">
        <v>0</v>
      </c>
      <c r="AA5990">
        <v>379</v>
      </c>
      <c r="AB5990">
        <v>30668</v>
      </c>
      <c r="AC5990" t="s">
        <v>46</v>
      </c>
    </row>
    <row r="5991" spans="1:29" x14ac:dyDescent="0.3">
      <c r="A5991" s="1" t="s">
        <v>47</v>
      </c>
      <c r="B5991" t="s">
        <v>592</v>
      </c>
      <c r="C5991" t="s">
        <v>1059</v>
      </c>
      <c r="D5991" t="s">
        <v>110</v>
      </c>
      <c r="E5991">
        <v>3</v>
      </c>
      <c r="F5991" t="s">
        <v>129</v>
      </c>
      <c r="G5991" t="s">
        <v>395</v>
      </c>
      <c r="H5991" t="s">
        <v>35</v>
      </c>
      <c r="I5991" t="s">
        <v>636</v>
      </c>
      <c r="J5991" t="s">
        <v>4574</v>
      </c>
      <c r="K5991" t="s">
        <v>13587</v>
      </c>
      <c r="L5991" t="s">
        <v>13588</v>
      </c>
      <c r="M5991" t="s">
        <v>919</v>
      </c>
      <c r="N5991" t="s">
        <v>94</v>
      </c>
      <c r="O5991">
        <v>17093</v>
      </c>
      <c r="P5991">
        <v>19367</v>
      </c>
      <c r="Q5991" t="s">
        <v>95</v>
      </c>
      <c r="R5991">
        <v>779</v>
      </c>
      <c r="S5991" s="2">
        <v>45198</v>
      </c>
      <c r="T5991" t="s">
        <v>42</v>
      </c>
      <c r="U5991">
        <v>0</v>
      </c>
      <c r="V5991" t="s">
        <v>85</v>
      </c>
      <c r="W5991">
        <v>416</v>
      </c>
      <c r="X5991" t="s">
        <v>44</v>
      </c>
      <c r="Y5991" t="s">
        <v>72</v>
      </c>
      <c r="Z5991">
        <v>0</v>
      </c>
      <c r="AA5991">
        <v>502</v>
      </c>
      <c r="AB5991">
        <v>18178</v>
      </c>
      <c r="AC5991" t="s">
        <v>46</v>
      </c>
    </row>
    <row r="5992" spans="1:29" x14ac:dyDescent="0.3">
      <c r="A5992" s="1" t="s">
        <v>47</v>
      </c>
      <c r="B5992" t="s">
        <v>117</v>
      </c>
      <c r="C5992" t="s">
        <v>1344</v>
      </c>
      <c r="D5992" t="s">
        <v>155</v>
      </c>
      <c r="E5992">
        <v>9</v>
      </c>
      <c r="F5992" t="s">
        <v>120</v>
      </c>
      <c r="G5992" t="s">
        <v>121</v>
      </c>
      <c r="H5992" t="s">
        <v>79</v>
      </c>
      <c r="I5992" t="s">
        <v>1769</v>
      </c>
      <c r="J5992" t="s">
        <v>1462</v>
      </c>
      <c r="K5992">
        <v>9275298029</v>
      </c>
      <c r="L5992" t="s">
        <v>13589</v>
      </c>
      <c r="M5992" t="s">
        <v>1311</v>
      </c>
      <c r="N5992" t="s">
        <v>58</v>
      </c>
      <c r="O5992">
        <v>29306</v>
      </c>
      <c r="P5992">
        <v>33943</v>
      </c>
      <c r="Q5992" t="s">
        <v>59</v>
      </c>
      <c r="R5992">
        <v>692</v>
      </c>
      <c r="S5992" s="2">
        <v>44450</v>
      </c>
      <c r="T5992" t="s">
        <v>42</v>
      </c>
      <c r="U5992">
        <v>40720</v>
      </c>
      <c r="V5992" t="s">
        <v>85</v>
      </c>
      <c r="W5992">
        <v>812</v>
      </c>
      <c r="X5992" t="s">
        <v>44</v>
      </c>
      <c r="Y5992" t="s">
        <v>45</v>
      </c>
      <c r="Z5992">
        <v>1611</v>
      </c>
      <c r="AA5992">
        <v>435</v>
      </c>
      <c r="AB5992">
        <v>31392</v>
      </c>
      <c r="AC5992" t="s">
        <v>107</v>
      </c>
    </row>
    <row r="5993" spans="1:29" x14ac:dyDescent="0.3">
      <c r="A5993" s="1" t="s">
        <v>47</v>
      </c>
      <c r="B5993" t="s">
        <v>117</v>
      </c>
      <c r="C5993" t="s">
        <v>118</v>
      </c>
      <c r="D5993" t="s">
        <v>50</v>
      </c>
      <c r="E5993">
        <v>7</v>
      </c>
      <c r="F5993" t="s">
        <v>64</v>
      </c>
      <c r="G5993" t="s">
        <v>258</v>
      </c>
      <c r="H5993" t="s">
        <v>35</v>
      </c>
      <c r="I5993" t="s">
        <v>2513</v>
      </c>
      <c r="J5993" t="s">
        <v>4107</v>
      </c>
      <c r="K5993">
        <v>5123294309</v>
      </c>
      <c r="L5993" t="s">
        <v>13590</v>
      </c>
      <c r="M5993" t="s">
        <v>1311</v>
      </c>
      <c r="N5993" t="s">
        <v>84</v>
      </c>
      <c r="O5993">
        <v>23166</v>
      </c>
      <c r="P5993">
        <v>26432</v>
      </c>
      <c r="Q5993" t="s">
        <v>95</v>
      </c>
      <c r="R5993">
        <v>137</v>
      </c>
      <c r="S5993" s="2">
        <v>44583</v>
      </c>
      <c r="T5993" s="2">
        <v>44604</v>
      </c>
      <c r="U5993">
        <v>0</v>
      </c>
      <c r="V5993" t="s">
        <v>106</v>
      </c>
      <c r="W5993">
        <v>649</v>
      </c>
      <c r="X5993" t="s">
        <v>60</v>
      </c>
      <c r="Y5993" t="s">
        <v>45</v>
      </c>
      <c r="Z5993">
        <v>0</v>
      </c>
      <c r="AA5993">
        <v>429</v>
      </c>
      <c r="AB5993">
        <v>24867</v>
      </c>
      <c r="AC5993" t="s">
        <v>73</v>
      </c>
    </row>
    <row r="5994" spans="1:29" x14ac:dyDescent="0.3">
      <c r="A5994" s="1" t="s">
        <v>29</v>
      </c>
      <c r="B5994" t="s">
        <v>86</v>
      </c>
      <c r="C5994" t="s">
        <v>759</v>
      </c>
      <c r="D5994" t="s">
        <v>387</v>
      </c>
      <c r="E5994">
        <v>9</v>
      </c>
      <c r="F5994" t="s">
        <v>271</v>
      </c>
      <c r="G5994" t="s">
        <v>340</v>
      </c>
      <c r="H5994" t="s">
        <v>79</v>
      </c>
      <c r="I5994" t="s">
        <v>575</v>
      </c>
      <c r="J5994" t="s">
        <v>1892</v>
      </c>
      <c r="K5994" t="s">
        <v>13591</v>
      </c>
      <c r="L5994" t="s">
        <v>13592</v>
      </c>
      <c r="M5994" t="s">
        <v>1015</v>
      </c>
      <c r="N5994" t="s">
        <v>40</v>
      </c>
      <c r="O5994">
        <v>4314</v>
      </c>
      <c r="P5994">
        <v>8377</v>
      </c>
      <c r="Q5994" t="s">
        <v>59</v>
      </c>
      <c r="R5994">
        <v>238</v>
      </c>
      <c r="S5994" s="2">
        <v>44986</v>
      </c>
      <c r="T5994" t="s">
        <v>42</v>
      </c>
      <c r="U5994">
        <v>20846</v>
      </c>
      <c r="V5994" t="s">
        <v>85</v>
      </c>
      <c r="W5994">
        <v>703</v>
      </c>
      <c r="X5994" t="s">
        <v>44</v>
      </c>
      <c r="Y5994" t="s">
        <v>45</v>
      </c>
      <c r="Z5994">
        <v>0</v>
      </c>
      <c r="AA5994">
        <v>567</v>
      </c>
      <c r="AB5994">
        <v>5033</v>
      </c>
      <c r="AC5994" t="s">
        <v>46</v>
      </c>
    </row>
    <row r="5995" spans="1:29" x14ac:dyDescent="0.3">
      <c r="A5995" s="1" t="s">
        <v>47</v>
      </c>
      <c r="B5995" t="s">
        <v>161</v>
      </c>
      <c r="C5995" t="s">
        <v>1051</v>
      </c>
      <c r="D5995" t="s">
        <v>257</v>
      </c>
      <c r="E5995">
        <v>10</v>
      </c>
      <c r="F5995" t="s">
        <v>129</v>
      </c>
      <c r="G5995" t="s">
        <v>574</v>
      </c>
      <c r="H5995" t="s">
        <v>35</v>
      </c>
      <c r="I5995" t="s">
        <v>417</v>
      </c>
      <c r="J5995" t="s">
        <v>10558</v>
      </c>
      <c r="K5995" t="s">
        <v>13593</v>
      </c>
      <c r="L5995" t="s">
        <v>13594</v>
      </c>
      <c r="M5995" t="s">
        <v>2373</v>
      </c>
      <c r="N5995" t="s">
        <v>58</v>
      </c>
      <c r="O5995">
        <v>27491</v>
      </c>
      <c r="P5995">
        <v>29661</v>
      </c>
      <c r="Q5995" t="s">
        <v>95</v>
      </c>
      <c r="R5995">
        <v>575</v>
      </c>
      <c r="S5995" s="2">
        <v>44382</v>
      </c>
      <c r="T5995" s="2">
        <v>44404</v>
      </c>
      <c r="U5995">
        <v>0</v>
      </c>
      <c r="V5995" t="s">
        <v>43</v>
      </c>
      <c r="W5995">
        <v>482</v>
      </c>
      <c r="X5995" t="s">
        <v>60</v>
      </c>
      <c r="Y5995" t="s">
        <v>72</v>
      </c>
      <c r="Z5995">
        <v>1939</v>
      </c>
      <c r="AA5995">
        <v>376</v>
      </c>
      <c r="AB5995">
        <v>28246</v>
      </c>
      <c r="AC5995" t="s">
        <v>107</v>
      </c>
    </row>
    <row r="5996" spans="1:29" x14ac:dyDescent="0.3">
      <c r="A5996" s="1" t="s">
        <v>29</v>
      </c>
      <c r="B5996" t="s">
        <v>74</v>
      </c>
      <c r="C5996" t="s">
        <v>2173</v>
      </c>
      <c r="D5996" t="s">
        <v>32</v>
      </c>
      <c r="E5996">
        <v>7</v>
      </c>
      <c r="F5996" t="s">
        <v>33</v>
      </c>
      <c r="G5996" t="s">
        <v>411</v>
      </c>
      <c r="H5996" t="s">
        <v>79</v>
      </c>
      <c r="I5996" t="s">
        <v>513</v>
      </c>
      <c r="J5996" t="s">
        <v>4919</v>
      </c>
      <c r="K5996" t="s">
        <v>13595</v>
      </c>
      <c r="L5996" t="s">
        <v>13596</v>
      </c>
      <c r="M5996" t="s">
        <v>175</v>
      </c>
      <c r="N5996" t="s">
        <v>40</v>
      </c>
      <c r="O5996">
        <v>8509</v>
      </c>
      <c r="P5996">
        <v>12428</v>
      </c>
      <c r="Q5996" t="s">
        <v>41</v>
      </c>
      <c r="R5996">
        <v>944</v>
      </c>
      <c r="S5996" s="2">
        <v>44391</v>
      </c>
      <c r="T5996" t="s">
        <v>42</v>
      </c>
      <c r="U5996">
        <v>0</v>
      </c>
      <c r="V5996" t="s">
        <v>43</v>
      </c>
      <c r="W5996">
        <v>434</v>
      </c>
      <c r="X5996" t="s">
        <v>44</v>
      </c>
      <c r="Y5996" t="s">
        <v>61</v>
      </c>
      <c r="Z5996">
        <v>0</v>
      </c>
      <c r="AA5996">
        <v>303</v>
      </c>
      <c r="AB5996">
        <v>10297</v>
      </c>
      <c r="AC5996" t="s">
        <v>107</v>
      </c>
    </row>
    <row r="5997" spans="1:29" x14ac:dyDescent="0.3">
      <c r="A5997" s="1" t="s">
        <v>47</v>
      </c>
      <c r="B5997" t="s">
        <v>136</v>
      </c>
      <c r="C5997" t="s">
        <v>2181</v>
      </c>
      <c r="D5997" t="s">
        <v>138</v>
      </c>
      <c r="E5997">
        <v>7</v>
      </c>
      <c r="F5997" t="s">
        <v>51</v>
      </c>
      <c r="G5997" t="s">
        <v>710</v>
      </c>
      <c r="H5997" t="s">
        <v>35</v>
      </c>
      <c r="I5997" t="s">
        <v>668</v>
      </c>
      <c r="J5997" t="s">
        <v>1065</v>
      </c>
      <c r="K5997" t="s">
        <v>13597</v>
      </c>
      <c r="L5997" t="s">
        <v>13598</v>
      </c>
      <c r="M5997" t="s">
        <v>2086</v>
      </c>
      <c r="N5997" t="s">
        <v>94</v>
      </c>
      <c r="O5997">
        <v>5695</v>
      </c>
      <c r="P5997">
        <v>9935</v>
      </c>
      <c r="Q5997" t="s">
        <v>95</v>
      </c>
      <c r="R5997">
        <v>37</v>
      </c>
      <c r="S5997" s="2">
        <v>44420</v>
      </c>
      <c r="T5997" t="s">
        <v>42</v>
      </c>
      <c r="U5997">
        <v>0</v>
      </c>
      <c r="V5997" t="s">
        <v>43</v>
      </c>
      <c r="W5997">
        <v>450</v>
      </c>
      <c r="X5997" t="s">
        <v>44</v>
      </c>
      <c r="Y5997" t="s">
        <v>61</v>
      </c>
      <c r="Z5997">
        <v>0</v>
      </c>
      <c r="AA5997">
        <v>220</v>
      </c>
      <c r="AB5997">
        <v>6987</v>
      </c>
      <c r="AC5997" t="s">
        <v>107</v>
      </c>
    </row>
    <row r="5998" spans="1:29" x14ac:dyDescent="0.3">
      <c r="A5998" s="1" t="s">
        <v>47</v>
      </c>
      <c r="B5998" t="s">
        <v>234</v>
      </c>
      <c r="C5998" t="s">
        <v>480</v>
      </c>
      <c r="D5998" t="s">
        <v>169</v>
      </c>
      <c r="E5998">
        <v>7</v>
      </c>
      <c r="F5998" t="s">
        <v>120</v>
      </c>
      <c r="G5998" t="s">
        <v>1180</v>
      </c>
      <c r="H5998" t="s">
        <v>35</v>
      </c>
      <c r="I5998" t="s">
        <v>1327</v>
      </c>
      <c r="J5998" t="s">
        <v>3059</v>
      </c>
      <c r="K5998" t="s">
        <v>13599</v>
      </c>
      <c r="L5998" t="s">
        <v>13600</v>
      </c>
      <c r="M5998" t="s">
        <v>800</v>
      </c>
      <c r="N5998" t="s">
        <v>94</v>
      </c>
      <c r="O5998">
        <v>24198</v>
      </c>
      <c r="P5998">
        <v>28119</v>
      </c>
      <c r="Q5998" t="s">
        <v>59</v>
      </c>
      <c r="R5998">
        <v>584</v>
      </c>
      <c r="S5998" s="2">
        <v>44769</v>
      </c>
      <c r="T5998" s="2">
        <v>44791</v>
      </c>
      <c r="U5998">
        <v>22953</v>
      </c>
      <c r="V5998" t="s">
        <v>106</v>
      </c>
      <c r="W5998">
        <v>710</v>
      </c>
      <c r="X5998" t="s">
        <v>60</v>
      </c>
      <c r="Y5998" t="s">
        <v>45</v>
      </c>
      <c r="Z5998">
        <v>0</v>
      </c>
      <c r="AA5998">
        <v>180</v>
      </c>
      <c r="AB5998">
        <v>25468</v>
      </c>
      <c r="AC5998" t="s">
        <v>73</v>
      </c>
    </row>
    <row r="5999" spans="1:29" x14ac:dyDescent="0.3">
      <c r="A5999" s="1" t="s">
        <v>29</v>
      </c>
      <c r="B5999" t="s">
        <v>393</v>
      </c>
      <c r="C5999" t="s">
        <v>394</v>
      </c>
      <c r="D5999" t="s">
        <v>76</v>
      </c>
      <c r="E5999">
        <v>3</v>
      </c>
      <c r="F5999" t="s">
        <v>120</v>
      </c>
      <c r="G5999" t="s">
        <v>586</v>
      </c>
      <c r="H5999" t="s">
        <v>79</v>
      </c>
      <c r="I5999" t="s">
        <v>883</v>
      </c>
      <c r="J5999" t="s">
        <v>224</v>
      </c>
      <c r="K5999" t="s">
        <v>13601</v>
      </c>
      <c r="L5999" t="s">
        <v>13602</v>
      </c>
      <c r="M5999" t="s">
        <v>613</v>
      </c>
      <c r="N5999" t="s">
        <v>40</v>
      </c>
      <c r="O5999">
        <v>19132</v>
      </c>
      <c r="P5999">
        <v>22964</v>
      </c>
      <c r="Q5999" t="s">
        <v>41</v>
      </c>
      <c r="R5999">
        <v>532</v>
      </c>
      <c r="S5999" s="2">
        <v>45278</v>
      </c>
      <c r="T5999" s="2">
        <v>45293</v>
      </c>
      <c r="U5999">
        <v>0</v>
      </c>
      <c r="V5999" t="s">
        <v>106</v>
      </c>
      <c r="W5999">
        <v>602</v>
      </c>
      <c r="X5999" t="s">
        <v>60</v>
      </c>
      <c r="Y5999" t="s">
        <v>72</v>
      </c>
      <c r="Z5999">
        <v>0</v>
      </c>
      <c r="AA5999">
        <v>216</v>
      </c>
      <c r="AB5999">
        <v>22045</v>
      </c>
      <c r="AC5999" t="s">
        <v>46</v>
      </c>
    </row>
    <row r="6000" spans="1:29" x14ac:dyDescent="0.3">
      <c r="A6000" s="1" t="s">
        <v>47</v>
      </c>
      <c r="B6000" t="s">
        <v>136</v>
      </c>
      <c r="C6000" t="s">
        <v>2181</v>
      </c>
      <c r="D6000" t="s">
        <v>178</v>
      </c>
      <c r="E6000">
        <v>6</v>
      </c>
      <c r="F6000" t="s">
        <v>221</v>
      </c>
      <c r="G6000" t="s">
        <v>1096</v>
      </c>
      <c r="H6000" t="s">
        <v>35</v>
      </c>
      <c r="I6000" t="s">
        <v>1055</v>
      </c>
      <c r="J6000" t="s">
        <v>5517</v>
      </c>
      <c r="K6000">
        <v>1243271444</v>
      </c>
      <c r="L6000" t="s">
        <v>13603</v>
      </c>
      <c r="M6000" t="s">
        <v>2086</v>
      </c>
      <c r="N6000" t="s">
        <v>58</v>
      </c>
      <c r="O6000">
        <v>28114</v>
      </c>
      <c r="P6000">
        <v>31905</v>
      </c>
      <c r="Q6000" t="s">
        <v>95</v>
      </c>
      <c r="R6000">
        <v>766</v>
      </c>
      <c r="S6000" s="2">
        <v>44549</v>
      </c>
      <c r="T6000" t="s">
        <v>42</v>
      </c>
      <c r="U6000">
        <v>0</v>
      </c>
      <c r="V6000" t="s">
        <v>106</v>
      </c>
      <c r="W6000">
        <v>634</v>
      </c>
      <c r="X6000" t="s">
        <v>44</v>
      </c>
      <c r="Y6000" t="s">
        <v>61</v>
      </c>
      <c r="Z6000">
        <v>2709</v>
      </c>
      <c r="AA6000">
        <v>528</v>
      </c>
      <c r="AB6000">
        <v>30576</v>
      </c>
      <c r="AC6000" t="s">
        <v>107</v>
      </c>
    </row>
    <row r="6001" spans="1:29" x14ac:dyDescent="0.3">
      <c r="A6001" s="1" t="s">
        <v>47</v>
      </c>
      <c r="B6001" t="s">
        <v>136</v>
      </c>
      <c r="C6001" t="s">
        <v>1540</v>
      </c>
      <c r="D6001" t="s">
        <v>236</v>
      </c>
      <c r="E6001">
        <v>4</v>
      </c>
      <c r="F6001" t="s">
        <v>99</v>
      </c>
      <c r="G6001" t="s">
        <v>100</v>
      </c>
      <c r="H6001" t="s">
        <v>79</v>
      </c>
      <c r="I6001" t="s">
        <v>9461</v>
      </c>
      <c r="J6001" t="s">
        <v>1455</v>
      </c>
      <c r="K6001" t="s">
        <v>13604</v>
      </c>
      <c r="L6001" t="s">
        <v>13605</v>
      </c>
      <c r="M6001" t="s">
        <v>1374</v>
      </c>
      <c r="N6001" t="s">
        <v>58</v>
      </c>
      <c r="O6001">
        <v>10130</v>
      </c>
      <c r="P6001">
        <v>12646</v>
      </c>
      <c r="Q6001" t="s">
        <v>95</v>
      </c>
      <c r="R6001">
        <v>49</v>
      </c>
      <c r="S6001" s="2">
        <v>45234</v>
      </c>
      <c r="T6001" s="2">
        <v>45238</v>
      </c>
      <c r="U6001">
        <v>0</v>
      </c>
      <c r="V6001" t="s">
        <v>71</v>
      </c>
      <c r="W6001">
        <v>633</v>
      </c>
      <c r="X6001" t="s">
        <v>60</v>
      </c>
      <c r="Y6001" t="s">
        <v>61</v>
      </c>
      <c r="Z6001">
        <v>3383</v>
      </c>
      <c r="AA6001">
        <v>181</v>
      </c>
      <c r="AB6001">
        <v>12562</v>
      </c>
      <c r="AC6001" t="s">
        <v>46</v>
      </c>
    </row>
    <row r="6002" spans="1:29" x14ac:dyDescent="0.3">
      <c r="A6002" s="1" t="s">
        <v>29</v>
      </c>
      <c r="B6002" t="s">
        <v>86</v>
      </c>
      <c r="C6002" t="s">
        <v>2490</v>
      </c>
      <c r="D6002" t="s">
        <v>110</v>
      </c>
      <c r="E6002">
        <v>4</v>
      </c>
      <c r="F6002" t="s">
        <v>271</v>
      </c>
      <c r="G6002" t="s">
        <v>1060</v>
      </c>
      <c r="H6002" t="s">
        <v>35</v>
      </c>
      <c r="I6002" t="s">
        <v>140</v>
      </c>
      <c r="J6002" t="s">
        <v>4085</v>
      </c>
      <c r="K6002" t="s">
        <v>13606</v>
      </c>
      <c r="L6002" t="s">
        <v>13607</v>
      </c>
      <c r="M6002" t="s">
        <v>1015</v>
      </c>
      <c r="N6002" t="s">
        <v>84</v>
      </c>
      <c r="O6002">
        <v>3556</v>
      </c>
      <c r="P6002">
        <v>8496</v>
      </c>
      <c r="Q6002" t="s">
        <v>59</v>
      </c>
      <c r="R6002">
        <v>268</v>
      </c>
      <c r="S6002" s="2">
        <v>45260</v>
      </c>
      <c r="T6002" t="s">
        <v>42</v>
      </c>
      <c r="U6002">
        <v>18652</v>
      </c>
      <c r="V6002" t="s">
        <v>43</v>
      </c>
      <c r="W6002">
        <v>756</v>
      </c>
      <c r="X6002" t="s">
        <v>44</v>
      </c>
      <c r="Y6002" t="s">
        <v>61</v>
      </c>
      <c r="Z6002">
        <v>0</v>
      </c>
      <c r="AA6002">
        <v>792</v>
      </c>
      <c r="AB6002">
        <v>4605</v>
      </c>
      <c r="AC6002" t="s">
        <v>46</v>
      </c>
    </row>
    <row r="6003" spans="1:29" x14ac:dyDescent="0.3">
      <c r="A6003" s="1" t="s">
        <v>29</v>
      </c>
      <c r="B6003" t="s">
        <v>327</v>
      </c>
      <c r="C6003" t="s">
        <v>1016</v>
      </c>
      <c r="D6003" t="s">
        <v>352</v>
      </c>
      <c r="E6003">
        <v>1</v>
      </c>
      <c r="F6003" t="s">
        <v>271</v>
      </c>
      <c r="G6003" t="s">
        <v>272</v>
      </c>
      <c r="H6003" t="s">
        <v>79</v>
      </c>
      <c r="I6003" t="s">
        <v>265</v>
      </c>
      <c r="J6003" t="s">
        <v>1048</v>
      </c>
      <c r="K6003" t="s">
        <v>13608</v>
      </c>
      <c r="L6003" t="s">
        <v>2689</v>
      </c>
      <c r="M6003" t="s">
        <v>1159</v>
      </c>
      <c r="N6003" t="s">
        <v>94</v>
      </c>
      <c r="O6003">
        <v>28592</v>
      </c>
      <c r="P6003">
        <v>33452</v>
      </c>
      <c r="Q6003" t="s">
        <v>41</v>
      </c>
      <c r="R6003">
        <v>745</v>
      </c>
      <c r="S6003" s="2">
        <v>44652</v>
      </c>
      <c r="T6003" s="2">
        <v>44664</v>
      </c>
      <c r="U6003">
        <v>0</v>
      </c>
      <c r="V6003" t="s">
        <v>43</v>
      </c>
      <c r="W6003">
        <v>594</v>
      </c>
      <c r="X6003" t="s">
        <v>60</v>
      </c>
      <c r="Y6003" t="s">
        <v>61</v>
      </c>
      <c r="Z6003">
        <v>0</v>
      </c>
      <c r="AA6003">
        <v>463</v>
      </c>
      <c r="AB6003">
        <v>31027</v>
      </c>
      <c r="AC6003" t="s">
        <v>107</v>
      </c>
    </row>
    <row r="6004" spans="1:29" x14ac:dyDescent="0.3">
      <c r="A6004" s="1" t="s">
        <v>47</v>
      </c>
      <c r="B6004" t="s">
        <v>136</v>
      </c>
      <c r="C6004" t="s">
        <v>1124</v>
      </c>
      <c r="D6004" t="s">
        <v>110</v>
      </c>
      <c r="E6004">
        <v>2</v>
      </c>
      <c r="F6004" t="s">
        <v>77</v>
      </c>
      <c r="G6004" t="s">
        <v>365</v>
      </c>
      <c r="H6004" t="s">
        <v>35</v>
      </c>
      <c r="I6004" t="s">
        <v>565</v>
      </c>
      <c r="J6004" t="s">
        <v>779</v>
      </c>
      <c r="K6004" t="s">
        <v>13609</v>
      </c>
      <c r="L6004" t="s">
        <v>13610</v>
      </c>
      <c r="M6004" t="s">
        <v>1847</v>
      </c>
      <c r="N6004" t="s">
        <v>40</v>
      </c>
      <c r="O6004">
        <v>10568</v>
      </c>
      <c r="P6004">
        <v>15023</v>
      </c>
      <c r="Q6004" t="s">
        <v>41</v>
      </c>
      <c r="R6004">
        <v>147</v>
      </c>
      <c r="S6004" s="2">
        <v>44472</v>
      </c>
      <c r="T6004" t="s">
        <v>42</v>
      </c>
      <c r="U6004">
        <v>0</v>
      </c>
      <c r="V6004" t="s">
        <v>71</v>
      </c>
      <c r="W6004">
        <v>622</v>
      </c>
      <c r="X6004" t="s">
        <v>44</v>
      </c>
      <c r="Y6004" t="s">
        <v>72</v>
      </c>
      <c r="Z6004">
        <v>0</v>
      </c>
      <c r="AA6004">
        <v>210</v>
      </c>
      <c r="AB6004">
        <v>12802</v>
      </c>
      <c r="AC6004" t="s">
        <v>73</v>
      </c>
    </row>
    <row r="6005" spans="1:29" x14ac:dyDescent="0.3">
      <c r="A6005" s="1" t="s">
        <v>29</v>
      </c>
      <c r="B6005" t="s">
        <v>74</v>
      </c>
      <c r="C6005" t="s">
        <v>1677</v>
      </c>
      <c r="D6005" t="s">
        <v>128</v>
      </c>
      <c r="E6005">
        <v>5</v>
      </c>
      <c r="F6005" t="s">
        <v>64</v>
      </c>
      <c r="G6005" t="s">
        <v>65</v>
      </c>
      <c r="H6005" t="s">
        <v>35</v>
      </c>
      <c r="I6005" t="s">
        <v>1611</v>
      </c>
      <c r="J6005" t="s">
        <v>1835</v>
      </c>
      <c r="K6005" t="s">
        <v>13611</v>
      </c>
      <c r="L6005" t="s">
        <v>13612</v>
      </c>
      <c r="M6005" t="s">
        <v>2176</v>
      </c>
      <c r="N6005" t="s">
        <v>40</v>
      </c>
      <c r="O6005">
        <v>24706</v>
      </c>
      <c r="P6005">
        <v>27718</v>
      </c>
      <c r="Q6005" t="s">
        <v>95</v>
      </c>
      <c r="R6005">
        <v>1000</v>
      </c>
      <c r="S6005" s="2">
        <v>44997</v>
      </c>
      <c r="T6005" s="2">
        <v>45021</v>
      </c>
      <c r="U6005">
        <v>0</v>
      </c>
      <c r="V6005" t="s">
        <v>85</v>
      </c>
      <c r="W6005">
        <v>669</v>
      </c>
      <c r="X6005" t="s">
        <v>60</v>
      </c>
      <c r="Y6005" t="s">
        <v>45</v>
      </c>
      <c r="Z6005">
        <v>0</v>
      </c>
      <c r="AA6005">
        <v>590</v>
      </c>
      <c r="AB6005">
        <v>27281</v>
      </c>
      <c r="AC6005" t="s">
        <v>107</v>
      </c>
    </row>
    <row r="6006" spans="1:29" x14ac:dyDescent="0.3">
      <c r="A6006" s="1" t="s">
        <v>47</v>
      </c>
      <c r="B6006" t="s">
        <v>161</v>
      </c>
      <c r="C6006" t="s">
        <v>2203</v>
      </c>
      <c r="D6006" t="s">
        <v>119</v>
      </c>
      <c r="E6006">
        <v>4</v>
      </c>
      <c r="F6006" t="s">
        <v>186</v>
      </c>
      <c r="G6006" t="s">
        <v>535</v>
      </c>
      <c r="H6006" t="s">
        <v>35</v>
      </c>
      <c r="I6006" t="s">
        <v>417</v>
      </c>
      <c r="J6006" t="s">
        <v>807</v>
      </c>
      <c r="K6006" t="s">
        <v>13613</v>
      </c>
      <c r="L6006" t="s">
        <v>13614</v>
      </c>
      <c r="M6006" t="s">
        <v>192</v>
      </c>
      <c r="N6006" t="s">
        <v>94</v>
      </c>
      <c r="O6006">
        <v>18218</v>
      </c>
      <c r="P6006">
        <v>20992</v>
      </c>
      <c r="Q6006" t="s">
        <v>41</v>
      </c>
      <c r="R6006">
        <v>93</v>
      </c>
      <c r="S6006" s="2">
        <v>44717</v>
      </c>
      <c r="T6006" s="2">
        <v>44743</v>
      </c>
      <c r="U6006">
        <v>0</v>
      </c>
      <c r="V6006" t="s">
        <v>85</v>
      </c>
      <c r="W6006">
        <v>827</v>
      </c>
      <c r="X6006" t="s">
        <v>60</v>
      </c>
      <c r="Y6006" t="s">
        <v>61</v>
      </c>
      <c r="Z6006">
        <v>0</v>
      </c>
      <c r="AA6006">
        <v>292</v>
      </c>
      <c r="AB6006">
        <v>18707</v>
      </c>
      <c r="AC6006" t="s">
        <v>73</v>
      </c>
    </row>
    <row r="6007" spans="1:29" x14ac:dyDescent="0.3">
      <c r="A6007" s="1" t="s">
        <v>29</v>
      </c>
      <c r="B6007" t="s">
        <v>86</v>
      </c>
      <c r="C6007" t="s">
        <v>1095</v>
      </c>
      <c r="D6007" t="s">
        <v>387</v>
      </c>
      <c r="E6007">
        <v>4</v>
      </c>
      <c r="F6007" t="s">
        <v>271</v>
      </c>
      <c r="G6007" t="s">
        <v>1060</v>
      </c>
      <c r="H6007" t="s">
        <v>79</v>
      </c>
      <c r="I6007" t="s">
        <v>668</v>
      </c>
      <c r="J6007" t="s">
        <v>2836</v>
      </c>
      <c r="K6007" t="s">
        <v>13615</v>
      </c>
      <c r="L6007" t="s">
        <v>13616</v>
      </c>
      <c r="M6007" t="s">
        <v>677</v>
      </c>
      <c r="N6007" t="s">
        <v>58</v>
      </c>
      <c r="O6007">
        <v>8655</v>
      </c>
      <c r="P6007">
        <v>12985</v>
      </c>
      <c r="Q6007" t="s">
        <v>41</v>
      </c>
      <c r="R6007">
        <v>268</v>
      </c>
      <c r="S6007" s="2">
        <v>44951</v>
      </c>
      <c r="T6007" t="s">
        <v>42</v>
      </c>
      <c r="U6007">
        <v>0</v>
      </c>
      <c r="V6007" t="s">
        <v>71</v>
      </c>
      <c r="W6007">
        <v>792</v>
      </c>
      <c r="X6007" t="s">
        <v>44</v>
      </c>
      <c r="Y6007" t="s">
        <v>61</v>
      </c>
      <c r="Z6007">
        <v>1415</v>
      </c>
      <c r="AA6007">
        <v>484</v>
      </c>
      <c r="AB6007">
        <v>9701</v>
      </c>
      <c r="AC6007" t="s">
        <v>107</v>
      </c>
    </row>
    <row r="6008" spans="1:29" x14ac:dyDescent="0.3">
      <c r="A6008" s="1" t="s">
        <v>29</v>
      </c>
      <c r="B6008" t="s">
        <v>363</v>
      </c>
      <c r="C6008" t="s">
        <v>1281</v>
      </c>
      <c r="D6008" t="s">
        <v>236</v>
      </c>
      <c r="E6008">
        <v>3</v>
      </c>
      <c r="F6008" t="s">
        <v>99</v>
      </c>
      <c r="G6008" t="s">
        <v>529</v>
      </c>
      <c r="H6008" t="s">
        <v>35</v>
      </c>
      <c r="I6008" t="s">
        <v>4835</v>
      </c>
      <c r="J6008" t="s">
        <v>3514</v>
      </c>
      <c r="K6008" t="s">
        <v>13617</v>
      </c>
      <c r="L6008" t="s">
        <v>13618</v>
      </c>
      <c r="M6008" t="s">
        <v>431</v>
      </c>
      <c r="N6008" t="s">
        <v>84</v>
      </c>
      <c r="O6008">
        <v>5775</v>
      </c>
      <c r="P6008">
        <v>9205</v>
      </c>
      <c r="Q6008" t="s">
        <v>41</v>
      </c>
      <c r="R6008">
        <v>372</v>
      </c>
      <c r="S6008" s="2">
        <v>44890</v>
      </c>
      <c r="T6008" s="2">
        <v>44916</v>
      </c>
      <c r="U6008">
        <v>0</v>
      </c>
      <c r="V6008" t="s">
        <v>106</v>
      </c>
      <c r="W6008">
        <v>404</v>
      </c>
      <c r="X6008" t="s">
        <v>60</v>
      </c>
      <c r="Y6008" t="s">
        <v>45</v>
      </c>
      <c r="Z6008">
        <v>0</v>
      </c>
      <c r="AA6008">
        <v>456</v>
      </c>
      <c r="AB6008">
        <v>7338</v>
      </c>
      <c r="AC6008" t="s">
        <v>107</v>
      </c>
    </row>
    <row r="6009" spans="1:29" x14ac:dyDescent="0.3">
      <c r="A6009" s="1" t="s">
        <v>47</v>
      </c>
      <c r="B6009" t="s">
        <v>592</v>
      </c>
      <c r="C6009" t="s">
        <v>2761</v>
      </c>
      <c r="D6009" t="s">
        <v>236</v>
      </c>
      <c r="E6009">
        <v>6</v>
      </c>
      <c r="F6009" t="s">
        <v>51</v>
      </c>
      <c r="G6009" t="s">
        <v>1427</v>
      </c>
      <c r="H6009" t="s">
        <v>35</v>
      </c>
      <c r="I6009" t="s">
        <v>140</v>
      </c>
      <c r="J6009" t="s">
        <v>188</v>
      </c>
      <c r="K6009" t="s">
        <v>13619</v>
      </c>
      <c r="L6009" t="s">
        <v>13620</v>
      </c>
      <c r="M6009" t="s">
        <v>1151</v>
      </c>
      <c r="N6009" t="s">
        <v>94</v>
      </c>
      <c r="O6009">
        <v>19190</v>
      </c>
      <c r="P6009">
        <v>24119</v>
      </c>
      <c r="Q6009" t="s">
        <v>41</v>
      </c>
      <c r="R6009">
        <v>281</v>
      </c>
      <c r="S6009" s="2">
        <v>45293</v>
      </c>
      <c r="T6009" t="s">
        <v>42</v>
      </c>
      <c r="U6009">
        <v>0</v>
      </c>
      <c r="V6009" t="s">
        <v>106</v>
      </c>
      <c r="W6009">
        <v>717</v>
      </c>
      <c r="X6009" t="s">
        <v>44</v>
      </c>
      <c r="Y6009" t="s">
        <v>45</v>
      </c>
      <c r="Z6009">
        <v>0</v>
      </c>
      <c r="AA6009">
        <v>707</v>
      </c>
      <c r="AB6009">
        <v>21556</v>
      </c>
      <c r="AC6009" t="s">
        <v>46</v>
      </c>
    </row>
    <row r="6010" spans="1:29" x14ac:dyDescent="0.3">
      <c r="A6010" s="1" t="s">
        <v>47</v>
      </c>
      <c r="B6010" t="s">
        <v>48</v>
      </c>
      <c r="C6010" t="s">
        <v>1562</v>
      </c>
      <c r="D6010" t="s">
        <v>138</v>
      </c>
      <c r="E6010">
        <v>3</v>
      </c>
      <c r="F6010" t="s">
        <v>221</v>
      </c>
      <c r="G6010" t="s">
        <v>882</v>
      </c>
      <c r="H6010" t="s">
        <v>35</v>
      </c>
      <c r="I6010" t="s">
        <v>3517</v>
      </c>
      <c r="J6010" t="s">
        <v>11641</v>
      </c>
      <c r="K6010" t="s">
        <v>13621</v>
      </c>
      <c r="L6010" t="s">
        <v>13622</v>
      </c>
      <c r="M6010" t="s">
        <v>2261</v>
      </c>
      <c r="N6010" t="s">
        <v>84</v>
      </c>
      <c r="O6010">
        <v>10273</v>
      </c>
      <c r="P6010">
        <v>14886</v>
      </c>
      <c r="Q6010" t="s">
        <v>95</v>
      </c>
      <c r="R6010">
        <v>111</v>
      </c>
      <c r="S6010" s="2">
        <v>44631</v>
      </c>
      <c r="T6010" s="2">
        <v>44638</v>
      </c>
      <c r="U6010">
        <v>0</v>
      </c>
      <c r="V6010" t="s">
        <v>71</v>
      </c>
      <c r="W6010">
        <v>450</v>
      </c>
      <c r="X6010" t="s">
        <v>60</v>
      </c>
      <c r="Y6010" t="s">
        <v>45</v>
      </c>
      <c r="Z6010">
        <v>0</v>
      </c>
      <c r="AA6010">
        <v>271</v>
      </c>
      <c r="AB6010">
        <v>10670</v>
      </c>
      <c r="AC6010" t="s">
        <v>73</v>
      </c>
    </row>
    <row r="6011" spans="1:29" x14ac:dyDescent="0.3">
      <c r="A6011" s="1" t="s">
        <v>47</v>
      </c>
      <c r="B6011" t="s">
        <v>136</v>
      </c>
      <c r="C6011" t="s">
        <v>1426</v>
      </c>
      <c r="D6011" t="s">
        <v>201</v>
      </c>
      <c r="E6011">
        <v>4</v>
      </c>
      <c r="F6011" t="s">
        <v>33</v>
      </c>
      <c r="G6011" t="s">
        <v>209</v>
      </c>
      <c r="H6011" t="s">
        <v>35</v>
      </c>
      <c r="I6011" t="s">
        <v>180</v>
      </c>
      <c r="J6011" t="s">
        <v>3930</v>
      </c>
      <c r="K6011" t="s">
        <v>13623</v>
      </c>
      <c r="L6011" t="s">
        <v>13624</v>
      </c>
      <c r="M6011" t="s">
        <v>2086</v>
      </c>
      <c r="N6011" t="s">
        <v>58</v>
      </c>
      <c r="O6011">
        <v>20899</v>
      </c>
      <c r="P6011">
        <v>23174</v>
      </c>
      <c r="Q6011" t="s">
        <v>59</v>
      </c>
      <c r="R6011">
        <v>418</v>
      </c>
      <c r="S6011" s="2">
        <v>45304</v>
      </c>
      <c r="T6011" t="s">
        <v>42</v>
      </c>
      <c r="U6011">
        <v>13974</v>
      </c>
      <c r="V6011" t="s">
        <v>85</v>
      </c>
      <c r="W6011">
        <v>759</v>
      </c>
      <c r="X6011" t="s">
        <v>44</v>
      </c>
      <c r="Y6011" t="s">
        <v>45</v>
      </c>
      <c r="Z6011">
        <v>1848</v>
      </c>
      <c r="AA6011">
        <v>348</v>
      </c>
      <c r="AB6011">
        <v>22310</v>
      </c>
      <c r="AC6011" t="s">
        <v>46</v>
      </c>
    </row>
    <row r="6012" spans="1:29" x14ac:dyDescent="0.3">
      <c r="A6012" s="1" t="s">
        <v>47</v>
      </c>
      <c r="B6012" t="s">
        <v>48</v>
      </c>
      <c r="C6012" t="s">
        <v>2960</v>
      </c>
      <c r="D6012" t="s">
        <v>155</v>
      </c>
      <c r="E6012">
        <v>6</v>
      </c>
      <c r="F6012" t="s">
        <v>186</v>
      </c>
      <c r="G6012" t="s">
        <v>463</v>
      </c>
      <c r="H6012" t="s">
        <v>79</v>
      </c>
      <c r="I6012" t="s">
        <v>990</v>
      </c>
      <c r="J6012" t="s">
        <v>2602</v>
      </c>
      <c r="K6012" t="s">
        <v>13625</v>
      </c>
      <c r="L6012" t="s">
        <v>13626</v>
      </c>
      <c r="M6012" t="s">
        <v>648</v>
      </c>
      <c r="N6012" t="s">
        <v>58</v>
      </c>
      <c r="O6012">
        <v>9862</v>
      </c>
      <c r="P6012">
        <v>13835</v>
      </c>
      <c r="Q6012" t="s">
        <v>95</v>
      </c>
      <c r="R6012">
        <v>308</v>
      </c>
      <c r="S6012" s="2">
        <v>44893</v>
      </c>
      <c r="T6012" s="2">
        <v>44903</v>
      </c>
      <c r="U6012">
        <v>0</v>
      </c>
      <c r="V6012" t="s">
        <v>71</v>
      </c>
      <c r="W6012">
        <v>459</v>
      </c>
      <c r="X6012" t="s">
        <v>60</v>
      </c>
      <c r="Y6012" t="s">
        <v>45</v>
      </c>
      <c r="Z6012">
        <v>2854</v>
      </c>
      <c r="AA6012">
        <v>154</v>
      </c>
      <c r="AB6012">
        <v>11250</v>
      </c>
      <c r="AC6012" t="s">
        <v>107</v>
      </c>
    </row>
    <row r="6013" spans="1:29" x14ac:dyDescent="0.3">
      <c r="A6013" s="1" t="s">
        <v>29</v>
      </c>
      <c r="B6013" t="s">
        <v>96</v>
      </c>
      <c r="C6013" t="s">
        <v>4402</v>
      </c>
      <c r="D6013" t="s">
        <v>387</v>
      </c>
      <c r="E6013">
        <v>6</v>
      </c>
      <c r="F6013" t="s">
        <v>99</v>
      </c>
      <c r="G6013" t="s">
        <v>710</v>
      </c>
      <c r="H6013" t="s">
        <v>35</v>
      </c>
      <c r="I6013" t="s">
        <v>464</v>
      </c>
      <c r="J6013" t="s">
        <v>560</v>
      </c>
      <c r="K6013">
        <v>3220738459</v>
      </c>
      <c r="L6013" t="s">
        <v>13627</v>
      </c>
      <c r="M6013" t="s">
        <v>199</v>
      </c>
      <c r="N6013" t="s">
        <v>84</v>
      </c>
      <c r="O6013">
        <v>9469</v>
      </c>
      <c r="P6013">
        <v>14021</v>
      </c>
      <c r="Q6013" t="s">
        <v>95</v>
      </c>
      <c r="R6013">
        <v>473</v>
      </c>
      <c r="S6013" s="2">
        <v>44625</v>
      </c>
      <c r="T6013" t="s">
        <v>42</v>
      </c>
      <c r="U6013">
        <v>0</v>
      </c>
      <c r="V6013" t="s">
        <v>43</v>
      </c>
      <c r="W6013">
        <v>796</v>
      </c>
      <c r="X6013" t="s">
        <v>44</v>
      </c>
      <c r="Y6013" t="s">
        <v>61</v>
      </c>
      <c r="Z6013">
        <v>0</v>
      </c>
      <c r="AA6013">
        <v>803</v>
      </c>
      <c r="AB6013">
        <v>9748</v>
      </c>
      <c r="AC6013" t="s">
        <v>73</v>
      </c>
    </row>
    <row r="6014" spans="1:29" x14ac:dyDescent="0.3">
      <c r="A6014" s="1" t="s">
        <v>47</v>
      </c>
      <c r="B6014" t="s">
        <v>117</v>
      </c>
      <c r="C6014" t="s">
        <v>920</v>
      </c>
      <c r="D6014" t="s">
        <v>119</v>
      </c>
      <c r="E6014">
        <v>6</v>
      </c>
      <c r="F6014" t="s">
        <v>51</v>
      </c>
      <c r="G6014" t="s">
        <v>285</v>
      </c>
      <c r="H6014" t="s">
        <v>35</v>
      </c>
      <c r="I6014" t="s">
        <v>2696</v>
      </c>
      <c r="J6014" t="s">
        <v>1509</v>
      </c>
      <c r="K6014" t="s">
        <v>13628</v>
      </c>
      <c r="L6014" t="s">
        <v>13629</v>
      </c>
      <c r="M6014" t="s">
        <v>248</v>
      </c>
      <c r="N6014" t="s">
        <v>40</v>
      </c>
      <c r="O6014">
        <v>13321</v>
      </c>
      <c r="P6014">
        <v>15733</v>
      </c>
      <c r="Q6014" t="s">
        <v>41</v>
      </c>
      <c r="R6014">
        <v>973</v>
      </c>
      <c r="S6014" s="2">
        <v>44722</v>
      </c>
      <c r="T6014" s="2">
        <v>44740</v>
      </c>
      <c r="U6014">
        <v>0</v>
      </c>
      <c r="V6014" t="s">
        <v>106</v>
      </c>
      <c r="W6014">
        <v>497</v>
      </c>
      <c r="X6014" t="s">
        <v>60</v>
      </c>
      <c r="Y6014" t="s">
        <v>72</v>
      </c>
      <c r="Z6014">
        <v>0</v>
      </c>
      <c r="AA6014">
        <v>352</v>
      </c>
      <c r="AB6014">
        <v>14367</v>
      </c>
      <c r="AC6014" t="s">
        <v>73</v>
      </c>
    </row>
    <row r="6015" spans="1:29" x14ac:dyDescent="0.3">
      <c r="A6015" s="1" t="s">
        <v>47</v>
      </c>
      <c r="B6015" t="s">
        <v>145</v>
      </c>
      <c r="C6015" t="s">
        <v>528</v>
      </c>
      <c r="D6015" t="s">
        <v>185</v>
      </c>
      <c r="E6015">
        <v>4</v>
      </c>
      <c r="F6015" t="s">
        <v>77</v>
      </c>
      <c r="G6015" t="s">
        <v>980</v>
      </c>
      <c r="H6015" t="s">
        <v>79</v>
      </c>
      <c r="I6015" t="s">
        <v>13484</v>
      </c>
      <c r="J6015" t="s">
        <v>2214</v>
      </c>
      <c r="K6015" t="s">
        <v>13630</v>
      </c>
      <c r="L6015" t="s">
        <v>13631</v>
      </c>
      <c r="M6015" t="s">
        <v>533</v>
      </c>
      <c r="N6015" t="s">
        <v>40</v>
      </c>
      <c r="O6015">
        <v>13932</v>
      </c>
      <c r="P6015">
        <v>16072</v>
      </c>
      <c r="Q6015" t="s">
        <v>41</v>
      </c>
      <c r="R6015">
        <v>120</v>
      </c>
      <c r="S6015" s="2">
        <v>44979</v>
      </c>
      <c r="T6015" s="2">
        <v>44990</v>
      </c>
      <c r="U6015">
        <v>0</v>
      </c>
      <c r="V6015" t="s">
        <v>85</v>
      </c>
      <c r="W6015">
        <v>411</v>
      </c>
      <c r="X6015" t="s">
        <v>60</v>
      </c>
      <c r="Y6015" t="s">
        <v>72</v>
      </c>
      <c r="Z6015">
        <v>0</v>
      </c>
      <c r="AA6015">
        <v>303</v>
      </c>
      <c r="AB6015">
        <v>15291</v>
      </c>
      <c r="AC6015" t="s">
        <v>73</v>
      </c>
    </row>
    <row r="6016" spans="1:29" x14ac:dyDescent="0.3">
      <c r="A6016" s="1" t="s">
        <v>47</v>
      </c>
      <c r="B6016" t="s">
        <v>176</v>
      </c>
      <c r="C6016" t="s">
        <v>3609</v>
      </c>
      <c r="D6016" t="s">
        <v>155</v>
      </c>
      <c r="E6016">
        <v>3</v>
      </c>
      <c r="F6016" t="s">
        <v>33</v>
      </c>
      <c r="G6016" t="s">
        <v>139</v>
      </c>
      <c r="H6016" t="s">
        <v>35</v>
      </c>
      <c r="I6016" t="s">
        <v>1705</v>
      </c>
      <c r="J6016" t="s">
        <v>900</v>
      </c>
      <c r="K6016" t="s">
        <v>13632</v>
      </c>
      <c r="L6016" t="s">
        <v>13633</v>
      </c>
      <c r="M6016" t="s">
        <v>887</v>
      </c>
      <c r="N6016" t="s">
        <v>94</v>
      </c>
      <c r="O6016">
        <v>15894</v>
      </c>
      <c r="P6016">
        <v>18158</v>
      </c>
      <c r="Q6016" t="s">
        <v>59</v>
      </c>
      <c r="R6016">
        <v>47</v>
      </c>
      <c r="S6016" s="2">
        <v>44966</v>
      </c>
      <c r="T6016" s="2">
        <v>44976</v>
      </c>
      <c r="U6016">
        <v>10481</v>
      </c>
      <c r="V6016" t="s">
        <v>106</v>
      </c>
      <c r="W6016">
        <v>511</v>
      </c>
      <c r="X6016" t="s">
        <v>60</v>
      </c>
      <c r="Y6016" t="s">
        <v>45</v>
      </c>
      <c r="Z6016">
        <v>0</v>
      </c>
      <c r="AA6016">
        <v>221</v>
      </c>
      <c r="AB6016">
        <v>16190</v>
      </c>
      <c r="AC6016" t="s">
        <v>46</v>
      </c>
    </row>
    <row r="6017" spans="1:29" x14ac:dyDescent="0.3">
      <c r="A6017" s="1" t="s">
        <v>29</v>
      </c>
      <c r="B6017" t="s">
        <v>62</v>
      </c>
      <c r="C6017" t="s">
        <v>4252</v>
      </c>
      <c r="D6017" t="s">
        <v>201</v>
      </c>
      <c r="E6017">
        <v>9</v>
      </c>
      <c r="F6017" t="s">
        <v>271</v>
      </c>
      <c r="G6017" t="s">
        <v>340</v>
      </c>
      <c r="H6017" t="s">
        <v>79</v>
      </c>
      <c r="I6017" t="s">
        <v>164</v>
      </c>
      <c r="J6017" t="s">
        <v>5343</v>
      </c>
      <c r="K6017" t="s">
        <v>13634</v>
      </c>
      <c r="L6017" t="s">
        <v>13635</v>
      </c>
      <c r="M6017" t="s">
        <v>404</v>
      </c>
      <c r="N6017" t="s">
        <v>58</v>
      </c>
      <c r="O6017">
        <v>25965</v>
      </c>
      <c r="P6017">
        <v>28508</v>
      </c>
      <c r="Q6017" t="s">
        <v>41</v>
      </c>
      <c r="R6017">
        <v>821</v>
      </c>
      <c r="S6017" s="2">
        <v>45069</v>
      </c>
      <c r="T6017" t="s">
        <v>42</v>
      </c>
      <c r="U6017">
        <v>0</v>
      </c>
      <c r="V6017" t="s">
        <v>85</v>
      </c>
      <c r="W6017">
        <v>652</v>
      </c>
      <c r="X6017" t="s">
        <v>44</v>
      </c>
      <c r="Y6017" t="s">
        <v>72</v>
      </c>
      <c r="Z6017">
        <v>1058</v>
      </c>
      <c r="AA6017">
        <v>850</v>
      </c>
      <c r="AB6017">
        <v>27274</v>
      </c>
      <c r="AC6017" t="s">
        <v>73</v>
      </c>
    </row>
    <row r="6018" spans="1:29" x14ac:dyDescent="0.3">
      <c r="A6018" s="1" t="s">
        <v>47</v>
      </c>
      <c r="B6018" t="s">
        <v>117</v>
      </c>
      <c r="C6018" t="s">
        <v>512</v>
      </c>
      <c r="D6018" t="s">
        <v>76</v>
      </c>
      <c r="E6018">
        <v>6</v>
      </c>
      <c r="F6018" t="s">
        <v>186</v>
      </c>
      <c r="G6018" t="s">
        <v>187</v>
      </c>
      <c r="H6018" t="s">
        <v>79</v>
      </c>
      <c r="I6018" t="s">
        <v>3272</v>
      </c>
      <c r="J6018" t="s">
        <v>657</v>
      </c>
      <c r="K6018" t="s">
        <v>13636</v>
      </c>
      <c r="L6018" t="s">
        <v>13637</v>
      </c>
      <c r="M6018" t="s">
        <v>1852</v>
      </c>
      <c r="N6018" t="s">
        <v>58</v>
      </c>
      <c r="O6018">
        <v>10422</v>
      </c>
      <c r="P6018">
        <v>14628</v>
      </c>
      <c r="Q6018" t="s">
        <v>95</v>
      </c>
      <c r="R6018">
        <v>867</v>
      </c>
      <c r="S6018" s="2">
        <v>45331</v>
      </c>
      <c r="T6018" t="s">
        <v>42</v>
      </c>
      <c r="U6018">
        <v>0</v>
      </c>
      <c r="V6018" t="s">
        <v>43</v>
      </c>
      <c r="W6018">
        <v>713</v>
      </c>
      <c r="X6018" t="s">
        <v>44</v>
      </c>
      <c r="Y6018" t="s">
        <v>61</v>
      </c>
      <c r="Z6018">
        <v>4544</v>
      </c>
      <c r="AA6018">
        <v>966</v>
      </c>
      <c r="AB6018">
        <v>12942</v>
      </c>
      <c r="AC6018" t="s">
        <v>46</v>
      </c>
    </row>
    <row r="6019" spans="1:29" x14ac:dyDescent="0.3">
      <c r="A6019" s="1" t="s">
        <v>47</v>
      </c>
      <c r="B6019" t="s">
        <v>153</v>
      </c>
      <c r="C6019" t="s">
        <v>2294</v>
      </c>
      <c r="D6019" t="s">
        <v>119</v>
      </c>
      <c r="E6019">
        <v>5</v>
      </c>
      <c r="F6019" t="s">
        <v>51</v>
      </c>
      <c r="G6019" t="s">
        <v>1075</v>
      </c>
      <c r="H6019" t="s">
        <v>79</v>
      </c>
      <c r="I6019" t="s">
        <v>475</v>
      </c>
      <c r="J6019" t="s">
        <v>4919</v>
      </c>
      <c r="K6019" t="s">
        <v>13638</v>
      </c>
      <c r="L6019" t="s">
        <v>13639</v>
      </c>
      <c r="M6019" t="s">
        <v>160</v>
      </c>
      <c r="N6019" t="s">
        <v>94</v>
      </c>
      <c r="O6019">
        <v>23728</v>
      </c>
      <c r="P6019">
        <v>26848</v>
      </c>
      <c r="Q6019" t="s">
        <v>41</v>
      </c>
      <c r="R6019">
        <v>48</v>
      </c>
      <c r="S6019" s="2">
        <v>45246</v>
      </c>
      <c r="T6019" s="2">
        <v>45259</v>
      </c>
      <c r="U6019">
        <v>0</v>
      </c>
      <c r="V6019" t="s">
        <v>71</v>
      </c>
      <c r="W6019">
        <v>820</v>
      </c>
      <c r="X6019" t="s">
        <v>60</v>
      </c>
      <c r="Y6019" t="s">
        <v>72</v>
      </c>
      <c r="Z6019">
        <v>0</v>
      </c>
      <c r="AA6019">
        <v>231</v>
      </c>
      <c r="AB6019">
        <v>25254</v>
      </c>
      <c r="AC6019" t="s">
        <v>107</v>
      </c>
    </row>
    <row r="6020" spans="1:29" x14ac:dyDescent="0.3">
      <c r="A6020" s="1" t="s">
        <v>29</v>
      </c>
      <c r="B6020" t="s">
        <v>327</v>
      </c>
      <c r="C6020" t="s">
        <v>3828</v>
      </c>
      <c r="D6020" t="s">
        <v>352</v>
      </c>
      <c r="E6020">
        <v>2</v>
      </c>
      <c r="F6020" t="s">
        <v>77</v>
      </c>
      <c r="G6020" t="s">
        <v>932</v>
      </c>
      <c r="H6020" t="s">
        <v>35</v>
      </c>
      <c r="I6020" t="s">
        <v>927</v>
      </c>
      <c r="J6020" t="s">
        <v>2043</v>
      </c>
      <c r="K6020" t="s">
        <v>13640</v>
      </c>
      <c r="L6020" t="s">
        <v>13641</v>
      </c>
      <c r="M6020" t="s">
        <v>1019</v>
      </c>
      <c r="N6020" t="s">
        <v>94</v>
      </c>
      <c r="O6020">
        <v>23437</v>
      </c>
      <c r="P6020">
        <v>26446</v>
      </c>
      <c r="Q6020" t="s">
        <v>41</v>
      </c>
      <c r="R6020">
        <v>571</v>
      </c>
      <c r="S6020" s="2">
        <v>45349</v>
      </c>
      <c r="T6020" t="s">
        <v>42</v>
      </c>
      <c r="U6020">
        <v>0</v>
      </c>
      <c r="V6020" t="s">
        <v>106</v>
      </c>
      <c r="W6020">
        <v>470</v>
      </c>
      <c r="X6020" t="s">
        <v>44</v>
      </c>
      <c r="Y6020" t="s">
        <v>61</v>
      </c>
      <c r="Z6020">
        <v>0</v>
      </c>
      <c r="AA6020">
        <v>753</v>
      </c>
      <c r="AB6020">
        <v>25631</v>
      </c>
      <c r="AC6020" t="s">
        <v>46</v>
      </c>
    </row>
    <row r="6021" spans="1:29" x14ac:dyDescent="0.3">
      <c r="A6021" s="1" t="s">
        <v>29</v>
      </c>
      <c r="B6021" t="s">
        <v>327</v>
      </c>
      <c r="C6021" t="s">
        <v>1209</v>
      </c>
      <c r="D6021" t="s">
        <v>352</v>
      </c>
      <c r="E6021">
        <v>4</v>
      </c>
      <c r="F6021" t="s">
        <v>120</v>
      </c>
      <c r="G6021" t="s">
        <v>194</v>
      </c>
      <c r="H6021" t="s">
        <v>35</v>
      </c>
      <c r="I6021" t="s">
        <v>265</v>
      </c>
      <c r="J6021" t="s">
        <v>6917</v>
      </c>
      <c r="K6021" t="s">
        <v>13642</v>
      </c>
      <c r="L6021" t="s">
        <v>13643</v>
      </c>
      <c r="M6021" t="s">
        <v>591</v>
      </c>
      <c r="N6021" t="s">
        <v>40</v>
      </c>
      <c r="O6021">
        <v>21793</v>
      </c>
      <c r="P6021">
        <v>24340</v>
      </c>
      <c r="Q6021" t="s">
        <v>59</v>
      </c>
      <c r="R6021">
        <v>753</v>
      </c>
      <c r="S6021" s="2">
        <v>44803</v>
      </c>
      <c r="T6021" s="2">
        <v>44822</v>
      </c>
      <c r="U6021">
        <v>44996</v>
      </c>
      <c r="V6021" t="s">
        <v>106</v>
      </c>
      <c r="W6021">
        <v>832</v>
      </c>
      <c r="X6021" t="s">
        <v>60</v>
      </c>
      <c r="Y6021" t="s">
        <v>72</v>
      </c>
      <c r="Z6021">
        <v>0</v>
      </c>
      <c r="AA6021">
        <v>304</v>
      </c>
      <c r="AB6021">
        <v>22738</v>
      </c>
      <c r="AC6021" t="s">
        <v>107</v>
      </c>
    </row>
    <row r="6022" spans="1:29" x14ac:dyDescent="0.3">
      <c r="A6022" s="1" t="s">
        <v>47</v>
      </c>
      <c r="B6022" t="s">
        <v>153</v>
      </c>
      <c r="C6022" t="s">
        <v>4284</v>
      </c>
      <c r="D6022" t="s">
        <v>185</v>
      </c>
      <c r="E6022">
        <v>4</v>
      </c>
      <c r="F6022" t="s">
        <v>77</v>
      </c>
      <c r="G6022" t="s">
        <v>264</v>
      </c>
      <c r="H6022" t="s">
        <v>35</v>
      </c>
      <c r="I6022" t="s">
        <v>36</v>
      </c>
      <c r="J6022" t="s">
        <v>10476</v>
      </c>
      <c r="K6022" t="s">
        <v>13644</v>
      </c>
      <c r="L6022" t="s">
        <v>13645</v>
      </c>
      <c r="M6022" t="s">
        <v>750</v>
      </c>
      <c r="N6022" t="s">
        <v>58</v>
      </c>
      <c r="O6022">
        <v>15556</v>
      </c>
      <c r="P6022">
        <v>20163</v>
      </c>
      <c r="Q6022" t="s">
        <v>59</v>
      </c>
      <c r="R6022">
        <v>348</v>
      </c>
      <c r="S6022" s="2">
        <v>44867</v>
      </c>
      <c r="T6022" s="2">
        <v>44870</v>
      </c>
      <c r="U6022">
        <v>13169</v>
      </c>
      <c r="V6022" t="s">
        <v>106</v>
      </c>
      <c r="W6022">
        <v>473</v>
      </c>
      <c r="X6022" t="s">
        <v>60</v>
      </c>
      <c r="Y6022" t="s">
        <v>72</v>
      </c>
      <c r="Z6022">
        <v>3420</v>
      </c>
      <c r="AA6022">
        <v>760</v>
      </c>
      <c r="AB6022">
        <v>18794</v>
      </c>
      <c r="AC6022" t="s">
        <v>107</v>
      </c>
    </row>
    <row r="6023" spans="1:29" x14ac:dyDescent="0.3">
      <c r="A6023" s="1" t="s">
        <v>29</v>
      </c>
      <c r="B6023" t="s">
        <v>393</v>
      </c>
      <c r="C6023" t="s">
        <v>1701</v>
      </c>
      <c r="D6023" t="s">
        <v>32</v>
      </c>
      <c r="E6023">
        <v>2</v>
      </c>
      <c r="F6023" t="s">
        <v>271</v>
      </c>
      <c r="G6023" t="s">
        <v>272</v>
      </c>
      <c r="H6023" t="s">
        <v>79</v>
      </c>
      <c r="I6023" t="s">
        <v>668</v>
      </c>
      <c r="J6023" t="s">
        <v>2543</v>
      </c>
      <c r="K6023" t="s">
        <v>13646</v>
      </c>
      <c r="L6023" t="s">
        <v>13647</v>
      </c>
      <c r="M6023" t="s">
        <v>654</v>
      </c>
      <c r="N6023" t="s">
        <v>94</v>
      </c>
      <c r="O6023">
        <v>23040</v>
      </c>
      <c r="P6023">
        <v>25516</v>
      </c>
      <c r="Q6023" t="s">
        <v>95</v>
      </c>
      <c r="R6023">
        <v>903</v>
      </c>
      <c r="S6023" s="2">
        <v>45192</v>
      </c>
      <c r="T6023" s="2">
        <v>45205</v>
      </c>
      <c r="U6023">
        <v>0</v>
      </c>
      <c r="V6023" t="s">
        <v>85</v>
      </c>
      <c r="W6023">
        <v>576</v>
      </c>
      <c r="X6023" t="s">
        <v>60</v>
      </c>
      <c r="Y6023" t="s">
        <v>61</v>
      </c>
      <c r="Z6023">
        <v>0</v>
      </c>
      <c r="AA6023">
        <v>137</v>
      </c>
      <c r="AB6023">
        <v>24567</v>
      </c>
      <c r="AC6023" t="s">
        <v>73</v>
      </c>
    </row>
    <row r="6024" spans="1:29" x14ac:dyDescent="0.3">
      <c r="A6024" s="1" t="s">
        <v>47</v>
      </c>
      <c r="B6024" t="s">
        <v>48</v>
      </c>
      <c r="C6024" t="s">
        <v>1562</v>
      </c>
      <c r="D6024" t="s">
        <v>352</v>
      </c>
      <c r="E6024">
        <v>9</v>
      </c>
      <c r="F6024" t="s">
        <v>64</v>
      </c>
      <c r="G6024" t="s">
        <v>376</v>
      </c>
      <c r="H6024" t="s">
        <v>79</v>
      </c>
      <c r="I6024" t="s">
        <v>1191</v>
      </c>
      <c r="J6024" t="s">
        <v>11419</v>
      </c>
      <c r="K6024">
        <f>1-138-806-2210</f>
        <v>-3153</v>
      </c>
      <c r="L6024" t="s">
        <v>13648</v>
      </c>
      <c r="M6024" t="s">
        <v>1240</v>
      </c>
      <c r="N6024" t="s">
        <v>58</v>
      </c>
      <c r="O6024">
        <v>17722</v>
      </c>
      <c r="P6024">
        <v>19831</v>
      </c>
      <c r="Q6024" t="s">
        <v>59</v>
      </c>
      <c r="R6024">
        <v>314</v>
      </c>
      <c r="S6024" s="2">
        <v>45231</v>
      </c>
      <c r="T6024" t="s">
        <v>42</v>
      </c>
      <c r="U6024">
        <v>42222</v>
      </c>
      <c r="V6024" t="s">
        <v>43</v>
      </c>
      <c r="W6024">
        <v>681</v>
      </c>
      <c r="X6024" t="s">
        <v>44</v>
      </c>
      <c r="Y6024" t="s">
        <v>45</v>
      </c>
      <c r="Z6024">
        <v>1883</v>
      </c>
      <c r="AA6024">
        <v>948</v>
      </c>
      <c r="AB6024">
        <v>17869</v>
      </c>
      <c r="AC6024" t="s">
        <v>107</v>
      </c>
    </row>
    <row r="6025" spans="1:29" x14ac:dyDescent="0.3">
      <c r="A6025" s="1" t="s">
        <v>29</v>
      </c>
      <c r="B6025" t="s">
        <v>363</v>
      </c>
      <c r="C6025" t="s">
        <v>661</v>
      </c>
      <c r="D6025" t="s">
        <v>185</v>
      </c>
      <c r="E6025">
        <v>6</v>
      </c>
      <c r="F6025" t="s">
        <v>99</v>
      </c>
      <c r="G6025" t="s">
        <v>558</v>
      </c>
      <c r="H6025" t="s">
        <v>79</v>
      </c>
      <c r="I6025" t="s">
        <v>1841</v>
      </c>
      <c r="J6025" t="s">
        <v>3215</v>
      </c>
      <c r="K6025" t="s">
        <v>13649</v>
      </c>
      <c r="L6025" t="s">
        <v>12440</v>
      </c>
      <c r="M6025" t="s">
        <v>1603</v>
      </c>
      <c r="N6025" t="s">
        <v>58</v>
      </c>
      <c r="O6025">
        <v>9772</v>
      </c>
      <c r="P6025">
        <v>14013</v>
      </c>
      <c r="Q6025" t="s">
        <v>41</v>
      </c>
      <c r="R6025">
        <v>419</v>
      </c>
      <c r="S6025" s="2">
        <v>44674</v>
      </c>
      <c r="T6025" s="2">
        <v>44684</v>
      </c>
      <c r="U6025">
        <v>0</v>
      </c>
      <c r="V6025" t="s">
        <v>85</v>
      </c>
      <c r="W6025">
        <v>485</v>
      </c>
      <c r="X6025" t="s">
        <v>60</v>
      </c>
      <c r="Y6025" t="s">
        <v>72</v>
      </c>
      <c r="Z6025">
        <v>3329</v>
      </c>
      <c r="AA6025">
        <v>765</v>
      </c>
      <c r="AB6025">
        <v>13357</v>
      </c>
      <c r="AC6025" t="s">
        <v>107</v>
      </c>
    </row>
    <row r="6026" spans="1:29" x14ac:dyDescent="0.3">
      <c r="A6026" s="1" t="s">
        <v>47</v>
      </c>
      <c r="B6026" t="s">
        <v>161</v>
      </c>
      <c r="C6026" t="s">
        <v>1487</v>
      </c>
      <c r="D6026" t="s">
        <v>185</v>
      </c>
      <c r="E6026">
        <v>3</v>
      </c>
      <c r="F6026" t="s">
        <v>221</v>
      </c>
      <c r="G6026" t="s">
        <v>1989</v>
      </c>
      <c r="H6026" t="s">
        <v>35</v>
      </c>
      <c r="I6026" t="s">
        <v>458</v>
      </c>
      <c r="J6026" t="s">
        <v>2286</v>
      </c>
      <c r="K6026" t="s">
        <v>13650</v>
      </c>
      <c r="L6026" t="s">
        <v>13651</v>
      </c>
      <c r="M6026" t="s">
        <v>1578</v>
      </c>
      <c r="N6026" t="s">
        <v>58</v>
      </c>
      <c r="O6026">
        <v>29675</v>
      </c>
      <c r="P6026">
        <v>31796</v>
      </c>
      <c r="Q6026" t="s">
        <v>95</v>
      </c>
      <c r="R6026">
        <v>713</v>
      </c>
      <c r="S6026" s="2">
        <v>44295</v>
      </c>
      <c r="T6026" s="2">
        <v>44324</v>
      </c>
      <c r="U6026">
        <v>0</v>
      </c>
      <c r="V6026" t="s">
        <v>85</v>
      </c>
      <c r="W6026">
        <v>473</v>
      </c>
      <c r="X6026" t="s">
        <v>60</v>
      </c>
      <c r="Y6026" t="s">
        <v>72</v>
      </c>
      <c r="Z6026">
        <v>1061</v>
      </c>
      <c r="AA6026">
        <v>611</v>
      </c>
      <c r="AB6026">
        <v>31075</v>
      </c>
      <c r="AC6026" t="s">
        <v>73</v>
      </c>
    </row>
    <row r="6027" spans="1:29" x14ac:dyDescent="0.3">
      <c r="A6027" s="1" t="s">
        <v>29</v>
      </c>
      <c r="B6027" t="s">
        <v>541</v>
      </c>
      <c r="C6027" t="s">
        <v>1423</v>
      </c>
      <c r="D6027" t="s">
        <v>169</v>
      </c>
      <c r="E6027">
        <v>6</v>
      </c>
      <c r="F6027" t="s">
        <v>129</v>
      </c>
      <c r="G6027" t="s">
        <v>298</v>
      </c>
      <c r="H6027" t="s">
        <v>35</v>
      </c>
      <c r="I6027" t="s">
        <v>464</v>
      </c>
      <c r="J6027" t="s">
        <v>730</v>
      </c>
      <c r="K6027" t="s">
        <v>13652</v>
      </c>
      <c r="L6027" t="s">
        <v>13653</v>
      </c>
      <c r="M6027" t="s">
        <v>1632</v>
      </c>
      <c r="N6027" t="s">
        <v>40</v>
      </c>
      <c r="O6027">
        <v>23310</v>
      </c>
      <c r="P6027">
        <v>27435</v>
      </c>
      <c r="Q6027" t="s">
        <v>59</v>
      </c>
      <c r="R6027">
        <v>34</v>
      </c>
      <c r="S6027" s="2">
        <v>44860</v>
      </c>
      <c r="T6027" s="2">
        <v>44880</v>
      </c>
      <c r="U6027">
        <v>21799</v>
      </c>
      <c r="V6027" t="s">
        <v>106</v>
      </c>
      <c r="W6027">
        <v>417</v>
      </c>
      <c r="X6027" t="s">
        <v>60</v>
      </c>
      <c r="Y6027" t="s">
        <v>61</v>
      </c>
      <c r="Z6027">
        <v>0</v>
      </c>
      <c r="AA6027">
        <v>770</v>
      </c>
      <c r="AB6027">
        <v>26728</v>
      </c>
      <c r="AC6027" t="s">
        <v>73</v>
      </c>
    </row>
    <row r="6028" spans="1:29" x14ac:dyDescent="0.3">
      <c r="A6028" s="1" t="s">
        <v>47</v>
      </c>
      <c r="B6028" t="s">
        <v>136</v>
      </c>
      <c r="C6028" t="s">
        <v>2181</v>
      </c>
      <c r="D6028" t="s">
        <v>50</v>
      </c>
      <c r="E6028">
        <v>3</v>
      </c>
      <c r="F6028" t="s">
        <v>271</v>
      </c>
      <c r="G6028" t="s">
        <v>1298</v>
      </c>
      <c r="H6028" t="s">
        <v>35</v>
      </c>
      <c r="I6028" t="s">
        <v>756</v>
      </c>
      <c r="J6028" t="s">
        <v>13654</v>
      </c>
      <c r="K6028" t="s">
        <v>13655</v>
      </c>
      <c r="L6028" t="s">
        <v>13656</v>
      </c>
      <c r="M6028" t="s">
        <v>312</v>
      </c>
      <c r="N6028" t="s">
        <v>84</v>
      </c>
      <c r="O6028">
        <v>8580</v>
      </c>
      <c r="P6028">
        <v>13401</v>
      </c>
      <c r="Q6028" t="s">
        <v>95</v>
      </c>
      <c r="R6028">
        <v>24</v>
      </c>
      <c r="S6028" s="2">
        <v>45080</v>
      </c>
      <c r="T6028" t="s">
        <v>42</v>
      </c>
      <c r="U6028">
        <v>0</v>
      </c>
      <c r="V6028" t="s">
        <v>85</v>
      </c>
      <c r="W6028">
        <v>508</v>
      </c>
      <c r="X6028" t="s">
        <v>44</v>
      </c>
      <c r="Y6028" t="s">
        <v>45</v>
      </c>
      <c r="Z6028">
        <v>0</v>
      </c>
      <c r="AA6028">
        <v>306</v>
      </c>
      <c r="AB6028">
        <v>9171</v>
      </c>
      <c r="AC6028" t="s">
        <v>107</v>
      </c>
    </row>
    <row r="6029" spans="1:29" x14ac:dyDescent="0.3">
      <c r="A6029" s="1" t="s">
        <v>47</v>
      </c>
      <c r="B6029" t="s">
        <v>592</v>
      </c>
      <c r="C6029" t="s">
        <v>2444</v>
      </c>
      <c r="D6029" t="s">
        <v>76</v>
      </c>
      <c r="E6029">
        <v>8</v>
      </c>
      <c r="F6029" t="s">
        <v>33</v>
      </c>
      <c r="G6029" t="s">
        <v>848</v>
      </c>
      <c r="H6029" t="s">
        <v>35</v>
      </c>
      <c r="I6029" t="s">
        <v>921</v>
      </c>
      <c r="J6029" t="s">
        <v>4596</v>
      </c>
      <c r="K6029">
        <f>1-630-984-7082</f>
        <v>-8695</v>
      </c>
      <c r="L6029" t="s">
        <v>13657</v>
      </c>
      <c r="M6029" t="s">
        <v>1151</v>
      </c>
      <c r="N6029" t="s">
        <v>58</v>
      </c>
      <c r="O6029">
        <v>26985</v>
      </c>
      <c r="P6029">
        <v>31507</v>
      </c>
      <c r="Q6029" t="s">
        <v>41</v>
      </c>
      <c r="R6029">
        <v>121</v>
      </c>
      <c r="S6029" s="2">
        <v>45250</v>
      </c>
      <c r="T6029" s="2">
        <v>45268</v>
      </c>
      <c r="U6029">
        <v>0</v>
      </c>
      <c r="V6029" t="s">
        <v>85</v>
      </c>
      <c r="W6029">
        <v>478</v>
      </c>
      <c r="X6029" t="s">
        <v>60</v>
      </c>
      <c r="Y6029" t="s">
        <v>45</v>
      </c>
      <c r="Z6029">
        <v>1333</v>
      </c>
      <c r="AA6029">
        <v>933</v>
      </c>
      <c r="AB6029">
        <v>30255</v>
      </c>
      <c r="AC6029" t="s">
        <v>107</v>
      </c>
    </row>
    <row r="6030" spans="1:29" x14ac:dyDescent="0.3">
      <c r="A6030" s="1" t="s">
        <v>47</v>
      </c>
      <c r="B6030" t="s">
        <v>117</v>
      </c>
      <c r="C6030" t="s">
        <v>976</v>
      </c>
      <c r="D6030" t="s">
        <v>185</v>
      </c>
      <c r="E6030">
        <v>9</v>
      </c>
      <c r="F6030" t="s">
        <v>221</v>
      </c>
      <c r="G6030" t="s">
        <v>882</v>
      </c>
      <c r="H6030" t="s">
        <v>35</v>
      </c>
      <c r="I6030" t="s">
        <v>935</v>
      </c>
      <c r="J6030" t="s">
        <v>2513</v>
      </c>
      <c r="K6030" t="s">
        <v>13658</v>
      </c>
      <c r="L6030" t="s">
        <v>13659</v>
      </c>
      <c r="M6030" t="s">
        <v>1326</v>
      </c>
      <c r="N6030" t="s">
        <v>84</v>
      </c>
      <c r="O6030">
        <v>4150</v>
      </c>
      <c r="P6030">
        <v>7073</v>
      </c>
      <c r="Q6030" t="s">
        <v>59</v>
      </c>
      <c r="R6030">
        <v>184</v>
      </c>
      <c r="S6030" s="2">
        <v>44782</v>
      </c>
      <c r="T6030" t="s">
        <v>42</v>
      </c>
      <c r="U6030">
        <v>47440</v>
      </c>
      <c r="V6030" t="s">
        <v>106</v>
      </c>
      <c r="W6030">
        <v>656</v>
      </c>
      <c r="X6030" t="s">
        <v>44</v>
      </c>
      <c r="Y6030" t="s">
        <v>72</v>
      </c>
      <c r="Z6030">
        <v>0</v>
      </c>
      <c r="AA6030">
        <v>596</v>
      </c>
      <c r="AB6030">
        <v>5856</v>
      </c>
      <c r="AC6030" t="s">
        <v>73</v>
      </c>
    </row>
    <row r="6031" spans="1:29" x14ac:dyDescent="0.3">
      <c r="A6031" s="1" t="s">
        <v>47</v>
      </c>
      <c r="B6031" t="s">
        <v>48</v>
      </c>
      <c r="C6031" t="s">
        <v>2494</v>
      </c>
      <c r="D6031" t="s">
        <v>178</v>
      </c>
      <c r="E6031">
        <v>8</v>
      </c>
      <c r="F6031" t="s">
        <v>120</v>
      </c>
      <c r="G6031" t="s">
        <v>820</v>
      </c>
      <c r="H6031" t="s">
        <v>35</v>
      </c>
      <c r="I6031" t="s">
        <v>1705</v>
      </c>
      <c r="J6031" t="s">
        <v>6151</v>
      </c>
      <c r="K6031" t="s">
        <v>13660</v>
      </c>
      <c r="L6031" t="s">
        <v>13661</v>
      </c>
      <c r="M6031" t="s">
        <v>220</v>
      </c>
      <c r="N6031" t="s">
        <v>84</v>
      </c>
      <c r="O6031">
        <v>7620</v>
      </c>
      <c r="P6031">
        <v>12421</v>
      </c>
      <c r="Q6031" t="s">
        <v>95</v>
      </c>
      <c r="R6031">
        <v>437</v>
      </c>
      <c r="S6031" s="2">
        <v>44268</v>
      </c>
      <c r="T6031" s="2">
        <v>44273</v>
      </c>
      <c r="U6031">
        <v>0</v>
      </c>
      <c r="V6031" t="s">
        <v>106</v>
      </c>
      <c r="W6031">
        <v>459</v>
      </c>
      <c r="X6031" t="s">
        <v>60</v>
      </c>
      <c r="Y6031" t="s">
        <v>72</v>
      </c>
      <c r="Z6031">
        <v>0</v>
      </c>
      <c r="AA6031">
        <v>933</v>
      </c>
      <c r="AB6031">
        <v>12200</v>
      </c>
      <c r="AC6031" t="s">
        <v>46</v>
      </c>
    </row>
    <row r="6032" spans="1:29" x14ac:dyDescent="0.3">
      <c r="A6032" s="1" t="s">
        <v>29</v>
      </c>
      <c r="B6032" t="s">
        <v>327</v>
      </c>
      <c r="C6032" t="s">
        <v>764</v>
      </c>
      <c r="D6032" t="s">
        <v>119</v>
      </c>
      <c r="E6032">
        <v>4</v>
      </c>
      <c r="F6032" t="s">
        <v>51</v>
      </c>
      <c r="G6032" t="s">
        <v>710</v>
      </c>
      <c r="H6032" t="s">
        <v>79</v>
      </c>
      <c r="I6032" t="s">
        <v>990</v>
      </c>
      <c r="J6032" t="s">
        <v>1652</v>
      </c>
      <c r="K6032" t="s">
        <v>13662</v>
      </c>
      <c r="L6032" t="s">
        <v>13663</v>
      </c>
      <c r="M6032" t="s">
        <v>1023</v>
      </c>
      <c r="N6032" t="s">
        <v>40</v>
      </c>
      <c r="O6032">
        <v>13562</v>
      </c>
      <c r="P6032">
        <v>18366</v>
      </c>
      <c r="Q6032" t="s">
        <v>59</v>
      </c>
      <c r="R6032">
        <v>918</v>
      </c>
      <c r="S6032" s="2">
        <v>44949</v>
      </c>
      <c r="T6032" t="s">
        <v>42</v>
      </c>
      <c r="U6032">
        <v>46649</v>
      </c>
      <c r="V6032" t="s">
        <v>43</v>
      </c>
      <c r="W6032">
        <v>804</v>
      </c>
      <c r="X6032" t="s">
        <v>44</v>
      </c>
      <c r="Y6032" t="s">
        <v>72</v>
      </c>
      <c r="Z6032">
        <v>0</v>
      </c>
      <c r="AA6032">
        <v>568</v>
      </c>
      <c r="AB6032">
        <v>16038</v>
      </c>
      <c r="AC6032" t="s">
        <v>107</v>
      </c>
    </row>
    <row r="6033" spans="1:29" x14ac:dyDescent="0.3">
      <c r="A6033" s="1" t="s">
        <v>47</v>
      </c>
      <c r="B6033" t="s">
        <v>161</v>
      </c>
      <c r="C6033" t="s">
        <v>2203</v>
      </c>
      <c r="D6033" t="s">
        <v>138</v>
      </c>
      <c r="E6033">
        <v>3</v>
      </c>
      <c r="F6033" t="s">
        <v>77</v>
      </c>
      <c r="G6033" t="s">
        <v>264</v>
      </c>
      <c r="H6033" t="s">
        <v>35</v>
      </c>
      <c r="I6033" t="s">
        <v>3145</v>
      </c>
      <c r="J6033" t="s">
        <v>372</v>
      </c>
      <c r="K6033" t="s">
        <v>13664</v>
      </c>
      <c r="L6033" t="s">
        <v>13665</v>
      </c>
      <c r="M6033" t="s">
        <v>1475</v>
      </c>
      <c r="N6033" t="s">
        <v>84</v>
      </c>
      <c r="O6033">
        <v>4579</v>
      </c>
      <c r="P6033">
        <v>8664</v>
      </c>
      <c r="Q6033" t="s">
        <v>95</v>
      </c>
      <c r="R6033">
        <v>403</v>
      </c>
      <c r="S6033" s="2">
        <v>44689</v>
      </c>
      <c r="T6033" t="s">
        <v>42</v>
      </c>
      <c r="U6033">
        <v>0</v>
      </c>
      <c r="V6033" t="s">
        <v>43</v>
      </c>
      <c r="W6033">
        <v>540</v>
      </c>
      <c r="X6033" t="s">
        <v>44</v>
      </c>
      <c r="Y6033" t="s">
        <v>45</v>
      </c>
      <c r="Z6033">
        <v>0</v>
      </c>
      <c r="AA6033">
        <v>381</v>
      </c>
      <c r="AB6033">
        <v>8117</v>
      </c>
      <c r="AC6033" t="s">
        <v>46</v>
      </c>
    </row>
    <row r="6034" spans="1:29" x14ac:dyDescent="0.3">
      <c r="A6034" s="1" t="s">
        <v>47</v>
      </c>
      <c r="B6034" t="s">
        <v>592</v>
      </c>
      <c r="C6034" t="s">
        <v>1508</v>
      </c>
      <c r="D6034" t="s">
        <v>178</v>
      </c>
      <c r="E6034">
        <v>6</v>
      </c>
      <c r="F6034" t="s">
        <v>186</v>
      </c>
      <c r="G6034" t="s">
        <v>463</v>
      </c>
      <c r="H6034" t="s">
        <v>35</v>
      </c>
      <c r="I6034" t="s">
        <v>729</v>
      </c>
      <c r="J6034" t="s">
        <v>5281</v>
      </c>
      <c r="K6034">
        <f>1-519-968-8154</f>
        <v>-9640</v>
      </c>
      <c r="L6034" t="s">
        <v>13666</v>
      </c>
      <c r="M6034" t="s">
        <v>3019</v>
      </c>
      <c r="N6034" t="s">
        <v>58</v>
      </c>
      <c r="O6034">
        <v>13916</v>
      </c>
      <c r="P6034">
        <v>18554</v>
      </c>
      <c r="Q6034" t="s">
        <v>59</v>
      </c>
      <c r="R6034">
        <v>978</v>
      </c>
      <c r="S6034" s="2">
        <v>45106</v>
      </c>
      <c r="T6034" t="s">
        <v>42</v>
      </c>
      <c r="U6034">
        <v>30039</v>
      </c>
      <c r="V6034" t="s">
        <v>106</v>
      </c>
      <c r="W6034">
        <v>425</v>
      </c>
      <c r="X6034" t="s">
        <v>44</v>
      </c>
      <c r="Y6034" t="s">
        <v>72</v>
      </c>
      <c r="Z6034">
        <v>2245</v>
      </c>
      <c r="AA6034">
        <v>830</v>
      </c>
      <c r="AB6034">
        <v>16710</v>
      </c>
      <c r="AC6034" t="s">
        <v>73</v>
      </c>
    </row>
    <row r="6035" spans="1:29" x14ac:dyDescent="0.3">
      <c r="A6035" s="1" t="s">
        <v>47</v>
      </c>
      <c r="B6035" t="s">
        <v>136</v>
      </c>
      <c r="C6035" t="s">
        <v>2546</v>
      </c>
      <c r="D6035" t="s">
        <v>185</v>
      </c>
      <c r="E6035">
        <v>8</v>
      </c>
      <c r="F6035" t="s">
        <v>221</v>
      </c>
      <c r="G6035" t="s">
        <v>1096</v>
      </c>
      <c r="H6035" t="s">
        <v>35</v>
      </c>
      <c r="I6035" t="s">
        <v>427</v>
      </c>
      <c r="J6035" t="s">
        <v>2001</v>
      </c>
      <c r="K6035" t="s">
        <v>13667</v>
      </c>
      <c r="L6035" t="s">
        <v>13668</v>
      </c>
      <c r="M6035" t="s">
        <v>227</v>
      </c>
      <c r="N6035" t="s">
        <v>40</v>
      </c>
      <c r="O6035">
        <v>10070</v>
      </c>
      <c r="P6035">
        <v>12985</v>
      </c>
      <c r="Q6035" t="s">
        <v>41</v>
      </c>
      <c r="R6035">
        <v>488</v>
      </c>
      <c r="S6035" s="2">
        <v>44818</v>
      </c>
      <c r="T6035" s="2">
        <v>44848</v>
      </c>
      <c r="U6035">
        <v>0</v>
      </c>
      <c r="V6035" t="s">
        <v>106</v>
      </c>
      <c r="W6035">
        <v>482</v>
      </c>
      <c r="X6035" t="s">
        <v>60</v>
      </c>
      <c r="Y6035" t="s">
        <v>61</v>
      </c>
      <c r="Z6035">
        <v>0</v>
      </c>
      <c r="AA6035">
        <v>568</v>
      </c>
      <c r="AB6035">
        <v>11605</v>
      </c>
      <c r="AC6035" t="s">
        <v>107</v>
      </c>
    </row>
    <row r="6036" spans="1:29" x14ac:dyDescent="0.3">
      <c r="A6036" s="1" t="s">
        <v>29</v>
      </c>
      <c r="B6036" t="s">
        <v>327</v>
      </c>
      <c r="C6036" t="s">
        <v>764</v>
      </c>
      <c r="D6036" t="s">
        <v>128</v>
      </c>
      <c r="E6036">
        <v>8</v>
      </c>
      <c r="F6036" t="s">
        <v>271</v>
      </c>
      <c r="G6036" t="s">
        <v>495</v>
      </c>
      <c r="H6036" t="s">
        <v>79</v>
      </c>
      <c r="I6036" t="s">
        <v>1418</v>
      </c>
      <c r="J6036" t="s">
        <v>305</v>
      </c>
      <c r="K6036" t="s">
        <v>13669</v>
      </c>
      <c r="L6036" t="s">
        <v>13670</v>
      </c>
      <c r="M6036" t="s">
        <v>2080</v>
      </c>
      <c r="N6036" t="s">
        <v>84</v>
      </c>
      <c r="O6036">
        <v>12367</v>
      </c>
      <c r="P6036">
        <v>15528</v>
      </c>
      <c r="Q6036" t="s">
        <v>95</v>
      </c>
      <c r="R6036">
        <v>412</v>
      </c>
      <c r="S6036" s="2">
        <v>44796</v>
      </c>
      <c r="T6036" t="s">
        <v>42</v>
      </c>
      <c r="U6036">
        <v>0</v>
      </c>
      <c r="V6036" t="s">
        <v>85</v>
      </c>
      <c r="W6036">
        <v>567</v>
      </c>
      <c r="X6036" t="s">
        <v>44</v>
      </c>
      <c r="Y6036" t="s">
        <v>72</v>
      </c>
      <c r="Z6036">
        <v>0</v>
      </c>
      <c r="AA6036">
        <v>125</v>
      </c>
      <c r="AB6036">
        <v>12727</v>
      </c>
      <c r="AC6036" t="s">
        <v>73</v>
      </c>
    </row>
    <row r="6037" spans="1:29" x14ac:dyDescent="0.3">
      <c r="A6037" s="1" t="s">
        <v>29</v>
      </c>
      <c r="B6037" t="s">
        <v>96</v>
      </c>
      <c r="C6037" t="s">
        <v>97</v>
      </c>
      <c r="D6037" t="s">
        <v>76</v>
      </c>
      <c r="E6037">
        <v>1</v>
      </c>
      <c r="F6037" t="s">
        <v>129</v>
      </c>
      <c r="G6037" t="s">
        <v>1528</v>
      </c>
      <c r="H6037" t="s">
        <v>79</v>
      </c>
      <c r="I6037" t="s">
        <v>13671</v>
      </c>
      <c r="J6037" t="s">
        <v>1626</v>
      </c>
      <c r="K6037" t="s">
        <v>13672</v>
      </c>
      <c r="L6037" t="s">
        <v>13673</v>
      </c>
      <c r="M6037" t="s">
        <v>1197</v>
      </c>
      <c r="N6037" t="s">
        <v>84</v>
      </c>
      <c r="O6037">
        <v>29045</v>
      </c>
      <c r="P6037">
        <v>31570</v>
      </c>
      <c r="Q6037" t="s">
        <v>59</v>
      </c>
      <c r="R6037">
        <v>87</v>
      </c>
      <c r="S6037" s="2">
        <v>44556</v>
      </c>
      <c r="T6037" s="2">
        <v>44583</v>
      </c>
      <c r="U6037">
        <v>34891</v>
      </c>
      <c r="V6037" t="s">
        <v>71</v>
      </c>
      <c r="W6037">
        <v>602</v>
      </c>
      <c r="X6037" t="s">
        <v>60</v>
      </c>
      <c r="Y6037" t="s">
        <v>72</v>
      </c>
      <c r="Z6037">
        <v>0</v>
      </c>
      <c r="AA6037">
        <v>522</v>
      </c>
      <c r="AB6037">
        <v>30771</v>
      </c>
      <c r="AC6037" t="s">
        <v>73</v>
      </c>
    </row>
    <row r="6038" spans="1:29" x14ac:dyDescent="0.3">
      <c r="A6038" s="1" t="s">
        <v>29</v>
      </c>
      <c r="B6038" t="s">
        <v>228</v>
      </c>
      <c r="C6038" t="s">
        <v>474</v>
      </c>
      <c r="D6038" t="s">
        <v>257</v>
      </c>
      <c r="E6038">
        <v>1</v>
      </c>
      <c r="F6038" t="s">
        <v>33</v>
      </c>
      <c r="G6038" t="s">
        <v>179</v>
      </c>
      <c r="H6038" t="s">
        <v>35</v>
      </c>
      <c r="I6038" t="s">
        <v>441</v>
      </c>
      <c r="J6038" t="s">
        <v>1092</v>
      </c>
      <c r="K6038" t="s">
        <v>13674</v>
      </c>
      <c r="L6038" t="s">
        <v>13675</v>
      </c>
      <c r="M6038" t="s">
        <v>262</v>
      </c>
      <c r="N6038" t="s">
        <v>40</v>
      </c>
      <c r="O6038">
        <v>3627</v>
      </c>
      <c r="P6038">
        <v>8430</v>
      </c>
      <c r="Q6038" t="s">
        <v>59</v>
      </c>
      <c r="R6038">
        <v>63</v>
      </c>
      <c r="S6038" s="2">
        <v>44373</v>
      </c>
      <c r="T6038" s="2">
        <v>44382</v>
      </c>
      <c r="U6038">
        <v>34940</v>
      </c>
      <c r="V6038" t="s">
        <v>43</v>
      </c>
      <c r="W6038">
        <v>639</v>
      </c>
      <c r="X6038" t="s">
        <v>60</v>
      </c>
      <c r="Y6038" t="s">
        <v>61</v>
      </c>
      <c r="Z6038">
        <v>0</v>
      </c>
      <c r="AA6038">
        <v>307</v>
      </c>
      <c r="AB6038">
        <v>3706</v>
      </c>
      <c r="AC6038" t="s">
        <v>46</v>
      </c>
    </row>
    <row r="6039" spans="1:29" x14ac:dyDescent="0.3">
      <c r="A6039" s="1" t="s">
        <v>47</v>
      </c>
      <c r="B6039" t="s">
        <v>234</v>
      </c>
      <c r="C6039" t="s">
        <v>304</v>
      </c>
      <c r="D6039" t="s">
        <v>128</v>
      </c>
      <c r="E6039">
        <v>5</v>
      </c>
      <c r="F6039" t="s">
        <v>120</v>
      </c>
      <c r="G6039" t="s">
        <v>468</v>
      </c>
      <c r="H6039" t="s">
        <v>35</v>
      </c>
      <c r="I6039" t="s">
        <v>2513</v>
      </c>
      <c r="J6039" t="s">
        <v>224</v>
      </c>
      <c r="K6039" t="s">
        <v>13676</v>
      </c>
      <c r="L6039" t="s">
        <v>13677</v>
      </c>
      <c r="M6039" t="s">
        <v>242</v>
      </c>
      <c r="N6039" t="s">
        <v>58</v>
      </c>
      <c r="O6039">
        <v>3552</v>
      </c>
      <c r="P6039">
        <v>6100</v>
      </c>
      <c r="Q6039" t="s">
        <v>41</v>
      </c>
      <c r="R6039">
        <v>980</v>
      </c>
      <c r="S6039" s="2">
        <v>45014</v>
      </c>
      <c r="T6039" s="2">
        <v>45029</v>
      </c>
      <c r="U6039">
        <v>0</v>
      </c>
      <c r="V6039" t="s">
        <v>71</v>
      </c>
      <c r="W6039">
        <v>670</v>
      </c>
      <c r="X6039" t="s">
        <v>60</v>
      </c>
      <c r="Y6039" t="s">
        <v>72</v>
      </c>
      <c r="Z6039">
        <v>2407</v>
      </c>
      <c r="AA6039">
        <v>559</v>
      </c>
      <c r="AB6039">
        <v>4620</v>
      </c>
      <c r="AC6039" t="s">
        <v>73</v>
      </c>
    </row>
    <row r="6040" spans="1:29" x14ac:dyDescent="0.3">
      <c r="A6040" s="1" t="s">
        <v>29</v>
      </c>
      <c r="B6040" t="s">
        <v>62</v>
      </c>
      <c r="C6040" t="s">
        <v>4287</v>
      </c>
      <c r="D6040" t="s">
        <v>236</v>
      </c>
      <c r="E6040">
        <v>6</v>
      </c>
      <c r="F6040" t="s">
        <v>33</v>
      </c>
      <c r="G6040" t="s">
        <v>34</v>
      </c>
      <c r="H6040" t="s">
        <v>79</v>
      </c>
      <c r="I6040" t="s">
        <v>5124</v>
      </c>
      <c r="J6040" t="s">
        <v>1368</v>
      </c>
      <c r="K6040" t="s">
        <v>13678</v>
      </c>
      <c r="L6040" t="s">
        <v>13679</v>
      </c>
      <c r="M6040" t="s">
        <v>404</v>
      </c>
      <c r="N6040" t="s">
        <v>84</v>
      </c>
      <c r="O6040">
        <v>22997</v>
      </c>
      <c r="P6040">
        <v>25728</v>
      </c>
      <c r="Q6040" t="s">
        <v>59</v>
      </c>
      <c r="R6040">
        <v>764</v>
      </c>
      <c r="S6040" s="2">
        <v>44384</v>
      </c>
      <c r="T6040" t="s">
        <v>42</v>
      </c>
      <c r="U6040">
        <v>30159</v>
      </c>
      <c r="V6040" t="s">
        <v>106</v>
      </c>
      <c r="W6040">
        <v>775</v>
      </c>
      <c r="X6040" t="s">
        <v>44</v>
      </c>
      <c r="Y6040" t="s">
        <v>45</v>
      </c>
      <c r="Z6040">
        <v>0</v>
      </c>
      <c r="AA6040">
        <v>553</v>
      </c>
      <c r="AB6040">
        <v>23582</v>
      </c>
      <c r="AC6040" t="s">
        <v>107</v>
      </c>
    </row>
    <row r="6041" spans="1:29" x14ac:dyDescent="0.3">
      <c r="A6041" s="1" t="s">
        <v>47</v>
      </c>
      <c r="B6041" t="s">
        <v>145</v>
      </c>
      <c r="C6041" t="s">
        <v>547</v>
      </c>
      <c r="D6041" t="s">
        <v>185</v>
      </c>
      <c r="E6041">
        <v>5</v>
      </c>
      <c r="F6041" t="s">
        <v>271</v>
      </c>
      <c r="G6041" t="s">
        <v>1298</v>
      </c>
      <c r="H6041" t="s">
        <v>35</v>
      </c>
      <c r="I6041" t="s">
        <v>1161</v>
      </c>
      <c r="J6041" t="s">
        <v>9290</v>
      </c>
      <c r="K6041" t="s">
        <v>13680</v>
      </c>
      <c r="L6041" t="s">
        <v>13681</v>
      </c>
      <c r="M6041" t="s">
        <v>2358</v>
      </c>
      <c r="N6041" t="s">
        <v>40</v>
      </c>
      <c r="O6041">
        <v>25573</v>
      </c>
      <c r="P6041">
        <v>30129</v>
      </c>
      <c r="Q6041" t="s">
        <v>95</v>
      </c>
      <c r="R6041">
        <v>118</v>
      </c>
      <c r="S6041" s="2">
        <v>44387</v>
      </c>
      <c r="T6041" t="s">
        <v>42</v>
      </c>
      <c r="U6041">
        <v>0</v>
      </c>
      <c r="V6041" t="s">
        <v>106</v>
      </c>
      <c r="W6041">
        <v>513</v>
      </c>
      <c r="X6041" t="s">
        <v>44</v>
      </c>
      <c r="Y6041" t="s">
        <v>72</v>
      </c>
      <c r="Z6041">
        <v>0</v>
      </c>
      <c r="AA6041">
        <v>836</v>
      </c>
      <c r="AB6041">
        <v>26874</v>
      </c>
      <c r="AC6041" t="s">
        <v>46</v>
      </c>
    </row>
    <row r="6042" spans="1:29" x14ac:dyDescent="0.3">
      <c r="A6042" s="1" t="s">
        <v>29</v>
      </c>
      <c r="B6042" t="s">
        <v>327</v>
      </c>
      <c r="C6042" t="s">
        <v>1216</v>
      </c>
      <c r="D6042" t="s">
        <v>119</v>
      </c>
      <c r="E6042">
        <v>7</v>
      </c>
      <c r="F6042" t="s">
        <v>129</v>
      </c>
      <c r="G6042" t="s">
        <v>944</v>
      </c>
      <c r="H6042" t="s">
        <v>79</v>
      </c>
      <c r="I6042" t="s">
        <v>910</v>
      </c>
      <c r="J6042" t="s">
        <v>2258</v>
      </c>
      <c r="K6042" t="s">
        <v>13682</v>
      </c>
      <c r="L6042" t="s">
        <v>13683</v>
      </c>
      <c r="M6042" t="s">
        <v>2350</v>
      </c>
      <c r="N6042" t="s">
        <v>94</v>
      </c>
      <c r="O6042">
        <v>22803</v>
      </c>
      <c r="P6042">
        <v>26041</v>
      </c>
      <c r="Q6042" t="s">
        <v>41</v>
      </c>
      <c r="R6042">
        <v>937</v>
      </c>
      <c r="S6042" s="2">
        <v>44489</v>
      </c>
      <c r="T6042" t="s">
        <v>42</v>
      </c>
      <c r="U6042">
        <v>0</v>
      </c>
      <c r="V6042" t="s">
        <v>106</v>
      </c>
      <c r="W6042">
        <v>785</v>
      </c>
      <c r="X6042" t="s">
        <v>44</v>
      </c>
      <c r="Y6042" t="s">
        <v>45</v>
      </c>
      <c r="Z6042">
        <v>0</v>
      </c>
      <c r="AA6042">
        <v>557</v>
      </c>
      <c r="AB6042">
        <v>24200</v>
      </c>
      <c r="AC6042" t="s">
        <v>107</v>
      </c>
    </row>
    <row r="6043" spans="1:29" x14ac:dyDescent="0.3">
      <c r="A6043" s="1" t="s">
        <v>29</v>
      </c>
      <c r="B6043" t="s">
        <v>30</v>
      </c>
      <c r="C6043" t="s">
        <v>2338</v>
      </c>
      <c r="D6043" t="s">
        <v>128</v>
      </c>
      <c r="E6043">
        <v>8</v>
      </c>
      <c r="F6043" t="s">
        <v>120</v>
      </c>
      <c r="G6043" t="s">
        <v>1180</v>
      </c>
      <c r="H6043" t="s">
        <v>35</v>
      </c>
      <c r="I6043" t="s">
        <v>600</v>
      </c>
      <c r="J6043" t="s">
        <v>1148</v>
      </c>
      <c r="K6043" t="s">
        <v>13684</v>
      </c>
      <c r="L6043" t="s">
        <v>13685</v>
      </c>
      <c r="M6043" t="s">
        <v>1121</v>
      </c>
      <c r="N6043" t="s">
        <v>40</v>
      </c>
      <c r="O6043">
        <v>13003</v>
      </c>
      <c r="P6043">
        <v>16952</v>
      </c>
      <c r="Q6043" t="s">
        <v>59</v>
      </c>
      <c r="R6043">
        <v>395</v>
      </c>
      <c r="S6043" s="2">
        <v>45207</v>
      </c>
      <c r="T6043" s="2">
        <v>45217</v>
      </c>
      <c r="U6043">
        <v>9224</v>
      </c>
      <c r="V6043" t="s">
        <v>71</v>
      </c>
      <c r="W6043">
        <v>475</v>
      </c>
      <c r="X6043" t="s">
        <v>60</v>
      </c>
      <c r="Y6043" t="s">
        <v>61</v>
      </c>
      <c r="Z6043">
        <v>0</v>
      </c>
      <c r="AA6043">
        <v>523</v>
      </c>
      <c r="AB6043">
        <v>16714</v>
      </c>
      <c r="AC6043" t="s">
        <v>73</v>
      </c>
    </row>
    <row r="6044" spans="1:29" x14ac:dyDescent="0.3">
      <c r="A6044" s="1" t="s">
        <v>47</v>
      </c>
      <c r="B6044" t="s">
        <v>161</v>
      </c>
      <c r="C6044" t="s">
        <v>1692</v>
      </c>
      <c r="D6044" t="s">
        <v>138</v>
      </c>
      <c r="E6044">
        <v>1</v>
      </c>
      <c r="F6044" t="s">
        <v>77</v>
      </c>
      <c r="G6044" t="s">
        <v>78</v>
      </c>
      <c r="H6044" t="s">
        <v>35</v>
      </c>
      <c r="I6044" t="s">
        <v>189</v>
      </c>
      <c r="J6044" t="s">
        <v>4815</v>
      </c>
      <c r="K6044" t="s">
        <v>13686</v>
      </c>
      <c r="L6044" t="s">
        <v>13687</v>
      </c>
      <c r="M6044" t="s">
        <v>1475</v>
      </c>
      <c r="N6044" t="s">
        <v>84</v>
      </c>
      <c r="O6044">
        <v>8934</v>
      </c>
      <c r="P6044">
        <v>11463</v>
      </c>
      <c r="Q6044" t="s">
        <v>95</v>
      </c>
      <c r="R6044">
        <v>730</v>
      </c>
      <c r="S6044" s="2">
        <v>44673</v>
      </c>
      <c r="T6044" s="2">
        <v>44676</v>
      </c>
      <c r="U6044">
        <v>0</v>
      </c>
      <c r="V6044" t="s">
        <v>71</v>
      </c>
      <c r="W6044">
        <v>401</v>
      </c>
      <c r="X6044" t="s">
        <v>60</v>
      </c>
      <c r="Y6044" t="s">
        <v>61</v>
      </c>
      <c r="Z6044">
        <v>0</v>
      </c>
      <c r="AA6044">
        <v>213</v>
      </c>
      <c r="AB6044">
        <v>8934</v>
      </c>
      <c r="AC6044" t="s">
        <v>46</v>
      </c>
    </row>
    <row r="6045" spans="1:29" x14ac:dyDescent="0.3">
      <c r="A6045" s="1" t="s">
        <v>47</v>
      </c>
      <c r="B6045" t="s">
        <v>48</v>
      </c>
      <c r="C6045" t="s">
        <v>6604</v>
      </c>
      <c r="D6045" t="s">
        <v>257</v>
      </c>
      <c r="E6045">
        <v>2</v>
      </c>
      <c r="F6045" t="s">
        <v>77</v>
      </c>
      <c r="G6045" t="s">
        <v>202</v>
      </c>
      <c r="H6045" t="s">
        <v>35</v>
      </c>
      <c r="I6045" t="s">
        <v>265</v>
      </c>
      <c r="J6045" t="s">
        <v>4529</v>
      </c>
      <c r="K6045" t="s">
        <v>13688</v>
      </c>
      <c r="L6045" t="s">
        <v>13689</v>
      </c>
      <c r="M6045" t="s">
        <v>2261</v>
      </c>
      <c r="N6045" t="s">
        <v>58</v>
      </c>
      <c r="O6045">
        <v>7991</v>
      </c>
      <c r="P6045">
        <v>10938</v>
      </c>
      <c r="Q6045" t="s">
        <v>95</v>
      </c>
      <c r="R6045">
        <v>527</v>
      </c>
      <c r="S6045" s="2">
        <v>44623</v>
      </c>
      <c r="T6045" s="2">
        <v>44636</v>
      </c>
      <c r="U6045">
        <v>0</v>
      </c>
      <c r="V6045" t="s">
        <v>71</v>
      </c>
      <c r="W6045">
        <v>667</v>
      </c>
      <c r="X6045" t="s">
        <v>60</v>
      </c>
      <c r="Y6045" t="s">
        <v>45</v>
      </c>
      <c r="Z6045">
        <v>1967</v>
      </c>
      <c r="AA6045">
        <v>996</v>
      </c>
      <c r="AB6045">
        <v>9308</v>
      </c>
      <c r="AC6045" t="s">
        <v>46</v>
      </c>
    </row>
    <row r="6046" spans="1:29" x14ac:dyDescent="0.3">
      <c r="A6046" s="1" t="s">
        <v>29</v>
      </c>
      <c r="B6046" t="s">
        <v>363</v>
      </c>
      <c r="C6046" t="s">
        <v>2033</v>
      </c>
      <c r="D6046" t="s">
        <v>110</v>
      </c>
      <c r="E6046">
        <v>9</v>
      </c>
      <c r="F6046" t="s">
        <v>77</v>
      </c>
      <c r="G6046" t="s">
        <v>980</v>
      </c>
      <c r="H6046" t="s">
        <v>79</v>
      </c>
      <c r="I6046" t="s">
        <v>1480</v>
      </c>
      <c r="J6046" t="s">
        <v>637</v>
      </c>
      <c r="K6046" t="s">
        <v>13690</v>
      </c>
      <c r="L6046" t="s">
        <v>13691</v>
      </c>
      <c r="M6046" t="s">
        <v>369</v>
      </c>
      <c r="N6046" t="s">
        <v>94</v>
      </c>
      <c r="O6046">
        <v>6847</v>
      </c>
      <c r="P6046">
        <v>9892</v>
      </c>
      <c r="Q6046" t="s">
        <v>95</v>
      </c>
      <c r="R6046">
        <v>693</v>
      </c>
      <c r="S6046" s="2">
        <v>44787</v>
      </c>
      <c r="T6046" t="s">
        <v>42</v>
      </c>
      <c r="U6046">
        <v>0</v>
      </c>
      <c r="V6046" t="s">
        <v>106</v>
      </c>
      <c r="W6046">
        <v>779</v>
      </c>
      <c r="X6046" t="s">
        <v>44</v>
      </c>
      <c r="Y6046" t="s">
        <v>45</v>
      </c>
      <c r="Z6046">
        <v>0</v>
      </c>
      <c r="AA6046">
        <v>478</v>
      </c>
      <c r="AB6046">
        <v>6866</v>
      </c>
      <c r="AC6046" t="s">
        <v>107</v>
      </c>
    </row>
    <row r="6047" spans="1:29" x14ac:dyDescent="0.3">
      <c r="A6047" s="1" t="s">
        <v>29</v>
      </c>
      <c r="B6047" t="s">
        <v>96</v>
      </c>
      <c r="C6047" t="s">
        <v>888</v>
      </c>
      <c r="D6047" t="s">
        <v>98</v>
      </c>
      <c r="E6047">
        <v>4</v>
      </c>
      <c r="F6047" t="s">
        <v>221</v>
      </c>
      <c r="G6047" t="s">
        <v>506</v>
      </c>
      <c r="H6047" t="s">
        <v>79</v>
      </c>
      <c r="I6047" t="s">
        <v>140</v>
      </c>
      <c r="J6047" t="s">
        <v>530</v>
      </c>
      <c r="K6047" t="s">
        <v>13692</v>
      </c>
      <c r="L6047" t="s">
        <v>13693</v>
      </c>
      <c r="M6047" t="s">
        <v>1197</v>
      </c>
      <c r="N6047" t="s">
        <v>94</v>
      </c>
      <c r="O6047">
        <v>11347</v>
      </c>
      <c r="P6047">
        <v>16191</v>
      </c>
      <c r="Q6047" t="s">
        <v>41</v>
      </c>
      <c r="R6047">
        <v>515</v>
      </c>
      <c r="S6047" s="2">
        <v>44327</v>
      </c>
      <c r="T6047" t="s">
        <v>42</v>
      </c>
      <c r="U6047">
        <v>0</v>
      </c>
      <c r="V6047" t="s">
        <v>71</v>
      </c>
      <c r="W6047">
        <v>492</v>
      </c>
      <c r="X6047" t="s">
        <v>44</v>
      </c>
      <c r="Y6047" t="s">
        <v>61</v>
      </c>
      <c r="Z6047">
        <v>0</v>
      </c>
      <c r="AA6047">
        <v>311</v>
      </c>
      <c r="AB6047">
        <v>15477</v>
      </c>
      <c r="AC6047" t="s">
        <v>107</v>
      </c>
    </row>
    <row r="6048" spans="1:29" x14ac:dyDescent="0.3">
      <c r="A6048" s="1" t="s">
        <v>47</v>
      </c>
      <c r="B6048" t="s">
        <v>145</v>
      </c>
      <c r="C6048" t="s">
        <v>146</v>
      </c>
      <c r="D6048" t="s">
        <v>155</v>
      </c>
      <c r="E6048">
        <v>9</v>
      </c>
      <c r="F6048" t="s">
        <v>77</v>
      </c>
      <c r="G6048" t="s">
        <v>365</v>
      </c>
      <c r="H6048" t="s">
        <v>79</v>
      </c>
      <c r="I6048" t="s">
        <v>1611</v>
      </c>
      <c r="J6048" t="s">
        <v>3107</v>
      </c>
      <c r="K6048" t="s">
        <v>13694</v>
      </c>
      <c r="L6048" t="s">
        <v>13695</v>
      </c>
      <c r="M6048" t="s">
        <v>1294</v>
      </c>
      <c r="N6048" t="s">
        <v>40</v>
      </c>
      <c r="O6048">
        <v>6486</v>
      </c>
      <c r="P6048">
        <v>10951</v>
      </c>
      <c r="Q6048" t="s">
        <v>41</v>
      </c>
      <c r="R6048">
        <v>893</v>
      </c>
      <c r="S6048" s="2">
        <v>44897</v>
      </c>
      <c r="T6048" s="2">
        <v>44912</v>
      </c>
      <c r="U6048">
        <v>0</v>
      </c>
      <c r="V6048" t="s">
        <v>85</v>
      </c>
      <c r="W6048">
        <v>437</v>
      </c>
      <c r="X6048" t="s">
        <v>60</v>
      </c>
      <c r="Y6048" t="s">
        <v>72</v>
      </c>
      <c r="Z6048">
        <v>0</v>
      </c>
      <c r="AA6048">
        <v>604</v>
      </c>
      <c r="AB6048">
        <v>6576</v>
      </c>
      <c r="AC6048" t="s">
        <v>46</v>
      </c>
    </row>
    <row r="6049" spans="1:29" x14ac:dyDescent="0.3">
      <c r="A6049" s="1" t="s">
        <v>29</v>
      </c>
      <c r="B6049" t="s">
        <v>62</v>
      </c>
      <c r="C6049" t="s">
        <v>3533</v>
      </c>
      <c r="D6049" t="s">
        <v>155</v>
      </c>
      <c r="E6049">
        <v>2</v>
      </c>
      <c r="F6049" t="s">
        <v>99</v>
      </c>
      <c r="G6049" t="s">
        <v>1638</v>
      </c>
      <c r="H6049" t="s">
        <v>35</v>
      </c>
      <c r="I6049" t="s">
        <v>1246</v>
      </c>
      <c r="J6049" t="s">
        <v>10122</v>
      </c>
      <c r="K6049" t="s">
        <v>13696</v>
      </c>
      <c r="L6049" t="s">
        <v>13697</v>
      </c>
      <c r="M6049" t="s">
        <v>70</v>
      </c>
      <c r="N6049" t="s">
        <v>40</v>
      </c>
      <c r="O6049">
        <v>26665</v>
      </c>
      <c r="P6049">
        <v>29529</v>
      </c>
      <c r="Q6049" t="s">
        <v>59</v>
      </c>
      <c r="R6049">
        <v>520</v>
      </c>
      <c r="S6049" s="2">
        <v>45341</v>
      </c>
      <c r="T6049" t="s">
        <v>42</v>
      </c>
      <c r="U6049">
        <v>45731</v>
      </c>
      <c r="V6049" t="s">
        <v>71</v>
      </c>
      <c r="W6049">
        <v>749</v>
      </c>
      <c r="X6049" t="s">
        <v>44</v>
      </c>
      <c r="Y6049" t="s">
        <v>72</v>
      </c>
      <c r="Z6049">
        <v>0</v>
      </c>
      <c r="AA6049">
        <v>723</v>
      </c>
      <c r="AB6049">
        <v>27301</v>
      </c>
      <c r="AC6049" t="s">
        <v>107</v>
      </c>
    </row>
    <row r="6050" spans="1:29" x14ac:dyDescent="0.3">
      <c r="A6050" s="1" t="s">
        <v>47</v>
      </c>
      <c r="B6050" t="s">
        <v>153</v>
      </c>
      <c r="C6050" t="s">
        <v>339</v>
      </c>
      <c r="D6050" t="s">
        <v>387</v>
      </c>
      <c r="E6050">
        <v>10</v>
      </c>
      <c r="F6050" t="s">
        <v>120</v>
      </c>
      <c r="G6050" t="s">
        <v>1180</v>
      </c>
      <c r="H6050" t="s">
        <v>79</v>
      </c>
      <c r="I6050" t="s">
        <v>771</v>
      </c>
      <c r="J6050" t="s">
        <v>1210</v>
      </c>
      <c r="K6050" t="s">
        <v>13698</v>
      </c>
      <c r="L6050" t="s">
        <v>13699</v>
      </c>
      <c r="M6050" t="s">
        <v>160</v>
      </c>
      <c r="N6050" t="s">
        <v>94</v>
      </c>
      <c r="O6050">
        <v>9650</v>
      </c>
      <c r="P6050">
        <v>12356</v>
      </c>
      <c r="Q6050" t="s">
        <v>41</v>
      </c>
      <c r="R6050">
        <v>704</v>
      </c>
      <c r="S6050" s="2">
        <v>44437</v>
      </c>
      <c r="T6050" t="s">
        <v>42</v>
      </c>
      <c r="U6050">
        <v>0</v>
      </c>
      <c r="V6050" t="s">
        <v>106</v>
      </c>
      <c r="W6050">
        <v>610</v>
      </c>
      <c r="X6050" t="s">
        <v>44</v>
      </c>
      <c r="Y6050" t="s">
        <v>61</v>
      </c>
      <c r="Z6050">
        <v>0</v>
      </c>
      <c r="AA6050">
        <v>523</v>
      </c>
      <c r="AB6050">
        <v>10256</v>
      </c>
      <c r="AC6050" t="s">
        <v>107</v>
      </c>
    </row>
    <row r="6051" spans="1:29" x14ac:dyDescent="0.3">
      <c r="A6051" s="1" t="s">
        <v>47</v>
      </c>
      <c r="B6051" t="s">
        <v>117</v>
      </c>
      <c r="C6051" t="s">
        <v>865</v>
      </c>
      <c r="D6051" t="s">
        <v>76</v>
      </c>
      <c r="E6051">
        <v>3</v>
      </c>
      <c r="F6051" t="s">
        <v>186</v>
      </c>
      <c r="G6051" t="s">
        <v>463</v>
      </c>
      <c r="H6051" t="s">
        <v>79</v>
      </c>
      <c r="I6051" t="s">
        <v>305</v>
      </c>
      <c r="J6051" t="s">
        <v>224</v>
      </c>
      <c r="K6051">
        <v>7879816256</v>
      </c>
      <c r="L6051" t="s">
        <v>13700</v>
      </c>
      <c r="M6051" t="s">
        <v>1852</v>
      </c>
      <c r="N6051" t="s">
        <v>84</v>
      </c>
      <c r="O6051">
        <v>18890</v>
      </c>
      <c r="P6051">
        <v>21698</v>
      </c>
      <c r="Q6051" t="s">
        <v>59</v>
      </c>
      <c r="R6051">
        <v>921</v>
      </c>
      <c r="S6051" s="2">
        <v>44487</v>
      </c>
      <c r="T6051" t="s">
        <v>42</v>
      </c>
      <c r="U6051">
        <v>6489</v>
      </c>
      <c r="V6051" t="s">
        <v>43</v>
      </c>
      <c r="W6051">
        <v>423</v>
      </c>
      <c r="X6051" t="s">
        <v>44</v>
      </c>
      <c r="Y6051" t="s">
        <v>72</v>
      </c>
      <c r="Z6051">
        <v>0</v>
      </c>
      <c r="AA6051">
        <v>27</v>
      </c>
      <c r="AB6051">
        <v>20724</v>
      </c>
      <c r="AC6051" t="s">
        <v>73</v>
      </c>
    </row>
    <row r="6052" spans="1:29" x14ac:dyDescent="0.3">
      <c r="A6052" s="1" t="s">
        <v>29</v>
      </c>
      <c r="B6052" t="s">
        <v>74</v>
      </c>
      <c r="C6052" t="s">
        <v>4344</v>
      </c>
      <c r="D6052" t="s">
        <v>128</v>
      </c>
      <c r="E6052">
        <v>2</v>
      </c>
      <c r="F6052" t="s">
        <v>51</v>
      </c>
      <c r="G6052" t="s">
        <v>237</v>
      </c>
      <c r="H6052" t="s">
        <v>35</v>
      </c>
      <c r="I6052" t="s">
        <v>446</v>
      </c>
      <c r="J6052" t="s">
        <v>657</v>
      </c>
      <c r="K6052" t="s">
        <v>13701</v>
      </c>
      <c r="L6052" t="s">
        <v>13702</v>
      </c>
      <c r="M6052" t="s">
        <v>2176</v>
      </c>
      <c r="N6052" t="s">
        <v>94</v>
      </c>
      <c r="O6052">
        <v>14428</v>
      </c>
      <c r="P6052">
        <v>18181</v>
      </c>
      <c r="Q6052" t="s">
        <v>95</v>
      </c>
      <c r="R6052">
        <v>668</v>
      </c>
      <c r="S6052" s="2">
        <v>44523</v>
      </c>
      <c r="T6052" t="s">
        <v>42</v>
      </c>
      <c r="U6052">
        <v>0</v>
      </c>
      <c r="V6052" t="s">
        <v>106</v>
      </c>
      <c r="W6052">
        <v>405</v>
      </c>
      <c r="X6052" t="s">
        <v>44</v>
      </c>
      <c r="Y6052" t="s">
        <v>45</v>
      </c>
      <c r="Z6052">
        <v>0</v>
      </c>
      <c r="AA6052">
        <v>508</v>
      </c>
      <c r="AB6052">
        <v>16462</v>
      </c>
      <c r="AC6052" t="s">
        <v>107</v>
      </c>
    </row>
    <row r="6053" spans="1:29" x14ac:dyDescent="0.3">
      <c r="A6053" s="1" t="s">
        <v>47</v>
      </c>
      <c r="B6053" t="s">
        <v>176</v>
      </c>
      <c r="C6053" t="s">
        <v>4412</v>
      </c>
      <c r="D6053" t="s">
        <v>138</v>
      </c>
      <c r="E6053">
        <v>10</v>
      </c>
      <c r="F6053" t="s">
        <v>221</v>
      </c>
      <c r="G6053" t="s">
        <v>222</v>
      </c>
      <c r="H6053" t="s">
        <v>79</v>
      </c>
      <c r="I6053" t="s">
        <v>336</v>
      </c>
      <c r="J6053" t="s">
        <v>1967</v>
      </c>
      <c r="K6053" t="s">
        <v>13703</v>
      </c>
      <c r="L6053" t="s">
        <v>13704</v>
      </c>
      <c r="M6053" t="s">
        <v>957</v>
      </c>
      <c r="N6053" t="s">
        <v>94</v>
      </c>
      <c r="O6053">
        <v>22315</v>
      </c>
      <c r="P6053">
        <v>25508</v>
      </c>
      <c r="Q6053" t="s">
        <v>95</v>
      </c>
      <c r="R6053">
        <v>198</v>
      </c>
      <c r="S6053" s="2">
        <v>44940</v>
      </c>
      <c r="T6053" s="2">
        <v>44947</v>
      </c>
      <c r="U6053">
        <v>0</v>
      </c>
      <c r="V6053" t="s">
        <v>71</v>
      </c>
      <c r="W6053">
        <v>414</v>
      </c>
      <c r="X6053" t="s">
        <v>60</v>
      </c>
      <c r="Y6053" t="s">
        <v>45</v>
      </c>
      <c r="Z6053">
        <v>0</v>
      </c>
      <c r="AA6053">
        <v>853</v>
      </c>
      <c r="AB6053">
        <v>22767</v>
      </c>
      <c r="AC6053" t="s">
        <v>73</v>
      </c>
    </row>
    <row r="6054" spans="1:29" x14ac:dyDescent="0.3">
      <c r="A6054" s="1" t="s">
        <v>29</v>
      </c>
      <c r="B6054" t="s">
        <v>393</v>
      </c>
      <c r="C6054" t="s">
        <v>2917</v>
      </c>
      <c r="D6054" t="s">
        <v>128</v>
      </c>
      <c r="E6054">
        <v>7</v>
      </c>
      <c r="F6054" t="s">
        <v>51</v>
      </c>
      <c r="G6054" t="s">
        <v>1069</v>
      </c>
      <c r="H6054" t="s">
        <v>35</v>
      </c>
      <c r="I6054" t="s">
        <v>921</v>
      </c>
      <c r="J6054" t="s">
        <v>372</v>
      </c>
      <c r="K6054" t="s">
        <v>13705</v>
      </c>
      <c r="L6054" t="s">
        <v>13706</v>
      </c>
      <c r="M6054" t="s">
        <v>948</v>
      </c>
      <c r="N6054" t="s">
        <v>40</v>
      </c>
      <c r="O6054">
        <v>27355</v>
      </c>
      <c r="P6054">
        <v>30955</v>
      </c>
      <c r="Q6054" t="s">
        <v>59</v>
      </c>
      <c r="R6054">
        <v>860</v>
      </c>
      <c r="S6054" s="2">
        <v>44950</v>
      </c>
      <c r="T6054" s="2">
        <v>44956</v>
      </c>
      <c r="U6054">
        <v>47163</v>
      </c>
      <c r="V6054" t="s">
        <v>85</v>
      </c>
      <c r="W6054">
        <v>631</v>
      </c>
      <c r="X6054" t="s">
        <v>60</v>
      </c>
      <c r="Y6054" t="s">
        <v>72</v>
      </c>
      <c r="Z6054">
        <v>0</v>
      </c>
      <c r="AA6054">
        <v>795</v>
      </c>
      <c r="AB6054">
        <v>28579</v>
      </c>
      <c r="AC6054" t="s">
        <v>73</v>
      </c>
    </row>
    <row r="6055" spans="1:29" x14ac:dyDescent="0.3">
      <c r="A6055" s="1" t="s">
        <v>47</v>
      </c>
      <c r="B6055" t="s">
        <v>161</v>
      </c>
      <c r="C6055" t="s">
        <v>734</v>
      </c>
      <c r="D6055" t="s">
        <v>128</v>
      </c>
      <c r="E6055">
        <v>8</v>
      </c>
      <c r="F6055" t="s">
        <v>186</v>
      </c>
      <c r="G6055" t="s">
        <v>187</v>
      </c>
      <c r="H6055" t="s">
        <v>35</v>
      </c>
      <c r="I6055" t="s">
        <v>662</v>
      </c>
      <c r="J6055" t="s">
        <v>3594</v>
      </c>
      <c r="K6055" t="s">
        <v>13707</v>
      </c>
      <c r="L6055" t="s">
        <v>13708</v>
      </c>
      <c r="M6055" t="s">
        <v>392</v>
      </c>
      <c r="N6055" t="s">
        <v>58</v>
      </c>
      <c r="O6055">
        <v>20726</v>
      </c>
      <c r="P6055">
        <v>24226</v>
      </c>
      <c r="Q6055" t="s">
        <v>95</v>
      </c>
      <c r="R6055">
        <v>627</v>
      </c>
      <c r="S6055" s="2">
        <v>44306</v>
      </c>
      <c r="T6055" t="s">
        <v>42</v>
      </c>
      <c r="U6055">
        <v>0</v>
      </c>
      <c r="V6055" t="s">
        <v>43</v>
      </c>
      <c r="W6055">
        <v>605</v>
      </c>
      <c r="X6055" t="s">
        <v>44</v>
      </c>
      <c r="Y6055" t="s">
        <v>72</v>
      </c>
      <c r="Z6055">
        <v>3130</v>
      </c>
      <c r="AA6055">
        <v>237</v>
      </c>
      <c r="AB6055">
        <v>20769</v>
      </c>
      <c r="AC6055" t="s">
        <v>73</v>
      </c>
    </row>
    <row r="6056" spans="1:29" x14ac:dyDescent="0.3">
      <c r="A6056" s="1" t="s">
        <v>29</v>
      </c>
      <c r="B6056" t="s">
        <v>541</v>
      </c>
      <c r="C6056" t="s">
        <v>4106</v>
      </c>
      <c r="D6056" t="s">
        <v>236</v>
      </c>
      <c r="E6056">
        <v>8</v>
      </c>
      <c r="F6056" t="s">
        <v>271</v>
      </c>
      <c r="G6056" t="s">
        <v>1110</v>
      </c>
      <c r="H6056" t="s">
        <v>35</v>
      </c>
      <c r="I6056" t="s">
        <v>36</v>
      </c>
      <c r="J6056" t="s">
        <v>1065</v>
      </c>
      <c r="K6056">
        <v>9699337766</v>
      </c>
      <c r="L6056" t="s">
        <v>13709</v>
      </c>
      <c r="M6056" t="s">
        <v>3258</v>
      </c>
      <c r="N6056" t="s">
        <v>94</v>
      </c>
      <c r="O6056">
        <v>8017</v>
      </c>
      <c r="P6056">
        <v>12367</v>
      </c>
      <c r="Q6056" t="s">
        <v>95</v>
      </c>
      <c r="R6056">
        <v>402</v>
      </c>
      <c r="S6056" s="2">
        <v>44603</v>
      </c>
      <c r="T6056" t="s">
        <v>42</v>
      </c>
      <c r="U6056">
        <v>0</v>
      </c>
      <c r="V6056" t="s">
        <v>43</v>
      </c>
      <c r="W6056">
        <v>827</v>
      </c>
      <c r="X6056" t="s">
        <v>44</v>
      </c>
      <c r="Y6056" t="s">
        <v>61</v>
      </c>
      <c r="Z6056">
        <v>0</v>
      </c>
      <c r="AA6056">
        <v>947</v>
      </c>
      <c r="AB6056">
        <v>8813</v>
      </c>
      <c r="AC6056" t="s">
        <v>73</v>
      </c>
    </row>
    <row r="6057" spans="1:29" x14ac:dyDescent="0.3">
      <c r="A6057" s="1" t="s">
        <v>29</v>
      </c>
      <c r="B6057" t="s">
        <v>86</v>
      </c>
      <c r="C6057" t="s">
        <v>1266</v>
      </c>
      <c r="D6057" t="s">
        <v>178</v>
      </c>
      <c r="E6057">
        <v>4</v>
      </c>
      <c r="F6057" t="s">
        <v>99</v>
      </c>
      <c r="G6057" t="s">
        <v>1138</v>
      </c>
      <c r="H6057" t="s">
        <v>35</v>
      </c>
      <c r="I6057" t="s">
        <v>803</v>
      </c>
      <c r="J6057" t="s">
        <v>1143</v>
      </c>
      <c r="K6057" t="s">
        <v>13710</v>
      </c>
      <c r="L6057" t="s">
        <v>13711</v>
      </c>
      <c r="M6057" t="s">
        <v>1015</v>
      </c>
      <c r="N6057" t="s">
        <v>58</v>
      </c>
      <c r="O6057">
        <v>27922</v>
      </c>
      <c r="P6057">
        <v>32440</v>
      </c>
      <c r="Q6057" t="s">
        <v>59</v>
      </c>
      <c r="R6057">
        <v>277</v>
      </c>
      <c r="S6057" s="2">
        <v>44486</v>
      </c>
      <c r="T6057" s="2">
        <v>44507</v>
      </c>
      <c r="U6057">
        <v>47534</v>
      </c>
      <c r="V6057" t="s">
        <v>71</v>
      </c>
      <c r="W6057">
        <v>421</v>
      </c>
      <c r="X6057" t="s">
        <v>60</v>
      </c>
      <c r="Y6057" t="s">
        <v>45</v>
      </c>
      <c r="Z6057">
        <v>1264</v>
      </c>
      <c r="AA6057">
        <v>647</v>
      </c>
      <c r="AB6057">
        <v>28195</v>
      </c>
      <c r="AC6057" t="s">
        <v>107</v>
      </c>
    </row>
    <row r="6058" spans="1:29" x14ac:dyDescent="0.3">
      <c r="A6058" s="1" t="s">
        <v>47</v>
      </c>
      <c r="B6058" t="s">
        <v>176</v>
      </c>
      <c r="C6058" t="s">
        <v>1633</v>
      </c>
      <c r="D6058" t="s">
        <v>387</v>
      </c>
      <c r="E6058">
        <v>4</v>
      </c>
      <c r="F6058" t="s">
        <v>51</v>
      </c>
      <c r="G6058" t="s">
        <v>291</v>
      </c>
      <c r="H6058" t="s">
        <v>35</v>
      </c>
      <c r="I6058" t="s">
        <v>827</v>
      </c>
      <c r="J6058" t="s">
        <v>102</v>
      </c>
      <c r="K6058" t="s">
        <v>13712</v>
      </c>
      <c r="L6058" t="s">
        <v>13713</v>
      </c>
      <c r="M6058" t="s">
        <v>957</v>
      </c>
      <c r="N6058" t="s">
        <v>40</v>
      </c>
      <c r="O6058">
        <v>16167</v>
      </c>
      <c r="P6058">
        <v>19957</v>
      </c>
      <c r="Q6058" t="s">
        <v>41</v>
      </c>
      <c r="R6058">
        <v>202</v>
      </c>
      <c r="S6058" s="2">
        <v>44486</v>
      </c>
      <c r="T6058" s="2">
        <v>44516</v>
      </c>
      <c r="U6058">
        <v>0</v>
      </c>
      <c r="V6058" t="s">
        <v>43</v>
      </c>
      <c r="W6058">
        <v>842</v>
      </c>
      <c r="X6058" t="s">
        <v>60</v>
      </c>
      <c r="Y6058" t="s">
        <v>45</v>
      </c>
      <c r="Z6058">
        <v>0</v>
      </c>
      <c r="AA6058">
        <v>352</v>
      </c>
      <c r="AB6058">
        <v>17875</v>
      </c>
      <c r="AC6058" t="s">
        <v>107</v>
      </c>
    </row>
    <row r="6059" spans="1:29" x14ac:dyDescent="0.3">
      <c r="A6059" s="1" t="s">
        <v>29</v>
      </c>
      <c r="B6059" t="s">
        <v>393</v>
      </c>
      <c r="C6059" t="s">
        <v>2325</v>
      </c>
      <c r="D6059" t="s">
        <v>352</v>
      </c>
      <c r="E6059">
        <v>9</v>
      </c>
      <c r="F6059" t="s">
        <v>51</v>
      </c>
      <c r="G6059" t="s">
        <v>291</v>
      </c>
      <c r="H6059" t="s">
        <v>35</v>
      </c>
      <c r="I6059" t="s">
        <v>496</v>
      </c>
      <c r="J6059" t="s">
        <v>2178</v>
      </c>
      <c r="K6059" t="s">
        <v>13714</v>
      </c>
      <c r="L6059" t="s">
        <v>13715</v>
      </c>
      <c r="M6059" t="s">
        <v>2103</v>
      </c>
      <c r="N6059" t="s">
        <v>94</v>
      </c>
      <c r="O6059">
        <v>24820</v>
      </c>
      <c r="P6059">
        <v>28103</v>
      </c>
      <c r="Q6059" t="s">
        <v>41</v>
      </c>
      <c r="R6059">
        <v>709</v>
      </c>
      <c r="S6059" s="2">
        <v>45296</v>
      </c>
      <c r="T6059" s="2">
        <v>45315</v>
      </c>
      <c r="U6059">
        <v>0</v>
      </c>
      <c r="V6059" t="s">
        <v>85</v>
      </c>
      <c r="W6059">
        <v>738</v>
      </c>
      <c r="X6059" t="s">
        <v>60</v>
      </c>
      <c r="Y6059" t="s">
        <v>72</v>
      </c>
      <c r="Z6059">
        <v>0</v>
      </c>
      <c r="AA6059">
        <v>383</v>
      </c>
      <c r="AB6059">
        <v>26260</v>
      </c>
      <c r="AC6059" t="s">
        <v>107</v>
      </c>
    </row>
    <row r="6060" spans="1:29" x14ac:dyDescent="0.3">
      <c r="A6060" s="1" t="s">
        <v>47</v>
      </c>
      <c r="B6060" t="s">
        <v>136</v>
      </c>
      <c r="C6060" t="s">
        <v>1426</v>
      </c>
      <c r="D6060" t="s">
        <v>128</v>
      </c>
      <c r="E6060">
        <v>10</v>
      </c>
      <c r="F6060" t="s">
        <v>129</v>
      </c>
      <c r="G6060" t="s">
        <v>163</v>
      </c>
      <c r="H6060" t="s">
        <v>79</v>
      </c>
      <c r="I6060" t="s">
        <v>966</v>
      </c>
      <c r="J6060" t="s">
        <v>224</v>
      </c>
      <c r="K6060" t="s">
        <v>13716</v>
      </c>
      <c r="L6060" t="s">
        <v>13717</v>
      </c>
      <c r="M6060" t="s">
        <v>227</v>
      </c>
      <c r="N6060" t="s">
        <v>84</v>
      </c>
      <c r="O6060">
        <v>17766</v>
      </c>
      <c r="P6060">
        <v>21776</v>
      </c>
      <c r="Q6060" t="s">
        <v>59</v>
      </c>
      <c r="R6060">
        <v>370</v>
      </c>
      <c r="S6060" s="2">
        <v>44348</v>
      </c>
      <c r="T6060" t="s">
        <v>42</v>
      </c>
      <c r="U6060">
        <v>18362</v>
      </c>
      <c r="V6060" t="s">
        <v>106</v>
      </c>
      <c r="W6060">
        <v>474</v>
      </c>
      <c r="X6060" t="s">
        <v>44</v>
      </c>
      <c r="Y6060" t="s">
        <v>72</v>
      </c>
      <c r="Z6060">
        <v>0</v>
      </c>
      <c r="AA6060">
        <v>932</v>
      </c>
      <c r="AB6060">
        <v>18955</v>
      </c>
      <c r="AC6060" t="s">
        <v>107</v>
      </c>
    </row>
    <row r="6061" spans="1:29" x14ac:dyDescent="0.3">
      <c r="A6061" s="1" t="s">
        <v>29</v>
      </c>
      <c r="B6061" t="s">
        <v>327</v>
      </c>
      <c r="C6061" t="s">
        <v>328</v>
      </c>
      <c r="D6061" t="s">
        <v>76</v>
      </c>
      <c r="E6061">
        <v>7</v>
      </c>
      <c r="F6061" t="s">
        <v>186</v>
      </c>
      <c r="G6061" t="s">
        <v>187</v>
      </c>
      <c r="H6061" t="s">
        <v>35</v>
      </c>
      <c r="I6061" t="s">
        <v>4922</v>
      </c>
      <c r="J6061" t="s">
        <v>485</v>
      </c>
      <c r="K6061" t="s">
        <v>13718</v>
      </c>
      <c r="L6061" t="s">
        <v>13719</v>
      </c>
      <c r="M6061" t="s">
        <v>591</v>
      </c>
      <c r="N6061" t="s">
        <v>84</v>
      </c>
      <c r="O6061">
        <v>11476</v>
      </c>
      <c r="P6061">
        <v>15059</v>
      </c>
      <c r="Q6061" t="s">
        <v>95</v>
      </c>
      <c r="R6061">
        <v>985</v>
      </c>
      <c r="S6061" s="2">
        <v>45307</v>
      </c>
      <c r="T6061" s="2">
        <v>45315</v>
      </c>
      <c r="U6061">
        <v>0</v>
      </c>
      <c r="V6061" t="s">
        <v>43</v>
      </c>
      <c r="W6061">
        <v>733</v>
      </c>
      <c r="X6061" t="s">
        <v>60</v>
      </c>
      <c r="Y6061" t="s">
        <v>45</v>
      </c>
      <c r="Z6061">
        <v>0</v>
      </c>
      <c r="AA6061">
        <v>183</v>
      </c>
      <c r="AB6061">
        <v>13832</v>
      </c>
      <c r="AC6061" t="s">
        <v>46</v>
      </c>
    </row>
    <row r="6062" spans="1:29" x14ac:dyDescent="0.3">
      <c r="A6062" s="1" t="s">
        <v>47</v>
      </c>
      <c r="B6062" t="s">
        <v>108</v>
      </c>
      <c r="C6062" t="s">
        <v>1763</v>
      </c>
      <c r="D6062" t="s">
        <v>50</v>
      </c>
      <c r="E6062">
        <v>2</v>
      </c>
      <c r="F6062" t="s">
        <v>64</v>
      </c>
      <c r="G6062" t="s">
        <v>433</v>
      </c>
      <c r="H6062" t="s">
        <v>79</v>
      </c>
      <c r="I6062" t="s">
        <v>507</v>
      </c>
      <c r="J6062" t="s">
        <v>5240</v>
      </c>
      <c r="K6062" t="s">
        <v>13720</v>
      </c>
      <c r="L6062" t="s">
        <v>13721</v>
      </c>
      <c r="M6062" t="s">
        <v>522</v>
      </c>
      <c r="N6062" t="s">
        <v>84</v>
      </c>
      <c r="O6062">
        <v>27294</v>
      </c>
      <c r="P6062">
        <v>30535</v>
      </c>
      <c r="Q6062" t="s">
        <v>95</v>
      </c>
      <c r="R6062">
        <v>852</v>
      </c>
      <c r="S6062" s="2">
        <v>44506</v>
      </c>
      <c r="T6062" t="s">
        <v>42</v>
      </c>
      <c r="U6062">
        <v>0</v>
      </c>
      <c r="V6062" t="s">
        <v>43</v>
      </c>
      <c r="W6062">
        <v>515</v>
      </c>
      <c r="X6062" t="s">
        <v>44</v>
      </c>
      <c r="Y6062" t="s">
        <v>61</v>
      </c>
      <c r="Z6062">
        <v>0</v>
      </c>
      <c r="AA6062">
        <v>419</v>
      </c>
      <c r="AB6062">
        <v>28834</v>
      </c>
      <c r="AC6062" t="s">
        <v>73</v>
      </c>
    </row>
    <row r="6063" spans="1:29" x14ac:dyDescent="0.3">
      <c r="A6063" s="1" t="s">
        <v>29</v>
      </c>
      <c r="B6063" t="s">
        <v>96</v>
      </c>
      <c r="C6063" t="s">
        <v>2065</v>
      </c>
      <c r="D6063" t="s">
        <v>236</v>
      </c>
      <c r="E6063">
        <v>3</v>
      </c>
      <c r="F6063" t="s">
        <v>221</v>
      </c>
      <c r="G6063" t="s">
        <v>667</v>
      </c>
      <c r="H6063" t="s">
        <v>79</v>
      </c>
      <c r="I6063" t="s">
        <v>2300</v>
      </c>
      <c r="J6063" t="s">
        <v>8386</v>
      </c>
      <c r="K6063" t="s">
        <v>13722</v>
      </c>
      <c r="L6063" t="s">
        <v>13723</v>
      </c>
      <c r="M6063" t="s">
        <v>777</v>
      </c>
      <c r="N6063" t="s">
        <v>84</v>
      </c>
      <c r="O6063">
        <v>21136</v>
      </c>
      <c r="P6063">
        <v>26050</v>
      </c>
      <c r="Q6063" t="s">
        <v>95</v>
      </c>
      <c r="R6063">
        <v>841</v>
      </c>
      <c r="S6063" s="2">
        <v>44648</v>
      </c>
      <c r="T6063" s="2">
        <v>44650</v>
      </c>
      <c r="U6063">
        <v>0</v>
      </c>
      <c r="V6063" t="s">
        <v>106</v>
      </c>
      <c r="W6063">
        <v>631</v>
      </c>
      <c r="X6063" t="s">
        <v>60</v>
      </c>
      <c r="Y6063" t="s">
        <v>72</v>
      </c>
      <c r="Z6063">
        <v>0</v>
      </c>
      <c r="AA6063">
        <v>83</v>
      </c>
      <c r="AB6063">
        <v>25608</v>
      </c>
      <c r="AC6063" t="s">
        <v>46</v>
      </c>
    </row>
    <row r="6064" spans="1:29" x14ac:dyDescent="0.3">
      <c r="A6064" s="1" t="s">
        <v>47</v>
      </c>
      <c r="B6064" t="s">
        <v>234</v>
      </c>
      <c r="C6064" t="s">
        <v>3327</v>
      </c>
      <c r="D6064" t="s">
        <v>50</v>
      </c>
      <c r="E6064">
        <v>3</v>
      </c>
      <c r="F6064" t="s">
        <v>120</v>
      </c>
      <c r="G6064" t="s">
        <v>1533</v>
      </c>
      <c r="H6064" t="s">
        <v>79</v>
      </c>
      <c r="I6064" t="s">
        <v>1992</v>
      </c>
      <c r="J6064" t="s">
        <v>1166</v>
      </c>
      <c r="K6064" t="s">
        <v>13724</v>
      </c>
      <c r="L6064" t="s">
        <v>13725</v>
      </c>
      <c r="M6064" t="s">
        <v>483</v>
      </c>
      <c r="N6064" t="s">
        <v>84</v>
      </c>
      <c r="O6064">
        <v>20309</v>
      </c>
      <c r="P6064">
        <v>23788</v>
      </c>
      <c r="Q6064" t="s">
        <v>41</v>
      </c>
      <c r="R6064">
        <v>155</v>
      </c>
      <c r="S6064" s="2">
        <v>45175</v>
      </c>
      <c r="T6064" s="2">
        <v>45199</v>
      </c>
      <c r="U6064">
        <v>0</v>
      </c>
      <c r="V6064" t="s">
        <v>106</v>
      </c>
      <c r="W6064">
        <v>678</v>
      </c>
      <c r="X6064" t="s">
        <v>60</v>
      </c>
      <c r="Y6064" t="s">
        <v>61</v>
      </c>
      <c r="Z6064">
        <v>0</v>
      </c>
      <c r="AA6064">
        <v>243</v>
      </c>
      <c r="AB6064">
        <v>20628</v>
      </c>
      <c r="AC6064" t="s">
        <v>46</v>
      </c>
    </row>
    <row r="6065" spans="1:29" x14ac:dyDescent="0.3">
      <c r="A6065" s="1" t="s">
        <v>47</v>
      </c>
      <c r="B6065" t="s">
        <v>234</v>
      </c>
      <c r="C6065" t="s">
        <v>1588</v>
      </c>
      <c r="D6065" t="s">
        <v>257</v>
      </c>
      <c r="E6065">
        <v>1</v>
      </c>
      <c r="F6065" t="s">
        <v>120</v>
      </c>
      <c r="G6065" t="s">
        <v>468</v>
      </c>
      <c r="H6065" t="s">
        <v>35</v>
      </c>
      <c r="I6065" t="s">
        <v>803</v>
      </c>
      <c r="J6065" t="s">
        <v>3925</v>
      </c>
      <c r="K6065" t="s">
        <v>13726</v>
      </c>
      <c r="L6065" t="s">
        <v>13727</v>
      </c>
      <c r="M6065" t="s">
        <v>984</v>
      </c>
      <c r="N6065" t="s">
        <v>94</v>
      </c>
      <c r="O6065">
        <v>10393</v>
      </c>
      <c r="P6065">
        <v>14172</v>
      </c>
      <c r="Q6065" t="s">
        <v>95</v>
      </c>
      <c r="R6065">
        <v>198</v>
      </c>
      <c r="S6065" s="2">
        <v>44633</v>
      </c>
      <c r="T6065" t="s">
        <v>42</v>
      </c>
      <c r="U6065">
        <v>0</v>
      </c>
      <c r="V6065" t="s">
        <v>43</v>
      </c>
      <c r="W6065">
        <v>681</v>
      </c>
      <c r="X6065" t="s">
        <v>44</v>
      </c>
      <c r="Y6065" t="s">
        <v>61</v>
      </c>
      <c r="Z6065">
        <v>0</v>
      </c>
      <c r="AA6065">
        <v>179</v>
      </c>
      <c r="AB6065">
        <v>12986</v>
      </c>
      <c r="AC6065" t="s">
        <v>46</v>
      </c>
    </row>
    <row r="6066" spans="1:29" x14ac:dyDescent="0.3">
      <c r="A6066" s="1" t="s">
        <v>47</v>
      </c>
      <c r="B6066" t="s">
        <v>234</v>
      </c>
      <c r="C6066" t="s">
        <v>2618</v>
      </c>
      <c r="D6066" t="s">
        <v>352</v>
      </c>
      <c r="E6066">
        <v>5</v>
      </c>
      <c r="F6066" t="s">
        <v>129</v>
      </c>
      <c r="G6066" t="s">
        <v>574</v>
      </c>
      <c r="H6066" t="s">
        <v>35</v>
      </c>
      <c r="I6066" t="s">
        <v>869</v>
      </c>
      <c r="J6066" t="s">
        <v>319</v>
      </c>
      <c r="K6066" t="s">
        <v>13728</v>
      </c>
      <c r="L6066" t="s">
        <v>13729</v>
      </c>
      <c r="M6066" t="s">
        <v>483</v>
      </c>
      <c r="N6066" t="s">
        <v>40</v>
      </c>
      <c r="O6066">
        <v>25994</v>
      </c>
      <c r="P6066">
        <v>29872</v>
      </c>
      <c r="Q6066" t="s">
        <v>41</v>
      </c>
      <c r="R6066">
        <v>861</v>
      </c>
      <c r="S6066" s="2">
        <v>44830</v>
      </c>
      <c r="T6066" s="2">
        <v>44846</v>
      </c>
      <c r="U6066">
        <v>0</v>
      </c>
      <c r="V6066" t="s">
        <v>106</v>
      </c>
      <c r="W6066">
        <v>554</v>
      </c>
      <c r="X6066" t="s">
        <v>60</v>
      </c>
      <c r="Y6066" t="s">
        <v>45</v>
      </c>
      <c r="Z6066">
        <v>0</v>
      </c>
      <c r="AA6066">
        <v>258</v>
      </c>
      <c r="AB6066">
        <v>29688</v>
      </c>
      <c r="AC6066" t="s">
        <v>73</v>
      </c>
    </row>
    <row r="6067" spans="1:29" x14ac:dyDescent="0.3">
      <c r="A6067" s="1" t="s">
        <v>29</v>
      </c>
      <c r="B6067" t="s">
        <v>30</v>
      </c>
      <c r="C6067" t="s">
        <v>5066</v>
      </c>
      <c r="D6067" t="s">
        <v>98</v>
      </c>
      <c r="E6067">
        <v>4</v>
      </c>
      <c r="F6067" t="s">
        <v>64</v>
      </c>
      <c r="G6067" t="s">
        <v>783</v>
      </c>
      <c r="H6067" t="s">
        <v>35</v>
      </c>
      <c r="I6067" t="s">
        <v>66</v>
      </c>
      <c r="J6067" t="s">
        <v>224</v>
      </c>
      <c r="K6067" t="s">
        <v>13730</v>
      </c>
      <c r="L6067" t="s">
        <v>13731</v>
      </c>
      <c r="M6067" t="s">
        <v>269</v>
      </c>
      <c r="N6067" t="s">
        <v>58</v>
      </c>
      <c r="O6067">
        <v>23537</v>
      </c>
      <c r="P6067">
        <v>26350</v>
      </c>
      <c r="Q6067" t="s">
        <v>59</v>
      </c>
      <c r="R6067">
        <v>829</v>
      </c>
      <c r="S6067" s="2">
        <v>44304</v>
      </c>
      <c r="T6067" t="s">
        <v>42</v>
      </c>
      <c r="U6067">
        <v>38415</v>
      </c>
      <c r="V6067" t="s">
        <v>43</v>
      </c>
      <c r="W6067">
        <v>679</v>
      </c>
      <c r="X6067" t="s">
        <v>44</v>
      </c>
      <c r="Y6067" t="s">
        <v>72</v>
      </c>
      <c r="Z6067">
        <v>2416</v>
      </c>
      <c r="AA6067">
        <v>654</v>
      </c>
      <c r="AB6067">
        <v>25237</v>
      </c>
      <c r="AC6067" t="s">
        <v>73</v>
      </c>
    </row>
    <row r="6068" spans="1:29" x14ac:dyDescent="0.3">
      <c r="A6068" s="1" t="s">
        <v>47</v>
      </c>
      <c r="B6068" t="s">
        <v>145</v>
      </c>
      <c r="C6068" t="s">
        <v>2354</v>
      </c>
      <c r="D6068" t="s">
        <v>178</v>
      </c>
      <c r="E6068">
        <v>6</v>
      </c>
      <c r="F6068" t="s">
        <v>64</v>
      </c>
      <c r="G6068" t="s">
        <v>1599</v>
      </c>
      <c r="H6068" t="s">
        <v>79</v>
      </c>
      <c r="I6068" t="s">
        <v>656</v>
      </c>
      <c r="J6068" t="s">
        <v>319</v>
      </c>
      <c r="K6068" t="s">
        <v>13732</v>
      </c>
      <c r="L6068" t="s">
        <v>13733</v>
      </c>
      <c r="M6068" t="s">
        <v>449</v>
      </c>
      <c r="N6068" t="s">
        <v>84</v>
      </c>
      <c r="O6068">
        <v>25061</v>
      </c>
      <c r="P6068">
        <v>29613</v>
      </c>
      <c r="Q6068" t="s">
        <v>41</v>
      </c>
      <c r="R6068">
        <v>399</v>
      </c>
      <c r="S6068" s="2">
        <v>44938</v>
      </c>
      <c r="T6068" t="s">
        <v>42</v>
      </c>
      <c r="U6068">
        <v>0</v>
      </c>
      <c r="V6068" t="s">
        <v>43</v>
      </c>
      <c r="W6068">
        <v>669</v>
      </c>
      <c r="X6068" t="s">
        <v>44</v>
      </c>
      <c r="Y6068" t="s">
        <v>72</v>
      </c>
      <c r="Z6068">
        <v>0</v>
      </c>
      <c r="AA6068">
        <v>546</v>
      </c>
      <c r="AB6068">
        <v>27422</v>
      </c>
      <c r="AC6068" t="s">
        <v>73</v>
      </c>
    </row>
    <row r="6069" spans="1:29" x14ac:dyDescent="0.3">
      <c r="A6069" s="1" t="s">
        <v>29</v>
      </c>
      <c r="B6069" t="s">
        <v>62</v>
      </c>
      <c r="C6069" t="s">
        <v>2469</v>
      </c>
      <c r="D6069" t="s">
        <v>119</v>
      </c>
      <c r="E6069">
        <v>5</v>
      </c>
      <c r="F6069" t="s">
        <v>64</v>
      </c>
      <c r="G6069" t="s">
        <v>65</v>
      </c>
      <c r="H6069" t="s">
        <v>35</v>
      </c>
      <c r="I6069" t="s">
        <v>3347</v>
      </c>
      <c r="J6069" t="s">
        <v>90</v>
      </c>
      <c r="K6069" t="s">
        <v>13734</v>
      </c>
      <c r="L6069" t="s">
        <v>13735</v>
      </c>
      <c r="M6069" t="s">
        <v>326</v>
      </c>
      <c r="N6069" t="s">
        <v>58</v>
      </c>
      <c r="O6069">
        <v>5639</v>
      </c>
      <c r="P6069">
        <v>9470</v>
      </c>
      <c r="Q6069" t="s">
        <v>59</v>
      </c>
      <c r="R6069">
        <v>174</v>
      </c>
      <c r="S6069" s="2">
        <v>45063</v>
      </c>
      <c r="T6069" t="s">
        <v>42</v>
      </c>
      <c r="U6069">
        <v>44668</v>
      </c>
      <c r="V6069" t="s">
        <v>71</v>
      </c>
      <c r="W6069">
        <v>589</v>
      </c>
      <c r="X6069" t="s">
        <v>44</v>
      </c>
      <c r="Y6069" t="s">
        <v>45</v>
      </c>
      <c r="Z6069">
        <v>2241</v>
      </c>
      <c r="AA6069">
        <v>46</v>
      </c>
      <c r="AB6069">
        <v>7926</v>
      </c>
      <c r="AC6069" t="s">
        <v>107</v>
      </c>
    </row>
    <row r="6070" spans="1:29" x14ac:dyDescent="0.3">
      <c r="A6070" s="1" t="s">
        <v>47</v>
      </c>
      <c r="B6070" t="s">
        <v>136</v>
      </c>
      <c r="C6070" t="s">
        <v>1124</v>
      </c>
      <c r="D6070" t="s">
        <v>185</v>
      </c>
      <c r="E6070">
        <v>2</v>
      </c>
      <c r="F6070" t="s">
        <v>129</v>
      </c>
      <c r="G6070" t="s">
        <v>130</v>
      </c>
      <c r="H6070" t="s">
        <v>35</v>
      </c>
      <c r="I6070" t="s">
        <v>4602</v>
      </c>
      <c r="J6070" t="s">
        <v>4256</v>
      </c>
      <c r="K6070" t="s">
        <v>13736</v>
      </c>
      <c r="L6070" t="s">
        <v>13737</v>
      </c>
      <c r="M6070" t="s">
        <v>1128</v>
      </c>
      <c r="N6070" t="s">
        <v>94</v>
      </c>
      <c r="O6070">
        <v>12920</v>
      </c>
      <c r="P6070">
        <v>16033</v>
      </c>
      <c r="Q6070" t="s">
        <v>95</v>
      </c>
      <c r="R6070">
        <v>354</v>
      </c>
      <c r="S6070" s="2">
        <v>44997</v>
      </c>
      <c r="T6070" t="s">
        <v>42</v>
      </c>
      <c r="U6070">
        <v>0</v>
      </c>
      <c r="V6070" t="s">
        <v>71</v>
      </c>
      <c r="W6070">
        <v>752</v>
      </c>
      <c r="X6070" t="s">
        <v>44</v>
      </c>
      <c r="Y6070" t="s">
        <v>72</v>
      </c>
      <c r="Z6070">
        <v>0</v>
      </c>
      <c r="AA6070">
        <v>501</v>
      </c>
      <c r="AB6070">
        <v>15135</v>
      </c>
      <c r="AC6070" t="s">
        <v>107</v>
      </c>
    </row>
    <row r="6071" spans="1:29" x14ac:dyDescent="0.3">
      <c r="A6071" s="1" t="s">
        <v>29</v>
      </c>
      <c r="B6071" t="s">
        <v>74</v>
      </c>
      <c r="C6071" t="s">
        <v>965</v>
      </c>
      <c r="D6071" t="s">
        <v>98</v>
      </c>
      <c r="E6071">
        <v>7</v>
      </c>
      <c r="F6071" t="s">
        <v>33</v>
      </c>
      <c r="G6071" t="s">
        <v>209</v>
      </c>
      <c r="H6071" t="s">
        <v>35</v>
      </c>
      <c r="I6071" t="s">
        <v>883</v>
      </c>
      <c r="J6071" t="s">
        <v>6302</v>
      </c>
      <c r="K6071" t="s">
        <v>13738</v>
      </c>
      <c r="L6071" t="s">
        <v>13739</v>
      </c>
      <c r="M6071" t="s">
        <v>973</v>
      </c>
      <c r="N6071" t="s">
        <v>94</v>
      </c>
      <c r="O6071">
        <v>22394</v>
      </c>
      <c r="P6071">
        <v>26916</v>
      </c>
      <c r="Q6071" t="s">
        <v>41</v>
      </c>
      <c r="R6071">
        <v>471</v>
      </c>
      <c r="S6071" s="2">
        <v>45210</v>
      </c>
      <c r="T6071" s="2">
        <v>45214</v>
      </c>
      <c r="U6071">
        <v>0</v>
      </c>
      <c r="V6071" t="s">
        <v>85</v>
      </c>
      <c r="W6071">
        <v>464</v>
      </c>
      <c r="X6071" t="s">
        <v>60</v>
      </c>
      <c r="Y6071" t="s">
        <v>61</v>
      </c>
      <c r="Z6071">
        <v>0</v>
      </c>
      <c r="AA6071">
        <v>101</v>
      </c>
      <c r="AB6071">
        <v>22965</v>
      </c>
      <c r="AC6071" t="s">
        <v>46</v>
      </c>
    </row>
    <row r="6072" spans="1:29" x14ac:dyDescent="0.3">
      <c r="A6072" s="1" t="s">
        <v>47</v>
      </c>
      <c r="B6072" t="s">
        <v>153</v>
      </c>
      <c r="C6072" t="s">
        <v>1901</v>
      </c>
      <c r="D6072" t="s">
        <v>387</v>
      </c>
      <c r="E6072">
        <v>2</v>
      </c>
      <c r="F6072" t="s">
        <v>51</v>
      </c>
      <c r="G6072" t="s">
        <v>291</v>
      </c>
      <c r="H6072" t="s">
        <v>79</v>
      </c>
      <c r="I6072" t="s">
        <v>921</v>
      </c>
      <c r="J6072" t="s">
        <v>3872</v>
      </c>
      <c r="K6072" t="s">
        <v>13740</v>
      </c>
      <c r="L6072" t="s">
        <v>13741</v>
      </c>
      <c r="M6072" t="s">
        <v>750</v>
      </c>
      <c r="N6072" t="s">
        <v>84</v>
      </c>
      <c r="O6072">
        <v>15755</v>
      </c>
      <c r="P6072">
        <v>19784</v>
      </c>
      <c r="Q6072" t="s">
        <v>95</v>
      </c>
      <c r="R6072">
        <v>681</v>
      </c>
      <c r="S6072" s="2">
        <v>45000</v>
      </c>
      <c r="T6072" s="2">
        <v>45006</v>
      </c>
      <c r="U6072">
        <v>0</v>
      </c>
      <c r="V6072" t="s">
        <v>43</v>
      </c>
      <c r="W6072">
        <v>803</v>
      </c>
      <c r="X6072" t="s">
        <v>60</v>
      </c>
      <c r="Y6072" t="s">
        <v>61</v>
      </c>
      <c r="Z6072">
        <v>0</v>
      </c>
      <c r="AA6072">
        <v>128</v>
      </c>
      <c r="AB6072">
        <v>16936</v>
      </c>
      <c r="AC6072" t="s">
        <v>46</v>
      </c>
    </row>
    <row r="6073" spans="1:29" x14ac:dyDescent="0.3">
      <c r="A6073" s="1" t="s">
        <v>47</v>
      </c>
      <c r="B6073" t="s">
        <v>161</v>
      </c>
      <c r="C6073" t="s">
        <v>2359</v>
      </c>
      <c r="D6073" t="s">
        <v>98</v>
      </c>
      <c r="E6073">
        <v>5</v>
      </c>
      <c r="F6073" t="s">
        <v>221</v>
      </c>
      <c r="G6073" t="s">
        <v>222</v>
      </c>
      <c r="H6073" t="s">
        <v>35</v>
      </c>
      <c r="I6073" t="s">
        <v>341</v>
      </c>
      <c r="J6073" t="s">
        <v>245</v>
      </c>
      <c r="K6073" t="s">
        <v>13742</v>
      </c>
      <c r="L6073" t="s">
        <v>13743</v>
      </c>
      <c r="M6073" t="s">
        <v>2032</v>
      </c>
      <c r="N6073" t="s">
        <v>40</v>
      </c>
      <c r="O6073">
        <v>17386</v>
      </c>
      <c r="P6073">
        <v>21301</v>
      </c>
      <c r="Q6073" t="s">
        <v>95</v>
      </c>
      <c r="R6073">
        <v>810</v>
      </c>
      <c r="S6073" s="2">
        <v>44858</v>
      </c>
      <c r="T6073" s="2">
        <v>44884</v>
      </c>
      <c r="U6073">
        <v>0</v>
      </c>
      <c r="V6073" t="s">
        <v>85</v>
      </c>
      <c r="W6073">
        <v>453</v>
      </c>
      <c r="X6073" t="s">
        <v>60</v>
      </c>
      <c r="Y6073" t="s">
        <v>72</v>
      </c>
      <c r="Z6073">
        <v>0</v>
      </c>
      <c r="AA6073">
        <v>963</v>
      </c>
      <c r="AB6073">
        <v>20290</v>
      </c>
      <c r="AC6073" t="s">
        <v>107</v>
      </c>
    </row>
    <row r="6074" spans="1:29" x14ac:dyDescent="0.3">
      <c r="A6074" s="1" t="s">
        <v>47</v>
      </c>
      <c r="B6074" t="s">
        <v>161</v>
      </c>
      <c r="C6074" t="s">
        <v>2091</v>
      </c>
      <c r="D6074" t="s">
        <v>138</v>
      </c>
      <c r="E6074">
        <v>8</v>
      </c>
      <c r="F6074" t="s">
        <v>129</v>
      </c>
      <c r="G6074" t="s">
        <v>130</v>
      </c>
      <c r="H6074" t="s">
        <v>79</v>
      </c>
      <c r="I6074" t="s">
        <v>13744</v>
      </c>
      <c r="J6074" t="s">
        <v>3458</v>
      </c>
      <c r="K6074">
        <v>2171951129</v>
      </c>
      <c r="L6074" t="s">
        <v>13745</v>
      </c>
      <c r="M6074" t="s">
        <v>2373</v>
      </c>
      <c r="N6074" t="s">
        <v>84</v>
      </c>
      <c r="O6074">
        <v>15196</v>
      </c>
      <c r="P6074">
        <v>18959</v>
      </c>
      <c r="Q6074" t="s">
        <v>95</v>
      </c>
      <c r="R6074">
        <v>316</v>
      </c>
      <c r="S6074" s="2">
        <v>44419</v>
      </c>
      <c r="T6074" s="2">
        <v>44421</v>
      </c>
      <c r="U6074">
        <v>0</v>
      </c>
      <c r="V6074" t="s">
        <v>106</v>
      </c>
      <c r="W6074">
        <v>638</v>
      </c>
      <c r="X6074" t="s">
        <v>60</v>
      </c>
      <c r="Y6074" t="s">
        <v>72</v>
      </c>
      <c r="Z6074">
        <v>0</v>
      </c>
      <c r="AA6074">
        <v>234</v>
      </c>
      <c r="AB6074">
        <v>17990</v>
      </c>
      <c r="AC6074" t="s">
        <v>107</v>
      </c>
    </row>
    <row r="6075" spans="1:29" x14ac:dyDescent="0.3">
      <c r="A6075" s="1" t="s">
        <v>29</v>
      </c>
      <c r="B6075" t="s">
        <v>86</v>
      </c>
      <c r="C6075" t="s">
        <v>1680</v>
      </c>
      <c r="D6075" t="s">
        <v>352</v>
      </c>
      <c r="E6075">
        <v>10</v>
      </c>
      <c r="F6075" t="s">
        <v>129</v>
      </c>
      <c r="G6075" t="s">
        <v>574</v>
      </c>
      <c r="H6075" t="s">
        <v>35</v>
      </c>
      <c r="I6075" t="s">
        <v>600</v>
      </c>
      <c r="J6075" t="s">
        <v>305</v>
      </c>
      <c r="K6075" t="s">
        <v>13746</v>
      </c>
      <c r="L6075" t="s">
        <v>13747</v>
      </c>
      <c r="M6075" t="s">
        <v>93</v>
      </c>
      <c r="N6075" t="s">
        <v>94</v>
      </c>
      <c r="O6075">
        <v>25876</v>
      </c>
      <c r="P6075">
        <v>28683</v>
      </c>
      <c r="Q6075" t="s">
        <v>41</v>
      </c>
      <c r="R6075">
        <v>571</v>
      </c>
      <c r="S6075" s="2">
        <v>44907</v>
      </c>
      <c r="T6075" s="2">
        <v>44916</v>
      </c>
      <c r="U6075">
        <v>0</v>
      </c>
      <c r="V6075" t="s">
        <v>71</v>
      </c>
      <c r="W6075">
        <v>426</v>
      </c>
      <c r="X6075" t="s">
        <v>60</v>
      </c>
      <c r="Y6075" t="s">
        <v>45</v>
      </c>
      <c r="Z6075">
        <v>0</v>
      </c>
      <c r="AA6075">
        <v>904</v>
      </c>
      <c r="AB6075">
        <v>27526</v>
      </c>
      <c r="AC6075" t="s">
        <v>107</v>
      </c>
    </row>
    <row r="6076" spans="1:29" x14ac:dyDescent="0.3">
      <c r="A6076" s="1" t="s">
        <v>29</v>
      </c>
      <c r="B6076" t="s">
        <v>541</v>
      </c>
      <c r="C6076" t="s">
        <v>1513</v>
      </c>
      <c r="D6076" t="s">
        <v>110</v>
      </c>
      <c r="E6076">
        <v>6</v>
      </c>
      <c r="F6076" t="s">
        <v>186</v>
      </c>
      <c r="G6076" t="s">
        <v>620</v>
      </c>
      <c r="H6076" t="s">
        <v>35</v>
      </c>
      <c r="I6076" t="s">
        <v>434</v>
      </c>
      <c r="J6076" t="s">
        <v>8844</v>
      </c>
      <c r="K6076" t="s">
        <v>13748</v>
      </c>
      <c r="L6076" t="s">
        <v>13749</v>
      </c>
      <c r="M6076" t="s">
        <v>1117</v>
      </c>
      <c r="N6076" t="s">
        <v>94</v>
      </c>
      <c r="O6076">
        <v>4669</v>
      </c>
      <c r="P6076">
        <v>9363</v>
      </c>
      <c r="Q6076" t="s">
        <v>95</v>
      </c>
      <c r="R6076">
        <v>937</v>
      </c>
      <c r="S6076" s="2">
        <v>44586</v>
      </c>
      <c r="T6076" s="2">
        <v>44592</v>
      </c>
      <c r="U6076">
        <v>0</v>
      </c>
      <c r="V6076" t="s">
        <v>106</v>
      </c>
      <c r="W6076">
        <v>510</v>
      </c>
      <c r="X6076" t="s">
        <v>60</v>
      </c>
      <c r="Y6076" t="s">
        <v>72</v>
      </c>
      <c r="Z6076">
        <v>0</v>
      </c>
      <c r="AA6076">
        <v>625</v>
      </c>
      <c r="AB6076">
        <v>6792</v>
      </c>
      <c r="AC6076" t="s">
        <v>107</v>
      </c>
    </row>
    <row r="6077" spans="1:29" x14ac:dyDescent="0.3">
      <c r="A6077" s="1" t="s">
        <v>29</v>
      </c>
      <c r="B6077" t="s">
        <v>541</v>
      </c>
      <c r="C6077" t="s">
        <v>1803</v>
      </c>
      <c r="D6077" t="s">
        <v>169</v>
      </c>
      <c r="E6077">
        <v>7</v>
      </c>
      <c r="F6077" t="s">
        <v>129</v>
      </c>
      <c r="G6077" t="s">
        <v>700</v>
      </c>
      <c r="H6077" t="s">
        <v>79</v>
      </c>
      <c r="I6077" t="s">
        <v>265</v>
      </c>
      <c r="J6077" t="s">
        <v>8439</v>
      </c>
      <c r="K6077" t="s">
        <v>13750</v>
      </c>
      <c r="L6077" t="s">
        <v>13751</v>
      </c>
      <c r="M6077" t="s">
        <v>1715</v>
      </c>
      <c r="N6077" t="s">
        <v>40</v>
      </c>
      <c r="O6077">
        <v>11923</v>
      </c>
      <c r="P6077">
        <v>13941</v>
      </c>
      <c r="Q6077" t="s">
        <v>59</v>
      </c>
      <c r="R6077">
        <v>336</v>
      </c>
      <c r="S6077" s="2">
        <v>44894</v>
      </c>
      <c r="T6077" t="s">
        <v>42</v>
      </c>
      <c r="U6077">
        <v>41626</v>
      </c>
      <c r="V6077" t="s">
        <v>71</v>
      </c>
      <c r="W6077">
        <v>746</v>
      </c>
      <c r="X6077" t="s">
        <v>44</v>
      </c>
      <c r="Y6077" t="s">
        <v>72</v>
      </c>
      <c r="Z6077">
        <v>0</v>
      </c>
      <c r="AA6077">
        <v>34</v>
      </c>
      <c r="AB6077">
        <v>13530</v>
      </c>
      <c r="AC6077" t="s">
        <v>73</v>
      </c>
    </row>
    <row r="6078" spans="1:29" x14ac:dyDescent="0.3">
      <c r="A6078" s="1" t="s">
        <v>29</v>
      </c>
      <c r="B6078" t="s">
        <v>62</v>
      </c>
      <c r="C6078" t="s">
        <v>696</v>
      </c>
      <c r="D6078" t="s">
        <v>32</v>
      </c>
      <c r="E6078">
        <v>5</v>
      </c>
      <c r="F6078" t="s">
        <v>99</v>
      </c>
      <c r="G6078" t="s">
        <v>950</v>
      </c>
      <c r="H6078" t="s">
        <v>35</v>
      </c>
      <c r="I6078" t="s">
        <v>299</v>
      </c>
      <c r="J6078" t="s">
        <v>621</v>
      </c>
      <c r="K6078" t="s">
        <v>13752</v>
      </c>
      <c r="L6078" t="s">
        <v>13753</v>
      </c>
      <c r="M6078" t="s">
        <v>466</v>
      </c>
      <c r="N6078" t="s">
        <v>94</v>
      </c>
      <c r="O6078">
        <v>8726</v>
      </c>
      <c r="P6078">
        <v>11019</v>
      </c>
      <c r="Q6078" t="s">
        <v>41</v>
      </c>
      <c r="R6078">
        <v>660</v>
      </c>
      <c r="S6078" s="2">
        <v>44586</v>
      </c>
      <c r="T6078" s="2">
        <v>44606</v>
      </c>
      <c r="U6078">
        <v>0</v>
      </c>
      <c r="V6078" t="s">
        <v>71</v>
      </c>
      <c r="W6078">
        <v>747</v>
      </c>
      <c r="X6078" t="s">
        <v>60</v>
      </c>
      <c r="Y6078" t="s">
        <v>72</v>
      </c>
      <c r="Z6078">
        <v>0</v>
      </c>
      <c r="AA6078">
        <v>960</v>
      </c>
      <c r="AB6078">
        <v>10217</v>
      </c>
      <c r="AC6078" t="s">
        <v>73</v>
      </c>
    </row>
    <row r="6079" spans="1:29" x14ac:dyDescent="0.3">
      <c r="A6079" s="1" t="s">
        <v>29</v>
      </c>
      <c r="B6079" t="s">
        <v>96</v>
      </c>
      <c r="C6079" t="s">
        <v>814</v>
      </c>
      <c r="D6079" t="s">
        <v>169</v>
      </c>
      <c r="E6079">
        <v>7</v>
      </c>
      <c r="F6079" t="s">
        <v>221</v>
      </c>
      <c r="G6079" t="s">
        <v>1989</v>
      </c>
      <c r="H6079" t="s">
        <v>79</v>
      </c>
      <c r="I6079" t="s">
        <v>2273</v>
      </c>
      <c r="J6079" t="s">
        <v>10926</v>
      </c>
      <c r="K6079">
        <v>9950782185</v>
      </c>
      <c r="L6079" t="s">
        <v>13754</v>
      </c>
      <c r="M6079" t="s">
        <v>2382</v>
      </c>
      <c r="N6079" t="s">
        <v>40</v>
      </c>
      <c r="O6079">
        <v>26250</v>
      </c>
      <c r="P6079">
        <v>30238</v>
      </c>
      <c r="Q6079" t="s">
        <v>95</v>
      </c>
      <c r="R6079">
        <v>647</v>
      </c>
      <c r="S6079" s="2">
        <v>45305</v>
      </c>
      <c r="T6079" t="s">
        <v>42</v>
      </c>
      <c r="U6079">
        <v>0</v>
      </c>
      <c r="V6079" t="s">
        <v>71</v>
      </c>
      <c r="W6079">
        <v>447</v>
      </c>
      <c r="X6079" t="s">
        <v>44</v>
      </c>
      <c r="Y6079" t="s">
        <v>45</v>
      </c>
      <c r="Z6079">
        <v>0</v>
      </c>
      <c r="AA6079">
        <v>343</v>
      </c>
      <c r="AB6079">
        <v>29455</v>
      </c>
      <c r="AC6079" t="s">
        <v>46</v>
      </c>
    </row>
    <row r="6080" spans="1:29" x14ac:dyDescent="0.3">
      <c r="A6080" s="1" t="s">
        <v>47</v>
      </c>
      <c r="B6080" t="s">
        <v>176</v>
      </c>
      <c r="C6080" t="s">
        <v>351</v>
      </c>
      <c r="D6080" t="s">
        <v>201</v>
      </c>
      <c r="E6080">
        <v>5</v>
      </c>
      <c r="F6080" t="s">
        <v>129</v>
      </c>
      <c r="G6080" t="s">
        <v>700</v>
      </c>
      <c r="H6080" t="s">
        <v>35</v>
      </c>
      <c r="I6080" t="s">
        <v>1379</v>
      </c>
      <c r="J6080" t="s">
        <v>1567</v>
      </c>
      <c r="K6080" t="s">
        <v>13755</v>
      </c>
      <c r="L6080" t="s">
        <v>13756</v>
      </c>
      <c r="M6080" t="s">
        <v>957</v>
      </c>
      <c r="N6080" t="s">
        <v>84</v>
      </c>
      <c r="O6080">
        <v>3549</v>
      </c>
      <c r="P6080">
        <v>7883</v>
      </c>
      <c r="Q6080" t="s">
        <v>95</v>
      </c>
      <c r="R6080">
        <v>6</v>
      </c>
      <c r="S6080" s="2">
        <v>44413</v>
      </c>
      <c r="T6080" s="2">
        <v>44416</v>
      </c>
      <c r="U6080">
        <v>0</v>
      </c>
      <c r="V6080" t="s">
        <v>43</v>
      </c>
      <c r="W6080">
        <v>686</v>
      </c>
      <c r="X6080" t="s">
        <v>60</v>
      </c>
      <c r="Y6080" t="s">
        <v>61</v>
      </c>
      <c r="Z6080">
        <v>0</v>
      </c>
      <c r="AA6080">
        <v>254</v>
      </c>
      <c r="AB6080">
        <v>4060</v>
      </c>
      <c r="AC6080" t="s">
        <v>46</v>
      </c>
    </row>
    <row r="6081" spans="1:29" x14ac:dyDescent="0.3">
      <c r="A6081" s="1" t="s">
        <v>47</v>
      </c>
      <c r="B6081" t="s">
        <v>176</v>
      </c>
      <c r="C6081" t="s">
        <v>2512</v>
      </c>
      <c r="D6081" t="s">
        <v>185</v>
      </c>
      <c r="E6081">
        <v>6</v>
      </c>
      <c r="F6081" t="s">
        <v>51</v>
      </c>
      <c r="G6081" t="s">
        <v>1427</v>
      </c>
      <c r="H6081" t="s">
        <v>35</v>
      </c>
      <c r="I6081" t="s">
        <v>210</v>
      </c>
      <c r="J6081" t="s">
        <v>1213</v>
      </c>
      <c r="K6081" t="s">
        <v>13757</v>
      </c>
      <c r="L6081" t="s">
        <v>13758</v>
      </c>
      <c r="M6081" t="s">
        <v>1637</v>
      </c>
      <c r="N6081" t="s">
        <v>94</v>
      </c>
      <c r="O6081">
        <v>4765</v>
      </c>
      <c r="P6081">
        <v>9584</v>
      </c>
      <c r="Q6081" t="s">
        <v>95</v>
      </c>
      <c r="R6081">
        <v>771</v>
      </c>
      <c r="S6081" s="2">
        <v>45198</v>
      </c>
      <c r="T6081" s="2">
        <v>45210</v>
      </c>
      <c r="U6081">
        <v>0</v>
      </c>
      <c r="V6081" t="s">
        <v>71</v>
      </c>
      <c r="W6081">
        <v>553</v>
      </c>
      <c r="X6081" t="s">
        <v>60</v>
      </c>
      <c r="Y6081" t="s">
        <v>45</v>
      </c>
      <c r="Z6081">
        <v>0</v>
      </c>
      <c r="AA6081">
        <v>750</v>
      </c>
      <c r="AB6081">
        <v>5428</v>
      </c>
      <c r="AC6081" t="s">
        <v>107</v>
      </c>
    </row>
    <row r="6082" spans="1:29" x14ac:dyDescent="0.3">
      <c r="A6082" s="1" t="s">
        <v>29</v>
      </c>
      <c r="B6082" t="s">
        <v>86</v>
      </c>
      <c r="C6082" t="s">
        <v>1095</v>
      </c>
      <c r="D6082" t="s">
        <v>201</v>
      </c>
      <c r="E6082">
        <v>6</v>
      </c>
      <c r="F6082" t="s">
        <v>64</v>
      </c>
      <c r="G6082" t="s">
        <v>802</v>
      </c>
      <c r="H6082" t="s">
        <v>35</v>
      </c>
      <c r="I6082" t="s">
        <v>131</v>
      </c>
      <c r="J6082" t="s">
        <v>1865</v>
      </c>
      <c r="K6082" t="s">
        <v>13759</v>
      </c>
      <c r="L6082" t="s">
        <v>13760</v>
      </c>
      <c r="M6082" t="s">
        <v>1597</v>
      </c>
      <c r="N6082" t="s">
        <v>58</v>
      </c>
      <c r="O6082">
        <v>7454</v>
      </c>
      <c r="P6082">
        <v>10578</v>
      </c>
      <c r="Q6082" t="s">
        <v>59</v>
      </c>
      <c r="R6082">
        <v>530</v>
      </c>
      <c r="S6082" s="2">
        <v>45137</v>
      </c>
      <c r="T6082" s="2">
        <v>45154</v>
      </c>
      <c r="U6082">
        <v>42928</v>
      </c>
      <c r="V6082" t="s">
        <v>71</v>
      </c>
      <c r="W6082">
        <v>645</v>
      </c>
      <c r="X6082" t="s">
        <v>60</v>
      </c>
      <c r="Y6082" t="s">
        <v>45</v>
      </c>
      <c r="Z6082">
        <v>2570</v>
      </c>
      <c r="AA6082">
        <v>329</v>
      </c>
      <c r="AB6082">
        <v>7814</v>
      </c>
      <c r="AC6082" t="s">
        <v>46</v>
      </c>
    </row>
    <row r="6083" spans="1:29" x14ac:dyDescent="0.3">
      <c r="A6083" s="1" t="s">
        <v>29</v>
      </c>
      <c r="B6083" t="s">
        <v>30</v>
      </c>
      <c r="C6083" t="s">
        <v>3274</v>
      </c>
      <c r="D6083" t="s">
        <v>119</v>
      </c>
      <c r="E6083">
        <v>1</v>
      </c>
      <c r="F6083" t="s">
        <v>77</v>
      </c>
      <c r="G6083" t="s">
        <v>980</v>
      </c>
      <c r="H6083" t="s">
        <v>35</v>
      </c>
      <c r="I6083" t="s">
        <v>3085</v>
      </c>
      <c r="J6083" t="s">
        <v>2548</v>
      </c>
      <c r="K6083" t="s">
        <v>13761</v>
      </c>
      <c r="L6083" t="s">
        <v>13762</v>
      </c>
      <c r="M6083" t="s">
        <v>1039</v>
      </c>
      <c r="N6083" t="s">
        <v>84</v>
      </c>
      <c r="O6083">
        <v>4605</v>
      </c>
      <c r="P6083">
        <v>8493</v>
      </c>
      <c r="Q6083" t="s">
        <v>41</v>
      </c>
      <c r="R6083">
        <v>62</v>
      </c>
      <c r="S6083" s="2">
        <v>44739</v>
      </c>
      <c r="T6083" t="s">
        <v>42</v>
      </c>
      <c r="U6083">
        <v>0</v>
      </c>
      <c r="V6083" t="s">
        <v>85</v>
      </c>
      <c r="W6083">
        <v>593</v>
      </c>
      <c r="X6083" t="s">
        <v>44</v>
      </c>
      <c r="Y6083" t="s">
        <v>61</v>
      </c>
      <c r="Z6083">
        <v>0</v>
      </c>
      <c r="AA6083">
        <v>933</v>
      </c>
      <c r="AB6083">
        <v>5374</v>
      </c>
      <c r="AC6083" t="s">
        <v>107</v>
      </c>
    </row>
    <row r="6084" spans="1:29" x14ac:dyDescent="0.3">
      <c r="A6084" s="1" t="s">
        <v>29</v>
      </c>
      <c r="B6084" t="s">
        <v>96</v>
      </c>
      <c r="C6084" t="s">
        <v>1389</v>
      </c>
      <c r="D6084" t="s">
        <v>352</v>
      </c>
      <c r="E6084">
        <v>8</v>
      </c>
      <c r="F6084" t="s">
        <v>221</v>
      </c>
      <c r="G6084" t="s">
        <v>222</v>
      </c>
      <c r="H6084" t="s">
        <v>79</v>
      </c>
      <c r="I6084" t="s">
        <v>518</v>
      </c>
      <c r="J6084" t="s">
        <v>2548</v>
      </c>
      <c r="K6084">
        <v>4238389288</v>
      </c>
      <c r="L6084" t="s">
        <v>13763</v>
      </c>
      <c r="M6084" t="s">
        <v>1784</v>
      </c>
      <c r="N6084" t="s">
        <v>84</v>
      </c>
      <c r="O6084">
        <v>10562</v>
      </c>
      <c r="P6084">
        <v>14233</v>
      </c>
      <c r="Q6084" t="s">
        <v>95</v>
      </c>
      <c r="R6084">
        <v>284</v>
      </c>
      <c r="S6084" s="2">
        <v>44419</v>
      </c>
      <c r="T6084" t="s">
        <v>42</v>
      </c>
      <c r="U6084">
        <v>0</v>
      </c>
      <c r="V6084" t="s">
        <v>106</v>
      </c>
      <c r="W6084">
        <v>629</v>
      </c>
      <c r="X6084" t="s">
        <v>44</v>
      </c>
      <c r="Y6084" t="s">
        <v>72</v>
      </c>
      <c r="Z6084">
        <v>0</v>
      </c>
      <c r="AA6084">
        <v>904</v>
      </c>
      <c r="AB6084">
        <v>12315</v>
      </c>
      <c r="AC6084" t="s">
        <v>73</v>
      </c>
    </row>
    <row r="6085" spans="1:29" x14ac:dyDescent="0.3">
      <c r="A6085" s="1" t="s">
        <v>47</v>
      </c>
      <c r="B6085" t="s">
        <v>48</v>
      </c>
      <c r="C6085" t="s">
        <v>2654</v>
      </c>
      <c r="D6085" t="s">
        <v>236</v>
      </c>
      <c r="E6085">
        <v>2</v>
      </c>
      <c r="F6085" t="s">
        <v>271</v>
      </c>
      <c r="G6085" t="s">
        <v>689</v>
      </c>
      <c r="H6085" t="s">
        <v>79</v>
      </c>
      <c r="I6085" t="s">
        <v>1841</v>
      </c>
      <c r="J6085" t="s">
        <v>90</v>
      </c>
      <c r="K6085" t="s">
        <v>13764</v>
      </c>
      <c r="L6085" t="s">
        <v>13765</v>
      </c>
      <c r="M6085" t="s">
        <v>556</v>
      </c>
      <c r="N6085" t="s">
        <v>40</v>
      </c>
      <c r="O6085">
        <v>28668</v>
      </c>
      <c r="P6085">
        <v>30935</v>
      </c>
      <c r="Q6085" t="s">
        <v>59</v>
      </c>
      <c r="R6085">
        <v>842</v>
      </c>
      <c r="S6085" s="2">
        <v>45267</v>
      </c>
      <c r="T6085" t="s">
        <v>42</v>
      </c>
      <c r="U6085">
        <v>27351</v>
      </c>
      <c r="V6085" t="s">
        <v>85</v>
      </c>
      <c r="W6085">
        <v>727</v>
      </c>
      <c r="X6085" t="s">
        <v>44</v>
      </c>
      <c r="Y6085" t="s">
        <v>45</v>
      </c>
      <c r="Z6085">
        <v>0</v>
      </c>
      <c r="AA6085">
        <v>985</v>
      </c>
      <c r="AB6085">
        <v>29271</v>
      </c>
      <c r="AC6085" t="s">
        <v>46</v>
      </c>
    </row>
    <row r="6086" spans="1:29" x14ac:dyDescent="0.3">
      <c r="A6086" s="1" t="s">
        <v>29</v>
      </c>
      <c r="B6086" t="s">
        <v>327</v>
      </c>
      <c r="C6086" t="s">
        <v>1209</v>
      </c>
      <c r="D6086" t="s">
        <v>32</v>
      </c>
      <c r="E6086">
        <v>3</v>
      </c>
      <c r="F6086" t="s">
        <v>129</v>
      </c>
      <c r="G6086" t="s">
        <v>130</v>
      </c>
      <c r="H6086" t="s">
        <v>79</v>
      </c>
      <c r="I6086" t="s">
        <v>238</v>
      </c>
      <c r="J6086" t="s">
        <v>1520</v>
      </c>
      <c r="K6086" t="s">
        <v>13766</v>
      </c>
      <c r="L6086" t="s">
        <v>13767</v>
      </c>
      <c r="M6086" t="s">
        <v>1019</v>
      </c>
      <c r="N6086" t="s">
        <v>58</v>
      </c>
      <c r="O6086">
        <v>29357</v>
      </c>
      <c r="P6086">
        <v>33538</v>
      </c>
      <c r="Q6086" t="s">
        <v>59</v>
      </c>
      <c r="R6086">
        <v>3</v>
      </c>
      <c r="S6086" s="2">
        <v>45113</v>
      </c>
      <c r="T6086" t="s">
        <v>42</v>
      </c>
      <c r="U6086">
        <v>24493</v>
      </c>
      <c r="V6086" t="s">
        <v>43</v>
      </c>
      <c r="W6086">
        <v>493</v>
      </c>
      <c r="X6086" t="s">
        <v>44</v>
      </c>
      <c r="Y6086" t="s">
        <v>61</v>
      </c>
      <c r="Z6086">
        <v>1465</v>
      </c>
      <c r="AA6086">
        <v>887</v>
      </c>
      <c r="AB6086">
        <v>29488</v>
      </c>
      <c r="AC6086" t="s">
        <v>107</v>
      </c>
    </row>
    <row r="6087" spans="1:29" x14ac:dyDescent="0.3">
      <c r="A6087" s="1" t="s">
        <v>47</v>
      </c>
      <c r="B6087" t="s">
        <v>117</v>
      </c>
      <c r="C6087" t="s">
        <v>976</v>
      </c>
      <c r="D6087" t="s">
        <v>236</v>
      </c>
      <c r="E6087">
        <v>8</v>
      </c>
      <c r="F6087" t="s">
        <v>51</v>
      </c>
      <c r="G6087" t="s">
        <v>1427</v>
      </c>
      <c r="H6087" t="s">
        <v>35</v>
      </c>
      <c r="I6087" t="s">
        <v>1358</v>
      </c>
      <c r="J6087" t="s">
        <v>13768</v>
      </c>
      <c r="K6087" t="s">
        <v>13769</v>
      </c>
      <c r="L6087" t="s">
        <v>13770</v>
      </c>
      <c r="M6087" t="s">
        <v>868</v>
      </c>
      <c r="N6087" t="s">
        <v>94</v>
      </c>
      <c r="O6087">
        <v>23774</v>
      </c>
      <c r="P6087">
        <v>26423</v>
      </c>
      <c r="Q6087" t="s">
        <v>59</v>
      </c>
      <c r="R6087">
        <v>583</v>
      </c>
      <c r="S6087" s="2">
        <v>44585</v>
      </c>
      <c r="T6087" s="2">
        <v>44602</v>
      </c>
      <c r="U6087">
        <v>10082</v>
      </c>
      <c r="V6087" t="s">
        <v>106</v>
      </c>
      <c r="W6087">
        <v>471</v>
      </c>
      <c r="X6087" t="s">
        <v>60</v>
      </c>
      <c r="Y6087" t="s">
        <v>45</v>
      </c>
      <c r="Z6087">
        <v>0</v>
      </c>
      <c r="AA6087">
        <v>692</v>
      </c>
      <c r="AB6087">
        <v>24863</v>
      </c>
      <c r="AC6087" t="s">
        <v>73</v>
      </c>
    </row>
    <row r="6088" spans="1:29" x14ac:dyDescent="0.3">
      <c r="A6088" s="1" t="s">
        <v>29</v>
      </c>
      <c r="B6088" t="s">
        <v>62</v>
      </c>
      <c r="C6088" t="s">
        <v>2021</v>
      </c>
      <c r="D6088" t="s">
        <v>169</v>
      </c>
      <c r="E6088">
        <v>5</v>
      </c>
      <c r="F6088" t="s">
        <v>221</v>
      </c>
      <c r="G6088" t="s">
        <v>858</v>
      </c>
      <c r="H6088" t="s">
        <v>79</v>
      </c>
      <c r="I6088" t="s">
        <v>739</v>
      </c>
      <c r="J6088" t="s">
        <v>570</v>
      </c>
      <c r="K6088" t="s">
        <v>13771</v>
      </c>
      <c r="L6088" t="s">
        <v>13772</v>
      </c>
      <c r="M6088" t="s">
        <v>505</v>
      </c>
      <c r="N6088" t="s">
        <v>84</v>
      </c>
      <c r="O6088">
        <v>20941</v>
      </c>
      <c r="P6088">
        <v>23174</v>
      </c>
      <c r="Q6088" t="s">
        <v>59</v>
      </c>
      <c r="R6088">
        <v>947</v>
      </c>
      <c r="S6088" s="2">
        <v>45111</v>
      </c>
      <c r="T6088" s="2">
        <v>45119</v>
      </c>
      <c r="U6088">
        <v>40425</v>
      </c>
      <c r="V6088" t="s">
        <v>106</v>
      </c>
      <c r="W6088">
        <v>695</v>
      </c>
      <c r="X6088" t="s">
        <v>60</v>
      </c>
      <c r="Y6088" t="s">
        <v>45</v>
      </c>
      <c r="Z6088">
        <v>0</v>
      </c>
      <c r="AA6088">
        <v>400</v>
      </c>
      <c r="AB6088">
        <v>22038</v>
      </c>
      <c r="AC6088" t="s">
        <v>107</v>
      </c>
    </row>
    <row r="6089" spans="1:29" x14ac:dyDescent="0.3">
      <c r="A6089" s="1" t="s">
        <v>29</v>
      </c>
      <c r="B6089" t="s">
        <v>74</v>
      </c>
      <c r="C6089" t="s">
        <v>837</v>
      </c>
      <c r="D6089" t="s">
        <v>110</v>
      </c>
      <c r="E6089">
        <v>8</v>
      </c>
      <c r="F6089" t="s">
        <v>120</v>
      </c>
      <c r="G6089" t="s">
        <v>329</v>
      </c>
      <c r="H6089" t="s">
        <v>35</v>
      </c>
      <c r="I6089" t="s">
        <v>36</v>
      </c>
      <c r="J6089" t="s">
        <v>1887</v>
      </c>
      <c r="K6089" t="s">
        <v>13773</v>
      </c>
      <c r="L6089" t="s">
        <v>13774</v>
      </c>
      <c r="M6089" t="s">
        <v>1718</v>
      </c>
      <c r="N6089" t="s">
        <v>84</v>
      </c>
      <c r="O6089">
        <v>20528</v>
      </c>
      <c r="P6089">
        <v>24120</v>
      </c>
      <c r="Q6089" t="s">
        <v>95</v>
      </c>
      <c r="R6089">
        <v>946</v>
      </c>
      <c r="S6089" s="2">
        <v>45091</v>
      </c>
      <c r="T6089" s="2">
        <v>45113</v>
      </c>
      <c r="U6089">
        <v>0</v>
      </c>
      <c r="V6089" t="s">
        <v>106</v>
      </c>
      <c r="W6089">
        <v>421</v>
      </c>
      <c r="X6089" t="s">
        <v>60</v>
      </c>
      <c r="Y6089" t="s">
        <v>61</v>
      </c>
      <c r="Z6089">
        <v>0</v>
      </c>
      <c r="AA6089">
        <v>99</v>
      </c>
      <c r="AB6089">
        <v>21126</v>
      </c>
      <c r="AC6089" t="s">
        <v>73</v>
      </c>
    </row>
    <row r="6090" spans="1:29" x14ac:dyDescent="0.3">
      <c r="A6090" s="1" t="s">
        <v>47</v>
      </c>
      <c r="B6090" t="s">
        <v>234</v>
      </c>
      <c r="C6090" t="s">
        <v>480</v>
      </c>
      <c r="D6090" t="s">
        <v>32</v>
      </c>
      <c r="E6090">
        <v>8</v>
      </c>
      <c r="F6090" t="s">
        <v>77</v>
      </c>
      <c r="G6090" t="s">
        <v>440</v>
      </c>
      <c r="H6090" t="s">
        <v>35</v>
      </c>
      <c r="I6090" t="s">
        <v>4737</v>
      </c>
      <c r="J6090" t="s">
        <v>610</v>
      </c>
      <c r="K6090" t="s">
        <v>13775</v>
      </c>
      <c r="L6090" t="s">
        <v>13776</v>
      </c>
      <c r="M6090" t="s">
        <v>1972</v>
      </c>
      <c r="N6090" t="s">
        <v>84</v>
      </c>
      <c r="O6090">
        <v>11206</v>
      </c>
      <c r="P6090">
        <v>13795</v>
      </c>
      <c r="Q6090" t="s">
        <v>41</v>
      </c>
      <c r="R6090">
        <v>825</v>
      </c>
      <c r="S6090" s="2">
        <v>45061</v>
      </c>
      <c r="T6090" t="s">
        <v>42</v>
      </c>
      <c r="U6090">
        <v>0</v>
      </c>
      <c r="V6090" t="s">
        <v>85</v>
      </c>
      <c r="W6090">
        <v>793</v>
      </c>
      <c r="X6090" t="s">
        <v>44</v>
      </c>
      <c r="Y6090" t="s">
        <v>45</v>
      </c>
      <c r="Z6090">
        <v>0</v>
      </c>
      <c r="AA6090">
        <v>462</v>
      </c>
      <c r="AB6090">
        <v>13341</v>
      </c>
      <c r="AC6090" t="s">
        <v>107</v>
      </c>
    </row>
    <row r="6091" spans="1:29" x14ac:dyDescent="0.3">
      <c r="A6091" s="1" t="s">
        <v>47</v>
      </c>
      <c r="B6091" t="s">
        <v>136</v>
      </c>
      <c r="C6091" t="s">
        <v>2546</v>
      </c>
      <c r="D6091" t="s">
        <v>185</v>
      </c>
      <c r="E6091">
        <v>2</v>
      </c>
      <c r="F6091" t="s">
        <v>64</v>
      </c>
      <c r="G6091" t="s">
        <v>88</v>
      </c>
      <c r="H6091" t="s">
        <v>35</v>
      </c>
      <c r="I6091" t="s">
        <v>434</v>
      </c>
      <c r="J6091" t="s">
        <v>6475</v>
      </c>
      <c r="K6091" t="s">
        <v>13777</v>
      </c>
      <c r="L6091" t="s">
        <v>13778</v>
      </c>
      <c r="M6091" t="s">
        <v>1847</v>
      </c>
      <c r="N6091" t="s">
        <v>58</v>
      </c>
      <c r="O6091">
        <v>8999</v>
      </c>
      <c r="P6091">
        <v>13045</v>
      </c>
      <c r="Q6091" t="s">
        <v>59</v>
      </c>
      <c r="R6091">
        <v>903</v>
      </c>
      <c r="S6091" s="2">
        <v>44940</v>
      </c>
      <c r="T6091" s="2">
        <v>44964</v>
      </c>
      <c r="U6091">
        <v>27500</v>
      </c>
      <c r="V6091" t="s">
        <v>106</v>
      </c>
      <c r="W6091">
        <v>437</v>
      </c>
      <c r="X6091" t="s">
        <v>60</v>
      </c>
      <c r="Y6091" t="s">
        <v>61</v>
      </c>
      <c r="Z6091">
        <v>2018</v>
      </c>
      <c r="AA6091">
        <v>446</v>
      </c>
      <c r="AB6091">
        <v>12065</v>
      </c>
      <c r="AC6091" t="s">
        <v>46</v>
      </c>
    </row>
    <row r="6092" spans="1:29" x14ac:dyDescent="0.3">
      <c r="A6092" s="1" t="s">
        <v>47</v>
      </c>
      <c r="B6092" t="s">
        <v>234</v>
      </c>
      <c r="C6092" t="s">
        <v>853</v>
      </c>
      <c r="D6092" t="s">
        <v>185</v>
      </c>
      <c r="E6092">
        <v>4</v>
      </c>
      <c r="F6092" t="s">
        <v>271</v>
      </c>
      <c r="G6092" t="s">
        <v>689</v>
      </c>
      <c r="H6092" t="s">
        <v>79</v>
      </c>
      <c r="I6092" t="s">
        <v>507</v>
      </c>
      <c r="J6092" t="s">
        <v>2066</v>
      </c>
      <c r="K6092" t="s">
        <v>13779</v>
      </c>
      <c r="L6092" t="s">
        <v>13780</v>
      </c>
      <c r="M6092" t="s">
        <v>483</v>
      </c>
      <c r="N6092" t="s">
        <v>84</v>
      </c>
      <c r="O6092">
        <v>18985</v>
      </c>
      <c r="P6092">
        <v>23739</v>
      </c>
      <c r="Q6092" t="s">
        <v>59</v>
      </c>
      <c r="R6092">
        <v>40</v>
      </c>
      <c r="S6092" s="2">
        <v>45229</v>
      </c>
      <c r="T6092" s="2">
        <v>45236</v>
      </c>
      <c r="U6092">
        <v>10021</v>
      </c>
      <c r="V6092" t="s">
        <v>85</v>
      </c>
      <c r="W6092">
        <v>632</v>
      </c>
      <c r="X6092" t="s">
        <v>60</v>
      </c>
      <c r="Y6092" t="s">
        <v>72</v>
      </c>
      <c r="Z6092">
        <v>0</v>
      </c>
      <c r="AA6092">
        <v>595</v>
      </c>
      <c r="AB6092">
        <v>22524</v>
      </c>
      <c r="AC6092" t="s">
        <v>73</v>
      </c>
    </row>
    <row r="6093" spans="1:29" x14ac:dyDescent="0.3">
      <c r="A6093" s="1" t="s">
        <v>29</v>
      </c>
      <c r="B6093" t="s">
        <v>74</v>
      </c>
      <c r="C6093" t="s">
        <v>2107</v>
      </c>
      <c r="D6093" t="s">
        <v>110</v>
      </c>
      <c r="E6093">
        <v>4</v>
      </c>
      <c r="F6093" t="s">
        <v>77</v>
      </c>
      <c r="G6093" t="s">
        <v>264</v>
      </c>
      <c r="H6093" t="s">
        <v>79</v>
      </c>
      <c r="I6093" t="s">
        <v>5030</v>
      </c>
      <c r="J6093" t="s">
        <v>1462</v>
      </c>
      <c r="K6093" t="s">
        <v>13781</v>
      </c>
      <c r="L6093" t="s">
        <v>13782</v>
      </c>
      <c r="M6093" t="s">
        <v>175</v>
      </c>
      <c r="N6093" t="s">
        <v>58</v>
      </c>
      <c r="O6093">
        <v>6961</v>
      </c>
      <c r="P6093">
        <v>9927</v>
      </c>
      <c r="Q6093" t="s">
        <v>95</v>
      </c>
      <c r="R6093">
        <v>706</v>
      </c>
      <c r="S6093" s="2">
        <v>44796</v>
      </c>
      <c r="T6093" s="2">
        <v>44819</v>
      </c>
      <c r="U6093">
        <v>0</v>
      </c>
      <c r="V6093" t="s">
        <v>85</v>
      </c>
      <c r="W6093">
        <v>738</v>
      </c>
      <c r="X6093" t="s">
        <v>60</v>
      </c>
      <c r="Y6093" t="s">
        <v>61</v>
      </c>
      <c r="Z6093">
        <v>2627</v>
      </c>
      <c r="AA6093">
        <v>149</v>
      </c>
      <c r="AB6093">
        <v>8642</v>
      </c>
      <c r="AC6093" t="s">
        <v>107</v>
      </c>
    </row>
    <row r="6094" spans="1:29" x14ac:dyDescent="0.3">
      <c r="A6094" s="1" t="s">
        <v>29</v>
      </c>
      <c r="B6094" t="s">
        <v>327</v>
      </c>
      <c r="C6094" t="s">
        <v>2058</v>
      </c>
      <c r="D6094" t="s">
        <v>236</v>
      </c>
      <c r="E6094">
        <v>9</v>
      </c>
      <c r="F6094" t="s">
        <v>186</v>
      </c>
      <c r="G6094" t="s">
        <v>1504</v>
      </c>
      <c r="H6094" t="s">
        <v>35</v>
      </c>
      <c r="I6094" t="s">
        <v>1083</v>
      </c>
      <c r="J6094" t="s">
        <v>372</v>
      </c>
      <c r="K6094" t="s">
        <v>13783</v>
      </c>
      <c r="L6094" t="s">
        <v>13784</v>
      </c>
      <c r="M6094" t="s">
        <v>1019</v>
      </c>
      <c r="N6094" t="s">
        <v>84</v>
      </c>
      <c r="O6094">
        <v>8295</v>
      </c>
      <c r="P6094">
        <v>11311</v>
      </c>
      <c r="Q6094" t="s">
        <v>59</v>
      </c>
      <c r="R6094">
        <v>798</v>
      </c>
      <c r="S6094" s="2">
        <v>44643</v>
      </c>
      <c r="T6094" t="s">
        <v>42</v>
      </c>
      <c r="U6094">
        <v>8069</v>
      </c>
      <c r="V6094" t="s">
        <v>71</v>
      </c>
      <c r="W6094">
        <v>631</v>
      </c>
      <c r="X6094" t="s">
        <v>44</v>
      </c>
      <c r="Y6094" t="s">
        <v>61</v>
      </c>
      <c r="Z6094">
        <v>0</v>
      </c>
      <c r="AA6094">
        <v>683</v>
      </c>
      <c r="AB6094">
        <v>11284</v>
      </c>
      <c r="AC6094" t="s">
        <v>46</v>
      </c>
    </row>
    <row r="6095" spans="1:29" x14ac:dyDescent="0.3">
      <c r="A6095" s="1" t="s">
        <v>47</v>
      </c>
      <c r="B6095" t="s">
        <v>592</v>
      </c>
      <c r="C6095" t="s">
        <v>2303</v>
      </c>
      <c r="D6095" t="s">
        <v>387</v>
      </c>
      <c r="E6095">
        <v>9</v>
      </c>
      <c r="F6095" t="s">
        <v>64</v>
      </c>
      <c r="G6095" t="s">
        <v>376</v>
      </c>
      <c r="H6095" t="s">
        <v>35</v>
      </c>
      <c r="I6095" t="s">
        <v>238</v>
      </c>
      <c r="J6095" t="s">
        <v>2890</v>
      </c>
      <c r="K6095" t="s">
        <v>13785</v>
      </c>
      <c r="L6095" t="s">
        <v>13786</v>
      </c>
      <c r="M6095" t="s">
        <v>1449</v>
      </c>
      <c r="N6095" t="s">
        <v>58</v>
      </c>
      <c r="O6095">
        <v>20441</v>
      </c>
      <c r="P6095">
        <v>23157</v>
      </c>
      <c r="Q6095" t="s">
        <v>95</v>
      </c>
      <c r="R6095">
        <v>868</v>
      </c>
      <c r="S6095" s="2">
        <v>44361</v>
      </c>
      <c r="T6095" s="2">
        <v>44382</v>
      </c>
      <c r="U6095">
        <v>0</v>
      </c>
      <c r="V6095" t="s">
        <v>85</v>
      </c>
      <c r="W6095">
        <v>849</v>
      </c>
      <c r="X6095" t="s">
        <v>60</v>
      </c>
      <c r="Y6095" t="s">
        <v>72</v>
      </c>
      <c r="Z6095">
        <v>2649</v>
      </c>
      <c r="AA6095">
        <v>387</v>
      </c>
      <c r="AB6095">
        <v>21458</v>
      </c>
      <c r="AC6095" t="s">
        <v>46</v>
      </c>
    </row>
    <row r="6096" spans="1:29" x14ac:dyDescent="0.3">
      <c r="A6096" s="1" t="s">
        <v>29</v>
      </c>
      <c r="B6096" t="s">
        <v>74</v>
      </c>
      <c r="C6096" t="s">
        <v>837</v>
      </c>
      <c r="D6096" t="s">
        <v>185</v>
      </c>
      <c r="E6096">
        <v>8</v>
      </c>
      <c r="F6096" t="s">
        <v>64</v>
      </c>
      <c r="G6096" t="s">
        <v>802</v>
      </c>
      <c r="H6096" t="s">
        <v>79</v>
      </c>
      <c r="I6096" t="s">
        <v>1836</v>
      </c>
      <c r="J6096" t="s">
        <v>870</v>
      </c>
      <c r="K6096" t="s">
        <v>13787</v>
      </c>
      <c r="L6096" t="s">
        <v>13788</v>
      </c>
      <c r="M6096" t="s">
        <v>1146</v>
      </c>
      <c r="N6096" t="s">
        <v>40</v>
      </c>
      <c r="O6096">
        <v>28702</v>
      </c>
      <c r="P6096">
        <v>31748</v>
      </c>
      <c r="Q6096" t="s">
        <v>95</v>
      </c>
      <c r="R6096">
        <v>24</v>
      </c>
      <c r="S6096" s="2">
        <v>44545</v>
      </c>
      <c r="T6096" t="s">
        <v>42</v>
      </c>
      <c r="U6096">
        <v>0</v>
      </c>
      <c r="V6096" t="s">
        <v>43</v>
      </c>
      <c r="W6096">
        <v>550</v>
      </c>
      <c r="X6096" t="s">
        <v>44</v>
      </c>
      <c r="Y6096" t="s">
        <v>72</v>
      </c>
      <c r="Z6096">
        <v>0</v>
      </c>
      <c r="AA6096">
        <v>21</v>
      </c>
      <c r="AB6096">
        <v>28963</v>
      </c>
      <c r="AC6096" t="s">
        <v>46</v>
      </c>
    </row>
    <row r="6097" spans="1:29" x14ac:dyDescent="0.3">
      <c r="A6097" s="1" t="s">
        <v>47</v>
      </c>
      <c r="B6097" t="s">
        <v>145</v>
      </c>
      <c r="C6097" t="s">
        <v>270</v>
      </c>
      <c r="D6097" t="s">
        <v>119</v>
      </c>
      <c r="E6097">
        <v>10</v>
      </c>
      <c r="F6097" t="s">
        <v>64</v>
      </c>
      <c r="G6097" t="s">
        <v>1152</v>
      </c>
      <c r="H6097" t="s">
        <v>79</v>
      </c>
      <c r="I6097" t="s">
        <v>1501</v>
      </c>
      <c r="J6097" t="s">
        <v>2137</v>
      </c>
      <c r="K6097" t="s">
        <v>13789</v>
      </c>
      <c r="L6097" t="s">
        <v>13790</v>
      </c>
      <c r="M6097" t="s">
        <v>2358</v>
      </c>
      <c r="N6097" t="s">
        <v>40</v>
      </c>
      <c r="O6097">
        <v>8813</v>
      </c>
      <c r="P6097">
        <v>12883</v>
      </c>
      <c r="Q6097" t="s">
        <v>59</v>
      </c>
      <c r="R6097">
        <v>984</v>
      </c>
      <c r="S6097" s="2">
        <v>44616</v>
      </c>
      <c r="T6097" t="s">
        <v>42</v>
      </c>
      <c r="U6097">
        <v>27542</v>
      </c>
      <c r="V6097" t="s">
        <v>71</v>
      </c>
      <c r="W6097">
        <v>626</v>
      </c>
      <c r="X6097" t="s">
        <v>44</v>
      </c>
      <c r="Y6097" t="s">
        <v>72</v>
      </c>
      <c r="Z6097">
        <v>0</v>
      </c>
      <c r="AA6097">
        <v>874</v>
      </c>
      <c r="AB6097">
        <v>11569</v>
      </c>
      <c r="AC6097" t="s">
        <v>73</v>
      </c>
    </row>
    <row r="6098" spans="1:29" x14ac:dyDescent="0.3">
      <c r="A6098" s="1" t="s">
        <v>47</v>
      </c>
      <c r="B6098" t="s">
        <v>161</v>
      </c>
      <c r="C6098" t="s">
        <v>2249</v>
      </c>
      <c r="D6098" t="s">
        <v>169</v>
      </c>
      <c r="E6098">
        <v>2</v>
      </c>
      <c r="F6098" t="s">
        <v>99</v>
      </c>
      <c r="G6098" t="s">
        <v>529</v>
      </c>
      <c r="H6098" t="s">
        <v>35</v>
      </c>
      <c r="I6098" t="s">
        <v>210</v>
      </c>
      <c r="J6098" t="s">
        <v>784</v>
      </c>
      <c r="K6098">
        <v>8673101652</v>
      </c>
      <c r="L6098" t="s">
        <v>13791</v>
      </c>
      <c r="M6098" t="s">
        <v>618</v>
      </c>
      <c r="N6098" t="s">
        <v>40</v>
      </c>
      <c r="O6098">
        <v>16358</v>
      </c>
      <c r="P6098">
        <v>19839</v>
      </c>
      <c r="Q6098" t="s">
        <v>41</v>
      </c>
      <c r="R6098">
        <v>788</v>
      </c>
      <c r="S6098" s="2">
        <v>44555</v>
      </c>
      <c r="T6098" s="2">
        <v>44578</v>
      </c>
      <c r="U6098">
        <v>0</v>
      </c>
      <c r="V6098" t="s">
        <v>106</v>
      </c>
      <c r="W6098">
        <v>404</v>
      </c>
      <c r="X6098" t="s">
        <v>60</v>
      </c>
      <c r="Y6098" t="s">
        <v>61</v>
      </c>
      <c r="Z6098">
        <v>0</v>
      </c>
      <c r="AA6098">
        <v>646</v>
      </c>
      <c r="AB6098">
        <v>18190</v>
      </c>
      <c r="AC6098" t="s">
        <v>73</v>
      </c>
    </row>
    <row r="6099" spans="1:29" x14ac:dyDescent="0.3">
      <c r="A6099" s="1" t="s">
        <v>47</v>
      </c>
      <c r="B6099" t="s">
        <v>176</v>
      </c>
      <c r="C6099" t="s">
        <v>881</v>
      </c>
      <c r="D6099" t="s">
        <v>169</v>
      </c>
      <c r="E6099">
        <v>6</v>
      </c>
      <c r="F6099" t="s">
        <v>129</v>
      </c>
      <c r="G6099" t="s">
        <v>395</v>
      </c>
      <c r="H6099" t="s">
        <v>35</v>
      </c>
      <c r="I6099" t="s">
        <v>2212</v>
      </c>
      <c r="J6099" t="s">
        <v>310</v>
      </c>
      <c r="K6099" t="s">
        <v>13792</v>
      </c>
      <c r="L6099" t="s">
        <v>13793</v>
      </c>
      <c r="M6099" t="s">
        <v>426</v>
      </c>
      <c r="N6099" t="s">
        <v>84</v>
      </c>
      <c r="O6099">
        <v>26905</v>
      </c>
      <c r="P6099">
        <v>30517</v>
      </c>
      <c r="Q6099" t="s">
        <v>41</v>
      </c>
      <c r="R6099">
        <v>20</v>
      </c>
      <c r="S6099" s="2">
        <v>44348</v>
      </c>
      <c r="T6099" t="s">
        <v>42</v>
      </c>
      <c r="U6099">
        <v>0</v>
      </c>
      <c r="V6099" t="s">
        <v>71</v>
      </c>
      <c r="W6099">
        <v>641</v>
      </c>
      <c r="X6099" t="s">
        <v>44</v>
      </c>
      <c r="Y6099" t="s">
        <v>72</v>
      </c>
      <c r="Z6099">
        <v>0</v>
      </c>
      <c r="AA6099">
        <v>485</v>
      </c>
      <c r="AB6099">
        <v>29764</v>
      </c>
      <c r="AC6099" t="s">
        <v>107</v>
      </c>
    </row>
    <row r="6100" spans="1:29" x14ac:dyDescent="0.3">
      <c r="A6100" s="1" t="s">
        <v>29</v>
      </c>
      <c r="B6100" t="s">
        <v>393</v>
      </c>
      <c r="C6100" t="s">
        <v>1241</v>
      </c>
      <c r="D6100" t="s">
        <v>50</v>
      </c>
      <c r="E6100">
        <v>7</v>
      </c>
      <c r="F6100" t="s">
        <v>120</v>
      </c>
      <c r="G6100" t="s">
        <v>1533</v>
      </c>
      <c r="H6100" t="s">
        <v>35</v>
      </c>
      <c r="I6100" t="s">
        <v>2684</v>
      </c>
      <c r="J6100" t="s">
        <v>890</v>
      </c>
      <c r="K6100" t="s">
        <v>13794</v>
      </c>
      <c r="L6100" t="s">
        <v>13795</v>
      </c>
      <c r="M6100" t="s">
        <v>948</v>
      </c>
      <c r="N6100" t="s">
        <v>40</v>
      </c>
      <c r="O6100">
        <v>7035</v>
      </c>
      <c r="P6100">
        <v>9528</v>
      </c>
      <c r="Q6100" t="s">
        <v>41</v>
      </c>
      <c r="R6100">
        <v>988</v>
      </c>
      <c r="S6100" s="2">
        <v>44739</v>
      </c>
      <c r="T6100" s="2">
        <v>44743</v>
      </c>
      <c r="U6100">
        <v>0</v>
      </c>
      <c r="V6100" t="s">
        <v>43</v>
      </c>
      <c r="W6100">
        <v>726</v>
      </c>
      <c r="X6100" t="s">
        <v>60</v>
      </c>
      <c r="Y6100" t="s">
        <v>45</v>
      </c>
      <c r="Z6100">
        <v>0</v>
      </c>
      <c r="AA6100">
        <v>133</v>
      </c>
      <c r="AB6100">
        <v>8892</v>
      </c>
      <c r="AC6100" t="s">
        <v>46</v>
      </c>
    </row>
    <row r="6101" spans="1:29" x14ac:dyDescent="0.3">
      <c r="A6101" s="1" t="s">
        <v>29</v>
      </c>
      <c r="B6101" t="s">
        <v>62</v>
      </c>
      <c r="C6101" t="s">
        <v>5704</v>
      </c>
      <c r="D6101" t="s">
        <v>32</v>
      </c>
      <c r="E6101">
        <v>7</v>
      </c>
      <c r="F6101" t="s">
        <v>271</v>
      </c>
      <c r="G6101" t="s">
        <v>340</v>
      </c>
      <c r="H6101" t="s">
        <v>79</v>
      </c>
      <c r="I6101" t="s">
        <v>446</v>
      </c>
      <c r="J6101" t="s">
        <v>2140</v>
      </c>
      <c r="K6101" t="s">
        <v>13796</v>
      </c>
      <c r="L6101" t="s">
        <v>13797</v>
      </c>
      <c r="M6101" t="s">
        <v>135</v>
      </c>
      <c r="N6101" t="s">
        <v>84</v>
      </c>
      <c r="O6101">
        <v>3537</v>
      </c>
      <c r="P6101">
        <v>5973</v>
      </c>
      <c r="Q6101" t="s">
        <v>95</v>
      </c>
      <c r="R6101">
        <v>389</v>
      </c>
      <c r="S6101" s="2">
        <v>45173</v>
      </c>
      <c r="T6101" t="s">
        <v>42</v>
      </c>
      <c r="U6101">
        <v>0</v>
      </c>
      <c r="V6101" t="s">
        <v>71</v>
      </c>
      <c r="W6101">
        <v>418</v>
      </c>
      <c r="X6101" t="s">
        <v>44</v>
      </c>
      <c r="Y6101" t="s">
        <v>45</v>
      </c>
      <c r="Z6101">
        <v>0</v>
      </c>
      <c r="AA6101">
        <v>406</v>
      </c>
      <c r="AB6101">
        <v>5294</v>
      </c>
      <c r="AC6101" t="s">
        <v>107</v>
      </c>
    </row>
    <row r="6102" spans="1:29" x14ac:dyDescent="0.3">
      <c r="A6102" s="1" t="s">
        <v>29</v>
      </c>
      <c r="B6102" t="s">
        <v>228</v>
      </c>
      <c r="C6102" t="s">
        <v>1185</v>
      </c>
      <c r="D6102" t="s">
        <v>155</v>
      </c>
      <c r="E6102">
        <v>3</v>
      </c>
      <c r="F6102" t="s">
        <v>99</v>
      </c>
      <c r="G6102" t="s">
        <v>529</v>
      </c>
      <c r="H6102" t="s">
        <v>79</v>
      </c>
      <c r="I6102" t="s">
        <v>210</v>
      </c>
      <c r="J6102" t="s">
        <v>1071</v>
      </c>
      <c r="K6102" t="s">
        <v>13798</v>
      </c>
      <c r="L6102" t="s">
        <v>13799</v>
      </c>
      <c r="M6102" t="s">
        <v>473</v>
      </c>
      <c r="N6102" t="s">
        <v>94</v>
      </c>
      <c r="O6102">
        <v>9282</v>
      </c>
      <c r="P6102">
        <v>13691</v>
      </c>
      <c r="Q6102" t="s">
        <v>41</v>
      </c>
      <c r="R6102">
        <v>255</v>
      </c>
      <c r="S6102" s="2">
        <v>45349</v>
      </c>
      <c r="T6102" t="s">
        <v>42</v>
      </c>
      <c r="U6102">
        <v>0</v>
      </c>
      <c r="V6102" t="s">
        <v>106</v>
      </c>
      <c r="W6102">
        <v>516</v>
      </c>
      <c r="X6102" t="s">
        <v>44</v>
      </c>
      <c r="Y6102" t="s">
        <v>61</v>
      </c>
      <c r="Z6102">
        <v>0</v>
      </c>
      <c r="AA6102">
        <v>594</v>
      </c>
      <c r="AB6102">
        <v>10939</v>
      </c>
      <c r="AC6102" t="s">
        <v>73</v>
      </c>
    </row>
    <row r="6103" spans="1:29" x14ac:dyDescent="0.3">
      <c r="A6103" s="1" t="s">
        <v>47</v>
      </c>
      <c r="B6103" t="s">
        <v>234</v>
      </c>
      <c r="C6103" t="s">
        <v>480</v>
      </c>
      <c r="D6103" t="s">
        <v>169</v>
      </c>
      <c r="E6103">
        <v>9</v>
      </c>
      <c r="F6103" t="s">
        <v>51</v>
      </c>
      <c r="G6103" t="s">
        <v>710</v>
      </c>
      <c r="H6103" t="s">
        <v>79</v>
      </c>
      <c r="I6103" t="s">
        <v>279</v>
      </c>
      <c r="J6103" t="s">
        <v>4678</v>
      </c>
      <c r="K6103" t="s">
        <v>13800</v>
      </c>
      <c r="L6103" t="s">
        <v>13801</v>
      </c>
      <c r="M6103" t="s">
        <v>746</v>
      </c>
      <c r="N6103" t="s">
        <v>94</v>
      </c>
      <c r="O6103">
        <v>21806</v>
      </c>
      <c r="P6103">
        <v>24112</v>
      </c>
      <c r="Q6103" t="s">
        <v>59</v>
      </c>
      <c r="R6103">
        <v>641</v>
      </c>
      <c r="S6103" s="2">
        <v>45269</v>
      </c>
      <c r="T6103" t="s">
        <v>42</v>
      </c>
      <c r="U6103">
        <v>3957</v>
      </c>
      <c r="V6103" t="s">
        <v>43</v>
      </c>
      <c r="W6103">
        <v>698</v>
      </c>
      <c r="X6103" t="s">
        <v>44</v>
      </c>
      <c r="Y6103" t="s">
        <v>45</v>
      </c>
      <c r="Z6103">
        <v>0</v>
      </c>
      <c r="AA6103">
        <v>296</v>
      </c>
      <c r="AB6103">
        <v>21932</v>
      </c>
      <c r="AC6103" t="s">
        <v>73</v>
      </c>
    </row>
    <row r="6104" spans="1:29" x14ac:dyDescent="0.3">
      <c r="A6104" s="1" t="s">
        <v>29</v>
      </c>
      <c r="B6104" t="s">
        <v>327</v>
      </c>
      <c r="C6104" t="s">
        <v>2243</v>
      </c>
      <c r="D6104" t="s">
        <v>128</v>
      </c>
      <c r="E6104">
        <v>2</v>
      </c>
      <c r="F6104" t="s">
        <v>271</v>
      </c>
      <c r="G6104" t="s">
        <v>353</v>
      </c>
      <c r="H6104" t="s">
        <v>35</v>
      </c>
      <c r="I6104" t="s">
        <v>417</v>
      </c>
      <c r="J6104" t="s">
        <v>1497</v>
      </c>
      <c r="K6104" t="s">
        <v>13802</v>
      </c>
      <c r="L6104" t="s">
        <v>13803</v>
      </c>
      <c r="M6104" t="s">
        <v>1023</v>
      </c>
      <c r="N6104" t="s">
        <v>40</v>
      </c>
      <c r="O6104">
        <v>7470</v>
      </c>
      <c r="P6104">
        <v>11405</v>
      </c>
      <c r="Q6104" t="s">
        <v>41</v>
      </c>
      <c r="R6104">
        <v>624</v>
      </c>
      <c r="S6104" s="2">
        <v>45198</v>
      </c>
      <c r="T6104" s="2">
        <v>45217</v>
      </c>
      <c r="U6104">
        <v>0</v>
      </c>
      <c r="V6104" t="s">
        <v>71</v>
      </c>
      <c r="W6104">
        <v>573</v>
      </c>
      <c r="X6104" t="s">
        <v>60</v>
      </c>
      <c r="Y6104" t="s">
        <v>45</v>
      </c>
      <c r="Z6104">
        <v>0</v>
      </c>
      <c r="AA6104">
        <v>266</v>
      </c>
      <c r="AB6104">
        <v>11100</v>
      </c>
      <c r="AC6104" t="s">
        <v>107</v>
      </c>
    </row>
    <row r="6105" spans="1:29" x14ac:dyDescent="0.3">
      <c r="A6105" s="1" t="s">
        <v>47</v>
      </c>
      <c r="B6105" t="s">
        <v>108</v>
      </c>
      <c r="C6105" t="s">
        <v>439</v>
      </c>
      <c r="D6105" t="s">
        <v>169</v>
      </c>
      <c r="E6105">
        <v>6</v>
      </c>
      <c r="F6105" t="s">
        <v>51</v>
      </c>
      <c r="G6105" t="s">
        <v>1427</v>
      </c>
      <c r="H6105" t="s">
        <v>35</v>
      </c>
      <c r="I6105" t="s">
        <v>3013</v>
      </c>
      <c r="J6105" t="s">
        <v>2836</v>
      </c>
      <c r="K6105" t="s">
        <v>13804</v>
      </c>
      <c r="L6105" t="s">
        <v>13805</v>
      </c>
      <c r="M6105" t="s">
        <v>116</v>
      </c>
      <c r="N6105" t="s">
        <v>58</v>
      </c>
      <c r="O6105">
        <v>25682</v>
      </c>
      <c r="P6105">
        <v>30022</v>
      </c>
      <c r="Q6105" t="s">
        <v>59</v>
      </c>
      <c r="R6105">
        <v>89</v>
      </c>
      <c r="S6105" s="2">
        <v>44869</v>
      </c>
      <c r="T6105" t="s">
        <v>42</v>
      </c>
      <c r="U6105">
        <v>42541</v>
      </c>
      <c r="V6105" t="s">
        <v>71</v>
      </c>
      <c r="W6105">
        <v>463</v>
      </c>
      <c r="X6105" t="s">
        <v>44</v>
      </c>
      <c r="Y6105" t="s">
        <v>61</v>
      </c>
      <c r="Z6105">
        <v>1476</v>
      </c>
      <c r="AA6105">
        <v>78</v>
      </c>
      <c r="AB6105">
        <v>28267</v>
      </c>
      <c r="AC6105" t="s">
        <v>73</v>
      </c>
    </row>
    <row r="6106" spans="1:29" x14ac:dyDescent="0.3">
      <c r="A6106" s="1" t="s">
        <v>29</v>
      </c>
      <c r="B6106" t="s">
        <v>327</v>
      </c>
      <c r="C6106" t="s">
        <v>3828</v>
      </c>
      <c r="D6106" t="s">
        <v>352</v>
      </c>
      <c r="E6106">
        <v>8</v>
      </c>
      <c r="F6106" t="s">
        <v>120</v>
      </c>
      <c r="G6106" t="s">
        <v>194</v>
      </c>
      <c r="H6106" t="s">
        <v>35</v>
      </c>
      <c r="I6106" t="s">
        <v>1841</v>
      </c>
      <c r="J6106" t="s">
        <v>3786</v>
      </c>
      <c r="K6106" t="s">
        <v>13806</v>
      </c>
      <c r="L6106" t="s">
        <v>13807</v>
      </c>
      <c r="M6106" t="s">
        <v>1023</v>
      </c>
      <c r="N6106" t="s">
        <v>58</v>
      </c>
      <c r="O6106">
        <v>3848</v>
      </c>
      <c r="P6106">
        <v>8817</v>
      </c>
      <c r="Q6106" t="s">
        <v>95</v>
      </c>
      <c r="R6106">
        <v>849</v>
      </c>
      <c r="S6106" s="2">
        <v>44682</v>
      </c>
      <c r="T6106" t="s">
        <v>42</v>
      </c>
      <c r="U6106">
        <v>0</v>
      </c>
      <c r="V6106" t="s">
        <v>43</v>
      </c>
      <c r="W6106">
        <v>721</v>
      </c>
      <c r="X6106" t="s">
        <v>44</v>
      </c>
      <c r="Y6106" t="s">
        <v>72</v>
      </c>
      <c r="Z6106">
        <v>1935</v>
      </c>
      <c r="AA6106">
        <v>97</v>
      </c>
      <c r="AB6106">
        <v>5671</v>
      </c>
      <c r="AC6106" t="s">
        <v>73</v>
      </c>
    </row>
    <row r="6107" spans="1:29" x14ac:dyDescent="0.3">
      <c r="A6107" s="1" t="s">
        <v>47</v>
      </c>
      <c r="B6107" t="s">
        <v>117</v>
      </c>
      <c r="C6107" t="s">
        <v>976</v>
      </c>
      <c r="D6107" t="s">
        <v>32</v>
      </c>
      <c r="E6107">
        <v>1</v>
      </c>
      <c r="F6107" t="s">
        <v>186</v>
      </c>
      <c r="G6107" t="s">
        <v>463</v>
      </c>
      <c r="H6107" t="s">
        <v>79</v>
      </c>
      <c r="I6107" t="s">
        <v>279</v>
      </c>
      <c r="J6107" t="s">
        <v>2059</v>
      </c>
      <c r="K6107" t="s">
        <v>13808</v>
      </c>
      <c r="L6107" t="s">
        <v>13809</v>
      </c>
      <c r="M6107" t="s">
        <v>1326</v>
      </c>
      <c r="N6107" t="s">
        <v>94</v>
      </c>
      <c r="O6107">
        <v>18377</v>
      </c>
      <c r="P6107">
        <v>21881</v>
      </c>
      <c r="Q6107" t="s">
        <v>95</v>
      </c>
      <c r="R6107">
        <v>658</v>
      </c>
      <c r="S6107" s="2">
        <v>44365</v>
      </c>
      <c r="T6107" t="s">
        <v>42</v>
      </c>
      <c r="U6107">
        <v>0</v>
      </c>
      <c r="V6107" t="s">
        <v>71</v>
      </c>
      <c r="W6107">
        <v>710</v>
      </c>
      <c r="X6107" t="s">
        <v>44</v>
      </c>
      <c r="Y6107" t="s">
        <v>61</v>
      </c>
      <c r="Z6107">
        <v>0</v>
      </c>
      <c r="AA6107">
        <v>793</v>
      </c>
      <c r="AB6107">
        <v>19326</v>
      </c>
      <c r="AC6107" t="s">
        <v>107</v>
      </c>
    </row>
    <row r="6108" spans="1:29" x14ac:dyDescent="0.3">
      <c r="A6108" s="1" t="s">
        <v>29</v>
      </c>
      <c r="B6108" t="s">
        <v>363</v>
      </c>
      <c r="C6108" t="s">
        <v>661</v>
      </c>
      <c r="D6108" t="s">
        <v>155</v>
      </c>
      <c r="E6108">
        <v>9</v>
      </c>
      <c r="F6108" t="s">
        <v>221</v>
      </c>
      <c r="G6108" t="s">
        <v>667</v>
      </c>
      <c r="H6108" t="s">
        <v>79</v>
      </c>
      <c r="I6108" t="s">
        <v>2994</v>
      </c>
      <c r="J6108" t="s">
        <v>372</v>
      </c>
      <c r="K6108">
        <f>1-883-284-334</f>
        <v>-1500</v>
      </c>
      <c r="L6108" t="s">
        <v>13810</v>
      </c>
      <c r="M6108" t="s">
        <v>369</v>
      </c>
      <c r="N6108" t="s">
        <v>84</v>
      </c>
      <c r="O6108">
        <v>2882</v>
      </c>
      <c r="P6108">
        <v>5227</v>
      </c>
      <c r="Q6108" t="s">
        <v>95</v>
      </c>
      <c r="R6108">
        <v>369</v>
      </c>
      <c r="S6108" s="2">
        <v>45328</v>
      </c>
      <c r="T6108" s="2">
        <v>45346</v>
      </c>
      <c r="U6108">
        <v>0</v>
      </c>
      <c r="V6108" t="s">
        <v>71</v>
      </c>
      <c r="W6108">
        <v>590</v>
      </c>
      <c r="X6108" t="s">
        <v>60</v>
      </c>
      <c r="Y6108" t="s">
        <v>45</v>
      </c>
      <c r="Z6108">
        <v>0</v>
      </c>
      <c r="AA6108">
        <v>477</v>
      </c>
      <c r="AB6108">
        <v>3983</v>
      </c>
      <c r="AC6108" t="s">
        <v>107</v>
      </c>
    </row>
    <row r="6109" spans="1:29" x14ac:dyDescent="0.3">
      <c r="A6109" s="1" t="s">
        <v>47</v>
      </c>
      <c r="B6109" t="s">
        <v>136</v>
      </c>
      <c r="C6109" t="s">
        <v>1426</v>
      </c>
      <c r="D6109" t="s">
        <v>98</v>
      </c>
      <c r="E6109">
        <v>4</v>
      </c>
      <c r="F6109" t="s">
        <v>120</v>
      </c>
      <c r="G6109" t="s">
        <v>1180</v>
      </c>
      <c r="H6109" t="s">
        <v>79</v>
      </c>
      <c r="I6109" t="s">
        <v>6105</v>
      </c>
      <c r="J6109" t="s">
        <v>524</v>
      </c>
      <c r="K6109" t="s">
        <v>13811</v>
      </c>
      <c r="L6109" t="s">
        <v>13812</v>
      </c>
      <c r="M6109" t="s">
        <v>1128</v>
      </c>
      <c r="N6109" t="s">
        <v>84</v>
      </c>
      <c r="O6109">
        <v>20022</v>
      </c>
      <c r="P6109">
        <v>22261</v>
      </c>
      <c r="Q6109" t="s">
        <v>41</v>
      </c>
      <c r="R6109">
        <v>167</v>
      </c>
      <c r="S6109" s="2">
        <v>44877</v>
      </c>
      <c r="T6109" t="s">
        <v>42</v>
      </c>
      <c r="U6109">
        <v>0</v>
      </c>
      <c r="V6109" t="s">
        <v>43</v>
      </c>
      <c r="W6109">
        <v>552</v>
      </c>
      <c r="X6109" t="s">
        <v>44</v>
      </c>
      <c r="Y6109" t="s">
        <v>61</v>
      </c>
      <c r="Z6109">
        <v>0</v>
      </c>
      <c r="AA6109">
        <v>266</v>
      </c>
      <c r="AB6109">
        <v>20697</v>
      </c>
      <c r="AC6109" t="s">
        <v>73</v>
      </c>
    </row>
    <row r="6110" spans="1:29" x14ac:dyDescent="0.3">
      <c r="A6110" s="1" t="s">
        <v>29</v>
      </c>
      <c r="B6110" t="s">
        <v>363</v>
      </c>
      <c r="C6110" t="s">
        <v>4932</v>
      </c>
      <c r="D6110" t="s">
        <v>138</v>
      </c>
      <c r="E6110">
        <v>5</v>
      </c>
      <c r="F6110" t="s">
        <v>99</v>
      </c>
      <c r="G6110" t="s">
        <v>100</v>
      </c>
      <c r="H6110" t="s">
        <v>79</v>
      </c>
      <c r="I6110" t="s">
        <v>587</v>
      </c>
      <c r="J6110" t="s">
        <v>560</v>
      </c>
      <c r="K6110">
        <v>2955064398</v>
      </c>
      <c r="L6110" t="s">
        <v>13813</v>
      </c>
      <c r="M6110" t="s">
        <v>431</v>
      </c>
      <c r="N6110" t="s">
        <v>58</v>
      </c>
      <c r="O6110">
        <v>28206</v>
      </c>
      <c r="P6110">
        <v>32586</v>
      </c>
      <c r="Q6110" t="s">
        <v>41</v>
      </c>
      <c r="R6110">
        <v>172</v>
      </c>
      <c r="S6110" s="2">
        <v>45276</v>
      </c>
      <c r="T6110" t="s">
        <v>42</v>
      </c>
      <c r="U6110">
        <v>0</v>
      </c>
      <c r="V6110" t="s">
        <v>71</v>
      </c>
      <c r="W6110">
        <v>519</v>
      </c>
      <c r="X6110" t="s">
        <v>44</v>
      </c>
      <c r="Y6110" t="s">
        <v>61</v>
      </c>
      <c r="Z6110">
        <v>3845</v>
      </c>
      <c r="AA6110">
        <v>666</v>
      </c>
      <c r="AB6110">
        <v>32434</v>
      </c>
      <c r="AC6110" t="s">
        <v>73</v>
      </c>
    </row>
    <row r="6111" spans="1:29" x14ac:dyDescent="0.3">
      <c r="A6111" s="1" t="s">
        <v>29</v>
      </c>
      <c r="B6111" t="s">
        <v>327</v>
      </c>
      <c r="C6111" t="s">
        <v>2508</v>
      </c>
      <c r="D6111" t="s">
        <v>201</v>
      </c>
      <c r="E6111">
        <v>10</v>
      </c>
      <c r="F6111" t="s">
        <v>271</v>
      </c>
      <c r="G6111" t="s">
        <v>353</v>
      </c>
      <c r="H6111" t="s">
        <v>79</v>
      </c>
      <c r="I6111" t="s">
        <v>210</v>
      </c>
      <c r="J6111" t="s">
        <v>570</v>
      </c>
      <c r="K6111" t="s">
        <v>13814</v>
      </c>
      <c r="L6111" t="s">
        <v>13815</v>
      </c>
      <c r="M6111" t="s">
        <v>999</v>
      </c>
      <c r="N6111" t="s">
        <v>94</v>
      </c>
      <c r="O6111">
        <v>27191</v>
      </c>
      <c r="P6111">
        <v>30413</v>
      </c>
      <c r="Q6111" t="s">
        <v>41</v>
      </c>
      <c r="R6111">
        <v>888</v>
      </c>
      <c r="S6111" s="2">
        <v>44840</v>
      </c>
      <c r="T6111" s="2">
        <v>44847</v>
      </c>
      <c r="U6111">
        <v>0</v>
      </c>
      <c r="V6111" t="s">
        <v>85</v>
      </c>
      <c r="W6111">
        <v>738</v>
      </c>
      <c r="X6111" t="s">
        <v>60</v>
      </c>
      <c r="Y6111" t="s">
        <v>72</v>
      </c>
      <c r="Z6111">
        <v>0</v>
      </c>
      <c r="AA6111">
        <v>83</v>
      </c>
      <c r="AB6111">
        <v>28454</v>
      </c>
      <c r="AC6111" t="s">
        <v>46</v>
      </c>
    </row>
    <row r="6112" spans="1:29" x14ac:dyDescent="0.3">
      <c r="A6112" s="1" t="s">
        <v>47</v>
      </c>
      <c r="B6112" t="s">
        <v>136</v>
      </c>
      <c r="C6112" t="s">
        <v>2181</v>
      </c>
      <c r="D6112" t="s">
        <v>257</v>
      </c>
      <c r="E6112">
        <v>6</v>
      </c>
      <c r="F6112" t="s">
        <v>129</v>
      </c>
      <c r="G6112" t="s">
        <v>130</v>
      </c>
      <c r="H6112" t="s">
        <v>79</v>
      </c>
      <c r="I6112" t="s">
        <v>12821</v>
      </c>
      <c r="J6112" t="s">
        <v>9755</v>
      </c>
      <c r="K6112" t="s">
        <v>13816</v>
      </c>
      <c r="L6112" t="s">
        <v>13817</v>
      </c>
      <c r="M6112" t="s">
        <v>144</v>
      </c>
      <c r="N6112" t="s">
        <v>58</v>
      </c>
      <c r="O6112">
        <v>5853</v>
      </c>
      <c r="P6112">
        <v>8530</v>
      </c>
      <c r="Q6112" t="s">
        <v>41</v>
      </c>
      <c r="R6112">
        <v>232</v>
      </c>
      <c r="S6112" s="2">
        <v>44411</v>
      </c>
      <c r="T6112" s="2">
        <v>44423</v>
      </c>
      <c r="U6112">
        <v>0</v>
      </c>
      <c r="V6112" t="s">
        <v>43</v>
      </c>
      <c r="W6112">
        <v>818</v>
      </c>
      <c r="X6112" t="s">
        <v>60</v>
      </c>
      <c r="Y6112" t="s">
        <v>45</v>
      </c>
      <c r="Z6112">
        <v>2928</v>
      </c>
      <c r="AA6112">
        <v>613</v>
      </c>
      <c r="AB6112">
        <v>6677</v>
      </c>
      <c r="AC6112" t="s">
        <v>107</v>
      </c>
    </row>
    <row r="6113" spans="1:29" x14ac:dyDescent="0.3">
      <c r="A6113" s="1" t="s">
        <v>47</v>
      </c>
      <c r="B6113" t="s">
        <v>145</v>
      </c>
      <c r="C6113" t="s">
        <v>547</v>
      </c>
      <c r="D6113" t="s">
        <v>178</v>
      </c>
      <c r="E6113">
        <v>9</v>
      </c>
      <c r="F6113" t="s">
        <v>99</v>
      </c>
      <c r="G6113" t="s">
        <v>100</v>
      </c>
      <c r="H6113" t="s">
        <v>79</v>
      </c>
      <c r="I6113" t="s">
        <v>2300</v>
      </c>
      <c r="J6113" t="s">
        <v>372</v>
      </c>
      <c r="K6113" t="s">
        <v>13818</v>
      </c>
      <c r="L6113" t="s">
        <v>13819</v>
      </c>
      <c r="M6113" t="s">
        <v>499</v>
      </c>
      <c r="N6113" t="s">
        <v>58</v>
      </c>
      <c r="O6113">
        <v>24719</v>
      </c>
      <c r="P6113">
        <v>29267</v>
      </c>
      <c r="Q6113" t="s">
        <v>95</v>
      </c>
      <c r="R6113">
        <v>863</v>
      </c>
      <c r="S6113" s="2">
        <v>45071</v>
      </c>
      <c r="T6113" t="s">
        <v>42</v>
      </c>
      <c r="U6113">
        <v>0</v>
      </c>
      <c r="V6113" t="s">
        <v>85</v>
      </c>
      <c r="W6113">
        <v>692</v>
      </c>
      <c r="X6113" t="s">
        <v>44</v>
      </c>
      <c r="Y6113" t="s">
        <v>45</v>
      </c>
      <c r="Z6113">
        <v>4027</v>
      </c>
      <c r="AA6113">
        <v>696</v>
      </c>
      <c r="AB6113">
        <v>25654</v>
      </c>
      <c r="AC6113" t="s">
        <v>73</v>
      </c>
    </row>
    <row r="6114" spans="1:29" x14ac:dyDescent="0.3">
      <c r="A6114" s="1" t="s">
        <v>47</v>
      </c>
      <c r="B6114" t="s">
        <v>592</v>
      </c>
      <c r="C6114" t="s">
        <v>2872</v>
      </c>
      <c r="D6114" t="s">
        <v>169</v>
      </c>
      <c r="E6114">
        <v>1</v>
      </c>
      <c r="F6114" t="s">
        <v>51</v>
      </c>
      <c r="G6114" t="s">
        <v>1075</v>
      </c>
      <c r="H6114" t="s">
        <v>35</v>
      </c>
      <c r="I6114" t="s">
        <v>2776</v>
      </c>
      <c r="J6114" t="s">
        <v>319</v>
      </c>
      <c r="K6114" t="s">
        <v>13820</v>
      </c>
      <c r="L6114" t="s">
        <v>13821</v>
      </c>
      <c r="M6114" t="s">
        <v>2167</v>
      </c>
      <c r="N6114" t="s">
        <v>58</v>
      </c>
      <c r="O6114">
        <v>22936</v>
      </c>
      <c r="P6114">
        <v>27192</v>
      </c>
      <c r="Q6114" t="s">
        <v>41</v>
      </c>
      <c r="R6114">
        <v>342</v>
      </c>
      <c r="S6114" s="2">
        <v>44512</v>
      </c>
      <c r="T6114" t="s">
        <v>42</v>
      </c>
      <c r="U6114">
        <v>0</v>
      </c>
      <c r="V6114" t="s">
        <v>43</v>
      </c>
      <c r="W6114">
        <v>408</v>
      </c>
      <c r="X6114" t="s">
        <v>44</v>
      </c>
      <c r="Y6114" t="s">
        <v>61</v>
      </c>
      <c r="Z6114">
        <v>4941</v>
      </c>
      <c r="AA6114">
        <v>301</v>
      </c>
      <c r="AB6114">
        <v>23154</v>
      </c>
      <c r="AC6114" t="s">
        <v>73</v>
      </c>
    </row>
    <row r="6115" spans="1:29" x14ac:dyDescent="0.3">
      <c r="A6115" s="1" t="s">
        <v>47</v>
      </c>
      <c r="B6115" t="s">
        <v>592</v>
      </c>
      <c r="C6115" t="s">
        <v>3858</v>
      </c>
      <c r="D6115" t="s">
        <v>98</v>
      </c>
      <c r="E6115">
        <v>6</v>
      </c>
      <c r="F6115" t="s">
        <v>129</v>
      </c>
      <c r="G6115" t="s">
        <v>130</v>
      </c>
      <c r="H6115" t="s">
        <v>35</v>
      </c>
      <c r="I6115" t="s">
        <v>1541</v>
      </c>
      <c r="J6115" t="s">
        <v>3609</v>
      </c>
      <c r="K6115" t="s">
        <v>13822</v>
      </c>
      <c r="L6115" t="s">
        <v>13823</v>
      </c>
      <c r="M6115" t="s">
        <v>1948</v>
      </c>
      <c r="N6115" t="s">
        <v>58</v>
      </c>
      <c r="O6115">
        <v>16763</v>
      </c>
      <c r="P6115">
        <v>20950</v>
      </c>
      <c r="Q6115" t="s">
        <v>95</v>
      </c>
      <c r="R6115">
        <v>367</v>
      </c>
      <c r="S6115" s="2">
        <v>45082</v>
      </c>
      <c r="T6115" s="2">
        <v>45105</v>
      </c>
      <c r="U6115">
        <v>0</v>
      </c>
      <c r="V6115" t="s">
        <v>85</v>
      </c>
      <c r="W6115">
        <v>617</v>
      </c>
      <c r="X6115" t="s">
        <v>60</v>
      </c>
      <c r="Y6115" t="s">
        <v>45</v>
      </c>
      <c r="Z6115">
        <v>2876</v>
      </c>
      <c r="AA6115">
        <v>429</v>
      </c>
      <c r="AB6115">
        <v>19921</v>
      </c>
      <c r="AC6115" t="s">
        <v>73</v>
      </c>
    </row>
    <row r="6116" spans="1:29" x14ac:dyDescent="0.3">
      <c r="A6116" s="1" t="s">
        <v>29</v>
      </c>
      <c r="B6116" t="s">
        <v>62</v>
      </c>
      <c r="C6116" t="s">
        <v>321</v>
      </c>
      <c r="D6116" t="s">
        <v>178</v>
      </c>
      <c r="E6116">
        <v>9</v>
      </c>
      <c r="F6116" t="s">
        <v>221</v>
      </c>
      <c r="G6116" t="s">
        <v>506</v>
      </c>
      <c r="H6116" t="s">
        <v>79</v>
      </c>
      <c r="I6116" t="s">
        <v>66</v>
      </c>
      <c r="J6116" t="s">
        <v>2473</v>
      </c>
      <c r="K6116" t="s">
        <v>13824</v>
      </c>
      <c r="L6116" t="s">
        <v>13825</v>
      </c>
      <c r="M6116" t="s">
        <v>362</v>
      </c>
      <c r="N6116" t="s">
        <v>40</v>
      </c>
      <c r="O6116">
        <v>26220</v>
      </c>
      <c r="P6116">
        <v>29197</v>
      </c>
      <c r="Q6116" t="s">
        <v>95</v>
      </c>
      <c r="R6116">
        <v>992</v>
      </c>
      <c r="S6116" s="2">
        <v>44854</v>
      </c>
      <c r="T6116" s="2">
        <v>44862</v>
      </c>
      <c r="U6116">
        <v>0</v>
      </c>
      <c r="V6116" t="s">
        <v>85</v>
      </c>
      <c r="W6116">
        <v>622</v>
      </c>
      <c r="X6116" t="s">
        <v>60</v>
      </c>
      <c r="Y6116" t="s">
        <v>61</v>
      </c>
      <c r="Z6116">
        <v>0</v>
      </c>
      <c r="AA6116">
        <v>255</v>
      </c>
      <c r="AB6116">
        <v>27902</v>
      </c>
      <c r="AC6116" t="s">
        <v>73</v>
      </c>
    </row>
    <row r="6117" spans="1:29" x14ac:dyDescent="0.3">
      <c r="A6117" s="1" t="s">
        <v>47</v>
      </c>
      <c r="B6117" t="s">
        <v>117</v>
      </c>
      <c r="C6117" t="s">
        <v>2487</v>
      </c>
      <c r="D6117" t="s">
        <v>257</v>
      </c>
      <c r="E6117">
        <v>8</v>
      </c>
      <c r="F6117" t="s">
        <v>186</v>
      </c>
      <c r="G6117" t="s">
        <v>463</v>
      </c>
      <c r="H6117" t="s">
        <v>79</v>
      </c>
      <c r="I6117" t="s">
        <v>2300</v>
      </c>
      <c r="J6117" t="s">
        <v>4744</v>
      </c>
      <c r="K6117" t="s">
        <v>13826</v>
      </c>
      <c r="L6117" t="s">
        <v>13827</v>
      </c>
      <c r="M6117" t="s">
        <v>248</v>
      </c>
      <c r="N6117" t="s">
        <v>94</v>
      </c>
      <c r="O6117">
        <v>6857</v>
      </c>
      <c r="P6117">
        <v>9242</v>
      </c>
      <c r="Q6117" t="s">
        <v>41</v>
      </c>
      <c r="R6117">
        <v>353</v>
      </c>
      <c r="S6117" s="2">
        <v>45336</v>
      </c>
      <c r="T6117" t="s">
        <v>42</v>
      </c>
      <c r="U6117">
        <v>0</v>
      </c>
      <c r="V6117" t="s">
        <v>85</v>
      </c>
      <c r="W6117">
        <v>679</v>
      </c>
      <c r="X6117" t="s">
        <v>44</v>
      </c>
      <c r="Y6117" t="s">
        <v>45</v>
      </c>
      <c r="Z6117">
        <v>0</v>
      </c>
      <c r="AA6117">
        <v>633</v>
      </c>
      <c r="AB6117">
        <v>7303</v>
      </c>
      <c r="AC6117" t="s">
        <v>46</v>
      </c>
    </row>
    <row r="6118" spans="1:29" x14ac:dyDescent="0.3">
      <c r="A6118" s="1" t="s">
        <v>29</v>
      </c>
      <c r="B6118" t="s">
        <v>62</v>
      </c>
      <c r="C6118" t="s">
        <v>3683</v>
      </c>
      <c r="D6118" t="s">
        <v>50</v>
      </c>
      <c r="E6118">
        <v>3</v>
      </c>
      <c r="F6118" t="s">
        <v>51</v>
      </c>
      <c r="G6118" t="s">
        <v>52</v>
      </c>
      <c r="H6118" t="s">
        <v>79</v>
      </c>
      <c r="I6118" t="s">
        <v>1295</v>
      </c>
      <c r="J6118" t="s">
        <v>1390</v>
      </c>
      <c r="K6118">
        <f>1-393-929-8068</f>
        <v>-9389</v>
      </c>
      <c r="L6118" t="s">
        <v>13828</v>
      </c>
      <c r="M6118" t="s">
        <v>326</v>
      </c>
      <c r="N6118" t="s">
        <v>40</v>
      </c>
      <c r="O6118">
        <v>2656</v>
      </c>
      <c r="P6118">
        <v>6344</v>
      </c>
      <c r="Q6118" t="s">
        <v>95</v>
      </c>
      <c r="R6118">
        <v>566</v>
      </c>
      <c r="S6118" s="2">
        <v>44762</v>
      </c>
      <c r="T6118" t="s">
        <v>42</v>
      </c>
      <c r="U6118">
        <v>0</v>
      </c>
      <c r="V6118" t="s">
        <v>106</v>
      </c>
      <c r="W6118">
        <v>522</v>
      </c>
      <c r="X6118" t="s">
        <v>44</v>
      </c>
      <c r="Y6118" t="s">
        <v>61</v>
      </c>
      <c r="Z6118">
        <v>0</v>
      </c>
      <c r="AA6118">
        <v>21</v>
      </c>
      <c r="AB6118">
        <v>6185</v>
      </c>
      <c r="AC6118" t="s">
        <v>107</v>
      </c>
    </row>
    <row r="6119" spans="1:29" x14ac:dyDescent="0.3">
      <c r="A6119" s="1" t="s">
        <v>47</v>
      </c>
      <c r="B6119" t="s">
        <v>592</v>
      </c>
      <c r="C6119" t="s">
        <v>2444</v>
      </c>
      <c r="D6119" t="s">
        <v>352</v>
      </c>
      <c r="E6119">
        <v>9</v>
      </c>
      <c r="F6119" t="s">
        <v>99</v>
      </c>
      <c r="G6119" t="s">
        <v>579</v>
      </c>
      <c r="H6119" t="s">
        <v>79</v>
      </c>
      <c r="I6119" t="s">
        <v>265</v>
      </c>
      <c r="J6119" t="s">
        <v>141</v>
      </c>
      <c r="K6119" t="s">
        <v>13829</v>
      </c>
      <c r="L6119" t="s">
        <v>13830</v>
      </c>
      <c r="M6119" t="s">
        <v>2167</v>
      </c>
      <c r="N6119" t="s">
        <v>94</v>
      </c>
      <c r="O6119">
        <v>3434</v>
      </c>
      <c r="P6119">
        <v>6951</v>
      </c>
      <c r="Q6119" t="s">
        <v>95</v>
      </c>
      <c r="R6119">
        <v>255</v>
      </c>
      <c r="S6119" s="2">
        <v>45282</v>
      </c>
      <c r="T6119" s="2">
        <v>45300</v>
      </c>
      <c r="U6119">
        <v>0</v>
      </c>
      <c r="V6119" t="s">
        <v>71</v>
      </c>
      <c r="W6119">
        <v>495</v>
      </c>
      <c r="X6119" t="s">
        <v>60</v>
      </c>
      <c r="Y6119" t="s">
        <v>61</v>
      </c>
      <c r="Z6119">
        <v>0</v>
      </c>
      <c r="AA6119">
        <v>237</v>
      </c>
      <c r="AB6119">
        <v>3744</v>
      </c>
      <c r="AC6119" t="s">
        <v>73</v>
      </c>
    </row>
    <row r="6120" spans="1:29" x14ac:dyDescent="0.3">
      <c r="A6120" s="1" t="s">
        <v>47</v>
      </c>
      <c r="B6120" t="s">
        <v>592</v>
      </c>
      <c r="C6120" t="s">
        <v>3858</v>
      </c>
      <c r="D6120" t="s">
        <v>178</v>
      </c>
      <c r="E6120">
        <v>8</v>
      </c>
      <c r="F6120" t="s">
        <v>33</v>
      </c>
      <c r="G6120" t="s">
        <v>170</v>
      </c>
      <c r="H6120" t="s">
        <v>79</v>
      </c>
      <c r="I6120" t="s">
        <v>1611</v>
      </c>
      <c r="J6120" t="s">
        <v>8482</v>
      </c>
      <c r="K6120" t="s">
        <v>13831</v>
      </c>
      <c r="L6120" t="s">
        <v>13832</v>
      </c>
      <c r="M6120" t="s">
        <v>1151</v>
      </c>
      <c r="N6120" t="s">
        <v>84</v>
      </c>
      <c r="O6120">
        <v>9908</v>
      </c>
      <c r="P6120">
        <v>14501</v>
      </c>
      <c r="Q6120" t="s">
        <v>59</v>
      </c>
      <c r="R6120">
        <v>302</v>
      </c>
      <c r="S6120" s="2">
        <v>44299</v>
      </c>
      <c r="T6120" s="2">
        <v>44310</v>
      </c>
      <c r="U6120">
        <v>26118</v>
      </c>
      <c r="V6120" t="s">
        <v>71</v>
      </c>
      <c r="W6120">
        <v>532</v>
      </c>
      <c r="X6120" t="s">
        <v>60</v>
      </c>
      <c r="Y6120" t="s">
        <v>61</v>
      </c>
      <c r="Z6120">
        <v>0</v>
      </c>
      <c r="AA6120">
        <v>114</v>
      </c>
      <c r="AB6120">
        <v>10416</v>
      </c>
      <c r="AC6120" t="s">
        <v>73</v>
      </c>
    </row>
    <row r="6121" spans="1:29" x14ac:dyDescent="0.3">
      <c r="A6121" s="1" t="s">
        <v>47</v>
      </c>
      <c r="B6121" t="s">
        <v>108</v>
      </c>
      <c r="C6121" t="s">
        <v>709</v>
      </c>
      <c r="D6121" t="s">
        <v>169</v>
      </c>
      <c r="E6121">
        <v>4</v>
      </c>
      <c r="F6121" t="s">
        <v>99</v>
      </c>
      <c r="G6121" t="s">
        <v>529</v>
      </c>
      <c r="H6121" t="s">
        <v>79</v>
      </c>
      <c r="I6121" t="s">
        <v>377</v>
      </c>
      <c r="J6121" t="s">
        <v>1604</v>
      </c>
      <c r="K6121">
        <v>6386840159</v>
      </c>
      <c r="L6121" t="s">
        <v>13833</v>
      </c>
      <c r="M6121" t="s">
        <v>1278</v>
      </c>
      <c r="N6121" t="s">
        <v>94</v>
      </c>
      <c r="O6121">
        <v>8857</v>
      </c>
      <c r="P6121">
        <v>12718</v>
      </c>
      <c r="Q6121" t="s">
        <v>95</v>
      </c>
      <c r="R6121">
        <v>728</v>
      </c>
      <c r="S6121" s="2">
        <v>45016</v>
      </c>
      <c r="T6121" t="s">
        <v>42</v>
      </c>
      <c r="U6121">
        <v>0</v>
      </c>
      <c r="V6121" t="s">
        <v>71</v>
      </c>
      <c r="W6121">
        <v>413</v>
      </c>
      <c r="X6121" t="s">
        <v>44</v>
      </c>
      <c r="Y6121" t="s">
        <v>45</v>
      </c>
      <c r="Z6121">
        <v>0</v>
      </c>
      <c r="AA6121">
        <v>990</v>
      </c>
      <c r="AB6121">
        <v>10426</v>
      </c>
      <c r="AC6121" t="s">
        <v>107</v>
      </c>
    </row>
    <row r="6122" spans="1:29" x14ac:dyDescent="0.3">
      <c r="A6122" s="1" t="s">
        <v>47</v>
      </c>
      <c r="B6122" t="s">
        <v>145</v>
      </c>
      <c r="C6122" t="s">
        <v>270</v>
      </c>
      <c r="D6122" t="s">
        <v>110</v>
      </c>
      <c r="E6122">
        <v>7</v>
      </c>
      <c r="F6122" t="s">
        <v>129</v>
      </c>
      <c r="G6122" t="s">
        <v>395</v>
      </c>
      <c r="H6122" t="s">
        <v>35</v>
      </c>
      <c r="I6122" t="s">
        <v>464</v>
      </c>
      <c r="J6122" t="s">
        <v>1205</v>
      </c>
      <c r="K6122" t="s">
        <v>13834</v>
      </c>
      <c r="L6122" t="s">
        <v>13835</v>
      </c>
      <c r="M6122" t="s">
        <v>499</v>
      </c>
      <c r="N6122" t="s">
        <v>40</v>
      </c>
      <c r="O6122">
        <v>6639</v>
      </c>
      <c r="P6122">
        <v>10641</v>
      </c>
      <c r="Q6122" t="s">
        <v>41</v>
      </c>
      <c r="R6122">
        <v>948</v>
      </c>
      <c r="S6122" s="2">
        <v>44620</v>
      </c>
      <c r="T6122" t="s">
        <v>42</v>
      </c>
      <c r="U6122">
        <v>0</v>
      </c>
      <c r="V6122" t="s">
        <v>85</v>
      </c>
      <c r="W6122">
        <v>643</v>
      </c>
      <c r="X6122" t="s">
        <v>44</v>
      </c>
      <c r="Y6122" t="s">
        <v>61</v>
      </c>
      <c r="Z6122">
        <v>0</v>
      </c>
      <c r="AA6122">
        <v>338</v>
      </c>
      <c r="AB6122">
        <v>9037</v>
      </c>
      <c r="AC6122" t="s">
        <v>73</v>
      </c>
    </row>
    <row r="6123" spans="1:29" x14ac:dyDescent="0.3">
      <c r="A6123" s="1" t="s">
        <v>29</v>
      </c>
      <c r="B6123" t="s">
        <v>74</v>
      </c>
      <c r="C6123" t="s">
        <v>1317</v>
      </c>
      <c r="D6123" t="s">
        <v>352</v>
      </c>
      <c r="E6123">
        <v>1</v>
      </c>
      <c r="F6123" t="s">
        <v>77</v>
      </c>
      <c r="G6123" t="s">
        <v>440</v>
      </c>
      <c r="H6123" t="s">
        <v>79</v>
      </c>
      <c r="I6123" t="s">
        <v>210</v>
      </c>
      <c r="J6123" t="s">
        <v>1615</v>
      </c>
      <c r="K6123" t="s">
        <v>13836</v>
      </c>
      <c r="L6123" t="s">
        <v>13837</v>
      </c>
      <c r="M6123" t="s">
        <v>83</v>
      </c>
      <c r="N6123" t="s">
        <v>58</v>
      </c>
      <c r="O6123">
        <v>23239</v>
      </c>
      <c r="P6123">
        <v>26720</v>
      </c>
      <c r="Q6123" t="s">
        <v>95</v>
      </c>
      <c r="R6123">
        <v>871</v>
      </c>
      <c r="S6123" s="2">
        <v>44279</v>
      </c>
      <c r="T6123" s="2">
        <v>44308</v>
      </c>
      <c r="U6123">
        <v>0</v>
      </c>
      <c r="V6123" t="s">
        <v>106</v>
      </c>
      <c r="W6123">
        <v>695</v>
      </c>
      <c r="X6123" t="s">
        <v>60</v>
      </c>
      <c r="Y6123" t="s">
        <v>45</v>
      </c>
      <c r="Z6123">
        <v>1118</v>
      </c>
      <c r="AA6123">
        <v>460</v>
      </c>
      <c r="AB6123">
        <v>23919</v>
      </c>
      <c r="AC6123" t="s">
        <v>73</v>
      </c>
    </row>
    <row r="6124" spans="1:29" x14ac:dyDescent="0.3">
      <c r="A6124" s="1" t="s">
        <v>47</v>
      </c>
      <c r="B6124" t="s">
        <v>136</v>
      </c>
      <c r="C6124" t="s">
        <v>2546</v>
      </c>
      <c r="D6124" t="s">
        <v>178</v>
      </c>
      <c r="E6124">
        <v>2</v>
      </c>
      <c r="F6124" t="s">
        <v>271</v>
      </c>
      <c r="G6124" t="s">
        <v>1110</v>
      </c>
      <c r="H6124" t="s">
        <v>79</v>
      </c>
      <c r="I6124" t="s">
        <v>238</v>
      </c>
      <c r="J6124" t="s">
        <v>485</v>
      </c>
      <c r="K6124" t="s">
        <v>13838</v>
      </c>
      <c r="L6124" t="s">
        <v>13839</v>
      </c>
      <c r="M6124" t="s">
        <v>1847</v>
      </c>
      <c r="N6124" t="s">
        <v>84</v>
      </c>
      <c r="O6124">
        <v>17889</v>
      </c>
      <c r="P6124">
        <v>20816</v>
      </c>
      <c r="Q6124" t="s">
        <v>95</v>
      </c>
      <c r="R6124">
        <v>148</v>
      </c>
      <c r="S6124" s="2">
        <v>44464</v>
      </c>
      <c r="T6124" s="2">
        <v>44490</v>
      </c>
      <c r="U6124">
        <v>0</v>
      </c>
      <c r="V6124" t="s">
        <v>85</v>
      </c>
      <c r="W6124">
        <v>849</v>
      </c>
      <c r="X6124" t="s">
        <v>60</v>
      </c>
      <c r="Y6124" t="s">
        <v>72</v>
      </c>
      <c r="Z6124">
        <v>0</v>
      </c>
      <c r="AA6124">
        <v>799</v>
      </c>
      <c r="AB6124">
        <v>20485</v>
      </c>
      <c r="AC6124" t="s">
        <v>46</v>
      </c>
    </row>
    <row r="6125" spans="1:29" x14ac:dyDescent="0.3">
      <c r="A6125" s="1" t="s">
        <v>47</v>
      </c>
      <c r="B6125" t="s">
        <v>592</v>
      </c>
      <c r="C6125" t="s">
        <v>3650</v>
      </c>
      <c r="D6125" t="s">
        <v>387</v>
      </c>
      <c r="E6125">
        <v>1</v>
      </c>
      <c r="F6125" t="s">
        <v>120</v>
      </c>
      <c r="G6125" t="s">
        <v>194</v>
      </c>
      <c r="H6125" t="s">
        <v>79</v>
      </c>
      <c r="I6125" t="s">
        <v>265</v>
      </c>
      <c r="J6125" t="s">
        <v>524</v>
      </c>
      <c r="K6125" t="s">
        <v>13840</v>
      </c>
      <c r="L6125" t="s">
        <v>13841</v>
      </c>
      <c r="M6125" t="s">
        <v>1151</v>
      </c>
      <c r="N6125" t="s">
        <v>40</v>
      </c>
      <c r="O6125">
        <v>26961</v>
      </c>
      <c r="P6125">
        <v>29953</v>
      </c>
      <c r="Q6125" t="s">
        <v>95</v>
      </c>
      <c r="R6125">
        <v>486</v>
      </c>
      <c r="S6125" s="2">
        <v>44937</v>
      </c>
      <c r="T6125" t="s">
        <v>42</v>
      </c>
      <c r="U6125">
        <v>0</v>
      </c>
      <c r="V6125" t="s">
        <v>85</v>
      </c>
      <c r="W6125">
        <v>807</v>
      </c>
      <c r="X6125" t="s">
        <v>44</v>
      </c>
      <c r="Y6125" t="s">
        <v>45</v>
      </c>
      <c r="Z6125">
        <v>0</v>
      </c>
      <c r="AA6125">
        <v>246</v>
      </c>
      <c r="AB6125">
        <v>27570</v>
      </c>
      <c r="AC6125" t="s">
        <v>73</v>
      </c>
    </row>
    <row r="6126" spans="1:29" x14ac:dyDescent="0.3">
      <c r="A6126" s="1" t="s">
        <v>29</v>
      </c>
      <c r="B6126" t="s">
        <v>541</v>
      </c>
      <c r="C6126" t="s">
        <v>2553</v>
      </c>
      <c r="D6126" t="s">
        <v>236</v>
      </c>
      <c r="E6126">
        <v>10</v>
      </c>
      <c r="F6126" t="s">
        <v>33</v>
      </c>
      <c r="G6126" t="s">
        <v>170</v>
      </c>
      <c r="H6126" t="s">
        <v>79</v>
      </c>
      <c r="I6126" t="s">
        <v>2075</v>
      </c>
      <c r="J6126" t="s">
        <v>196</v>
      </c>
      <c r="K6126" t="s">
        <v>13842</v>
      </c>
      <c r="L6126" t="s">
        <v>13843</v>
      </c>
      <c r="M6126" t="s">
        <v>1715</v>
      </c>
      <c r="N6126" t="s">
        <v>94</v>
      </c>
      <c r="O6126">
        <v>23203</v>
      </c>
      <c r="P6126">
        <v>26401</v>
      </c>
      <c r="Q6126" t="s">
        <v>41</v>
      </c>
      <c r="R6126">
        <v>428</v>
      </c>
      <c r="S6126" s="2">
        <v>44287</v>
      </c>
      <c r="T6126" s="2">
        <v>44288</v>
      </c>
      <c r="U6126">
        <v>0</v>
      </c>
      <c r="V6126" t="s">
        <v>85</v>
      </c>
      <c r="W6126">
        <v>717</v>
      </c>
      <c r="X6126" t="s">
        <v>60</v>
      </c>
      <c r="Y6126" t="s">
        <v>45</v>
      </c>
      <c r="Z6126">
        <v>0</v>
      </c>
      <c r="AA6126">
        <v>929</v>
      </c>
      <c r="AB6126">
        <v>23470</v>
      </c>
      <c r="AC6126" t="s">
        <v>73</v>
      </c>
    </row>
    <row r="6127" spans="1:29" x14ac:dyDescent="0.3">
      <c r="A6127" s="1" t="s">
        <v>47</v>
      </c>
      <c r="B6127" t="s">
        <v>108</v>
      </c>
      <c r="C6127" t="s">
        <v>270</v>
      </c>
      <c r="D6127" t="s">
        <v>32</v>
      </c>
      <c r="E6127">
        <v>8</v>
      </c>
      <c r="F6127" t="s">
        <v>51</v>
      </c>
      <c r="G6127" t="s">
        <v>1075</v>
      </c>
      <c r="H6127" t="s">
        <v>79</v>
      </c>
      <c r="I6127" t="s">
        <v>13844</v>
      </c>
      <c r="J6127" t="s">
        <v>157</v>
      </c>
      <c r="K6127" t="s">
        <v>13845</v>
      </c>
      <c r="L6127" t="s">
        <v>13846</v>
      </c>
      <c r="M6127" t="s">
        <v>444</v>
      </c>
      <c r="N6127" t="s">
        <v>58</v>
      </c>
      <c r="O6127">
        <v>8343</v>
      </c>
      <c r="P6127">
        <v>12482</v>
      </c>
      <c r="Q6127" t="s">
        <v>41</v>
      </c>
      <c r="R6127">
        <v>523</v>
      </c>
      <c r="S6127" s="2">
        <v>44642</v>
      </c>
      <c r="T6127" s="2">
        <v>44663</v>
      </c>
      <c r="U6127">
        <v>0</v>
      </c>
      <c r="V6127" t="s">
        <v>106</v>
      </c>
      <c r="W6127">
        <v>642</v>
      </c>
      <c r="X6127" t="s">
        <v>60</v>
      </c>
      <c r="Y6127" t="s">
        <v>72</v>
      </c>
      <c r="Z6127">
        <v>1874</v>
      </c>
      <c r="AA6127">
        <v>791</v>
      </c>
      <c r="AB6127">
        <v>8795</v>
      </c>
      <c r="AC6127" t="s">
        <v>73</v>
      </c>
    </row>
    <row r="6128" spans="1:29" x14ac:dyDescent="0.3">
      <c r="A6128" s="1" t="s">
        <v>29</v>
      </c>
      <c r="B6128" t="s">
        <v>541</v>
      </c>
      <c r="C6128" t="s">
        <v>541</v>
      </c>
      <c r="D6128" t="s">
        <v>201</v>
      </c>
      <c r="E6128">
        <v>5</v>
      </c>
      <c r="F6128" t="s">
        <v>186</v>
      </c>
      <c r="G6128" t="s">
        <v>187</v>
      </c>
      <c r="H6128" t="s">
        <v>79</v>
      </c>
      <c r="I6128" t="s">
        <v>318</v>
      </c>
      <c r="J6128" t="s">
        <v>1615</v>
      </c>
      <c r="K6128" t="s">
        <v>13847</v>
      </c>
      <c r="L6128" t="s">
        <v>13848</v>
      </c>
      <c r="M6128" t="s">
        <v>546</v>
      </c>
      <c r="N6128" t="s">
        <v>94</v>
      </c>
      <c r="O6128">
        <v>7175</v>
      </c>
      <c r="P6128">
        <v>10454</v>
      </c>
      <c r="Q6128" t="s">
        <v>59</v>
      </c>
      <c r="R6128">
        <v>705</v>
      </c>
      <c r="S6128" s="2">
        <v>45107</v>
      </c>
      <c r="T6128" s="2">
        <v>45109</v>
      </c>
      <c r="U6128">
        <v>20603</v>
      </c>
      <c r="V6128" t="s">
        <v>43</v>
      </c>
      <c r="W6128">
        <v>659</v>
      </c>
      <c r="X6128" t="s">
        <v>60</v>
      </c>
      <c r="Y6128" t="s">
        <v>72</v>
      </c>
      <c r="Z6128">
        <v>0</v>
      </c>
      <c r="AA6128">
        <v>774</v>
      </c>
      <c r="AB6128">
        <v>10175</v>
      </c>
      <c r="AC6128" t="s">
        <v>46</v>
      </c>
    </row>
    <row r="6129" spans="1:29" x14ac:dyDescent="0.3">
      <c r="A6129" s="1" t="s">
        <v>47</v>
      </c>
      <c r="B6129" t="s">
        <v>136</v>
      </c>
      <c r="C6129" t="s">
        <v>1426</v>
      </c>
      <c r="D6129" t="s">
        <v>119</v>
      </c>
      <c r="E6129">
        <v>10</v>
      </c>
      <c r="F6129" t="s">
        <v>186</v>
      </c>
      <c r="G6129" t="s">
        <v>710</v>
      </c>
      <c r="H6129" t="s">
        <v>79</v>
      </c>
      <c r="I6129" t="s">
        <v>2994</v>
      </c>
      <c r="J6129" t="s">
        <v>3618</v>
      </c>
      <c r="K6129">
        <v>5968884139</v>
      </c>
      <c r="L6129" t="s">
        <v>13849</v>
      </c>
      <c r="M6129" t="s">
        <v>1128</v>
      </c>
      <c r="N6129" t="s">
        <v>40</v>
      </c>
      <c r="O6129">
        <v>16857</v>
      </c>
      <c r="P6129">
        <v>20524</v>
      </c>
      <c r="Q6129" t="s">
        <v>41</v>
      </c>
      <c r="R6129">
        <v>963</v>
      </c>
      <c r="S6129" s="2">
        <v>44350</v>
      </c>
      <c r="T6129" s="2">
        <v>44353</v>
      </c>
      <c r="U6129">
        <v>0</v>
      </c>
      <c r="V6129" t="s">
        <v>71</v>
      </c>
      <c r="W6129">
        <v>436</v>
      </c>
      <c r="X6129" t="s">
        <v>60</v>
      </c>
      <c r="Y6129" t="s">
        <v>72</v>
      </c>
      <c r="Z6129">
        <v>0</v>
      </c>
      <c r="AA6129">
        <v>834</v>
      </c>
      <c r="AB6129">
        <v>17102</v>
      </c>
      <c r="AC6129" t="s">
        <v>73</v>
      </c>
    </row>
    <row r="6130" spans="1:29" x14ac:dyDescent="0.3">
      <c r="A6130" s="1" t="s">
        <v>29</v>
      </c>
      <c r="B6130" t="s">
        <v>228</v>
      </c>
      <c r="C6130" t="s">
        <v>1652</v>
      </c>
      <c r="D6130" t="s">
        <v>138</v>
      </c>
      <c r="E6130">
        <v>6</v>
      </c>
      <c r="F6130" t="s">
        <v>33</v>
      </c>
      <c r="G6130" t="s">
        <v>451</v>
      </c>
      <c r="H6130" t="s">
        <v>79</v>
      </c>
      <c r="I6130" t="s">
        <v>1403</v>
      </c>
      <c r="J6130" t="s">
        <v>2602</v>
      </c>
      <c r="K6130" t="s">
        <v>13850</v>
      </c>
      <c r="L6130" t="s">
        <v>13851</v>
      </c>
      <c r="M6130" t="s">
        <v>262</v>
      </c>
      <c r="N6130" t="s">
        <v>40</v>
      </c>
      <c r="O6130">
        <v>5475</v>
      </c>
      <c r="P6130">
        <v>8822</v>
      </c>
      <c r="Q6130" t="s">
        <v>41</v>
      </c>
      <c r="R6130">
        <v>697</v>
      </c>
      <c r="S6130" s="2">
        <v>44422</v>
      </c>
      <c r="T6130" s="2">
        <v>44448</v>
      </c>
      <c r="U6130">
        <v>0</v>
      </c>
      <c r="V6130" t="s">
        <v>71</v>
      </c>
      <c r="W6130">
        <v>837</v>
      </c>
      <c r="X6130" t="s">
        <v>60</v>
      </c>
      <c r="Y6130" t="s">
        <v>45</v>
      </c>
      <c r="Z6130">
        <v>0</v>
      </c>
      <c r="AA6130">
        <v>121</v>
      </c>
      <c r="AB6130">
        <v>5885</v>
      </c>
      <c r="AC6130" t="s">
        <v>46</v>
      </c>
    </row>
    <row r="6131" spans="1:29" x14ac:dyDescent="0.3">
      <c r="A6131" s="1" t="s">
        <v>29</v>
      </c>
      <c r="B6131" t="s">
        <v>363</v>
      </c>
      <c r="C6131" t="s">
        <v>6193</v>
      </c>
      <c r="D6131" t="s">
        <v>119</v>
      </c>
      <c r="E6131">
        <v>6</v>
      </c>
      <c r="F6131" t="s">
        <v>186</v>
      </c>
      <c r="G6131" t="s">
        <v>187</v>
      </c>
      <c r="H6131" t="s">
        <v>79</v>
      </c>
      <c r="I6131" t="s">
        <v>1318</v>
      </c>
      <c r="J6131" t="s">
        <v>524</v>
      </c>
      <c r="K6131" t="s">
        <v>13852</v>
      </c>
      <c r="L6131" t="s">
        <v>13853</v>
      </c>
      <c r="M6131" t="s">
        <v>1068</v>
      </c>
      <c r="N6131" t="s">
        <v>84</v>
      </c>
      <c r="O6131">
        <v>10802</v>
      </c>
      <c r="P6131">
        <v>13839</v>
      </c>
      <c r="Q6131" t="s">
        <v>59</v>
      </c>
      <c r="R6131">
        <v>932</v>
      </c>
      <c r="S6131" s="2">
        <v>44743</v>
      </c>
      <c r="T6131" s="2">
        <v>44754</v>
      </c>
      <c r="U6131">
        <v>5209</v>
      </c>
      <c r="V6131" t="s">
        <v>43</v>
      </c>
      <c r="W6131">
        <v>651</v>
      </c>
      <c r="X6131" t="s">
        <v>60</v>
      </c>
      <c r="Y6131" t="s">
        <v>61</v>
      </c>
      <c r="Z6131">
        <v>0</v>
      </c>
      <c r="AA6131">
        <v>375</v>
      </c>
      <c r="AB6131">
        <v>13562</v>
      </c>
      <c r="AC6131" t="s">
        <v>73</v>
      </c>
    </row>
    <row r="6132" spans="1:29" x14ac:dyDescent="0.3">
      <c r="A6132" s="1" t="s">
        <v>29</v>
      </c>
      <c r="B6132" t="s">
        <v>393</v>
      </c>
      <c r="C6132" t="s">
        <v>599</v>
      </c>
      <c r="D6132" t="s">
        <v>119</v>
      </c>
      <c r="E6132">
        <v>3</v>
      </c>
      <c r="F6132" t="s">
        <v>33</v>
      </c>
      <c r="G6132" t="s">
        <v>179</v>
      </c>
      <c r="H6132" t="s">
        <v>35</v>
      </c>
      <c r="I6132" t="s">
        <v>3288</v>
      </c>
      <c r="J6132" t="s">
        <v>141</v>
      </c>
      <c r="K6132" t="s">
        <v>13854</v>
      </c>
      <c r="L6132" t="s">
        <v>13855</v>
      </c>
      <c r="M6132" t="s">
        <v>2103</v>
      </c>
      <c r="N6132" t="s">
        <v>84</v>
      </c>
      <c r="O6132">
        <v>27621</v>
      </c>
      <c r="P6132">
        <v>30836</v>
      </c>
      <c r="Q6132" t="s">
        <v>95</v>
      </c>
      <c r="R6132">
        <v>386</v>
      </c>
      <c r="S6132" s="2">
        <v>44342</v>
      </c>
      <c r="T6132" t="s">
        <v>42</v>
      </c>
      <c r="U6132">
        <v>0</v>
      </c>
      <c r="V6132" t="s">
        <v>85</v>
      </c>
      <c r="W6132">
        <v>424</v>
      </c>
      <c r="X6132" t="s">
        <v>44</v>
      </c>
      <c r="Y6132" t="s">
        <v>61</v>
      </c>
      <c r="Z6132">
        <v>0</v>
      </c>
      <c r="AA6132">
        <v>968</v>
      </c>
      <c r="AB6132">
        <v>27988</v>
      </c>
      <c r="AC6132" t="s">
        <v>73</v>
      </c>
    </row>
    <row r="6133" spans="1:29" x14ac:dyDescent="0.3">
      <c r="A6133" s="1" t="s">
        <v>47</v>
      </c>
      <c r="B6133" t="s">
        <v>117</v>
      </c>
      <c r="C6133" t="s">
        <v>2114</v>
      </c>
      <c r="D6133" t="s">
        <v>236</v>
      </c>
      <c r="E6133">
        <v>3</v>
      </c>
      <c r="F6133" t="s">
        <v>120</v>
      </c>
      <c r="G6133" t="s">
        <v>543</v>
      </c>
      <c r="H6133" t="s">
        <v>35</v>
      </c>
      <c r="I6133" t="s">
        <v>2414</v>
      </c>
      <c r="J6133" t="s">
        <v>2476</v>
      </c>
      <c r="K6133" t="s">
        <v>13856</v>
      </c>
      <c r="L6133" t="s">
        <v>13857</v>
      </c>
      <c r="M6133" t="s">
        <v>1326</v>
      </c>
      <c r="N6133" t="s">
        <v>40</v>
      </c>
      <c r="O6133">
        <v>15391</v>
      </c>
      <c r="P6133">
        <v>17529</v>
      </c>
      <c r="Q6133" t="s">
        <v>95</v>
      </c>
      <c r="R6133">
        <v>754</v>
      </c>
      <c r="S6133" s="2">
        <v>44902</v>
      </c>
      <c r="T6133" s="2">
        <v>44931</v>
      </c>
      <c r="U6133">
        <v>0</v>
      </c>
      <c r="V6133" t="s">
        <v>71</v>
      </c>
      <c r="W6133">
        <v>520</v>
      </c>
      <c r="X6133" t="s">
        <v>60</v>
      </c>
      <c r="Y6133" t="s">
        <v>45</v>
      </c>
      <c r="Z6133">
        <v>0</v>
      </c>
      <c r="AA6133">
        <v>825</v>
      </c>
      <c r="AB6133">
        <v>16720</v>
      </c>
      <c r="AC6133" t="s">
        <v>107</v>
      </c>
    </row>
    <row r="6134" spans="1:29" x14ac:dyDescent="0.3">
      <c r="A6134" s="1" t="s">
        <v>47</v>
      </c>
      <c r="B6134" t="s">
        <v>234</v>
      </c>
      <c r="C6134" t="s">
        <v>3602</v>
      </c>
      <c r="D6134" t="s">
        <v>352</v>
      </c>
      <c r="E6134">
        <v>10</v>
      </c>
      <c r="F6134" t="s">
        <v>186</v>
      </c>
      <c r="G6134" t="s">
        <v>710</v>
      </c>
      <c r="H6134" t="s">
        <v>79</v>
      </c>
      <c r="I6134" t="s">
        <v>490</v>
      </c>
      <c r="J6134" t="s">
        <v>2184</v>
      </c>
      <c r="K6134" t="s">
        <v>13858</v>
      </c>
      <c r="L6134" t="s">
        <v>13859</v>
      </c>
      <c r="M6134" t="s">
        <v>2944</v>
      </c>
      <c r="N6134" t="s">
        <v>84</v>
      </c>
      <c r="O6134">
        <v>25394</v>
      </c>
      <c r="P6134">
        <v>27398</v>
      </c>
      <c r="Q6134" t="s">
        <v>41</v>
      </c>
      <c r="R6134">
        <v>620</v>
      </c>
      <c r="S6134" s="2">
        <v>45010</v>
      </c>
      <c r="T6134" s="2">
        <v>45029</v>
      </c>
      <c r="U6134">
        <v>0</v>
      </c>
      <c r="V6134" t="s">
        <v>85</v>
      </c>
      <c r="W6134">
        <v>583</v>
      </c>
      <c r="X6134" t="s">
        <v>60</v>
      </c>
      <c r="Y6134" t="s">
        <v>72</v>
      </c>
      <c r="Z6134">
        <v>0</v>
      </c>
      <c r="AA6134">
        <v>541</v>
      </c>
      <c r="AB6134">
        <v>26146</v>
      </c>
      <c r="AC6134" t="s">
        <v>46</v>
      </c>
    </row>
    <row r="6135" spans="1:29" x14ac:dyDescent="0.3">
      <c r="A6135" s="1" t="s">
        <v>29</v>
      </c>
      <c r="B6135" t="s">
        <v>228</v>
      </c>
      <c r="C6135" t="s">
        <v>1949</v>
      </c>
      <c r="D6135" t="s">
        <v>138</v>
      </c>
      <c r="E6135">
        <v>6</v>
      </c>
      <c r="F6135" t="s">
        <v>129</v>
      </c>
      <c r="G6135" t="s">
        <v>395</v>
      </c>
      <c r="H6135" t="s">
        <v>79</v>
      </c>
      <c r="I6135" t="s">
        <v>1008</v>
      </c>
      <c r="J6135" t="s">
        <v>743</v>
      </c>
      <c r="K6135" t="s">
        <v>13860</v>
      </c>
      <c r="L6135" t="s">
        <v>13861</v>
      </c>
      <c r="M6135" t="s">
        <v>479</v>
      </c>
      <c r="N6135" t="s">
        <v>58</v>
      </c>
      <c r="O6135">
        <v>5058</v>
      </c>
      <c r="P6135">
        <v>8522</v>
      </c>
      <c r="Q6135" t="s">
        <v>95</v>
      </c>
      <c r="R6135">
        <v>641</v>
      </c>
      <c r="S6135" s="2">
        <v>45007</v>
      </c>
      <c r="T6135" s="2">
        <v>45021</v>
      </c>
      <c r="U6135">
        <v>0</v>
      </c>
      <c r="V6135" t="s">
        <v>43</v>
      </c>
      <c r="W6135">
        <v>713</v>
      </c>
      <c r="X6135" t="s">
        <v>60</v>
      </c>
      <c r="Y6135" t="s">
        <v>61</v>
      </c>
      <c r="Z6135">
        <v>1654</v>
      </c>
      <c r="AA6135">
        <v>193</v>
      </c>
      <c r="AB6135">
        <v>6564</v>
      </c>
      <c r="AC6135" t="s">
        <v>46</v>
      </c>
    </row>
    <row r="6136" spans="1:29" x14ac:dyDescent="0.3">
      <c r="A6136" s="1" t="s">
        <v>47</v>
      </c>
      <c r="B6136" t="s">
        <v>117</v>
      </c>
      <c r="C6136" t="s">
        <v>2114</v>
      </c>
      <c r="D6136" t="s">
        <v>257</v>
      </c>
      <c r="E6136">
        <v>1</v>
      </c>
      <c r="F6136" t="s">
        <v>51</v>
      </c>
      <c r="G6136" t="s">
        <v>1069</v>
      </c>
      <c r="H6136" t="s">
        <v>79</v>
      </c>
      <c r="I6136" t="s">
        <v>2620</v>
      </c>
      <c r="J6136" t="s">
        <v>3693</v>
      </c>
      <c r="K6136">
        <f>1-30-322-234</f>
        <v>-585</v>
      </c>
      <c r="L6136" t="s">
        <v>13862</v>
      </c>
      <c r="M6136" t="s">
        <v>1484</v>
      </c>
      <c r="N6136" t="s">
        <v>94</v>
      </c>
      <c r="O6136">
        <v>15153</v>
      </c>
      <c r="P6136">
        <v>19739</v>
      </c>
      <c r="Q6136" t="s">
        <v>95</v>
      </c>
      <c r="R6136">
        <v>349</v>
      </c>
      <c r="S6136" s="2">
        <v>45184</v>
      </c>
      <c r="T6136" t="s">
        <v>42</v>
      </c>
      <c r="U6136">
        <v>0</v>
      </c>
      <c r="V6136" t="s">
        <v>106</v>
      </c>
      <c r="W6136">
        <v>719</v>
      </c>
      <c r="X6136" t="s">
        <v>44</v>
      </c>
      <c r="Y6136" t="s">
        <v>72</v>
      </c>
      <c r="Z6136">
        <v>0</v>
      </c>
      <c r="AA6136">
        <v>220</v>
      </c>
      <c r="AB6136">
        <v>17826</v>
      </c>
      <c r="AC6136" t="s">
        <v>107</v>
      </c>
    </row>
    <row r="6137" spans="1:29" x14ac:dyDescent="0.3">
      <c r="A6137" s="1" t="s">
        <v>47</v>
      </c>
      <c r="B6137" t="s">
        <v>108</v>
      </c>
      <c r="C6137" t="s">
        <v>655</v>
      </c>
      <c r="D6137" t="s">
        <v>178</v>
      </c>
      <c r="E6137">
        <v>2</v>
      </c>
      <c r="F6137" t="s">
        <v>271</v>
      </c>
      <c r="G6137" t="s">
        <v>1060</v>
      </c>
      <c r="H6137" t="s">
        <v>79</v>
      </c>
      <c r="I6137" t="s">
        <v>434</v>
      </c>
      <c r="J6137" t="s">
        <v>1048</v>
      </c>
      <c r="K6137" t="s">
        <v>13863</v>
      </c>
      <c r="L6137" t="s">
        <v>13864</v>
      </c>
      <c r="M6137" t="s">
        <v>277</v>
      </c>
      <c r="N6137" t="s">
        <v>40</v>
      </c>
      <c r="O6137">
        <v>29006</v>
      </c>
      <c r="P6137">
        <v>31577</v>
      </c>
      <c r="Q6137" t="s">
        <v>95</v>
      </c>
      <c r="R6137">
        <v>229</v>
      </c>
      <c r="S6137" s="2">
        <v>45121</v>
      </c>
      <c r="T6137" t="s">
        <v>42</v>
      </c>
      <c r="U6137">
        <v>0</v>
      </c>
      <c r="V6137" t="s">
        <v>43</v>
      </c>
      <c r="W6137">
        <v>661</v>
      </c>
      <c r="X6137" t="s">
        <v>44</v>
      </c>
      <c r="Y6137" t="s">
        <v>72</v>
      </c>
      <c r="Z6137">
        <v>0</v>
      </c>
      <c r="AA6137">
        <v>903</v>
      </c>
      <c r="AB6137">
        <v>30716</v>
      </c>
      <c r="AC6137" t="s">
        <v>73</v>
      </c>
    </row>
    <row r="6138" spans="1:29" x14ac:dyDescent="0.3">
      <c r="A6138" s="1" t="s">
        <v>47</v>
      </c>
      <c r="B6138" t="s">
        <v>161</v>
      </c>
      <c r="C6138" t="s">
        <v>1574</v>
      </c>
      <c r="D6138" t="s">
        <v>155</v>
      </c>
      <c r="E6138">
        <v>6</v>
      </c>
      <c r="F6138" t="s">
        <v>120</v>
      </c>
      <c r="G6138" t="s">
        <v>121</v>
      </c>
      <c r="H6138" t="s">
        <v>35</v>
      </c>
      <c r="I6138" t="s">
        <v>791</v>
      </c>
      <c r="J6138" t="s">
        <v>1887</v>
      </c>
      <c r="K6138" t="s">
        <v>13865</v>
      </c>
      <c r="L6138" t="s">
        <v>13866</v>
      </c>
      <c r="M6138" t="s">
        <v>687</v>
      </c>
      <c r="N6138" t="s">
        <v>40</v>
      </c>
      <c r="O6138">
        <v>4066</v>
      </c>
      <c r="P6138">
        <v>7086</v>
      </c>
      <c r="Q6138" t="s">
        <v>95</v>
      </c>
      <c r="R6138">
        <v>705</v>
      </c>
      <c r="S6138" s="2">
        <v>45277</v>
      </c>
      <c r="T6138" s="2">
        <v>45283</v>
      </c>
      <c r="U6138">
        <v>0</v>
      </c>
      <c r="V6138" t="s">
        <v>43</v>
      </c>
      <c r="W6138">
        <v>404</v>
      </c>
      <c r="X6138" t="s">
        <v>60</v>
      </c>
      <c r="Y6138" t="s">
        <v>45</v>
      </c>
      <c r="Z6138">
        <v>0</v>
      </c>
      <c r="AA6138">
        <v>610</v>
      </c>
      <c r="AB6138">
        <v>6530</v>
      </c>
      <c r="AC6138" t="s">
        <v>46</v>
      </c>
    </row>
    <row r="6139" spans="1:29" x14ac:dyDescent="0.3">
      <c r="A6139" s="1" t="s">
        <v>47</v>
      </c>
      <c r="B6139" t="s">
        <v>153</v>
      </c>
      <c r="C6139" t="s">
        <v>811</v>
      </c>
      <c r="D6139" t="s">
        <v>178</v>
      </c>
      <c r="E6139">
        <v>6</v>
      </c>
      <c r="F6139" t="s">
        <v>271</v>
      </c>
      <c r="G6139" t="s">
        <v>353</v>
      </c>
      <c r="H6139" t="s">
        <v>35</v>
      </c>
      <c r="I6139" t="s">
        <v>7871</v>
      </c>
      <c r="J6139" t="s">
        <v>828</v>
      </c>
      <c r="K6139">
        <v>5055172687</v>
      </c>
      <c r="L6139" t="s">
        <v>13867</v>
      </c>
      <c r="M6139" t="s">
        <v>1202</v>
      </c>
      <c r="N6139" t="s">
        <v>84</v>
      </c>
      <c r="O6139">
        <v>22916</v>
      </c>
      <c r="P6139">
        <v>27706</v>
      </c>
      <c r="Q6139" t="s">
        <v>95</v>
      </c>
      <c r="R6139">
        <v>127</v>
      </c>
      <c r="S6139" s="2">
        <v>44303</v>
      </c>
      <c r="T6139" t="s">
        <v>42</v>
      </c>
      <c r="U6139">
        <v>0</v>
      </c>
      <c r="V6139" t="s">
        <v>43</v>
      </c>
      <c r="W6139">
        <v>605</v>
      </c>
      <c r="X6139" t="s">
        <v>44</v>
      </c>
      <c r="Y6139" t="s">
        <v>61</v>
      </c>
      <c r="Z6139">
        <v>0</v>
      </c>
      <c r="AA6139">
        <v>233</v>
      </c>
      <c r="AB6139">
        <v>22969</v>
      </c>
      <c r="AC6139" t="s">
        <v>107</v>
      </c>
    </row>
    <row r="6140" spans="1:29" x14ac:dyDescent="0.3">
      <c r="A6140" s="1" t="s">
        <v>29</v>
      </c>
      <c r="B6140" t="s">
        <v>327</v>
      </c>
      <c r="C6140" t="s">
        <v>2058</v>
      </c>
      <c r="D6140" t="s">
        <v>110</v>
      </c>
      <c r="E6140">
        <v>1</v>
      </c>
      <c r="F6140" t="s">
        <v>271</v>
      </c>
      <c r="G6140" t="s">
        <v>272</v>
      </c>
      <c r="H6140" t="s">
        <v>79</v>
      </c>
      <c r="I6140" t="s">
        <v>990</v>
      </c>
      <c r="J6140" t="s">
        <v>3377</v>
      </c>
      <c r="K6140" t="s">
        <v>13868</v>
      </c>
      <c r="L6140" t="s">
        <v>13869</v>
      </c>
      <c r="M6140" t="s">
        <v>1023</v>
      </c>
      <c r="N6140" t="s">
        <v>40</v>
      </c>
      <c r="O6140">
        <v>9938</v>
      </c>
      <c r="P6140">
        <v>12189</v>
      </c>
      <c r="Q6140" t="s">
        <v>41</v>
      </c>
      <c r="R6140">
        <v>139</v>
      </c>
      <c r="S6140" s="2">
        <v>45098</v>
      </c>
      <c r="T6140" s="2">
        <v>45102</v>
      </c>
      <c r="U6140">
        <v>0</v>
      </c>
      <c r="V6140" t="s">
        <v>71</v>
      </c>
      <c r="W6140">
        <v>676</v>
      </c>
      <c r="X6140" t="s">
        <v>60</v>
      </c>
      <c r="Y6140" t="s">
        <v>61</v>
      </c>
      <c r="Z6140">
        <v>0</v>
      </c>
      <c r="AA6140">
        <v>673</v>
      </c>
      <c r="AB6140">
        <v>10598</v>
      </c>
      <c r="AC6140" t="s">
        <v>73</v>
      </c>
    </row>
    <row r="6141" spans="1:29" x14ac:dyDescent="0.3">
      <c r="A6141" s="1" t="s">
        <v>29</v>
      </c>
      <c r="B6141" t="s">
        <v>62</v>
      </c>
      <c r="C6141" t="s">
        <v>1552</v>
      </c>
      <c r="D6141" t="s">
        <v>110</v>
      </c>
      <c r="E6141">
        <v>8</v>
      </c>
      <c r="F6141" t="s">
        <v>64</v>
      </c>
      <c r="G6141" t="s">
        <v>258</v>
      </c>
      <c r="H6141" t="s">
        <v>79</v>
      </c>
      <c r="I6141" t="s">
        <v>921</v>
      </c>
      <c r="J6141" t="s">
        <v>657</v>
      </c>
      <c r="K6141">
        <v>2036590555</v>
      </c>
      <c r="L6141" t="s">
        <v>13870</v>
      </c>
      <c r="M6141" t="s">
        <v>1330</v>
      </c>
      <c r="N6141" t="s">
        <v>40</v>
      </c>
      <c r="O6141">
        <v>15240</v>
      </c>
      <c r="P6141">
        <v>17694</v>
      </c>
      <c r="Q6141" t="s">
        <v>95</v>
      </c>
      <c r="R6141">
        <v>385</v>
      </c>
      <c r="S6141" s="2">
        <v>45158</v>
      </c>
      <c r="T6141" s="2">
        <v>45182</v>
      </c>
      <c r="U6141">
        <v>0</v>
      </c>
      <c r="V6141" t="s">
        <v>106</v>
      </c>
      <c r="W6141">
        <v>635</v>
      </c>
      <c r="X6141" t="s">
        <v>60</v>
      </c>
      <c r="Y6141" t="s">
        <v>72</v>
      </c>
      <c r="Z6141">
        <v>0</v>
      </c>
      <c r="AA6141">
        <v>463</v>
      </c>
      <c r="AB6141">
        <v>17451</v>
      </c>
      <c r="AC6141" t="s">
        <v>46</v>
      </c>
    </row>
    <row r="6142" spans="1:29" x14ac:dyDescent="0.3">
      <c r="A6142" s="1" t="s">
        <v>47</v>
      </c>
      <c r="B6142" t="s">
        <v>161</v>
      </c>
      <c r="C6142" t="s">
        <v>683</v>
      </c>
      <c r="D6142" t="s">
        <v>178</v>
      </c>
      <c r="E6142">
        <v>1</v>
      </c>
      <c r="F6142" t="s">
        <v>186</v>
      </c>
      <c r="G6142" t="s">
        <v>620</v>
      </c>
      <c r="H6142" t="s">
        <v>35</v>
      </c>
      <c r="I6142" t="s">
        <v>434</v>
      </c>
      <c r="J6142" t="s">
        <v>524</v>
      </c>
      <c r="K6142" t="s">
        <v>13871</v>
      </c>
      <c r="L6142" t="s">
        <v>13872</v>
      </c>
      <c r="M6142" t="s">
        <v>283</v>
      </c>
      <c r="N6142" t="s">
        <v>58</v>
      </c>
      <c r="O6142">
        <v>16684</v>
      </c>
      <c r="P6142">
        <v>19062</v>
      </c>
      <c r="Q6142" t="s">
        <v>95</v>
      </c>
      <c r="R6142">
        <v>760</v>
      </c>
      <c r="S6142" s="2">
        <v>45201</v>
      </c>
      <c r="T6142" s="2">
        <v>45203</v>
      </c>
      <c r="U6142">
        <v>0</v>
      </c>
      <c r="V6142" t="s">
        <v>43</v>
      </c>
      <c r="W6142">
        <v>553</v>
      </c>
      <c r="X6142" t="s">
        <v>60</v>
      </c>
      <c r="Y6142" t="s">
        <v>61</v>
      </c>
      <c r="Z6142">
        <v>2389</v>
      </c>
      <c r="AA6142">
        <v>322</v>
      </c>
      <c r="AB6142">
        <v>17628</v>
      </c>
      <c r="AC6142" t="s">
        <v>107</v>
      </c>
    </row>
    <row r="6143" spans="1:29" x14ac:dyDescent="0.3">
      <c r="A6143" s="1" t="s">
        <v>29</v>
      </c>
      <c r="B6143" t="s">
        <v>62</v>
      </c>
      <c r="C6143" t="s">
        <v>2021</v>
      </c>
      <c r="D6143" t="s">
        <v>185</v>
      </c>
      <c r="E6143">
        <v>2</v>
      </c>
      <c r="F6143" t="s">
        <v>120</v>
      </c>
      <c r="G6143" t="s">
        <v>329</v>
      </c>
      <c r="H6143" t="s">
        <v>35</v>
      </c>
      <c r="I6143" t="s">
        <v>1358</v>
      </c>
      <c r="J6143" t="s">
        <v>748</v>
      </c>
      <c r="K6143" t="s">
        <v>13873</v>
      </c>
      <c r="L6143" t="s">
        <v>13874</v>
      </c>
      <c r="M6143" t="s">
        <v>135</v>
      </c>
      <c r="N6143" t="s">
        <v>58</v>
      </c>
      <c r="O6143">
        <v>11127</v>
      </c>
      <c r="P6143">
        <v>14575</v>
      </c>
      <c r="Q6143" t="s">
        <v>59</v>
      </c>
      <c r="R6143">
        <v>46</v>
      </c>
      <c r="S6143" s="2">
        <v>44904</v>
      </c>
      <c r="T6143" s="2">
        <v>44913</v>
      </c>
      <c r="U6143">
        <v>48839</v>
      </c>
      <c r="V6143" t="s">
        <v>43</v>
      </c>
      <c r="W6143">
        <v>785</v>
      </c>
      <c r="X6143" t="s">
        <v>60</v>
      </c>
      <c r="Y6143" t="s">
        <v>61</v>
      </c>
      <c r="Z6143">
        <v>1371</v>
      </c>
      <c r="AA6143">
        <v>344</v>
      </c>
      <c r="AB6143">
        <v>13610</v>
      </c>
      <c r="AC6143" t="s">
        <v>73</v>
      </c>
    </row>
    <row r="6144" spans="1:29" x14ac:dyDescent="0.3">
      <c r="A6144" s="1" t="s">
        <v>47</v>
      </c>
      <c r="B6144" t="s">
        <v>176</v>
      </c>
      <c r="C6144" t="s">
        <v>177</v>
      </c>
      <c r="D6144" t="s">
        <v>178</v>
      </c>
      <c r="E6144">
        <v>3</v>
      </c>
      <c r="F6144" t="s">
        <v>64</v>
      </c>
      <c r="G6144" t="s">
        <v>433</v>
      </c>
      <c r="H6144" t="s">
        <v>35</v>
      </c>
      <c r="I6144" t="s">
        <v>3404</v>
      </c>
      <c r="J6144" t="s">
        <v>1731</v>
      </c>
      <c r="K6144" t="s">
        <v>13875</v>
      </c>
      <c r="L6144" t="s">
        <v>13876</v>
      </c>
      <c r="M6144" t="s">
        <v>214</v>
      </c>
      <c r="N6144" t="s">
        <v>84</v>
      </c>
      <c r="O6144">
        <v>29974</v>
      </c>
      <c r="P6144">
        <v>32228</v>
      </c>
      <c r="Q6144" t="s">
        <v>95</v>
      </c>
      <c r="R6144">
        <v>405</v>
      </c>
      <c r="S6144" s="2">
        <v>45314</v>
      </c>
      <c r="T6144" t="s">
        <v>42</v>
      </c>
      <c r="U6144">
        <v>0</v>
      </c>
      <c r="V6144" t="s">
        <v>106</v>
      </c>
      <c r="W6144">
        <v>447</v>
      </c>
      <c r="X6144" t="s">
        <v>44</v>
      </c>
      <c r="Y6144" t="s">
        <v>45</v>
      </c>
      <c r="Z6144">
        <v>0</v>
      </c>
      <c r="AA6144">
        <v>527</v>
      </c>
      <c r="AB6144">
        <v>31131</v>
      </c>
      <c r="AC6144" t="s">
        <v>46</v>
      </c>
    </row>
    <row r="6145" spans="1:29" x14ac:dyDescent="0.3">
      <c r="A6145" s="1" t="s">
        <v>47</v>
      </c>
      <c r="B6145" t="s">
        <v>117</v>
      </c>
      <c r="C6145" t="s">
        <v>118</v>
      </c>
      <c r="D6145" t="s">
        <v>32</v>
      </c>
      <c r="E6145">
        <v>5</v>
      </c>
      <c r="F6145" t="s">
        <v>51</v>
      </c>
      <c r="G6145" t="s">
        <v>345</v>
      </c>
      <c r="H6145" t="s">
        <v>35</v>
      </c>
      <c r="I6145" t="s">
        <v>1589</v>
      </c>
      <c r="J6145" t="s">
        <v>6504</v>
      </c>
      <c r="K6145" t="s">
        <v>13877</v>
      </c>
      <c r="L6145" t="s">
        <v>13878</v>
      </c>
      <c r="M6145" t="s">
        <v>517</v>
      </c>
      <c r="N6145" t="s">
        <v>40</v>
      </c>
      <c r="O6145">
        <v>6982</v>
      </c>
      <c r="P6145">
        <v>10135</v>
      </c>
      <c r="Q6145" t="s">
        <v>59</v>
      </c>
      <c r="R6145">
        <v>474</v>
      </c>
      <c r="S6145" s="2">
        <v>44844</v>
      </c>
      <c r="T6145" s="2">
        <v>44863</v>
      </c>
      <c r="U6145">
        <v>43014</v>
      </c>
      <c r="V6145" t="s">
        <v>85</v>
      </c>
      <c r="W6145">
        <v>813</v>
      </c>
      <c r="X6145" t="s">
        <v>60</v>
      </c>
      <c r="Y6145" t="s">
        <v>45</v>
      </c>
      <c r="Z6145">
        <v>0</v>
      </c>
      <c r="AA6145">
        <v>340</v>
      </c>
      <c r="AB6145">
        <v>8718</v>
      </c>
      <c r="AC6145" t="s">
        <v>73</v>
      </c>
    </row>
    <row r="6146" spans="1:29" x14ac:dyDescent="0.3">
      <c r="A6146" s="1" t="s">
        <v>29</v>
      </c>
      <c r="B6146" t="s">
        <v>327</v>
      </c>
      <c r="C6146" t="s">
        <v>1216</v>
      </c>
      <c r="D6146" t="s">
        <v>98</v>
      </c>
      <c r="E6146">
        <v>7</v>
      </c>
      <c r="F6146" t="s">
        <v>33</v>
      </c>
      <c r="G6146" t="s">
        <v>848</v>
      </c>
      <c r="H6146" t="s">
        <v>79</v>
      </c>
      <c r="I6146" t="s">
        <v>1454</v>
      </c>
      <c r="J6146" t="s">
        <v>4048</v>
      </c>
      <c r="K6146" t="s">
        <v>13879</v>
      </c>
      <c r="L6146" t="s">
        <v>13880</v>
      </c>
      <c r="M6146" t="s">
        <v>1019</v>
      </c>
      <c r="N6146" t="s">
        <v>58</v>
      </c>
      <c r="O6146">
        <v>9183</v>
      </c>
      <c r="P6146">
        <v>13579</v>
      </c>
      <c r="Q6146" t="s">
        <v>95</v>
      </c>
      <c r="R6146">
        <v>246</v>
      </c>
      <c r="S6146" s="2">
        <v>44676</v>
      </c>
      <c r="T6146" s="2">
        <v>44691</v>
      </c>
      <c r="U6146">
        <v>0</v>
      </c>
      <c r="V6146" t="s">
        <v>85</v>
      </c>
      <c r="W6146">
        <v>577</v>
      </c>
      <c r="X6146" t="s">
        <v>60</v>
      </c>
      <c r="Y6146" t="s">
        <v>72</v>
      </c>
      <c r="Z6146">
        <v>4554</v>
      </c>
      <c r="AA6146">
        <v>692</v>
      </c>
      <c r="AB6146">
        <v>11812</v>
      </c>
      <c r="AC6146" t="s">
        <v>46</v>
      </c>
    </row>
    <row r="6147" spans="1:29" x14ac:dyDescent="0.3">
      <c r="A6147" s="1" t="s">
        <v>29</v>
      </c>
      <c r="B6147" t="s">
        <v>541</v>
      </c>
      <c r="C6147" t="s">
        <v>1271</v>
      </c>
      <c r="D6147" t="s">
        <v>98</v>
      </c>
      <c r="E6147">
        <v>3</v>
      </c>
      <c r="F6147" t="s">
        <v>120</v>
      </c>
      <c r="G6147" t="s">
        <v>194</v>
      </c>
      <c r="H6147" t="s">
        <v>79</v>
      </c>
      <c r="I6147" t="s">
        <v>2725</v>
      </c>
      <c r="J6147" t="s">
        <v>224</v>
      </c>
      <c r="K6147" t="s">
        <v>13881</v>
      </c>
      <c r="L6147" t="s">
        <v>13882</v>
      </c>
      <c r="M6147" t="s">
        <v>1340</v>
      </c>
      <c r="N6147" t="s">
        <v>40</v>
      </c>
      <c r="O6147">
        <v>10668</v>
      </c>
      <c r="P6147">
        <v>13186</v>
      </c>
      <c r="Q6147" t="s">
        <v>41</v>
      </c>
      <c r="R6147">
        <v>845</v>
      </c>
      <c r="S6147" s="2">
        <v>45272</v>
      </c>
      <c r="T6147" t="s">
        <v>42</v>
      </c>
      <c r="U6147">
        <v>0</v>
      </c>
      <c r="V6147" t="s">
        <v>43</v>
      </c>
      <c r="W6147">
        <v>477</v>
      </c>
      <c r="X6147" t="s">
        <v>44</v>
      </c>
      <c r="Y6147" t="s">
        <v>45</v>
      </c>
      <c r="Z6147">
        <v>0</v>
      </c>
      <c r="AA6147">
        <v>879</v>
      </c>
      <c r="AB6147">
        <v>10956</v>
      </c>
      <c r="AC6147" t="s">
        <v>46</v>
      </c>
    </row>
    <row r="6148" spans="1:29" x14ac:dyDescent="0.3">
      <c r="A6148" s="1" t="s">
        <v>29</v>
      </c>
      <c r="B6148" t="s">
        <v>393</v>
      </c>
      <c r="C6148" t="s">
        <v>1241</v>
      </c>
      <c r="D6148" t="s">
        <v>110</v>
      </c>
      <c r="E6148">
        <v>6</v>
      </c>
      <c r="F6148" t="s">
        <v>186</v>
      </c>
      <c r="G6148" t="s">
        <v>620</v>
      </c>
      <c r="H6148" t="s">
        <v>79</v>
      </c>
      <c r="I6148" t="s">
        <v>3013</v>
      </c>
      <c r="J6148" t="s">
        <v>637</v>
      </c>
      <c r="K6148" t="s">
        <v>13883</v>
      </c>
      <c r="L6148" t="s">
        <v>13884</v>
      </c>
      <c r="M6148" t="s">
        <v>948</v>
      </c>
      <c r="N6148" t="s">
        <v>94</v>
      </c>
      <c r="O6148">
        <v>7046</v>
      </c>
      <c r="P6148">
        <v>10534</v>
      </c>
      <c r="Q6148" t="s">
        <v>59</v>
      </c>
      <c r="R6148">
        <v>804</v>
      </c>
      <c r="S6148" s="2">
        <v>45226</v>
      </c>
      <c r="T6148" s="2">
        <v>45229</v>
      </c>
      <c r="U6148">
        <v>4592</v>
      </c>
      <c r="V6148" t="s">
        <v>85</v>
      </c>
      <c r="W6148">
        <v>580</v>
      </c>
      <c r="X6148" t="s">
        <v>60</v>
      </c>
      <c r="Y6148" t="s">
        <v>45</v>
      </c>
      <c r="Z6148">
        <v>0</v>
      </c>
      <c r="AA6148">
        <v>166</v>
      </c>
      <c r="AB6148">
        <v>7316</v>
      </c>
      <c r="AC6148" t="s">
        <v>107</v>
      </c>
    </row>
    <row r="6149" spans="1:29" x14ac:dyDescent="0.3">
      <c r="A6149" s="1" t="s">
        <v>29</v>
      </c>
      <c r="B6149" t="s">
        <v>86</v>
      </c>
      <c r="C6149" t="s">
        <v>1011</v>
      </c>
      <c r="D6149" t="s">
        <v>169</v>
      </c>
      <c r="E6149">
        <v>10</v>
      </c>
      <c r="F6149" t="s">
        <v>99</v>
      </c>
      <c r="G6149" t="s">
        <v>579</v>
      </c>
      <c r="H6149" t="s">
        <v>79</v>
      </c>
      <c r="I6149" t="s">
        <v>1622</v>
      </c>
      <c r="J6149" t="s">
        <v>4153</v>
      </c>
      <c r="K6149" t="s">
        <v>13885</v>
      </c>
      <c r="L6149" t="s">
        <v>13886</v>
      </c>
      <c r="M6149" t="s">
        <v>1113</v>
      </c>
      <c r="N6149" t="s">
        <v>84</v>
      </c>
      <c r="O6149">
        <v>8056</v>
      </c>
      <c r="P6149">
        <v>12994</v>
      </c>
      <c r="Q6149" t="s">
        <v>41</v>
      </c>
      <c r="R6149">
        <v>135</v>
      </c>
      <c r="S6149" s="2">
        <v>44517</v>
      </c>
      <c r="T6149" s="2">
        <v>44545</v>
      </c>
      <c r="U6149">
        <v>0</v>
      </c>
      <c r="V6149" t="s">
        <v>43</v>
      </c>
      <c r="W6149">
        <v>781</v>
      </c>
      <c r="X6149" t="s">
        <v>60</v>
      </c>
      <c r="Y6149" t="s">
        <v>72</v>
      </c>
      <c r="Z6149">
        <v>0</v>
      </c>
      <c r="AA6149">
        <v>669</v>
      </c>
      <c r="AB6149">
        <v>8657</v>
      </c>
      <c r="AC6149" t="s">
        <v>73</v>
      </c>
    </row>
    <row r="6150" spans="1:29" x14ac:dyDescent="0.3">
      <c r="A6150" s="1" t="s">
        <v>47</v>
      </c>
      <c r="B6150" t="s">
        <v>48</v>
      </c>
      <c r="C6150" t="s">
        <v>2254</v>
      </c>
      <c r="D6150" t="s">
        <v>201</v>
      </c>
      <c r="E6150">
        <v>5</v>
      </c>
      <c r="F6150" t="s">
        <v>221</v>
      </c>
      <c r="G6150" t="s">
        <v>335</v>
      </c>
      <c r="H6150" t="s">
        <v>79</v>
      </c>
      <c r="I6150" t="s">
        <v>245</v>
      </c>
      <c r="J6150" t="s">
        <v>123</v>
      </c>
      <c r="K6150" t="s">
        <v>13887</v>
      </c>
      <c r="L6150" t="s">
        <v>13888</v>
      </c>
      <c r="M6150" t="s">
        <v>57</v>
      </c>
      <c r="N6150" t="s">
        <v>94</v>
      </c>
      <c r="O6150">
        <v>6978</v>
      </c>
      <c r="P6150">
        <v>9057</v>
      </c>
      <c r="Q6150" t="s">
        <v>59</v>
      </c>
      <c r="R6150">
        <v>18</v>
      </c>
      <c r="S6150" s="2">
        <v>44398</v>
      </c>
      <c r="T6150" s="2">
        <v>44428</v>
      </c>
      <c r="U6150">
        <v>31101</v>
      </c>
      <c r="V6150" t="s">
        <v>43</v>
      </c>
      <c r="W6150">
        <v>816</v>
      </c>
      <c r="X6150" t="s">
        <v>60</v>
      </c>
      <c r="Y6150" t="s">
        <v>45</v>
      </c>
      <c r="Z6150">
        <v>0</v>
      </c>
      <c r="AA6150">
        <v>287</v>
      </c>
      <c r="AB6150">
        <v>7883</v>
      </c>
      <c r="AC6150" t="s">
        <v>46</v>
      </c>
    </row>
    <row r="6151" spans="1:29" x14ac:dyDescent="0.3">
      <c r="A6151" s="1" t="s">
        <v>47</v>
      </c>
      <c r="B6151" t="s">
        <v>117</v>
      </c>
      <c r="C6151" t="s">
        <v>1344</v>
      </c>
      <c r="D6151" t="s">
        <v>119</v>
      </c>
      <c r="E6151">
        <v>1</v>
      </c>
      <c r="F6151" t="s">
        <v>77</v>
      </c>
      <c r="G6151" t="s">
        <v>980</v>
      </c>
      <c r="H6151" t="s">
        <v>79</v>
      </c>
      <c r="I6151" t="s">
        <v>990</v>
      </c>
      <c r="J6151" t="s">
        <v>9379</v>
      </c>
      <c r="K6151" t="s">
        <v>13889</v>
      </c>
      <c r="L6151" t="s">
        <v>13890</v>
      </c>
      <c r="M6151" t="s">
        <v>1852</v>
      </c>
      <c r="N6151" t="s">
        <v>40</v>
      </c>
      <c r="O6151">
        <v>13674</v>
      </c>
      <c r="P6151">
        <v>17223</v>
      </c>
      <c r="Q6151" t="s">
        <v>59</v>
      </c>
      <c r="R6151">
        <v>333</v>
      </c>
      <c r="S6151" s="2">
        <v>44783</v>
      </c>
      <c r="T6151" s="2">
        <v>44784</v>
      </c>
      <c r="U6151">
        <v>30765</v>
      </c>
      <c r="V6151" t="s">
        <v>85</v>
      </c>
      <c r="W6151">
        <v>777</v>
      </c>
      <c r="X6151" t="s">
        <v>60</v>
      </c>
      <c r="Y6151" t="s">
        <v>45</v>
      </c>
      <c r="Z6151">
        <v>0</v>
      </c>
      <c r="AA6151">
        <v>865</v>
      </c>
      <c r="AB6151">
        <v>15175</v>
      </c>
      <c r="AC6151" t="s">
        <v>73</v>
      </c>
    </row>
    <row r="6152" spans="1:29" x14ac:dyDescent="0.3">
      <c r="A6152" s="1" t="s">
        <v>47</v>
      </c>
      <c r="B6152" t="s">
        <v>48</v>
      </c>
      <c r="C6152" t="s">
        <v>297</v>
      </c>
      <c r="D6152" t="s">
        <v>178</v>
      </c>
      <c r="E6152">
        <v>2</v>
      </c>
      <c r="F6152" t="s">
        <v>186</v>
      </c>
      <c r="G6152" t="s">
        <v>620</v>
      </c>
      <c r="H6152" t="s">
        <v>79</v>
      </c>
      <c r="I6152" t="s">
        <v>600</v>
      </c>
      <c r="J6152" t="s">
        <v>1567</v>
      </c>
      <c r="K6152" t="s">
        <v>13891</v>
      </c>
      <c r="L6152" t="s">
        <v>13892</v>
      </c>
      <c r="M6152" t="s">
        <v>1240</v>
      </c>
      <c r="N6152" t="s">
        <v>58</v>
      </c>
      <c r="O6152">
        <v>4622</v>
      </c>
      <c r="P6152">
        <v>8803</v>
      </c>
      <c r="Q6152" t="s">
        <v>41</v>
      </c>
      <c r="R6152">
        <v>341</v>
      </c>
      <c r="S6152" s="2">
        <v>44940</v>
      </c>
      <c r="T6152" t="s">
        <v>42</v>
      </c>
      <c r="U6152">
        <v>0</v>
      </c>
      <c r="V6152" t="s">
        <v>71</v>
      </c>
      <c r="W6152">
        <v>721</v>
      </c>
      <c r="X6152" t="s">
        <v>44</v>
      </c>
      <c r="Y6152" t="s">
        <v>61</v>
      </c>
      <c r="Z6152">
        <v>1306</v>
      </c>
      <c r="AA6152">
        <v>519</v>
      </c>
      <c r="AB6152">
        <v>7796</v>
      </c>
      <c r="AC6152" t="s">
        <v>46</v>
      </c>
    </row>
    <row r="6153" spans="1:29" x14ac:dyDescent="0.3">
      <c r="A6153" s="1" t="s">
        <v>29</v>
      </c>
      <c r="B6153" t="s">
        <v>96</v>
      </c>
      <c r="C6153" t="s">
        <v>893</v>
      </c>
      <c r="D6153" t="s">
        <v>128</v>
      </c>
      <c r="E6153">
        <v>10</v>
      </c>
      <c r="F6153" t="s">
        <v>129</v>
      </c>
      <c r="G6153" t="s">
        <v>395</v>
      </c>
      <c r="H6153" t="s">
        <v>79</v>
      </c>
      <c r="I6153" t="s">
        <v>3376</v>
      </c>
      <c r="J6153" t="s">
        <v>224</v>
      </c>
      <c r="K6153" t="s">
        <v>13893</v>
      </c>
      <c r="L6153" t="s">
        <v>3276</v>
      </c>
      <c r="M6153" t="s">
        <v>105</v>
      </c>
      <c r="N6153" t="s">
        <v>94</v>
      </c>
      <c r="O6153">
        <v>7005</v>
      </c>
      <c r="P6153">
        <v>11645</v>
      </c>
      <c r="Q6153" t="s">
        <v>59</v>
      </c>
      <c r="R6153">
        <v>261</v>
      </c>
      <c r="S6153" s="2">
        <v>44859</v>
      </c>
      <c r="T6153" s="2">
        <v>44861</v>
      </c>
      <c r="U6153">
        <v>35301</v>
      </c>
      <c r="V6153" t="s">
        <v>71</v>
      </c>
      <c r="W6153">
        <v>607</v>
      </c>
      <c r="X6153" t="s">
        <v>60</v>
      </c>
      <c r="Y6153" t="s">
        <v>72</v>
      </c>
      <c r="Z6153">
        <v>0</v>
      </c>
      <c r="AA6153">
        <v>202</v>
      </c>
      <c r="AB6153">
        <v>7333</v>
      </c>
      <c r="AC6153" t="s">
        <v>107</v>
      </c>
    </row>
    <row r="6154" spans="1:29" x14ac:dyDescent="0.3">
      <c r="A6154" s="1" t="s">
        <v>47</v>
      </c>
      <c r="B6154" t="s">
        <v>161</v>
      </c>
      <c r="C6154" t="s">
        <v>2627</v>
      </c>
      <c r="D6154" t="s">
        <v>236</v>
      </c>
      <c r="E6154">
        <v>2</v>
      </c>
      <c r="F6154" t="s">
        <v>99</v>
      </c>
      <c r="G6154" t="s">
        <v>558</v>
      </c>
      <c r="H6154" t="s">
        <v>35</v>
      </c>
      <c r="I6154" t="s">
        <v>36</v>
      </c>
      <c r="J6154" t="s">
        <v>1554</v>
      </c>
      <c r="K6154" t="s">
        <v>13894</v>
      </c>
      <c r="L6154" t="s">
        <v>13895</v>
      </c>
      <c r="M6154" t="s">
        <v>2032</v>
      </c>
      <c r="N6154" t="s">
        <v>94</v>
      </c>
      <c r="O6154">
        <v>15294</v>
      </c>
      <c r="P6154">
        <v>20043</v>
      </c>
      <c r="Q6154" t="s">
        <v>59</v>
      </c>
      <c r="R6154">
        <v>844</v>
      </c>
      <c r="S6154" s="2">
        <v>44783</v>
      </c>
      <c r="T6154" s="2">
        <v>44810</v>
      </c>
      <c r="U6154">
        <v>8083</v>
      </c>
      <c r="V6154" t="s">
        <v>71</v>
      </c>
      <c r="W6154">
        <v>567</v>
      </c>
      <c r="X6154" t="s">
        <v>60</v>
      </c>
      <c r="Y6154" t="s">
        <v>61</v>
      </c>
      <c r="Z6154">
        <v>0</v>
      </c>
      <c r="AA6154">
        <v>607</v>
      </c>
      <c r="AB6154">
        <v>19518</v>
      </c>
      <c r="AC6154" t="s">
        <v>73</v>
      </c>
    </row>
    <row r="6155" spans="1:29" x14ac:dyDescent="0.3">
      <c r="A6155" s="1" t="s">
        <v>47</v>
      </c>
      <c r="B6155" t="s">
        <v>234</v>
      </c>
      <c r="C6155" t="s">
        <v>2589</v>
      </c>
      <c r="D6155" t="s">
        <v>98</v>
      </c>
      <c r="E6155">
        <v>6</v>
      </c>
      <c r="F6155" t="s">
        <v>33</v>
      </c>
      <c r="G6155" t="s">
        <v>411</v>
      </c>
      <c r="H6155" t="s">
        <v>79</v>
      </c>
      <c r="I6155" t="s">
        <v>2144</v>
      </c>
      <c r="J6155" t="s">
        <v>566</v>
      </c>
      <c r="K6155" t="s">
        <v>13896</v>
      </c>
      <c r="L6155" t="s">
        <v>13897</v>
      </c>
      <c r="M6155" t="s">
        <v>483</v>
      </c>
      <c r="N6155" t="s">
        <v>84</v>
      </c>
      <c r="O6155">
        <v>14587</v>
      </c>
      <c r="P6155">
        <v>17845</v>
      </c>
      <c r="Q6155" t="s">
        <v>59</v>
      </c>
      <c r="R6155">
        <v>868</v>
      </c>
      <c r="S6155" s="2">
        <v>44728</v>
      </c>
      <c r="T6155" s="2">
        <v>44753</v>
      </c>
      <c r="U6155">
        <v>33933</v>
      </c>
      <c r="V6155" t="s">
        <v>106</v>
      </c>
      <c r="W6155">
        <v>764</v>
      </c>
      <c r="X6155" t="s">
        <v>60</v>
      </c>
      <c r="Y6155" t="s">
        <v>45</v>
      </c>
      <c r="Z6155">
        <v>0</v>
      </c>
      <c r="AA6155">
        <v>271</v>
      </c>
      <c r="AB6155">
        <v>16100</v>
      </c>
      <c r="AC6155" t="s">
        <v>73</v>
      </c>
    </row>
    <row r="6156" spans="1:29" x14ac:dyDescent="0.3">
      <c r="A6156" s="1" t="s">
        <v>29</v>
      </c>
      <c r="B6156" t="s">
        <v>541</v>
      </c>
      <c r="C6156" t="s">
        <v>1513</v>
      </c>
      <c r="D6156" t="s">
        <v>185</v>
      </c>
      <c r="E6156">
        <v>6</v>
      </c>
      <c r="F6156" t="s">
        <v>51</v>
      </c>
      <c r="G6156" t="s">
        <v>1075</v>
      </c>
      <c r="H6156" t="s">
        <v>35</v>
      </c>
      <c r="I6156" t="s">
        <v>1156</v>
      </c>
      <c r="J6156" t="s">
        <v>453</v>
      </c>
      <c r="K6156" t="s">
        <v>13898</v>
      </c>
      <c r="L6156" t="s">
        <v>13899</v>
      </c>
      <c r="M6156" t="s">
        <v>1193</v>
      </c>
      <c r="N6156" t="s">
        <v>84</v>
      </c>
      <c r="O6156">
        <v>12889</v>
      </c>
      <c r="P6156">
        <v>15086</v>
      </c>
      <c r="Q6156" t="s">
        <v>95</v>
      </c>
      <c r="R6156">
        <v>99</v>
      </c>
      <c r="S6156" s="2">
        <v>45104</v>
      </c>
      <c r="T6156" t="s">
        <v>42</v>
      </c>
      <c r="U6156">
        <v>0</v>
      </c>
      <c r="V6156" t="s">
        <v>85</v>
      </c>
      <c r="W6156">
        <v>626</v>
      </c>
      <c r="X6156" t="s">
        <v>44</v>
      </c>
      <c r="Y6156" t="s">
        <v>61</v>
      </c>
      <c r="Z6156">
        <v>0</v>
      </c>
      <c r="AA6156">
        <v>91</v>
      </c>
      <c r="AB6156">
        <v>13676</v>
      </c>
      <c r="AC6156" t="s">
        <v>73</v>
      </c>
    </row>
    <row r="6157" spans="1:29" x14ac:dyDescent="0.3">
      <c r="A6157" s="1" t="s">
        <v>29</v>
      </c>
      <c r="B6157" t="s">
        <v>96</v>
      </c>
      <c r="C6157" t="s">
        <v>2802</v>
      </c>
      <c r="D6157" t="s">
        <v>76</v>
      </c>
      <c r="E6157">
        <v>3</v>
      </c>
      <c r="F6157" t="s">
        <v>186</v>
      </c>
      <c r="G6157" t="s">
        <v>187</v>
      </c>
      <c r="H6157" t="s">
        <v>79</v>
      </c>
      <c r="I6157" t="s">
        <v>4127</v>
      </c>
      <c r="J6157" t="s">
        <v>900</v>
      </c>
      <c r="K6157" t="s">
        <v>13900</v>
      </c>
      <c r="L6157" t="s">
        <v>13901</v>
      </c>
      <c r="M6157" t="s">
        <v>105</v>
      </c>
      <c r="N6157" t="s">
        <v>94</v>
      </c>
      <c r="O6157">
        <v>8594</v>
      </c>
      <c r="P6157">
        <v>11156</v>
      </c>
      <c r="Q6157" t="s">
        <v>41</v>
      </c>
      <c r="R6157">
        <v>174</v>
      </c>
      <c r="S6157" s="2">
        <v>44816</v>
      </c>
      <c r="T6157" s="2">
        <v>44835</v>
      </c>
      <c r="U6157">
        <v>0</v>
      </c>
      <c r="V6157" t="s">
        <v>106</v>
      </c>
      <c r="W6157">
        <v>415</v>
      </c>
      <c r="X6157" t="s">
        <v>60</v>
      </c>
      <c r="Y6157" t="s">
        <v>61</v>
      </c>
      <c r="Z6157">
        <v>0</v>
      </c>
      <c r="AA6157">
        <v>972</v>
      </c>
      <c r="AB6157">
        <v>10886</v>
      </c>
      <c r="AC6157" t="s">
        <v>107</v>
      </c>
    </row>
    <row r="6158" spans="1:29" x14ac:dyDescent="0.3">
      <c r="A6158" s="1" t="s">
        <v>29</v>
      </c>
      <c r="B6158" t="s">
        <v>363</v>
      </c>
      <c r="C6158" t="s">
        <v>1598</v>
      </c>
      <c r="D6158" t="s">
        <v>128</v>
      </c>
      <c r="E6158">
        <v>9</v>
      </c>
      <c r="F6158" t="s">
        <v>33</v>
      </c>
      <c r="G6158" t="s">
        <v>111</v>
      </c>
      <c r="H6158" t="s">
        <v>35</v>
      </c>
      <c r="I6158" t="s">
        <v>2954</v>
      </c>
      <c r="J6158" t="s">
        <v>13008</v>
      </c>
      <c r="K6158" t="s">
        <v>13902</v>
      </c>
      <c r="L6158" t="s">
        <v>13903</v>
      </c>
      <c r="M6158" t="s">
        <v>511</v>
      </c>
      <c r="N6158" t="s">
        <v>94</v>
      </c>
      <c r="O6158">
        <v>7323</v>
      </c>
      <c r="P6158">
        <v>10461</v>
      </c>
      <c r="Q6158" t="s">
        <v>59</v>
      </c>
      <c r="R6158">
        <v>455</v>
      </c>
      <c r="S6158" s="2">
        <v>45342</v>
      </c>
      <c r="T6158" t="s">
        <v>42</v>
      </c>
      <c r="U6158">
        <v>2954</v>
      </c>
      <c r="V6158" t="s">
        <v>106</v>
      </c>
      <c r="W6158">
        <v>614</v>
      </c>
      <c r="X6158" t="s">
        <v>44</v>
      </c>
      <c r="Y6158" t="s">
        <v>45</v>
      </c>
      <c r="Z6158">
        <v>0</v>
      </c>
      <c r="AA6158">
        <v>377</v>
      </c>
      <c r="AB6158">
        <v>7957</v>
      </c>
      <c r="AC6158" t="s">
        <v>107</v>
      </c>
    </row>
    <row r="6159" spans="1:29" x14ac:dyDescent="0.3">
      <c r="A6159" s="1" t="s">
        <v>47</v>
      </c>
      <c r="B6159" t="s">
        <v>161</v>
      </c>
      <c r="C6159" t="s">
        <v>683</v>
      </c>
      <c r="D6159" t="s">
        <v>387</v>
      </c>
      <c r="E6159">
        <v>10</v>
      </c>
      <c r="F6159" t="s">
        <v>51</v>
      </c>
      <c r="G6159" t="s">
        <v>710</v>
      </c>
      <c r="H6159" t="s">
        <v>79</v>
      </c>
      <c r="I6159" t="s">
        <v>412</v>
      </c>
      <c r="J6159" t="s">
        <v>476</v>
      </c>
      <c r="K6159" t="s">
        <v>13904</v>
      </c>
      <c r="L6159" t="s">
        <v>13588</v>
      </c>
      <c r="M6159" t="s">
        <v>392</v>
      </c>
      <c r="N6159" t="s">
        <v>40</v>
      </c>
      <c r="O6159">
        <v>5974</v>
      </c>
      <c r="P6159">
        <v>8006</v>
      </c>
      <c r="Q6159" t="s">
        <v>41</v>
      </c>
      <c r="R6159">
        <v>53</v>
      </c>
      <c r="S6159" s="2">
        <v>44638</v>
      </c>
      <c r="T6159" s="2">
        <v>44653</v>
      </c>
      <c r="U6159">
        <v>0</v>
      </c>
      <c r="V6159" t="s">
        <v>106</v>
      </c>
      <c r="W6159">
        <v>610</v>
      </c>
      <c r="X6159" t="s">
        <v>60</v>
      </c>
      <c r="Y6159" t="s">
        <v>72</v>
      </c>
      <c r="Z6159">
        <v>0</v>
      </c>
      <c r="AA6159">
        <v>385</v>
      </c>
      <c r="AB6159">
        <v>7225</v>
      </c>
      <c r="AC6159" t="s">
        <v>73</v>
      </c>
    </row>
    <row r="6160" spans="1:29" x14ac:dyDescent="0.3">
      <c r="A6160" s="1" t="s">
        <v>47</v>
      </c>
      <c r="B6160" t="s">
        <v>108</v>
      </c>
      <c r="C6160" t="s">
        <v>3655</v>
      </c>
      <c r="D6160" t="s">
        <v>138</v>
      </c>
      <c r="E6160">
        <v>3</v>
      </c>
      <c r="F6160" t="s">
        <v>271</v>
      </c>
      <c r="G6160" t="s">
        <v>340</v>
      </c>
      <c r="H6160" t="s">
        <v>79</v>
      </c>
      <c r="I6160" t="s">
        <v>507</v>
      </c>
      <c r="J6160" t="s">
        <v>1466</v>
      </c>
      <c r="K6160" t="s">
        <v>13905</v>
      </c>
      <c r="L6160" t="s">
        <v>13906</v>
      </c>
      <c r="M6160" t="s">
        <v>277</v>
      </c>
      <c r="N6160" t="s">
        <v>58</v>
      </c>
      <c r="O6160">
        <v>9789</v>
      </c>
      <c r="P6160">
        <v>12629</v>
      </c>
      <c r="Q6160" t="s">
        <v>95</v>
      </c>
      <c r="R6160">
        <v>67</v>
      </c>
      <c r="S6160" s="2">
        <v>45078</v>
      </c>
      <c r="T6160" s="2">
        <v>45102</v>
      </c>
      <c r="U6160">
        <v>0</v>
      </c>
      <c r="V6160" t="s">
        <v>106</v>
      </c>
      <c r="W6160">
        <v>432</v>
      </c>
      <c r="X6160" t="s">
        <v>60</v>
      </c>
      <c r="Y6160" t="s">
        <v>45</v>
      </c>
      <c r="Z6160">
        <v>1760</v>
      </c>
      <c r="AA6160">
        <v>749</v>
      </c>
      <c r="AB6160">
        <v>10148</v>
      </c>
      <c r="AC6160" t="s">
        <v>107</v>
      </c>
    </row>
    <row r="6161" spans="1:29" x14ac:dyDescent="0.3">
      <c r="A6161" s="1" t="s">
        <v>29</v>
      </c>
      <c r="B6161" t="s">
        <v>96</v>
      </c>
      <c r="C6161" t="s">
        <v>1133</v>
      </c>
      <c r="D6161" t="s">
        <v>155</v>
      </c>
      <c r="E6161">
        <v>7</v>
      </c>
      <c r="F6161" t="s">
        <v>77</v>
      </c>
      <c r="G6161" t="s">
        <v>147</v>
      </c>
      <c r="H6161" t="s">
        <v>35</v>
      </c>
      <c r="I6161" t="s">
        <v>1705</v>
      </c>
      <c r="J6161" t="s">
        <v>884</v>
      </c>
      <c r="K6161">
        <v>5082264877</v>
      </c>
      <c r="L6161" t="s">
        <v>13907</v>
      </c>
      <c r="M6161" t="s">
        <v>1784</v>
      </c>
      <c r="N6161" t="s">
        <v>58</v>
      </c>
      <c r="O6161">
        <v>7865</v>
      </c>
      <c r="P6161">
        <v>11830</v>
      </c>
      <c r="Q6161" t="s">
        <v>59</v>
      </c>
      <c r="R6161">
        <v>186</v>
      </c>
      <c r="S6161" s="2">
        <v>45231</v>
      </c>
      <c r="T6161" s="2">
        <v>45247</v>
      </c>
      <c r="U6161">
        <v>23326</v>
      </c>
      <c r="V6161" t="s">
        <v>43</v>
      </c>
      <c r="W6161">
        <v>682</v>
      </c>
      <c r="X6161" t="s">
        <v>60</v>
      </c>
      <c r="Y6161" t="s">
        <v>45</v>
      </c>
      <c r="Z6161">
        <v>2150</v>
      </c>
      <c r="AA6161">
        <v>797</v>
      </c>
      <c r="AB6161">
        <v>10650</v>
      </c>
      <c r="AC6161" t="s">
        <v>46</v>
      </c>
    </row>
    <row r="6162" spans="1:29" x14ac:dyDescent="0.3">
      <c r="A6162" s="1" t="s">
        <v>29</v>
      </c>
      <c r="B6162" t="s">
        <v>74</v>
      </c>
      <c r="C6162" t="s">
        <v>2107</v>
      </c>
      <c r="D6162" t="s">
        <v>257</v>
      </c>
      <c r="E6162">
        <v>8</v>
      </c>
      <c r="F6162" t="s">
        <v>120</v>
      </c>
      <c r="G6162" t="s">
        <v>329</v>
      </c>
      <c r="H6162" t="s">
        <v>79</v>
      </c>
      <c r="I6162" t="s">
        <v>140</v>
      </c>
      <c r="J6162" t="s">
        <v>8482</v>
      </c>
      <c r="K6162" t="s">
        <v>13908</v>
      </c>
      <c r="L6162" t="s">
        <v>13909</v>
      </c>
      <c r="M6162" t="s">
        <v>969</v>
      </c>
      <c r="N6162" t="s">
        <v>94</v>
      </c>
      <c r="O6162">
        <v>2788</v>
      </c>
      <c r="P6162">
        <v>5455</v>
      </c>
      <c r="Q6162" t="s">
        <v>59</v>
      </c>
      <c r="R6162">
        <v>154</v>
      </c>
      <c r="S6162" s="2">
        <v>44757</v>
      </c>
      <c r="T6162" t="s">
        <v>42</v>
      </c>
      <c r="U6162">
        <v>6527</v>
      </c>
      <c r="V6162" t="s">
        <v>106</v>
      </c>
      <c r="W6162">
        <v>587</v>
      </c>
      <c r="X6162" t="s">
        <v>44</v>
      </c>
      <c r="Y6162" t="s">
        <v>72</v>
      </c>
      <c r="Z6162">
        <v>0</v>
      </c>
      <c r="AA6162">
        <v>268</v>
      </c>
      <c r="AB6162">
        <v>4320</v>
      </c>
      <c r="AC6162" t="s">
        <v>73</v>
      </c>
    </row>
    <row r="6163" spans="1:29" x14ac:dyDescent="0.3">
      <c r="A6163" s="1" t="s">
        <v>29</v>
      </c>
      <c r="B6163" t="s">
        <v>86</v>
      </c>
      <c r="C6163" t="s">
        <v>1312</v>
      </c>
      <c r="D6163" t="s">
        <v>138</v>
      </c>
      <c r="E6163">
        <v>6</v>
      </c>
      <c r="F6163" t="s">
        <v>186</v>
      </c>
      <c r="G6163" t="s">
        <v>535</v>
      </c>
      <c r="H6163" t="s">
        <v>79</v>
      </c>
      <c r="I6163" t="s">
        <v>6831</v>
      </c>
      <c r="J6163" t="s">
        <v>726</v>
      </c>
      <c r="K6163" t="s">
        <v>13910</v>
      </c>
      <c r="L6163" t="s">
        <v>13911</v>
      </c>
      <c r="M6163" t="s">
        <v>350</v>
      </c>
      <c r="N6163" t="s">
        <v>58</v>
      </c>
      <c r="O6163">
        <v>4961</v>
      </c>
      <c r="P6163">
        <v>9829</v>
      </c>
      <c r="Q6163" t="s">
        <v>59</v>
      </c>
      <c r="R6163">
        <v>213</v>
      </c>
      <c r="S6163" s="2">
        <v>45280</v>
      </c>
      <c r="T6163" s="2">
        <v>45308</v>
      </c>
      <c r="U6163">
        <v>22997</v>
      </c>
      <c r="V6163" t="s">
        <v>71</v>
      </c>
      <c r="W6163">
        <v>476</v>
      </c>
      <c r="X6163" t="s">
        <v>60</v>
      </c>
      <c r="Y6163" t="s">
        <v>45</v>
      </c>
      <c r="Z6163">
        <v>3270</v>
      </c>
      <c r="AA6163">
        <v>496</v>
      </c>
      <c r="AB6163">
        <v>5842</v>
      </c>
      <c r="AC6163" t="s">
        <v>46</v>
      </c>
    </row>
    <row r="6164" spans="1:29" x14ac:dyDescent="0.3">
      <c r="A6164" s="1" t="s">
        <v>47</v>
      </c>
      <c r="B6164" t="s">
        <v>108</v>
      </c>
      <c r="C6164" t="s">
        <v>270</v>
      </c>
      <c r="D6164" t="s">
        <v>185</v>
      </c>
      <c r="E6164">
        <v>7</v>
      </c>
      <c r="F6164" t="s">
        <v>271</v>
      </c>
      <c r="G6164" t="s">
        <v>272</v>
      </c>
      <c r="H6164" t="s">
        <v>35</v>
      </c>
      <c r="I6164" t="s">
        <v>632</v>
      </c>
      <c r="J6164" t="s">
        <v>10476</v>
      </c>
      <c r="K6164" t="s">
        <v>13912</v>
      </c>
      <c r="L6164" t="s">
        <v>13913</v>
      </c>
      <c r="M6164" t="s">
        <v>1422</v>
      </c>
      <c r="N6164" t="s">
        <v>84</v>
      </c>
      <c r="O6164">
        <v>22730</v>
      </c>
      <c r="P6164">
        <v>27708</v>
      </c>
      <c r="Q6164" t="s">
        <v>95</v>
      </c>
      <c r="R6164">
        <v>889</v>
      </c>
      <c r="S6164" s="2">
        <v>44300</v>
      </c>
      <c r="T6164" t="s">
        <v>42</v>
      </c>
      <c r="U6164">
        <v>0</v>
      </c>
      <c r="V6164" t="s">
        <v>71</v>
      </c>
      <c r="W6164">
        <v>662</v>
      </c>
      <c r="X6164" t="s">
        <v>44</v>
      </c>
      <c r="Y6164" t="s">
        <v>72</v>
      </c>
      <c r="Z6164">
        <v>0</v>
      </c>
      <c r="AA6164">
        <v>457</v>
      </c>
      <c r="AB6164">
        <v>27673</v>
      </c>
      <c r="AC6164" t="s">
        <v>46</v>
      </c>
    </row>
    <row r="6165" spans="1:29" x14ac:dyDescent="0.3">
      <c r="A6165" s="1" t="s">
        <v>29</v>
      </c>
      <c r="B6165" t="s">
        <v>541</v>
      </c>
      <c r="C6165" t="s">
        <v>2553</v>
      </c>
      <c r="D6165" t="s">
        <v>201</v>
      </c>
      <c r="E6165">
        <v>3</v>
      </c>
      <c r="F6165" t="s">
        <v>51</v>
      </c>
      <c r="G6165" t="s">
        <v>345</v>
      </c>
      <c r="H6165" t="s">
        <v>79</v>
      </c>
      <c r="I6165" t="s">
        <v>230</v>
      </c>
      <c r="J6165" t="s">
        <v>347</v>
      </c>
      <c r="K6165" t="s">
        <v>13914</v>
      </c>
      <c r="L6165" t="s">
        <v>13915</v>
      </c>
      <c r="M6165" t="s">
        <v>546</v>
      </c>
      <c r="N6165" t="s">
        <v>58</v>
      </c>
      <c r="O6165">
        <v>24895</v>
      </c>
      <c r="P6165">
        <v>28429</v>
      </c>
      <c r="Q6165" t="s">
        <v>95</v>
      </c>
      <c r="R6165">
        <v>575</v>
      </c>
      <c r="S6165" s="2">
        <v>44364</v>
      </c>
      <c r="T6165" t="s">
        <v>42</v>
      </c>
      <c r="U6165">
        <v>0</v>
      </c>
      <c r="V6165" t="s">
        <v>43</v>
      </c>
      <c r="W6165">
        <v>437</v>
      </c>
      <c r="X6165" t="s">
        <v>44</v>
      </c>
      <c r="Y6165" t="s">
        <v>61</v>
      </c>
      <c r="Z6165">
        <v>2792</v>
      </c>
      <c r="AA6165">
        <v>833</v>
      </c>
      <c r="AB6165">
        <v>26179</v>
      </c>
      <c r="AC6165" t="s">
        <v>73</v>
      </c>
    </row>
    <row r="6166" spans="1:29" x14ac:dyDescent="0.3">
      <c r="A6166" s="1" t="s">
        <v>47</v>
      </c>
      <c r="B6166" t="s">
        <v>145</v>
      </c>
      <c r="C6166" t="s">
        <v>146</v>
      </c>
      <c r="D6166" t="s">
        <v>50</v>
      </c>
      <c r="E6166">
        <v>6</v>
      </c>
      <c r="F6166" t="s">
        <v>64</v>
      </c>
      <c r="G6166" t="s">
        <v>1152</v>
      </c>
      <c r="H6166" t="s">
        <v>79</v>
      </c>
      <c r="I6166" t="s">
        <v>36</v>
      </c>
      <c r="J6166" t="s">
        <v>372</v>
      </c>
      <c r="K6166" t="s">
        <v>13916</v>
      </c>
      <c r="L6166" t="s">
        <v>13917</v>
      </c>
      <c r="M6166" t="s">
        <v>708</v>
      </c>
      <c r="N6166" t="s">
        <v>84</v>
      </c>
      <c r="O6166">
        <v>16731</v>
      </c>
      <c r="P6166">
        <v>21597</v>
      </c>
      <c r="Q6166" t="s">
        <v>95</v>
      </c>
      <c r="R6166">
        <v>597</v>
      </c>
      <c r="S6166" s="2">
        <v>44763</v>
      </c>
      <c r="T6166" s="2">
        <v>44791</v>
      </c>
      <c r="U6166">
        <v>0</v>
      </c>
      <c r="V6166" t="s">
        <v>106</v>
      </c>
      <c r="W6166">
        <v>724</v>
      </c>
      <c r="X6166" t="s">
        <v>60</v>
      </c>
      <c r="Y6166" t="s">
        <v>45</v>
      </c>
      <c r="Z6166">
        <v>0</v>
      </c>
      <c r="AA6166">
        <v>752</v>
      </c>
      <c r="AB6166">
        <v>18882</v>
      </c>
      <c r="AC6166" t="s">
        <v>73</v>
      </c>
    </row>
    <row r="6167" spans="1:29" x14ac:dyDescent="0.3">
      <c r="A6167" s="1" t="s">
        <v>47</v>
      </c>
      <c r="B6167" t="s">
        <v>48</v>
      </c>
      <c r="C6167" t="s">
        <v>1787</v>
      </c>
      <c r="D6167" t="s">
        <v>32</v>
      </c>
      <c r="E6167">
        <v>10</v>
      </c>
      <c r="F6167" t="s">
        <v>120</v>
      </c>
      <c r="G6167" t="s">
        <v>1180</v>
      </c>
      <c r="H6167" t="s">
        <v>35</v>
      </c>
      <c r="I6167" t="s">
        <v>2843</v>
      </c>
      <c r="J6167" t="s">
        <v>524</v>
      </c>
      <c r="K6167" t="s">
        <v>13918</v>
      </c>
      <c r="L6167" t="s">
        <v>13919</v>
      </c>
      <c r="M6167" t="s">
        <v>385</v>
      </c>
      <c r="N6167" t="s">
        <v>58</v>
      </c>
      <c r="O6167">
        <v>10922</v>
      </c>
      <c r="P6167">
        <v>14575</v>
      </c>
      <c r="Q6167" t="s">
        <v>41</v>
      </c>
      <c r="R6167">
        <v>534</v>
      </c>
      <c r="S6167" s="2">
        <v>44844</v>
      </c>
      <c r="T6167" t="s">
        <v>42</v>
      </c>
      <c r="U6167">
        <v>0</v>
      </c>
      <c r="V6167" t="s">
        <v>71</v>
      </c>
      <c r="W6167">
        <v>414</v>
      </c>
      <c r="X6167" t="s">
        <v>44</v>
      </c>
      <c r="Y6167" t="s">
        <v>61</v>
      </c>
      <c r="Z6167">
        <v>3623</v>
      </c>
      <c r="AA6167">
        <v>125</v>
      </c>
      <c r="AB6167">
        <v>11930</v>
      </c>
      <c r="AC6167" t="s">
        <v>73</v>
      </c>
    </row>
    <row r="6168" spans="1:29" x14ac:dyDescent="0.3">
      <c r="A6168" s="1" t="s">
        <v>29</v>
      </c>
      <c r="B6168" t="s">
        <v>74</v>
      </c>
      <c r="C6168" t="s">
        <v>1677</v>
      </c>
      <c r="D6168" t="s">
        <v>98</v>
      </c>
      <c r="E6168">
        <v>7</v>
      </c>
      <c r="F6168" t="s">
        <v>99</v>
      </c>
      <c r="G6168" t="s">
        <v>724</v>
      </c>
      <c r="H6168" t="s">
        <v>35</v>
      </c>
      <c r="I6168" t="s">
        <v>1445</v>
      </c>
      <c r="J6168" t="s">
        <v>6627</v>
      </c>
      <c r="K6168">
        <v>6710251421</v>
      </c>
      <c r="L6168" t="s">
        <v>13920</v>
      </c>
      <c r="M6168" t="s">
        <v>973</v>
      </c>
      <c r="N6168" t="s">
        <v>40</v>
      </c>
      <c r="O6168">
        <v>7373</v>
      </c>
      <c r="P6168">
        <v>11714</v>
      </c>
      <c r="Q6168" t="s">
        <v>95</v>
      </c>
      <c r="R6168">
        <v>383</v>
      </c>
      <c r="S6168" s="2">
        <v>44947</v>
      </c>
      <c r="T6168" t="s">
        <v>42</v>
      </c>
      <c r="U6168">
        <v>0</v>
      </c>
      <c r="V6168" t="s">
        <v>85</v>
      </c>
      <c r="W6168">
        <v>506</v>
      </c>
      <c r="X6168" t="s">
        <v>44</v>
      </c>
      <c r="Y6168" t="s">
        <v>45</v>
      </c>
      <c r="Z6168">
        <v>0</v>
      </c>
      <c r="AA6168">
        <v>801</v>
      </c>
      <c r="AB6168">
        <v>8755</v>
      </c>
      <c r="AC6168" t="s">
        <v>73</v>
      </c>
    </row>
    <row r="6169" spans="1:29" x14ac:dyDescent="0.3">
      <c r="A6169" s="1" t="s">
        <v>47</v>
      </c>
      <c r="B6169" t="s">
        <v>117</v>
      </c>
      <c r="C6169" t="s">
        <v>1344</v>
      </c>
      <c r="D6169" t="s">
        <v>387</v>
      </c>
      <c r="E6169">
        <v>4</v>
      </c>
      <c r="F6169" t="s">
        <v>77</v>
      </c>
      <c r="G6169" t="s">
        <v>365</v>
      </c>
      <c r="H6169" t="s">
        <v>79</v>
      </c>
      <c r="I6169" t="s">
        <v>760</v>
      </c>
      <c r="J6169" t="s">
        <v>476</v>
      </c>
      <c r="K6169" t="s">
        <v>13921</v>
      </c>
      <c r="L6169" t="s">
        <v>13922</v>
      </c>
      <c r="M6169" t="s">
        <v>1852</v>
      </c>
      <c r="N6169" t="s">
        <v>94</v>
      </c>
      <c r="O6169">
        <v>15879</v>
      </c>
      <c r="P6169">
        <v>18020</v>
      </c>
      <c r="Q6169" t="s">
        <v>59</v>
      </c>
      <c r="R6169">
        <v>61</v>
      </c>
      <c r="S6169" s="2">
        <v>45189</v>
      </c>
      <c r="T6169" t="s">
        <v>42</v>
      </c>
      <c r="U6169">
        <v>47259</v>
      </c>
      <c r="V6169" t="s">
        <v>71</v>
      </c>
      <c r="W6169">
        <v>615</v>
      </c>
      <c r="X6169" t="s">
        <v>44</v>
      </c>
      <c r="Y6169" t="s">
        <v>72</v>
      </c>
      <c r="Z6169">
        <v>0</v>
      </c>
      <c r="AA6169">
        <v>26</v>
      </c>
      <c r="AB6169">
        <v>17933</v>
      </c>
      <c r="AC6169" t="s">
        <v>46</v>
      </c>
    </row>
    <row r="6170" spans="1:29" x14ac:dyDescent="0.3">
      <c r="A6170" s="1" t="s">
        <v>29</v>
      </c>
      <c r="B6170" t="s">
        <v>541</v>
      </c>
      <c r="C6170" t="s">
        <v>672</v>
      </c>
      <c r="D6170" t="s">
        <v>50</v>
      </c>
      <c r="E6170">
        <v>7</v>
      </c>
      <c r="F6170" t="s">
        <v>129</v>
      </c>
      <c r="G6170" t="s">
        <v>944</v>
      </c>
      <c r="H6170" t="s">
        <v>35</v>
      </c>
      <c r="I6170" t="s">
        <v>318</v>
      </c>
      <c r="J6170" t="s">
        <v>730</v>
      </c>
      <c r="K6170" t="s">
        <v>13923</v>
      </c>
      <c r="L6170" t="s">
        <v>13924</v>
      </c>
      <c r="M6170" t="s">
        <v>1274</v>
      </c>
      <c r="N6170" t="s">
        <v>58</v>
      </c>
      <c r="O6170">
        <v>29567</v>
      </c>
      <c r="P6170">
        <v>34535</v>
      </c>
      <c r="Q6170" t="s">
        <v>59</v>
      </c>
      <c r="R6170">
        <v>312</v>
      </c>
      <c r="S6170" s="2">
        <v>44822</v>
      </c>
      <c r="T6170" s="2">
        <v>44845</v>
      </c>
      <c r="U6170">
        <v>16585</v>
      </c>
      <c r="V6170" t="s">
        <v>106</v>
      </c>
      <c r="W6170">
        <v>541</v>
      </c>
      <c r="X6170" t="s">
        <v>60</v>
      </c>
      <c r="Y6170" t="s">
        <v>45</v>
      </c>
      <c r="Z6170">
        <v>3197</v>
      </c>
      <c r="AA6170">
        <v>163</v>
      </c>
      <c r="AB6170">
        <v>33037</v>
      </c>
      <c r="AC6170" t="s">
        <v>73</v>
      </c>
    </row>
    <row r="6171" spans="1:29" x14ac:dyDescent="0.3">
      <c r="A6171" s="1" t="s">
        <v>47</v>
      </c>
      <c r="B6171" t="s">
        <v>153</v>
      </c>
      <c r="C6171" t="s">
        <v>1734</v>
      </c>
      <c r="D6171" t="s">
        <v>155</v>
      </c>
      <c r="E6171">
        <v>7</v>
      </c>
      <c r="F6171" t="s">
        <v>221</v>
      </c>
      <c r="G6171" t="s">
        <v>506</v>
      </c>
      <c r="H6171" t="s">
        <v>79</v>
      </c>
      <c r="I6171" t="s">
        <v>3291</v>
      </c>
      <c r="J6171" t="s">
        <v>5432</v>
      </c>
      <c r="K6171" t="s">
        <v>13925</v>
      </c>
      <c r="L6171" t="s">
        <v>13926</v>
      </c>
      <c r="M6171" t="s">
        <v>750</v>
      </c>
      <c r="N6171" t="s">
        <v>94</v>
      </c>
      <c r="O6171">
        <v>28982</v>
      </c>
      <c r="P6171">
        <v>32491</v>
      </c>
      <c r="Q6171" t="s">
        <v>41</v>
      </c>
      <c r="R6171">
        <v>326</v>
      </c>
      <c r="S6171" s="2">
        <v>44289</v>
      </c>
      <c r="T6171" t="s">
        <v>42</v>
      </c>
      <c r="U6171">
        <v>0</v>
      </c>
      <c r="V6171" t="s">
        <v>43</v>
      </c>
      <c r="W6171">
        <v>404</v>
      </c>
      <c r="X6171" t="s">
        <v>44</v>
      </c>
      <c r="Y6171" t="s">
        <v>61</v>
      </c>
      <c r="Z6171">
        <v>0</v>
      </c>
      <c r="AA6171">
        <v>371</v>
      </c>
      <c r="AB6171">
        <v>31171</v>
      </c>
      <c r="AC6171" t="s">
        <v>73</v>
      </c>
    </row>
    <row r="6172" spans="1:29" x14ac:dyDescent="0.3">
      <c r="A6172" s="1" t="s">
        <v>47</v>
      </c>
      <c r="B6172" t="s">
        <v>136</v>
      </c>
      <c r="C6172" t="s">
        <v>2546</v>
      </c>
      <c r="D6172" t="s">
        <v>76</v>
      </c>
      <c r="E6172">
        <v>5</v>
      </c>
      <c r="F6172" t="s">
        <v>64</v>
      </c>
      <c r="G6172" t="s">
        <v>783</v>
      </c>
      <c r="H6172" t="s">
        <v>79</v>
      </c>
      <c r="I6172" t="s">
        <v>36</v>
      </c>
      <c r="J6172" t="s">
        <v>1052</v>
      </c>
      <c r="K6172" s="3" t="s">
        <v>13927</v>
      </c>
      <c r="L6172" t="s">
        <v>13928</v>
      </c>
      <c r="M6172" t="s">
        <v>2086</v>
      </c>
      <c r="N6172" t="s">
        <v>84</v>
      </c>
      <c r="O6172">
        <v>12714</v>
      </c>
      <c r="P6172">
        <v>16375</v>
      </c>
      <c r="Q6172" t="s">
        <v>59</v>
      </c>
      <c r="R6172">
        <v>331</v>
      </c>
      <c r="S6172" s="2">
        <v>45108</v>
      </c>
      <c r="T6172" t="s">
        <v>42</v>
      </c>
      <c r="U6172">
        <v>41887</v>
      </c>
      <c r="V6172" t="s">
        <v>71</v>
      </c>
      <c r="W6172">
        <v>469</v>
      </c>
      <c r="X6172" t="s">
        <v>44</v>
      </c>
      <c r="Y6172" t="s">
        <v>45</v>
      </c>
      <c r="Z6172">
        <v>0</v>
      </c>
      <c r="AA6172">
        <v>543</v>
      </c>
      <c r="AB6172">
        <v>15396</v>
      </c>
      <c r="AC6172" t="s">
        <v>46</v>
      </c>
    </row>
    <row r="6173" spans="1:29" x14ac:dyDescent="0.3">
      <c r="A6173" s="1" t="s">
        <v>29</v>
      </c>
      <c r="B6173" t="s">
        <v>30</v>
      </c>
      <c r="C6173" t="s">
        <v>1034</v>
      </c>
      <c r="D6173" t="s">
        <v>236</v>
      </c>
      <c r="E6173">
        <v>3</v>
      </c>
      <c r="F6173" t="s">
        <v>51</v>
      </c>
      <c r="G6173" t="s">
        <v>291</v>
      </c>
      <c r="H6173" t="s">
        <v>79</v>
      </c>
      <c r="I6173" t="s">
        <v>565</v>
      </c>
      <c r="J6173" t="s">
        <v>1898</v>
      </c>
      <c r="K6173" t="s">
        <v>13929</v>
      </c>
      <c r="L6173" t="s">
        <v>13930</v>
      </c>
      <c r="M6173" t="s">
        <v>269</v>
      </c>
      <c r="N6173" t="s">
        <v>58</v>
      </c>
      <c r="O6173">
        <v>23540</v>
      </c>
      <c r="P6173">
        <v>26826</v>
      </c>
      <c r="Q6173" t="s">
        <v>59</v>
      </c>
      <c r="R6173">
        <v>163</v>
      </c>
      <c r="S6173" s="2">
        <v>45003</v>
      </c>
      <c r="T6173" t="s">
        <v>42</v>
      </c>
      <c r="U6173">
        <v>8452</v>
      </c>
      <c r="V6173" t="s">
        <v>71</v>
      </c>
      <c r="W6173">
        <v>600</v>
      </c>
      <c r="X6173" t="s">
        <v>44</v>
      </c>
      <c r="Y6173" t="s">
        <v>45</v>
      </c>
      <c r="Z6173">
        <v>1900</v>
      </c>
      <c r="AA6173">
        <v>254</v>
      </c>
      <c r="AB6173">
        <v>24167</v>
      </c>
      <c r="AC6173" t="s">
        <v>107</v>
      </c>
    </row>
    <row r="6174" spans="1:29" x14ac:dyDescent="0.3">
      <c r="A6174" s="1" t="s">
        <v>47</v>
      </c>
      <c r="B6174" t="s">
        <v>145</v>
      </c>
      <c r="C6174" t="s">
        <v>146</v>
      </c>
      <c r="D6174" t="s">
        <v>236</v>
      </c>
      <c r="E6174">
        <v>4</v>
      </c>
      <c r="F6174" t="s">
        <v>129</v>
      </c>
      <c r="G6174" t="s">
        <v>298</v>
      </c>
      <c r="H6174" t="s">
        <v>35</v>
      </c>
      <c r="I6174" t="s">
        <v>210</v>
      </c>
      <c r="J6174" t="s">
        <v>13931</v>
      </c>
      <c r="K6174">
        <v>7972907516</v>
      </c>
      <c r="L6174" t="s">
        <v>3862</v>
      </c>
      <c r="M6174" t="s">
        <v>2459</v>
      </c>
      <c r="N6174" t="s">
        <v>58</v>
      </c>
      <c r="O6174">
        <v>11257</v>
      </c>
      <c r="P6174">
        <v>15313</v>
      </c>
      <c r="Q6174" t="s">
        <v>41</v>
      </c>
      <c r="R6174">
        <v>392</v>
      </c>
      <c r="S6174" s="2">
        <v>45313</v>
      </c>
      <c r="T6174" s="2">
        <v>45318</v>
      </c>
      <c r="U6174">
        <v>0</v>
      </c>
      <c r="V6174" t="s">
        <v>85</v>
      </c>
      <c r="W6174">
        <v>699</v>
      </c>
      <c r="X6174" t="s">
        <v>60</v>
      </c>
      <c r="Y6174" t="s">
        <v>72</v>
      </c>
      <c r="Z6174">
        <v>2280</v>
      </c>
      <c r="AA6174">
        <v>647</v>
      </c>
      <c r="AB6174">
        <v>14781</v>
      </c>
      <c r="AC6174" t="s">
        <v>107</v>
      </c>
    </row>
    <row r="6175" spans="1:29" x14ac:dyDescent="0.3">
      <c r="A6175" s="1" t="s">
        <v>47</v>
      </c>
      <c r="B6175" t="s">
        <v>234</v>
      </c>
      <c r="C6175" t="s">
        <v>742</v>
      </c>
      <c r="D6175" t="s">
        <v>257</v>
      </c>
      <c r="E6175">
        <v>1</v>
      </c>
      <c r="F6175" t="s">
        <v>99</v>
      </c>
      <c r="G6175" t="s">
        <v>710</v>
      </c>
      <c r="H6175" t="s">
        <v>35</v>
      </c>
      <c r="I6175" t="s">
        <v>210</v>
      </c>
      <c r="J6175" t="s">
        <v>2516</v>
      </c>
      <c r="K6175" t="s">
        <v>13932</v>
      </c>
      <c r="L6175" t="s">
        <v>11140</v>
      </c>
      <c r="M6175" t="s">
        <v>2944</v>
      </c>
      <c r="N6175" t="s">
        <v>84</v>
      </c>
      <c r="O6175">
        <v>21849</v>
      </c>
      <c r="P6175">
        <v>25764</v>
      </c>
      <c r="Q6175" t="s">
        <v>95</v>
      </c>
      <c r="R6175">
        <v>238</v>
      </c>
      <c r="S6175" s="2">
        <v>44853</v>
      </c>
      <c r="T6175" s="2">
        <v>44871</v>
      </c>
      <c r="U6175">
        <v>0</v>
      </c>
      <c r="V6175" t="s">
        <v>85</v>
      </c>
      <c r="W6175">
        <v>537</v>
      </c>
      <c r="X6175" t="s">
        <v>60</v>
      </c>
      <c r="Y6175" t="s">
        <v>72</v>
      </c>
      <c r="Z6175">
        <v>0</v>
      </c>
      <c r="AA6175">
        <v>204</v>
      </c>
      <c r="AB6175">
        <v>22984</v>
      </c>
      <c r="AC6175" t="s">
        <v>46</v>
      </c>
    </row>
    <row r="6176" spans="1:29" x14ac:dyDescent="0.3">
      <c r="A6176" s="1" t="s">
        <v>47</v>
      </c>
      <c r="B6176" t="s">
        <v>234</v>
      </c>
      <c r="C6176" t="s">
        <v>564</v>
      </c>
      <c r="D6176" t="s">
        <v>128</v>
      </c>
      <c r="E6176">
        <v>4</v>
      </c>
      <c r="F6176" t="s">
        <v>120</v>
      </c>
      <c r="G6176" t="s">
        <v>468</v>
      </c>
      <c r="H6176" t="s">
        <v>79</v>
      </c>
      <c r="I6176" t="s">
        <v>701</v>
      </c>
      <c r="J6176" t="s">
        <v>890</v>
      </c>
      <c r="K6176" t="s">
        <v>13933</v>
      </c>
      <c r="L6176" t="s">
        <v>13934</v>
      </c>
      <c r="M6176" t="s">
        <v>483</v>
      </c>
      <c r="N6176" t="s">
        <v>84</v>
      </c>
      <c r="O6176">
        <v>18053</v>
      </c>
      <c r="P6176">
        <v>21794</v>
      </c>
      <c r="Q6176" t="s">
        <v>95</v>
      </c>
      <c r="R6176">
        <v>666</v>
      </c>
      <c r="S6176" s="2">
        <v>45099</v>
      </c>
      <c r="T6176" t="s">
        <v>42</v>
      </c>
      <c r="U6176">
        <v>0</v>
      </c>
      <c r="V6176" t="s">
        <v>85</v>
      </c>
      <c r="W6176">
        <v>593</v>
      </c>
      <c r="X6176" t="s">
        <v>44</v>
      </c>
      <c r="Y6176" t="s">
        <v>72</v>
      </c>
      <c r="Z6176">
        <v>0</v>
      </c>
      <c r="AA6176">
        <v>274</v>
      </c>
      <c r="AB6176">
        <v>19766</v>
      </c>
      <c r="AC6176" t="s">
        <v>46</v>
      </c>
    </row>
    <row r="6177" spans="1:29" x14ac:dyDescent="0.3">
      <c r="A6177" s="1" t="s">
        <v>29</v>
      </c>
      <c r="B6177" t="s">
        <v>74</v>
      </c>
      <c r="C6177" t="s">
        <v>790</v>
      </c>
      <c r="D6177" t="s">
        <v>352</v>
      </c>
      <c r="E6177">
        <v>3</v>
      </c>
      <c r="F6177" t="s">
        <v>129</v>
      </c>
      <c r="G6177" t="s">
        <v>1528</v>
      </c>
      <c r="H6177" t="s">
        <v>79</v>
      </c>
      <c r="I6177" t="s">
        <v>1156</v>
      </c>
      <c r="J6177" t="s">
        <v>1674</v>
      </c>
      <c r="K6177" t="s">
        <v>13935</v>
      </c>
      <c r="L6177" t="s">
        <v>13936</v>
      </c>
      <c r="M6177" t="s">
        <v>973</v>
      </c>
      <c r="N6177" t="s">
        <v>94</v>
      </c>
      <c r="O6177">
        <v>6861</v>
      </c>
      <c r="P6177">
        <v>8932</v>
      </c>
      <c r="Q6177" t="s">
        <v>41</v>
      </c>
      <c r="R6177">
        <v>169</v>
      </c>
      <c r="S6177" s="2">
        <v>45127</v>
      </c>
      <c r="T6177" s="2">
        <v>45136</v>
      </c>
      <c r="U6177">
        <v>0</v>
      </c>
      <c r="V6177" t="s">
        <v>71</v>
      </c>
      <c r="W6177">
        <v>784</v>
      </c>
      <c r="X6177" t="s">
        <v>60</v>
      </c>
      <c r="Y6177" t="s">
        <v>72</v>
      </c>
      <c r="Z6177">
        <v>0</v>
      </c>
      <c r="AA6177">
        <v>774</v>
      </c>
      <c r="AB6177">
        <v>7244</v>
      </c>
      <c r="AC6177" t="s">
        <v>107</v>
      </c>
    </row>
    <row r="6178" spans="1:29" x14ac:dyDescent="0.3">
      <c r="A6178" s="1" t="s">
        <v>29</v>
      </c>
      <c r="B6178" t="s">
        <v>74</v>
      </c>
      <c r="C6178" t="s">
        <v>1317</v>
      </c>
      <c r="D6178" t="s">
        <v>32</v>
      </c>
      <c r="E6178">
        <v>2</v>
      </c>
      <c r="F6178" t="s">
        <v>64</v>
      </c>
      <c r="G6178" t="s">
        <v>388</v>
      </c>
      <c r="H6178" t="s">
        <v>79</v>
      </c>
      <c r="I6178" t="s">
        <v>292</v>
      </c>
      <c r="J6178" t="s">
        <v>637</v>
      </c>
      <c r="K6178" t="s">
        <v>13937</v>
      </c>
      <c r="L6178" t="s">
        <v>13938</v>
      </c>
      <c r="M6178" t="s">
        <v>969</v>
      </c>
      <c r="N6178" t="s">
        <v>58</v>
      </c>
      <c r="O6178">
        <v>2886</v>
      </c>
      <c r="P6178">
        <v>7552</v>
      </c>
      <c r="Q6178" t="s">
        <v>95</v>
      </c>
      <c r="R6178">
        <v>122</v>
      </c>
      <c r="S6178" s="2">
        <v>44975</v>
      </c>
      <c r="T6178" s="2">
        <v>45005</v>
      </c>
      <c r="U6178">
        <v>0</v>
      </c>
      <c r="V6178" t="s">
        <v>71</v>
      </c>
      <c r="W6178">
        <v>423</v>
      </c>
      <c r="X6178" t="s">
        <v>60</v>
      </c>
      <c r="Y6178" t="s">
        <v>61</v>
      </c>
      <c r="Z6178">
        <v>1135</v>
      </c>
      <c r="AA6178">
        <v>576</v>
      </c>
      <c r="AB6178">
        <v>4557</v>
      </c>
      <c r="AC6178" t="s">
        <v>107</v>
      </c>
    </row>
    <row r="6179" spans="1:29" x14ac:dyDescent="0.3">
      <c r="A6179" s="1" t="s">
        <v>47</v>
      </c>
      <c r="B6179" t="s">
        <v>117</v>
      </c>
      <c r="C6179" t="s">
        <v>976</v>
      </c>
      <c r="D6179" t="s">
        <v>50</v>
      </c>
      <c r="E6179">
        <v>2</v>
      </c>
      <c r="F6179" t="s">
        <v>77</v>
      </c>
      <c r="G6179" t="s">
        <v>365</v>
      </c>
      <c r="H6179" t="s">
        <v>79</v>
      </c>
      <c r="I6179" t="s">
        <v>662</v>
      </c>
      <c r="J6179" t="s">
        <v>1973</v>
      </c>
      <c r="K6179" t="s">
        <v>13939</v>
      </c>
      <c r="L6179" t="s">
        <v>13940</v>
      </c>
      <c r="M6179" t="s">
        <v>248</v>
      </c>
      <c r="N6179" t="s">
        <v>40</v>
      </c>
      <c r="O6179">
        <v>3007</v>
      </c>
      <c r="P6179">
        <v>7451</v>
      </c>
      <c r="Q6179" t="s">
        <v>59</v>
      </c>
      <c r="R6179">
        <v>338</v>
      </c>
      <c r="S6179" s="2">
        <v>45186</v>
      </c>
      <c r="T6179" t="s">
        <v>42</v>
      </c>
      <c r="U6179">
        <v>48587</v>
      </c>
      <c r="V6179" t="s">
        <v>106</v>
      </c>
      <c r="W6179">
        <v>807</v>
      </c>
      <c r="X6179" t="s">
        <v>44</v>
      </c>
      <c r="Y6179" t="s">
        <v>72</v>
      </c>
      <c r="Z6179">
        <v>0</v>
      </c>
      <c r="AA6179">
        <v>372</v>
      </c>
      <c r="AB6179">
        <v>5040</v>
      </c>
      <c r="AC6179" t="s">
        <v>73</v>
      </c>
    </row>
    <row r="6180" spans="1:29" x14ac:dyDescent="0.3">
      <c r="A6180" s="1" t="s">
        <v>47</v>
      </c>
      <c r="B6180" t="s">
        <v>161</v>
      </c>
      <c r="C6180" t="s">
        <v>386</v>
      </c>
      <c r="D6180" t="s">
        <v>119</v>
      </c>
      <c r="E6180">
        <v>2</v>
      </c>
      <c r="F6180" t="s">
        <v>99</v>
      </c>
      <c r="G6180" t="s">
        <v>558</v>
      </c>
      <c r="H6180" t="s">
        <v>79</v>
      </c>
      <c r="I6180" t="s">
        <v>3285</v>
      </c>
      <c r="J6180" t="s">
        <v>717</v>
      </c>
      <c r="K6180" t="s">
        <v>13941</v>
      </c>
      <c r="L6180" t="s">
        <v>13942</v>
      </c>
      <c r="M6180" t="s">
        <v>2032</v>
      </c>
      <c r="N6180" t="s">
        <v>40</v>
      </c>
      <c r="O6180">
        <v>27375</v>
      </c>
      <c r="P6180">
        <v>29705</v>
      </c>
      <c r="Q6180" t="s">
        <v>95</v>
      </c>
      <c r="R6180">
        <v>110</v>
      </c>
      <c r="S6180" s="2">
        <v>44398</v>
      </c>
      <c r="T6180" t="s">
        <v>42</v>
      </c>
      <c r="U6180">
        <v>0</v>
      </c>
      <c r="V6180" t="s">
        <v>85</v>
      </c>
      <c r="W6180">
        <v>579</v>
      </c>
      <c r="X6180" t="s">
        <v>44</v>
      </c>
      <c r="Y6180" t="s">
        <v>72</v>
      </c>
      <c r="Z6180">
        <v>0</v>
      </c>
      <c r="AA6180">
        <v>227</v>
      </c>
      <c r="AB6180">
        <v>29179</v>
      </c>
      <c r="AC6180" t="s">
        <v>73</v>
      </c>
    </row>
    <row r="6181" spans="1:29" x14ac:dyDescent="0.3">
      <c r="A6181" s="1" t="s">
        <v>29</v>
      </c>
      <c r="B6181" t="s">
        <v>96</v>
      </c>
      <c r="C6181" t="s">
        <v>2575</v>
      </c>
      <c r="D6181" t="s">
        <v>128</v>
      </c>
      <c r="E6181">
        <v>5</v>
      </c>
      <c r="F6181" t="s">
        <v>33</v>
      </c>
      <c r="G6181" t="s">
        <v>139</v>
      </c>
      <c r="H6181" t="s">
        <v>79</v>
      </c>
      <c r="I6181" t="s">
        <v>2370</v>
      </c>
      <c r="J6181" t="s">
        <v>245</v>
      </c>
      <c r="K6181" t="s">
        <v>13943</v>
      </c>
      <c r="L6181" t="s">
        <v>13944</v>
      </c>
      <c r="M6181" t="s">
        <v>818</v>
      </c>
      <c r="N6181" t="s">
        <v>40</v>
      </c>
      <c r="O6181">
        <v>9351</v>
      </c>
      <c r="P6181">
        <v>13164</v>
      </c>
      <c r="Q6181" t="s">
        <v>41</v>
      </c>
      <c r="R6181">
        <v>227</v>
      </c>
      <c r="S6181" s="2">
        <v>44459</v>
      </c>
      <c r="T6181" t="s">
        <v>42</v>
      </c>
      <c r="U6181">
        <v>0</v>
      </c>
      <c r="V6181" t="s">
        <v>85</v>
      </c>
      <c r="W6181">
        <v>651</v>
      </c>
      <c r="X6181" t="s">
        <v>44</v>
      </c>
      <c r="Y6181" t="s">
        <v>61</v>
      </c>
      <c r="Z6181">
        <v>0</v>
      </c>
      <c r="AA6181">
        <v>635</v>
      </c>
      <c r="AB6181">
        <v>9519</v>
      </c>
      <c r="AC6181" t="s">
        <v>73</v>
      </c>
    </row>
    <row r="6182" spans="1:29" x14ac:dyDescent="0.3">
      <c r="A6182" s="1" t="s">
        <v>29</v>
      </c>
      <c r="B6182" t="s">
        <v>393</v>
      </c>
      <c r="C6182" t="s">
        <v>5713</v>
      </c>
      <c r="D6182" t="s">
        <v>128</v>
      </c>
      <c r="E6182">
        <v>10</v>
      </c>
      <c r="F6182" t="s">
        <v>186</v>
      </c>
      <c r="G6182" t="s">
        <v>1504</v>
      </c>
      <c r="H6182" t="s">
        <v>79</v>
      </c>
      <c r="I6182" t="s">
        <v>1379</v>
      </c>
      <c r="J6182" t="s">
        <v>8084</v>
      </c>
      <c r="K6182" t="s">
        <v>13945</v>
      </c>
      <c r="L6182" t="s">
        <v>13946</v>
      </c>
      <c r="M6182" t="s">
        <v>846</v>
      </c>
      <c r="N6182" t="s">
        <v>40</v>
      </c>
      <c r="O6182">
        <v>25318</v>
      </c>
      <c r="P6182">
        <v>28618</v>
      </c>
      <c r="Q6182" t="s">
        <v>41</v>
      </c>
      <c r="R6182">
        <v>645</v>
      </c>
      <c r="S6182" s="2">
        <v>44858</v>
      </c>
      <c r="T6182" s="2">
        <v>44864</v>
      </c>
      <c r="U6182">
        <v>0</v>
      </c>
      <c r="V6182" t="s">
        <v>106</v>
      </c>
      <c r="W6182">
        <v>835</v>
      </c>
      <c r="X6182" t="s">
        <v>60</v>
      </c>
      <c r="Y6182" t="s">
        <v>45</v>
      </c>
      <c r="Z6182">
        <v>0</v>
      </c>
      <c r="AA6182">
        <v>491</v>
      </c>
      <c r="AB6182">
        <v>28458</v>
      </c>
      <c r="AC6182" t="s">
        <v>46</v>
      </c>
    </row>
    <row r="6183" spans="1:29" x14ac:dyDescent="0.3">
      <c r="A6183" s="1" t="s">
        <v>47</v>
      </c>
      <c r="B6183" t="s">
        <v>176</v>
      </c>
      <c r="C6183" t="s">
        <v>2827</v>
      </c>
      <c r="D6183" t="s">
        <v>138</v>
      </c>
      <c r="E6183">
        <v>2</v>
      </c>
      <c r="F6183" t="s">
        <v>77</v>
      </c>
      <c r="G6183" t="s">
        <v>440</v>
      </c>
      <c r="H6183" t="s">
        <v>79</v>
      </c>
      <c r="I6183" t="s">
        <v>292</v>
      </c>
      <c r="J6183" t="s">
        <v>610</v>
      </c>
      <c r="K6183" t="s">
        <v>13947</v>
      </c>
      <c r="L6183" t="s">
        <v>13948</v>
      </c>
      <c r="M6183" t="s">
        <v>296</v>
      </c>
      <c r="N6183" t="s">
        <v>94</v>
      </c>
      <c r="O6183">
        <v>22156</v>
      </c>
      <c r="P6183">
        <v>26101</v>
      </c>
      <c r="Q6183" t="s">
        <v>59</v>
      </c>
      <c r="R6183">
        <v>656</v>
      </c>
      <c r="S6183" s="2">
        <v>45128</v>
      </c>
      <c r="T6183" t="s">
        <v>42</v>
      </c>
      <c r="U6183">
        <v>14239</v>
      </c>
      <c r="V6183" t="s">
        <v>106</v>
      </c>
      <c r="W6183">
        <v>432</v>
      </c>
      <c r="X6183" t="s">
        <v>44</v>
      </c>
      <c r="Y6183" t="s">
        <v>72</v>
      </c>
      <c r="Z6183">
        <v>0</v>
      </c>
      <c r="AA6183">
        <v>232</v>
      </c>
      <c r="AB6183">
        <v>22458</v>
      </c>
      <c r="AC6183" t="s">
        <v>107</v>
      </c>
    </row>
    <row r="6184" spans="1:29" x14ac:dyDescent="0.3">
      <c r="A6184" s="1" t="s">
        <v>29</v>
      </c>
      <c r="B6184" t="s">
        <v>86</v>
      </c>
      <c r="C6184" t="s">
        <v>759</v>
      </c>
      <c r="D6184" t="s">
        <v>110</v>
      </c>
      <c r="E6184">
        <v>7</v>
      </c>
      <c r="F6184" t="s">
        <v>33</v>
      </c>
      <c r="G6184" t="s">
        <v>170</v>
      </c>
      <c r="H6184" t="s">
        <v>79</v>
      </c>
      <c r="I6184" t="s">
        <v>906</v>
      </c>
      <c r="J6184" t="s">
        <v>245</v>
      </c>
      <c r="K6184" t="s">
        <v>13949</v>
      </c>
      <c r="L6184" t="s">
        <v>13950</v>
      </c>
      <c r="M6184" t="s">
        <v>1366</v>
      </c>
      <c r="N6184" t="s">
        <v>40</v>
      </c>
      <c r="O6184">
        <v>15162</v>
      </c>
      <c r="P6184">
        <v>19909</v>
      </c>
      <c r="Q6184" t="s">
        <v>41</v>
      </c>
      <c r="R6184">
        <v>20</v>
      </c>
      <c r="S6184" s="2">
        <v>44971</v>
      </c>
      <c r="T6184" t="s">
        <v>42</v>
      </c>
      <c r="U6184">
        <v>0</v>
      </c>
      <c r="V6184" t="s">
        <v>106</v>
      </c>
      <c r="W6184">
        <v>418</v>
      </c>
      <c r="X6184" t="s">
        <v>44</v>
      </c>
      <c r="Y6184" t="s">
        <v>72</v>
      </c>
      <c r="Z6184">
        <v>0</v>
      </c>
      <c r="AA6184">
        <v>861</v>
      </c>
      <c r="AB6184">
        <v>16420</v>
      </c>
      <c r="AC6184" t="s">
        <v>46</v>
      </c>
    </row>
    <row r="6185" spans="1:29" x14ac:dyDescent="0.3">
      <c r="A6185" s="1" t="s">
        <v>29</v>
      </c>
      <c r="B6185" t="s">
        <v>86</v>
      </c>
      <c r="C6185" t="s">
        <v>375</v>
      </c>
      <c r="D6185" t="s">
        <v>50</v>
      </c>
      <c r="E6185">
        <v>3</v>
      </c>
      <c r="F6185" t="s">
        <v>51</v>
      </c>
      <c r="G6185" t="s">
        <v>345</v>
      </c>
      <c r="H6185" t="s">
        <v>35</v>
      </c>
      <c r="I6185" t="s">
        <v>1025</v>
      </c>
      <c r="J6185" t="s">
        <v>123</v>
      </c>
      <c r="K6185" t="s">
        <v>13951</v>
      </c>
      <c r="L6185" t="s">
        <v>13952</v>
      </c>
      <c r="M6185" t="s">
        <v>677</v>
      </c>
      <c r="N6185" t="s">
        <v>58</v>
      </c>
      <c r="O6185">
        <v>18548</v>
      </c>
      <c r="P6185">
        <v>21930</v>
      </c>
      <c r="Q6185" t="s">
        <v>59</v>
      </c>
      <c r="R6185">
        <v>584</v>
      </c>
      <c r="S6185" s="2">
        <v>44676</v>
      </c>
      <c r="T6185" s="2">
        <v>44688</v>
      </c>
      <c r="U6185">
        <v>36920</v>
      </c>
      <c r="V6185" t="s">
        <v>85</v>
      </c>
      <c r="W6185">
        <v>701</v>
      </c>
      <c r="X6185" t="s">
        <v>60</v>
      </c>
      <c r="Y6185" t="s">
        <v>45</v>
      </c>
      <c r="Z6185">
        <v>2869</v>
      </c>
      <c r="AA6185">
        <v>643</v>
      </c>
      <c r="AB6185">
        <v>19501</v>
      </c>
      <c r="AC6185" t="s">
        <v>73</v>
      </c>
    </row>
    <row r="6186" spans="1:29" x14ac:dyDescent="0.3">
      <c r="A6186" s="1" t="s">
        <v>47</v>
      </c>
      <c r="B6186" t="s">
        <v>117</v>
      </c>
      <c r="C6186" t="s">
        <v>2487</v>
      </c>
      <c r="D6186" t="s">
        <v>110</v>
      </c>
      <c r="E6186">
        <v>5</v>
      </c>
      <c r="F6186" t="s">
        <v>64</v>
      </c>
      <c r="G6186" t="s">
        <v>783</v>
      </c>
      <c r="H6186" t="s">
        <v>79</v>
      </c>
      <c r="I6186" t="s">
        <v>318</v>
      </c>
      <c r="J6186" t="s">
        <v>2251</v>
      </c>
      <c r="K6186" t="s">
        <v>13953</v>
      </c>
      <c r="L6186" t="s">
        <v>13954</v>
      </c>
      <c r="M6186" t="s">
        <v>925</v>
      </c>
      <c r="N6186" t="s">
        <v>40</v>
      </c>
      <c r="O6186">
        <v>13645</v>
      </c>
      <c r="P6186">
        <v>18515</v>
      </c>
      <c r="Q6186" t="s">
        <v>59</v>
      </c>
      <c r="R6186">
        <v>511</v>
      </c>
      <c r="S6186" s="2">
        <v>45325</v>
      </c>
      <c r="T6186" t="s">
        <v>42</v>
      </c>
      <c r="U6186">
        <v>46513</v>
      </c>
      <c r="V6186" t="s">
        <v>71</v>
      </c>
      <c r="W6186">
        <v>706</v>
      </c>
      <c r="X6186" t="s">
        <v>44</v>
      </c>
      <c r="Y6186" t="s">
        <v>45</v>
      </c>
      <c r="Z6186">
        <v>0</v>
      </c>
      <c r="AA6186">
        <v>103</v>
      </c>
      <c r="AB6186">
        <v>14174</v>
      </c>
      <c r="AC6186" t="s">
        <v>107</v>
      </c>
    </row>
    <row r="6187" spans="1:29" x14ac:dyDescent="0.3">
      <c r="A6187" s="1" t="s">
        <v>29</v>
      </c>
      <c r="B6187" t="s">
        <v>363</v>
      </c>
      <c r="C6187" t="s">
        <v>1409</v>
      </c>
      <c r="D6187" t="s">
        <v>32</v>
      </c>
      <c r="E6187">
        <v>2</v>
      </c>
      <c r="F6187" t="s">
        <v>33</v>
      </c>
      <c r="G6187" t="s">
        <v>111</v>
      </c>
      <c r="H6187" t="s">
        <v>79</v>
      </c>
      <c r="I6187" t="s">
        <v>4626</v>
      </c>
      <c r="J6187" t="s">
        <v>2137</v>
      </c>
      <c r="K6187">
        <f>1-976-235-8917</f>
        <v>-10127</v>
      </c>
      <c r="L6187" t="s">
        <v>13955</v>
      </c>
      <c r="M6187" t="s">
        <v>2729</v>
      </c>
      <c r="N6187" t="s">
        <v>40</v>
      </c>
      <c r="O6187">
        <v>28666</v>
      </c>
      <c r="P6187">
        <v>33611</v>
      </c>
      <c r="Q6187" t="s">
        <v>41</v>
      </c>
      <c r="R6187">
        <v>424</v>
      </c>
      <c r="S6187" s="2">
        <v>45158</v>
      </c>
      <c r="T6187" t="s">
        <v>42</v>
      </c>
      <c r="U6187">
        <v>0</v>
      </c>
      <c r="V6187" t="s">
        <v>71</v>
      </c>
      <c r="W6187">
        <v>658</v>
      </c>
      <c r="X6187" t="s">
        <v>44</v>
      </c>
      <c r="Y6187" t="s">
        <v>45</v>
      </c>
      <c r="Z6187">
        <v>0</v>
      </c>
      <c r="AA6187">
        <v>246</v>
      </c>
      <c r="AB6187">
        <v>31631</v>
      </c>
      <c r="AC6187" t="s">
        <v>107</v>
      </c>
    </row>
    <row r="6188" spans="1:29" x14ac:dyDescent="0.3">
      <c r="A6188" s="1" t="s">
        <v>47</v>
      </c>
      <c r="B6188" t="s">
        <v>592</v>
      </c>
      <c r="C6188" t="s">
        <v>2088</v>
      </c>
      <c r="D6188" t="s">
        <v>236</v>
      </c>
      <c r="E6188">
        <v>10</v>
      </c>
      <c r="F6188" t="s">
        <v>99</v>
      </c>
      <c r="G6188" t="s">
        <v>579</v>
      </c>
      <c r="H6188" t="s">
        <v>35</v>
      </c>
      <c r="I6188" t="s">
        <v>927</v>
      </c>
      <c r="J6188" t="s">
        <v>2649</v>
      </c>
      <c r="K6188" t="s">
        <v>13956</v>
      </c>
      <c r="L6188" t="s">
        <v>13957</v>
      </c>
      <c r="M6188" t="s">
        <v>2150</v>
      </c>
      <c r="N6188" t="s">
        <v>84</v>
      </c>
      <c r="O6188">
        <v>8642</v>
      </c>
      <c r="P6188">
        <v>10792</v>
      </c>
      <c r="Q6188" t="s">
        <v>59</v>
      </c>
      <c r="R6188">
        <v>745</v>
      </c>
      <c r="S6188" s="2">
        <v>45323</v>
      </c>
      <c r="T6188" t="s">
        <v>42</v>
      </c>
      <c r="U6188">
        <v>34570</v>
      </c>
      <c r="V6188" t="s">
        <v>71</v>
      </c>
      <c r="W6188">
        <v>509</v>
      </c>
      <c r="X6188" t="s">
        <v>44</v>
      </c>
      <c r="Y6188" t="s">
        <v>45</v>
      </c>
      <c r="Z6188">
        <v>0</v>
      </c>
      <c r="AA6188">
        <v>34</v>
      </c>
      <c r="AB6188">
        <v>10498</v>
      </c>
      <c r="AC6188" t="s">
        <v>107</v>
      </c>
    </row>
    <row r="6189" spans="1:29" x14ac:dyDescent="0.3">
      <c r="A6189" s="1" t="s">
        <v>29</v>
      </c>
      <c r="B6189" t="s">
        <v>228</v>
      </c>
      <c r="C6189" t="s">
        <v>847</v>
      </c>
      <c r="D6189" t="s">
        <v>387</v>
      </c>
      <c r="E6189">
        <v>5</v>
      </c>
      <c r="F6189" t="s">
        <v>120</v>
      </c>
      <c r="G6189" t="s">
        <v>121</v>
      </c>
      <c r="H6189" t="s">
        <v>35</v>
      </c>
      <c r="I6189" t="s">
        <v>195</v>
      </c>
      <c r="J6189" t="s">
        <v>553</v>
      </c>
      <c r="K6189">
        <v>5741592089</v>
      </c>
      <c r="L6189" t="s">
        <v>13958</v>
      </c>
      <c r="M6189" t="s">
        <v>487</v>
      </c>
      <c r="N6189" t="s">
        <v>58</v>
      </c>
      <c r="O6189">
        <v>5865</v>
      </c>
      <c r="P6189">
        <v>8717</v>
      </c>
      <c r="Q6189" t="s">
        <v>59</v>
      </c>
      <c r="R6189">
        <v>857</v>
      </c>
      <c r="S6189" s="2">
        <v>44599</v>
      </c>
      <c r="T6189" s="2">
        <v>44618</v>
      </c>
      <c r="U6189">
        <v>20789</v>
      </c>
      <c r="V6189" t="s">
        <v>43</v>
      </c>
      <c r="W6189">
        <v>753</v>
      </c>
      <c r="X6189" t="s">
        <v>60</v>
      </c>
      <c r="Y6189" t="s">
        <v>61</v>
      </c>
      <c r="Z6189">
        <v>2942</v>
      </c>
      <c r="AA6189">
        <v>496</v>
      </c>
      <c r="AB6189">
        <v>8704</v>
      </c>
      <c r="AC6189" t="s">
        <v>107</v>
      </c>
    </row>
    <row r="6190" spans="1:29" x14ac:dyDescent="0.3">
      <c r="A6190" s="1" t="s">
        <v>29</v>
      </c>
      <c r="B6190" t="s">
        <v>363</v>
      </c>
      <c r="C6190" t="s">
        <v>2024</v>
      </c>
      <c r="D6190" t="s">
        <v>98</v>
      </c>
      <c r="E6190">
        <v>7</v>
      </c>
      <c r="F6190" t="s">
        <v>64</v>
      </c>
      <c r="G6190" t="s">
        <v>802</v>
      </c>
      <c r="H6190" t="s">
        <v>35</v>
      </c>
      <c r="I6190" t="s">
        <v>238</v>
      </c>
      <c r="J6190" t="s">
        <v>1652</v>
      </c>
      <c r="K6190" t="s">
        <v>13959</v>
      </c>
      <c r="L6190" t="s">
        <v>13960</v>
      </c>
      <c r="M6190" t="s">
        <v>511</v>
      </c>
      <c r="N6190" t="s">
        <v>94</v>
      </c>
      <c r="O6190">
        <v>10280</v>
      </c>
      <c r="P6190">
        <v>12849</v>
      </c>
      <c r="Q6190" t="s">
        <v>95</v>
      </c>
      <c r="R6190">
        <v>929</v>
      </c>
      <c r="S6190" s="2">
        <v>44769</v>
      </c>
      <c r="T6190" t="s">
        <v>42</v>
      </c>
      <c r="U6190">
        <v>0</v>
      </c>
      <c r="V6190" t="s">
        <v>43</v>
      </c>
      <c r="W6190">
        <v>613</v>
      </c>
      <c r="X6190" t="s">
        <v>44</v>
      </c>
      <c r="Y6190" t="s">
        <v>72</v>
      </c>
      <c r="Z6190">
        <v>0</v>
      </c>
      <c r="AA6190">
        <v>387</v>
      </c>
      <c r="AB6190">
        <v>12012</v>
      </c>
      <c r="AC6190" t="s">
        <v>46</v>
      </c>
    </row>
    <row r="6191" spans="1:29" x14ac:dyDescent="0.3">
      <c r="A6191" s="1" t="s">
        <v>29</v>
      </c>
      <c r="B6191" t="s">
        <v>541</v>
      </c>
      <c r="C6191" t="s">
        <v>3205</v>
      </c>
      <c r="D6191" t="s">
        <v>201</v>
      </c>
      <c r="E6191">
        <v>6</v>
      </c>
      <c r="F6191" t="s">
        <v>271</v>
      </c>
      <c r="G6191" t="s">
        <v>340</v>
      </c>
      <c r="H6191" t="s">
        <v>35</v>
      </c>
      <c r="I6191" t="s">
        <v>89</v>
      </c>
      <c r="J6191" t="s">
        <v>5795</v>
      </c>
      <c r="K6191" t="s">
        <v>13961</v>
      </c>
      <c r="L6191" t="s">
        <v>13962</v>
      </c>
      <c r="M6191" t="s">
        <v>3258</v>
      </c>
      <c r="N6191" t="s">
        <v>58</v>
      </c>
      <c r="O6191">
        <v>23587</v>
      </c>
      <c r="P6191">
        <v>26837</v>
      </c>
      <c r="Q6191" t="s">
        <v>95</v>
      </c>
      <c r="R6191">
        <v>703</v>
      </c>
      <c r="S6191" s="2">
        <v>44696</v>
      </c>
      <c r="T6191" t="s">
        <v>42</v>
      </c>
      <c r="U6191">
        <v>0</v>
      </c>
      <c r="V6191" t="s">
        <v>71</v>
      </c>
      <c r="W6191">
        <v>598</v>
      </c>
      <c r="X6191" t="s">
        <v>44</v>
      </c>
      <c r="Y6191" t="s">
        <v>61</v>
      </c>
      <c r="Z6191">
        <v>1776</v>
      </c>
      <c r="AA6191">
        <v>210</v>
      </c>
      <c r="AB6191">
        <v>25003</v>
      </c>
      <c r="AC6191" t="s">
        <v>46</v>
      </c>
    </row>
    <row r="6192" spans="1:29" x14ac:dyDescent="0.3">
      <c r="A6192" s="1" t="s">
        <v>29</v>
      </c>
      <c r="B6192" t="s">
        <v>393</v>
      </c>
      <c r="C6192" t="s">
        <v>599</v>
      </c>
      <c r="D6192" t="s">
        <v>257</v>
      </c>
      <c r="E6192">
        <v>9</v>
      </c>
      <c r="F6192" t="s">
        <v>64</v>
      </c>
      <c r="G6192" t="s">
        <v>88</v>
      </c>
      <c r="H6192" t="s">
        <v>35</v>
      </c>
      <c r="I6192" t="s">
        <v>1461</v>
      </c>
      <c r="J6192" t="s">
        <v>726</v>
      </c>
      <c r="K6192" t="s">
        <v>13963</v>
      </c>
      <c r="L6192" t="s">
        <v>13964</v>
      </c>
      <c r="M6192" t="s">
        <v>399</v>
      </c>
      <c r="N6192" t="s">
        <v>40</v>
      </c>
      <c r="O6192">
        <v>12217</v>
      </c>
      <c r="P6192">
        <v>14959</v>
      </c>
      <c r="Q6192" t="s">
        <v>59</v>
      </c>
      <c r="R6192">
        <v>392</v>
      </c>
      <c r="S6192" s="2">
        <v>45212</v>
      </c>
      <c r="T6192" t="s">
        <v>42</v>
      </c>
      <c r="U6192">
        <v>6046</v>
      </c>
      <c r="V6192" t="s">
        <v>106</v>
      </c>
      <c r="W6192">
        <v>463</v>
      </c>
      <c r="X6192" t="s">
        <v>44</v>
      </c>
      <c r="Y6192" t="s">
        <v>61</v>
      </c>
      <c r="Z6192">
        <v>0</v>
      </c>
      <c r="AA6192">
        <v>522</v>
      </c>
      <c r="AB6192">
        <v>13132</v>
      </c>
      <c r="AC6192" t="s">
        <v>107</v>
      </c>
    </row>
    <row r="6193" spans="1:29" x14ac:dyDescent="0.3">
      <c r="A6193" s="1" t="s">
        <v>47</v>
      </c>
      <c r="B6193" t="s">
        <v>153</v>
      </c>
      <c r="C6193" t="s">
        <v>5340</v>
      </c>
      <c r="D6193" t="s">
        <v>110</v>
      </c>
      <c r="E6193">
        <v>4</v>
      </c>
      <c r="F6193" t="s">
        <v>33</v>
      </c>
      <c r="G6193" t="s">
        <v>848</v>
      </c>
      <c r="H6193" t="s">
        <v>79</v>
      </c>
      <c r="I6193" t="s">
        <v>3714</v>
      </c>
      <c r="J6193" t="s">
        <v>2718</v>
      </c>
      <c r="K6193">
        <v>5618260316</v>
      </c>
      <c r="L6193" t="s">
        <v>13965</v>
      </c>
      <c r="M6193" t="s">
        <v>1707</v>
      </c>
      <c r="N6193" t="s">
        <v>84</v>
      </c>
      <c r="O6193">
        <v>9116</v>
      </c>
      <c r="P6193">
        <v>13196</v>
      </c>
      <c r="Q6193" t="s">
        <v>41</v>
      </c>
      <c r="R6193">
        <v>472</v>
      </c>
      <c r="S6193" s="2">
        <v>44340</v>
      </c>
      <c r="T6193" t="s">
        <v>42</v>
      </c>
      <c r="U6193">
        <v>0</v>
      </c>
      <c r="V6193" t="s">
        <v>85</v>
      </c>
      <c r="W6193">
        <v>691</v>
      </c>
      <c r="X6193" t="s">
        <v>44</v>
      </c>
      <c r="Y6193" t="s">
        <v>72</v>
      </c>
      <c r="Z6193">
        <v>0</v>
      </c>
      <c r="AA6193">
        <v>783</v>
      </c>
      <c r="AB6193">
        <v>12311</v>
      </c>
      <c r="AC6193" t="s">
        <v>73</v>
      </c>
    </row>
    <row r="6194" spans="1:29" x14ac:dyDescent="0.3">
      <c r="A6194" s="1" t="s">
        <v>29</v>
      </c>
      <c r="B6194" t="s">
        <v>86</v>
      </c>
      <c r="C6194" t="s">
        <v>2143</v>
      </c>
      <c r="D6194" t="s">
        <v>387</v>
      </c>
      <c r="E6194">
        <v>1</v>
      </c>
      <c r="F6194" t="s">
        <v>51</v>
      </c>
      <c r="G6194" t="s">
        <v>285</v>
      </c>
      <c r="H6194" t="s">
        <v>79</v>
      </c>
      <c r="I6194" t="s">
        <v>513</v>
      </c>
      <c r="J6194" t="s">
        <v>5819</v>
      </c>
      <c r="K6194" t="s">
        <v>13966</v>
      </c>
      <c r="L6194" t="s">
        <v>13967</v>
      </c>
      <c r="M6194" t="s">
        <v>2131</v>
      </c>
      <c r="N6194" t="s">
        <v>94</v>
      </c>
      <c r="O6194">
        <v>4170</v>
      </c>
      <c r="P6194">
        <v>6680</v>
      </c>
      <c r="Q6194" t="s">
        <v>41</v>
      </c>
      <c r="R6194">
        <v>443</v>
      </c>
      <c r="S6194" s="2">
        <v>44954</v>
      </c>
      <c r="T6194" s="2">
        <v>44972</v>
      </c>
      <c r="U6194">
        <v>0</v>
      </c>
      <c r="V6194" t="s">
        <v>71</v>
      </c>
      <c r="W6194">
        <v>806</v>
      </c>
      <c r="X6194" t="s">
        <v>60</v>
      </c>
      <c r="Y6194" t="s">
        <v>45</v>
      </c>
      <c r="Z6194">
        <v>0</v>
      </c>
      <c r="AA6194">
        <v>855</v>
      </c>
      <c r="AB6194">
        <v>5208</v>
      </c>
      <c r="AC6194" t="s">
        <v>46</v>
      </c>
    </row>
    <row r="6195" spans="1:29" x14ac:dyDescent="0.3">
      <c r="A6195" s="1" t="s">
        <v>29</v>
      </c>
      <c r="B6195" t="s">
        <v>62</v>
      </c>
      <c r="C6195" t="s">
        <v>696</v>
      </c>
      <c r="D6195" t="s">
        <v>119</v>
      </c>
      <c r="E6195">
        <v>2</v>
      </c>
      <c r="F6195" t="s">
        <v>99</v>
      </c>
      <c r="G6195" t="s">
        <v>1638</v>
      </c>
      <c r="H6195" t="s">
        <v>35</v>
      </c>
      <c r="I6195" t="s">
        <v>778</v>
      </c>
      <c r="J6195" t="s">
        <v>657</v>
      </c>
      <c r="K6195" t="s">
        <v>13968</v>
      </c>
      <c r="L6195" t="s">
        <v>13969</v>
      </c>
      <c r="M6195" t="s">
        <v>1976</v>
      </c>
      <c r="N6195" t="s">
        <v>40</v>
      </c>
      <c r="O6195">
        <v>21801</v>
      </c>
      <c r="P6195">
        <v>26471</v>
      </c>
      <c r="Q6195" t="s">
        <v>41</v>
      </c>
      <c r="R6195">
        <v>804</v>
      </c>
      <c r="S6195" s="2">
        <v>44565</v>
      </c>
      <c r="T6195" t="s">
        <v>42</v>
      </c>
      <c r="U6195">
        <v>0</v>
      </c>
      <c r="V6195" t="s">
        <v>43</v>
      </c>
      <c r="W6195">
        <v>418</v>
      </c>
      <c r="X6195" t="s">
        <v>44</v>
      </c>
      <c r="Y6195" t="s">
        <v>61</v>
      </c>
      <c r="Z6195">
        <v>0</v>
      </c>
      <c r="AA6195">
        <v>475</v>
      </c>
      <c r="AB6195">
        <v>22653</v>
      </c>
      <c r="AC6195" t="s">
        <v>107</v>
      </c>
    </row>
    <row r="6196" spans="1:29" x14ac:dyDescent="0.3">
      <c r="A6196" s="1" t="s">
        <v>29</v>
      </c>
      <c r="B6196" t="s">
        <v>62</v>
      </c>
      <c r="C6196" t="s">
        <v>500</v>
      </c>
      <c r="D6196" t="s">
        <v>257</v>
      </c>
      <c r="E6196">
        <v>2</v>
      </c>
      <c r="F6196" t="s">
        <v>271</v>
      </c>
      <c r="G6196" t="s">
        <v>353</v>
      </c>
      <c r="H6196" t="s">
        <v>35</v>
      </c>
      <c r="I6196" t="s">
        <v>3809</v>
      </c>
      <c r="J6196" t="s">
        <v>1818</v>
      </c>
      <c r="K6196">
        <v>4437324458</v>
      </c>
      <c r="L6196" t="s">
        <v>13970</v>
      </c>
      <c r="M6196" t="s">
        <v>466</v>
      </c>
      <c r="N6196" t="s">
        <v>58</v>
      </c>
      <c r="O6196">
        <v>25039</v>
      </c>
      <c r="P6196">
        <v>29606</v>
      </c>
      <c r="Q6196" t="s">
        <v>95</v>
      </c>
      <c r="R6196">
        <v>996</v>
      </c>
      <c r="S6196" s="2">
        <v>44578</v>
      </c>
      <c r="T6196" s="2">
        <v>44602</v>
      </c>
      <c r="U6196">
        <v>0</v>
      </c>
      <c r="V6196" t="s">
        <v>106</v>
      </c>
      <c r="W6196">
        <v>673</v>
      </c>
      <c r="X6196" t="s">
        <v>60</v>
      </c>
      <c r="Y6196" t="s">
        <v>72</v>
      </c>
      <c r="Z6196">
        <v>4229</v>
      </c>
      <c r="AA6196">
        <v>977</v>
      </c>
      <c r="AB6196">
        <v>25984</v>
      </c>
      <c r="AC6196" t="s">
        <v>73</v>
      </c>
    </row>
    <row r="6197" spans="1:29" x14ac:dyDescent="0.3">
      <c r="A6197" s="1" t="s">
        <v>29</v>
      </c>
      <c r="B6197" t="s">
        <v>228</v>
      </c>
      <c r="C6197" t="s">
        <v>1949</v>
      </c>
      <c r="D6197" t="s">
        <v>257</v>
      </c>
      <c r="E6197">
        <v>6</v>
      </c>
      <c r="F6197" t="s">
        <v>120</v>
      </c>
      <c r="G6197" t="s">
        <v>194</v>
      </c>
      <c r="H6197" t="s">
        <v>35</v>
      </c>
      <c r="I6197" t="s">
        <v>4846</v>
      </c>
      <c r="J6197" t="s">
        <v>13534</v>
      </c>
      <c r="K6197" t="s">
        <v>13971</v>
      </c>
      <c r="L6197" t="s">
        <v>13972</v>
      </c>
      <c r="M6197" t="s">
        <v>473</v>
      </c>
      <c r="N6197" t="s">
        <v>58</v>
      </c>
      <c r="O6197">
        <v>15535</v>
      </c>
      <c r="P6197">
        <v>20336</v>
      </c>
      <c r="Q6197" t="s">
        <v>95</v>
      </c>
      <c r="R6197">
        <v>687</v>
      </c>
      <c r="S6197" s="2">
        <v>44280</v>
      </c>
      <c r="T6197" t="s">
        <v>42</v>
      </c>
      <c r="U6197">
        <v>0</v>
      </c>
      <c r="V6197" t="s">
        <v>43</v>
      </c>
      <c r="W6197">
        <v>401</v>
      </c>
      <c r="X6197" t="s">
        <v>44</v>
      </c>
      <c r="Y6197" t="s">
        <v>72</v>
      </c>
      <c r="Z6197">
        <v>1628</v>
      </c>
      <c r="AA6197">
        <v>892</v>
      </c>
      <c r="AB6197">
        <v>16032</v>
      </c>
      <c r="AC6197" t="s">
        <v>107</v>
      </c>
    </row>
    <row r="6198" spans="1:29" x14ac:dyDescent="0.3">
      <c r="A6198" s="1" t="s">
        <v>29</v>
      </c>
      <c r="B6198" t="s">
        <v>541</v>
      </c>
      <c r="C6198" t="s">
        <v>541</v>
      </c>
      <c r="D6198" t="s">
        <v>169</v>
      </c>
      <c r="E6198">
        <v>6</v>
      </c>
      <c r="F6198" t="s">
        <v>77</v>
      </c>
      <c r="G6198" t="s">
        <v>264</v>
      </c>
      <c r="H6198" t="s">
        <v>79</v>
      </c>
      <c r="I6198" t="s">
        <v>883</v>
      </c>
      <c r="J6198" t="s">
        <v>80</v>
      </c>
      <c r="K6198" t="s">
        <v>13973</v>
      </c>
      <c r="L6198" t="s">
        <v>13974</v>
      </c>
      <c r="M6198" t="s">
        <v>1117</v>
      </c>
      <c r="N6198" t="s">
        <v>94</v>
      </c>
      <c r="O6198">
        <v>22275</v>
      </c>
      <c r="P6198">
        <v>24548</v>
      </c>
      <c r="Q6198" t="s">
        <v>41</v>
      </c>
      <c r="R6198">
        <v>360</v>
      </c>
      <c r="S6198" s="2">
        <v>45181</v>
      </c>
      <c r="T6198" s="2">
        <v>45211</v>
      </c>
      <c r="U6198">
        <v>0</v>
      </c>
      <c r="V6198" t="s">
        <v>71</v>
      </c>
      <c r="W6198">
        <v>512</v>
      </c>
      <c r="X6198" t="s">
        <v>60</v>
      </c>
      <c r="Y6198" t="s">
        <v>45</v>
      </c>
      <c r="Z6198">
        <v>0</v>
      </c>
      <c r="AA6198">
        <v>427</v>
      </c>
      <c r="AB6198">
        <v>23865</v>
      </c>
      <c r="AC6198" t="s">
        <v>107</v>
      </c>
    </row>
    <row r="6199" spans="1:29" x14ac:dyDescent="0.3">
      <c r="A6199" s="1" t="s">
        <v>47</v>
      </c>
      <c r="B6199" t="s">
        <v>48</v>
      </c>
      <c r="C6199" t="s">
        <v>2494</v>
      </c>
      <c r="D6199" t="s">
        <v>98</v>
      </c>
      <c r="E6199">
        <v>10</v>
      </c>
      <c r="F6199" t="s">
        <v>33</v>
      </c>
      <c r="G6199" t="s">
        <v>848</v>
      </c>
      <c r="H6199" t="s">
        <v>79</v>
      </c>
      <c r="I6199" t="s">
        <v>1647</v>
      </c>
      <c r="J6199" t="s">
        <v>1509</v>
      </c>
      <c r="K6199" t="s">
        <v>13975</v>
      </c>
      <c r="L6199" t="s">
        <v>13976</v>
      </c>
      <c r="M6199" t="s">
        <v>303</v>
      </c>
      <c r="N6199" t="s">
        <v>58</v>
      </c>
      <c r="O6199">
        <v>25820</v>
      </c>
      <c r="P6199">
        <v>29600</v>
      </c>
      <c r="Q6199" t="s">
        <v>95</v>
      </c>
      <c r="R6199">
        <v>653</v>
      </c>
      <c r="S6199" s="2">
        <v>44922</v>
      </c>
      <c r="T6199" t="s">
        <v>42</v>
      </c>
      <c r="U6199">
        <v>0</v>
      </c>
      <c r="V6199" t="s">
        <v>43</v>
      </c>
      <c r="W6199">
        <v>515</v>
      </c>
      <c r="X6199" t="s">
        <v>44</v>
      </c>
      <c r="Y6199" t="s">
        <v>72</v>
      </c>
      <c r="Z6199">
        <v>3312</v>
      </c>
      <c r="AA6199">
        <v>438</v>
      </c>
      <c r="AB6199">
        <v>27429</v>
      </c>
      <c r="AC6199" t="s">
        <v>73</v>
      </c>
    </row>
    <row r="6200" spans="1:29" x14ac:dyDescent="0.3">
      <c r="A6200" s="1" t="s">
        <v>29</v>
      </c>
      <c r="B6200" t="s">
        <v>228</v>
      </c>
      <c r="C6200" t="s">
        <v>1652</v>
      </c>
      <c r="D6200" t="s">
        <v>32</v>
      </c>
      <c r="E6200">
        <v>6</v>
      </c>
      <c r="F6200" t="s">
        <v>186</v>
      </c>
      <c r="G6200" t="s">
        <v>535</v>
      </c>
      <c r="H6200" t="s">
        <v>35</v>
      </c>
      <c r="I6200" t="s">
        <v>299</v>
      </c>
      <c r="J6200" t="s">
        <v>306</v>
      </c>
      <c r="K6200" t="s">
        <v>13977</v>
      </c>
      <c r="L6200" t="s">
        <v>13978</v>
      </c>
      <c r="M6200" t="s">
        <v>852</v>
      </c>
      <c r="N6200" t="s">
        <v>40</v>
      </c>
      <c r="O6200">
        <v>14073</v>
      </c>
      <c r="P6200">
        <v>17979</v>
      </c>
      <c r="Q6200" t="s">
        <v>95</v>
      </c>
      <c r="R6200">
        <v>563</v>
      </c>
      <c r="S6200" s="2">
        <v>44386</v>
      </c>
      <c r="T6200" t="s">
        <v>42</v>
      </c>
      <c r="U6200">
        <v>0</v>
      </c>
      <c r="V6200" t="s">
        <v>43</v>
      </c>
      <c r="W6200">
        <v>632</v>
      </c>
      <c r="X6200" t="s">
        <v>44</v>
      </c>
      <c r="Y6200" t="s">
        <v>61</v>
      </c>
      <c r="Z6200">
        <v>0</v>
      </c>
      <c r="AA6200">
        <v>871</v>
      </c>
      <c r="AB6200">
        <v>17654</v>
      </c>
      <c r="AC6200" t="s">
        <v>107</v>
      </c>
    </row>
    <row r="6201" spans="1:29" x14ac:dyDescent="0.3">
      <c r="A6201" s="1" t="s">
        <v>47</v>
      </c>
      <c r="B6201" t="s">
        <v>136</v>
      </c>
      <c r="C6201" t="s">
        <v>641</v>
      </c>
      <c r="D6201" t="s">
        <v>119</v>
      </c>
      <c r="E6201">
        <v>2</v>
      </c>
      <c r="F6201" t="s">
        <v>99</v>
      </c>
      <c r="G6201" t="s">
        <v>558</v>
      </c>
      <c r="H6201" t="s">
        <v>79</v>
      </c>
      <c r="I6201" t="s">
        <v>292</v>
      </c>
      <c r="J6201" t="s">
        <v>5761</v>
      </c>
      <c r="K6201" t="s">
        <v>13979</v>
      </c>
      <c r="L6201" t="s">
        <v>13980</v>
      </c>
      <c r="M6201" t="s">
        <v>1374</v>
      </c>
      <c r="N6201" t="s">
        <v>84</v>
      </c>
      <c r="O6201">
        <v>8076</v>
      </c>
      <c r="P6201">
        <v>12152</v>
      </c>
      <c r="Q6201" t="s">
        <v>41</v>
      </c>
      <c r="R6201">
        <v>212</v>
      </c>
      <c r="S6201" s="2">
        <v>44759</v>
      </c>
      <c r="T6201" t="s">
        <v>42</v>
      </c>
      <c r="U6201">
        <v>0</v>
      </c>
      <c r="V6201" t="s">
        <v>71</v>
      </c>
      <c r="W6201">
        <v>752</v>
      </c>
      <c r="X6201" t="s">
        <v>44</v>
      </c>
      <c r="Y6201" t="s">
        <v>45</v>
      </c>
      <c r="Z6201">
        <v>0</v>
      </c>
      <c r="AA6201">
        <v>948</v>
      </c>
      <c r="AB6201">
        <v>11330</v>
      </c>
      <c r="AC6201" t="s">
        <v>46</v>
      </c>
    </row>
    <row r="6202" spans="1:29" x14ac:dyDescent="0.3">
      <c r="A6202" s="1" t="s">
        <v>47</v>
      </c>
      <c r="B6202" t="s">
        <v>153</v>
      </c>
      <c r="C6202" t="s">
        <v>2901</v>
      </c>
      <c r="D6202" t="s">
        <v>98</v>
      </c>
      <c r="E6202">
        <v>9</v>
      </c>
      <c r="F6202" t="s">
        <v>129</v>
      </c>
      <c r="G6202" t="s">
        <v>700</v>
      </c>
      <c r="H6202" t="s">
        <v>35</v>
      </c>
      <c r="I6202" t="s">
        <v>417</v>
      </c>
      <c r="J6202" t="s">
        <v>748</v>
      </c>
      <c r="K6202" t="s">
        <v>13981</v>
      </c>
      <c r="L6202" t="s">
        <v>13982</v>
      </c>
      <c r="M6202" t="s">
        <v>860</v>
      </c>
      <c r="N6202" t="s">
        <v>40</v>
      </c>
      <c r="O6202">
        <v>7214</v>
      </c>
      <c r="P6202">
        <v>11306</v>
      </c>
      <c r="Q6202" t="s">
        <v>41</v>
      </c>
      <c r="R6202">
        <v>529</v>
      </c>
      <c r="S6202" s="2">
        <v>44728</v>
      </c>
      <c r="T6202" t="s">
        <v>42</v>
      </c>
      <c r="U6202">
        <v>0</v>
      </c>
      <c r="V6202" t="s">
        <v>85</v>
      </c>
      <c r="W6202">
        <v>437</v>
      </c>
      <c r="X6202" t="s">
        <v>44</v>
      </c>
      <c r="Y6202" t="s">
        <v>45</v>
      </c>
      <c r="Z6202">
        <v>0</v>
      </c>
      <c r="AA6202">
        <v>519</v>
      </c>
      <c r="AB6202">
        <v>8184</v>
      </c>
      <c r="AC6202" t="s">
        <v>107</v>
      </c>
    </row>
    <row r="6203" spans="1:29" x14ac:dyDescent="0.3">
      <c r="A6203" s="1" t="s">
        <v>47</v>
      </c>
      <c r="B6203" t="s">
        <v>48</v>
      </c>
      <c r="C6203" t="s">
        <v>3245</v>
      </c>
      <c r="D6203" t="s">
        <v>155</v>
      </c>
      <c r="E6203">
        <v>2</v>
      </c>
      <c r="F6203" t="s">
        <v>51</v>
      </c>
      <c r="G6203" t="s">
        <v>1427</v>
      </c>
      <c r="H6203" t="s">
        <v>35</v>
      </c>
      <c r="I6203" t="s">
        <v>140</v>
      </c>
      <c r="J6203" t="s">
        <v>3055</v>
      </c>
      <c r="K6203" t="s">
        <v>13983</v>
      </c>
      <c r="L6203" t="s">
        <v>13984</v>
      </c>
      <c r="M6203" t="s">
        <v>2261</v>
      </c>
      <c r="N6203" t="s">
        <v>58</v>
      </c>
      <c r="O6203">
        <v>10159</v>
      </c>
      <c r="P6203">
        <v>14821</v>
      </c>
      <c r="Q6203" t="s">
        <v>95</v>
      </c>
      <c r="R6203">
        <v>633</v>
      </c>
      <c r="S6203" s="2">
        <v>45123</v>
      </c>
      <c r="T6203" s="2">
        <v>45153</v>
      </c>
      <c r="U6203">
        <v>0</v>
      </c>
      <c r="V6203" t="s">
        <v>43</v>
      </c>
      <c r="W6203">
        <v>767</v>
      </c>
      <c r="X6203" t="s">
        <v>60</v>
      </c>
      <c r="Y6203" t="s">
        <v>45</v>
      </c>
      <c r="Z6203">
        <v>1224</v>
      </c>
      <c r="AA6203">
        <v>507</v>
      </c>
      <c r="AB6203">
        <v>13590</v>
      </c>
      <c r="AC6203" t="s">
        <v>46</v>
      </c>
    </row>
    <row r="6204" spans="1:29" x14ac:dyDescent="0.3">
      <c r="A6204" s="1" t="s">
        <v>47</v>
      </c>
      <c r="B6204" t="s">
        <v>48</v>
      </c>
      <c r="C6204" t="s">
        <v>2654</v>
      </c>
      <c r="D6204" t="s">
        <v>76</v>
      </c>
      <c r="E6204">
        <v>8</v>
      </c>
      <c r="F6204" t="s">
        <v>64</v>
      </c>
      <c r="G6204" t="s">
        <v>258</v>
      </c>
      <c r="H6204" t="s">
        <v>79</v>
      </c>
      <c r="I6204" t="s">
        <v>2069</v>
      </c>
      <c r="J6204" t="s">
        <v>1814</v>
      </c>
      <c r="K6204" t="s">
        <v>13985</v>
      </c>
      <c r="L6204" t="s">
        <v>13986</v>
      </c>
      <c r="M6204" t="s">
        <v>1479</v>
      </c>
      <c r="N6204" t="s">
        <v>84</v>
      </c>
      <c r="O6204">
        <v>9509</v>
      </c>
      <c r="P6204">
        <v>11992</v>
      </c>
      <c r="Q6204" t="s">
        <v>41</v>
      </c>
      <c r="R6204">
        <v>404</v>
      </c>
      <c r="S6204" s="2">
        <v>45030</v>
      </c>
      <c r="T6204" s="2">
        <v>45052</v>
      </c>
      <c r="U6204">
        <v>0</v>
      </c>
      <c r="V6204" t="s">
        <v>43</v>
      </c>
      <c r="W6204">
        <v>552</v>
      </c>
      <c r="X6204" t="s">
        <v>60</v>
      </c>
      <c r="Y6204" t="s">
        <v>61</v>
      </c>
      <c r="Z6204">
        <v>0</v>
      </c>
      <c r="AA6204">
        <v>879</v>
      </c>
      <c r="AB6204">
        <v>9548</v>
      </c>
      <c r="AC6204" t="s">
        <v>73</v>
      </c>
    </row>
    <row r="6205" spans="1:29" x14ac:dyDescent="0.3">
      <c r="A6205" s="1" t="s">
        <v>47</v>
      </c>
      <c r="B6205" t="s">
        <v>136</v>
      </c>
      <c r="C6205" t="s">
        <v>1426</v>
      </c>
      <c r="D6205" t="s">
        <v>98</v>
      </c>
      <c r="E6205">
        <v>7</v>
      </c>
      <c r="F6205" t="s">
        <v>33</v>
      </c>
      <c r="G6205" t="s">
        <v>170</v>
      </c>
      <c r="H6205" t="s">
        <v>79</v>
      </c>
      <c r="I6205" t="s">
        <v>3376</v>
      </c>
      <c r="J6205" t="s">
        <v>5432</v>
      </c>
      <c r="K6205" t="s">
        <v>13987</v>
      </c>
      <c r="L6205" t="s">
        <v>13988</v>
      </c>
      <c r="M6205" t="s">
        <v>227</v>
      </c>
      <c r="N6205" t="s">
        <v>84</v>
      </c>
      <c r="O6205">
        <v>29759</v>
      </c>
      <c r="P6205">
        <v>33434</v>
      </c>
      <c r="Q6205" t="s">
        <v>59</v>
      </c>
      <c r="R6205">
        <v>5</v>
      </c>
      <c r="S6205" s="2">
        <v>45288</v>
      </c>
      <c r="T6205" s="2">
        <v>45317</v>
      </c>
      <c r="U6205">
        <v>39693</v>
      </c>
      <c r="V6205" t="s">
        <v>43</v>
      </c>
      <c r="W6205">
        <v>420</v>
      </c>
      <c r="X6205" t="s">
        <v>60</v>
      </c>
      <c r="Y6205" t="s">
        <v>45</v>
      </c>
      <c r="Z6205">
        <v>0</v>
      </c>
      <c r="AA6205">
        <v>85</v>
      </c>
      <c r="AB6205">
        <v>32412</v>
      </c>
      <c r="AC6205" t="s">
        <v>73</v>
      </c>
    </row>
    <row r="6206" spans="1:29" x14ac:dyDescent="0.3">
      <c r="A6206" s="1" t="s">
        <v>47</v>
      </c>
      <c r="B6206" t="s">
        <v>592</v>
      </c>
      <c r="C6206" t="s">
        <v>1129</v>
      </c>
      <c r="D6206" t="s">
        <v>201</v>
      </c>
      <c r="E6206">
        <v>3</v>
      </c>
      <c r="F6206" t="s">
        <v>271</v>
      </c>
      <c r="G6206" t="s">
        <v>495</v>
      </c>
      <c r="H6206" t="s">
        <v>35</v>
      </c>
      <c r="I6206" t="s">
        <v>417</v>
      </c>
      <c r="J6206" t="s">
        <v>1600</v>
      </c>
      <c r="K6206" t="s">
        <v>13989</v>
      </c>
      <c r="L6206" t="s">
        <v>13990</v>
      </c>
      <c r="M6206" t="s">
        <v>919</v>
      </c>
      <c r="N6206" t="s">
        <v>94</v>
      </c>
      <c r="O6206">
        <v>28330</v>
      </c>
      <c r="P6206">
        <v>32744</v>
      </c>
      <c r="Q6206" t="s">
        <v>41</v>
      </c>
      <c r="R6206">
        <v>454</v>
      </c>
      <c r="S6206" s="2">
        <v>44399</v>
      </c>
      <c r="T6206" s="2">
        <v>44409</v>
      </c>
      <c r="U6206">
        <v>0</v>
      </c>
      <c r="V6206" t="s">
        <v>106</v>
      </c>
      <c r="W6206">
        <v>493</v>
      </c>
      <c r="X6206" t="s">
        <v>60</v>
      </c>
      <c r="Y6206" t="s">
        <v>72</v>
      </c>
      <c r="Z6206">
        <v>0</v>
      </c>
      <c r="AA6206">
        <v>220</v>
      </c>
      <c r="AB6206">
        <v>32049</v>
      </c>
      <c r="AC6206" t="s">
        <v>73</v>
      </c>
    </row>
    <row r="6207" spans="1:29" x14ac:dyDescent="0.3">
      <c r="A6207" s="1" t="s">
        <v>29</v>
      </c>
      <c r="B6207" t="s">
        <v>74</v>
      </c>
      <c r="C6207" t="s">
        <v>1644</v>
      </c>
      <c r="D6207" t="s">
        <v>236</v>
      </c>
      <c r="E6207">
        <v>8</v>
      </c>
      <c r="F6207" t="s">
        <v>99</v>
      </c>
      <c r="G6207" t="s">
        <v>631</v>
      </c>
      <c r="H6207" t="s">
        <v>79</v>
      </c>
      <c r="I6207" t="s">
        <v>832</v>
      </c>
      <c r="J6207" t="s">
        <v>1076</v>
      </c>
      <c r="K6207" t="s">
        <v>13991</v>
      </c>
      <c r="L6207" t="s">
        <v>13992</v>
      </c>
      <c r="M6207" t="s">
        <v>973</v>
      </c>
      <c r="N6207" t="s">
        <v>94</v>
      </c>
      <c r="O6207">
        <v>23486</v>
      </c>
      <c r="P6207">
        <v>27478</v>
      </c>
      <c r="Q6207" t="s">
        <v>41</v>
      </c>
      <c r="R6207">
        <v>801</v>
      </c>
      <c r="S6207" s="2">
        <v>45290</v>
      </c>
      <c r="T6207" t="s">
        <v>42</v>
      </c>
      <c r="U6207">
        <v>0</v>
      </c>
      <c r="V6207" t="s">
        <v>43</v>
      </c>
      <c r="W6207">
        <v>840</v>
      </c>
      <c r="X6207" t="s">
        <v>44</v>
      </c>
      <c r="Y6207" t="s">
        <v>61</v>
      </c>
      <c r="Z6207">
        <v>0</v>
      </c>
      <c r="AA6207">
        <v>439</v>
      </c>
      <c r="AB6207">
        <v>24035</v>
      </c>
      <c r="AC6207" t="s">
        <v>73</v>
      </c>
    </row>
    <row r="6208" spans="1:29" x14ac:dyDescent="0.3">
      <c r="A6208" s="1" t="s">
        <v>47</v>
      </c>
      <c r="B6208" t="s">
        <v>153</v>
      </c>
      <c r="C6208" t="s">
        <v>1198</v>
      </c>
      <c r="D6208" t="s">
        <v>50</v>
      </c>
      <c r="E6208">
        <v>9</v>
      </c>
      <c r="F6208" t="s">
        <v>99</v>
      </c>
      <c r="G6208" t="s">
        <v>631</v>
      </c>
      <c r="H6208" t="s">
        <v>35</v>
      </c>
      <c r="I6208" t="s">
        <v>427</v>
      </c>
      <c r="J6208" t="s">
        <v>1774</v>
      </c>
      <c r="K6208">
        <v>7362172604</v>
      </c>
      <c r="L6208" t="s">
        <v>13993</v>
      </c>
      <c r="M6208" t="s">
        <v>860</v>
      </c>
      <c r="N6208" t="s">
        <v>58</v>
      </c>
      <c r="O6208">
        <v>26979</v>
      </c>
      <c r="P6208">
        <v>31823</v>
      </c>
      <c r="Q6208" t="s">
        <v>41</v>
      </c>
      <c r="R6208">
        <v>339</v>
      </c>
      <c r="S6208" s="2">
        <v>44967</v>
      </c>
      <c r="T6208" t="s">
        <v>42</v>
      </c>
      <c r="U6208">
        <v>0</v>
      </c>
      <c r="V6208" t="s">
        <v>85</v>
      </c>
      <c r="W6208">
        <v>503</v>
      </c>
      <c r="X6208" t="s">
        <v>44</v>
      </c>
      <c r="Y6208" t="s">
        <v>61</v>
      </c>
      <c r="Z6208">
        <v>2023</v>
      </c>
      <c r="AA6208">
        <v>93</v>
      </c>
      <c r="AB6208">
        <v>29454</v>
      </c>
      <c r="AC6208" t="s">
        <v>107</v>
      </c>
    </row>
    <row r="6209" spans="1:29" x14ac:dyDescent="0.3">
      <c r="A6209" s="1" t="s">
        <v>29</v>
      </c>
      <c r="B6209" t="s">
        <v>393</v>
      </c>
      <c r="C6209" t="s">
        <v>1492</v>
      </c>
      <c r="D6209" t="s">
        <v>138</v>
      </c>
      <c r="E6209">
        <v>3</v>
      </c>
      <c r="F6209" t="s">
        <v>51</v>
      </c>
      <c r="G6209" t="s">
        <v>52</v>
      </c>
      <c r="H6209" t="s">
        <v>79</v>
      </c>
      <c r="I6209" t="s">
        <v>1191</v>
      </c>
      <c r="J6209" t="s">
        <v>605</v>
      </c>
      <c r="K6209">
        <v>2239607854</v>
      </c>
      <c r="L6209" t="s">
        <v>13994</v>
      </c>
      <c r="M6209" t="s">
        <v>948</v>
      </c>
      <c r="N6209" t="s">
        <v>94</v>
      </c>
      <c r="O6209">
        <v>6795</v>
      </c>
      <c r="P6209">
        <v>10540</v>
      </c>
      <c r="Q6209" t="s">
        <v>59</v>
      </c>
      <c r="R6209">
        <v>313</v>
      </c>
      <c r="S6209" s="2">
        <v>44444</v>
      </c>
      <c r="T6209" t="s">
        <v>42</v>
      </c>
      <c r="U6209">
        <v>14887</v>
      </c>
      <c r="V6209" t="s">
        <v>106</v>
      </c>
      <c r="W6209">
        <v>740</v>
      </c>
      <c r="X6209" t="s">
        <v>44</v>
      </c>
      <c r="Y6209" t="s">
        <v>72</v>
      </c>
      <c r="Z6209">
        <v>0</v>
      </c>
      <c r="AA6209">
        <v>955</v>
      </c>
      <c r="AB6209">
        <v>8560</v>
      </c>
      <c r="AC6209" t="s">
        <v>46</v>
      </c>
    </row>
    <row r="6210" spans="1:29" x14ac:dyDescent="0.3">
      <c r="A6210" s="1" t="s">
        <v>29</v>
      </c>
      <c r="B6210" t="s">
        <v>327</v>
      </c>
      <c r="C6210" t="s">
        <v>3828</v>
      </c>
      <c r="D6210" t="s">
        <v>201</v>
      </c>
      <c r="E6210">
        <v>9</v>
      </c>
      <c r="F6210" t="s">
        <v>120</v>
      </c>
      <c r="G6210" t="s">
        <v>329</v>
      </c>
      <c r="H6210" t="s">
        <v>79</v>
      </c>
      <c r="I6210" t="s">
        <v>5124</v>
      </c>
      <c r="J6210" t="s">
        <v>9267</v>
      </c>
      <c r="K6210" t="s">
        <v>13995</v>
      </c>
      <c r="L6210" t="s">
        <v>13996</v>
      </c>
      <c r="M6210" t="s">
        <v>591</v>
      </c>
      <c r="N6210" t="s">
        <v>40</v>
      </c>
      <c r="O6210">
        <v>29621</v>
      </c>
      <c r="P6210">
        <v>32105</v>
      </c>
      <c r="Q6210" t="s">
        <v>95</v>
      </c>
      <c r="R6210">
        <v>342</v>
      </c>
      <c r="S6210" s="2">
        <v>44990</v>
      </c>
      <c r="T6210" s="2">
        <v>45013</v>
      </c>
      <c r="U6210">
        <v>0</v>
      </c>
      <c r="V6210" t="s">
        <v>43</v>
      </c>
      <c r="W6210">
        <v>581</v>
      </c>
      <c r="X6210" t="s">
        <v>60</v>
      </c>
      <c r="Y6210" t="s">
        <v>61</v>
      </c>
      <c r="Z6210">
        <v>0</v>
      </c>
      <c r="AA6210">
        <v>405</v>
      </c>
      <c r="AB6210">
        <v>31342</v>
      </c>
      <c r="AC6210" t="s">
        <v>46</v>
      </c>
    </row>
    <row r="6211" spans="1:29" x14ac:dyDescent="0.3">
      <c r="A6211" s="1" t="s">
        <v>47</v>
      </c>
      <c r="B6211" t="s">
        <v>108</v>
      </c>
      <c r="C6211" t="s">
        <v>1220</v>
      </c>
      <c r="D6211" t="s">
        <v>257</v>
      </c>
      <c r="E6211">
        <v>1</v>
      </c>
      <c r="F6211" t="s">
        <v>120</v>
      </c>
      <c r="G6211" t="s">
        <v>543</v>
      </c>
      <c r="H6211" t="s">
        <v>35</v>
      </c>
      <c r="I6211" t="s">
        <v>1043</v>
      </c>
      <c r="J6211" t="s">
        <v>3409</v>
      </c>
      <c r="K6211" t="s">
        <v>13997</v>
      </c>
      <c r="L6211" t="s">
        <v>13998</v>
      </c>
      <c r="M6211" t="s">
        <v>277</v>
      </c>
      <c r="N6211" t="s">
        <v>40</v>
      </c>
      <c r="O6211">
        <v>10583</v>
      </c>
      <c r="P6211">
        <v>12674</v>
      </c>
      <c r="Q6211" t="s">
        <v>41</v>
      </c>
      <c r="R6211">
        <v>178</v>
      </c>
      <c r="S6211" s="2">
        <v>44773</v>
      </c>
      <c r="T6211" s="2">
        <v>44800</v>
      </c>
      <c r="U6211">
        <v>0</v>
      </c>
      <c r="V6211" t="s">
        <v>43</v>
      </c>
      <c r="W6211">
        <v>425</v>
      </c>
      <c r="X6211" t="s">
        <v>60</v>
      </c>
      <c r="Y6211" t="s">
        <v>61</v>
      </c>
      <c r="Z6211">
        <v>0</v>
      </c>
      <c r="AA6211">
        <v>471</v>
      </c>
      <c r="AB6211">
        <v>10714</v>
      </c>
      <c r="AC6211" t="s">
        <v>73</v>
      </c>
    </row>
    <row r="6212" spans="1:29" x14ac:dyDescent="0.3">
      <c r="A6212" s="1" t="s">
        <v>47</v>
      </c>
      <c r="B6212" t="s">
        <v>592</v>
      </c>
      <c r="C6212" t="s">
        <v>2088</v>
      </c>
      <c r="D6212" t="s">
        <v>178</v>
      </c>
      <c r="E6212">
        <v>9</v>
      </c>
      <c r="F6212" t="s">
        <v>77</v>
      </c>
      <c r="G6212" t="s">
        <v>78</v>
      </c>
      <c r="H6212" t="s">
        <v>79</v>
      </c>
      <c r="I6212" t="s">
        <v>2513</v>
      </c>
      <c r="J6212" t="s">
        <v>11900</v>
      </c>
      <c r="K6212" t="s">
        <v>13999</v>
      </c>
      <c r="L6212" t="s">
        <v>14000</v>
      </c>
      <c r="M6212" t="s">
        <v>2648</v>
      </c>
      <c r="N6212" t="s">
        <v>58</v>
      </c>
      <c r="O6212">
        <v>25512</v>
      </c>
      <c r="P6212">
        <v>28749</v>
      </c>
      <c r="Q6212" t="s">
        <v>95</v>
      </c>
      <c r="R6212">
        <v>134</v>
      </c>
      <c r="S6212" s="2">
        <v>44617</v>
      </c>
      <c r="T6212" t="s">
        <v>42</v>
      </c>
      <c r="U6212">
        <v>0</v>
      </c>
      <c r="V6212" t="s">
        <v>106</v>
      </c>
      <c r="W6212">
        <v>597</v>
      </c>
      <c r="X6212" t="s">
        <v>44</v>
      </c>
      <c r="Y6212" t="s">
        <v>61</v>
      </c>
      <c r="Z6212">
        <v>1448</v>
      </c>
      <c r="AA6212">
        <v>173</v>
      </c>
      <c r="AB6212">
        <v>27363</v>
      </c>
      <c r="AC6212" t="s">
        <v>107</v>
      </c>
    </row>
    <row r="6213" spans="1:29" x14ac:dyDescent="0.3">
      <c r="A6213" s="1" t="s">
        <v>47</v>
      </c>
      <c r="B6213" t="s">
        <v>592</v>
      </c>
      <c r="C6213" t="s">
        <v>1508</v>
      </c>
      <c r="D6213" t="s">
        <v>201</v>
      </c>
      <c r="E6213">
        <v>3</v>
      </c>
      <c r="F6213" t="s">
        <v>51</v>
      </c>
      <c r="G6213" t="s">
        <v>285</v>
      </c>
      <c r="H6213" t="s">
        <v>35</v>
      </c>
      <c r="I6213" t="s">
        <v>4429</v>
      </c>
      <c r="J6213" t="s">
        <v>1148</v>
      </c>
      <c r="K6213" t="s">
        <v>14001</v>
      </c>
      <c r="L6213" t="s">
        <v>14002</v>
      </c>
      <c r="M6213" t="s">
        <v>1449</v>
      </c>
      <c r="N6213" t="s">
        <v>94</v>
      </c>
      <c r="O6213">
        <v>19942</v>
      </c>
      <c r="P6213">
        <v>23863</v>
      </c>
      <c r="Q6213" t="s">
        <v>59</v>
      </c>
      <c r="R6213">
        <v>640</v>
      </c>
      <c r="S6213" s="2">
        <v>45293</v>
      </c>
      <c r="T6213" t="s">
        <v>42</v>
      </c>
      <c r="U6213">
        <v>37178</v>
      </c>
      <c r="V6213" t="s">
        <v>43</v>
      </c>
      <c r="W6213">
        <v>692</v>
      </c>
      <c r="X6213" t="s">
        <v>44</v>
      </c>
      <c r="Y6213" t="s">
        <v>72</v>
      </c>
      <c r="Z6213">
        <v>0</v>
      </c>
      <c r="AA6213">
        <v>344</v>
      </c>
      <c r="AB6213">
        <v>22186</v>
      </c>
      <c r="AC6213" t="s">
        <v>73</v>
      </c>
    </row>
    <row r="6214" spans="1:29" x14ac:dyDescent="0.3">
      <c r="A6214" s="1" t="s">
        <v>29</v>
      </c>
      <c r="B6214" t="s">
        <v>228</v>
      </c>
      <c r="C6214" t="s">
        <v>960</v>
      </c>
      <c r="D6214" t="s">
        <v>236</v>
      </c>
      <c r="E6214">
        <v>10</v>
      </c>
      <c r="F6214" t="s">
        <v>99</v>
      </c>
      <c r="G6214" t="s">
        <v>1138</v>
      </c>
      <c r="H6214" t="s">
        <v>79</v>
      </c>
      <c r="I6214" t="s">
        <v>2075</v>
      </c>
      <c r="J6214" t="s">
        <v>1722</v>
      </c>
      <c r="K6214" t="s">
        <v>14003</v>
      </c>
      <c r="L6214" t="s">
        <v>14004</v>
      </c>
      <c r="M6214" t="s">
        <v>852</v>
      </c>
      <c r="N6214" t="s">
        <v>40</v>
      </c>
      <c r="O6214">
        <v>27072</v>
      </c>
      <c r="P6214">
        <v>30163</v>
      </c>
      <c r="Q6214" t="s">
        <v>41</v>
      </c>
      <c r="R6214">
        <v>89</v>
      </c>
      <c r="S6214" s="2">
        <v>44283</v>
      </c>
      <c r="T6214" t="s">
        <v>42</v>
      </c>
      <c r="U6214">
        <v>0</v>
      </c>
      <c r="V6214" t="s">
        <v>43</v>
      </c>
      <c r="W6214">
        <v>730</v>
      </c>
      <c r="X6214" t="s">
        <v>44</v>
      </c>
      <c r="Y6214" t="s">
        <v>72</v>
      </c>
      <c r="Z6214">
        <v>0</v>
      </c>
      <c r="AA6214">
        <v>633</v>
      </c>
      <c r="AB6214">
        <v>27697</v>
      </c>
      <c r="AC6214" t="s">
        <v>46</v>
      </c>
    </row>
    <row r="6215" spans="1:29" x14ac:dyDescent="0.3">
      <c r="A6215" s="1" t="s">
        <v>29</v>
      </c>
      <c r="B6215" t="s">
        <v>228</v>
      </c>
      <c r="C6215" t="s">
        <v>1225</v>
      </c>
      <c r="D6215" t="s">
        <v>98</v>
      </c>
      <c r="E6215">
        <v>10</v>
      </c>
      <c r="F6215" t="s">
        <v>120</v>
      </c>
      <c r="G6215" t="s">
        <v>489</v>
      </c>
      <c r="H6215" t="s">
        <v>35</v>
      </c>
      <c r="I6215" t="s">
        <v>1341</v>
      </c>
      <c r="J6215" t="s">
        <v>716</v>
      </c>
      <c r="K6215" t="s">
        <v>14005</v>
      </c>
      <c r="L6215" t="s">
        <v>14006</v>
      </c>
      <c r="M6215" t="s">
        <v>473</v>
      </c>
      <c r="N6215" t="s">
        <v>58</v>
      </c>
      <c r="O6215">
        <v>12671</v>
      </c>
      <c r="P6215">
        <v>17646</v>
      </c>
      <c r="Q6215" t="s">
        <v>59</v>
      </c>
      <c r="R6215">
        <v>534</v>
      </c>
      <c r="S6215" s="2">
        <v>44520</v>
      </c>
      <c r="T6215" s="2">
        <v>44528</v>
      </c>
      <c r="U6215">
        <v>21672</v>
      </c>
      <c r="V6215" t="s">
        <v>85</v>
      </c>
      <c r="W6215">
        <v>817</v>
      </c>
      <c r="X6215" t="s">
        <v>60</v>
      </c>
      <c r="Y6215" t="s">
        <v>61</v>
      </c>
      <c r="Z6215">
        <v>3128</v>
      </c>
      <c r="AA6215">
        <v>806</v>
      </c>
      <c r="AB6215">
        <v>13554</v>
      </c>
      <c r="AC6215" t="s">
        <v>73</v>
      </c>
    </row>
    <row r="6216" spans="1:29" x14ac:dyDescent="0.3">
      <c r="A6216" s="1" t="s">
        <v>29</v>
      </c>
      <c r="B6216" t="s">
        <v>74</v>
      </c>
      <c r="C6216" t="s">
        <v>75</v>
      </c>
      <c r="D6216" t="s">
        <v>257</v>
      </c>
      <c r="E6216">
        <v>2</v>
      </c>
      <c r="F6216" t="s">
        <v>51</v>
      </c>
      <c r="G6216" t="s">
        <v>237</v>
      </c>
      <c r="H6216" t="s">
        <v>35</v>
      </c>
      <c r="I6216" t="s">
        <v>265</v>
      </c>
      <c r="J6216" t="s">
        <v>553</v>
      </c>
      <c r="K6216" t="s">
        <v>14007</v>
      </c>
      <c r="L6216" t="s">
        <v>14008</v>
      </c>
      <c r="M6216" t="s">
        <v>2176</v>
      </c>
      <c r="N6216" t="s">
        <v>40</v>
      </c>
      <c r="O6216">
        <v>16164</v>
      </c>
      <c r="P6216">
        <v>20502</v>
      </c>
      <c r="Q6216" t="s">
        <v>95</v>
      </c>
      <c r="R6216">
        <v>74</v>
      </c>
      <c r="S6216" s="2">
        <v>45024</v>
      </c>
      <c r="T6216" s="2">
        <v>45044</v>
      </c>
      <c r="U6216">
        <v>0</v>
      </c>
      <c r="V6216" t="s">
        <v>106</v>
      </c>
      <c r="W6216">
        <v>465</v>
      </c>
      <c r="X6216" t="s">
        <v>60</v>
      </c>
      <c r="Y6216" t="s">
        <v>72</v>
      </c>
      <c r="Z6216">
        <v>0</v>
      </c>
      <c r="AA6216">
        <v>167</v>
      </c>
      <c r="AB6216">
        <v>19690</v>
      </c>
      <c r="AC6216" t="s">
        <v>46</v>
      </c>
    </row>
    <row r="6217" spans="1:29" x14ac:dyDescent="0.3">
      <c r="A6217" s="1" t="s">
        <v>29</v>
      </c>
      <c r="B6217" t="s">
        <v>30</v>
      </c>
      <c r="C6217" t="s">
        <v>1047</v>
      </c>
      <c r="D6217" t="s">
        <v>185</v>
      </c>
      <c r="E6217">
        <v>4</v>
      </c>
      <c r="F6217" t="s">
        <v>51</v>
      </c>
      <c r="G6217" t="s">
        <v>1069</v>
      </c>
      <c r="H6217" t="s">
        <v>35</v>
      </c>
      <c r="I6217" t="s">
        <v>377</v>
      </c>
      <c r="J6217" t="s">
        <v>3742</v>
      </c>
      <c r="K6217" t="s">
        <v>14009</v>
      </c>
      <c r="L6217" t="s">
        <v>14010</v>
      </c>
      <c r="M6217" t="s">
        <v>825</v>
      </c>
      <c r="N6217" t="s">
        <v>84</v>
      </c>
      <c r="O6217">
        <v>22122</v>
      </c>
      <c r="P6217">
        <v>24201</v>
      </c>
      <c r="Q6217" t="s">
        <v>59</v>
      </c>
      <c r="R6217">
        <v>46</v>
      </c>
      <c r="S6217" s="2">
        <v>45147</v>
      </c>
      <c r="T6217" s="2">
        <v>45152</v>
      </c>
      <c r="U6217">
        <v>41651</v>
      </c>
      <c r="V6217" t="s">
        <v>85</v>
      </c>
      <c r="W6217">
        <v>777</v>
      </c>
      <c r="X6217" t="s">
        <v>60</v>
      </c>
      <c r="Y6217" t="s">
        <v>61</v>
      </c>
      <c r="Z6217">
        <v>0</v>
      </c>
      <c r="AA6217">
        <v>991</v>
      </c>
      <c r="AB6217">
        <v>23272</v>
      </c>
      <c r="AC6217" t="s">
        <v>73</v>
      </c>
    </row>
    <row r="6218" spans="1:29" x14ac:dyDescent="0.3">
      <c r="A6218" s="1" t="s">
        <v>47</v>
      </c>
      <c r="B6218" t="s">
        <v>145</v>
      </c>
      <c r="C6218" t="s">
        <v>270</v>
      </c>
      <c r="D6218" t="s">
        <v>169</v>
      </c>
      <c r="E6218">
        <v>4</v>
      </c>
      <c r="F6218" t="s">
        <v>51</v>
      </c>
      <c r="G6218" t="s">
        <v>710</v>
      </c>
      <c r="H6218" t="s">
        <v>79</v>
      </c>
      <c r="I6218" t="s">
        <v>910</v>
      </c>
      <c r="J6218" t="s">
        <v>211</v>
      </c>
      <c r="K6218" t="s">
        <v>14011</v>
      </c>
      <c r="L6218" t="s">
        <v>14012</v>
      </c>
      <c r="M6218" t="s">
        <v>499</v>
      </c>
      <c r="N6218" t="s">
        <v>58</v>
      </c>
      <c r="O6218">
        <v>24915</v>
      </c>
      <c r="P6218">
        <v>29421</v>
      </c>
      <c r="Q6218" t="s">
        <v>95</v>
      </c>
      <c r="R6218">
        <v>791</v>
      </c>
      <c r="S6218" s="2">
        <v>44765</v>
      </c>
      <c r="T6218" s="2">
        <v>44776</v>
      </c>
      <c r="U6218">
        <v>0</v>
      </c>
      <c r="V6218" t="s">
        <v>71</v>
      </c>
      <c r="W6218">
        <v>820</v>
      </c>
      <c r="X6218" t="s">
        <v>60</v>
      </c>
      <c r="Y6218" t="s">
        <v>72</v>
      </c>
      <c r="Z6218">
        <v>3560</v>
      </c>
      <c r="AA6218">
        <v>881</v>
      </c>
      <c r="AB6218">
        <v>28858</v>
      </c>
      <c r="AC6218" t="s">
        <v>73</v>
      </c>
    </row>
    <row r="6219" spans="1:29" x14ac:dyDescent="0.3">
      <c r="A6219" s="1" t="s">
        <v>29</v>
      </c>
      <c r="B6219" t="s">
        <v>96</v>
      </c>
      <c r="C6219" t="s">
        <v>1922</v>
      </c>
      <c r="D6219" t="s">
        <v>110</v>
      </c>
      <c r="E6219">
        <v>1</v>
      </c>
      <c r="F6219" t="s">
        <v>186</v>
      </c>
      <c r="G6219" t="s">
        <v>650</v>
      </c>
      <c r="H6219" t="s">
        <v>79</v>
      </c>
      <c r="I6219" t="s">
        <v>1334</v>
      </c>
      <c r="J6219" t="s">
        <v>2875</v>
      </c>
      <c r="K6219" t="s">
        <v>14013</v>
      </c>
      <c r="L6219" t="s">
        <v>14014</v>
      </c>
      <c r="M6219" t="s">
        <v>1500</v>
      </c>
      <c r="N6219" t="s">
        <v>58</v>
      </c>
      <c r="O6219">
        <v>6498</v>
      </c>
      <c r="P6219">
        <v>11269</v>
      </c>
      <c r="Q6219" t="s">
        <v>59</v>
      </c>
      <c r="R6219">
        <v>525</v>
      </c>
      <c r="S6219" s="2">
        <v>44745</v>
      </c>
      <c r="T6219" t="s">
        <v>42</v>
      </c>
      <c r="U6219">
        <v>44748</v>
      </c>
      <c r="V6219" t="s">
        <v>71</v>
      </c>
      <c r="W6219">
        <v>600</v>
      </c>
      <c r="X6219" t="s">
        <v>44</v>
      </c>
      <c r="Y6219" t="s">
        <v>45</v>
      </c>
      <c r="Z6219">
        <v>1270</v>
      </c>
      <c r="AA6219">
        <v>1000</v>
      </c>
      <c r="AB6219">
        <v>10647</v>
      </c>
      <c r="AC6219" t="s">
        <v>46</v>
      </c>
    </row>
    <row r="6220" spans="1:29" x14ac:dyDescent="0.3">
      <c r="A6220" s="1" t="s">
        <v>47</v>
      </c>
      <c r="B6220" t="s">
        <v>108</v>
      </c>
      <c r="C6220" t="s">
        <v>1220</v>
      </c>
      <c r="D6220" t="s">
        <v>257</v>
      </c>
      <c r="E6220">
        <v>4</v>
      </c>
      <c r="F6220" t="s">
        <v>120</v>
      </c>
      <c r="G6220" t="s">
        <v>543</v>
      </c>
      <c r="H6220" t="s">
        <v>35</v>
      </c>
      <c r="I6220" t="s">
        <v>1480</v>
      </c>
      <c r="J6220" t="s">
        <v>11989</v>
      </c>
      <c r="K6220" t="s">
        <v>14015</v>
      </c>
      <c r="L6220" t="s">
        <v>14016</v>
      </c>
      <c r="M6220" t="s">
        <v>1278</v>
      </c>
      <c r="N6220" t="s">
        <v>58</v>
      </c>
      <c r="O6220">
        <v>19881</v>
      </c>
      <c r="P6220">
        <v>22653</v>
      </c>
      <c r="Q6220" t="s">
        <v>95</v>
      </c>
      <c r="R6220">
        <v>813</v>
      </c>
      <c r="S6220" s="2">
        <v>44949</v>
      </c>
      <c r="T6220" s="2">
        <v>44954</v>
      </c>
      <c r="U6220">
        <v>0</v>
      </c>
      <c r="V6220" t="s">
        <v>85</v>
      </c>
      <c r="W6220">
        <v>817</v>
      </c>
      <c r="X6220" t="s">
        <v>60</v>
      </c>
      <c r="Y6220" t="s">
        <v>61</v>
      </c>
      <c r="Z6220">
        <v>4331</v>
      </c>
      <c r="AA6220">
        <v>363</v>
      </c>
      <c r="AB6220">
        <v>20962</v>
      </c>
      <c r="AC6220" t="s">
        <v>73</v>
      </c>
    </row>
    <row r="6221" spans="1:29" x14ac:dyDescent="0.3">
      <c r="A6221" s="1" t="s">
        <v>47</v>
      </c>
      <c r="B6221" t="s">
        <v>145</v>
      </c>
      <c r="C6221" t="s">
        <v>547</v>
      </c>
      <c r="D6221" t="s">
        <v>50</v>
      </c>
      <c r="E6221">
        <v>7</v>
      </c>
      <c r="F6221" t="s">
        <v>120</v>
      </c>
      <c r="G6221" t="s">
        <v>586</v>
      </c>
      <c r="H6221" t="s">
        <v>35</v>
      </c>
      <c r="I6221" t="s">
        <v>210</v>
      </c>
      <c r="J6221" t="s">
        <v>4018</v>
      </c>
      <c r="K6221" t="s">
        <v>14017</v>
      </c>
      <c r="L6221" t="s">
        <v>14018</v>
      </c>
      <c r="M6221" t="s">
        <v>708</v>
      </c>
      <c r="N6221" t="s">
        <v>84</v>
      </c>
      <c r="O6221">
        <v>17955</v>
      </c>
      <c r="P6221">
        <v>22827</v>
      </c>
      <c r="Q6221" t="s">
        <v>95</v>
      </c>
      <c r="R6221">
        <v>603</v>
      </c>
      <c r="S6221" s="2">
        <v>45330</v>
      </c>
      <c r="T6221" s="2">
        <v>45336</v>
      </c>
      <c r="U6221">
        <v>0</v>
      </c>
      <c r="V6221" t="s">
        <v>106</v>
      </c>
      <c r="W6221">
        <v>789</v>
      </c>
      <c r="X6221" t="s">
        <v>60</v>
      </c>
      <c r="Y6221" t="s">
        <v>45</v>
      </c>
      <c r="Z6221">
        <v>0</v>
      </c>
      <c r="AA6221">
        <v>346</v>
      </c>
      <c r="AB6221">
        <v>20455</v>
      </c>
      <c r="AC6221" t="s">
        <v>46</v>
      </c>
    </row>
    <row r="6222" spans="1:29" x14ac:dyDescent="0.3">
      <c r="A6222" s="1" t="s">
        <v>47</v>
      </c>
      <c r="B6222" t="s">
        <v>117</v>
      </c>
      <c r="C6222" t="s">
        <v>243</v>
      </c>
      <c r="D6222" t="s">
        <v>128</v>
      </c>
      <c r="E6222">
        <v>8</v>
      </c>
      <c r="F6222" t="s">
        <v>221</v>
      </c>
      <c r="G6222" t="s">
        <v>335</v>
      </c>
      <c r="H6222" t="s">
        <v>35</v>
      </c>
      <c r="I6222" t="s">
        <v>434</v>
      </c>
      <c r="J6222" t="s">
        <v>936</v>
      </c>
      <c r="K6222" t="s">
        <v>14019</v>
      </c>
      <c r="L6222" t="s">
        <v>14020</v>
      </c>
      <c r="M6222" t="s">
        <v>126</v>
      </c>
      <c r="N6222" t="s">
        <v>58</v>
      </c>
      <c r="O6222">
        <v>29514</v>
      </c>
      <c r="P6222">
        <v>33378</v>
      </c>
      <c r="Q6222" t="s">
        <v>59</v>
      </c>
      <c r="R6222">
        <v>920</v>
      </c>
      <c r="S6222" s="2">
        <v>44486</v>
      </c>
      <c r="T6222" t="s">
        <v>42</v>
      </c>
      <c r="U6222">
        <v>18648</v>
      </c>
      <c r="V6222" t="s">
        <v>106</v>
      </c>
      <c r="W6222">
        <v>405</v>
      </c>
      <c r="X6222" t="s">
        <v>44</v>
      </c>
      <c r="Y6222" t="s">
        <v>45</v>
      </c>
      <c r="Z6222">
        <v>4282</v>
      </c>
      <c r="AA6222">
        <v>246</v>
      </c>
      <c r="AB6222">
        <v>31210</v>
      </c>
      <c r="AC6222" t="s">
        <v>107</v>
      </c>
    </row>
    <row r="6223" spans="1:29" x14ac:dyDescent="0.3">
      <c r="A6223" s="1" t="s">
        <v>29</v>
      </c>
      <c r="B6223" t="s">
        <v>327</v>
      </c>
      <c r="C6223" t="s">
        <v>2508</v>
      </c>
      <c r="D6223" t="s">
        <v>119</v>
      </c>
      <c r="E6223">
        <v>6</v>
      </c>
      <c r="F6223" t="s">
        <v>120</v>
      </c>
      <c r="G6223" t="s">
        <v>489</v>
      </c>
      <c r="H6223" t="s">
        <v>35</v>
      </c>
      <c r="I6223" t="s">
        <v>309</v>
      </c>
      <c r="J6223" t="s">
        <v>14021</v>
      </c>
      <c r="K6223">
        <f>1-72-913-2067</f>
        <v>-3051</v>
      </c>
      <c r="L6223" t="s">
        <v>14022</v>
      </c>
      <c r="M6223" t="s">
        <v>1159</v>
      </c>
      <c r="N6223" t="s">
        <v>40</v>
      </c>
      <c r="O6223">
        <v>3572</v>
      </c>
      <c r="P6223">
        <v>7306</v>
      </c>
      <c r="Q6223" t="s">
        <v>41</v>
      </c>
      <c r="R6223">
        <v>8</v>
      </c>
      <c r="S6223" s="2">
        <v>44329</v>
      </c>
      <c r="T6223" t="s">
        <v>42</v>
      </c>
      <c r="U6223">
        <v>0</v>
      </c>
      <c r="V6223" t="s">
        <v>106</v>
      </c>
      <c r="W6223">
        <v>838</v>
      </c>
      <c r="X6223" t="s">
        <v>44</v>
      </c>
      <c r="Y6223" t="s">
        <v>61</v>
      </c>
      <c r="Z6223">
        <v>0</v>
      </c>
      <c r="AA6223">
        <v>830</v>
      </c>
      <c r="AB6223">
        <v>5100</v>
      </c>
      <c r="AC6223" t="s">
        <v>73</v>
      </c>
    </row>
    <row r="6224" spans="1:29" x14ac:dyDescent="0.3">
      <c r="A6224" s="1" t="s">
        <v>29</v>
      </c>
      <c r="B6224" t="s">
        <v>74</v>
      </c>
      <c r="C6224" t="s">
        <v>970</v>
      </c>
      <c r="D6224" t="s">
        <v>185</v>
      </c>
      <c r="E6224">
        <v>10</v>
      </c>
      <c r="F6224" t="s">
        <v>221</v>
      </c>
      <c r="G6224" t="s">
        <v>548</v>
      </c>
      <c r="H6224" t="s">
        <v>79</v>
      </c>
      <c r="I6224" t="s">
        <v>156</v>
      </c>
      <c r="J6224" t="s">
        <v>1267</v>
      </c>
      <c r="K6224" t="s">
        <v>14023</v>
      </c>
      <c r="L6224" t="s">
        <v>14024</v>
      </c>
      <c r="M6224" t="s">
        <v>1146</v>
      </c>
      <c r="N6224" t="s">
        <v>58</v>
      </c>
      <c r="O6224">
        <v>12550</v>
      </c>
      <c r="P6224">
        <v>15426</v>
      </c>
      <c r="Q6224" t="s">
        <v>59</v>
      </c>
      <c r="R6224">
        <v>826</v>
      </c>
      <c r="S6224" s="2">
        <v>44447</v>
      </c>
      <c r="T6224" s="2">
        <v>44460</v>
      </c>
      <c r="U6224">
        <v>49633</v>
      </c>
      <c r="V6224" t="s">
        <v>71</v>
      </c>
      <c r="W6224">
        <v>513</v>
      </c>
      <c r="X6224" t="s">
        <v>60</v>
      </c>
      <c r="Y6224" t="s">
        <v>72</v>
      </c>
      <c r="Z6224">
        <v>4368</v>
      </c>
      <c r="AA6224">
        <v>879</v>
      </c>
      <c r="AB6224">
        <v>13391</v>
      </c>
      <c r="AC6224" t="s">
        <v>46</v>
      </c>
    </row>
    <row r="6225" spans="1:29" x14ac:dyDescent="0.3">
      <c r="A6225" s="1" t="s">
        <v>47</v>
      </c>
      <c r="B6225" t="s">
        <v>145</v>
      </c>
      <c r="C6225" t="s">
        <v>547</v>
      </c>
      <c r="D6225" t="s">
        <v>257</v>
      </c>
      <c r="E6225">
        <v>5</v>
      </c>
      <c r="F6225" t="s">
        <v>51</v>
      </c>
      <c r="G6225" t="s">
        <v>1075</v>
      </c>
      <c r="H6225" t="s">
        <v>35</v>
      </c>
      <c r="I6225" t="s">
        <v>6378</v>
      </c>
      <c r="J6225" t="s">
        <v>3107</v>
      </c>
      <c r="K6225" t="s">
        <v>14025</v>
      </c>
      <c r="L6225" t="s">
        <v>14026</v>
      </c>
      <c r="M6225" t="s">
        <v>2459</v>
      </c>
      <c r="N6225" t="s">
        <v>40</v>
      </c>
      <c r="O6225">
        <v>22650</v>
      </c>
      <c r="P6225">
        <v>26594</v>
      </c>
      <c r="Q6225" t="s">
        <v>41</v>
      </c>
      <c r="R6225">
        <v>496</v>
      </c>
      <c r="S6225" s="2">
        <v>44934</v>
      </c>
      <c r="T6225" t="s">
        <v>42</v>
      </c>
      <c r="U6225">
        <v>0</v>
      </c>
      <c r="V6225" t="s">
        <v>85</v>
      </c>
      <c r="W6225">
        <v>559</v>
      </c>
      <c r="X6225" t="s">
        <v>44</v>
      </c>
      <c r="Y6225" t="s">
        <v>72</v>
      </c>
      <c r="Z6225">
        <v>0</v>
      </c>
      <c r="AA6225">
        <v>709</v>
      </c>
      <c r="AB6225">
        <v>26368</v>
      </c>
      <c r="AC6225" t="s">
        <v>73</v>
      </c>
    </row>
    <row r="6226" spans="1:29" x14ac:dyDescent="0.3">
      <c r="A6226" s="1" t="s">
        <v>47</v>
      </c>
      <c r="B6226" t="s">
        <v>108</v>
      </c>
      <c r="C6226" t="s">
        <v>3655</v>
      </c>
      <c r="D6226" t="s">
        <v>387</v>
      </c>
      <c r="E6226">
        <v>7</v>
      </c>
      <c r="F6226" t="s">
        <v>51</v>
      </c>
      <c r="G6226" t="s">
        <v>237</v>
      </c>
      <c r="H6226" t="s">
        <v>35</v>
      </c>
      <c r="I6226" t="s">
        <v>3002</v>
      </c>
      <c r="J6226" t="s">
        <v>693</v>
      </c>
      <c r="K6226" t="s">
        <v>14027</v>
      </c>
      <c r="L6226" t="s">
        <v>14028</v>
      </c>
      <c r="M6226" t="s">
        <v>1278</v>
      </c>
      <c r="N6226" t="s">
        <v>94</v>
      </c>
      <c r="O6226">
        <v>23533</v>
      </c>
      <c r="P6226">
        <v>28114</v>
      </c>
      <c r="Q6226" t="s">
        <v>95</v>
      </c>
      <c r="R6226">
        <v>770</v>
      </c>
      <c r="S6226" s="2">
        <v>44308</v>
      </c>
      <c r="T6226" s="2">
        <v>44334</v>
      </c>
      <c r="U6226">
        <v>0</v>
      </c>
      <c r="V6226" t="s">
        <v>85</v>
      </c>
      <c r="W6226">
        <v>714</v>
      </c>
      <c r="X6226" t="s">
        <v>60</v>
      </c>
      <c r="Y6226" t="s">
        <v>45</v>
      </c>
      <c r="Z6226">
        <v>0</v>
      </c>
      <c r="AA6226">
        <v>784</v>
      </c>
      <c r="AB6226">
        <v>25669</v>
      </c>
      <c r="AC6226" t="s">
        <v>107</v>
      </c>
    </row>
    <row r="6227" spans="1:29" x14ac:dyDescent="0.3">
      <c r="A6227" s="1" t="s">
        <v>47</v>
      </c>
      <c r="B6227" t="s">
        <v>176</v>
      </c>
      <c r="C6227" t="s">
        <v>926</v>
      </c>
      <c r="D6227" t="s">
        <v>119</v>
      </c>
      <c r="E6227">
        <v>1</v>
      </c>
      <c r="F6227" t="s">
        <v>51</v>
      </c>
      <c r="G6227" t="s">
        <v>291</v>
      </c>
      <c r="H6227" t="s">
        <v>35</v>
      </c>
      <c r="I6227" t="s">
        <v>1705</v>
      </c>
      <c r="J6227" t="s">
        <v>6689</v>
      </c>
      <c r="K6227">
        <f>1-540-563-4717</f>
        <v>-5819</v>
      </c>
      <c r="L6227" t="s">
        <v>14029</v>
      </c>
      <c r="M6227" t="s">
        <v>296</v>
      </c>
      <c r="N6227" t="s">
        <v>58</v>
      </c>
      <c r="O6227">
        <v>18176</v>
      </c>
      <c r="P6227">
        <v>21160</v>
      </c>
      <c r="Q6227" t="s">
        <v>59</v>
      </c>
      <c r="R6227">
        <v>16</v>
      </c>
      <c r="S6227" s="2">
        <v>44707</v>
      </c>
      <c r="T6227" t="s">
        <v>42</v>
      </c>
      <c r="U6227">
        <v>33341</v>
      </c>
      <c r="V6227" t="s">
        <v>43</v>
      </c>
      <c r="W6227">
        <v>503</v>
      </c>
      <c r="X6227" t="s">
        <v>44</v>
      </c>
      <c r="Y6227" t="s">
        <v>61</v>
      </c>
      <c r="Z6227">
        <v>4758</v>
      </c>
      <c r="AA6227">
        <v>627</v>
      </c>
      <c r="AB6227">
        <v>20045</v>
      </c>
      <c r="AC6227" t="s">
        <v>107</v>
      </c>
    </row>
    <row r="6228" spans="1:29" x14ac:dyDescent="0.3">
      <c r="A6228" s="1" t="s">
        <v>29</v>
      </c>
      <c r="B6228" t="s">
        <v>327</v>
      </c>
      <c r="C6228" t="s">
        <v>3828</v>
      </c>
      <c r="D6228" t="s">
        <v>98</v>
      </c>
      <c r="E6228">
        <v>6</v>
      </c>
      <c r="F6228" t="s">
        <v>271</v>
      </c>
      <c r="G6228" t="s">
        <v>353</v>
      </c>
      <c r="H6228" t="s">
        <v>79</v>
      </c>
      <c r="I6228" t="s">
        <v>711</v>
      </c>
      <c r="J6228" t="s">
        <v>11576</v>
      </c>
      <c r="K6228" t="s">
        <v>14030</v>
      </c>
      <c r="L6228" t="s">
        <v>14031</v>
      </c>
      <c r="M6228" t="s">
        <v>1023</v>
      </c>
      <c r="N6228" t="s">
        <v>94</v>
      </c>
      <c r="O6228">
        <v>5896</v>
      </c>
      <c r="P6228">
        <v>9721</v>
      </c>
      <c r="Q6228" t="s">
        <v>41</v>
      </c>
      <c r="R6228">
        <v>277</v>
      </c>
      <c r="S6228" s="2">
        <v>44989</v>
      </c>
      <c r="T6228" t="s">
        <v>42</v>
      </c>
      <c r="U6228">
        <v>0</v>
      </c>
      <c r="V6228" t="s">
        <v>85</v>
      </c>
      <c r="W6228">
        <v>418</v>
      </c>
      <c r="X6228" t="s">
        <v>44</v>
      </c>
      <c r="Y6228" t="s">
        <v>45</v>
      </c>
      <c r="Z6228">
        <v>0</v>
      </c>
      <c r="AA6228">
        <v>594</v>
      </c>
      <c r="AB6228">
        <v>6769</v>
      </c>
      <c r="AC6228" t="s">
        <v>73</v>
      </c>
    </row>
    <row r="6229" spans="1:29" x14ac:dyDescent="0.3">
      <c r="A6229" s="1" t="s">
        <v>47</v>
      </c>
      <c r="B6229" t="s">
        <v>161</v>
      </c>
      <c r="C6229" t="s">
        <v>1051</v>
      </c>
      <c r="D6229" t="s">
        <v>178</v>
      </c>
      <c r="E6229">
        <v>2</v>
      </c>
      <c r="F6229" t="s">
        <v>271</v>
      </c>
      <c r="G6229" t="s">
        <v>340</v>
      </c>
      <c r="H6229" t="s">
        <v>79</v>
      </c>
      <c r="I6229" t="s">
        <v>3128</v>
      </c>
      <c r="J6229" t="s">
        <v>1576</v>
      </c>
      <c r="K6229" t="s">
        <v>14032</v>
      </c>
      <c r="L6229" t="s">
        <v>14033</v>
      </c>
      <c r="M6229" t="s">
        <v>618</v>
      </c>
      <c r="N6229" t="s">
        <v>84</v>
      </c>
      <c r="O6229">
        <v>10354</v>
      </c>
      <c r="P6229">
        <v>13939</v>
      </c>
      <c r="Q6229" t="s">
        <v>41</v>
      </c>
      <c r="R6229">
        <v>805</v>
      </c>
      <c r="S6229" s="2">
        <v>44441</v>
      </c>
      <c r="T6229" s="2">
        <v>44455</v>
      </c>
      <c r="U6229">
        <v>0</v>
      </c>
      <c r="V6229" t="s">
        <v>106</v>
      </c>
      <c r="W6229">
        <v>554</v>
      </c>
      <c r="X6229" t="s">
        <v>60</v>
      </c>
      <c r="Y6229" t="s">
        <v>45</v>
      </c>
      <c r="Z6229">
        <v>0</v>
      </c>
      <c r="AA6229">
        <v>49</v>
      </c>
      <c r="AB6229">
        <v>12120</v>
      </c>
      <c r="AC6229" t="s">
        <v>73</v>
      </c>
    </row>
    <row r="6230" spans="1:29" x14ac:dyDescent="0.3">
      <c r="A6230" s="1" t="s">
        <v>29</v>
      </c>
      <c r="B6230" t="s">
        <v>30</v>
      </c>
      <c r="C6230" t="s">
        <v>2291</v>
      </c>
      <c r="D6230" t="s">
        <v>138</v>
      </c>
      <c r="E6230">
        <v>8</v>
      </c>
      <c r="F6230" t="s">
        <v>221</v>
      </c>
      <c r="G6230" t="s">
        <v>506</v>
      </c>
      <c r="H6230" t="s">
        <v>79</v>
      </c>
      <c r="I6230" t="s">
        <v>756</v>
      </c>
      <c r="J6230" t="s">
        <v>1661</v>
      </c>
      <c r="K6230" t="s">
        <v>14034</v>
      </c>
      <c r="L6230" t="s">
        <v>14035</v>
      </c>
      <c r="M6230" t="s">
        <v>1307</v>
      </c>
      <c r="N6230" t="s">
        <v>84</v>
      </c>
      <c r="O6230">
        <v>22442</v>
      </c>
      <c r="P6230">
        <v>27148</v>
      </c>
      <c r="Q6230" t="s">
        <v>41</v>
      </c>
      <c r="R6230">
        <v>139</v>
      </c>
      <c r="S6230" s="2">
        <v>44784</v>
      </c>
      <c r="T6230" s="2">
        <v>44789</v>
      </c>
      <c r="U6230">
        <v>0</v>
      </c>
      <c r="V6230" t="s">
        <v>71</v>
      </c>
      <c r="W6230">
        <v>462</v>
      </c>
      <c r="X6230" t="s">
        <v>60</v>
      </c>
      <c r="Y6230" t="s">
        <v>61</v>
      </c>
      <c r="Z6230">
        <v>0</v>
      </c>
      <c r="AA6230">
        <v>871</v>
      </c>
      <c r="AB6230">
        <v>22717</v>
      </c>
      <c r="AC6230" t="s">
        <v>46</v>
      </c>
    </row>
    <row r="6231" spans="1:29" x14ac:dyDescent="0.3">
      <c r="A6231" s="1" t="s">
        <v>47</v>
      </c>
      <c r="B6231" t="s">
        <v>234</v>
      </c>
      <c r="C6231" t="s">
        <v>3755</v>
      </c>
      <c r="D6231" t="s">
        <v>178</v>
      </c>
      <c r="E6231">
        <v>1</v>
      </c>
      <c r="F6231" t="s">
        <v>64</v>
      </c>
      <c r="G6231" t="s">
        <v>376</v>
      </c>
      <c r="H6231" t="s">
        <v>79</v>
      </c>
      <c r="I6231" t="s">
        <v>140</v>
      </c>
      <c r="J6231" t="s">
        <v>916</v>
      </c>
      <c r="K6231" t="s">
        <v>14036</v>
      </c>
      <c r="L6231" t="s">
        <v>14037</v>
      </c>
      <c r="M6231" t="s">
        <v>810</v>
      </c>
      <c r="N6231" t="s">
        <v>84</v>
      </c>
      <c r="O6231">
        <v>24198</v>
      </c>
      <c r="P6231">
        <v>26591</v>
      </c>
      <c r="Q6231" t="s">
        <v>41</v>
      </c>
      <c r="R6231">
        <v>967</v>
      </c>
      <c r="S6231" s="2">
        <v>44576</v>
      </c>
      <c r="T6231" t="s">
        <v>42</v>
      </c>
      <c r="U6231">
        <v>0</v>
      </c>
      <c r="V6231" t="s">
        <v>43</v>
      </c>
      <c r="W6231">
        <v>836</v>
      </c>
      <c r="X6231" t="s">
        <v>44</v>
      </c>
      <c r="Y6231" t="s">
        <v>61</v>
      </c>
      <c r="Z6231">
        <v>0</v>
      </c>
      <c r="AA6231">
        <v>400</v>
      </c>
      <c r="AB6231">
        <v>24678</v>
      </c>
      <c r="AC6231" t="s">
        <v>73</v>
      </c>
    </row>
    <row r="6232" spans="1:29" x14ac:dyDescent="0.3">
      <c r="A6232" s="1" t="s">
        <v>29</v>
      </c>
      <c r="B6232" t="s">
        <v>96</v>
      </c>
      <c r="C6232" t="s">
        <v>2575</v>
      </c>
      <c r="D6232" t="s">
        <v>119</v>
      </c>
      <c r="E6232">
        <v>5</v>
      </c>
      <c r="F6232" t="s">
        <v>77</v>
      </c>
      <c r="G6232" t="s">
        <v>1221</v>
      </c>
      <c r="H6232" t="s">
        <v>35</v>
      </c>
      <c r="I6232" t="s">
        <v>632</v>
      </c>
      <c r="J6232" t="s">
        <v>610</v>
      </c>
      <c r="K6232" t="s">
        <v>14038</v>
      </c>
      <c r="L6232" t="s">
        <v>14039</v>
      </c>
      <c r="M6232" t="s">
        <v>818</v>
      </c>
      <c r="N6232" t="s">
        <v>94</v>
      </c>
      <c r="O6232">
        <v>28712</v>
      </c>
      <c r="P6232">
        <v>31917</v>
      </c>
      <c r="Q6232" t="s">
        <v>95</v>
      </c>
      <c r="R6232">
        <v>12</v>
      </c>
      <c r="S6232" s="2">
        <v>44892</v>
      </c>
      <c r="T6232" t="s">
        <v>42</v>
      </c>
      <c r="U6232">
        <v>0</v>
      </c>
      <c r="V6232" t="s">
        <v>43</v>
      </c>
      <c r="W6232">
        <v>750</v>
      </c>
      <c r="X6232" t="s">
        <v>44</v>
      </c>
      <c r="Y6232" t="s">
        <v>72</v>
      </c>
      <c r="Z6232">
        <v>0</v>
      </c>
      <c r="AA6232">
        <v>804</v>
      </c>
      <c r="AB6232">
        <v>30456</v>
      </c>
      <c r="AC6232" t="s">
        <v>107</v>
      </c>
    </row>
    <row r="6233" spans="1:29" x14ac:dyDescent="0.3">
      <c r="A6233" s="1" t="s">
        <v>47</v>
      </c>
      <c r="B6233" t="s">
        <v>176</v>
      </c>
      <c r="C6233" t="s">
        <v>1655</v>
      </c>
      <c r="D6233" t="s">
        <v>178</v>
      </c>
      <c r="E6233">
        <v>5</v>
      </c>
      <c r="F6233" t="s">
        <v>99</v>
      </c>
      <c r="G6233" t="s">
        <v>950</v>
      </c>
      <c r="H6233" t="s">
        <v>35</v>
      </c>
      <c r="I6233" t="s">
        <v>210</v>
      </c>
      <c r="J6233" t="s">
        <v>8309</v>
      </c>
      <c r="K6233" t="s">
        <v>14040</v>
      </c>
      <c r="L6233" t="s">
        <v>14041</v>
      </c>
      <c r="M6233" t="s">
        <v>902</v>
      </c>
      <c r="N6233" t="s">
        <v>58</v>
      </c>
      <c r="O6233">
        <v>10288</v>
      </c>
      <c r="P6233">
        <v>13409</v>
      </c>
      <c r="Q6233" t="s">
        <v>41</v>
      </c>
      <c r="R6233">
        <v>507</v>
      </c>
      <c r="S6233" s="2">
        <v>45163</v>
      </c>
      <c r="T6233" t="s">
        <v>42</v>
      </c>
      <c r="U6233">
        <v>0</v>
      </c>
      <c r="V6233" t="s">
        <v>106</v>
      </c>
      <c r="W6233">
        <v>409</v>
      </c>
      <c r="X6233" t="s">
        <v>44</v>
      </c>
      <c r="Y6233" t="s">
        <v>61</v>
      </c>
      <c r="Z6233">
        <v>3631</v>
      </c>
      <c r="AA6233">
        <v>148</v>
      </c>
      <c r="AB6233">
        <v>13173</v>
      </c>
      <c r="AC6233" t="s">
        <v>107</v>
      </c>
    </row>
    <row r="6234" spans="1:29" x14ac:dyDescent="0.3">
      <c r="A6234" s="1" t="s">
        <v>47</v>
      </c>
      <c r="B6234" t="s">
        <v>117</v>
      </c>
      <c r="C6234" t="s">
        <v>865</v>
      </c>
      <c r="D6234" t="s">
        <v>201</v>
      </c>
      <c r="E6234">
        <v>5</v>
      </c>
      <c r="F6234" t="s">
        <v>271</v>
      </c>
      <c r="G6234" t="s">
        <v>1298</v>
      </c>
      <c r="H6234" t="s">
        <v>79</v>
      </c>
      <c r="I6234" t="s">
        <v>1553</v>
      </c>
      <c r="J6234" t="s">
        <v>1652</v>
      </c>
      <c r="K6234" t="s">
        <v>14042</v>
      </c>
      <c r="L6234" t="s">
        <v>14043</v>
      </c>
      <c r="M6234" t="s">
        <v>126</v>
      </c>
      <c r="N6234" t="s">
        <v>84</v>
      </c>
      <c r="O6234">
        <v>24824</v>
      </c>
      <c r="P6234">
        <v>28041</v>
      </c>
      <c r="Q6234" t="s">
        <v>41</v>
      </c>
      <c r="R6234">
        <v>909</v>
      </c>
      <c r="S6234" s="2">
        <v>44573</v>
      </c>
      <c r="T6234" s="2">
        <v>44582</v>
      </c>
      <c r="U6234">
        <v>0</v>
      </c>
      <c r="V6234" t="s">
        <v>43</v>
      </c>
      <c r="W6234">
        <v>534</v>
      </c>
      <c r="X6234" t="s">
        <v>60</v>
      </c>
      <c r="Y6234" t="s">
        <v>61</v>
      </c>
      <c r="Z6234">
        <v>0</v>
      </c>
      <c r="AA6234">
        <v>853</v>
      </c>
      <c r="AB6234">
        <v>26104</v>
      </c>
      <c r="AC6234" t="s">
        <v>46</v>
      </c>
    </row>
    <row r="6235" spans="1:29" x14ac:dyDescent="0.3">
      <c r="A6235" s="1" t="s">
        <v>29</v>
      </c>
      <c r="B6235" t="s">
        <v>30</v>
      </c>
      <c r="C6235" t="s">
        <v>3274</v>
      </c>
      <c r="D6235" t="s">
        <v>178</v>
      </c>
      <c r="E6235">
        <v>8</v>
      </c>
      <c r="F6235" t="s">
        <v>186</v>
      </c>
      <c r="G6235" t="s">
        <v>187</v>
      </c>
      <c r="H6235" t="s">
        <v>35</v>
      </c>
      <c r="I6235" t="s">
        <v>4626</v>
      </c>
      <c r="J6235" t="s">
        <v>1213</v>
      </c>
      <c r="K6235">
        <v>8389688019</v>
      </c>
      <c r="L6235" t="s">
        <v>14044</v>
      </c>
      <c r="M6235" t="s">
        <v>1491</v>
      </c>
      <c r="N6235" t="s">
        <v>94</v>
      </c>
      <c r="O6235">
        <v>11870</v>
      </c>
      <c r="P6235">
        <v>16816</v>
      </c>
      <c r="Q6235" t="s">
        <v>59</v>
      </c>
      <c r="R6235">
        <v>97</v>
      </c>
      <c r="S6235" s="2">
        <v>44683</v>
      </c>
      <c r="T6235" t="s">
        <v>42</v>
      </c>
      <c r="U6235">
        <v>2461</v>
      </c>
      <c r="V6235" t="s">
        <v>43</v>
      </c>
      <c r="W6235">
        <v>433</v>
      </c>
      <c r="X6235" t="s">
        <v>44</v>
      </c>
      <c r="Y6235" t="s">
        <v>61</v>
      </c>
      <c r="Z6235">
        <v>0</v>
      </c>
      <c r="AA6235">
        <v>182</v>
      </c>
      <c r="AB6235">
        <v>15608</v>
      </c>
      <c r="AC6235" t="s">
        <v>107</v>
      </c>
    </row>
    <row r="6236" spans="1:29" x14ac:dyDescent="0.3">
      <c r="A6236" s="1" t="s">
        <v>29</v>
      </c>
      <c r="B6236" t="s">
        <v>74</v>
      </c>
      <c r="C6236" t="s">
        <v>75</v>
      </c>
      <c r="D6236" t="s">
        <v>201</v>
      </c>
      <c r="E6236">
        <v>1</v>
      </c>
      <c r="F6236" t="s">
        <v>99</v>
      </c>
      <c r="G6236" t="s">
        <v>1638</v>
      </c>
      <c r="H6236" t="s">
        <v>35</v>
      </c>
      <c r="I6236" t="s">
        <v>3333</v>
      </c>
      <c r="J6236" t="s">
        <v>3925</v>
      </c>
      <c r="K6236" t="s">
        <v>14045</v>
      </c>
      <c r="L6236" t="s">
        <v>14046</v>
      </c>
      <c r="M6236" t="s">
        <v>1146</v>
      </c>
      <c r="N6236" t="s">
        <v>84</v>
      </c>
      <c r="O6236">
        <v>5561</v>
      </c>
      <c r="P6236">
        <v>10304</v>
      </c>
      <c r="Q6236" t="s">
        <v>59</v>
      </c>
      <c r="R6236">
        <v>812</v>
      </c>
      <c r="S6236" s="2">
        <v>44535</v>
      </c>
      <c r="T6236" t="s">
        <v>42</v>
      </c>
      <c r="U6236">
        <v>4235</v>
      </c>
      <c r="V6236" t="s">
        <v>106</v>
      </c>
      <c r="W6236">
        <v>518</v>
      </c>
      <c r="X6236" t="s">
        <v>44</v>
      </c>
      <c r="Y6236" t="s">
        <v>61</v>
      </c>
      <c r="Z6236">
        <v>0</v>
      </c>
      <c r="AA6236">
        <v>196</v>
      </c>
      <c r="AB6236">
        <v>6780</v>
      </c>
      <c r="AC6236" t="s">
        <v>73</v>
      </c>
    </row>
    <row r="6237" spans="1:29" x14ac:dyDescent="0.3">
      <c r="A6237" s="1" t="s">
        <v>29</v>
      </c>
      <c r="B6237" t="s">
        <v>96</v>
      </c>
      <c r="C6237" t="s">
        <v>2575</v>
      </c>
      <c r="D6237" t="s">
        <v>155</v>
      </c>
      <c r="E6237">
        <v>3</v>
      </c>
      <c r="F6237" t="s">
        <v>120</v>
      </c>
      <c r="G6237" t="s">
        <v>121</v>
      </c>
      <c r="H6237" t="s">
        <v>35</v>
      </c>
      <c r="I6237" t="s">
        <v>7917</v>
      </c>
      <c r="J6237" t="s">
        <v>2899</v>
      </c>
      <c r="K6237" t="s">
        <v>14047</v>
      </c>
      <c r="L6237" t="s">
        <v>14048</v>
      </c>
      <c r="M6237" t="s">
        <v>1136</v>
      </c>
      <c r="N6237" t="s">
        <v>94</v>
      </c>
      <c r="O6237">
        <v>7041</v>
      </c>
      <c r="P6237">
        <v>9452</v>
      </c>
      <c r="Q6237" t="s">
        <v>59</v>
      </c>
      <c r="R6237">
        <v>821</v>
      </c>
      <c r="S6237" s="2">
        <v>44290</v>
      </c>
      <c r="T6237" s="2">
        <v>44292</v>
      </c>
      <c r="U6237">
        <v>30446</v>
      </c>
      <c r="V6237" t="s">
        <v>71</v>
      </c>
      <c r="W6237">
        <v>478</v>
      </c>
      <c r="X6237" t="s">
        <v>60</v>
      </c>
      <c r="Y6237" t="s">
        <v>72</v>
      </c>
      <c r="Z6237">
        <v>0</v>
      </c>
      <c r="AA6237">
        <v>209</v>
      </c>
      <c r="AB6237">
        <v>7759</v>
      </c>
      <c r="AC6237" t="s">
        <v>73</v>
      </c>
    </row>
    <row r="6238" spans="1:29" x14ac:dyDescent="0.3">
      <c r="A6238" s="1" t="s">
        <v>47</v>
      </c>
      <c r="B6238" t="s">
        <v>117</v>
      </c>
      <c r="C6238" t="s">
        <v>976</v>
      </c>
      <c r="D6238" t="s">
        <v>128</v>
      </c>
      <c r="E6238">
        <v>10</v>
      </c>
      <c r="F6238" t="s">
        <v>221</v>
      </c>
      <c r="G6238" t="s">
        <v>858</v>
      </c>
      <c r="H6238" t="s">
        <v>35</v>
      </c>
      <c r="I6238" t="s">
        <v>1210</v>
      </c>
      <c r="J6238" t="s">
        <v>5750</v>
      </c>
      <c r="K6238" t="s">
        <v>14049</v>
      </c>
      <c r="L6238" t="s">
        <v>14050</v>
      </c>
      <c r="M6238" t="s">
        <v>126</v>
      </c>
      <c r="N6238" t="s">
        <v>40</v>
      </c>
      <c r="O6238">
        <v>3747</v>
      </c>
      <c r="P6238">
        <v>6310</v>
      </c>
      <c r="Q6238" t="s">
        <v>41</v>
      </c>
      <c r="R6238">
        <v>945</v>
      </c>
      <c r="S6238" s="2">
        <v>44818</v>
      </c>
      <c r="T6238" t="s">
        <v>42</v>
      </c>
      <c r="U6238">
        <v>0</v>
      </c>
      <c r="V6238" t="s">
        <v>106</v>
      </c>
      <c r="W6238">
        <v>672</v>
      </c>
      <c r="X6238" t="s">
        <v>44</v>
      </c>
      <c r="Y6238" t="s">
        <v>72</v>
      </c>
      <c r="Z6238">
        <v>0</v>
      </c>
      <c r="AA6238">
        <v>944</v>
      </c>
      <c r="AB6238">
        <v>5120</v>
      </c>
      <c r="AC6238" t="s">
        <v>46</v>
      </c>
    </row>
    <row r="6239" spans="1:29" x14ac:dyDescent="0.3">
      <c r="A6239" s="1" t="s">
        <v>29</v>
      </c>
      <c r="B6239" t="s">
        <v>228</v>
      </c>
      <c r="C6239" t="s">
        <v>1185</v>
      </c>
      <c r="D6239" t="s">
        <v>178</v>
      </c>
      <c r="E6239">
        <v>1</v>
      </c>
      <c r="F6239" t="s">
        <v>77</v>
      </c>
      <c r="G6239" t="s">
        <v>147</v>
      </c>
      <c r="H6239" t="s">
        <v>35</v>
      </c>
      <c r="I6239" t="s">
        <v>4814</v>
      </c>
      <c r="J6239" t="s">
        <v>123</v>
      </c>
      <c r="K6239" t="s">
        <v>14051</v>
      </c>
      <c r="L6239" t="s">
        <v>14052</v>
      </c>
      <c r="M6239" t="s">
        <v>473</v>
      </c>
      <c r="N6239" t="s">
        <v>94</v>
      </c>
      <c r="O6239">
        <v>22619</v>
      </c>
      <c r="P6239">
        <v>24777</v>
      </c>
      <c r="Q6239" t="s">
        <v>59</v>
      </c>
      <c r="R6239">
        <v>528</v>
      </c>
      <c r="S6239" s="2">
        <v>44596</v>
      </c>
      <c r="T6239" t="s">
        <v>42</v>
      </c>
      <c r="U6239">
        <v>38372</v>
      </c>
      <c r="V6239" t="s">
        <v>85</v>
      </c>
      <c r="W6239">
        <v>685</v>
      </c>
      <c r="X6239" t="s">
        <v>44</v>
      </c>
      <c r="Y6239" t="s">
        <v>61</v>
      </c>
      <c r="Z6239">
        <v>0</v>
      </c>
      <c r="AA6239">
        <v>378</v>
      </c>
      <c r="AB6239">
        <v>22734</v>
      </c>
      <c r="AC6239" t="s">
        <v>46</v>
      </c>
    </row>
    <row r="6240" spans="1:29" x14ac:dyDescent="0.3">
      <c r="A6240" s="1" t="s">
        <v>47</v>
      </c>
      <c r="B6240" t="s">
        <v>48</v>
      </c>
      <c r="C6240" t="s">
        <v>432</v>
      </c>
      <c r="D6240" t="s">
        <v>387</v>
      </c>
      <c r="E6240">
        <v>6</v>
      </c>
      <c r="F6240" t="s">
        <v>77</v>
      </c>
      <c r="G6240" t="s">
        <v>202</v>
      </c>
      <c r="H6240" t="s">
        <v>35</v>
      </c>
      <c r="I6240" t="s">
        <v>265</v>
      </c>
      <c r="J6240" t="s">
        <v>3265</v>
      </c>
      <c r="K6240" t="s">
        <v>14053</v>
      </c>
      <c r="L6240" t="s">
        <v>14054</v>
      </c>
      <c r="M6240" t="s">
        <v>385</v>
      </c>
      <c r="N6240" t="s">
        <v>84</v>
      </c>
      <c r="O6240">
        <v>11572</v>
      </c>
      <c r="P6240">
        <v>15440</v>
      </c>
      <c r="Q6240" t="s">
        <v>95</v>
      </c>
      <c r="R6240">
        <v>713</v>
      </c>
      <c r="S6240" s="2">
        <v>44931</v>
      </c>
      <c r="T6240" t="s">
        <v>42</v>
      </c>
      <c r="U6240">
        <v>0</v>
      </c>
      <c r="V6240" t="s">
        <v>106</v>
      </c>
      <c r="W6240">
        <v>677</v>
      </c>
      <c r="X6240" t="s">
        <v>44</v>
      </c>
      <c r="Y6240" t="s">
        <v>72</v>
      </c>
      <c r="Z6240">
        <v>0</v>
      </c>
      <c r="AA6240">
        <v>586</v>
      </c>
      <c r="AB6240">
        <v>12988</v>
      </c>
      <c r="AC6240" t="s">
        <v>107</v>
      </c>
    </row>
    <row r="6241" spans="1:29" x14ac:dyDescent="0.3">
      <c r="A6241" s="1" t="s">
        <v>29</v>
      </c>
      <c r="B6241" t="s">
        <v>96</v>
      </c>
      <c r="C6241" t="s">
        <v>1079</v>
      </c>
      <c r="D6241" t="s">
        <v>50</v>
      </c>
      <c r="E6241">
        <v>7</v>
      </c>
      <c r="F6241" t="s">
        <v>99</v>
      </c>
      <c r="G6241" t="s">
        <v>950</v>
      </c>
      <c r="H6241" t="s">
        <v>79</v>
      </c>
      <c r="I6241" t="s">
        <v>581</v>
      </c>
      <c r="J6241" t="s">
        <v>1600</v>
      </c>
      <c r="K6241" t="s">
        <v>14055</v>
      </c>
      <c r="L6241" t="s">
        <v>14056</v>
      </c>
      <c r="M6241" t="s">
        <v>665</v>
      </c>
      <c r="N6241" t="s">
        <v>58</v>
      </c>
      <c r="O6241">
        <v>26330</v>
      </c>
      <c r="P6241">
        <v>29053</v>
      </c>
      <c r="Q6241" t="s">
        <v>59</v>
      </c>
      <c r="R6241">
        <v>198</v>
      </c>
      <c r="S6241" s="2">
        <v>44326</v>
      </c>
      <c r="T6241" t="s">
        <v>42</v>
      </c>
      <c r="U6241">
        <v>44149</v>
      </c>
      <c r="V6241" t="s">
        <v>43</v>
      </c>
      <c r="W6241">
        <v>735</v>
      </c>
      <c r="X6241" t="s">
        <v>44</v>
      </c>
      <c r="Y6241" t="s">
        <v>61</v>
      </c>
      <c r="Z6241">
        <v>2711</v>
      </c>
      <c r="AA6241">
        <v>552</v>
      </c>
      <c r="AB6241">
        <v>26862</v>
      </c>
      <c r="AC6241" t="s">
        <v>107</v>
      </c>
    </row>
    <row r="6242" spans="1:29" x14ac:dyDescent="0.3">
      <c r="A6242" s="1" t="s">
        <v>47</v>
      </c>
      <c r="B6242" t="s">
        <v>136</v>
      </c>
      <c r="C6242" t="s">
        <v>1386</v>
      </c>
      <c r="D6242" t="s">
        <v>155</v>
      </c>
      <c r="E6242">
        <v>2</v>
      </c>
      <c r="F6242" t="s">
        <v>186</v>
      </c>
      <c r="G6242" t="s">
        <v>620</v>
      </c>
      <c r="H6242" t="s">
        <v>35</v>
      </c>
      <c r="I6242" t="s">
        <v>1553</v>
      </c>
      <c r="J6242" t="s">
        <v>8636</v>
      </c>
      <c r="K6242" t="s">
        <v>14057</v>
      </c>
      <c r="L6242" t="s">
        <v>14058</v>
      </c>
      <c r="M6242" t="s">
        <v>527</v>
      </c>
      <c r="N6242" t="s">
        <v>58</v>
      </c>
      <c r="O6242">
        <v>4583</v>
      </c>
      <c r="P6242">
        <v>6861</v>
      </c>
      <c r="Q6242" t="s">
        <v>59</v>
      </c>
      <c r="R6242">
        <v>846</v>
      </c>
      <c r="S6242" s="2">
        <v>44853</v>
      </c>
      <c r="T6242" s="2">
        <v>44879</v>
      </c>
      <c r="U6242">
        <v>6935</v>
      </c>
      <c r="V6242" t="s">
        <v>43</v>
      </c>
      <c r="W6242">
        <v>456</v>
      </c>
      <c r="X6242" t="s">
        <v>60</v>
      </c>
      <c r="Y6242" t="s">
        <v>72</v>
      </c>
      <c r="Z6242">
        <v>3026</v>
      </c>
      <c r="AA6242">
        <v>596</v>
      </c>
      <c r="AB6242">
        <v>5742</v>
      </c>
      <c r="AC6242" t="s">
        <v>107</v>
      </c>
    </row>
    <row r="6243" spans="1:29" x14ac:dyDescent="0.3">
      <c r="A6243" s="1" t="s">
        <v>47</v>
      </c>
      <c r="B6243" t="s">
        <v>176</v>
      </c>
      <c r="C6243" t="s">
        <v>351</v>
      </c>
      <c r="D6243" t="s">
        <v>169</v>
      </c>
      <c r="E6243">
        <v>6</v>
      </c>
      <c r="F6243" t="s">
        <v>271</v>
      </c>
      <c r="G6243" t="s">
        <v>689</v>
      </c>
      <c r="H6243" t="s">
        <v>79</v>
      </c>
      <c r="I6243" t="s">
        <v>244</v>
      </c>
      <c r="J6243" t="s">
        <v>6648</v>
      </c>
      <c r="K6243" t="s">
        <v>14059</v>
      </c>
      <c r="L6243" t="s">
        <v>14060</v>
      </c>
      <c r="M6243" t="s">
        <v>214</v>
      </c>
      <c r="N6243" t="s">
        <v>94</v>
      </c>
      <c r="O6243">
        <v>24908</v>
      </c>
      <c r="P6243">
        <v>26939</v>
      </c>
      <c r="Q6243" t="s">
        <v>95</v>
      </c>
      <c r="R6243">
        <v>93</v>
      </c>
      <c r="S6243" s="2">
        <v>45043</v>
      </c>
      <c r="T6243" t="s">
        <v>42</v>
      </c>
      <c r="U6243">
        <v>0</v>
      </c>
      <c r="V6243" t="s">
        <v>43</v>
      </c>
      <c r="W6243">
        <v>848</v>
      </c>
      <c r="X6243" t="s">
        <v>44</v>
      </c>
      <c r="Y6243" t="s">
        <v>61</v>
      </c>
      <c r="Z6243">
        <v>0</v>
      </c>
      <c r="AA6243">
        <v>662</v>
      </c>
      <c r="AB6243">
        <v>25553</v>
      </c>
      <c r="AC6243" t="s">
        <v>107</v>
      </c>
    </row>
    <row r="6244" spans="1:29" x14ac:dyDescent="0.3">
      <c r="A6244" s="1" t="s">
        <v>29</v>
      </c>
      <c r="B6244" t="s">
        <v>228</v>
      </c>
      <c r="C6244" t="s">
        <v>484</v>
      </c>
      <c r="D6244" t="s">
        <v>76</v>
      </c>
      <c r="E6244">
        <v>8</v>
      </c>
      <c r="F6244" t="s">
        <v>186</v>
      </c>
      <c r="G6244" t="s">
        <v>1504</v>
      </c>
      <c r="H6244" t="s">
        <v>79</v>
      </c>
      <c r="I6244" t="s">
        <v>2144</v>
      </c>
      <c r="J6244" t="s">
        <v>4823</v>
      </c>
      <c r="K6244" t="s">
        <v>14061</v>
      </c>
      <c r="L6244" t="s">
        <v>14062</v>
      </c>
      <c r="M6244" t="s">
        <v>233</v>
      </c>
      <c r="N6244" t="s">
        <v>84</v>
      </c>
      <c r="O6244">
        <v>25355</v>
      </c>
      <c r="P6244">
        <v>29621</v>
      </c>
      <c r="Q6244" t="s">
        <v>95</v>
      </c>
      <c r="R6244">
        <v>291</v>
      </c>
      <c r="S6244" s="2">
        <v>44781</v>
      </c>
      <c r="T6244" s="2">
        <v>44791</v>
      </c>
      <c r="U6244">
        <v>0</v>
      </c>
      <c r="V6244" t="s">
        <v>106</v>
      </c>
      <c r="W6244">
        <v>585</v>
      </c>
      <c r="X6244" t="s">
        <v>60</v>
      </c>
      <c r="Y6244" t="s">
        <v>72</v>
      </c>
      <c r="Z6244">
        <v>0</v>
      </c>
      <c r="AA6244">
        <v>82</v>
      </c>
      <c r="AB6244">
        <v>27492</v>
      </c>
      <c r="AC6244" t="s">
        <v>46</v>
      </c>
    </row>
    <row r="6245" spans="1:29" x14ac:dyDescent="0.3">
      <c r="A6245" s="1" t="s">
        <v>29</v>
      </c>
      <c r="B6245" t="s">
        <v>86</v>
      </c>
      <c r="C6245" t="s">
        <v>2143</v>
      </c>
      <c r="D6245" t="s">
        <v>185</v>
      </c>
      <c r="E6245">
        <v>6</v>
      </c>
      <c r="F6245" t="s">
        <v>77</v>
      </c>
      <c r="G6245" t="s">
        <v>264</v>
      </c>
      <c r="H6245" t="s">
        <v>79</v>
      </c>
      <c r="I6245" t="s">
        <v>701</v>
      </c>
      <c r="J6245" t="s">
        <v>726</v>
      </c>
      <c r="K6245" t="s">
        <v>14063</v>
      </c>
      <c r="L6245" t="s">
        <v>14064</v>
      </c>
      <c r="M6245" t="s">
        <v>93</v>
      </c>
      <c r="N6245" t="s">
        <v>94</v>
      </c>
      <c r="O6245">
        <v>22638</v>
      </c>
      <c r="P6245">
        <v>26519</v>
      </c>
      <c r="Q6245" t="s">
        <v>41</v>
      </c>
      <c r="R6245">
        <v>752</v>
      </c>
      <c r="S6245" s="2">
        <v>44952</v>
      </c>
      <c r="T6245" s="2">
        <v>44979</v>
      </c>
      <c r="U6245">
        <v>0</v>
      </c>
      <c r="V6245" t="s">
        <v>106</v>
      </c>
      <c r="W6245">
        <v>451</v>
      </c>
      <c r="X6245" t="s">
        <v>60</v>
      </c>
      <c r="Y6245" t="s">
        <v>72</v>
      </c>
      <c r="Z6245">
        <v>0</v>
      </c>
      <c r="AA6245">
        <v>956</v>
      </c>
      <c r="AB6245">
        <v>26504</v>
      </c>
      <c r="AC6245" t="s">
        <v>46</v>
      </c>
    </row>
    <row r="6246" spans="1:29" x14ac:dyDescent="0.3">
      <c r="A6246" s="1" t="s">
        <v>47</v>
      </c>
      <c r="B6246" t="s">
        <v>145</v>
      </c>
      <c r="C6246" t="s">
        <v>445</v>
      </c>
      <c r="D6246" t="s">
        <v>155</v>
      </c>
      <c r="E6246">
        <v>2</v>
      </c>
      <c r="F6246" t="s">
        <v>186</v>
      </c>
      <c r="G6246" t="s">
        <v>650</v>
      </c>
      <c r="H6246" t="s">
        <v>79</v>
      </c>
      <c r="I6246" t="s">
        <v>869</v>
      </c>
      <c r="J6246" t="s">
        <v>359</v>
      </c>
      <c r="K6246" t="s">
        <v>14065</v>
      </c>
      <c r="L6246" t="s">
        <v>14066</v>
      </c>
      <c r="M6246" t="s">
        <v>1762</v>
      </c>
      <c r="N6246" t="s">
        <v>40</v>
      </c>
      <c r="O6246">
        <v>16388</v>
      </c>
      <c r="P6246">
        <v>18706</v>
      </c>
      <c r="Q6246" t="s">
        <v>95</v>
      </c>
      <c r="R6246">
        <v>424</v>
      </c>
      <c r="S6246" s="2">
        <v>45081</v>
      </c>
      <c r="T6246" t="s">
        <v>42</v>
      </c>
      <c r="U6246">
        <v>0</v>
      </c>
      <c r="V6246" t="s">
        <v>43</v>
      </c>
      <c r="W6246">
        <v>438</v>
      </c>
      <c r="X6246" t="s">
        <v>44</v>
      </c>
      <c r="Y6246" t="s">
        <v>45</v>
      </c>
      <c r="Z6246">
        <v>0</v>
      </c>
      <c r="AA6246">
        <v>168</v>
      </c>
      <c r="AB6246">
        <v>17207</v>
      </c>
      <c r="AC6246" t="s">
        <v>73</v>
      </c>
    </row>
    <row r="6247" spans="1:29" x14ac:dyDescent="0.3">
      <c r="A6247" s="1" t="s">
        <v>47</v>
      </c>
      <c r="B6247" t="s">
        <v>176</v>
      </c>
      <c r="C6247" t="s">
        <v>3141</v>
      </c>
      <c r="D6247" t="s">
        <v>76</v>
      </c>
      <c r="E6247">
        <v>6</v>
      </c>
      <c r="F6247" t="s">
        <v>77</v>
      </c>
      <c r="G6247" t="s">
        <v>1221</v>
      </c>
      <c r="H6247" t="s">
        <v>79</v>
      </c>
      <c r="I6247" t="s">
        <v>3333</v>
      </c>
      <c r="J6247" t="s">
        <v>181</v>
      </c>
      <c r="K6247" s="3" t="s">
        <v>14067</v>
      </c>
      <c r="L6247" t="s">
        <v>14068</v>
      </c>
      <c r="M6247" t="s">
        <v>214</v>
      </c>
      <c r="N6247" t="s">
        <v>94</v>
      </c>
      <c r="O6247">
        <v>13542</v>
      </c>
      <c r="P6247">
        <v>16835</v>
      </c>
      <c r="Q6247" t="s">
        <v>41</v>
      </c>
      <c r="R6247">
        <v>802</v>
      </c>
      <c r="S6247" s="2">
        <v>44610</v>
      </c>
      <c r="T6247" t="s">
        <v>42</v>
      </c>
      <c r="U6247">
        <v>0</v>
      </c>
      <c r="V6247" t="s">
        <v>85</v>
      </c>
      <c r="W6247">
        <v>441</v>
      </c>
      <c r="X6247" t="s">
        <v>44</v>
      </c>
      <c r="Y6247" t="s">
        <v>45</v>
      </c>
      <c r="Z6247">
        <v>0</v>
      </c>
      <c r="AA6247">
        <v>338</v>
      </c>
      <c r="AB6247">
        <v>16651</v>
      </c>
      <c r="AC6247" t="s">
        <v>107</v>
      </c>
    </row>
    <row r="6248" spans="1:29" x14ac:dyDescent="0.3">
      <c r="A6248" s="1" t="s">
        <v>47</v>
      </c>
      <c r="B6248" t="s">
        <v>153</v>
      </c>
      <c r="C6248" t="s">
        <v>3201</v>
      </c>
      <c r="D6248" t="s">
        <v>185</v>
      </c>
      <c r="E6248">
        <v>9</v>
      </c>
      <c r="F6248" t="s">
        <v>64</v>
      </c>
      <c r="G6248" t="s">
        <v>65</v>
      </c>
      <c r="H6248" t="s">
        <v>79</v>
      </c>
      <c r="I6248" t="s">
        <v>464</v>
      </c>
      <c r="J6248" t="s">
        <v>224</v>
      </c>
      <c r="K6248" t="s">
        <v>14069</v>
      </c>
      <c r="L6248" t="s">
        <v>14070</v>
      </c>
      <c r="M6248" t="s">
        <v>540</v>
      </c>
      <c r="N6248" t="s">
        <v>94</v>
      </c>
      <c r="O6248">
        <v>12564</v>
      </c>
      <c r="P6248">
        <v>16436</v>
      </c>
      <c r="Q6248" t="s">
        <v>59</v>
      </c>
      <c r="R6248">
        <v>568</v>
      </c>
      <c r="S6248" s="2">
        <v>45181</v>
      </c>
      <c r="T6248" s="2">
        <v>45188</v>
      </c>
      <c r="U6248">
        <v>739</v>
      </c>
      <c r="V6248" t="s">
        <v>85</v>
      </c>
      <c r="W6248">
        <v>807</v>
      </c>
      <c r="X6248" t="s">
        <v>60</v>
      </c>
      <c r="Y6248" t="s">
        <v>72</v>
      </c>
      <c r="Z6248">
        <v>0</v>
      </c>
      <c r="AA6248">
        <v>357</v>
      </c>
      <c r="AB6248">
        <v>13746</v>
      </c>
      <c r="AC6248" t="s">
        <v>107</v>
      </c>
    </row>
    <row r="6249" spans="1:29" x14ac:dyDescent="0.3">
      <c r="A6249" s="1" t="s">
        <v>47</v>
      </c>
      <c r="B6249" t="s">
        <v>145</v>
      </c>
      <c r="C6249" t="s">
        <v>2354</v>
      </c>
      <c r="D6249" t="s">
        <v>257</v>
      </c>
      <c r="E6249">
        <v>7</v>
      </c>
      <c r="F6249" t="s">
        <v>51</v>
      </c>
      <c r="G6249" t="s">
        <v>1069</v>
      </c>
      <c r="H6249" t="s">
        <v>35</v>
      </c>
      <c r="I6249" t="s">
        <v>2725</v>
      </c>
      <c r="J6249" t="s">
        <v>1148</v>
      </c>
      <c r="K6249" t="s">
        <v>14071</v>
      </c>
      <c r="L6249" t="s">
        <v>14072</v>
      </c>
      <c r="M6249" t="s">
        <v>708</v>
      </c>
      <c r="N6249" t="s">
        <v>40</v>
      </c>
      <c r="O6249">
        <v>10569</v>
      </c>
      <c r="P6249">
        <v>15157</v>
      </c>
      <c r="Q6249" t="s">
        <v>59</v>
      </c>
      <c r="R6249">
        <v>779</v>
      </c>
      <c r="S6249" s="2">
        <v>45188</v>
      </c>
      <c r="T6249" s="2">
        <v>45191</v>
      </c>
      <c r="U6249">
        <v>48453</v>
      </c>
      <c r="V6249" t="s">
        <v>71</v>
      </c>
      <c r="W6249">
        <v>803</v>
      </c>
      <c r="X6249" t="s">
        <v>60</v>
      </c>
      <c r="Y6249" t="s">
        <v>45</v>
      </c>
      <c r="Z6249">
        <v>0</v>
      </c>
      <c r="AA6249">
        <v>199</v>
      </c>
      <c r="AB6249">
        <v>11313</v>
      </c>
      <c r="AC6249" t="s">
        <v>107</v>
      </c>
    </row>
    <row r="6250" spans="1:29" x14ac:dyDescent="0.3">
      <c r="A6250" s="1" t="s">
        <v>29</v>
      </c>
      <c r="B6250" t="s">
        <v>393</v>
      </c>
      <c r="C6250" t="s">
        <v>3225</v>
      </c>
      <c r="D6250" t="s">
        <v>128</v>
      </c>
      <c r="E6250">
        <v>6</v>
      </c>
      <c r="F6250" t="s">
        <v>271</v>
      </c>
      <c r="G6250" t="s">
        <v>400</v>
      </c>
      <c r="H6250" t="s">
        <v>35</v>
      </c>
      <c r="I6250" t="s">
        <v>519</v>
      </c>
      <c r="J6250" t="s">
        <v>900</v>
      </c>
      <c r="K6250" t="s">
        <v>14073</v>
      </c>
      <c r="L6250" t="s">
        <v>14074</v>
      </c>
      <c r="M6250" t="s">
        <v>603</v>
      </c>
      <c r="N6250" t="s">
        <v>58</v>
      </c>
      <c r="O6250">
        <v>7981</v>
      </c>
      <c r="P6250">
        <v>11048</v>
      </c>
      <c r="Q6250" t="s">
        <v>95</v>
      </c>
      <c r="R6250">
        <v>6</v>
      </c>
      <c r="S6250" s="2">
        <v>45161</v>
      </c>
      <c r="T6250" s="2">
        <v>45179</v>
      </c>
      <c r="U6250">
        <v>0</v>
      </c>
      <c r="V6250" t="s">
        <v>85</v>
      </c>
      <c r="W6250">
        <v>694</v>
      </c>
      <c r="X6250" t="s">
        <v>60</v>
      </c>
      <c r="Y6250" t="s">
        <v>72</v>
      </c>
      <c r="Z6250">
        <v>3004</v>
      </c>
      <c r="AA6250">
        <v>527</v>
      </c>
      <c r="AB6250">
        <v>9474</v>
      </c>
      <c r="AC6250" t="s">
        <v>107</v>
      </c>
    </row>
    <row r="6251" spans="1:29" x14ac:dyDescent="0.3">
      <c r="A6251" s="1" t="s">
        <v>29</v>
      </c>
      <c r="B6251" t="s">
        <v>228</v>
      </c>
      <c r="C6251" t="s">
        <v>2850</v>
      </c>
      <c r="D6251" t="s">
        <v>178</v>
      </c>
      <c r="E6251">
        <v>1</v>
      </c>
      <c r="F6251" t="s">
        <v>271</v>
      </c>
      <c r="G6251" t="s">
        <v>353</v>
      </c>
      <c r="H6251" t="s">
        <v>79</v>
      </c>
      <c r="I6251" t="s">
        <v>981</v>
      </c>
      <c r="J6251" t="s">
        <v>224</v>
      </c>
      <c r="K6251" t="s">
        <v>14075</v>
      </c>
      <c r="L6251" t="s">
        <v>14076</v>
      </c>
      <c r="M6251" t="s">
        <v>640</v>
      </c>
      <c r="N6251" t="s">
        <v>58</v>
      </c>
      <c r="O6251">
        <v>26174</v>
      </c>
      <c r="P6251">
        <v>28184</v>
      </c>
      <c r="Q6251" t="s">
        <v>41</v>
      </c>
      <c r="R6251">
        <v>498</v>
      </c>
      <c r="S6251" s="2">
        <v>44362</v>
      </c>
      <c r="T6251" s="2">
        <v>44366</v>
      </c>
      <c r="U6251">
        <v>0</v>
      </c>
      <c r="V6251" t="s">
        <v>43</v>
      </c>
      <c r="W6251">
        <v>727</v>
      </c>
      <c r="X6251" t="s">
        <v>60</v>
      </c>
      <c r="Y6251" t="s">
        <v>72</v>
      </c>
      <c r="Z6251">
        <v>3714</v>
      </c>
      <c r="AA6251">
        <v>249</v>
      </c>
      <c r="AB6251">
        <v>27003</v>
      </c>
      <c r="AC6251" t="s">
        <v>107</v>
      </c>
    </row>
    <row r="6252" spans="1:29" x14ac:dyDescent="0.3">
      <c r="A6252" s="1" t="s">
        <v>29</v>
      </c>
      <c r="B6252" t="s">
        <v>62</v>
      </c>
      <c r="C6252" t="s">
        <v>569</v>
      </c>
      <c r="D6252" t="s">
        <v>185</v>
      </c>
      <c r="E6252">
        <v>6</v>
      </c>
      <c r="F6252" t="s">
        <v>186</v>
      </c>
      <c r="G6252" t="s">
        <v>1504</v>
      </c>
      <c r="H6252" t="s">
        <v>79</v>
      </c>
      <c r="I6252" t="s">
        <v>936</v>
      </c>
      <c r="J6252" t="s">
        <v>3925</v>
      </c>
      <c r="K6252" t="s">
        <v>14077</v>
      </c>
      <c r="L6252" t="s">
        <v>14078</v>
      </c>
      <c r="M6252" t="s">
        <v>326</v>
      </c>
      <c r="N6252" t="s">
        <v>84</v>
      </c>
      <c r="O6252">
        <v>21524</v>
      </c>
      <c r="P6252">
        <v>25734</v>
      </c>
      <c r="Q6252" t="s">
        <v>41</v>
      </c>
      <c r="R6252">
        <v>718</v>
      </c>
      <c r="S6252" s="2">
        <v>44313</v>
      </c>
      <c r="T6252" s="2">
        <v>44332</v>
      </c>
      <c r="U6252">
        <v>0</v>
      </c>
      <c r="V6252" t="s">
        <v>106</v>
      </c>
      <c r="W6252">
        <v>413</v>
      </c>
      <c r="X6252" t="s">
        <v>60</v>
      </c>
      <c r="Y6252" t="s">
        <v>72</v>
      </c>
      <c r="Z6252">
        <v>0</v>
      </c>
      <c r="AA6252">
        <v>277</v>
      </c>
      <c r="AB6252">
        <v>23033</v>
      </c>
      <c r="AC6252" t="s">
        <v>107</v>
      </c>
    </row>
    <row r="6253" spans="1:29" x14ac:dyDescent="0.3">
      <c r="A6253" s="1" t="s">
        <v>29</v>
      </c>
      <c r="B6253" t="s">
        <v>96</v>
      </c>
      <c r="C6253" t="s">
        <v>2065</v>
      </c>
      <c r="D6253" t="s">
        <v>50</v>
      </c>
      <c r="E6253">
        <v>1</v>
      </c>
      <c r="F6253" t="s">
        <v>77</v>
      </c>
      <c r="G6253" t="s">
        <v>932</v>
      </c>
      <c r="H6253" t="s">
        <v>79</v>
      </c>
      <c r="I6253" t="s">
        <v>7314</v>
      </c>
      <c r="J6253" t="s">
        <v>1497</v>
      </c>
      <c r="K6253" t="s">
        <v>14079</v>
      </c>
      <c r="L6253" t="s">
        <v>14080</v>
      </c>
      <c r="M6253" t="s">
        <v>105</v>
      </c>
      <c r="N6253" t="s">
        <v>58</v>
      </c>
      <c r="O6253">
        <v>21180</v>
      </c>
      <c r="P6253">
        <v>25406</v>
      </c>
      <c r="Q6253" t="s">
        <v>95</v>
      </c>
      <c r="R6253">
        <v>307</v>
      </c>
      <c r="S6253" s="2">
        <v>44852</v>
      </c>
      <c r="T6253" t="s">
        <v>42</v>
      </c>
      <c r="U6253">
        <v>0</v>
      </c>
      <c r="V6253" t="s">
        <v>106</v>
      </c>
      <c r="W6253">
        <v>402</v>
      </c>
      <c r="X6253" t="s">
        <v>44</v>
      </c>
      <c r="Y6253" t="s">
        <v>72</v>
      </c>
      <c r="Z6253">
        <v>1551</v>
      </c>
      <c r="AA6253">
        <v>530</v>
      </c>
      <c r="AB6253">
        <v>23077</v>
      </c>
      <c r="AC6253" t="s">
        <v>46</v>
      </c>
    </row>
    <row r="6254" spans="1:29" x14ac:dyDescent="0.3">
      <c r="A6254" s="1" t="s">
        <v>47</v>
      </c>
      <c r="B6254" t="s">
        <v>161</v>
      </c>
      <c r="C6254" t="s">
        <v>734</v>
      </c>
      <c r="D6254" t="s">
        <v>76</v>
      </c>
      <c r="E6254">
        <v>4</v>
      </c>
      <c r="F6254" t="s">
        <v>221</v>
      </c>
      <c r="G6254" t="s">
        <v>882</v>
      </c>
      <c r="H6254" t="s">
        <v>35</v>
      </c>
      <c r="I6254" t="s">
        <v>299</v>
      </c>
      <c r="J6254" t="s">
        <v>2081</v>
      </c>
      <c r="K6254" t="s">
        <v>14081</v>
      </c>
      <c r="L6254" t="s">
        <v>14082</v>
      </c>
      <c r="M6254" t="s">
        <v>2373</v>
      </c>
      <c r="N6254" t="s">
        <v>58</v>
      </c>
      <c r="O6254">
        <v>20108</v>
      </c>
      <c r="P6254">
        <v>22851</v>
      </c>
      <c r="Q6254" t="s">
        <v>59</v>
      </c>
      <c r="R6254">
        <v>442</v>
      </c>
      <c r="S6254" s="2">
        <v>44943</v>
      </c>
      <c r="T6254" t="s">
        <v>42</v>
      </c>
      <c r="U6254">
        <v>18416</v>
      </c>
      <c r="V6254" t="s">
        <v>106</v>
      </c>
      <c r="W6254">
        <v>675</v>
      </c>
      <c r="X6254" t="s">
        <v>44</v>
      </c>
      <c r="Y6254" t="s">
        <v>45</v>
      </c>
      <c r="Z6254">
        <v>2135</v>
      </c>
      <c r="AA6254">
        <v>298</v>
      </c>
      <c r="AB6254">
        <v>21152</v>
      </c>
      <c r="AC6254" t="s">
        <v>46</v>
      </c>
    </row>
    <row r="6255" spans="1:29" x14ac:dyDescent="0.3">
      <c r="A6255" s="1" t="s">
        <v>29</v>
      </c>
      <c r="B6255" t="s">
        <v>327</v>
      </c>
      <c r="C6255" t="s">
        <v>1016</v>
      </c>
      <c r="D6255" t="s">
        <v>128</v>
      </c>
      <c r="E6255">
        <v>8</v>
      </c>
      <c r="F6255" t="s">
        <v>64</v>
      </c>
      <c r="G6255" t="s">
        <v>1152</v>
      </c>
      <c r="H6255" t="s">
        <v>35</v>
      </c>
      <c r="I6255" t="s">
        <v>2075</v>
      </c>
      <c r="J6255" t="s">
        <v>180</v>
      </c>
      <c r="K6255" t="s">
        <v>14083</v>
      </c>
      <c r="L6255" t="s">
        <v>14084</v>
      </c>
      <c r="M6255" t="s">
        <v>1023</v>
      </c>
      <c r="N6255" t="s">
        <v>58</v>
      </c>
      <c r="O6255">
        <v>24708</v>
      </c>
      <c r="P6255">
        <v>29473</v>
      </c>
      <c r="Q6255" t="s">
        <v>41</v>
      </c>
      <c r="R6255">
        <v>156</v>
      </c>
      <c r="S6255" s="2">
        <v>44277</v>
      </c>
      <c r="T6255" s="2">
        <v>44304</v>
      </c>
      <c r="U6255">
        <v>0</v>
      </c>
      <c r="V6255" t="s">
        <v>106</v>
      </c>
      <c r="W6255">
        <v>459</v>
      </c>
      <c r="X6255" t="s">
        <v>60</v>
      </c>
      <c r="Y6255" t="s">
        <v>72</v>
      </c>
      <c r="Z6255">
        <v>3706</v>
      </c>
      <c r="AA6255">
        <v>132</v>
      </c>
      <c r="AB6255">
        <v>27110</v>
      </c>
      <c r="AC6255" t="s">
        <v>73</v>
      </c>
    </row>
    <row r="6256" spans="1:29" x14ac:dyDescent="0.3">
      <c r="A6256" s="1" t="s">
        <v>47</v>
      </c>
      <c r="B6256" t="s">
        <v>145</v>
      </c>
      <c r="C6256" t="s">
        <v>547</v>
      </c>
      <c r="D6256" t="s">
        <v>155</v>
      </c>
      <c r="E6256">
        <v>1</v>
      </c>
      <c r="F6256" t="s">
        <v>129</v>
      </c>
      <c r="G6256" t="s">
        <v>163</v>
      </c>
      <c r="H6256" t="s">
        <v>35</v>
      </c>
      <c r="I6256" t="s">
        <v>2824</v>
      </c>
      <c r="J6256" t="s">
        <v>5335</v>
      </c>
      <c r="K6256" t="s">
        <v>14085</v>
      </c>
      <c r="L6256" t="s">
        <v>14086</v>
      </c>
      <c r="M6256" t="s">
        <v>152</v>
      </c>
      <c r="N6256" t="s">
        <v>84</v>
      </c>
      <c r="O6256">
        <v>15803</v>
      </c>
      <c r="P6256">
        <v>18260</v>
      </c>
      <c r="Q6256" t="s">
        <v>59</v>
      </c>
      <c r="R6256">
        <v>327</v>
      </c>
      <c r="S6256" s="2">
        <v>44903</v>
      </c>
      <c r="T6256" t="s">
        <v>42</v>
      </c>
      <c r="U6256">
        <v>37252</v>
      </c>
      <c r="V6256" t="s">
        <v>85</v>
      </c>
      <c r="W6256">
        <v>774</v>
      </c>
      <c r="X6256" t="s">
        <v>44</v>
      </c>
      <c r="Y6256" t="s">
        <v>72</v>
      </c>
      <c r="Z6256">
        <v>0</v>
      </c>
      <c r="AA6256">
        <v>374</v>
      </c>
      <c r="AB6256">
        <v>17365</v>
      </c>
      <c r="AC6256" t="s">
        <v>107</v>
      </c>
    </row>
    <row r="6257" spans="1:29" x14ac:dyDescent="0.3">
      <c r="A6257" s="1" t="s">
        <v>29</v>
      </c>
      <c r="B6257" t="s">
        <v>327</v>
      </c>
      <c r="C6257" t="s">
        <v>1216</v>
      </c>
      <c r="D6257" t="s">
        <v>32</v>
      </c>
      <c r="E6257">
        <v>3</v>
      </c>
      <c r="F6257" t="s">
        <v>33</v>
      </c>
      <c r="G6257" t="s">
        <v>728</v>
      </c>
      <c r="H6257" t="s">
        <v>79</v>
      </c>
      <c r="I6257" t="s">
        <v>273</v>
      </c>
      <c r="J6257" t="s">
        <v>570</v>
      </c>
      <c r="K6257" t="s">
        <v>14087</v>
      </c>
      <c r="L6257" t="s">
        <v>14088</v>
      </c>
      <c r="M6257" t="s">
        <v>769</v>
      </c>
      <c r="N6257" t="s">
        <v>94</v>
      </c>
      <c r="O6257">
        <v>6256</v>
      </c>
      <c r="P6257">
        <v>8414</v>
      </c>
      <c r="Q6257" t="s">
        <v>41</v>
      </c>
      <c r="R6257">
        <v>564</v>
      </c>
      <c r="S6257" s="2">
        <v>44957</v>
      </c>
      <c r="T6257" t="s">
        <v>42</v>
      </c>
      <c r="U6257">
        <v>0</v>
      </c>
      <c r="V6257" t="s">
        <v>71</v>
      </c>
      <c r="W6257">
        <v>500</v>
      </c>
      <c r="X6257" t="s">
        <v>44</v>
      </c>
      <c r="Y6257" t="s">
        <v>72</v>
      </c>
      <c r="Z6257">
        <v>0</v>
      </c>
      <c r="AA6257">
        <v>389</v>
      </c>
      <c r="AB6257">
        <v>6820</v>
      </c>
      <c r="AC6257" t="s">
        <v>107</v>
      </c>
    </row>
    <row r="6258" spans="1:29" x14ac:dyDescent="0.3">
      <c r="A6258" s="1" t="s">
        <v>29</v>
      </c>
      <c r="B6258" t="s">
        <v>30</v>
      </c>
      <c r="C6258" t="s">
        <v>751</v>
      </c>
      <c r="D6258" t="s">
        <v>352</v>
      </c>
      <c r="E6258">
        <v>10</v>
      </c>
      <c r="F6258" t="s">
        <v>129</v>
      </c>
      <c r="G6258" t="s">
        <v>298</v>
      </c>
      <c r="H6258" t="s">
        <v>79</v>
      </c>
      <c r="I6258" t="s">
        <v>1327</v>
      </c>
      <c r="J6258" t="s">
        <v>224</v>
      </c>
      <c r="K6258" t="s">
        <v>14089</v>
      </c>
      <c r="L6258" t="s">
        <v>14090</v>
      </c>
      <c r="M6258" t="s">
        <v>39</v>
      </c>
      <c r="N6258" t="s">
        <v>58</v>
      </c>
      <c r="O6258">
        <v>28942</v>
      </c>
      <c r="P6258">
        <v>31686</v>
      </c>
      <c r="Q6258" t="s">
        <v>41</v>
      </c>
      <c r="R6258">
        <v>461</v>
      </c>
      <c r="S6258" s="2">
        <v>45202</v>
      </c>
      <c r="T6258" t="s">
        <v>42</v>
      </c>
      <c r="U6258">
        <v>0</v>
      </c>
      <c r="V6258" t="s">
        <v>106</v>
      </c>
      <c r="W6258">
        <v>670</v>
      </c>
      <c r="X6258" t="s">
        <v>44</v>
      </c>
      <c r="Y6258" t="s">
        <v>61</v>
      </c>
      <c r="Z6258">
        <v>4955</v>
      </c>
      <c r="AA6258">
        <v>454</v>
      </c>
      <c r="AB6258">
        <v>31105</v>
      </c>
      <c r="AC6258" t="s">
        <v>46</v>
      </c>
    </row>
    <row r="6259" spans="1:29" x14ac:dyDescent="0.3">
      <c r="A6259" s="1" t="s">
        <v>47</v>
      </c>
      <c r="B6259" t="s">
        <v>176</v>
      </c>
      <c r="C6259" t="s">
        <v>1000</v>
      </c>
      <c r="D6259" t="s">
        <v>257</v>
      </c>
      <c r="E6259">
        <v>3</v>
      </c>
      <c r="F6259" t="s">
        <v>221</v>
      </c>
      <c r="G6259" t="s">
        <v>506</v>
      </c>
      <c r="H6259" t="s">
        <v>79</v>
      </c>
      <c r="I6259" t="s">
        <v>827</v>
      </c>
      <c r="J6259" t="s">
        <v>2341</v>
      </c>
      <c r="K6259" t="s">
        <v>14091</v>
      </c>
      <c r="L6259" t="s">
        <v>14092</v>
      </c>
      <c r="M6259" t="s">
        <v>296</v>
      </c>
      <c r="N6259" t="s">
        <v>84</v>
      </c>
      <c r="O6259">
        <v>11841</v>
      </c>
      <c r="P6259">
        <v>15542</v>
      </c>
      <c r="Q6259" t="s">
        <v>95</v>
      </c>
      <c r="R6259">
        <v>347</v>
      </c>
      <c r="S6259" s="2">
        <v>44616</v>
      </c>
      <c r="T6259" s="2">
        <v>44617</v>
      </c>
      <c r="U6259">
        <v>0</v>
      </c>
      <c r="V6259" t="s">
        <v>85</v>
      </c>
      <c r="W6259">
        <v>440</v>
      </c>
      <c r="X6259" t="s">
        <v>60</v>
      </c>
      <c r="Y6259" t="s">
        <v>45</v>
      </c>
      <c r="Z6259">
        <v>0</v>
      </c>
      <c r="AA6259">
        <v>273</v>
      </c>
      <c r="AB6259">
        <v>14535</v>
      </c>
      <c r="AC6259" t="s">
        <v>73</v>
      </c>
    </row>
    <row r="6260" spans="1:29" x14ac:dyDescent="0.3">
      <c r="A6260" s="1" t="s">
        <v>29</v>
      </c>
      <c r="B6260" t="s">
        <v>327</v>
      </c>
      <c r="C6260" t="s">
        <v>328</v>
      </c>
      <c r="D6260" t="s">
        <v>387</v>
      </c>
      <c r="E6260">
        <v>1</v>
      </c>
      <c r="F6260" t="s">
        <v>33</v>
      </c>
      <c r="G6260" t="s">
        <v>411</v>
      </c>
      <c r="H6260" t="s">
        <v>79</v>
      </c>
      <c r="I6260" t="s">
        <v>7714</v>
      </c>
      <c r="J6260" t="s">
        <v>4671</v>
      </c>
      <c r="K6260" t="s">
        <v>14093</v>
      </c>
      <c r="L6260" t="s">
        <v>14094</v>
      </c>
      <c r="M6260" t="s">
        <v>333</v>
      </c>
      <c r="N6260" t="s">
        <v>84</v>
      </c>
      <c r="O6260">
        <v>4859</v>
      </c>
      <c r="P6260">
        <v>9789</v>
      </c>
      <c r="Q6260" t="s">
        <v>95</v>
      </c>
      <c r="R6260">
        <v>449</v>
      </c>
      <c r="S6260" s="2">
        <v>45061</v>
      </c>
      <c r="T6260" t="s">
        <v>42</v>
      </c>
      <c r="U6260">
        <v>0</v>
      </c>
      <c r="V6260" t="s">
        <v>85</v>
      </c>
      <c r="W6260">
        <v>505</v>
      </c>
      <c r="X6260" t="s">
        <v>44</v>
      </c>
      <c r="Y6260" t="s">
        <v>72</v>
      </c>
      <c r="Z6260">
        <v>0</v>
      </c>
      <c r="AA6260">
        <v>283</v>
      </c>
      <c r="AB6260">
        <v>6577</v>
      </c>
      <c r="AC6260" t="s">
        <v>73</v>
      </c>
    </row>
    <row r="6261" spans="1:29" x14ac:dyDescent="0.3">
      <c r="A6261" s="1" t="s">
        <v>29</v>
      </c>
      <c r="B6261" t="s">
        <v>62</v>
      </c>
      <c r="C6261" t="s">
        <v>3874</v>
      </c>
      <c r="D6261" t="s">
        <v>185</v>
      </c>
      <c r="E6261">
        <v>8</v>
      </c>
      <c r="F6261" t="s">
        <v>271</v>
      </c>
      <c r="G6261" t="s">
        <v>340</v>
      </c>
      <c r="H6261" t="s">
        <v>35</v>
      </c>
      <c r="I6261" t="s">
        <v>464</v>
      </c>
      <c r="J6261" t="s">
        <v>90</v>
      </c>
      <c r="K6261" t="s">
        <v>14095</v>
      </c>
      <c r="L6261" t="s">
        <v>14096</v>
      </c>
      <c r="M6261" t="s">
        <v>135</v>
      </c>
      <c r="N6261" t="s">
        <v>58</v>
      </c>
      <c r="O6261">
        <v>17133</v>
      </c>
      <c r="P6261">
        <v>20621</v>
      </c>
      <c r="Q6261" t="s">
        <v>41</v>
      </c>
      <c r="R6261">
        <v>632</v>
      </c>
      <c r="S6261" s="2">
        <v>45295</v>
      </c>
      <c r="T6261" t="s">
        <v>42</v>
      </c>
      <c r="U6261">
        <v>0</v>
      </c>
      <c r="V6261" t="s">
        <v>106</v>
      </c>
      <c r="W6261">
        <v>659</v>
      </c>
      <c r="X6261" t="s">
        <v>44</v>
      </c>
      <c r="Y6261" t="s">
        <v>61</v>
      </c>
      <c r="Z6261">
        <v>1088</v>
      </c>
      <c r="AA6261">
        <v>701</v>
      </c>
      <c r="AB6261">
        <v>19556</v>
      </c>
      <c r="AC6261" t="s">
        <v>73</v>
      </c>
    </row>
    <row r="6262" spans="1:29" x14ac:dyDescent="0.3">
      <c r="A6262" s="1" t="s">
        <v>47</v>
      </c>
      <c r="B6262" t="s">
        <v>153</v>
      </c>
      <c r="C6262" t="s">
        <v>2580</v>
      </c>
      <c r="D6262" t="s">
        <v>110</v>
      </c>
      <c r="E6262">
        <v>5</v>
      </c>
      <c r="F6262" t="s">
        <v>64</v>
      </c>
      <c r="G6262" t="s">
        <v>65</v>
      </c>
      <c r="H6262" t="s">
        <v>35</v>
      </c>
      <c r="I6262" t="s">
        <v>1130</v>
      </c>
      <c r="J6262" t="s">
        <v>366</v>
      </c>
      <c r="K6262" t="s">
        <v>14097</v>
      </c>
      <c r="L6262" t="s">
        <v>14098</v>
      </c>
      <c r="M6262" t="s">
        <v>160</v>
      </c>
      <c r="N6262" t="s">
        <v>94</v>
      </c>
      <c r="O6262">
        <v>17305</v>
      </c>
      <c r="P6262">
        <v>19695</v>
      </c>
      <c r="Q6262" t="s">
        <v>41</v>
      </c>
      <c r="R6262">
        <v>35</v>
      </c>
      <c r="S6262" s="2">
        <v>44444</v>
      </c>
      <c r="T6262" s="2">
        <v>44474</v>
      </c>
      <c r="U6262">
        <v>0</v>
      </c>
      <c r="V6262" t="s">
        <v>71</v>
      </c>
      <c r="W6262">
        <v>544</v>
      </c>
      <c r="X6262" t="s">
        <v>60</v>
      </c>
      <c r="Y6262" t="s">
        <v>61</v>
      </c>
      <c r="Z6262">
        <v>0</v>
      </c>
      <c r="AA6262">
        <v>668</v>
      </c>
      <c r="AB6262">
        <v>17858</v>
      </c>
      <c r="AC6262" t="s">
        <v>107</v>
      </c>
    </row>
    <row r="6263" spans="1:29" x14ac:dyDescent="0.3">
      <c r="A6263" s="1" t="s">
        <v>47</v>
      </c>
      <c r="B6263" t="s">
        <v>176</v>
      </c>
      <c r="C6263" t="s">
        <v>2827</v>
      </c>
      <c r="D6263" t="s">
        <v>50</v>
      </c>
      <c r="E6263">
        <v>3</v>
      </c>
      <c r="F6263" t="s">
        <v>129</v>
      </c>
      <c r="G6263" t="s">
        <v>700</v>
      </c>
      <c r="H6263" t="s">
        <v>35</v>
      </c>
      <c r="I6263" t="s">
        <v>507</v>
      </c>
      <c r="J6263" t="s">
        <v>2610</v>
      </c>
      <c r="K6263" t="s">
        <v>14099</v>
      </c>
      <c r="L6263" t="s">
        <v>5226</v>
      </c>
      <c r="M6263" t="s">
        <v>183</v>
      </c>
      <c r="N6263" t="s">
        <v>40</v>
      </c>
      <c r="O6263">
        <v>29641</v>
      </c>
      <c r="P6263">
        <v>32555</v>
      </c>
      <c r="Q6263" t="s">
        <v>95</v>
      </c>
      <c r="R6263">
        <v>422</v>
      </c>
      <c r="S6263" s="2">
        <v>44752</v>
      </c>
      <c r="T6263" t="s">
        <v>42</v>
      </c>
      <c r="U6263">
        <v>0</v>
      </c>
      <c r="V6263" t="s">
        <v>106</v>
      </c>
      <c r="W6263">
        <v>770</v>
      </c>
      <c r="X6263" t="s">
        <v>44</v>
      </c>
      <c r="Y6263" t="s">
        <v>72</v>
      </c>
      <c r="Z6263">
        <v>0</v>
      </c>
      <c r="AA6263">
        <v>514</v>
      </c>
      <c r="AB6263">
        <v>30794</v>
      </c>
      <c r="AC6263" t="s">
        <v>73</v>
      </c>
    </row>
    <row r="6264" spans="1:29" x14ac:dyDescent="0.3">
      <c r="A6264" s="1" t="s">
        <v>47</v>
      </c>
      <c r="B6264" t="s">
        <v>48</v>
      </c>
      <c r="C6264" t="s">
        <v>2136</v>
      </c>
      <c r="D6264" t="s">
        <v>32</v>
      </c>
      <c r="E6264">
        <v>6</v>
      </c>
      <c r="F6264" t="s">
        <v>64</v>
      </c>
      <c r="G6264" t="s">
        <v>258</v>
      </c>
      <c r="H6264" t="s">
        <v>79</v>
      </c>
      <c r="I6264" t="s">
        <v>4127</v>
      </c>
      <c r="J6264" t="s">
        <v>123</v>
      </c>
      <c r="K6264" t="s">
        <v>14100</v>
      </c>
      <c r="L6264" t="s">
        <v>14101</v>
      </c>
      <c r="M6264" t="s">
        <v>2261</v>
      </c>
      <c r="N6264" t="s">
        <v>94</v>
      </c>
      <c r="O6264">
        <v>15263</v>
      </c>
      <c r="P6264">
        <v>19603</v>
      </c>
      <c r="Q6264" t="s">
        <v>59</v>
      </c>
      <c r="R6264">
        <v>53</v>
      </c>
      <c r="S6264" s="2">
        <v>44280</v>
      </c>
      <c r="T6264" t="s">
        <v>42</v>
      </c>
      <c r="U6264">
        <v>15864</v>
      </c>
      <c r="V6264" t="s">
        <v>43</v>
      </c>
      <c r="W6264">
        <v>630</v>
      </c>
      <c r="X6264" t="s">
        <v>44</v>
      </c>
      <c r="Y6264" t="s">
        <v>72</v>
      </c>
      <c r="Z6264">
        <v>0</v>
      </c>
      <c r="AA6264">
        <v>60</v>
      </c>
      <c r="AB6264">
        <v>18388</v>
      </c>
      <c r="AC6264" t="s">
        <v>46</v>
      </c>
    </row>
    <row r="6265" spans="1:29" x14ac:dyDescent="0.3">
      <c r="A6265" s="1" t="s">
        <v>29</v>
      </c>
      <c r="B6265" t="s">
        <v>96</v>
      </c>
      <c r="C6265" t="s">
        <v>2037</v>
      </c>
      <c r="D6265" t="s">
        <v>128</v>
      </c>
      <c r="E6265">
        <v>3</v>
      </c>
      <c r="F6265" t="s">
        <v>77</v>
      </c>
      <c r="G6265" t="s">
        <v>365</v>
      </c>
      <c r="H6265" t="s">
        <v>79</v>
      </c>
      <c r="I6265" t="s">
        <v>995</v>
      </c>
      <c r="J6265" t="s">
        <v>878</v>
      </c>
      <c r="K6265" t="s">
        <v>14102</v>
      </c>
      <c r="L6265" t="s">
        <v>14103</v>
      </c>
      <c r="M6265" t="s">
        <v>1136</v>
      </c>
      <c r="N6265" t="s">
        <v>94</v>
      </c>
      <c r="O6265">
        <v>12229</v>
      </c>
      <c r="P6265">
        <v>15125</v>
      </c>
      <c r="Q6265" t="s">
        <v>59</v>
      </c>
      <c r="R6265">
        <v>645</v>
      </c>
      <c r="S6265" s="2">
        <v>45181</v>
      </c>
      <c r="T6265" t="s">
        <v>42</v>
      </c>
      <c r="U6265">
        <v>36595</v>
      </c>
      <c r="V6265" t="s">
        <v>85</v>
      </c>
      <c r="W6265">
        <v>550</v>
      </c>
      <c r="X6265" t="s">
        <v>44</v>
      </c>
      <c r="Y6265" t="s">
        <v>45</v>
      </c>
      <c r="Z6265">
        <v>0</v>
      </c>
      <c r="AA6265">
        <v>352</v>
      </c>
      <c r="AB6265">
        <v>14628</v>
      </c>
      <c r="AC6265" t="s">
        <v>73</v>
      </c>
    </row>
    <row r="6266" spans="1:29" x14ac:dyDescent="0.3">
      <c r="A6266" s="1" t="s">
        <v>29</v>
      </c>
      <c r="B6266" t="s">
        <v>96</v>
      </c>
      <c r="C6266" t="s">
        <v>1906</v>
      </c>
      <c r="D6266" t="s">
        <v>352</v>
      </c>
      <c r="E6266">
        <v>5</v>
      </c>
      <c r="F6266" t="s">
        <v>33</v>
      </c>
      <c r="G6266" t="s">
        <v>451</v>
      </c>
      <c r="H6266" t="s">
        <v>79</v>
      </c>
      <c r="I6266" t="s">
        <v>1210</v>
      </c>
      <c r="J6266" t="s">
        <v>3514</v>
      </c>
      <c r="K6266" t="s">
        <v>14104</v>
      </c>
      <c r="L6266" t="s">
        <v>14105</v>
      </c>
      <c r="M6266" t="s">
        <v>1500</v>
      </c>
      <c r="N6266" t="s">
        <v>94</v>
      </c>
      <c r="O6266">
        <v>8527</v>
      </c>
      <c r="P6266">
        <v>12064</v>
      </c>
      <c r="Q6266" t="s">
        <v>59</v>
      </c>
      <c r="R6266">
        <v>246</v>
      </c>
      <c r="S6266" s="2">
        <v>45359</v>
      </c>
      <c r="T6266" s="2">
        <v>45385</v>
      </c>
      <c r="U6266">
        <v>40706</v>
      </c>
      <c r="V6266" t="s">
        <v>85</v>
      </c>
      <c r="W6266">
        <v>522</v>
      </c>
      <c r="X6266" t="s">
        <v>60</v>
      </c>
      <c r="Y6266" t="s">
        <v>61</v>
      </c>
      <c r="Z6266">
        <v>0</v>
      </c>
      <c r="AA6266">
        <v>282</v>
      </c>
      <c r="AB6266">
        <v>11453</v>
      </c>
      <c r="AC6266" t="s">
        <v>46</v>
      </c>
    </row>
    <row r="6267" spans="1:29" x14ac:dyDescent="0.3">
      <c r="A6267" s="1" t="s">
        <v>47</v>
      </c>
      <c r="B6267" t="s">
        <v>136</v>
      </c>
      <c r="C6267" t="s">
        <v>1386</v>
      </c>
      <c r="D6267" t="s">
        <v>169</v>
      </c>
      <c r="E6267">
        <v>8</v>
      </c>
      <c r="F6267" t="s">
        <v>186</v>
      </c>
      <c r="G6267" t="s">
        <v>620</v>
      </c>
      <c r="H6267" t="s">
        <v>79</v>
      </c>
      <c r="I6267" t="s">
        <v>140</v>
      </c>
      <c r="J6267" t="s">
        <v>748</v>
      </c>
      <c r="K6267" t="s">
        <v>14106</v>
      </c>
      <c r="L6267" t="s">
        <v>14107</v>
      </c>
      <c r="M6267" t="s">
        <v>2086</v>
      </c>
      <c r="N6267" t="s">
        <v>94</v>
      </c>
      <c r="O6267">
        <v>2787</v>
      </c>
      <c r="P6267">
        <v>7386</v>
      </c>
      <c r="Q6267" t="s">
        <v>59</v>
      </c>
      <c r="R6267">
        <v>701</v>
      </c>
      <c r="S6267" s="2">
        <v>44371</v>
      </c>
      <c r="T6267" t="s">
        <v>42</v>
      </c>
      <c r="U6267">
        <v>43092</v>
      </c>
      <c r="V6267" t="s">
        <v>43</v>
      </c>
      <c r="W6267">
        <v>410</v>
      </c>
      <c r="X6267" t="s">
        <v>44</v>
      </c>
      <c r="Y6267" t="s">
        <v>72</v>
      </c>
      <c r="Z6267">
        <v>0</v>
      </c>
      <c r="AA6267">
        <v>601</v>
      </c>
      <c r="AB6267">
        <v>6546</v>
      </c>
      <c r="AC6267" t="s">
        <v>46</v>
      </c>
    </row>
    <row r="6268" spans="1:29" x14ac:dyDescent="0.3">
      <c r="A6268" s="1" t="s">
        <v>47</v>
      </c>
      <c r="B6268" t="s">
        <v>108</v>
      </c>
      <c r="C6268" t="s">
        <v>1275</v>
      </c>
      <c r="D6268" t="s">
        <v>98</v>
      </c>
      <c r="E6268">
        <v>1</v>
      </c>
      <c r="F6268" t="s">
        <v>77</v>
      </c>
      <c r="G6268" t="s">
        <v>147</v>
      </c>
      <c r="H6268" t="s">
        <v>35</v>
      </c>
      <c r="I6268" t="s">
        <v>6579</v>
      </c>
      <c r="J6268" t="s">
        <v>5902</v>
      </c>
      <c r="K6268" t="s">
        <v>14108</v>
      </c>
      <c r="L6268" t="s">
        <v>14109</v>
      </c>
      <c r="M6268" t="s">
        <v>1402</v>
      </c>
      <c r="N6268" t="s">
        <v>40</v>
      </c>
      <c r="O6268">
        <v>28738</v>
      </c>
      <c r="P6268">
        <v>31377</v>
      </c>
      <c r="Q6268" t="s">
        <v>41</v>
      </c>
      <c r="R6268">
        <v>135</v>
      </c>
      <c r="S6268" s="2">
        <v>44856</v>
      </c>
      <c r="T6268" s="2">
        <v>44874</v>
      </c>
      <c r="U6268">
        <v>0</v>
      </c>
      <c r="V6268" t="s">
        <v>106</v>
      </c>
      <c r="W6268">
        <v>719</v>
      </c>
      <c r="X6268" t="s">
        <v>60</v>
      </c>
      <c r="Y6268" t="s">
        <v>61</v>
      </c>
      <c r="Z6268">
        <v>0</v>
      </c>
      <c r="AA6268">
        <v>791</v>
      </c>
      <c r="AB6268">
        <v>29477</v>
      </c>
      <c r="AC6268" t="s">
        <v>107</v>
      </c>
    </row>
    <row r="6269" spans="1:29" x14ac:dyDescent="0.3">
      <c r="A6269" s="1" t="s">
        <v>29</v>
      </c>
      <c r="B6269" t="s">
        <v>363</v>
      </c>
      <c r="C6269" t="s">
        <v>3524</v>
      </c>
      <c r="D6269" t="s">
        <v>98</v>
      </c>
      <c r="E6269">
        <v>8</v>
      </c>
      <c r="F6269" t="s">
        <v>77</v>
      </c>
      <c r="G6269" t="s">
        <v>78</v>
      </c>
      <c r="H6269" t="s">
        <v>35</v>
      </c>
      <c r="I6269" t="s">
        <v>4127</v>
      </c>
      <c r="J6269" t="s">
        <v>4234</v>
      </c>
      <c r="K6269" t="s">
        <v>14110</v>
      </c>
      <c r="L6269" t="s">
        <v>14111</v>
      </c>
      <c r="M6269" t="s">
        <v>705</v>
      </c>
      <c r="N6269" t="s">
        <v>84</v>
      </c>
      <c r="O6269">
        <v>28349</v>
      </c>
      <c r="P6269">
        <v>30778</v>
      </c>
      <c r="Q6269" t="s">
        <v>59</v>
      </c>
      <c r="R6269">
        <v>260</v>
      </c>
      <c r="S6269" s="2">
        <v>44765</v>
      </c>
      <c r="T6269" s="2">
        <v>44771</v>
      </c>
      <c r="U6269">
        <v>5632</v>
      </c>
      <c r="V6269" t="s">
        <v>106</v>
      </c>
      <c r="W6269">
        <v>703</v>
      </c>
      <c r="X6269" t="s">
        <v>60</v>
      </c>
      <c r="Y6269" t="s">
        <v>45</v>
      </c>
      <c r="Z6269">
        <v>0</v>
      </c>
      <c r="AA6269">
        <v>915</v>
      </c>
      <c r="AB6269">
        <v>29367</v>
      </c>
      <c r="AC6269" t="s">
        <v>107</v>
      </c>
    </row>
    <row r="6270" spans="1:29" x14ac:dyDescent="0.3">
      <c r="A6270" s="1" t="s">
        <v>29</v>
      </c>
      <c r="B6270" t="s">
        <v>363</v>
      </c>
      <c r="C6270" t="s">
        <v>2033</v>
      </c>
      <c r="D6270" t="s">
        <v>76</v>
      </c>
      <c r="E6270">
        <v>4</v>
      </c>
      <c r="F6270" t="s">
        <v>271</v>
      </c>
      <c r="G6270" t="s">
        <v>1060</v>
      </c>
      <c r="H6270" t="s">
        <v>35</v>
      </c>
      <c r="I6270" t="s">
        <v>600</v>
      </c>
      <c r="J6270" t="s">
        <v>310</v>
      </c>
      <c r="K6270" t="s">
        <v>14112</v>
      </c>
      <c r="L6270" t="s">
        <v>14113</v>
      </c>
      <c r="M6270" t="s">
        <v>369</v>
      </c>
      <c r="N6270" t="s">
        <v>58</v>
      </c>
      <c r="O6270">
        <v>6052</v>
      </c>
      <c r="P6270">
        <v>10981</v>
      </c>
      <c r="Q6270" t="s">
        <v>41</v>
      </c>
      <c r="R6270">
        <v>579</v>
      </c>
      <c r="S6270" s="2">
        <v>44786</v>
      </c>
      <c r="T6270" s="2">
        <v>44800</v>
      </c>
      <c r="U6270">
        <v>0</v>
      </c>
      <c r="V6270" t="s">
        <v>106</v>
      </c>
      <c r="W6270">
        <v>734</v>
      </c>
      <c r="X6270" t="s">
        <v>60</v>
      </c>
      <c r="Y6270" t="s">
        <v>45</v>
      </c>
      <c r="Z6270">
        <v>1771</v>
      </c>
      <c r="AA6270">
        <v>954</v>
      </c>
      <c r="AB6270">
        <v>9145</v>
      </c>
      <c r="AC6270" t="s">
        <v>46</v>
      </c>
    </row>
    <row r="6271" spans="1:29" x14ac:dyDescent="0.3">
      <c r="A6271" s="1" t="s">
        <v>29</v>
      </c>
      <c r="B6271" t="s">
        <v>228</v>
      </c>
      <c r="C6271" t="s">
        <v>960</v>
      </c>
      <c r="D6271" t="s">
        <v>32</v>
      </c>
      <c r="E6271">
        <v>3</v>
      </c>
      <c r="F6271" t="s">
        <v>99</v>
      </c>
      <c r="G6271" t="s">
        <v>100</v>
      </c>
      <c r="H6271" t="s">
        <v>35</v>
      </c>
      <c r="I6271" t="s">
        <v>921</v>
      </c>
      <c r="J6271" t="s">
        <v>5420</v>
      </c>
      <c r="K6271" t="s">
        <v>14114</v>
      </c>
      <c r="L6271" t="s">
        <v>14115</v>
      </c>
      <c r="M6271" t="s">
        <v>964</v>
      </c>
      <c r="N6271" t="s">
        <v>94</v>
      </c>
      <c r="O6271">
        <v>7969</v>
      </c>
      <c r="P6271">
        <v>11301</v>
      </c>
      <c r="Q6271" t="s">
        <v>59</v>
      </c>
      <c r="R6271">
        <v>973</v>
      </c>
      <c r="S6271" s="2">
        <v>44692</v>
      </c>
      <c r="T6271" t="s">
        <v>42</v>
      </c>
      <c r="U6271">
        <v>8121</v>
      </c>
      <c r="V6271" t="s">
        <v>71</v>
      </c>
      <c r="W6271">
        <v>460</v>
      </c>
      <c r="X6271" t="s">
        <v>44</v>
      </c>
      <c r="Y6271" t="s">
        <v>61</v>
      </c>
      <c r="Z6271">
        <v>0</v>
      </c>
      <c r="AA6271">
        <v>510</v>
      </c>
      <c r="AB6271">
        <v>11140</v>
      </c>
      <c r="AC6271" t="s">
        <v>46</v>
      </c>
    </row>
    <row r="6272" spans="1:29" x14ac:dyDescent="0.3">
      <c r="A6272" s="1" t="s">
        <v>47</v>
      </c>
      <c r="B6272" t="s">
        <v>48</v>
      </c>
      <c r="C6272" t="s">
        <v>1697</v>
      </c>
      <c r="D6272" t="s">
        <v>128</v>
      </c>
      <c r="E6272">
        <v>10</v>
      </c>
      <c r="F6272" t="s">
        <v>51</v>
      </c>
      <c r="G6272" t="s">
        <v>291</v>
      </c>
      <c r="H6272" t="s">
        <v>35</v>
      </c>
      <c r="I6272" t="s">
        <v>238</v>
      </c>
      <c r="J6272" t="s">
        <v>2094</v>
      </c>
      <c r="K6272" t="s">
        <v>14116</v>
      </c>
      <c r="L6272" t="s">
        <v>7482</v>
      </c>
      <c r="M6272" t="s">
        <v>556</v>
      </c>
      <c r="N6272" t="s">
        <v>58</v>
      </c>
      <c r="O6272">
        <v>4355</v>
      </c>
      <c r="P6272">
        <v>7856</v>
      </c>
      <c r="Q6272" t="s">
        <v>41</v>
      </c>
      <c r="R6272">
        <v>157</v>
      </c>
      <c r="S6272" s="2">
        <v>44850</v>
      </c>
      <c r="T6272" s="2">
        <v>44872</v>
      </c>
      <c r="U6272">
        <v>0</v>
      </c>
      <c r="V6272" t="s">
        <v>43</v>
      </c>
      <c r="W6272">
        <v>685</v>
      </c>
      <c r="X6272" t="s">
        <v>60</v>
      </c>
      <c r="Y6272" t="s">
        <v>45</v>
      </c>
      <c r="Z6272">
        <v>1578</v>
      </c>
      <c r="AA6272">
        <v>89</v>
      </c>
      <c r="AB6272">
        <v>4663</v>
      </c>
      <c r="AC6272" t="s">
        <v>46</v>
      </c>
    </row>
    <row r="6273" spans="1:29" x14ac:dyDescent="0.3">
      <c r="A6273" s="1" t="s">
        <v>47</v>
      </c>
      <c r="B6273" t="s">
        <v>145</v>
      </c>
      <c r="C6273" t="s">
        <v>688</v>
      </c>
      <c r="D6273" t="s">
        <v>138</v>
      </c>
      <c r="E6273">
        <v>6</v>
      </c>
      <c r="F6273" t="s">
        <v>271</v>
      </c>
      <c r="G6273" t="s">
        <v>715</v>
      </c>
      <c r="H6273" t="s">
        <v>35</v>
      </c>
      <c r="I6273" t="s">
        <v>427</v>
      </c>
      <c r="J6273" t="s">
        <v>1554</v>
      </c>
      <c r="K6273" t="s">
        <v>14117</v>
      </c>
      <c r="L6273" t="s">
        <v>14118</v>
      </c>
      <c r="M6273" t="s">
        <v>533</v>
      </c>
      <c r="N6273" t="s">
        <v>40</v>
      </c>
      <c r="O6273">
        <v>20910</v>
      </c>
      <c r="P6273">
        <v>25520</v>
      </c>
      <c r="Q6273" t="s">
        <v>59</v>
      </c>
      <c r="R6273">
        <v>918</v>
      </c>
      <c r="S6273" s="2">
        <v>45132</v>
      </c>
      <c r="T6273" t="s">
        <v>42</v>
      </c>
      <c r="U6273">
        <v>15579</v>
      </c>
      <c r="V6273" t="s">
        <v>43</v>
      </c>
      <c r="W6273">
        <v>557</v>
      </c>
      <c r="X6273" t="s">
        <v>44</v>
      </c>
      <c r="Y6273" t="s">
        <v>61</v>
      </c>
      <c r="Z6273">
        <v>0</v>
      </c>
      <c r="AA6273">
        <v>325</v>
      </c>
      <c r="AB6273">
        <v>22403</v>
      </c>
      <c r="AC6273" t="s">
        <v>73</v>
      </c>
    </row>
    <row r="6274" spans="1:29" x14ac:dyDescent="0.3">
      <c r="A6274" s="1" t="s">
        <v>47</v>
      </c>
      <c r="B6274" t="s">
        <v>48</v>
      </c>
      <c r="C6274" t="s">
        <v>2860</v>
      </c>
      <c r="D6274" t="s">
        <v>110</v>
      </c>
      <c r="E6274">
        <v>4</v>
      </c>
      <c r="F6274" t="s">
        <v>51</v>
      </c>
      <c r="G6274" t="s">
        <v>710</v>
      </c>
      <c r="H6274" t="s">
        <v>79</v>
      </c>
      <c r="I6274" t="s">
        <v>2851</v>
      </c>
      <c r="J6274" t="s">
        <v>428</v>
      </c>
      <c r="K6274" t="s">
        <v>14119</v>
      </c>
      <c r="L6274" t="s">
        <v>14120</v>
      </c>
      <c r="M6274" t="s">
        <v>1240</v>
      </c>
      <c r="N6274" t="s">
        <v>40</v>
      </c>
      <c r="O6274">
        <v>17919</v>
      </c>
      <c r="P6274">
        <v>21242</v>
      </c>
      <c r="Q6274" t="s">
        <v>59</v>
      </c>
      <c r="R6274">
        <v>13</v>
      </c>
      <c r="S6274" s="2">
        <v>45121</v>
      </c>
      <c r="T6274" t="s">
        <v>42</v>
      </c>
      <c r="U6274">
        <v>36151</v>
      </c>
      <c r="V6274" t="s">
        <v>43</v>
      </c>
      <c r="W6274">
        <v>543</v>
      </c>
      <c r="X6274" t="s">
        <v>44</v>
      </c>
      <c r="Y6274" t="s">
        <v>61</v>
      </c>
      <c r="Z6274">
        <v>0</v>
      </c>
      <c r="AA6274">
        <v>589</v>
      </c>
      <c r="AB6274">
        <v>20088</v>
      </c>
      <c r="AC6274" t="s">
        <v>73</v>
      </c>
    </row>
    <row r="6275" spans="1:29" x14ac:dyDescent="0.3">
      <c r="A6275" s="1" t="s">
        <v>29</v>
      </c>
      <c r="B6275" t="s">
        <v>96</v>
      </c>
      <c r="C6275" t="s">
        <v>4402</v>
      </c>
      <c r="D6275" t="s">
        <v>155</v>
      </c>
      <c r="E6275">
        <v>8</v>
      </c>
      <c r="F6275" t="s">
        <v>51</v>
      </c>
      <c r="G6275" t="s">
        <v>710</v>
      </c>
      <c r="H6275" t="s">
        <v>35</v>
      </c>
      <c r="I6275" t="s">
        <v>53</v>
      </c>
      <c r="J6275" t="s">
        <v>3055</v>
      </c>
      <c r="K6275" t="s">
        <v>14121</v>
      </c>
      <c r="L6275" t="s">
        <v>14122</v>
      </c>
      <c r="M6275" t="s">
        <v>665</v>
      </c>
      <c r="N6275" t="s">
        <v>58</v>
      </c>
      <c r="O6275">
        <v>18007</v>
      </c>
      <c r="P6275">
        <v>22859</v>
      </c>
      <c r="Q6275" t="s">
        <v>41</v>
      </c>
      <c r="R6275">
        <v>606</v>
      </c>
      <c r="S6275" s="2">
        <v>45024</v>
      </c>
      <c r="T6275" t="s">
        <v>42</v>
      </c>
      <c r="U6275">
        <v>0</v>
      </c>
      <c r="V6275" t="s">
        <v>71</v>
      </c>
      <c r="W6275">
        <v>526</v>
      </c>
      <c r="X6275" t="s">
        <v>44</v>
      </c>
      <c r="Y6275" t="s">
        <v>45</v>
      </c>
      <c r="Z6275">
        <v>2002</v>
      </c>
      <c r="AA6275">
        <v>594</v>
      </c>
      <c r="AB6275">
        <v>21738</v>
      </c>
      <c r="AC6275" t="s">
        <v>73</v>
      </c>
    </row>
    <row r="6276" spans="1:29" x14ac:dyDescent="0.3">
      <c r="A6276" s="1" t="s">
        <v>47</v>
      </c>
      <c r="B6276" t="s">
        <v>153</v>
      </c>
      <c r="C6276" t="s">
        <v>826</v>
      </c>
      <c r="D6276" t="s">
        <v>128</v>
      </c>
      <c r="E6276">
        <v>6</v>
      </c>
      <c r="F6276" t="s">
        <v>120</v>
      </c>
      <c r="G6276" t="s">
        <v>194</v>
      </c>
      <c r="H6276" t="s">
        <v>35</v>
      </c>
      <c r="I6276" t="s">
        <v>1645</v>
      </c>
      <c r="J6276" t="s">
        <v>141</v>
      </c>
      <c r="K6276" t="s">
        <v>14123</v>
      </c>
      <c r="L6276" t="s">
        <v>14124</v>
      </c>
      <c r="M6276" t="s">
        <v>1707</v>
      </c>
      <c r="N6276" t="s">
        <v>84</v>
      </c>
      <c r="O6276">
        <v>22904</v>
      </c>
      <c r="P6276">
        <v>26848</v>
      </c>
      <c r="Q6276" t="s">
        <v>59</v>
      </c>
      <c r="R6276">
        <v>251</v>
      </c>
      <c r="S6276" s="2">
        <v>45135</v>
      </c>
      <c r="T6276" t="s">
        <v>42</v>
      </c>
      <c r="U6276">
        <v>35886</v>
      </c>
      <c r="V6276" t="s">
        <v>85</v>
      </c>
      <c r="W6276">
        <v>548</v>
      </c>
      <c r="X6276" t="s">
        <v>44</v>
      </c>
      <c r="Y6276" t="s">
        <v>72</v>
      </c>
      <c r="Z6276">
        <v>0</v>
      </c>
      <c r="AA6276">
        <v>712</v>
      </c>
      <c r="AB6276">
        <v>23773</v>
      </c>
      <c r="AC6276" t="s">
        <v>73</v>
      </c>
    </row>
    <row r="6277" spans="1:29" x14ac:dyDescent="0.3">
      <c r="A6277" s="1" t="s">
        <v>29</v>
      </c>
      <c r="B6277" t="s">
        <v>228</v>
      </c>
      <c r="C6277" t="s">
        <v>2479</v>
      </c>
      <c r="D6277" t="s">
        <v>257</v>
      </c>
      <c r="E6277">
        <v>9</v>
      </c>
      <c r="F6277" t="s">
        <v>271</v>
      </c>
      <c r="G6277" t="s">
        <v>1298</v>
      </c>
      <c r="H6277" t="s">
        <v>79</v>
      </c>
      <c r="I6277" t="s">
        <v>412</v>
      </c>
      <c r="J6277" t="s">
        <v>113</v>
      </c>
      <c r="K6277" t="s">
        <v>14125</v>
      </c>
      <c r="L6277" t="s">
        <v>14126</v>
      </c>
      <c r="M6277" t="s">
        <v>640</v>
      </c>
      <c r="N6277" t="s">
        <v>94</v>
      </c>
      <c r="O6277">
        <v>18772</v>
      </c>
      <c r="P6277">
        <v>22774</v>
      </c>
      <c r="Q6277" t="s">
        <v>41</v>
      </c>
      <c r="R6277">
        <v>281</v>
      </c>
      <c r="S6277" s="2">
        <v>45289</v>
      </c>
      <c r="T6277" s="2">
        <v>45291</v>
      </c>
      <c r="U6277">
        <v>0</v>
      </c>
      <c r="V6277" t="s">
        <v>71</v>
      </c>
      <c r="W6277">
        <v>602</v>
      </c>
      <c r="X6277" t="s">
        <v>60</v>
      </c>
      <c r="Y6277" t="s">
        <v>45</v>
      </c>
      <c r="Z6277">
        <v>0</v>
      </c>
      <c r="AA6277">
        <v>128</v>
      </c>
      <c r="AB6277">
        <v>22116</v>
      </c>
      <c r="AC6277" t="s">
        <v>73</v>
      </c>
    </row>
    <row r="6278" spans="1:29" x14ac:dyDescent="0.3">
      <c r="A6278" s="1" t="s">
        <v>29</v>
      </c>
      <c r="B6278" t="s">
        <v>541</v>
      </c>
      <c r="C6278" t="s">
        <v>1190</v>
      </c>
      <c r="D6278" t="s">
        <v>236</v>
      </c>
      <c r="E6278">
        <v>10</v>
      </c>
      <c r="F6278" t="s">
        <v>51</v>
      </c>
      <c r="G6278" t="s">
        <v>291</v>
      </c>
      <c r="H6278" t="s">
        <v>35</v>
      </c>
      <c r="I6278" t="s">
        <v>565</v>
      </c>
      <c r="J6278" t="s">
        <v>748</v>
      </c>
      <c r="K6278" t="s">
        <v>14127</v>
      </c>
      <c r="L6278" t="s">
        <v>14128</v>
      </c>
      <c r="M6278" t="s">
        <v>1274</v>
      </c>
      <c r="N6278" t="s">
        <v>58</v>
      </c>
      <c r="O6278">
        <v>25378</v>
      </c>
      <c r="P6278">
        <v>27721</v>
      </c>
      <c r="Q6278" t="s">
        <v>41</v>
      </c>
      <c r="R6278">
        <v>486</v>
      </c>
      <c r="S6278" s="2">
        <v>44897</v>
      </c>
      <c r="T6278" t="s">
        <v>42</v>
      </c>
      <c r="U6278">
        <v>0</v>
      </c>
      <c r="V6278" t="s">
        <v>85</v>
      </c>
      <c r="W6278">
        <v>412</v>
      </c>
      <c r="X6278" t="s">
        <v>44</v>
      </c>
      <c r="Y6278" t="s">
        <v>45</v>
      </c>
      <c r="Z6278">
        <v>2014</v>
      </c>
      <c r="AA6278">
        <v>951</v>
      </c>
      <c r="AB6278">
        <v>26482</v>
      </c>
      <c r="AC6278" t="s">
        <v>73</v>
      </c>
    </row>
    <row r="6279" spans="1:29" x14ac:dyDescent="0.3">
      <c r="A6279" s="1" t="s">
        <v>29</v>
      </c>
      <c r="B6279" t="s">
        <v>62</v>
      </c>
      <c r="C6279" t="s">
        <v>1552</v>
      </c>
      <c r="D6279" t="s">
        <v>201</v>
      </c>
      <c r="E6279">
        <v>1</v>
      </c>
      <c r="F6279" t="s">
        <v>77</v>
      </c>
      <c r="G6279" t="s">
        <v>932</v>
      </c>
      <c r="H6279" t="s">
        <v>35</v>
      </c>
      <c r="I6279" t="s">
        <v>1156</v>
      </c>
      <c r="J6279" t="s">
        <v>9996</v>
      </c>
      <c r="K6279" t="s">
        <v>14129</v>
      </c>
      <c r="L6279" t="s">
        <v>14130</v>
      </c>
      <c r="M6279" t="s">
        <v>1330</v>
      </c>
      <c r="N6279" t="s">
        <v>58</v>
      </c>
      <c r="O6279">
        <v>16837</v>
      </c>
      <c r="P6279">
        <v>19551</v>
      </c>
      <c r="Q6279" t="s">
        <v>95</v>
      </c>
      <c r="R6279">
        <v>670</v>
      </c>
      <c r="S6279" s="2">
        <v>44915</v>
      </c>
      <c r="T6279" t="s">
        <v>42</v>
      </c>
      <c r="U6279">
        <v>0</v>
      </c>
      <c r="V6279" t="s">
        <v>106</v>
      </c>
      <c r="W6279">
        <v>819</v>
      </c>
      <c r="X6279" t="s">
        <v>44</v>
      </c>
      <c r="Y6279" t="s">
        <v>61</v>
      </c>
      <c r="Z6279">
        <v>1668</v>
      </c>
      <c r="AA6279">
        <v>705</v>
      </c>
      <c r="AB6279">
        <v>18525</v>
      </c>
      <c r="AC6279" t="s">
        <v>107</v>
      </c>
    </row>
    <row r="6280" spans="1:29" x14ac:dyDescent="0.3">
      <c r="A6280" s="1" t="s">
        <v>29</v>
      </c>
      <c r="B6280" t="s">
        <v>393</v>
      </c>
      <c r="C6280" t="s">
        <v>1492</v>
      </c>
      <c r="D6280" t="s">
        <v>76</v>
      </c>
      <c r="E6280">
        <v>2</v>
      </c>
      <c r="F6280" t="s">
        <v>221</v>
      </c>
      <c r="G6280" t="s">
        <v>506</v>
      </c>
      <c r="H6280" t="s">
        <v>79</v>
      </c>
      <c r="I6280" t="s">
        <v>490</v>
      </c>
      <c r="J6280" t="s">
        <v>5224</v>
      </c>
      <c r="K6280" t="s">
        <v>14131</v>
      </c>
      <c r="L6280" t="s">
        <v>14132</v>
      </c>
      <c r="M6280" t="s">
        <v>1265</v>
      </c>
      <c r="N6280" t="s">
        <v>84</v>
      </c>
      <c r="O6280">
        <v>12679</v>
      </c>
      <c r="P6280">
        <v>14725</v>
      </c>
      <c r="Q6280" t="s">
        <v>95</v>
      </c>
      <c r="R6280">
        <v>948</v>
      </c>
      <c r="S6280" s="2">
        <v>44848</v>
      </c>
      <c r="T6280" t="s">
        <v>42</v>
      </c>
      <c r="U6280">
        <v>0</v>
      </c>
      <c r="V6280" t="s">
        <v>106</v>
      </c>
      <c r="W6280">
        <v>492</v>
      </c>
      <c r="X6280" t="s">
        <v>44</v>
      </c>
      <c r="Y6280" t="s">
        <v>45</v>
      </c>
      <c r="Z6280">
        <v>0</v>
      </c>
      <c r="AA6280">
        <v>731</v>
      </c>
      <c r="AB6280">
        <v>14116</v>
      </c>
      <c r="AC6280" t="s">
        <v>46</v>
      </c>
    </row>
    <row r="6281" spans="1:29" x14ac:dyDescent="0.3">
      <c r="A6281" s="1" t="s">
        <v>47</v>
      </c>
      <c r="B6281" t="s">
        <v>153</v>
      </c>
      <c r="C6281" t="s">
        <v>1203</v>
      </c>
      <c r="D6281" t="s">
        <v>178</v>
      </c>
      <c r="E6281">
        <v>6</v>
      </c>
      <c r="F6281" t="s">
        <v>77</v>
      </c>
      <c r="G6281" t="s">
        <v>202</v>
      </c>
      <c r="H6281" t="s">
        <v>79</v>
      </c>
      <c r="I6281" t="s">
        <v>36</v>
      </c>
      <c r="J6281" t="s">
        <v>3409</v>
      </c>
      <c r="K6281" t="s">
        <v>14133</v>
      </c>
      <c r="L6281" t="s">
        <v>14134</v>
      </c>
      <c r="M6281" t="s">
        <v>943</v>
      </c>
      <c r="N6281" t="s">
        <v>94</v>
      </c>
      <c r="O6281">
        <v>27975</v>
      </c>
      <c r="P6281">
        <v>31499</v>
      </c>
      <c r="Q6281" t="s">
        <v>59</v>
      </c>
      <c r="R6281">
        <v>83</v>
      </c>
      <c r="S6281" s="2">
        <v>44617</v>
      </c>
      <c r="T6281" s="2">
        <v>44639</v>
      </c>
      <c r="U6281">
        <v>13627</v>
      </c>
      <c r="V6281" t="s">
        <v>106</v>
      </c>
      <c r="W6281">
        <v>431</v>
      </c>
      <c r="X6281" t="s">
        <v>60</v>
      </c>
      <c r="Y6281" t="s">
        <v>45</v>
      </c>
      <c r="Z6281">
        <v>0</v>
      </c>
      <c r="AA6281">
        <v>612</v>
      </c>
      <c r="AB6281">
        <v>31367</v>
      </c>
      <c r="AC6281" t="s">
        <v>73</v>
      </c>
    </row>
    <row r="6282" spans="1:29" x14ac:dyDescent="0.3">
      <c r="A6282" s="1" t="s">
        <v>47</v>
      </c>
      <c r="B6282" t="s">
        <v>48</v>
      </c>
      <c r="C6282" t="s">
        <v>1559</v>
      </c>
      <c r="D6282" t="s">
        <v>178</v>
      </c>
      <c r="E6282">
        <v>1</v>
      </c>
      <c r="F6282" t="s">
        <v>33</v>
      </c>
      <c r="G6282" t="s">
        <v>179</v>
      </c>
      <c r="H6282" t="s">
        <v>35</v>
      </c>
      <c r="I6282" t="s">
        <v>6503</v>
      </c>
      <c r="J6282" t="s">
        <v>1466</v>
      </c>
      <c r="K6282" t="s">
        <v>14135</v>
      </c>
      <c r="L6282" t="s">
        <v>14136</v>
      </c>
      <c r="M6282" t="s">
        <v>1240</v>
      </c>
      <c r="N6282" t="s">
        <v>40</v>
      </c>
      <c r="O6282">
        <v>14262</v>
      </c>
      <c r="P6282">
        <v>16300</v>
      </c>
      <c r="Q6282" t="s">
        <v>59</v>
      </c>
      <c r="R6282">
        <v>686</v>
      </c>
      <c r="S6282" s="2">
        <v>44969</v>
      </c>
      <c r="T6282" s="2">
        <v>44971</v>
      </c>
      <c r="U6282">
        <v>5318</v>
      </c>
      <c r="V6282" t="s">
        <v>43</v>
      </c>
      <c r="W6282">
        <v>693</v>
      </c>
      <c r="X6282" t="s">
        <v>60</v>
      </c>
      <c r="Y6282" t="s">
        <v>45</v>
      </c>
      <c r="Z6282">
        <v>0</v>
      </c>
      <c r="AA6282">
        <v>33</v>
      </c>
      <c r="AB6282">
        <v>14903</v>
      </c>
      <c r="AC6282" t="s">
        <v>107</v>
      </c>
    </row>
    <row r="6283" spans="1:29" x14ac:dyDescent="0.3">
      <c r="A6283" s="1" t="s">
        <v>47</v>
      </c>
      <c r="B6283" t="s">
        <v>48</v>
      </c>
      <c r="C6283" t="s">
        <v>7419</v>
      </c>
      <c r="D6283" t="s">
        <v>76</v>
      </c>
      <c r="E6283">
        <v>4</v>
      </c>
      <c r="F6283" t="s">
        <v>33</v>
      </c>
      <c r="G6283" t="s">
        <v>209</v>
      </c>
      <c r="H6283" t="s">
        <v>79</v>
      </c>
      <c r="I6283" t="s">
        <v>936</v>
      </c>
      <c r="J6283" t="s">
        <v>14137</v>
      </c>
      <c r="K6283" t="s">
        <v>14138</v>
      </c>
      <c r="L6283" t="s">
        <v>14139</v>
      </c>
      <c r="M6283" t="s">
        <v>57</v>
      </c>
      <c r="N6283" t="s">
        <v>94</v>
      </c>
      <c r="O6283">
        <v>12333</v>
      </c>
      <c r="P6283">
        <v>14367</v>
      </c>
      <c r="Q6283" t="s">
        <v>41</v>
      </c>
      <c r="R6283">
        <v>463</v>
      </c>
      <c r="S6283" s="2">
        <v>44994</v>
      </c>
      <c r="T6283" s="2">
        <v>45019</v>
      </c>
      <c r="U6283">
        <v>0</v>
      </c>
      <c r="V6283" t="s">
        <v>85</v>
      </c>
      <c r="W6283">
        <v>617</v>
      </c>
      <c r="X6283" t="s">
        <v>60</v>
      </c>
      <c r="Y6283" t="s">
        <v>72</v>
      </c>
      <c r="Z6283">
        <v>0</v>
      </c>
      <c r="AA6283">
        <v>241</v>
      </c>
      <c r="AB6283">
        <v>12809</v>
      </c>
      <c r="AC6283" t="s">
        <v>107</v>
      </c>
    </row>
    <row r="6284" spans="1:29" x14ac:dyDescent="0.3">
      <c r="A6284" s="1" t="s">
        <v>29</v>
      </c>
      <c r="B6284" t="s">
        <v>96</v>
      </c>
      <c r="C6284" t="s">
        <v>1906</v>
      </c>
      <c r="D6284" t="s">
        <v>32</v>
      </c>
      <c r="E6284">
        <v>6</v>
      </c>
      <c r="F6284" t="s">
        <v>120</v>
      </c>
      <c r="G6284" t="s">
        <v>1533</v>
      </c>
      <c r="H6284" t="s">
        <v>35</v>
      </c>
      <c r="I6284" t="s">
        <v>1480</v>
      </c>
      <c r="J6284" t="s">
        <v>916</v>
      </c>
      <c r="K6284" t="s">
        <v>14140</v>
      </c>
      <c r="L6284" t="s">
        <v>14141</v>
      </c>
      <c r="M6284" t="s">
        <v>2382</v>
      </c>
      <c r="N6284" t="s">
        <v>84</v>
      </c>
      <c r="O6284">
        <v>22400</v>
      </c>
      <c r="P6284">
        <v>26338</v>
      </c>
      <c r="Q6284" t="s">
        <v>59</v>
      </c>
      <c r="R6284">
        <v>650</v>
      </c>
      <c r="S6284" s="2">
        <v>45213</v>
      </c>
      <c r="T6284" t="s">
        <v>42</v>
      </c>
      <c r="U6284">
        <v>29743</v>
      </c>
      <c r="V6284" t="s">
        <v>85</v>
      </c>
      <c r="W6284">
        <v>719</v>
      </c>
      <c r="X6284" t="s">
        <v>44</v>
      </c>
      <c r="Y6284" t="s">
        <v>45</v>
      </c>
      <c r="Z6284">
        <v>0</v>
      </c>
      <c r="AA6284">
        <v>812</v>
      </c>
      <c r="AB6284">
        <v>24245</v>
      </c>
      <c r="AC6284" t="s">
        <v>107</v>
      </c>
    </row>
    <row r="6285" spans="1:29" x14ac:dyDescent="0.3">
      <c r="A6285" s="1" t="s">
        <v>29</v>
      </c>
      <c r="B6285" t="s">
        <v>541</v>
      </c>
      <c r="C6285" t="s">
        <v>3324</v>
      </c>
      <c r="D6285" t="s">
        <v>178</v>
      </c>
      <c r="E6285">
        <v>1</v>
      </c>
      <c r="F6285" t="s">
        <v>120</v>
      </c>
      <c r="G6285" t="s">
        <v>468</v>
      </c>
      <c r="H6285" t="s">
        <v>79</v>
      </c>
      <c r="I6285" t="s">
        <v>1571</v>
      </c>
      <c r="J6285" t="s">
        <v>1036</v>
      </c>
      <c r="K6285" t="s">
        <v>14142</v>
      </c>
      <c r="L6285" t="s">
        <v>14143</v>
      </c>
      <c r="M6285" t="s">
        <v>1632</v>
      </c>
      <c r="N6285" t="s">
        <v>94</v>
      </c>
      <c r="O6285">
        <v>24198</v>
      </c>
      <c r="P6285">
        <v>27139</v>
      </c>
      <c r="Q6285" t="s">
        <v>95</v>
      </c>
      <c r="R6285">
        <v>40</v>
      </c>
      <c r="S6285" s="2">
        <v>44863</v>
      </c>
      <c r="T6285" s="2">
        <v>44880</v>
      </c>
      <c r="U6285">
        <v>0</v>
      </c>
      <c r="V6285" t="s">
        <v>85</v>
      </c>
      <c r="W6285">
        <v>589</v>
      </c>
      <c r="X6285" t="s">
        <v>60</v>
      </c>
      <c r="Y6285" t="s">
        <v>72</v>
      </c>
      <c r="Z6285">
        <v>0</v>
      </c>
      <c r="AA6285">
        <v>683</v>
      </c>
      <c r="AB6285">
        <v>26370</v>
      </c>
      <c r="AC6285" t="s">
        <v>46</v>
      </c>
    </row>
    <row r="6286" spans="1:29" x14ac:dyDescent="0.3">
      <c r="A6286" s="1" t="s">
        <v>29</v>
      </c>
      <c r="B6286" t="s">
        <v>62</v>
      </c>
      <c r="C6286" t="s">
        <v>1795</v>
      </c>
      <c r="D6286" t="s">
        <v>387</v>
      </c>
      <c r="E6286">
        <v>3</v>
      </c>
      <c r="F6286" t="s">
        <v>120</v>
      </c>
      <c r="G6286" t="s">
        <v>1533</v>
      </c>
      <c r="H6286" t="s">
        <v>79</v>
      </c>
      <c r="I6286" t="s">
        <v>464</v>
      </c>
      <c r="J6286" t="s">
        <v>2988</v>
      </c>
      <c r="K6286" t="s">
        <v>14144</v>
      </c>
      <c r="L6286" t="s">
        <v>14145</v>
      </c>
      <c r="M6286" t="s">
        <v>404</v>
      </c>
      <c r="N6286" t="s">
        <v>58</v>
      </c>
      <c r="O6286">
        <v>18263</v>
      </c>
      <c r="P6286">
        <v>22993</v>
      </c>
      <c r="Q6286" t="s">
        <v>59</v>
      </c>
      <c r="R6286">
        <v>561</v>
      </c>
      <c r="S6286" s="2">
        <v>44646</v>
      </c>
      <c r="T6286" s="2">
        <v>44667</v>
      </c>
      <c r="U6286">
        <v>33743</v>
      </c>
      <c r="V6286" t="s">
        <v>71</v>
      </c>
      <c r="W6286">
        <v>415</v>
      </c>
      <c r="X6286" t="s">
        <v>60</v>
      </c>
      <c r="Y6286" t="s">
        <v>72</v>
      </c>
      <c r="Z6286">
        <v>3365</v>
      </c>
      <c r="AA6286">
        <v>832</v>
      </c>
      <c r="AB6286">
        <v>19050</v>
      </c>
      <c r="AC6286" t="s">
        <v>46</v>
      </c>
    </row>
    <row r="6287" spans="1:29" x14ac:dyDescent="0.3">
      <c r="A6287" s="1" t="s">
        <v>29</v>
      </c>
      <c r="B6287" t="s">
        <v>30</v>
      </c>
      <c r="C6287" t="s">
        <v>2396</v>
      </c>
      <c r="D6287" t="s">
        <v>387</v>
      </c>
      <c r="E6287">
        <v>9</v>
      </c>
      <c r="F6287" t="s">
        <v>186</v>
      </c>
      <c r="G6287" t="s">
        <v>535</v>
      </c>
      <c r="H6287" t="s">
        <v>79</v>
      </c>
      <c r="I6287" t="s">
        <v>838</v>
      </c>
      <c r="J6287" t="s">
        <v>1973</v>
      </c>
      <c r="K6287">
        <f>1-255-267-5244</f>
        <v>-5765</v>
      </c>
      <c r="L6287" t="s">
        <v>14146</v>
      </c>
      <c r="M6287" t="s">
        <v>39</v>
      </c>
      <c r="N6287" t="s">
        <v>58</v>
      </c>
      <c r="O6287">
        <v>7807</v>
      </c>
      <c r="P6287">
        <v>10415</v>
      </c>
      <c r="Q6287" t="s">
        <v>59</v>
      </c>
      <c r="R6287">
        <v>602</v>
      </c>
      <c r="S6287" s="2">
        <v>45142</v>
      </c>
      <c r="T6287" t="s">
        <v>42</v>
      </c>
      <c r="U6287">
        <v>2253</v>
      </c>
      <c r="V6287" t="s">
        <v>71</v>
      </c>
      <c r="W6287">
        <v>537</v>
      </c>
      <c r="X6287" t="s">
        <v>44</v>
      </c>
      <c r="Y6287" t="s">
        <v>72</v>
      </c>
      <c r="Z6287">
        <v>1959</v>
      </c>
      <c r="AA6287">
        <v>782</v>
      </c>
      <c r="AB6287">
        <v>9593</v>
      </c>
      <c r="AC6287" t="s">
        <v>107</v>
      </c>
    </row>
    <row r="6288" spans="1:29" x14ac:dyDescent="0.3">
      <c r="A6288" s="1" t="s">
        <v>29</v>
      </c>
      <c r="B6288" t="s">
        <v>228</v>
      </c>
      <c r="C6288" t="s">
        <v>1185</v>
      </c>
      <c r="D6288" t="s">
        <v>76</v>
      </c>
      <c r="E6288">
        <v>1</v>
      </c>
      <c r="F6288" t="s">
        <v>99</v>
      </c>
      <c r="G6288" t="s">
        <v>529</v>
      </c>
      <c r="H6288" t="s">
        <v>35</v>
      </c>
      <c r="I6288" t="s">
        <v>1705</v>
      </c>
      <c r="J6288" t="s">
        <v>1770</v>
      </c>
      <c r="K6288" t="s">
        <v>14147</v>
      </c>
      <c r="L6288" t="s">
        <v>14148</v>
      </c>
      <c r="M6288" t="s">
        <v>473</v>
      </c>
      <c r="N6288" t="s">
        <v>84</v>
      </c>
      <c r="O6288">
        <v>2593</v>
      </c>
      <c r="P6288">
        <v>4891</v>
      </c>
      <c r="Q6288" t="s">
        <v>95</v>
      </c>
      <c r="R6288">
        <v>71</v>
      </c>
      <c r="S6288" s="2">
        <v>44891</v>
      </c>
      <c r="T6288" s="2">
        <v>44900</v>
      </c>
      <c r="U6288">
        <v>0</v>
      </c>
      <c r="V6288" t="s">
        <v>71</v>
      </c>
      <c r="W6288">
        <v>628</v>
      </c>
      <c r="X6288" t="s">
        <v>60</v>
      </c>
      <c r="Y6288" t="s">
        <v>45</v>
      </c>
      <c r="Z6288">
        <v>0</v>
      </c>
      <c r="AA6288">
        <v>994</v>
      </c>
      <c r="AB6288">
        <v>4170</v>
      </c>
      <c r="AC6288" t="s">
        <v>107</v>
      </c>
    </row>
    <row r="6289" spans="1:29" x14ac:dyDescent="0.3">
      <c r="A6289" s="1" t="s">
        <v>47</v>
      </c>
      <c r="B6289" t="s">
        <v>161</v>
      </c>
      <c r="C6289" t="s">
        <v>2054</v>
      </c>
      <c r="D6289" t="s">
        <v>236</v>
      </c>
      <c r="E6289">
        <v>3</v>
      </c>
      <c r="F6289" t="s">
        <v>51</v>
      </c>
      <c r="G6289" t="s">
        <v>710</v>
      </c>
      <c r="H6289" t="s">
        <v>35</v>
      </c>
      <c r="I6289" t="s">
        <v>530</v>
      </c>
      <c r="J6289" t="s">
        <v>1937</v>
      </c>
      <c r="K6289" t="s">
        <v>14149</v>
      </c>
      <c r="L6289" t="s">
        <v>14150</v>
      </c>
      <c r="M6289" t="s">
        <v>192</v>
      </c>
      <c r="N6289" t="s">
        <v>58</v>
      </c>
      <c r="O6289">
        <v>28777</v>
      </c>
      <c r="P6289">
        <v>30960</v>
      </c>
      <c r="Q6289" t="s">
        <v>41</v>
      </c>
      <c r="R6289">
        <v>692</v>
      </c>
      <c r="S6289" s="2">
        <v>44643</v>
      </c>
      <c r="T6289" t="s">
        <v>42</v>
      </c>
      <c r="U6289">
        <v>0</v>
      </c>
      <c r="V6289" t="s">
        <v>106</v>
      </c>
      <c r="W6289">
        <v>532</v>
      </c>
      <c r="X6289" t="s">
        <v>44</v>
      </c>
      <c r="Y6289" t="s">
        <v>72</v>
      </c>
      <c r="Z6289">
        <v>1500</v>
      </c>
      <c r="AA6289">
        <v>809</v>
      </c>
      <c r="AB6289">
        <v>29097</v>
      </c>
      <c r="AC6289" t="s">
        <v>73</v>
      </c>
    </row>
    <row r="6290" spans="1:29" x14ac:dyDescent="0.3">
      <c r="A6290" s="1" t="s">
        <v>47</v>
      </c>
      <c r="B6290" t="s">
        <v>161</v>
      </c>
      <c r="C6290" t="s">
        <v>278</v>
      </c>
      <c r="D6290" t="s">
        <v>138</v>
      </c>
      <c r="E6290">
        <v>2</v>
      </c>
      <c r="F6290" t="s">
        <v>120</v>
      </c>
      <c r="G6290" t="s">
        <v>586</v>
      </c>
      <c r="H6290" t="s">
        <v>35</v>
      </c>
      <c r="I6290" t="s">
        <v>849</v>
      </c>
      <c r="J6290" t="s">
        <v>1509</v>
      </c>
      <c r="K6290">
        <v>4322070771</v>
      </c>
      <c r="L6290" t="s">
        <v>14151</v>
      </c>
      <c r="M6290" t="s">
        <v>1578</v>
      </c>
      <c r="N6290" t="s">
        <v>58</v>
      </c>
      <c r="O6290">
        <v>20396</v>
      </c>
      <c r="P6290">
        <v>22434</v>
      </c>
      <c r="Q6290" t="s">
        <v>95</v>
      </c>
      <c r="R6290">
        <v>522</v>
      </c>
      <c r="S6290" s="2">
        <v>44946</v>
      </c>
      <c r="T6290" s="2">
        <v>44971</v>
      </c>
      <c r="U6290">
        <v>0</v>
      </c>
      <c r="V6290" t="s">
        <v>43</v>
      </c>
      <c r="W6290">
        <v>401</v>
      </c>
      <c r="X6290" t="s">
        <v>60</v>
      </c>
      <c r="Y6290" t="s">
        <v>61</v>
      </c>
      <c r="Z6290">
        <v>4875</v>
      </c>
      <c r="AA6290">
        <v>221</v>
      </c>
      <c r="AB6290">
        <v>21144</v>
      </c>
      <c r="AC6290" t="s">
        <v>107</v>
      </c>
    </row>
    <row r="6291" spans="1:29" x14ac:dyDescent="0.3">
      <c r="A6291" s="1" t="s">
        <v>29</v>
      </c>
      <c r="B6291" t="s">
        <v>30</v>
      </c>
      <c r="C6291" t="s">
        <v>3274</v>
      </c>
      <c r="D6291" t="s">
        <v>76</v>
      </c>
      <c r="E6291">
        <v>2</v>
      </c>
      <c r="F6291" t="s">
        <v>51</v>
      </c>
      <c r="G6291" t="s">
        <v>291</v>
      </c>
      <c r="H6291" t="s">
        <v>79</v>
      </c>
      <c r="I6291" t="s">
        <v>6125</v>
      </c>
      <c r="J6291" t="s">
        <v>4509</v>
      </c>
      <c r="K6291">
        <v>6095380045</v>
      </c>
      <c r="L6291" t="s">
        <v>14152</v>
      </c>
      <c r="M6291" t="s">
        <v>1395</v>
      </c>
      <c r="N6291" t="s">
        <v>84</v>
      </c>
      <c r="O6291">
        <v>14008</v>
      </c>
      <c r="P6291">
        <v>16911</v>
      </c>
      <c r="Q6291" t="s">
        <v>41</v>
      </c>
      <c r="R6291">
        <v>181</v>
      </c>
      <c r="S6291" s="2">
        <v>44984</v>
      </c>
      <c r="T6291" t="s">
        <v>42</v>
      </c>
      <c r="U6291">
        <v>0</v>
      </c>
      <c r="V6291" t="s">
        <v>85</v>
      </c>
      <c r="W6291">
        <v>496</v>
      </c>
      <c r="X6291" t="s">
        <v>44</v>
      </c>
      <c r="Y6291" t="s">
        <v>72</v>
      </c>
      <c r="Z6291">
        <v>0</v>
      </c>
      <c r="AA6291">
        <v>170</v>
      </c>
      <c r="AB6291">
        <v>16605</v>
      </c>
      <c r="AC6291" t="s">
        <v>73</v>
      </c>
    </row>
    <row r="6292" spans="1:29" x14ac:dyDescent="0.3">
      <c r="A6292" s="1" t="s">
        <v>47</v>
      </c>
      <c r="B6292" t="s">
        <v>136</v>
      </c>
      <c r="C6292" t="s">
        <v>1386</v>
      </c>
      <c r="D6292" t="s">
        <v>178</v>
      </c>
      <c r="E6292">
        <v>2</v>
      </c>
      <c r="F6292" t="s">
        <v>64</v>
      </c>
      <c r="G6292" t="s">
        <v>388</v>
      </c>
      <c r="H6292" t="s">
        <v>35</v>
      </c>
      <c r="I6292" t="s">
        <v>910</v>
      </c>
      <c r="J6292" t="s">
        <v>1052</v>
      </c>
      <c r="K6292" t="s">
        <v>14153</v>
      </c>
      <c r="L6292" t="s">
        <v>14154</v>
      </c>
      <c r="M6292" t="s">
        <v>227</v>
      </c>
      <c r="N6292" t="s">
        <v>40</v>
      </c>
      <c r="O6292">
        <v>11195</v>
      </c>
      <c r="P6292">
        <v>14072</v>
      </c>
      <c r="Q6292" t="s">
        <v>41</v>
      </c>
      <c r="R6292">
        <v>696</v>
      </c>
      <c r="S6292" s="2">
        <v>44365</v>
      </c>
      <c r="T6292" t="s">
        <v>42</v>
      </c>
      <c r="U6292">
        <v>0</v>
      </c>
      <c r="V6292" t="s">
        <v>106</v>
      </c>
      <c r="W6292">
        <v>649</v>
      </c>
      <c r="X6292" t="s">
        <v>44</v>
      </c>
      <c r="Y6292" t="s">
        <v>45</v>
      </c>
      <c r="Z6292">
        <v>0</v>
      </c>
      <c r="AA6292">
        <v>57</v>
      </c>
      <c r="AB6292">
        <v>13912</v>
      </c>
      <c r="AC6292" t="s">
        <v>73</v>
      </c>
    </row>
    <row r="6293" spans="1:29" x14ac:dyDescent="0.3">
      <c r="A6293" s="1" t="s">
        <v>29</v>
      </c>
      <c r="B6293" t="s">
        <v>62</v>
      </c>
      <c r="C6293" t="s">
        <v>3533</v>
      </c>
      <c r="D6293" t="s">
        <v>352</v>
      </c>
      <c r="E6293">
        <v>9</v>
      </c>
      <c r="F6293" t="s">
        <v>221</v>
      </c>
      <c r="G6293" t="s">
        <v>882</v>
      </c>
      <c r="H6293" t="s">
        <v>79</v>
      </c>
      <c r="I6293" t="s">
        <v>2803</v>
      </c>
      <c r="J6293" t="s">
        <v>5979</v>
      </c>
      <c r="K6293" t="s">
        <v>14155</v>
      </c>
      <c r="L6293" t="s">
        <v>14156</v>
      </c>
      <c r="M6293" t="s">
        <v>466</v>
      </c>
      <c r="N6293" t="s">
        <v>84</v>
      </c>
      <c r="O6293">
        <v>17745</v>
      </c>
      <c r="P6293">
        <v>22559</v>
      </c>
      <c r="Q6293" t="s">
        <v>59</v>
      </c>
      <c r="R6293">
        <v>89</v>
      </c>
      <c r="S6293" s="2">
        <v>44706</v>
      </c>
      <c r="T6293" s="2">
        <v>44707</v>
      </c>
      <c r="U6293">
        <v>4026</v>
      </c>
      <c r="V6293" t="s">
        <v>71</v>
      </c>
      <c r="W6293">
        <v>505</v>
      </c>
      <c r="X6293" t="s">
        <v>60</v>
      </c>
      <c r="Y6293" t="s">
        <v>61</v>
      </c>
      <c r="Z6293">
        <v>0</v>
      </c>
      <c r="AA6293">
        <v>379</v>
      </c>
      <c r="AB6293">
        <v>20071</v>
      </c>
      <c r="AC6293" t="s">
        <v>107</v>
      </c>
    </row>
    <row r="6294" spans="1:29" x14ac:dyDescent="0.3">
      <c r="A6294" s="1" t="s">
        <v>29</v>
      </c>
      <c r="B6294" t="s">
        <v>393</v>
      </c>
      <c r="C6294" t="s">
        <v>3251</v>
      </c>
      <c r="D6294" t="s">
        <v>185</v>
      </c>
      <c r="E6294">
        <v>7</v>
      </c>
      <c r="F6294" t="s">
        <v>186</v>
      </c>
      <c r="G6294" t="s">
        <v>650</v>
      </c>
      <c r="H6294" t="s">
        <v>35</v>
      </c>
      <c r="I6294" t="s">
        <v>2170</v>
      </c>
      <c r="J6294" t="s">
        <v>890</v>
      </c>
      <c r="K6294" t="s">
        <v>14157</v>
      </c>
      <c r="L6294" t="s">
        <v>14158</v>
      </c>
      <c r="M6294" t="s">
        <v>846</v>
      </c>
      <c r="N6294" t="s">
        <v>94</v>
      </c>
      <c r="O6294">
        <v>12937</v>
      </c>
      <c r="P6294">
        <v>16969</v>
      </c>
      <c r="Q6294" t="s">
        <v>95</v>
      </c>
      <c r="R6294">
        <v>128</v>
      </c>
      <c r="S6294" s="2">
        <v>44906</v>
      </c>
      <c r="T6294" t="s">
        <v>42</v>
      </c>
      <c r="U6294">
        <v>0</v>
      </c>
      <c r="V6294" t="s">
        <v>43</v>
      </c>
      <c r="W6294">
        <v>610</v>
      </c>
      <c r="X6294" t="s">
        <v>44</v>
      </c>
      <c r="Y6294" t="s">
        <v>61</v>
      </c>
      <c r="Z6294">
        <v>0</v>
      </c>
      <c r="AA6294">
        <v>546</v>
      </c>
      <c r="AB6294">
        <v>14225</v>
      </c>
      <c r="AC6294" t="s">
        <v>46</v>
      </c>
    </row>
    <row r="6295" spans="1:29" x14ac:dyDescent="0.3">
      <c r="A6295" s="1" t="s">
        <v>29</v>
      </c>
      <c r="B6295" t="s">
        <v>393</v>
      </c>
      <c r="C6295" t="s">
        <v>3225</v>
      </c>
      <c r="D6295" t="s">
        <v>98</v>
      </c>
      <c r="E6295">
        <v>3</v>
      </c>
      <c r="F6295" t="s">
        <v>221</v>
      </c>
      <c r="G6295" t="s">
        <v>506</v>
      </c>
      <c r="H6295" t="s">
        <v>79</v>
      </c>
      <c r="I6295" t="s">
        <v>9088</v>
      </c>
      <c r="J6295" t="s">
        <v>157</v>
      </c>
      <c r="K6295" t="s">
        <v>14159</v>
      </c>
      <c r="L6295" t="s">
        <v>11982</v>
      </c>
      <c r="M6295" t="s">
        <v>948</v>
      </c>
      <c r="N6295" t="s">
        <v>84</v>
      </c>
      <c r="O6295">
        <v>23348</v>
      </c>
      <c r="P6295">
        <v>26487</v>
      </c>
      <c r="Q6295" t="s">
        <v>59</v>
      </c>
      <c r="R6295">
        <v>53</v>
      </c>
      <c r="S6295" s="2">
        <v>44288</v>
      </c>
      <c r="T6295" t="s">
        <v>42</v>
      </c>
      <c r="U6295">
        <v>37786</v>
      </c>
      <c r="V6295" t="s">
        <v>43</v>
      </c>
      <c r="W6295">
        <v>844</v>
      </c>
      <c r="X6295" t="s">
        <v>44</v>
      </c>
      <c r="Y6295" t="s">
        <v>72</v>
      </c>
      <c r="Z6295">
        <v>0</v>
      </c>
      <c r="AA6295">
        <v>348</v>
      </c>
      <c r="AB6295">
        <v>24974</v>
      </c>
      <c r="AC6295" t="s">
        <v>107</v>
      </c>
    </row>
    <row r="6296" spans="1:29" x14ac:dyDescent="0.3">
      <c r="A6296" s="1" t="s">
        <v>29</v>
      </c>
      <c r="B6296" t="s">
        <v>62</v>
      </c>
      <c r="C6296" t="s">
        <v>696</v>
      </c>
      <c r="D6296" t="s">
        <v>236</v>
      </c>
      <c r="E6296">
        <v>1</v>
      </c>
      <c r="F6296" t="s">
        <v>77</v>
      </c>
      <c r="G6296" t="s">
        <v>501</v>
      </c>
      <c r="H6296" t="s">
        <v>79</v>
      </c>
      <c r="I6296" t="s">
        <v>4854</v>
      </c>
      <c r="J6296" t="s">
        <v>2988</v>
      </c>
      <c r="K6296" t="s">
        <v>14160</v>
      </c>
      <c r="L6296" t="s">
        <v>14161</v>
      </c>
      <c r="M6296" t="s">
        <v>1976</v>
      </c>
      <c r="N6296" t="s">
        <v>40</v>
      </c>
      <c r="O6296">
        <v>20488</v>
      </c>
      <c r="P6296">
        <v>22869</v>
      </c>
      <c r="Q6296" t="s">
        <v>41</v>
      </c>
      <c r="R6296">
        <v>300</v>
      </c>
      <c r="S6296" s="2">
        <v>44297</v>
      </c>
      <c r="T6296" t="s">
        <v>42</v>
      </c>
      <c r="U6296">
        <v>0</v>
      </c>
      <c r="V6296" t="s">
        <v>106</v>
      </c>
      <c r="W6296">
        <v>536</v>
      </c>
      <c r="X6296" t="s">
        <v>44</v>
      </c>
      <c r="Y6296" t="s">
        <v>61</v>
      </c>
      <c r="Z6296">
        <v>0</v>
      </c>
      <c r="AA6296">
        <v>843</v>
      </c>
      <c r="AB6296">
        <v>22223</v>
      </c>
      <c r="AC6296" t="s">
        <v>73</v>
      </c>
    </row>
    <row r="6297" spans="1:29" x14ac:dyDescent="0.3">
      <c r="A6297" s="1" t="s">
        <v>29</v>
      </c>
      <c r="B6297" t="s">
        <v>228</v>
      </c>
      <c r="C6297" t="s">
        <v>4757</v>
      </c>
      <c r="D6297" t="s">
        <v>257</v>
      </c>
      <c r="E6297">
        <v>2</v>
      </c>
      <c r="F6297" t="s">
        <v>99</v>
      </c>
      <c r="G6297" t="s">
        <v>724</v>
      </c>
      <c r="H6297" t="s">
        <v>35</v>
      </c>
      <c r="I6297" t="s">
        <v>2300</v>
      </c>
      <c r="J6297" t="s">
        <v>90</v>
      </c>
      <c r="K6297" t="s">
        <v>14162</v>
      </c>
      <c r="L6297" t="s">
        <v>14163</v>
      </c>
      <c r="M6297" t="s">
        <v>473</v>
      </c>
      <c r="N6297" t="s">
        <v>94</v>
      </c>
      <c r="O6297">
        <v>19504</v>
      </c>
      <c r="P6297">
        <v>23291</v>
      </c>
      <c r="Q6297" t="s">
        <v>95</v>
      </c>
      <c r="R6297">
        <v>223</v>
      </c>
      <c r="S6297" s="2">
        <v>44534</v>
      </c>
      <c r="T6297" t="s">
        <v>42</v>
      </c>
      <c r="U6297">
        <v>0</v>
      </c>
      <c r="V6297" t="s">
        <v>85</v>
      </c>
      <c r="W6297">
        <v>734</v>
      </c>
      <c r="X6297" t="s">
        <v>44</v>
      </c>
      <c r="Y6297" t="s">
        <v>72</v>
      </c>
      <c r="Z6297">
        <v>0</v>
      </c>
      <c r="AA6297">
        <v>637</v>
      </c>
      <c r="AB6297">
        <v>21517</v>
      </c>
      <c r="AC6297" t="s">
        <v>107</v>
      </c>
    </row>
    <row r="6298" spans="1:29" x14ac:dyDescent="0.3">
      <c r="A6298" s="1" t="s">
        <v>47</v>
      </c>
      <c r="B6298" t="s">
        <v>136</v>
      </c>
      <c r="C6298" t="s">
        <v>2546</v>
      </c>
      <c r="D6298" t="s">
        <v>98</v>
      </c>
      <c r="E6298">
        <v>10</v>
      </c>
      <c r="F6298" t="s">
        <v>99</v>
      </c>
      <c r="G6298" t="s">
        <v>724</v>
      </c>
      <c r="H6298" t="s">
        <v>79</v>
      </c>
      <c r="I6298" t="s">
        <v>3124</v>
      </c>
      <c r="J6298" t="s">
        <v>172</v>
      </c>
      <c r="K6298" t="s">
        <v>14164</v>
      </c>
      <c r="L6298" t="s">
        <v>14165</v>
      </c>
      <c r="M6298" t="s">
        <v>1374</v>
      </c>
      <c r="N6298" t="s">
        <v>94</v>
      </c>
      <c r="O6298">
        <v>18226</v>
      </c>
      <c r="P6298">
        <v>22109</v>
      </c>
      <c r="Q6298" t="s">
        <v>95</v>
      </c>
      <c r="R6298">
        <v>316</v>
      </c>
      <c r="S6298" s="2">
        <v>44412</v>
      </c>
      <c r="T6298" t="s">
        <v>42</v>
      </c>
      <c r="U6298">
        <v>0</v>
      </c>
      <c r="V6298" t="s">
        <v>71</v>
      </c>
      <c r="W6298">
        <v>480</v>
      </c>
      <c r="X6298" t="s">
        <v>44</v>
      </c>
      <c r="Y6298" t="s">
        <v>61</v>
      </c>
      <c r="Z6298">
        <v>0</v>
      </c>
      <c r="AA6298">
        <v>924</v>
      </c>
      <c r="AB6298">
        <v>19729</v>
      </c>
      <c r="AC6298" t="s">
        <v>46</v>
      </c>
    </row>
    <row r="6299" spans="1:29" x14ac:dyDescent="0.3">
      <c r="A6299" s="1" t="s">
        <v>47</v>
      </c>
      <c r="B6299" t="s">
        <v>108</v>
      </c>
      <c r="C6299" t="s">
        <v>1220</v>
      </c>
      <c r="D6299" t="s">
        <v>119</v>
      </c>
      <c r="E6299">
        <v>9</v>
      </c>
      <c r="F6299" t="s">
        <v>129</v>
      </c>
      <c r="G6299" t="s">
        <v>298</v>
      </c>
      <c r="H6299" t="s">
        <v>35</v>
      </c>
      <c r="I6299" t="s">
        <v>36</v>
      </c>
      <c r="J6299" t="s">
        <v>10766</v>
      </c>
      <c r="K6299" t="s">
        <v>14166</v>
      </c>
      <c r="L6299" t="s">
        <v>14167</v>
      </c>
      <c r="M6299" t="s">
        <v>1402</v>
      </c>
      <c r="N6299" t="s">
        <v>94</v>
      </c>
      <c r="O6299">
        <v>9166</v>
      </c>
      <c r="P6299">
        <v>13712</v>
      </c>
      <c r="Q6299" t="s">
        <v>59</v>
      </c>
      <c r="R6299">
        <v>250</v>
      </c>
      <c r="S6299" s="2">
        <v>44528</v>
      </c>
      <c r="T6299" s="2">
        <v>44537</v>
      </c>
      <c r="U6299">
        <v>15621</v>
      </c>
      <c r="V6299" t="s">
        <v>85</v>
      </c>
      <c r="W6299">
        <v>519</v>
      </c>
      <c r="X6299" t="s">
        <v>60</v>
      </c>
      <c r="Y6299" t="s">
        <v>45</v>
      </c>
      <c r="Z6299">
        <v>0</v>
      </c>
      <c r="AA6299">
        <v>362</v>
      </c>
      <c r="AB6299">
        <v>10744</v>
      </c>
      <c r="AC6299" t="s">
        <v>46</v>
      </c>
    </row>
    <row r="6300" spans="1:29" x14ac:dyDescent="0.3">
      <c r="A6300" s="1" t="s">
        <v>29</v>
      </c>
      <c r="B6300" t="s">
        <v>86</v>
      </c>
      <c r="C6300" t="s">
        <v>1312</v>
      </c>
      <c r="D6300" t="s">
        <v>119</v>
      </c>
      <c r="E6300">
        <v>4</v>
      </c>
      <c r="F6300" t="s">
        <v>271</v>
      </c>
      <c r="G6300" t="s">
        <v>340</v>
      </c>
      <c r="H6300" t="s">
        <v>35</v>
      </c>
      <c r="I6300" t="s">
        <v>131</v>
      </c>
      <c r="J6300" t="s">
        <v>428</v>
      </c>
      <c r="K6300" t="s">
        <v>14168</v>
      </c>
      <c r="L6300" t="s">
        <v>14169</v>
      </c>
      <c r="M6300" t="s">
        <v>1691</v>
      </c>
      <c r="N6300" t="s">
        <v>58</v>
      </c>
      <c r="O6300">
        <v>9041</v>
      </c>
      <c r="P6300">
        <v>13628</v>
      </c>
      <c r="Q6300" t="s">
        <v>41</v>
      </c>
      <c r="R6300">
        <v>631</v>
      </c>
      <c r="S6300" s="2">
        <v>44964</v>
      </c>
      <c r="T6300" t="s">
        <v>42</v>
      </c>
      <c r="U6300">
        <v>0</v>
      </c>
      <c r="V6300" t="s">
        <v>106</v>
      </c>
      <c r="W6300">
        <v>775</v>
      </c>
      <c r="X6300" t="s">
        <v>44</v>
      </c>
      <c r="Y6300" t="s">
        <v>72</v>
      </c>
      <c r="Z6300">
        <v>2763</v>
      </c>
      <c r="AA6300">
        <v>603</v>
      </c>
      <c r="AB6300">
        <v>11435</v>
      </c>
      <c r="AC6300" t="s">
        <v>73</v>
      </c>
    </row>
    <row r="6301" spans="1:29" x14ac:dyDescent="0.3">
      <c r="A6301" s="1" t="s">
        <v>47</v>
      </c>
      <c r="B6301" t="s">
        <v>108</v>
      </c>
      <c r="C6301" t="s">
        <v>1275</v>
      </c>
      <c r="D6301" t="s">
        <v>201</v>
      </c>
      <c r="E6301">
        <v>10</v>
      </c>
      <c r="F6301" t="s">
        <v>51</v>
      </c>
      <c r="G6301" t="s">
        <v>285</v>
      </c>
      <c r="H6301" t="s">
        <v>35</v>
      </c>
      <c r="I6301" t="s">
        <v>36</v>
      </c>
      <c r="J6301" t="s">
        <v>3527</v>
      </c>
      <c r="K6301" t="s">
        <v>14170</v>
      </c>
      <c r="L6301" t="s">
        <v>14171</v>
      </c>
      <c r="M6301" t="s">
        <v>522</v>
      </c>
      <c r="N6301" t="s">
        <v>40</v>
      </c>
      <c r="O6301">
        <v>7369</v>
      </c>
      <c r="P6301">
        <v>10578</v>
      </c>
      <c r="Q6301" t="s">
        <v>59</v>
      </c>
      <c r="R6301">
        <v>544</v>
      </c>
      <c r="S6301" s="2">
        <v>44685</v>
      </c>
      <c r="T6301" t="s">
        <v>42</v>
      </c>
      <c r="U6301">
        <v>26192</v>
      </c>
      <c r="V6301" t="s">
        <v>71</v>
      </c>
      <c r="W6301">
        <v>811</v>
      </c>
      <c r="X6301" t="s">
        <v>44</v>
      </c>
      <c r="Y6301" t="s">
        <v>61</v>
      </c>
      <c r="Z6301">
        <v>0</v>
      </c>
      <c r="AA6301">
        <v>743</v>
      </c>
      <c r="AB6301">
        <v>8591</v>
      </c>
      <c r="AC6301" t="s">
        <v>107</v>
      </c>
    </row>
    <row r="6302" spans="1:29" x14ac:dyDescent="0.3">
      <c r="A6302" s="1" t="s">
        <v>29</v>
      </c>
      <c r="B6302" t="s">
        <v>541</v>
      </c>
      <c r="C6302" t="s">
        <v>2463</v>
      </c>
      <c r="D6302" t="s">
        <v>110</v>
      </c>
      <c r="E6302">
        <v>7</v>
      </c>
      <c r="F6302" t="s">
        <v>271</v>
      </c>
      <c r="G6302" t="s">
        <v>1298</v>
      </c>
      <c r="H6302" t="s">
        <v>79</v>
      </c>
      <c r="I6302" t="s">
        <v>725</v>
      </c>
      <c r="J6302" t="s">
        <v>1446</v>
      </c>
      <c r="K6302" t="s">
        <v>14172</v>
      </c>
      <c r="L6302" t="s">
        <v>14173</v>
      </c>
      <c r="M6302" t="s">
        <v>1715</v>
      </c>
      <c r="N6302" t="s">
        <v>58</v>
      </c>
      <c r="O6302">
        <v>2582</v>
      </c>
      <c r="P6302">
        <v>5664</v>
      </c>
      <c r="Q6302" t="s">
        <v>59</v>
      </c>
      <c r="R6302">
        <v>55</v>
      </c>
      <c r="S6302" s="2">
        <v>45083</v>
      </c>
      <c r="T6302" s="2">
        <v>45089</v>
      </c>
      <c r="U6302">
        <v>11966</v>
      </c>
      <c r="V6302" t="s">
        <v>43</v>
      </c>
      <c r="W6302">
        <v>560</v>
      </c>
      <c r="X6302" t="s">
        <v>60</v>
      </c>
      <c r="Y6302" t="s">
        <v>61</v>
      </c>
      <c r="Z6302">
        <v>1814</v>
      </c>
      <c r="AA6302">
        <v>154</v>
      </c>
      <c r="AB6302">
        <v>5601</v>
      </c>
      <c r="AC6302" t="s">
        <v>73</v>
      </c>
    </row>
    <row r="6303" spans="1:29" x14ac:dyDescent="0.3">
      <c r="A6303" s="1" t="s">
        <v>47</v>
      </c>
      <c r="B6303" t="s">
        <v>153</v>
      </c>
      <c r="C6303" t="s">
        <v>939</v>
      </c>
      <c r="D6303" t="s">
        <v>50</v>
      </c>
      <c r="E6303">
        <v>2</v>
      </c>
      <c r="F6303" t="s">
        <v>33</v>
      </c>
      <c r="G6303" t="s">
        <v>728</v>
      </c>
      <c r="H6303" t="s">
        <v>79</v>
      </c>
      <c r="I6303" t="s">
        <v>417</v>
      </c>
      <c r="J6303" t="s">
        <v>961</v>
      </c>
      <c r="K6303" t="s">
        <v>14174</v>
      </c>
      <c r="L6303" t="s">
        <v>14175</v>
      </c>
      <c r="M6303" t="s">
        <v>540</v>
      </c>
      <c r="N6303" t="s">
        <v>58</v>
      </c>
      <c r="O6303">
        <v>8565</v>
      </c>
      <c r="P6303">
        <v>10871</v>
      </c>
      <c r="Q6303" t="s">
        <v>41</v>
      </c>
      <c r="R6303">
        <v>824</v>
      </c>
      <c r="S6303" s="2">
        <v>44901</v>
      </c>
      <c r="T6303" t="s">
        <v>42</v>
      </c>
      <c r="U6303">
        <v>0</v>
      </c>
      <c r="V6303" t="s">
        <v>106</v>
      </c>
      <c r="W6303">
        <v>642</v>
      </c>
      <c r="X6303" t="s">
        <v>44</v>
      </c>
      <c r="Y6303" t="s">
        <v>45</v>
      </c>
      <c r="Z6303">
        <v>1709</v>
      </c>
      <c r="AA6303">
        <v>180</v>
      </c>
      <c r="AB6303">
        <v>8985</v>
      </c>
      <c r="AC6303" t="s">
        <v>73</v>
      </c>
    </row>
    <row r="6304" spans="1:29" x14ac:dyDescent="0.3">
      <c r="A6304" s="1" t="s">
        <v>47</v>
      </c>
      <c r="B6304" t="s">
        <v>592</v>
      </c>
      <c r="C6304" t="s">
        <v>2701</v>
      </c>
      <c r="D6304" t="s">
        <v>155</v>
      </c>
      <c r="E6304">
        <v>9</v>
      </c>
      <c r="F6304" t="s">
        <v>77</v>
      </c>
      <c r="G6304" t="s">
        <v>501</v>
      </c>
      <c r="H6304" t="s">
        <v>79</v>
      </c>
      <c r="I6304" t="s">
        <v>565</v>
      </c>
      <c r="J6304" t="s">
        <v>4678</v>
      </c>
      <c r="K6304" t="s">
        <v>14176</v>
      </c>
      <c r="L6304" t="s">
        <v>14177</v>
      </c>
      <c r="M6304" t="s">
        <v>1512</v>
      </c>
      <c r="N6304" t="s">
        <v>40</v>
      </c>
      <c r="O6304">
        <v>25226</v>
      </c>
      <c r="P6304">
        <v>28245</v>
      </c>
      <c r="Q6304" t="s">
        <v>41</v>
      </c>
      <c r="R6304">
        <v>32</v>
      </c>
      <c r="S6304" s="2">
        <v>44404</v>
      </c>
      <c r="T6304" t="s">
        <v>42</v>
      </c>
      <c r="U6304">
        <v>0</v>
      </c>
      <c r="V6304" t="s">
        <v>43</v>
      </c>
      <c r="W6304">
        <v>777</v>
      </c>
      <c r="X6304" t="s">
        <v>44</v>
      </c>
      <c r="Y6304" t="s">
        <v>72</v>
      </c>
      <c r="Z6304">
        <v>0</v>
      </c>
      <c r="AA6304">
        <v>949</v>
      </c>
      <c r="AB6304">
        <v>28015</v>
      </c>
      <c r="AC6304" t="s">
        <v>46</v>
      </c>
    </row>
    <row r="6305" spans="1:29" x14ac:dyDescent="0.3">
      <c r="A6305" s="1" t="s">
        <v>47</v>
      </c>
      <c r="B6305" t="s">
        <v>592</v>
      </c>
      <c r="C6305" t="s">
        <v>2872</v>
      </c>
      <c r="D6305" t="s">
        <v>138</v>
      </c>
      <c r="E6305">
        <v>1</v>
      </c>
      <c r="F6305" t="s">
        <v>221</v>
      </c>
      <c r="G6305" t="s">
        <v>1096</v>
      </c>
      <c r="H6305" t="s">
        <v>79</v>
      </c>
      <c r="I6305" t="s">
        <v>536</v>
      </c>
      <c r="J6305" t="s">
        <v>1148</v>
      </c>
      <c r="K6305" t="s">
        <v>14178</v>
      </c>
      <c r="L6305" t="s">
        <v>14179</v>
      </c>
      <c r="M6305" t="s">
        <v>2150</v>
      </c>
      <c r="N6305" t="s">
        <v>40</v>
      </c>
      <c r="O6305">
        <v>10543</v>
      </c>
      <c r="P6305">
        <v>14447</v>
      </c>
      <c r="Q6305" t="s">
        <v>41</v>
      </c>
      <c r="R6305">
        <v>273</v>
      </c>
      <c r="S6305" s="2">
        <v>45126</v>
      </c>
      <c r="T6305" s="2">
        <v>45140</v>
      </c>
      <c r="U6305">
        <v>0</v>
      </c>
      <c r="V6305" t="s">
        <v>71</v>
      </c>
      <c r="W6305">
        <v>640</v>
      </c>
      <c r="X6305" t="s">
        <v>60</v>
      </c>
      <c r="Y6305" t="s">
        <v>45</v>
      </c>
      <c r="Z6305">
        <v>0</v>
      </c>
      <c r="AA6305">
        <v>270</v>
      </c>
      <c r="AB6305">
        <v>13359</v>
      </c>
      <c r="AC6305" t="s">
        <v>107</v>
      </c>
    </row>
    <row r="6306" spans="1:29" x14ac:dyDescent="0.3">
      <c r="A6306" s="1" t="s">
        <v>47</v>
      </c>
      <c r="B6306" t="s">
        <v>117</v>
      </c>
      <c r="C6306" t="s">
        <v>1406</v>
      </c>
      <c r="D6306" t="s">
        <v>76</v>
      </c>
      <c r="E6306">
        <v>7</v>
      </c>
      <c r="F6306" t="s">
        <v>64</v>
      </c>
      <c r="G6306" t="s">
        <v>388</v>
      </c>
      <c r="H6306" t="s">
        <v>79</v>
      </c>
      <c r="I6306" t="s">
        <v>13163</v>
      </c>
      <c r="J6306" t="s">
        <v>6165</v>
      </c>
      <c r="K6306">
        <v>5359432145</v>
      </c>
      <c r="L6306" t="s">
        <v>14180</v>
      </c>
      <c r="M6306" t="s">
        <v>248</v>
      </c>
      <c r="N6306" t="s">
        <v>84</v>
      </c>
      <c r="O6306">
        <v>14361</v>
      </c>
      <c r="P6306">
        <v>18778</v>
      </c>
      <c r="Q6306" t="s">
        <v>95</v>
      </c>
      <c r="R6306">
        <v>448</v>
      </c>
      <c r="S6306" s="2">
        <v>44988</v>
      </c>
      <c r="T6306" s="2">
        <v>45005</v>
      </c>
      <c r="U6306">
        <v>0</v>
      </c>
      <c r="V6306" t="s">
        <v>85</v>
      </c>
      <c r="W6306">
        <v>640</v>
      </c>
      <c r="X6306" t="s">
        <v>60</v>
      </c>
      <c r="Y6306" t="s">
        <v>72</v>
      </c>
      <c r="Z6306">
        <v>0</v>
      </c>
      <c r="AA6306">
        <v>544</v>
      </c>
      <c r="AB6306">
        <v>14463</v>
      </c>
      <c r="AC6306" t="s">
        <v>73</v>
      </c>
    </row>
    <row r="6307" spans="1:29" x14ac:dyDescent="0.3">
      <c r="A6307" s="1" t="s">
        <v>29</v>
      </c>
      <c r="B6307" t="s">
        <v>541</v>
      </c>
      <c r="C6307" t="s">
        <v>557</v>
      </c>
      <c r="D6307" t="s">
        <v>178</v>
      </c>
      <c r="E6307">
        <v>5</v>
      </c>
      <c r="F6307" t="s">
        <v>99</v>
      </c>
      <c r="G6307" t="s">
        <v>558</v>
      </c>
      <c r="H6307" t="s">
        <v>35</v>
      </c>
      <c r="I6307" t="s">
        <v>10661</v>
      </c>
      <c r="J6307" t="s">
        <v>10372</v>
      </c>
      <c r="K6307" t="s">
        <v>14181</v>
      </c>
      <c r="L6307" t="s">
        <v>14182</v>
      </c>
      <c r="M6307" t="s">
        <v>1340</v>
      </c>
      <c r="N6307" t="s">
        <v>58</v>
      </c>
      <c r="O6307">
        <v>10652</v>
      </c>
      <c r="P6307">
        <v>15389</v>
      </c>
      <c r="Q6307" t="s">
        <v>59</v>
      </c>
      <c r="R6307">
        <v>402</v>
      </c>
      <c r="S6307" s="2">
        <v>45154</v>
      </c>
      <c r="T6307" t="s">
        <v>42</v>
      </c>
      <c r="U6307">
        <v>49717</v>
      </c>
      <c r="V6307" t="s">
        <v>43</v>
      </c>
      <c r="W6307">
        <v>847</v>
      </c>
      <c r="X6307" t="s">
        <v>44</v>
      </c>
      <c r="Y6307" t="s">
        <v>61</v>
      </c>
      <c r="Z6307">
        <v>2471</v>
      </c>
      <c r="AA6307">
        <v>494</v>
      </c>
      <c r="AB6307">
        <v>15099</v>
      </c>
      <c r="AC6307" t="s">
        <v>46</v>
      </c>
    </row>
    <row r="6308" spans="1:29" x14ac:dyDescent="0.3">
      <c r="A6308" s="1" t="s">
        <v>47</v>
      </c>
      <c r="B6308" t="s">
        <v>136</v>
      </c>
      <c r="C6308" t="s">
        <v>1386</v>
      </c>
      <c r="D6308" t="s">
        <v>236</v>
      </c>
      <c r="E6308">
        <v>3</v>
      </c>
      <c r="F6308" t="s">
        <v>221</v>
      </c>
      <c r="G6308" t="s">
        <v>667</v>
      </c>
      <c r="H6308" t="s">
        <v>35</v>
      </c>
      <c r="I6308" t="s">
        <v>2300</v>
      </c>
      <c r="J6308" t="s">
        <v>12071</v>
      </c>
      <c r="K6308" t="s">
        <v>14183</v>
      </c>
      <c r="L6308" t="s">
        <v>14184</v>
      </c>
      <c r="M6308" t="s">
        <v>1128</v>
      </c>
      <c r="N6308" t="s">
        <v>94</v>
      </c>
      <c r="O6308">
        <v>26861</v>
      </c>
      <c r="P6308">
        <v>31795</v>
      </c>
      <c r="Q6308" t="s">
        <v>41</v>
      </c>
      <c r="R6308">
        <v>277</v>
      </c>
      <c r="S6308" s="2">
        <v>45296</v>
      </c>
      <c r="T6308" t="s">
        <v>42</v>
      </c>
      <c r="U6308">
        <v>0</v>
      </c>
      <c r="V6308" t="s">
        <v>85</v>
      </c>
      <c r="W6308">
        <v>835</v>
      </c>
      <c r="X6308" t="s">
        <v>44</v>
      </c>
      <c r="Y6308" t="s">
        <v>72</v>
      </c>
      <c r="Z6308">
        <v>0</v>
      </c>
      <c r="AA6308">
        <v>664</v>
      </c>
      <c r="AB6308">
        <v>28793</v>
      </c>
      <c r="AC6308" t="s">
        <v>46</v>
      </c>
    </row>
    <row r="6309" spans="1:29" x14ac:dyDescent="0.3">
      <c r="A6309" s="1" t="s">
        <v>47</v>
      </c>
      <c r="B6309" t="s">
        <v>117</v>
      </c>
      <c r="C6309" t="s">
        <v>512</v>
      </c>
      <c r="D6309" t="s">
        <v>201</v>
      </c>
      <c r="E6309">
        <v>3</v>
      </c>
      <c r="F6309" t="s">
        <v>77</v>
      </c>
      <c r="G6309" t="s">
        <v>932</v>
      </c>
      <c r="H6309" t="s">
        <v>79</v>
      </c>
      <c r="I6309" t="s">
        <v>6053</v>
      </c>
      <c r="J6309" t="s">
        <v>1542</v>
      </c>
      <c r="K6309">
        <v>2205062612</v>
      </c>
      <c r="L6309" t="s">
        <v>14185</v>
      </c>
      <c r="M6309" t="s">
        <v>1311</v>
      </c>
      <c r="N6309" t="s">
        <v>94</v>
      </c>
      <c r="O6309">
        <v>6134</v>
      </c>
      <c r="P6309">
        <v>9766</v>
      </c>
      <c r="Q6309" t="s">
        <v>41</v>
      </c>
      <c r="R6309">
        <v>251</v>
      </c>
      <c r="S6309" s="2">
        <v>45210</v>
      </c>
      <c r="T6309" s="2">
        <v>45228</v>
      </c>
      <c r="U6309">
        <v>0</v>
      </c>
      <c r="V6309" t="s">
        <v>43</v>
      </c>
      <c r="W6309">
        <v>582</v>
      </c>
      <c r="X6309" t="s">
        <v>60</v>
      </c>
      <c r="Y6309" t="s">
        <v>45</v>
      </c>
      <c r="Z6309">
        <v>0</v>
      </c>
      <c r="AA6309">
        <v>724</v>
      </c>
      <c r="AB6309">
        <v>7881</v>
      </c>
      <c r="AC6309" t="s">
        <v>107</v>
      </c>
    </row>
    <row r="6310" spans="1:29" x14ac:dyDescent="0.3">
      <c r="A6310" s="1" t="s">
        <v>47</v>
      </c>
      <c r="B6310" t="s">
        <v>136</v>
      </c>
      <c r="C6310" t="s">
        <v>641</v>
      </c>
      <c r="D6310" t="s">
        <v>387</v>
      </c>
      <c r="E6310">
        <v>7</v>
      </c>
      <c r="F6310" t="s">
        <v>129</v>
      </c>
      <c r="G6310" t="s">
        <v>163</v>
      </c>
      <c r="H6310" t="s">
        <v>35</v>
      </c>
      <c r="I6310" t="s">
        <v>1287</v>
      </c>
      <c r="J6310" t="s">
        <v>1986</v>
      </c>
      <c r="K6310" t="s">
        <v>14186</v>
      </c>
      <c r="L6310" t="s">
        <v>14187</v>
      </c>
      <c r="M6310" t="s">
        <v>1374</v>
      </c>
      <c r="N6310" t="s">
        <v>94</v>
      </c>
      <c r="O6310">
        <v>23937</v>
      </c>
      <c r="P6310">
        <v>26113</v>
      </c>
      <c r="Q6310" t="s">
        <v>59</v>
      </c>
      <c r="R6310">
        <v>494</v>
      </c>
      <c r="S6310" s="2">
        <v>45121</v>
      </c>
      <c r="T6310" s="2">
        <v>45136</v>
      </c>
      <c r="U6310">
        <v>3386</v>
      </c>
      <c r="V6310" t="s">
        <v>106</v>
      </c>
      <c r="W6310">
        <v>529</v>
      </c>
      <c r="X6310" t="s">
        <v>60</v>
      </c>
      <c r="Y6310" t="s">
        <v>72</v>
      </c>
      <c r="Z6310">
        <v>0</v>
      </c>
      <c r="AA6310">
        <v>776</v>
      </c>
      <c r="AB6310">
        <v>24652</v>
      </c>
      <c r="AC6310" t="s">
        <v>73</v>
      </c>
    </row>
    <row r="6311" spans="1:29" x14ac:dyDescent="0.3">
      <c r="A6311" s="1" t="s">
        <v>29</v>
      </c>
      <c r="B6311" t="s">
        <v>541</v>
      </c>
      <c r="C6311" t="s">
        <v>1513</v>
      </c>
      <c r="D6311" t="s">
        <v>178</v>
      </c>
      <c r="E6311">
        <v>7</v>
      </c>
      <c r="F6311" t="s">
        <v>99</v>
      </c>
      <c r="G6311" t="s">
        <v>950</v>
      </c>
      <c r="H6311" t="s">
        <v>79</v>
      </c>
      <c r="I6311" t="s">
        <v>6503</v>
      </c>
      <c r="J6311" t="s">
        <v>4362</v>
      </c>
      <c r="K6311" t="s">
        <v>14188</v>
      </c>
      <c r="L6311" t="s">
        <v>14189</v>
      </c>
      <c r="M6311" t="s">
        <v>3258</v>
      </c>
      <c r="N6311" t="s">
        <v>58</v>
      </c>
      <c r="O6311">
        <v>29072</v>
      </c>
      <c r="P6311">
        <v>32468</v>
      </c>
      <c r="Q6311" t="s">
        <v>59</v>
      </c>
      <c r="R6311">
        <v>974</v>
      </c>
      <c r="S6311" s="2">
        <v>45036</v>
      </c>
      <c r="T6311" s="2">
        <v>45054</v>
      </c>
      <c r="U6311">
        <v>20646</v>
      </c>
      <c r="V6311" t="s">
        <v>106</v>
      </c>
      <c r="W6311">
        <v>848</v>
      </c>
      <c r="X6311" t="s">
        <v>60</v>
      </c>
      <c r="Y6311" t="s">
        <v>61</v>
      </c>
      <c r="Z6311">
        <v>2887</v>
      </c>
      <c r="AA6311">
        <v>229</v>
      </c>
      <c r="AB6311">
        <v>30013</v>
      </c>
      <c r="AC6311" t="s">
        <v>46</v>
      </c>
    </row>
    <row r="6312" spans="1:29" x14ac:dyDescent="0.3">
      <c r="A6312" s="1" t="s">
        <v>47</v>
      </c>
      <c r="B6312" t="s">
        <v>136</v>
      </c>
      <c r="C6312" t="s">
        <v>641</v>
      </c>
      <c r="D6312" t="s">
        <v>119</v>
      </c>
      <c r="E6312">
        <v>8</v>
      </c>
      <c r="F6312" t="s">
        <v>186</v>
      </c>
      <c r="G6312" t="s">
        <v>650</v>
      </c>
      <c r="H6312" t="s">
        <v>35</v>
      </c>
      <c r="I6312" t="s">
        <v>1008</v>
      </c>
      <c r="J6312" t="s">
        <v>1414</v>
      </c>
      <c r="K6312" t="s">
        <v>14190</v>
      </c>
      <c r="L6312" t="s">
        <v>14191</v>
      </c>
      <c r="M6312" t="s">
        <v>988</v>
      </c>
      <c r="N6312" t="s">
        <v>58</v>
      </c>
      <c r="O6312">
        <v>26122</v>
      </c>
      <c r="P6312">
        <v>30556</v>
      </c>
      <c r="Q6312" t="s">
        <v>59</v>
      </c>
      <c r="R6312">
        <v>782</v>
      </c>
      <c r="S6312" s="2">
        <v>45186</v>
      </c>
      <c r="T6312" s="2">
        <v>45197</v>
      </c>
      <c r="U6312">
        <v>42845</v>
      </c>
      <c r="V6312" t="s">
        <v>71</v>
      </c>
      <c r="W6312">
        <v>637</v>
      </c>
      <c r="X6312" t="s">
        <v>60</v>
      </c>
      <c r="Y6312" t="s">
        <v>72</v>
      </c>
      <c r="Z6312">
        <v>2029</v>
      </c>
      <c r="AA6312">
        <v>42</v>
      </c>
      <c r="AB6312">
        <v>27733</v>
      </c>
      <c r="AC6312" t="s">
        <v>107</v>
      </c>
    </row>
    <row r="6313" spans="1:29" x14ac:dyDescent="0.3">
      <c r="A6313" s="1" t="s">
        <v>29</v>
      </c>
      <c r="B6313" t="s">
        <v>327</v>
      </c>
      <c r="C6313" t="s">
        <v>949</v>
      </c>
      <c r="D6313" t="s">
        <v>201</v>
      </c>
      <c r="E6313">
        <v>9</v>
      </c>
      <c r="F6313" t="s">
        <v>51</v>
      </c>
      <c r="G6313" t="s">
        <v>1427</v>
      </c>
      <c r="H6313" t="s">
        <v>35</v>
      </c>
      <c r="I6313" t="s">
        <v>53</v>
      </c>
      <c r="J6313" t="s">
        <v>1792</v>
      </c>
      <c r="K6313" t="s">
        <v>14192</v>
      </c>
      <c r="L6313" t="s">
        <v>14193</v>
      </c>
      <c r="M6313" t="s">
        <v>2350</v>
      </c>
      <c r="N6313" t="s">
        <v>84</v>
      </c>
      <c r="O6313">
        <v>15918</v>
      </c>
      <c r="P6313">
        <v>19246</v>
      </c>
      <c r="Q6313" t="s">
        <v>41</v>
      </c>
      <c r="R6313">
        <v>423</v>
      </c>
      <c r="S6313" s="2">
        <v>45075</v>
      </c>
      <c r="T6313" s="2">
        <v>45076</v>
      </c>
      <c r="U6313">
        <v>0</v>
      </c>
      <c r="V6313" t="s">
        <v>85</v>
      </c>
      <c r="W6313">
        <v>612</v>
      </c>
      <c r="X6313" t="s">
        <v>60</v>
      </c>
      <c r="Y6313" t="s">
        <v>72</v>
      </c>
      <c r="Z6313">
        <v>0</v>
      </c>
      <c r="AA6313">
        <v>663</v>
      </c>
      <c r="AB6313">
        <v>16681</v>
      </c>
      <c r="AC6313" t="s">
        <v>107</v>
      </c>
    </row>
    <row r="6314" spans="1:29" x14ac:dyDescent="0.3">
      <c r="A6314" s="1" t="s">
        <v>47</v>
      </c>
      <c r="B6314" t="s">
        <v>48</v>
      </c>
      <c r="C6314" t="s">
        <v>3245</v>
      </c>
      <c r="D6314" t="s">
        <v>76</v>
      </c>
      <c r="E6314">
        <v>3</v>
      </c>
      <c r="F6314" t="s">
        <v>51</v>
      </c>
      <c r="G6314" t="s">
        <v>710</v>
      </c>
      <c r="H6314" t="s">
        <v>35</v>
      </c>
      <c r="I6314" t="s">
        <v>464</v>
      </c>
      <c r="J6314" t="s">
        <v>716</v>
      </c>
      <c r="K6314" t="s">
        <v>14194</v>
      </c>
      <c r="L6314" t="s">
        <v>14195</v>
      </c>
      <c r="M6314" t="s">
        <v>220</v>
      </c>
      <c r="N6314" t="s">
        <v>40</v>
      </c>
      <c r="O6314">
        <v>8851</v>
      </c>
      <c r="P6314">
        <v>11640</v>
      </c>
      <c r="Q6314" t="s">
        <v>41</v>
      </c>
      <c r="R6314">
        <v>987</v>
      </c>
      <c r="S6314" s="2">
        <v>44996</v>
      </c>
      <c r="T6314" t="s">
        <v>42</v>
      </c>
      <c r="U6314">
        <v>0</v>
      </c>
      <c r="V6314" t="s">
        <v>71</v>
      </c>
      <c r="W6314">
        <v>717</v>
      </c>
      <c r="X6314" t="s">
        <v>44</v>
      </c>
      <c r="Y6314" t="s">
        <v>61</v>
      </c>
      <c r="Z6314">
        <v>0</v>
      </c>
      <c r="AA6314">
        <v>704</v>
      </c>
      <c r="AB6314">
        <v>10239</v>
      </c>
      <c r="AC6314" t="s">
        <v>107</v>
      </c>
    </row>
    <row r="6315" spans="1:29" x14ac:dyDescent="0.3">
      <c r="A6315" s="1" t="s">
        <v>47</v>
      </c>
      <c r="B6315" t="s">
        <v>592</v>
      </c>
      <c r="C6315" t="s">
        <v>593</v>
      </c>
      <c r="D6315" t="s">
        <v>257</v>
      </c>
      <c r="E6315">
        <v>5</v>
      </c>
      <c r="F6315" t="s">
        <v>221</v>
      </c>
      <c r="G6315" t="s">
        <v>858</v>
      </c>
      <c r="H6315" t="s">
        <v>79</v>
      </c>
      <c r="I6315" t="s">
        <v>2251</v>
      </c>
      <c r="J6315" t="s">
        <v>1509</v>
      </c>
      <c r="K6315" t="s">
        <v>14196</v>
      </c>
      <c r="L6315" t="s">
        <v>14197</v>
      </c>
      <c r="M6315" t="s">
        <v>598</v>
      </c>
      <c r="N6315" t="s">
        <v>84</v>
      </c>
      <c r="O6315">
        <v>25025</v>
      </c>
      <c r="P6315">
        <v>27318</v>
      </c>
      <c r="Q6315" t="s">
        <v>59</v>
      </c>
      <c r="R6315">
        <v>165</v>
      </c>
      <c r="S6315" s="2">
        <v>44613</v>
      </c>
      <c r="T6315" s="2">
        <v>44617</v>
      </c>
      <c r="U6315">
        <v>15867</v>
      </c>
      <c r="V6315" t="s">
        <v>106</v>
      </c>
      <c r="W6315">
        <v>608</v>
      </c>
      <c r="X6315" t="s">
        <v>60</v>
      </c>
      <c r="Y6315" t="s">
        <v>72</v>
      </c>
      <c r="Z6315">
        <v>0</v>
      </c>
      <c r="AA6315">
        <v>220</v>
      </c>
      <c r="AB6315">
        <v>27254</v>
      </c>
      <c r="AC6315" t="s">
        <v>107</v>
      </c>
    </row>
    <row r="6316" spans="1:29" x14ac:dyDescent="0.3">
      <c r="A6316" s="1" t="s">
        <v>47</v>
      </c>
      <c r="B6316" t="s">
        <v>592</v>
      </c>
      <c r="C6316" t="s">
        <v>2164</v>
      </c>
      <c r="D6316" t="s">
        <v>257</v>
      </c>
      <c r="E6316">
        <v>10</v>
      </c>
      <c r="F6316" t="s">
        <v>221</v>
      </c>
      <c r="G6316" t="s">
        <v>882</v>
      </c>
      <c r="H6316" t="s">
        <v>35</v>
      </c>
      <c r="I6316" t="s">
        <v>1043</v>
      </c>
      <c r="J6316" t="s">
        <v>4177</v>
      </c>
      <c r="K6316" t="s">
        <v>14198</v>
      </c>
      <c r="L6316" t="s">
        <v>14199</v>
      </c>
      <c r="M6316" t="s">
        <v>919</v>
      </c>
      <c r="N6316" t="s">
        <v>58</v>
      </c>
      <c r="O6316">
        <v>8970</v>
      </c>
      <c r="P6316">
        <v>13811</v>
      </c>
      <c r="Q6316" t="s">
        <v>95</v>
      </c>
      <c r="R6316">
        <v>656</v>
      </c>
      <c r="S6316" s="2">
        <v>45281</v>
      </c>
      <c r="T6316" t="s">
        <v>42</v>
      </c>
      <c r="U6316">
        <v>0</v>
      </c>
      <c r="V6316" t="s">
        <v>106</v>
      </c>
      <c r="W6316">
        <v>501</v>
      </c>
      <c r="X6316" t="s">
        <v>44</v>
      </c>
      <c r="Y6316" t="s">
        <v>61</v>
      </c>
      <c r="Z6316">
        <v>3903</v>
      </c>
      <c r="AA6316">
        <v>224</v>
      </c>
      <c r="AB6316">
        <v>12358</v>
      </c>
      <c r="AC6316" t="s">
        <v>46</v>
      </c>
    </row>
    <row r="6317" spans="1:29" x14ac:dyDescent="0.3">
      <c r="A6317" s="1" t="s">
        <v>47</v>
      </c>
      <c r="B6317" t="s">
        <v>108</v>
      </c>
      <c r="C6317" t="s">
        <v>655</v>
      </c>
      <c r="D6317" t="s">
        <v>98</v>
      </c>
      <c r="E6317">
        <v>7</v>
      </c>
      <c r="F6317" t="s">
        <v>120</v>
      </c>
      <c r="G6317" t="s">
        <v>1533</v>
      </c>
      <c r="H6317" t="s">
        <v>79</v>
      </c>
      <c r="I6317" t="s">
        <v>188</v>
      </c>
      <c r="J6317" t="s">
        <v>1554</v>
      </c>
      <c r="K6317" t="s">
        <v>14200</v>
      </c>
      <c r="L6317" t="s">
        <v>14201</v>
      </c>
      <c r="M6317" t="s">
        <v>1422</v>
      </c>
      <c r="N6317" t="s">
        <v>40</v>
      </c>
      <c r="O6317">
        <v>12615</v>
      </c>
      <c r="P6317">
        <v>16334</v>
      </c>
      <c r="Q6317" t="s">
        <v>59</v>
      </c>
      <c r="R6317">
        <v>610</v>
      </c>
      <c r="S6317" s="2">
        <v>45018</v>
      </c>
      <c r="T6317" s="2">
        <v>45025</v>
      </c>
      <c r="U6317">
        <v>45799</v>
      </c>
      <c r="V6317" t="s">
        <v>71</v>
      </c>
      <c r="W6317">
        <v>410</v>
      </c>
      <c r="X6317" t="s">
        <v>60</v>
      </c>
      <c r="Y6317" t="s">
        <v>72</v>
      </c>
      <c r="Z6317">
        <v>0</v>
      </c>
      <c r="AA6317">
        <v>850</v>
      </c>
      <c r="AB6317">
        <v>13162</v>
      </c>
      <c r="AC6317" t="s">
        <v>46</v>
      </c>
    </row>
    <row r="6318" spans="1:29" x14ac:dyDescent="0.3">
      <c r="A6318" s="1" t="s">
        <v>47</v>
      </c>
      <c r="B6318" t="s">
        <v>153</v>
      </c>
      <c r="C6318" t="s">
        <v>1704</v>
      </c>
      <c r="D6318" t="s">
        <v>387</v>
      </c>
      <c r="E6318">
        <v>3</v>
      </c>
      <c r="F6318" t="s">
        <v>221</v>
      </c>
      <c r="G6318" t="s">
        <v>222</v>
      </c>
      <c r="H6318" t="s">
        <v>79</v>
      </c>
      <c r="I6318" t="s">
        <v>122</v>
      </c>
      <c r="J6318" t="s">
        <v>3207</v>
      </c>
      <c r="K6318" t="s">
        <v>14202</v>
      </c>
      <c r="L6318" t="s">
        <v>14203</v>
      </c>
      <c r="M6318" t="s">
        <v>1202</v>
      </c>
      <c r="N6318" t="s">
        <v>94</v>
      </c>
      <c r="O6318">
        <v>18620</v>
      </c>
      <c r="P6318">
        <v>22473</v>
      </c>
      <c r="Q6318" t="s">
        <v>95</v>
      </c>
      <c r="R6318">
        <v>28</v>
      </c>
      <c r="S6318" s="2">
        <v>44872</v>
      </c>
      <c r="T6318" t="s">
        <v>42</v>
      </c>
      <c r="U6318">
        <v>0</v>
      </c>
      <c r="V6318" t="s">
        <v>71</v>
      </c>
      <c r="W6318">
        <v>837</v>
      </c>
      <c r="X6318" t="s">
        <v>44</v>
      </c>
      <c r="Y6318" t="s">
        <v>72</v>
      </c>
      <c r="Z6318">
        <v>0</v>
      </c>
      <c r="AA6318">
        <v>221</v>
      </c>
      <c r="AB6318">
        <v>19515</v>
      </c>
      <c r="AC6318" t="s">
        <v>46</v>
      </c>
    </row>
    <row r="6319" spans="1:29" x14ac:dyDescent="0.3">
      <c r="A6319" s="1" t="s">
        <v>29</v>
      </c>
      <c r="B6319" t="s">
        <v>74</v>
      </c>
      <c r="C6319" t="s">
        <v>965</v>
      </c>
      <c r="D6319" t="s">
        <v>76</v>
      </c>
      <c r="E6319">
        <v>10</v>
      </c>
      <c r="F6319" t="s">
        <v>120</v>
      </c>
      <c r="G6319" t="s">
        <v>121</v>
      </c>
      <c r="H6319" t="s">
        <v>79</v>
      </c>
      <c r="I6319" t="s">
        <v>13163</v>
      </c>
      <c r="J6319" t="s">
        <v>4509</v>
      </c>
      <c r="K6319" t="s">
        <v>14204</v>
      </c>
      <c r="L6319" t="s">
        <v>14205</v>
      </c>
      <c r="M6319" t="s">
        <v>842</v>
      </c>
      <c r="N6319" t="s">
        <v>40</v>
      </c>
      <c r="O6319">
        <v>17476</v>
      </c>
      <c r="P6319">
        <v>19933</v>
      </c>
      <c r="Q6319" t="s">
        <v>41</v>
      </c>
      <c r="R6319">
        <v>20</v>
      </c>
      <c r="S6319" s="2">
        <v>45109</v>
      </c>
      <c r="T6319" s="2">
        <v>45131</v>
      </c>
      <c r="U6319">
        <v>0</v>
      </c>
      <c r="V6319" t="s">
        <v>71</v>
      </c>
      <c r="W6319">
        <v>578</v>
      </c>
      <c r="X6319" t="s">
        <v>60</v>
      </c>
      <c r="Y6319" t="s">
        <v>72</v>
      </c>
      <c r="Z6319">
        <v>0</v>
      </c>
      <c r="AA6319">
        <v>361</v>
      </c>
      <c r="AB6319">
        <v>18845</v>
      </c>
      <c r="AC6319" t="s">
        <v>107</v>
      </c>
    </row>
    <row r="6320" spans="1:29" x14ac:dyDescent="0.3">
      <c r="A6320" s="1" t="s">
        <v>29</v>
      </c>
      <c r="B6320" t="s">
        <v>393</v>
      </c>
      <c r="C6320" t="s">
        <v>599</v>
      </c>
      <c r="D6320" t="s">
        <v>169</v>
      </c>
      <c r="E6320">
        <v>2</v>
      </c>
      <c r="F6320" t="s">
        <v>77</v>
      </c>
      <c r="G6320" t="s">
        <v>264</v>
      </c>
      <c r="H6320" t="s">
        <v>35</v>
      </c>
      <c r="I6320" t="s">
        <v>299</v>
      </c>
      <c r="J6320" t="s">
        <v>9665</v>
      </c>
      <c r="K6320" t="s">
        <v>14206</v>
      </c>
      <c r="L6320" t="s">
        <v>14207</v>
      </c>
      <c r="M6320" t="s">
        <v>399</v>
      </c>
      <c r="N6320" t="s">
        <v>94</v>
      </c>
      <c r="O6320">
        <v>2721</v>
      </c>
      <c r="P6320">
        <v>5250</v>
      </c>
      <c r="Q6320" t="s">
        <v>59</v>
      </c>
      <c r="R6320">
        <v>532</v>
      </c>
      <c r="S6320" s="2">
        <v>44907</v>
      </c>
      <c r="T6320" t="s">
        <v>42</v>
      </c>
      <c r="U6320">
        <v>15620</v>
      </c>
      <c r="V6320" t="s">
        <v>106</v>
      </c>
      <c r="W6320">
        <v>505</v>
      </c>
      <c r="X6320" t="s">
        <v>44</v>
      </c>
      <c r="Y6320" t="s">
        <v>45</v>
      </c>
      <c r="Z6320">
        <v>0</v>
      </c>
      <c r="AA6320">
        <v>814</v>
      </c>
      <c r="AB6320">
        <v>3295</v>
      </c>
      <c r="AC6320" t="s">
        <v>107</v>
      </c>
    </row>
    <row r="6321" spans="1:29" x14ac:dyDescent="0.3">
      <c r="A6321" s="1" t="s">
        <v>47</v>
      </c>
      <c r="B6321" t="s">
        <v>136</v>
      </c>
      <c r="C6321" t="s">
        <v>137</v>
      </c>
      <c r="D6321" t="s">
        <v>185</v>
      </c>
      <c r="E6321">
        <v>1</v>
      </c>
      <c r="F6321" t="s">
        <v>99</v>
      </c>
      <c r="G6321" t="s">
        <v>1638</v>
      </c>
      <c r="H6321" t="s">
        <v>35</v>
      </c>
      <c r="I6321" t="s">
        <v>1985</v>
      </c>
      <c r="J6321" t="s">
        <v>2460</v>
      </c>
      <c r="K6321" t="s">
        <v>14208</v>
      </c>
      <c r="L6321" t="s">
        <v>14209</v>
      </c>
      <c r="M6321" t="s">
        <v>2086</v>
      </c>
      <c r="N6321" t="s">
        <v>84</v>
      </c>
      <c r="O6321">
        <v>21780</v>
      </c>
      <c r="P6321">
        <v>26306</v>
      </c>
      <c r="Q6321" t="s">
        <v>95</v>
      </c>
      <c r="R6321">
        <v>660</v>
      </c>
      <c r="S6321" s="2">
        <v>44277</v>
      </c>
      <c r="T6321" s="2">
        <v>44299</v>
      </c>
      <c r="U6321">
        <v>0</v>
      </c>
      <c r="V6321" t="s">
        <v>85</v>
      </c>
      <c r="W6321">
        <v>467</v>
      </c>
      <c r="X6321" t="s">
        <v>60</v>
      </c>
      <c r="Y6321" t="s">
        <v>72</v>
      </c>
      <c r="Z6321">
        <v>0</v>
      </c>
      <c r="AA6321">
        <v>829</v>
      </c>
      <c r="AB6321">
        <v>23537</v>
      </c>
      <c r="AC6321" t="s">
        <v>73</v>
      </c>
    </row>
    <row r="6322" spans="1:29" x14ac:dyDescent="0.3">
      <c r="A6322" s="1" t="s">
        <v>47</v>
      </c>
      <c r="B6322" t="s">
        <v>117</v>
      </c>
      <c r="C6322" t="s">
        <v>243</v>
      </c>
      <c r="D6322" t="s">
        <v>138</v>
      </c>
      <c r="E6322">
        <v>4</v>
      </c>
      <c r="F6322" t="s">
        <v>120</v>
      </c>
      <c r="G6322" t="s">
        <v>194</v>
      </c>
      <c r="H6322" t="s">
        <v>79</v>
      </c>
      <c r="I6322" t="s">
        <v>621</v>
      </c>
      <c r="J6322" t="s">
        <v>189</v>
      </c>
      <c r="K6322" t="s">
        <v>14210</v>
      </c>
      <c r="L6322" t="s">
        <v>14211</v>
      </c>
      <c r="M6322" t="s">
        <v>1484</v>
      </c>
      <c r="N6322" t="s">
        <v>84</v>
      </c>
      <c r="O6322">
        <v>27337</v>
      </c>
      <c r="P6322">
        <v>31948</v>
      </c>
      <c r="Q6322" t="s">
        <v>59</v>
      </c>
      <c r="R6322">
        <v>103</v>
      </c>
      <c r="S6322" s="2">
        <v>44718</v>
      </c>
      <c r="T6322" s="2">
        <v>44728</v>
      </c>
      <c r="U6322">
        <v>12502</v>
      </c>
      <c r="V6322" t="s">
        <v>106</v>
      </c>
      <c r="W6322">
        <v>698</v>
      </c>
      <c r="X6322" t="s">
        <v>60</v>
      </c>
      <c r="Y6322" t="s">
        <v>72</v>
      </c>
      <c r="Z6322">
        <v>0</v>
      </c>
      <c r="AA6322">
        <v>535</v>
      </c>
      <c r="AB6322">
        <v>27460</v>
      </c>
      <c r="AC6322" t="s">
        <v>107</v>
      </c>
    </row>
    <row r="6323" spans="1:29" x14ac:dyDescent="0.3">
      <c r="A6323" s="1" t="s">
        <v>29</v>
      </c>
      <c r="B6323" t="s">
        <v>74</v>
      </c>
      <c r="C6323" t="s">
        <v>831</v>
      </c>
      <c r="D6323" t="s">
        <v>119</v>
      </c>
      <c r="E6323">
        <v>8</v>
      </c>
      <c r="F6323" t="s">
        <v>64</v>
      </c>
      <c r="G6323" t="s">
        <v>376</v>
      </c>
      <c r="H6323" t="s">
        <v>79</v>
      </c>
      <c r="I6323" t="s">
        <v>382</v>
      </c>
      <c r="J6323" t="s">
        <v>5963</v>
      </c>
      <c r="K6323" t="s">
        <v>14212</v>
      </c>
      <c r="L6323" t="s">
        <v>14213</v>
      </c>
      <c r="M6323" t="s">
        <v>83</v>
      </c>
      <c r="N6323" t="s">
        <v>58</v>
      </c>
      <c r="O6323">
        <v>28173</v>
      </c>
      <c r="P6323">
        <v>31824</v>
      </c>
      <c r="Q6323" t="s">
        <v>95</v>
      </c>
      <c r="R6323">
        <v>207</v>
      </c>
      <c r="S6323" s="2">
        <v>44757</v>
      </c>
      <c r="T6323" s="2">
        <v>44777</v>
      </c>
      <c r="U6323">
        <v>0</v>
      </c>
      <c r="V6323" t="s">
        <v>71</v>
      </c>
      <c r="W6323">
        <v>795</v>
      </c>
      <c r="X6323" t="s">
        <v>60</v>
      </c>
      <c r="Y6323" t="s">
        <v>45</v>
      </c>
      <c r="Z6323">
        <v>3686</v>
      </c>
      <c r="AA6323">
        <v>449</v>
      </c>
      <c r="AB6323">
        <v>30369</v>
      </c>
      <c r="AC6323" t="s">
        <v>73</v>
      </c>
    </row>
    <row r="6324" spans="1:29" x14ac:dyDescent="0.3">
      <c r="A6324" s="1" t="s">
        <v>47</v>
      </c>
      <c r="B6324" t="s">
        <v>145</v>
      </c>
      <c r="C6324" t="s">
        <v>2354</v>
      </c>
      <c r="D6324" t="s">
        <v>201</v>
      </c>
      <c r="E6324">
        <v>8</v>
      </c>
      <c r="F6324" t="s">
        <v>186</v>
      </c>
      <c r="G6324" t="s">
        <v>1504</v>
      </c>
      <c r="H6324" t="s">
        <v>35</v>
      </c>
      <c r="I6324" t="s">
        <v>5231</v>
      </c>
      <c r="J6324" t="s">
        <v>1956</v>
      </c>
      <c r="K6324" t="s">
        <v>14214</v>
      </c>
      <c r="L6324" t="s">
        <v>14215</v>
      </c>
      <c r="M6324" t="s">
        <v>499</v>
      </c>
      <c r="N6324" t="s">
        <v>58</v>
      </c>
      <c r="O6324">
        <v>11696</v>
      </c>
      <c r="P6324">
        <v>16238</v>
      </c>
      <c r="Q6324" t="s">
        <v>59</v>
      </c>
      <c r="R6324">
        <v>827</v>
      </c>
      <c r="S6324" s="2">
        <v>45241</v>
      </c>
      <c r="T6324" t="s">
        <v>42</v>
      </c>
      <c r="U6324">
        <v>566</v>
      </c>
      <c r="V6324" t="s">
        <v>106</v>
      </c>
      <c r="W6324">
        <v>763</v>
      </c>
      <c r="X6324" t="s">
        <v>44</v>
      </c>
      <c r="Y6324" t="s">
        <v>72</v>
      </c>
      <c r="Z6324">
        <v>4439</v>
      </c>
      <c r="AA6324">
        <v>955</v>
      </c>
      <c r="AB6324">
        <v>12421</v>
      </c>
      <c r="AC6324" t="s">
        <v>107</v>
      </c>
    </row>
    <row r="6325" spans="1:29" x14ac:dyDescent="0.3">
      <c r="A6325" s="1" t="s">
        <v>47</v>
      </c>
      <c r="B6325" t="s">
        <v>117</v>
      </c>
      <c r="C6325" t="s">
        <v>1344</v>
      </c>
      <c r="D6325" t="s">
        <v>76</v>
      </c>
      <c r="E6325">
        <v>6</v>
      </c>
      <c r="F6325" t="s">
        <v>120</v>
      </c>
      <c r="G6325" t="s">
        <v>489</v>
      </c>
      <c r="H6325" t="s">
        <v>35</v>
      </c>
      <c r="I6325" t="s">
        <v>1462</v>
      </c>
      <c r="J6325" t="s">
        <v>8250</v>
      </c>
      <c r="K6325" t="s">
        <v>14216</v>
      </c>
      <c r="L6325" t="s">
        <v>14217</v>
      </c>
      <c r="M6325" t="s">
        <v>1484</v>
      </c>
      <c r="N6325" t="s">
        <v>58</v>
      </c>
      <c r="O6325">
        <v>22680</v>
      </c>
      <c r="P6325">
        <v>25008</v>
      </c>
      <c r="Q6325" t="s">
        <v>95</v>
      </c>
      <c r="R6325">
        <v>257</v>
      </c>
      <c r="S6325" s="2">
        <v>45250</v>
      </c>
      <c r="T6325" t="s">
        <v>42</v>
      </c>
      <c r="U6325">
        <v>0</v>
      </c>
      <c r="V6325" t="s">
        <v>85</v>
      </c>
      <c r="W6325">
        <v>432</v>
      </c>
      <c r="X6325" t="s">
        <v>44</v>
      </c>
      <c r="Y6325" t="s">
        <v>61</v>
      </c>
      <c r="Z6325">
        <v>2837</v>
      </c>
      <c r="AA6325">
        <v>24</v>
      </c>
      <c r="AB6325">
        <v>24999</v>
      </c>
      <c r="AC6325" t="s">
        <v>73</v>
      </c>
    </row>
    <row r="6326" spans="1:29" x14ac:dyDescent="0.3">
      <c r="A6326" s="1" t="s">
        <v>47</v>
      </c>
      <c r="B6326" t="s">
        <v>176</v>
      </c>
      <c r="C6326" t="s">
        <v>2730</v>
      </c>
      <c r="D6326" t="s">
        <v>257</v>
      </c>
      <c r="E6326">
        <v>2</v>
      </c>
      <c r="F6326" t="s">
        <v>120</v>
      </c>
      <c r="G6326" t="s">
        <v>586</v>
      </c>
      <c r="H6326" t="s">
        <v>79</v>
      </c>
      <c r="I6326" t="s">
        <v>464</v>
      </c>
      <c r="J6326" t="s">
        <v>2051</v>
      </c>
      <c r="K6326" t="s">
        <v>14218</v>
      </c>
      <c r="L6326" t="s">
        <v>14219</v>
      </c>
      <c r="M6326" t="s">
        <v>1637</v>
      </c>
      <c r="N6326" t="s">
        <v>58</v>
      </c>
      <c r="O6326">
        <v>18275</v>
      </c>
      <c r="P6326">
        <v>20748</v>
      </c>
      <c r="Q6326" t="s">
        <v>95</v>
      </c>
      <c r="R6326">
        <v>220</v>
      </c>
      <c r="S6326" s="2">
        <v>44686</v>
      </c>
      <c r="T6326" s="2">
        <v>44688</v>
      </c>
      <c r="U6326">
        <v>0</v>
      </c>
      <c r="V6326" t="s">
        <v>106</v>
      </c>
      <c r="W6326">
        <v>496</v>
      </c>
      <c r="X6326" t="s">
        <v>60</v>
      </c>
      <c r="Y6326" t="s">
        <v>45</v>
      </c>
      <c r="Z6326">
        <v>4870</v>
      </c>
      <c r="AA6326">
        <v>553</v>
      </c>
      <c r="AB6326">
        <v>20741</v>
      </c>
      <c r="AC6326" t="s">
        <v>73</v>
      </c>
    </row>
    <row r="6327" spans="1:29" x14ac:dyDescent="0.3">
      <c r="A6327" s="1" t="s">
        <v>29</v>
      </c>
      <c r="B6327" t="s">
        <v>96</v>
      </c>
      <c r="C6327" t="s">
        <v>1906</v>
      </c>
      <c r="D6327" t="s">
        <v>98</v>
      </c>
      <c r="E6327">
        <v>6</v>
      </c>
      <c r="F6327" t="s">
        <v>186</v>
      </c>
      <c r="G6327" t="s">
        <v>1504</v>
      </c>
      <c r="H6327" t="s">
        <v>35</v>
      </c>
      <c r="I6327" t="s">
        <v>1992</v>
      </c>
      <c r="J6327" t="s">
        <v>9445</v>
      </c>
      <c r="K6327" t="s">
        <v>14220</v>
      </c>
      <c r="L6327" t="s">
        <v>14221</v>
      </c>
      <c r="M6327" t="s">
        <v>1197</v>
      </c>
      <c r="N6327" t="s">
        <v>58</v>
      </c>
      <c r="O6327">
        <v>12986</v>
      </c>
      <c r="P6327">
        <v>15652</v>
      </c>
      <c r="Q6327" t="s">
        <v>95</v>
      </c>
      <c r="R6327">
        <v>146</v>
      </c>
      <c r="S6327" s="2">
        <v>44888</v>
      </c>
      <c r="T6327" t="s">
        <v>42</v>
      </c>
      <c r="U6327">
        <v>0</v>
      </c>
      <c r="V6327" t="s">
        <v>106</v>
      </c>
      <c r="W6327">
        <v>674</v>
      </c>
      <c r="X6327" t="s">
        <v>44</v>
      </c>
      <c r="Y6327" t="s">
        <v>61</v>
      </c>
      <c r="Z6327">
        <v>2872</v>
      </c>
      <c r="AA6327">
        <v>591</v>
      </c>
      <c r="AB6327">
        <v>13215</v>
      </c>
      <c r="AC6327" t="s">
        <v>107</v>
      </c>
    </row>
    <row r="6328" spans="1:29" x14ac:dyDescent="0.3">
      <c r="A6328" s="1" t="s">
        <v>47</v>
      </c>
      <c r="B6328" t="s">
        <v>161</v>
      </c>
      <c r="C6328" t="s">
        <v>184</v>
      </c>
      <c r="D6328" t="s">
        <v>98</v>
      </c>
      <c r="E6328">
        <v>4</v>
      </c>
      <c r="F6328" t="s">
        <v>221</v>
      </c>
      <c r="G6328" t="s">
        <v>222</v>
      </c>
      <c r="H6328" t="s">
        <v>79</v>
      </c>
      <c r="I6328" t="s">
        <v>4035</v>
      </c>
      <c r="J6328" t="s">
        <v>1892</v>
      </c>
      <c r="K6328" s="3" t="s">
        <v>14222</v>
      </c>
      <c r="L6328" t="s">
        <v>14223</v>
      </c>
      <c r="M6328" t="s">
        <v>192</v>
      </c>
      <c r="N6328" t="s">
        <v>94</v>
      </c>
      <c r="O6328">
        <v>27153</v>
      </c>
      <c r="P6328">
        <v>29261</v>
      </c>
      <c r="Q6328" t="s">
        <v>41</v>
      </c>
      <c r="R6328">
        <v>909</v>
      </c>
      <c r="S6328" s="2">
        <v>44470</v>
      </c>
      <c r="T6328" t="s">
        <v>42</v>
      </c>
      <c r="U6328">
        <v>0</v>
      </c>
      <c r="V6328" t="s">
        <v>71</v>
      </c>
      <c r="W6328">
        <v>825</v>
      </c>
      <c r="X6328" t="s">
        <v>44</v>
      </c>
      <c r="Y6328" t="s">
        <v>61</v>
      </c>
      <c r="Z6328">
        <v>0</v>
      </c>
      <c r="AA6328">
        <v>861</v>
      </c>
      <c r="AB6328">
        <v>29236</v>
      </c>
      <c r="AC6328" t="s">
        <v>73</v>
      </c>
    </row>
    <row r="6329" spans="1:29" x14ac:dyDescent="0.3">
      <c r="A6329" s="1" t="s">
        <v>29</v>
      </c>
      <c r="B6329" t="s">
        <v>363</v>
      </c>
      <c r="C6329" t="s">
        <v>4659</v>
      </c>
      <c r="D6329" t="s">
        <v>119</v>
      </c>
      <c r="E6329">
        <v>9</v>
      </c>
      <c r="F6329" t="s">
        <v>120</v>
      </c>
      <c r="G6329" t="s">
        <v>489</v>
      </c>
      <c r="H6329" t="s">
        <v>35</v>
      </c>
      <c r="I6329" t="s">
        <v>2566</v>
      </c>
      <c r="J6329" t="s">
        <v>123</v>
      </c>
      <c r="K6329" t="s">
        <v>14224</v>
      </c>
      <c r="L6329" t="s">
        <v>14225</v>
      </c>
      <c r="M6329" t="s">
        <v>705</v>
      </c>
      <c r="N6329" t="s">
        <v>84</v>
      </c>
      <c r="O6329">
        <v>12473</v>
      </c>
      <c r="P6329">
        <v>15993</v>
      </c>
      <c r="Q6329" t="s">
        <v>59</v>
      </c>
      <c r="R6329">
        <v>451</v>
      </c>
      <c r="S6329" s="2">
        <v>44982</v>
      </c>
      <c r="T6329" t="s">
        <v>42</v>
      </c>
      <c r="U6329">
        <v>35649</v>
      </c>
      <c r="V6329" t="s">
        <v>85</v>
      </c>
      <c r="W6329">
        <v>794</v>
      </c>
      <c r="X6329" t="s">
        <v>44</v>
      </c>
      <c r="Y6329" t="s">
        <v>72</v>
      </c>
      <c r="Z6329">
        <v>0</v>
      </c>
      <c r="AA6329">
        <v>817</v>
      </c>
      <c r="AB6329">
        <v>14943</v>
      </c>
      <c r="AC6329" t="s">
        <v>46</v>
      </c>
    </row>
    <row r="6330" spans="1:29" x14ac:dyDescent="0.3">
      <c r="A6330" s="1" t="s">
        <v>47</v>
      </c>
      <c r="B6330" t="s">
        <v>176</v>
      </c>
      <c r="C6330" t="s">
        <v>208</v>
      </c>
      <c r="D6330" t="s">
        <v>50</v>
      </c>
      <c r="E6330">
        <v>5</v>
      </c>
      <c r="F6330" t="s">
        <v>51</v>
      </c>
      <c r="G6330" t="s">
        <v>710</v>
      </c>
      <c r="H6330" t="s">
        <v>35</v>
      </c>
      <c r="I6330" t="s">
        <v>1276</v>
      </c>
      <c r="J6330" t="s">
        <v>4563</v>
      </c>
      <c r="K6330" t="s">
        <v>14226</v>
      </c>
      <c r="L6330" t="s">
        <v>14227</v>
      </c>
      <c r="M6330" t="s">
        <v>957</v>
      </c>
      <c r="N6330" t="s">
        <v>40</v>
      </c>
      <c r="O6330">
        <v>3185</v>
      </c>
      <c r="P6330">
        <v>5725</v>
      </c>
      <c r="Q6330" t="s">
        <v>95</v>
      </c>
      <c r="R6330">
        <v>214</v>
      </c>
      <c r="S6330" s="2">
        <v>45086</v>
      </c>
      <c r="T6330" t="s">
        <v>42</v>
      </c>
      <c r="U6330">
        <v>0</v>
      </c>
      <c r="V6330" t="s">
        <v>43</v>
      </c>
      <c r="W6330">
        <v>705</v>
      </c>
      <c r="X6330" t="s">
        <v>44</v>
      </c>
      <c r="Y6330" t="s">
        <v>61</v>
      </c>
      <c r="Z6330">
        <v>0</v>
      </c>
      <c r="AA6330">
        <v>298</v>
      </c>
      <c r="AB6330">
        <v>3718</v>
      </c>
      <c r="AC6330" t="s">
        <v>107</v>
      </c>
    </row>
    <row r="6331" spans="1:29" x14ac:dyDescent="0.3">
      <c r="A6331" s="1" t="s">
        <v>29</v>
      </c>
      <c r="B6331" t="s">
        <v>228</v>
      </c>
      <c r="C6331" t="s">
        <v>256</v>
      </c>
      <c r="D6331" t="s">
        <v>236</v>
      </c>
      <c r="E6331">
        <v>6</v>
      </c>
      <c r="F6331" t="s">
        <v>33</v>
      </c>
      <c r="G6331" t="s">
        <v>170</v>
      </c>
      <c r="H6331" t="s">
        <v>79</v>
      </c>
      <c r="I6331" t="s">
        <v>4922</v>
      </c>
      <c r="J6331" t="s">
        <v>637</v>
      </c>
      <c r="K6331" t="s">
        <v>14228</v>
      </c>
      <c r="L6331" t="s">
        <v>14229</v>
      </c>
      <c r="M6331" t="s">
        <v>473</v>
      </c>
      <c r="N6331" t="s">
        <v>84</v>
      </c>
      <c r="O6331">
        <v>25928</v>
      </c>
      <c r="P6331">
        <v>30096</v>
      </c>
      <c r="Q6331" t="s">
        <v>59</v>
      </c>
      <c r="R6331">
        <v>868</v>
      </c>
      <c r="S6331" s="2">
        <v>45340</v>
      </c>
      <c r="T6331" t="s">
        <v>42</v>
      </c>
      <c r="U6331">
        <v>6258</v>
      </c>
      <c r="V6331" t="s">
        <v>43</v>
      </c>
      <c r="W6331">
        <v>822</v>
      </c>
      <c r="X6331" t="s">
        <v>44</v>
      </c>
      <c r="Y6331" t="s">
        <v>61</v>
      </c>
      <c r="Z6331">
        <v>0</v>
      </c>
      <c r="AA6331">
        <v>892</v>
      </c>
      <c r="AB6331">
        <v>29205</v>
      </c>
      <c r="AC6331" t="s">
        <v>46</v>
      </c>
    </row>
    <row r="6332" spans="1:29" x14ac:dyDescent="0.3">
      <c r="A6332" s="1" t="s">
        <v>29</v>
      </c>
      <c r="B6332" t="s">
        <v>228</v>
      </c>
      <c r="C6332" t="s">
        <v>1545</v>
      </c>
      <c r="D6332" t="s">
        <v>185</v>
      </c>
      <c r="E6332">
        <v>2</v>
      </c>
      <c r="F6332" t="s">
        <v>33</v>
      </c>
      <c r="G6332" t="s">
        <v>179</v>
      </c>
      <c r="H6332" t="s">
        <v>35</v>
      </c>
      <c r="I6332" t="s">
        <v>1940</v>
      </c>
      <c r="J6332" t="s">
        <v>1836</v>
      </c>
      <c r="K6332">
        <v>7387707541</v>
      </c>
      <c r="L6332" t="s">
        <v>14230</v>
      </c>
      <c r="M6332" t="s">
        <v>487</v>
      </c>
      <c r="N6332" t="s">
        <v>94</v>
      </c>
      <c r="O6332">
        <v>7160</v>
      </c>
      <c r="P6332">
        <v>10256</v>
      </c>
      <c r="Q6332" t="s">
        <v>41</v>
      </c>
      <c r="R6332">
        <v>338</v>
      </c>
      <c r="S6332" s="2">
        <v>44553</v>
      </c>
      <c r="T6332" s="2">
        <v>44556</v>
      </c>
      <c r="U6332">
        <v>0</v>
      </c>
      <c r="V6332" t="s">
        <v>71</v>
      </c>
      <c r="W6332">
        <v>756</v>
      </c>
      <c r="X6332" t="s">
        <v>60</v>
      </c>
      <c r="Y6332" t="s">
        <v>45</v>
      </c>
      <c r="Z6332">
        <v>0</v>
      </c>
      <c r="AA6332">
        <v>653</v>
      </c>
      <c r="AB6332">
        <v>8640</v>
      </c>
      <c r="AC6332" t="s">
        <v>46</v>
      </c>
    </row>
    <row r="6333" spans="1:29" x14ac:dyDescent="0.3">
      <c r="A6333" s="1" t="s">
        <v>29</v>
      </c>
      <c r="B6333" t="s">
        <v>30</v>
      </c>
      <c r="C6333" t="s">
        <v>31</v>
      </c>
      <c r="D6333" t="s">
        <v>257</v>
      </c>
      <c r="E6333">
        <v>4</v>
      </c>
      <c r="F6333" t="s">
        <v>120</v>
      </c>
      <c r="G6333" t="s">
        <v>543</v>
      </c>
      <c r="H6333" t="s">
        <v>79</v>
      </c>
      <c r="I6333" t="s">
        <v>2161</v>
      </c>
      <c r="J6333" t="s">
        <v>354</v>
      </c>
      <c r="K6333" t="s">
        <v>14231</v>
      </c>
      <c r="L6333" t="s">
        <v>14232</v>
      </c>
      <c r="M6333" t="s">
        <v>3066</v>
      </c>
      <c r="N6333" t="s">
        <v>58</v>
      </c>
      <c r="O6333">
        <v>26851</v>
      </c>
      <c r="P6333">
        <v>30055</v>
      </c>
      <c r="Q6333" t="s">
        <v>41</v>
      </c>
      <c r="R6333">
        <v>928</v>
      </c>
      <c r="S6333" s="2">
        <v>45183</v>
      </c>
      <c r="T6333" t="s">
        <v>42</v>
      </c>
      <c r="U6333">
        <v>0</v>
      </c>
      <c r="V6333" t="s">
        <v>71</v>
      </c>
      <c r="W6333">
        <v>578</v>
      </c>
      <c r="X6333" t="s">
        <v>44</v>
      </c>
      <c r="Y6333" t="s">
        <v>45</v>
      </c>
      <c r="Z6333">
        <v>3366</v>
      </c>
      <c r="AA6333">
        <v>998</v>
      </c>
      <c r="AB6333">
        <v>28514</v>
      </c>
      <c r="AC6333" t="s">
        <v>107</v>
      </c>
    </row>
    <row r="6334" spans="1:29" x14ac:dyDescent="0.3">
      <c r="A6334" s="1" t="s">
        <v>47</v>
      </c>
      <c r="B6334" t="s">
        <v>592</v>
      </c>
      <c r="C6334" t="s">
        <v>2088</v>
      </c>
      <c r="D6334" t="s">
        <v>178</v>
      </c>
      <c r="E6334">
        <v>8</v>
      </c>
      <c r="F6334" t="s">
        <v>77</v>
      </c>
      <c r="G6334" t="s">
        <v>1221</v>
      </c>
      <c r="H6334" t="s">
        <v>35</v>
      </c>
      <c r="I6334" t="s">
        <v>141</v>
      </c>
      <c r="J6334" t="s">
        <v>36</v>
      </c>
      <c r="K6334" t="s">
        <v>14233</v>
      </c>
      <c r="L6334" t="s">
        <v>14234</v>
      </c>
      <c r="M6334" t="s">
        <v>1512</v>
      </c>
      <c r="N6334" t="s">
        <v>94</v>
      </c>
      <c r="O6334">
        <v>24798</v>
      </c>
      <c r="P6334">
        <v>28864</v>
      </c>
      <c r="Q6334" t="s">
        <v>59</v>
      </c>
      <c r="R6334">
        <v>967</v>
      </c>
      <c r="S6334" s="2">
        <v>44748</v>
      </c>
      <c r="T6334" s="2">
        <v>44761</v>
      </c>
      <c r="U6334">
        <v>415</v>
      </c>
      <c r="V6334" t="s">
        <v>43</v>
      </c>
      <c r="W6334">
        <v>404</v>
      </c>
      <c r="X6334" t="s">
        <v>60</v>
      </c>
      <c r="Y6334" t="s">
        <v>72</v>
      </c>
      <c r="Z6334">
        <v>0</v>
      </c>
      <c r="AA6334">
        <v>869</v>
      </c>
      <c r="AB6334">
        <v>25645</v>
      </c>
      <c r="AC6334" t="s">
        <v>107</v>
      </c>
    </row>
    <row r="6335" spans="1:29" x14ac:dyDescent="0.3">
      <c r="A6335" s="1" t="s">
        <v>47</v>
      </c>
      <c r="B6335" t="s">
        <v>592</v>
      </c>
      <c r="C6335" t="s">
        <v>1508</v>
      </c>
      <c r="D6335" t="s">
        <v>352</v>
      </c>
      <c r="E6335">
        <v>2</v>
      </c>
      <c r="F6335" t="s">
        <v>186</v>
      </c>
      <c r="G6335" t="s">
        <v>620</v>
      </c>
      <c r="H6335" t="s">
        <v>79</v>
      </c>
      <c r="I6335" t="s">
        <v>1493</v>
      </c>
      <c r="J6335" t="s">
        <v>8089</v>
      </c>
      <c r="K6335" t="s">
        <v>14235</v>
      </c>
      <c r="L6335" t="s">
        <v>14236</v>
      </c>
      <c r="M6335" t="s">
        <v>2150</v>
      </c>
      <c r="N6335" t="s">
        <v>58</v>
      </c>
      <c r="O6335">
        <v>13813</v>
      </c>
      <c r="P6335">
        <v>17362</v>
      </c>
      <c r="Q6335" t="s">
        <v>59</v>
      </c>
      <c r="R6335">
        <v>629</v>
      </c>
      <c r="S6335" s="2">
        <v>44577</v>
      </c>
      <c r="T6335" t="s">
        <v>42</v>
      </c>
      <c r="U6335">
        <v>20840</v>
      </c>
      <c r="V6335" t="s">
        <v>85</v>
      </c>
      <c r="W6335">
        <v>550</v>
      </c>
      <c r="X6335" t="s">
        <v>44</v>
      </c>
      <c r="Y6335" t="s">
        <v>72</v>
      </c>
      <c r="Z6335">
        <v>3929</v>
      </c>
      <c r="AA6335">
        <v>497</v>
      </c>
      <c r="AB6335">
        <v>14894</v>
      </c>
      <c r="AC6335" t="s">
        <v>107</v>
      </c>
    </row>
    <row r="6336" spans="1:29" x14ac:dyDescent="0.3">
      <c r="A6336" s="1" t="s">
        <v>29</v>
      </c>
      <c r="B6336" t="s">
        <v>74</v>
      </c>
      <c r="C6336" t="s">
        <v>837</v>
      </c>
      <c r="D6336" t="s">
        <v>178</v>
      </c>
      <c r="E6336">
        <v>2</v>
      </c>
      <c r="F6336" t="s">
        <v>120</v>
      </c>
      <c r="G6336" t="s">
        <v>1533</v>
      </c>
      <c r="H6336" t="s">
        <v>79</v>
      </c>
      <c r="I6336" t="s">
        <v>2940</v>
      </c>
      <c r="J6336" t="s">
        <v>14237</v>
      </c>
      <c r="K6336" t="s">
        <v>14238</v>
      </c>
      <c r="L6336" t="s">
        <v>1028</v>
      </c>
      <c r="M6336" t="s">
        <v>973</v>
      </c>
      <c r="N6336" t="s">
        <v>84</v>
      </c>
      <c r="O6336">
        <v>22188</v>
      </c>
      <c r="P6336">
        <v>26631</v>
      </c>
      <c r="Q6336" t="s">
        <v>95</v>
      </c>
      <c r="R6336">
        <v>618</v>
      </c>
      <c r="S6336" s="2">
        <v>45137</v>
      </c>
      <c r="T6336" t="s">
        <v>42</v>
      </c>
      <c r="U6336">
        <v>0</v>
      </c>
      <c r="V6336" t="s">
        <v>106</v>
      </c>
      <c r="W6336">
        <v>629</v>
      </c>
      <c r="X6336" t="s">
        <v>44</v>
      </c>
      <c r="Y6336" t="s">
        <v>72</v>
      </c>
      <c r="Z6336">
        <v>0</v>
      </c>
      <c r="AA6336">
        <v>725</v>
      </c>
      <c r="AB6336">
        <v>22756</v>
      </c>
      <c r="AC6336" t="s">
        <v>107</v>
      </c>
    </row>
    <row r="6337" spans="1:29" x14ac:dyDescent="0.3">
      <c r="A6337" s="1" t="s">
        <v>47</v>
      </c>
      <c r="B6337" t="s">
        <v>145</v>
      </c>
      <c r="C6337" t="s">
        <v>528</v>
      </c>
      <c r="D6337" t="s">
        <v>155</v>
      </c>
      <c r="E6337">
        <v>5</v>
      </c>
      <c r="F6337" t="s">
        <v>186</v>
      </c>
      <c r="G6337" t="s">
        <v>620</v>
      </c>
      <c r="H6337" t="s">
        <v>79</v>
      </c>
      <c r="I6337" t="s">
        <v>3369</v>
      </c>
      <c r="J6337" t="s">
        <v>8502</v>
      </c>
      <c r="K6337" t="s">
        <v>14239</v>
      </c>
      <c r="L6337" t="s">
        <v>14240</v>
      </c>
      <c r="M6337" t="s">
        <v>152</v>
      </c>
      <c r="N6337" t="s">
        <v>40</v>
      </c>
      <c r="O6337">
        <v>12364</v>
      </c>
      <c r="P6337">
        <v>17131</v>
      </c>
      <c r="Q6337" t="s">
        <v>95</v>
      </c>
      <c r="R6337">
        <v>620</v>
      </c>
      <c r="S6337" s="2">
        <v>44990</v>
      </c>
      <c r="T6337" t="s">
        <v>42</v>
      </c>
      <c r="U6337">
        <v>0</v>
      </c>
      <c r="V6337" t="s">
        <v>43</v>
      </c>
      <c r="W6337">
        <v>766</v>
      </c>
      <c r="X6337" t="s">
        <v>44</v>
      </c>
      <c r="Y6337" t="s">
        <v>72</v>
      </c>
      <c r="Z6337">
        <v>0</v>
      </c>
      <c r="AA6337">
        <v>357</v>
      </c>
      <c r="AB6337">
        <v>12979</v>
      </c>
      <c r="AC6337" t="s">
        <v>46</v>
      </c>
    </row>
    <row r="6338" spans="1:29" x14ac:dyDescent="0.3">
      <c r="A6338" s="1" t="s">
        <v>47</v>
      </c>
      <c r="B6338" t="s">
        <v>145</v>
      </c>
      <c r="C6338" t="s">
        <v>3466</v>
      </c>
      <c r="D6338" t="s">
        <v>138</v>
      </c>
      <c r="E6338">
        <v>5</v>
      </c>
      <c r="F6338" t="s">
        <v>77</v>
      </c>
      <c r="G6338" t="s">
        <v>501</v>
      </c>
      <c r="H6338" t="s">
        <v>79</v>
      </c>
      <c r="I6338" t="s">
        <v>1043</v>
      </c>
      <c r="J6338" t="s">
        <v>1615</v>
      </c>
      <c r="K6338" t="s">
        <v>14241</v>
      </c>
      <c r="L6338" t="s">
        <v>14242</v>
      </c>
      <c r="M6338" t="s">
        <v>152</v>
      </c>
      <c r="N6338" t="s">
        <v>94</v>
      </c>
      <c r="O6338">
        <v>21044</v>
      </c>
      <c r="P6338">
        <v>26005</v>
      </c>
      <c r="Q6338" t="s">
        <v>59</v>
      </c>
      <c r="R6338">
        <v>236</v>
      </c>
      <c r="S6338" s="2">
        <v>44407</v>
      </c>
      <c r="T6338" t="s">
        <v>42</v>
      </c>
      <c r="U6338">
        <v>25459</v>
      </c>
      <c r="V6338" t="s">
        <v>71</v>
      </c>
      <c r="W6338">
        <v>445</v>
      </c>
      <c r="X6338" t="s">
        <v>44</v>
      </c>
      <c r="Y6338" t="s">
        <v>61</v>
      </c>
      <c r="Z6338">
        <v>0</v>
      </c>
      <c r="AA6338">
        <v>394</v>
      </c>
      <c r="AB6338">
        <v>22726</v>
      </c>
      <c r="AC6338" t="s">
        <v>73</v>
      </c>
    </row>
    <row r="6339" spans="1:29" x14ac:dyDescent="0.3">
      <c r="A6339" s="1" t="s">
        <v>47</v>
      </c>
      <c r="B6339" t="s">
        <v>48</v>
      </c>
      <c r="C6339" t="s">
        <v>2960</v>
      </c>
      <c r="D6339" t="s">
        <v>201</v>
      </c>
      <c r="E6339">
        <v>9</v>
      </c>
      <c r="F6339" t="s">
        <v>64</v>
      </c>
      <c r="G6339" t="s">
        <v>1152</v>
      </c>
      <c r="H6339" t="s">
        <v>79</v>
      </c>
      <c r="I6339" t="s">
        <v>621</v>
      </c>
      <c r="J6339" t="s">
        <v>1148</v>
      </c>
      <c r="K6339" t="s">
        <v>14243</v>
      </c>
      <c r="L6339" t="s">
        <v>14244</v>
      </c>
      <c r="M6339" t="s">
        <v>220</v>
      </c>
      <c r="N6339" t="s">
        <v>40</v>
      </c>
      <c r="O6339">
        <v>11718</v>
      </c>
      <c r="P6339">
        <v>16414</v>
      </c>
      <c r="Q6339" t="s">
        <v>59</v>
      </c>
      <c r="R6339">
        <v>44</v>
      </c>
      <c r="S6339" s="2">
        <v>45103</v>
      </c>
      <c r="T6339" s="2">
        <v>45128</v>
      </c>
      <c r="U6339">
        <v>25076</v>
      </c>
      <c r="V6339" t="s">
        <v>71</v>
      </c>
      <c r="W6339">
        <v>740</v>
      </c>
      <c r="X6339" t="s">
        <v>60</v>
      </c>
      <c r="Y6339" t="s">
        <v>72</v>
      </c>
      <c r="Z6339">
        <v>0</v>
      </c>
      <c r="AA6339">
        <v>772</v>
      </c>
      <c r="AB6339">
        <v>14407</v>
      </c>
      <c r="AC6339" t="s">
        <v>73</v>
      </c>
    </row>
    <row r="6340" spans="1:29" x14ac:dyDescent="0.3">
      <c r="A6340" s="1" t="s">
        <v>29</v>
      </c>
      <c r="B6340" t="s">
        <v>86</v>
      </c>
      <c r="C6340" t="s">
        <v>87</v>
      </c>
      <c r="D6340" t="s">
        <v>76</v>
      </c>
      <c r="E6340">
        <v>10</v>
      </c>
      <c r="F6340" t="s">
        <v>77</v>
      </c>
      <c r="G6340" t="s">
        <v>1221</v>
      </c>
      <c r="H6340" t="s">
        <v>35</v>
      </c>
      <c r="I6340" t="s">
        <v>1379</v>
      </c>
      <c r="J6340" t="s">
        <v>1600</v>
      </c>
      <c r="K6340" t="s">
        <v>14245</v>
      </c>
      <c r="L6340" t="s">
        <v>14246</v>
      </c>
      <c r="M6340" t="s">
        <v>1113</v>
      </c>
      <c r="N6340" t="s">
        <v>84</v>
      </c>
      <c r="O6340">
        <v>22938</v>
      </c>
      <c r="P6340">
        <v>26942</v>
      </c>
      <c r="Q6340" t="s">
        <v>41</v>
      </c>
      <c r="R6340">
        <v>409</v>
      </c>
      <c r="S6340" s="2">
        <v>44270</v>
      </c>
      <c r="T6340" t="s">
        <v>42</v>
      </c>
      <c r="U6340">
        <v>0</v>
      </c>
      <c r="V6340" t="s">
        <v>71</v>
      </c>
      <c r="W6340">
        <v>749</v>
      </c>
      <c r="X6340" t="s">
        <v>44</v>
      </c>
      <c r="Y6340" t="s">
        <v>72</v>
      </c>
      <c r="Z6340">
        <v>0</v>
      </c>
      <c r="AA6340">
        <v>801</v>
      </c>
      <c r="AB6340">
        <v>23530</v>
      </c>
      <c r="AC6340" t="s">
        <v>73</v>
      </c>
    </row>
    <row r="6341" spans="1:29" x14ac:dyDescent="0.3">
      <c r="A6341" s="1" t="s">
        <v>29</v>
      </c>
      <c r="B6341" t="s">
        <v>228</v>
      </c>
      <c r="C6341" t="s">
        <v>1862</v>
      </c>
      <c r="D6341" t="s">
        <v>178</v>
      </c>
      <c r="E6341">
        <v>10</v>
      </c>
      <c r="F6341" t="s">
        <v>186</v>
      </c>
      <c r="G6341" t="s">
        <v>620</v>
      </c>
      <c r="H6341" t="s">
        <v>79</v>
      </c>
      <c r="I6341" t="s">
        <v>1992</v>
      </c>
      <c r="J6341" t="s">
        <v>8089</v>
      </c>
      <c r="K6341" t="s">
        <v>14247</v>
      </c>
      <c r="L6341" t="s">
        <v>14248</v>
      </c>
      <c r="M6341" t="s">
        <v>262</v>
      </c>
      <c r="N6341" t="s">
        <v>84</v>
      </c>
      <c r="O6341">
        <v>3024</v>
      </c>
      <c r="P6341">
        <v>7414</v>
      </c>
      <c r="Q6341" t="s">
        <v>59</v>
      </c>
      <c r="R6341">
        <v>208</v>
      </c>
      <c r="S6341" s="2">
        <v>45150</v>
      </c>
      <c r="T6341" s="2">
        <v>45164</v>
      </c>
      <c r="U6341">
        <v>16217</v>
      </c>
      <c r="V6341" t="s">
        <v>43</v>
      </c>
      <c r="W6341">
        <v>808</v>
      </c>
      <c r="X6341" t="s">
        <v>60</v>
      </c>
      <c r="Y6341" t="s">
        <v>61</v>
      </c>
      <c r="Z6341">
        <v>0</v>
      </c>
      <c r="AA6341">
        <v>320</v>
      </c>
      <c r="AB6341">
        <v>5540</v>
      </c>
      <c r="AC6341" t="s">
        <v>107</v>
      </c>
    </row>
    <row r="6342" spans="1:29" x14ac:dyDescent="0.3">
      <c r="A6342" s="1" t="s">
        <v>29</v>
      </c>
      <c r="B6342" t="s">
        <v>62</v>
      </c>
      <c r="C6342" t="s">
        <v>2469</v>
      </c>
      <c r="D6342" t="s">
        <v>352</v>
      </c>
      <c r="E6342">
        <v>3</v>
      </c>
      <c r="F6342" t="s">
        <v>120</v>
      </c>
      <c r="G6342" t="s">
        <v>543</v>
      </c>
      <c r="H6342" t="s">
        <v>79</v>
      </c>
      <c r="I6342" t="s">
        <v>2994</v>
      </c>
      <c r="J6342" t="s">
        <v>3668</v>
      </c>
      <c r="K6342" t="s">
        <v>14249</v>
      </c>
      <c r="L6342" t="s">
        <v>14250</v>
      </c>
      <c r="M6342" t="s">
        <v>362</v>
      </c>
      <c r="N6342" t="s">
        <v>40</v>
      </c>
      <c r="O6342">
        <v>18947</v>
      </c>
      <c r="P6342">
        <v>23295</v>
      </c>
      <c r="Q6342" t="s">
        <v>95</v>
      </c>
      <c r="R6342">
        <v>138</v>
      </c>
      <c r="S6342" s="2">
        <v>45284</v>
      </c>
      <c r="T6342" t="s">
        <v>42</v>
      </c>
      <c r="U6342">
        <v>0</v>
      </c>
      <c r="V6342" t="s">
        <v>106</v>
      </c>
      <c r="W6342">
        <v>516</v>
      </c>
      <c r="X6342" t="s">
        <v>44</v>
      </c>
      <c r="Y6342" t="s">
        <v>45</v>
      </c>
      <c r="Z6342">
        <v>0</v>
      </c>
      <c r="AA6342">
        <v>173</v>
      </c>
      <c r="AB6342">
        <v>21313</v>
      </c>
      <c r="AC6342" t="s">
        <v>107</v>
      </c>
    </row>
    <row r="6343" spans="1:29" x14ac:dyDescent="0.3">
      <c r="A6343" s="1" t="s">
        <v>29</v>
      </c>
      <c r="B6343" t="s">
        <v>228</v>
      </c>
      <c r="C6343" t="s">
        <v>1185</v>
      </c>
      <c r="D6343" t="s">
        <v>50</v>
      </c>
      <c r="E6343">
        <v>1</v>
      </c>
      <c r="F6343" t="s">
        <v>64</v>
      </c>
      <c r="G6343" t="s">
        <v>433</v>
      </c>
      <c r="H6343" t="s">
        <v>79</v>
      </c>
      <c r="I6343" t="s">
        <v>4595</v>
      </c>
      <c r="J6343" t="s">
        <v>1792</v>
      </c>
      <c r="K6343" t="s">
        <v>14251</v>
      </c>
      <c r="L6343" t="s">
        <v>14252</v>
      </c>
      <c r="M6343" t="s">
        <v>640</v>
      </c>
      <c r="N6343" t="s">
        <v>94</v>
      </c>
      <c r="O6343">
        <v>15265</v>
      </c>
      <c r="P6343">
        <v>19534</v>
      </c>
      <c r="Q6343" t="s">
        <v>41</v>
      </c>
      <c r="R6343">
        <v>455</v>
      </c>
      <c r="S6343" s="2">
        <v>44534</v>
      </c>
      <c r="T6343" t="s">
        <v>42</v>
      </c>
      <c r="U6343">
        <v>0</v>
      </c>
      <c r="V6343" t="s">
        <v>85</v>
      </c>
      <c r="W6343">
        <v>802</v>
      </c>
      <c r="X6343" t="s">
        <v>44</v>
      </c>
      <c r="Y6343" t="s">
        <v>61</v>
      </c>
      <c r="Z6343">
        <v>0</v>
      </c>
      <c r="AA6343">
        <v>812</v>
      </c>
      <c r="AB6343">
        <v>15946</v>
      </c>
      <c r="AC6343" t="s">
        <v>46</v>
      </c>
    </row>
    <row r="6344" spans="1:29" x14ac:dyDescent="0.3">
      <c r="A6344" s="1" t="s">
        <v>29</v>
      </c>
      <c r="B6344" t="s">
        <v>86</v>
      </c>
      <c r="C6344" t="s">
        <v>1680</v>
      </c>
      <c r="D6344" t="s">
        <v>169</v>
      </c>
      <c r="E6344">
        <v>2</v>
      </c>
      <c r="F6344" t="s">
        <v>186</v>
      </c>
      <c r="G6344" t="s">
        <v>463</v>
      </c>
      <c r="H6344" t="s">
        <v>35</v>
      </c>
      <c r="I6344" t="s">
        <v>459</v>
      </c>
      <c r="J6344" t="s">
        <v>1554</v>
      </c>
      <c r="K6344">
        <v>4512979412</v>
      </c>
      <c r="L6344" t="s">
        <v>14253</v>
      </c>
      <c r="M6344" t="s">
        <v>1100</v>
      </c>
      <c r="N6344" t="s">
        <v>58</v>
      </c>
      <c r="O6344">
        <v>16192</v>
      </c>
      <c r="P6344">
        <v>19032</v>
      </c>
      <c r="Q6344" t="s">
        <v>59</v>
      </c>
      <c r="R6344">
        <v>352</v>
      </c>
      <c r="S6344" s="2">
        <v>45071</v>
      </c>
      <c r="T6344" t="s">
        <v>42</v>
      </c>
      <c r="U6344">
        <v>42132</v>
      </c>
      <c r="V6344" t="s">
        <v>85</v>
      </c>
      <c r="W6344">
        <v>438</v>
      </c>
      <c r="X6344" t="s">
        <v>44</v>
      </c>
      <c r="Y6344" t="s">
        <v>61</v>
      </c>
      <c r="Z6344">
        <v>3612</v>
      </c>
      <c r="AA6344">
        <v>936</v>
      </c>
      <c r="AB6344">
        <v>17266</v>
      </c>
      <c r="AC6344" t="s">
        <v>46</v>
      </c>
    </row>
    <row r="6345" spans="1:29" x14ac:dyDescent="0.3">
      <c r="A6345" s="1" t="s">
        <v>47</v>
      </c>
      <c r="B6345" t="s">
        <v>234</v>
      </c>
      <c r="C6345" t="s">
        <v>1588</v>
      </c>
      <c r="D6345" t="s">
        <v>257</v>
      </c>
      <c r="E6345">
        <v>10</v>
      </c>
      <c r="F6345" t="s">
        <v>186</v>
      </c>
      <c r="G6345" t="s">
        <v>187</v>
      </c>
      <c r="H6345" t="s">
        <v>35</v>
      </c>
      <c r="I6345" t="s">
        <v>2705</v>
      </c>
      <c r="J6345" t="s">
        <v>4596</v>
      </c>
      <c r="K6345" t="s">
        <v>14254</v>
      </c>
      <c r="L6345" t="s">
        <v>14255</v>
      </c>
      <c r="M6345" t="s">
        <v>242</v>
      </c>
      <c r="N6345" t="s">
        <v>40</v>
      </c>
      <c r="O6345">
        <v>11745</v>
      </c>
      <c r="P6345">
        <v>14804</v>
      </c>
      <c r="Q6345" t="s">
        <v>59</v>
      </c>
      <c r="R6345">
        <v>935</v>
      </c>
      <c r="S6345" s="2">
        <v>45324</v>
      </c>
      <c r="T6345" s="2">
        <v>45340</v>
      </c>
      <c r="U6345">
        <v>47876</v>
      </c>
      <c r="V6345" t="s">
        <v>71</v>
      </c>
      <c r="W6345">
        <v>822</v>
      </c>
      <c r="X6345" t="s">
        <v>60</v>
      </c>
      <c r="Y6345" t="s">
        <v>72</v>
      </c>
      <c r="Z6345">
        <v>0</v>
      </c>
      <c r="AA6345">
        <v>160</v>
      </c>
      <c r="AB6345">
        <v>13551</v>
      </c>
      <c r="AC6345" t="s">
        <v>73</v>
      </c>
    </row>
    <row r="6346" spans="1:29" x14ac:dyDescent="0.3">
      <c r="A6346" s="1" t="s">
        <v>47</v>
      </c>
      <c r="B6346" t="s">
        <v>117</v>
      </c>
      <c r="C6346" t="s">
        <v>118</v>
      </c>
      <c r="D6346" t="s">
        <v>110</v>
      </c>
      <c r="E6346">
        <v>5</v>
      </c>
      <c r="F6346" t="s">
        <v>129</v>
      </c>
      <c r="G6346" t="s">
        <v>574</v>
      </c>
      <c r="H6346" t="s">
        <v>79</v>
      </c>
      <c r="I6346" t="s">
        <v>417</v>
      </c>
      <c r="J6346" t="s">
        <v>553</v>
      </c>
      <c r="K6346" t="s">
        <v>14256</v>
      </c>
      <c r="L6346" t="s">
        <v>14257</v>
      </c>
      <c r="M6346" t="s">
        <v>1311</v>
      </c>
      <c r="N6346" t="s">
        <v>84</v>
      </c>
      <c r="O6346">
        <v>18012</v>
      </c>
      <c r="P6346">
        <v>21455</v>
      </c>
      <c r="Q6346" t="s">
        <v>41</v>
      </c>
      <c r="R6346">
        <v>484</v>
      </c>
      <c r="S6346" s="2">
        <v>44964</v>
      </c>
      <c r="T6346" s="2">
        <v>44970</v>
      </c>
      <c r="U6346">
        <v>0</v>
      </c>
      <c r="V6346" t="s">
        <v>43</v>
      </c>
      <c r="W6346">
        <v>800</v>
      </c>
      <c r="X6346" t="s">
        <v>60</v>
      </c>
      <c r="Y6346" t="s">
        <v>61</v>
      </c>
      <c r="Z6346">
        <v>0</v>
      </c>
      <c r="AA6346">
        <v>67</v>
      </c>
      <c r="AB6346">
        <v>19842</v>
      </c>
      <c r="AC6346" t="s">
        <v>107</v>
      </c>
    </row>
    <row r="6347" spans="1:29" x14ac:dyDescent="0.3">
      <c r="A6347" s="1" t="s">
        <v>29</v>
      </c>
      <c r="B6347" t="s">
        <v>228</v>
      </c>
      <c r="C6347" t="s">
        <v>960</v>
      </c>
      <c r="D6347" t="s">
        <v>178</v>
      </c>
      <c r="E6347">
        <v>1</v>
      </c>
      <c r="F6347" t="s">
        <v>51</v>
      </c>
      <c r="G6347" t="s">
        <v>285</v>
      </c>
      <c r="H6347" t="s">
        <v>79</v>
      </c>
      <c r="I6347" t="s">
        <v>4971</v>
      </c>
      <c r="J6347" t="s">
        <v>113</v>
      </c>
      <c r="K6347" t="s">
        <v>14258</v>
      </c>
      <c r="L6347" t="s">
        <v>14259</v>
      </c>
      <c r="M6347" t="s">
        <v>993</v>
      </c>
      <c r="N6347" t="s">
        <v>40</v>
      </c>
      <c r="O6347">
        <v>6938</v>
      </c>
      <c r="P6347">
        <v>11527</v>
      </c>
      <c r="Q6347" t="s">
        <v>41</v>
      </c>
      <c r="R6347">
        <v>405</v>
      </c>
      <c r="S6347" s="2">
        <v>44359</v>
      </c>
      <c r="T6347" s="2">
        <v>44380</v>
      </c>
      <c r="U6347">
        <v>0</v>
      </c>
      <c r="V6347" t="s">
        <v>106</v>
      </c>
      <c r="W6347">
        <v>662</v>
      </c>
      <c r="X6347" t="s">
        <v>60</v>
      </c>
      <c r="Y6347" t="s">
        <v>45</v>
      </c>
      <c r="Z6347">
        <v>0</v>
      </c>
      <c r="AA6347">
        <v>884</v>
      </c>
      <c r="AB6347">
        <v>8992</v>
      </c>
      <c r="AC6347" t="s">
        <v>46</v>
      </c>
    </row>
    <row r="6348" spans="1:29" x14ac:dyDescent="0.3">
      <c r="A6348" s="1" t="s">
        <v>47</v>
      </c>
      <c r="B6348" t="s">
        <v>161</v>
      </c>
      <c r="C6348" t="s">
        <v>1434</v>
      </c>
      <c r="D6348" t="s">
        <v>169</v>
      </c>
      <c r="E6348">
        <v>2</v>
      </c>
      <c r="F6348" t="s">
        <v>120</v>
      </c>
      <c r="G6348" t="s">
        <v>1533</v>
      </c>
      <c r="H6348" t="s">
        <v>35</v>
      </c>
      <c r="I6348" t="s">
        <v>1804</v>
      </c>
      <c r="J6348" t="s">
        <v>224</v>
      </c>
      <c r="K6348" t="s">
        <v>14260</v>
      </c>
      <c r="L6348" t="s">
        <v>5633</v>
      </c>
      <c r="M6348" t="s">
        <v>1475</v>
      </c>
      <c r="N6348" t="s">
        <v>94</v>
      </c>
      <c r="O6348">
        <v>29879</v>
      </c>
      <c r="P6348">
        <v>34547</v>
      </c>
      <c r="Q6348" t="s">
        <v>41</v>
      </c>
      <c r="R6348">
        <v>106</v>
      </c>
      <c r="S6348" s="2">
        <v>44359</v>
      </c>
      <c r="T6348" t="s">
        <v>42</v>
      </c>
      <c r="U6348">
        <v>0</v>
      </c>
      <c r="V6348" t="s">
        <v>106</v>
      </c>
      <c r="W6348">
        <v>650</v>
      </c>
      <c r="X6348" t="s">
        <v>44</v>
      </c>
      <c r="Y6348" t="s">
        <v>72</v>
      </c>
      <c r="Z6348">
        <v>0</v>
      </c>
      <c r="AA6348">
        <v>257</v>
      </c>
      <c r="AB6348">
        <v>33747</v>
      </c>
      <c r="AC6348" t="s">
        <v>107</v>
      </c>
    </row>
    <row r="6349" spans="1:29" x14ac:dyDescent="0.3">
      <c r="A6349" s="1" t="s">
        <v>29</v>
      </c>
      <c r="B6349" t="s">
        <v>228</v>
      </c>
      <c r="C6349" t="s">
        <v>847</v>
      </c>
      <c r="D6349" t="s">
        <v>138</v>
      </c>
      <c r="E6349">
        <v>2</v>
      </c>
      <c r="F6349" t="s">
        <v>77</v>
      </c>
      <c r="G6349" t="s">
        <v>980</v>
      </c>
      <c r="H6349" t="s">
        <v>79</v>
      </c>
      <c r="I6349" t="s">
        <v>305</v>
      </c>
      <c r="J6349" t="s">
        <v>354</v>
      </c>
      <c r="K6349" t="s">
        <v>14261</v>
      </c>
      <c r="L6349" t="s">
        <v>14262</v>
      </c>
      <c r="M6349" t="s">
        <v>1189</v>
      </c>
      <c r="N6349" t="s">
        <v>84</v>
      </c>
      <c r="O6349">
        <v>18205</v>
      </c>
      <c r="P6349">
        <v>23042</v>
      </c>
      <c r="Q6349" t="s">
        <v>95</v>
      </c>
      <c r="R6349">
        <v>865</v>
      </c>
      <c r="S6349" s="2">
        <v>45285</v>
      </c>
      <c r="T6349" t="s">
        <v>42</v>
      </c>
      <c r="U6349">
        <v>0</v>
      </c>
      <c r="V6349" t="s">
        <v>106</v>
      </c>
      <c r="W6349">
        <v>479</v>
      </c>
      <c r="X6349" t="s">
        <v>44</v>
      </c>
      <c r="Y6349" t="s">
        <v>45</v>
      </c>
      <c r="Z6349">
        <v>0</v>
      </c>
      <c r="AA6349">
        <v>877</v>
      </c>
      <c r="AB6349">
        <v>21582</v>
      </c>
      <c r="AC6349" t="s">
        <v>107</v>
      </c>
    </row>
    <row r="6350" spans="1:29" x14ac:dyDescent="0.3">
      <c r="A6350" s="1" t="s">
        <v>29</v>
      </c>
      <c r="B6350" t="s">
        <v>393</v>
      </c>
      <c r="C6350" t="s">
        <v>609</v>
      </c>
      <c r="D6350" t="s">
        <v>155</v>
      </c>
      <c r="E6350">
        <v>10</v>
      </c>
      <c r="F6350" t="s">
        <v>64</v>
      </c>
      <c r="G6350" t="s">
        <v>783</v>
      </c>
      <c r="H6350" t="s">
        <v>35</v>
      </c>
      <c r="I6350" t="s">
        <v>2684</v>
      </c>
      <c r="J6350" t="s">
        <v>2470</v>
      </c>
      <c r="K6350">
        <f>1-802-46-9193</f>
        <v>-10040</v>
      </c>
      <c r="L6350" t="s">
        <v>14263</v>
      </c>
      <c r="M6350" t="s">
        <v>876</v>
      </c>
      <c r="N6350" t="s">
        <v>84</v>
      </c>
      <c r="O6350">
        <v>23885</v>
      </c>
      <c r="P6350">
        <v>26259</v>
      </c>
      <c r="Q6350" t="s">
        <v>95</v>
      </c>
      <c r="R6350">
        <v>998</v>
      </c>
      <c r="S6350" s="2">
        <v>45330</v>
      </c>
      <c r="T6350" t="s">
        <v>42</v>
      </c>
      <c r="U6350">
        <v>0</v>
      </c>
      <c r="V6350" t="s">
        <v>43</v>
      </c>
      <c r="W6350">
        <v>695</v>
      </c>
      <c r="X6350" t="s">
        <v>44</v>
      </c>
      <c r="Y6350" t="s">
        <v>61</v>
      </c>
      <c r="Z6350">
        <v>0</v>
      </c>
      <c r="AA6350">
        <v>102</v>
      </c>
      <c r="AB6350">
        <v>24297</v>
      </c>
      <c r="AC6350" t="s">
        <v>107</v>
      </c>
    </row>
    <row r="6351" spans="1:29" x14ac:dyDescent="0.3">
      <c r="A6351" s="1" t="s">
        <v>47</v>
      </c>
      <c r="B6351" t="s">
        <v>234</v>
      </c>
      <c r="C6351" t="s">
        <v>235</v>
      </c>
      <c r="D6351" t="s">
        <v>169</v>
      </c>
      <c r="E6351">
        <v>5</v>
      </c>
      <c r="F6351" t="s">
        <v>51</v>
      </c>
      <c r="G6351" t="s">
        <v>291</v>
      </c>
      <c r="H6351" t="s">
        <v>79</v>
      </c>
      <c r="I6351" t="s">
        <v>1480</v>
      </c>
      <c r="J6351" t="s">
        <v>2663</v>
      </c>
      <c r="K6351" t="s">
        <v>14264</v>
      </c>
      <c r="L6351" t="s">
        <v>14265</v>
      </c>
      <c r="M6351" t="s">
        <v>2192</v>
      </c>
      <c r="N6351" t="s">
        <v>58</v>
      </c>
      <c r="O6351">
        <v>4371</v>
      </c>
      <c r="P6351">
        <v>8368</v>
      </c>
      <c r="Q6351" t="s">
        <v>59</v>
      </c>
      <c r="R6351">
        <v>619</v>
      </c>
      <c r="S6351" s="2">
        <v>44789</v>
      </c>
      <c r="T6351" s="2">
        <v>44792</v>
      </c>
      <c r="U6351">
        <v>1949</v>
      </c>
      <c r="V6351" t="s">
        <v>85</v>
      </c>
      <c r="W6351">
        <v>596</v>
      </c>
      <c r="X6351" t="s">
        <v>60</v>
      </c>
      <c r="Y6351" t="s">
        <v>45</v>
      </c>
      <c r="Z6351">
        <v>3209</v>
      </c>
      <c r="AA6351">
        <v>64</v>
      </c>
      <c r="AB6351">
        <v>6553</v>
      </c>
      <c r="AC6351" t="s">
        <v>73</v>
      </c>
    </row>
    <row r="6352" spans="1:29" x14ac:dyDescent="0.3">
      <c r="A6352" s="1" t="s">
        <v>47</v>
      </c>
      <c r="B6352" t="s">
        <v>48</v>
      </c>
      <c r="C6352" t="s">
        <v>5849</v>
      </c>
      <c r="D6352" t="s">
        <v>98</v>
      </c>
      <c r="E6352">
        <v>2</v>
      </c>
      <c r="F6352" t="s">
        <v>51</v>
      </c>
      <c r="G6352" t="s">
        <v>52</v>
      </c>
      <c r="H6352" t="s">
        <v>35</v>
      </c>
      <c r="I6352" t="s">
        <v>1501</v>
      </c>
      <c r="J6352" t="s">
        <v>4204</v>
      </c>
      <c r="K6352" t="s">
        <v>14266</v>
      </c>
      <c r="L6352" t="s">
        <v>14267</v>
      </c>
      <c r="M6352" t="s">
        <v>385</v>
      </c>
      <c r="N6352" t="s">
        <v>94</v>
      </c>
      <c r="O6352">
        <v>19887</v>
      </c>
      <c r="P6352">
        <v>24696</v>
      </c>
      <c r="Q6352" t="s">
        <v>95</v>
      </c>
      <c r="R6352">
        <v>508</v>
      </c>
      <c r="S6352" s="2">
        <v>44701</v>
      </c>
      <c r="T6352" s="2">
        <v>44719</v>
      </c>
      <c r="U6352">
        <v>0</v>
      </c>
      <c r="V6352" t="s">
        <v>43</v>
      </c>
      <c r="W6352">
        <v>814</v>
      </c>
      <c r="X6352" t="s">
        <v>60</v>
      </c>
      <c r="Y6352" t="s">
        <v>45</v>
      </c>
      <c r="Z6352">
        <v>0</v>
      </c>
      <c r="AA6352">
        <v>409</v>
      </c>
      <c r="AB6352">
        <v>23896</v>
      </c>
      <c r="AC6352" t="s">
        <v>46</v>
      </c>
    </row>
    <row r="6353" spans="1:29" x14ac:dyDescent="0.3">
      <c r="A6353" s="1" t="s">
        <v>47</v>
      </c>
      <c r="B6353" t="s">
        <v>108</v>
      </c>
      <c r="C6353" t="s">
        <v>709</v>
      </c>
      <c r="D6353" t="s">
        <v>98</v>
      </c>
      <c r="E6353">
        <v>4</v>
      </c>
      <c r="F6353" t="s">
        <v>77</v>
      </c>
      <c r="G6353" t="s">
        <v>1221</v>
      </c>
      <c r="H6353" t="s">
        <v>35</v>
      </c>
      <c r="I6353" t="s">
        <v>210</v>
      </c>
      <c r="J6353" t="s">
        <v>1048</v>
      </c>
      <c r="K6353" t="s">
        <v>14268</v>
      </c>
      <c r="L6353" t="s">
        <v>14269</v>
      </c>
      <c r="M6353" t="s">
        <v>277</v>
      </c>
      <c r="N6353" t="s">
        <v>84</v>
      </c>
      <c r="O6353">
        <v>10559</v>
      </c>
      <c r="P6353">
        <v>15113</v>
      </c>
      <c r="Q6353" t="s">
        <v>41</v>
      </c>
      <c r="R6353">
        <v>398</v>
      </c>
      <c r="S6353" s="2">
        <v>44726</v>
      </c>
      <c r="T6353" s="2">
        <v>44751</v>
      </c>
      <c r="U6353">
        <v>0</v>
      </c>
      <c r="V6353" t="s">
        <v>43</v>
      </c>
      <c r="W6353">
        <v>432</v>
      </c>
      <c r="X6353" t="s">
        <v>60</v>
      </c>
      <c r="Y6353" t="s">
        <v>72</v>
      </c>
      <c r="Z6353">
        <v>0</v>
      </c>
      <c r="AA6353">
        <v>494</v>
      </c>
      <c r="AB6353">
        <v>11040</v>
      </c>
      <c r="AC6353" t="s">
        <v>107</v>
      </c>
    </row>
    <row r="6354" spans="1:29" x14ac:dyDescent="0.3">
      <c r="A6354" s="1" t="s">
        <v>29</v>
      </c>
      <c r="B6354" t="s">
        <v>228</v>
      </c>
      <c r="C6354" t="s">
        <v>635</v>
      </c>
      <c r="D6354" t="s">
        <v>352</v>
      </c>
      <c r="E6354">
        <v>7</v>
      </c>
      <c r="F6354" t="s">
        <v>120</v>
      </c>
      <c r="G6354" t="s">
        <v>489</v>
      </c>
      <c r="H6354" t="s">
        <v>79</v>
      </c>
      <c r="I6354" t="s">
        <v>849</v>
      </c>
      <c r="J6354" t="s">
        <v>1450</v>
      </c>
      <c r="K6354" t="s">
        <v>14270</v>
      </c>
      <c r="L6354" t="s">
        <v>14271</v>
      </c>
      <c r="M6354" t="s">
        <v>473</v>
      </c>
      <c r="N6354" t="s">
        <v>58</v>
      </c>
      <c r="O6354">
        <v>5122</v>
      </c>
      <c r="P6354">
        <v>8446</v>
      </c>
      <c r="Q6354" t="s">
        <v>59</v>
      </c>
      <c r="R6354">
        <v>380</v>
      </c>
      <c r="S6354" s="2">
        <v>44982</v>
      </c>
      <c r="T6354" t="s">
        <v>42</v>
      </c>
      <c r="U6354">
        <v>12230</v>
      </c>
      <c r="V6354" t="s">
        <v>71</v>
      </c>
      <c r="W6354">
        <v>443</v>
      </c>
      <c r="X6354" t="s">
        <v>44</v>
      </c>
      <c r="Y6354" t="s">
        <v>45</v>
      </c>
      <c r="Z6354">
        <v>4808</v>
      </c>
      <c r="AA6354">
        <v>736</v>
      </c>
      <c r="AB6354">
        <v>6738</v>
      </c>
      <c r="AC6354" t="s">
        <v>107</v>
      </c>
    </row>
    <row r="6355" spans="1:29" x14ac:dyDescent="0.3">
      <c r="A6355" s="1" t="s">
        <v>47</v>
      </c>
      <c r="B6355" t="s">
        <v>108</v>
      </c>
      <c r="C6355" t="s">
        <v>270</v>
      </c>
      <c r="D6355" t="s">
        <v>98</v>
      </c>
      <c r="E6355">
        <v>3</v>
      </c>
      <c r="F6355" t="s">
        <v>120</v>
      </c>
      <c r="G6355" t="s">
        <v>121</v>
      </c>
      <c r="H6355" t="s">
        <v>79</v>
      </c>
      <c r="I6355" t="s">
        <v>1441</v>
      </c>
      <c r="J6355" t="s">
        <v>1865</v>
      </c>
      <c r="K6355" t="s">
        <v>14272</v>
      </c>
      <c r="L6355" t="s">
        <v>14273</v>
      </c>
      <c r="M6355" t="s">
        <v>1402</v>
      </c>
      <c r="N6355" t="s">
        <v>40</v>
      </c>
      <c r="O6355">
        <v>2902</v>
      </c>
      <c r="P6355">
        <v>5662</v>
      </c>
      <c r="Q6355" t="s">
        <v>41</v>
      </c>
      <c r="R6355">
        <v>666</v>
      </c>
      <c r="S6355" s="2">
        <v>44895</v>
      </c>
      <c r="T6355" t="s">
        <v>42</v>
      </c>
      <c r="U6355">
        <v>0</v>
      </c>
      <c r="V6355" t="s">
        <v>43</v>
      </c>
      <c r="W6355">
        <v>463</v>
      </c>
      <c r="X6355" t="s">
        <v>44</v>
      </c>
      <c r="Y6355" t="s">
        <v>45</v>
      </c>
      <c r="Z6355">
        <v>0</v>
      </c>
      <c r="AA6355">
        <v>604</v>
      </c>
      <c r="AB6355">
        <v>4387</v>
      </c>
      <c r="AC6355" t="s">
        <v>46</v>
      </c>
    </row>
    <row r="6356" spans="1:29" x14ac:dyDescent="0.3">
      <c r="A6356" s="1" t="s">
        <v>29</v>
      </c>
      <c r="B6356" t="s">
        <v>74</v>
      </c>
      <c r="C6356" t="s">
        <v>2004</v>
      </c>
      <c r="D6356" t="s">
        <v>155</v>
      </c>
      <c r="E6356">
        <v>1</v>
      </c>
      <c r="F6356" t="s">
        <v>186</v>
      </c>
      <c r="G6356" t="s">
        <v>710</v>
      </c>
      <c r="H6356" t="s">
        <v>79</v>
      </c>
      <c r="I6356" t="s">
        <v>305</v>
      </c>
      <c r="J6356" t="s">
        <v>1567</v>
      </c>
      <c r="K6356" t="s">
        <v>14274</v>
      </c>
      <c r="L6356" t="s">
        <v>14275</v>
      </c>
      <c r="M6356" t="s">
        <v>175</v>
      </c>
      <c r="N6356" t="s">
        <v>84</v>
      </c>
      <c r="O6356">
        <v>4013</v>
      </c>
      <c r="P6356">
        <v>8150</v>
      </c>
      <c r="Q6356" t="s">
        <v>59</v>
      </c>
      <c r="R6356">
        <v>114</v>
      </c>
      <c r="S6356" s="2">
        <v>45321</v>
      </c>
      <c r="T6356" s="2">
        <v>45334</v>
      </c>
      <c r="U6356">
        <v>49274</v>
      </c>
      <c r="V6356" t="s">
        <v>71</v>
      </c>
      <c r="W6356">
        <v>504</v>
      </c>
      <c r="X6356" t="s">
        <v>60</v>
      </c>
      <c r="Y6356" t="s">
        <v>72</v>
      </c>
      <c r="Z6356">
        <v>0</v>
      </c>
      <c r="AA6356">
        <v>78</v>
      </c>
      <c r="AB6356">
        <v>7609</v>
      </c>
      <c r="AC6356" t="s">
        <v>46</v>
      </c>
    </row>
    <row r="6357" spans="1:29" x14ac:dyDescent="0.3">
      <c r="A6357" s="1" t="s">
        <v>29</v>
      </c>
      <c r="B6357" t="s">
        <v>228</v>
      </c>
      <c r="C6357" t="s">
        <v>847</v>
      </c>
      <c r="D6357" t="s">
        <v>387</v>
      </c>
      <c r="E6357">
        <v>5</v>
      </c>
      <c r="F6357" t="s">
        <v>129</v>
      </c>
      <c r="G6357" t="s">
        <v>944</v>
      </c>
      <c r="H6357" t="s">
        <v>79</v>
      </c>
      <c r="I6357" t="s">
        <v>1571</v>
      </c>
      <c r="J6357" t="s">
        <v>6504</v>
      </c>
      <c r="K6357">
        <v>5685205393</v>
      </c>
      <c r="L6357" t="s">
        <v>14276</v>
      </c>
      <c r="M6357" t="s">
        <v>964</v>
      </c>
      <c r="N6357" t="s">
        <v>58</v>
      </c>
      <c r="O6357">
        <v>14490</v>
      </c>
      <c r="P6357">
        <v>17691</v>
      </c>
      <c r="Q6357" t="s">
        <v>41</v>
      </c>
      <c r="R6357">
        <v>907</v>
      </c>
      <c r="S6357" s="2">
        <v>44965</v>
      </c>
      <c r="T6357" t="s">
        <v>42</v>
      </c>
      <c r="U6357">
        <v>0</v>
      </c>
      <c r="V6357" t="s">
        <v>106</v>
      </c>
      <c r="W6357">
        <v>716</v>
      </c>
      <c r="X6357" t="s">
        <v>44</v>
      </c>
      <c r="Y6357" t="s">
        <v>61</v>
      </c>
      <c r="Z6357">
        <v>2727</v>
      </c>
      <c r="AA6357">
        <v>938</v>
      </c>
      <c r="AB6357">
        <v>16015</v>
      </c>
      <c r="AC6357" t="s">
        <v>107</v>
      </c>
    </row>
    <row r="6358" spans="1:29" x14ac:dyDescent="0.3">
      <c r="A6358" s="1" t="s">
        <v>47</v>
      </c>
      <c r="B6358" t="s">
        <v>176</v>
      </c>
      <c r="C6358" t="s">
        <v>7337</v>
      </c>
      <c r="D6358" t="s">
        <v>98</v>
      </c>
      <c r="E6358">
        <v>4</v>
      </c>
      <c r="F6358" t="s">
        <v>64</v>
      </c>
      <c r="G6358" t="s">
        <v>65</v>
      </c>
      <c r="H6358" t="s">
        <v>79</v>
      </c>
      <c r="I6358" t="s">
        <v>1379</v>
      </c>
      <c r="J6358" t="s">
        <v>570</v>
      </c>
      <c r="K6358" t="s">
        <v>14277</v>
      </c>
      <c r="L6358" t="s">
        <v>14278</v>
      </c>
      <c r="M6358" t="s">
        <v>1507</v>
      </c>
      <c r="N6358" t="s">
        <v>84</v>
      </c>
      <c r="O6358">
        <v>27354</v>
      </c>
      <c r="P6358">
        <v>29508</v>
      </c>
      <c r="Q6358" t="s">
        <v>59</v>
      </c>
      <c r="R6358">
        <v>918</v>
      </c>
      <c r="S6358" s="2">
        <v>44278</v>
      </c>
      <c r="T6358" s="2">
        <v>44287</v>
      </c>
      <c r="U6358">
        <v>39447</v>
      </c>
      <c r="V6358" t="s">
        <v>85</v>
      </c>
      <c r="W6358">
        <v>453</v>
      </c>
      <c r="X6358" t="s">
        <v>60</v>
      </c>
      <c r="Y6358" t="s">
        <v>61</v>
      </c>
      <c r="Z6358">
        <v>0</v>
      </c>
      <c r="AA6358">
        <v>167</v>
      </c>
      <c r="AB6358">
        <v>27925</v>
      </c>
      <c r="AC6358" t="s">
        <v>107</v>
      </c>
    </row>
    <row r="6359" spans="1:29" x14ac:dyDescent="0.3">
      <c r="A6359" s="1" t="s">
        <v>47</v>
      </c>
      <c r="B6359" t="s">
        <v>145</v>
      </c>
      <c r="C6359" t="s">
        <v>1527</v>
      </c>
      <c r="D6359" t="s">
        <v>387</v>
      </c>
      <c r="E6359">
        <v>2</v>
      </c>
      <c r="F6359" t="s">
        <v>51</v>
      </c>
      <c r="G6359" t="s">
        <v>52</v>
      </c>
      <c r="H6359" t="s">
        <v>35</v>
      </c>
      <c r="I6359" t="s">
        <v>756</v>
      </c>
      <c r="J6359" t="s">
        <v>3693</v>
      </c>
      <c r="K6359" t="s">
        <v>14279</v>
      </c>
      <c r="L6359" t="s">
        <v>14280</v>
      </c>
      <c r="M6359" t="s">
        <v>152</v>
      </c>
      <c r="N6359" t="s">
        <v>58</v>
      </c>
      <c r="O6359">
        <v>5704</v>
      </c>
      <c r="P6359">
        <v>9003</v>
      </c>
      <c r="Q6359" t="s">
        <v>41</v>
      </c>
      <c r="R6359">
        <v>399</v>
      </c>
      <c r="S6359" s="2">
        <v>44887</v>
      </c>
      <c r="T6359" t="s">
        <v>42</v>
      </c>
      <c r="U6359">
        <v>0</v>
      </c>
      <c r="V6359" t="s">
        <v>71</v>
      </c>
      <c r="W6359">
        <v>594</v>
      </c>
      <c r="X6359" t="s">
        <v>44</v>
      </c>
      <c r="Y6359" t="s">
        <v>72</v>
      </c>
      <c r="Z6359">
        <v>3234</v>
      </c>
      <c r="AA6359">
        <v>679</v>
      </c>
      <c r="AB6359">
        <v>8805</v>
      </c>
      <c r="AC6359" t="s">
        <v>46</v>
      </c>
    </row>
    <row r="6360" spans="1:29" x14ac:dyDescent="0.3">
      <c r="A6360" s="1" t="s">
        <v>29</v>
      </c>
      <c r="B6360" t="s">
        <v>74</v>
      </c>
      <c r="C6360" t="s">
        <v>837</v>
      </c>
      <c r="D6360" t="s">
        <v>76</v>
      </c>
      <c r="E6360">
        <v>1</v>
      </c>
      <c r="F6360" t="s">
        <v>51</v>
      </c>
      <c r="G6360" t="s">
        <v>291</v>
      </c>
      <c r="H6360" t="s">
        <v>35</v>
      </c>
      <c r="I6360" t="s">
        <v>36</v>
      </c>
      <c r="J6360" t="s">
        <v>204</v>
      </c>
      <c r="K6360" t="s">
        <v>14281</v>
      </c>
      <c r="L6360" t="s">
        <v>14282</v>
      </c>
      <c r="M6360" t="s">
        <v>842</v>
      </c>
      <c r="N6360" t="s">
        <v>40</v>
      </c>
      <c r="O6360">
        <v>26024</v>
      </c>
      <c r="P6360">
        <v>28065</v>
      </c>
      <c r="Q6360" t="s">
        <v>59</v>
      </c>
      <c r="R6360">
        <v>509</v>
      </c>
      <c r="S6360" s="2">
        <v>44471</v>
      </c>
      <c r="T6360" s="2">
        <v>44478</v>
      </c>
      <c r="U6360">
        <v>30083</v>
      </c>
      <c r="V6360" t="s">
        <v>71</v>
      </c>
      <c r="W6360">
        <v>480</v>
      </c>
      <c r="X6360" t="s">
        <v>60</v>
      </c>
      <c r="Y6360" t="s">
        <v>72</v>
      </c>
      <c r="Z6360">
        <v>0</v>
      </c>
      <c r="AA6360">
        <v>477</v>
      </c>
      <c r="AB6360">
        <v>26546</v>
      </c>
      <c r="AC6360" t="s">
        <v>73</v>
      </c>
    </row>
    <row r="6361" spans="1:29" x14ac:dyDescent="0.3">
      <c r="A6361" s="1" t="s">
        <v>47</v>
      </c>
      <c r="B6361" t="s">
        <v>176</v>
      </c>
      <c r="C6361" t="s">
        <v>422</v>
      </c>
      <c r="D6361" t="s">
        <v>138</v>
      </c>
      <c r="E6361">
        <v>3</v>
      </c>
      <c r="F6361" t="s">
        <v>129</v>
      </c>
      <c r="G6361" t="s">
        <v>1528</v>
      </c>
      <c r="H6361" t="s">
        <v>35</v>
      </c>
      <c r="I6361" t="s">
        <v>3291</v>
      </c>
      <c r="J6361" t="s">
        <v>211</v>
      </c>
      <c r="K6361" t="s">
        <v>14283</v>
      </c>
      <c r="L6361" t="s">
        <v>14284</v>
      </c>
      <c r="M6361" t="s">
        <v>957</v>
      </c>
      <c r="N6361" t="s">
        <v>40</v>
      </c>
      <c r="O6361">
        <v>26767</v>
      </c>
      <c r="P6361">
        <v>28942</v>
      </c>
      <c r="Q6361" t="s">
        <v>59</v>
      </c>
      <c r="R6361">
        <v>786</v>
      </c>
      <c r="S6361" s="2">
        <v>44873</v>
      </c>
      <c r="T6361" s="2">
        <v>44877</v>
      </c>
      <c r="U6361">
        <v>44832</v>
      </c>
      <c r="V6361" t="s">
        <v>106</v>
      </c>
      <c r="W6361">
        <v>569</v>
      </c>
      <c r="X6361" t="s">
        <v>60</v>
      </c>
      <c r="Y6361" t="s">
        <v>45</v>
      </c>
      <c r="Z6361">
        <v>0</v>
      </c>
      <c r="AA6361">
        <v>162</v>
      </c>
      <c r="AB6361">
        <v>28332</v>
      </c>
      <c r="AC6361" t="s">
        <v>73</v>
      </c>
    </row>
    <row r="6362" spans="1:29" x14ac:dyDescent="0.3">
      <c r="A6362" s="1" t="s">
        <v>47</v>
      </c>
      <c r="B6362" t="s">
        <v>136</v>
      </c>
      <c r="C6362" t="s">
        <v>1540</v>
      </c>
      <c r="D6362" t="s">
        <v>178</v>
      </c>
      <c r="E6362">
        <v>9</v>
      </c>
      <c r="F6362" t="s">
        <v>33</v>
      </c>
      <c r="G6362" t="s">
        <v>170</v>
      </c>
      <c r="H6362" t="s">
        <v>35</v>
      </c>
      <c r="I6362" t="s">
        <v>632</v>
      </c>
      <c r="J6362" t="s">
        <v>9996</v>
      </c>
      <c r="K6362" t="s">
        <v>14285</v>
      </c>
      <c r="L6362" t="s">
        <v>14286</v>
      </c>
      <c r="M6362" t="s">
        <v>207</v>
      </c>
      <c r="N6362" t="s">
        <v>84</v>
      </c>
      <c r="O6362">
        <v>17219</v>
      </c>
      <c r="P6362">
        <v>20754</v>
      </c>
      <c r="Q6362" t="s">
        <v>41</v>
      </c>
      <c r="R6362">
        <v>294</v>
      </c>
      <c r="S6362" s="2">
        <v>44782</v>
      </c>
      <c r="T6362" s="2">
        <v>44796</v>
      </c>
      <c r="U6362">
        <v>0</v>
      </c>
      <c r="V6362" t="s">
        <v>106</v>
      </c>
      <c r="W6362">
        <v>549</v>
      </c>
      <c r="X6362" t="s">
        <v>60</v>
      </c>
      <c r="Y6362" t="s">
        <v>72</v>
      </c>
      <c r="Z6362">
        <v>0</v>
      </c>
      <c r="AA6362">
        <v>707</v>
      </c>
      <c r="AB6362">
        <v>19207</v>
      </c>
      <c r="AC6362" t="s">
        <v>73</v>
      </c>
    </row>
    <row r="6363" spans="1:29" x14ac:dyDescent="0.3">
      <c r="A6363" s="1" t="s">
        <v>47</v>
      </c>
      <c r="B6363" t="s">
        <v>145</v>
      </c>
      <c r="C6363" t="s">
        <v>1413</v>
      </c>
      <c r="D6363" t="s">
        <v>178</v>
      </c>
      <c r="E6363">
        <v>10</v>
      </c>
      <c r="F6363" t="s">
        <v>64</v>
      </c>
      <c r="G6363" t="s">
        <v>783</v>
      </c>
      <c r="H6363" t="s">
        <v>35</v>
      </c>
      <c r="I6363" t="s">
        <v>36</v>
      </c>
      <c r="J6363" t="s">
        <v>314</v>
      </c>
      <c r="K6363" t="s">
        <v>14287</v>
      </c>
      <c r="L6363" t="s">
        <v>14288</v>
      </c>
      <c r="M6363" t="s">
        <v>2459</v>
      </c>
      <c r="N6363" t="s">
        <v>84</v>
      </c>
      <c r="O6363">
        <v>3090</v>
      </c>
      <c r="P6363">
        <v>5606</v>
      </c>
      <c r="Q6363" t="s">
        <v>41</v>
      </c>
      <c r="R6363">
        <v>276</v>
      </c>
      <c r="S6363" s="2">
        <v>44324</v>
      </c>
      <c r="T6363" t="s">
        <v>42</v>
      </c>
      <c r="U6363">
        <v>0</v>
      </c>
      <c r="V6363" t="s">
        <v>71</v>
      </c>
      <c r="W6363">
        <v>674</v>
      </c>
      <c r="X6363" t="s">
        <v>44</v>
      </c>
      <c r="Y6363" t="s">
        <v>45</v>
      </c>
      <c r="Z6363">
        <v>0</v>
      </c>
      <c r="AA6363">
        <v>677</v>
      </c>
      <c r="AB6363">
        <v>3238</v>
      </c>
      <c r="AC6363" t="s">
        <v>46</v>
      </c>
    </row>
    <row r="6364" spans="1:29" x14ac:dyDescent="0.3">
      <c r="A6364" s="1" t="s">
        <v>29</v>
      </c>
      <c r="B6364" t="s">
        <v>393</v>
      </c>
      <c r="C6364" t="s">
        <v>873</v>
      </c>
      <c r="D6364" t="s">
        <v>119</v>
      </c>
      <c r="E6364">
        <v>3</v>
      </c>
      <c r="F6364" t="s">
        <v>99</v>
      </c>
      <c r="G6364" t="s">
        <v>724</v>
      </c>
      <c r="H6364" t="s">
        <v>35</v>
      </c>
      <c r="I6364" t="s">
        <v>1008</v>
      </c>
      <c r="J6364" t="s">
        <v>2610</v>
      </c>
      <c r="K6364" t="s">
        <v>14289</v>
      </c>
      <c r="L6364" t="s">
        <v>14290</v>
      </c>
      <c r="M6364" t="s">
        <v>2103</v>
      </c>
      <c r="N6364" t="s">
        <v>94</v>
      </c>
      <c r="O6364">
        <v>12805</v>
      </c>
      <c r="P6364">
        <v>16059</v>
      </c>
      <c r="Q6364" t="s">
        <v>59</v>
      </c>
      <c r="R6364">
        <v>16</v>
      </c>
      <c r="S6364" s="2">
        <v>44406</v>
      </c>
      <c r="T6364" s="2">
        <v>44431</v>
      </c>
      <c r="U6364">
        <v>47035</v>
      </c>
      <c r="V6364" t="s">
        <v>85</v>
      </c>
      <c r="W6364">
        <v>765</v>
      </c>
      <c r="X6364" t="s">
        <v>60</v>
      </c>
      <c r="Y6364" t="s">
        <v>45</v>
      </c>
      <c r="Z6364">
        <v>0</v>
      </c>
      <c r="AA6364">
        <v>181</v>
      </c>
      <c r="AB6364">
        <v>14540</v>
      </c>
      <c r="AC6364" t="s">
        <v>73</v>
      </c>
    </row>
    <row r="6365" spans="1:29" x14ac:dyDescent="0.3">
      <c r="A6365" s="1" t="s">
        <v>47</v>
      </c>
      <c r="B6365" t="s">
        <v>117</v>
      </c>
      <c r="C6365" t="s">
        <v>118</v>
      </c>
      <c r="D6365" t="s">
        <v>201</v>
      </c>
      <c r="E6365">
        <v>8</v>
      </c>
      <c r="F6365" t="s">
        <v>129</v>
      </c>
      <c r="G6365" t="s">
        <v>574</v>
      </c>
      <c r="H6365" t="s">
        <v>35</v>
      </c>
      <c r="I6365" t="s">
        <v>2847</v>
      </c>
      <c r="J6365" t="s">
        <v>570</v>
      </c>
      <c r="K6365" t="s">
        <v>14291</v>
      </c>
      <c r="L6365" t="s">
        <v>14292</v>
      </c>
      <c r="M6365" t="s">
        <v>126</v>
      </c>
      <c r="N6365" t="s">
        <v>94</v>
      </c>
      <c r="O6365">
        <v>17419</v>
      </c>
      <c r="P6365">
        <v>19551</v>
      </c>
      <c r="Q6365" t="s">
        <v>41</v>
      </c>
      <c r="R6365">
        <v>804</v>
      </c>
      <c r="S6365" s="2">
        <v>44548</v>
      </c>
      <c r="T6365" s="2">
        <v>44566</v>
      </c>
      <c r="U6365">
        <v>0</v>
      </c>
      <c r="V6365" t="s">
        <v>106</v>
      </c>
      <c r="W6365">
        <v>461</v>
      </c>
      <c r="X6365" t="s">
        <v>60</v>
      </c>
      <c r="Y6365" t="s">
        <v>45</v>
      </c>
      <c r="Z6365">
        <v>0</v>
      </c>
      <c r="AA6365">
        <v>564</v>
      </c>
      <c r="AB6365">
        <v>17704</v>
      </c>
      <c r="AC6365" t="s">
        <v>46</v>
      </c>
    </row>
    <row r="6366" spans="1:29" x14ac:dyDescent="0.3">
      <c r="A6366" s="1" t="s">
        <v>29</v>
      </c>
      <c r="B6366" t="s">
        <v>62</v>
      </c>
      <c r="C6366" t="s">
        <v>2993</v>
      </c>
      <c r="D6366" t="s">
        <v>32</v>
      </c>
      <c r="E6366">
        <v>3</v>
      </c>
      <c r="F6366" t="s">
        <v>129</v>
      </c>
      <c r="G6366" t="s">
        <v>298</v>
      </c>
      <c r="H6366" t="s">
        <v>35</v>
      </c>
      <c r="I6366" t="s">
        <v>1582</v>
      </c>
      <c r="J6366" t="s">
        <v>3749</v>
      </c>
      <c r="K6366" t="s">
        <v>14293</v>
      </c>
      <c r="L6366" t="s">
        <v>14294</v>
      </c>
      <c r="M6366" t="s">
        <v>466</v>
      </c>
      <c r="N6366" t="s">
        <v>58</v>
      </c>
      <c r="O6366">
        <v>10661</v>
      </c>
      <c r="P6366">
        <v>14136</v>
      </c>
      <c r="Q6366" t="s">
        <v>59</v>
      </c>
      <c r="R6366">
        <v>513</v>
      </c>
      <c r="S6366" s="2">
        <v>44872</v>
      </c>
      <c r="T6366" s="2">
        <v>44883</v>
      </c>
      <c r="U6366">
        <v>10915</v>
      </c>
      <c r="V6366" t="s">
        <v>43</v>
      </c>
      <c r="W6366">
        <v>842</v>
      </c>
      <c r="X6366" t="s">
        <v>60</v>
      </c>
      <c r="Y6366" t="s">
        <v>45</v>
      </c>
      <c r="Z6366">
        <v>1187</v>
      </c>
      <c r="AA6366">
        <v>243</v>
      </c>
      <c r="AB6366">
        <v>13695</v>
      </c>
      <c r="AC6366" t="s">
        <v>107</v>
      </c>
    </row>
    <row r="6367" spans="1:29" x14ac:dyDescent="0.3">
      <c r="A6367" s="1" t="s">
        <v>29</v>
      </c>
      <c r="B6367" t="s">
        <v>363</v>
      </c>
      <c r="C6367" t="s">
        <v>4573</v>
      </c>
      <c r="D6367" t="s">
        <v>201</v>
      </c>
      <c r="E6367">
        <v>1</v>
      </c>
      <c r="F6367" t="s">
        <v>64</v>
      </c>
      <c r="G6367" t="s">
        <v>258</v>
      </c>
      <c r="H6367" t="s">
        <v>35</v>
      </c>
      <c r="I6367" t="s">
        <v>771</v>
      </c>
      <c r="J6367" t="s">
        <v>3749</v>
      </c>
      <c r="K6367" t="s">
        <v>14295</v>
      </c>
      <c r="L6367" t="s">
        <v>14296</v>
      </c>
      <c r="M6367" t="s">
        <v>456</v>
      </c>
      <c r="N6367" t="s">
        <v>40</v>
      </c>
      <c r="O6367">
        <v>23821</v>
      </c>
      <c r="P6367">
        <v>27212</v>
      </c>
      <c r="Q6367" t="s">
        <v>95</v>
      </c>
      <c r="R6367">
        <v>19</v>
      </c>
      <c r="S6367" s="2">
        <v>44874</v>
      </c>
      <c r="T6367" t="s">
        <v>42</v>
      </c>
      <c r="U6367">
        <v>0</v>
      </c>
      <c r="V6367" t="s">
        <v>71</v>
      </c>
      <c r="W6367">
        <v>535</v>
      </c>
      <c r="X6367" t="s">
        <v>44</v>
      </c>
      <c r="Y6367" t="s">
        <v>61</v>
      </c>
      <c r="Z6367">
        <v>0</v>
      </c>
      <c r="AA6367">
        <v>249</v>
      </c>
      <c r="AB6367">
        <v>24964</v>
      </c>
      <c r="AC6367" t="s">
        <v>107</v>
      </c>
    </row>
    <row r="6368" spans="1:29" x14ac:dyDescent="0.3">
      <c r="A6368" s="1" t="s">
        <v>29</v>
      </c>
      <c r="B6368" t="s">
        <v>541</v>
      </c>
      <c r="C6368" t="s">
        <v>2463</v>
      </c>
      <c r="D6368" t="s">
        <v>128</v>
      </c>
      <c r="E6368">
        <v>10</v>
      </c>
      <c r="F6368" t="s">
        <v>120</v>
      </c>
      <c r="G6368" t="s">
        <v>121</v>
      </c>
      <c r="H6368" t="s">
        <v>79</v>
      </c>
      <c r="I6368" t="s">
        <v>849</v>
      </c>
      <c r="J6368" t="s">
        <v>1304</v>
      </c>
      <c r="K6368" t="s">
        <v>14297</v>
      </c>
      <c r="L6368" t="s">
        <v>14298</v>
      </c>
      <c r="M6368" t="s">
        <v>1715</v>
      </c>
      <c r="N6368" t="s">
        <v>40</v>
      </c>
      <c r="O6368">
        <v>3458</v>
      </c>
      <c r="P6368">
        <v>7702</v>
      </c>
      <c r="Q6368" t="s">
        <v>59</v>
      </c>
      <c r="R6368">
        <v>646</v>
      </c>
      <c r="S6368" s="2">
        <v>45082</v>
      </c>
      <c r="T6368" s="2">
        <v>45108</v>
      </c>
      <c r="U6368">
        <v>9687</v>
      </c>
      <c r="V6368" t="s">
        <v>85</v>
      </c>
      <c r="W6368">
        <v>608</v>
      </c>
      <c r="X6368" t="s">
        <v>60</v>
      </c>
      <c r="Y6368" t="s">
        <v>72</v>
      </c>
      <c r="Z6368">
        <v>0</v>
      </c>
      <c r="AA6368">
        <v>536</v>
      </c>
      <c r="AB6368">
        <v>6297</v>
      </c>
      <c r="AC6368" t="s">
        <v>73</v>
      </c>
    </row>
    <row r="6369" spans="1:29" x14ac:dyDescent="0.3">
      <c r="A6369" s="1" t="s">
        <v>47</v>
      </c>
      <c r="B6369" t="s">
        <v>136</v>
      </c>
      <c r="C6369" t="s">
        <v>1540</v>
      </c>
      <c r="D6369" t="s">
        <v>155</v>
      </c>
      <c r="E6369">
        <v>8</v>
      </c>
      <c r="F6369" t="s">
        <v>186</v>
      </c>
      <c r="G6369" t="s">
        <v>535</v>
      </c>
      <c r="H6369" t="s">
        <v>79</v>
      </c>
      <c r="I6369" t="s">
        <v>210</v>
      </c>
      <c r="J6369" t="s">
        <v>2198</v>
      </c>
      <c r="K6369" t="s">
        <v>14299</v>
      </c>
      <c r="L6369" t="s">
        <v>14300</v>
      </c>
      <c r="M6369" t="s">
        <v>312</v>
      </c>
      <c r="N6369" t="s">
        <v>40</v>
      </c>
      <c r="O6369">
        <v>14079</v>
      </c>
      <c r="P6369">
        <v>18541</v>
      </c>
      <c r="Q6369" t="s">
        <v>95</v>
      </c>
      <c r="R6369">
        <v>282</v>
      </c>
      <c r="S6369" s="2">
        <v>44593</v>
      </c>
      <c r="T6369" t="s">
        <v>42</v>
      </c>
      <c r="U6369">
        <v>0</v>
      </c>
      <c r="V6369" t="s">
        <v>43</v>
      </c>
      <c r="W6369">
        <v>807</v>
      </c>
      <c r="X6369" t="s">
        <v>44</v>
      </c>
      <c r="Y6369" t="s">
        <v>61</v>
      </c>
      <c r="Z6369">
        <v>0</v>
      </c>
      <c r="AA6369">
        <v>783</v>
      </c>
      <c r="AB6369">
        <v>17784</v>
      </c>
      <c r="AC6369" t="s">
        <v>73</v>
      </c>
    </row>
    <row r="6370" spans="1:29" x14ac:dyDescent="0.3">
      <c r="A6370" s="1" t="s">
        <v>29</v>
      </c>
      <c r="B6370" t="s">
        <v>30</v>
      </c>
      <c r="C6370" t="s">
        <v>1024</v>
      </c>
      <c r="D6370" t="s">
        <v>201</v>
      </c>
      <c r="E6370">
        <v>4</v>
      </c>
      <c r="F6370" t="s">
        <v>51</v>
      </c>
      <c r="G6370" t="s">
        <v>345</v>
      </c>
      <c r="H6370" t="s">
        <v>79</v>
      </c>
      <c r="I6370" t="s">
        <v>2300</v>
      </c>
      <c r="J6370" t="s">
        <v>6627</v>
      </c>
      <c r="K6370" t="s">
        <v>14301</v>
      </c>
      <c r="L6370" t="s">
        <v>14302</v>
      </c>
      <c r="M6370" t="s">
        <v>1395</v>
      </c>
      <c r="N6370" t="s">
        <v>58</v>
      </c>
      <c r="O6370">
        <v>16124</v>
      </c>
      <c r="P6370">
        <v>19915</v>
      </c>
      <c r="Q6370" t="s">
        <v>59</v>
      </c>
      <c r="R6370">
        <v>395</v>
      </c>
      <c r="S6370" s="2">
        <v>44930</v>
      </c>
      <c r="T6370" s="2">
        <v>44945</v>
      </c>
      <c r="U6370">
        <v>18048</v>
      </c>
      <c r="V6370" t="s">
        <v>43</v>
      </c>
      <c r="W6370">
        <v>526</v>
      </c>
      <c r="X6370" t="s">
        <v>60</v>
      </c>
      <c r="Y6370" t="s">
        <v>72</v>
      </c>
      <c r="Z6370">
        <v>2260</v>
      </c>
      <c r="AA6370">
        <v>865</v>
      </c>
      <c r="AB6370">
        <v>19095</v>
      </c>
      <c r="AC6370" t="s">
        <v>46</v>
      </c>
    </row>
    <row r="6371" spans="1:29" x14ac:dyDescent="0.3">
      <c r="A6371" s="1" t="s">
        <v>29</v>
      </c>
      <c r="B6371" t="s">
        <v>96</v>
      </c>
      <c r="C6371" t="s">
        <v>2037</v>
      </c>
      <c r="D6371" t="s">
        <v>155</v>
      </c>
      <c r="E6371">
        <v>1</v>
      </c>
      <c r="F6371" t="s">
        <v>64</v>
      </c>
      <c r="G6371" t="s">
        <v>1599</v>
      </c>
      <c r="H6371" t="s">
        <v>79</v>
      </c>
      <c r="I6371" t="s">
        <v>1351</v>
      </c>
      <c r="J6371" t="s">
        <v>530</v>
      </c>
      <c r="K6371" t="s">
        <v>14303</v>
      </c>
      <c r="L6371" t="s">
        <v>14304</v>
      </c>
      <c r="M6371" t="s">
        <v>105</v>
      </c>
      <c r="N6371" t="s">
        <v>94</v>
      </c>
      <c r="O6371">
        <v>18489</v>
      </c>
      <c r="P6371">
        <v>21383</v>
      </c>
      <c r="Q6371" t="s">
        <v>41</v>
      </c>
      <c r="R6371">
        <v>484</v>
      </c>
      <c r="S6371" s="2">
        <v>44828</v>
      </c>
      <c r="T6371" s="2">
        <v>44844</v>
      </c>
      <c r="U6371">
        <v>0</v>
      </c>
      <c r="V6371" t="s">
        <v>85</v>
      </c>
      <c r="W6371">
        <v>828</v>
      </c>
      <c r="X6371" t="s">
        <v>60</v>
      </c>
      <c r="Y6371" t="s">
        <v>72</v>
      </c>
      <c r="Z6371">
        <v>0</v>
      </c>
      <c r="AA6371">
        <v>748</v>
      </c>
      <c r="AB6371">
        <v>20166</v>
      </c>
      <c r="AC6371" t="s">
        <v>46</v>
      </c>
    </row>
    <row r="6372" spans="1:29" x14ac:dyDescent="0.3">
      <c r="A6372" s="1" t="s">
        <v>47</v>
      </c>
      <c r="B6372" t="s">
        <v>117</v>
      </c>
      <c r="C6372" t="s">
        <v>2487</v>
      </c>
      <c r="D6372" t="s">
        <v>387</v>
      </c>
      <c r="E6372">
        <v>1</v>
      </c>
      <c r="F6372" t="s">
        <v>221</v>
      </c>
      <c r="G6372" t="s">
        <v>222</v>
      </c>
      <c r="H6372" t="s">
        <v>35</v>
      </c>
      <c r="I6372" t="s">
        <v>756</v>
      </c>
      <c r="J6372" t="s">
        <v>5981</v>
      </c>
      <c r="K6372" t="s">
        <v>14305</v>
      </c>
      <c r="L6372" t="s">
        <v>2264</v>
      </c>
      <c r="M6372" t="s">
        <v>1852</v>
      </c>
      <c r="N6372" t="s">
        <v>58</v>
      </c>
      <c r="O6372">
        <v>6316</v>
      </c>
      <c r="P6372">
        <v>9528</v>
      </c>
      <c r="Q6372" t="s">
        <v>59</v>
      </c>
      <c r="R6372">
        <v>629</v>
      </c>
      <c r="S6372" s="2">
        <v>44954</v>
      </c>
      <c r="T6372" t="s">
        <v>42</v>
      </c>
      <c r="U6372">
        <v>40295</v>
      </c>
      <c r="V6372" t="s">
        <v>106</v>
      </c>
      <c r="W6372">
        <v>522</v>
      </c>
      <c r="X6372" t="s">
        <v>44</v>
      </c>
      <c r="Y6372" t="s">
        <v>61</v>
      </c>
      <c r="Z6372">
        <v>4521</v>
      </c>
      <c r="AA6372">
        <v>561</v>
      </c>
      <c r="AB6372">
        <v>6319</v>
      </c>
      <c r="AC6372" t="s">
        <v>107</v>
      </c>
    </row>
    <row r="6373" spans="1:29" x14ac:dyDescent="0.3">
      <c r="A6373" s="1" t="s">
        <v>47</v>
      </c>
      <c r="B6373" t="s">
        <v>48</v>
      </c>
      <c r="C6373" t="s">
        <v>1169</v>
      </c>
      <c r="D6373" t="s">
        <v>352</v>
      </c>
      <c r="E6373">
        <v>2</v>
      </c>
      <c r="F6373" t="s">
        <v>51</v>
      </c>
      <c r="G6373" t="s">
        <v>237</v>
      </c>
      <c r="H6373" t="s">
        <v>79</v>
      </c>
      <c r="I6373" t="s">
        <v>1441</v>
      </c>
      <c r="J6373" t="s">
        <v>5281</v>
      </c>
      <c r="K6373" t="s">
        <v>14306</v>
      </c>
      <c r="L6373" t="s">
        <v>2478</v>
      </c>
      <c r="M6373" t="s">
        <v>438</v>
      </c>
      <c r="N6373" t="s">
        <v>94</v>
      </c>
      <c r="O6373">
        <v>28976</v>
      </c>
      <c r="P6373">
        <v>32205</v>
      </c>
      <c r="Q6373" t="s">
        <v>59</v>
      </c>
      <c r="R6373">
        <v>891</v>
      </c>
      <c r="S6373" s="2">
        <v>44902</v>
      </c>
      <c r="T6373" s="2">
        <v>44928</v>
      </c>
      <c r="U6373">
        <v>3845</v>
      </c>
      <c r="V6373" t="s">
        <v>43</v>
      </c>
      <c r="W6373">
        <v>694</v>
      </c>
      <c r="X6373" t="s">
        <v>60</v>
      </c>
      <c r="Y6373" t="s">
        <v>72</v>
      </c>
      <c r="Z6373">
        <v>0</v>
      </c>
      <c r="AA6373">
        <v>847</v>
      </c>
      <c r="AB6373">
        <v>30461</v>
      </c>
      <c r="AC6373" t="s">
        <v>46</v>
      </c>
    </row>
    <row r="6374" spans="1:29" x14ac:dyDescent="0.3">
      <c r="A6374" s="1" t="s">
        <v>47</v>
      </c>
      <c r="B6374" t="s">
        <v>48</v>
      </c>
      <c r="C6374" t="s">
        <v>2717</v>
      </c>
      <c r="D6374" t="s">
        <v>387</v>
      </c>
      <c r="E6374">
        <v>8</v>
      </c>
      <c r="F6374" t="s">
        <v>64</v>
      </c>
      <c r="G6374" t="s">
        <v>1599</v>
      </c>
      <c r="H6374" t="s">
        <v>79</v>
      </c>
      <c r="I6374" t="s">
        <v>536</v>
      </c>
      <c r="J6374" t="s">
        <v>524</v>
      </c>
      <c r="K6374">
        <v>6278011702</v>
      </c>
      <c r="L6374" t="s">
        <v>14307</v>
      </c>
      <c r="M6374" t="s">
        <v>648</v>
      </c>
      <c r="N6374" t="s">
        <v>84</v>
      </c>
      <c r="O6374">
        <v>7175</v>
      </c>
      <c r="P6374">
        <v>9624</v>
      </c>
      <c r="Q6374" t="s">
        <v>59</v>
      </c>
      <c r="R6374">
        <v>804</v>
      </c>
      <c r="S6374" s="2">
        <v>45131</v>
      </c>
      <c r="T6374" t="s">
        <v>42</v>
      </c>
      <c r="U6374">
        <v>48725</v>
      </c>
      <c r="V6374" t="s">
        <v>106</v>
      </c>
      <c r="W6374">
        <v>682</v>
      </c>
      <c r="X6374" t="s">
        <v>44</v>
      </c>
      <c r="Y6374" t="s">
        <v>61</v>
      </c>
      <c r="Z6374">
        <v>0</v>
      </c>
      <c r="AA6374">
        <v>335</v>
      </c>
      <c r="AB6374">
        <v>7907</v>
      </c>
      <c r="AC6374" t="s">
        <v>46</v>
      </c>
    </row>
    <row r="6375" spans="1:29" x14ac:dyDescent="0.3">
      <c r="A6375" s="1" t="s">
        <v>47</v>
      </c>
      <c r="B6375" t="s">
        <v>592</v>
      </c>
      <c r="C6375" t="s">
        <v>1350</v>
      </c>
      <c r="D6375" t="s">
        <v>352</v>
      </c>
      <c r="E6375">
        <v>6</v>
      </c>
      <c r="F6375" t="s">
        <v>51</v>
      </c>
      <c r="G6375" t="s">
        <v>1075</v>
      </c>
      <c r="H6375" t="s">
        <v>35</v>
      </c>
      <c r="I6375" t="s">
        <v>412</v>
      </c>
      <c r="J6375" t="s">
        <v>6221</v>
      </c>
      <c r="K6375" t="s">
        <v>14308</v>
      </c>
      <c r="L6375" t="s">
        <v>14309</v>
      </c>
      <c r="M6375" t="s">
        <v>1512</v>
      </c>
      <c r="N6375" t="s">
        <v>94</v>
      </c>
      <c r="O6375">
        <v>9898</v>
      </c>
      <c r="P6375">
        <v>12321</v>
      </c>
      <c r="Q6375" t="s">
        <v>95</v>
      </c>
      <c r="R6375">
        <v>307</v>
      </c>
      <c r="S6375" s="2">
        <v>44668</v>
      </c>
      <c r="T6375" s="2">
        <v>44669</v>
      </c>
      <c r="U6375">
        <v>0</v>
      </c>
      <c r="V6375" t="s">
        <v>43</v>
      </c>
      <c r="W6375">
        <v>680</v>
      </c>
      <c r="X6375" t="s">
        <v>60</v>
      </c>
      <c r="Y6375" t="s">
        <v>45</v>
      </c>
      <c r="Z6375">
        <v>0</v>
      </c>
      <c r="AA6375">
        <v>494</v>
      </c>
      <c r="AB6375">
        <v>9975</v>
      </c>
      <c r="AC6375" t="s">
        <v>46</v>
      </c>
    </row>
    <row r="6376" spans="1:29" x14ac:dyDescent="0.3">
      <c r="A6376" s="1" t="s">
        <v>47</v>
      </c>
      <c r="B6376" t="s">
        <v>117</v>
      </c>
      <c r="C6376" t="s">
        <v>1406</v>
      </c>
      <c r="D6376" t="s">
        <v>387</v>
      </c>
      <c r="E6376">
        <v>6</v>
      </c>
      <c r="F6376" t="s">
        <v>51</v>
      </c>
      <c r="G6376" t="s">
        <v>291</v>
      </c>
      <c r="H6376" t="s">
        <v>35</v>
      </c>
      <c r="I6376" t="s">
        <v>2985</v>
      </c>
      <c r="J6376" t="s">
        <v>1549</v>
      </c>
      <c r="K6376" t="s">
        <v>14310</v>
      </c>
      <c r="L6376" t="s">
        <v>14311</v>
      </c>
      <c r="M6376" t="s">
        <v>925</v>
      </c>
      <c r="N6376" t="s">
        <v>40</v>
      </c>
      <c r="O6376">
        <v>8117</v>
      </c>
      <c r="P6376">
        <v>10375</v>
      </c>
      <c r="Q6376" t="s">
        <v>95</v>
      </c>
      <c r="R6376">
        <v>808</v>
      </c>
      <c r="S6376" s="2">
        <v>44535</v>
      </c>
      <c r="T6376" t="s">
        <v>42</v>
      </c>
      <c r="U6376">
        <v>0</v>
      </c>
      <c r="V6376" t="s">
        <v>43</v>
      </c>
      <c r="W6376">
        <v>471</v>
      </c>
      <c r="X6376" t="s">
        <v>44</v>
      </c>
      <c r="Y6376" t="s">
        <v>45</v>
      </c>
      <c r="Z6376">
        <v>0</v>
      </c>
      <c r="AA6376">
        <v>617</v>
      </c>
      <c r="AB6376">
        <v>9040</v>
      </c>
      <c r="AC6376" t="s">
        <v>107</v>
      </c>
    </row>
    <row r="6377" spans="1:29" x14ac:dyDescent="0.3">
      <c r="A6377" s="1" t="s">
        <v>29</v>
      </c>
      <c r="B6377" t="s">
        <v>30</v>
      </c>
      <c r="C6377" t="s">
        <v>1769</v>
      </c>
      <c r="D6377" t="s">
        <v>128</v>
      </c>
      <c r="E6377">
        <v>5</v>
      </c>
      <c r="F6377" t="s">
        <v>129</v>
      </c>
      <c r="G6377" t="s">
        <v>1528</v>
      </c>
      <c r="H6377" t="s">
        <v>35</v>
      </c>
      <c r="I6377" t="s">
        <v>921</v>
      </c>
      <c r="J6377" t="s">
        <v>637</v>
      </c>
      <c r="K6377" t="s">
        <v>14312</v>
      </c>
      <c r="L6377" t="s">
        <v>14313</v>
      </c>
      <c r="M6377" t="s">
        <v>825</v>
      </c>
      <c r="N6377" t="s">
        <v>58</v>
      </c>
      <c r="O6377">
        <v>9633</v>
      </c>
      <c r="P6377">
        <v>12675</v>
      </c>
      <c r="Q6377" t="s">
        <v>59</v>
      </c>
      <c r="R6377">
        <v>31</v>
      </c>
      <c r="S6377" s="2">
        <v>45027</v>
      </c>
      <c r="T6377" s="2">
        <v>45055</v>
      </c>
      <c r="U6377">
        <v>44007</v>
      </c>
      <c r="V6377" t="s">
        <v>71</v>
      </c>
      <c r="W6377">
        <v>406</v>
      </c>
      <c r="X6377" t="s">
        <v>60</v>
      </c>
      <c r="Y6377" t="s">
        <v>45</v>
      </c>
      <c r="Z6377">
        <v>2277</v>
      </c>
      <c r="AA6377">
        <v>248</v>
      </c>
      <c r="AB6377">
        <v>12515</v>
      </c>
      <c r="AC6377" t="s">
        <v>46</v>
      </c>
    </row>
    <row r="6378" spans="1:29" x14ac:dyDescent="0.3">
      <c r="A6378" s="1" t="s">
        <v>29</v>
      </c>
      <c r="B6378" t="s">
        <v>393</v>
      </c>
      <c r="C6378" t="s">
        <v>5713</v>
      </c>
      <c r="D6378" t="s">
        <v>178</v>
      </c>
      <c r="E6378">
        <v>5</v>
      </c>
      <c r="F6378" t="s">
        <v>64</v>
      </c>
      <c r="G6378" t="s">
        <v>258</v>
      </c>
      <c r="H6378" t="s">
        <v>79</v>
      </c>
      <c r="I6378" t="s">
        <v>2069</v>
      </c>
      <c r="J6378" t="s">
        <v>1288</v>
      </c>
      <c r="K6378" t="s">
        <v>14314</v>
      </c>
      <c r="L6378" t="s">
        <v>14315</v>
      </c>
      <c r="M6378" t="s">
        <v>1244</v>
      </c>
      <c r="N6378" t="s">
        <v>94</v>
      </c>
      <c r="O6378">
        <v>27345</v>
      </c>
      <c r="P6378">
        <v>31238</v>
      </c>
      <c r="Q6378" t="s">
        <v>95</v>
      </c>
      <c r="R6378">
        <v>894</v>
      </c>
      <c r="S6378" s="2">
        <v>44873</v>
      </c>
      <c r="T6378" t="s">
        <v>42</v>
      </c>
      <c r="U6378">
        <v>0</v>
      </c>
      <c r="V6378" t="s">
        <v>43</v>
      </c>
      <c r="W6378">
        <v>427</v>
      </c>
      <c r="X6378" t="s">
        <v>44</v>
      </c>
      <c r="Y6378" t="s">
        <v>72</v>
      </c>
      <c r="Z6378">
        <v>0</v>
      </c>
      <c r="AA6378">
        <v>378</v>
      </c>
      <c r="AB6378">
        <v>28129</v>
      </c>
      <c r="AC6378" t="s">
        <v>107</v>
      </c>
    </row>
    <row r="6379" spans="1:29" x14ac:dyDescent="0.3">
      <c r="A6379" s="1" t="s">
        <v>47</v>
      </c>
      <c r="B6379" t="s">
        <v>176</v>
      </c>
      <c r="C6379" t="s">
        <v>2007</v>
      </c>
      <c r="D6379" t="s">
        <v>257</v>
      </c>
      <c r="E6379">
        <v>2</v>
      </c>
      <c r="F6379" t="s">
        <v>77</v>
      </c>
      <c r="G6379" t="s">
        <v>440</v>
      </c>
      <c r="H6379" t="s">
        <v>35</v>
      </c>
      <c r="I6379" t="s">
        <v>921</v>
      </c>
      <c r="J6379" t="s">
        <v>3238</v>
      </c>
      <c r="K6379" t="s">
        <v>14316</v>
      </c>
      <c r="L6379" t="s">
        <v>14317</v>
      </c>
      <c r="M6379" t="s">
        <v>957</v>
      </c>
      <c r="N6379" t="s">
        <v>84</v>
      </c>
      <c r="O6379">
        <v>26406</v>
      </c>
      <c r="P6379">
        <v>29706</v>
      </c>
      <c r="Q6379" t="s">
        <v>41</v>
      </c>
      <c r="R6379">
        <v>974</v>
      </c>
      <c r="S6379" s="2">
        <v>44430</v>
      </c>
      <c r="T6379" s="2">
        <v>44446</v>
      </c>
      <c r="U6379">
        <v>0</v>
      </c>
      <c r="V6379" t="s">
        <v>43</v>
      </c>
      <c r="W6379">
        <v>420</v>
      </c>
      <c r="X6379" t="s">
        <v>60</v>
      </c>
      <c r="Y6379" t="s">
        <v>45</v>
      </c>
      <c r="Z6379">
        <v>0</v>
      </c>
      <c r="AA6379">
        <v>298</v>
      </c>
      <c r="AB6379">
        <v>27926</v>
      </c>
      <c r="AC6379" t="s">
        <v>46</v>
      </c>
    </row>
    <row r="6380" spans="1:29" x14ac:dyDescent="0.3">
      <c r="A6380" s="1" t="s">
        <v>47</v>
      </c>
      <c r="B6380" t="s">
        <v>234</v>
      </c>
      <c r="C6380" t="s">
        <v>480</v>
      </c>
      <c r="D6380" t="s">
        <v>201</v>
      </c>
      <c r="E6380">
        <v>10</v>
      </c>
      <c r="F6380" t="s">
        <v>271</v>
      </c>
      <c r="G6380" t="s">
        <v>400</v>
      </c>
      <c r="H6380" t="s">
        <v>79</v>
      </c>
      <c r="I6380" t="s">
        <v>1142</v>
      </c>
      <c r="J6380" t="s">
        <v>4153</v>
      </c>
      <c r="K6380" t="s">
        <v>14318</v>
      </c>
      <c r="L6380" t="s">
        <v>14319</v>
      </c>
      <c r="M6380" t="s">
        <v>800</v>
      </c>
      <c r="N6380" t="s">
        <v>84</v>
      </c>
      <c r="O6380">
        <v>13063</v>
      </c>
      <c r="P6380">
        <v>17813</v>
      </c>
      <c r="Q6380" t="s">
        <v>59</v>
      </c>
      <c r="R6380">
        <v>56</v>
      </c>
      <c r="S6380" s="2">
        <v>44279</v>
      </c>
      <c r="T6380" t="s">
        <v>42</v>
      </c>
      <c r="U6380">
        <v>11750</v>
      </c>
      <c r="V6380" t="s">
        <v>85</v>
      </c>
      <c r="W6380">
        <v>790</v>
      </c>
      <c r="X6380" t="s">
        <v>44</v>
      </c>
      <c r="Y6380" t="s">
        <v>72</v>
      </c>
      <c r="Z6380">
        <v>0</v>
      </c>
      <c r="AA6380">
        <v>846</v>
      </c>
      <c r="AB6380">
        <v>15008</v>
      </c>
      <c r="AC6380" t="s">
        <v>46</v>
      </c>
    </row>
    <row r="6381" spans="1:29" x14ac:dyDescent="0.3">
      <c r="A6381" s="1" t="s">
        <v>29</v>
      </c>
      <c r="B6381" t="s">
        <v>96</v>
      </c>
      <c r="C6381" t="s">
        <v>1709</v>
      </c>
      <c r="D6381" t="s">
        <v>155</v>
      </c>
      <c r="E6381">
        <v>6</v>
      </c>
      <c r="F6381" t="s">
        <v>33</v>
      </c>
      <c r="G6381" t="s">
        <v>411</v>
      </c>
      <c r="H6381" t="s">
        <v>35</v>
      </c>
      <c r="I6381" t="s">
        <v>3831</v>
      </c>
      <c r="J6381" t="s">
        <v>3355</v>
      </c>
      <c r="K6381" t="s">
        <v>14320</v>
      </c>
      <c r="L6381" t="s">
        <v>14321</v>
      </c>
      <c r="M6381" t="s">
        <v>1136</v>
      </c>
      <c r="N6381" t="s">
        <v>94</v>
      </c>
      <c r="O6381">
        <v>8582</v>
      </c>
      <c r="P6381">
        <v>13016</v>
      </c>
      <c r="Q6381" t="s">
        <v>59</v>
      </c>
      <c r="R6381">
        <v>586</v>
      </c>
      <c r="S6381" s="2">
        <v>44344</v>
      </c>
      <c r="T6381" t="s">
        <v>42</v>
      </c>
      <c r="U6381">
        <v>11885</v>
      </c>
      <c r="V6381" t="s">
        <v>106</v>
      </c>
      <c r="W6381">
        <v>472</v>
      </c>
      <c r="X6381" t="s">
        <v>44</v>
      </c>
      <c r="Y6381" t="s">
        <v>61</v>
      </c>
      <c r="Z6381">
        <v>0</v>
      </c>
      <c r="AA6381">
        <v>161</v>
      </c>
      <c r="AB6381">
        <v>9054</v>
      </c>
      <c r="AC6381" t="s">
        <v>46</v>
      </c>
    </row>
    <row r="6382" spans="1:29" x14ac:dyDescent="0.3">
      <c r="A6382" s="1" t="s">
        <v>29</v>
      </c>
      <c r="B6382" t="s">
        <v>74</v>
      </c>
      <c r="C6382" t="s">
        <v>1174</v>
      </c>
      <c r="D6382" t="s">
        <v>155</v>
      </c>
      <c r="E6382">
        <v>2</v>
      </c>
      <c r="F6382" t="s">
        <v>271</v>
      </c>
      <c r="G6382" t="s">
        <v>340</v>
      </c>
      <c r="H6382" t="s">
        <v>35</v>
      </c>
      <c r="I6382" t="s">
        <v>1441</v>
      </c>
      <c r="J6382" t="s">
        <v>2441</v>
      </c>
      <c r="K6382">
        <v>1019621904</v>
      </c>
      <c r="L6382" t="s">
        <v>14322</v>
      </c>
      <c r="M6382" t="s">
        <v>175</v>
      </c>
      <c r="N6382" t="s">
        <v>40</v>
      </c>
      <c r="O6382">
        <v>6826</v>
      </c>
      <c r="P6382">
        <v>11074</v>
      </c>
      <c r="Q6382" t="s">
        <v>41</v>
      </c>
      <c r="R6382">
        <v>478</v>
      </c>
      <c r="S6382" s="2">
        <v>44820</v>
      </c>
      <c r="T6382" s="2">
        <v>44837</v>
      </c>
      <c r="U6382">
        <v>0</v>
      </c>
      <c r="V6382" t="s">
        <v>43</v>
      </c>
      <c r="W6382">
        <v>674</v>
      </c>
      <c r="X6382" t="s">
        <v>60</v>
      </c>
      <c r="Y6382" t="s">
        <v>72</v>
      </c>
      <c r="Z6382">
        <v>0</v>
      </c>
      <c r="AA6382">
        <v>249</v>
      </c>
      <c r="AB6382">
        <v>10442</v>
      </c>
      <c r="AC6382" t="s">
        <v>46</v>
      </c>
    </row>
    <row r="6383" spans="1:29" x14ac:dyDescent="0.3">
      <c r="A6383" s="1" t="s">
        <v>47</v>
      </c>
      <c r="B6383" t="s">
        <v>145</v>
      </c>
      <c r="C6383" t="s">
        <v>146</v>
      </c>
      <c r="D6383" t="s">
        <v>98</v>
      </c>
      <c r="E6383">
        <v>5</v>
      </c>
      <c r="F6383" t="s">
        <v>186</v>
      </c>
      <c r="G6383" t="s">
        <v>187</v>
      </c>
      <c r="H6383" t="s">
        <v>79</v>
      </c>
      <c r="I6383" t="s">
        <v>140</v>
      </c>
      <c r="J6383" t="s">
        <v>2624</v>
      </c>
      <c r="K6383">
        <f>1-217-855-2268</f>
        <v>-3339</v>
      </c>
      <c r="L6383" t="s">
        <v>14323</v>
      </c>
      <c r="M6383" t="s">
        <v>2965</v>
      </c>
      <c r="N6383" t="s">
        <v>40</v>
      </c>
      <c r="O6383">
        <v>20933</v>
      </c>
      <c r="P6383">
        <v>25594</v>
      </c>
      <c r="Q6383" t="s">
        <v>59</v>
      </c>
      <c r="R6383">
        <v>366</v>
      </c>
      <c r="S6383" s="2">
        <v>44903</v>
      </c>
      <c r="T6383" t="s">
        <v>42</v>
      </c>
      <c r="U6383">
        <v>30628</v>
      </c>
      <c r="V6383" t="s">
        <v>43</v>
      </c>
      <c r="W6383">
        <v>676</v>
      </c>
      <c r="X6383" t="s">
        <v>44</v>
      </c>
      <c r="Y6383" t="s">
        <v>72</v>
      </c>
      <c r="Z6383">
        <v>0</v>
      </c>
      <c r="AA6383">
        <v>797</v>
      </c>
      <c r="AB6383">
        <v>22289</v>
      </c>
      <c r="AC6383" t="s">
        <v>107</v>
      </c>
    </row>
    <row r="6384" spans="1:29" x14ac:dyDescent="0.3">
      <c r="A6384" s="1" t="s">
        <v>47</v>
      </c>
      <c r="B6384" t="s">
        <v>161</v>
      </c>
      <c r="C6384" t="s">
        <v>2627</v>
      </c>
      <c r="D6384" t="s">
        <v>110</v>
      </c>
      <c r="E6384">
        <v>3</v>
      </c>
      <c r="F6384" t="s">
        <v>186</v>
      </c>
      <c r="G6384" t="s">
        <v>650</v>
      </c>
      <c r="H6384" t="s">
        <v>79</v>
      </c>
      <c r="I6384" t="s">
        <v>4820</v>
      </c>
      <c r="J6384" t="s">
        <v>3948</v>
      </c>
      <c r="K6384" t="s">
        <v>14324</v>
      </c>
      <c r="L6384" t="s">
        <v>14325</v>
      </c>
      <c r="M6384" t="s">
        <v>1475</v>
      </c>
      <c r="N6384" t="s">
        <v>58</v>
      </c>
      <c r="O6384">
        <v>23661</v>
      </c>
      <c r="P6384">
        <v>25779</v>
      </c>
      <c r="Q6384" t="s">
        <v>41</v>
      </c>
      <c r="R6384">
        <v>546</v>
      </c>
      <c r="S6384" s="2">
        <v>44914</v>
      </c>
      <c r="T6384" t="s">
        <v>42</v>
      </c>
      <c r="U6384">
        <v>0</v>
      </c>
      <c r="V6384" t="s">
        <v>106</v>
      </c>
      <c r="W6384">
        <v>806</v>
      </c>
      <c r="X6384" t="s">
        <v>44</v>
      </c>
      <c r="Y6384" t="s">
        <v>61</v>
      </c>
      <c r="Z6384">
        <v>4737</v>
      </c>
      <c r="AA6384">
        <v>651</v>
      </c>
      <c r="AB6384">
        <v>24606</v>
      </c>
      <c r="AC6384" t="s">
        <v>107</v>
      </c>
    </row>
    <row r="6385" spans="1:29" x14ac:dyDescent="0.3">
      <c r="A6385" s="1" t="s">
        <v>47</v>
      </c>
      <c r="B6385" t="s">
        <v>136</v>
      </c>
      <c r="C6385" t="s">
        <v>2546</v>
      </c>
      <c r="D6385" t="s">
        <v>50</v>
      </c>
      <c r="E6385">
        <v>5</v>
      </c>
      <c r="F6385" t="s">
        <v>64</v>
      </c>
      <c r="G6385" t="s">
        <v>258</v>
      </c>
      <c r="H6385" t="s">
        <v>35</v>
      </c>
      <c r="I6385" t="s">
        <v>5124</v>
      </c>
      <c r="J6385" t="s">
        <v>314</v>
      </c>
      <c r="K6385" t="s">
        <v>14326</v>
      </c>
      <c r="L6385" t="s">
        <v>14327</v>
      </c>
      <c r="M6385" t="s">
        <v>227</v>
      </c>
      <c r="N6385" t="s">
        <v>84</v>
      </c>
      <c r="O6385">
        <v>11819</v>
      </c>
      <c r="P6385">
        <v>16447</v>
      </c>
      <c r="Q6385" t="s">
        <v>95</v>
      </c>
      <c r="R6385">
        <v>607</v>
      </c>
      <c r="S6385" s="2">
        <v>44986</v>
      </c>
      <c r="T6385" s="2">
        <v>45016</v>
      </c>
      <c r="U6385">
        <v>0</v>
      </c>
      <c r="V6385" t="s">
        <v>85</v>
      </c>
      <c r="W6385">
        <v>790</v>
      </c>
      <c r="X6385" t="s">
        <v>60</v>
      </c>
      <c r="Y6385" t="s">
        <v>61</v>
      </c>
      <c r="Z6385">
        <v>0</v>
      </c>
      <c r="AA6385">
        <v>358</v>
      </c>
      <c r="AB6385">
        <v>13051</v>
      </c>
      <c r="AC6385" t="s">
        <v>46</v>
      </c>
    </row>
    <row r="6386" spans="1:29" x14ac:dyDescent="0.3">
      <c r="A6386" s="1" t="s">
        <v>47</v>
      </c>
      <c r="B6386" t="s">
        <v>234</v>
      </c>
      <c r="C6386" t="s">
        <v>1375</v>
      </c>
      <c r="D6386" t="s">
        <v>178</v>
      </c>
      <c r="E6386">
        <v>6</v>
      </c>
      <c r="F6386" t="s">
        <v>77</v>
      </c>
      <c r="G6386" t="s">
        <v>202</v>
      </c>
      <c r="H6386" t="s">
        <v>79</v>
      </c>
      <c r="I6386" t="s">
        <v>668</v>
      </c>
      <c r="J6386" t="s">
        <v>6788</v>
      </c>
      <c r="K6386" t="s">
        <v>14328</v>
      </c>
      <c r="L6386" t="s">
        <v>14329</v>
      </c>
      <c r="M6386" t="s">
        <v>800</v>
      </c>
      <c r="N6386" t="s">
        <v>94</v>
      </c>
      <c r="O6386">
        <v>28797</v>
      </c>
      <c r="P6386">
        <v>33509</v>
      </c>
      <c r="Q6386" t="s">
        <v>59</v>
      </c>
      <c r="R6386">
        <v>762</v>
      </c>
      <c r="S6386" s="2">
        <v>45044</v>
      </c>
      <c r="T6386" t="s">
        <v>42</v>
      </c>
      <c r="U6386">
        <v>42772</v>
      </c>
      <c r="V6386" t="s">
        <v>106</v>
      </c>
      <c r="W6386">
        <v>823</v>
      </c>
      <c r="X6386" t="s">
        <v>44</v>
      </c>
      <c r="Y6386" t="s">
        <v>72</v>
      </c>
      <c r="Z6386">
        <v>0</v>
      </c>
      <c r="AA6386">
        <v>122</v>
      </c>
      <c r="AB6386">
        <v>31371</v>
      </c>
      <c r="AC6386" t="s">
        <v>107</v>
      </c>
    </row>
    <row r="6387" spans="1:29" x14ac:dyDescent="0.3">
      <c r="A6387" s="1" t="s">
        <v>47</v>
      </c>
      <c r="B6387" t="s">
        <v>176</v>
      </c>
      <c r="C6387" t="s">
        <v>2306</v>
      </c>
      <c r="D6387" t="s">
        <v>257</v>
      </c>
      <c r="E6387">
        <v>8</v>
      </c>
      <c r="F6387" t="s">
        <v>271</v>
      </c>
      <c r="G6387" t="s">
        <v>272</v>
      </c>
      <c r="H6387" t="s">
        <v>79</v>
      </c>
      <c r="I6387" t="s">
        <v>238</v>
      </c>
      <c r="J6387" t="s">
        <v>245</v>
      </c>
      <c r="K6387" t="s">
        <v>14330</v>
      </c>
      <c r="L6387" t="s">
        <v>14331</v>
      </c>
      <c r="M6387" t="s">
        <v>957</v>
      </c>
      <c r="N6387" t="s">
        <v>94</v>
      </c>
      <c r="O6387">
        <v>3097</v>
      </c>
      <c r="P6387">
        <v>6110</v>
      </c>
      <c r="Q6387" t="s">
        <v>59</v>
      </c>
      <c r="R6387">
        <v>158</v>
      </c>
      <c r="S6387" s="2">
        <v>45119</v>
      </c>
      <c r="T6387" t="s">
        <v>42</v>
      </c>
      <c r="U6387">
        <v>40219</v>
      </c>
      <c r="V6387" t="s">
        <v>43</v>
      </c>
      <c r="W6387">
        <v>830</v>
      </c>
      <c r="X6387" t="s">
        <v>44</v>
      </c>
      <c r="Y6387" t="s">
        <v>61</v>
      </c>
      <c r="Z6387">
        <v>0</v>
      </c>
      <c r="AA6387">
        <v>862</v>
      </c>
      <c r="AB6387">
        <v>3747</v>
      </c>
      <c r="AC6387" t="s">
        <v>46</v>
      </c>
    </row>
    <row r="6388" spans="1:29" x14ac:dyDescent="0.3">
      <c r="A6388" s="1" t="s">
        <v>47</v>
      </c>
      <c r="B6388" t="s">
        <v>234</v>
      </c>
      <c r="C6388" t="s">
        <v>1588</v>
      </c>
      <c r="D6388" t="s">
        <v>98</v>
      </c>
      <c r="E6388">
        <v>3</v>
      </c>
      <c r="F6388" t="s">
        <v>99</v>
      </c>
      <c r="G6388" t="s">
        <v>724</v>
      </c>
      <c r="H6388" t="s">
        <v>79</v>
      </c>
      <c r="I6388" t="s">
        <v>1634</v>
      </c>
      <c r="J6388" t="s">
        <v>530</v>
      </c>
      <c r="K6388" t="s">
        <v>14332</v>
      </c>
      <c r="L6388" t="s">
        <v>14333</v>
      </c>
      <c r="M6388" t="s">
        <v>2944</v>
      </c>
      <c r="N6388" t="s">
        <v>84</v>
      </c>
      <c r="O6388">
        <v>16707</v>
      </c>
      <c r="P6388">
        <v>21606</v>
      </c>
      <c r="Q6388" t="s">
        <v>59</v>
      </c>
      <c r="R6388">
        <v>227</v>
      </c>
      <c r="S6388" s="2">
        <v>44986</v>
      </c>
      <c r="T6388" s="2">
        <v>44999</v>
      </c>
      <c r="U6388">
        <v>31400</v>
      </c>
      <c r="V6388" t="s">
        <v>106</v>
      </c>
      <c r="W6388">
        <v>411</v>
      </c>
      <c r="X6388" t="s">
        <v>60</v>
      </c>
      <c r="Y6388" t="s">
        <v>61</v>
      </c>
      <c r="Z6388">
        <v>0</v>
      </c>
      <c r="AA6388">
        <v>786</v>
      </c>
      <c r="AB6388">
        <v>20005</v>
      </c>
      <c r="AC6388" t="s">
        <v>46</v>
      </c>
    </row>
    <row r="6389" spans="1:29" x14ac:dyDescent="0.3">
      <c r="A6389" s="1" t="s">
        <v>29</v>
      </c>
      <c r="B6389" t="s">
        <v>363</v>
      </c>
      <c r="C6389" t="s">
        <v>2177</v>
      </c>
      <c r="D6389" t="s">
        <v>110</v>
      </c>
      <c r="E6389">
        <v>5</v>
      </c>
      <c r="F6389" t="s">
        <v>129</v>
      </c>
      <c r="G6389" t="s">
        <v>1528</v>
      </c>
      <c r="H6389" t="s">
        <v>79</v>
      </c>
      <c r="I6389" t="s">
        <v>656</v>
      </c>
      <c r="J6389" t="s">
        <v>4587</v>
      </c>
      <c r="K6389" t="s">
        <v>14334</v>
      </c>
      <c r="L6389" t="s">
        <v>14335</v>
      </c>
      <c r="M6389" t="s">
        <v>1603</v>
      </c>
      <c r="N6389" t="s">
        <v>84</v>
      </c>
      <c r="O6389">
        <v>28120</v>
      </c>
      <c r="P6389">
        <v>32779</v>
      </c>
      <c r="Q6389" t="s">
        <v>59</v>
      </c>
      <c r="R6389">
        <v>421</v>
      </c>
      <c r="S6389" s="2">
        <v>44332</v>
      </c>
      <c r="T6389" s="2">
        <v>44356</v>
      </c>
      <c r="U6389">
        <v>6018</v>
      </c>
      <c r="V6389" t="s">
        <v>71</v>
      </c>
      <c r="W6389">
        <v>733</v>
      </c>
      <c r="X6389" t="s">
        <v>60</v>
      </c>
      <c r="Y6389" t="s">
        <v>72</v>
      </c>
      <c r="Z6389">
        <v>0</v>
      </c>
      <c r="AA6389">
        <v>962</v>
      </c>
      <c r="AB6389">
        <v>31536</v>
      </c>
      <c r="AC6389" t="s">
        <v>46</v>
      </c>
    </row>
    <row r="6390" spans="1:29" x14ac:dyDescent="0.3">
      <c r="A6390" s="1" t="s">
        <v>47</v>
      </c>
      <c r="B6390" t="s">
        <v>48</v>
      </c>
      <c r="C6390" t="s">
        <v>1697</v>
      </c>
      <c r="D6390" t="s">
        <v>387</v>
      </c>
      <c r="E6390">
        <v>4</v>
      </c>
      <c r="F6390" t="s">
        <v>33</v>
      </c>
      <c r="G6390" t="s">
        <v>209</v>
      </c>
      <c r="H6390" t="s">
        <v>35</v>
      </c>
      <c r="I6390" t="s">
        <v>2566</v>
      </c>
      <c r="J6390" t="s">
        <v>211</v>
      </c>
      <c r="K6390" t="s">
        <v>14336</v>
      </c>
      <c r="L6390" t="s">
        <v>14337</v>
      </c>
      <c r="M6390" t="s">
        <v>2261</v>
      </c>
      <c r="N6390" t="s">
        <v>40</v>
      </c>
      <c r="O6390">
        <v>20056</v>
      </c>
      <c r="P6390">
        <v>24038</v>
      </c>
      <c r="Q6390" t="s">
        <v>95</v>
      </c>
      <c r="R6390">
        <v>872</v>
      </c>
      <c r="S6390" s="2">
        <v>45167</v>
      </c>
      <c r="T6390" s="2">
        <v>45185</v>
      </c>
      <c r="U6390">
        <v>0</v>
      </c>
      <c r="V6390" t="s">
        <v>106</v>
      </c>
      <c r="W6390">
        <v>493</v>
      </c>
      <c r="X6390" t="s">
        <v>60</v>
      </c>
      <c r="Y6390" t="s">
        <v>61</v>
      </c>
      <c r="Z6390">
        <v>0</v>
      </c>
      <c r="AA6390">
        <v>757</v>
      </c>
      <c r="AB6390">
        <v>20874</v>
      </c>
      <c r="AC6390" t="s">
        <v>107</v>
      </c>
    </row>
    <row r="6391" spans="1:29" x14ac:dyDescent="0.3">
      <c r="A6391" s="1" t="s">
        <v>29</v>
      </c>
      <c r="B6391" t="s">
        <v>96</v>
      </c>
      <c r="C6391" t="s">
        <v>4402</v>
      </c>
      <c r="D6391" t="s">
        <v>119</v>
      </c>
      <c r="E6391">
        <v>8</v>
      </c>
      <c r="F6391" t="s">
        <v>33</v>
      </c>
      <c r="G6391" t="s">
        <v>139</v>
      </c>
      <c r="H6391" t="s">
        <v>79</v>
      </c>
      <c r="I6391" t="s">
        <v>507</v>
      </c>
      <c r="J6391" t="s">
        <v>90</v>
      </c>
      <c r="K6391" t="s">
        <v>14338</v>
      </c>
      <c r="L6391" t="s">
        <v>14339</v>
      </c>
      <c r="M6391" t="s">
        <v>2382</v>
      </c>
      <c r="N6391" t="s">
        <v>58</v>
      </c>
      <c r="O6391">
        <v>11063</v>
      </c>
      <c r="P6391">
        <v>13417</v>
      </c>
      <c r="Q6391" t="s">
        <v>95</v>
      </c>
      <c r="R6391">
        <v>675</v>
      </c>
      <c r="S6391" s="2">
        <v>44886</v>
      </c>
      <c r="T6391" s="2">
        <v>44891</v>
      </c>
      <c r="U6391">
        <v>0</v>
      </c>
      <c r="V6391" t="s">
        <v>71</v>
      </c>
      <c r="W6391">
        <v>532</v>
      </c>
      <c r="X6391" t="s">
        <v>60</v>
      </c>
      <c r="Y6391" t="s">
        <v>45</v>
      </c>
      <c r="Z6391">
        <v>3917</v>
      </c>
      <c r="AA6391">
        <v>912</v>
      </c>
      <c r="AB6391">
        <v>13038</v>
      </c>
      <c r="AC6391" t="s">
        <v>107</v>
      </c>
    </row>
    <row r="6392" spans="1:29" x14ac:dyDescent="0.3">
      <c r="A6392" s="1" t="s">
        <v>47</v>
      </c>
      <c r="B6392" t="s">
        <v>153</v>
      </c>
      <c r="C6392" t="s">
        <v>857</v>
      </c>
      <c r="D6392" t="s">
        <v>50</v>
      </c>
      <c r="E6392">
        <v>1</v>
      </c>
      <c r="F6392" t="s">
        <v>129</v>
      </c>
      <c r="G6392" t="s">
        <v>395</v>
      </c>
      <c r="H6392" t="s">
        <v>79</v>
      </c>
      <c r="I6392" t="s">
        <v>1593</v>
      </c>
      <c r="J6392" t="s">
        <v>759</v>
      </c>
      <c r="K6392">
        <v>1669409439</v>
      </c>
      <c r="L6392" t="s">
        <v>14340</v>
      </c>
      <c r="M6392" t="s">
        <v>1208</v>
      </c>
      <c r="N6392" t="s">
        <v>94</v>
      </c>
      <c r="O6392">
        <v>16593</v>
      </c>
      <c r="P6392">
        <v>20343</v>
      </c>
      <c r="Q6392" t="s">
        <v>41</v>
      </c>
      <c r="R6392">
        <v>22</v>
      </c>
      <c r="S6392" s="2">
        <v>45025</v>
      </c>
      <c r="T6392" s="2">
        <v>45043</v>
      </c>
      <c r="U6392">
        <v>0</v>
      </c>
      <c r="V6392" t="s">
        <v>106</v>
      </c>
      <c r="W6392">
        <v>800</v>
      </c>
      <c r="X6392" t="s">
        <v>60</v>
      </c>
      <c r="Y6392" t="s">
        <v>61</v>
      </c>
      <c r="Z6392">
        <v>0</v>
      </c>
      <c r="AA6392">
        <v>563</v>
      </c>
      <c r="AB6392">
        <v>18545</v>
      </c>
      <c r="AC6392" t="s">
        <v>46</v>
      </c>
    </row>
    <row r="6393" spans="1:29" x14ac:dyDescent="0.3">
      <c r="A6393" s="1" t="s">
        <v>47</v>
      </c>
      <c r="B6393" t="s">
        <v>145</v>
      </c>
      <c r="C6393" t="s">
        <v>146</v>
      </c>
      <c r="D6393" t="s">
        <v>236</v>
      </c>
      <c r="E6393">
        <v>6</v>
      </c>
      <c r="F6393" t="s">
        <v>77</v>
      </c>
      <c r="G6393" t="s">
        <v>147</v>
      </c>
      <c r="H6393" t="s">
        <v>79</v>
      </c>
      <c r="I6393" t="s">
        <v>2701</v>
      </c>
      <c r="J6393" t="s">
        <v>319</v>
      </c>
      <c r="K6393" t="s">
        <v>14341</v>
      </c>
      <c r="L6393" t="s">
        <v>14342</v>
      </c>
      <c r="M6393" t="s">
        <v>1762</v>
      </c>
      <c r="N6393" t="s">
        <v>40</v>
      </c>
      <c r="O6393">
        <v>16890</v>
      </c>
      <c r="P6393">
        <v>21168</v>
      </c>
      <c r="Q6393" t="s">
        <v>95</v>
      </c>
      <c r="R6393">
        <v>685</v>
      </c>
      <c r="S6393" s="2">
        <v>44438</v>
      </c>
      <c r="T6393" t="s">
        <v>42</v>
      </c>
      <c r="U6393">
        <v>0</v>
      </c>
      <c r="V6393" t="s">
        <v>85</v>
      </c>
      <c r="W6393">
        <v>454</v>
      </c>
      <c r="X6393" t="s">
        <v>44</v>
      </c>
      <c r="Y6393" t="s">
        <v>61</v>
      </c>
      <c r="Z6393">
        <v>0</v>
      </c>
      <c r="AA6393">
        <v>245</v>
      </c>
      <c r="AB6393">
        <v>19736</v>
      </c>
      <c r="AC6393" t="s">
        <v>46</v>
      </c>
    </row>
    <row r="6394" spans="1:29" x14ac:dyDescent="0.3">
      <c r="A6394" s="1" t="s">
        <v>47</v>
      </c>
      <c r="B6394" t="s">
        <v>48</v>
      </c>
      <c r="C6394" t="s">
        <v>1169</v>
      </c>
      <c r="D6394" t="s">
        <v>257</v>
      </c>
      <c r="E6394">
        <v>6</v>
      </c>
      <c r="F6394" t="s">
        <v>51</v>
      </c>
      <c r="G6394" t="s">
        <v>710</v>
      </c>
      <c r="H6394" t="s">
        <v>35</v>
      </c>
      <c r="I6394" t="s">
        <v>4489</v>
      </c>
      <c r="J6394" t="s">
        <v>576</v>
      </c>
      <c r="K6394" t="s">
        <v>14343</v>
      </c>
      <c r="L6394" t="s">
        <v>14344</v>
      </c>
      <c r="M6394" t="s">
        <v>57</v>
      </c>
      <c r="N6394" t="s">
        <v>58</v>
      </c>
      <c r="O6394">
        <v>5359</v>
      </c>
      <c r="P6394">
        <v>8996</v>
      </c>
      <c r="Q6394" t="s">
        <v>41</v>
      </c>
      <c r="R6394">
        <v>969</v>
      </c>
      <c r="S6394" s="2">
        <v>44931</v>
      </c>
      <c r="T6394" s="2">
        <v>44961</v>
      </c>
      <c r="U6394">
        <v>0</v>
      </c>
      <c r="V6394" t="s">
        <v>43</v>
      </c>
      <c r="W6394">
        <v>803</v>
      </c>
      <c r="X6394" t="s">
        <v>60</v>
      </c>
      <c r="Y6394" t="s">
        <v>72</v>
      </c>
      <c r="Z6394">
        <v>2622</v>
      </c>
      <c r="AA6394">
        <v>429</v>
      </c>
      <c r="AB6394">
        <v>7289</v>
      </c>
      <c r="AC6394" t="s">
        <v>107</v>
      </c>
    </row>
    <row r="6395" spans="1:29" x14ac:dyDescent="0.3">
      <c r="A6395" s="1" t="s">
        <v>29</v>
      </c>
      <c r="B6395" t="s">
        <v>541</v>
      </c>
      <c r="C6395" t="s">
        <v>1114</v>
      </c>
      <c r="D6395" t="s">
        <v>98</v>
      </c>
      <c r="E6395">
        <v>1</v>
      </c>
      <c r="F6395" t="s">
        <v>120</v>
      </c>
      <c r="G6395" t="s">
        <v>586</v>
      </c>
      <c r="H6395" t="s">
        <v>79</v>
      </c>
      <c r="I6395" t="s">
        <v>8028</v>
      </c>
      <c r="J6395" t="s">
        <v>347</v>
      </c>
      <c r="K6395" t="s">
        <v>14345</v>
      </c>
      <c r="L6395" t="s">
        <v>14346</v>
      </c>
      <c r="M6395" t="s">
        <v>546</v>
      </c>
      <c r="N6395" t="s">
        <v>84</v>
      </c>
      <c r="O6395">
        <v>24380</v>
      </c>
      <c r="P6395">
        <v>27228</v>
      </c>
      <c r="Q6395" t="s">
        <v>95</v>
      </c>
      <c r="R6395">
        <v>129</v>
      </c>
      <c r="S6395" s="2">
        <v>45295</v>
      </c>
      <c r="T6395" t="s">
        <v>42</v>
      </c>
      <c r="U6395">
        <v>0</v>
      </c>
      <c r="V6395" t="s">
        <v>85</v>
      </c>
      <c r="W6395">
        <v>646</v>
      </c>
      <c r="X6395" t="s">
        <v>44</v>
      </c>
      <c r="Y6395" t="s">
        <v>72</v>
      </c>
      <c r="Z6395">
        <v>0</v>
      </c>
      <c r="AA6395">
        <v>911</v>
      </c>
      <c r="AB6395">
        <v>26952</v>
      </c>
      <c r="AC6395" t="s">
        <v>107</v>
      </c>
    </row>
    <row r="6396" spans="1:29" x14ac:dyDescent="0.3">
      <c r="A6396" s="1" t="s">
        <v>47</v>
      </c>
      <c r="B6396" t="s">
        <v>234</v>
      </c>
      <c r="C6396" t="s">
        <v>796</v>
      </c>
      <c r="D6396" t="s">
        <v>119</v>
      </c>
      <c r="E6396">
        <v>3</v>
      </c>
      <c r="F6396" t="s">
        <v>51</v>
      </c>
      <c r="G6396" t="s">
        <v>1427</v>
      </c>
      <c r="H6396" t="s">
        <v>79</v>
      </c>
      <c r="I6396" t="s">
        <v>729</v>
      </c>
      <c r="J6396" t="s">
        <v>6660</v>
      </c>
      <c r="K6396" t="s">
        <v>14347</v>
      </c>
      <c r="L6396" t="s">
        <v>14348</v>
      </c>
      <c r="M6396" t="s">
        <v>2756</v>
      </c>
      <c r="N6396" t="s">
        <v>84</v>
      </c>
      <c r="O6396">
        <v>16678</v>
      </c>
      <c r="P6396">
        <v>20280</v>
      </c>
      <c r="Q6396" t="s">
        <v>95</v>
      </c>
      <c r="R6396">
        <v>399</v>
      </c>
      <c r="S6396" s="2">
        <v>44985</v>
      </c>
      <c r="T6396" t="s">
        <v>42</v>
      </c>
      <c r="U6396">
        <v>0</v>
      </c>
      <c r="V6396" t="s">
        <v>71</v>
      </c>
      <c r="W6396">
        <v>594</v>
      </c>
      <c r="X6396" t="s">
        <v>44</v>
      </c>
      <c r="Y6396" t="s">
        <v>45</v>
      </c>
      <c r="Z6396">
        <v>0</v>
      </c>
      <c r="AA6396">
        <v>954</v>
      </c>
      <c r="AB6396">
        <v>19687</v>
      </c>
      <c r="AC6396" t="s">
        <v>73</v>
      </c>
    </row>
    <row r="6397" spans="1:29" x14ac:dyDescent="0.3">
      <c r="A6397" s="1" t="s">
        <v>29</v>
      </c>
      <c r="B6397" t="s">
        <v>363</v>
      </c>
      <c r="C6397" t="s">
        <v>6193</v>
      </c>
      <c r="D6397" t="s">
        <v>98</v>
      </c>
      <c r="E6397">
        <v>1</v>
      </c>
      <c r="F6397" t="s">
        <v>221</v>
      </c>
      <c r="G6397" t="s">
        <v>548</v>
      </c>
      <c r="H6397" t="s">
        <v>79</v>
      </c>
      <c r="I6397" t="s">
        <v>910</v>
      </c>
      <c r="J6397" t="s">
        <v>6504</v>
      </c>
      <c r="K6397" t="s">
        <v>14349</v>
      </c>
      <c r="L6397" t="s">
        <v>14350</v>
      </c>
      <c r="M6397" t="s">
        <v>1068</v>
      </c>
      <c r="N6397" t="s">
        <v>84</v>
      </c>
      <c r="O6397">
        <v>16125</v>
      </c>
      <c r="P6397">
        <v>20478</v>
      </c>
      <c r="Q6397" t="s">
        <v>41</v>
      </c>
      <c r="R6397">
        <v>307</v>
      </c>
      <c r="S6397" s="2">
        <v>45358</v>
      </c>
      <c r="T6397" s="2">
        <v>45374</v>
      </c>
      <c r="U6397">
        <v>0</v>
      </c>
      <c r="V6397" t="s">
        <v>43</v>
      </c>
      <c r="W6397">
        <v>502</v>
      </c>
      <c r="X6397" t="s">
        <v>60</v>
      </c>
      <c r="Y6397" t="s">
        <v>45</v>
      </c>
      <c r="Z6397">
        <v>0</v>
      </c>
      <c r="AA6397">
        <v>95</v>
      </c>
      <c r="AB6397">
        <v>19556</v>
      </c>
      <c r="AC6397" t="s">
        <v>46</v>
      </c>
    </row>
    <row r="6398" spans="1:29" x14ac:dyDescent="0.3">
      <c r="A6398" s="1" t="s">
        <v>29</v>
      </c>
      <c r="B6398" t="s">
        <v>363</v>
      </c>
      <c r="C6398" t="s">
        <v>1409</v>
      </c>
      <c r="D6398" t="s">
        <v>178</v>
      </c>
      <c r="E6398">
        <v>1</v>
      </c>
      <c r="F6398" t="s">
        <v>221</v>
      </c>
      <c r="G6398" t="s">
        <v>858</v>
      </c>
      <c r="H6398" t="s">
        <v>79</v>
      </c>
      <c r="I6398" t="s">
        <v>1441</v>
      </c>
      <c r="J6398" t="s">
        <v>354</v>
      </c>
      <c r="K6398" t="s">
        <v>14351</v>
      </c>
      <c r="L6398" t="s">
        <v>14352</v>
      </c>
      <c r="M6398" t="s">
        <v>705</v>
      </c>
      <c r="N6398" t="s">
        <v>94</v>
      </c>
      <c r="O6398">
        <v>23772</v>
      </c>
      <c r="P6398">
        <v>27074</v>
      </c>
      <c r="Q6398" t="s">
        <v>41</v>
      </c>
      <c r="R6398">
        <v>980</v>
      </c>
      <c r="S6398" s="2">
        <v>44955</v>
      </c>
      <c r="T6398" t="s">
        <v>42</v>
      </c>
      <c r="U6398">
        <v>0</v>
      </c>
      <c r="V6398" t="s">
        <v>85</v>
      </c>
      <c r="W6398">
        <v>821</v>
      </c>
      <c r="X6398" t="s">
        <v>44</v>
      </c>
      <c r="Y6398" t="s">
        <v>72</v>
      </c>
      <c r="Z6398">
        <v>0</v>
      </c>
      <c r="AA6398">
        <v>299</v>
      </c>
      <c r="AB6398">
        <v>26577</v>
      </c>
      <c r="AC6398" t="s">
        <v>46</v>
      </c>
    </row>
    <row r="6399" spans="1:29" x14ac:dyDescent="0.3">
      <c r="A6399" s="1" t="s">
        <v>47</v>
      </c>
      <c r="B6399" t="s">
        <v>176</v>
      </c>
      <c r="C6399" t="s">
        <v>1347</v>
      </c>
      <c r="D6399" t="s">
        <v>169</v>
      </c>
      <c r="E6399">
        <v>5</v>
      </c>
      <c r="F6399" t="s">
        <v>33</v>
      </c>
      <c r="G6399" t="s">
        <v>170</v>
      </c>
      <c r="H6399" t="s">
        <v>35</v>
      </c>
      <c r="I6399" t="s">
        <v>1835</v>
      </c>
      <c r="J6399" t="s">
        <v>3055</v>
      </c>
      <c r="K6399" t="s">
        <v>14353</v>
      </c>
      <c r="L6399" t="s">
        <v>14354</v>
      </c>
      <c r="M6399" t="s">
        <v>426</v>
      </c>
      <c r="N6399" t="s">
        <v>40</v>
      </c>
      <c r="O6399">
        <v>27393</v>
      </c>
      <c r="P6399">
        <v>30542</v>
      </c>
      <c r="Q6399" t="s">
        <v>95</v>
      </c>
      <c r="R6399">
        <v>737</v>
      </c>
      <c r="S6399" s="2">
        <v>44768</v>
      </c>
      <c r="T6399" t="s">
        <v>42</v>
      </c>
      <c r="U6399">
        <v>0</v>
      </c>
      <c r="V6399" t="s">
        <v>43</v>
      </c>
      <c r="W6399">
        <v>421</v>
      </c>
      <c r="X6399" t="s">
        <v>44</v>
      </c>
      <c r="Y6399" t="s">
        <v>45</v>
      </c>
      <c r="Z6399">
        <v>0</v>
      </c>
      <c r="AA6399">
        <v>462</v>
      </c>
      <c r="AB6399">
        <v>27695</v>
      </c>
      <c r="AC6399" t="s">
        <v>107</v>
      </c>
    </row>
    <row r="6400" spans="1:29" x14ac:dyDescent="0.3">
      <c r="A6400" s="1" t="s">
        <v>29</v>
      </c>
      <c r="B6400" t="s">
        <v>62</v>
      </c>
      <c r="C6400" t="s">
        <v>2097</v>
      </c>
      <c r="D6400" t="s">
        <v>76</v>
      </c>
      <c r="E6400">
        <v>3</v>
      </c>
      <c r="F6400" t="s">
        <v>120</v>
      </c>
      <c r="G6400" t="s">
        <v>329</v>
      </c>
      <c r="H6400" t="s">
        <v>35</v>
      </c>
      <c r="I6400" t="s">
        <v>679</v>
      </c>
      <c r="J6400" t="s">
        <v>2629</v>
      </c>
      <c r="K6400" t="s">
        <v>14355</v>
      </c>
      <c r="L6400" t="s">
        <v>14356</v>
      </c>
      <c r="M6400" t="s">
        <v>135</v>
      </c>
      <c r="N6400" t="s">
        <v>58</v>
      </c>
      <c r="O6400">
        <v>5628</v>
      </c>
      <c r="P6400">
        <v>10561</v>
      </c>
      <c r="Q6400" t="s">
        <v>95</v>
      </c>
      <c r="R6400">
        <v>811</v>
      </c>
      <c r="S6400" s="2">
        <v>44605</v>
      </c>
      <c r="T6400" t="s">
        <v>42</v>
      </c>
      <c r="U6400">
        <v>0</v>
      </c>
      <c r="V6400" t="s">
        <v>43</v>
      </c>
      <c r="W6400">
        <v>550</v>
      </c>
      <c r="X6400" t="s">
        <v>44</v>
      </c>
      <c r="Y6400" t="s">
        <v>61</v>
      </c>
      <c r="Z6400">
        <v>2817</v>
      </c>
      <c r="AA6400">
        <v>468</v>
      </c>
      <c r="AB6400">
        <v>8694</v>
      </c>
      <c r="AC6400" t="s">
        <v>73</v>
      </c>
    </row>
    <row r="6401" spans="1:29" x14ac:dyDescent="0.3">
      <c r="A6401" s="1" t="s">
        <v>47</v>
      </c>
      <c r="B6401" t="s">
        <v>234</v>
      </c>
      <c r="C6401" t="s">
        <v>2589</v>
      </c>
      <c r="D6401" t="s">
        <v>76</v>
      </c>
      <c r="E6401">
        <v>3</v>
      </c>
      <c r="F6401" t="s">
        <v>271</v>
      </c>
      <c r="G6401" t="s">
        <v>340</v>
      </c>
      <c r="H6401" t="s">
        <v>35</v>
      </c>
      <c r="I6401" t="s">
        <v>1276</v>
      </c>
      <c r="J6401" t="s">
        <v>2655</v>
      </c>
      <c r="K6401" t="s">
        <v>14357</v>
      </c>
      <c r="L6401" t="s">
        <v>14358</v>
      </c>
      <c r="M6401" t="s">
        <v>2944</v>
      </c>
      <c r="N6401" t="s">
        <v>84</v>
      </c>
      <c r="O6401">
        <v>21547</v>
      </c>
      <c r="P6401">
        <v>24795</v>
      </c>
      <c r="Q6401" t="s">
        <v>41</v>
      </c>
      <c r="R6401">
        <v>921</v>
      </c>
      <c r="S6401" s="2">
        <v>45214</v>
      </c>
      <c r="T6401" s="2">
        <v>45219</v>
      </c>
      <c r="U6401">
        <v>0</v>
      </c>
      <c r="V6401" t="s">
        <v>43</v>
      </c>
      <c r="W6401">
        <v>495</v>
      </c>
      <c r="X6401" t="s">
        <v>60</v>
      </c>
      <c r="Y6401" t="s">
        <v>61</v>
      </c>
      <c r="Z6401">
        <v>0</v>
      </c>
      <c r="AA6401">
        <v>262</v>
      </c>
      <c r="AB6401">
        <v>24486</v>
      </c>
      <c r="AC6401" t="s">
        <v>73</v>
      </c>
    </row>
    <row r="6402" spans="1:29" x14ac:dyDescent="0.3">
      <c r="A6402" s="1" t="s">
        <v>29</v>
      </c>
      <c r="B6402" t="s">
        <v>393</v>
      </c>
      <c r="C6402" t="s">
        <v>1241</v>
      </c>
      <c r="D6402" t="s">
        <v>110</v>
      </c>
      <c r="E6402">
        <v>5</v>
      </c>
      <c r="F6402" t="s">
        <v>64</v>
      </c>
      <c r="G6402" t="s">
        <v>388</v>
      </c>
      <c r="H6402" t="s">
        <v>79</v>
      </c>
      <c r="I6402" t="s">
        <v>412</v>
      </c>
      <c r="J6402" t="s">
        <v>2214</v>
      </c>
      <c r="K6402" t="s">
        <v>14359</v>
      </c>
      <c r="L6402" t="s">
        <v>14360</v>
      </c>
      <c r="M6402" t="s">
        <v>1244</v>
      </c>
      <c r="N6402" t="s">
        <v>58</v>
      </c>
      <c r="O6402">
        <v>15488</v>
      </c>
      <c r="P6402">
        <v>19705</v>
      </c>
      <c r="Q6402" t="s">
        <v>41</v>
      </c>
      <c r="R6402">
        <v>802</v>
      </c>
      <c r="S6402" s="2">
        <v>45112</v>
      </c>
      <c r="T6402" t="s">
        <v>42</v>
      </c>
      <c r="U6402">
        <v>0</v>
      </c>
      <c r="V6402" t="s">
        <v>85</v>
      </c>
      <c r="W6402">
        <v>685</v>
      </c>
      <c r="X6402" t="s">
        <v>44</v>
      </c>
      <c r="Y6402" t="s">
        <v>72</v>
      </c>
      <c r="Z6402">
        <v>4453</v>
      </c>
      <c r="AA6402">
        <v>976</v>
      </c>
      <c r="AB6402">
        <v>18435</v>
      </c>
      <c r="AC6402" t="s">
        <v>46</v>
      </c>
    </row>
    <row r="6403" spans="1:29" x14ac:dyDescent="0.3">
      <c r="A6403" s="1" t="s">
        <v>47</v>
      </c>
      <c r="B6403" t="s">
        <v>145</v>
      </c>
      <c r="C6403" t="s">
        <v>3466</v>
      </c>
      <c r="D6403" t="s">
        <v>387</v>
      </c>
      <c r="E6403">
        <v>6</v>
      </c>
      <c r="F6403" t="s">
        <v>64</v>
      </c>
      <c r="G6403" t="s">
        <v>1152</v>
      </c>
      <c r="H6403" t="s">
        <v>79</v>
      </c>
      <c r="I6403" t="s">
        <v>2886</v>
      </c>
      <c r="J6403" t="s">
        <v>2655</v>
      </c>
      <c r="K6403" t="s">
        <v>14361</v>
      </c>
      <c r="L6403" t="s">
        <v>14362</v>
      </c>
      <c r="M6403" t="s">
        <v>533</v>
      </c>
      <c r="N6403" t="s">
        <v>94</v>
      </c>
      <c r="O6403">
        <v>7042</v>
      </c>
      <c r="P6403">
        <v>9799</v>
      </c>
      <c r="Q6403" t="s">
        <v>95</v>
      </c>
      <c r="R6403">
        <v>640</v>
      </c>
      <c r="S6403" s="2">
        <v>44419</v>
      </c>
      <c r="T6403" t="s">
        <v>42</v>
      </c>
      <c r="U6403">
        <v>0</v>
      </c>
      <c r="V6403" t="s">
        <v>71</v>
      </c>
      <c r="W6403">
        <v>810</v>
      </c>
      <c r="X6403" t="s">
        <v>44</v>
      </c>
      <c r="Y6403" t="s">
        <v>72</v>
      </c>
      <c r="Z6403">
        <v>0</v>
      </c>
      <c r="AA6403">
        <v>848</v>
      </c>
      <c r="AB6403">
        <v>8754</v>
      </c>
      <c r="AC6403" t="s">
        <v>107</v>
      </c>
    </row>
    <row r="6404" spans="1:29" x14ac:dyDescent="0.3">
      <c r="A6404" s="1" t="s">
        <v>29</v>
      </c>
      <c r="B6404" t="s">
        <v>541</v>
      </c>
      <c r="C6404" t="s">
        <v>2224</v>
      </c>
      <c r="D6404" t="s">
        <v>178</v>
      </c>
      <c r="E6404">
        <v>2</v>
      </c>
      <c r="F6404" t="s">
        <v>33</v>
      </c>
      <c r="G6404" t="s">
        <v>170</v>
      </c>
      <c r="H6404" t="s">
        <v>35</v>
      </c>
      <c r="I6404" t="s">
        <v>459</v>
      </c>
      <c r="J6404" t="s">
        <v>224</v>
      </c>
      <c r="K6404" t="s">
        <v>14363</v>
      </c>
      <c r="L6404" t="s">
        <v>14364</v>
      </c>
      <c r="M6404" t="s">
        <v>733</v>
      </c>
      <c r="N6404" t="s">
        <v>58</v>
      </c>
      <c r="O6404">
        <v>29177</v>
      </c>
      <c r="P6404">
        <v>31341</v>
      </c>
      <c r="Q6404" t="s">
        <v>95</v>
      </c>
      <c r="R6404">
        <v>144</v>
      </c>
      <c r="S6404" s="2">
        <v>44424</v>
      </c>
      <c r="T6404" t="s">
        <v>42</v>
      </c>
      <c r="U6404">
        <v>0</v>
      </c>
      <c r="V6404" t="s">
        <v>106</v>
      </c>
      <c r="W6404">
        <v>825</v>
      </c>
      <c r="X6404" t="s">
        <v>44</v>
      </c>
      <c r="Y6404" t="s">
        <v>61</v>
      </c>
      <c r="Z6404">
        <v>4615</v>
      </c>
      <c r="AA6404">
        <v>173</v>
      </c>
      <c r="AB6404">
        <v>30794</v>
      </c>
      <c r="AC6404" t="s">
        <v>46</v>
      </c>
    </row>
    <row r="6405" spans="1:29" x14ac:dyDescent="0.3">
      <c r="A6405" s="1" t="s">
        <v>47</v>
      </c>
      <c r="B6405" t="s">
        <v>153</v>
      </c>
      <c r="C6405" t="s">
        <v>5863</v>
      </c>
      <c r="D6405" t="s">
        <v>387</v>
      </c>
      <c r="E6405">
        <v>10</v>
      </c>
      <c r="F6405" t="s">
        <v>271</v>
      </c>
      <c r="G6405" t="s">
        <v>353</v>
      </c>
      <c r="H6405" t="s">
        <v>79</v>
      </c>
      <c r="I6405" t="s">
        <v>13484</v>
      </c>
      <c r="J6405" t="s">
        <v>716</v>
      </c>
      <c r="K6405" t="s">
        <v>14365</v>
      </c>
      <c r="L6405" t="s">
        <v>14366</v>
      </c>
      <c r="M6405" t="s">
        <v>160</v>
      </c>
      <c r="N6405" t="s">
        <v>94</v>
      </c>
      <c r="O6405">
        <v>25283</v>
      </c>
      <c r="P6405">
        <v>29022</v>
      </c>
      <c r="Q6405" t="s">
        <v>41</v>
      </c>
      <c r="R6405">
        <v>135</v>
      </c>
      <c r="S6405" s="2">
        <v>45174</v>
      </c>
      <c r="T6405" s="2">
        <v>45179</v>
      </c>
      <c r="U6405">
        <v>0</v>
      </c>
      <c r="V6405" t="s">
        <v>106</v>
      </c>
      <c r="W6405">
        <v>404</v>
      </c>
      <c r="X6405" t="s">
        <v>60</v>
      </c>
      <c r="Y6405" t="s">
        <v>45</v>
      </c>
      <c r="Z6405">
        <v>0</v>
      </c>
      <c r="AA6405">
        <v>123</v>
      </c>
      <c r="AB6405">
        <v>27885</v>
      </c>
      <c r="AC6405" t="s">
        <v>73</v>
      </c>
    </row>
    <row r="6406" spans="1:29" x14ac:dyDescent="0.3">
      <c r="A6406" s="1" t="s">
        <v>29</v>
      </c>
      <c r="B6406" t="s">
        <v>228</v>
      </c>
      <c r="C6406" t="s">
        <v>4703</v>
      </c>
      <c r="D6406" t="s">
        <v>387</v>
      </c>
      <c r="E6406">
        <v>8</v>
      </c>
      <c r="F6406" t="s">
        <v>120</v>
      </c>
      <c r="G6406" t="s">
        <v>468</v>
      </c>
      <c r="H6406" t="s">
        <v>35</v>
      </c>
      <c r="I6406" t="s">
        <v>2533</v>
      </c>
      <c r="J6406" t="s">
        <v>266</v>
      </c>
      <c r="K6406" t="s">
        <v>14367</v>
      </c>
      <c r="L6406" t="s">
        <v>14368</v>
      </c>
      <c r="M6406" t="s">
        <v>233</v>
      </c>
      <c r="N6406" t="s">
        <v>58</v>
      </c>
      <c r="O6406">
        <v>13838</v>
      </c>
      <c r="P6406">
        <v>17449</v>
      </c>
      <c r="Q6406" t="s">
        <v>59</v>
      </c>
      <c r="R6406">
        <v>686</v>
      </c>
      <c r="S6406" s="2">
        <v>44689</v>
      </c>
      <c r="T6406" s="2">
        <v>44694</v>
      </c>
      <c r="U6406">
        <v>1540</v>
      </c>
      <c r="V6406" t="s">
        <v>43</v>
      </c>
      <c r="W6406">
        <v>464</v>
      </c>
      <c r="X6406" t="s">
        <v>60</v>
      </c>
      <c r="Y6406" t="s">
        <v>45</v>
      </c>
      <c r="Z6406">
        <v>4098</v>
      </c>
      <c r="AA6406">
        <v>115</v>
      </c>
      <c r="AB6406">
        <v>16080</v>
      </c>
      <c r="AC6406" t="s">
        <v>73</v>
      </c>
    </row>
    <row r="6407" spans="1:29" x14ac:dyDescent="0.3">
      <c r="A6407" s="1" t="s">
        <v>29</v>
      </c>
      <c r="B6407" t="s">
        <v>62</v>
      </c>
      <c r="C6407" t="s">
        <v>2993</v>
      </c>
      <c r="D6407" t="s">
        <v>236</v>
      </c>
      <c r="E6407">
        <v>5</v>
      </c>
      <c r="F6407" t="s">
        <v>271</v>
      </c>
      <c r="G6407" t="s">
        <v>1060</v>
      </c>
      <c r="H6407" t="s">
        <v>79</v>
      </c>
      <c r="I6407" t="s">
        <v>3190</v>
      </c>
      <c r="J6407" t="s">
        <v>743</v>
      </c>
      <c r="K6407" t="s">
        <v>14369</v>
      </c>
      <c r="L6407" t="s">
        <v>14370</v>
      </c>
      <c r="M6407" t="s">
        <v>404</v>
      </c>
      <c r="N6407" t="s">
        <v>40</v>
      </c>
      <c r="O6407">
        <v>23259</v>
      </c>
      <c r="P6407">
        <v>27804</v>
      </c>
      <c r="Q6407" t="s">
        <v>41</v>
      </c>
      <c r="R6407">
        <v>134</v>
      </c>
      <c r="S6407" s="2">
        <v>44989</v>
      </c>
      <c r="T6407" s="2">
        <v>45017</v>
      </c>
      <c r="U6407">
        <v>0</v>
      </c>
      <c r="V6407" t="s">
        <v>106</v>
      </c>
      <c r="W6407">
        <v>563</v>
      </c>
      <c r="X6407" t="s">
        <v>60</v>
      </c>
      <c r="Y6407" t="s">
        <v>72</v>
      </c>
      <c r="Z6407">
        <v>0</v>
      </c>
      <c r="AA6407">
        <v>416</v>
      </c>
      <c r="AB6407">
        <v>24755</v>
      </c>
      <c r="AC6407" t="s">
        <v>46</v>
      </c>
    </row>
    <row r="6408" spans="1:29" x14ac:dyDescent="0.3">
      <c r="A6408" s="1" t="s">
        <v>47</v>
      </c>
      <c r="B6408" t="s">
        <v>153</v>
      </c>
      <c r="C6408" t="s">
        <v>857</v>
      </c>
      <c r="D6408" t="s">
        <v>76</v>
      </c>
      <c r="E6408">
        <v>5</v>
      </c>
      <c r="F6408" t="s">
        <v>51</v>
      </c>
      <c r="G6408" t="s">
        <v>1069</v>
      </c>
      <c r="H6408" t="s">
        <v>79</v>
      </c>
      <c r="I6408" t="s">
        <v>668</v>
      </c>
      <c r="J6408" t="s">
        <v>372</v>
      </c>
      <c r="K6408" t="s">
        <v>14371</v>
      </c>
      <c r="L6408" t="s">
        <v>14372</v>
      </c>
      <c r="M6408" t="s">
        <v>255</v>
      </c>
      <c r="N6408" t="s">
        <v>58</v>
      </c>
      <c r="O6408">
        <v>4446</v>
      </c>
      <c r="P6408">
        <v>8080</v>
      </c>
      <c r="Q6408" t="s">
        <v>59</v>
      </c>
      <c r="R6408">
        <v>142</v>
      </c>
      <c r="S6408" s="2">
        <v>45038</v>
      </c>
      <c r="T6408" t="s">
        <v>42</v>
      </c>
      <c r="U6408">
        <v>48061</v>
      </c>
      <c r="V6408" t="s">
        <v>106</v>
      </c>
      <c r="W6408">
        <v>818</v>
      </c>
      <c r="X6408" t="s">
        <v>44</v>
      </c>
      <c r="Y6408" t="s">
        <v>45</v>
      </c>
      <c r="Z6408">
        <v>2691</v>
      </c>
      <c r="AA6408">
        <v>482</v>
      </c>
      <c r="AB6408">
        <v>6619</v>
      </c>
      <c r="AC6408" t="s">
        <v>73</v>
      </c>
    </row>
    <row r="6409" spans="1:29" x14ac:dyDescent="0.3">
      <c r="A6409" s="1" t="s">
        <v>29</v>
      </c>
      <c r="B6409" t="s">
        <v>228</v>
      </c>
      <c r="C6409" t="s">
        <v>989</v>
      </c>
      <c r="D6409" t="s">
        <v>185</v>
      </c>
      <c r="E6409">
        <v>10</v>
      </c>
      <c r="F6409" t="s">
        <v>120</v>
      </c>
      <c r="G6409" t="s">
        <v>468</v>
      </c>
      <c r="H6409" t="s">
        <v>35</v>
      </c>
      <c r="I6409" t="s">
        <v>89</v>
      </c>
      <c r="J6409" t="s">
        <v>224</v>
      </c>
      <c r="K6409" t="s">
        <v>14373</v>
      </c>
      <c r="L6409" t="s">
        <v>14374</v>
      </c>
      <c r="M6409" t="s">
        <v>993</v>
      </c>
      <c r="N6409" t="s">
        <v>58</v>
      </c>
      <c r="O6409">
        <v>5007</v>
      </c>
      <c r="P6409">
        <v>9855</v>
      </c>
      <c r="Q6409" t="s">
        <v>95</v>
      </c>
      <c r="R6409">
        <v>723</v>
      </c>
      <c r="S6409" s="2">
        <v>45080</v>
      </c>
      <c r="T6409" t="s">
        <v>42</v>
      </c>
      <c r="U6409">
        <v>0</v>
      </c>
      <c r="V6409" t="s">
        <v>43</v>
      </c>
      <c r="W6409">
        <v>694</v>
      </c>
      <c r="X6409" t="s">
        <v>44</v>
      </c>
      <c r="Y6409" t="s">
        <v>61</v>
      </c>
      <c r="Z6409">
        <v>3395</v>
      </c>
      <c r="AA6409">
        <v>203</v>
      </c>
      <c r="AB6409">
        <v>7036</v>
      </c>
      <c r="AC6409" t="s">
        <v>107</v>
      </c>
    </row>
    <row r="6410" spans="1:29" x14ac:dyDescent="0.3">
      <c r="A6410" s="1" t="s">
        <v>47</v>
      </c>
      <c r="B6410" t="s">
        <v>234</v>
      </c>
      <c r="C6410" t="s">
        <v>742</v>
      </c>
      <c r="D6410" t="s">
        <v>155</v>
      </c>
      <c r="E6410">
        <v>8</v>
      </c>
      <c r="F6410" t="s">
        <v>129</v>
      </c>
      <c r="G6410" t="s">
        <v>298</v>
      </c>
      <c r="H6410" t="s">
        <v>35</v>
      </c>
      <c r="I6410" t="s">
        <v>1237</v>
      </c>
      <c r="J6410" t="s">
        <v>4574</v>
      </c>
      <c r="K6410" t="s">
        <v>14375</v>
      </c>
      <c r="L6410" t="s">
        <v>14376</v>
      </c>
      <c r="M6410" t="s">
        <v>746</v>
      </c>
      <c r="N6410" t="s">
        <v>58</v>
      </c>
      <c r="O6410">
        <v>25901</v>
      </c>
      <c r="P6410">
        <v>28010</v>
      </c>
      <c r="Q6410" t="s">
        <v>95</v>
      </c>
      <c r="R6410">
        <v>452</v>
      </c>
      <c r="S6410" s="2">
        <v>44530</v>
      </c>
      <c r="T6410" t="s">
        <v>42</v>
      </c>
      <c r="U6410">
        <v>0</v>
      </c>
      <c r="V6410" t="s">
        <v>106</v>
      </c>
      <c r="W6410">
        <v>611</v>
      </c>
      <c r="X6410" t="s">
        <v>44</v>
      </c>
      <c r="Y6410" t="s">
        <v>61</v>
      </c>
      <c r="Z6410">
        <v>4721</v>
      </c>
      <c r="AA6410">
        <v>684</v>
      </c>
      <c r="AB6410">
        <v>27250</v>
      </c>
      <c r="AC6410" t="s">
        <v>46</v>
      </c>
    </row>
    <row r="6411" spans="1:29" x14ac:dyDescent="0.3">
      <c r="A6411" s="1" t="s">
        <v>29</v>
      </c>
      <c r="B6411" t="s">
        <v>327</v>
      </c>
      <c r="C6411" t="s">
        <v>1209</v>
      </c>
      <c r="D6411" t="s">
        <v>138</v>
      </c>
      <c r="E6411">
        <v>5</v>
      </c>
      <c r="F6411" t="s">
        <v>51</v>
      </c>
      <c r="G6411" t="s">
        <v>285</v>
      </c>
      <c r="H6411" t="s">
        <v>79</v>
      </c>
      <c r="I6411" t="s">
        <v>1161</v>
      </c>
      <c r="J6411" t="s">
        <v>657</v>
      </c>
      <c r="K6411" t="s">
        <v>14377</v>
      </c>
      <c r="L6411" t="s">
        <v>14378</v>
      </c>
      <c r="M6411" t="s">
        <v>591</v>
      </c>
      <c r="N6411" t="s">
        <v>58</v>
      </c>
      <c r="O6411">
        <v>6137</v>
      </c>
      <c r="P6411">
        <v>9679</v>
      </c>
      <c r="Q6411" t="s">
        <v>59</v>
      </c>
      <c r="R6411">
        <v>956</v>
      </c>
      <c r="S6411" s="2">
        <v>45127</v>
      </c>
      <c r="T6411" s="2">
        <v>45132</v>
      </c>
      <c r="U6411">
        <v>39578</v>
      </c>
      <c r="V6411" t="s">
        <v>71</v>
      </c>
      <c r="W6411">
        <v>532</v>
      </c>
      <c r="X6411" t="s">
        <v>60</v>
      </c>
      <c r="Y6411" t="s">
        <v>61</v>
      </c>
      <c r="Z6411">
        <v>3672</v>
      </c>
      <c r="AA6411">
        <v>572</v>
      </c>
      <c r="AB6411">
        <v>8207</v>
      </c>
      <c r="AC6411" t="s">
        <v>46</v>
      </c>
    </row>
    <row r="6412" spans="1:29" x14ac:dyDescent="0.3">
      <c r="A6412" s="1" t="s">
        <v>29</v>
      </c>
      <c r="B6412" t="s">
        <v>327</v>
      </c>
      <c r="C6412" t="s">
        <v>1216</v>
      </c>
      <c r="D6412" t="s">
        <v>387</v>
      </c>
      <c r="E6412">
        <v>6</v>
      </c>
      <c r="F6412" t="s">
        <v>99</v>
      </c>
      <c r="G6412" t="s">
        <v>950</v>
      </c>
      <c r="H6412" t="s">
        <v>35</v>
      </c>
      <c r="I6412" t="s">
        <v>1534</v>
      </c>
      <c r="J6412" t="s">
        <v>739</v>
      </c>
      <c r="K6412" t="s">
        <v>14379</v>
      </c>
      <c r="L6412" t="s">
        <v>14380</v>
      </c>
      <c r="M6412" t="s">
        <v>2350</v>
      </c>
      <c r="N6412" t="s">
        <v>40</v>
      </c>
      <c r="O6412">
        <v>22477</v>
      </c>
      <c r="P6412">
        <v>26639</v>
      </c>
      <c r="Q6412" t="s">
        <v>59</v>
      </c>
      <c r="R6412">
        <v>737</v>
      </c>
      <c r="S6412" s="2">
        <v>45315</v>
      </c>
      <c r="T6412" s="2">
        <v>45345</v>
      </c>
      <c r="U6412">
        <v>13951</v>
      </c>
      <c r="V6412" t="s">
        <v>106</v>
      </c>
      <c r="W6412">
        <v>762</v>
      </c>
      <c r="X6412" t="s">
        <v>60</v>
      </c>
      <c r="Y6412" t="s">
        <v>45</v>
      </c>
      <c r="Z6412">
        <v>0</v>
      </c>
      <c r="AA6412">
        <v>711</v>
      </c>
      <c r="AB6412">
        <v>25587</v>
      </c>
      <c r="AC6412" t="s">
        <v>46</v>
      </c>
    </row>
    <row r="6413" spans="1:29" x14ac:dyDescent="0.3">
      <c r="A6413" s="1" t="s">
        <v>29</v>
      </c>
      <c r="B6413" t="s">
        <v>62</v>
      </c>
      <c r="C6413" t="s">
        <v>3874</v>
      </c>
      <c r="D6413" t="s">
        <v>185</v>
      </c>
      <c r="E6413">
        <v>9</v>
      </c>
      <c r="F6413" t="s">
        <v>186</v>
      </c>
      <c r="G6413" t="s">
        <v>535</v>
      </c>
      <c r="H6413" t="s">
        <v>35</v>
      </c>
      <c r="I6413" t="s">
        <v>3415</v>
      </c>
      <c r="J6413" t="s">
        <v>730</v>
      </c>
      <c r="K6413" t="s">
        <v>14381</v>
      </c>
      <c r="L6413" t="s">
        <v>14382</v>
      </c>
      <c r="M6413" t="s">
        <v>326</v>
      </c>
      <c r="N6413" t="s">
        <v>84</v>
      </c>
      <c r="O6413">
        <v>28687</v>
      </c>
      <c r="P6413">
        <v>32290</v>
      </c>
      <c r="Q6413" t="s">
        <v>41</v>
      </c>
      <c r="R6413">
        <v>666</v>
      </c>
      <c r="S6413" s="2">
        <v>45323</v>
      </c>
      <c r="T6413" t="s">
        <v>42</v>
      </c>
      <c r="U6413">
        <v>0</v>
      </c>
      <c r="V6413" t="s">
        <v>43</v>
      </c>
      <c r="W6413">
        <v>434</v>
      </c>
      <c r="X6413" t="s">
        <v>44</v>
      </c>
      <c r="Y6413" t="s">
        <v>72</v>
      </c>
      <c r="Z6413">
        <v>0</v>
      </c>
      <c r="AA6413">
        <v>183</v>
      </c>
      <c r="AB6413">
        <v>31537</v>
      </c>
      <c r="AC6413" t="s">
        <v>73</v>
      </c>
    </row>
    <row r="6414" spans="1:29" x14ac:dyDescent="0.3">
      <c r="A6414" s="1" t="s">
        <v>47</v>
      </c>
      <c r="B6414" t="s">
        <v>153</v>
      </c>
      <c r="C6414" t="s">
        <v>5365</v>
      </c>
      <c r="D6414" t="s">
        <v>185</v>
      </c>
      <c r="E6414">
        <v>10</v>
      </c>
      <c r="F6414" t="s">
        <v>271</v>
      </c>
      <c r="G6414" t="s">
        <v>1298</v>
      </c>
      <c r="H6414" t="s">
        <v>79</v>
      </c>
      <c r="I6414" t="s">
        <v>265</v>
      </c>
      <c r="J6414" t="s">
        <v>1450</v>
      </c>
      <c r="K6414" t="s">
        <v>14383</v>
      </c>
      <c r="L6414" t="s">
        <v>14384</v>
      </c>
      <c r="M6414" t="s">
        <v>860</v>
      </c>
      <c r="N6414" t="s">
        <v>40</v>
      </c>
      <c r="O6414">
        <v>27377</v>
      </c>
      <c r="P6414">
        <v>31928</v>
      </c>
      <c r="Q6414" t="s">
        <v>59</v>
      </c>
      <c r="R6414">
        <v>452</v>
      </c>
      <c r="S6414" s="2">
        <v>45181</v>
      </c>
      <c r="T6414" t="s">
        <v>42</v>
      </c>
      <c r="U6414">
        <v>40325</v>
      </c>
      <c r="V6414" t="s">
        <v>106</v>
      </c>
      <c r="W6414">
        <v>627</v>
      </c>
      <c r="X6414" t="s">
        <v>44</v>
      </c>
      <c r="Y6414" t="s">
        <v>72</v>
      </c>
      <c r="Z6414">
        <v>0</v>
      </c>
      <c r="AA6414">
        <v>297</v>
      </c>
      <c r="AB6414">
        <v>29244</v>
      </c>
      <c r="AC6414" t="s">
        <v>107</v>
      </c>
    </row>
    <row r="6415" spans="1:29" x14ac:dyDescent="0.3">
      <c r="A6415" s="1" t="s">
        <v>29</v>
      </c>
      <c r="B6415" t="s">
        <v>393</v>
      </c>
      <c r="C6415" t="s">
        <v>3225</v>
      </c>
      <c r="D6415" t="s">
        <v>155</v>
      </c>
      <c r="E6415">
        <v>2</v>
      </c>
      <c r="F6415" t="s">
        <v>186</v>
      </c>
      <c r="G6415" t="s">
        <v>710</v>
      </c>
      <c r="H6415" t="s">
        <v>79</v>
      </c>
      <c r="I6415" t="s">
        <v>910</v>
      </c>
      <c r="J6415" t="s">
        <v>4177</v>
      </c>
      <c r="K6415" t="s">
        <v>14385</v>
      </c>
      <c r="L6415" t="s">
        <v>14386</v>
      </c>
      <c r="M6415" t="s">
        <v>948</v>
      </c>
      <c r="N6415" t="s">
        <v>94</v>
      </c>
      <c r="O6415">
        <v>19683</v>
      </c>
      <c r="P6415">
        <v>23232</v>
      </c>
      <c r="Q6415" t="s">
        <v>59</v>
      </c>
      <c r="R6415">
        <v>937</v>
      </c>
      <c r="S6415" s="2">
        <v>44346</v>
      </c>
      <c r="T6415" s="2">
        <v>44351</v>
      </c>
      <c r="U6415">
        <v>31749</v>
      </c>
      <c r="V6415" t="s">
        <v>43</v>
      </c>
      <c r="W6415">
        <v>747</v>
      </c>
      <c r="X6415" t="s">
        <v>60</v>
      </c>
      <c r="Y6415" t="s">
        <v>72</v>
      </c>
      <c r="Z6415">
        <v>0</v>
      </c>
      <c r="AA6415">
        <v>955</v>
      </c>
      <c r="AB6415">
        <v>22572</v>
      </c>
      <c r="AC6415" t="s">
        <v>46</v>
      </c>
    </row>
    <row r="6416" spans="1:29" x14ac:dyDescent="0.3">
      <c r="A6416" s="1" t="s">
        <v>47</v>
      </c>
      <c r="B6416" t="s">
        <v>117</v>
      </c>
      <c r="C6416" t="s">
        <v>243</v>
      </c>
      <c r="D6416" t="s">
        <v>138</v>
      </c>
      <c r="E6416">
        <v>2</v>
      </c>
      <c r="F6416" t="s">
        <v>99</v>
      </c>
      <c r="G6416" t="s">
        <v>1138</v>
      </c>
      <c r="H6416" t="s">
        <v>79</v>
      </c>
      <c r="I6416" t="s">
        <v>4409</v>
      </c>
      <c r="J6416" t="s">
        <v>637</v>
      </c>
      <c r="K6416" t="s">
        <v>14387</v>
      </c>
      <c r="L6416" t="s">
        <v>14388</v>
      </c>
      <c r="M6416" t="s">
        <v>925</v>
      </c>
      <c r="N6416" t="s">
        <v>40</v>
      </c>
      <c r="O6416">
        <v>8745</v>
      </c>
      <c r="P6416">
        <v>12336</v>
      </c>
      <c r="Q6416" t="s">
        <v>41</v>
      </c>
      <c r="R6416">
        <v>37</v>
      </c>
      <c r="S6416" s="2">
        <v>44844</v>
      </c>
      <c r="T6416" s="2">
        <v>44867</v>
      </c>
      <c r="U6416">
        <v>0</v>
      </c>
      <c r="V6416" t="s">
        <v>43</v>
      </c>
      <c r="W6416">
        <v>582</v>
      </c>
      <c r="X6416" t="s">
        <v>60</v>
      </c>
      <c r="Y6416" t="s">
        <v>72</v>
      </c>
      <c r="Z6416">
        <v>0</v>
      </c>
      <c r="AA6416">
        <v>592</v>
      </c>
      <c r="AB6416">
        <v>9330</v>
      </c>
      <c r="AC6416" t="s">
        <v>46</v>
      </c>
    </row>
    <row r="6417" spans="1:29" x14ac:dyDescent="0.3">
      <c r="A6417" s="1" t="s">
        <v>47</v>
      </c>
      <c r="B6417" t="s">
        <v>592</v>
      </c>
      <c r="C6417" t="s">
        <v>914</v>
      </c>
      <c r="D6417" t="s">
        <v>98</v>
      </c>
      <c r="E6417">
        <v>1</v>
      </c>
      <c r="F6417" t="s">
        <v>77</v>
      </c>
      <c r="G6417" t="s">
        <v>78</v>
      </c>
      <c r="H6417" t="s">
        <v>79</v>
      </c>
      <c r="I6417" t="s">
        <v>1465</v>
      </c>
      <c r="J6417" t="s">
        <v>822</v>
      </c>
      <c r="K6417">
        <v>8110096743</v>
      </c>
      <c r="L6417" t="s">
        <v>14389</v>
      </c>
      <c r="M6417" t="s">
        <v>598</v>
      </c>
      <c r="N6417" t="s">
        <v>94</v>
      </c>
      <c r="O6417">
        <v>3107</v>
      </c>
      <c r="P6417">
        <v>6473</v>
      </c>
      <c r="Q6417" t="s">
        <v>95</v>
      </c>
      <c r="R6417">
        <v>638</v>
      </c>
      <c r="S6417" s="2">
        <v>44601</v>
      </c>
      <c r="T6417" s="2">
        <v>44620</v>
      </c>
      <c r="U6417">
        <v>0</v>
      </c>
      <c r="V6417" t="s">
        <v>71</v>
      </c>
      <c r="W6417">
        <v>569</v>
      </c>
      <c r="X6417" t="s">
        <v>60</v>
      </c>
      <c r="Y6417" t="s">
        <v>61</v>
      </c>
      <c r="Z6417">
        <v>0</v>
      </c>
      <c r="AA6417">
        <v>795</v>
      </c>
      <c r="AB6417">
        <v>5908</v>
      </c>
      <c r="AC6417" t="s">
        <v>46</v>
      </c>
    </row>
    <row r="6418" spans="1:29" x14ac:dyDescent="0.3">
      <c r="A6418" s="1" t="s">
        <v>29</v>
      </c>
      <c r="B6418" t="s">
        <v>96</v>
      </c>
      <c r="C6418" t="s">
        <v>193</v>
      </c>
      <c r="D6418" t="s">
        <v>128</v>
      </c>
      <c r="E6418">
        <v>5</v>
      </c>
      <c r="F6418" t="s">
        <v>51</v>
      </c>
      <c r="G6418" t="s">
        <v>710</v>
      </c>
      <c r="H6418" t="s">
        <v>79</v>
      </c>
      <c r="I6418" t="s">
        <v>1282</v>
      </c>
      <c r="J6418" t="s">
        <v>259</v>
      </c>
      <c r="K6418" t="s">
        <v>14390</v>
      </c>
      <c r="L6418" t="s">
        <v>14391</v>
      </c>
      <c r="M6418" t="s">
        <v>199</v>
      </c>
      <c r="N6418" t="s">
        <v>94</v>
      </c>
      <c r="O6418">
        <v>4303</v>
      </c>
      <c r="P6418">
        <v>6378</v>
      </c>
      <c r="Q6418" t="s">
        <v>95</v>
      </c>
      <c r="R6418">
        <v>161</v>
      </c>
      <c r="S6418" s="2">
        <v>45058</v>
      </c>
      <c r="T6418" t="s">
        <v>42</v>
      </c>
      <c r="U6418">
        <v>0</v>
      </c>
      <c r="V6418" t="s">
        <v>71</v>
      </c>
      <c r="W6418">
        <v>686</v>
      </c>
      <c r="X6418" t="s">
        <v>44</v>
      </c>
      <c r="Y6418" t="s">
        <v>61</v>
      </c>
      <c r="Z6418">
        <v>0</v>
      </c>
      <c r="AA6418">
        <v>819</v>
      </c>
      <c r="AB6418">
        <v>5866</v>
      </c>
      <c r="AC6418" t="s">
        <v>73</v>
      </c>
    </row>
    <row r="6419" spans="1:29" x14ac:dyDescent="0.3">
      <c r="A6419" s="1" t="s">
        <v>47</v>
      </c>
      <c r="B6419" t="s">
        <v>592</v>
      </c>
      <c r="C6419" t="s">
        <v>3650</v>
      </c>
      <c r="D6419" t="s">
        <v>98</v>
      </c>
      <c r="E6419">
        <v>10</v>
      </c>
      <c r="F6419" t="s">
        <v>129</v>
      </c>
      <c r="G6419" t="s">
        <v>395</v>
      </c>
      <c r="H6419" t="s">
        <v>35</v>
      </c>
      <c r="I6419" t="s">
        <v>101</v>
      </c>
      <c r="J6419" t="s">
        <v>4229</v>
      </c>
      <c r="K6419" t="s">
        <v>14392</v>
      </c>
      <c r="L6419" t="s">
        <v>14393</v>
      </c>
      <c r="M6419" t="s">
        <v>1151</v>
      </c>
      <c r="N6419" t="s">
        <v>40</v>
      </c>
      <c r="O6419">
        <v>11441</v>
      </c>
      <c r="P6419">
        <v>14147</v>
      </c>
      <c r="Q6419" t="s">
        <v>95</v>
      </c>
      <c r="R6419">
        <v>739</v>
      </c>
      <c r="S6419" s="2">
        <v>44766</v>
      </c>
      <c r="T6419" s="2">
        <v>44771</v>
      </c>
      <c r="U6419">
        <v>0</v>
      </c>
      <c r="V6419" t="s">
        <v>43</v>
      </c>
      <c r="W6419">
        <v>462</v>
      </c>
      <c r="X6419" t="s">
        <v>60</v>
      </c>
      <c r="Y6419" t="s">
        <v>72</v>
      </c>
      <c r="Z6419">
        <v>0</v>
      </c>
      <c r="AA6419">
        <v>870</v>
      </c>
      <c r="AB6419">
        <v>12338</v>
      </c>
      <c r="AC6419" t="s">
        <v>73</v>
      </c>
    </row>
    <row r="6420" spans="1:29" x14ac:dyDescent="0.3">
      <c r="A6420" s="1" t="s">
        <v>29</v>
      </c>
      <c r="B6420" t="s">
        <v>363</v>
      </c>
      <c r="C6420" t="s">
        <v>692</v>
      </c>
      <c r="D6420" t="s">
        <v>50</v>
      </c>
      <c r="E6420">
        <v>5</v>
      </c>
      <c r="F6420" t="s">
        <v>271</v>
      </c>
      <c r="G6420" t="s">
        <v>400</v>
      </c>
      <c r="H6420" t="s">
        <v>79</v>
      </c>
      <c r="I6420" t="s">
        <v>1480</v>
      </c>
      <c r="J6420" t="s">
        <v>2460</v>
      </c>
      <c r="K6420" s="3" t="s">
        <v>14394</v>
      </c>
      <c r="L6420" t="s">
        <v>14395</v>
      </c>
      <c r="M6420" t="s">
        <v>431</v>
      </c>
      <c r="N6420" t="s">
        <v>58</v>
      </c>
      <c r="O6420">
        <v>15785</v>
      </c>
      <c r="P6420">
        <v>20624</v>
      </c>
      <c r="Q6420" t="s">
        <v>59</v>
      </c>
      <c r="R6420">
        <v>586</v>
      </c>
      <c r="S6420" s="2">
        <v>44869</v>
      </c>
      <c r="T6420" t="s">
        <v>42</v>
      </c>
      <c r="U6420">
        <v>21526</v>
      </c>
      <c r="V6420" t="s">
        <v>71</v>
      </c>
      <c r="W6420">
        <v>709</v>
      </c>
      <c r="X6420" t="s">
        <v>44</v>
      </c>
      <c r="Y6420" t="s">
        <v>45</v>
      </c>
      <c r="Z6420">
        <v>2524</v>
      </c>
      <c r="AA6420">
        <v>278</v>
      </c>
      <c r="AB6420">
        <v>18787</v>
      </c>
      <c r="AC6420" t="s">
        <v>73</v>
      </c>
    </row>
    <row r="6421" spans="1:29" x14ac:dyDescent="0.3">
      <c r="A6421" s="1" t="s">
        <v>29</v>
      </c>
      <c r="B6421" t="s">
        <v>30</v>
      </c>
      <c r="C6421" t="s">
        <v>31</v>
      </c>
      <c r="D6421" t="s">
        <v>50</v>
      </c>
      <c r="E6421">
        <v>5</v>
      </c>
      <c r="F6421" t="s">
        <v>51</v>
      </c>
      <c r="G6421" t="s">
        <v>285</v>
      </c>
      <c r="H6421" t="s">
        <v>35</v>
      </c>
      <c r="I6421" t="s">
        <v>36</v>
      </c>
      <c r="J6421" t="s">
        <v>1106</v>
      </c>
      <c r="K6421" t="s">
        <v>14396</v>
      </c>
      <c r="L6421" t="s">
        <v>14397</v>
      </c>
      <c r="M6421" t="s">
        <v>1029</v>
      </c>
      <c r="N6421" t="s">
        <v>94</v>
      </c>
      <c r="O6421">
        <v>17746</v>
      </c>
      <c r="P6421">
        <v>22155</v>
      </c>
      <c r="Q6421" t="s">
        <v>41</v>
      </c>
      <c r="R6421">
        <v>366</v>
      </c>
      <c r="S6421" s="2">
        <v>45128</v>
      </c>
      <c r="T6421" s="2">
        <v>45129</v>
      </c>
      <c r="U6421">
        <v>0</v>
      </c>
      <c r="V6421" t="s">
        <v>43</v>
      </c>
      <c r="W6421">
        <v>820</v>
      </c>
      <c r="X6421" t="s">
        <v>60</v>
      </c>
      <c r="Y6421" t="s">
        <v>72</v>
      </c>
      <c r="Z6421">
        <v>0</v>
      </c>
      <c r="AA6421">
        <v>186</v>
      </c>
      <c r="AB6421">
        <v>17849</v>
      </c>
      <c r="AC6421" t="s">
        <v>73</v>
      </c>
    </row>
    <row r="6422" spans="1:29" x14ac:dyDescent="0.3">
      <c r="A6422" s="1" t="s">
        <v>47</v>
      </c>
      <c r="B6422" t="s">
        <v>136</v>
      </c>
      <c r="C6422" t="s">
        <v>2181</v>
      </c>
      <c r="D6422" t="s">
        <v>185</v>
      </c>
      <c r="E6422">
        <v>3</v>
      </c>
      <c r="F6422" t="s">
        <v>99</v>
      </c>
      <c r="G6422" t="s">
        <v>710</v>
      </c>
      <c r="H6422" t="s">
        <v>79</v>
      </c>
      <c r="I6422" t="s">
        <v>7943</v>
      </c>
      <c r="J6422" t="s">
        <v>1830</v>
      </c>
      <c r="K6422">
        <f>1-171-323-2697</f>
        <v>-3190</v>
      </c>
      <c r="L6422" t="s">
        <v>14398</v>
      </c>
      <c r="M6422" t="s">
        <v>1128</v>
      </c>
      <c r="N6422" t="s">
        <v>94</v>
      </c>
      <c r="O6422">
        <v>16073</v>
      </c>
      <c r="P6422">
        <v>20378</v>
      </c>
      <c r="Q6422" t="s">
        <v>41</v>
      </c>
      <c r="R6422">
        <v>819</v>
      </c>
      <c r="S6422" s="2">
        <v>45146</v>
      </c>
      <c r="T6422" t="s">
        <v>42</v>
      </c>
      <c r="U6422">
        <v>0</v>
      </c>
      <c r="V6422" t="s">
        <v>106</v>
      </c>
      <c r="W6422">
        <v>457</v>
      </c>
      <c r="X6422" t="s">
        <v>44</v>
      </c>
      <c r="Y6422" t="s">
        <v>45</v>
      </c>
      <c r="Z6422">
        <v>0</v>
      </c>
      <c r="AA6422">
        <v>350</v>
      </c>
      <c r="AB6422">
        <v>18399</v>
      </c>
      <c r="AC6422" t="s">
        <v>73</v>
      </c>
    </row>
    <row r="6423" spans="1:29" x14ac:dyDescent="0.3">
      <c r="A6423" s="1" t="s">
        <v>47</v>
      </c>
      <c r="B6423" t="s">
        <v>153</v>
      </c>
      <c r="C6423" t="s">
        <v>7567</v>
      </c>
      <c r="D6423" t="s">
        <v>128</v>
      </c>
      <c r="E6423">
        <v>9</v>
      </c>
      <c r="F6423" t="s">
        <v>33</v>
      </c>
      <c r="G6423" t="s">
        <v>111</v>
      </c>
      <c r="H6423" t="s">
        <v>79</v>
      </c>
      <c r="I6423" t="s">
        <v>1358</v>
      </c>
      <c r="J6423" t="s">
        <v>890</v>
      </c>
      <c r="K6423" t="s">
        <v>14399</v>
      </c>
      <c r="L6423" t="s">
        <v>14400</v>
      </c>
      <c r="M6423" t="s">
        <v>255</v>
      </c>
      <c r="N6423" t="s">
        <v>58</v>
      </c>
      <c r="O6423">
        <v>3467</v>
      </c>
      <c r="P6423">
        <v>8221</v>
      </c>
      <c r="Q6423" t="s">
        <v>59</v>
      </c>
      <c r="R6423">
        <v>544</v>
      </c>
      <c r="S6423" s="2">
        <v>44836</v>
      </c>
      <c r="T6423" s="2">
        <v>44844</v>
      </c>
      <c r="U6423">
        <v>38907</v>
      </c>
      <c r="V6423" t="s">
        <v>71</v>
      </c>
      <c r="W6423">
        <v>599</v>
      </c>
      <c r="X6423" t="s">
        <v>60</v>
      </c>
      <c r="Y6423" t="s">
        <v>61</v>
      </c>
      <c r="Z6423">
        <v>3820</v>
      </c>
      <c r="AA6423">
        <v>122</v>
      </c>
      <c r="AB6423">
        <v>5764</v>
      </c>
      <c r="AC6423" t="s">
        <v>46</v>
      </c>
    </row>
    <row r="6424" spans="1:29" x14ac:dyDescent="0.3">
      <c r="A6424" s="1" t="s">
        <v>29</v>
      </c>
      <c r="B6424" t="s">
        <v>30</v>
      </c>
      <c r="C6424" t="s">
        <v>1725</v>
      </c>
      <c r="D6424" t="s">
        <v>138</v>
      </c>
      <c r="E6424">
        <v>2</v>
      </c>
      <c r="F6424" t="s">
        <v>129</v>
      </c>
      <c r="G6424" t="s">
        <v>395</v>
      </c>
      <c r="H6424" t="s">
        <v>79</v>
      </c>
      <c r="I6424" t="s">
        <v>1210</v>
      </c>
      <c r="J6424" t="s">
        <v>524</v>
      </c>
      <c r="K6424" t="s">
        <v>14401</v>
      </c>
      <c r="L6424" t="s">
        <v>14402</v>
      </c>
      <c r="M6424" t="s">
        <v>1395</v>
      </c>
      <c r="N6424" t="s">
        <v>94</v>
      </c>
      <c r="O6424">
        <v>11127</v>
      </c>
      <c r="P6424">
        <v>15794</v>
      </c>
      <c r="Q6424" t="s">
        <v>41</v>
      </c>
      <c r="R6424">
        <v>749</v>
      </c>
      <c r="S6424" s="2">
        <v>44334</v>
      </c>
      <c r="T6424" t="s">
        <v>42</v>
      </c>
      <c r="U6424">
        <v>0</v>
      </c>
      <c r="V6424" t="s">
        <v>71</v>
      </c>
      <c r="W6424">
        <v>474</v>
      </c>
      <c r="X6424" t="s">
        <v>44</v>
      </c>
      <c r="Y6424" t="s">
        <v>61</v>
      </c>
      <c r="Z6424">
        <v>0</v>
      </c>
      <c r="AA6424">
        <v>950</v>
      </c>
      <c r="AB6424">
        <v>12716</v>
      </c>
      <c r="AC6424" t="s">
        <v>73</v>
      </c>
    </row>
    <row r="6425" spans="1:29" x14ac:dyDescent="0.3">
      <c r="A6425" s="1" t="s">
        <v>47</v>
      </c>
      <c r="B6425" t="s">
        <v>592</v>
      </c>
      <c r="C6425" t="s">
        <v>2236</v>
      </c>
      <c r="D6425" t="s">
        <v>128</v>
      </c>
      <c r="E6425">
        <v>1</v>
      </c>
      <c r="F6425" t="s">
        <v>221</v>
      </c>
      <c r="G6425" t="s">
        <v>335</v>
      </c>
      <c r="H6425" t="s">
        <v>35</v>
      </c>
      <c r="I6425" t="s">
        <v>1705</v>
      </c>
      <c r="J6425" t="s">
        <v>7211</v>
      </c>
      <c r="K6425" t="s">
        <v>14403</v>
      </c>
      <c r="L6425" t="s">
        <v>14404</v>
      </c>
      <c r="M6425" t="s">
        <v>1948</v>
      </c>
      <c r="N6425" t="s">
        <v>84</v>
      </c>
      <c r="O6425">
        <v>29653</v>
      </c>
      <c r="P6425">
        <v>32783</v>
      </c>
      <c r="Q6425" t="s">
        <v>59</v>
      </c>
      <c r="R6425">
        <v>415</v>
      </c>
      <c r="S6425" s="2">
        <v>44387</v>
      </c>
      <c r="T6425" t="s">
        <v>42</v>
      </c>
      <c r="U6425">
        <v>21943</v>
      </c>
      <c r="V6425" t="s">
        <v>85</v>
      </c>
      <c r="W6425">
        <v>488</v>
      </c>
      <c r="X6425" t="s">
        <v>44</v>
      </c>
      <c r="Y6425" t="s">
        <v>45</v>
      </c>
      <c r="Z6425">
        <v>0</v>
      </c>
      <c r="AA6425">
        <v>723</v>
      </c>
      <c r="AB6425">
        <v>31743</v>
      </c>
      <c r="AC6425" t="s">
        <v>107</v>
      </c>
    </row>
    <row r="6426" spans="1:29" x14ac:dyDescent="0.3">
      <c r="A6426" s="1" t="s">
        <v>47</v>
      </c>
      <c r="B6426" t="s">
        <v>108</v>
      </c>
      <c r="C6426" t="s">
        <v>655</v>
      </c>
      <c r="D6426" t="s">
        <v>155</v>
      </c>
      <c r="E6426">
        <v>4</v>
      </c>
      <c r="F6426" t="s">
        <v>186</v>
      </c>
      <c r="G6426" t="s">
        <v>650</v>
      </c>
      <c r="H6426" t="s">
        <v>79</v>
      </c>
      <c r="I6426" t="s">
        <v>536</v>
      </c>
      <c r="J6426" t="s">
        <v>418</v>
      </c>
      <c r="K6426" t="s">
        <v>14405</v>
      </c>
      <c r="L6426" t="s">
        <v>14406</v>
      </c>
      <c r="M6426" t="s">
        <v>1422</v>
      </c>
      <c r="N6426" t="s">
        <v>40</v>
      </c>
      <c r="O6426">
        <v>12373</v>
      </c>
      <c r="P6426">
        <v>15196</v>
      </c>
      <c r="Q6426" t="s">
        <v>59</v>
      </c>
      <c r="R6426">
        <v>23</v>
      </c>
      <c r="S6426" s="2">
        <v>45158</v>
      </c>
      <c r="T6426" t="s">
        <v>42</v>
      </c>
      <c r="U6426">
        <v>29593</v>
      </c>
      <c r="V6426" t="s">
        <v>43</v>
      </c>
      <c r="W6426">
        <v>430</v>
      </c>
      <c r="X6426" t="s">
        <v>44</v>
      </c>
      <c r="Y6426" t="s">
        <v>61</v>
      </c>
      <c r="Z6426">
        <v>0</v>
      </c>
      <c r="AA6426">
        <v>299</v>
      </c>
      <c r="AB6426">
        <v>14656</v>
      </c>
      <c r="AC6426" t="s">
        <v>107</v>
      </c>
    </row>
    <row r="6427" spans="1:29" x14ac:dyDescent="0.3">
      <c r="A6427" s="1" t="s">
        <v>29</v>
      </c>
      <c r="B6427" t="s">
        <v>228</v>
      </c>
      <c r="C6427" t="s">
        <v>989</v>
      </c>
      <c r="D6427" t="s">
        <v>185</v>
      </c>
      <c r="E6427">
        <v>5</v>
      </c>
      <c r="F6427" t="s">
        <v>51</v>
      </c>
      <c r="G6427" t="s">
        <v>285</v>
      </c>
      <c r="H6427" t="s">
        <v>35</v>
      </c>
      <c r="I6427" t="s">
        <v>341</v>
      </c>
      <c r="J6427" t="s">
        <v>2416</v>
      </c>
      <c r="K6427" t="s">
        <v>14407</v>
      </c>
      <c r="L6427" t="s">
        <v>14408</v>
      </c>
      <c r="M6427" t="s">
        <v>262</v>
      </c>
      <c r="N6427" t="s">
        <v>58</v>
      </c>
      <c r="O6427">
        <v>4095</v>
      </c>
      <c r="P6427">
        <v>7909</v>
      </c>
      <c r="Q6427" t="s">
        <v>59</v>
      </c>
      <c r="R6427">
        <v>950</v>
      </c>
      <c r="S6427" s="2">
        <v>44786</v>
      </c>
      <c r="T6427" s="2">
        <v>44801</v>
      </c>
      <c r="U6427">
        <v>36766</v>
      </c>
      <c r="V6427" t="s">
        <v>71</v>
      </c>
      <c r="W6427">
        <v>630</v>
      </c>
      <c r="X6427" t="s">
        <v>60</v>
      </c>
      <c r="Y6427" t="s">
        <v>61</v>
      </c>
      <c r="Z6427">
        <v>2381</v>
      </c>
      <c r="AA6427">
        <v>218</v>
      </c>
      <c r="AB6427">
        <v>5965</v>
      </c>
      <c r="AC6427" t="s">
        <v>107</v>
      </c>
    </row>
    <row r="6428" spans="1:29" x14ac:dyDescent="0.3">
      <c r="A6428" s="1" t="s">
        <v>29</v>
      </c>
      <c r="B6428" t="s">
        <v>228</v>
      </c>
      <c r="C6428" t="s">
        <v>1862</v>
      </c>
      <c r="D6428" t="s">
        <v>185</v>
      </c>
      <c r="E6428">
        <v>9</v>
      </c>
      <c r="F6428" t="s">
        <v>77</v>
      </c>
      <c r="G6428" t="s">
        <v>1221</v>
      </c>
      <c r="H6428" t="s">
        <v>35</v>
      </c>
      <c r="I6428" t="s">
        <v>906</v>
      </c>
      <c r="J6428" t="s">
        <v>1455</v>
      </c>
      <c r="K6428" t="s">
        <v>14409</v>
      </c>
      <c r="L6428" t="s">
        <v>13661</v>
      </c>
      <c r="M6428" t="s">
        <v>993</v>
      </c>
      <c r="N6428" t="s">
        <v>58</v>
      </c>
      <c r="O6428">
        <v>11956</v>
      </c>
      <c r="P6428">
        <v>16575</v>
      </c>
      <c r="Q6428" t="s">
        <v>95</v>
      </c>
      <c r="R6428">
        <v>145</v>
      </c>
      <c r="S6428" s="2">
        <v>44628</v>
      </c>
      <c r="T6428" t="s">
        <v>42</v>
      </c>
      <c r="U6428">
        <v>0</v>
      </c>
      <c r="V6428" t="s">
        <v>85</v>
      </c>
      <c r="W6428">
        <v>509</v>
      </c>
      <c r="X6428" t="s">
        <v>44</v>
      </c>
      <c r="Y6428" t="s">
        <v>45</v>
      </c>
      <c r="Z6428">
        <v>3420</v>
      </c>
      <c r="AA6428">
        <v>427</v>
      </c>
      <c r="AB6428">
        <v>14852</v>
      </c>
      <c r="AC6428" t="s">
        <v>46</v>
      </c>
    </row>
    <row r="6429" spans="1:29" x14ac:dyDescent="0.3">
      <c r="A6429" s="1" t="s">
        <v>47</v>
      </c>
      <c r="B6429" t="s">
        <v>108</v>
      </c>
      <c r="C6429" t="s">
        <v>655</v>
      </c>
      <c r="D6429" t="s">
        <v>178</v>
      </c>
      <c r="E6429">
        <v>7</v>
      </c>
      <c r="F6429" t="s">
        <v>33</v>
      </c>
      <c r="G6429" t="s">
        <v>170</v>
      </c>
      <c r="H6429" t="s">
        <v>79</v>
      </c>
      <c r="I6429" t="s">
        <v>1804</v>
      </c>
      <c r="J6429" t="s">
        <v>595</v>
      </c>
      <c r="K6429" t="s">
        <v>14410</v>
      </c>
      <c r="L6429" t="s">
        <v>14411</v>
      </c>
      <c r="M6429" t="s">
        <v>1402</v>
      </c>
      <c r="N6429" t="s">
        <v>94</v>
      </c>
      <c r="O6429">
        <v>7306</v>
      </c>
      <c r="P6429">
        <v>10753</v>
      </c>
      <c r="Q6429" t="s">
        <v>59</v>
      </c>
      <c r="R6429">
        <v>374</v>
      </c>
      <c r="S6429" s="2">
        <v>45127</v>
      </c>
      <c r="T6429" s="2">
        <v>45149</v>
      </c>
      <c r="U6429">
        <v>30794</v>
      </c>
      <c r="V6429" t="s">
        <v>71</v>
      </c>
      <c r="W6429">
        <v>675</v>
      </c>
      <c r="X6429" t="s">
        <v>60</v>
      </c>
      <c r="Y6429" t="s">
        <v>61</v>
      </c>
      <c r="Z6429">
        <v>0</v>
      </c>
      <c r="AA6429">
        <v>638</v>
      </c>
      <c r="AB6429">
        <v>7468</v>
      </c>
      <c r="AC6429" t="s">
        <v>107</v>
      </c>
    </row>
    <row r="6430" spans="1:29" x14ac:dyDescent="0.3">
      <c r="A6430" s="1" t="s">
        <v>47</v>
      </c>
      <c r="B6430" t="s">
        <v>234</v>
      </c>
      <c r="C6430" t="s">
        <v>2618</v>
      </c>
      <c r="D6430" t="s">
        <v>201</v>
      </c>
      <c r="E6430">
        <v>5</v>
      </c>
      <c r="F6430" t="s">
        <v>221</v>
      </c>
      <c r="G6430" t="s">
        <v>335</v>
      </c>
      <c r="H6430" t="s">
        <v>79</v>
      </c>
      <c r="I6430" t="s">
        <v>1367</v>
      </c>
      <c r="J6430" t="s">
        <v>319</v>
      </c>
      <c r="K6430" t="s">
        <v>14412</v>
      </c>
      <c r="L6430" t="s">
        <v>14413</v>
      </c>
      <c r="M6430" t="s">
        <v>2944</v>
      </c>
      <c r="N6430" t="s">
        <v>40</v>
      </c>
      <c r="O6430">
        <v>11989</v>
      </c>
      <c r="P6430">
        <v>15826</v>
      </c>
      <c r="Q6430" t="s">
        <v>59</v>
      </c>
      <c r="R6430">
        <v>720</v>
      </c>
      <c r="S6430" s="2">
        <v>45289</v>
      </c>
      <c r="T6430" s="2">
        <v>45313</v>
      </c>
      <c r="U6430">
        <v>39068</v>
      </c>
      <c r="V6430" t="s">
        <v>85</v>
      </c>
      <c r="W6430">
        <v>599</v>
      </c>
      <c r="X6430" t="s">
        <v>60</v>
      </c>
      <c r="Y6430" t="s">
        <v>45</v>
      </c>
      <c r="Z6430">
        <v>0</v>
      </c>
      <c r="AA6430">
        <v>236</v>
      </c>
      <c r="AB6430">
        <v>13511</v>
      </c>
      <c r="AC6430" t="s">
        <v>107</v>
      </c>
    </row>
    <row r="6431" spans="1:29" x14ac:dyDescent="0.3">
      <c r="A6431" s="1" t="s">
        <v>29</v>
      </c>
      <c r="B6431" t="s">
        <v>228</v>
      </c>
      <c r="C6431" t="s">
        <v>2981</v>
      </c>
      <c r="D6431" t="s">
        <v>236</v>
      </c>
      <c r="E6431">
        <v>8</v>
      </c>
      <c r="F6431" t="s">
        <v>64</v>
      </c>
      <c r="G6431" t="s">
        <v>88</v>
      </c>
      <c r="H6431" t="s">
        <v>35</v>
      </c>
      <c r="I6431" t="s">
        <v>921</v>
      </c>
      <c r="J6431" t="s">
        <v>90</v>
      </c>
      <c r="K6431" t="s">
        <v>14414</v>
      </c>
      <c r="L6431" t="s">
        <v>14415</v>
      </c>
      <c r="M6431" t="s">
        <v>473</v>
      </c>
      <c r="N6431" t="s">
        <v>40</v>
      </c>
      <c r="O6431">
        <v>25361</v>
      </c>
      <c r="P6431">
        <v>28970</v>
      </c>
      <c r="Q6431" t="s">
        <v>41</v>
      </c>
      <c r="R6431">
        <v>879</v>
      </c>
      <c r="S6431" s="2">
        <v>44467</v>
      </c>
      <c r="T6431" s="2">
        <v>44479</v>
      </c>
      <c r="U6431">
        <v>0</v>
      </c>
      <c r="V6431" t="s">
        <v>71</v>
      </c>
      <c r="W6431">
        <v>521</v>
      </c>
      <c r="X6431" t="s">
        <v>60</v>
      </c>
      <c r="Y6431" t="s">
        <v>61</v>
      </c>
      <c r="Z6431">
        <v>0</v>
      </c>
      <c r="AA6431">
        <v>498</v>
      </c>
      <c r="AB6431">
        <v>27910</v>
      </c>
      <c r="AC6431" t="s">
        <v>46</v>
      </c>
    </row>
    <row r="6432" spans="1:29" x14ac:dyDescent="0.3">
      <c r="A6432" s="1" t="s">
        <v>29</v>
      </c>
      <c r="B6432" t="s">
        <v>30</v>
      </c>
      <c r="C6432" t="s">
        <v>3052</v>
      </c>
      <c r="D6432" t="s">
        <v>50</v>
      </c>
      <c r="E6432">
        <v>4</v>
      </c>
      <c r="F6432" t="s">
        <v>129</v>
      </c>
      <c r="G6432" t="s">
        <v>395</v>
      </c>
      <c r="H6432" t="s">
        <v>35</v>
      </c>
      <c r="I6432" t="s">
        <v>883</v>
      </c>
      <c r="J6432" t="s">
        <v>14416</v>
      </c>
      <c r="K6432" t="s">
        <v>14417</v>
      </c>
      <c r="L6432" t="s">
        <v>14418</v>
      </c>
      <c r="M6432" t="s">
        <v>39</v>
      </c>
      <c r="N6432" t="s">
        <v>58</v>
      </c>
      <c r="O6432">
        <v>27704</v>
      </c>
      <c r="P6432">
        <v>32552</v>
      </c>
      <c r="Q6432" t="s">
        <v>59</v>
      </c>
      <c r="R6432">
        <v>200</v>
      </c>
      <c r="S6432" s="2">
        <v>45134</v>
      </c>
      <c r="T6432" t="s">
        <v>42</v>
      </c>
      <c r="U6432">
        <v>33815</v>
      </c>
      <c r="V6432" t="s">
        <v>43</v>
      </c>
      <c r="W6432">
        <v>538</v>
      </c>
      <c r="X6432" t="s">
        <v>44</v>
      </c>
      <c r="Y6432" t="s">
        <v>72</v>
      </c>
      <c r="Z6432">
        <v>3535</v>
      </c>
      <c r="AA6432">
        <v>686</v>
      </c>
      <c r="AB6432">
        <v>32172</v>
      </c>
      <c r="AC6432" t="s">
        <v>107</v>
      </c>
    </row>
    <row r="6433" spans="1:29" x14ac:dyDescent="0.3">
      <c r="A6433" s="1" t="s">
        <v>29</v>
      </c>
      <c r="B6433" t="s">
        <v>62</v>
      </c>
      <c r="C6433" t="s">
        <v>321</v>
      </c>
      <c r="D6433" t="s">
        <v>236</v>
      </c>
      <c r="E6433">
        <v>10</v>
      </c>
      <c r="F6433" t="s">
        <v>186</v>
      </c>
      <c r="G6433" t="s">
        <v>1504</v>
      </c>
      <c r="H6433" t="s">
        <v>35</v>
      </c>
      <c r="I6433" t="s">
        <v>417</v>
      </c>
      <c r="J6433" t="s">
        <v>878</v>
      </c>
      <c r="K6433">
        <v>1242177278</v>
      </c>
      <c r="L6433" t="s">
        <v>14419</v>
      </c>
      <c r="M6433" t="s">
        <v>362</v>
      </c>
      <c r="N6433" t="s">
        <v>84</v>
      </c>
      <c r="O6433">
        <v>5012</v>
      </c>
      <c r="P6433">
        <v>7134</v>
      </c>
      <c r="Q6433" t="s">
        <v>59</v>
      </c>
      <c r="R6433">
        <v>17</v>
      </c>
      <c r="S6433" s="2">
        <v>44749</v>
      </c>
      <c r="T6433" t="s">
        <v>42</v>
      </c>
      <c r="U6433">
        <v>9509</v>
      </c>
      <c r="V6433" t="s">
        <v>106</v>
      </c>
      <c r="W6433">
        <v>780</v>
      </c>
      <c r="X6433" t="s">
        <v>44</v>
      </c>
      <c r="Y6433" t="s">
        <v>61</v>
      </c>
      <c r="Z6433">
        <v>0</v>
      </c>
      <c r="AA6433">
        <v>451</v>
      </c>
      <c r="AB6433">
        <v>6045</v>
      </c>
      <c r="AC6433" t="s">
        <v>46</v>
      </c>
    </row>
    <row r="6434" spans="1:29" x14ac:dyDescent="0.3">
      <c r="A6434" s="1" t="s">
        <v>29</v>
      </c>
      <c r="B6434" t="s">
        <v>393</v>
      </c>
      <c r="C6434" t="s">
        <v>2917</v>
      </c>
      <c r="D6434" t="s">
        <v>352</v>
      </c>
      <c r="E6434">
        <v>6</v>
      </c>
      <c r="F6434" t="s">
        <v>186</v>
      </c>
      <c r="G6434" t="s">
        <v>1504</v>
      </c>
      <c r="H6434" t="s">
        <v>79</v>
      </c>
      <c r="I6434" t="s">
        <v>189</v>
      </c>
      <c r="J6434" t="s">
        <v>4209</v>
      </c>
      <c r="K6434" t="s">
        <v>14420</v>
      </c>
      <c r="L6434" t="s">
        <v>14421</v>
      </c>
      <c r="M6434" t="s">
        <v>654</v>
      </c>
      <c r="N6434" t="s">
        <v>94</v>
      </c>
      <c r="O6434">
        <v>18493</v>
      </c>
      <c r="P6434">
        <v>20636</v>
      </c>
      <c r="Q6434" t="s">
        <v>95</v>
      </c>
      <c r="R6434">
        <v>968</v>
      </c>
      <c r="S6434" s="2">
        <v>44267</v>
      </c>
      <c r="T6434" s="2">
        <v>44292</v>
      </c>
      <c r="U6434">
        <v>0</v>
      </c>
      <c r="V6434" t="s">
        <v>71</v>
      </c>
      <c r="W6434">
        <v>648</v>
      </c>
      <c r="X6434" t="s">
        <v>60</v>
      </c>
      <c r="Y6434" t="s">
        <v>45</v>
      </c>
      <c r="Z6434">
        <v>0</v>
      </c>
      <c r="AA6434">
        <v>585</v>
      </c>
      <c r="AB6434">
        <v>20361</v>
      </c>
      <c r="AC6434" t="s">
        <v>107</v>
      </c>
    </row>
    <row r="6435" spans="1:29" x14ac:dyDescent="0.3">
      <c r="A6435" s="1" t="s">
        <v>29</v>
      </c>
      <c r="B6435" t="s">
        <v>228</v>
      </c>
      <c r="C6435" t="s">
        <v>2413</v>
      </c>
      <c r="D6435" t="s">
        <v>110</v>
      </c>
      <c r="E6435">
        <v>9</v>
      </c>
      <c r="F6435" t="s">
        <v>221</v>
      </c>
      <c r="G6435" t="s">
        <v>222</v>
      </c>
      <c r="H6435" t="s">
        <v>79</v>
      </c>
      <c r="I6435" t="s">
        <v>921</v>
      </c>
      <c r="J6435" t="s">
        <v>1910</v>
      </c>
      <c r="K6435" t="s">
        <v>14422</v>
      </c>
      <c r="L6435" t="s">
        <v>14423</v>
      </c>
      <c r="M6435" t="s">
        <v>479</v>
      </c>
      <c r="N6435" t="s">
        <v>58</v>
      </c>
      <c r="O6435">
        <v>9314</v>
      </c>
      <c r="P6435">
        <v>12045</v>
      </c>
      <c r="Q6435" t="s">
        <v>59</v>
      </c>
      <c r="R6435">
        <v>463</v>
      </c>
      <c r="S6435" s="2">
        <v>44698</v>
      </c>
      <c r="T6435" s="2">
        <v>44701</v>
      </c>
      <c r="U6435">
        <v>28128</v>
      </c>
      <c r="V6435" t="s">
        <v>85</v>
      </c>
      <c r="W6435">
        <v>728</v>
      </c>
      <c r="X6435" t="s">
        <v>60</v>
      </c>
      <c r="Y6435" t="s">
        <v>72</v>
      </c>
      <c r="Z6435">
        <v>3011</v>
      </c>
      <c r="AA6435">
        <v>395</v>
      </c>
      <c r="AB6435">
        <v>11390</v>
      </c>
      <c r="AC6435" t="s">
        <v>73</v>
      </c>
    </row>
    <row r="6436" spans="1:29" x14ac:dyDescent="0.3">
      <c r="A6436" s="1" t="s">
        <v>47</v>
      </c>
      <c r="B6436" t="s">
        <v>153</v>
      </c>
      <c r="C6436" t="s">
        <v>747</v>
      </c>
      <c r="D6436" t="s">
        <v>185</v>
      </c>
      <c r="E6436">
        <v>3</v>
      </c>
      <c r="F6436" t="s">
        <v>33</v>
      </c>
      <c r="G6436" t="s">
        <v>179</v>
      </c>
      <c r="H6436" t="s">
        <v>79</v>
      </c>
      <c r="I6436" t="s">
        <v>894</v>
      </c>
      <c r="J6436" t="s">
        <v>9445</v>
      </c>
      <c r="K6436" t="s">
        <v>14424</v>
      </c>
      <c r="L6436" t="s">
        <v>14425</v>
      </c>
      <c r="M6436" t="s">
        <v>943</v>
      </c>
      <c r="N6436" t="s">
        <v>84</v>
      </c>
      <c r="O6436">
        <v>21808</v>
      </c>
      <c r="P6436">
        <v>26239</v>
      </c>
      <c r="Q6436" t="s">
        <v>41</v>
      </c>
      <c r="R6436">
        <v>953</v>
      </c>
      <c r="S6436" s="2">
        <v>44442</v>
      </c>
      <c r="T6436" t="s">
        <v>42</v>
      </c>
      <c r="U6436">
        <v>0</v>
      </c>
      <c r="V6436" t="s">
        <v>85</v>
      </c>
      <c r="W6436">
        <v>559</v>
      </c>
      <c r="X6436" t="s">
        <v>44</v>
      </c>
      <c r="Y6436" t="s">
        <v>72</v>
      </c>
      <c r="Z6436">
        <v>0</v>
      </c>
      <c r="AA6436">
        <v>80</v>
      </c>
      <c r="AB6436">
        <v>23685</v>
      </c>
      <c r="AC6436" t="s">
        <v>73</v>
      </c>
    </row>
    <row r="6437" spans="1:29" x14ac:dyDescent="0.3">
      <c r="A6437" s="1" t="s">
        <v>29</v>
      </c>
      <c r="B6437" t="s">
        <v>30</v>
      </c>
      <c r="C6437" t="s">
        <v>1047</v>
      </c>
      <c r="D6437" t="s">
        <v>257</v>
      </c>
      <c r="E6437">
        <v>3</v>
      </c>
      <c r="F6437" t="s">
        <v>221</v>
      </c>
      <c r="G6437" t="s">
        <v>250</v>
      </c>
      <c r="H6437" t="s">
        <v>35</v>
      </c>
      <c r="I6437" t="s">
        <v>3347</v>
      </c>
      <c r="J6437" t="s">
        <v>2624</v>
      </c>
      <c r="K6437" t="s">
        <v>14426</v>
      </c>
      <c r="L6437" t="s">
        <v>14427</v>
      </c>
      <c r="M6437" t="s">
        <v>825</v>
      </c>
      <c r="N6437" t="s">
        <v>84</v>
      </c>
      <c r="O6437">
        <v>20693</v>
      </c>
      <c r="P6437">
        <v>23050</v>
      </c>
      <c r="Q6437" t="s">
        <v>59</v>
      </c>
      <c r="R6437">
        <v>661</v>
      </c>
      <c r="S6437" s="2">
        <v>45280</v>
      </c>
      <c r="T6437" s="2">
        <v>45299</v>
      </c>
      <c r="U6437">
        <v>47852</v>
      </c>
      <c r="V6437" t="s">
        <v>43</v>
      </c>
      <c r="W6437">
        <v>633</v>
      </c>
      <c r="X6437" t="s">
        <v>60</v>
      </c>
      <c r="Y6437" t="s">
        <v>61</v>
      </c>
      <c r="Z6437">
        <v>0</v>
      </c>
      <c r="AA6437">
        <v>861</v>
      </c>
      <c r="AB6437">
        <v>22676</v>
      </c>
      <c r="AC6437" t="s">
        <v>107</v>
      </c>
    </row>
    <row r="6438" spans="1:29" x14ac:dyDescent="0.3">
      <c r="A6438" s="1" t="s">
        <v>47</v>
      </c>
      <c r="B6438" t="s">
        <v>136</v>
      </c>
      <c r="C6438" t="s">
        <v>1386</v>
      </c>
      <c r="D6438" t="s">
        <v>32</v>
      </c>
      <c r="E6438">
        <v>8</v>
      </c>
      <c r="F6438" t="s">
        <v>221</v>
      </c>
      <c r="G6438" t="s">
        <v>250</v>
      </c>
      <c r="H6438" t="s">
        <v>35</v>
      </c>
      <c r="I6438" t="s">
        <v>3135</v>
      </c>
      <c r="J6438" t="s">
        <v>1171</v>
      </c>
      <c r="K6438" t="s">
        <v>14428</v>
      </c>
      <c r="L6438" t="s">
        <v>14429</v>
      </c>
      <c r="M6438" t="s">
        <v>527</v>
      </c>
      <c r="N6438" t="s">
        <v>40</v>
      </c>
      <c r="O6438">
        <v>15000</v>
      </c>
      <c r="P6438">
        <v>18086</v>
      </c>
      <c r="Q6438" t="s">
        <v>41</v>
      </c>
      <c r="R6438">
        <v>155</v>
      </c>
      <c r="S6438" s="2">
        <v>44362</v>
      </c>
      <c r="T6438" s="2">
        <v>44365</v>
      </c>
      <c r="U6438">
        <v>0</v>
      </c>
      <c r="V6438" t="s">
        <v>85</v>
      </c>
      <c r="W6438">
        <v>548</v>
      </c>
      <c r="X6438" t="s">
        <v>60</v>
      </c>
      <c r="Y6438" t="s">
        <v>72</v>
      </c>
      <c r="Z6438">
        <v>0</v>
      </c>
      <c r="AA6438">
        <v>302</v>
      </c>
      <c r="AB6438">
        <v>15097</v>
      </c>
      <c r="AC6438" t="s">
        <v>73</v>
      </c>
    </row>
    <row r="6439" spans="1:29" x14ac:dyDescent="0.3">
      <c r="A6439" s="1" t="s">
        <v>47</v>
      </c>
      <c r="B6439" t="s">
        <v>176</v>
      </c>
      <c r="C6439" t="s">
        <v>1666</v>
      </c>
      <c r="D6439" t="s">
        <v>169</v>
      </c>
      <c r="E6439">
        <v>10</v>
      </c>
      <c r="F6439" t="s">
        <v>221</v>
      </c>
      <c r="G6439" t="s">
        <v>667</v>
      </c>
      <c r="H6439" t="s">
        <v>35</v>
      </c>
      <c r="I6439" t="s">
        <v>3467</v>
      </c>
      <c r="J6439" t="s">
        <v>570</v>
      </c>
      <c r="K6439" t="s">
        <v>14430</v>
      </c>
      <c r="L6439" t="s">
        <v>14431</v>
      </c>
      <c r="M6439" t="s">
        <v>1637</v>
      </c>
      <c r="N6439" t="s">
        <v>94</v>
      </c>
      <c r="O6439">
        <v>7171</v>
      </c>
      <c r="P6439">
        <v>10745</v>
      </c>
      <c r="Q6439" t="s">
        <v>95</v>
      </c>
      <c r="R6439">
        <v>73</v>
      </c>
      <c r="S6439" s="2">
        <v>44958</v>
      </c>
      <c r="T6439" t="s">
        <v>42</v>
      </c>
      <c r="U6439">
        <v>0</v>
      </c>
      <c r="V6439" t="s">
        <v>43</v>
      </c>
      <c r="W6439">
        <v>801</v>
      </c>
      <c r="X6439" t="s">
        <v>44</v>
      </c>
      <c r="Y6439" t="s">
        <v>72</v>
      </c>
      <c r="Z6439">
        <v>0</v>
      </c>
      <c r="AA6439">
        <v>112</v>
      </c>
      <c r="AB6439">
        <v>7536</v>
      </c>
      <c r="AC6439" t="s">
        <v>73</v>
      </c>
    </row>
    <row r="6440" spans="1:29" x14ac:dyDescent="0.3">
      <c r="A6440" s="1" t="s">
        <v>47</v>
      </c>
      <c r="B6440" t="s">
        <v>592</v>
      </c>
      <c r="C6440" t="s">
        <v>1350</v>
      </c>
      <c r="D6440" t="s">
        <v>201</v>
      </c>
      <c r="E6440">
        <v>6</v>
      </c>
      <c r="F6440" t="s">
        <v>51</v>
      </c>
      <c r="G6440" t="s">
        <v>345</v>
      </c>
      <c r="H6440" t="s">
        <v>35</v>
      </c>
      <c r="I6440" t="s">
        <v>3714</v>
      </c>
      <c r="J6440" t="s">
        <v>1509</v>
      </c>
      <c r="K6440" t="s">
        <v>14432</v>
      </c>
      <c r="L6440" t="s">
        <v>14433</v>
      </c>
      <c r="M6440" t="s">
        <v>2150</v>
      </c>
      <c r="N6440" t="s">
        <v>40</v>
      </c>
      <c r="O6440">
        <v>3018</v>
      </c>
      <c r="P6440">
        <v>6779</v>
      </c>
      <c r="Q6440" t="s">
        <v>59</v>
      </c>
      <c r="R6440">
        <v>919</v>
      </c>
      <c r="S6440" s="2">
        <v>44640</v>
      </c>
      <c r="T6440" t="s">
        <v>42</v>
      </c>
      <c r="U6440">
        <v>46695</v>
      </c>
      <c r="V6440" t="s">
        <v>85</v>
      </c>
      <c r="W6440">
        <v>767</v>
      </c>
      <c r="X6440" t="s">
        <v>44</v>
      </c>
      <c r="Y6440" t="s">
        <v>61</v>
      </c>
      <c r="Z6440">
        <v>0</v>
      </c>
      <c r="AA6440">
        <v>811</v>
      </c>
      <c r="AB6440">
        <v>6725</v>
      </c>
      <c r="AC6440" t="s">
        <v>73</v>
      </c>
    </row>
    <row r="6441" spans="1:29" x14ac:dyDescent="0.3">
      <c r="A6441" s="1" t="s">
        <v>29</v>
      </c>
      <c r="B6441" t="s">
        <v>228</v>
      </c>
      <c r="C6441" t="s">
        <v>3751</v>
      </c>
      <c r="D6441" t="s">
        <v>50</v>
      </c>
      <c r="E6441">
        <v>7</v>
      </c>
      <c r="F6441" t="s">
        <v>51</v>
      </c>
      <c r="G6441" t="s">
        <v>237</v>
      </c>
      <c r="H6441" t="s">
        <v>35</v>
      </c>
      <c r="I6441" t="s">
        <v>299</v>
      </c>
      <c r="J6441" t="s">
        <v>530</v>
      </c>
      <c r="K6441">
        <v>4566610025</v>
      </c>
      <c r="L6441" t="s">
        <v>14434</v>
      </c>
      <c r="M6441" t="s">
        <v>487</v>
      </c>
      <c r="N6441" t="s">
        <v>84</v>
      </c>
      <c r="O6441">
        <v>19051</v>
      </c>
      <c r="P6441">
        <v>22547</v>
      </c>
      <c r="Q6441" t="s">
        <v>95</v>
      </c>
      <c r="R6441">
        <v>196</v>
      </c>
      <c r="S6441" s="2">
        <v>45088</v>
      </c>
      <c r="T6441" t="s">
        <v>42</v>
      </c>
      <c r="U6441">
        <v>0</v>
      </c>
      <c r="V6441" t="s">
        <v>85</v>
      </c>
      <c r="W6441">
        <v>420</v>
      </c>
      <c r="X6441" t="s">
        <v>44</v>
      </c>
      <c r="Y6441" t="s">
        <v>45</v>
      </c>
      <c r="Z6441">
        <v>0</v>
      </c>
      <c r="AA6441">
        <v>566</v>
      </c>
      <c r="AB6441">
        <v>19089</v>
      </c>
      <c r="AC6441" t="s">
        <v>73</v>
      </c>
    </row>
    <row r="6442" spans="1:29" x14ac:dyDescent="0.3">
      <c r="A6442" s="1" t="s">
        <v>47</v>
      </c>
      <c r="B6442" t="s">
        <v>234</v>
      </c>
      <c r="C6442" t="s">
        <v>2309</v>
      </c>
      <c r="D6442" t="s">
        <v>236</v>
      </c>
      <c r="E6442">
        <v>6</v>
      </c>
      <c r="F6442" t="s">
        <v>129</v>
      </c>
      <c r="G6442" t="s">
        <v>944</v>
      </c>
      <c r="H6442" t="s">
        <v>35</v>
      </c>
      <c r="I6442" t="s">
        <v>3333</v>
      </c>
      <c r="J6442" t="s">
        <v>693</v>
      </c>
      <c r="K6442" t="s">
        <v>14435</v>
      </c>
      <c r="L6442" t="s">
        <v>14436</v>
      </c>
      <c r="M6442" t="s">
        <v>800</v>
      </c>
      <c r="N6442" t="s">
        <v>94</v>
      </c>
      <c r="O6442">
        <v>4378</v>
      </c>
      <c r="P6442">
        <v>9148</v>
      </c>
      <c r="Q6442" t="s">
        <v>95</v>
      </c>
      <c r="R6442">
        <v>843</v>
      </c>
      <c r="S6442" s="2">
        <v>44806</v>
      </c>
      <c r="T6442" s="2">
        <v>44809</v>
      </c>
      <c r="U6442">
        <v>0</v>
      </c>
      <c r="V6442" t="s">
        <v>71</v>
      </c>
      <c r="W6442">
        <v>835</v>
      </c>
      <c r="X6442" t="s">
        <v>60</v>
      </c>
      <c r="Y6442" t="s">
        <v>45</v>
      </c>
      <c r="Z6442">
        <v>0</v>
      </c>
      <c r="AA6442">
        <v>585</v>
      </c>
      <c r="AB6442">
        <v>8126</v>
      </c>
      <c r="AC6442" t="s">
        <v>46</v>
      </c>
    </row>
    <row r="6443" spans="1:29" x14ac:dyDescent="0.3">
      <c r="A6443" s="1" t="s">
        <v>29</v>
      </c>
      <c r="B6443" t="s">
        <v>393</v>
      </c>
      <c r="C6443" t="s">
        <v>3225</v>
      </c>
      <c r="D6443" t="s">
        <v>169</v>
      </c>
      <c r="E6443">
        <v>8</v>
      </c>
      <c r="F6443" t="s">
        <v>120</v>
      </c>
      <c r="G6443" t="s">
        <v>1533</v>
      </c>
      <c r="H6443" t="s">
        <v>35</v>
      </c>
      <c r="I6443" t="s">
        <v>171</v>
      </c>
      <c r="J6443" t="s">
        <v>2310</v>
      </c>
      <c r="K6443" t="s">
        <v>14437</v>
      </c>
      <c r="L6443" t="s">
        <v>14438</v>
      </c>
      <c r="M6443" t="s">
        <v>603</v>
      </c>
      <c r="N6443" t="s">
        <v>40</v>
      </c>
      <c r="O6443">
        <v>16326</v>
      </c>
      <c r="P6443">
        <v>19188</v>
      </c>
      <c r="Q6443" t="s">
        <v>41</v>
      </c>
      <c r="R6443">
        <v>946</v>
      </c>
      <c r="S6443" s="2">
        <v>44392</v>
      </c>
      <c r="T6443" t="s">
        <v>42</v>
      </c>
      <c r="U6443">
        <v>0</v>
      </c>
      <c r="V6443" t="s">
        <v>43</v>
      </c>
      <c r="W6443">
        <v>667</v>
      </c>
      <c r="X6443" t="s">
        <v>44</v>
      </c>
      <c r="Y6443" t="s">
        <v>72</v>
      </c>
      <c r="Z6443">
        <v>0</v>
      </c>
      <c r="AA6443">
        <v>423</v>
      </c>
      <c r="AB6443">
        <v>18057</v>
      </c>
      <c r="AC6443" t="s">
        <v>46</v>
      </c>
    </row>
    <row r="6444" spans="1:29" x14ac:dyDescent="0.3">
      <c r="A6444" s="1" t="s">
        <v>47</v>
      </c>
      <c r="B6444" t="s">
        <v>176</v>
      </c>
      <c r="C6444" t="s">
        <v>3770</v>
      </c>
      <c r="D6444" t="s">
        <v>155</v>
      </c>
      <c r="E6444">
        <v>3</v>
      </c>
      <c r="F6444" t="s">
        <v>51</v>
      </c>
      <c r="G6444" t="s">
        <v>1427</v>
      </c>
      <c r="H6444" t="s">
        <v>35</v>
      </c>
      <c r="I6444" t="s">
        <v>565</v>
      </c>
      <c r="J6444" t="s">
        <v>372</v>
      </c>
      <c r="K6444" t="s">
        <v>14439</v>
      </c>
      <c r="L6444" t="s">
        <v>14440</v>
      </c>
      <c r="M6444" t="s">
        <v>1507</v>
      </c>
      <c r="N6444" t="s">
        <v>84</v>
      </c>
      <c r="O6444">
        <v>5655</v>
      </c>
      <c r="P6444">
        <v>10064</v>
      </c>
      <c r="Q6444" t="s">
        <v>41</v>
      </c>
      <c r="R6444">
        <v>535</v>
      </c>
      <c r="S6444" s="2">
        <v>45120</v>
      </c>
      <c r="T6444" t="s">
        <v>42</v>
      </c>
      <c r="U6444">
        <v>0</v>
      </c>
      <c r="V6444" t="s">
        <v>71</v>
      </c>
      <c r="W6444">
        <v>762</v>
      </c>
      <c r="X6444" t="s">
        <v>44</v>
      </c>
      <c r="Y6444" t="s">
        <v>45</v>
      </c>
      <c r="Z6444">
        <v>0</v>
      </c>
      <c r="AA6444">
        <v>476</v>
      </c>
      <c r="AB6444">
        <v>6054</v>
      </c>
      <c r="AC6444" t="s">
        <v>107</v>
      </c>
    </row>
    <row r="6445" spans="1:29" x14ac:dyDescent="0.3">
      <c r="A6445" s="1" t="s">
        <v>47</v>
      </c>
      <c r="B6445" t="s">
        <v>108</v>
      </c>
      <c r="C6445" t="s">
        <v>3655</v>
      </c>
      <c r="D6445" t="s">
        <v>178</v>
      </c>
      <c r="E6445">
        <v>7</v>
      </c>
      <c r="F6445" t="s">
        <v>271</v>
      </c>
      <c r="G6445" t="s">
        <v>689</v>
      </c>
      <c r="H6445" t="s">
        <v>79</v>
      </c>
      <c r="I6445" t="s">
        <v>1480</v>
      </c>
      <c r="J6445" t="s">
        <v>1171</v>
      </c>
      <c r="K6445">
        <f>1-841-76-4327</f>
        <v>-5243</v>
      </c>
      <c r="L6445" t="s">
        <v>14441</v>
      </c>
      <c r="M6445" t="s">
        <v>1402</v>
      </c>
      <c r="N6445" t="s">
        <v>84</v>
      </c>
      <c r="O6445">
        <v>6631</v>
      </c>
      <c r="P6445">
        <v>9728</v>
      </c>
      <c r="Q6445" t="s">
        <v>59</v>
      </c>
      <c r="R6445">
        <v>800</v>
      </c>
      <c r="S6445" s="2">
        <v>44530</v>
      </c>
      <c r="T6445" t="s">
        <v>42</v>
      </c>
      <c r="U6445">
        <v>5533</v>
      </c>
      <c r="V6445" t="s">
        <v>106</v>
      </c>
      <c r="W6445">
        <v>536</v>
      </c>
      <c r="X6445" t="s">
        <v>44</v>
      </c>
      <c r="Y6445" t="s">
        <v>45</v>
      </c>
      <c r="Z6445">
        <v>0</v>
      </c>
      <c r="AA6445">
        <v>527</v>
      </c>
      <c r="AB6445">
        <v>8965</v>
      </c>
      <c r="AC6445" t="s">
        <v>46</v>
      </c>
    </row>
    <row r="6446" spans="1:29" x14ac:dyDescent="0.3">
      <c r="A6446" s="1" t="s">
        <v>47</v>
      </c>
      <c r="B6446" t="s">
        <v>153</v>
      </c>
      <c r="C6446" t="s">
        <v>2366</v>
      </c>
      <c r="D6446" t="s">
        <v>352</v>
      </c>
      <c r="E6446">
        <v>2</v>
      </c>
      <c r="F6446" t="s">
        <v>221</v>
      </c>
      <c r="G6446" t="s">
        <v>335</v>
      </c>
      <c r="H6446" t="s">
        <v>35</v>
      </c>
      <c r="I6446" t="s">
        <v>1237</v>
      </c>
      <c r="J6446" t="s">
        <v>7102</v>
      </c>
      <c r="K6446" t="s">
        <v>14442</v>
      </c>
      <c r="L6446" t="s">
        <v>14443</v>
      </c>
      <c r="M6446" t="s">
        <v>860</v>
      </c>
      <c r="N6446" t="s">
        <v>94</v>
      </c>
      <c r="O6446">
        <v>3678</v>
      </c>
      <c r="P6446">
        <v>7972</v>
      </c>
      <c r="Q6446" t="s">
        <v>95</v>
      </c>
      <c r="R6446">
        <v>857</v>
      </c>
      <c r="S6446" s="2">
        <v>44538</v>
      </c>
      <c r="T6446" t="s">
        <v>42</v>
      </c>
      <c r="U6446">
        <v>0</v>
      </c>
      <c r="V6446" t="s">
        <v>43</v>
      </c>
      <c r="W6446">
        <v>826</v>
      </c>
      <c r="X6446" t="s">
        <v>44</v>
      </c>
      <c r="Y6446" t="s">
        <v>61</v>
      </c>
      <c r="Z6446">
        <v>0</v>
      </c>
      <c r="AA6446">
        <v>784</v>
      </c>
      <c r="AB6446">
        <v>7837</v>
      </c>
      <c r="AC6446" t="s">
        <v>46</v>
      </c>
    </row>
    <row r="6447" spans="1:29" x14ac:dyDescent="0.3">
      <c r="A6447" s="1" t="s">
        <v>47</v>
      </c>
      <c r="B6447" t="s">
        <v>161</v>
      </c>
      <c r="C6447" t="s">
        <v>2627</v>
      </c>
      <c r="D6447" t="s">
        <v>119</v>
      </c>
      <c r="E6447">
        <v>9</v>
      </c>
      <c r="F6447" t="s">
        <v>64</v>
      </c>
      <c r="G6447" t="s">
        <v>65</v>
      </c>
      <c r="H6447" t="s">
        <v>35</v>
      </c>
      <c r="I6447" t="s">
        <v>679</v>
      </c>
      <c r="J6447" t="s">
        <v>3625</v>
      </c>
      <c r="K6447" t="s">
        <v>14444</v>
      </c>
      <c r="L6447" t="s">
        <v>14445</v>
      </c>
      <c r="M6447" t="s">
        <v>1475</v>
      </c>
      <c r="N6447" t="s">
        <v>94</v>
      </c>
      <c r="O6447">
        <v>17853</v>
      </c>
      <c r="P6447">
        <v>20377</v>
      </c>
      <c r="Q6447" t="s">
        <v>95</v>
      </c>
      <c r="R6447">
        <v>386</v>
      </c>
      <c r="S6447" s="2">
        <v>44865</v>
      </c>
      <c r="T6447" t="s">
        <v>42</v>
      </c>
      <c r="U6447">
        <v>0</v>
      </c>
      <c r="V6447" t="s">
        <v>85</v>
      </c>
      <c r="W6447">
        <v>840</v>
      </c>
      <c r="X6447" t="s">
        <v>44</v>
      </c>
      <c r="Y6447" t="s">
        <v>72</v>
      </c>
      <c r="Z6447">
        <v>0</v>
      </c>
      <c r="AA6447">
        <v>915</v>
      </c>
      <c r="AB6447">
        <v>20222</v>
      </c>
      <c r="AC6447" t="s">
        <v>46</v>
      </c>
    </row>
    <row r="6448" spans="1:29" x14ac:dyDescent="0.3">
      <c r="A6448" s="1" t="s">
        <v>29</v>
      </c>
      <c r="B6448" t="s">
        <v>96</v>
      </c>
      <c r="C6448" t="s">
        <v>888</v>
      </c>
      <c r="D6448" t="s">
        <v>257</v>
      </c>
      <c r="E6448">
        <v>5</v>
      </c>
      <c r="F6448" t="s">
        <v>64</v>
      </c>
      <c r="G6448" t="s">
        <v>388</v>
      </c>
      <c r="H6448" t="s">
        <v>79</v>
      </c>
      <c r="I6448" t="s">
        <v>490</v>
      </c>
      <c r="J6448" t="s">
        <v>1652</v>
      </c>
      <c r="K6448" t="s">
        <v>14446</v>
      </c>
      <c r="L6448" t="s">
        <v>14447</v>
      </c>
      <c r="M6448" t="s">
        <v>2382</v>
      </c>
      <c r="N6448" t="s">
        <v>58</v>
      </c>
      <c r="O6448">
        <v>23534</v>
      </c>
      <c r="P6448">
        <v>27926</v>
      </c>
      <c r="Q6448" t="s">
        <v>41</v>
      </c>
      <c r="R6448">
        <v>486</v>
      </c>
      <c r="S6448" s="2">
        <v>45007</v>
      </c>
      <c r="T6448" t="s">
        <v>42</v>
      </c>
      <c r="U6448">
        <v>0</v>
      </c>
      <c r="V6448" t="s">
        <v>71</v>
      </c>
      <c r="W6448">
        <v>800</v>
      </c>
      <c r="X6448" t="s">
        <v>44</v>
      </c>
      <c r="Y6448" t="s">
        <v>72</v>
      </c>
      <c r="Z6448">
        <v>2413</v>
      </c>
      <c r="AA6448">
        <v>390</v>
      </c>
      <c r="AB6448">
        <v>25878</v>
      </c>
      <c r="AC6448" t="s">
        <v>73</v>
      </c>
    </row>
    <row r="6449" spans="1:29" x14ac:dyDescent="0.3">
      <c r="A6449" s="1" t="s">
        <v>29</v>
      </c>
      <c r="B6449" t="s">
        <v>96</v>
      </c>
      <c r="C6449" t="s">
        <v>1523</v>
      </c>
      <c r="D6449" t="s">
        <v>201</v>
      </c>
      <c r="E6449">
        <v>2</v>
      </c>
      <c r="F6449" t="s">
        <v>33</v>
      </c>
      <c r="G6449" t="s">
        <v>34</v>
      </c>
      <c r="H6449" t="s">
        <v>35</v>
      </c>
      <c r="I6449" t="s">
        <v>3473</v>
      </c>
      <c r="J6449" t="s">
        <v>287</v>
      </c>
      <c r="K6449" t="s">
        <v>14448</v>
      </c>
      <c r="L6449" t="s">
        <v>14449</v>
      </c>
      <c r="M6449" t="s">
        <v>1500</v>
      </c>
      <c r="N6449" t="s">
        <v>84</v>
      </c>
      <c r="O6449">
        <v>26960</v>
      </c>
      <c r="P6449">
        <v>30082</v>
      </c>
      <c r="Q6449" t="s">
        <v>59</v>
      </c>
      <c r="R6449">
        <v>886</v>
      </c>
      <c r="S6449" s="2">
        <v>44908</v>
      </c>
      <c r="T6449" t="s">
        <v>42</v>
      </c>
      <c r="U6449">
        <v>33452</v>
      </c>
      <c r="V6449" t="s">
        <v>106</v>
      </c>
      <c r="W6449">
        <v>636</v>
      </c>
      <c r="X6449" t="s">
        <v>44</v>
      </c>
      <c r="Y6449" t="s">
        <v>72</v>
      </c>
      <c r="Z6449">
        <v>0</v>
      </c>
      <c r="AA6449">
        <v>382</v>
      </c>
      <c r="AB6449">
        <v>29199</v>
      </c>
      <c r="AC6449" t="s">
        <v>73</v>
      </c>
    </row>
    <row r="6450" spans="1:29" x14ac:dyDescent="0.3">
      <c r="A6450" s="1" t="s">
        <v>47</v>
      </c>
      <c r="B6450" t="s">
        <v>117</v>
      </c>
      <c r="C6450" t="s">
        <v>2114</v>
      </c>
      <c r="D6450" t="s">
        <v>128</v>
      </c>
      <c r="E6450">
        <v>10</v>
      </c>
      <c r="F6450" t="s">
        <v>77</v>
      </c>
      <c r="G6450" t="s">
        <v>980</v>
      </c>
      <c r="H6450" t="s">
        <v>35</v>
      </c>
      <c r="I6450" t="s">
        <v>1287</v>
      </c>
      <c r="J6450" t="s">
        <v>90</v>
      </c>
      <c r="K6450">
        <v>3244922614</v>
      </c>
      <c r="L6450" t="s">
        <v>14450</v>
      </c>
      <c r="M6450" t="s">
        <v>1301</v>
      </c>
      <c r="N6450" t="s">
        <v>94</v>
      </c>
      <c r="O6450">
        <v>6889</v>
      </c>
      <c r="P6450">
        <v>10026</v>
      </c>
      <c r="Q6450" t="s">
        <v>41</v>
      </c>
      <c r="R6450">
        <v>304</v>
      </c>
      <c r="S6450" s="2">
        <v>44512</v>
      </c>
      <c r="T6450" s="2">
        <v>44515</v>
      </c>
      <c r="U6450">
        <v>0</v>
      </c>
      <c r="V6450" t="s">
        <v>43</v>
      </c>
      <c r="W6450">
        <v>758</v>
      </c>
      <c r="X6450" t="s">
        <v>60</v>
      </c>
      <c r="Y6450" t="s">
        <v>61</v>
      </c>
      <c r="Z6450">
        <v>0</v>
      </c>
      <c r="AA6450">
        <v>546</v>
      </c>
      <c r="AB6450">
        <v>7897</v>
      </c>
      <c r="AC6450" t="s">
        <v>107</v>
      </c>
    </row>
    <row r="6451" spans="1:29" x14ac:dyDescent="0.3">
      <c r="A6451" s="1" t="s">
        <v>29</v>
      </c>
      <c r="B6451" t="s">
        <v>393</v>
      </c>
      <c r="C6451" t="s">
        <v>1241</v>
      </c>
      <c r="D6451" t="s">
        <v>185</v>
      </c>
      <c r="E6451">
        <v>6</v>
      </c>
      <c r="F6451" t="s">
        <v>221</v>
      </c>
      <c r="G6451" t="s">
        <v>250</v>
      </c>
      <c r="H6451" t="s">
        <v>35</v>
      </c>
      <c r="I6451" t="s">
        <v>3291</v>
      </c>
      <c r="J6451" t="s">
        <v>9724</v>
      </c>
      <c r="K6451" t="s">
        <v>14451</v>
      </c>
      <c r="L6451" t="s">
        <v>14452</v>
      </c>
      <c r="M6451" t="s">
        <v>1244</v>
      </c>
      <c r="N6451" t="s">
        <v>94</v>
      </c>
      <c r="O6451">
        <v>18399</v>
      </c>
      <c r="P6451">
        <v>21773</v>
      </c>
      <c r="Q6451" t="s">
        <v>41</v>
      </c>
      <c r="R6451">
        <v>894</v>
      </c>
      <c r="S6451" s="2">
        <v>45166</v>
      </c>
      <c r="T6451" s="2">
        <v>45196</v>
      </c>
      <c r="U6451">
        <v>0</v>
      </c>
      <c r="V6451" t="s">
        <v>43</v>
      </c>
      <c r="W6451">
        <v>623</v>
      </c>
      <c r="X6451" t="s">
        <v>60</v>
      </c>
      <c r="Y6451" t="s">
        <v>72</v>
      </c>
      <c r="Z6451">
        <v>0</v>
      </c>
      <c r="AA6451">
        <v>204</v>
      </c>
      <c r="AB6451">
        <v>18959</v>
      </c>
      <c r="AC6451" t="s">
        <v>107</v>
      </c>
    </row>
    <row r="6452" spans="1:29" x14ac:dyDescent="0.3">
      <c r="A6452" s="1" t="s">
        <v>29</v>
      </c>
      <c r="B6452" t="s">
        <v>74</v>
      </c>
      <c r="C6452" t="s">
        <v>573</v>
      </c>
      <c r="D6452" t="s">
        <v>50</v>
      </c>
      <c r="E6452">
        <v>6</v>
      </c>
      <c r="F6452" t="s">
        <v>64</v>
      </c>
      <c r="G6452" t="s">
        <v>65</v>
      </c>
      <c r="H6452" t="s">
        <v>79</v>
      </c>
      <c r="I6452" t="s">
        <v>2684</v>
      </c>
      <c r="J6452" t="s">
        <v>7217</v>
      </c>
      <c r="K6452" t="s">
        <v>14453</v>
      </c>
      <c r="L6452" t="s">
        <v>14454</v>
      </c>
      <c r="M6452" t="s">
        <v>842</v>
      </c>
      <c r="N6452" t="s">
        <v>58</v>
      </c>
      <c r="O6452">
        <v>24437</v>
      </c>
      <c r="P6452">
        <v>26689</v>
      </c>
      <c r="Q6452" t="s">
        <v>41</v>
      </c>
      <c r="R6452">
        <v>934</v>
      </c>
      <c r="S6452" s="2">
        <v>44769</v>
      </c>
      <c r="T6452" s="2">
        <v>44778</v>
      </c>
      <c r="U6452">
        <v>0</v>
      </c>
      <c r="V6452" t="s">
        <v>106</v>
      </c>
      <c r="W6452">
        <v>658</v>
      </c>
      <c r="X6452" t="s">
        <v>60</v>
      </c>
      <c r="Y6452" t="s">
        <v>61</v>
      </c>
      <c r="Z6452">
        <v>4891</v>
      </c>
      <c r="AA6452">
        <v>505</v>
      </c>
      <c r="AB6452">
        <v>26300</v>
      </c>
      <c r="AC6452" t="s">
        <v>46</v>
      </c>
    </row>
    <row r="6453" spans="1:29" x14ac:dyDescent="0.3">
      <c r="A6453" s="1" t="s">
        <v>47</v>
      </c>
      <c r="B6453" t="s">
        <v>48</v>
      </c>
      <c r="C6453" t="s">
        <v>297</v>
      </c>
      <c r="D6453" t="s">
        <v>138</v>
      </c>
      <c r="E6453">
        <v>5</v>
      </c>
      <c r="F6453" t="s">
        <v>77</v>
      </c>
      <c r="G6453" t="s">
        <v>980</v>
      </c>
      <c r="H6453" t="s">
        <v>79</v>
      </c>
      <c r="I6453" t="s">
        <v>679</v>
      </c>
      <c r="J6453" t="s">
        <v>157</v>
      </c>
      <c r="K6453" t="s">
        <v>14455</v>
      </c>
      <c r="L6453" t="s">
        <v>14456</v>
      </c>
      <c r="M6453" t="s">
        <v>556</v>
      </c>
      <c r="N6453" t="s">
        <v>58</v>
      </c>
      <c r="O6453">
        <v>21834</v>
      </c>
      <c r="P6453">
        <v>26527</v>
      </c>
      <c r="Q6453" t="s">
        <v>95</v>
      </c>
      <c r="R6453">
        <v>515</v>
      </c>
      <c r="S6453" s="2">
        <v>44599</v>
      </c>
      <c r="T6453" s="2">
        <v>44620</v>
      </c>
      <c r="U6453">
        <v>0</v>
      </c>
      <c r="V6453" t="s">
        <v>106</v>
      </c>
      <c r="W6453">
        <v>438</v>
      </c>
      <c r="X6453" t="s">
        <v>60</v>
      </c>
      <c r="Y6453" t="s">
        <v>72</v>
      </c>
      <c r="Z6453">
        <v>2449</v>
      </c>
      <c r="AA6453">
        <v>793</v>
      </c>
      <c r="AB6453">
        <v>23867</v>
      </c>
      <c r="AC6453" t="s">
        <v>107</v>
      </c>
    </row>
    <row r="6454" spans="1:29" x14ac:dyDescent="0.3">
      <c r="A6454" s="1" t="s">
        <v>29</v>
      </c>
      <c r="B6454" t="s">
        <v>30</v>
      </c>
      <c r="C6454" t="s">
        <v>1725</v>
      </c>
      <c r="D6454" t="s">
        <v>178</v>
      </c>
      <c r="E6454">
        <v>6</v>
      </c>
      <c r="F6454" t="s">
        <v>64</v>
      </c>
      <c r="G6454" t="s">
        <v>1152</v>
      </c>
      <c r="H6454" t="s">
        <v>79</v>
      </c>
      <c r="I6454" t="s">
        <v>838</v>
      </c>
      <c r="J6454" t="s">
        <v>878</v>
      </c>
      <c r="K6454" t="s">
        <v>14457</v>
      </c>
      <c r="L6454" t="s">
        <v>14458</v>
      </c>
      <c r="M6454" t="s">
        <v>39</v>
      </c>
      <c r="N6454" t="s">
        <v>94</v>
      </c>
      <c r="O6454">
        <v>19311</v>
      </c>
      <c r="P6454">
        <v>23003</v>
      </c>
      <c r="Q6454" t="s">
        <v>95</v>
      </c>
      <c r="R6454">
        <v>796</v>
      </c>
      <c r="S6454" s="2">
        <v>44747</v>
      </c>
      <c r="T6454" t="s">
        <v>42</v>
      </c>
      <c r="U6454">
        <v>0</v>
      </c>
      <c r="V6454" t="s">
        <v>71</v>
      </c>
      <c r="W6454">
        <v>502</v>
      </c>
      <c r="X6454" t="s">
        <v>44</v>
      </c>
      <c r="Y6454" t="s">
        <v>61</v>
      </c>
      <c r="Z6454">
        <v>0</v>
      </c>
      <c r="AA6454">
        <v>294</v>
      </c>
      <c r="AB6454">
        <v>21816</v>
      </c>
      <c r="AC6454" t="s">
        <v>107</v>
      </c>
    </row>
    <row r="6455" spans="1:29" x14ac:dyDescent="0.3">
      <c r="A6455" s="1" t="s">
        <v>29</v>
      </c>
      <c r="B6455" t="s">
        <v>30</v>
      </c>
      <c r="C6455" t="s">
        <v>2490</v>
      </c>
      <c r="D6455" t="s">
        <v>98</v>
      </c>
      <c r="E6455">
        <v>6</v>
      </c>
      <c r="F6455" t="s">
        <v>120</v>
      </c>
      <c r="G6455" t="s">
        <v>586</v>
      </c>
      <c r="H6455" t="s">
        <v>35</v>
      </c>
      <c r="I6455" t="s">
        <v>935</v>
      </c>
      <c r="J6455" t="s">
        <v>188</v>
      </c>
      <c r="K6455" t="s">
        <v>14459</v>
      </c>
      <c r="L6455" t="s">
        <v>14460</v>
      </c>
      <c r="M6455" t="s">
        <v>1121</v>
      </c>
      <c r="N6455" t="s">
        <v>94</v>
      </c>
      <c r="O6455">
        <v>15379</v>
      </c>
      <c r="P6455">
        <v>19138</v>
      </c>
      <c r="Q6455" t="s">
        <v>59</v>
      </c>
      <c r="R6455">
        <v>189</v>
      </c>
      <c r="S6455" s="2">
        <v>44813</v>
      </c>
      <c r="T6455" t="s">
        <v>42</v>
      </c>
      <c r="U6455">
        <v>41700</v>
      </c>
      <c r="V6455" t="s">
        <v>85</v>
      </c>
      <c r="W6455">
        <v>438</v>
      </c>
      <c r="X6455" t="s">
        <v>44</v>
      </c>
      <c r="Y6455" t="s">
        <v>72</v>
      </c>
      <c r="Z6455">
        <v>0</v>
      </c>
      <c r="AA6455">
        <v>164</v>
      </c>
      <c r="AB6455">
        <v>15740</v>
      </c>
      <c r="AC6455" t="s">
        <v>73</v>
      </c>
    </row>
    <row r="6456" spans="1:29" x14ac:dyDescent="0.3">
      <c r="A6456" s="1" t="s">
        <v>47</v>
      </c>
      <c r="B6456" t="s">
        <v>48</v>
      </c>
      <c r="C6456" t="s">
        <v>3971</v>
      </c>
      <c r="D6456" t="s">
        <v>138</v>
      </c>
      <c r="E6456">
        <v>5</v>
      </c>
      <c r="F6456" t="s">
        <v>186</v>
      </c>
      <c r="G6456" t="s">
        <v>463</v>
      </c>
      <c r="H6456" t="s">
        <v>79</v>
      </c>
      <c r="I6456" t="s">
        <v>5818</v>
      </c>
      <c r="J6456" t="s">
        <v>637</v>
      </c>
      <c r="K6456" t="s">
        <v>14461</v>
      </c>
      <c r="L6456" t="s">
        <v>14462</v>
      </c>
      <c r="M6456" t="s">
        <v>438</v>
      </c>
      <c r="N6456" t="s">
        <v>40</v>
      </c>
      <c r="O6456">
        <v>21408</v>
      </c>
      <c r="P6456">
        <v>24182</v>
      </c>
      <c r="Q6456" t="s">
        <v>95</v>
      </c>
      <c r="R6456">
        <v>99</v>
      </c>
      <c r="S6456" s="2">
        <v>44297</v>
      </c>
      <c r="T6456" s="2">
        <v>44306</v>
      </c>
      <c r="U6456">
        <v>0</v>
      </c>
      <c r="V6456" t="s">
        <v>71</v>
      </c>
      <c r="W6456">
        <v>534</v>
      </c>
      <c r="X6456" t="s">
        <v>60</v>
      </c>
      <c r="Y6456" t="s">
        <v>72</v>
      </c>
      <c r="Z6456">
        <v>0</v>
      </c>
      <c r="AA6456">
        <v>404</v>
      </c>
      <c r="AB6456">
        <v>21873</v>
      </c>
      <c r="AC6456" t="s">
        <v>46</v>
      </c>
    </row>
    <row r="6457" spans="1:29" x14ac:dyDescent="0.3">
      <c r="A6457" s="1" t="s">
        <v>29</v>
      </c>
      <c r="B6457" t="s">
        <v>228</v>
      </c>
      <c r="C6457" t="s">
        <v>989</v>
      </c>
      <c r="D6457" t="s">
        <v>387</v>
      </c>
      <c r="E6457">
        <v>1</v>
      </c>
      <c r="F6457" t="s">
        <v>186</v>
      </c>
      <c r="G6457" t="s">
        <v>535</v>
      </c>
      <c r="H6457" t="s">
        <v>35</v>
      </c>
      <c r="I6457" t="s">
        <v>1237</v>
      </c>
      <c r="J6457" t="s">
        <v>878</v>
      </c>
      <c r="K6457" t="s">
        <v>14463</v>
      </c>
      <c r="L6457" t="s">
        <v>14464</v>
      </c>
      <c r="M6457" t="s">
        <v>964</v>
      </c>
      <c r="N6457" t="s">
        <v>40</v>
      </c>
      <c r="O6457">
        <v>12585</v>
      </c>
      <c r="P6457">
        <v>17368</v>
      </c>
      <c r="Q6457" t="s">
        <v>59</v>
      </c>
      <c r="R6457">
        <v>914</v>
      </c>
      <c r="S6457" s="2">
        <v>44901</v>
      </c>
      <c r="T6457" s="2">
        <v>44913</v>
      </c>
      <c r="U6457">
        <v>17979</v>
      </c>
      <c r="V6457" t="s">
        <v>106</v>
      </c>
      <c r="W6457">
        <v>701</v>
      </c>
      <c r="X6457" t="s">
        <v>60</v>
      </c>
      <c r="Y6457" t="s">
        <v>45</v>
      </c>
      <c r="Z6457">
        <v>0</v>
      </c>
      <c r="AA6457">
        <v>109</v>
      </c>
      <c r="AB6457">
        <v>14069</v>
      </c>
      <c r="AC6457" t="s">
        <v>46</v>
      </c>
    </row>
    <row r="6458" spans="1:29" x14ac:dyDescent="0.3">
      <c r="A6458" s="1" t="s">
        <v>29</v>
      </c>
      <c r="B6458" t="s">
        <v>228</v>
      </c>
      <c r="C6458" t="s">
        <v>1087</v>
      </c>
      <c r="D6458" t="s">
        <v>185</v>
      </c>
      <c r="E6458">
        <v>2</v>
      </c>
      <c r="F6458" t="s">
        <v>120</v>
      </c>
      <c r="G6458" t="s">
        <v>820</v>
      </c>
      <c r="H6458" t="s">
        <v>79</v>
      </c>
      <c r="I6458" t="s">
        <v>2251</v>
      </c>
      <c r="J6458" t="s">
        <v>637</v>
      </c>
      <c r="K6458" t="s">
        <v>14465</v>
      </c>
      <c r="L6458" t="s">
        <v>14466</v>
      </c>
      <c r="M6458" t="s">
        <v>1189</v>
      </c>
      <c r="N6458" t="s">
        <v>58</v>
      </c>
      <c r="O6458">
        <v>27863</v>
      </c>
      <c r="P6458">
        <v>30330</v>
      </c>
      <c r="Q6458" t="s">
        <v>41</v>
      </c>
      <c r="R6458">
        <v>466</v>
      </c>
      <c r="S6458" s="2">
        <v>45298</v>
      </c>
      <c r="T6458" s="2">
        <v>45322</v>
      </c>
      <c r="U6458">
        <v>0</v>
      </c>
      <c r="V6458" t="s">
        <v>85</v>
      </c>
      <c r="W6458">
        <v>623</v>
      </c>
      <c r="X6458" t="s">
        <v>60</v>
      </c>
      <c r="Y6458" t="s">
        <v>61</v>
      </c>
      <c r="Z6458">
        <v>3898</v>
      </c>
      <c r="AA6458">
        <v>744</v>
      </c>
      <c r="AB6458">
        <v>28418</v>
      </c>
      <c r="AC6458" t="s">
        <v>73</v>
      </c>
    </row>
    <row r="6459" spans="1:29" x14ac:dyDescent="0.3">
      <c r="A6459" s="1" t="s">
        <v>29</v>
      </c>
      <c r="B6459" t="s">
        <v>86</v>
      </c>
      <c r="C6459" t="s">
        <v>4638</v>
      </c>
      <c r="D6459" t="s">
        <v>387</v>
      </c>
      <c r="E6459">
        <v>10</v>
      </c>
      <c r="F6459" t="s">
        <v>271</v>
      </c>
      <c r="G6459" t="s">
        <v>715</v>
      </c>
      <c r="H6459" t="s">
        <v>79</v>
      </c>
      <c r="I6459" t="s">
        <v>729</v>
      </c>
      <c r="J6459" t="s">
        <v>481</v>
      </c>
      <c r="K6459" t="s">
        <v>14467</v>
      </c>
      <c r="L6459" t="s">
        <v>14468</v>
      </c>
      <c r="M6459" t="s">
        <v>1366</v>
      </c>
      <c r="N6459" t="s">
        <v>40</v>
      </c>
      <c r="O6459">
        <v>9632</v>
      </c>
      <c r="P6459">
        <v>11775</v>
      </c>
      <c r="Q6459" t="s">
        <v>59</v>
      </c>
      <c r="R6459">
        <v>450</v>
      </c>
      <c r="S6459" s="2">
        <v>44773</v>
      </c>
      <c r="T6459" t="s">
        <v>42</v>
      </c>
      <c r="U6459">
        <v>7262</v>
      </c>
      <c r="V6459" t="s">
        <v>85</v>
      </c>
      <c r="W6459">
        <v>677</v>
      </c>
      <c r="X6459" t="s">
        <v>44</v>
      </c>
      <c r="Y6459" t="s">
        <v>45</v>
      </c>
      <c r="Z6459">
        <v>0</v>
      </c>
      <c r="AA6459">
        <v>911</v>
      </c>
      <c r="AB6459">
        <v>10490</v>
      </c>
      <c r="AC6459" t="s">
        <v>46</v>
      </c>
    </row>
    <row r="6460" spans="1:29" x14ac:dyDescent="0.3">
      <c r="A6460" s="1" t="s">
        <v>47</v>
      </c>
      <c r="B6460" t="s">
        <v>153</v>
      </c>
      <c r="C6460" t="s">
        <v>5663</v>
      </c>
      <c r="D6460" t="s">
        <v>32</v>
      </c>
      <c r="E6460">
        <v>10</v>
      </c>
      <c r="F6460" t="s">
        <v>33</v>
      </c>
      <c r="G6460" t="s">
        <v>170</v>
      </c>
      <c r="H6460" t="s">
        <v>35</v>
      </c>
      <c r="I6460" t="s">
        <v>434</v>
      </c>
      <c r="J6460" t="s">
        <v>4792</v>
      </c>
      <c r="K6460" t="s">
        <v>14469</v>
      </c>
      <c r="L6460" t="s">
        <v>14470</v>
      </c>
      <c r="M6460" t="s">
        <v>1707</v>
      </c>
      <c r="N6460" t="s">
        <v>40</v>
      </c>
      <c r="O6460">
        <v>8163</v>
      </c>
      <c r="P6460">
        <v>12345</v>
      </c>
      <c r="Q6460" t="s">
        <v>59</v>
      </c>
      <c r="R6460">
        <v>729</v>
      </c>
      <c r="S6460" s="2">
        <v>44413</v>
      </c>
      <c r="T6460" t="s">
        <v>42</v>
      </c>
      <c r="U6460">
        <v>15496</v>
      </c>
      <c r="V6460" t="s">
        <v>106</v>
      </c>
      <c r="W6460">
        <v>809</v>
      </c>
      <c r="X6460" t="s">
        <v>44</v>
      </c>
      <c r="Y6460" t="s">
        <v>61</v>
      </c>
      <c r="Z6460">
        <v>0</v>
      </c>
      <c r="AA6460">
        <v>553</v>
      </c>
      <c r="AB6460">
        <v>11513</v>
      </c>
      <c r="AC6460" t="s">
        <v>73</v>
      </c>
    </row>
    <row r="6461" spans="1:29" x14ac:dyDescent="0.3">
      <c r="A6461" s="1" t="s">
        <v>29</v>
      </c>
      <c r="B6461" t="s">
        <v>86</v>
      </c>
      <c r="C6461" t="s">
        <v>1095</v>
      </c>
      <c r="D6461" t="s">
        <v>236</v>
      </c>
      <c r="E6461">
        <v>2</v>
      </c>
      <c r="F6461" t="s">
        <v>271</v>
      </c>
      <c r="G6461" t="s">
        <v>1110</v>
      </c>
      <c r="H6461" t="s">
        <v>79</v>
      </c>
      <c r="I6461" t="s">
        <v>313</v>
      </c>
      <c r="J6461" t="s">
        <v>3348</v>
      </c>
      <c r="K6461" t="s">
        <v>14471</v>
      </c>
      <c r="L6461" t="s">
        <v>14472</v>
      </c>
      <c r="M6461" t="s">
        <v>1366</v>
      </c>
      <c r="N6461" t="s">
        <v>58</v>
      </c>
      <c r="O6461">
        <v>12588</v>
      </c>
      <c r="P6461">
        <v>15437</v>
      </c>
      <c r="Q6461" t="s">
        <v>41</v>
      </c>
      <c r="R6461">
        <v>177</v>
      </c>
      <c r="S6461" s="2">
        <v>44575</v>
      </c>
      <c r="T6461" t="s">
        <v>42</v>
      </c>
      <c r="U6461">
        <v>0</v>
      </c>
      <c r="V6461" t="s">
        <v>85</v>
      </c>
      <c r="W6461">
        <v>409</v>
      </c>
      <c r="X6461" t="s">
        <v>44</v>
      </c>
      <c r="Y6461" t="s">
        <v>61</v>
      </c>
      <c r="Z6461">
        <v>4154</v>
      </c>
      <c r="AA6461">
        <v>126</v>
      </c>
      <c r="AB6461">
        <v>15063</v>
      </c>
      <c r="AC6461" t="s">
        <v>73</v>
      </c>
    </row>
    <row r="6462" spans="1:29" x14ac:dyDescent="0.3">
      <c r="A6462" s="1" t="s">
        <v>47</v>
      </c>
      <c r="B6462" t="s">
        <v>48</v>
      </c>
      <c r="C6462" t="s">
        <v>644</v>
      </c>
      <c r="D6462" t="s">
        <v>257</v>
      </c>
      <c r="E6462">
        <v>10</v>
      </c>
      <c r="F6462" t="s">
        <v>186</v>
      </c>
      <c r="G6462" t="s">
        <v>535</v>
      </c>
      <c r="H6462" t="s">
        <v>79</v>
      </c>
      <c r="I6462" t="s">
        <v>921</v>
      </c>
      <c r="J6462" t="s">
        <v>553</v>
      </c>
      <c r="K6462">
        <v>9081544058</v>
      </c>
      <c r="L6462" t="s">
        <v>14473</v>
      </c>
      <c r="M6462" t="s">
        <v>385</v>
      </c>
      <c r="N6462" t="s">
        <v>58</v>
      </c>
      <c r="O6462">
        <v>23017</v>
      </c>
      <c r="P6462">
        <v>27857</v>
      </c>
      <c r="Q6462" t="s">
        <v>41</v>
      </c>
      <c r="R6462">
        <v>530</v>
      </c>
      <c r="S6462" s="2">
        <v>44756</v>
      </c>
      <c r="T6462" t="s">
        <v>42</v>
      </c>
      <c r="U6462">
        <v>0</v>
      </c>
      <c r="V6462" t="s">
        <v>43</v>
      </c>
      <c r="W6462">
        <v>418</v>
      </c>
      <c r="X6462" t="s">
        <v>44</v>
      </c>
      <c r="Y6462" t="s">
        <v>72</v>
      </c>
      <c r="Z6462">
        <v>1600</v>
      </c>
      <c r="AA6462">
        <v>185</v>
      </c>
      <c r="AB6462">
        <v>24749</v>
      </c>
      <c r="AC6462" t="s">
        <v>46</v>
      </c>
    </row>
    <row r="6463" spans="1:29" x14ac:dyDescent="0.3">
      <c r="A6463" s="1" t="s">
        <v>29</v>
      </c>
      <c r="B6463" t="s">
        <v>228</v>
      </c>
      <c r="C6463" t="s">
        <v>1862</v>
      </c>
      <c r="D6463" t="s">
        <v>155</v>
      </c>
      <c r="E6463">
        <v>3</v>
      </c>
      <c r="F6463" t="s">
        <v>271</v>
      </c>
      <c r="G6463" t="s">
        <v>1298</v>
      </c>
      <c r="H6463" t="s">
        <v>79</v>
      </c>
      <c r="I6463" t="s">
        <v>1246</v>
      </c>
      <c r="J6463" t="s">
        <v>1055</v>
      </c>
      <c r="K6463" t="s">
        <v>14474</v>
      </c>
      <c r="L6463" t="s">
        <v>14475</v>
      </c>
      <c r="M6463" t="s">
        <v>852</v>
      </c>
      <c r="N6463" t="s">
        <v>84</v>
      </c>
      <c r="O6463">
        <v>29891</v>
      </c>
      <c r="P6463">
        <v>34361</v>
      </c>
      <c r="Q6463" t="s">
        <v>59</v>
      </c>
      <c r="R6463">
        <v>417</v>
      </c>
      <c r="S6463" s="2">
        <v>45297</v>
      </c>
      <c r="T6463" s="2">
        <v>45310</v>
      </c>
      <c r="U6463">
        <v>42476</v>
      </c>
      <c r="V6463" t="s">
        <v>106</v>
      </c>
      <c r="W6463">
        <v>638</v>
      </c>
      <c r="X6463" t="s">
        <v>60</v>
      </c>
      <c r="Y6463" t="s">
        <v>45</v>
      </c>
      <c r="Z6463">
        <v>0</v>
      </c>
      <c r="AA6463">
        <v>494</v>
      </c>
      <c r="AB6463">
        <v>30588</v>
      </c>
      <c r="AC6463" t="s">
        <v>107</v>
      </c>
    </row>
    <row r="6464" spans="1:29" x14ac:dyDescent="0.3">
      <c r="A6464" s="1" t="s">
        <v>47</v>
      </c>
      <c r="B6464" t="s">
        <v>108</v>
      </c>
      <c r="C6464" t="s">
        <v>3655</v>
      </c>
      <c r="D6464" t="s">
        <v>110</v>
      </c>
      <c r="E6464">
        <v>9</v>
      </c>
      <c r="F6464" t="s">
        <v>129</v>
      </c>
      <c r="G6464" t="s">
        <v>700</v>
      </c>
      <c r="H6464" t="s">
        <v>79</v>
      </c>
      <c r="I6464" t="s">
        <v>265</v>
      </c>
      <c r="J6464" t="s">
        <v>1590</v>
      </c>
      <c r="K6464" t="s">
        <v>14476</v>
      </c>
      <c r="L6464" t="s">
        <v>14477</v>
      </c>
      <c r="M6464" t="s">
        <v>1768</v>
      </c>
      <c r="N6464" t="s">
        <v>58</v>
      </c>
      <c r="O6464">
        <v>14998</v>
      </c>
      <c r="P6464">
        <v>18264</v>
      </c>
      <c r="Q6464" t="s">
        <v>95</v>
      </c>
      <c r="R6464">
        <v>255</v>
      </c>
      <c r="S6464" s="2">
        <v>44392</v>
      </c>
      <c r="T6464" s="2">
        <v>44422</v>
      </c>
      <c r="U6464">
        <v>0</v>
      </c>
      <c r="V6464" t="s">
        <v>106</v>
      </c>
      <c r="W6464">
        <v>751</v>
      </c>
      <c r="X6464" t="s">
        <v>60</v>
      </c>
      <c r="Y6464" t="s">
        <v>61</v>
      </c>
      <c r="Z6464">
        <v>2625</v>
      </c>
      <c r="AA6464">
        <v>865</v>
      </c>
      <c r="AB6464">
        <v>15677</v>
      </c>
      <c r="AC6464" t="s">
        <v>107</v>
      </c>
    </row>
    <row r="6465" spans="1:29" x14ac:dyDescent="0.3">
      <c r="A6465" s="1" t="s">
        <v>29</v>
      </c>
      <c r="B6465" t="s">
        <v>96</v>
      </c>
      <c r="C6465" t="s">
        <v>1906</v>
      </c>
      <c r="D6465" t="s">
        <v>119</v>
      </c>
      <c r="E6465">
        <v>6</v>
      </c>
      <c r="F6465" t="s">
        <v>99</v>
      </c>
      <c r="G6465" t="s">
        <v>558</v>
      </c>
      <c r="H6465" t="s">
        <v>79</v>
      </c>
      <c r="I6465" t="s">
        <v>636</v>
      </c>
      <c r="J6465" t="s">
        <v>5432</v>
      </c>
      <c r="K6465" t="s">
        <v>14478</v>
      </c>
      <c r="L6465" t="s">
        <v>14479</v>
      </c>
      <c r="M6465" t="s">
        <v>1197</v>
      </c>
      <c r="N6465" t="s">
        <v>40</v>
      </c>
      <c r="O6465">
        <v>6362</v>
      </c>
      <c r="P6465">
        <v>9063</v>
      </c>
      <c r="Q6465" t="s">
        <v>95</v>
      </c>
      <c r="R6465">
        <v>909</v>
      </c>
      <c r="S6465" s="2">
        <v>44296</v>
      </c>
      <c r="T6465" s="2">
        <v>44322</v>
      </c>
      <c r="U6465">
        <v>0</v>
      </c>
      <c r="V6465" t="s">
        <v>71</v>
      </c>
      <c r="W6465">
        <v>518</v>
      </c>
      <c r="X6465" t="s">
        <v>60</v>
      </c>
      <c r="Y6465" t="s">
        <v>45</v>
      </c>
      <c r="Z6465">
        <v>0</v>
      </c>
      <c r="AA6465">
        <v>844</v>
      </c>
      <c r="AB6465">
        <v>9014</v>
      </c>
      <c r="AC6465" t="s">
        <v>46</v>
      </c>
    </row>
    <row r="6466" spans="1:29" x14ac:dyDescent="0.3">
      <c r="A6466" s="1" t="s">
        <v>47</v>
      </c>
      <c r="B6466" t="s">
        <v>108</v>
      </c>
      <c r="C6466" t="s">
        <v>439</v>
      </c>
      <c r="D6466" t="s">
        <v>76</v>
      </c>
      <c r="E6466">
        <v>1</v>
      </c>
      <c r="F6466" t="s">
        <v>51</v>
      </c>
      <c r="G6466" t="s">
        <v>291</v>
      </c>
      <c r="H6466" t="s">
        <v>35</v>
      </c>
      <c r="I6466" t="s">
        <v>216</v>
      </c>
      <c r="J6466" t="s">
        <v>1731</v>
      </c>
      <c r="K6466" t="s">
        <v>14480</v>
      </c>
      <c r="L6466" t="s">
        <v>14481</v>
      </c>
      <c r="M6466" t="s">
        <v>1402</v>
      </c>
      <c r="N6466" t="s">
        <v>40</v>
      </c>
      <c r="O6466">
        <v>10813</v>
      </c>
      <c r="P6466">
        <v>14877</v>
      </c>
      <c r="Q6466" t="s">
        <v>41</v>
      </c>
      <c r="R6466">
        <v>470</v>
      </c>
      <c r="S6466" s="2">
        <v>44336</v>
      </c>
      <c r="T6466" s="2">
        <v>44342</v>
      </c>
      <c r="U6466">
        <v>0</v>
      </c>
      <c r="V6466" t="s">
        <v>71</v>
      </c>
      <c r="W6466">
        <v>505</v>
      </c>
      <c r="X6466" t="s">
        <v>60</v>
      </c>
      <c r="Y6466" t="s">
        <v>45</v>
      </c>
      <c r="Z6466">
        <v>0</v>
      </c>
      <c r="AA6466">
        <v>750</v>
      </c>
      <c r="AB6466">
        <v>11636</v>
      </c>
      <c r="AC6466" t="s">
        <v>107</v>
      </c>
    </row>
    <row r="6467" spans="1:29" x14ac:dyDescent="0.3">
      <c r="A6467" s="1" t="s">
        <v>29</v>
      </c>
      <c r="B6467" t="s">
        <v>62</v>
      </c>
      <c r="C6467" t="s">
        <v>370</v>
      </c>
      <c r="D6467" t="s">
        <v>169</v>
      </c>
      <c r="E6467">
        <v>5</v>
      </c>
      <c r="F6467" t="s">
        <v>77</v>
      </c>
      <c r="G6467" t="s">
        <v>78</v>
      </c>
      <c r="H6467" t="s">
        <v>35</v>
      </c>
      <c r="I6467" t="s">
        <v>412</v>
      </c>
      <c r="J6467" t="s">
        <v>354</v>
      </c>
      <c r="K6467">
        <v>9004312919</v>
      </c>
      <c r="L6467" t="s">
        <v>14482</v>
      </c>
      <c r="M6467" t="s">
        <v>362</v>
      </c>
      <c r="N6467" t="s">
        <v>40</v>
      </c>
      <c r="O6467">
        <v>5807</v>
      </c>
      <c r="P6467">
        <v>10368</v>
      </c>
      <c r="Q6467" t="s">
        <v>41</v>
      </c>
      <c r="R6467">
        <v>14</v>
      </c>
      <c r="S6467" s="2">
        <v>45259</v>
      </c>
      <c r="T6467" s="2">
        <v>45261</v>
      </c>
      <c r="U6467">
        <v>0</v>
      </c>
      <c r="V6467" t="s">
        <v>106</v>
      </c>
      <c r="W6467">
        <v>684</v>
      </c>
      <c r="X6467" t="s">
        <v>60</v>
      </c>
      <c r="Y6467" t="s">
        <v>61</v>
      </c>
      <c r="Z6467">
        <v>0</v>
      </c>
      <c r="AA6467">
        <v>165</v>
      </c>
      <c r="AB6467">
        <v>8880</v>
      </c>
      <c r="AC6467" t="s">
        <v>46</v>
      </c>
    </row>
    <row r="6468" spans="1:29" x14ac:dyDescent="0.3">
      <c r="A6468" s="1" t="s">
        <v>47</v>
      </c>
      <c r="B6468" t="s">
        <v>108</v>
      </c>
      <c r="C6468" t="s">
        <v>3655</v>
      </c>
      <c r="D6468" t="s">
        <v>32</v>
      </c>
      <c r="E6468">
        <v>7</v>
      </c>
      <c r="F6468" t="s">
        <v>77</v>
      </c>
      <c r="G6468" t="s">
        <v>78</v>
      </c>
      <c r="H6468" t="s">
        <v>35</v>
      </c>
      <c r="I6468" t="s">
        <v>341</v>
      </c>
      <c r="J6468" t="s">
        <v>717</v>
      </c>
      <c r="K6468" t="s">
        <v>14483</v>
      </c>
      <c r="L6468" t="s">
        <v>14484</v>
      </c>
      <c r="M6468" t="s">
        <v>1422</v>
      </c>
      <c r="N6468" t="s">
        <v>84</v>
      </c>
      <c r="O6468">
        <v>10003</v>
      </c>
      <c r="P6468">
        <v>12282</v>
      </c>
      <c r="Q6468" t="s">
        <v>59</v>
      </c>
      <c r="R6468">
        <v>117</v>
      </c>
      <c r="S6468" s="2">
        <v>45204</v>
      </c>
      <c r="T6468" s="2">
        <v>45207</v>
      </c>
      <c r="U6468">
        <v>23541</v>
      </c>
      <c r="V6468" t="s">
        <v>85</v>
      </c>
      <c r="W6468">
        <v>709</v>
      </c>
      <c r="X6468" t="s">
        <v>60</v>
      </c>
      <c r="Y6468" t="s">
        <v>45</v>
      </c>
      <c r="Z6468">
        <v>0</v>
      </c>
      <c r="AA6468">
        <v>134</v>
      </c>
      <c r="AB6468">
        <v>11970</v>
      </c>
      <c r="AC6468" t="s">
        <v>107</v>
      </c>
    </row>
    <row r="6469" spans="1:29" x14ac:dyDescent="0.3">
      <c r="A6469" s="1" t="s">
        <v>47</v>
      </c>
      <c r="B6469" t="s">
        <v>108</v>
      </c>
      <c r="C6469" t="s">
        <v>439</v>
      </c>
      <c r="D6469" t="s">
        <v>178</v>
      </c>
      <c r="E6469">
        <v>6</v>
      </c>
      <c r="F6469" t="s">
        <v>77</v>
      </c>
      <c r="G6469" t="s">
        <v>78</v>
      </c>
      <c r="H6469" t="s">
        <v>35</v>
      </c>
      <c r="I6469" t="s">
        <v>1156</v>
      </c>
      <c r="J6469" t="s">
        <v>310</v>
      </c>
      <c r="K6469" t="s">
        <v>14485</v>
      </c>
      <c r="L6469" t="s">
        <v>14486</v>
      </c>
      <c r="M6469" t="s">
        <v>522</v>
      </c>
      <c r="N6469" t="s">
        <v>84</v>
      </c>
      <c r="O6469">
        <v>19099</v>
      </c>
      <c r="P6469">
        <v>24040</v>
      </c>
      <c r="Q6469" t="s">
        <v>41</v>
      </c>
      <c r="R6469">
        <v>606</v>
      </c>
      <c r="S6469" s="2">
        <v>44415</v>
      </c>
      <c r="T6469" s="2">
        <v>44424</v>
      </c>
      <c r="U6469">
        <v>0</v>
      </c>
      <c r="V6469" t="s">
        <v>71</v>
      </c>
      <c r="W6469">
        <v>806</v>
      </c>
      <c r="X6469" t="s">
        <v>60</v>
      </c>
      <c r="Y6469" t="s">
        <v>45</v>
      </c>
      <c r="Z6469">
        <v>0</v>
      </c>
      <c r="AA6469">
        <v>637</v>
      </c>
      <c r="AB6469">
        <v>19148</v>
      </c>
      <c r="AC6469" t="s">
        <v>73</v>
      </c>
    </row>
    <row r="6470" spans="1:29" x14ac:dyDescent="0.3">
      <c r="A6470" s="1" t="s">
        <v>47</v>
      </c>
      <c r="B6470" t="s">
        <v>117</v>
      </c>
      <c r="C6470" t="s">
        <v>920</v>
      </c>
      <c r="D6470" t="s">
        <v>201</v>
      </c>
      <c r="E6470">
        <v>8</v>
      </c>
      <c r="F6470" t="s">
        <v>186</v>
      </c>
      <c r="G6470" t="s">
        <v>620</v>
      </c>
      <c r="H6470" t="s">
        <v>35</v>
      </c>
      <c r="I6470" t="s">
        <v>417</v>
      </c>
      <c r="J6470" t="s">
        <v>1065</v>
      </c>
      <c r="K6470" t="s">
        <v>14487</v>
      </c>
      <c r="L6470" t="s">
        <v>14488</v>
      </c>
      <c r="M6470" t="s">
        <v>126</v>
      </c>
      <c r="N6470" t="s">
        <v>94</v>
      </c>
      <c r="O6470">
        <v>26505</v>
      </c>
      <c r="P6470">
        <v>30301</v>
      </c>
      <c r="Q6470" t="s">
        <v>59</v>
      </c>
      <c r="R6470">
        <v>535</v>
      </c>
      <c r="S6470" s="2">
        <v>44884</v>
      </c>
      <c r="T6470" t="s">
        <v>42</v>
      </c>
      <c r="U6470">
        <v>21342</v>
      </c>
      <c r="V6470" t="s">
        <v>43</v>
      </c>
      <c r="W6470">
        <v>402</v>
      </c>
      <c r="X6470" t="s">
        <v>44</v>
      </c>
      <c r="Y6470" t="s">
        <v>61</v>
      </c>
      <c r="Z6470">
        <v>0</v>
      </c>
      <c r="AA6470">
        <v>409</v>
      </c>
      <c r="AB6470">
        <v>27611</v>
      </c>
      <c r="AC6470" t="s">
        <v>46</v>
      </c>
    </row>
    <row r="6471" spans="1:29" x14ac:dyDescent="0.3">
      <c r="A6471" s="1" t="s">
        <v>29</v>
      </c>
      <c r="B6471" t="s">
        <v>327</v>
      </c>
      <c r="C6471" t="s">
        <v>3636</v>
      </c>
      <c r="D6471" t="s">
        <v>98</v>
      </c>
      <c r="E6471">
        <v>8</v>
      </c>
      <c r="F6471" t="s">
        <v>33</v>
      </c>
      <c r="G6471" t="s">
        <v>111</v>
      </c>
      <c r="H6471" t="s">
        <v>35</v>
      </c>
      <c r="I6471" t="s">
        <v>636</v>
      </c>
      <c r="J6471" t="s">
        <v>1052</v>
      </c>
      <c r="K6471" t="s">
        <v>14489</v>
      </c>
      <c r="L6471" t="s">
        <v>14490</v>
      </c>
      <c r="M6471" t="s">
        <v>1023</v>
      </c>
      <c r="N6471" t="s">
        <v>40</v>
      </c>
      <c r="O6471">
        <v>16762</v>
      </c>
      <c r="P6471">
        <v>21381</v>
      </c>
      <c r="Q6471" t="s">
        <v>95</v>
      </c>
      <c r="R6471">
        <v>987</v>
      </c>
      <c r="S6471" s="2">
        <v>44460</v>
      </c>
      <c r="T6471" s="2">
        <v>44487</v>
      </c>
      <c r="U6471">
        <v>0</v>
      </c>
      <c r="V6471" t="s">
        <v>71</v>
      </c>
      <c r="W6471">
        <v>609</v>
      </c>
      <c r="X6471" t="s">
        <v>60</v>
      </c>
      <c r="Y6471" t="s">
        <v>72</v>
      </c>
      <c r="Z6471">
        <v>0</v>
      </c>
      <c r="AA6471">
        <v>560</v>
      </c>
      <c r="AB6471">
        <v>19988</v>
      </c>
      <c r="AC6471" t="s">
        <v>73</v>
      </c>
    </row>
    <row r="6472" spans="1:29" x14ac:dyDescent="0.3">
      <c r="A6472" s="1" t="s">
        <v>29</v>
      </c>
      <c r="B6472" t="s">
        <v>30</v>
      </c>
      <c r="C6472" t="s">
        <v>1913</v>
      </c>
      <c r="D6472" t="s">
        <v>178</v>
      </c>
      <c r="E6472">
        <v>5</v>
      </c>
      <c r="F6472" t="s">
        <v>271</v>
      </c>
      <c r="G6472" t="s">
        <v>689</v>
      </c>
      <c r="H6472" t="s">
        <v>35</v>
      </c>
      <c r="I6472" t="s">
        <v>1611</v>
      </c>
      <c r="J6472" t="s">
        <v>508</v>
      </c>
      <c r="K6472">
        <f>1-594-601-6792</f>
        <v>-7986</v>
      </c>
      <c r="L6472" t="s">
        <v>14491</v>
      </c>
      <c r="M6472" t="s">
        <v>825</v>
      </c>
      <c r="N6472" t="s">
        <v>84</v>
      </c>
      <c r="O6472">
        <v>15106</v>
      </c>
      <c r="P6472">
        <v>17895</v>
      </c>
      <c r="Q6472" t="s">
        <v>59</v>
      </c>
      <c r="R6472">
        <v>778</v>
      </c>
      <c r="S6472" s="2">
        <v>45347</v>
      </c>
      <c r="T6472" s="2">
        <v>45377</v>
      </c>
      <c r="U6472">
        <v>3083</v>
      </c>
      <c r="V6472" t="s">
        <v>85</v>
      </c>
      <c r="W6472">
        <v>735</v>
      </c>
      <c r="X6472" t="s">
        <v>60</v>
      </c>
      <c r="Y6472" t="s">
        <v>61</v>
      </c>
      <c r="Z6472">
        <v>0</v>
      </c>
      <c r="AA6472">
        <v>721</v>
      </c>
      <c r="AB6472">
        <v>16491</v>
      </c>
      <c r="AC6472" t="s">
        <v>107</v>
      </c>
    </row>
    <row r="6473" spans="1:29" x14ac:dyDescent="0.3">
      <c r="A6473" s="1" t="s">
        <v>29</v>
      </c>
      <c r="B6473" t="s">
        <v>541</v>
      </c>
      <c r="C6473" t="s">
        <v>1271</v>
      </c>
      <c r="D6473" t="s">
        <v>110</v>
      </c>
      <c r="E6473">
        <v>3</v>
      </c>
      <c r="F6473" t="s">
        <v>51</v>
      </c>
      <c r="G6473" t="s">
        <v>1069</v>
      </c>
      <c r="H6473" t="s">
        <v>35</v>
      </c>
      <c r="I6473" t="s">
        <v>265</v>
      </c>
      <c r="J6473" t="s">
        <v>3527</v>
      </c>
      <c r="K6473" t="s">
        <v>14492</v>
      </c>
      <c r="L6473" t="s">
        <v>14493</v>
      </c>
      <c r="M6473" t="s">
        <v>3258</v>
      </c>
      <c r="N6473" t="s">
        <v>58</v>
      </c>
      <c r="O6473">
        <v>24053</v>
      </c>
      <c r="P6473">
        <v>28898</v>
      </c>
      <c r="Q6473" t="s">
        <v>95</v>
      </c>
      <c r="R6473">
        <v>283</v>
      </c>
      <c r="S6473" s="2">
        <v>45261</v>
      </c>
      <c r="T6473" t="s">
        <v>42</v>
      </c>
      <c r="U6473">
        <v>0</v>
      </c>
      <c r="V6473" t="s">
        <v>43</v>
      </c>
      <c r="W6473">
        <v>482</v>
      </c>
      <c r="X6473" t="s">
        <v>44</v>
      </c>
      <c r="Y6473" t="s">
        <v>61</v>
      </c>
      <c r="Z6473">
        <v>3282</v>
      </c>
      <c r="AA6473">
        <v>528</v>
      </c>
      <c r="AB6473">
        <v>26546</v>
      </c>
      <c r="AC6473" t="s">
        <v>46</v>
      </c>
    </row>
    <row r="6474" spans="1:29" x14ac:dyDescent="0.3">
      <c r="A6474" s="1" t="s">
        <v>29</v>
      </c>
      <c r="B6474" t="s">
        <v>74</v>
      </c>
      <c r="C6474" t="s">
        <v>903</v>
      </c>
      <c r="D6474" t="s">
        <v>110</v>
      </c>
      <c r="E6474">
        <v>5</v>
      </c>
      <c r="F6474" t="s">
        <v>99</v>
      </c>
      <c r="G6474" t="s">
        <v>529</v>
      </c>
      <c r="H6474" t="s">
        <v>79</v>
      </c>
      <c r="I6474" t="s">
        <v>292</v>
      </c>
      <c r="J6474" t="s">
        <v>2379</v>
      </c>
      <c r="K6474" t="s">
        <v>14494</v>
      </c>
      <c r="L6474" t="s">
        <v>14495</v>
      </c>
      <c r="M6474" t="s">
        <v>969</v>
      </c>
      <c r="N6474" t="s">
        <v>40</v>
      </c>
      <c r="O6474">
        <v>23648</v>
      </c>
      <c r="P6474">
        <v>25785</v>
      </c>
      <c r="Q6474" t="s">
        <v>59</v>
      </c>
      <c r="R6474">
        <v>456</v>
      </c>
      <c r="S6474" s="2">
        <v>44421</v>
      </c>
      <c r="T6474" t="s">
        <v>42</v>
      </c>
      <c r="U6474">
        <v>26975</v>
      </c>
      <c r="V6474" t="s">
        <v>43</v>
      </c>
      <c r="W6474">
        <v>671</v>
      </c>
      <c r="X6474" t="s">
        <v>44</v>
      </c>
      <c r="Y6474" t="s">
        <v>72</v>
      </c>
      <c r="Z6474">
        <v>0</v>
      </c>
      <c r="AA6474">
        <v>155</v>
      </c>
      <c r="AB6474">
        <v>25677</v>
      </c>
      <c r="AC6474" t="s">
        <v>46</v>
      </c>
    </row>
    <row r="6475" spans="1:29" x14ac:dyDescent="0.3">
      <c r="A6475" s="1" t="s">
        <v>47</v>
      </c>
      <c r="B6475" t="s">
        <v>108</v>
      </c>
      <c r="C6475" t="s">
        <v>439</v>
      </c>
      <c r="D6475" t="s">
        <v>236</v>
      </c>
      <c r="E6475">
        <v>8</v>
      </c>
      <c r="F6475" t="s">
        <v>99</v>
      </c>
      <c r="G6475" t="s">
        <v>631</v>
      </c>
      <c r="H6475" t="s">
        <v>79</v>
      </c>
      <c r="I6475" t="s">
        <v>1835</v>
      </c>
      <c r="J6475" t="s">
        <v>5212</v>
      </c>
      <c r="K6475" t="s">
        <v>14496</v>
      </c>
      <c r="L6475" t="s">
        <v>14497</v>
      </c>
      <c r="M6475" t="s">
        <v>1768</v>
      </c>
      <c r="N6475" t="s">
        <v>40</v>
      </c>
      <c r="O6475">
        <v>26130</v>
      </c>
      <c r="P6475">
        <v>29189</v>
      </c>
      <c r="Q6475" t="s">
        <v>95</v>
      </c>
      <c r="R6475">
        <v>920</v>
      </c>
      <c r="S6475" s="2">
        <v>44370</v>
      </c>
      <c r="T6475" t="s">
        <v>42</v>
      </c>
      <c r="U6475">
        <v>0</v>
      </c>
      <c r="V6475" t="s">
        <v>106</v>
      </c>
      <c r="W6475">
        <v>632</v>
      </c>
      <c r="X6475" t="s">
        <v>44</v>
      </c>
      <c r="Y6475" t="s">
        <v>72</v>
      </c>
      <c r="Z6475">
        <v>0</v>
      </c>
      <c r="AA6475">
        <v>448</v>
      </c>
      <c r="AB6475">
        <v>26504</v>
      </c>
      <c r="AC6475" t="s">
        <v>73</v>
      </c>
    </row>
    <row r="6476" spans="1:29" x14ac:dyDescent="0.3">
      <c r="A6476" s="1" t="s">
        <v>47</v>
      </c>
      <c r="B6476" t="s">
        <v>153</v>
      </c>
      <c r="C6476" t="s">
        <v>1607</v>
      </c>
      <c r="D6476" t="s">
        <v>352</v>
      </c>
      <c r="E6476">
        <v>3</v>
      </c>
      <c r="F6476" t="s">
        <v>64</v>
      </c>
      <c r="G6476" t="s">
        <v>433</v>
      </c>
      <c r="H6476" t="s">
        <v>35</v>
      </c>
      <c r="I6476" t="s">
        <v>1210</v>
      </c>
      <c r="J6476" t="s">
        <v>1509</v>
      </c>
      <c r="K6476" t="s">
        <v>14498</v>
      </c>
      <c r="L6476" t="s">
        <v>14499</v>
      </c>
      <c r="M6476" t="s">
        <v>1202</v>
      </c>
      <c r="N6476" t="s">
        <v>40</v>
      </c>
      <c r="O6476">
        <v>7354</v>
      </c>
      <c r="P6476">
        <v>11622</v>
      </c>
      <c r="Q6476" t="s">
        <v>41</v>
      </c>
      <c r="R6476">
        <v>493</v>
      </c>
      <c r="S6476" s="2">
        <v>44607</v>
      </c>
      <c r="T6476" t="s">
        <v>42</v>
      </c>
      <c r="U6476">
        <v>0</v>
      </c>
      <c r="V6476" t="s">
        <v>85</v>
      </c>
      <c r="W6476">
        <v>739</v>
      </c>
      <c r="X6476" t="s">
        <v>44</v>
      </c>
      <c r="Y6476" t="s">
        <v>45</v>
      </c>
      <c r="Z6476">
        <v>0</v>
      </c>
      <c r="AA6476">
        <v>466</v>
      </c>
      <c r="AB6476">
        <v>7395</v>
      </c>
      <c r="AC6476" t="s">
        <v>107</v>
      </c>
    </row>
    <row r="6477" spans="1:29" x14ac:dyDescent="0.3">
      <c r="A6477" s="1" t="s">
        <v>29</v>
      </c>
      <c r="B6477" t="s">
        <v>74</v>
      </c>
      <c r="C6477" t="s">
        <v>1286</v>
      </c>
      <c r="D6477" t="s">
        <v>387</v>
      </c>
      <c r="E6477">
        <v>6</v>
      </c>
      <c r="F6477" t="s">
        <v>186</v>
      </c>
      <c r="G6477" t="s">
        <v>1504</v>
      </c>
      <c r="H6477" t="s">
        <v>35</v>
      </c>
      <c r="I6477" t="s">
        <v>417</v>
      </c>
      <c r="J6477" t="s">
        <v>123</v>
      </c>
      <c r="K6477" t="s">
        <v>14500</v>
      </c>
      <c r="L6477" t="s">
        <v>14501</v>
      </c>
      <c r="M6477" t="s">
        <v>795</v>
      </c>
      <c r="N6477" t="s">
        <v>58</v>
      </c>
      <c r="O6477">
        <v>26246</v>
      </c>
      <c r="P6477">
        <v>29732</v>
      </c>
      <c r="Q6477" t="s">
        <v>59</v>
      </c>
      <c r="R6477">
        <v>105</v>
      </c>
      <c r="S6477" s="2">
        <v>44957</v>
      </c>
      <c r="T6477" s="2">
        <v>44962</v>
      </c>
      <c r="U6477">
        <v>8795</v>
      </c>
      <c r="V6477" t="s">
        <v>43</v>
      </c>
      <c r="W6477">
        <v>633</v>
      </c>
      <c r="X6477" t="s">
        <v>60</v>
      </c>
      <c r="Y6477" t="s">
        <v>45</v>
      </c>
      <c r="Z6477">
        <v>4059</v>
      </c>
      <c r="AA6477">
        <v>947</v>
      </c>
      <c r="AB6477">
        <v>26914</v>
      </c>
      <c r="AC6477" t="s">
        <v>46</v>
      </c>
    </row>
    <row r="6478" spans="1:29" x14ac:dyDescent="0.3">
      <c r="A6478" s="1" t="s">
        <v>29</v>
      </c>
      <c r="B6478" t="s">
        <v>541</v>
      </c>
      <c r="C6478" t="s">
        <v>2018</v>
      </c>
      <c r="D6478" t="s">
        <v>138</v>
      </c>
      <c r="E6478">
        <v>8</v>
      </c>
      <c r="F6478" t="s">
        <v>64</v>
      </c>
      <c r="G6478" t="s">
        <v>433</v>
      </c>
      <c r="H6478" t="s">
        <v>35</v>
      </c>
      <c r="I6478" t="s">
        <v>668</v>
      </c>
      <c r="J6478" t="s">
        <v>172</v>
      </c>
      <c r="K6478" t="s">
        <v>14502</v>
      </c>
      <c r="L6478" t="s">
        <v>14503</v>
      </c>
      <c r="M6478" t="s">
        <v>1274</v>
      </c>
      <c r="N6478" t="s">
        <v>94</v>
      </c>
      <c r="O6478">
        <v>25900</v>
      </c>
      <c r="P6478">
        <v>30798</v>
      </c>
      <c r="Q6478" t="s">
        <v>95</v>
      </c>
      <c r="R6478">
        <v>704</v>
      </c>
      <c r="S6478" s="2">
        <v>44735</v>
      </c>
      <c r="T6478" t="s">
        <v>42</v>
      </c>
      <c r="U6478">
        <v>0</v>
      </c>
      <c r="V6478" t="s">
        <v>71</v>
      </c>
      <c r="W6478">
        <v>603</v>
      </c>
      <c r="X6478" t="s">
        <v>44</v>
      </c>
      <c r="Y6478" t="s">
        <v>45</v>
      </c>
      <c r="Z6478">
        <v>0</v>
      </c>
      <c r="AA6478">
        <v>38</v>
      </c>
      <c r="AB6478">
        <v>27935</v>
      </c>
      <c r="AC6478" t="s">
        <v>107</v>
      </c>
    </row>
    <row r="6479" spans="1:29" x14ac:dyDescent="0.3">
      <c r="A6479" s="1" t="s">
        <v>47</v>
      </c>
      <c r="B6479" t="s">
        <v>145</v>
      </c>
      <c r="C6479" t="s">
        <v>688</v>
      </c>
      <c r="D6479" t="s">
        <v>185</v>
      </c>
      <c r="E6479">
        <v>10</v>
      </c>
      <c r="F6479" t="s">
        <v>129</v>
      </c>
      <c r="G6479" t="s">
        <v>130</v>
      </c>
      <c r="H6479" t="s">
        <v>79</v>
      </c>
      <c r="I6479" t="s">
        <v>2628</v>
      </c>
      <c r="J6479" t="s">
        <v>3910</v>
      </c>
      <c r="K6479" t="s">
        <v>14504</v>
      </c>
      <c r="L6479" t="s">
        <v>14505</v>
      </c>
      <c r="M6479" t="s">
        <v>708</v>
      </c>
      <c r="N6479" t="s">
        <v>94</v>
      </c>
      <c r="O6479">
        <v>28753</v>
      </c>
      <c r="P6479">
        <v>32490</v>
      </c>
      <c r="Q6479" t="s">
        <v>59</v>
      </c>
      <c r="R6479">
        <v>994</v>
      </c>
      <c r="S6479" s="2">
        <v>45052</v>
      </c>
      <c r="T6479" s="2">
        <v>45065</v>
      </c>
      <c r="U6479">
        <v>31117</v>
      </c>
      <c r="V6479" t="s">
        <v>106</v>
      </c>
      <c r="W6479">
        <v>834</v>
      </c>
      <c r="X6479" t="s">
        <v>60</v>
      </c>
      <c r="Y6479" t="s">
        <v>72</v>
      </c>
      <c r="Z6479">
        <v>0</v>
      </c>
      <c r="AA6479">
        <v>604</v>
      </c>
      <c r="AB6479">
        <v>30105</v>
      </c>
      <c r="AC6479" t="s">
        <v>107</v>
      </c>
    </row>
    <row r="6480" spans="1:29" x14ac:dyDescent="0.3">
      <c r="A6480" s="1" t="s">
        <v>47</v>
      </c>
      <c r="B6480" t="s">
        <v>234</v>
      </c>
      <c r="C6480" t="s">
        <v>742</v>
      </c>
      <c r="D6480" t="s">
        <v>32</v>
      </c>
      <c r="E6480">
        <v>2</v>
      </c>
      <c r="F6480" t="s">
        <v>221</v>
      </c>
      <c r="G6480" t="s">
        <v>506</v>
      </c>
      <c r="H6480" t="s">
        <v>35</v>
      </c>
      <c r="I6480" t="s">
        <v>1705</v>
      </c>
      <c r="J6480" t="s">
        <v>2178</v>
      </c>
      <c r="K6480" t="s">
        <v>14506</v>
      </c>
      <c r="L6480" t="s">
        <v>14507</v>
      </c>
      <c r="M6480" t="s">
        <v>483</v>
      </c>
      <c r="N6480" t="s">
        <v>94</v>
      </c>
      <c r="O6480">
        <v>15785</v>
      </c>
      <c r="P6480">
        <v>19209</v>
      </c>
      <c r="Q6480" t="s">
        <v>41</v>
      </c>
      <c r="R6480">
        <v>227</v>
      </c>
      <c r="S6480" s="2">
        <v>45356</v>
      </c>
      <c r="T6480" s="2">
        <v>45370</v>
      </c>
      <c r="U6480">
        <v>0</v>
      </c>
      <c r="V6480" t="s">
        <v>85</v>
      </c>
      <c r="W6480">
        <v>436</v>
      </c>
      <c r="X6480" t="s">
        <v>60</v>
      </c>
      <c r="Y6480" t="s">
        <v>72</v>
      </c>
      <c r="Z6480">
        <v>0</v>
      </c>
      <c r="AA6480">
        <v>250</v>
      </c>
      <c r="AB6480">
        <v>18739</v>
      </c>
      <c r="AC6480" t="s">
        <v>46</v>
      </c>
    </row>
    <row r="6481" spans="1:29" x14ac:dyDescent="0.3">
      <c r="A6481" s="1" t="s">
        <v>29</v>
      </c>
      <c r="B6481" t="s">
        <v>86</v>
      </c>
      <c r="C6481" t="s">
        <v>2490</v>
      </c>
      <c r="D6481" t="s">
        <v>257</v>
      </c>
      <c r="E6481">
        <v>2</v>
      </c>
      <c r="F6481" t="s">
        <v>33</v>
      </c>
      <c r="G6481" t="s">
        <v>179</v>
      </c>
      <c r="H6481" t="s">
        <v>35</v>
      </c>
      <c r="I6481" t="s">
        <v>5157</v>
      </c>
      <c r="J6481" t="s">
        <v>372</v>
      </c>
      <c r="K6481" t="s">
        <v>14508</v>
      </c>
      <c r="L6481" t="s">
        <v>14509</v>
      </c>
      <c r="M6481" t="s">
        <v>1691</v>
      </c>
      <c r="N6481" t="s">
        <v>94</v>
      </c>
      <c r="O6481">
        <v>21373</v>
      </c>
      <c r="P6481">
        <v>25099</v>
      </c>
      <c r="Q6481" t="s">
        <v>95</v>
      </c>
      <c r="R6481">
        <v>245</v>
      </c>
      <c r="S6481" s="2">
        <v>44930</v>
      </c>
      <c r="T6481" t="s">
        <v>42</v>
      </c>
      <c r="U6481">
        <v>0</v>
      </c>
      <c r="V6481" t="s">
        <v>85</v>
      </c>
      <c r="W6481">
        <v>770</v>
      </c>
      <c r="X6481" t="s">
        <v>44</v>
      </c>
      <c r="Y6481" t="s">
        <v>45</v>
      </c>
      <c r="Z6481">
        <v>0</v>
      </c>
      <c r="AA6481">
        <v>175</v>
      </c>
      <c r="AB6481">
        <v>24730</v>
      </c>
      <c r="AC6481" t="s">
        <v>107</v>
      </c>
    </row>
    <row r="6482" spans="1:29" x14ac:dyDescent="0.3">
      <c r="A6482" s="1" t="s">
        <v>47</v>
      </c>
      <c r="B6482" t="s">
        <v>136</v>
      </c>
      <c r="C6482" t="s">
        <v>1540</v>
      </c>
      <c r="D6482" t="s">
        <v>352</v>
      </c>
      <c r="E6482">
        <v>5</v>
      </c>
      <c r="F6482" t="s">
        <v>99</v>
      </c>
      <c r="G6482" t="s">
        <v>558</v>
      </c>
      <c r="H6482" t="s">
        <v>79</v>
      </c>
      <c r="I6482" t="s">
        <v>210</v>
      </c>
      <c r="J6482" t="s">
        <v>1681</v>
      </c>
      <c r="K6482" t="s">
        <v>14510</v>
      </c>
      <c r="L6482" t="s">
        <v>14511</v>
      </c>
      <c r="M6482" t="s">
        <v>1847</v>
      </c>
      <c r="N6482" t="s">
        <v>40</v>
      </c>
      <c r="O6482">
        <v>2844</v>
      </c>
      <c r="P6482">
        <v>7191</v>
      </c>
      <c r="Q6482" t="s">
        <v>41</v>
      </c>
      <c r="R6482">
        <v>993</v>
      </c>
      <c r="S6482" s="2">
        <v>45010</v>
      </c>
      <c r="T6482" s="2">
        <v>45027</v>
      </c>
      <c r="U6482">
        <v>0</v>
      </c>
      <c r="V6482" t="s">
        <v>43</v>
      </c>
      <c r="W6482">
        <v>843</v>
      </c>
      <c r="X6482" t="s">
        <v>60</v>
      </c>
      <c r="Y6482" t="s">
        <v>61</v>
      </c>
      <c r="Z6482">
        <v>0</v>
      </c>
      <c r="AA6482">
        <v>631</v>
      </c>
      <c r="AB6482">
        <v>4207</v>
      </c>
      <c r="AC6482" t="s">
        <v>107</v>
      </c>
    </row>
    <row r="6483" spans="1:29" x14ac:dyDescent="0.3">
      <c r="A6483" s="1" t="s">
        <v>47</v>
      </c>
      <c r="B6483" t="s">
        <v>153</v>
      </c>
      <c r="C6483" t="s">
        <v>4265</v>
      </c>
      <c r="D6483" t="s">
        <v>169</v>
      </c>
      <c r="E6483">
        <v>10</v>
      </c>
      <c r="F6483" t="s">
        <v>221</v>
      </c>
      <c r="G6483" t="s">
        <v>250</v>
      </c>
      <c r="H6483" t="s">
        <v>79</v>
      </c>
      <c r="I6483" t="s">
        <v>417</v>
      </c>
      <c r="J6483" t="s">
        <v>610</v>
      </c>
      <c r="K6483" t="s">
        <v>14512</v>
      </c>
      <c r="L6483" t="s">
        <v>14513</v>
      </c>
      <c r="M6483" t="s">
        <v>1707</v>
      </c>
      <c r="N6483" t="s">
        <v>40</v>
      </c>
      <c r="O6483">
        <v>7359</v>
      </c>
      <c r="P6483">
        <v>11438</v>
      </c>
      <c r="Q6483" t="s">
        <v>95</v>
      </c>
      <c r="R6483">
        <v>15</v>
      </c>
      <c r="S6483" s="2">
        <v>45262</v>
      </c>
      <c r="T6483" s="2">
        <v>45276</v>
      </c>
      <c r="U6483">
        <v>0</v>
      </c>
      <c r="V6483" t="s">
        <v>85</v>
      </c>
      <c r="W6483">
        <v>676</v>
      </c>
      <c r="X6483" t="s">
        <v>60</v>
      </c>
      <c r="Y6483" t="s">
        <v>72</v>
      </c>
      <c r="Z6483">
        <v>0</v>
      </c>
      <c r="AA6483">
        <v>967</v>
      </c>
      <c r="AB6483">
        <v>9140</v>
      </c>
      <c r="AC6483" t="s">
        <v>73</v>
      </c>
    </row>
    <row r="6484" spans="1:29" x14ac:dyDescent="0.3">
      <c r="A6484" s="1" t="s">
        <v>29</v>
      </c>
      <c r="B6484" t="s">
        <v>541</v>
      </c>
      <c r="C6484" t="s">
        <v>4106</v>
      </c>
      <c r="D6484" t="s">
        <v>32</v>
      </c>
      <c r="E6484">
        <v>7</v>
      </c>
      <c r="F6484" t="s">
        <v>77</v>
      </c>
      <c r="G6484" t="s">
        <v>501</v>
      </c>
      <c r="H6484" t="s">
        <v>79</v>
      </c>
      <c r="I6484" t="s">
        <v>5231</v>
      </c>
      <c r="J6484" t="s">
        <v>5432</v>
      </c>
      <c r="K6484">
        <v>7442069052</v>
      </c>
      <c r="L6484" t="s">
        <v>14514</v>
      </c>
      <c r="M6484" t="s">
        <v>1632</v>
      </c>
      <c r="N6484" t="s">
        <v>58</v>
      </c>
      <c r="O6484">
        <v>7407</v>
      </c>
      <c r="P6484">
        <v>11487</v>
      </c>
      <c r="Q6484" t="s">
        <v>41</v>
      </c>
      <c r="R6484">
        <v>757</v>
      </c>
      <c r="S6484" s="2">
        <v>44900</v>
      </c>
      <c r="T6484" t="s">
        <v>42</v>
      </c>
      <c r="U6484">
        <v>0</v>
      </c>
      <c r="V6484" t="s">
        <v>106</v>
      </c>
      <c r="W6484">
        <v>455</v>
      </c>
      <c r="X6484" t="s">
        <v>44</v>
      </c>
      <c r="Y6484" t="s">
        <v>45</v>
      </c>
      <c r="Z6484">
        <v>1487</v>
      </c>
      <c r="AA6484">
        <v>715</v>
      </c>
      <c r="AB6484">
        <v>8353</v>
      </c>
      <c r="AC6484" t="s">
        <v>46</v>
      </c>
    </row>
    <row r="6485" spans="1:29" x14ac:dyDescent="0.3">
      <c r="A6485" s="1" t="s">
        <v>29</v>
      </c>
      <c r="B6485" t="s">
        <v>228</v>
      </c>
      <c r="C6485" t="s">
        <v>2981</v>
      </c>
      <c r="D6485" t="s">
        <v>236</v>
      </c>
      <c r="E6485">
        <v>5</v>
      </c>
      <c r="F6485" t="s">
        <v>120</v>
      </c>
      <c r="G6485" t="s">
        <v>194</v>
      </c>
      <c r="H6485" t="s">
        <v>35</v>
      </c>
      <c r="I6485" t="s">
        <v>1210</v>
      </c>
      <c r="J6485" t="s">
        <v>2718</v>
      </c>
      <c r="K6485" t="s">
        <v>14515</v>
      </c>
      <c r="L6485" t="s">
        <v>14516</v>
      </c>
      <c r="M6485" t="s">
        <v>473</v>
      </c>
      <c r="N6485" t="s">
        <v>40</v>
      </c>
      <c r="O6485">
        <v>8586</v>
      </c>
      <c r="P6485">
        <v>12336</v>
      </c>
      <c r="Q6485" t="s">
        <v>95</v>
      </c>
      <c r="R6485">
        <v>841</v>
      </c>
      <c r="S6485" s="2">
        <v>44466</v>
      </c>
      <c r="T6485" s="2">
        <v>44496</v>
      </c>
      <c r="U6485">
        <v>0</v>
      </c>
      <c r="V6485" t="s">
        <v>106</v>
      </c>
      <c r="W6485">
        <v>699</v>
      </c>
      <c r="X6485" t="s">
        <v>60</v>
      </c>
      <c r="Y6485" t="s">
        <v>72</v>
      </c>
      <c r="Z6485">
        <v>0</v>
      </c>
      <c r="AA6485">
        <v>412</v>
      </c>
      <c r="AB6485">
        <v>8931</v>
      </c>
      <c r="AC6485" t="s">
        <v>107</v>
      </c>
    </row>
    <row r="6486" spans="1:29" x14ac:dyDescent="0.3">
      <c r="A6486" s="1" t="s">
        <v>29</v>
      </c>
      <c r="B6486" t="s">
        <v>327</v>
      </c>
      <c r="C6486" t="s">
        <v>2681</v>
      </c>
      <c r="D6486" t="s">
        <v>98</v>
      </c>
      <c r="E6486">
        <v>6</v>
      </c>
      <c r="F6486" t="s">
        <v>120</v>
      </c>
      <c r="G6486" t="s">
        <v>489</v>
      </c>
      <c r="H6486" t="s">
        <v>35</v>
      </c>
      <c r="I6486" t="s">
        <v>1480</v>
      </c>
      <c r="J6486" t="s">
        <v>6504</v>
      </c>
      <c r="K6486" t="s">
        <v>14517</v>
      </c>
      <c r="L6486" t="s">
        <v>14518</v>
      </c>
      <c r="M6486" t="s">
        <v>591</v>
      </c>
      <c r="N6486" t="s">
        <v>84</v>
      </c>
      <c r="O6486">
        <v>25637</v>
      </c>
      <c r="P6486">
        <v>28927</v>
      </c>
      <c r="Q6486" t="s">
        <v>41</v>
      </c>
      <c r="R6486">
        <v>338</v>
      </c>
      <c r="S6486" s="2">
        <v>45160</v>
      </c>
      <c r="T6486" s="2">
        <v>45172</v>
      </c>
      <c r="U6486">
        <v>0</v>
      </c>
      <c r="V6486" t="s">
        <v>71</v>
      </c>
      <c r="W6486">
        <v>572</v>
      </c>
      <c r="X6486" t="s">
        <v>60</v>
      </c>
      <c r="Y6486" t="s">
        <v>45</v>
      </c>
      <c r="Z6486">
        <v>0</v>
      </c>
      <c r="AA6486">
        <v>343</v>
      </c>
      <c r="AB6486">
        <v>26304</v>
      </c>
      <c r="AC6486" t="s">
        <v>73</v>
      </c>
    </row>
    <row r="6487" spans="1:29" x14ac:dyDescent="0.3">
      <c r="A6487" s="1" t="s">
        <v>29</v>
      </c>
      <c r="B6487" t="s">
        <v>327</v>
      </c>
      <c r="C6487" t="s">
        <v>1091</v>
      </c>
      <c r="D6487" t="s">
        <v>185</v>
      </c>
      <c r="E6487">
        <v>10</v>
      </c>
      <c r="F6487" t="s">
        <v>77</v>
      </c>
      <c r="G6487" t="s">
        <v>1221</v>
      </c>
      <c r="H6487" t="s">
        <v>79</v>
      </c>
      <c r="I6487" t="s">
        <v>53</v>
      </c>
      <c r="J6487" t="s">
        <v>657</v>
      </c>
      <c r="K6487" t="s">
        <v>14519</v>
      </c>
      <c r="L6487" t="s">
        <v>14520</v>
      </c>
      <c r="M6487" t="s">
        <v>1023</v>
      </c>
      <c r="N6487" t="s">
        <v>84</v>
      </c>
      <c r="O6487">
        <v>25868</v>
      </c>
      <c r="P6487">
        <v>30244</v>
      </c>
      <c r="Q6487" t="s">
        <v>95</v>
      </c>
      <c r="R6487">
        <v>733</v>
      </c>
      <c r="S6487" s="2">
        <v>44362</v>
      </c>
      <c r="T6487" s="2">
        <v>44365</v>
      </c>
      <c r="U6487">
        <v>0</v>
      </c>
      <c r="V6487" t="s">
        <v>106</v>
      </c>
      <c r="W6487">
        <v>579</v>
      </c>
      <c r="X6487" t="s">
        <v>60</v>
      </c>
      <c r="Y6487" t="s">
        <v>61</v>
      </c>
      <c r="Z6487">
        <v>0</v>
      </c>
      <c r="AA6487">
        <v>270</v>
      </c>
      <c r="AB6487">
        <v>28381</v>
      </c>
      <c r="AC6487" t="s">
        <v>46</v>
      </c>
    </row>
    <row r="6488" spans="1:29" x14ac:dyDescent="0.3">
      <c r="A6488" s="1" t="s">
        <v>47</v>
      </c>
      <c r="B6488" t="s">
        <v>161</v>
      </c>
      <c r="C6488" t="s">
        <v>278</v>
      </c>
      <c r="D6488" t="s">
        <v>257</v>
      </c>
      <c r="E6488">
        <v>3</v>
      </c>
      <c r="F6488" t="s">
        <v>221</v>
      </c>
      <c r="G6488" t="s">
        <v>222</v>
      </c>
      <c r="H6488" t="s">
        <v>35</v>
      </c>
      <c r="I6488" t="s">
        <v>210</v>
      </c>
      <c r="J6488" t="s">
        <v>2318</v>
      </c>
      <c r="K6488" t="s">
        <v>14521</v>
      </c>
      <c r="L6488" t="s">
        <v>14522</v>
      </c>
      <c r="M6488" t="s">
        <v>283</v>
      </c>
      <c r="N6488" t="s">
        <v>40</v>
      </c>
      <c r="O6488">
        <v>29504</v>
      </c>
      <c r="P6488">
        <v>31665</v>
      </c>
      <c r="Q6488" t="s">
        <v>41</v>
      </c>
      <c r="R6488">
        <v>966</v>
      </c>
      <c r="S6488" s="2">
        <v>45346</v>
      </c>
      <c r="T6488" s="2">
        <v>45353</v>
      </c>
      <c r="U6488">
        <v>0</v>
      </c>
      <c r="V6488" t="s">
        <v>106</v>
      </c>
      <c r="W6488">
        <v>802</v>
      </c>
      <c r="X6488" t="s">
        <v>60</v>
      </c>
      <c r="Y6488" t="s">
        <v>61</v>
      </c>
      <c r="Z6488">
        <v>0</v>
      </c>
      <c r="AA6488">
        <v>97</v>
      </c>
      <c r="AB6488">
        <v>31142</v>
      </c>
      <c r="AC6488" t="s">
        <v>46</v>
      </c>
    </row>
    <row r="6489" spans="1:29" x14ac:dyDescent="0.3">
      <c r="A6489" s="1" t="s">
        <v>47</v>
      </c>
      <c r="B6489" t="s">
        <v>108</v>
      </c>
      <c r="C6489" t="s">
        <v>709</v>
      </c>
      <c r="D6489" t="s">
        <v>119</v>
      </c>
      <c r="E6489">
        <v>4</v>
      </c>
      <c r="F6489" t="s">
        <v>51</v>
      </c>
      <c r="G6489" t="s">
        <v>52</v>
      </c>
      <c r="H6489" t="s">
        <v>35</v>
      </c>
      <c r="I6489" t="s">
        <v>412</v>
      </c>
      <c r="J6489" t="s">
        <v>928</v>
      </c>
      <c r="K6489" t="s">
        <v>14523</v>
      </c>
      <c r="L6489" t="s">
        <v>14524</v>
      </c>
      <c r="M6489" t="s">
        <v>522</v>
      </c>
      <c r="N6489" t="s">
        <v>40</v>
      </c>
      <c r="O6489">
        <v>15309</v>
      </c>
      <c r="P6489">
        <v>18065</v>
      </c>
      <c r="Q6489" t="s">
        <v>95</v>
      </c>
      <c r="R6489">
        <v>664</v>
      </c>
      <c r="S6489" s="2">
        <v>45321</v>
      </c>
      <c r="T6489" t="s">
        <v>42</v>
      </c>
      <c r="U6489">
        <v>0</v>
      </c>
      <c r="V6489" t="s">
        <v>71</v>
      </c>
      <c r="W6489">
        <v>730</v>
      </c>
      <c r="X6489" t="s">
        <v>44</v>
      </c>
      <c r="Y6489" t="s">
        <v>72</v>
      </c>
      <c r="Z6489">
        <v>0</v>
      </c>
      <c r="AA6489">
        <v>702</v>
      </c>
      <c r="AB6489">
        <v>17630</v>
      </c>
      <c r="AC6489" t="s">
        <v>73</v>
      </c>
    </row>
    <row r="6490" spans="1:29" x14ac:dyDescent="0.3">
      <c r="A6490" s="1" t="s">
        <v>29</v>
      </c>
      <c r="B6490" t="s">
        <v>541</v>
      </c>
      <c r="C6490" t="s">
        <v>3530</v>
      </c>
      <c r="D6490" t="s">
        <v>169</v>
      </c>
      <c r="E6490">
        <v>6</v>
      </c>
      <c r="F6490" t="s">
        <v>33</v>
      </c>
      <c r="G6490" t="s">
        <v>34</v>
      </c>
      <c r="H6490" t="s">
        <v>35</v>
      </c>
      <c r="I6490" t="s">
        <v>1804</v>
      </c>
      <c r="J6490" t="s">
        <v>90</v>
      </c>
      <c r="K6490" t="s">
        <v>14525</v>
      </c>
      <c r="L6490" t="s">
        <v>14526</v>
      </c>
      <c r="M6490" t="s">
        <v>563</v>
      </c>
      <c r="N6490" t="s">
        <v>58</v>
      </c>
      <c r="O6490">
        <v>17376</v>
      </c>
      <c r="P6490">
        <v>20578</v>
      </c>
      <c r="Q6490" t="s">
        <v>59</v>
      </c>
      <c r="R6490">
        <v>469</v>
      </c>
      <c r="S6490" s="2">
        <v>45038</v>
      </c>
      <c r="T6490" s="2">
        <v>45039</v>
      </c>
      <c r="U6490">
        <v>45863</v>
      </c>
      <c r="V6490" t="s">
        <v>43</v>
      </c>
      <c r="W6490">
        <v>411</v>
      </c>
      <c r="X6490" t="s">
        <v>60</v>
      </c>
      <c r="Y6490" t="s">
        <v>45</v>
      </c>
      <c r="Z6490">
        <v>4418</v>
      </c>
      <c r="AA6490">
        <v>305</v>
      </c>
      <c r="AB6490">
        <v>19427</v>
      </c>
      <c r="AC6490" t="s">
        <v>107</v>
      </c>
    </row>
    <row r="6491" spans="1:29" x14ac:dyDescent="0.3">
      <c r="A6491" s="1" t="s">
        <v>29</v>
      </c>
      <c r="B6491" t="s">
        <v>393</v>
      </c>
      <c r="C6491" t="s">
        <v>3578</v>
      </c>
      <c r="D6491" t="s">
        <v>387</v>
      </c>
      <c r="E6491">
        <v>2</v>
      </c>
      <c r="F6491" t="s">
        <v>186</v>
      </c>
      <c r="G6491" t="s">
        <v>187</v>
      </c>
      <c r="H6491" t="s">
        <v>79</v>
      </c>
      <c r="I6491" t="s">
        <v>519</v>
      </c>
      <c r="J6491" t="s">
        <v>1026</v>
      </c>
      <c r="K6491" t="s">
        <v>14527</v>
      </c>
      <c r="L6491" t="s">
        <v>14528</v>
      </c>
      <c r="M6491" t="s">
        <v>948</v>
      </c>
      <c r="N6491" t="s">
        <v>40</v>
      </c>
      <c r="O6491">
        <v>5629</v>
      </c>
      <c r="P6491">
        <v>10069</v>
      </c>
      <c r="Q6491" t="s">
        <v>95</v>
      </c>
      <c r="R6491">
        <v>985</v>
      </c>
      <c r="S6491" s="2">
        <v>44732</v>
      </c>
      <c r="T6491" t="s">
        <v>42</v>
      </c>
      <c r="U6491">
        <v>0</v>
      </c>
      <c r="V6491" t="s">
        <v>106</v>
      </c>
      <c r="W6491">
        <v>718</v>
      </c>
      <c r="X6491" t="s">
        <v>44</v>
      </c>
      <c r="Y6491" t="s">
        <v>72</v>
      </c>
      <c r="Z6491">
        <v>0</v>
      </c>
      <c r="AA6491">
        <v>139</v>
      </c>
      <c r="AB6491">
        <v>10035</v>
      </c>
      <c r="AC6491" t="s">
        <v>107</v>
      </c>
    </row>
    <row r="6492" spans="1:29" x14ac:dyDescent="0.3">
      <c r="A6492" s="1" t="s">
        <v>47</v>
      </c>
      <c r="B6492" t="s">
        <v>136</v>
      </c>
      <c r="C6492" t="s">
        <v>1386</v>
      </c>
      <c r="D6492" t="s">
        <v>76</v>
      </c>
      <c r="E6492">
        <v>4</v>
      </c>
      <c r="F6492" t="s">
        <v>64</v>
      </c>
      <c r="G6492" t="s">
        <v>1599</v>
      </c>
      <c r="H6492" t="s">
        <v>35</v>
      </c>
      <c r="I6492" t="s">
        <v>2940</v>
      </c>
      <c r="J6492" t="s">
        <v>961</v>
      </c>
      <c r="K6492" t="s">
        <v>14529</v>
      </c>
      <c r="L6492" t="s">
        <v>14530</v>
      </c>
      <c r="M6492" t="s">
        <v>312</v>
      </c>
      <c r="N6492" t="s">
        <v>58</v>
      </c>
      <c r="O6492">
        <v>5633</v>
      </c>
      <c r="P6492">
        <v>9691</v>
      </c>
      <c r="Q6492" t="s">
        <v>95</v>
      </c>
      <c r="R6492">
        <v>884</v>
      </c>
      <c r="S6492" s="2">
        <v>44876</v>
      </c>
      <c r="T6492" s="2">
        <v>44895</v>
      </c>
      <c r="U6492">
        <v>0</v>
      </c>
      <c r="V6492" t="s">
        <v>106</v>
      </c>
      <c r="W6492">
        <v>751</v>
      </c>
      <c r="X6492" t="s">
        <v>60</v>
      </c>
      <c r="Y6492" t="s">
        <v>61</v>
      </c>
      <c r="Z6492">
        <v>2276</v>
      </c>
      <c r="AA6492">
        <v>557</v>
      </c>
      <c r="AB6492">
        <v>8152</v>
      </c>
      <c r="AC6492" t="s">
        <v>73</v>
      </c>
    </row>
    <row r="6493" spans="1:29" x14ac:dyDescent="0.3">
      <c r="A6493" s="1" t="s">
        <v>29</v>
      </c>
      <c r="B6493" t="s">
        <v>74</v>
      </c>
      <c r="C6493" t="s">
        <v>1101</v>
      </c>
      <c r="D6493" t="s">
        <v>236</v>
      </c>
      <c r="E6493">
        <v>10</v>
      </c>
      <c r="F6493" t="s">
        <v>129</v>
      </c>
      <c r="G6493" t="s">
        <v>130</v>
      </c>
      <c r="H6493" t="s">
        <v>79</v>
      </c>
      <c r="I6493" t="s">
        <v>4007</v>
      </c>
      <c r="J6493" t="s">
        <v>7102</v>
      </c>
      <c r="K6493" t="s">
        <v>14531</v>
      </c>
      <c r="L6493" t="s">
        <v>14532</v>
      </c>
      <c r="M6493" t="s">
        <v>973</v>
      </c>
      <c r="N6493" t="s">
        <v>84</v>
      </c>
      <c r="O6493">
        <v>28634</v>
      </c>
      <c r="P6493">
        <v>32525</v>
      </c>
      <c r="Q6493" t="s">
        <v>59</v>
      </c>
      <c r="R6493">
        <v>510</v>
      </c>
      <c r="S6493" s="2">
        <v>45139</v>
      </c>
      <c r="T6493" t="s">
        <v>42</v>
      </c>
      <c r="U6493">
        <v>43848</v>
      </c>
      <c r="V6493" t="s">
        <v>85</v>
      </c>
      <c r="W6493">
        <v>722</v>
      </c>
      <c r="X6493" t="s">
        <v>44</v>
      </c>
      <c r="Y6493" t="s">
        <v>45</v>
      </c>
      <c r="Z6493">
        <v>0</v>
      </c>
      <c r="AA6493">
        <v>226</v>
      </c>
      <c r="AB6493">
        <v>28937</v>
      </c>
      <c r="AC6493" t="s">
        <v>73</v>
      </c>
    </row>
    <row r="6494" spans="1:29" x14ac:dyDescent="0.3">
      <c r="A6494" s="1" t="s">
        <v>29</v>
      </c>
      <c r="B6494" t="s">
        <v>327</v>
      </c>
      <c r="C6494" t="s">
        <v>2776</v>
      </c>
      <c r="D6494" t="s">
        <v>185</v>
      </c>
      <c r="E6494">
        <v>10</v>
      </c>
      <c r="F6494" t="s">
        <v>271</v>
      </c>
      <c r="G6494" t="s">
        <v>340</v>
      </c>
      <c r="H6494" t="s">
        <v>79</v>
      </c>
      <c r="I6494" t="s">
        <v>1857</v>
      </c>
      <c r="J6494" t="s">
        <v>5091</v>
      </c>
      <c r="K6494" t="s">
        <v>14533</v>
      </c>
      <c r="L6494" t="s">
        <v>14534</v>
      </c>
      <c r="M6494" t="s">
        <v>591</v>
      </c>
      <c r="N6494" t="s">
        <v>58</v>
      </c>
      <c r="O6494">
        <v>25164</v>
      </c>
      <c r="P6494">
        <v>28132</v>
      </c>
      <c r="Q6494" t="s">
        <v>59</v>
      </c>
      <c r="R6494">
        <v>558</v>
      </c>
      <c r="S6494" s="2">
        <v>44911</v>
      </c>
      <c r="T6494" t="s">
        <v>42</v>
      </c>
      <c r="U6494">
        <v>23464</v>
      </c>
      <c r="V6494" t="s">
        <v>43</v>
      </c>
      <c r="W6494">
        <v>615</v>
      </c>
      <c r="X6494" t="s">
        <v>44</v>
      </c>
      <c r="Y6494" t="s">
        <v>72</v>
      </c>
      <c r="Z6494">
        <v>4359</v>
      </c>
      <c r="AA6494">
        <v>43</v>
      </c>
      <c r="AB6494">
        <v>27663</v>
      </c>
      <c r="AC6494" t="s">
        <v>73</v>
      </c>
    </row>
    <row r="6495" spans="1:29" x14ac:dyDescent="0.3">
      <c r="A6495" s="1" t="s">
        <v>47</v>
      </c>
      <c r="B6495" t="s">
        <v>153</v>
      </c>
      <c r="C6495" t="s">
        <v>5247</v>
      </c>
      <c r="D6495" t="s">
        <v>178</v>
      </c>
      <c r="E6495">
        <v>3</v>
      </c>
      <c r="F6495" t="s">
        <v>64</v>
      </c>
      <c r="G6495" t="s">
        <v>1152</v>
      </c>
      <c r="H6495" t="s">
        <v>79</v>
      </c>
      <c r="I6495" t="s">
        <v>490</v>
      </c>
      <c r="J6495" t="s">
        <v>123</v>
      </c>
      <c r="K6495" t="s">
        <v>14535</v>
      </c>
      <c r="L6495" t="s">
        <v>14536</v>
      </c>
      <c r="M6495" t="s">
        <v>410</v>
      </c>
      <c r="N6495" t="s">
        <v>94</v>
      </c>
      <c r="O6495">
        <v>28911</v>
      </c>
      <c r="P6495">
        <v>32548</v>
      </c>
      <c r="Q6495" t="s">
        <v>95</v>
      </c>
      <c r="R6495">
        <v>581</v>
      </c>
      <c r="S6495" s="2">
        <v>44425</v>
      </c>
      <c r="T6495" t="s">
        <v>42</v>
      </c>
      <c r="U6495">
        <v>0</v>
      </c>
      <c r="V6495" t="s">
        <v>43</v>
      </c>
      <c r="W6495">
        <v>728</v>
      </c>
      <c r="X6495" t="s">
        <v>44</v>
      </c>
      <c r="Y6495" t="s">
        <v>45</v>
      </c>
      <c r="Z6495">
        <v>0</v>
      </c>
      <c r="AA6495">
        <v>808</v>
      </c>
      <c r="AB6495">
        <v>29868</v>
      </c>
      <c r="AC6495" t="s">
        <v>46</v>
      </c>
    </row>
    <row r="6496" spans="1:29" x14ac:dyDescent="0.3">
      <c r="A6496" s="1" t="s">
        <v>47</v>
      </c>
      <c r="B6496" t="s">
        <v>48</v>
      </c>
      <c r="C6496" t="s">
        <v>1440</v>
      </c>
      <c r="D6496" t="s">
        <v>138</v>
      </c>
      <c r="E6496">
        <v>8</v>
      </c>
      <c r="F6496" t="s">
        <v>129</v>
      </c>
      <c r="G6496" t="s">
        <v>163</v>
      </c>
      <c r="H6496" t="s">
        <v>79</v>
      </c>
      <c r="I6496" t="s">
        <v>318</v>
      </c>
      <c r="J6496" t="s">
        <v>530</v>
      </c>
      <c r="K6496" t="s">
        <v>14537</v>
      </c>
      <c r="L6496" t="s">
        <v>14538</v>
      </c>
      <c r="M6496" t="s">
        <v>648</v>
      </c>
      <c r="N6496" t="s">
        <v>58</v>
      </c>
      <c r="O6496">
        <v>5207</v>
      </c>
      <c r="P6496">
        <v>9986</v>
      </c>
      <c r="Q6496" t="s">
        <v>41</v>
      </c>
      <c r="R6496">
        <v>57</v>
      </c>
      <c r="S6496" s="2">
        <v>45059</v>
      </c>
      <c r="T6496" t="s">
        <v>42</v>
      </c>
      <c r="U6496">
        <v>0</v>
      </c>
      <c r="V6496" t="s">
        <v>106</v>
      </c>
      <c r="W6496">
        <v>845</v>
      </c>
      <c r="X6496" t="s">
        <v>44</v>
      </c>
      <c r="Y6496" t="s">
        <v>61</v>
      </c>
      <c r="Z6496">
        <v>1082</v>
      </c>
      <c r="AA6496">
        <v>869</v>
      </c>
      <c r="AB6496">
        <v>8455</v>
      </c>
      <c r="AC6496" t="s">
        <v>107</v>
      </c>
    </row>
    <row r="6497" spans="1:29" x14ac:dyDescent="0.3">
      <c r="A6497" s="1" t="s">
        <v>29</v>
      </c>
      <c r="B6497" t="s">
        <v>96</v>
      </c>
      <c r="C6497" t="s">
        <v>893</v>
      </c>
      <c r="D6497" t="s">
        <v>185</v>
      </c>
      <c r="E6497">
        <v>10</v>
      </c>
      <c r="F6497" t="s">
        <v>99</v>
      </c>
      <c r="G6497" t="s">
        <v>724</v>
      </c>
      <c r="H6497" t="s">
        <v>79</v>
      </c>
      <c r="I6497" t="s">
        <v>906</v>
      </c>
      <c r="J6497" t="s">
        <v>5918</v>
      </c>
      <c r="K6497" t="s">
        <v>14539</v>
      </c>
      <c r="L6497" t="s">
        <v>14540</v>
      </c>
      <c r="M6497" t="s">
        <v>1500</v>
      </c>
      <c r="N6497" t="s">
        <v>94</v>
      </c>
      <c r="O6497">
        <v>24054</v>
      </c>
      <c r="P6497">
        <v>26158</v>
      </c>
      <c r="Q6497" t="s">
        <v>95</v>
      </c>
      <c r="R6497">
        <v>907</v>
      </c>
      <c r="S6497" s="2">
        <v>44982</v>
      </c>
      <c r="T6497" s="2">
        <v>44991</v>
      </c>
      <c r="U6497">
        <v>0</v>
      </c>
      <c r="V6497" t="s">
        <v>85</v>
      </c>
      <c r="W6497">
        <v>798</v>
      </c>
      <c r="X6497" t="s">
        <v>60</v>
      </c>
      <c r="Y6497" t="s">
        <v>72</v>
      </c>
      <c r="Z6497">
        <v>0</v>
      </c>
      <c r="AA6497">
        <v>380</v>
      </c>
      <c r="AB6497">
        <v>25077</v>
      </c>
      <c r="AC6497" t="s">
        <v>46</v>
      </c>
    </row>
    <row r="6498" spans="1:29" x14ac:dyDescent="0.3">
      <c r="A6498" s="1" t="s">
        <v>29</v>
      </c>
      <c r="B6498" t="s">
        <v>363</v>
      </c>
      <c r="C6498" t="s">
        <v>1064</v>
      </c>
      <c r="D6498" t="s">
        <v>119</v>
      </c>
      <c r="E6498">
        <v>6</v>
      </c>
      <c r="F6498" t="s">
        <v>64</v>
      </c>
      <c r="G6498" t="s">
        <v>1152</v>
      </c>
      <c r="H6498" t="s">
        <v>79</v>
      </c>
      <c r="I6498" t="s">
        <v>507</v>
      </c>
      <c r="J6498" t="s">
        <v>977</v>
      </c>
      <c r="K6498" t="s">
        <v>14541</v>
      </c>
      <c r="L6498" t="s">
        <v>14542</v>
      </c>
      <c r="M6498" t="s">
        <v>421</v>
      </c>
      <c r="N6498" t="s">
        <v>58</v>
      </c>
      <c r="O6498">
        <v>18821</v>
      </c>
      <c r="P6498">
        <v>22967</v>
      </c>
      <c r="Q6498" t="s">
        <v>59</v>
      </c>
      <c r="R6498">
        <v>866</v>
      </c>
      <c r="S6498" s="2">
        <v>44468</v>
      </c>
      <c r="T6498" t="s">
        <v>42</v>
      </c>
      <c r="U6498">
        <v>24985</v>
      </c>
      <c r="V6498" t="s">
        <v>43</v>
      </c>
      <c r="W6498">
        <v>760</v>
      </c>
      <c r="X6498" t="s">
        <v>44</v>
      </c>
      <c r="Y6498" t="s">
        <v>72</v>
      </c>
      <c r="Z6498">
        <v>1990</v>
      </c>
      <c r="AA6498">
        <v>74</v>
      </c>
      <c r="AB6498">
        <v>20164</v>
      </c>
      <c r="AC6498" t="s">
        <v>73</v>
      </c>
    </row>
    <row r="6499" spans="1:29" x14ac:dyDescent="0.3">
      <c r="A6499" s="1" t="s">
        <v>47</v>
      </c>
      <c r="B6499" t="s">
        <v>48</v>
      </c>
      <c r="C6499" t="s">
        <v>215</v>
      </c>
      <c r="D6499" t="s">
        <v>119</v>
      </c>
      <c r="E6499">
        <v>7</v>
      </c>
      <c r="F6499" t="s">
        <v>77</v>
      </c>
      <c r="G6499" t="s">
        <v>501</v>
      </c>
      <c r="H6499" t="s">
        <v>79</v>
      </c>
      <c r="I6499" t="s">
        <v>265</v>
      </c>
      <c r="J6499" t="s">
        <v>11419</v>
      </c>
      <c r="K6499" t="s">
        <v>14543</v>
      </c>
      <c r="L6499" t="s">
        <v>14544</v>
      </c>
      <c r="M6499" t="s">
        <v>648</v>
      </c>
      <c r="N6499" t="s">
        <v>94</v>
      </c>
      <c r="O6499">
        <v>27484</v>
      </c>
      <c r="P6499">
        <v>31196</v>
      </c>
      <c r="Q6499" t="s">
        <v>41</v>
      </c>
      <c r="R6499">
        <v>259</v>
      </c>
      <c r="S6499" s="2">
        <v>45288</v>
      </c>
      <c r="T6499" t="s">
        <v>42</v>
      </c>
      <c r="U6499">
        <v>0</v>
      </c>
      <c r="V6499" t="s">
        <v>106</v>
      </c>
      <c r="W6499">
        <v>668</v>
      </c>
      <c r="X6499" t="s">
        <v>44</v>
      </c>
      <c r="Y6499" t="s">
        <v>61</v>
      </c>
      <c r="Z6499">
        <v>0</v>
      </c>
      <c r="AA6499">
        <v>94</v>
      </c>
      <c r="AB6499">
        <v>29017</v>
      </c>
      <c r="AC6499" t="s">
        <v>46</v>
      </c>
    </row>
    <row r="6500" spans="1:29" x14ac:dyDescent="0.3">
      <c r="A6500" s="1" t="s">
        <v>29</v>
      </c>
      <c r="B6500" t="s">
        <v>74</v>
      </c>
      <c r="C6500" t="s">
        <v>1174</v>
      </c>
      <c r="D6500" t="s">
        <v>178</v>
      </c>
      <c r="E6500">
        <v>10</v>
      </c>
      <c r="F6500" t="s">
        <v>77</v>
      </c>
      <c r="G6500" t="s">
        <v>365</v>
      </c>
      <c r="H6500" t="s">
        <v>35</v>
      </c>
      <c r="I6500" t="s">
        <v>1872</v>
      </c>
      <c r="J6500" t="s">
        <v>900</v>
      </c>
      <c r="K6500" t="s">
        <v>14545</v>
      </c>
      <c r="L6500" t="s">
        <v>14546</v>
      </c>
      <c r="M6500" t="s">
        <v>795</v>
      </c>
      <c r="N6500" t="s">
        <v>58</v>
      </c>
      <c r="O6500">
        <v>24731</v>
      </c>
      <c r="P6500">
        <v>28956</v>
      </c>
      <c r="Q6500" t="s">
        <v>59</v>
      </c>
      <c r="R6500">
        <v>332</v>
      </c>
      <c r="S6500" s="2">
        <v>45354</v>
      </c>
      <c r="T6500" s="2">
        <v>45373</v>
      </c>
      <c r="U6500">
        <v>7458</v>
      </c>
      <c r="V6500" t="s">
        <v>43</v>
      </c>
      <c r="W6500">
        <v>526</v>
      </c>
      <c r="X6500" t="s">
        <v>60</v>
      </c>
      <c r="Y6500" t="s">
        <v>61</v>
      </c>
      <c r="Z6500">
        <v>3236</v>
      </c>
      <c r="AA6500">
        <v>748</v>
      </c>
      <c r="AB6500">
        <v>25903</v>
      </c>
      <c r="AC6500" t="s">
        <v>73</v>
      </c>
    </row>
    <row r="6501" spans="1:29" x14ac:dyDescent="0.3">
      <c r="A6501" s="1" t="s">
        <v>47</v>
      </c>
      <c r="B6501" t="s">
        <v>48</v>
      </c>
      <c r="C6501" t="s">
        <v>4088</v>
      </c>
      <c r="D6501" t="s">
        <v>155</v>
      </c>
      <c r="E6501">
        <v>1</v>
      </c>
      <c r="F6501" t="s">
        <v>221</v>
      </c>
      <c r="G6501" t="s">
        <v>882</v>
      </c>
      <c r="H6501" t="s">
        <v>79</v>
      </c>
      <c r="I6501" t="s">
        <v>1625</v>
      </c>
      <c r="J6501" t="s">
        <v>372</v>
      </c>
      <c r="K6501" t="s">
        <v>14547</v>
      </c>
      <c r="L6501" t="s">
        <v>14548</v>
      </c>
      <c r="M6501" t="s">
        <v>385</v>
      </c>
      <c r="N6501" t="s">
        <v>40</v>
      </c>
      <c r="O6501">
        <v>27340</v>
      </c>
      <c r="P6501">
        <v>31548</v>
      </c>
      <c r="Q6501" t="s">
        <v>95</v>
      </c>
      <c r="R6501">
        <v>579</v>
      </c>
      <c r="S6501" s="2">
        <v>44778</v>
      </c>
      <c r="T6501" s="2">
        <v>44802</v>
      </c>
      <c r="U6501">
        <v>0</v>
      </c>
      <c r="V6501" t="s">
        <v>43</v>
      </c>
      <c r="W6501">
        <v>811</v>
      </c>
      <c r="X6501" t="s">
        <v>60</v>
      </c>
      <c r="Y6501" t="s">
        <v>61</v>
      </c>
      <c r="Z6501">
        <v>0</v>
      </c>
      <c r="AA6501">
        <v>115</v>
      </c>
      <c r="AB6501">
        <v>27882</v>
      </c>
      <c r="AC6501" t="s">
        <v>107</v>
      </c>
    </row>
    <row r="6502" spans="1:29" x14ac:dyDescent="0.3">
      <c r="A6502" s="1" t="s">
        <v>47</v>
      </c>
      <c r="B6502" t="s">
        <v>592</v>
      </c>
      <c r="C6502" t="s">
        <v>2701</v>
      </c>
      <c r="D6502" t="s">
        <v>32</v>
      </c>
      <c r="E6502">
        <v>5</v>
      </c>
      <c r="F6502" t="s">
        <v>186</v>
      </c>
      <c r="G6502" t="s">
        <v>1504</v>
      </c>
      <c r="H6502" t="s">
        <v>79</v>
      </c>
      <c r="I6502" t="s">
        <v>523</v>
      </c>
      <c r="J6502" t="s">
        <v>1626</v>
      </c>
      <c r="K6502">
        <v>2227915040</v>
      </c>
      <c r="L6502" t="s">
        <v>14549</v>
      </c>
      <c r="M6502" t="s">
        <v>1449</v>
      </c>
      <c r="N6502" t="s">
        <v>84</v>
      </c>
      <c r="O6502">
        <v>9001</v>
      </c>
      <c r="P6502">
        <v>13488</v>
      </c>
      <c r="Q6502" t="s">
        <v>41</v>
      </c>
      <c r="R6502">
        <v>726</v>
      </c>
      <c r="S6502" s="2">
        <v>45166</v>
      </c>
      <c r="T6502" s="2">
        <v>45174</v>
      </c>
      <c r="U6502">
        <v>0</v>
      </c>
      <c r="V6502" t="s">
        <v>71</v>
      </c>
      <c r="W6502">
        <v>519</v>
      </c>
      <c r="X6502" t="s">
        <v>60</v>
      </c>
      <c r="Y6502" t="s">
        <v>61</v>
      </c>
      <c r="Z6502">
        <v>0</v>
      </c>
      <c r="AA6502">
        <v>650</v>
      </c>
      <c r="AB6502">
        <v>9300</v>
      </c>
      <c r="AC6502" t="s">
        <v>46</v>
      </c>
    </row>
    <row r="6503" spans="1:29" x14ac:dyDescent="0.3">
      <c r="A6503" s="1" t="s">
        <v>47</v>
      </c>
      <c r="B6503" t="s">
        <v>234</v>
      </c>
      <c r="C6503" t="s">
        <v>480</v>
      </c>
      <c r="D6503" t="s">
        <v>257</v>
      </c>
      <c r="E6503">
        <v>4</v>
      </c>
      <c r="F6503" t="s">
        <v>186</v>
      </c>
      <c r="G6503" t="s">
        <v>710</v>
      </c>
      <c r="H6503" t="s">
        <v>35</v>
      </c>
      <c r="I6503" t="s">
        <v>883</v>
      </c>
      <c r="J6503" t="s">
        <v>581</v>
      </c>
      <c r="K6503" t="s">
        <v>14550</v>
      </c>
      <c r="L6503" t="s">
        <v>14551</v>
      </c>
      <c r="M6503" t="s">
        <v>2756</v>
      </c>
      <c r="N6503" t="s">
        <v>94</v>
      </c>
      <c r="O6503">
        <v>29122</v>
      </c>
      <c r="P6503">
        <v>32351</v>
      </c>
      <c r="Q6503" t="s">
        <v>41</v>
      </c>
      <c r="R6503">
        <v>926</v>
      </c>
      <c r="S6503" s="2">
        <v>44764</v>
      </c>
      <c r="T6503" s="2">
        <v>44783</v>
      </c>
      <c r="U6503">
        <v>0</v>
      </c>
      <c r="V6503" t="s">
        <v>85</v>
      </c>
      <c r="W6503">
        <v>705</v>
      </c>
      <c r="X6503" t="s">
        <v>60</v>
      </c>
      <c r="Y6503" t="s">
        <v>61</v>
      </c>
      <c r="Z6503">
        <v>0</v>
      </c>
      <c r="AA6503">
        <v>16</v>
      </c>
      <c r="AB6503">
        <v>29749</v>
      </c>
      <c r="AC6503" t="s">
        <v>107</v>
      </c>
    </row>
    <row r="6504" spans="1:29" x14ac:dyDescent="0.3">
      <c r="A6504" s="1" t="s">
        <v>29</v>
      </c>
      <c r="B6504" t="s">
        <v>541</v>
      </c>
      <c r="C6504" t="s">
        <v>1423</v>
      </c>
      <c r="D6504" t="s">
        <v>236</v>
      </c>
      <c r="E6504">
        <v>5</v>
      </c>
      <c r="F6504" t="s">
        <v>186</v>
      </c>
      <c r="G6504" t="s">
        <v>710</v>
      </c>
      <c r="H6504" t="s">
        <v>79</v>
      </c>
      <c r="I6504" t="s">
        <v>36</v>
      </c>
      <c r="J6504" t="s">
        <v>1662</v>
      </c>
      <c r="K6504" t="s">
        <v>14552</v>
      </c>
      <c r="L6504" t="s">
        <v>14553</v>
      </c>
      <c r="M6504" t="s">
        <v>1632</v>
      </c>
      <c r="N6504" t="s">
        <v>40</v>
      </c>
      <c r="O6504">
        <v>26603</v>
      </c>
      <c r="P6504">
        <v>30161</v>
      </c>
      <c r="Q6504" t="s">
        <v>95</v>
      </c>
      <c r="R6504">
        <v>425</v>
      </c>
      <c r="S6504" s="2">
        <v>44367</v>
      </c>
      <c r="T6504" t="s">
        <v>42</v>
      </c>
      <c r="U6504">
        <v>0</v>
      </c>
      <c r="V6504" t="s">
        <v>85</v>
      </c>
      <c r="W6504">
        <v>516</v>
      </c>
      <c r="X6504" t="s">
        <v>44</v>
      </c>
      <c r="Y6504" t="s">
        <v>72</v>
      </c>
      <c r="Z6504">
        <v>0</v>
      </c>
      <c r="AA6504">
        <v>658</v>
      </c>
      <c r="AB6504">
        <v>26686</v>
      </c>
      <c r="AC6504" t="s">
        <v>46</v>
      </c>
    </row>
    <row r="6505" spans="1:29" x14ac:dyDescent="0.3">
      <c r="A6505" s="1" t="s">
        <v>29</v>
      </c>
      <c r="B6505" t="s">
        <v>30</v>
      </c>
      <c r="C6505" t="s">
        <v>1118</v>
      </c>
      <c r="D6505" t="s">
        <v>257</v>
      </c>
      <c r="E6505">
        <v>2</v>
      </c>
      <c r="F6505" t="s">
        <v>271</v>
      </c>
      <c r="G6505" t="s">
        <v>1110</v>
      </c>
      <c r="H6505" t="s">
        <v>79</v>
      </c>
      <c r="I6505" t="s">
        <v>1441</v>
      </c>
      <c r="J6505" t="s">
        <v>337</v>
      </c>
      <c r="K6505">
        <v>1543399464</v>
      </c>
      <c r="L6505" t="s">
        <v>14554</v>
      </c>
      <c r="M6505" t="s">
        <v>1029</v>
      </c>
      <c r="N6505" t="s">
        <v>94</v>
      </c>
      <c r="O6505">
        <v>13755</v>
      </c>
      <c r="P6505">
        <v>18730</v>
      </c>
      <c r="Q6505" t="s">
        <v>59</v>
      </c>
      <c r="R6505">
        <v>471</v>
      </c>
      <c r="S6505" s="2">
        <v>44751</v>
      </c>
      <c r="T6505" t="s">
        <v>42</v>
      </c>
      <c r="U6505">
        <v>32165</v>
      </c>
      <c r="V6505" t="s">
        <v>71</v>
      </c>
      <c r="W6505">
        <v>572</v>
      </c>
      <c r="X6505" t="s">
        <v>44</v>
      </c>
      <c r="Y6505" t="s">
        <v>61</v>
      </c>
      <c r="Z6505">
        <v>0</v>
      </c>
      <c r="AA6505">
        <v>802</v>
      </c>
      <c r="AB6505">
        <v>18218</v>
      </c>
      <c r="AC6505" t="s">
        <v>73</v>
      </c>
    </row>
    <row r="6506" spans="1:29" x14ac:dyDescent="0.3">
      <c r="A6506" s="1" t="s">
        <v>47</v>
      </c>
      <c r="B6506" t="s">
        <v>108</v>
      </c>
      <c r="C6506" t="s">
        <v>439</v>
      </c>
      <c r="D6506" t="s">
        <v>178</v>
      </c>
      <c r="E6506">
        <v>3</v>
      </c>
      <c r="F6506" t="s">
        <v>120</v>
      </c>
      <c r="G6506" t="s">
        <v>329</v>
      </c>
      <c r="H6506" t="s">
        <v>79</v>
      </c>
      <c r="I6506" t="s">
        <v>2250</v>
      </c>
      <c r="J6506" t="s">
        <v>67</v>
      </c>
      <c r="K6506" t="s">
        <v>14555</v>
      </c>
      <c r="L6506" t="s">
        <v>14556</v>
      </c>
      <c r="M6506" t="s">
        <v>1768</v>
      </c>
      <c r="N6506" t="s">
        <v>94</v>
      </c>
      <c r="O6506">
        <v>4524</v>
      </c>
      <c r="P6506">
        <v>6701</v>
      </c>
      <c r="Q6506" t="s">
        <v>59</v>
      </c>
      <c r="R6506">
        <v>166</v>
      </c>
      <c r="S6506" s="2">
        <v>44944</v>
      </c>
      <c r="T6506" s="2">
        <v>44954</v>
      </c>
      <c r="U6506">
        <v>37556</v>
      </c>
      <c r="V6506" t="s">
        <v>43</v>
      </c>
      <c r="W6506">
        <v>639</v>
      </c>
      <c r="X6506" t="s">
        <v>60</v>
      </c>
      <c r="Y6506" t="s">
        <v>45</v>
      </c>
      <c r="Z6506">
        <v>0</v>
      </c>
      <c r="AA6506">
        <v>570</v>
      </c>
      <c r="AB6506">
        <v>6342</v>
      </c>
      <c r="AC6506" t="s">
        <v>107</v>
      </c>
    </row>
    <row r="6507" spans="1:29" x14ac:dyDescent="0.3">
      <c r="A6507" s="1" t="s">
        <v>29</v>
      </c>
      <c r="B6507" t="s">
        <v>96</v>
      </c>
      <c r="C6507" t="s">
        <v>1523</v>
      </c>
      <c r="D6507" t="s">
        <v>178</v>
      </c>
      <c r="E6507">
        <v>2</v>
      </c>
      <c r="F6507" t="s">
        <v>120</v>
      </c>
      <c r="G6507" t="s">
        <v>121</v>
      </c>
      <c r="H6507" t="s">
        <v>35</v>
      </c>
      <c r="I6507" t="s">
        <v>1025</v>
      </c>
      <c r="J6507" t="s">
        <v>310</v>
      </c>
      <c r="K6507" t="s">
        <v>14557</v>
      </c>
      <c r="L6507" t="s">
        <v>14558</v>
      </c>
      <c r="M6507" t="s">
        <v>199</v>
      </c>
      <c r="N6507" t="s">
        <v>58</v>
      </c>
      <c r="O6507">
        <v>11400</v>
      </c>
      <c r="P6507">
        <v>14009</v>
      </c>
      <c r="Q6507" t="s">
        <v>95</v>
      </c>
      <c r="R6507">
        <v>696</v>
      </c>
      <c r="S6507" s="2">
        <v>45264</v>
      </c>
      <c r="T6507" t="s">
        <v>42</v>
      </c>
      <c r="U6507">
        <v>0</v>
      </c>
      <c r="V6507" t="s">
        <v>85</v>
      </c>
      <c r="W6507">
        <v>815</v>
      </c>
      <c r="X6507" t="s">
        <v>44</v>
      </c>
      <c r="Y6507" t="s">
        <v>72</v>
      </c>
      <c r="Z6507">
        <v>3922</v>
      </c>
      <c r="AA6507">
        <v>253</v>
      </c>
      <c r="AB6507">
        <v>12464</v>
      </c>
      <c r="AC6507" t="s">
        <v>46</v>
      </c>
    </row>
    <row r="6508" spans="1:29" x14ac:dyDescent="0.3">
      <c r="A6508" s="1" t="s">
        <v>47</v>
      </c>
      <c r="B6508" t="s">
        <v>145</v>
      </c>
      <c r="C6508" t="s">
        <v>3466</v>
      </c>
      <c r="D6508" t="s">
        <v>98</v>
      </c>
      <c r="E6508">
        <v>8</v>
      </c>
      <c r="F6508" t="s">
        <v>77</v>
      </c>
      <c r="G6508" t="s">
        <v>980</v>
      </c>
      <c r="H6508" t="s">
        <v>35</v>
      </c>
      <c r="I6508" t="s">
        <v>1156</v>
      </c>
      <c r="J6508" t="s">
        <v>10685</v>
      </c>
      <c r="K6508">
        <f>1-332-42-8386</f>
        <v>-8759</v>
      </c>
      <c r="L6508" t="s">
        <v>14559</v>
      </c>
      <c r="M6508" t="s">
        <v>449</v>
      </c>
      <c r="N6508" t="s">
        <v>58</v>
      </c>
      <c r="O6508">
        <v>2704</v>
      </c>
      <c r="P6508">
        <v>6503</v>
      </c>
      <c r="Q6508" t="s">
        <v>41</v>
      </c>
      <c r="R6508">
        <v>318</v>
      </c>
      <c r="S6508" s="2">
        <v>45289</v>
      </c>
      <c r="T6508" s="2">
        <v>45296</v>
      </c>
      <c r="U6508">
        <v>0</v>
      </c>
      <c r="V6508" t="s">
        <v>106</v>
      </c>
      <c r="W6508">
        <v>426</v>
      </c>
      <c r="X6508" t="s">
        <v>60</v>
      </c>
      <c r="Y6508" t="s">
        <v>45</v>
      </c>
      <c r="Z6508">
        <v>3847</v>
      </c>
      <c r="AA6508">
        <v>94</v>
      </c>
      <c r="AB6508">
        <v>5437</v>
      </c>
      <c r="AC6508" t="s">
        <v>107</v>
      </c>
    </row>
    <row r="6509" spans="1:29" x14ac:dyDescent="0.3">
      <c r="A6509" s="1" t="s">
        <v>47</v>
      </c>
      <c r="B6509" t="s">
        <v>234</v>
      </c>
      <c r="C6509" t="s">
        <v>480</v>
      </c>
      <c r="D6509" t="s">
        <v>185</v>
      </c>
      <c r="E6509">
        <v>10</v>
      </c>
      <c r="F6509" t="s">
        <v>99</v>
      </c>
      <c r="G6509" t="s">
        <v>558</v>
      </c>
      <c r="H6509" t="s">
        <v>35</v>
      </c>
      <c r="I6509" t="s">
        <v>417</v>
      </c>
      <c r="J6509" t="s">
        <v>1084</v>
      </c>
      <c r="K6509" t="s">
        <v>14560</v>
      </c>
      <c r="L6509" t="s">
        <v>14561</v>
      </c>
      <c r="M6509" t="s">
        <v>800</v>
      </c>
      <c r="N6509" t="s">
        <v>58</v>
      </c>
      <c r="O6509">
        <v>10984</v>
      </c>
      <c r="P6509">
        <v>13505</v>
      </c>
      <c r="Q6509" t="s">
        <v>95</v>
      </c>
      <c r="R6509">
        <v>53</v>
      </c>
      <c r="S6509" s="2">
        <v>45328</v>
      </c>
      <c r="T6509" t="s">
        <v>42</v>
      </c>
      <c r="U6509">
        <v>0</v>
      </c>
      <c r="V6509" t="s">
        <v>85</v>
      </c>
      <c r="W6509">
        <v>808</v>
      </c>
      <c r="X6509" t="s">
        <v>44</v>
      </c>
      <c r="Y6509" t="s">
        <v>61</v>
      </c>
      <c r="Z6509">
        <v>2672</v>
      </c>
      <c r="AA6509">
        <v>202</v>
      </c>
      <c r="AB6509">
        <v>13050</v>
      </c>
      <c r="AC6509" t="s">
        <v>107</v>
      </c>
    </row>
    <row r="6510" spans="1:29" x14ac:dyDescent="0.3">
      <c r="A6510" s="1" t="s">
        <v>47</v>
      </c>
      <c r="B6510" t="s">
        <v>161</v>
      </c>
      <c r="C6510" t="s">
        <v>2203</v>
      </c>
      <c r="D6510" t="s">
        <v>32</v>
      </c>
      <c r="E6510">
        <v>4</v>
      </c>
      <c r="F6510" t="s">
        <v>186</v>
      </c>
      <c r="G6510" t="s">
        <v>187</v>
      </c>
      <c r="H6510" t="s">
        <v>35</v>
      </c>
      <c r="I6510" t="s">
        <v>1210</v>
      </c>
      <c r="J6510" t="s">
        <v>2844</v>
      </c>
      <c r="K6510">
        <v>9069667483</v>
      </c>
      <c r="L6510" t="s">
        <v>14562</v>
      </c>
      <c r="M6510" t="s">
        <v>283</v>
      </c>
      <c r="N6510" t="s">
        <v>94</v>
      </c>
      <c r="O6510">
        <v>17514</v>
      </c>
      <c r="P6510">
        <v>20135</v>
      </c>
      <c r="Q6510" t="s">
        <v>59</v>
      </c>
      <c r="R6510">
        <v>526</v>
      </c>
      <c r="S6510" s="2">
        <v>45230</v>
      </c>
      <c r="T6510" t="s">
        <v>42</v>
      </c>
      <c r="U6510">
        <v>19233</v>
      </c>
      <c r="V6510" t="s">
        <v>85</v>
      </c>
      <c r="W6510">
        <v>841</v>
      </c>
      <c r="X6510" t="s">
        <v>44</v>
      </c>
      <c r="Y6510" t="s">
        <v>45</v>
      </c>
      <c r="Z6510">
        <v>0</v>
      </c>
      <c r="AA6510">
        <v>25</v>
      </c>
      <c r="AB6510">
        <v>19283</v>
      </c>
      <c r="AC6510" t="s">
        <v>107</v>
      </c>
    </row>
    <row r="6511" spans="1:29" x14ac:dyDescent="0.3">
      <c r="A6511" s="1" t="s">
        <v>47</v>
      </c>
      <c r="B6511" t="s">
        <v>145</v>
      </c>
      <c r="C6511" t="s">
        <v>1527</v>
      </c>
      <c r="D6511" t="s">
        <v>185</v>
      </c>
      <c r="E6511">
        <v>5</v>
      </c>
      <c r="F6511" t="s">
        <v>99</v>
      </c>
      <c r="G6511" t="s">
        <v>558</v>
      </c>
      <c r="H6511" t="s">
        <v>35</v>
      </c>
      <c r="I6511" t="s">
        <v>141</v>
      </c>
      <c r="J6511" t="s">
        <v>1626</v>
      </c>
      <c r="K6511" t="s">
        <v>14563</v>
      </c>
      <c r="L6511" t="s">
        <v>14564</v>
      </c>
      <c r="M6511" t="s">
        <v>1294</v>
      </c>
      <c r="N6511" t="s">
        <v>40</v>
      </c>
      <c r="O6511">
        <v>8731</v>
      </c>
      <c r="P6511">
        <v>12843</v>
      </c>
      <c r="Q6511" t="s">
        <v>95</v>
      </c>
      <c r="R6511">
        <v>607</v>
      </c>
      <c r="S6511" s="2">
        <v>44370</v>
      </c>
      <c r="T6511" t="s">
        <v>42</v>
      </c>
      <c r="U6511">
        <v>0</v>
      </c>
      <c r="V6511" t="s">
        <v>71</v>
      </c>
      <c r="W6511">
        <v>684</v>
      </c>
      <c r="X6511" t="s">
        <v>44</v>
      </c>
      <c r="Y6511" t="s">
        <v>72</v>
      </c>
      <c r="Z6511">
        <v>0</v>
      </c>
      <c r="AA6511">
        <v>363</v>
      </c>
      <c r="AB6511">
        <v>9013</v>
      </c>
      <c r="AC6511" t="s">
        <v>46</v>
      </c>
    </row>
    <row r="6512" spans="1:29" x14ac:dyDescent="0.3">
      <c r="A6512" s="1" t="s">
        <v>29</v>
      </c>
      <c r="B6512" t="s">
        <v>228</v>
      </c>
      <c r="C6512" t="s">
        <v>1545</v>
      </c>
      <c r="D6512" t="s">
        <v>128</v>
      </c>
      <c r="E6512">
        <v>3</v>
      </c>
      <c r="F6512" t="s">
        <v>221</v>
      </c>
      <c r="G6512" t="s">
        <v>858</v>
      </c>
      <c r="H6512" t="s">
        <v>35</v>
      </c>
      <c r="I6512" t="s">
        <v>849</v>
      </c>
      <c r="J6512" t="s">
        <v>4905</v>
      </c>
      <c r="K6512" t="s">
        <v>14565</v>
      </c>
      <c r="L6512" t="s">
        <v>12560</v>
      </c>
      <c r="M6512" t="s">
        <v>640</v>
      </c>
      <c r="N6512" t="s">
        <v>94</v>
      </c>
      <c r="O6512">
        <v>26992</v>
      </c>
      <c r="P6512">
        <v>29950</v>
      </c>
      <c r="Q6512" t="s">
        <v>41</v>
      </c>
      <c r="R6512">
        <v>768</v>
      </c>
      <c r="S6512" s="2">
        <v>45044</v>
      </c>
      <c r="T6512" s="2">
        <v>45052</v>
      </c>
      <c r="U6512">
        <v>0</v>
      </c>
      <c r="V6512" t="s">
        <v>71</v>
      </c>
      <c r="W6512">
        <v>591</v>
      </c>
      <c r="X6512" t="s">
        <v>60</v>
      </c>
      <c r="Y6512" t="s">
        <v>72</v>
      </c>
      <c r="Z6512">
        <v>0</v>
      </c>
      <c r="AA6512">
        <v>918</v>
      </c>
      <c r="AB6512">
        <v>27016</v>
      </c>
      <c r="AC6512" t="s">
        <v>46</v>
      </c>
    </row>
    <row r="6513" spans="1:29" x14ac:dyDescent="0.3">
      <c r="A6513" s="1" t="s">
        <v>29</v>
      </c>
      <c r="B6513" t="s">
        <v>541</v>
      </c>
      <c r="C6513" t="s">
        <v>888</v>
      </c>
      <c r="D6513" t="s">
        <v>50</v>
      </c>
      <c r="E6513">
        <v>2</v>
      </c>
      <c r="F6513" t="s">
        <v>64</v>
      </c>
      <c r="G6513" t="s">
        <v>258</v>
      </c>
      <c r="H6513" t="s">
        <v>35</v>
      </c>
      <c r="I6513" t="s">
        <v>587</v>
      </c>
      <c r="J6513" t="s">
        <v>3212</v>
      </c>
      <c r="K6513" t="s">
        <v>14566</v>
      </c>
      <c r="L6513" t="s">
        <v>14567</v>
      </c>
      <c r="M6513" t="s">
        <v>563</v>
      </c>
      <c r="N6513" t="s">
        <v>94</v>
      </c>
      <c r="O6513">
        <v>15544</v>
      </c>
      <c r="P6513">
        <v>18741</v>
      </c>
      <c r="Q6513" t="s">
        <v>41</v>
      </c>
      <c r="R6513">
        <v>425</v>
      </c>
      <c r="S6513" s="2">
        <v>44812</v>
      </c>
      <c r="T6513" s="2">
        <v>44837</v>
      </c>
      <c r="U6513">
        <v>0</v>
      </c>
      <c r="V6513" t="s">
        <v>43</v>
      </c>
      <c r="W6513">
        <v>508</v>
      </c>
      <c r="X6513" t="s">
        <v>60</v>
      </c>
      <c r="Y6513" t="s">
        <v>72</v>
      </c>
      <c r="Z6513">
        <v>0</v>
      </c>
      <c r="AA6513">
        <v>440</v>
      </c>
      <c r="AB6513">
        <v>17239</v>
      </c>
      <c r="AC6513" t="s">
        <v>46</v>
      </c>
    </row>
    <row r="6514" spans="1:29" x14ac:dyDescent="0.3">
      <c r="A6514" s="1" t="s">
        <v>47</v>
      </c>
      <c r="B6514" t="s">
        <v>161</v>
      </c>
      <c r="C6514" t="s">
        <v>184</v>
      </c>
      <c r="D6514" t="s">
        <v>169</v>
      </c>
      <c r="E6514">
        <v>4</v>
      </c>
      <c r="F6514" t="s">
        <v>271</v>
      </c>
      <c r="G6514" t="s">
        <v>340</v>
      </c>
      <c r="H6514" t="s">
        <v>35</v>
      </c>
      <c r="I6514" t="s">
        <v>906</v>
      </c>
      <c r="J6514" t="s">
        <v>1076</v>
      </c>
      <c r="K6514" t="s">
        <v>14568</v>
      </c>
      <c r="L6514" t="s">
        <v>14569</v>
      </c>
      <c r="M6514" t="s">
        <v>192</v>
      </c>
      <c r="N6514" t="s">
        <v>84</v>
      </c>
      <c r="O6514">
        <v>9270</v>
      </c>
      <c r="P6514">
        <v>11718</v>
      </c>
      <c r="Q6514" t="s">
        <v>41</v>
      </c>
      <c r="R6514">
        <v>277</v>
      </c>
      <c r="S6514" s="2">
        <v>45262</v>
      </c>
      <c r="T6514" s="2">
        <v>45289</v>
      </c>
      <c r="U6514">
        <v>0</v>
      </c>
      <c r="V6514" t="s">
        <v>43</v>
      </c>
      <c r="W6514">
        <v>539</v>
      </c>
      <c r="X6514" t="s">
        <v>60</v>
      </c>
      <c r="Y6514" t="s">
        <v>72</v>
      </c>
      <c r="Z6514">
        <v>0</v>
      </c>
      <c r="AA6514">
        <v>222</v>
      </c>
      <c r="AB6514">
        <v>9452</v>
      </c>
      <c r="AC6514" t="s">
        <v>107</v>
      </c>
    </row>
    <row r="6515" spans="1:29" x14ac:dyDescent="0.3">
      <c r="A6515" s="1" t="s">
        <v>29</v>
      </c>
      <c r="B6515" t="s">
        <v>30</v>
      </c>
      <c r="C6515" t="s">
        <v>31</v>
      </c>
      <c r="D6515" t="s">
        <v>178</v>
      </c>
      <c r="E6515">
        <v>1</v>
      </c>
      <c r="F6515" t="s">
        <v>51</v>
      </c>
      <c r="G6515" t="s">
        <v>1427</v>
      </c>
      <c r="H6515" t="s">
        <v>79</v>
      </c>
      <c r="I6515" t="s">
        <v>66</v>
      </c>
      <c r="J6515" t="s">
        <v>1567</v>
      </c>
      <c r="K6515">
        <v>3793481121</v>
      </c>
      <c r="L6515" t="s">
        <v>14570</v>
      </c>
      <c r="M6515" t="s">
        <v>825</v>
      </c>
      <c r="N6515" t="s">
        <v>40</v>
      </c>
      <c r="O6515">
        <v>19440</v>
      </c>
      <c r="P6515">
        <v>22024</v>
      </c>
      <c r="Q6515" t="s">
        <v>41</v>
      </c>
      <c r="R6515">
        <v>8</v>
      </c>
      <c r="S6515" s="2">
        <v>45319</v>
      </c>
      <c r="T6515" t="s">
        <v>42</v>
      </c>
      <c r="U6515">
        <v>0</v>
      </c>
      <c r="V6515" t="s">
        <v>106</v>
      </c>
      <c r="W6515">
        <v>506</v>
      </c>
      <c r="X6515" t="s">
        <v>44</v>
      </c>
      <c r="Y6515" t="s">
        <v>72</v>
      </c>
      <c r="Z6515">
        <v>0</v>
      </c>
      <c r="AA6515">
        <v>895</v>
      </c>
      <c r="AB6515">
        <v>21732</v>
      </c>
      <c r="AC6515" t="s">
        <v>107</v>
      </c>
    </row>
    <row r="6516" spans="1:29" x14ac:dyDescent="0.3">
      <c r="A6516" s="1" t="s">
        <v>47</v>
      </c>
      <c r="B6516" t="s">
        <v>108</v>
      </c>
      <c r="C6516" t="s">
        <v>1763</v>
      </c>
      <c r="D6516" t="s">
        <v>98</v>
      </c>
      <c r="E6516">
        <v>2</v>
      </c>
      <c r="F6516" t="s">
        <v>221</v>
      </c>
      <c r="G6516" t="s">
        <v>222</v>
      </c>
      <c r="H6516" t="s">
        <v>35</v>
      </c>
      <c r="I6516" t="s">
        <v>821</v>
      </c>
      <c r="J6516" t="s">
        <v>306</v>
      </c>
      <c r="K6516" t="s">
        <v>14571</v>
      </c>
      <c r="L6516" t="s">
        <v>14572</v>
      </c>
      <c r="M6516" t="s">
        <v>660</v>
      </c>
      <c r="N6516" t="s">
        <v>40</v>
      </c>
      <c r="O6516">
        <v>21296</v>
      </c>
      <c r="P6516">
        <v>25875</v>
      </c>
      <c r="Q6516" t="s">
        <v>95</v>
      </c>
      <c r="R6516">
        <v>944</v>
      </c>
      <c r="S6516" s="2">
        <v>44897</v>
      </c>
      <c r="T6516" s="2">
        <v>44927</v>
      </c>
      <c r="U6516">
        <v>0</v>
      </c>
      <c r="V6516" t="s">
        <v>85</v>
      </c>
      <c r="W6516">
        <v>423</v>
      </c>
      <c r="X6516" t="s">
        <v>60</v>
      </c>
      <c r="Y6516" t="s">
        <v>45</v>
      </c>
      <c r="Z6516">
        <v>0</v>
      </c>
      <c r="AA6516">
        <v>907</v>
      </c>
      <c r="AB6516">
        <v>23720</v>
      </c>
      <c r="AC6516" t="s">
        <v>46</v>
      </c>
    </row>
    <row r="6517" spans="1:29" x14ac:dyDescent="0.3">
      <c r="A6517" s="1" t="s">
        <v>29</v>
      </c>
      <c r="B6517" t="s">
        <v>363</v>
      </c>
      <c r="C6517" t="s">
        <v>364</v>
      </c>
      <c r="D6517" t="s">
        <v>110</v>
      </c>
      <c r="E6517">
        <v>3</v>
      </c>
      <c r="F6517" t="s">
        <v>129</v>
      </c>
      <c r="G6517" t="s">
        <v>163</v>
      </c>
      <c r="H6517" t="s">
        <v>79</v>
      </c>
      <c r="I6517" t="s">
        <v>2994</v>
      </c>
      <c r="J6517" t="s">
        <v>1647</v>
      </c>
      <c r="K6517" t="s">
        <v>14573</v>
      </c>
      <c r="L6517" t="s">
        <v>14574</v>
      </c>
      <c r="M6517" t="s">
        <v>705</v>
      </c>
      <c r="N6517" t="s">
        <v>84</v>
      </c>
      <c r="O6517">
        <v>23317</v>
      </c>
      <c r="P6517">
        <v>26289</v>
      </c>
      <c r="Q6517" t="s">
        <v>95</v>
      </c>
      <c r="R6517">
        <v>467</v>
      </c>
      <c r="S6517" s="2">
        <v>44348</v>
      </c>
      <c r="T6517" t="s">
        <v>42</v>
      </c>
      <c r="U6517">
        <v>0</v>
      </c>
      <c r="V6517" t="s">
        <v>106</v>
      </c>
      <c r="W6517">
        <v>460</v>
      </c>
      <c r="X6517" t="s">
        <v>44</v>
      </c>
      <c r="Y6517" t="s">
        <v>45</v>
      </c>
      <c r="Z6517">
        <v>0</v>
      </c>
      <c r="AA6517">
        <v>63</v>
      </c>
      <c r="AB6517">
        <v>23960</v>
      </c>
      <c r="AC6517" t="s">
        <v>46</v>
      </c>
    </row>
    <row r="6518" spans="1:29" x14ac:dyDescent="0.3">
      <c r="A6518" s="1" t="s">
        <v>47</v>
      </c>
      <c r="B6518" t="s">
        <v>176</v>
      </c>
      <c r="C6518" t="s">
        <v>1000</v>
      </c>
      <c r="D6518" t="s">
        <v>155</v>
      </c>
      <c r="E6518">
        <v>9</v>
      </c>
      <c r="F6518" t="s">
        <v>33</v>
      </c>
      <c r="G6518" t="s">
        <v>139</v>
      </c>
      <c r="H6518" t="s">
        <v>35</v>
      </c>
      <c r="I6518" t="s">
        <v>195</v>
      </c>
      <c r="J6518" t="s">
        <v>245</v>
      </c>
      <c r="K6518" t="s">
        <v>14575</v>
      </c>
      <c r="L6518" t="s">
        <v>14576</v>
      </c>
      <c r="M6518" t="s">
        <v>887</v>
      </c>
      <c r="N6518" t="s">
        <v>40</v>
      </c>
      <c r="O6518">
        <v>19217</v>
      </c>
      <c r="P6518">
        <v>22890</v>
      </c>
      <c r="Q6518" t="s">
        <v>95</v>
      </c>
      <c r="R6518">
        <v>157</v>
      </c>
      <c r="S6518" s="2">
        <v>44940</v>
      </c>
      <c r="T6518" s="2">
        <v>44968</v>
      </c>
      <c r="U6518">
        <v>0</v>
      </c>
      <c r="V6518" t="s">
        <v>85</v>
      </c>
      <c r="W6518">
        <v>522</v>
      </c>
      <c r="X6518" t="s">
        <v>60</v>
      </c>
      <c r="Y6518" t="s">
        <v>45</v>
      </c>
      <c r="Z6518">
        <v>0</v>
      </c>
      <c r="AA6518">
        <v>222</v>
      </c>
      <c r="AB6518">
        <v>22880</v>
      </c>
      <c r="AC6518" t="s">
        <v>73</v>
      </c>
    </row>
    <row r="6519" spans="1:29" x14ac:dyDescent="0.3">
      <c r="A6519" s="1" t="s">
        <v>47</v>
      </c>
      <c r="B6519" t="s">
        <v>136</v>
      </c>
      <c r="C6519" t="s">
        <v>1124</v>
      </c>
      <c r="D6519" t="s">
        <v>98</v>
      </c>
      <c r="E6519">
        <v>2</v>
      </c>
      <c r="F6519" t="s">
        <v>271</v>
      </c>
      <c r="G6519" t="s">
        <v>1110</v>
      </c>
      <c r="H6519" t="s">
        <v>79</v>
      </c>
      <c r="I6519" t="s">
        <v>729</v>
      </c>
      <c r="J6519" t="s">
        <v>224</v>
      </c>
      <c r="K6519" t="s">
        <v>14577</v>
      </c>
      <c r="L6519" t="s">
        <v>14578</v>
      </c>
      <c r="M6519" t="s">
        <v>227</v>
      </c>
      <c r="N6519" t="s">
        <v>58</v>
      </c>
      <c r="O6519">
        <v>8658</v>
      </c>
      <c r="P6519">
        <v>12577</v>
      </c>
      <c r="Q6519" t="s">
        <v>59</v>
      </c>
      <c r="R6519">
        <v>124</v>
      </c>
      <c r="S6519" s="2">
        <v>45314</v>
      </c>
      <c r="T6519" s="2">
        <v>45320</v>
      </c>
      <c r="U6519">
        <v>18602</v>
      </c>
      <c r="V6519" t="s">
        <v>106</v>
      </c>
      <c r="W6519">
        <v>671</v>
      </c>
      <c r="X6519" t="s">
        <v>60</v>
      </c>
      <c r="Y6519" t="s">
        <v>61</v>
      </c>
      <c r="Z6519">
        <v>3245</v>
      </c>
      <c r="AA6519">
        <v>277</v>
      </c>
      <c r="AB6519">
        <v>9518</v>
      </c>
      <c r="AC6519" t="s">
        <v>107</v>
      </c>
    </row>
    <row r="6520" spans="1:29" x14ac:dyDescent="0.3">
      <c r="A6520" s="1" t="s">
        <v>29</v>
      </c>
      <c r="B6520" t="s">
        <v>30</v>
      </c>
      <c r="C6520" t="s">
        <v>5066</v>
      </c>
      <c r="D6520" t="s">
        <v>50</v>
      </c>
      <c r="E6520">
        <v>5</v>
      </c>
      <c r="F6520" t="s">
        <v>77</v>
      </c>
      <c r="G6520" t="s">
        <v>980</v>
      </c>
      <c r="H6520" t="s">
        <v>79</v>
      </c>
      <c r="I6520" t="s">
        <v>883</v>
      </c>
      <c r="J6520" t="s">
        <v>319</v>
      </c>
      <c r="K6520" t="s">
        <v>14579</v>
      </c>
      <c r="L6520" t="s">
        <v>14580</v>
      </c>
      <c r="M6520" t="s">
        <v>1307</v>
      </c>
      <c r="N6520" t="s">
        <v>84</v>
      </c>
      <c r="O6520">
        <v>26527</v>
      </c>
      <c r="P6520">
        <v>30195</v>
      </c>
      <c r="Q6520" t="s">
        <v>41</v>
      </c>
      <c r="R6520">
        <v>774</v>
      </c>
      <c r="S6520" s="2">
        <v>45267</v>
      </c>
      <c r="T6520" t="s">
        <v>42</v>
      </c>
      <c r="U6520">
        <v>0</v>
      </c>
      <c r="V6520" t="s">
        <v>43</v>
      </c>
      <c r="W6520">
        <v>685</v>
      </c>
      <c r="X6520" t="s">
        <v>44</v>
      </c>
      <c r="Y6520" t="s">
        <v>72</v>
      </c>
      <c r="Z6520">
        <v>0</v>
      </c>
      <c r="AA6520">
        <v>724</v>
      </c>
      <c r="AB6520">
        <v>28576</v>
      </c>
      <c r="AC6520" t="s">
        <v>46</v>
      </c>
    </row>
    <row r="6521" spans="1:29" x14ac:dyDescent="0.3">
      <c r="A6521" s="1" t="s">
        <v>47</v>
      </c>
      <c r="B6521" t="s">
        <v>136</v>
      </c>
      <c r="C6521" t="s">
        <v>1426</v>
      </c>
      <c r="D6521" t="s">
        <v>257</v>
      </c>
      <c r="E6521">
        <v>1</v>
      </c>
      <c r="F6521" t="s">
        <v>51</v>
      </c>
      <c r="G6521" t="s">
        <v>1427</v>
      </c>
      <c r="H6521" t="s">
        <v>79</v>
      </c>
      <c r="I6521" t="s">
        <v>738</v>
      </c>
      <c r="J6521" t="s">
        <v>2341</v>
      </c>
      <c r="K6521" t="s">
        <v>14581</v>
      </c>
      <c r="L6521" t="s">
        <v>14582</v>
      </c>
      <c r="M6521" t="s">
        <v>1128</v>
      </c>
      <c r="N6521" t="s">
        <v>84</v>
      </c>
      <c r="O6521">
        <v>12112</v>
      </c>
      <c r="P6521">
        <v>15769</v>
      </c>
      <c r="Q6521" t="s">
        <v>59</v>
      </c>
      <c r="R6521">
        <v>593</v>
      </c>
      <c r="S6521" s="2">
        <v>44698</v>
      </c>
      <c r="T6521" s="2">
        <v>44725</v>
      </c>
      <c r="U6521">
        <v>6505</v>
      </c>
      <c r="V6521" t="s">
        <v>71</v>
      </c>
      <c r="W6521">
        <v>500</v>
      </c>
      <c r="X6521" t="s">
        <v>60</v>
      </c>
      <c r="Y6521" t="s">
        <v>72</v>
      </c>
      <c r="Z6521">
        <v>0</v>
      </c>
      <c r="AA6521">
        <v>996</v>
      </c>
      <c r="AB6521">
        <v>13345</v>
      </c>
      <c r="AC6521" t="s">
        <v>107</v>
      </c>
    </row>
    <row r="6522" spans="1:29" x14ac:dyDescent="0.3">
      <c r="A6522" s="1" t="s">
        <v>47</v>
      </c>
      <c r="B6522" t="s">
        <v>48</v>
      </c>
      <c r="C6522" t="s">
        <v>551</v>
      </c>
      <c r="D6522" t="s">
        <v>178</v>
      </c>
      <c r="E6522">
        <v>10</v>
      </c>
      <c r="F6522" t="s">
        <v>129</v>
      </c>
      <c r="G6522" t="s">
        <v>163</v>
      </c>
      <c r="H6522" t="s">
        <v>79</v>
      </c>
      <c r="I6522" t="s">
        <v>1295</v>
      </c>
      <c r="J6522" t="s">
        <v>9156</v>
      </c>
      <c r="K6522" t="s">
        <v>14583</v>
      </c>
      <c r="L6522" t="s">
        <v>14584</v>
      </c>
      <c r="M6522" t="s">
        <v>648</v>
      </c>
      <c r="N6522" t="s">
        <v>40</v>
      </c>
      <c r="O6522">
        <v>27975</v>
      </c>
      <c r="P6522">
        <v>31028</v>
      </c>
      <c r="Q6522" t="s">
        <v>95</v>
      </c>
      <c r="R6522">
        <v>641</v>
      </c>
      <c r="S6522" s="2">
        <v>45315</v>
      </c>
      <c r="T6522" t="s">
        <v>42</v>
      </c>
      <c r="U6522">
        <v>0</v>
      </c>
      <c r="V6522" t="s">
        <v>43</v>
      </c>
      <c r="W6522">
        <v>515</v>
      </c>
      <c r="X6522" t="s">
        <v>44</v>
      </c>
      <c r="Y6522" t="s">
        <v>72</v>
      </c>
      <c r="Z6522">
        <v>0</v>
      </c>
      <c r="AA6522">
        <v>501</v>
      </c>
      <c r="AB6522">
        <v>29272</v>
      </c>
      <c r="AC6522" t="s">
        <v>46</v>
      </c>
    </row>
    <row r="6523" spans="1:29" x14ac:dyDescent="0.3">
      <c r="A6523" s="1" t="s">
        <v>47</v>
      </c>
      <c r="B6523" t="s">
        <v>161</v>
      </c>
      <c r="C6523" t="s">
        <v>683</v>
      </c>
      <c r="D6523" t="s">
        <v>387</v>
      </c>
      <c r="E6523">
        <v>10</v>
      </c>
      <c r="F6523" t="s">
        <v>221</v>
      </c>
      <c r="G6523" t="s">
        <v>222</v>
      </c>
      <c r="H6523" t="s">
        <v>35</v>
      </c>
      <c r="I6523" t="s">
        <v>2161</v>
      </c>
      <c r="J6523" t="s">
        <v>822</v>
      </c>
      <c r="K6523" t="s">
        <v>14585</v>
      </c>
      <c r="L6523" t="s">
        <v>14586</v>
      </c>
      <c r="M6523" t="s">
        <v>192</v>
      </c>
      <c r="N6523" t="s">
        <v>84</v>
      </c>
      <c r="O6523">
        <v>26586</v>
      </c>
      <c r="P6523">
        <v>30438</v>
      </c>
      <c r="Q6523" t="s">
        <v>41</v>
      </c>
      <c r="R6523">
        <v>981</v>
      </c>
      <c r="S6523" s="2">
        <v>44923</v>
      </c>
      <c r="T6523" t="s">
        <v>42</v>
      </c>
      <c r="U6523">
        <v>0</v>
      </c>
      <c r="V6523" t="s">
        <v>106</v>
      </c>
      <c r="W6523">
        <v>658</v>
      </c>
      <c r="X6523" t="s">
        <v>44</v>
      </c>
      <c r="Y6523" t="s">
        <v>72</v>
      </c>
      <c r="Z6523">
        <v>0</v>
      </c>
      <c r="AA6523">
        <v>108</v>
      </c>
      <c r="AB6523">
        <v>27079</v>
      </c>
      <c r="AC6523" t="s">
        <v>73</v>
      </c>
    </row>
    <row r="6524" spans="1:29" x14ac:dyDescent="0.3">
      <c r="A6524" s="1" t="s">
        <v>47</v>
      </c>
      <c r="B6524" t="s">
        <v>136</v>
      </c>
      <c r="C6524" t="s">
        <v>137</v>
      </c>
      <c r="D6524" t="s">
        <v>50</v>
      </c>
      <c r="E6524">
        <v>3</v>
      </c>
      <c r="F6524" t="s">
        <v>129</v>
      </c>
      <c r="G6524" t="s">
        <v>944</v>
      </c>
      <c r="H6524" t="s">
        <v>35</v>
      </c>
      <c r="I6524" t="s">
        <v>490</v>
      </c>
      <c r="J6524" t="s">
        <v>305</v>
      </c>
      <c r="K6524" t="s">
        <v>14587</v>
      </c>
      <c r="L6524" t="s">
        <v>14588</v>
      </c>
      <c r="M6524" t="s">
        <v>312</v>
      </c>
      <c r="N6524" t="s">
        <v>58</v>
      </c>
      <c r="O6524">
        <v>13440</v>
      </c>
      <c r="P6524">
        <v>17846</v>
      </c>
      <c r="Q6524" t="s">
        <v>95</v>
      </c>
      <c r="R6524">
        <v>31</v>
      </c>
      <c r="S6524" s="2">
        <v>45287</v>
      </c>
      <c r="T6524" t="s">
        <v>42</v>
      </c>
      <c r="U6524">
        <v>0</v>
      </c>
      <c r="V6524" t="s">
        <v>85</v>
      </c>
      <c r="W6524">
        <v>842</v>
      </c>
      <c r="X6524" t="s">
        <v>44</v>
      </c>
      <c r="Y6524" t="s">
        <v>72</v>
      </c>
      <c r="Z6524">
        <v>4209</v>
      </c>
      <c r="AA6524">
        <v>974</v>
      </c>
      <c r="AB6524">
        <v>16751</v>
      </c>
      <c r="AC6524" t="s">
        <v>107</v>
      </c>
    </row>
    <row r="6525" spans="1:29" x14ac:dyDescent="0.3">
      <c r="A6525" s="1" t="s">
        <v>29</v>
      </c>
      <c r="B6525" t="s">
        <v>393</v>
      </c>
      <c r="C6525" t="s">
        <v>2946</v>
      </c>
      <c r="D6525" t="s">
        <v>76</v>
      </c>
      <c r="E6525">
        <v>3</v>
      </c>
      <c r="F6525" t="s">
        <v>271</v>
      </c>
      <c r="G6525" t="s">
        <v>1060</v>
      </c>
      <c r="H6525" t="s">
        <v>35</v>
      </c>
      <c r="I6525" t="s">
        <v>2566</v>
      </c>
      <c r="J6525" t="s">
        <v>1052</v>
      </c>
      <c r="K6525" t="s">
        <v>14589</v>
      </c>
      <c r="L6525" t="s">
        <v>14590</v>
      </c>
      <c r="M6525" t="s">
        <v>1265</v>
      </c>
      <c r="N6525" t="s">
        <v>58</v>
      </c>
      <c r="O6525">
        <v>27981</v>
      </c>
      <c r="P6525">
        <v>32023</v>
      </c>
      <c r="Q6525" t="s">
        <v>95</v>
      </c>
      <c r="R6525">
        <v>331</v>
      </c>
      <c r="S6525" s="2">
        <v>44385</v>
      </c>
      <c r="T6525" s="2">
        <v>44415</v>
      </c>
      <c r="U6525">
        <v>0</v>
      </c>
      <c r="V6525" t="s">
        <v>85</v>
      </c>
      <c r="W6525">
        <v>775</v>
      </c>
      <c r="X6525" t="s">
        <v>60</v>
      </c>
      <c r="Y6525" t="s">
        <v>72</v>
      </c>
      <c r="Z6525">
        <v>2229</v>
      </c>
      <c r="AA6525">
        <v>585</v>
      </c>
      <c r="AB6525">
        <v>29211</v>
      </c>
      <c r="AC6525" t="s">
        <v>107</v>
      </c>
    </row>
    <row r="6526" spans="1:29" x14ac:dyDescent="0.3">
      <c r="A6526" s="1" t="s">
        <v>47</v>
      </c>
      <c r="B6526" t="s">
        <v>176</v>
      </c>
      <c r="C6526" t="s">
        <v>7337</v>
      </c>
      <c r="D6526" t="s">
        <v>119</v>
      </c>
      <c r="E6526">
        <v>5</v>
      </c>
      <c r="F6526" t="s">
        <v>77</v>
      </c>
      <c r="G6526" t="s">
        <v>980</v>
      </c>
      <c r="H6526" t="s">
        <v>79</v>
      </c>
      <c r="I6526" t="s">
        <v>2547</v>
      </c>
      <c r="J6526" t="s">
        <v>2875</v>
      </c>
      <c r="K6526" t="s">
        <v>14591</v>
      </c>
      <c r="L6526" t="s">
        <v>14592</v>
      </c>
      <c r="M6526" t="s">
        <v>426</v>
      </c>
      <c r="N6526" t="s">
        <v>84</v>
      </c>
      <c r="O6526">
        <v>12957</v>
      </c>
      <c r="P6526">
        <v>17732</v>
      </c>
      <c r="Q6526" t="s">
        <v>95</v>
      </c>
      <c r="R6526">
        <v>888</v>
      </c>
      <c r="S6526" s="2">
        <v>45153</v>
      </c>
      <c r="T6526" s="2">
        <v>45154</v>
      </c>
      <c r="U6526">
        <v>0</v>
      </c>
      <c r="V6526" t="s">
        <v>106</v>
      </c>
      <c r="W6526">
        <v>645</v>
      </c>
      <c r="X6526" t="s">
        <v>60</v>
      </c>
      <c r="Y6526" t="s">
        <v>45</v>
      </c>
      <c r="Z6526">
        <v>0</v>
      </c>
      <c r="AA6526">
        <v>134</v>
      </c>
      <c r="AB6526">
        <v>16151</v>
      </c>
      <c r="AC6526" t="s">
        <v>46</v>
      </c>
    </row>
    <row r="6527" spans="1:29" x14ac:dyDescent="0.3">
      <c r="A6527" s="1" t="s">
        <v>47</v>
      </c>
      <c r="B6527" t="s">
        <v>145</v>
      </c>
      <c r="C6527" t="s">
        <v>3466</v>
      </c>
      <c r="D6527" t="s">
        <v>110</v>
      </c>
      <c r="E6527">
        <v>10</v>
      </c>
      <c r="F6527" t="s">
        <v>129</v>
      </c>
      <c r="G6527" t="s">
        <v>298</v>
      </c>
      <c r="H6527" t="s">
        <v>79</v>
      </c>
      <c r="I6527" t="s">
        <v>36</v>
      </c>
      <c r="J6527" t="s">
        <v>2624</v>
      </c>
      <c r="K6527" t="s">
        <v>14593</v>
      </c>
      <c r="L6527" t="s">
        <v>14594</v>
      </c>
      <c r="M6527" t="s">
        <v>1294</v>
      </c>
      <c r="N6527" t="s">
        <v>94</v>
      </c>
      <c r="O6527">
        <v>21824</v>
      </c>
      <c r="P6527">
        <v>24886</v>
      </c>
      <c r="Q6527" t="s">
        <v>95</v>
      </c>
      <c r="R6527">
        <v>179</v>
      </c>
      <c r="S6527" s="2">
        <v>44762</v>
      </c>
      <c r="T6527" s="2">
        <v>44773</v>
      </c>
      <c r="U6527">
        <v>0</v>
      </c>
      <c r="V6527" t="s">
        <v>106</v>
      </c>
      <c r="W6527">
        <v>638</v>
      </c>
      <c r="X6527" t="s">
        <v>60</v>
      </c>
      <c r="Y6527" t="s">
        <v>45</v>
      </c>
      <c r="Z6527">
        <v>0</v>
      </c>
      <c r="AA6527">
        <v>877</v>
      </c>
      <c r="AB6527">
        <v>22023</v>
      </c>
      <c r="AC6527" t="s">
        <v>73</v>
      </c>
    </row>
    <row r="6528" spans="1:29" x14ac:dyDescent="0.3">
      <c r="A6528" s="1" t="s">
        <v>29</v>
      </c>
      <c r="B6528" t="s">
        <v>393</v>
      </c>
      <c r="C6528" t="s">
        <v>2946</v>
      </c>
      <c r="D6528" t="s">
        <v>387</v>
      </c>
      <c r="E6528">
        <v>6</v>
      </c>
      <c r="F6528" t="s">
        <v>221</v>
      </c>
      <c r="G6528" t="s">
        <v>667</v>
      </c>
      <c r="H6528" t="s">
        <v>35</v>
      </c>
      <c r="I6528" t="s">
        <v>89</v>
      </c>
      <c r="J6528" t="s">
        <v>7769</v>
      </c>
      <c r="K6528" t="s">
        <v>14595</v>
      </c>
      <c r="L6528" t="s">
        <v>14596</v>
      </c>
      <c r="M6528" t="s">
        <v>2103</v>
      </c>
      <c r="N6528" t="s">
        <v>94</v>
      </c>
      <c r="O6528">
        <v>7814</v>
      </c>
      <c r="P6528">
        <v>10232</v>
      </c>
      <c r="Q6528" t="s">
        <v>59</v>
      </c>
      <c r="R6528">
        <v>901</v>
      </c>
      <c r="S6528" s="2">
        <v>45210</v>
      </c>
      <c r="T6528" s="2">
        <v>45229</v>
      </c>
      <c r="U6528">
        <v>46030</v>
      </c>
      <c r="V6528" t="s">
        <v>106</v>
      </c>
      <c r="W6528">
        <v>645</v>
      </c>
      <c r="X6528" t="s">
        <v>60</v>
      </c>
      <c r="Y6528" t="s">
        <v>61</v>
      </c>
      <c r="Z6528">
        <v>0</v>
      </c>
      <c r="AA6528">
        <v>473</v>
      </c>
      <c r="AB6528">
        <v>7845</v>
      </c>
      <c r="AC6528" t="s">
        <v>107</v>
      </c>
    </row>
    <row r="6529" spans="1:29" x14ac:dyDescent="0.3">
      <c r="A6529" s="1" t="s">
        <v>29</v>
      </c>
      <c r="B6529" t="s">
        <v>228</v>
      </c>
      <c r="C6529" t="s">
        <v>2413</v>
      </c>
      <c r="D6529" t="s">
        <v>98</v>
      </c>
      <c r="E6529">
        <v>7</v>
      </c>
      <c r="F6529" t="s">
        <v>129</v>
      </c>
      <c r="G6529" t="s">
        <v>130</v>
      </c>
      <c r="H6529" t="s">
        <v>79</v>
      </c>
      <c r="I6529" t="s">
        <v>148</v>
      </c>
      <c r="J6529" t="s">
        <v>2840</v>
      </c>
      <c r="K6529" t="s">
        <v>14597</v>
      </c>
      <c r="L6529" t="s">
        <v>14598</v>
      </c>
      <c r="M6529" t="s">
        <v>479</v>
      </c>
      <c r="N6529" t="s">
        <v>94</v>
      </c>
      <c r="O6529">
        <v>17550</v>
      </c>
      <c r="P6529">
        <v>19797</v>
      </c>
      <c r="Q6529" t="s">
        <v>95</v>
      </c>
      <c r="R6529">
        <v>274</v>
      </c>
      <c r="S6529" s="2">
        <v>44288</v>
      </c>
      <c r="T6529" t="s">
        <v>42</v>
      </c>
      <c r="U6529">
        <v>0</v>
      </c>
      <c r="V6529" t="s">
        <v>85</v>
      </c>
      <c r="W6529">
        <v>698</v>
      </c>
      <c r="X6529" t="s">
        <v>44</v>
      </c>
      <c r="Y6529" t="s">
        <v>61</v>
      </c>
      <c r="Z6529">
        <v>0</v>
      </c>
      <c r="AA6529">
        <v>512</v>
      </c>
      <c r="AB6529">
        <v>18580</v>
      </c>
      <c r="AC6529" t="s">
        <v>107</v>
      </c>
    </row>
    <row r="6530" spans="1:29" x14ac:dyDescent="0.3">
      <c r="A6530" s="1" t="s">
        <v>29</v>
      </c>
      <c r="B6530" t="s">
        <v>30</v>
      </c>
      <c r="C6530" t="s">
        <v>1954</v>
      </c>
      <c r="D6530" t="s">
        <v>128</v>
      </c>
      <c r="E6530">
        <v>9</v>
      </c>
      <c r="F6530" t="s">
        <v>129</v>
      </c>
      <c r="G6530" t="s">
        <v>944</v>
      </c>
      <c r="H6530" t="s">
        <v>35</v>
      </c>
      <c r="I6530" t="s">
        <v>3692</v>
      </c>
      <c r="J6530" t="s">
        <v>748</v>
      </c>
      <c r="K6530">
        <f>1-146-811-9121</f>
        <v>-10077</v>
      </c>
      <c r="L6530" t="s">
        <v>14599</v>
      </c>
      <c r="M6530" t="s">
        <v>1039</v>
      </c>
      <c r="N6530" t="s">
        <v>84</v>
      </c>
      <c r="O6530">
        <v>29588</v>
      </c>
      <c r="P6530">
        <v>31992</v>
      </c>
      <c r="Q6530" t="s">
        <v>41</v>
      </c>
      <c r="R6530">
        <v>282</v>
      </c>
      <c r="S6530" s="2">
        <v>44286</v>
      </c>
      <c r="T6530" s="2">
        <v>44295</v>
      </c>
      <c r="U6530">
        <v>0</v>
      </c>
      <c r="V6530" t="s">
        <v>71</v>
      </c>
      <c r="W6530">
        <v>588</v>
      </c>
      <c r="X6530" t="s">
        <v>60</v>
      </c>
      <c r="Y6530" t="s">
        <v>61</v>
      </c>
      <c r="Z6530">
        <v>0</v>
      </c>
      <c r="AA6530">
        <v>62</v>
      </c>
      <c r="AB6530">
        <v>30790</v>
      </c>
      <c r="AC6530" t="s">
        <v>107</v>
      </c>
    </row>
    <row r="6531" spans="1:29" x14ac:dyDescent="0.3">
      <c r="A6531" s="1" t="s">
        <v>29</v>
      </c>
      <c r="B6531" t="s">
        <v>74</v>
      </c>
      <c r="C6531" t="s">
        <v>790</v>
      </c>
      <c r="D6531" t="s">
        <v>155</v>
      </c>
      <c r="E6531">
        <v>10</v>
      </c>
      <c r="F6531" t="s">
        <v>221</v>
      </c>
      <c r="G6531" t="s">
        <v>548</v>
      </c>
      <c r="H6531" t="s">
        <v>79</v>
      </c>
      <c r="I6531" t="s">
        <v>2789</v>
      </c>
      <c r="J6531" t="s">
        <v>6504</v>
      </c>
      <c r="K6531" t="s">
        <v>14600</v>
      </c>
      <c r="L6531" t="s">
        <v>14601</v>
      </c>
      <c r="M6531" t="s">
        <v>175</v>
      </c>
      <c r="N6531" t="s">
        <v>40</v>
      </c>
      <c r="O6531">
        <v>21105</v>
      </c>
      <c r="P6531">
        <v>24724</v>
      </c>
      <c r="Q6531" t="s">
        <v>59</v>
      </c>
      <c r="R6531">
        <v>780</v>
      </c>
      <c r="S6531" s="2">
        <v>45003</v>
      </c>
      <c r="T6531" s="2">
        <v>45029</v>
      </c>
      <c r="U6531">
        <v>27476</v>
      </c>
      <c r="V6531" t="s">
        <v>106</v>
      </c>
      <c r="W6531">
        <v>519</v>
      </c>
      <c r="X6531" t="s">
        <v>60</v>
      </c>
      <c r="Y6531" t="s">
        <v>61</v>
      </c>
      <c r="Z6531">
        <v>0</v>
      </c>
      <c r="AA6531">
        <v>773</v>
      </c>
      <c r="AB6531">
        <v>22992</v>
      </c>
      <c r="AC6531" t="s">
        <v>73</v>
      </c>
    </row>
    <row r="6532" spans="1:29" x14ac:dyDescent="0.3">
      <c r="A6532" s="1" t="s">
        <v>47</v>
      </c>
      <c r="B6532" t="s">
        <v>108</v>
      </c>
      <c r="C6532" t="s">
        <v>655</v>
      </c>
      <c r="D6532" t="s">
        <v>119</v>
      </c>
      <c r="E6532">
        <v>10</v>
      </c>
      <c r="F6532" t="s">
        <v>129</v>
      </c>
      <c r="G6532" t="s">
        <v>1528</v>
      </c>
      <c r="H6532" t="s">
        <v>35</v>
      </c>
      <c r="I6532" t="s">
        <v>7842</v>
      </c>
      <c r="J6532" t="s">
        <v>224</v>
      </c>
      <c r="K6532" t="s">
        <v>14602</v>
      </c>
      <c r="L6532" t="s">
        <v>14603</v>
      </c>
      <c r="M6532" t="s">
        <v>1252</v>
      </c>
      <c r="N6532" t="s">
        <v>94</v>
      </c>
      <c r="O6532">
        <v>5621</v>
      </c>
      <c r="P6532">
        <v>8656</v>
      </c>
      <c r="Q6532" t="s">
        <v>95</v>
      </c>
      <c r="R6532">
        <v>558</v>
      </c>
      <c r="S6532" s="2">
        <v>44655</v>
      </c>
      <c r="T6532" s="2">
        <v>44659</v>
      </c>
      <c r="U6532">
        <v>0</v>
      </c>
      <c r="V6532" t="s">
        <v>106</v>
      </c>
      <c r="W6532">
        <v>709</v>
      </c>
      <c r="X6532" t="s">
        <v>60</v>
      </c>
      <c r="Y6532" t="s">
        <v>72</v>
      </c>
      <c r="Z6532">
        <v>0</v>
      </c>
      <c r="AA6532">
        <v>288</v>
      </c>
      <c r="AB6532">
        <v>6675</v>
      </c>
      <c r="AC6532" t="s">
        <v>107</v>
      </c>
    </row>
    <row r="6533" spans="1:29" x14ac:dyDescent="0.3">
      <c r="A6533" s="1" t="s">
        <v>47</v>
      </c>
      <c r="B6533" t="s">
        <v>48</v>
      </c>
      <c r="C6533" t="s">
        <v>2654</v>
      </c>
      <c r="D6533" t="s">
        <v>257</v>
      </c>
      <c r="E6533">
        <v>4</v>
      </c>
      <c r="F6533" t="s">
        <v>64</v>
      </c>
      <c r="G6533" t="s">
        <v>783</v>
      </c>
      <c r="H6533" t="s">
        <v>35</v>
      </c>
      <c r="I6533" t="s">
        <v>910</v>
      </c>
      <c r="J6533" t="s">
        <v>4405</v>
      </c>
      <c r="K6533" s="3" t="s">
        <v>14604</v>
      </c>
      <c r="L6533" t="s">
        <v>14605</v>
      </c>
      <c r="M6533" t="s">
        <v>303</v>
      </c>
      <c r="N6533" t="s">
        <v>84</v>
      </c>
      <c r="O6533">
        <v>4711</v>
      </c>
      <c r="P6533">
        <v>9053</v>
      </c>
      <c r="Q6533" t="s">
        <v>59</v>
      </c>
      <c r="R6533">
        <v>35</v>
      </c>
      <c r="S6533" s="2">
        <v>44691</v>
      </c>
      <c r="T6533" t="s">
        <v>42</v>
      </c>
      <c r="U6533">
        <v>23136</v>
      </c>
      <c r="V6533" t="s">
        <v>43</v>
      </c>
      <c r="W6533">
        <v>677</v>
      </c>
      <c r="X6533" t="s">
        <v>44</v>
      </c>
      <c r="Y6533" t="s">
        <v>72</v>
      </c>
      <c r="Z6533">
        <v>0</v>
      </c>
      <c r="AA6533">
        <v>59</v>
      </c>
      <c r="AB6533">
        <v>8990</v>
      </c>
      <c r="AC6533" t="s">
        <v>46</v>
      </c>
    </row>
    <row r="6534" spans="1:29" x14ac:dyDescent="0.3">
      <c r="A6534" s="1" t="s">
        <v>29</v>
      </c>
      <c r="B6534" t="s">
        <v>363</v>
      </c>
      <c r="C6534" t="s">
        <v>1409</v>
      </c>
      <c r="D6534" t="s">
        <v>76</v>
      </c>
      <c r="E6534">
        <v>4</v>
      </c>
      <c r="F6534" t="s">
        <v>129</v>
      </c>
      <c r="G6534" t="s">
        <v>1528</v>
      </c>
      <c r="H6534" t="s">
        <v>79</v>
      </c>
      <c r="I6534" t="s">
        <v>238</v>
      </c>
      <c r="J6534" t="s">
        <v>553</v>
      </c>
      <c r="K6534" t="s">
        <v>14606</v>
      </c>
      <c r="L6534" t="s">
        <v>14607</v>
      </c>
      <c r="M6534" t="s">
        <v>1068</v>
      </c>
      <c r="N6534" t="s">
        <v>40</v>
      </c>
      <c r="O6534">
        <v>25942</v>
      </c>
      <c r="P6534">
        <v>30204</v>
      </c>
      <c r="Q6534" t="s">
        <v>41</v>
      </c>
      <c r="R6534">
        <v>826</v>
      </c>
      <c r="S6534" s="2">
        <v>45014</v>
      </c>
      <c r="T6534" s="2">
        <v>45043</v>
      </c>
      <c r="U6534">
        <v>0</v>
      </c>
      <c r="V6534" t="s">
        <v>106</v>
      </c>
      <c r="W6534">
        <v>623</v>
      </c>
      <c r="X6534" t="s">
        <v>60</v>
      </c>
      <c r="Y6534" t="s">
        <v>61</v>
      </c>
      <c r="Z6534">
        <v>0</v>
      </c>
      <c r="AA6534">
        <v>879</v>
      </c>
      <c r="AB6534">
        <v>26386</v>
      </c>
      <c r="AC6534" t="s">
        <v>46</v>
      </c>
    </row>
    <row r="6535" spans="1:29" x14ac:dyDescent="0.3">
      <c r="A6535" s="1" t="s">
        <v>47</v>
      </c>
      <c r="B6535" t="s">
        <v>592</v>
      </c>
      <c r="C6535" t="s">
        <v>1350</v>
      </c>
      <c r="D6535" t="s">
        <v>119</v>
      </c>
      <c r="E6535">
        <v>9</v>
      </c>
      <c r="F6535" t="s">
        <v>186</v>
      </c>
      <c r="G6535" t="s">
        <v>650</v>
      </c>
      <c r="H6535" t="s">
        <v>35</v>
      </c>
      <c r="I6535" t="s">
        <v>894</v>
      </c>
      <c r="J6535" t="s">
        <v>1462</v>
      </c>
      <c r="K6535" t="s">
        <v>14608</v>
      </c>
      <c r="L6535" t="s">
        <v>14609</v>
      </c>
      <c r="M6535" t="s">
        <v>2167</v>
      </c>
      <c r="N6535" t="s">
        <v>58</v>
      </c>
      <c r="O6535">
        <v>22789</v>
      </c>
      <c r="P6535">
        <v>27220</v>
      </c>
      <c r="Q6535" t="s">
        <v>95</v>
      </c>
      <c r="R6535">
        <v>173</v>
      </c>
      <c r="S6535" s="2">
        <v>44662</v>
      </c>
      <c r="T6535" t="s">
        <v>42</v>
      </c>
      <c r="U6535">
        <v>0</v>
      </c>
      <c r="V6535" t="s">
        <v>85</v>
      </c>
      <c r="W6535">
        <v>484</v>
      </c>
      <c r="X6535" t="s">
        <v>44</v>
      </c>
      <c r="Y6535" t="s">
        <v>45</v>
      </c>
      <c r="Z6535">
        <v>2551</v>
      </c>
      <c r="AA6535">
        <v>126</v>
      </c>
      <c r="AB6535">
        <v>24902</v>
      </c>
      <c r="AC6535" t="s">
        <v>107</v>
      </c>
    </row>
    <row r="6536" spans="1:29" x14ac:dyDescent="0.3">
      <c r="A6536" s="1" t="s">
        <v>47</v>
      </c>
      <c r="B6536" t="s">
        <v>136</v>
      </c>
      <c r="C6536" t="s">
        <v>1426</v>
      </c>
      <c r="D6536" t="s">
        <v>185</v>
      </c>
      <c r="E6536">
        <v>2</v>
      </c>
      <c r="F6536" t="s">
        <v>186</v>
      </c>
      <c r="G6536" t="s">
        <v>187</v>
      </c>
      <c r="H6536" t="s">
        <v>79</v>
      </c>
      <c r="I6536" t="s">
        <v>2839</v>
      </c>
      <c r="J6536" t="s">
        <v>1684</v>
      </c>
      <c r="K6536" t="s">
        <v>14610</v>
      </c>
      <c r="L6536" t="s">
        <v>14611</v>
      </c>
      <c r="M6536" t="s">
        <v>144</v>
      </c>
      <c r="N6536" t="s">
        <v>94</v>
      </c>
      <c r="O6536">
        <v>21465</v>
      </c>
      <c r="P6536">
        <v>24573</v>
      </c>
      <c r="Q6536" t="s">
        <v>59</v>
      </c>
      <c r="R6536">
        <v>170</v>
      </c>
      <c r="S6536" s="2">
        <v>44781</v>
      </c>
      <c r="T6536" s="2">
        <v>44784</v>
      </c>
      <c r="U6536">
        <v>34225</v>
      </c>
      <c r="V6536" t="s">
        <v>43</v>
      </c>
      <c r="W6536">
        <v>741</v>
      </c>
      <c r="X6536" t="s">
        <v>60</v>
      </c>
      <c r="Y6536" t="s">
        <v>72</v>
      </c>
      <c r="Z6536">
        <v>0</v>
      </c>
      <c r="AA6536">
        <v>638</v>
      </c>
      <c r="AB6536">
        <v>22617</v>
      </c>
      <c r="AC6536" t="s">
        <v>73</v>
      </c>
    </row>
    <row r="6537" spans="1:29" x14ac:dyDescent="0.3">
      <c r="A6537" s="1" t="s">
        <v>29</v>
      </c>
      <c r="B6537" t="s">
        <v>228</v>
      </c>
      <c r="C6537" t="s">
        <v>2889</v>
      </c>
      <c r="D6537" t="s">
        <v>76</v>
      </c>
      <c r="E6537">
        <v>9</v>
      </c>
      <c r="F6537" t="s">
        <v>51</v>
      </c>
      <c r="G6537" t="s">
        <v>52</v>
      </c>
      <c r="H6537" t="s">
        <v>79</v>
      </c>
      <c r="I6537" t="s">
        <v>1656</v>
      </c>
      <c r="J6537" t="s">
        <v>936</v>
      </c>
      <c r="K6537" t="s">
        <v>14612</v>
      </c>
      <c r="L6537" t="s">
        <v>14613</v>
      </c>
      <c r="M6537" t="s">
        <v>640</v>
      </c>
      <c r="N6537" t="s">
        <v>84</v>
      </c>
      <c r="O6537">
        <v>16119</v>
      </c>
      <c r="P6537">
        <v>19170</v>
      </c>
      <c r="Q6537" t="s">
        <v>95</v>
      </c>
      <c r="R6537">
        <v>949</v>
      </c>
      <c r="S6537" s="2">
        <v>44620</v>
      </c>
      <c r="T6537" t="s">
        <v>42</v>
      </c>
      <c r="U6537">
        <v>0</v>
      </c>
      <c r="V6537" t="s">
        <v>85</v>
      </c>
      <c r="W6537">
        <v>478</v>
      </c>
      <c r="X6537" t="s">
        <v>44</v>
      </c>
      <c r="Y6537" t="s">
        <v>61</v>
      </c>
      <c r="Z6537">
        <v>0</v>
      </c>
      <c r="AA6537">
        <v>476</v>
      </c>
      <c r="AB6537">
        <v>17659</v>
      </c>
      <c r="AC6537" t="s">
        <v>46</v>
      </c>
    </row>
    <row r="6538" spans="1:29" x14ac:dyDescent="0.3">
      <c r="A6538" s="1" t="s">
        <v>29</v>
      </c>
      <c r="B6538" t="s">
        <v>327</v>
      </c>
      <c r="C6538" t="s">
        <v>3636</v>
      </c>
      <c r="D6538" t="s">
        <v>155</v>
      </c>
      <c r="E6538">
        <v>2</v>
      </c>
      <c r="F6538" t="s">
        <v>33</v>
      </c>
      <c r="G6538" t="s">
        <v>139</v>
      </c>
      <c r="H6538" t="s">
        <v>79</v>
      </c>
      <c r="I6538" t="s">
        <v>417</v>
      </c>
      <c r="J6538" t="s">
        <v>870</v>
      </c>
      <c r="K6538">
        <v>5143061469</v>
      </c>
      <c r="L6538" t="s">
        <v>14614</v>
      </c>
      <c r="M6538" t="s">
        <v>2246</v>
      </c>
      <c r="N6538" t="s">
        <v>40</v>
      </c>
      <c r="O6538">
        <v>29354</v>
      </c>
      <c r="P6538">
        <v>34088</v>
      </c>
      <c r="Q6538" t="s">
        <v>95</v>
      </c>
      <c r="R6538">
        <v>301</v>
      </c>
      <c r="S6538" s="2">
        <v>45033</v>
      </c>
      <c r="T6538" t="s">
        <v>42</v>
      </c>
      <c r="U6538">
        <v>0</v>
      </c>
      <c r="V6538" t="s">
        <v>106</v>
      </c>
      <c r="W6538">
        <v>615</v>
      </c>
      <c r="X6538" t="s">
        <v>44</v>
      </c>
      <c r="Y6538" t="s">
        <v>61</v>
      </c>
      <c r="Z6538">
        <v>0</v>
      </c>
      <c r="AA6538">
        <v>93</v>
      </c>
      <c r="AB6538">
        <v>33474</v>
      </c>
      <c r="AC6538" t="s">
        <v>73</v>
      </c>
    </row>
    <row r="6539" spans="1:29" x14ac:dyDescent="0.3">
      <c r="A6539" s="1" t="s">
        <v>29</v>
      </c>
      <c r="B6539" t="s">
        <v>96</v>
      </c>
      <c r="C6539" t="s">
        <v>4402</v>
      </c>
      <c r="D6539" t="s">
        <v>155</v>
      </c>
      <c r="E6539">
        <v>3</v>
      </c>
      <c r="F6539" t="s">
        <v>33</v>
      </c>
      <c r="G6539" t="s">
        <v>411</v>
      </c>
      <c r="H6539" t="s">
        <v>35</v>
      </c>
      <c r="I6539" t="s">
        <v>4445</v>
      </c>
      <c r="J6539" t="s">
        <v>172</v>
      </c>
      <c r="K6539" t="s">
        <v>14615</v>
      </c>
      <c r="L6539" t="s">
        <v>14616</v>
      </c>
      <c r="M6539" t="s">
        <v>1500</v>
      </c>
      <c r="N6539" t="s">
        <v>94</v>
      </c>
      <c r="O6539">
        <v>9435</v>
      </c>
      <c r="P6539">
        <v>12730</v>
      </c>
      <c r="Q6539" t="s">
        <v>41</v>
      </c>
      <c r="R6539">
        <v>974</v>
      </c>
      <c r="S6539" s="2">
        <v>45152</v>
      </c>
      <c r="T6539" t="s">
        <v>42</v>
      </c>
      <c r="U6539">
        <v>0</v>
      </c>
      <c r="V6539" t="s">
        <v>43</v>
      </c>
      <c r="W6539">
        <v>509</v>
      </c>
      <c r="X6539" t="s">
        <v>44</v>
      </c>
      <c r="Y6539" t="s">
        <v>72</v>
      </c>
      <c r="Z6539">
        <v>0</v>
      </c>
      <c r="AA6539">
        <v>184</v>
      </c>
      <c r="AB6539">
        <v>10300</v>
      </c>
      <c r="AC6539" t="s">
        <v>46</v>
      </c>
    </row>
    <row r="6540" spans="1:29" x14ac:dyDescent="0.3">
      <c r="A6540" s="1" t="s">
        <v>29</v>
      </c>
      <c r="B6540" t="s">
        <v>30</v>
      </c>
      <c r="C6540" t="s">
        <v>3274</v>
      </c>
      <c r="D6540" t="s">
        <v>236</v>
      </c>
      <c r="E6540">
        <v>4</v>
      </c>
      <c r="F6540" t="s">
        <v>271</v>
      </c>
      <c r="G6540" t="s">
        <v>353</v>
      </c>
      <c r="H6540" t="s">
        <v>35</v>
      </c>
      <c r="I6540" t="s">
        <v>5157</v>
      </c>
      <c r="J6540" t="s">
        <v>4783</v>
      </c>
      <c r="K6540">
        <v>8196995641</v>
      </c>
      <c r="L6540" t="s">
        <v>14617</v>
      </c>
      <c r="M6540" t="s">
        <v>39</v>
      </c>
      <c r="N6540" t="s">
        <v>58</v>
      </c>
      <c r="O6540">
        <v>14998</v>
      </c>
      <c r="P6540">
        <v>17573</v>
      </c>
      <c r="Q6540" t="s">
        <v>59</v>
      </c>
      <c r="R6540">
        <v>102</v>
      </c>
      <c r="S6540" s="2">
        <v>44784</v>
      </c>
      <c r="T6540" s="2">
        <v>44797</v>
      </c>
      <c r="U6540">
        <v>41157</v>
      </c>
      <c r="V6540" t="s">
        <v>106</v>
      </c>
      <c r="W6540">
        <v>634</v>
      </c>
      <c r="X6540" t="s">
        <v>60</v>
      </c>
      <c r="Y6540" t="s">
        <v>45</v>
      </c>
      <c r="Z6540">
        <v>4124</v>
      </c>
      <c r="AA6540">
        <v>888</v>
      </c>
      <c r="AB6540">
        <v>17362</v>
      </c>
      <c r="AC6540" t="s">
        <v>46</v>
      </c>
    </row>
    <row r="6541" spans="1:29" x14ac:dyDescent="0.3">
      <c r="A6541" s="1" t="s">
        <v>29</v>
      </c>
      <c r="B6541" t="s">
        <v>541</v>
      </c>
      <c r="C6541" t="s">
        <v>541</v>
      </c>
      <c r="D6541" t="s">
        <v>128</v>
      </c>
      <c r="E6541">
        <v>4</v>
      </c>
      <c r="F6541" t="s">
        <v>120</v>
      </c>
      <c r="G6541" t="s">
        <v>586</v>
      </c>
      <c r="H6541" t="s">
        <v>79</v>
      </c>
      <c r="I6541" t="s">
        <v>5016</v>
      </c>
      <c r="J6541" t="s">
        <v>916</v>
      </c>
      <c r="K6541" t="s">
        <v>14618</v>
      </c>
      <c r="L6541" t="s">
        <v>14619</v>
      </c>
      <c r="M6541" t="s">
        <v>1274</v>
      </c>
      <c r="N6541" t="s">
        <v>40</v>
      </c>
      <c r="O6541">
        <v>24594</v>
      </c>
      <c r="P6541">
        <v>29401</v>
      </c>
      <c r="Q6541" t="s">
        <v>95</v>
      </c>
      <c r="R6541">
        <v>972</v>
      </c>
      <c r="S6541" s="2">
        <v>44424</v>
      </c>
      <c r="T6541" s="2">
        <v>44430</v>
      </c>
      <c r="U6541">
        <v>0</v>
      </c>
      <c r="V6541" t="s">
        <v>71</v>
      </c>
      <c r="W6541">
        <v>632</v>
      </c>
      <c r="X6541" t="s">
        <v>60</v>
      </c>
      <c r="Y6541" t="s">
        <v>45</v>
      </c>
      <c r="Z6541">
        <v>0</v>
      </c>
      <c r="AA6541">
        <v>28</v>
      </c>
      <c r="AB6541">
        <v>28266</v>
      </c>
      <c r="AC6541" t="s">
        <v>107</v>
      </c>
    </row>
    <row r="6542" spans="1:29" x14ac:dyDescent="0.3">
      <c r="A6542" s="1" t="s">
        <v>29</v>
      </c>
      <c r="B6542" t="s">
        <v>228</v>
      </c>
      <c r="C6542" t="s">
        <v>2889</v>
      </c>
      <c r="D6542" t="s">
        <v>257</v>
      </c>
      <c r="E6542">
        <v>10</v>
      </c>
      <c r="F6542" t="s">
        <v>77</v>
      </c>
      <c r="G6542" t="s">
        <v>264</v>
      </c>
      <c r="H6542" t="s">
        <v>79</v>
      </c>
      <c r="I6542" t="s">
        <v>2725</v>
      </c>
      <c r="J6542" t="s">
        <v>693</v>
      </c>
      <c r="K6542" t="s">
        <v>14620</v>
      </c>
      <c r="L6542" t="s">
        <v>14621</v>
      </c>
      <c r="M6542" t="s">
        <v>473</v>
      </c>
      <c r="N6542" t="s">
        <v>40</v>
      </c>
      <c r="O6542">
        <v>18922</v>
      </c>
      <c r="P6542">
        <v>21129</v>
      </c>
      <c r="Q6542" t="s">
        <v>95</v>
      </c>
      <c r="R6542">
        <v>36</v>
      </c>
      <c r="S6542" s="2">
        <v>44495</v>
      </c>
      <c r="T6542" s="2">
        <v>44502</v>
      </c>
      <c r="U6542">
        <v>0</v>
      </c>
      <c r="V6542" t="s">
        <v>71</v>
      </c>
      <c r="W6542">
        <v>427</v>
      </c>
      <c r="X6542" t="s">
        <v>60</v>
      </c>
      <c r="Y6542" t="s">
        <v>45</v>
      </c>
      <c r="Z6542">
        <v>0</v>
      </c>
      <c r="AA6542">
        <v>760</v>
      </c>
      <c r="AB6542">
        <v>20221</v>
      </c>
      <c r="AC6542" t="s">
        <v>107</v>
      </c>
    </row>
    <row r="6543" spans="1:29" x14ac:dyDescent="0.3">
      <c r="A6543" s="1" t="s">
        <v>47</v>
      </c>
      <c r="B6543" t="s">
        <v>48</v>
      </c>
      <c r="C6543" t="s">
        <v>3305</v>
      </c>
      <c r="D6543" t="s">
        <v>178</v>
      </c>
      <c r="E6543">
        <v>1</v>
      </c>
      <c r="F6543" t="s">
        <v>77</v>
      </c>
      <c r="G6543" t="s">
        <v>365</v>
      </c>
      <c r="H6543" t="s">
        <v>35</v>
      </c>
      <c r="I6543" t="s">
        <v>305</v>
      </c>
      <c r="J6543" t="s">
        <v>2348</v>
      </c>
      <c r="K6543" t="s">
        <v>14622</v>
      </c>
      <c r="L6543" t="s">
        <v>14623</v>
      </c>
      <c r="M6543" t="s">
        <v>57</v>
      </c>
      <c r="N6543" t="s">
        <v>94</v>
      </c>
      <c r="O6543">
        <v>15310</v>
      </c>
      <c r="P6543">
        <v>19398</v>
      </c>
      <c r="Q6543" t="s">
        <v>59</v>
      </c>
      <c r="R6543">
        <v>280</v>
      </c>
      <c r="S6543" s="2">
        <v>44863</v>
      </c>
      <c r="T6543" t="s">
        <v>42</v>
      </c>
      <c r="U6543">
        <v>13020</v>
      </c>
      <c r="V6543" t="s">
        <v>71</v>
      </c>
      <c r="W6543">
        <v>507</v>
      </c>
      <c r="X6543" t="s">
        <v>44</v>
      </c>
      <c r="Y6543" t="s">
        <v>45</v>
      </c>
      <c r="Z6543">
        <v>0</v>
      </c>
      <c r="AA6543">
        <v>973</v>
      </c>
      <c r="AB6543">
        <v>19050</v>
      </c>
      <c r="AC6543" t="s">
        <v>107</v>
      </c>
    </row>
    <row r="6544" spans="1:29" x14ac:dyDescent="0.3">
      <c r="A6544" s="1" t="s">
        <v>47</v>
      </c>
      <c r="B6544" t="s">
        <v>136</v>
      </c>
      <c r="C6544" t="s">
        <v>2546</v>
      </c>
      <c r="D6544" t="s">
        <v>128</v>
      </c>
      <c r="E6544">
        <v>2</v>
      </c>
      <c r="F6544" t="s">
        <v>186</v>
      </c>
      <c r="G6544" t="s">
        <v>650</v>
      </c>
      <c r="H6544" t="s">
        <v>79</v>
      </c>
      <c r="I6544" t="s">
        <v>4982</v>
      </c>
      <c r="J6544" t="s">
        <v>245</v>
      </c>
      <c r="K6544" t="s">
        <v>14624</v>
      </c>
      <c r="L6544" t="s">
        <v>14625</v>
      </c>
      <c r="M6544" t="s">
        <v>144</v>
      </c>
      <c r="N6544" t="s">
        <v>84</v>
      </c>
      <c r="O6544">
        <v>22370</v>
      </c>
      <c r="P6544">
        <v>27260</v>
      </c>
      <c r="Q6544" t="s">
        <v>59</v>
      </c>
      <c r="R6544">
        <v>420</v>
      </c>
      <c r="S6544" s="2">
        <v>44292</v>
      </c>
      <c r="T6544" t="s">
        <v>42</v>
      </c>
      <c r="U6544">
        <v>14662</v>
      </c>
      <c r="V6544" t="s">
        <v>106</v>
      </c>
      <c r="W6544">
        <v>763</v>
      </c>
      <c r="X6544" t="s">
        <v>44</v>
      </c>
      <c r="Y6544" t="s">
        <v>72</v>
      </c>
      <c r="Z6544">
        <v>0</v>
      </c>
      <c r="AA6544">
        <v>579</v>
      </c>
      <c r="AB6544">
        <v>22430</v>
      </c>
      <c r="AC6544" t="s">
        <v>107</v>
      </c>
    </row>
    <row r="6545" spans="1:29" x14ac:dyDescent="0.3">
      <c r="A6545" s="1" t="s">
        <v>47</v>
      </c>
      <c r="B6545" t="s">
        <v>117</v>
      </c>
      <c r="C6545" t="s">
        <v>2487</v>
      </c>
      <c r="D6545" t="s">
        <v>201</v>
      </c>
      <c r="E6545">
        <v>10</v>
      </c>
      <c r="F6545" t="s">
        <v>99</v>
      </c>
      <c r="G6545" t="s">
        <v>1638</v>
      </c>
      <c r="H6545" t="s">
        <v>35</v>
      </c>
      <c r="I6545" t="s">
        <v>1210</v>
      </c>
      <c r="J6545" t="s">
        <v>389</v>
      </c>
      <c r="K6545" t="s">
        <v>14626</v>
      </c>
      <c r="L6545" t="s">
        <v>14627</v>
      </c>
      <c r="M6545" t="s">
        <v>925</v>
      </c>
      <c r="N6545" t="s">
        <v>84</v>
      </c>
      <c r="O6545">
        <v>5606</v>
      </c>
      <c r="P6545">
        <v>8313</v>
      </c>
      <c r="Q6545" t="s">
        <v>95</v>
      </c>
      <c r="R6545">
        <v>482</v>
      </c>
      <c r="S6545" s="2">
        <v>44598</v>
      </c>
      <c r="T6545" s="2">
        <v>44601</v>
      </c>
      <c r="U6545">
        <v>0</v>
      </c>
      <c r="V6545" t="s">
        <v>106</v>
      </c>
      <c r="W6545">
        <v>517</v>
      </c>
      <c r="X6545" t="s">
        <v>60</v>
      </c>
      <c r="Y6545" t="s">
        <v>61</v>
      </c>
      <c r="Z6545">
        <v>0</v>
      </c>
      <c r="AA6545">
        <v>666</v>
      </c>
      <c r="AB6545">
        <v>8164</v>
      </c>
      <c r="AC6545" t="s">
        <v>46</v>
      </c>
    </row>
    <row r="6546" spans="1:29" x14ac:dyDescent="0.3">
      <c r="A6546" s="1" t="s">
        <v>29</v>
      </c>
      <c r="B6546" t="s">
        <v>74</v>
      </c>
      <c r="C6546" t="s">
        <v>573</v>
      </c>
      <c r="D6546" t="s">
        <v>201</v>
      </c>
      <c r="E6546">
        <v>1</v>
      </c>
      <c r="F6546" t="s">
        <v>77</v>
      </c>
      <c r="G6546" t="s">
        <v>932</v>
      </c>
      <c r="H6546" t="s">
        <v>79</v>
      </c>
      <c r="I6546" t="s">
        <v>441</v>
      </c>
      <c r="J6546" t="s">
        <v>936</v>
      </c>
      <c r="K6546" t="s">
        <v>14628</v>
      </c>
      <c r="L6546" t="s">
        <v>14629</v>
      </c>
      <c r="M6546" t="s">
        <v>969</v>
      </c>
      <c r="N6546" t="s">
        <v>40</v>
      </c>
      <c r="O6546">
        <v>11828</v>
      </c>
      <c r="P6546">
        <v>15558</v>
      </c>
      <c r="Q6546" t="s">
        <v>41</v>
      </c>
      <c r="R6546">
        <v>202</v>
      </c>
      <c r="S6546" s="2">
        <v>44457</v>
      </c>
      <c r="T6546" s="2">
        <v>44461</v>
      </c>
      <c r="U6546">
        <v>0</v>
      </c>
      <c r="V6546" t="s">
        <v>43</v>
      </c>
      <c r="W6546">
        <v>455</v>
      </c>
      <c r="X6546" t="s">
        <v>60</v>
      </c>
      <c r="Y6546" t="s">
        <v>72</v>
      </c>
      <c r="Z6546">
        <v>0</v>
      </c>
      <c r="AA6546">
        <v>716</v>
      </c>
      <c r="AB6546">
        <v>14005</v>
      </c>
      <c r="AC6546" t="s">
        <v>46</v>
      </c>
    </row>
    <row r="6547" spans="1:29" x14ac:dyDescent="0.3">
      <c r="A6547" s="1" t="s">
        <v>29</v>
      </c>
      <c r="B6547" t="s">
        <v>363</v>
      </c>
      <c r="C6547" t="s">
        <v>2449</v>
      </c>
      <c r="D6547" t="s">
        <v>50</v>
      </c>
      <c r="E6547">
        <v>6</v>
      </c>
      <c r="F6547" t="s">
        <v>186</v>
      </c>
      <c r="G6547" t="s">
        <v>710</v>
      </c>
      <c r="H6547" t="s">
        <v>79</v>
      </c>
      <c r="I6547" t="s">
        <v>417</v>
      </c>
      <c r="J6547" t="s">
        <v>1567</v>
      </c>
      <c r="K6547" t="s">
        <v>14630</v>
      </c>
      <c r="L6547" t="s">
        <v>14631</v>
      </c>
      <c r="M6547" t="s">
        <v>369</v>
      </c>
      <c r="N6547" t="s">
        <v>84</v>
      </c>
      <c r="O6547">
        <v>19043</v>
      </c>
      <c r="P6547">
        <v>21059</v>
      </c>
      <c r="Q6547" t="s">
        <v>95</v>
      </c>
      <c r="R6547">
        <v>494</v>
      </c>
      <c r="S6547" s="2">
        <v>44278</v>
      </c>
      <c r="T6547" t="s">
        <v>42</v>
      </c>
      <c r="U6547">
        <v>0</v>
      </c>
      <c r="V6547" t="s">
        <v>71</v>
      </c>
      <c r="W6547">
        <v>615</v>
      </c>
      <c r="X6547" t="s">
        <v>44</v>
      </c>
      <c r="Y6547" t="s">
        <v>72</v>
      </c>
      <c r="Z6547">
        <v>0</v>
      </c>
      <c r="AA6547">
        <v>902</v>
      </c>
      <c r="AB6547">
        <v>20435</v>
      </c>
      <c r="AC6547" t="s">
        <v>107</v>
      </c>
    </row>
    <row r="6548" spans="1:29" x14ac:dyDescent="0.3">
      <c r="A6548" s="1" t="s">
        <v>47</v>
      </c>
      <c r="B6548" t="s">
        <v>117</v>
      </c>
      <c r="C6548" t="s">
        <v>976</v>
      </c>
      <c r="D6548" t="s">
        <v>155</v>
      </c>
      <c r="E6548">
        <v>2</v>
      </c>
      <c r="F6548" t="s">
        <v>51</v>
      </c>
      <c r="G6548" t="s">
        <v>237</v>
      </c>
      <c r="H6548" t="s">
        <v>35</v>
      </c>
      <c r="I6548" t="s">
        <v>1735</v>
      </c>
      <c r="J6548" t="s">
        <v>90</v>
      </c>
      <c r="K6548">
        <f>1-971-921-7878</f>
        <v>-9769</v>
      </c>
      <c r="L6548" t="s">
        <v>14632</v>
      </c>
      <c r="M6548" t="s">
        <v>517</v>
      </c>
      <c r="N6548" t="s">
        <v>94</v>
      </c>
      <c r="O6548">
        <v>3601</v>
      </c>
      <c r="P6548">
        <v>6515</v>
      </c>
      <c r="Q6548" t="s">
        <v>95</v>
      </c>
      <c r="R6548">
        <v>767</v>
      </c>
      <c r="S6548" s="2">
        <v>45070</v>
      </c>
      <c r="T6548" t="s">
        <v>42</v>
      </c>
      <c r="U6548">
        <v>0</v>
      </c>
      <c r="V6548" t="s">
        <v>71</v>
      </c>
      <c r="W6548">
        <v>836</v>
      </c>
      <c r="X6548" t="s">
        <v>44</v>
      </c>
      <c r="Y6548" t="s">
        <v>45</v>
      </c>
      <c r="Z6548">
        <v>0</v>
      </c>
      <c r="AA6548">
        <v>205</v>
      </c>
      <c r="AB6548">
        <v>5485</v>
      </c>
      <c r="AC6548" t="s">
        <v>73</v>
      </c>
    </row>
    <row r="6549" spans="1:29" x14ac:dyDescent="0.3">
      <c r="A6549" s="1" t="s">
        <v>47</v>
      </c>
      <c r="B6549" t="s">
        <v>153</v>
      </c>
      <c r="C6549" t="s">
        <v>1179</v>
      </c>
      <c r="D6549" t="s">
        <v>169</v>
      </c>
      <c r="E6549">
        <v>8</v>
      </c>
      <c r="F6549" t="s">
        <v>64</v>
      </c>
      <c r="G6549" t="s">
        <v>258</v>
      </c>
      <c r="H6549" t="s">
        <v>35</v>
      </c>
      <c r="I6549" t="s">
        <v>210</v>
      </c>
      <c r="J6549" t="s">
        <v>657</v>
      </c>
      <c r="K6549" t="s">
        <v>14633</v>
      </c>
      <c r="L6549" t="s">
        <v>14634</v>
      </c>
      <c r="M6549" t="s">
        <v>410</v>
      </c>
      <c r="N6549" t="s">
        <v>94</v>
      </c>
      <c r="O6549">
        <v>13344</v>
      </c>
      <c r="P6549">
        <v>17915</v>
      </c>
      <c r="Q6549" t="s">
        <v>41</v>
      </c>
      <c r="R6549">
        <v>722</v>
      </c>
      <c r="S6549" s="2">
        <v>44644</v>
      </c>
      <c r="T6549" s="2">
        <v>44662</v>
      </c>
      <c r="U6549">
        <v>0</v>
      </c>
      <c r="V6549" t="s">
        <v>71</v>
      </c>
      <c r="W6549">
        <v>764</v>
      </c>
      <c r="X6549" t="s">
        <v>60</v>
      </c>
      <c r="Y6549" t="s">
        <v>61</v>
      </c>
      <c r="Z6549">
        <v>0</v>
      </c>
      <c r="AA6549">
        <v>727</v>
      </c>
      <c r="AB6549">
        <v>15588</v>
      </c>
      <c r="AC6549" t="s">
        <v>46</v>
      </c>
    </row>
    <row r="6550" spans="1:29" x14ac:dyDescent="0.3">
      <c r="A6550" s="1" t="s">
        <v>47</v>
      </c>
      <c r="B6550" t="s">
        <v>117</v>
      </c>
      <c r="C6550" t="s">
        <v>118</v>
      </c>
      <c r="D6550" t="s">
        <v>50</v>
      </c>
      <c r="E6550">
        <v>7</v>
      </c>
      <c r="F6550" t="s">
        <v>64</v>
      </c>
      <c r="G6550" t="s">
        <v>433</v>
      </c>
      <c r="H6550" t="s">
        <v>79</v>
      </c>
      <c r="I6550" t="s">
        <v>849</v>
      </c>
      <c r="J6550" t="s">
        <v>6504</v>
      </c>
      <c r="K6550" t="s">
        <v>14635</v>
      </c>
      <c r="L6550" t="s">
        <v>14636</v>
      </c>
      <c r="M6550" t="s">
        <v>868</v>
      </c>
      <c r="N6550" t="s">
        <v>40</v>
      </c>
      <c r="O6550">
        <v>27562</v>
      </c>
      <c r="P6550">
        <v>30903</v>
      </c>
      <c r="Q6550" t="s">
        <v>59</v>
      </c>
      <c r="R6550">
        <v>906</v>
      </c>
      <c r="S6550" s="2">
        <v>44730</v>
      </c>
      <c r="T6550" t="s">
        <v>42</v>
      </c>
      <c r="U6550">
        <v>40668</v>
      </c>
      <c r="V6550" t="s">
        <v>106</v>
      </c>
      <c r="W6550">
        <v>624</v>
      </c>
      <c r="X6550" t="s">
        <v>44</v>
      </c>
      <c r="Y6550" t="s">
        <v>61</v>
      </c>
      <c r="Z6550">
        <v>0</v>
      </c>
      <c r="AA6550">
        <v>183</v>
      </c>
      <c r="AB6550">
        <v>28338</v>
      </c>
      <c r="AC6550" t="s">
        <v>46</v>
      </c>
    </row>
    <row r="6551" spans="1:29" x14ac:dyDescent="0.3">
      <c r="A6551" s="1" t="s">
        <v>29</v>
      </c>
      <c r="B6551" t="s">
        <v>96</v>
      </c>
      <c r="C6551" t="s">
        <v>1709</v>
      </c>
      <c r="D6551" t="s">
        <v>178</v>
      </c>
      <c r="E6551">
        <v>4</v>
      </c>
      <c r="F6551" t="s">
        <v>99</v>
      </c>
      <c r="G6551" t="s">
        <v>724</v>
      </c>
      <c r="H6551" t="s">
        <v>79</v>
      </c>
      <c r="I6551" t="s">
        <v>679</v>
      </c>
      <c r="J6551" t="s">
        <v>7053</v>
      </c>
      <c r="K6551" t="s">
        <v>14637</v>
      </c>
      <c r="L6551" t="s">
        <v>14638</v>
      </c>
      <c r="M6551" t="s">
        <v>1197</v>
      </c>
      <c r="N6551" t="s">
        <v>94</v>
      </c>
      <c r="O6551">
        <v>22956</v>
      </c>
      <c r="P6551">
        <v>26461</v>
      </c>
      <c r="Q6551" t="s">
        <v>41</v>
      </c>
      <c r="R6551">
        <v>113</v>
      </c>
      <c r="S6551" s="2">
        <v>44410</v>
      </c>
      <c r="T6551" s="2">
        <v>44419</v>
      </c>
      <c r="U6551">
        <v>0</v>
      </c>
      <c r="V6551" t="s">
        <v>71</v>
      </c>
      <c r="W6551">
        <v>850</v>
      </c>
      <c r="X6551" t="s">
        <v>60</v>
      </c>
      <c r="Y6551" t="s">
        <v>61</v>
      </c>
      <c r="Z6551">
        <v>0</v>
      </c>
      <c r="AA6551">
        <v>948</v>
      </c>
      <c r="AB6551">
        <v>23618</v>
      </c>
      <c r="AC6551" t="s">
        <v>46</v>
      </c>
    </row>
    <row r="6552" spans="1:29" x14ac:dyDescent="0.3">
      <c r="A6552" s="1" t="s">
        <v>47</v>
      </c>
      <c r="B6552" t="s">
        <v>48</v>
      </c>
      <c r="C6552" t="s">
        <v>1476</v>
      </c>
      <c r="D6552" t="s">
        <v>138</v>
      </c>
      <c r="E6552">
        <v>3</v>
      </c>
      <c r="F6552" t="s">
        <v>120</v>
      </c>
      <c r="G6552" t="s">
        <v>194</v>
      </c>
      <c r="H6552" t="s">
        <v>35</v>
      </c>
      <c r="I6552" t="s">
        <v>921</v>
      </c>
      <c r="J6552" t="s">
        <v>916</v>
      </c>
      <c r="K6552" t="s">
        <v>14639</v>
      </c>
      <c r="L6552" t="s">
        <v>14640</v>
      </c>
      <c r="M6552" t="s">
        <v>1479</v>
      </c>
      <c r="N6552" t="s">
        <v>40</v>
      </c>
      <c r="O6552">
        <v>12517</v>
      </c>
      <c r="P6552">
        <v>15690</v>
      </c>
      <c r="Q6552" t="s">
        <v>95</v>
      </c>
      <c r="R6552">
        <v>521</v>
      </c>
      <c r="S6552" s="2">
        <v>44546</v>
      </c>
      <c r="T6552" t="s">
        <v>42</v>
      </c>
      <c r="U6552">
        <v>0</v>
      </c>
      <c r="V6552" t="s">
        <v>106</v>
      </c>
      <c r="W6552">
        <v>485</v>
      </c>
      <c r="X6552" t="s">
        <v>44</v>
      </c>
      <c r="Y6552" t="s">
        <v>61</v>
      </c>
      <c r="Z6552">
        <v>0</v>
      </c>
      <c r="AA6552">
        <v>779</v>
      </c>
      <c r="AB6552">
        <v>15261</v>
      </c>
      <c r="AC6552" t="s">
        <v>107</v>
      </c>
    </row>
    <row r="6553" spans="1:29" x14ac:dyDescent="0.3">
      <c r="A6553" s="1" t="s">
        <v>47</v>
      </c>
      <c r="B6553" t="s">
        <v>145</v>
      </c>
      <c r="C6553" t="s">
        <v>547</v>
      </c>
      <c r="D6553" t="s">
        <v>352</v>
      </c>
      <c r="E6553">
        <v>2</v>
      </c>
      <c r="F6553" t="s">
        <v>129</v>
      </c>
      <c r="G6553" t="s">
        <v>298</v>
      </c>
      <c r="H6553" t="s">
        <v>79</v>
      </c>
      <c r="I6553" t="s">
        <v>513</v>
      </c>
      <c r="J6553" t="s">
        <v>1567</v>
      </c>
      <c r="K6553" t="s">
        <v>14641</v>
      </c>
      <c r="L6553" t="s">
        <v>14642</v>
      </c>
      <c r="M6553" t="s">
        <v>2358</v>
      </c>
      <c r="N6553" t="s">
        <v>40</v>
      </c>
      <c r="O6553">
        <v>25315</v>
      </c>
      <c r="P6553">
        <v>27622</v>
      </c>
      <c r="Q6553" t="s">
        <v>95</v>
      </c>
      <c r="R6553">
        <v>95</v>
      </c>
      <c r="S6553" s="2">
        <v>45045</v>
      </c>
      <c r="T6553" t="s">
        <v>42</v>
      </c>
      <c r="U6553">
        <v>0</v>
      </c>
      <c r="V6553" t="s">
        <v>43</v>
      </c>
      <c r="W6553">
        <v>747</v>
      </c>
      <c r="X6553" t="s">
        <v>44</v>
      </c>
      <c r="Y6553" t="s">
        <v>61</v>
      </c>
      <c r="Z6553">
        <v>0</v>
      </c>
      <c r="AA6553">
        <v>274</v>
      </c>
      <c r="AB6553">
        <v>27090</v>
      </c>
      <c r="AC6553" t="s">
        <v>46</v>
      </c>
    </row>
    <row r="6554" spans="1:29" x14ac:dyDescent="0.3">
      <c r="A6554" s="1" t="s">
        <v>29</v>
      </c>
      <c r="B6554" t="s">
        <v>228</v>
      </c>
      <c r="C6554" t="s">
        <v>1087</v>
      </c>
      <c r="D6554" t="s">
        <v>98</v>
      </c>
      <c r="E6554">
        <v>6</v>
      </c>
      <c r="F6554" t="s">
        <v>271</v>
      </c>
      <c r="G6554" t="s">
        <v>353</v>
      </c>
      <c r="H6554" t="s">
        <v>35</v>
      </c>
      <c r="I6554" t="s">
        <v>2132</v>
      </c>
      <c r="J6554" t="s">
        <v>204</v>
      </c>
      <c r="K6554">
        <f>1-804-938-8552</f>
        <v>-10293</v>
      </c>
      <c r="L6554" t="s">
        <v>14643</v>
      </c>
      <c r="M6554" t="s">
        <v>479</v>
      </c>
      <c r="N6554" t="s">
        <v>84</v>
      </c>
      <c r="O6554">
        <v>6750</v>
      </c>
      <c r="P6554">
        <v>10658</v>
      </c>
      <c r="Q6554" t="s">
        <v>59</v>
      </c>
      <c r="R6554">
        <v>671</v>
      </c>
      <c r="S6554" s="2">
        <v>45148</v>
      </c>
      <c r="T6554" s="2">
        <v>45172</v>
      </c>
      <c r="U6554">
        <v>8625</v>
      </c>
      <c r="V6554" t="s">
        <v>85</v>
      </c>
      <c r="W6554">
        <v>611</v>
      </c>
      <c r="X6554" t="s">
        <v>60</v>
      </c>
      <c r="Y6554" t="s">
        <v>72</v>
      </c>
      <c r="Z6554">
        <v>0</v>
      </c>
      <c r="AA6554">
        <v>446</v>
      </c>
      <c r="AB6554">
        <v>6908</v>
      </c>
      <c r="AC6554" t="s">
        <v>107</v>
      </c>
    </row>
    <row r="6555" spans="1:29" x14ac:dyDescent="0.3">
      <c r="A6555" s="1" t="s">
        <v>47</v>
      </c>
      <c r="B6555" t="s">
        <v>108</v>
      </c>
      <c r="C6555" t="s">
        <v>439</v>
      </c>
      <c r="D6555" t="s">
        <v>387</v>
      </c>
      <c r="E6555">
        <v>3</v>
      </c>
      <c r="F6555" t="s">
        <v>120</v>
      </c>
      <c r="G6555" t="s">
        <v>543</v>
      </c>
      <c r="H6555" t="s">
        <v>79</v>
      </c>
      <c r="I6555" t="s">
        <v>265</v>
      </c>
      <c r="J6555" t="s">
        <v>1455</v>
      </c>
      <c r="K6555" t="s">
        <v>14644</v>
      </c>
      <c r="L6555" t="s">
        <v>14645</v>
      </c>
      <c r="M6555" t="s">
        <v>1768</v>
      </c>
      <c r="N6555" t="s">
        <v>58</v>
      </c>
      <c r="O6555">
        <v>10254</v>
      </c>
      <c r="P6555">
        <v>13578</v>
      </c>
      <c r="Q6555" t="s">
        <v>59</v>
      </c>
      <c r="R6555">
        <v>421</v>
      </c>
      <c r="S6555" s="2">
        <v>45267</v>
      </c>
      <c r="T6555" s="2">
        <v>45287</v>
      </c>
      <c r="U6555">
        <v>31799</v>
      </c>
      <c r="V6555" t="s">
        <v>71</v>
      </c>
      <c r="W6555">
        <v>435</v>
      </c>
      <c r="X6555" t="s">
        <v>60</v>
      </c>
      <c r="Y6555" t="s">
        <v>72</v>
      </c>
      <c r="Z6555">
        <v>2989</v>
      </c>
      <c r="AA6555">
        <v>355</v>
      </c>
      <c r="AB6555">
        <v>13021</v>
      </c>
      <c r="AC6555" t="s">
        <v>107</v>
      </c>
    </row>
    <row r="6556" spans="1:29" x14ac:dyDescent="0.3">
      <c r="A6556" s="1" t="s">
        <v>29</v>
      </c>
      <c r="B6556" t="s">
        <v>228</v>
      </c>
      <c r="C6556" t="s">
        <v>1862</v>
      </c>
      <c r="D6556" t="s">
        <v>387</v>
      </c>
      <c r="E6556">
        <v>8</v>
      </c>
      <c r="F6556" t="s">
        <v>77</v>
      </c>
      <c r="G6556" t="s">
        <v>365</v>
      </c>
      <c r="H6556" t="s">
        <v>35</v>
      </c>
      <c r="I6556" t="s">
        <v>621</v>
      </c>
      <c r="J6556" t="s">
        <v>1671</v>
      </c>
      <c r="K6556" t="s">
        <v>14646</v>
      </c>
      <c r="L6556" t="s">
        <v>14647</v>
      </c>
      <c r="M6556" t="s">
        <v>487</v>
      </c>
      <c r="N6556" t="s">
        <v>58</v>
      </c>
      <c r="O6556">
        <v>26278</v>
      </c>
      <c r="P6556">
        <v>28756</v>
      </c>
      <c r="Q6556" t="s">
        <v>95</v>
      </c>
      <c r="R6556">
        <v>795</v>
      </c>
      <c r="S6556" s="2">
        <v>44316</v>
      </c>
      <c r="T6556" t="s">
        <v>42</v>
      </c>
      <c r="U6556">
        <v>0</v>
      </c>
      <c r="V6556" t="s">
        <v>71</v>
      </c>
      <c r="W6556">
        <v>611</v>
      </c>
      <c r="X6556" t="s">
        <v>44</v>
      </c>
      <c r="Y6556" t="s">
        <v>61</v>
      </c>
      <c r="Z6556">
        <v>2468</v>
      </c>
      <c r="AA6556">
        <v>709</v>
      </c>
      <c r="AB6556">
        <v>27233</v>
      </c>
      <c r="AC6556" t="s">
        <v>46</v>
      </c>
    </row>
    <row r="6557" spans="1:29" x14ac:dyDescent="0.3">
      <c r="A6557" s="1" t="s">
        <v>29</v>
      </c>
      <c r="B6557" t="s">
        <v>363</v>
      </c>
      <c r="C6557" t="s">
        <v>488</v>
      </c>
      <c r="D6557" t="s">
        <v>76</v>
      </c>
      <c r="E6557">
        <v>6</v>
      </c>
      <c r="F6557" t="s">
        <v>33</v>
      </c>
      <c r="G6557" t="s">
        <v>170</v>
      </c>
      <c r="H6557" t="s">
        <v>79</v>
      </c>
      <c r="I6557" t="s">
        <v>156</v>
      </c>
      <c r="J6557" t="s">
        <v>610</v>
      </c>
      <c r="K6557">
        <v>7621333145</v>
      </c>
      <c r="L6557" t="s">
        <v>14648</v>
      </c>
      <c r="M6557" t="s">
        <v>456</v>
      </c>
      <c r="N6557" t="s">
        <v>58</v>
      </c>
      <c r="O6557">
        <v>16445</v>
      </c>
      <c r="P6557">
        <v>19508</v>
      </c>
      <c r="Q6557" t="s">
        <v>41</v>
      </c>
      <c r="R6557">
        <v>71</v>
      </c>
      <c r="S6557" s="2">
        <v>44888</v>
      </c>
      <c r="T6557" s="2">
        <v>44906</v>
      </c>
      <c r="U6557">
        <v>0</v>
      </c>
      <c r="V6557" t="s">
        <v>85</v>
      </c>
      <c r="W6557">
        <v>802</v>
      </c>
      <c r="X6557" t="s">
        <v>60</v>
      </c>
      <c r="Y6557" t="s">
        <v>61</v>
      </c>
      <c r="Z6557">
        <v>2248</v>
      </c>
      <c r="AA6557">
        <v>242</v>
      </c>
      <c r="AB6557">
        <v>18596</v>
      </c>
      <c r="AC6557" t="s">
        <v>73</v>
      </c>
    </row>
    <row r="6558" spans="1:29" x14ac:dyDescent="0.3">
      <c r="A6558" s="1" t="s">
        <v>29</v>
      </c>
      <c r="B6558" t="s">
        <v>62</v>
      </c>
      <c r="C6558" t="s">
        <v>4252</v>
      </c>
      <c r="D6558" t="s">
        <v>32</v>
      </c>
      <c r="E6558">
        <v>3</v>
      </c>
      <c r="F6558" t="s">
        <v>186</v>
      </c>
      <c r="G6558" t="s">
        <v>1504</v>
      </c>
      <c r="H6558" t="s">
        <v>79</v>
      </c>
      <c r="I6558" t="s">
        <v>2530</v>
      </c>
      <c r="J6558" t="s">
        <v>4362</v>
      </c>
      <c r="K6558" t="s">
        <v>14649</v>
      </c>
      <c r="L6558" t="s">
        <v>14650</v>
      </c>
      <c r="M6558" t="s">
        <v>584</v>
      </c>
      <c r="N6558" t="s">
        <v>40</v>
      </c>
      <c r="O6558">
        <v>10537</v>
      </c>
      <c r="P6558">
        <v>12665</v>
      </c>
      <c r="Q6558" t="s">
        <v>59</v>
      </c>
      <c r="R6558">
        <v>969</v>
      </c>
      <c r="S6558" s="2">
        <v>45253</v>
      </c>
      <c r="T6558" s="2">
        <v>45282</v>
      </c>
      <c r="U6558">
        <v>46045</v>
      </c>
      <c r="V6558" t="s">
        <v>43</v>
      </c>
      <c r="W6558">
        <v>813</v>
      </c>
      <c r="X6558" t="s">
        <v>60</v>
      </c>
      <c r="Y6558" t="s">
        <v>61</v>
      </c>
      <c r="Z6558">
        <v>0</v>
      </c>
      <c r="AA6558">
        <v>701</v>
      </c>
      <c r="AB6558">
        <v>10877</v>
      </c>
      <c r="AC6558" t="s">
        <v>73</v>
      </c>
    </row>
    <row r="6559" spans="1:29" x14ac:dyDescent="0.3">
      <c r="A6559" s="1" t="s">
        <v>47</v>
      </c>
      <c r="B6559" t="s">
        <v>161</v>
      </c>
      <c r="C6559" t="s">
        <v>2359</v>
      </c>
      <c r="D6559" t="s">
        <v>155</v>
      </c>
      <c r="E6559">
        <v>4</v>
      </c>
      <c r="F6559" t="s">
        <v>64</v>
      </c>
      <c r="G6559" t="s">
        <v>802</v>
      </c>
      <c r="H6559" t="s">
        <v>79</v>
      </c>
      <c r="I6559" t="s">
        <v>832</v>
      </c>
      <c r="J6559" t="s">
        <v>2599</v>
      </c>
      <c r="K6559" t="s">
        <v>14651</v>
      </c>
      <c r="L6559" t="s">
        <v>14652</v>
      </c>
      <c r="M6559" t="s">
        <v>2032</v>
      </c>
      <c r="N6559" t="s">
        <v>94</v>
      </c>
      <c r="O6559">
        <v>12672</v>
      </c>
      <c r="P6559">
        <v>15628</v>
      </c>
      <c r="Q6559" t="s">
        <v>95</v>
      </c>
      <c r="R6559">
        <v>880</v>
      </c>
      <c r="S6559" s="2">
        <v>45120</v>
      </c>
      <c r="T6559" t="s">
        <v>42</v>
      </c>
      <c r="U6559">
        <v>0</v>
      </c>
      <c r="V6559" t="s">
        <v>71</v>
      </c>
      <c r="W6559">
        <v>601</v>
      </c>
      <c r="X6559" t="s">
        <v>44</v>
      </c>
      <c r="Y6559" t="s">
        <v>45</v>
      </c>
      <c r="Z6559">
        <v>0</v>
      </c>
      <c r="AA6559">
        <v>148</v>
      </c>
      <c r="AB6559">
        <v>13675</v>
      </c>
      <c r="AC6559" t="s">
        <v>73</v>
      </c>
    </row>
    <row r="6560" spans="1:29" x14ac:dyDescent="0.3">
      <c r="A6560" s="1" t="s">
        <v>29</v>
      </c>
      <c r="B6560" t="s">
        <v>86</v>
      </c>
      <c r="C6560" t="s">
        <v>1680</v>
      </c>
      <c r="D6560" t="s">
        <v>98</v>
      </c>
      <c r="E6560">
        <v>2</v>
      </c>
      <c r="F6560" t="s">
        <v>64</v>
      </c>
      <c r="G6560" t="s">
        <v>376</v>
      </c>
      <c r="H6560" t="s">
        <v>79</v>
      </c>
      <c r="I6560" t="s">
        <v>6901</v>
      </c>
      <c r="J6560" t="s">
        <v>1585</v>
      </c>
      <c r="K6560" t="s">
        <v>14653</v>
      </c>
      <c r="L6560" t="s">
        <v>14654</v>
      </c>
      <c r="M6560" t="s">
        <v>1597</v>
      </c>
      <c r="N6560" t="s">
        <v>58</v>
      </c>
      <c r="O6560">
        <v>7712</v>
      </c>
      <c r="P6560">
        <v>11072</v>
      </c>
      <c r="Q6560" t="s">
        <v>41</v>
      </c>
      <c r="R6560">
        <v>178</v>
      </c>
      <c r="S6560" s="2">
        <v>45189</v>
      </c>
      <c r="T6560" s="2">
        <v>45196</v>
      </c>
      <c r="U6560">
        <v>0</v>
      </c>
      <c r="V6560" t="s">
        <v>71</v>
      </c>
      <c r="W6560">
        <v>803</v>
      </c>
      <c r="X6560" t="s">
        <v>60</v>
      </c>
      <c r="Y6560" t="s">
        <v>61</v>
      </c>
      <c r="Z6560">
        <v>2616</v>
      </c>
      <c r="AA6560">
        <v>808</v>
      </c>
      <c r="AB6560">
        <v>10179</v>
      </c>
      <c r="AC6560" t="s">
        <v>107</v>
      </c>
    </row>
    <row r="6561" spans="1:29" x14ac:dyDescent="0.3">
      <c r="A6561" s="1" t="s">
        <v>29</v>
      </c>
      <c r="B6561" t="s">
        <v>30</v>
      </c>
      <c r="C6561" t="s">
        <v>1913</v>
      </c>
      <c r="D6561" t="s">
        <v>32</v>
      </c>
      <c r="E6561">
        <v>6</v>
      </c>
      <c r="F6561" t="s">
        <v>120</v>
      </c>
      <c r="G6561" t="s">
        <v>194</v>
      </c>
      <c r="H6561" t="s">
        <v>35</v>
      </c>
      <c r="I6561" t="s">
        <v>668</v>
      </c>
      <c r="J6561" t="s">
        <v>5194</v>
      </c>
      <c r="K6561" t="s">
        <v>14655</v>
      </c>
      <c r="L6561" t="s">
        <v>14656</v>
      </c>
      <c r="M6561" t="s">
        <v>1039</v>
      </c>
      <c r="N6561" t="s">
        <v>94</v>
      </c>
      <c r="O6561">
        <v>25507</v>
      </c>
      <c r="P6561">
        <v>29344</v>
      </c>
      <c r="Q6561" t="s">
        <v>59</v>
      </c>
      <c r="R6561">
        <v>880</v>
      </c>
      <c r="S6561" s="2">
        <v>45124</v>
      </c>
      <c r="T6561" t="s">
        <v>42</v>
      </c>
      <c r="U6561">
        <v>40671</v>
      </c>
      <c r="V6561" t="s">
        <v>71</v>
      </c>
      <c r="W6561">
        <v>545</v>
      </c>
      <c r="X6561" t="s">
        <v>44</v>
      </c>
      <c r="Y6561" t="s">
        <v>61</v>
      </c>
      <c r="Z6561">
        <v>0</v>
      </c>
      <c r="AA6561">
        <v>616</v>
      </c>
      <c r="AB6561">
        <v>27855</v>
      </c>
      <c r="AC6561" t="s">
        <v>46</v>
      </c>
    </row>
    <row r="6562" spans="1:29" x14ac:dyDescent="0.3">
      <c r="A6562" s="1" t="s">
        <v>47</v>
      </c>
      <c r="B6562" t="s">
        <v>176</v>
      </c>
      <c r="C6562" t="s">
        <v>1876</v>
      </c>
      <c r="D6562" t="s">
        <v>98</v>
      </c>
      <c r="E6562">
        <v>6</v>
      </c>
      <c r="F6562" t="s">
        <v>64</v>
      </c>
      <c r="G6562" t="s">
        <v>802</v>
      </c>
      <c r="H6562" t="s">
        <v>35</v>
      </c>
      <c r="I6562" t="s">
        <v>2954</v>
      </c>
      <c r="J6562" t="s">
        <v>530</v>
      </c>
      <c r="K6562" t="s">
        <v>14657</v>
      </c>
      <c r="L6562" t="s">
        <v>14658</v>
      </c>
      <c r="M6562" t="s">
        <v>887</v>
      </c>
      <c r="N6562" t="s">
        <v>84</v>
      </c>
      <c r="O6562">
        <v>15397</v>
      </c>
      <c r="P6562">
        <v>19787</v>
      </c>
      <c r="Q6562" t="s">
        <v>59</v>
      </c>
      <c r="R6562">
        <v>583</v>
      </c>
      <c r="S6562" s="2">
        <v>44593</v>
      </c>
      <c r="T6562" t="s">
        <v>42</v>
      </c>
      <c r="U6562">
        <v>46735</v>
      </c>
      <c r="V6562" t="s">
        <v>85</v>
      </c>
      <c r="W6562">
        <v>619</v>
      </c>
      <c r="X6562" t="s">
        <v>44</v>
      </c>
      <c r="Y6562" t="s">
        <v>72</v>
      </c>
      <c r="Z6562">
        <v>0</v>
      </c>
      <c r="AA6562">
        <v>426</v>
      </c>
      <c r="AB6562">
        <v>16837</v>
      </c>
      <c r="AC6562" t="s">
        <v>46</v>
      </c>
    </row>
    <row r="6563" spans="1:29" x14ac:dyDescent="0.3">
      <c r="A6563" s="1" t="s">
        <v>29</v>
      </c>
      <c r="B6563" t="s">
        <v>30</v>
      </c>
      <c r="C6563" t="s">
        <v>751</v>
      </c>
      <c r="D6563" t="s">
        <v>178</v>
      </c>
      <c r="E6563">
        <v>9</v>
      </c>
      <c r="F6563" t="s">
        <v>33</v>
      </c>
      <c r="G6563" t="s">
        <v>728</v>
      </c>
      <c r="H6563" t="s">
        <v>79</v>
      </c>
      <c r="I6563" t="s">
        <v>2954</v>
      </c>
      <c r="J6563" t="s">
        <v>1036</v>
      </c>
      <c r="K6563" t="s">
        <v>14659</v>
      </c>
      <c r="L6563" t="s">
        <v>14660</v>
      </c>
      <c r="M6563" t="s">
        <v>3066</v>
      </c>
      <c r="N6563" t="s">
        <v>40</v>
      </c>
      <c r="O6563">
        <v>14347</v>
      </c>
      <c r="P6563">
        <v>19197</v>
      </c>
      <c r="Q6563" t="s">
        <v>41</v>
      </c>
      <c r="R6563">
        <v>684</v>
      </c>
      <c r="S6563" s="2">
        <v>44463</v>
      </c>
      <c r="T6563" t="s">
        <v>42</v>
      </c>
      <c r="U6563">
        <v>0</v>
      </c>
      <c r="V6563" t="s">
        <v>85</v>
      </c>
      <c r="W6563">
        <v>741</v>
      </c>
      <c r="X6563" t="s">
        <v>44</v>
      </c>
      <c r="Y6563" t="s">
        <v>45</v>
      </c>
      <c r="Z6563">
        <v>0</v>
      </c>
      <c r="AA6563">
        <v>374</v>
      </c>
      <c r="AB6563">
        <v>16105</v>
      </c>
      <c r="AC6563" t="s">
        <v>73</v>
      </c>
    </row>
    <row r="6564" spans="1:29" x14ac:dyDescent="0.3">
      <c r="A6564" s="1" t="s">
        <v>29</v>
      </c>
      <c r="B6564" t="s">
        <v>327</v>
      </c>
      <c r="C6564" t="s">
        <v>1209</v>
      </c>
      <c r="D6564" t="s">
        <v>50</v>
      </c>
      <c r="E6564">
        <v>5</v>
      </c>
      <c r="F6564" t="s">
        <v>186</v>
      </c>
      <c r="G6564" t="s">
        <v>710</v>
      </c>
      <c r="H6564" t="s">
        <v>35</v>
      </c>
      <c r="I6564" t="s">
        <v>827</v>
      </c>
      <c r="J6564" t="s">
        <v>80</v>
      </c>
      <c r="K6564" t="s">
        <v>14661</v>
      </c>
      <c r="L6564" t="s">
        <v>14662</v>
      </c>
      <c r="M6564" t="s">
        <v>2350</v>
      </c>
      <c r="N6564" t="s">
        <v>84</v>
      </c>
      <c r="O6564">
        <v>6384</v>
      </c>
      <c r="P6564">
        <v>8673</v>
      </c>
      <c r="Q6564" t="s">
        <v>59</v>
      </c>
      <c r="R6564">
        <v>126</v>
      </c>
      <c r="S6564" s="2">
        <v>44801</v>
      </c>
      <c r="T6564" s="2">
        <v>44821</v>
      </c>
      <c r="U6564">
        <v>16638</v>
      </c>
      <c r="V6564" t="s">
        <v>85</v>
      </c>
      <c r="W6564">
        <v>476</v>
      </c>
      <c r="X6564" t="s">
        <v>60</v>
      </c>
      <c r="Y6564" t="s">
        <v>72</v>
      </c>
      <c r="Z6564">
        <v>0</v>
      </c>
      <c r="AA6564">
        <v>839</v>
      </c>
      <c r="AB6564">
        <v>6775</v>
      </c>
      <c r="AC6564" t="s">
        <v>107</v>
      </c>
    </row>
    <row r="6565" spans="1:29" x14ac:dyDescent="0.3">
      <c r="A6565" s="1" t="s">
        <v>29</v>
      </c>
      <c r="B6565" t="s">
        <v>327</v>
      </c>
      <c r="C6565" t="s">
        <v>2027</v>
      </c>
      <c r="D6565" t="s">
        <v>98</v>
      </c>
      <c r="E6565">
        <v>6</v>
      </c>
      <c r="F6565" t="s">
        <v>221</v>
      </c>
      <c r="G6565" t="s">
        <v>548</v>
      </c>
      <c r="H6565" t="s">
        <v>79</v>
      </c>
      <c r="I6565" t="s">
        <v>66</v>
      </c>
      <c r="J6565" t="s">
        <v>693</v>
      </c>
      <c r="K6565" t="s">
        <v>14663</v>
      </c>
      <c r="L6565" t="s">
        <v>14664</v>
      </c>
      <c r="M6565" t="s">
        <v>591</v>
      </c>
      <c r="N6565" t="s">
        <v>94</v>
      </c>
      <c r="O6565">
        <v>27870</v>
      </c>
      <c r="P6565">
        <v>32305</v>
      </c>
      <c r="Q6565" t="s">
        <v>41</v>
      </c>
      <c r="R6565">
        <v>125</v>
      </c>
      <c r="S6565" s="2">
        <v>45146</v>
      </c>
      <c r="T6565" s="2">
        <v>45147</v>
      </c>
      <c r="U6565">
        <v>0</v>
      </c>
      <c r="V6565" t="s">
        <v>71</v>
      </c>
      <c r="W6565">
        <v>734</v>
      </c>
      <c r="X6565" t="s">
        <v>60</v>
      </c>
      <c r="Y6565" t="s">
        <v>72</v>
      </c>
      <c r="Z6565">
        <v>0</v>
      </c>
      <c r="AA6565">
        <v>769</v>
      </c>
      <c r="AB6565">
        <v>30725</v>
      </c>
      <c r="AC6565" t="s">
        <v>107</v>
      </c>
    </row>
    <row r="6566" spans="1:29" x14ac:dyDescent="0.3">
      <c r="A6566" s="1" t="s">
        <v>47</v>
      </c>
      <c r="B6566" t="s">
        <v>176</v>
      </c>
      <c r="C6566" t="s">
        <v>2730</v>
      </c>
      <c r="D6566" t="s">
        <v>387</v>
      </c>
      <c r="E6566">
        <v>3</v>
      </c>
      <c r="F6566" t="s">
        <v>221</v>
      </c>
      <c r="G6566" t="s">
        <v>506</v>
      </c>
      <c r="H6566" t="s">
        <v>35</v>
      </c>
      <c r="I6566" t="s">
        <v>1695</v>
      </c>
      <c r="J6566" t="s">
        <v>211</v>
      </c>
      <c r="K6566" t="s">
        <v>14665</v>
      </c>
      <c r="L6566" t="s">
        <v>14666</v>
      </c>
      <c r="M6566" t="s">
        <v>957</v>
      </c>
      <c r="N6566" t="s">
        <v>40</v>
      </c>
      <c r="O6566">
        <v>14357</v>
      </c>
      <c r="P6566">
        <v>16908</v>
      </c>
      <c r="Q6566" t="s">
        <v>41</v>
      </c>
      <c r="R6566">
        <v>355</v>
      </c>
      <c r="S6566" s="2">
        <v>44409</v>
      </c>
      <c r="T6566" s="2">
        <v>44421</v>
      </c>
      <c r="U6566">
        <v>0</v>
      </c>
      <c r="V6566" t="s">
        <v>85</v>
      </c>
      <c r="W6566">
        <v>651</v>
      </c>
      <c r="X6566" t="s">
        <v>60</v>
      </c>
      <c r="Y6566" t="s">
        <v>61</v>
      </c>
      <c r="Z6566">
        <v>0</v>
      </c>
      <c r="AA6566">
        <v>890</v>
      </c>
      <c r="AB6566">
        <v>14935</v>
      </c>
      <c r="AC6566" t="s">
        <v>107</v>
      </c>
    </row>
    <row r="6567" spans="1:29" x14ac:dyDescent="0.3">
      <c r="A6567" s="1" t="s">
        <v>29</v>
      </c>
      <c r="B6567" t="s">
        <v>62</v>
      </c>
      <c r="C6567" t="s">
        <v>619</v>
      </c>
      <c r="D6567" t="s">
        <v>119</v>
      </c>
      <c r="E6567">
        <v>9</v>
      </c>
      <c r="F6567" t="s">
        <v>221</v>
      </c>
      <c r="G6567" t="s">
        <v>667</v>
      </c>
      <c r="H6567" t="s">
        <v>35</v>
      </c>
      <c r="I6567" t="s">
        <v>2212</v>
      </c>
      <c r="J6567" t="s">
        <v>14667</v>
      </c>
      <c r="K6567">
        <v>7568523368</v>
      </c>
      <c r="L6567" t="s">
        <v>14668</v>
      </c>
      <c r="M6567" t="s">
        <v>135</v>
      </c>
      <c r="N6567" t="s">
        <v>40</v>
      </c>
      <c r="O6567">
        <v>19798</v>
      </c>
      <c r="P6567">
        <v>24043</v>
      </c>
      <c r="Q6567" t="s">
        <v>95</v>
      </c>
      <c r="R6567">
        <v>860</v>
      </c>
      <c r="S6567" s="2">
        <v>44386</v>
      </c>
      <c r="T6567" t="s">
        <v>42</v>
      </c>
      <c r="U6567">
        <v>0</v>
      </c>
      <c r="V6567" t="s">
        <v>85</v>
      </c>
      <c r="W6567">
        <v>464</v>
      </c>
      <c r="X6567" t="s">
        <v>44</v>
      </c>
      <c r="Y6567" t="s">
        <v>72</v>
      </c>
      <c r="Z6567">
        <v>0</v>
      </c>
      <c r="AA6567">
        <v>702</v>
      </c>
      <c r="AB6567">
        <v>20900</v>
      </c>
      <c r="AC6567" t="s">
        <v>107</v>
      </c>
    </row>
    <row r="6568" spans="1:29" x14ac:dyDescent="0.3">
      <c r="A6568" s="1" t="s">
        <v>29</v>
      </c>
      <c r="B6568" t="s">
        <v>96</v>
      </c>
      <c r="C6568" t="s">
        <v>2065</v>
      </c>
      <c r="D6568" t="s">
        <v>128</v>
      </c>
      <c r="E6568">
        <v>2</v>
      </c>
      <c r="F6568" t="s">
        <v>186</v>
      </c>
      <c r="G6568" t="s">
        <v>535</v>
      </c>
      <c r="H6568" t="s">
        <v>79</v>
      </c>
      <c r="I6568" t="s">
        <v>1553</v>
      </c>
      <c r="J6568" t="s">
        <v>172</v>
      </c>
      <c r="K6568" t="s">
        <v>14669</v>
      </c>
      <c r="L6568" t="s">
        <v>14670</v>
      </c>
      <c r="M6568" t="s">
        <v>2382</v>
      </c>
      <c r="N6568" t="s">
        <v>94</v>
      </c>
      <c r="O6568">
        <v>12766</v>
      </c>
      <c r="P6568">
        <v>15037</v>
      </c>
      <c r="Q6568" t="s">
        <v>41</v>
      </c>
      <c r="R6568">
        <v>622</v>
      </c>
      <c r="S6568" s="2">
        <v>44891</v>
      </c>
      <c r="T6568" s="2">
        <v>44892</v>
      </c>
      <c r="U6568">
        <v>0</v>
      </c>
      <c r="V6568" t="s">
        <v>106</v>
      </c>
      <c r="W6568">
        <v>403</v>
      </c>
      <c r="X6568" t="s">
        <v>60</v>
      </c>
      <c r="Y6568" t="s">
        <v>61</v>
      </c>
      <c r="Z6568">
        <v>0</v>
      </c>
      <c r="AA6568">
        <v>53</v>
      </c>
      <c r="AB6568">
        <v>13106</v>
      </c>
      <c r="AC6568" t="s">
        <v>107</v>
      </c>
    </row>
    <row r="6569" spans="1:29" x14ac:dyDescent="0.3">
      <c r="A6569" s="1" t="s">
        <v>47</v>
      </c>
      <c r="B6569" t="s">
        <v>592</v>
      </c>
      <c r="C6569" t="s">
        <v>1129</v>
      </c>
      <c r="D6569" t="s">
        <v>98</v>
      </c>
      <c r="E6569">
        <v>7</v>
      </c>
      <c r="F6569" t="s">
        <v>51</v>
      </c>
      <c r="G6569" t="s">
        <v>285</v>
      </c>
      <c r="H6569" t="s">
        <v>35</v>
      </c>
      <c r="I6569" t="s">
        <v>626</v>
      </c>
      <c r="J6569" t="s">
        <v>5452</v>
      </c>
      <c r="K6569" t="s">
        <v>14671</v>
      </c>
      <c r="L6569" t="s">
        <v>14672</v>
      </c>
      <c r="M6569" t="s">
        <v>1512</v>
      </c>
      <c r="N6569" t="s">
        <v>40</v>
      </c>
      <c r="O6569">
        <v>7116</v>
      </c>
      <c r="P6569">
        <v>9952</v>
      </c>
      <c r="Q6569" t="s">
        <v>95</v>
      </c>
      <c r="R6569">
        <v>140</v>
      </c>
      <c r="S6569" s="2">
        <v>44980</v>
      </c>
      <c r="T6569" s="2">
        <v>44998</v>
      </c>
      <c r="U6569">
        <v>0</v>
      </c>
      <c r="V6569" t="s">
        <v>85</v>
      </c>
      <c r="W6569">
        <v>785</v>
      </c>
      <c r="X6569" t="s">
        <v>60</v>
      </c>
      <c r="Y6569" t="s">
        <v>45</v>
      </c>
      <c r="Z6569">
        <v>0</v>
      </c>
      <c r="AA6569">
        <v>663</v>
      </c>
      <c r="AB6569">
        <v>8962</v>
      </c>
      <c r="AC6569" t="s">
        <v>46</v>
      </c>
    </row>
    <row r="6570" spans="1:29" x14ac:dyDescent="0.3">
      <c r="A6570" s="1" t="s">
        <v>29</v>
      </c>
      <c r="B6570" t="s">
        <v>96</v>
      </c>
      <c r="C6570" t="s">
        <v>2169</v>
      </c>
      <c r="D6570" t="s">
        <v>169</v>
      </c>
      <c r="E6570">
        <v>9</v>
      </c>
      <c r="F6570" t="s">
        <v>120</v>
      </c>
      <c r="G6570" t="s">
        <v>543</v>
      </c>
      <c r="H6570" t="s">
        <v>35</v>
      </c>
      <c r="I6570" t="s">
        <v>6030</v>
      </c>
      <c r="J6570" t="s">
        <v>2605</v>
      </c>
      <c r="K6570">
        <v>7368405159</v>
      </c>
      <c r="L6570" t="s">
        <v>14673</v>
      </c>
      <c r="M6570" t="s">
        <v>777</v>
      </c>
      <c r="N6570" t="s">
        <v>58</v>
      </c>
      <c r="O6570">
        <v>12123</v>
      </c>
      <c r="P6570">
        <v>15389</v>
      </c>
      <c r="Q6570" t="s">
        <v>59</v>
      </c>
      <c r="R6570">
        <v>748</v>
      </c>
      <c r="S6570" s="2">
        <v>44884</v>
      </c>
      <c r="T6570" s="2">
        <v>44886</v>
      </c>
      <c r="U6570">
        <v>38649</v>
      </c>
      <c r="V6570" t="s">
        <v>71</v>
      </c>
      <c r="W6570">
        <v>595</v>
      </c>
      <c r="X6570" t="s">
        <v>60</v>
      </c>
      <c r="Y6570" t="s">
        <v>45</v>
      </c>
      <c r="Z6570">
        <v>4344</v>
      </c>
      <c r="AA6570">
        <v>358</v>
      </c>
      <c r="AB6570">
        <v>14413</v>
      </c>
      <c r="AC6570" t="s">
        <v>46</v>
      </c>
    </row>
    <row r="6571" spans="1:29" x14ac:dyDescent="0.3">
      <c r="A6571" s="1" t="s">
        <v>47</v>
      </c>
      <c r="B6571" t="s">
        <v>176</v>
      </c>
      <c r="C6571" t="s">
        <v>2730</v>
      </c>
      <c r="D6571" t="s">
        <v>185</v>
      </c>
      <c r="E6571">
        <v>5</v>
      </c>
      <c r="F6571" t="s">
        <v>33</v>
      </c>
      <c r="G6571" t="s">
        <v>728</v>
      </c>
      <c r="H6571" t="s">
        <v>79</v>
      </c>
      <c r="I6571" t="s">
        <v>756</v>
      </c>
      <c r="J6571" t="s">
        <v>1652</v>
      </c>
      <c r="K6571">
        <v>2995319740</v>
      </c>
      <c r="L6571" t="s">
        <v>14674</v>
      </c>
      <c r="M6571" t="s">
        <v>902</v>
      </c>
      <c r="N6571" t="s">
        <v>40</v>
      </c>
      <c r="O6571">
        <v>23345</v>
      </c>
      <c r="P6571">
        <v>26516</v>
      </c>
      <c r="Q6571" t="s">
        <v>59</v>
      </c>
      <c r="R6571">
        <v>107</v>
      </c>
      <c r="S6571" s="2">
        <v>44939</v>
      </c>
      <c r="T6571" t="s">
        <v>42</v>
      </c>
      <c r="U6571">
        <v>16919</v>
      </c>
      <c r="V6571" t="s">
        <v>71</v>
      </c>
      <c r="W6571">
        <v>554</v>
      </c>
      <c r="X6571" t="s">
        <v>44</v>
      </c>
      <c r="Y6571" t="s">
        <v>72</v>
      </c>
      <c r="Z6571">
        <v>0</v>
      </c>
      <c r="AA6571">
        <v>378</v>
      </c>
      <c r="AB6571">
        <v>23684</v>
      </c>
      <c r="AC6571" t="s">
        <v>107</v>
      </c>
    </row>
    <row r="6572" spans="1:29" x14ac:dyDescent="0.3">
      <c r="A6572" s="1" t="s">
        <v>47</v>
      </c>
      <c r="B6572" t="s">
        <v>176</v>
      </c>
      <c r="C6572" t="s">
        <v>3034</v>
      </c>
      <c r="D6572" t="s">
        <v>110</v>
      </c>
      <c r="E6572">
        <v>6</v>
      </c>
      <c r="F6572" t="s">
        <v>51</v>
      </c>
      <c r="G6572" t="s">
        <v>1427</v>
      </c>
      <c r="H6572" t="s">
        <v>35</v>
      </c>
      <c r="I6572" t="s">
        <v>1210</v>
      </c>
      <c r="J6572" t="s">
        <v>1937</v>
      </c>
      <c r="K6572" t="s">
        <v>14675</v>
      </c>
      <c r="L6572" t="s">
        <v>14676</v>
      </c>
      <c r="M6572" t="s">
        <v>902</v>
      </c>
      <c r="N6572" t="s">
        <v>40</v>
      </c>
      <c r="O6572">
        <v>25258</v>
      </c>
      <c r="P6572">
        <v>29851</v>
      </c>
      <c r="Q6572" t="s">
        <v>59</v>
      </c>
      <c r="R6572">
        <v>453</v>
      </c>
      <c r="S6572" s="2">
        <v>45019</v>
      </c>
      <c r="T6572" t="s">
        <v>42</v>
      </c>
      <c r="U6572">
        <v>47850</v>
      </c>
      <c r="V6572" t="s">
        <v>43</v>
      </c>
      <c r="W6572">
        <v>586</v>
      </c>
      <c r="X6572" t="s">
        <v>44</v>
      </c>
      <c r="Y6572" t="s">
        <v>72</v>
      </c>
      <c r="Z6572">
        <v>0</v>
      </c>
      <c r="AA6572">
        <v>429</v>
      </c>
      <c r="AB6572">
        <v>28882</v>
      </c>
      <c r="AC6572" t="s">
        <v>107</v>
      </c>
    </row>
    <row r="6573" spans="1:29" x14ac:dyDescent="0.3">
      <c r="A6573" s="1" t="s">
        <v>29</v>
      </c>
      <c r="B6573" t="s">
        <v>363</v>
      </c>
      <c r="C6573" t="s">
        <v>692</v>
      </c>
      <c r="D6573" t="s">
        <v>32</v>
      </c>
      <c r="E6573">
        <v>3</v>
      </c>
      <c r="F6573" t="s">
        <v>51</v>
      </c>
      <c r="G6573" t="s">
        <v>52</v>
      </c>
      <c r="H6573" t="s">
        <v>35</v>
      </c>
      <c r="I6573" t="s">
        <v>434</v>
      </c>
      <c r="J6573" t="s">
        <v>748</v>
      </c>
      <c r="K6573" t="s">
        <v>14677</v>
      </c>
      <c r="L6573" t="s">
        <v>14678</v>
      </c>
      <c r="M6573" t="s">
        <v>2729</v>
      </c>
      <c r="N6573" t="s">
        <v>84</v>
      </c>
      <c r="O6573">
        <v>18033</v>
      </c>
      <c r="P6573">
        <v>21108</v>
      </c>
      <c r="Q6573" t="s">
        <v>41</v>
      </c>
      <c r="R6573">
        <v>386</v>
      </c>
      <c r="S6573" s="2">
        <v>44551</v>
      </c>
      <c r="T6573" s="2">
        <v>44563</v>
      </c>
      <c r="U6573">
        <v>0</v>
      </c>
      <c r="V6573" t="s">
        <v>106</v>
      </c>
      <c r="W6573">
        <v>420</v>
      </c>
      <c r="X6573" t="s">
        <v>60</v>
      </c>
      <c r="Y6573" t="s">
        <v>72</v>
      </c>
      <c r="Z6573">
        <v>0</v>
      </c>
      <c r="AA6573">
        <v>174</v>
      </c>
      <c r="AB6573">
        <v>20511</v>
      </c>
      <c r="AC6573" t="s">
        <v>73</v>
      </c>
    </row>
    <row r="6574" spans="1:29" x14ac:dyDescent="0.3">
      <c r="A6574" s="1" t="s">
        <v>29</v>
      </c>
      <c r="B6574" t="s">
        <v>228</v>
      </c>
      <c r="C6574" t="s">
        <v>2479</v>
      </c>
      <c r="D6574" t="s">
        <v>169</v>
      </c>
      <c r="E6574">
        <v>5</v>
      </c>
      <c r="F6574" t="s">
        <v>129</v>
      </c>
      <c r="G6574" t="s">
        <v>395</v>
      </c>
      <c r="H6574" t="s">
        <v>35</v>
      </c>
      <c r="I6574" t="s">
        <v>838</v>
      </c>
      <c r="J6574" t="s">
        <v>5224</v>
      </c>
      <c r="K6574" t="s">
        <v>14679</v>
      </c>
      <c r="L6574" t="s">
        <v>14680</v>
      </c>
      <c r="M6574" t="s">
        <v>262</v>
      </c>
      <c r="N6574" t="s">
        <v>40</v>
      </c>
      <c r="O6574">
        <v>4618</v>
      </c>
      <c r="P6574">
        <v>7763</v>
      </c>
      <c r="Q6574" t="s">
        <v>95</v>
      </c>
      <c r="R6574">
        <v>716</v>
      </c>
      <c r="S6574" s="2">
        <v>45224</v>
      </c>
      <c r="T6574" s="2">
        <v>45252</v>
      </c>
      <c r="U6574">
        <v>0</v>
      </c>
      <c r="V6574" t="s">
        <v>71</v>
      </c>
      <c r="W6574">
        <v>716</v>
      </c>
      <c r="X6574" t="s">
        <v>60</v>
      </c>
      <c r="Y6574" t="s">
        <v>61</v>
      </c>
      <c r="Z6574">
        <v>0</v>
      </c>
      <c r="AA6574">
        <v>849</v>
      </c>
      <c r="AB6574">
        <v>6105</v>
      </c>
      <c r="AC6574" t="s">
        <v>107</v>
      </c>
    </row>
    <row r="6575" spans="1:29" x14ac:dyDescent="0.3">
      <c r="A6575" s="1" t="s">
        <v>29</v>
      </c>
      <c r="B6575" t="s">
        <v>228</v>
      </c>
      <c r="C6575" t="s">
        <v>2850</v>
      </c>
      <c r="D6575" t="s">
        <v>138</v>
      </c>
      <c r="E6575">
        <v>5</v>
      </c>
      <c r="F6575" t="s">
        <v>221</v>
      </c>
      <c r="G6575" t="s">
        <v>335</v>
      </c>
      <c r="H6575" t="s">
        <v>35</v>
      </c>
      <c r="I6575" t="s">
        <v>1743</v>
      </c>
      <c r="J6575" t="s">
        <v>7173</v>
      </c>
      <c r="K6575" t="s">
        <v>14681</v>
      </c>
      <c r="L6575" t="s">
        <v>14682</v>
      </c>
      <c r="M6575" t="s">
        <v>479</v>
      </c>
      <c r="N6575" t="s">
        <v>94</v>
      </c>
      <c r="O6575">
        <v>11403</v>
      </c>
      <c r="P6575">
        <v>14189</v>
      </c>
      <c r="Q6575" t="s">
        <v>95</v>
      </c>
      <c r="R6575">
        <v>149</v>
      </c>
      <c r="S6575" s="2">
        <v>44883</v>
      </c>
      <c r="T6575" s="2">
        <v>44900</v>
      </c>
      <c r="U6575">
        <v>0</v>
      </c>
      <c r="V6575" t="s">
        <v>85</v>
      </c>
      <c r="W6575">
        <v>675</v>
      </c>
      <c r="X6575" t="s">
        <v>60</v>
      </c>
      <c r="Y6575" t="s">
        <v>45</v>
      </c>
      <c r="Z6575">
        <v>0</v>
      </c>
      <c r="AA6575">
        <v>916</v>
      </c>
      <c r="AB6575">
        <v>12926</v>
      </c>
      <c r="AC6575" t="s">
        <v>73</v>
      </c>
    </row>
    <row r="6576" spans="1:29" x14ac:dyDescent="0.3">
      <c r="A6576" s="1" t="s">
        <v>29</v>
      </c>
      <c r="B6576" t="s">
        <v>327</v>
      </c>
      <c r="C6576" t="s">
        <v>3998</v>
      </c>
      <c r="D6576" t="s">
        <v>110</v>
      </c>
      <c r="E6576">
        <v>7</v>
      </c>
      <c r="F6576" t="s">
        <v>221</v>
      </c>
      <c r="G6576" t="s">
        <v>858</v>
      </c>
      <c r="H6576" t="s">
        <v>79</v>
      </c>
      <c r="I6576" t="s">
        <v>2212</v>
      </c>
      <c r="J6576" t="s">
        <v>7046</v>
      </c>
      <c r="K6576" t="s">
        <v>14683</v>
      </c>
      <c r="L6576" t="s">
        <v>14684</v>
      </c>
      <c r="M6576" t="s">
        <v>1159</v>
      </c>
      <c r="N6576" t="s">
        <v>58</v>
      </c>
      <c r="O6576">
        <v>6284</v>
      </c>
      <c r="P6576">
        <v>10090</v>
      </c>
      <c r="Q6576" t="s">
        <v>59</v>
      </c>
      <c r="R6576">
        <v>106</v>
      </c>
      <c r="S6576" s="2">
        <v>44531</v>
      </c>
      <c r="T6576" t="s">
        <v>42</v>
      </c>
      <c r="U6576">
        <v>27675</v>
      </c>
      <c r="V6576" t="s">
        <v>106</v>
      </c>
      <c r="W6576">
        <v>850</v>
      </c>
      <c r="X6576" t="s">
        <v>44</v>
      </c>
      <c r="Y6576" t="s">
        <v>45</v>
      </c>
      <c r="Z6576">
        <v>1655</v>
      </c>
      <c r="AA6576">
        <v>268</v>
      </c>
      <c r="AB6576">
        <v>9367</v>
      </c>
      <c r="AC6576" t="s">
        <v>107</v>
      </c>
    </row>
    <row r="6577" spans="1:29" x14ac:dyDescent="0.3">
      <c r="A6577" s="1" t="s">
        <v>47</v>
      </c>
      <c r="B6577" t="s">
        <v>153</v>
      </c>
      <c r="C6577" t="s">
        <v>1179</v>
      </c>
      <c r="D6577" t="s">
        <v>155</v>
      </c>
      <c r="E6577">
        <v>1</v>
      </c>
      <c r="F6577" t="s">
        <v>33</v>
      </c>
      <c r="G6577" t="s">
        <v>111</v>
      </c>
      <c r="H6577" t="s">
        <v>35</v>
      </c>
      <c r="I6577" t="s">
        <v>14685</v>
      </c>
      <c r="J6577" t="s">
        <v>224</v>
      </c>
      <c r="K6577" t="s">
        <v>14686</v>
      </c>
      <c r="L6577" t="s">
        <v>14687</v>
      </c>
      <c r="M6577" t="s">
        <v>943</v>
      </c>
      <c r="N6577" t="s">
        <v>94</v>
      </c>
      <c r="O6577">
        <v>4257</v>
      </c>
      <c r="P6577">
        <v>7746</v>
      </c>
      <c r="Q6577" t="s">
        <v>59</v>
      </c>
      <c r="R6577">
        <v>487</v>
      </c>
      <c r="S6577" s="2">
        <v>44649</v>
      </c>
      <c r="T6577" t="s">
        <v>42</v>
      </c>
      <c r="U6577">
        <v>11807</v>
      </c>
      <c r="V6577" t="s">
        <v>71</v>
      </c>
      <c r="W6577">
        <v>847</v>
      </c>
      <c r="X6577" t="s">
        <v>44</v>
      </c>
      <c r="Y6577" t="s">
        <v>61</v>
      </c>
      <c r="Z6577">
        <v>0</v>
      </c>
      <c r="AA6577">
        <v>914</v>
      </c>
      <c r="AB6577">
        <v>6123</v>
      </c>
      <c r="AC6577" t="s">
        <v>73</v>
      </c>
    </row>
    <row r="6578" spans="1:29" x14ac:dyDescent="0.3">
      <c r="A6578" s="1" t="s">
        <v>47</v>
      </c>
      <c r="B6578" t="s">
        <v>136</v>
      </c>
      <c r="C6578" t="s">
        <v>641</v>
      </c>
      <c r="D6578" t="s">
        <v>185</v>
      </c>
      <c r="E6578">
        <v>5</v>
      </c>
      <c r="F6578" t="s">
        <v>33</v>
      </c>
      <c r="G6578" t="s">
        <v>848</v>
      </c>
      <c r="H6578" t="s">
        <v>79</v>
      </c>
      <c r="I6578" t="s">
        <v>656</v>
      </c>
      <c r="J6578" t="s">
        <v>524</v>
      </c>
      <c r="K6578">
        <v>4645895602</v>
      </c>
      <c r="L6578" t="s">
        <v>14688</v>
      </c>
      <c r="M6578" t="s">
        <v>988</v>
      </c>
      <c r="N6578" t="s">
        <v>84</v>
      </c>
      <c r="O6578">
        <v>3491</v>
      </c>
      <c r="P6578">
        <v>6383</v>
      </c>
      <c r="Q6578" t="s">
        <v>59</v>
      </c>
      <c r="R6578">
        <v>945</v>
      </c>
      <c r="S6578" s="2">
        <v>44824</v>
      </c>
      <c r="T6578" t="s">
        <v>42</v>
      </c>
      <c r="U6578">
        <v>24587</v>
      </c>
      <c r="V6578" t="s">
        <v>71</v>
      </c>
      <c r="W6578">
        <v>761</v>
      </c>
      <c r="X6578" t="s">
        <v>44</v>
      </c>
      <c r="Y6578" t="s">
        <v>61</v>
      </c>
      <c r="Z6578">
        <v>0</v>
      </c>
      <c r="AA6578">
        <v>596</v>
      </c>
      <c r="AB6578">
        <v>5921</v>
      </c>
      <c r="AC6578" t="s">
        <v>107</v>
      </c>
    </row>
    <row r="6579" spans="1:29" x14ac:dyDescent="0.3">
      <c r="A6579" s="1" t="s">
        <v>29</v>
      </c>
      <c r="B6579" t="s">
        <v>541</v>
      </c>
      <c r="C6579" t="s">
        <v>541</v>
      </c>
      <c r="D6579" t="s">
        <v>169</v>
      </c>
      <c r="E6579">
        <v>4</v>
      </c>
      <c r="F6579" t="s">
        <v>271</v>
      </c>
      <c r="G6579" t="s">
        <v>689</v>
      </c>
      <c r="H6579" t="s">
        <v>79</v>
      </c>
      <c r="I6579" t="s">
        <v>292</v>
      </c>
      <c r="J6579" t="s">
        <v>204</v>
      </c>
      <c r="K6579" t="s">
        <v>14689</v>
      </c>
      <c r="L6579" t="s">
        <v>14690</v>
      </c>
      <c r="M6579" t="s">
        <v>1117</v>
      </c>
      <c r="N6579" t="s">
        <v>58</v>
      </c>
      <c r="O6579">
        <v>25287</v>
      </c>
      <c r="P6579">
        <v>27631</v>
      </c>
      <c r="Q6579" t="s">
        <v>95</v>
      </c>
      <c r="R6579">
        <v>551</v>
      </c>
      <c r="S6579" s="2">
        <v>44637</v>
      </c>
      <c r="T6579" s="2">
        <v>44645</v>
      </c>
      <c r="U6579">
        <v>0</v>
      </c>
      <c r="V6579" t="s">
        <v>43</v>
      </c>
      <c r="W6579">
        <v>570</v>
      </c>
      <c r="X6579" t="s">
        <v>60</v>
      </c>
      <c r="Y6579" t="s">
        <v>45</v>
      </c>
      <c r="Z6579">
        <v>2392</v>
      </c>
      <c r="AA6579">
        <v>180</v>
      </c>
      <c r="AB6579">
        <v>27498</v>
      </c>
      <c r="AC6579" t="s">
        <v>46</v>
      </c>
    </row>
    <row r="6580" spans="1:29" x14ac:dyDescent="0.3">
      <c r="A6580" s="1" t="s">
        <v>29</v>
      </c>
      <c r="B6580" t="s">
        <v>30</v>
      </c>
      <c r="C6580" t="s">
        <v>751</v>
      </c>
      <c r="D6580" t="s">
        <v>178</v>
      </c>
      <c r="E6580">
        <v>1</v>
      </c>
      <c r="F6580" t="s">
        <v>120</v>
      </c>
      <c r="G6580" t="s">
        <v>1180</v>
      </c>
      <c r="H6580" t="s">
        <v>79</v>
      </c>
      <c r="I6580" t="s">
        <v>725</v>
      </c>
      <c r="J6580" t="s">
        <v>637</v>
      </c>
      <c r="K6580" t="s">
        <v>14691</v>
      </c>
      <c r="L6580" t="s">
        <v>14692</v>
      </c>
      <c r="M6580" t="s">
        <v>39</v>
      </c>
      <c r="N6580" t="s">
        <v>40</v>
      </c>
      <c r="O6580">
        <v>15829</v>
      </c>
      <c r="P6580">
        <v>19233</v>
      </c>
      <c r="Q6580" t="s">
        <v>59</v>
      </c>
      <c r="R6580">
        <v>8</v>
      </c>
      <c r="S6580" s="2">
        <v>44779</v>
      </c>
      <c r="T6580" t="s">
        <v>42</v>
      </c>
      <c r="U6580">
        <v>32016</v>
      </c>
      <c r="V6580" t="s">
        <v>85</v>
      </c>
      <c r="W6580">
        <v>466</v>
      </c>
      <c r="X6580" t="s">
        <v>44</v>
      </c>
      <c r="Y6580" t="s">
        <v>45</v>
      </c>
      <c r="Z6580">
        <v>0</v>
      </c>
      <c r="AA6580">
        <v>967</v>
      </c>
      <c r="AB6580">
        <v>15829</v>
      </c>
      <c r="AC6580" t="s">
        <v>73</v>
      </c>
    </row>
    <row r="6581" spans="1:29" x14ac:dyDescent="0.3">
      <c r="A6581" s="1" t="s">
        <v>47</v>
      </c>
      <c r="B6581" t="s">
        <v>136</v>
      </c>
      <c r="C6581" t="s">
        <v>1124</v>
      </c>
      <c r="D6581" t="s">
        <v>76</v>
      </c>
      <c r="E6581">
        <v>2</v>
      </c>
      <c r="F6581" t="s">
        <v>120</v>
      </c>
      <c r="G6581" t="s">
        <v>543</v>
      </c>
      <c r="H6581" t="s">
        <v>35</v>
      </c>
      <c r="I6581" t="s">
        <v>189</v>
      </c>
      <c r="J6581" t="s">
        <v>1080</v>
      </c>
      <c r="K6581" t="s">
        <v>14693</v>
      </c>
      <c r="L6581" t="s">
        <v>14694</v>
      </c>
      <c r="M6581" t="s">
        <v>1847</v>
      </c>
      <c r="N6581" t="s">
        <v>40</v>
      </c>
      <c r="O6581">
        <v>6926</v>
      </c>
      <c r="P6581">
        <v>10763</v>
      </c>
      <c r="Q6581" t="s">
        <v>41</v>
      </c>
      <c r="R6581">
        <v>448</v>
      </c>
      <c r="S6581" s="2">
        <v>44874</v>
      </c>
      <c r="T6581" s="2">
        <v>44876</v>
      </c>
      <c r="U6581">
        <v>0</v>
      </c>
      <c r="V6581" t="s">
        <v>85</v>
      </c>
      <c r="W6581">
        <v>451</v>
      </c>
      <c r="X6581" t="s">
        <v>60</v>
      </c>
      <c r="Y6581" t="s">
        <v>72</v>
      </c>
      <c r="Z6581">
        <v>0</v>
      </c>
      <c r="AA6581">
        <v>200</v>
      </c>
      <c r="AB6581">
        <v>10599</v>
      </c>
      <c r="AC6581" t="s">
        <v>73</v>
      </c>
    </row>
    <row r="6582" spans="1:29" x14ac:dyDescent="0.3">
      <c r="A6582" s="1" t="s">
        <v>29</v>
      </c>
      <c r="B6582" t="s">
        <v>541</v>
      </c>
      <c r="C6582" t="s">
        <v>888</v>
      </c>
      <c r="D6582" t="s">
        <v>128</v>
      </c>
      <c r="E6582">
        <v>1</v>
      </c>
      <c r="F6582" t="s">
        <v>120</v>
      </c>
      <c r="G6582" t="s">
        <v>329</v>
      </c>
      <c r="H6582" t="s">
        <v>79</v>
      </c>
      <c r="I6582" t="s">
        <v>1379</v>
      </c>
      <c r="J6582" t="s">
        <v>1497</v>
      </c>
      <c r="K6582" t="s">
        <v>14695</v>
      </c>
      <c r="L6582" t="s">
        <v>14696</v>
      </c>
      <c r="M6582" t="s">
        <v>1117</v>
      </c>
      <c r="N6582" t="s">
        <v>40</v>
      </c>
      <c r="O6582">
        <v>12968</v>
      </c>
      <c r="P6582">
        <v>16522</v>
      </c>
      <c r="Q6582" t="s">
        <v>59</v>
      </c>
      <c r="R6582">
        <v>629</v>
      </c>
      <c r="S6582" s="2">
        <v>45045</v>
      </c>
      <c r="T6582" t="s">
        <v>42</v>
      </c>
      <c r="U6582">
        <v>22905</v>
      </c>
      <c r="V6582" t="s">
        <v>106</v>
      </c>
      <c r="W6582">
        <v>607</v>
      </c>
      <c r="X6582" t="s">
        <v>44</v>
      </c>
      <c r="Y6582" t="s">
        <v>61</v>
      </c>
      <c r="Z6582">
        <v>0</v>
      </c>
      <c r="AA6582">
        <v>197</v>
      </c>
      <c r="AB6582">
        <v>13986</v>
      </c>
      <c r="AC6582" t="s">
        <v>46</v>
      </c>
    </row>
    <row r="6583" spans="1:29" x14ac:dyDescent="0.3">
      <c r="A6583" s="1" t="s">
        <v>29</v>
      </c>
      <c r="B6583" t="s">
        <v>393</v>
      </c>
      <c r="C6583" t="s">
        <v>1245</v>
      </c>
      <c r="D6583" t="s">
        <v>110</v>
      </c>
      <c r="E6583">
        <v>3</v>
      </c>
      <c r="F6583" t="s">
        <v>64</v>
      </c>
      <c r="G6583" t="s">
        <v>1599</v>
      </c>
      <c r="H6583" t="s">
        <v>79</v>
      </c>
      <c r="I6583" t="s">
        <v>210</v>
      </c>
      <c r="J6583" t="s">
        <v>916</v>
      </c>
      <c r="K6583" t="s">
        <v>14697</v>
      </c>
      <c r="L6583" t="s">
        <v>14698</v>
      </c>
      <c r="M6583" t="s">
        <v>846</v>
      </c>
      <c r="N6583" t="s">
        <v>94</v>
      </c>
      <c r="O6583">
        <v>16918</v>
      </c>
      <c r="P6583">
        <v>21379</v>
      </c>
      <c r="Q6583" t="s">
        <v>59</v>
      </c>
      <c r="R6583">
        <v>465</v>
      </c>
      <c r="S6583" s="2">
        <v>44993</v>
      </c>
      <c r="T6583" s="2">
        <v>45013</v>
      </c>
      <c r="U6583">
        <v>2567</v>
      </c>
      <c r="V6583" t="s">
        <v>106</v>
      </c>
      <c r="W6583">
        <v>741</v>
      </c>
      <c r="X6583" t="s">
        <v>60</v>
      </c>
      <c r="Y6583" t="s">
        <v>61</v>
      </c>
      <c r="Z6583">
        <v>0</v>
      </c>
      <c r="AA6583">
        <v>95</v>
      </c>
      <c r="AB6583">
        <v>18427</v>
      </c>
      <c r="AC6583" t="s">
        <v>73</v>
      </c>
    </row>
    <row r="6584" spans="1:29" x14ac:dyDescent="0.3">
      <c r="A6584" s="1" t="s">
        <v>47</v>
      </c>
      <c r="B6584" t="s">
        <v>592</v>
      </c>
      <c r="C6584" t="s">
        <v>5094</v>
      </c>
      <c r="D6584" t="s">
        <v>169</v>
      </c>
      <c r="E6584">
        <v>4</v>
      </c>
      <c r="F6584" t="s">
        <v>129</v>
      </c>
      <c r="G6584" t="s">
        <v>700</v>
      </c>
      <c r="H6584" t="s">
        <v>35</v>
      </c>
      <c r="I6584" t="s">
        <v>336</v>
      </c>
      <c r="J6584" t="s">
        <v>657</v>
      </c>
      <c r="K6584" t="s">
        <v>14699</v>
      </c>
      <c r="L6584" t="s">
        <v>14700</v>
      </c>
      <c r="M6584" t="s">
        <v>919</v>
      </c>
      <c r="N6584" t="s">
        <v>58</v>
      </c>
      <c r="O6584">
        <v>19188</v>
      </c>
      <c r="P6584">
        <v>23692</v>
      </c>
      <c r="Q6584" t="s">
        <v>95</v>
      </c>
      <c r="R6584">
        <v>909</v>
      </c>
      <c r="S6584" s="2">
        <v>44619</v>
      </c>
      <c r="T6584" t="s">
        <v>42</v>
      </c>
      <c r="U6584">
        <v>0</v>
      </c>
      <c r="V6584" t="s">
        <v>106</v>
      </c>
      <c r="W6584">
        <v>449</v>
      </c>
      <c r="X6584" t="s">
        <v>44</v>
      </c>
      <c r="Y6584" t="s">
        <v>45</v>
      </c>
      <c r="Z6584">
        <v>4026</v>
      </c>
      <c r="AA6584">
        <v>775</v>
      </c>
      <c r="AB6584">
        <v>22177</v>
      </c>
      <c r="AC6584" t="s">
        <v>107</v>
      </c>
    </row>
    <row r="6585" spans="1:29" x14ac:dyDescent="0.3">
      <c r="A6585" s="1" t="s">
        <v>47</v>
      </c>
      <c r="B6585" t="s">
        <v>176</v>
      </c>
      <c r="C6585" t="s">
        <v>4412</v>
      </c>
      <c r="D6585" t="s">
        <v>155</v>
      </c>
      <c r="E6585">
        <v>10</v>
      </c>
      <c r="F6585" t="s">
        <v>64</v>
      </c>
      <c r="G6585" t="s">
        <v>802</v>
      </c>
      <c r="H6585" t="s">
        <v>35</v>
      </c>
      <c r="I6585" t="s">
        <v>2776</v>
      </c>
      <c r="J6585" t="s">
        <v>560</v>
      </c>
      <c r="K6585">
        <v>3733996222</v>
      </c>
      <c r="L6585" t="s">
        <v>14701</v>
      </c>
      <c r="M6585" t="s">
        <v>1665</v>
      </c>
      <c r="N6585" t="s">
        <v>40</v>
      </c>
      <c r="O6585">
        <v>24015</v>
      </c>
      <c r="P6585">
        <v>27202</v>
      </c>
      <c r="Q6585" t="s">
        <v>41</v>
      </c>
      <c r="R6585">
        <v>992</v>
      </c>
      <c r="S6585" s="2">
        <v>44295</v>
      </c>
      <c r="T6585" s="2">
        <v>44315</v>
      </c>
      <c r="U6585">
        <v>0</v>
      </c>
      <c r="V6585" t="s">
        <v>85</v>
      </c>
      <c r="W6585">
        <v>619</v>
      </c>
      <c r="X6585" t="s">
        <v>60</v>
      </c>
      <c r="Y6585" t="s">
        <v>45</v>
      </c>
      <c r="Z6585">
        <v>0</v>
      </c>
      <c r="AA6585">
        <v>660</v>
      </c>
      <c r="AB6585">
        <v>27188</v>
      </c>
      <c r="AC6585" t="s">
        <v>107</v>
      </c>
    </row>
    <row r="6586" spans="1:29" x14ac:dyDescent="0.3">
      <c r="A6586" s="1" t="s">
        <v>47</v>
      </c>
      <c r="B6586" t="s">
        <v>234</v>
      </c>
      <c r="C6586" t="s">
        <v>2970</v>
      </c>
      <c r="D6586" t="s">
        <v>110</v>
      </c>
      <c r="E6586">
        <v>6</v>
      </c>
      <c r="F6586" t="s">
        <v>64</v>
      </c>
      <c r="G6586" t="s">
        <v>802</v>
      </c>
      <c r="H6586" t="s">
        <v>35</v>
      </c>
      <c r="I6586" t="s">
        <v>2961</v>
      </c>
      <c r="J6586" t="s">
        <v>2078</v>
      </c>
      <c r="K6586" t="s">
        <v>14702</v>
      </c>
      <c r="L6586" t="s">
        <v>14703</v>
      </c>
      <c r="M6586" t="s">
        <v>483</v>
      </c>
      <c r="N6586" t="s">
        <v>58</v>
      </c>
      <c r="O6586">
        <v>21166</v>
      </c>
      <c r="P6586">
        <v>25091</v>
      </c>
      <c r="Q6586" t="s">
        <v>59</v>
      </c>
      <c r="R6586">
        <v>60</v>
      </c>
      <c r="S6586" s="2">
        <v>44898</v>
      </c>
      <c r="T6586" t="s">
        <v>42</v>
      </c>
      <c r="U6586">
        <v>26695</v>
      </c>
      <c r="V6586" t="s">
        <v>43</v>
      </c>
      <c r="W6586">
        <v>430</v>
      </c>
      <c r="X6586" t="s">
        <v>44</v>
      </c>
      <c r="Y6586" t="s">
        <v>61</v>
      </c>
      <c r="Z6586">
        <v>4370</v>
      </c>
      <c r="AA6586">
        <v>627</v>
      </c>
      <c r="AB6586">
        <v>25009</v>
      </c>
      <c r="AC6586" t="s">
        <v>73</v>
      </c>
    </row>
    <row r="6587" spans="1:29" x14ac:dyDescent="0.3">
      <c r="A6587" s="1" t="s">
        <v>29</v>
      </c>
      <c r="B6587" t="s">
        <v>393</v>
      </c>
      <c r="C6587" t="s">
        <v>3578</v>
      </c>
      <c r="D6587" t="s">
        <v>387</v>
      </c>
      <c r="E6587">
        <v>6</v>
      </c>
      <c r="F6587" t="s">
        <v>33</v>
      </c>
      <c r="G6587" t="s">
        <v>111</v>
      </c>
      <c r="H6587" t="s">
        <v>79</v>
      </c>
      <c r="I6587" t="s">
        <v>251</v>
      </c>
      <c r="J6587" t="s">
        <v>224</v>
      </c>
      <c r="K6587" t="s">
        <v>14704</v>
      </c>
      <c r="L6587" t="s">
        <v>14705</v>
      </c>
      <c r="M6587" t="s">
        <v>654</v>
      </c>
      <c r="N6587" t="s">
        <v>84</v>
      </c>
      <c r="O6587">
        <v>12498</v>
      </c>
      <c r="P6587">
        <v>14801</v>
      </c>
      <c r="Q6587" t="s">
        <v>59</v>
      </c>
      <c r="R6587">
        <v>220</v>
      </c>
      <c r="S6587" s="2">
        <v>45336</v>
      </c>
      <c r="T6587" t="s">
        <v>42</v>
      </c>
      <c r="U6587">
        <v>41692</v>
      </c>
      <c r="V6587" t="s">
        <v>71</v>
      </c>
      <c r="W6587">
        <v>838</v>
      </c>
      <c r="X6587" t="s">
        <v>44</v>
      </c>
      <c r="Y6587" t="s">
        <v>45</v>
      </c>
      <c r="Z6587">
        <v>0</v>
      </c>
      <c r="AA6587">
        <v>918</v>
      </c>
      <c r="AB6587">
        <v>14392</v>
      </c>
      <c r="AC6587" t="s">
        <v>73</v>
      </c>
    </row>
    <row r="6588" spans="1:29" x14ac:dyDescent="0.3">
      <c r="A6588" s="1" t="s">
        <v>29</v>
      </c>
      <c r="B6588" t="s">
        <v>228</v>
      </c>
      <c r="C6588" t="s">
        <v>2981</v>
      </c>
      <c r="D6588" t="s">
        <v>98</v>
      </c>
      <c r="E6588">
        <v>9</v>
      </c>
      <c r="F6588" t="s">
        <v>120</v>
      </c>
      <c r="G6588" t="s">
        <v>194</v>
      </c>
      <c r="H6588" t="s">
        <v>35</v>
      </c>
      <c r="I6588" t="s">
        <v>1634</v>
      </c>
      <c r="J6588" t="s">
        <v>359</v>
      </c>
      <c r="K6588">
        <v>7033316839</v>
      </c>
      <c r="L6588" t="s">
        <v>14706</v>
      </c>
      <c r="M6588" t="s">
        <v>640</v>
      </c>
      <c r="N6588" t="s">
        <v>40</v>
      </c>
      <c r="O6588">
        <v>5416</v>
      </c>
      <c r="P6588">
        <v>9768</v>
      </c>
      <c r="Q6588" t="s">
        <v>41</v>
      </c>
      <c r="R6588">
        <v>783</v>
      </c>
      <c r="S6588" s="2">
        <v>45247</v>
      </c>
      <c r="T6588" t="s">
        <v>42</v>
      </c>
      <c r="U6588">
        <v>0</v>
      </c>
      <c r="V6588" t="s">
        <v>85</v>
      </c>
      <c r="W6588">
        <v>546</v>
      </c>
      <c r="X6588" t="s">
        <v>44</v>
      </c>
      <c r="Y6588" t="s">
        <v>45</v>
      </c>
      <c r="Z6588">
        <v>0</v>
      </c>
      <c r="AA6588">
        <v>744</v>
      </c>
      <c r="AB6588">
        <v>6983</v>
      </c>
      <c r="AC6588" t="s">
        <v>46</v>
      </c>
    </row>
    <row r="6589" spans="1:29" x14ac:dyDescent="0.3">
      <c r="A6589" s="1" t="s">
        <v>47</v>
      </c>
      <c r="B6589" t="s">
        <v>234</v>
      </c>
      <c r="C6589" t="s">
        <v>2309</v>
      </c>
      <c r="D6589" t="s">
        <v>32</v>
      </c>
      <c r="E6589">
        <v>8</v>
      </c>
      <c r="F6589" t="s">
        <v>129</v>
      </c>
      <c r="G6589" t="s">
        <v>574</v>
      </c>
      <c r="H6589" t="s">
        <v>79</v>
      </c>
      <c r="I6589" t="s">
        <v>3206</v>
      </c>
      <c r="J6589" t="s">
        <v>6667</v>
      </c>
      <c r="K6589" t="s">
        <v>14707</v>
      </c>
      <c r="L6589" t="s">
        <v>14708</v>
      </c>
      <c r="M6589" t="s">
        <v>800</v>
      </c>
      <c r="N6589" t="s">
        <v>58</v>
      </c>
      <c r="O6589">
        <v>16041</v>
      </c>
      <c r="P6589">
        <v>19219</v>
      </c>
      <c r="Q6589" t="s">
        <v>95</v>
      </c>
      <c r="R6589">
        <v>657</v>
      </c>
      <c r="S6589" s="2">
        <v>44567</v>
      </c>
      <c r="T6589" s="2">
        <v>44583</v>
      </c>
      <c r="U6589">
        <v>0</v>
      </c>
      <c r="V6589" t="s">
        <v>71</v>
      </c>
      <c r="W6589">
        <v>672</v>
      </c>
      <c r="X6589" t="s">
        <v>60</v>
      </c>
      <c r="Y6589" t="s">
        <v>61</v>
      </c>
      <c r="Z6589">
        <v>2070</v>
      </c>
      <c r="AA6589">
        <v>740</v>
      </c>
      <c r="AB6589">
        <v>17575</v>
      </c>
      <c r="AC6589" t="s">
        <v>46</v>
      </c>
    </row>
    <row r="6590" spans="1:29" x14ac:dyDescent="0.3">
      <c r="A6590" s="1" t="s">
        <v>47</v>
      </c>
      <c r="B6590" t="s">
        <v>592</v>
      </c>
      <c r="C6590" t="s">
        <v>3497</v>
      </c>
      <c r="D6590" t="s">
        <v>236</v>
      </c>
      <c r="E6590">
        <v>6</v>
      </c>
      <c r="F6590" t="s">
        <v>120</v>
      </c>
      <c r="G6590" t="s">
        <v>820</v>
      </c>
      <c r="H6590" t="s">
        <v>35</v>
      </c>
      <c r="I6590" t="s">
        <v>238</v>
      </c>
      <c r="J6590" t="s">
        <v>726</v>
      </c>
      <c r="K6590" t="s">
        <v>14709</v>
      </c>
      <c r="L6590" t="s">
        <v>14710</v>
      </c>
      <c r="M6590" t="s">
        <v>1948</v>
      </c>
      <c r="N6590" t="s">
        <v>40</v>
      </c>
      <c r="O6590">
        <v>18057</v>
      </c>
      <c r="P6590">
        <v>22305</v>
      </c>
      <c r="Q6590" t="s">
        <v>95</v>
      </c>
      <c r="R6590">
        <v>411</v>
      </c>
      <c r="S6590" s="2">
        <v>45326</v>
      </c>
      <c r="T6590" t="s">
        <v>42</v>
      </c>
      <c r="U6590">
        <v>0</v>
      </c>
      <c r="V6590" t="s">
        <v>106</v>
      </c>
      <c r="W6590">
        <v>650</v>
      </c>
      <c r="X6590" t="s">
        <v>44</v>
      </c>
      <c r="Y6590" t="s">
        <v>45</v>
      </c>
      <c r="Z6590">
        <v>0</v>
      </c>
      <c r="AA6590">
        <v>284</v>
      </c>
      <c r="AB6590">
        <v>19053</v>
      </c>
      <c r="AC6590" t="s">
        <v>73</v>
      </c>
    </row>
    <row r="6591" spans="1:29" x14ac:dyDescent="0.3">
      <c r="A6591" s="1" t="s">
        <v>47</v>
      </c>
      <c r="B6591" t="s">
        <v>117</v>
      </c>
      <c r="C6591" t="s">
        <v>243</v>
      </c>
      <c r="D6591" t="s">
        <v>76</v>
      </c>
      <c r="E6591">
        <v>8</v>
      </c>
      <c r="F6591" t="s">
        <v>99</v>
      </c>
      <c r="G6591" t="s">
        <v>710</v>
      </c>
      <c r="H6591" t="s">
        <v>79</v>
      </c>
      <c r="I6591" t="s">
        <v>2100</v>
      </c>
      <c r="J6591" t="s">
        <v>1554</v>
      </c>
      <c r="K6591" t="s">
        <v>14711</v>
      </c>
      <c r="L6591" t="s">
        <v>14712</v>
      </c>
      <c r="M6591" t="s">
        <v>517</v>
      </c>
      <c r="N6591" t="s">
        <v>94</v>
      </c>
      <c r="O6591">
        <v>14493</v>
      </c>
      <c r="P6591">
        <v>18174</v>
      </c>
      <c r="Q6591" t="s">
        <v>41</v>
      </c>
      <c r="R6591">
        <v>44</v>
      </c>
      <c r="S6591" s="2">
        <v>45047</v>
      </c>
      <c r="T6591" t="s">
        <v>42</v>
      </c>
      <c r="U6591">
        <v>0</v>
      </c>
      <c r="V6591" t="s">
        <v>71</v>
      </c>
      <c r="W6591">
        <v>664</v>
      </c>
      <c r="X6591" t="s">
        <v>44</v>
      </c>
      <c r="Y6591" t="s">
        <v>61</v>
      </c>
      <c r="Z6591">
        <v>0</v>
      </c>
      <c r="AA6591">
        <v>270</v>
      </c>
      <c r="AB6591">
        <v>17862</v>
      </c>
      <c r="AC6591" t="s">
        <v>107</v>
      </c>
    </row>
    <row r="6592" spans="1:29" x14ac:dyDescent="0.3">
      <c r="A6592" s="1" t="s">
        <v>47</v>
      </c>
      <c r="B6592" t="s">
        <v>108</v>
      </c>
      <c r="C6592" t="s">
        <v>439</v>
      </c>
      <c r="D6592" t="s">
        <v>178</v>
      </c>
      <c r="E6592">
        <v>9</v>
      </c>
      <c r="F6592" t="s">
        <v>120</v>
      </c>
      <c r="G6592" t="s">
        <v>1533</v>
      </c>
      <c r="H6592" t="s">
        <v>79</v>
      </c>
      <c r="I6592" t="s">
        <v>1403</v>
      </c>
      <c r="J6592" t="s">
        <v>748</v>
      </c>
      <c r="K6592">
        <v>1114644779</v>
      </c>
      <c r="L6592" t="s">
        <v>14713</v>
      </c>
      <c r="M6592" t="s">
        <v>444</v>
      </c>
      <c r="N6592" t="s">
        <v>40</v>
      </c>
      <c r="O6592">
        <v>5919</v>
      </c>
      <c r="P6592">
        <v>9891</v>
      </c>
      <c r="Q6592" t="s">
        <v>95</v>
      </c>
      <c r="R6592">
        <v>304</v>
      </c>
      <c r="S6592" s="2">
        <v>44819</v>
      </c>
      <c r="T6592" s="2">
        <v>44832</v>
      </c>
      <c r="U6592">
        <v>0</v>
      </c>
      <c r="V6592" t="s">
        <v>85</v>
      </c>
      <c r="W6592">
        <v>719</v>
      </c>
      <c r="X6592" t="s">
        <v>60</v>
      </c>
      <c r="Y6592" t="s">
        <v>45</v>
      </c>
      <c r="Z6592">
        <v>0</v>
      </c>
      <c r="AA6592">
        <v>480</v>
      </c>
      <c r="AB6592">
        <v>8665</v>
      </c>
      <c r="AC6592" t="s">
        <v>46</v>
      </c>
    </row>
    <row r="6593" spans="1:29" x14ac:dyDescent="0.3">
      <c r="A6593" s="1" t="s">
        <v>29</v>
      </c>
      <c r="B6593" t="s">
        <v>62</v>
      </c>
      <c r="C6593" t="s">
        <v>4287</v>
      </c>
      <c r="D6593" t="s">
        <v>50</v>
      </c>
      <c r="E6593">
        <v>9</v>
      </c>
      <c r="F6593" t="s">
        <v>51</v>
      </c>
      <c r="G6593" t="s">
        <v>1427</v>
      </c>
      <c r="H6593" t="s">
        <v>35</v>
      </c>
      <c r="I6593" t="s">
        <v>2110</v>
      </c>
      <c r="J6593" t="s">
        <v>1986</v>
      </c>
      <c r="K6593" t="s">
        <v>14714</v>
      </c>
      <c r="L6593" t="s">
        <v>14715</v>
      </c>
      <c r="M6593" t="s">
        <v>135</v>
      </c>
      <c r="N6593" t="s">
        <v>94</v>
      </c>
      <c r="O6593">
        <v>11471</v>
      </c>
      <c r="P6593">
        <v>13968</v>
      </c>
      <c r="Q6593" t="s">
        <v>41</v>
      </c>
      <c r="R6593">
        <v>861</v>
      </c>
      <c r="S6593" s="2">
        <v>44403</v>
      </c>
      <c r="T6593" t="s">
        <v>42</v>
      </c>
      <c r="U6593">
        <v>0</v>
      </c>
      <c r="V6593" t="s">
        <v>71</v>
      </c>
      <c r="W6593">
        <v>512</v>
      </c>
      <c r="X6593" t="s">
        <v>44</v>
      </c>
      <c r="Y6593" t="s">
        <v>72</v>
      </c>
      <c r="Z6593">
        <v>0</v>
      </c>
      <c r="AA6593">
        <v>557</v>
      </c>
      <c r="AB6593">
        <v>11705</v>
      </c>
      <c r="AC6593" t="s">
        <v>46</v>
      </c>
    </row>
    <row r="6594" spans="1:29" x14ac:dyDescent="0.3">
      <c r="A6594" s="1" t="s">
        <v>47</v>
      </c>
      <c r="B6594" t="s">
        <v>145</v>
      </c>
      <c r="C6594" t="s">
        <v>2354</v>
      </c>
      <c r="D6594" t="s">
        <v>178</v>
      </c>
      <c r="E6594">
        <v>1</v>
      </c>
      <c r="F6594" t="s">
        <v>271</v>
      </c>
      <c r="G6594" t="s">
        <v>340</v>
      </c>
      <c r="H6594" t="s">
        <v>35</v>
      </c>
      <c r="I6594" t="s">
        <v>66</v>
      </c>
      <c r="J6594" t="s">
        <v>12133</v>
      </c>
      <c r="K6594" t="s">
        <v>14716</v>
      </c>
      <c r="L6594" t="s">
        <v>14717</v>
      </c>
      <c r="M6594" t="s">
        <v>152</v>
      </c>
      <c r="N6594" t="s">
        <v>58</v>
      </c>
      <c r="O6594">
        <v>14133</v>
      </c>
      <c r="P6594">
        <v>18258</v>
      </c>
      <c r="Q6594" t="s">
        <v>41</v>
      </c>
      <c r="R6594">
        <v>991</v>
      </c>
      <c r="S6594" s="2">
        <v>44975</v>
      </c>
      <c r="T6594" s="2">
        <v>44994</v>
      </c>
      <c r="U6594">
        <v>0</v>
      </c>
      <c r="V6594" t="s">
        <v>85</v>
      </c>
      <c r="W6594">
        <v>674</v>
      </c>
      <c r="X6594" t="s">
        <v>60</v>
      </c>
      <c r="Y6594" t="s">
        <v>45</v>
      </c>
      <c r="Z6594">
        <v>2124</v>
      </c>
      <c r="AA6594">
        <v>751</v>
      </c>
      <c r="AB6594">
        <v>16982</v>
      </c>
      <c r="AC6594" t="s">
        <v>107</v>
      </c>
    </row>
    <row r="6595" spans="1:29" x14ac:dyDescent="0.3">
      <c r="A6595" s="1" t="s">
        <v>29</v>
      </c>
      <c r="B6595" t="s">
        <v>541</v>
      </c>
      <c r="C6595" t="s">
        <v>888</v>
      </c>
      <c r="D6595" t="s">
        <v>185</v>
      </c>
      <c r="E6595">
        <v>1</v>
      </c>
      <c r="F6595" t="s">
        <v>186</v>
      </c>
      <c r="G6595" t="s">
        <v>1504</v>
      </c>
      <c r="H6595" t="s">
        <v>35</v>
      </c>
      <c r="I6595" t="s">
        <v>936</v>
      </c>
      <c r="J6595" t="s">
        <v>5750</v>
      </c>
      <c r="K6595" t="s">
        <v>14718</v>
      </c>
      <c r="L6595" t="s">
        <v>14719</v>
      </c>
      <c r="M6595" t="s">
        <v>1193</v>
      </c>
      <c r="N6595" t="s">
        <v>94</v>
      </c>
      <c r="O6595">
        <v>29653</v>
      </c>
      <c r="P6595">
        <v>33357</v>
      </c>
      <c r="Q6595" t="s">
        <v>41</v>
      </c>
      <c r="R6595">
        <v>448</v>
      </c>
      <c r="S6595" s="2">
        <v>44368</v>
      </c>
      <c r="T6595" s="2">
        <v>44398</v>
      </c>
      <c r="U6595">
        <v>0</v>
      </c>
      <c r="V6595" t="s">
        <v>43</v>
      </c>
      <c r="W6595">
        <v>557</v>
      </c>
      <c r="X6595" t="s">
        <v>60</v>
      </c>
      <c r="Y6595" t="s">
        <v>72</v>
      </c>
      <c r="Z6595">
        <v>0</v>
      </c>
      <c r="AA6595">
        <v>959</v>
      </c>
      <c r="AB6595">
        <v>31768</v>
      </c>
      <c r="AC6595" t="s">
        <v>107</v>
      </c>
    </row>
    <row r="6596" spans="1:29" x14ac:dyDescent="0.3">
      <c r="A6596" s="1" t="s">
        <v>29</v>
      </c>
      <c r="B6596" t="s">
        <v>74</v>
      </c>
      <c r="C6596" t="s">
        <v>831</v>
      </c>
      <c r="D6596" t="s">
        <v>50</v>
      </c>
      <c r="E6596">
        <v>3</v>
      </c>
      <c r="F6596" t="s">
        <v>33</v>
      </c>
      <c r="G6596" t="s">
        <v>728</v>
      </c>
      <c r="H6596" t="s">
        <v>35</v>
      </c>
      <c r="I6596" t="s">
        <v>265</v>
      </c>
      <c r="J6596" t="s">
        <v>12318</v>
      </c>
      <c r="K6596">
        <v>5822481741</v>
      </c>
      <c r="L6596" t="s">
        <v>14720</v>
      </c>
      <c r="M6596" t="s">
        <v>836</v>
      </c>
      <c r="N6596" t="s">
        <v>58</v>
      </c>
      <c r="O6596">
        <v>7912</v>
      </c>
      <c r="P6596">
        <v>12129</v>
      </c>
      <c r="Q6596" t="s">
        <v>41</v>
      </c>
      <c r="R6596">
        <v>413</v>
      </c>
      <c r="S6596" s="2">
        <v>45187</v>
      </c>
      <c r="T6596" s="2">
        <v>45211</v>
      </c>
      <c r="U6596">
        <v>0</v>
      </c>
      <c r="V6596" t="s">
        <v>43</v>
      </c>
      <c r="W6596">
        <v>619</v>
      </c>
      <c r="X6596" t="s">
        <v>60</v>
      </c>
      <c r="Y6596" t="s">
        <v>61</v>
      </c>
      <c r="Z6596">
        <v>2889</v>
      </c>
      <c r="AA6596">
        <v>177</v>
      </c>
      <c r="AB6596">
        <v>11652</v>
      </c>
      <c r="AC6596" t="s">
        <v>107</v>
      </c>
    </row>
    <row r="6597" spans="1:29" x14ac:dyDescent="0.3">
      <c r="A6597" s="1" t="s">
        <v>29</v>
      </c>
      <c r="B6597" t="s">
        <v>96</v>
      </c>
      <c r="C6597" t="s">
        <v>2169</v>
      </c>
      <c r="D6597" t="s">
        <v>155</v>
      </c>
      <c r="E6597">
        <v>9</v>
      </c>
      <c r="F6597" t="s">
        <v>129</v>
      </c>
      <c r="G6597" t="s">
        <v>1528</v>
      </c>
      <c r="H6597" t="s">
        <v>79</v>
      </c>
      <c r="I6597" t="s">
        <v>530</v>
      </c>
      <c r="J6597" t="s">
        <v>2670</v>
      </c>
      <c r="K6597" t="s">
        <v>14721</v>
      </c>
      <c r="L6597" t="s">
        <v>14722</v>
      </c>
      <c r="M6597" t="s">
        <v>105</v>
      </c>
      <c r="N6597" t="s">
        <v>40</v>
      </c>
      <c r="O6597">
        <v>6377</v>
      </c>
      <c r="P6597">
        <v>9166</v>
      </c>
      <c r="Q6597" t="s">
        <v>41</v>
      </c>
      <c r="R6597">
        <v>53</v>
      </c>
      <c r="S6597" s="2">
        <v>45178</v>
      </c>
      <c r="T6597" t="s">
        <v>42</v>
      </c>
      <c r="U6597">
        <v>0</v>
      </c>
      <c r="V6597" t="s">
        <v>106</v>
      </c>
      <c r="W6597">
        <v>402</v>
      </c>
      <c r="X6597" t="s">
        <v>44</v>
      </c>
      <c r="Y6597" t="s">
        <v>61</v>
      </c>
      <c r="Z6597">
        <v>0</v>
      </c>
      <c r="AA6597">
        <v>599</v>
      </c>
      <c r="AB6597">
        <v>6524</v>
      </c>
      <c r="AC6597" t="s">
        <v>46</v>
      </c>
    </row>
    <row r="6598" spans="1:29" x14ac:dyDescent="0.3">
      <c r="A6598" s="1" t="s">
        <v>47</v>
      </c>
      <c r="B6598" t="s">
        <v>48</v>
      </c>
      <c r="C6598" t="s">
        <v>630</v>
      </c>
      <c r="D6598" t="s">
        <v>387</v>
      </c>
      <c r="E6598">
        <v>4</v>
      </c>
      <c r="F6598" t="s">
        <v>129</v>
      </c>
      <c r="G6598" t="s">
        <v>298</v>
      </c>
      <c r="H6598" t="s">
        <v>79</v>
      </c>
      <c r="I6598" t="s">
        <v>292</v>
      </c>
      <c r="J6598" t="s">
        <v>3406</v>
      </c>
      <c r="K6598" t="s">
        <v>14723</v>
      </c>
      <c r="L6598" t="s">
        <v>14724</v>
      </c>
      <c r="M6598" t="s">
        <v>648</v>
      </c>
      <c r="N6598" t="s">
        <v>58</v>
      </c>
      <c r="O6598">
        <v>18231</v>
      </c>
      <c r="P6598">
        <v>22627</v>
      </c>
      <c r="Q6598" t="s">
        <v>59</v>
      </c>
      <c r="R6598">
        <v>995</v>
      </c>
      <c r="S6598" s="2">
        <v>44618</v>
      </c>
      <c r="T6598" t="s">
        <v>42</v>
      </c>
      <c r="U6598">
        <v>38260</v>
      </c>
      <c r="V6598" t="s">
        <v>43</v>
      </c>
      <c r="W6598">
        <v>427</v>
      </c>
      <c r="X6598" t="s">
        <v>44</v>
      </c>
      <c r="Y6598" t="s">
        <v>45</v>
      </c>
      <c r="Z6598">
        <v>1635</v>
      </c>
      <c r="AA6598">
        <v>114</v>
      </c>
      <c r="AB6598">
        <v>21164</v>
      </c>
      <c r="AC6598" t="s">
        <v>107</v>
      </c>
    </row>
    <row r="6599" spans="1:29" x14ac:dyDescent="0.3">
      <c r="A6599" s="1" t="s">
        <v>29</v>
      </c>
      <c r="B6599" t="s">
        <v>62</v>
      </c>
      <c r="C6599" t="s">
        <v>2469</v>
      </c>
      <c r="D6599" t="s">
        <v>352</v>
      </c>
      <c r="E6599">
        <v>1</v>
      </c>
      <c r="F6599" t="s">
        <v>221</v>
      </c>
      <c r="G6599" t="s">
        <v>250</v>
      </c>
      <c r="H6599" t="s">
        <v>79</v>
      </c>
      <c r="I6599" t="s">
        <v>1705</v>
      </c>
      <c r="J6599" t="s">
        <v>14725</v>
      </c>
      <c r="K6599" t="s">
        <v>14726</v>
      </c>
      <c r="L6599" t="s">
        <v>14727</v>
      </c>
      <c r="M6599" t="s">
        <v>505</v>
      </c>
      <c r="N6599" t="s">
        <v>84</v>
      </c>
      <c r="O6599">
        <v>3430</v>
      </c>
      <c r="P6599">
        <v>7892</v>
      </c>
      <c r="Q6599" t="s">
        <v>95</v>
      </c>
      <c r="R6599">
        <v>705</v>
      </c>
      <c r="S6599" s="2">
        <v>44812</v>
      </c>
      <c r="T6599" s="2">
        <v>44837</v>
      </c>
      <c r="U6599">
        <v>0</v>
      </c>
      <c r="V6599" t="s">
        <v>85</v>
      </c>
      <c r="W6599">
        <v>557</v>
      </c>
      <c r="X6599" t="s">
        <v>60</v>
      </c>
      <c r="Y6599" t="s">
        <v>72</v>
      </c>
      <c r="Z6599">
        <v>0</v>
      </c>
      <c r="AA6599">
        <v>999</v>
      </c>
      <c r="AB6599">
        <v>5012</v>
      </c>
      <c r="AC6599" t="s">
        <v>73</v>
      </c>
    </row>
    <row r="6600" spans="1:29" x14ac:dyDescent="0.3">
      <c r="A6600" s="1" t="s">
        <v>29</v>
      </c>
      <c r="B6600" t="s">
        <v>30</v>
      </c>
      <c r="C6600" t="s">
        <v>1302</v>
      </c>
      <c r="D6600" t="s">
        <v>32</v>
      </c>
      <c r="E6600">
        <v>2</v>
      </c>
      <c r="F6600" t="s">
        <v>51</v>
      </c>
      <c r="G6600" t="s">
        <v>1075</v>
      </c>
      <c r="H6600" t="s">
        <v>35</v>
      </c>
      <c r="I6600" t="s">
        <v>2994</v>
      </c>
      <c r="J6600" t="s">
        <v>3458</v>
      </c>
      <c r="K6600" t="s">
        <v>14728</v>
      </c>
      <c r="L6600" t="s">
        <v>14729</v>
      </c>
      <c r="M6600" t="s">
        <v>1029</v>
      </c>
      <c r="N6600" t="s">
        <v>84</v>
      </c>
      <c r="O6600">
        <v>19883</v>
      </c>
      <c r="P6600">
        <v>22486</v>
      </c>
      <c r="Q6600" t="s">
        <v>59</v>
      </c>
      <c r="R6600">
        <v>149</v>
      </c>
      <c r="S6600" s="2">
        <v>44299</v>
      </c>
      <c r="T6600" t="s">
        <v>42</v>
      </c>
      <c r="U6600">
        <v>31860</v>
      </c>
      <c r="V6600" t="s">
        <v>43</v>
      </c>
      <c r="W6600">
        <v>755</v>
      </c>
      <c r="X6600" t="s">
        <v>44</v>
      </c>
      <c r="Y6600" t="s">
        <v>61</v>
      </c>
      <c r="Z6600">
        <v>0</v>
      </c>
      <c r="AA6600">
        <v>795</v>
      </c>
      <c r="AB6600">
        <v>20588</v>
      </c>
      <c r="AC6600" t="s">
        <v>73</v>
      </c>
    </row>
    <row r="6601" spans="1:29" x14ac:dyDescent="0.3">
      <c r="A6601" s="1" t="s">
        <v>29</v>
      </c>
      <c r="B6601" t="s">
        <v>228</v>
      </c>
      <c r="C6601" t="s">
        <v>1949</v>
      </c>
      <c r="D6601" t="s">
        <v>201</v>
      </c>
      <c r="E6601">
        <v>6</v>
      </c>
      <c r="F6601" t="s">
        <v>120</v>
      </c>
      <c r="G6601" t="s">
        <v>586</v>
      </c>
      <c r="H6601" t="s">
        <v>79</v>
      </c>
      <c r="I6601" t="s">
        <v>1379</v>
      </c>
      <c r="J6601" t="s">
        <v>1652</v>
      </c>
      <c r="K6601" t="s">
        <v>14730</v>
      </c>
      <c r="L6601" t="s">
        <v>14731</v>
      </c>
      <c r="M6601" t="s">
        <v>487</v>
      </c>
      <c r="N6601" t="s">
        <v>58</v>
      </c>
      <c r="O6601">
        <v>12007</v>
      </c>
      <c r="P6601">
        <v>14910</v>
      </c>
      <c r="Q6601" t="s">
        <v>59</v>
      </c>
      <c r="R6601">
        <v>719</v>
      </c>
      <c r="S6601" s="2">
        <v>44867</v>
      </c>
      <c r="T6601" t="s">
        <v>42</v>
      </c>
      <c r="U6601">
        <v>7054</v>
      </c>
      <c r="V6601" t="s">
        <v>106</v>
      </c>
      <c r="W6601">
        <v>825</v>
      </c>
      <c r="X6601" t="s">
        <v>44</v>
      </c>
      <c r="Y6601" t="s">
        <v>61</v>
      </c>
      <c r="Z6601">
        <v>3950</v>
      </c>
      <c r="AA6601">
        <v>373</v>
      </c>
      <c r="AB6601">
        <v>12616</v>
      </c>
      <c r="AC6601" t="s">
        <v>107</v>
      </c>
    </row>
    <row r="6602" spans="1:29" x14ac:dyDescent="0.3">
      <c r="A6602" s="1" t="s">
        <v>29</v>
      </c>
      <c r="B6602" t="s">
        <v>541</v>
      </c>
      <c r="C6602" t="s">
        <v>672</v>
      </c>
      <c r="D6602" t="s">
        <v>50</v>
      </c>
      <c r="E6602">
        <v>7</v>
      </c>
      <c r="F6602" t="s">
        <v>33</v>
      </c>
      <c r="G6602" t="s">
        <v>139</v>
      </c>
      <c r="H6602" t="s">
        <v>35</v>
      </c>
      <c r="I6602" t="s">
        <v>2851</v>
      </c>
      <c r="J6602" t="s">
        <v>1887</v>
      </c>
      <c r="K6602" t="s">
        <v>14732</v>
      </c>
      <c r="L6602" t="s">
        <v>14733</v>
      </c>
      <c r="M6602" t="s">
        <v>1117</v>
      </c>
      <c r="N6602" t="s">
        <v>84</v>
      </c>
      <c r="O6602">
        <v>21965</v>
      </c>
      <c r="P6602">
        <v>26759</v>
      </c>
      <c r="Q6602" t="s">
        <v>59</v>
      </c>
      <c r="R6602">
        <v>992</v>
      </c>
      <c r="S6602" s="2">
        <v>44619</v>
      </c>
      <c r="T6602" s="2">
        <v>44629</v>
      </c>
      <c r="U6602">
        <v>6001</v>
      </c>
      <c r="V6602" t="s">
        <v>106</v>
      </c>
      <c r="W6602">
        <v>634</v>
      </c>
      <c r="X6602" t="s">
        <v>60</v>
      </c>
      <c r="Y6602" t="s">
        <v>45</v>
      </c>
      <c r="Z6602">
        <v>0</v>
      </c>
      <c r="AA6602">
        <v>358</v>
      </c>
      <c r="AB6602">
        <v>26222</v>
      </c>
      <c r="AC6602" t="s">
        <v>46</v>
      </c>
    </row>
    <row r="6603" spans="1:29" x14ac:dyDescent="0.3">
      <c r="A6603" s="1" t="s">
        <v>47</v>
      </c>
      <c r="B6603" t="s">
        <v>117</v>
      </c>
      <c r="C6603" t="s">
        <v>1344</v>
      </c>
      <c r="D6603" t="s">
        <v>236</v>
      </c>
      <c r="E6603">
        <v>8</v>
      </c>
      <c r="F6603" t="s">
        <v>120</v>
      </c>
      <c r="G6603" t="s">
        <v>329</v>
      </c>
      <c r="H6603" t="s">
        <v>35</v>
      </c>
      <c r="I6603" t="s">
        <v>838</v>
      </c>
      <c r="J6603" t="s">
        <v>4606</v>
      </c>
      <c r="K6603" t="s">
        <v>14734</v>
      </c>
      <c r="L6603" t="s">
        <v>14735</v>
      </c>
      <c r="M6603" t="s">
        <v>517</v>
      </c>
      <c r="N6603" t="s">
        <v>84</v>
      </c>
      <c r="O6603">
        <v>28848</v>
      </c>
      <c r="P6603">
        <v>33640</v>
      </c>
      <c r="Q6603" t="s">
        <v>59</v>
      </c>
      <c r="R6603">
        <v>666</v>
      </c>
      <c r="S6603" s="2">
        <v>44525</v>
      </c>
      <c r="T6603" t="s">
        <v>42</v>
      </c>
      <c r="U6603">
        <v>24062</v>
      </c>
      <c r="V6603" t="s">
        <v>71</v>
      </c>
      <c r="W6603">
        <v>680</v>
      </c>
      <c r="X6603" t="s">
        <v>44</v>
      </c>
      <c r="Y6603" t="s">
        <v>72</v>
      </c>
      <c r="Z6603">
        <v>0</v>
      </c>
      <c r="AA6603">
        <v>82</v>
      </c>
      <c r="AB6603">
        <v>32993</v>
      </c>
      <c r="AC6603" t="s">
        <v>73</v>
      </c>
    </row>
    <row r="6604" spans="1:29" x14ac:dyDescent="0.3">
      <c r="A6604" s="1" t="s">
        <v>47</v>
      </c>
      <c r="B6604" t="s">
        <v>176</v>
      </c>
      <c r="C6604" t="s">
        <v>1876</v>
      </c>
      <c r="D6604" t="s">
        <v>50</v>
      </c>
      <c r="E6604">
        <v>7</v>
      </c>
      <c r="F6604" t="s">
        <v>33</v>
      </c>
      <c r="G6604" t="s">
        <v>848</v>
      </c>
      <c r="H6604" t="s">
        <v>35</v>
      </c>
      <c r="I6604" t="s">
        <v>2028</v>
      </c>
      <c r="J6604" t="s">
        <v>4919</v>
      </c>
      <c r="K6604" t="s">
        <v>14736</v>
      </c>
      <c r="L6604" t="s">
        <v>14737</v>
      </c>
      <c r="M6604" t="s">
        <v>957</v>
      </c>
      <c r="N6604" t="s">
        <v>94</v>
      </c>
      <c r="O6604">
        <v>10787</v>
      </c>
      <c r="P6604">
        <v>13749</v>
      </c>
      <c r="Q6604" t="s">
        <v>59</v>
      </c>
      <c r="R6604">
        <v>88</v>
      </c>
      <c r="S6604" s="2">
        <v>44986</v>
      </c>
      <c r="T6604" s="2">
        <v>44997</v>
      </c>
      <c r="U6604">
        <v>18382</v>
      </c>
      <c r="V6604" t="s">
        <v>71</v>
      </c>
      <c r="W6604">
        <v>594</v>
      </c>
      <c r="X6604" t="s">
        <v>60</v>
      </c>
      <c r="Y6604" t="s">
        <v>45</v>
      </c>
      <c r="Z6604">
        <v>0</v>
      </c>
      <c r="AA6604">
        <v>469</v>
      </c>
      <c r="AB6604">
        <v>11788</v>
      </c>
      <c r="AC6604" t="s">
        <v>46</v>
      </c>
    </row>
    <row r="6605" spans="1:29" x14ac:dyDescent="0.3">
      <c r="A6605" s="1" t="s">
        <v>29</v>
      </c>
      <c r="B6605" t="s">
        <v>30</v>
      </c>
      <c r="C6605" t="s">
        <v>31</v>
      </c>
      <c r="D6605" t="s">
        <v>201</v>
      </c>
      <c r="E6605">
        <v>6</v>
      </c>
      <c r="F6605" t="s">
        <v>120</v>
      </c>
      <c r="G6605" t="s">
        <v>468</v>
      </c>
      <c r="H6605" t="s">
        <v>79</v>
      </c>
      <c r="I6605" t="s">
        <v>615</v>
      </c>
      <c r="J6605" t="s">
        <v>3693</v>
      </c>
      <c r="K6605" t="s">
        <v>14738</v>
      </c>
      <c r="L6605" t="s">
        <v>14739</v>
      </c>
      <c r="M6605" t="s">
        <v>269</v>
      </c>
      <c r="N6605" t="s">
        <v>58</v>
      </c>
      <c r="O6605">
        <v>13366</v>
      </c>
      <c r="P6605">
        <v>16646</v>
      </c>
      <c r="Q6605" t="s">
        <v>95</v>
      </c>
      <c r="R6605">
        <v>422</v>
      </c>
      <c r="S6605" s="2">
        <v>44525</v>
      </c>
      <c r="T6605" s="2">
        <v>44545</v>
      </c>
      <c r="U6605">
        <v>0</v>
      </c>
      <c r="V6605" t="s">
        <v>71</v>
      </c>
      <c r="W6605">
        <v>796</v>
      </c>
      <c r="X6605" t="s">
        <v>60</v>
      </c>
      <c r="Y6605" t="s">
        <v>72</v>
      </c>
      <c r="Z6605">
        <v>1771</v>
      </c>
      <c r="AA6605">
        <v>197</v>
      </c>
      <c r="AB6605">
        <v>14972</v>
      </c>
      <c r="AC6605" t="s">
        <v>107</v>
      </c>
    </row>
    <row r="6606" spans="1:29" x14ac:dyDescent="0.3">
      <c r="A6606" s="1" t="s">
        <v>47</v>
      </c>
      <c r="B6606" t="s">
        <v>161</v>
      </c>
      <c r="C6606" t="s">
        <v>386</v>
      </c>
      <c r="D6606" t="s">
        <v>387</v>
      </c>
      <c r="E6606">
        <v>1</v>
      </c>
      <c r="F6606" t="s">
        <v>99</v>
      </c>
      <c r="G6606" t="s">
        <v>631</v>
      </c>
      <c r="H6606" t="s">
        <v>79</v>
      </c>
      <c r="I6606" t="s">
        <v>2693</v>
      </c>
      <c r="J6606" t="s">
        <v>4160</v>
      </c>
      <c r="K6606" t="s">
        <v>14740</v>
      </c>
      <c r="L6606" t="s">
        <v>14741</v>
      </c>
      <c r="M6606" t="s">
        <v>167</v>
      </c>
      <c r="N6606" t="s">
        <v>58</v>
      </c>
      <c r="O6606">
        <v>3854</v>
      </c>
      <c r="P6606">
        <v>6164</v>
      </c>
      <c r="Q6606" t="s">
        <v>41</v>
      </c>
      <c r="R6606">
        <v>688</v>
      </c>
      <c r="S6606" s="2">
        <v>44343</v>
      </c>
      <c r="T6606" s="2">
        <v>44344</v>
      </c>
      <c r="U6606">
        <v>0</v>
      </c>
      <c r="V6606" t="s">
        <v>106</v>
      </c>
      <c r="W6606">
        <v>829</v>
      </c>
      <c r="X6606" t="s">
        <v>60</v>
      </c>
      <c r="Y6606" t="s">
        <v>72</v>
      </c>
      <c r="Z6606">
        <v>4531</v>
      </c>
      <c r="AA6606">
        <v>774</v>
      </c>
      <c r="AB6606">
        <v>5785</v>
      </c>
      <c r="AC6606" t="s">
        <v>107</v>
      </c>
    </row>
    <row r="6607" spans="1:29" x14ac:dyDescent="0.3">
      <c r="A6607" s="1" t="s">
        <v>47</v>
      </c>
      <c r="B6607" t="s">
        <v>592</v>
      </c>
      <c r="C6607" t="s">
        <v>2303</v>
      </c>
      <c r="D6607" t="s">
        <v>352</v>
      </c>
      <c r="E6607">
        <v>3</v>
      </c>
      <c r="F6607" t="s">
        <v>33</v>
      </c>
      <c r="G6607" t="s">
        <v>34</v>
      </c>
      <c r="H6607" t="s">
        <v>79</v>
      </c>
      <c r="I6607" t="s">
        <v>1186</v>
      </c>
      <c r="J6607" t="s">
        <v>14742</v>
      </c>
      <c r="K6607" t="s">
        <v>14743</v>
      </c>
      <c r="L6607" t="s">
        <v>14744</v>
      </c>
      <c r="M6607" t="s">
        <v>3019</v>
      </c>
      <c r="N6607" t="s">
        <v>58</v>
      </c>
      <c r="O6607">
        <v>17890</v>
      </c>
      <c r="P6607">
        <v>22330</v>
      </c>
      <c r="Q6607" t="s">
        <v>95</v>
      </c>
      <c r="R6607">
        <v>37</v>
      </c>
      <c r="S6607" s="2">
        <v>45354</v>
      </c>
      <c r="T6607" t="s">
        <v>42</v>
      </c>
      <c r="U6607">
        <v>0</v>
      </c>
      <c r="V6607" t="s">
        <v>71</v>
      </c>
      <c r="W6607">
        <v>606</v>
      </c>
      <c r="X6607" t="s">
        <v>44</v>
      </c>
      <c r="Y6607" t="s">
        <v>72</v>
      </c>
      <c r="Z6607">
        <v>4875</v>
      </c>
      <c r="AA6607">
        <v>219</v>
      </c>
      <c r="AB6607">
        <v>18279</v>
      </c>
      <c r="AC6607" t="s">
        <v>73</v>
      </c>
    </row>
    <row r="6608" spans="1:29" x14ac:dyDescent="0.3">
      <c r="A6608" s="1" t="s">
        <v>47</v>
      </c>
      <c r="B6608" t="s">
        <v>108</v>
      </c>
      <c r="C6608" t="s">
        <v>1275</v>
      </c>
      <c r="D6608" t="s">
        <v>178</v>
      </c>
      <c r="E6608">
        <v>4</v>
      </c>
      <c r="F6608" t="s">
        <v>33</v>
      </c>
      <c r="G6608" t="s">
        <v>139</v>
      </c>
      <c r="H6608" t="s">
        <v>79</v>
      </c>
      <c r="I6608" t="s">
        <v>738</v>
      </c>
      <c r="J6608" t="s">
        <v>606</v>
      </c>
      <c r="K6608" t="s">
        <v>14745</v>
      </c>
      <c r="L6608" t="s">
        <v>14746</v>
      </c>
      <c r="M6608" t="s">
        <v>1402</v>
      </c>
      <c r="N6608" t="s">
        <v>94</v>
      </c>
      <c r="O6608">
        <v>16486</v>
      </c>
      <c r="P6608">
        <v>18634</v>
      </c>
      <c r="Q6608" t="s">
        <v>41</v>
      </c>
      <c r="R6608">
        <v>496</v>
      </c>
      <c r="S6608" s="2">
        <v>44857</v>
      </c>
      <c r="T6608" s="2">
        <v>44878</v>
      </c>
      <c r="U6608">
        <v>0</v>
      </c>
      <c r="V6608" t="s">
        <v>43</v>
      </c>
      <c r="W6608">
        <v>401</v>
      </c>
      <c r="X6608" t="s">
        <v>60</v>
      </c>
      <c r="Y6608" t="s">
        <v>45</v>
      </c>
      <c r="Z6608">
        <v>0</v>
      </c>
      <c r="AA6608">
        <v>786</v>
      </c>
      <c r="AB6608">
        <v>17790</v>
      </c>
      <c r="AC6608" t="s">
        <v>73</v>
      </c>
    </row>
    <row r="6609" spans="1:29" x14ac:dyDescent="0.3">
      <c r="A6609" s="1" t="s">
        <v>47</v>
      </c>
      <c r="B6609" t="s">
        <v>176</v>
      </c>
      <c r="C6609" t="s">
        <v>1666</v>
      </c>
      <c r="D6609" t="s">
        <v>257</v>
      </c>
      <c r="E6609">
        <v>4</v>
      </c>
      <c r="F6609" t="s">
        <v>120</v>
      </c>
      <c r="G6609" t="s">
        <v>543</v>
      </c>
      <c r="H6609" t="s">
        <v>35</v>
      </c>
      <c r="I6609" t="s">
        <v>636</v>
      </c>
      <c r="J6609" t="s">
        <v>3406</v>
      </c>
      <c r="K6609" t="s">
        <v>14747</v>
      </c>
      <c r="L6609" t="s">
        <v>14748</v>
      </c>
      <c r="M6609" t="s">
        <v>214</v>
      </c>
      <c r="N6609" t="s">
        <v>84</v>
      </c>
      <c r="O6609">
        <v>4433</v>
      </c>
      <c r="P6609">
        <v>7733</v>
      </c>
      <c r="Q6609" t="s">
        <v>41</v>
      </c>
      <c r="R6609">
        <v>171</v>
      </c>
      <c r="S6609" s="2">
        <v>44364</v>
      </c>
      <c r="T6609" t="s">
        <v>42</v>
      </c>
      <c r="U6609">
        <v>0</v>
      </c>
      <c r="V6609" t="s">
        <v>85</v>
      </c>
      <c r="W6609">
        <v>845</v>
      </c>
      <c r="X6609" t="s">
        <v>44</v>
      </c>
      <c r="Y6609" t="s">
        <v>72</v>
      </c>
      <c r="Z6609">
        <v>0</v>
      </c>
      <c r="AA6609">
        <v>648</v>
      </c>
      <c r="AB6609">
        <v>4657</v>
      </c>
      <c r="AC6609" t="s">
        <v>107</v>
      </c>
    </row>
    <row r="6610" spans="1:29" x14ac:dyDescent="0.3">
      <c r="A6610" s="1" t="s">
        <v>47</v>
      </c>
      <c r="B6610" t="s">
        <v>145</v>
      </c>
      <c r="C6610" t="s">
        <v>146</v>
      </c>
      <c r="D6610" t="s">
        <v>32</v>
      </c>
      <c r="E6610">
        <v>4</v>
      </c>
      <c r="F6610" t="s">
        <v>186</v>
      </c>
      <c r="G6610" t="s">
        <v>710</v>
      </c>
      <c r="H6610" t="s">
        <v>79</v>
      </c>
      <c r="I6610" t="s">
        <v>417</v>
      </c>
      <c r="J6610" t="s">
        <v>530</v>
      </c>
      <c r="K6610" t="s">
        <v>14749</v>
      </c>
      <c r="L6610" t="s">
        <v>14750</v>
      </c>
      <c r="M6610" t="s">
        <v>1294</v>
      </c>
      <c r="N6610" t="s">
        <v>84</v>
      </c>
      <c r="O6610">
        <v>22095</v>
      </c>
      <c r="P6610">
        <v>25077</v>
      </c>
      <c r="Q6610" t="s">
        <v>41</v>
      </c>
      <c r="R6610">
        <v>965</v>
      </c>
      <c r="S6610" s="2">
        <v>44651</v>
      </c>
      <c r="T6610" s="2">
        <v>44661</v>
      </c>
      <c r="U6610">
        <v>0</v>
      </c>
      <c r="V6610" t="s">
        <v>43</v>
      </c>
      <c r="W6610">
        <v>791</v>
      </c>
      <c r="X6610" t="s">
        <v>60</v>
      </c>
      <c r="Y6610" t="s">
        <v>72</v>
      </c>
      <c r="Z6610">
        <v>0</v>
      </c>
      <c r="AA6610">
        <v>882</v>
      </c>
      <c r="AB6610">
        <v>23575</v>
      </c>
      <c r="AC6610" t="s">
        <v>46</v>
      </c>
    </row>
    <row r="6611" spans="1:29" x14ac:dyDescent="0.3">
      <c r="A6611" s="1" t="s">
        <v>29</v>
      </c>
      <c r="B6611" t="s">
        <v>30</v>
      </c>
      <c r="C6611" t="s">
        <v>1800</v>
      </c>
      <c r="D6611" t="s">
        <v>236</v>
      </c>
      <c r="E6611">
        <v>8</v>
      </c>
      <c r="F6611" t="s">
        <v>51</v>
      </c>
      <c r="G6611" t="s">
        <v>1427</v>
      </c>
      <c r="H6611" t="s">
        <v>35</v>
      </c>
      <c r="I6611" t="s">
        <v>13216</v>
      </c>
      <c r="J6611" t="s">
        <v>245</v>
      </c>
      <c r="K6611" t="s">
        <v>14751</v>
      </c>
      <c r="L6611" t="s">
        <v>14752</v>
      </c>
      <c r="M6611" t="s">
        <v>1121</v>
      </c>
      <c r="N6611" t="s">
        <v>40</v>
      </c>
      <c r="O6611">
        <v>29573</v>
      </c>
      <c r="P6611">
        <v>33679</v>
      </c>
      <c r="Q6611" t="s">
        <v>59</v>
      </c>
      <c r="R6611">
        <v>531</v>
      </c>
      <c r="S6611" s="2">
        <v>44720</v>
      </c>
      <c r="T6611" t="s">
        <v>42</v>
      </c>
      <c r="U6611">
        <v>18735</v>
      </c>
      <c r="V6611" t="s">
        <v>71</v>
      </c>
      <c r="W6611">
        <v>645</v>
      </c>
      <c r="X6611" t="s">
        <v>44</v>
      </c>
      <c r="Y6611" t="s">
        <v>45</v>
      </c>
      <c r="Z6611">
        <v>0</v>
      </c>
      <c r="AA6611">
        <v>579</v>
      </c>
      <c r="AB6611">
        <v>31584</v>
      </c>
      <c r="AC6611" t="s">
        <v>107</v>
      </c>
    </row>
    <row r="6612" spans="1:29" x14ac:dyDescent="0.3">
      <c r="A6612" s="1" t="s">
        <v>47</v>
      </c>
      <c r="B6612" t="s">
        <v>234</v>
      </c>
      <c r="C6612" t="s">
        <v>2565</v>
      </c>
      <c r="D6612" t="s">
        <v>119</v>
      </c>
      <c r="E6612">
        <v>5</v>
      </c>
      <c r="F6612" t="s">
        <v>129</v>
      </c>
      <c r="G6612" t="s">
        <v>163</v>
      </c>
      <c r="H6612" t="s">
        <v>35</v>
      </c>
      <c r="I6612" t="s">
        <v>838</v>
      </c>
      <c r="J6612" t="s">
        <v>4362</v>
      </c>
      <c r="K6612" t="s">
        <v>14753</v>
      </c>
      <c r="L6612" t="s">
        <v>14754</v>
      </c>
      <c r="M6612" t="s">
        <v>242</v>
      </c>
      <c r="N6612" t="s">
        <v>58</v>
      </c>
      <c r="O6612">
        <v>29465</v>
      </c>
      <c r="P6612">
        <v>34191</v>
      </c>
      <c r="Q6612" t="s">
        <v>41</v>
      </c>
      <c r="R6612">
        <v>756</v>
      </c>
      <c r="S6612" s="2">
        <v>44337</v>
      </c>
      <c r="T6612" s="2">
        <v>44353</v>
      </c>
      <c r="U6612">
        <v>0</v>
      </c>
      <c r="V6612" t="s">
        <v>106</v>
      </c>
      <c r="W6612">
        <v>625</v>
      </c>
      <c r="X6612" t="s">
        <v>60</v>
      </c>
      <c r="Y6612" t="s">
        <v>45</v>
      </c>
      <c r="Z6612">
        <v>4816</v>
      </c>
      <c r="AA6612">
        <v>772</v>
      </c>
      <c r="AB6612">
        <v>33995</v>
      </c>
      <c r="AC6612" t="s">
        <v>46</v>
      </c>
    </row>
    <row r="6613" spans="1:29" x14ac:dyDescent="0.3">
      <c r="A6613" s="1" t="s">
        <v>29</v>
      </c>
      <c r="B6613" t="s">
        <v>96</v>
      </c>
      <c r="C6613" t="s">
        <v>1709</v>
      </c>
      <c r="D6613" t="s">
        <v>185</v>
      </c>
      <c r="E6613">
        <v>1</v>
      </c>
      <c r="F6613" t="s">
        <v>120</v>
      </c>
      <c r="G6613" t="s">
        <v>468</v>
      </c>
      <c r="H6613" t="s">
        <v>79</v>
      </c>
      <c r="I6613" t="s">
        <v>756</v>
      </c>
      <c r="J6613" t="s">
        <v>245</v>
      </c>
      <c r="K6613" t="s">
        <v>14755</v>
      </c>
      <c r="L6613" t="s">
        <v>14756</v>
      </c>
      <c r="M6613" t="s">
        <v>1784</v>
      </c>
      <c r="N6613" t="s">
        <v>84</v>
      </c>
      <c r="O6613">
        <v>5990</v>
      </c>
      <c r="P6613">
        <v>10148</v>
      </c>
      <c r="Q6613" t="s">
        <v>41</v>
      </c>
      <c r="R6613">
        <v>275</v>
      </c>
      <c r="S6613" s="2">
        <v>44701</v>
      </c>
      <c r="T6613" t="s">
        <v>42</v>
      </c>
      <c r="U6613">
        <v>0</v>
      </c>
      <c r="V6613" t="s">
        <v>106</v>
      </c>
      <c r="W6613">
        <v>719</v>
      </c>
      <c r="X6613" t="s">
        <v>44</v>
      </c>
      <c r="Y6613" t="s">
        <v>45</v>
      </c>
      <c r="Z6613">
        <v>0</v>
      </c>
      <c r="AA6613">
        <v>496</v>
      </c>
      <c r="AB6613">
        <v>6771</v>
      </c>
      <c r="AC6613" t="s">
        <v>107</v>
      </c>
    </row>
    <row r="6614" spans="1:29" x14ac:dyDescent="0.3">
      <c r="A6614" s="1" t="s">
        <v>47</v>
      </c>
      <c r="B6614" t="s">
        <v>136</v>
      </c>
      <c r="C6614" t="s">
        <v>1426</v>
      </c>
      <c r="D6614" t="s">
        <v>169</v>
      </c>
      <c r="E6614">
        <v>4</v>
      </c>
      <c r="F6614" t="s">
        <v>221</v>
      </c>
      <c r="G6614" t="s">
        <v>667</v>
      </c>
      <c r="H6614" t="s">
        <v>35</v>
      </c>
      <c r="I6614" t="s">
        <v>7686</v>
      </c>
      <c r="J6614" t="s">
        <v>890</v>
      </c>
      <c r="K6614" t="s">
        <v>14757</v>
      </c>
      <c r="L6614" t="s">
        <v>14758</v>
      </c>
      <c r="M6614" t="s">
        <v>1128</v>
      </c>
      <c r="N6614" t="s">
        <v>58</v>
      </c>
      <c r="O6614">
        <v>23881</v>
      </c>
      <c r="P6614">
        <v>26918</v>
      </c>
      <c r="Q6614" t="s">
        <v>59</v>
      </c>
      <c r="R6614">
        <v>488</v>
      </c>
      <c r="S6614" s="2">
        <v>45061</v>
      </c>
      <c r="T6614" s="2">
        <v>45066</v>
      </c>
      <c r="U6614">
        <v>2962</v>
      </c>
      <c r="V6614" t="s">
        <v>106</v>
      </c>
      <c r="W6614">
        <v>571</v>
      </c>
      <c r="X6614" t="s">
        <v>60</v>
      </c>
      <c r="Y6614" t="s">
        <v>72</v>
      </c>
      <c r="Z6614">
        <v>4290</v>
      </c>
      <c r="AA6614">
        <v>551</v>
      </c>
      <c r="AB6614">
        <v>24010</v>
      </c>
      <c r="AC6614" t="s">
        <v>73</v>
      </c>
    </row>
    <row r="6615" spans="1:29" x14ac:dyDescent="0.3">
      <c r="A6615" s="1" t="s">
        <v>29</v>
      </c>
      <c r="B6615" t="s">
        <v>62</v>
      </c>
      <c r="C6615" t="s">
        <v>3683</v>
      </c>
      <c r="D6615" t="s">
        <v>185</v>
      </c>
      <c r="E6615">
        <v>8</v>
      </c>
      <c r="F6615" t="s">
        <v>271</v>
      </c>
      <c r="G6615" t="s">
        <v>689</v>
      </c>
      <c r="H6615" t="s">
        <v>79</v>
      </c>
      <c r="I6615" t="s">
        <v>2170</v>
      </c>
      <c r="J6615" t="s">
        <v>928</v>
      </c>
      <c r="K6615" t="s">
        <v>14759</v>
      </c>
      <c r="L6615" t="s">
        <v>14760</v>
      </c>
      <c r="M6615" t="s">
        <v>1976</v>
      </c>
      <c r="N6615" t="s">
        <v>94</v>
      </c>
      <c r="O6615">
        <v>9621</v>
      </c>
      <c r="P6615">
        <v>14131</v>
      </c>
      <c r="Q6615" t="s">
        <v>95</v>
      </c>
      <c r="R6615">
        <v>407</v>
      </c>
      <c r="S6615" s="2">
        <v>44945</v>
      </c>
      <c r="T6615" s="2">
        <v>44957</v>
      </c>
      <c r="U6615">
        <v>0</v>
      </c>
      <c r="V6615" t="s">
        <v>43</v>
      </c>
      <c r="W6615">
        <v>540</v>
      </c>
      <c r="X6615" t="s">
        <v>60</v>
      </c>
      <c r="Y6615" t="s">
        <v>72</v>
      </c>
      <c r="Z6615">
        <v>0</v>
      </c>
      <c r="AA6615">
        <v>644</v>
      </c>
      <c r="AB6615">
        <v>11104</v>
      </c>
      <c r="AC6615" t="s">
        <v>107</v>
      </c>
    </row>
    <row r="6616" spans="1:29" x14ac:dyDescent="0.3">
      <c r="A6616" s="1" t="s">
        <v>47</v>
      </c>
      <c r="B6616" t="s">
        <v>592</v>
      </c>
      <c r="C6616" t="s">
        <v>1350</v>
      </c>
      <c r="D6616" t="s">
        <v>178</v>
      </c>
      <c r="E6616">
        <v>8</v>
      </c>
      <c r="F6616" t="s">
        <v>77</v>
      </c>
      <c r="G6616" t="s">
        <v>440</v>
      </c>
      <c r="H6616" t="s">
        <v>79</v>
      </c>
      <c r="I6616" t="s">
        <v>2620</v>
      </c>
      <c r="J6616" t="s">
        <v>5140</v>
      </c>
      <c r="K6616" t="s">
        <v>14761</v>
      </c>
      <c r="L6616" t="s">
        <v>14762</v>
      </c>
      <c r="M6616" t="s">
        <v>2648</v>
      </c>
      <c r="N6616" t="s">
        <v>84</v>
      </c>
      <c r="O6616">
        <v>7458</v>
      </c>
      <c r="P6616">
        <v>10859</v>
      </c>
      <c r="Q6616" t="s">
        <v>41</v>
      </c>
      <c r="R6616">
        <v>152</v>
      </c>
      <c r="S6616" s="2">
        <v>45348</v>
      </c>
      <c r="T6616" s="2">
        <v>45357</v>
      </c>
      <c r="U6616">
        <v>0</v>
      </c>
      <c r="V6616" t="s">
        <v>85</v>
      </c>
      <c r="W6616">
        <v>458</v>
      </c>
      <c r="X6616" t="s">
        <v>60</v>
      </c>
      <c r="Y6616" t="s">
        <v>72</v>
      </c>
      <c r="Z6616">
        <v>0</v>
      </c>
      <c r="AA6616">
        <v>169</v>
      </c>
      <c r="AB6616">
        <v>9736</v>
      </c>
      <c r="AC6616" t="s">
        <v>46</v>
      </c>
    </row>
    <row r="6617" spans="1:29" x14ac:dyDescent="0.3">
      <c r="A6617" s="1" t="s">
        <v>47</v>
      </c>
      <c r="B6617" t="s">
        <v>592</v>
      </c>
      <c r="C6617" t="s">
        <v>2303</v>
      </c>
      <c r="D6617" t="s">
        <v>128</v>
      </c>
      <c r="E6617">
        <v>8</v>
      </c>
      <c r="F6617" t="s">
        <v>271</v>
      </c>
      <c r="G6617" t="s">
        <v>353</v>
      </c>
      <c r="H6617" t="s">
        <v>79</v>
      </c>
      <c r="I6617" t="s">
        <v>954</v>
      </c>
      <c r="J6617" t="s">
        <v>916</v>
      </c>
      <c r="K6617" t="s">
        <v>14763</v>
      </c>
      <c r="L6617" t="s">
        <v>14764</v>
      </c>
      <c r="M6617" t="s">
        <v>2150</v>
      </c>
      <c r="N6617" t="s">
        <v>58</v>
      </c>
      <c r="O6617">
        <v>11311</v>
      </c>
      <c r="P6617">
        <v>16177</v>
      </c>
      <c r="Q6617" t="s">
        <v>95</v>
      </c>
      <c r="R6617">
        <v>553</v>
      </c>
      <c r="S6617" s="2">
        <v>44829</v>
      </c>
      <c r="T6617" s="2">
        <v>44849</v>
      </c>
      <c r="U6617">
        <v>0</v>
      </c>
      <c r="V6617" t="s">
        <v>43</v>
      </c>
      <c r="W6617">
        <v>459</v>
      </c>
      <c r="X6617" t="s">
        <v>60</v>
      </c>
      <c r="Y6617" t="s">
        <v>72</v>
      </c>
      <c r="Z6617">
        <v>4414</v>
      </c>
      <c r="AA6617">
        <v>561</v>
      </c>
      <c r="AB6617">
        <v>11490</v>
      </c>
      <c r="AC6617" t="s">
        <v>46</v>
      </c>
    </row>
    <row r="6618" spans="1:29" x14ac:dyDescent="0.3">
      <c r="A6618" s="1" t="s">
        <v>47</v>
      </c>
      <c r="B6618" t="s">
        <v>234</v>
      </c>
      <c r="C6618" t="s">
        <v>853</v>
      </c>
      <c r="D6618" t="s">
        <v>178</v>
      </c>
      <c r="E6618">
        <v>8</v>
      </c>
      <c r="F6618" t="s">
        <v>271</v>
      </c>
      <c r="G6618" t="s">
        <v>1298</v>
      </c>
      <c r="H6618" t="s">
        <v>35</v>
      </c>
      <c r="I6618" t="s">
        <v>273</v>
      </c>
      <c r="J6618" t="s">
        <v>459</v>
      </c>
      <c r="K6618">
        <f>1-464-507-8443</f>
        <v>-9413</v>
      </c>
      <c r="L6618" t="s">
        <v>14765</v>
      </c>
      <c r="M6618" t="s">
        <v>810</v>
      </c>
      <c r="N6618" t="s">
        <v>84</v>
      </c>
      <c r="O6618">
        <v>19814</v>
      </c>
      <c r="P6618">
        <v>23510</v>
      </c>
      <c r="Q6618" t="s">
        <v>59</v>
      </c>
      <c r="R6618">
        <v>227</v>
      </c>
      <c r="S6618" s="2">
        <v>44912</v>
      </c>
      <c r="T6618" s="2">
        <v>44922</v>
      </c>
      <c r="U6618">
        <v>36351</v>
      </c>
      <c r="V6618" t="s">
        <v>106</v>
      </c>
      <c r="W6618">
        <v>751</v>
      </c>
      <c r="X6618" t="s">
        <v>60</v>
      </c>
      <c r="Y6618" t="s">
        <v>61</v>
      </c>
      <c r="Z6618">
        <v>0</v>
      </c>
      <c r="AA6618">
        <v>310</v>
      </c>
      <c r="AB6618">
        <v>20326</v>
      </c>
      <c r="AC6618" t="s">
        <v>73</v>
      </c>
    </row>
    <row r="6619" spans="1:29" x14ac:dyDescent="0.3">
      <c r="A6619" s="1" t="s">
        <v>47</v>
      </c>
      <c r="B6619" t="s">
        <v>176</v>
      </c>
      <c r="C6619" t="s">
        <v>2007</v>
      </c>
      <c r="D6619" t="s">
        <v>76</v>
      </c>
      <c r="E6619">
        <v>10</v>
      </c>
      <c r="F6619" t="s">
        <v>77</v>
      </c>
      <c r="G6619" t="s">
        <v>501</v>
      </c>
      <c r="H6619" t="s">
        <v>35</v>
      </c>
      <c r="I6619" t="s">
        <v>10079</v>
      </c>
      <c r="J6619" t="s">
        <v>588</v>
      </c>
      <c r="K6619" t="s">
        <v>14766</v>
      </c>
      <c r="L6619" t="s">
        <v>14767</v>
      </c>
      <c r="M6619" t="s">
        <v>214</v>
      </c>
      <c r="N6619" t="s">
        <v>84</v>
      </c>
      <c r="O6619">
        <v>15709</v>
      </c>
      <c r="P6619">
        <v>19149</v>
      </c>
      <c r="Q6619" t="s">
        <v>41</v>
      </c>
      <c r="R6619">
        <v>684</v>
      </c>
      <c r="S6619" s="2">
        <v>44864</v>
      </c>
      <c r="T6619" s="2">
        <v>44879</v>
      </c>
      <c r="U6619">
        <v>0</v>
      </c>
      <c r="V6619" t="s">
        <v>106</v>
      </c>
      <c r="W6619">
        <v>697</v>
      </c>
      <c r="X6619" t="s">
        <v>60</v>
      </c>
      <c r="Y6619" t="s">
        <v>72</v>
      </c>
      <c r="Z6619">
        <v>0</v>
      </c>
      <c r="AA6619">
        <v>830</v>
      </c>
      <c r="AB6619">
        <v>15984</v>
      </c>
      <c r="AC6619" t="s">
        <v>46</v>
      </c>
    </row>
    <row r="6620" spans="1:29" x14ac:dyDescent="0.3">
      <c r="A6620" s="1" t="s">
        <v>47</v>
      </c>
      <c r="B6620" t="s">
        <v>136</v>
      </c>
      <c r="C6620" t="s">
        <v>200</v>
      </c>
      <c r="D6620" t="s">
        <v>98</v>
      </c>
      <c r="E6620">
        <v>3</v>
      </c>
      <c r="F6620" t="s">
        <v>33</v>
      </c>
      <c r="G6620" t="s">
        <v>209</v>
      </c>
      <c r="H6620" t="s">
        <v>35</v>
      </c>
      <c r="I6620" t="s">
        <v>2300</v>
      </c>
      <c r="J6620" t="s">
        <v>1065</v>
      </c>
      <c r="K6620" t="s">
        <v>14768</v>
      </c>
      <c r="L6620" t="s">
        <v>14769</v>
      </c>
      <c r="M6620" t="s">
        <v>312</v>
      </c>
      <c r="N6620" t="s">
        <v>58</v>
      </c>
      <c r="O6620">
        <v>27495</v>
      </c>
      <c r="P6620">
        <v>32290</v>
      </c>
      <c r="Q6620" t="s">
        <v>59</v>
      </c>
      <c r="R6620">
        <v>561</v>
      </c>
      <c r="S6620" s="2">
        <v>45349</v>
      </c>
      <c r="T6620" t="s">
        <v>42</v>
      </c>
      <c r="U6620">
        <v>16437</v>
      </c>
      <c r="V6620" t="s">
        <v>85</v>
      </c>
      <c r="W6620">
        <v>401</v>
      </c>
      <c r="X6620" t="s">
        <v>44</v>
      </c>
      <c r="Y6620" t="s">
        <v>72</v>
      </c>
      <c r="Z6620">
        <v>1706</v>
      </c>
      <c r="AA6620">
        <v>378</v>
      </c>
      <c r="AB6620">
        <v>30956</v>
      </c>
      <c r="AC6620" t="s">
        <v>107</v>
      </c>
    </row>
    <row r="6621" spans="1:29" x14ac:dyDescent="0.3">
      <c r="A6621" s="1" t="s">
        <v>29</v>
      </c>
      <c r="B6621" t="s">
        <v>363</v>
      </c>
      <c r="C6621" t="s">
        <v>488</v>
      </c>
      <c r="D6621" t="s">
        <v>178</v>
      </c>
      <c r="E6621">
        <v>4</v>
      </c>
      <c r="F6621" t="s">
        <v>129</v>
      </c>
      <c r="G6621" t="s">
        <v>163</v>
      </c>
      <c r="H6621" t="s">
        <v>35</v>
      </c>
      <c r="I6621" t="s">
        <v>417</v>
      </c>
      <c r="J6621" t="s">
        <v>1462</v>
      </c>
      <c r="K6621" t="s">
        <v>14770</v>
      </c>
      <c r="L6621" t="s">
        <v>14771</v>
      </c>
      <c r="M6621" t="s">
        <v>1068</v>
      </c>
      <c r="N6621" t="s">
        <v>58</v>
      </c>
      <c r="O6621">
        <v>28102</v>
      </c>
      <c r="P6621">
        <v>32068</v>
      </c>
      <c r="Q6621" t="s">
        <v>95</v>
      </c>
      <c r="R6621">
        <v>778</v>
      </c>
      <c r="S6621" s="2">
        <v>44944</v>
      </c>
      <c r="T6621" t="s">
        <v>42</v>
      </c>
      <c r="U6621">
        <v>0</v>
      </c>
      <c r="V6621" t="s">
        <v>85</v>
      </c>
      <c r="W6621">
        <v>505</v>
      </c>
      <c r="X6621" t="s">
        <v>44</v>
      </c>
      <c r="Y6621" t="s">
        <v>72</v>
      </c>
      <c r="Z6621">
        <v>4249</v>
      </c>
      <c r="AA6621">
        <v>196</v>
      </c>
      <c r="AB6621">
        <v>30760</v>
      </c>
      <c r="AC6621" t="s">
        <v>46</v>
      </c>
    </row>
    <row r="6622" spans="1:29" x14ac:dyDescent="0.3">
      <c r="A6622" s="1" t="s">
        <v>29</v>
      </c>
      <c r="B6622" t="s">
        <v>363</v>
      </c>
      <c r="C6622" t="s">
        <v>1281</v>
      </c>
      <c r="D6622" t="s">
        <v>76</v>
      </c>
      <c r="E6622">
        <v>7</v>
      </c>
      <c r="F6622" t="s">
        <v>64</v>
      </c>
      <c r="G6622" t="s">
        <v>783</v>
      </c>
      <c r="H6622" t="s">
        <v>35</v>
      </c>
      <c r="I6622" t="s">
        <v>382</v>
      </c>
      <c r="J6622" t="s">
        <v>730</v>
      </c>
      <c r="K6622" t="s">
        <v>14772</v>
      </c>
      <c r="L6622" t="s">
        <v>14773</v>
      </c>
      <c r="M6622" t="s">
        <v>494</v>
      </c>
      <c r="N6622" t="s">
        <v>94</v>
      </c>
      <c r="O6622">
        <v>10081</v>
      </c>
      <c r="P6622">
        <v>13591</v>
      </c>
      <c r="Q6622" t="s">
        <v>95</v>
      </c>
      <c r="R6622">
        <v>462</v>
      </c>
      <c r="S6622" s="2">
        <v>45018</v>
      </c>
      <c r="T6622" s="2">
        <v>45037</v>
      </c>
      <c r="U6622">
        <v>0</v>
      </c>
      <c r="V6622" t="s">
        <v>71</v>
      </c>
      <c r="W6622">
        <v>613</v>
      </c>
      <c r="X6622" t="s">
        <v>60</v>
      </c>
      <c r="Y6622" t="s">
        <v>45</v>
      </c>
      <c r="Z6622">
        <v>0</v>
      </c>
      <c r="AA6622">
        <v>270</v>
      </c>
      <c r="AB6622">
        <v>10903</v>
      </c>
      <c r="AC6622" t="s">
        <v>73</v>
      </c>
    </row>
    <row r="6623" spans="1:29" x14ac:dyDescent="0.3">
      <c r="A6623" s="1" t="s">
        <v>47</v>
      </c>
      <c r="B6623" t="s">
        <v>136</v>
      </c>
      <c r="C6623" t="s">
        <v>2181</v>
      </c>
      <c r="D6623" t="s">
        <v>138</v>
      </c>
      <c r="E6623">
        <v>6</v>
      </c>
      <c r="F6623" t="s">
        <v>99</v>
      </c>
      <c r="G6623" t="s">
        <v>724</v>
      </c>
      <c r="H6623" t="s">
        <v>35</v>
      </c>
      <c r="I6623" t="s">
        <v>530</v>
      </c>
      <c r="J6623" t="s">
        <v>4587</v>
      </c>
      <c r="K6623" t="s">
        <v>14774</v>
      </c>
      <c r="L6623" t="s">
        <v>14775</v>
      </c>
      <c r="M6623" t="s">
        <v>227</v>
      </c>
      <c r="N6623" t="s">
        <v>58</v>
      </c>
      <c r="O6623">
        <v>29958</v>
      </c>
      <c r="P6623">
        <v>33869</v>
      </c>
      <c r="Q6623" t="s">
        <v>41</v>
      </c>
      <c r="R6623">
        <v>370</v>
      </c>
      <c r="S6623" s="2">
        <v>44297</v>
      </c>
      <c r="T6623" s="2">
        <v>44314</v>
      </c>
      <c r="U6623">
        <v>0</v>
      </c>
      <c r="V6623" t="s">
        <v>71</v>
      </c>
      <c r="W6623">
        <v>603</v>
      </c>
      <c r="X6623" t="s">
        <v>60</v>
      </c>
      <c r="Y6623" t="s">
        <v>72</v>
      </c>
      <c r="Z6623">
        <v>1857</v>
      </c>
      <c r="AA6623">
        <v>352</v>
      </c>
      <c r="AB6623">
        <v>31239</v>
      </c>
      <c r="AC6623" t="s">
        <v>46</v>
      </c>
    </row>
    <row r="6624" spans="1:29" x14ac:dyDescent="0.3">
      <c r="A6624" s="1" t="s">
        <v>29</v>
      </c>
      <c r="B6624" t="s">
        <v>541</v>
      </c>
      <c r="C6624" t="s">
        <v>1336</v>
      </c>
      <c r="D6624" t="s">
        <v>185</v>
      </c>
      <c r="E6624">
        <v>5</v>
      </c>
      <c r="F6624" t="s">
        <v>64</v>
      </c>
      <c r="G6624" t="s">
        <v>783</v>
      </c>
      <c r="H6624" t="s">
        <v>79</v>
      </c>
      <c r="I6624" t="s">
        <v>3328</v>
      </c>
      <c r="J6624" t="s">
        <v>1323</v>
      </c>
      <c r="K6624">
        <v>4306085078</v>
      </c>
      <c r="L6624" t="s">
        <v>14776</v>
      </c>
      <c r="M6624" t="s">
        <v>1340</v>
      </c>
      <c r="N6624" t="s">
        <v>94</v>
      </c>
      <c r="O6624">
        <v>5139</v>
      </c>
      <c r="P6624">
        <v>8079</v>
      </c>
      <c r="Q6624" t="s">
        <v>95</v>
      </c>
      <c r="R6624">
        <v>658</v>
      </c>
      <c r="S6624" s="2">
        <v>45117</v>
      </c>
      <c r="T6624" s="2">
        <v>45129</v>
      </c>
      <c r="U6624">
        <v>0</v>
      </c>
      <c r="V6624" t="s">
        <v>43</v>
      </c>
      <c r="W6624">
        <v>725</v>
      </c>
      <c r="X6624" t="s">
        <v>60</v>
      </c>
      <c r="Y6624" t="s">
        <v>72</v>
      </c>
      <c r="Z6624">
        <v>0</v>
      </c>
      <c r="AA6624">
        <v>881</v>
      </c>
      <c r="AB6624">
        <v>6835</v>
      </c>
      <c r="AC6624" t="s">
        <v>73</v>
      </c>
    </row>
    <row r="6625" spans="1:29" x14ac:dyDescent="0.3">
      <c r="A6625" s="1" t="s">
        <v>47</v>
      </c>
      <c r="B6625" t="s">
        <v>592</v>
      </c>
      <c r="C6625" t="s">
        <v>3497</v>
      </c>
      <c r="D6625" t="s">
        <v>387</v>
      </c>
      <c r="E6625">
        <v>8</v>
      </c>
      <c r="F6625" t="s">
        <v>51</v>
      </c>
      <c r="G6625" t="s">
        <v>345</v>
      </c>
      <c r="H6625" t="s">
        <v>35</v>
      </c>
      <c r="I6625" t="s">
        <v>827</v>
      </c>
      <c r="J6625" t="s">
        <v>6917</v>
      </c>
      <c r="K6625" t="s">
        <v>14777</v>
      </c>
      <c r="L6625" t="s">
        <v>14778</v>
      </c>
      <c r="M6625" t="s">
        <v>3019</v>
      </c>
      <c r="N6625" t="s">
        <v>40</v>
      </c>
      <c r="O6625">
        <v>23636</v>
      </c>
      <c r="P6625">
        <v>25986</v>
      </c>
      <c r="Q6625" t="s">
        <v>95</v>
      </c>
      <c r="R6625">
        <v>682</v>
      </c>
      <c r="S6625" s="2">
        <v>45342</v>
      </c>
      <c r="T6625" t="s">
        <v>42</v>
      </c>
      <c r="U6625">
        <v>0</v>
      </c>
      <c r="V6625" t="s">
        <v>85</v>
      </c>
      <c r="W6625">
        <v>684</v>
      </c>
      <c r="X6625" t="s">
        <v>44</v>
      </c>
      <c r="Y6625" t="s">
        <v>45</v>
      </c>
      <c r="Z6625">
        <v>0</v>
      </c>
      <c r="AA6625">
        <v>22</v>
      </c>
      <c r="AB6625">
        <v>25226</v>
      </c>
      <c r="AC6625" t="s">
        <v>107</v>
      </c>
    </row>
    <row r="6626" spans="1:29" x14ac:dyDescent="0.3">
      <c r="A6626" s="1" t="s">
        <v>29</v>
      </c>
      <c r="B6626" t="s">
        <v>96</v>
      </c>
      <c r="C6626" t="s">
        <v>366</v>
      </c>
      <c r="D6626" t="s">
        <v>387</v>
      </c>
      <c r="E6626">
        <v>10</v>
      </c>
      <c r="F6626" t="s">
        <v>271</v>
      </c>
      <c r="G6626" t="s">
        <v>353</v>
      </c>
      <c r="H6626" t="s">
        <v>35</v>
      </c>
      <c r="I6626" t="s">
        <v>2645</v>
      </c>
      <c r="J6626" t="s">
        <v>706</v>
      </c>
      <c r="K6626" t="s">
        <v>14779</v>
      </c>
      <c r="L6626" t="s">
        <v>14780</v>
      </c>
      <c r="M6626" t="s">
        <v>1197</v>
      </c>
      <c r="N6626" t="s">
        <v>40</v>
      </c>
      <c r="O6626">
        <v>14623</v>
      </c>
      <c r="P6626">
        <v>18154</v>
      </c>
      <c r="Q6626" t="s">
        <v>41</v>
      </c>
      <c r="R6626">
        <v>745</v>
      </c>
      <c r="S6626" s="2">
        <v>44739</v>
      </c>
      <c r="T6626" t="s">
        <v>42</v>
      </c>
      <c r="U6626">
        <v>0</v>
      </c>
      <c r="V6626" t="s">
        <v>106</v>
      </c>
      <c r="W6626">
        <v>683</v>
      </c>
      <c r="X6626" t="s">
        <v>44</v>
      </c>
      <c r="Y6626" t="s">
        <v>45</v>
      </c>
      <c r="Z6626">
        <v>0</v>
      </c>
      <c r="AA6626">
        <v>153</v>
      </c>
      <c r="AB6626">
        <v>16272</v>
      </c>
      <c r="AC6626" t="s">
        <v>46</v>
      </c>
    </row>
    <row r="6627" spans="1:29" x14ac:dyDescent="0.3">
      <c r="A6627" s="1" t="s">
        <v>47</v>
      </c>
      <c r="B6627" t="s">
        <v>592</v>
      </c>
      <c r="C6627" t="s">
        <v>2444</v>
      </c>
      <c r="D6627" t="s">
        <v>76</v>
      </c>
      <c r="E6627">
        <v>4</v>
      </c>
      <c r="F6627" t="s">
        <v>64</v>
      </c>
      <c r="G6627" t="s">
        <v>433</v>
      </c>
      <c r="H6627" t="s">
        <v>35</v>
      </c>
      <c r="I6627" t="s">
        <v>1711</v>
      </c>
      <c r="J6627" t="s">
        <v>13462</v>
      </c>
      <c r="K6627" t="s">
        <v>14781</v>
      </c>
      <c r="L6627" t="s">
        <v>14782</v>
      </c>
      <c r="M6627" t="s">
        <v>1449</v>
      </c>
      <c r="N6627" t="s">
        <v>58</v>
      </c>
      <c r="O6627">
        <v>20165</v>
      </c>
      <c r="P6627">
        <v>22868</v>
      </c>
      <c r="Q6627" t="s">
        <v>95</v>
      </c>
      <c r="R6627">
        <v>264</v>
      </c>
      <c r="S6627" s="2">
        <v>44897</v>
      </c>
      <c r="T6627" t="s">
        <v>42</v>
      </c>
      <c r="U6627">
        <v>0</v>
      </c>
      <c r="V6627" t="s">
        <v>106</v>
      </c>
      <c r="W6627">
        <v>640</v>
      </c>
      <c r="X6627" t="s">
        <v>44</v>
      </c>
      <c r="Y6627" t="s">
        <v>72</v>
      </c>
      <c r="Z6627">
        <v>1212</v>
      </c>
      <c r="AA6627">
        <v>570</v>
      </c>
      <c r="AB6627">
        <v>21064</v>
      </c>
      <c r="AC6627" t="s">
        <v>73</v>
      </c>
    </row>
    <row r="6628" spans="1:29" x14ac:dyDescent="0.3">
      <c r="A6628" s="1" t="s">
        <v>29</v>
      </c>
      <c r="B6628" t="s">
        <v>62</v>
      </c>
      <c r="C6628" t="s">
        <v>2993</v>
      </c>
      <c r="D6628" t="s">
        <v>387</v>
      </c>
      <c r="E6628">
        <v>7</v>
      </c>
      <c r="F6628" t="s">
        <v>51</v>
      </c>
      <c r="G6628" t="s">
        <v>1069</v>
      </c>
      <c r="H6628" t="s">
        <v>35</v>
      </c>
      <c r="I6628" t="s">
        <v>140</v>
      </c>
      <c r="J6628" t="s">
        <v>1933</v>
      </c>
      <c r="K6628" t="s">
        <v>14783</v>
      </c>
      <c r="L6628" t="s">
        <v>14784</v>
      </c>
      <c r="M6628" t="s">
        <v>404</v>
      </c>
      <c r="N6628" t="s">
        <v>58</v>
      </c>
      <c r="O6628">
        <v>5122</v>
      </c>
      <c r="P6628">
        <v>8762</v>
      </c>
      <c r="Q6628" t="s">
        <v>95</v>
      </c>
      <c r="R6628">
        <v>78</v>
      </c>
      <c r="S6628" s="2">
        <v>45343</v>
      </c>
      <c r="T6628" t="s">
        <v>42</v>
      </c>
      <c r="U6628">
        <v>0</v>
      </c>
      <c r="V6628" t="s">
        <v>85</v>
      </c>
      <c r="W6628">
        <v>572</v>
      </c>
      <c r="X6628" t="s">
        <v>44</v>
      </c>
      <c r="Y6628" t="s">
        <v>61</v>
      </c>
      <c r="Z6628">
        <v>4156</v>
      </c>
      <c r="AA6628">
        <v>923</v>
      </c>
      <c r="AB6628">
        <v>7934</v>
      </c>
      <c r="AC6628" t="s">
        <v>73</v>
      </c>
    </row>
    <row r="6629" spans="1:29" x14ac:dyDescent="0.3">
      <c r="A6629" s="1" t="s">
        <v>29</v>
      </c>
      <c r="B6629" t="s">
        <v>541</v>
      </c>
      <c r="C6629" t="s">
        <v>2463</v>
      </c>
      <c r="D6629" t="s">
        <v>50</v>
      </c>
      <c r="E6629">
        <v>7</v>
      </c>
      <c r="F6629" t="s">
        <v>271</v>
      </c>
      <c r="G6629" t="s">
        <v>272</v>
      </c>
      <c r="H6629" t="s">
        <v>35</v>
      </c>
      <c r="I6629" t="s">
        <v>8988</v>
      </c>
      <c r="J6629" t="s">
        <v>828</v>
      </c>
      <c r="K6629" t="s">
        <v>14785</v>
      </c>
      <c r="L6629" t="s">
        <v>14786</v>
      </c>
      <c r="M6629" t="s">
        <v>1715</v>
      </c>
      <c r="N6629" t="s">
        <v>40</v>
      </c>
      <c r="O6629">
        <v>16651</v>
      </c>
      <c r="P6629">
        <v>19461</v>
      </c>
      <c r="Q6629" t="s">
        <v>95</v>
      </c>
      <c r="R6629">
        <v>94</v>
      </c>
      <c r="S6629" s="2">
        <v>45203</v>
      </c>
      <c r="T6629" t="s">
        <v>42</v>
      </c>
      <c r="U6629">
        <v>0</v>
      </c>
      <c r="V6629" t="s">
        <v>106</v>
      </c>
      <c r="W6629">
        <v>668</v>
      </c>
      <c r="X6629" t="s">
        <v>44</v>
      </c>
      <c r="Y6629" t="s">
        <v>45</v>
      </c>
      <c r="Z6629">
        <v>0</v>
      </c>
      <c r="AA6629">
        <v>879</v>
      </c>
      <c r="AB6629">
        <v>18468</v>
      </c>
      <c r="AC6629" t="s">
        <v>73</v>
      </c>
    </row>
    <row r="6630" spans="1:29" x14ac:dyDescent="0.3">
      <c r="A6630" s="1" t="s">
        <v>29</v>
      </c>
      <c r="B6630" t="s">
        <v>363</v>
      </c>
      <c r="C6630" t="s">
        <v>3524</v>
      </c>
      <c r="D6630" t="s">
        <v>257</v>
      </c>
      <c r="E6630">
        <v>6</v>
      </c>
      <c r="F6630" t="s">
        <v>129</v>
      </c>
      <c r="G6630" t="s">
        <v>700</v>
      </c>
      <c r="H6630" t="s">
        <v>79</v>
      </c>
      <c r="I6630" t="s">
        <v>656</v>
      </c>
      <c r="J6630" t="s">
        <v>5940</v>
      </c>
      <c r="K6630" t="s">
        <v>14787</v>
      </c>
      <c r="L6630" t="s">
        <v>14788</v>
      </c>
      <c r="M6630" t="s">
        <v>1603</v>
      </c>
      <c r="N6630" t="s">
        <v>84</v>
      </c>
      <c r="O6630">
        <v>14443</v>
      </c>
      <c r="P6630">
        <v>18442</v>
      </c>
      <c r="Q6630" t="s">
        <v>59</v>
      </c>
      <c r="R6630">
        <v>250</v>
      </c>
      <c r="S6630" s="2">
        <v>44387</v>
      </c>
      <c r="T6630" t="s">
        <v>42</v>
      </c>
      <c r="U6630">
        <v>23325</v>
      </c>
      <c r="V6630" t="s">
        <v>71</v>
      </c>
      <c r="W6630">
        <v>753</v>
      </c>
      <c r="X6630" t="s">
        <v>44</v>
      </c>
      <c r="Y6630" t="s">
        <v>72</v>
      </c>
      <c r="Z6630">
        <v>0</v>
      </c>
      <c r="AA6630">
        <v>750</v>
      </c>
      <c r="AB6630">
        <v>15641</v>
      </c>
      <c r="AC6630" t="s">
        <v>73</v>
      </c>
    </row>
    <row r="6631" spans="1:29" x14ac:dyDescent="0.3">
      <c r="A6631" s="1" t="s">
        <v>29</v>
      </c>
      <c r="B6631" t="s">
        <v>363</v>
      </c>
      <c r="C6631" t="s">
        <v>450</v>
      </c>
      <c r="D6631" t="s">
        <v>50</v>
      </c>
      <c r="E6631">
        <v>10</v>
      </c>
      <c r="F6631" t="s">
        <v>129</v>
      </c>
      <c r="G6631" t="s">
        <v>130</v>
      </c>
      <c r="H6631" t="s">
        <v>79</v>
      </c>
      <c r="I6631" t="s">
        <v>849</v>
      </c>
      <c r="J6631" t="s">
        <v>637</v>
      </c>
      <c r="K6631" t="s">
        <v>14789</v>
      </c>
      <c r="L6631" t="s">
        <v>14790</v>
      </c>
      <c r="M6631" t="s">
        <v>494</v>
      </c>
      <c r="N6631" t="s">
        <v>94</v>
      </c>
      <c r="O6631">
        <v>18689</v>
      </c>
      <c r="P6631">
        <v>20818</v>
      </c>
      <c r="Q6631" t="s">
        <v>41</v>
      </c>
      <c r="R6631">
        <v>466</v>
      </c>
      <c r="S6631" s="2">
        <v>44564</v>
      </c>
      <c r="T6631" s="2">
        <v>44582</v>
      </c>
      <c r="U6631">
        <v>0</v>
      </c>
      <c r="V6631" t="s">
        <v>106</v>
      </c>
      <c r="W6631">
        <v>701</v>
      </c>
      <c r="X6631" t="s">
        <v>60</v>
      </c>
      <c r="Y6631" t="s">
        <v>61</v>
      </c>
      <c r="Z6631">
        <v>0</v>
      </c>
      <c r="AA6631">
        <v>90</v>
      </c>
      <c r="AB6631">
        <v>20655</v>
      </c>
      <c r="AC6631" t="s">
        <v>107</v>
      </c>
    </row>
    <row r="6632" spans="1:29" x14ac:dyDescent="0.3">
      <c r="A6632" s="1" t="s">
        <v>47</v>
      </c>
      <c r="B6632" t="s">
        <v>592</v>
      </c>
      <c r="C6632" t="s">
        <v>1444</v>
      </c>
      <c r="D6632" t="s">
        <v>32</v>
      </c>
      <c r="E6632">
        <v>6</v>
      </c>
      <c r="F6632" t="s">
        <v>129</v>
      </c>
      <c r="G6632" t="s">
        <v>700</v>
      </c>
      <c r="H6632" t="s">
        <v>35</v>
      </c>
      <c r="I6632" t="s">
        <v>2161</v>
      </c>
      <c r="J6632" t="s">
        <v>2875</v>
      </c>
      <c r="K6632">
        <f>1-285-112-4903</f>
        <v>-5299</v>
      </c>
      <c r="L6632" t="s">
        <v>14791</v>
      </c>
      <c r="M6632" t="s">
        <v>1449</v>
      </c>
      <c r="N6632" t="s">
        <v>58</v>
      </c>
      <c r="O6632">
        <v>7518</v>
      </c>
      <c r="P6632">
        <v>11193</v>
      </c>
      <c r="Q6632" t="s">
        <v>41</v>
      </c>
      <c r="R6632">
        <v>627</v>
      </c>
      <c r="S6632" s="2">
        <v>44285</v>
      </c>
      <c r="T6632" t="s">
        <v>42</v>
      </c>
      <c r="U6632">
        <v>0</v>
      </c>
      <c r="V6632" t="s">
        <v>43</v>
      </c>
      <c r="W6632">
        <v>837</v>
      </c>
      <c r="X6632" t="s">
        <v>44</v>
      </c>
      <c r="Y6632" t="s">
        <v>61</v>
      </c>
      <c r="Z6632">
        <v>3527</v>
      </c>
      <c r="AA6632">
        <v>965</v>
      </c>
      <c r="AB6632">
        <v>10486</v>
      </c>
      <c r="AC6632" t="s">
        <v>46</v>
      </c>
    </row>
    <row r="6633" spans="1:29" x14ac:dyDescent="0.3">
      <c r="A6633" s="1" t="s">
        <v>47</v>
      </c>
      <c r="B6633" t="s">
        <v>153</v>
      </c>
      <c r="C6633" t="s">
        <v>534</v>
      </c>
      <c r="D6633" t="s">
        <v>178</v>
      </c>
      <c r="E6633">
        <v>5</v>
      </c>
      <c r="F6633" t="s">
        <v>33</v>
      </c>
      <c r="G6633" t="s">
        <v>139</v>
      </c>
      <c r="H6633" t="s">
        <v>35</v>
      </c>
      <c r="I6633" t="s">
        <v>2929</v>
      </c>
      <c r="J6633" t="s">
        <v>3313</v>
      </c>
      <c r="K6633" t="s">
        <v>14792</v>
      </c>
      <c r="L6633" t="s">
        <v>14793</v>
      </c>
      <c r="M6633" t="s">
        <v>410</v>
      </c>
      <c r="N6633" t="s">
        <v>40</v>
      </c>
      <c r="O6633">
        <v>13457</v>
      </c>
      <c r="P6633">
        <v>15725</v>
      </c>
      <c r="Q6633" t="s">
        <v>59</v>
      </c>
      <c r="R6633">
        <v>471</v>
      </c>
      <c r="S6633" s="2">
        <v>44780</v>
      </c>
      <c r="T6633" s="2">
        <v>44795</v>
      </c>
      <c r="U6633">
        <v>14350</v>
      </c>
      <c r="V6633" t="s">
        <v>43</v>
      </c>
      <c r="W6633">
        <v>806</v>
      </c>
      <c r="X6633" t="s">
        <v>60</v>
      </c>
      <c r="Y6633" t="s">
        <v>61</v>
      </c>
      <c r="Z6633">
        <v>0</v>
      </c>
      <c r="AA6633">
        <v>117</v>
      </c>
      <c r="AB6633">
        <v>13805</v>
      </c>
      <c r="AC6633" t="s">
        <v>73</v>
      </c>
    </row>
    <row r="6634" spans="1:29" x14ac:dyDescent="0.3">
      <c r="A6634" s="1" t="s">
        <v>29</v>
      </c>
      <c r="B6634" t="s">
        <v>74</v>
      </c>
      <c r="C6634" t="s">
        <v>970</v>
      </c>
      <c r="D6634" t="s">
        <v>178</v>
      </c>
      <c r="E6634">
        <v>6</v>
      </c>
      <c r="F6634" t="s">
        <v>77</v>
      </c>
      <c r="G6634" t="s">
        <v>501</v>
      </c>
      <c r="H6634" t="s">
        <v>79</v>
      </c>
      <c r="I6634" t="s">
        <v>1705</v>
      </c>
      <c r="J6634" t="s">
        <v>5369</v>
      </c>
      <c r="K6634" t="s">
        <v>14794</v>
      </c>
      <c r="L6634" t="s">
        <v>14795</v>
      </c>
      <c r="M6634" t="s">
        <v>836</v>
      </c>
      <c r="N6634" t="s">
        <v>94</v>
      </c>
      <c r="O6634">
        <v>8416</v>
      </c>
      <c r="P6634">
        <v>11709</v>
      </c>
      <c r="Q6634" t="s">
        <v>59</v>
      </c>
      <c r="R6634">
        <v>469</v>
      </c>
      <c r="S6634" s="2">
        <v>45191</v>
      </c>
      <c r="T6634" t="s">
        <v>42</v>
      </c>
      <c r="U6634">
        <v>39808</v>
      </c>
      <c r="V6634" t="s">
        <v>85</v>
      </c>
      <c r="W6634">
        <v>693</v>
      </c>
      <c r="X6634" t="s">
        <v>44</v>
      </c>
      <c r="Y6634" t="s">
        <v>45</v>
      </c>
      <c r="Z6634">
        <v>0</v>
      </c>
      <c r="AA6634">
        <v>969</v>
      </c>
      <c r="AB6634">
        <v>8996</v>
      </c>
      <c r="AC6634" t="s">
        <v>107</v>
      </c>
    </row>
    <row r="6635" spans="1:29" x14ac:dyDescent="0.3">
      <c r="A6635" s="1" t="s">
        <v>47</v>
      </c>
      <c r="B6635" t="s">
        <v>108</v>
      </c>
      <c r="C6635" t="s">
        <v>109</v>
      </c>
      <c r="D6635" t="s">
        <v>352</v>
      </c>
      <c r="E6635">
        <v>2</v>
      </c>
      <c r="F6635" t="s">
        <v>129</v>
      </c>
      <c r="G6635" t="s">
        <v>944</v>
      </c>
      <c r="H6635" t="s">
        <v>79</v>
      </c>
      <c r="I6635" t="s">
        <v>1351</v>
      </c>
      <c r="J6635" t="s">
        <v>341</v>
      </c>
      <c r="K6635" t="s">
        <v>14796</v>
      </c>
      <c r="L6635" t="s">
        <v>14797</v>
      </c>
      <c r="M6635" t="s">
        <v>1422</v>
      </c>
      <c r="N6635" t="s">
        <v>94</v>
      </c>
      <c r="O6635">
        <v>8142</v>
      </c>
      <c r="P6635">
        <v>11731</v>
      </c>
      <c r="Q6635" t="s">
        <v>59</v>
      </c>
      <c r="R6635">
        <v>651</v>
      </c>
      <c r="S6635" s="2">
        <v>45190</v>
      </c>
      <c r="T6635" t="s">
        <v>42</v>
      </c>
      <c r="U6635">
        <v>39879</v>
      </c>
      <c r="V6635" t="s">
        <v>43</v>
      </c>
      <c r="W6635">
        <v>649</v>
      </c>
      <c r="X6635" t="s">
        <v>44</v>
      </c>
      <c r="Y6635" t="s">
        <v>45</v>
      </c>
      <c r="Z6635">
        <v>0</v>
      </c>
      <c r="AA6635">
        <v>431</v>
      </c>
      <c r="AB6635">
        <v>9902</v>
      </c>
      <c r="AC6635" t="s">
        <v>73</v>
      </c>
    </row>
    <row r="6636" spans="1:29" x14ac:dyDescent="0.3">
      <c r="A6636" s="1" t="s">
        <v>29</v>
      </c>
      <c r="B6636" t="s">
        <v>96</v>
      </c>
      <c r="C6636" t="s">
        <v>2802</v>
      </c>
      <c r="D6636" t="s">
        <v>128</v>
      </c>
      <c r="E6636">
        <v>6</v>
      </c>
      <c r="F6636" t="s">
        <v>186</v>
      </c>
      <c r="G6636" t="s">
        <v>650</v>
      </c>
      <c r="H6636" t="s">
        <v>35</v>
      </c>
      <c r="I6636" t="s">
        <v>1501</v>
      </c>
      <c r="J6636" t="s">
        <v>5140</v>
      </c>
      <c r="K6636">
        <v>4399939418</v>
      </c>
      <c r="L6636" t="s">
        <v>14798</v>
      </c>
      <c r="M6636" t="s">
        <v>1197</v>
      </c>
      <c r="N6636" t="s">
        <v>40</v>
      </c>
      <c r="O6636">
        <v>6950</v>
      </c>
      <c r="P6636">
        <v>11242</v>
      </c>
      <c r="Q6636" t="s">
        <v>59</v>
      </c>
      <c r="R6636">
        <v>269</v>
      </c>
      <c r="S6636" s="2">
        <v>44799</v>
      </c>
      <c r="T6636" s="2">
        <v>44802</v>
      </c>
      <c r="U6636">
        <v>11114</v>
      </c>
      <c r="V6636" t="s">
        <v>106</v>
      </c>
      <c r="W6636">
        <v>515</v>
      </c>
      <c r="X6636" t="s">
        <v>60</v>
      </c>
      <c r="Y6636" t="s">
        <v>61</v>
      </c>
      <c r="Z6636">
        <v>0</v>
      </c>
      <c r="AA6636">
        <v>430</v>
      </c>
      <c r="AB6636">
        <v>9433</v>
      </c>
      <c r="AC6636" t="s">
        <v>46</v>
      </c>
    </row>
    <row r="6637" spans="1:29" x14ac:dyDescent="0.3">
      <c r="A6637" s="1" t="s">
        <v>47</v>
      </c>
      <c r="B6637" t="s">
        <v>117</v>
      </c>
      <c r="C6637" t="s">
        <v>2114</v>
      </c>
      <c r="D6637" t="s">
        <v>32</v>
      </c>
      <c r="E6637">
        <v>7</v>
      </c>
      <c r="F6637" t="s">
        <v>51</v>
      </c>
      <c r="G6637" t="s">
        <v>285</v>
      </c>
      <c r="H6637" t="s">
        <v>35</v>
      </c>
      <c r="I6637" t="s">
        <v>778</v>
      </c>
      <c r="J6637" t="s">
        <v>1727</v>
      </c>
      <c r="K6637" t="s">
        <v>14799</v>
      </c>
      <c r="L6637" t="s">
        <v>14800</v>
      </c>
      <c r="M6637" t="s">
        <v>1484</v>
      </c>
      <c r="N6637" t="s">
        <v>94</v>
      </c>
      <c r="O6637">
        <v>13727</v>
      </c>
      <c r="P6637">
        <v>18176</v>
      </c>
      <c r="Q6637" t="s">
        <v>59</v>
      </c>
      <c r="R6637">
        <v>51</v>
      </c>
      <c r="S6637" s="2">
        <v>44418</v>
      </c>
      <c r="T6637" s="2">
        <v>44439</v>
      </c>
      <c r="U6637">
        <v>11062</v>
      </c>
      <c r="V6637" t="s">
        <v>43</v>
      </c>
      <c r="W6637">
        <v>726</v>
      </c>
      <c r="X6637" t="s">
        <v>60</v>
      </c>
      <c r="Y6637" t="s">
        <v>61</v>
      </c>
      <c r="Z6637">
        <v>0</v>
      </c>
      <c r="AA6637">
        <v>721</v>
      </c>
      <c r="AB6637">
        <v>16811</v>
      </c>
      <c r="AC6637" t="s">
        <v>46</v>
      </c>
    </row>
    <row r="6638" spans="1:29" x14ac:dyDescent="0.3">
      <c r="A6638" s="1" t="s">
        <v>29</v>
      </c>
      <c r="B6638" t="s">
        <v>541</v>
      </c>
      <c r="C6638" t="s">
        <v>542</v>
      </c>
      <c r="D6638" t="s">
        <v>128</v>
      </c>
      <c r="E6638">
        <v>6</v>
      </c>
      <c r="F6638" t="s">
        <v>129</v>
      </c>
      <c r="G6638" t="s">
        <v>298</v>
      </c>
      <c r="H6638" t="s">
        <v>79</v>
      </c>
      <c r="I6638" t="s">
        <v>656</v>
      </c>
      <c r="J6638" t="s">
        <v>2599</v>
      </c>
      <c r="K6638" t="s">
        <v>14801</v>
      </c>
      <c r="L6638" t="s">
        <v>14802</v>
      </c>
      <c r="M6638" t="s">
        <v>1632</v>
      </c>
      <c r="N6638" t="s">
        <v>94</v>
      </c>
      <c r="O6638">
        <v>20677</v>
      </c>
      <c r="P6638">
        <v>25122</v>
      </c>
      <c r="Q6638" t="s">
        <v>41</v>
      </c>
      <c r="R6638">
        <v>450</v>
      </c>
      <c r="S6638" s="2">
        <v>44575</v>
      </c>
      <c r="T6638" t="s">
        <v>42</v>
      </c>
      <c r="U6638">
        <v>0</v>
      </c>
      <c r="V6638" t="s">
        <v>85</v>
      </c>
      <c r="W6638">
        <v>748</v>
      </c>
      <c r="X6638" t="s">
        <v>44</v>
      </c>
      <c r="Y6638" t="s">
        <v>72</v>
      </c>
      <c r="Z6638">
        <v>0</v>
      </c>
      <c r="AA6638">
        <v>102</v>
      </c>
      <c r="AB6638">
        <v>21292</v>
      </c>
      <c r="AC6638" t="s">
        <v>107</v>
      </c>
    </row>
    <row r="6639" spans="1:29" x14ac:dyDescent="0.3">
      <c r="A6639" s="1" t="s">
        <v>47</v>
      </c>
      <c r="B6639" t="s">
        <v>145</v>
      </c>
      <c r="C6639" t="s">
        <v>2354</v>
      </c>
      <c r="D6639" t="s">
        <v>236</v>
      </c>
      <c r="E6639">
        <v>6</v>
      </c>
      <c r="F6639" t="s">
        <v>99</v>
      </c>
      <c r="G6639" t="s">
        <v>558</v>
      </c>
      <c r="H6639" t="s">
        <v>35</v>
      </c>
      <c r="I6639" t="s">
        <v>1043</v>
      </c>
      <c r="J6639" t="s">
        <v>4362</v>
      </c>
      <c r="K6639">
        <v>6457432147</v>
      </c>
      <c r="L6639" t="s">
        <v>14803</v>
      </c>
      <c r="M6639" t="s">
        <v>2965</v>
      </c>
      <c r="N6639" t="s">
        <v>40</v>
      </c>
      <c r="O6639">
        <v>21220</v>
      </c>
      <c r="P6639">
        <v>25904</v>
      </c>
      <c r="Q6639" t="s">
        <v>59</v>
      </c>
      <c r="R6639">
        <v>601</v>
      </c>
      <c r="S6639" s="2">
        <v>44440</v>
      </c>
      <c r="T6639" t="s">
        <v>42</v>
      </c>
      <c r="U6639">
        <v>42449</v>
      </c>
      <c r="V6639" t="s">
        <v>43</v>
      </c>
      <c r="W6639">
        <v>736</v>
      </c>
      <c r="X6639" t="s">
        <v>44</v>
      </c>
      <c r="Y6639" t="s">
        <v>72</v>
      </c>
      <c r="Z6639">
        <v>0</v>
      </c>
      <c r="AA6639">
        <v>373</v>
      </c>
      <c r="AB6639">
        <v>24045</v>
      </c>
      <c r="AC6639" t="s">
        <v>107</v>
      </c>
    </row>
    <row r="6640" spans="1:29" x14ac:dyDescent="0.3">
      <c r="A6640" s="1" t="s">
        <v>29</v>
      </c>
      <c r="B6640" t="s">
        <v>541</v>
      </c>
      <c r="C6640" t="s">
        <v>1834</v>
      </c>
      <c r="D6640" t="s">
        <v>155</v>
      </c>
      <c r="E6640">
        <v>2</v>
      </c>
      <c r="F6640" t="s">
        <v>33</v>
      </c>
      <c r="G6640" t="s">
        <v>411</v>
      </c>
      <c r="H6640" t="s">
        <v>79</v>
      </c>
      <c r="I6640" t="s">
        <v>729</v>
      </c>
      <c r="J6640" t="s">
        <v>2522</v>
      </c>
      <c r="K6640" t="s">
        <v>14804</v>
      </c>
      <c r="L6640" t="s">
        <v>14805</v>
      </c>
      <c r="M6640" t="s">
        <v>1632</v>
      </c>
      <c r="N6640" t="s">
        <v>40</v>
      </c>
      <c r="O6640">
        <v>27455</v>
      </c>
      <c r="P6640">
        <v>32117</v>
      </c>
      <c r="Q6640" t="s">
        <v>41</v>
      </c>
      <c r="R6640">
        <v>605</v>
      </c>
      <c r="S6640" s="2">
        <v>44942</v>
      </c>
      <c r="T6640" s="2">
        <v>44966</v>
      </c>
      <c r="U6640">
        <v>0</v>
      </c>
      <c r="V6640" t="s">
        <v>85</v>
      </c>
      <c r="W6640">
        <v>426</v>
      </c>
      <c r="X6640" t="s">
        <v>60</v>
      </c>
      <c r="Y6640" t="s">
        <v>72</v>
      </c>
      <c r="Z6640">
        <v>0</v>
      </c>
      <c r="AA6640">
        <v>163</v>
      </c>
      <c r="AB6640">
        <v>30387</v>
      </c>
      <c r="AC6640" t="s">
        <v>46</v>
      </c>
    </row>
    <row r="6641" spans="1:29" x14ac:dyDescent="0.3">
      <c r="A6641" s="1" t="s">
        <v>29</v>
      </c>
      <c r="B6641" t="s">
        <v>30</v>
      </c>
      <c r="C6641" t="s">
        <v>1034</v>
      </c>
      <c r="D6641" t="s">
        <v>32</v>
      </c>
      <c r="E6641">
        <v>5</v>
      </c>
      <c r="F6641" t="s">
        <v>120</v>
      </c>
      <c r="G6641" t="s">
        <v>329</v>
      </c>
      <c r="H6641" t="s">
        <v>79</v>
      </c>
      <c r="I6641" t="s">
        <v>1025</v>
      </c>
      <c r="J6641" t="s">
        <v>1036</v>
      </c>
      <c r="K6641" t="s">
        <v>14806</v>
      </c>
      <c r="L6641" t="s">
        <v>14807</v>
      </c>
      <c r="M6641" t="s">
        <v>39</v>
      </c>
      <c r="N6641" t="s">
        <v>58</v>
      </c>
      <c r="O6641">
        <v>25436</v>
      </c>
      <c r="P6641">
        <v>29900</v>
      </c>
      <c r="Q6641" t="s">
        <v>41</v>
      </c>
      <c r="R6641">
        <v>200</v>
      </c>
      <c r="S6641" s="2">
        <v>44331</v>
      </c>
      <c r="T6641" t="s">
        <v>42</v>
      </c>
      <c r="U6641">
        <v>0</v>
      </c>
      <c r="V6641" t="s">
        <v>106</v>
      </c>
      <c r="W6641">
        <v>575</v>
      </c>
      <c r="X6641" t="s">
        <v>44</v>
      </c>
      <c r="Y6641" t="s">
        <v>72</v>
      </c>
      <c r="Z6641">
        <v>2148</v>
      </c>
      <c r="AA6641">
        <v>64</v>
      </c>
      <c r="AB6641">
        <v>27994</v>
      </c>
      <c r="AC6641" t="s">
        <v>73</v>
      </c>
    </row>
    <row r="6642" spans="1:29" x14ac:dyDescent="0.3">
      <c r="A6642" s="1" t="s">
        <v>29</v>
      </c>
      <c r="B6642" t="s">
        <v>228</v>
      </c>
      <c r="C6642" t="s">
        <v>3751</v>
      </c>
      <c r="D6642" t="s">
        <v>155</v>
      </c>
      <c r="E6642">
        <v>10</v>
      </c>
      <c r="F6642" t="s">
        <v>120</v>
      </c>
      <c r="G6642" t="s">
        <v>329</v>
      </c>
      <c r="H6642" t="s">
        <v>79</v>
      </c>
      <c r="I6642" t="s">
        <v>2702</v>
      </c>
      <c r="J6642" t="s">
        <v>605</v>
      </c>
      <c r="K6642" t="s">
        <v>14808</v>
      </c>
      <c r="L6642" t="s">
        <v>14809</v>
      </c>
      <c r="M6642" t="s">
        <v>964</v>
      </c>
      <c r="N6642" t="s">
        <v>58</v>
      </c>
      <c r="O6642">
        <v>18009</v>
      </c>
      <c r="P6642">
        <v>22638</v>
      </c>
      <c r="Q6642" t="s">
        <v>59</v>
      </c>
      <c r="R6642">
        <v>816</v>
      </c>
      <c r="S6642" s="2">
        <v>45218</v>
      </c>
      <c r="T6642" t="s">
        <v>42</v>
      </c>
      <c r="U6642">
        <v>11434</v>
      </c>
      <c r="V6642" t="s">
        <v>71</v>
      </c>
      <c r="W6642">
        <v>675</v>
      </c>
      <c r="X6642" t="s">
        <v>44</v>
      </c>
      <c r="Y6642" t="s">
        <v>45</v>
      </c>
      <c r="Z6642">
        <v>1992</v>
      </c>
      <c r="AA6642">
        <v>984</v>
      </c>
      <c r="AB6642">
        <v>20321</v>
      </c>
      <c r="AC6642" t="s">
        <v>73</v>
      </c>
    </row>
    <row r="6643" spans="1:29" x14ac:dyDescent="0.3">
      <c r="A6643" s="1" t="s">
        <v>29</v>
      </c>
      <c r="B6643" t="s">
        <v>62</v>
      </c>
      <c r="C6643" t="s">
        <v>357</v>
      </c>
      <c r="D6643" t="s">
        <v>178</v>
      </c>
      <c r="E6643">
        <v>8</v>
      </c>
      <c r="F6643" t="s">
        <v>33</v>
      </c>
      <c r="G6643" t="s">
        <v>728</v>
      </c>
      <c r="H6643" t="s">
        <v>79</v>
      </c>
      <c r="I6643" t="s">
        <v>188</v>
      </c>
      <c r="J6643" t="s">
        <v>1226</v>
      </c>
      <c r="K6643" t="s">
        <v>14810</v>
      </c>
      <c r="L6643" t="s">
        <v>14811</v>
      </c>
      <c r="M6643" t="s">
        <v>326</v>
      </c>
      <c r="N6643" t="s">
        <v>94</v>
      </c>
      <c r="O6643">
        <v>14066</v>
      </c>
      <c r="P6643">
        <v>16475</v>
      </c>
      <c r="Q6643" t="s">
        <v>41</v>
      </c>
      <c r="R6643">
        <v>992</v>
      </c>
      <c r="S6643" s="2">
        <v>45316</v>
      </c>
      <c r="T6643" t="s">
        <v>42</v>
      </c>
      <c r="U6643">
        <v>0</v>
      </c>
      <c r="V6643" t="s">
        <v>85</v>
      </c>
      <c r="W6643">
        <v>835</v>
      </c>
      <c r="X6643" t="s">
        <v>44</v>
      </c>
      <c r="Y6643" t="s">
        <v>61</v>
      </c>
      <c r="Z6643">
        <v>0</v>
      </c>
      <c r="AA6643">
        <v>41</v>
      </c>
      <c r="AB6643">
        <v>14619</v>
      </c>
      <c r="AC6643" t="s">
        <v>46</v>
      </c>
    </row>
    <row r="6644" spans="1:29" x14ac:dyDescent="0.3">
      <c r="A6644" s="1" t="s">
        <v>29</v>
      </c>
      <c r="B6644" t="s">
        <v>96</v>
      </c>
      <c r="C6644" t="s">
        <v>1160</v>
      </c>
      <c r="D6644" t="s">
        <v>119</v>
      </c>
      <c r="E6644">
        <v>2</v>
      </c>
      <c r="F6644" t="s">
        <v>129</v>
      </c>
      <c r="G6644" t="s">
        <v>574</v>
      </c>
      <c r="H6644" t="s">
        <v>35</v>
      </c>
      <c r="I6644" t="s">
        <v>3135</v>
      </c>
      <c r="J6644" t="s">
        <v>14812</v>
      </c>
      <c r="K6644" t="s">
        <v>14813</v>
      </c>
      <c r="L6644" t="s">
        <v>14814</v>
      </c>
      <c r="M6644" t="s">
        <v>818</v>
      </c>
      <c r="N6644" t="s">
        <v>84</v>
      </c>
      <c r="O6644">
        <v>28006</v>
      </c>
      <c r="P6644">
        <v>31218</v>
      </c>
      <c r="Q6644" t="s">
        <v>95</v>
      </c>
      <c r="R6644">
        <v>289</v>
      </c>
      <c r="S6644" s="2">
        <v>44684</v>
      </c>
      <c r="T6644" s="2">
        <v>44695</v>
      </c>
      <c r="U6644">
        <v>0</v>
      </c>
      <c r="V6644" t="s">
        <v>85</v>
      </c>
      <c r="W6644">
        <v>682</v>
      </c>
      <c r="X6644" t="s">
        <v>60</v>
      </c>
      <c r="Y6644" t="s">
        <v>72</v>
      </c>
      <c r="Z6644">
        <v>0</v>
      </c>
      <c r="AA6644">
        <v>430</v>
      </c>
      <c r="AB6644">
        <v>29338</v>
      </c>
      <c r="AC6644" t="s">
        <v>73</v>
      </c>
    </row>
    <row r="6645" spans="1:29" x14ac:dyDescent="0.3">
      <c r="A6645" s="1" t="s">
        <v>29</v>
      </c>
      <c r="B6645" t="s">
        <v>363</v>
      </c>
      <c r="C6645" t="s">
        <v>2024</v>
      </c>
      <c r="D6645" t="s">
        <v>387</v>
      </c>
      <c r="E6645">
        <v>4</v>
      </c>
      <c r="F6645" t="s">
        <v>221</v>
      </c>
      <c r="G6645" t="s">
        <v>506</v>
      </c>
      <c r="H6645" t="s">
        <v>35</v>
      </c>
      <c r="I6645" t="s">
        <v>66</v>
      </c>
      <c r="J6645" t="s">
        <v>123</v>
      </c>
      <c r="K6645" t="s">
        <v>14815</v>
      </c>
      <c r="L6645" t="s">
        <v>14816</v>
      </c>
      <c r="M6645" t="s">
        <v>1068</v>
      </c>
      <c r="N6645" t="s">
        <v>58</v>
      </c>
      <c r="O6645">
        <v>12121</v>
      </c>
      <c r="P6645">
        <v>16276</v>
      </c>
      <c r="Q6645" t="s">
        <v>95</v>
      </c>
      <c r="R6645">
        <v>327</v>
      </c>
      <c r="S6645" s="2">
        <v>44516</v>
      </c>
      <c r="T6645" s="2">
        <v>44517</v>
      </c>
      <c r="U6645">
        <v>0</v>
      </c>
      <c r="V6645" t="s">
        <v>106</v>
      </c>
      <c r="W6645">
        <v>514</v>
      </c>
      <c r="X6645" t="s">
        <v>60</v>
      </c>
      <c r="Y6645" t="s">
        <v>61</v>
      </c>
      <c r="Z6645">
        <v>3541</v>
      </c>
      <c r="AA6645">
        <v>924</v>
      </c>
      <c r="AB6645">
        <v>14320</v>
      </c>
      <c r="AC6645" t="s">
        <v>73</v>
      </c>
    </row>
    <row r="6646" spans="1:29" x14ac:dyDescent="0.3">
      <c r="A6646" s="1" t="s">
        <v>29</v>
      </c>
      <c r="B6646" t="s">
        <v>74</v>
      </c>
      <c r="C6646" t="s">
        <v>2832</v>
      </c>
      <c r="D6646" t="s">
        <v>98</v>
      </c>
      <c r="E6646">
        <v>1</v>
      </c>
      <c r="F6646" t="s">
        <v>99</v>
      </c>
      <c r="G6646" t="s">
        <v>558</v>
      </c>
      <c r="H6646" t="s">
        <v>79</v>
      </c>
      <c r="I6646" t="s">
        <v>1043</v>
      </c>
      <c r="J6646" t="s">
        <v>293</v>
      </c>
      <c r="K6646" t="s">
        <v>14817</v>
      </c>
      <c r="L6646" t="s">
        <v>14818</v>
      </c>
      <c r="M6646" t="s">
        <v>2176</v>
      </c>
      <c r="N6646" t="s">
        <v>94</v>
      </c>
      <c r="O6646">
        <v>28473</v>
      </c>
      <c r="P6646">
        <v>31703</v>
      </c>
      <c r="Q6646" t="s">
        <v>41</v>
      </c>
      <c r="R6646">
        <v>89</v>
      </c>
      <c r="S6646" s="2">
        <v>44824</v>
      </c>
      <c r="T6646" t="s">
        <v>42</v>
      </c>
      <c r="U6646">
        <v>0</v>
      </c>
      <c r="V6646" t="s">
        <v>43</v>
      </c>
      <c r="W6646">
        <v>758</v>
      </c>
      <c r="X6646" t="s">
        <v>44</v>
      </c>
      <c r="Y6646" t="s">
        <v>61</v>
      </c>
      <c r="Z6646">
        <v>0</v>
      </c>
      <c r="AA6646">
        <v>37</v>
      </c>
      <c r="AB6646">
        <v>29051</v>
      </c>
      <c r="AC6646" t="s">
        <v>107</v>
      </c>
    </row>
    <row r="6647" spans="1:29" x14ac:dyDescent="0.3">
      <c r="A6647" s="1" t="s">
        <v>47</v>
      </c>
      <c r="B6647" t="s">
        <v>153</v>
      </c>
      <c r="C6647" t="s">
        <v>3956</v>
      </c>
      <c r="D6647" t="s">
        <v>138</v>
      </c>
      <c r="E6647">
        <v>7</v>
      </c>
      <c r="F6647" t="s">
        <v>186</v>
      </c>
      <c r="G6647" t="s">
        <v>650</v>
      </c>
      <c r="H6647" t="s">
        <v>79</v>
      </c>
      <c r="I6647" t="s">
        <v>8988</v>
      </c>
      <c r="J6647" t="s">
        <v>890</v>
      </c>
      <c r="K6647" t="s">
        <v>14819</v>
      </c>
      <c r="L6647" t="s">
        <v>14820</v>
      </c>
      <c r="M6647" t="s">
        <v>1208</v>
      </c>
      <c r="N6647" t="s">
        <v>94</v>
      </c>
      <c r="O6647">
        <v>16022</v>
      </c>
      <c r="P6647">
        <v>19174</v>
      </c>
      <c r="Q6647" t="s">
        <v>41</v>
      </c>
      <c r="R6647">
        <v>675</v>
      </c>
      <c r="S6647" s="2">
        <v>44510</v>
      </c>
      <c r="T6647" s="2">
        <v>44529</v>
      </c>
      <c r="U6647">
        <v>0</v>
      </c>
      <c r="V6647" t="s">
        <v>106</v>
      </c>
      <c r="W6647">
        <v>564</v>
      </c>
      <c r="X6647" t="s">
        <v>60</v>
      </c>
      <c r="Y6647" t="s">
        <v>72</v>
      </c>
      <c r="Z6647">
        <v>0</v>
      </c>
      <c r="AA6647">
        <v>885</v>
      </c>
      <c r="AB6647">
        <v>16597</v>
      </c>
      <c r="AC6647" t="s">
        <v>73</v>
      </c>
    </row>
    <row r="6648" spans="1:29" x14ac:dyDescent="0.3">
      <c r="A6648" s="1" t="s">
        <v>29</v>
      </c>
      <c r="B6648" t="s">
        <v>327</v>
      </c>
      <c r="C6648" t="s">
        <v>2681</v>
      </c>
      <c r="D6648" t="s">
        <v>257</v>
      </c>
      <c r="E6648">
        <v>8</v>
      </c>
      <c r="F6648" t="s">
        <v>77</v>
      </c>
      <c r="G6648" t="s">
        <v>440</v>
      </c>
      <c r="H6648" t="s">
        <v>79</v>
      </c>
      <c r="I6648" t="s">
        <v>1480</v>
      </c>
      <c r="J6648" t="s">
        <v>6004</v>
      </c>
      <c r="K6648" t="s">
        <v>14821</v>
      </c>
      <c r="L6648" t="s">
        <v>14822</v>
      </c>
      <c r="M6648" t="s">
        <v>769</v>
      </c>
      <c r="N6648" t="s">
        <v>84</v>
      </c>
      <c r="O6648">
        <v>10257</v>
      </c>
      <c r="P6648">
        <v>13947</v>
      </c>
      <c r="Q6648" t="s">
        <v>59</v>
      </c>
      <c r="R6648">
        <v>531</v>
      </c>
      <c r="S6648" s="2">
        <v>44658</v>
      </c>
      <c r="T6648" t="s">
        <v>42</v>
      </c>
      <c r="U6648">
        <v>37651</v>
      </c>
      <c r="V6648" t="s">
        <v>85</v>
      </c>
      <c r="W6648">
        <v>600</v>
      </c>
      <c r="X6648" t="s">
        <v>44</v>
      </c>
      <c r="Y6648" t="s">
        <v>72</v>
      </c>
      <c r="Z6648">
        <v>0</v>
      </c>
      <c r="AA6648">
        <v>541</v>
      </c>
      <c r="AB6648">
        <v>11765</v>
      </c>
      <c r="AC6648" t="s">
        <v>46</v>
      </c>
    </row>
    <row r="6649" spans="1:29" x14ac:dyDescent="0.3">
      <c r="A6649" s="1" t="s">
        <v>29</v>
      </c>
      <c r="B6649" t="s">
        <v>541</v>
      </c>
      <c r="C6649" t="s">
        <v>1834</v>
      </c>
      <c r="D6649" t="s">
        <v>185</v>
      </c>
      <c r="E6649">
        <v>7</v>
      </c>
      <c r="F6649" t="s">
        <v>64</v>
      </c>
      <c r="G6649" t="s">
        <v>65</v>
      </c>
      <c r="H6649" t="s">
        <v>35</v>
      </c>
      <c r="I6649" t="s">
        <v>513</v>
      </c>
      <c r="J6649" t="s">
        <v>2624</v>
      </c>
      <c r="K6649" t="s">
        <v>14823</v>
      </c>
      <c r="L6649" t="s">
        <v>14824</v>
      </c>
      <c r="M6649" t="s">
        <v>733</v>
      </c>
      <c r="N6649" t="s">
        <v>40</v>
      </c>
      <c r="O6649">
        <v>29896</v>
      </c>
      <c r="P6649">
        <v>33132</v>
      </c>
      <c r="Q6649" t="s">
        <v>41</v>
      </c>
      <c r="R6649">
        <v>96</v>
      </c>
      <c r="S6649" s="2">
        <v>44914</v>
      </c>
      <c r="T6649" t="s">
        <v>42</v>
      </c>
      <c r="U6649">
        <v>0</v>
      </c>
      <c r="V6649" t="s">
        <v>71</v>
      </c>
      <c r="W6649">
        <v>710</v>
      </c>
      <c r="X6649" t="s">
        <v>44</v>
      </c>
      <c r="Y6649" t="s">
        <v>45</v>
      </c>
      <c r="Z6649">
        <v>0</v>
      </c>
      <c r="AA6649">
        <v>394</v>
      </c>
      <c r="AB6649">
        <v>33032</v>
      </c>
      <c r="AC6649" t="s">
        <v>46</v>
      </c>
    </row>
    <row r="6650" spans="1:29" x14ac:dyDescent="0.3">
      <c r="A6650" s="1" t="s">
        <v>47</v>
      </c>
      <c r="B6650" t="s">
        <v>117</v>
      </c>
      <c r="C6650" t="s">
        <v>2487</v>
      </c>
      <c r="D6650" t="s">
        <v>50</v>
      </c>
      <c r="E6650">
        <v>2</v>
      </c>
      <c r="F6650" t="s">
        <v>186</v>
      </c>
      <c r="G6650" t="s">
        <v>535</v>
      </c>
      <c r="H6650" t="s">
        <v>79</v>
      </c>
      <c r="I6650" t="s">
        <v>921</v>
      </c>
      <c r="J6650" t="s">
        <v>5212</v>
      </c>
      <c r="K6650" t="s">
        <v>14825</v>
      </c>
      <c r="L6650" t="s">
        <v>14826</v>
      </c>
      <c r="M6650" t="s">
        <v>1311</v>
      </c>
      <c r="N6650" t="s">
        <v>94</v>
      </c>
      <c r="O6650">
        <v>2711</v>
      </c>
      <c r="P6650">
        <v>6558</v>
      </c>
      <c r="Q6650" t="s">
        <v>95</v>
      </c>
      <c r="R6650">
        <v>883</v>
      </c>
      <c r="S6650" s="2">
        <v>44622</v>
      </c>
      <c r="T6650" t="s">
        <v>42</v>
      </c>
      <c r="U6650">
        <v>0</v>
      </c>
      <c r="V6650" t="s">
        <v>85</v>
      </c>
      <c r="W6650">
        <v>660</v>
      </c>
      <c r="X6650" t="s">
        <v>44</v>
      </c>
      <c r="Y6650" t="s">
        <v>61</v>
      </c>
      <c r="Z6650">
        <v>0</v>
      </c>
      <c r="AA6650">
        <v>399</v>
      </c>
      <c r="AB6650">
        <v>4433</v>
      </c>
      <c r="AC6650" t="s">
        <v>46</v>
      </c>
    </row>
    <row r="6651" spans="1:29" x14ac:dyDescent="0.3">
      <c r="A6651" s="1" t="s">
        <v>29</v>
      </c>
      <c r="B6651" t="s">
        <v>228</v>
      </c>
      <c r="C6651" t="s">
        <v>2850</v>
      </c>
      <c r="D6651" t="s">
        <v>119</v>
      </c>
      <c r="E6651">
        <v>1</v>
      </c>
      <c r="F6651" t="s">
        <v>99</v>
      </c>
      <c r="G6651" t="s">
        <v>579</v>
      </c>
      <c r="H6651" t="s">
        <v>79</v>
      </c>
      <c r="I6651" t="s">
        <v>156</v>
      </c>
      <c r="J6651" t="s">
        <v>890</v>
      </c>
      <c r="K6651" t="s">
        <v>14827</v>
      </c>
      <c r="L6651" t="s">
        <v>14828</v>
      </c>
      <c r="M6651" t="s">
        <v>640</v>
      </c>
      <c r="N6651" t="s">
        <v>58</v>
      </c>
      <c r="O6651">
        <v>6169</v>
      </c>
      <c r="P6651">
        <v>9337</v>
      </c>
      <c r="Q6651" t="s">
        <v>59</v>
      </c>
      <c r="R6651">
        <v>670</v>
      </c>
      <c r="S6651" s="2">
        <v>45158</v>
      </c>
      <c r="T6651" t="s">
        <v>42</v>
      </c>
      <c r="U6651">
        <v>6246</v>
      </c>
      <c r="V6651" t="s">
        <v>71</v>
      </c>
      <c r="W6651">
        <v>406</v>
      </c>
      <c r="X6651" t="s">
        <v>44</v>
      </c>
      <c r="Y6651" t="s">
        <v>72</v>
      </c>
      <c r="Z6651">
        <v>3659</v>
      </c>
      <c r="AA6651">
        <v>150</v>
      </c>
      <c r="AB6651">
        <v>7206</v>
      </c>
      <c r="AC6651" t="s">
        <v>46</v>
      </c>
    </row>
    <row r="6652" spans="1:29" x14ac:dyDescent="0.3">
      <c r="A6652" s="1" t="s">
        <v>29</v>
      </c>
      <c r="B6652" t="s">
        <v>96</v>
      </c>
      <c r="C6652" t="s">
        <v>1194</v>
      </c>
      <c r="D6652" t="s">
        <v>236</v>
      </c>
      <c r="E6652">
        <v>8</v>
      </c>
      <c r="F6652" t="s">
        <v>221</v>
      </c>
      <c r="G6652" t="s">
        <v>667</v>
      </c>
      <c r="H6652" t="s">
        <v>79</v>
      </c>
      <c r="I6652" t="s">
        <v>1379</v>
      </c>
      <c r="J6652" t="s">
        <v>274</v>
      </c>
      <c r="K6652" t="s">
        <v>14829</v>
      </c>
      <c r="L6652" t="s">
        <v>14830</v>
      </c>
      <c r="M6652" t="s">
        <v>2382</v>
      </c>
      <c r="N6652" t="s">
        <v>94</v>
      </c>
      <c r="O6652">
        <v>10898</v>
      </c>
      <c r="P6652">
        <v>13673</v>
      </c>
      <c r="Q6652" t="s">
        <v>59</v>
      </c>
      <c r="R6652">
        <v>357</v>
      </c>
      <c r="S6652" s="2">
        <v>45000</v>
      </c>
      <c r="T6652" t="s">
        <v>42</v>
      </c>
      <c r="U6652">
        <v>16801</v>
      </c>
      <c r="V6652" t="s">
        <v>43</v>
      </c>
      <c r="W6652">
        <v>488</v>
      </c>
      <c r="X6652" t="s">
        <v>44</v>
      </c>
      <c r="Y6652" t="s">
        <v>45</v>
      </c>
      <c r="Z6652">
        <v>0</v>
      </c>
      <c r="AA6652">
        <v>771</v>
      </c>
      <c r="AB6652">
        <v>11710</v>
      </c>
      <c r="AC6652" t="s">
        <v>107</v>
      </c>
    </row>
    <row r="6653" spans="1:29" x14ac:dyDescent="0.3">
      <c r="A6653" s="1" t="s">
        <v>47</v>
      </c>
      <c r="B6653" t="s">
        <v>145</v>
      </c>
      <c r="C6653" t="s">
        <v>1527</v>
      </c>
      <c r="D6653" t="s">
        <v>119</v>
      </c>
      <c r="E6653">
        <v>3</v>
      </c>
      <c r="F6653" t="s">
        <v>221</v>
      </c>
      <c r="G6653" t="s">
        <v>1989</v>
      </c>
      <c r="H6653" t="s">
        <v>35</v>
      </c>
      <c r="I6653" t="s">
        <v>679</v>
      </c>
      <c r="J6653" t="s">
        <v>4218</v>
      </c>
      <c r="K6653">
        <f>1-425-928-2555</f>
        <v>-3907</v>
      </c>
      <c r="L6653" t="s">
        <v>14831</v>
      </c>
      <c r="M6653" t="s">
        <v>2459</v>
      </c>
      <c r="N6653" t="s">
        <v>94</v>
      </c>
      <c r="O6653">
        <v>2970</v>
      </c>
      <c r="P6653">
        <v>7634</v>
      </c>
      <c r="Q6653" t="s">
        <v>95</v>
      </c>
      <c r="R6653">
        <v>663</v>
      </c>
      <c r="S6653" s="2">
        <v>44467</v>
      </c>
      <c r="T6653" t="s">
        <v>42</v>
      </c>
      <c r="U6653">
        <v>0</v>
      </c>
      <c r="V6653" t="s">
        <v>43</v>
      </c>
      <c r="W6653">
        <v>414</v>
      </c>
      <c r="X6653" t="s">
        <v>44</v>
      </c>
      <c r="Y6653" t="s">
        <v>61</v>
      </c>
      <c r="Z6653">
        <v>0</v>
      </c>
      <c r="AA6653">
        <v>780</v>
      </c>
      <c r="AB6653">
        <v>4807</v>
      </c>
      <c r="AC6653" t="s">
        <v>107</v>
      </c>
    </row>
    <row r="6654" spans="1:29" x14ac:dyDescent="0.3">
      <c r="A6654" s="1" t="s">
        <v>47</v>
      </c>
      <c r="B6654" t="s">
        <v>592</v>
      </c>
      <c r="C6654" t="s">
        <v>914</v>
      </c>
      <c r="D6654" t="s">
        <v>76</v>
      </c>
      <c r="E6654">
        <v>10</v>
      </c>
      <c r="F6654" t="s">
        <v>120</v>
      </c>
      <c r="G6654" t="s">
        <v>489</v>
      </c>
      <c r="H6654" t="s">
        <v>79</v>
      </c>
      <c r="I6654" t="s">
        <v>1726</v>
      </c>
      <c r="J6654" t="s">
        <v>5850</v>
      </c>
      <c r="K6654" t="s">
        <v>14832</v>
      </c>
      <c r="L6654" t="s">
        <v>14833</v>
      </c>
      <c r="M6654" t="s">
        <v>2150</v>
      </c>
      <c r="N6654" t="s">
        <v>40</v>
      </c>
      <c r="O6654">
        <v>16875</v>
      </c>
      <c r="P6654">
        <v>20200</v>
      </c>
      <c r="Q6654" t="s">
        <v>41</v>
      </c>
      <c r="R6654">
        <v>198</v>
      </c>
      <c r="S6654" s="2">
        <v>44489</v>
      </c>
      <c r="T6654" s="2">
        <v>44517</v>
      </c>
      <c r="U6654">
        <v>0</v>
      </c>
      <c r="V6654" t="s">
        <v>71</v>
      </c>
      <c r="W6654">
        <v>726</v>
      </c>
      <c r="X6654" t="s">
        <v>60</v>
      </c>
      <c r="Y6654" t="s">
        <v>72</v>
      </c>
      <c r="Z6654">
        <v>0</v>
      </c>
      <c r="AA6654">
        <v>911</v>
      </c>
      <c r="AB6654">
        <v>17590</v>
      </c>
      <c r="AC6654" t="s">
        <v>107</v>
      </c>
    </row>
    <row r="6655" spans="1:29" x14ac:dyDescent="0.3">
      <c r="A6655" s="1" t="s">
        <v>47</v>
      </c>
      <c r="B6655" t="s">
        <v>176</v>
      </c>
      <c r="C6655" t="s">
        <v>2740</v>
      </c>
      <c r="D6655" t="s">
        <v>138</v>
      </c>
      <c r="E6655">
        <v>2</v>
      </c>
      <c r="F6655" t="s">
        <v>77</v>
      </c>
      <c r="G6655" t="s">
        <v>980</v>
      </c>
      <c r="H6655" t="s">
        <v>35</v>
      </c>
      <c r="I6655" t="s">
        <v>725</v>
      </c>
      <c r="J6655" t="s">
        <v>293</v>
      </c>
      <c r="K6655" t="s">
        <v>14834</v>
      </c>
      <c r="L6655" t="s">
        <v>14835</v>
      </c>
      <c r="M6655" t="s">
        <v>887</v>
      </c>
      <c r="N6655" t="s">
        <v>84</v>
      </c>
      <c r="O6655">
        <v>12746</v>
      </c>
      <c r="P6655">
        <v>17381</v>
      </c>
      <c r="Q6655" t="s">
        <v>95</v>
      </c>
      <c r="R6655">
        <v>25</v>
      </c>
      <c r="S6655" s="2">
        <v>44413</v>
      </c>
      <c r="T6655" t="s">
        <v>42</v>
      </c>
      <c r="U6655">
        <v>0</v>
      </c>
      <c r="V6655" t="s">
        <v>106</v>
      </c>
      <c r="W6655">
        <v>480</v>
      </c>
      <c r="X6655" t="s">
        <v>44</v>
      </c>
      <c r="Y6655" t="s">
        <v>61</v>
      </c>
      <c r="Z6655">
        <v>0</v>
      </c>
      <c r="AA6655">
        <v>964</v>
      </c>
      <c r="AB6655">
        <v>16711</v>
      </c>
      <c r="AC6655" t="s">
        <v>73</v>
      </c>
    </row>
    <row r="6656" spans="1:29" x14ac:dyDescent="0.3">
      <c r="A6656" s="1" t="s">
        <v>29</v>
      </c>
      <c r="B6656" t="s">
        <v>393</v>
      </c>
      <c r="C6656" t="s">
        <v>3127</v>
      </c>
      <c r="D6656" t="s">
        <v>98</v>
      </c>
      <c r="E6656">
        <v>6</v>
      </c>
      <c r="F6656" t="s">
        <v>51</v>
      </c>
      <c r="G6656" t="s">
        <v>237</v>
      </c>
      <c r="H6656" t="s">
        <v>35</v>
      </c>
      <c r="I6656" t="s">
        <v>1465</v>
      </c>
      <c r="J6656" t="s">
        <v>5131</v>
      </c>
      <c r="K6656">
        <v>9268461426</v>
      </c>
      <c r="L6656" t="s">
        <v>14836</v>
      </c>
      <c r="M6656" t="s">
        <v>613</v>
      </c>
      <c r="N6656" t="s">
        <v>40</v>
      </c>
      <c r="O6656">
        <v>27303</v>
      </c>
      <c r="P6656">
        <v>30616</v>
      </c>
      <c r="Q6656" t="s">
        <v>59</v>
      </c>
      <c r="R6656">
        <v>784</v>
      </c>
      <c r="S6656" s="2">
        <v>45355</v>
      </c>
      <c r="T6656" t="s">
        <v>42</v>
      </c>
      <c r="U6656">
        <v>45915</v>
      </c>
      <c r="V6656" t="s">
        <v>85</v>
      </c>
      <c r="W6656">
        <v>470</v>
      </c>
      <c r="X6656" t="s">
        <v>44</v>
      </c>
      <c r="Y6656" t="s">
        <v>61</v>
      </c>
      <c r="Z6656">
        <v>0</v>
      </c>
      <c r="AA6656">
        <v>128</v>
      </c>
      <c r="AB6656">
        <v>28983</v>
      </c>
      <c r="AC6656" t="s">
        <v>73</v>
      </c>
    </row>
    <row r="6657" spans="1:29" x14ac:dyDescent="0.3">
      <c r="A6657" s="1" t="s">
        <v>29</v>
      </c>
      <c r="B6657" t="s">
        <v>96</v>
      </c>
      <c r="C6657" t="s">
        <v>1389</v>
      </c>
      <c r="D6657" t="s">
        <v>178</v>
      </c>
      <c r="E6657">
        <v>9</v>
      </c>
      <c r="F6657" t="s">
        <v>33</v>
      </c>
      <c r="G6657" t="s">
        <v>111</v>
      </c>
      <c r="H6657" t="s">
        <v>35</v>
      </c>
      <c r="I6657" t="s">
        <v>3901</v>
      </c>
      <c r="J6657" t="s">
        <v>428</v>
      </c>
      <c r="K6657" t="s">
        <v>14837</v>
      </c>
      <c r="L6657" t="s">
        <v>14838</v>
      </c>
      <c r="M6657" t="s">
        <v>1136</v>
      </c>
      <c r="N6657" t="s">
        <v>84</v>
      </c>
      <c r="O6657">
        <v>10596</v>
      </c>
      <c r="P6657">
        <v>14987</v>
      </c>
      <c r="Q6657" t="s">
        <v>41</v>
      </c>
      <c r="R6657">
        <v>860</v>
      </c>
      <c r="S6657" s="2">
        <v>45263</v>
      </c>
      <c r="T6657" s="2">
        <v>45284</v>
      </c>
      <c r="U6657">
        <v>0</v>
      </c>
      <c r="V6657" t="s">
        <v>71</v>
      </c>
      <c r="W6657">
        <v>595</v>
      </c>
      <c r="X6657" t="s">
        <v>60</v>
      </c>
      <c r="Y6657" t="s">
        <v>45</v>
      </c>
      <c r="Z6657">
        <v>0</v>
      </c>
      <c r="AA6657">
        <v>405</v>
      </c>
      <c r="AB6657">
        <v>13761</v>
      </c>
      <c r="AC6657" t="s">
        <v>107</v>
      </c>
    </row>
    <row r="6658" spans="1:29" x14ac:dyDescent="0.3">
      <c r="A6658" s="1" t="s">
        <v>29</v>
      </c>
      <c r="B6658" t="s">
        <v>96</v>
      </c>
      <c r="C6658" t="s">
        <v>4402</v>
      </c>
      <c r="D6658" t="s">
        <v>387</v>
      </c>
      <c r="E6658">
        <v>5</v>
      </c>
      <c r="F6658" t="s">
        <v>221</v>
      </c>
      <c r="G6658" t="s">
        <v>548</v>
      </c>
      <c r="H6658" t="s">
        <v>79</v>
      </c>
      <c r="I6658" t="s">
        <v>5612</v>
      </c>
      <c r="J6658" t="s">
        <v>1831</v>
      </c>
      <c r="K6658" t="s">
        <v>14839</v>
      </c>
      <c r="L6658" t="s">
        <v>14840</v>
      </c>
      <c r="M6658" t="s">
        <v>1500</v>
      </c>
      <c r="N6658" t="s">
        <v>94</v>
      </c>
      <c r="O6658">
        <v>4057</v>
      </c>
      <c r="P6658">
        <v>8469</v>
      </c>
      <c r="Q6658" t="s">
        <v>59</v>
      </c>
      <c r="R6658">
        <v>869</v>
      </c>
      <c r="S6658" s="2">
        <v>44617</v>
      </c>
      <c r="T6658" s="2">
        <v>44621</v>
      </c>
      <c r="U6658">
        <v>44857</v>
      </c>
      <c r="V6658" t="s">
        <v>71</v>
      </c>
      <c r="W6658">
        <v>814</v>
      </c>
      <c r="X6658" t="s">
        <v>60</v>
      </c>
      <c r="Y6658" t="s">
        <v>72</v>
      </c>
      <c r="Z6658">
        <v>0</v>
      </c>
      <c r="AA6658">
        <v>759</v>
      </c>
      <c r="AB6658">
        <v>6044</v>
      </c>
      <c r="AC6658" t="s">
        <v>73</v>
      </c>
    </row>
    <row r="6659" spans="1:29" x14ac:dyDescent="0.3">
      <c r="A6659" s="1" t="s">
        <v>47</v>
      </c>
      <c r="B6659" t="s">
        <v>108</v>
      </c>
      <c r="C6659" t="s">
        <v>109</v>
      </c>
      <c r="D6659" t="s">
        <v>76</v>
      </c>
      <c r="E6659">
        <v>8</v>
      </c>
      <c r="F6659" t="s">
        <v>129</v>
      </c>
      <c r="G6659" t="s">
        <v>163</v>
      </c>
      <c r="H6659" t="s">
        <v>79</v>
      </c>
      <c r="I6659" t="s">
        <v>3135</v>
      </c>
      <c r="J6659" t="s">
        <v>7584</v>
      </c>
      <c r="K6659" t="s">
        <v>14841</v>
      </c>
      <c r="L6659" t="s">
        <v>14842</v>
      </c>
      <c r="M6659" t="s">
        <v>1768</v>
      </c>
      <c r="N6659" t="s">
        <v>84</v>
      </c>
      <c r="O6659">
        <v>9146</v>
      </c>
      <c r="P6659">
        <v>13748</v>
      </c>
      <c r="Q6659" t="s">
        <v>59</v>
      </c>
      <c r="R6659">
        <v>424</v>
      </c>
      <c r="S6659" s="2">
        <v>44471</v>
      </c>
      <c r="T6659" s="2">
        <v>44473</v>
      </c>
      <c r="U6659">
        <v>4327</v>
      </c>
      <c r="V6659" t="s">
        <v>71</v>
      </c>
      <c r="W6659">
        <v>583</v>
      </c>
      <c r="X6659" t="s">
        <v>60</v>
      </c>
      <c r="Y6659" t="s">
        <v>45</v>
      </c>
      <c r="Z6659">
        <v>0</v>
      </c>
      <c r="AA6659">
        <v>395</v>
      </c>
      <c r="AB6659">
        <v>11686</v>
      </c>
      <c r="AC6659" t="s">
        <v>73</v>
      </c>
    </row>
    <row r="6660" spans="1:29" x14ac:dyDescent="0.3">
      <c r="A6660" s="1" t="s">
        <v>47</v>
      </c>
      <c r="B6660" t="s">
        <v>108</v>
      </c>
      <c r="C6660" t="s">
        <v>1275</v>
      </c>
      <c r="D6660" t="s">
        <v>110</v>
      </c>
      <c r="E6660">
        <v>6</v>
      </c>
      <c r="F6660" t="s">
        <v>99</v>
      </c>
      <c r="G6660" t="s">
        <v>100</v>
      </c>
      <c r="H6660" t="s">
        <v>35</v>
      </c>
      <c r="I6660" t="s">
        <v>1025</v>
      </c>
      <c r="J6660" t="s">
        <v>14843</v>
      </c>
      <c r="K6660" t="s">
        <v>14844</v>
      </c>
      <c r="L6660" t="s">
        <v>14845</v>
      </c>
      <c r="M6660" t="s">
        <v>116</v>
      </c>
      <c r="N6660" t="s">
        <v>94</v>
      </c>
      <c r="O6660">
        <v>14483</v>
      </c>
      <c r="P6660">
        <v>17346</v>
      </c>
      <c r="Q6660" t="s">
        <v>59</v>
      </c>
      <c r="R6660">
        <v>637</v>
      </c>
      <c r="S6660" s="2">
        <v>44487</v>
      </c>
      <c r="T6660" s="2">
        <v>44507</v>
      </c>
      <c r="U6660">
        <v>1824</v>
      </c>
      <c r="V6660" t="s">
        <v>85</v>
      </c>
      <c r="W6660">
        <v>513</v>
      </c>
      <c r="X6660" t="s">
        <v>60</v>
      </c>
      <c r="Y6660" t="s">
        <v>45</v>
      </c>
      <c r="Z6660">
        <v>0</v>
      </c>
      <c r="AA6660">
        <v>502</v>
      </c>
      <c r="AB6660">
        <v>16907</v>
      </c>
      <c r="AC6660" t="s">
        <v>73</v>
      </c>
    </row>
    <row r="6661" spans="1:29" x14ac:dyDescent="0.3">
      <c r="A6661" s="1" t="s">
        <v>29</v>
      </c>
      <c r="B6661" t="s">
        <v>96</v>
      </c>
      <c r="C6661" t="s">
        <v>1133</v>
      </c>
      <c r="D6661" t="s">
        <v>185</v>
      </c>
      <c r="E6661">
        <v>3</v>
      </c>
      <c r="F6661" t="s">
        <v>51</v>
      </c>
      <c r="G6661" t="s">
        <v>291</v>
      </c>
      <c r="H6661" t="s">
        <v>79</v>
      </c>
      <c r="I6661" t="s">
        <v>6074</v>
      </c>
      <c r="J6661" t="s">
        <v>637</v>
      </c>
      <c r="K6661" t="s">
        <v>14846</v>
      </c>
      <c r="L6661" t="s">
        <v>14847</v>
      </c>
      <c r="M6661" t="s">
        <v>1136</v>
      </c>
      <c r="N6661" t="s">
        <v>84</v>
      </c>
      <c r="O6661">
        <v>10715</v>
      </c>
      <c r="P6661">
        <v>15274</v>
      </c>
      <c r="Q6661" t="s">
        <v>41</v>
      </c>
      <c r="R6661">
        <v>332</v>
      </c>
      <c r="S6661" s="2">
        <v>44864</v>
      </c>
      <c r="T6661" t="s">
        <v>42</v>
      </c>
      <c r="U6661">
        <v>0</v>
      </c>
      <c r="V6661" t="s">
        <v>106</v>
      </c>
      <c r="W6661">
        <v>601</v>
      </c>
      <c r="X6661" t="s">
        <v>44</v>
      </c>
      <c r="Y6661" t="s">
        <v>72</v>
      </c>
      <c r="Z6661">
        <v>0</v>
      </c>
      <c r="AA6661">
        <v>472</v>
      </c>
      <c r="AB6661">
        <v>12290</v>
      </c>
      <c r="AC6661" t="s">
        <v>73</v>
      </c>
    </row>
    <row r="6662" spans="1:29" x14ac:dyDescent="0.3">
      <c r="A6662" s="1" t="s">
        <v>47</v>
      </c>
      <c r="B6662" t="s">
        <v>145</v>
      </c>
      <c r="C6662" t="s">
        <v>445</v>
      </c>
      <c r="D6662" t="s">
        <v>169</v>
      </c>
      <c r="E6662">
        <v>7</v>
      </c>
      <c r="F6662" t="s">
        <v>271</v>
      </c>
      <c r="G6662" t="s">
        <v>1060</v>
      </c>
      <c r="H6662" t="s">
        <v>35</v>
      </c>
      <c r="I6662" t="s">
        <v>565</v>
      </c>
      <c r="J6662" t="s">
        <v>239</v>
      </c>
      <c r="K6662" t="s">
        <v>14848</v>
      </c>
      <c r="L6662" t="s">
        <v>14849</v>
      </c>
      <c r="M6662" t="s">
        <v>499</v>
      </c>
      <c r="N6662" t="s">
        <v>40</v>
      </c>
      <c r="O6662">
        <v>12107</v>
      </c>
      <c r="P6662">
        <v>15773</v>
      </c>
      <c r="Q6662" t="s">
        <v>95</v>
      </c>
      <c r="R6662">
        <v>629</v>
      </c>
      <c r="S6662" s="2">
        <v>44422</v>
      </c>
      <c r="T6662" t="s">
        <v>42</v>
      </c>
      <c r="U6662">
        <v>0</v>
      </c>
      <c r="V6662" t="s">
        <v>43</v>
      </c>
      <c r="W6662">
        <v>435</v>
      </c>
      <c r="X6662" t="s">
        <v>44</v>
      </c>
      <c r="Y6662" t="s">
        <v>45</v>
      </c>
      <c r="Z6662">
        <v>0</v>
      </c>
      <c r="AA6662">
        <v>733</v>
      </c>
      <c r="AB6662">
        <v>13409</v>
      </c>
      <c r="AC6662" t="s">
        <v>46</v>
      </c>
    </row>
    <row r="6663" spans="1:29" x14ac:dyDescent="0.3">
      <c r="A6663" s="1" t="s">
        <v>47</v>
      </c>
      <c r="B6663" t="s">
        <v>48</v>
      </c>
      <c r="C6663" t="s">
        <v>215</v>
      </c>
      <c r="D6663" t="s">
        <v>387</v>
      </c>
      <c r="E6663">
        <v>10</v>
      </c>
      <c r="F6663" t="s">
        <v>64</v>
      </c>
      <c r="G6663" t="s">
        <v>433</v>
      </c>
      <c r="H6663" t="s">
        <v>35</v>
      </c>
      <c r="I6663" t="s">
        <v>36</v>
      </c>
      <c r="J6663" t="s">
        <v>323</v>
      </c>
      <c r="K6663" t="s">
        <v>14850</v>
      </c>
      <c r="L6663" t="s">
        <v>14851</v>
      </c>
      <c r="M6663" t="s">
        <v>220</v>
      </c>
      <c r="N6663" t="s">
        <v>58</v>
      </c>
      <c r="O6663">
        <v>5296</v>
      </c>
      <c r="P6663">
        <v>8359</v>
      </c>
      <c r="Q6663" t="s">
        <v>41</v>
      </c>
      <c r="R6663">
        <v>583</v>
      </c>
      <c r="S6663" s="2">
        <v>45235</v>
      </c>
      <c r="T6663" t="s">
        <v>42</v>
      </c>
      <c r="U6663">
        <v>0</v>
      </c>
      <c r="V6663" t="s">
        <v>71</v>
      </c>
      <c r="W6663">
        <v>629</v>
      </c>
      <c r="X6663" t="s">
        <v>44</v>
      </c>
      <c r="Y6663" t="s">
        <v>61</v>
      </c>
      <c r="Z6663">
        <v>2044</v>
      </c>
      <c r="AA6663">
        <v>686</v>
      </c>
      <c r="AB6663">
        <v>7059</v>
      </c>
      <c r="AC6663" t="s">
        <v>46</v>
      </c>
    </row>
    <row r="6664" spans="1:29" x14ac:dyDescent="0.3">
      <c r="A6664" s="1" t="s">
        <v>47</v>
      </c>
      <c r="B6664" t="s">
        <v>108</v>
      </c>
      <c r="C6664" t="s">
        <v>439</v>
      </c>
      <c r="D6664" t="s">
        <v>98</v>
      </c>
      <c r="E6664">
        <v>6</v>
      </c>
      <c r="F6664" t="s">
        <v>64</v>
      </c>
      <c r="G6664" t="s">
        <v>802</v>
      </c>
      <c r="H6664" t="s">
        <v>79</v>
      </c>
      <c r="I6664" t="s">
        <v>251</v>
      </c>
      <c r="J6664" t="s">
        <v>822</v>
      </c>
      <c r="K6664">
        <f>1-252-540-8133</f>
        <v>-8924</v>
      </c>
      <c r="L6664" t="s">
        <v>7821</v>
      </c>
      <c r="M6664" t="s">
        <v>277</v>
      </c>
      <c r="N6664" t="s">
        <v>84</v>
      </c>
      <c r="O6664">
        <v>22829</v>
      </c>
      <c r="P6664">
        <v>25272</v>
      </c>
      <c r="Q6664" t="s">
        <v>95</v>
      </c>
      <c r="R6664">
        <v>171</v>
      </c>
      <c r="S6664" s="2">
        <v>44413</v>
      </c>
      <c r="T6664" t="s">
        <v>42</v>
      </c>
      <c r="U6664">
        <v>0</v>
      </c>
      <c r="V6664" t="s">
        <v>43</v>
      </c>
      <c r="W6664">
        <v>841</v>
      </c>
      <c r="X6664" t="s">
        <v>44</v>
      </c>
      <c r="Y6664" t="s">
        <v>72</v>
      </c>
      <c r="Z6664">
        <v>0</v>
      </c>
      <c r="AA6664">
        <v>103</v>
      </c>
      <c r="AB6664">
        <v>24912</v>
      </c>
      <c r="AC6664" t="s">
        <v>73</v>
      </c>
    </row>
    <row r="6665" spans="1:29" x14ac:dyDescent="0.3">
      <c r="A6665" s="1" t="s">
        <v>29</v>
      </c>
      <c r="B6665" t="s">
        <v>96</v>
      </c>
      <c r="C6665" t="s">
        <v>814</v>
      </c>
      <c r="D6665" t="s">
        <v>178</v>
      </c>
      <c r="E6665">
        <v>3</v>
      </c>
      <c r="F6665" t="s">
        <v>99</v>
      </c>
      <c r="G6665" t="s">
        <v>631</v>
      </c>
      <c r="H6665" t="s">
        <v>35</v>
      </c>
      <c r="I6665" t="s">
        <v>53</v>
      </c>
      <c r="J6665" t="s">
        <v>2318</v>
      </c>
      <c r="K6665" t="s">
        <v>14852</v>
      </c>
      <c r="L6665" t="s">
        <v>14853</v>
      </c>
      <c r="M6665" t="s">
        <v>2382</v>
      </c>
      <c r="N6665" t="s">
        <v>40</v>
      </c>
      <c r="O6665">
        <v>7989</v>
      </c>
      <c r="P6665">
        <v>11914</v>
      </c>
      <c r="Q6665" t="s">
        <v>41</v>
      </c>
      <c r="R6665">
        <v>877</v>
      </c>
      <c r="S6665" s="2">
        <v>44894</v>
      </c>
      <c r="T6665" t="s">
        <v>42</v>
      </c>
      <c r="U6665">
        <v>0</v>
      </c>
      <c r="V6665" t="s">
        <v>106</v>
      </c>
      <c r="W6665">
        <v>467</v>
      </c>
      <c r="X6665" t="s">
        <v>44</v>
      </c>
      <c r="Y6665" t="s">
        <v>45</v>
      </c>
      <c r="Z6665">
        <v>0</v>
      </c>
      <c r="AA6665">
        <v>690</v>
      </c>
      <c r="AB6665">
        <v>9472</v>
      </c>
      <c r="AC6665" t="s">
        <v>46</v>
      </c>
    </row>
    <row r="6666" spans="1:29" x14ac:dyDescent="0.3">
      <c r="A6666" s="1" t="s">
        <v>47</v>
      </c>
      <c r="B6666" t="s">
        <v>592</v>
      </c>
      <c r="C6666" t="s">
        <v>2164</v>
      </c>
      <c r="D6666" t="s">
        <v>98</v>
      </c>
      <c r="E6666">
        <v>5</v>
      </c>
      <c r="F6666" t="s">
        <v>99</v>
      </c>
      <c r="G6666" t="s">
        <v>631</v>
      </c>
      <c r="H6666" t="s">
        <v>79</v>
      </c>
      <c r="I6666" t="s">
        <v>2233</v>
      </c>
      <c r="J6666" t="s">
        <v>1674</v>
      </c>
      <c r="K6666" t="s">
        <v>14854</v>
      </c>
      <c r="L6666" t="s">
        <v>14855</v>
      </c>
      <c r="M6666" t="s">
        <v>2648</v>
      </c>
      <c r="N6666" t="s">
        <v>58</v>
      </c>
      <c r="O6666">
        <v>3478</v>
      </c>
      <c r="P6666">
        <v>5539</v>
      </c>
      <c r="Q6666" t="s">
        <v>59</v>
      </c>
      <c r="R6666">
        <v>345</v>
      </c>
      <c r="S6666" s="2">
        <v>44948</v>
      </c>
      <c r="T6666" s="2">
        <v>44952</v>
      </c>
      <c r="U6666">
        <v>14370</v>
      </c>
      <c r="V6666" t="s">
        <v>106</v>
      </c>
      <c r="W6666">
        <v>439</v>
      </c>
      <c r="X6666" t="s">
        <v>60</v>
      </c>
      <c r="Y6666" t="s">
        <v>45</v>
      </c>
      <c r="Z6666">
        <v>3867</v>
      </c>
      <c r="AA6666">
        <v>313</v>
      </c>
      <c r="AB6666">
        <v>4273</v>
      </c>
      <c r="AC6666" t="s">
        <v>107</v>
      </c>
    </row>
    <row r="6667" spans="1:29" x14ac:dyDescent="0.3">
      <c r="A6667" s="1" t="s">
        <v>47</v>
      </c>
      <c r="B6667" t="s">
        <v>117</v>
      </c>
      <c r="C6667" t="s">
        <v>1406</v>
      </c>
      <c r="D6667" t="s">
        <v>257</v>
      </c>
      <c r="E6667">
        <v>5</v>
      </c>
      <c r="F6667" t="s">
        <v>129</v>
      </c>
      <c r="G6667" t="s">
        <v>700</v>
      </c>
      <c r="H6667" t="s">
        <v>79</v>
      </c>
      <c r="I6667" t="s">
        <v>774</v>
      </c>
      <c r="J6667" t="s">
        <v>314</v>
      </c>
      <c r="K6667" t="s">
        <v>14856</v>
      </c>
      <c r="L6667" t="s">
        <v>14857</v>
      </c>
      <c r="M6667" t="s">
        <v>126</v>
      </c>
      <c r="N6667" t="s">
        <v>84</v>
      </c>
      <c r="O6667">
        <v>29775</v>
      </c>
      <c r="P6667">
        <v>32400</v>
      </c>
      <c r="Q6667" t="s">
        <v>59</v>
      </c>
      <c r="R6667">
        <v>99</v>
      </c>
      <c r="S6667" s="2">
        <v>44329</v>
      </c>
      <c r="T6667" s="2">
        <v>44344</v>
      </c>
      <c r="U6667">
        <v>6940</v>
      </c>
      <c r="V6667" t="s">
        <v>85</v>
      </c>
      <c r="W6667">
        <v>846</v>
      </c>
      <c r="X6667" t="s">
        <v>60</v>
      </c>
      <c r="Y6667" t="s">
        <v>45</v>
      </c>
      <c r="Z6667">
        <v>0</v>
      </c>
      <c r="AA6667">
        <v>311</v>
      </c>
      <c r="AB6667">
        <v>32262</v>
      </c>
      <c r="AC6667" t="s">
        <v>73</v>
      </c>
    </row>
    <row r="6668" spans="1:29" x14ac:dyDescent="0.3">
      <c r="A6668" s="1" t="s">
        <v>29</v>
      </c>
      <c r="B6668" t="s">
        <v>86</v>
      </c>
      <c r="C6668" t="s">
        <v>759</v>
      </c>
      <c r="D6668" t="s">
        <v>169</v>
      </c>
      <c r="E6668">
        <v>8</v>
      </c>
      <c r="F6668" t="s">
        <v>129</v>
      </c>
      <c r="G6668" t="s">
        <v>298</v>
      </c>
      <c r="H6668" t="s">
        <v>79</v>
      </c>
      <c r="I6668" t="s">
        <v>636</v>
      </c>
      <c r="J6668" t="s">
        <v>1462</v>
      </c>
      <c r="K6668" t="s">
        <v>14858</v>
      </c>
      <c r="L6668" t="s">
        <v>14859</v>
      </c>
      <c r="M6668" t="s">
        <v>1691</v>
      </c>
      <c r="N6668" t="s">
        <v>58</v>
      </c>
      <c r="O6668">
        <v>2823</v>
      </c>
      <c r="P6668">
        <v>5916</v>
      </c>
      <c r="Q6668" t="s">
        <v>59</v>
      </c>
      <c r="R6668">
        <v>975</v>
      </c>
      <c r="S6668" s="2">
        <v>45002</v>
      </c>
      <c r="T6668" s="2">
        <v>45010</v>
      </c>
      <c r="U6668">
        <v>23744</v>
      </c>
      <c r="V6668" t="s">
        <v>71</v>
      </c>
      <c r="W6668">
        <v>472</v>
      </c>
      <c r="X6668" t="s">
        <v>60</v>
      </c>
      <c r="Y6668" t="s">
        <v>61</v>
      </c>
      <c r="Z6668">
        <v>3973</v>
      </c>
      <c r="AA6668">
        <v>783</v>
      </c>
      <c r="AB6668">
        <v>5777</v>
      </c>
      <c r="AC6668" t="s">
        <v>73</v>
      </c>
    </row>
    <row r="6669" spans="1:29" x14ac:dyDescent="0.3">
      <c r="A6669" s="1" t="s">
        <v>29</v>
      </c>
      <c r="B6669" t="s">
        <v>363</v>
      </c>
      <c r="C6669" t="s">
        <v>364</v>
      </c>
      <c r="D6669" t="s">
        <v>257</v>
      </c>
      <c r="E6669">
        <v>1</v>
      </c>
      <c r="F6669" t="s">
        <v>99</v>
      </c>
      <c r="G6669" t="s">
        <v>724</v>
      </c>
      <c r="H6669" t="s">
        <v>35</v>
      </c>
      <c r="I6669" t="s">
        <v>188</v>
      </c>
      <c r="J6669" t="s">
        <v>7869</v>
      </c>
      <c r="K6669" t="s">
        <v>14860</v>
      </c>
      <c r="L6669" t="s">
        <v>14861</v>
      </c>
      <c r="M6669" t="s">
        <v>456</v>
      </c>
      <c r="N6669" t="s">
        <v>84</v>
      </c>
      <c r="O6669">
        <v>10028</v>
      </c>
      <c r="P6669">
        <v>13398</v>
      </c>
      <c r="Q6669" t="s">
        <v>41</v>
      </c>
      <c r="R6669">
        <v>620</v>
      </c>
      <c r="S6669" s="2">
        <v>45039</v>
      </c>
      <c r="T6669" s="2">
        <v>45053</v>
      </c>
      <c r="U6669">
        <v>0</v>
      </c>
      <c r="V6669" t="s">
        <v>43</v>
      </c>
      <c r="W6669">
        <v>586</v>
      </c>
      <c r="X6669" t="s">
        <v>60</v>
      </c>
      <c r="Y6669" t="s">
        <v>45</v>
      </c>
      <c r="Z6669">
        <v>0</v>
      </c>
      <c r="AA6669">
        <v>777</v>
      </c>
      <c r="AB6669">
        <v>13373</v>
      </c>
      <c r="AC6669" t="s">
        <v>107</v>
      </c>
    </row>
    <row r="6670" spans="1:29" x14ac:dyDescent="0.3">
      <c r="A6670" s="1" t="s">
        <v>29</v>
      </c>
      <c r="B6670" t="s">
        <v>327</v>
      </c>
      <c r="C6670" t="s">
        <v>2714</v>
      </c>
      <c r="D6670" t="s">
        <v>257</v>
      </c>
      <c r="E6670">
        <v>10</v>
      </c>
      <c r="F6670" t="s">
        <v>51</v>
      </c>
      <c r="G6670" t="s">
        <v>52</v>
      </c>
      <c r="H6670" t="s">
        <v>35</v>
      </c>
      <c r="I6670" t="s">
        <v>2864</v>
      </c>
      <c r="J6670" t="s">
        <v>4405</v>
      </c>
      <c r="K6670" t="s">
        <v>14862</v>
      </c>
      <c r="L6670" t="s">
        <v>14863</v>
      </c>
      <c r="M6670" t="s">
        <v>2350</v>
      </c>
      <c r="N6670" t="s">
        <v>58</v>
      </c>
      <c r="O6670">
        <v>21902</v>
      </c>
      <c r="P6670">
        <v>25194</v>
      </c>
      <c r="Q6670" t="s">
        <v>41</v>
      </c>
      <c r="R6670">
        <v>311</v>
      </c>
      <c r="S6670" s="2">
        <v>45164</v>
      </c>
      <c r="T6670" s="2">
        <v>45186</v>
      </c>
      <c r="U6670">
        <v>0</v>
      </c>
      <c r="V6670" t="s">
        <v>85</v>
      </c>
      <c r="W6670">
        <v>532</v>
      </c>
      <c r="X6670" t="s">
        <v>60</v>
      </c>
      <c r="Y6670" t="s">
        <v>61</v>
      </c>
      <c r="Z6670">
        <v>1971</v>
      </c>
      <c r="AA6670">
        <v>480</v>
      </c>
      <c r="AB6670">
        <v>23552</v>
      </c>
      <c r="AC6670" t="s">
        <v>46</v>
      </c>
    </row>
    <row r="6671" spans="1:29" x14ac:dyDescent="0.3">
      <c r="A6671" s="1" t="s">
        <v>29</v>
      </c>
      <c r="B6671" t="s">
        <v>327</v>
      </c>
      <c r="C6671" t="s">
        <v>1074</v>
      </c>
      <c r="D6671" t="s">
        <v>98</v>
      </c>
      <c r="E6671">
        <v>2</v>
      </c>
      <c r="F6671" t="s">
        <v>77</v>
      </c>
      <c r="G6671" t="s">
        <v>501</v>
      </c>
      <c r="H6671" t="s">
        <v>35</v>
      </c>
      <c r="I6671" t="s">
        <v>935</v>
      </c>
      <c r="J6671" t="s">
        <v>6535</v>
      </c>
      <c r="K6671" t="s">
        <v>14864</v>
      </c>
      <c r="L6671" t="s">
        <v>14865</v>
      </c>
      <c r="M6671" t="s">
        <v>333</v>
      </c>
      <c r="N6671" t="s">
        <v>94</v>
      </c>
      <c r="O6671">
        <v>9488</v>
      </c>
      <c r="P6671">
        <v>13564</v>
      </c>
      <c r="Q6671" t="s">
        <v>95</v>
      </c>
      <c r="R6671">
        <v>538</v>
      </c>
      <c r="S6671" s="2">
        <v>44293</v>
      </c>
      <c r="T6671" s="2">
        <v>44302</v>
      </c>
      <c r="U6671">
        <v>0</v>
      </c>
      <c r="V6671" t="s">
        <v>71</v>
      </c>
      <c r="W6671">
        <v>643</v>
      </c>
      <c r="X6671" t="s">
        <v>60</v>
      </c>
      <c r="Y6671" t="s">
        <v>45</v>
      </c>
      <c r="Z6671">
        <v>0</v>
      </c>
      <c r="AA6671">
        <v>179</v>
      </c>
      <c r="AB6671">
        <v>10139</v>
      </c>
      <c r="AC6671" t="s">
        <v>73</v>
      </c>
    </row>
    <row r="6672" spans="1:29" x14ac:dyDescent="0.3">
      <c r="A6672" s="1" t="s">
        <v>47</v>
      </c>
      <c r="B6672" t="s">
        <v>108</v>
      </c>
      <c r="C6672" t="s">
        <v>270</v>
      </c>
      <c r="D6672" t="s">
        <v>352</v>
      </c>
      <c r="E6672">
        <v>7</v>
      </c>
      <c r="F6672" t="s">
        <v>51</v>
      </c>
      <c r="G6672" t="s">
        <v>1427</v>
      </c>
      <c r="H6672" t="s">
        <v>79</v>
      </c>
      <c r="I6672" t="s">
        <v>131</v>
      </c>
      <c r="J6672" t="s">
        <v>6648</v>
      </c>
      <c r="K6672">
        <f>1-59-989-5057</f>
        <v>-6104</v>
      </c>
      <c r="L6672" t="s">
        <v>14866</v>
      </c>
      <c r="M6672" t="s">
        <v>1252</v>
      </c>
      <c r="N6672" t="s">
        <v>84</v>
      </c>
      <c r="O6672">
        <v>26115</v>
      </c>
      <c r="P6672">
        <v>30647</v>
      </c>
      <c r="Q6672" t="s">
        <v>95</v>
      </c>
      <c r="R6672">
        <v>84</v>
      </c>
      <c r="S6672" s="2">
        <v>44638</v>
      </c>
      <c r="T6672" s="2">
        <v>44661</v>
      </c>
      <c r="U6672">
        <v>0</v>
      </c>
      <c r="V6672" t="s">
        <v>106</v>
      </c>
      <c r="W6672">
        <v>796</v>
      </c>
      <c r="X6672" t="s">
        <v>60</v>
      </c>
      <c r="Y6672" t="s">
        <v>72</v>
      </c>
      <c r="Z6672">
        <v>0</v>
      </c>
      <c r="AA6672">
        <v>267</v>
      </c>
      <c r="AB6672">
        <v>27673</v>
      </c>
      <c r="AC6672" t="s">
        <v>73</v>
      </c>
    </row>
    <row r="6673" spans="1:29" x14ac:dyDescent="0.3">
      <c r="A6673" s="1" t="s">
        <v>47</v>
      </c>
      <c r="B6673" t="s">
        <v>145</v>
      </c>
      <c r="C6673" t="s">
        <v>547</v>
      </c>
      <c r="D6673" t="s">
        <v>138</v>
      </c>
      <c r="E6673">
        <v>4</v>
      </c>
      <c r="F6673" t="s">
        <v>120</v>
      </c>
      <c r="G6673" t="s">
        <v>543</v>
      </c>
      <c r="H6673" t="s">
        <v>35</v>
      </c>
      <c r="I6673" t="s">
        <v>735</v>
      </c>
      <c r="J6673" t="s">
        <v>3232</v>
      </c>
      <c r="K6673" t="s">
        <v>14867</v>
      </c>
      <c r="L6673" t="s">
        <v>14868</v>
      </c>
      <c r="M6673" t="s">
        <v>449</v>
      </c>
      <c r="N6673" t="s">
        <v>58</v>
      </c>
      <c r="O6673">
        <v>12676</v>
      </c>
      <c r="P6673">
        <v>14806</v>
      </c>
      <c r="Q6673" t="s">
        <v>59</v>
      </c>
      <c r="R6673">
        <v>585</v>
      </c>
      <c r="S6673" s="2">
        <v>45337</v>
      </c>
      <c r="T6673" t="s">
        <v>42</v>
      </c>
      <c r="U6673">
        <v>7100</v>
      </c>
      <c r="V6673" t="s">
        <v>43</v>
      </c>
      <c r="W6673">
        <v>834</v>
      </c>
      <c r="X6673" t="s">
        <v>44</v>
      </c>
      <c r="Y6673" t="s">
        <v>61</v>
      </c>
      <c r="Z6673">
        <v>3257</v>
      </c>
      <c r="AA6673">
        <v>470</v>
      </c>
      <c r="AB6673">
        <v>13753</v>
      </c>
      <c r="AC6673" t="s">
        <v>107</v>
      </c>
    </row>
    <row r="6674" spans="1:29" x14ac:dyDescent="0.3">
      <c r="A6674" s="1" t="s">
        <v>47</v>
      </c>
      <c r="B6674" t="s">
        <v>108</v>
      </c>
      <c r="C6674" t="s">
        <v>655</v>
      </c>
      <c r="D6674" t="s">
        <v>119</v>
      </c>
      <c r="E6674">
        <v>1</v>
      </c>
      <c r="F6674" t="s">
        <v>51</v>
      </c>
      <c r="G6674" t="s">
        <v>237</v>
      </c>
      <c r="H6674" t="s">
        <v>79</v>
      </c>
      <c r="I6674" t="s">
        <v>1872</v>
      </c>
      <c r="J6674" t="s">
        <v>2059</v>
      </c>
      <c r="K6674" t="s">
        <v>14869</v>
      </c>
      <c r="L6674" t="s">
        <v>14870</v>
      </c>
      <c r="M6674" t="s">
        <v>444</v>
      </c>
      <c r="N6674" t="s">
        <v>58</v>
      </c>
      <c r="O6674">
        <v>8504</v>
      </c>
      <c r="P6674">
        <v>12584</v>
      </c>
      <c r="Q6674" t="s">
        <v>95</v>
      </c>
      <c r="R6674">
        <v>813</v>
      </c>
      <c r="S6674" s="2">
        <v>44336</v>
      </c>
      <c r="T6674" s="2">
        <v>44340</v>
      </c>
      <c r="U6674">
        <v>0</v>
      </c>
      <c r="V6674" t="s">
        <v>85</v>
      </c>
      <c r="W6674">
        <v>629</v>
      </c>
      <c r="X6674" t="s">
        <v>60</v>
      </c>
      <c r="Y6674" t="s">
        <v>45</v>
      </c>
      <c r="Z6674">
        <v>1976</v>
      </c>
      <c r="AA6674">
        <v>282</v>
      </c>
      <c r="AB6674">
        <v>11814</v>
      </c>
      <c r="AC6674" t="s">
        <v>73</v>
      </c>
    </row>
    <row r="6675" spans="1:29" x14ac:dyDescent="0.3">
      <c r="A6675" s="1" t="s">
        <v>29</v>
      </c>
      <c r="B6675" t="s">
        <v>393</v>
      </c>
      <c r="C6675" t="s">
        <v>873</v>
      </c>
      <c r="D6675" t="s">
        <v>110</v>
      </c>
      <c r="E6675">
        <v>9</v>
      </c>
      <c r="F6675" t="s">
        <v>271</v>
      </c>
      <c r="G6675" t="s">
        <v>495</v>
      </c>
      <c r="H6675" t="s">
        <v>79</v>
      </c>
      <c r="I6675" t="s">
        <v>1940</v>
      </c>
      <c r="J6675" t="s">
        <v>12608</v>
      </c>
      <c r="K6675" t="s">
        <v>14871</v>
      </c>
      <c r="L6675" t="s">
        <v>14872</v>
      </c>
      <c r="M6675" t="s">
        <v>948</v>
      </c>
      <c r="N6675" t="s">
        <v>40</v>
      </c>
      <c r="O6675">
        <v>8929</v>
      </c>
      <c r="P6675">
        <v>12890</v>
      </c>
      <c r="Q6675" t="s">
        <v>95</v>
      </c>
      <c r="R6675">
        <v>994</v>
      </c>
      <c r="S6675" s="2">
        <v>44893</v>
      </c>
      <c r="T6675" s="2">
        <v>44905</v>
      </c>
      <c r="U6675">
        <v>0</v>
      </c>
      <c r="V6675" t="s">
        <v>71</v>
      </c>
      <c r="W6675">
        <v>592</v>
      </c>
      <c r="X6675" t="s">
        <v>60</v>
      </c>
      <c r="Y6675" t="s">
        <v>61</v>
      </c>
      <c r="Z6675">
        <v>0</v>
      </c>
      <c r="AA6675">
        <v>284</v>
      </c>
      <c r="AB6675">
        <v>9151</v>
      </c>
      <c r="AC6675" t="s">
        <v>107</v>
      </c>
    </row>
    <row r="6676" spans="1:29" x14ac:dyDescent="0.3">
      <c r="A6676" s="1" t="s">
        <v>47</v>
      </c>
      <c r="B6676" t="s">
        <v>592</v>
      </c>
      <c r="C6676" t="s">
        <v>2303</v>
      </c>
      <c r="D6676" t="s">
        <v>387</v>
      </c>
      <c r="E6676">
        <v>7</v>
      </c>
      <c r="F6676" t="s">
        <v>77</v>
      </c>
      <c r="G6676" t="s">
        <v>980</v>
      </c>
      <c r="H6676" t="s">
        <v>35</v>
      </c>
      <c r="I6676" t="s">
        <v>6916</v>
      </c>
      <c r="J6676" t="s">
        <v>2799</v>
      </c>
      <c r="K6676" t="s">
        <v>14873</v>
      </c>
      <c r="L6676" t="s">
        <v>14874</v>
      </c>
      <c r="M6676" t="s">
        <v>1512</v>
      </c>
      <c r="N6676" t="s">
        <v>94</v>
      </c>
      <c r="O6676">
        <v>26533</v>
      </c>
      <c r="P6676">
        <v>30824</v>
      </c>
      <c r="Q6676" t="s">
        <v>41</v>
      </c>
      <c r="R6676">
        <v>193</v>
      </c>
      <c r="S6676" s="2">
        <v>44566</v>
      </c>
      <c r="T6676" t="s">
        <v>42</v>
      </c>
      <c r="U6676">
        <v>0</v>
      </c>
      <c r="V6676" t="s">
        <v>71</v>
      </c>
      <c r="W6676">
        <v>746</v>
      </c>
      <c r="X6676" t="s">
        <v>44</v>
      </c>
      <c r="Y6676" t="s">
        <v>45</v>
      </c>
      <c r="Z6676">
        <v>0</v>
      </c>
      <c r="AA6676">
        <v>313</v>
      </c>
      <c r="AB6676">
        <v>29612</v>
      </c>
      <c r="AC6676" t="s">
        <v>107</v>
      </c>
    </row>
    <row r="6677" spans="1:29" x14ac:dyDescent="0.3">
      <c r="A6677" s="1" t="s">
        <v>47</v>
      </c>
      <c r="B6677" t="s">
        <v>136</v>
      </c>
      <c r="C6677" t="s">
        <v>1124</v>
      </c>
      <c r="D6677" t="s">
        <v>119</v>
      </c>
      <c r="E6677">
        <v>5</v>
      </c>
      <c r="F6677" t="s">
        <v>186</v>
      </c>
      <c r="G6677" t="s">
        <v>187</v>
      </c>
      <c r="H6677" t="s">
        <v>79</v>
      </c>
      <c r="I6677" t="s">
        <v>935</v>
      </c>
      <c r="J6677" t="s">
        <v>5902</v>
      </c>
      <c r="K6677" t="s">
        <v>14875</v>
      </c>
      <c r="L6677" t="s">
        <v>14876</v>
      </c>
      <c r="M6677" t="s">
        <v>2086</v>
      </c>
      <c r="N6677" t="s">
        <v>94</v>
      </c>
      <c r="O6677">
        <v>13367</v>
      </c>
      <c r="P6677">
        <v>16863</v>
      </c>
      <c r="Q6677" t="s">
        <v>41</v>
      </c>
      <c r="R6677">
        <v>919</v>
      </c>
      <c r="S6677" s="2">
        <v>44967</v>
      </c>
      <c r="T6677" t="s">
        <v>42</v>
      </c>
      <c r="U6677">
        <v>0</v>
      </c>
      <c r="V6677" t="s">
        <v>106</v>
      </c>
      <c r="W6677">
        <v>785</v>
      </c>
      <c r="X6677" t="s">
        <v>44</v>
      </c>
      <c r="Y6677" t="s">
        <v>72</v>
      </c>
      <c r="Z6677">
        <v>0</v>
      </c>
      <c r="AA6677">
        <v>802</v>
      </c>
      <c r="AB6677">
        <v>15735</v>
      </c>
      <c r="AC6677" t="s">
        <v>73</v>
      </c>
    </row>
    <row r="6678" spans="1:29" x14ac:dyDescent="0.3">
      <c r="A6678" s="1" t="s">
        <v>29</v>
      </c>
      <c r="B6678" t="s">
        <v>327</v>
      </c>
      <c r="C6678" t="s">
        <v>1079</v>
      </c>
      <c r="D6678" t="s">
        <v>110</v>
      </c>
      <c r="E6678">
        <v>9</v>
      </c>
      <c r="F6678" t="s">
        <v>271</v>
      </c>
      <c r="G6678" t="s">
        <v>1060</v>
      </c>
      <c r="H6678" t="s">
        <v>35</v>
      </c>
      <c r="I6678" t="s">
        <v>771</v>
      </c>
      <c r="J6678" t="s">
        <v>3310</v>
      </c>
      <c r="K6678" t="s">
        <v>14877</v>
      </c>
      <c r="L6678" t="s">
        <v>14878</v>
      </c>
      <c r="M6678" t="s">
        <v>2246</v>
      </c>
      <c r="N6678" t="s">
        <v>84</v>
      </c>
      <c r="O6678">
        <v>12303</v>
      </c>
      <c r="P6678">
        <v>16123</v>
      </c>
      <c r="Q6678" t="s">
        <v>95</v>
      </c>
      <c r="R6678">
        <v>902</v>
      </c>
      <c r="S6678" s="2">
        <v>45178</v>
      </c>
      <c r="T6678" s="2">
        <v>45192</v>
      </c>
      <c r="U6678">
        <v>0</v>
      </c>
      <c r="V6678" t="s">
        <v>85</v>
      </c>
      <c r="W6678">
        <v>621</v>
      </c>
      <c r="X6678" t="s">
        <v>60</v>
      </c>
      <c r="Y6678" t="s">
        <v>72</v>
      </c>
      <c r="Z6678">
        <v>0</v>
      </c>
      <c r="AA6678">
        <v>673</v>
      </c>
      <c r="AB6678">
        <v>13596</v>
      </c>
      <c r="AC6678" t="s">
        <v>73</v>
      </c>
    </row>
    <row r="6679" spans="1:29" x14ac:dyDescent="0.3">
      <c r="A6679" s="1" t="s">
        <v>47</v>
      </c>
      <c r="B6679" t="s">
        <v>145</v>
      </c>
      <c r="C6679" t="s">
        <v>2354</v>
      </c>
      <c r="D6679" t="s">
        <v>155</v>
      </c>
      <c r="E6679">
        <v>2</v>
      </c>
      <c r="F6679" t="s">
        <v>271</v>
      </c>
      <c r="G6679" t="s">
        <v>1298</v>
      </c>
      <c r="H6679" t="s">
        <v>35</v>
      </c>
      <c r="I6679" t="s">
        <v>1705</v>
      </c>
      <c r="J6679" t="s">
        <v>4160</v>
      </c>
      <c r="K6679" t="s">
        <v>14879</v>
      </c>
      <c r="L6679" t="s">
        <v>14880</v>
      </c>
      <c r="M6679" t="s">
        <v>708</v>
      </c>
      <c r="N6679" t="s">
        <v>94</v>
      </c>
      <c r="O6679">
        <v>15111</v>
      </c>
      <c r="P6679">
        <v>18645</v>
      </c>
      <c r="Q6679" t="s">
        <v>41</v>
      </c>
      <c r="R6679">
        <v>651</v>
      </c>
      <c r="S6679" s="2">
        <v>45264</v>
      </c>
      <c r="T6679" s="2">
        <v>45273</v>
      </c>
      <c r="U6679">
        <v>0</v>
      </c>
      <c r="V6679" t="s">
        <v>106</v>
      </c>
      <c r="W6679">
        <v>751</v>
      </c>
      <c r="X6679" t="s">
        <v>60</v>
      </c>
      <c r="Y6679" t="s">
        <v>72</v>
      </c>
      <c r="Z6679">
        <v>0</v>
      </c>
      <c r="AA6679">
        <v>569</v>
      </c>
      <c r="AB6679">
        <v>15665</v>
      </c>
      <c r="AC6679" t="s">
        <v>73</v>
      </c>
    </row>
    <row r="6680" spans="1:29" x14ac:dyDescent="0.3">
      <c r="A6680" s="1" t="s">
        <v>29</v>
      </c>
      <c r="B6680" t="s">
        <v>393</v>
      </c>
      <c r="C6680" t="s">
        <v>5713</v>
      </c>
      <c r="D6680" t="s">
        <v>50</v>
      </c>
      <c r="E6680">
        <v>7</v>
      </c>
      <c r="F6680" t="s">
        <v>186</v>
      </c>
      <c r="G6680" t="s">
        <v>1504</v>
      </c>
      <c r="H6680" t="s">
        <v>79</v>
      </c>
      <c r="I6680" t="s">
        <v>1352</v>
      </c>
      <c r="J6680" t="s">
        <v>354</v>
      </c>
      <c r="K6680" t="s">
        <v>14881</v>
      </c>
      <c r="L6680" t="s">
        <v>14882</v>
      </c>
      <c r="M6680" t="s">
        <v>876</v>
      </c>
      <c r="N6680" t="s">
        <v>40</v>
      </c>
      <c r="O6680">
        <v>5094</v>
      </c>
      <c r="P6680">
        <v>9474</v>
      </c>
      <c r="Q6680" t="s">
        <v>95</v>
      </c>
      <c r="R6680">
        <v>880</v>
      </c>
      <c r="S6680" s="2">
        <v>45252</v>
      </c>
      <c r="T6680" t="s">
        <v>42</v>
      </c>
      <c r="U6680">
        <v>0</v>
      </c>
      <c r="V6680" t="s">
        <v>85</v>
      </c>
      <c r="W6680">
        <v>547</v>
      </c>
      <c r="X6680" t="s">
        <v>44</v>
      </c>
      <c r="Y6680" t="s">
        <v>45</v>
      </c>
      <c r="Z6680">
        <v>0</v>
      </c>
      <c r="AA6680">
        <v>829</v>
      </c>
      <c r="AB6680">
        <v>5869</v>
      </c>
      <c r="AC6680" t="s">
        <v>107</v>
      </c>
    </row>
    <row r="6681" spans="1:29" x14ac:dyDescent="0.3">
      <c r="A6681" s="1" t="s">
        <v>47</v>
      </c>
      <c r="B6681" t="s">
        <v>176</v>
      </c>
      <c r="C6681" t="s">
        <v>4337</v>
      </c>
      <c r="D6681" t="s">
        <v>110</v>
      </c>
      <c r="E6681">
        <v>9</v>
      </c>
      <c r="F6681" t="s">
        <v>120</v>
      </c>
      <c r="G6681" t="s">
        <v>489</v>
      </c>
      <c r="H6681" t="s">
        <v>79</v>
      </c>
      <c r="I6681" t="s">
        <v>417</v>
      </c>
      <c r="J6681" t="s">
        <v>8439</v>
      </c>
      <c r="K6681" t="s">
        <v>14883</v>
      </c>
      <c r="L6681" t="s">
        <v>14884</v>
      </c>
      <c r="M6681" t="s">
        <v>1665</v>
      </c>
      <c r="N6681" t="s">
        <v>40</v>
      </c>
      <c r="O6681">
        <v>27895</v>
      </c>
      <c r="P6681">
        <v>32496</v>
      </c>
      <c r="Q6681" t="s">
        <v>41</v>
      </c>
      <c r="R6681">
        <v>142</v>
      </c>
      <c r="S6681" s="2">
        <v>44608</v>
      </c>
      <c r="T6681" t="s">
        <v>42</v>
      </c>
      <c r="U6681">
        <v>0</v>
      </c>
      <c r="V6681" t="s">
        <v>106</v>
      </c>
      <c r="W6681">
        <v>748</v>
      </c>
      <c r="X6681" t="s">
        <v>44</v>
      </c>
      <c r="Y6681" t="s">
        <v>61</v>
      </c>
      <c r="Z6681">
        <v>0</v>
      </c>
      <c r="AA6681">
        <v>546</v>
      </c>
      <c r="AB6681">
        <v>29837</v>
      </c>
      <c r="AC6681" t="s">
        <v>107</v>
      </c>
    </row>
    <row r="6682" spans="1:29" x14ac:dyDescent="0.3">
      <c r="A6682" s="1" t="s">
        <v>47</v>
      </c>
      <c r="B6682" t="s">
        <v>176</v>
      </c>
      <c r="C6682" t="s">
        <v>3235</v>
      </c>
      <c r="D6682" t="s">
        <v>178</v>
      </c>
      <c r="E6682">
        <v>10</v>
      </c>
      <c r="F6682" t="s">
        <v>120</v>
      </c>
      <c r="G6682" t="s">
        <v>194</v>
      </c>
      <c r="H6682" t="s">
        <v>79</v>
      </c>
      <c r="I6682" t="s">
        <v>1817</v>
      </c>
      <c r="J6682" t="s">
        <v>2188</v>
      </c>
      <c r="K6682" t="s">
        <v>14885</v>
      </c>
      <c r="L6682" t="s">
        <v>14886</v>
      </c>
      <c r="M6682" t="s">
        <v>183</v>
      </c>
      <c r="N6682" t="s">
        <v>84</v>
      </c>
      <c r="O6682">
        <v>7953</v>
      </c>
      <c r="P6682">
        <v>10937</v>
      </c>
      <c r="Q6682" t="s">
        <v>95</v>
      </c>
      <c r="R6682">
        <v>903</v>
      </c>
      <c r="S6682" s="2">
        <v>44978</v>
      </c>
      <c r="T6682" t="s">
        <v>42</v>
      </c>
      <c r="U6682">
        <v>0</v>
      </c>
      <c r="V6682" t="s">
        <v>43</v>
      </c>
      <c r="W6682">
        <v>801</v>
      </c>
      <c r="X6682" t="s">
        <v>44</v>
      </c>
      <c r="Y6682" t="s">
        <v>45</v>
      </c>
      <c r="Z6682">
        <v>0</v>
      </c>
      <c r="AA6682">
        <v>83</v>
      </c>
      <c r="AB6682">
        <v>9551</v>
      </c>
      <c r="AC6682" t="s">
        <v>73</v>
      </c>
    </row>
    <row r="6683" spans="1:29" x14ac:dyDescent="0.3">
      <c r="A6683" s="1" t="s">
        <v>29</v>
      </c>
      <c r="B6683" t="s">
        <v>363</v>
      </c>
      <c r="C6683" t="s">
        <v>2177</v>
      </c>
      <c r="D6683" t="s">
        <v>257</v>
      </c>
      <c r="E6683">
        <v>7</v>
      </c>
      <c r="F6683" t="s">
        <v>221</v>
      </c>
      <c r="G6683" t="s">
        <v>667</v>
      </c>
      <c r="H6683" t="s">
        <v>35</v>
      </c>
      <c r="I6683" t="s">
        <v>2360</v>
      </c>
      <c r="J6683" t="s">
        <v>637</v>
      </c>
      <c r="K6683" t="s">
        <v>14887</v>
      </c>
      <c r="L6683" t="s">
        <v>14888</v>
      </c>
      <c r="M6683" t="s">
        <v>511</v>
      </c>
      <c r="N6683" t="s">
        <v>94</v>
      </c>
      <c r="O6683">
        <v>20041</v>
      </c>
      <c r="P6683">
        <v>24107</v>
      </c>
      <c r="Q6683" t="s">
        <v>41</v>
      </c>
      <c r="R6683">
        <v>263</v>
      </c>
      <c r="S6683" s="2">
        <v>44647</v>
      </c>
      <c r="T6683" s="2">
        <v>44675</v>
      </c>
      <c r="U6683">
        <v>0</v>
      </c>
      <c r="V6683" t="s">
        <v>85</v>
      </c>
      <c r="W6683">
        <v>733</v>
      </c>
      <c r="X6683" t="s">
        <v>60</v>
      </c>
      <c r="Y6683" t="s">
        <v>72</v>
      </c>
      <c r="Z6683">
        <v>0</v>
      </c>
      <c r="AA6683">
        <v>507</v>
      </c>
      <c r="AB6683">
        <v>22942</v>
      </c>
      <c r="AC6683" t="s">
        <v>46</v>
      </c>
    </row>
    <row r="6684" spans="1:29" x14ac:dyDescent="0.3">
      <c r="A6684" s="1" t="s">
        <v>47</v>
      </c>
      <c r="B6684" t="s">
        <v>176</v>
      </c>
      <c r="C6684" t="s">
        <v>4337</v>
      </c>
      <c r="D6684" t="s">
        <v>169</v>
      </c>
      <c r="E6684">
        <v>6</v>
      </c>
      <c r="F6684" t="s">
        <v>77</v>
      </c>
      <c r="G6684" t="s">
        <v>932</v>
      </c>
      <c r="H6684" t="s">
        <v>79</v>
      </c>
      <c r="I6684" t="s">
        <v>299</v>
      </c>
      <c r="J6684" t="s">
        <v>319</v>
      </c>
      <c r="K6684" t="s">
        <v>14889</v>
      </c>
      <c r="L6684" t="s">
        <v>14890</v>
      </c>
      <c r="M6684" t="s">
        <v>426</v>
      </c>
      <c r="N6684" t="s">
        <v>58</v>
      </c>
      <c r="O6684">
        <v>16541</v>
      </c>
      <c r="P6684">
        <v>20881</v>
      </c>
      <c r="Q6684" t="s">
        <v>41</v>
      </c>
      <c r="R6684">
        <v>163</v>
      </c>
      <c r="S6684" s="2">
        <v>44757</v>
      </c>
      <c r="T6684" t="s">
        <v>42</v>
      </c>
      <c r="U6684">
        <v>0</v>
      </c>
      <c r="V6684" t="s">
        <v>85</v>
      </c>
      <c r="W6684">
        <v>503</v>
      </c>
      <c r="X6684" t="s">
        <v>44</v>
      </c>
      <c r="Y6684" t="s">
        <v>61</v>
      </c>
      <c r="Z6684">
        <v>2631</v>
      </c>
      <c r="AA6684">
        <v>365</v>
      </c>
      <c r="AB6684">
        <v>17997</v>
      </c>
      <c r="AC6684" t="s">
        <v>73</v>
      </c>
    </row>
    <row r="6685" spans="1:29" x14ac:dyDescent="0.3">
      <c r="A6685" s="1" t="s">
        <v>47</v>
      </c>
      <c r="B6685" t="s">
        <v>592</v>
      </c>
      <c r="C6685" t="s">
        <v>1129</v>
      </c>
      <c r="D6685" t="s">
        <v>155</v>
      </c>
      <c r="E6685">
        <v>3</v>
      </c>
      <c r="F6685" t="s">
        <v>99</v>
      </c>
      <c r="G6685" t="s">
        <v>100</v>
      </c>
      <c r="H6685" t="s">
        <v>79</v>
      </c>
      <c r="I6685" t="s">
        <v>1872</v>
      </c>
      <c r="J6685" t="s">
        <v>2629</v>
      </c>
      <c r="K6685" t="s">
        <v>14891</v>
      </c>
      <c r="L6685" t="s">
        <v>14892</v>
      </c>
      <c r="M6685" t="s">
        <v>598</v>
      </c>
      <c r="N6685" t="s">
        <v>94</v>
      </c>
      <c r="O6685">
        <v>23099</v>
      </c>
      <c r="P6685">
        <v>26443</v>
      </c>
      <c r="Q6685" t="s">
        <v>59</v>
      </c>
      <c r="R6685">
        <v>967</v>
      </c>
      <c r="S6685" s="2">
        <v>45084</v>
      </c>
      <c r="T6685" s="2">
        <v>45096</v>
      </c>
      <c r="U6685">
        <v>12340</v>
      </c>
      <c r="V6685" t="s">
        <v>85</v>
      </c>
      <c r="W6685">
        <v>685</v>
      </c>
      <c r="X6685" t="s">
        <v>60</v>
      </c>
      <c r="Y6685" t="s">
        <v>72</v>
      </c>
      <c r="Z6685">
        <v>0</v>
      </c>
      <c r="AA6685">
        <v>757</v>
      </c>
      <c r="AB6685">
        <v>24549</v>
      </c>
      <c r="AC6685" t="s">
        <v>46</v>
      </c>
    </row>
    <row r="6686" spans="1:29" x14ac:dyDescent="0.3">
      <c r="A6686" s="1" t="s">
        <v>29</v>
      </c>
      <c r="B6686" t="s">
        <v>541</v>
      </c>
      <c r="C6686" t="s">
        <v>2463</v>
      </c>
      <c r="D6686" t="s">
        <v>32</v>
      </c>
      <c r="E6686">
        <v>5</v>
      </c>
      <c r="F6686" t="s">
        <v>129</v>
      </c>
      <c r="G6686" t="s">
        <v>944</v>
      </c>
      <c r="H6686" t="s">
        <v>79</v>
      </c>
      <c r="I6686" t="s">
        <v>251</v>
      </c>
      <c r="J6686" t="s">
        <v>610</v>
      </c>
      <c r="K6686" t="s">
        <v>14893</v>
      </c>
      <c r="L6686" t="s">
        <v>14894</v>
      </c>
      <c r="M6686" t="s">
        <v>1193</v>
      </c>
      <c r="N6686" t="s">
        <v>84</v>
      </c>
      <c r="O6686">
        <v>11324</v>
      </c>
      <c r="P6686">
        <v>14145</v>
      </c>
      <c r="Q6686" t="s">
        <v>95</v>
      </c>
      <c r="R6686">
        <v>395</v>
      </c>
      <c r="S6686" s="2">
        <v>44495</v>
      </c>
      <c r="T6686" s="2">
        <v>44519</v>
      </c>
      <c r="U6686">
        <v>0</v>
      </c>
      <c r="V6686" t="s">
        <v>106</v>
      </c>
      <c r="W6686">
        <v>419</v>
      </c>
      <c r="X6686" t="s">
        <v>60</v>
      </c>
      <c r="Y6686" t="s">
        <v>61</v>
      </c>
      <c r="Z6686">
        <v>0</v>
      </c>
      <c r="AA6686">
        <v>750</v>
      </c>
      <c r="AB6686">
        <v>12926</v>
      </c>
      <c r="AC6686" t="s">
        <v>46</v>
      </c>
    </row>
    <row r="6687" spans="1:29" x14ac:dyDescent="0.3">
      <c r="A6687" s="1" t="s">
        <v>29</v>
      </c>
      <c r="B6687" t="s">
        <v>96</v>
      </c>
      <c r="C6687" t="s">
        <v>2575</v>
      </c>
      <c r="D6687" t="s">
        <v>138</v>
      </c>
      <c r="E6687">
        <v>4</v>
      </c>
      <c r="F6687" t="s">
        <v>221</v>
      </c>
      <c r="G6687" t="s">
        <v>250</v>
      </c>
      <c r="H6687" t="s">
        <v>35</v>
      </c>
      <c r="I6687" t="s">
        <v>7568</v>
      </c>
      <c r="J6687" t="s">
        <v>12318</v>
      </c>
      <c r="K6687" t="s">
        <v>14895</v>
      </c>
      <c r="L6687" t="s">
        <v>14896</v>
      </c>
      <c r="M6687" t="s">
        <v>777</v>
      </c>
      <c r="N6687" t="s">
        <v>94</v>
      </c>
      <c r="O6687">
        <v>13864</v>
      </c>
      <c r="P6687">
        <v>16278</v>
      </c>
      <c r="Q6687" t="s">
        <v>59</v>
      </c>
      <c r="R6687">
        <v>399</v>
      </c>
      <c r="S6687" s="2">
        <v>44640</v>
      </c>
      <c r="T6687" t="s">
        <v>42</v>
      </c>
      <c r="U6687">
        <v>39819</v>
      </c>
      <c r="V6687" t="s">
        <v>106</v>
      </c>
      <c r="W6687">
        <v>637</v>
      </c>
      <c r="X6687" t="s">
        <v>44</v>
      </c>
      <c r="Y6687" t="s">
        <v>72</v>
      </c>
      <c r="Z6687">
        <v>0</v>
      </c>
      <c r="AA6687">
        <v>395</v>
      </c>
      <c r="AB6687">
        <v>14125</v>
      </c>
      <c r="AC6687" t="s">
        <v>107</v>
      </c>
    </row>
    <row r="6688" spans="1:29" x14ac:dyDescent="0.3">
      <c r="A6688" s="1" t="s">
        <v>29</v>
      </c>
      <c r="B6688" t="s">
        <v>228</v>
      </c>
      <c r="C6688" t="s">
        <v>4703</v>
      </c>
      <c r="D6688" t="s">
        <v>32</v>
      </c>
      <c r="E6688">
        <v>9</v>
      </c>
      <c r="F6688" t="s">
        <v>77</v>
      </c>
      <c r="G6688" t="s">
        <v>78</v>
      </c>
      <c r="H6688" t="s">
        <v>35</v>
      </c>
      <c r="I6688" t="s">
        <v>827</v>
      </c>
      <c r="J6688" t="s">
        <v>748</v>
      </c>
      <c r="K6688" t="s">
        <v>14897</v>
      </c>
      <c r="L6688" t="s">
        <v>14898</v>
      </c>
      <c r="M6688" t="s">
        <v>233</v>
      </c>
      <c r="N6688" t="s">
        <v>58</v>
      </c>
      <c r="O6688">
        <v>6003</v>
      </c>
      <c r="P6688">
        <v>8580</v>
      </c>
      <c r="Q6688" t="s">
        <v>95</v>
      </c>
      <c r="R6688">
        <v>839</v>
      </c>
      <c r="S6688" s="2">
        <v>44729</v>
      </c>
      <c r="T6688" s="2">
        <v>44732</v>
      </c>
      <c r="U6688">
        <v>0</v>
      </c>
      <c r="V6688" t="s">
        <v>43</v>
      </c>
      <c r="W6688">
        <v>592</v>
      </c>
      <c r="X6688" t="s">
        <v>60</v>
      </c>
      <c r="Y6688" t="s">
        <v>72</v>
      </c>
      <c r="Z6688">
        <v>3283</v>
      </c>
      <c r="AA6688">
        <v>517</v>
      </c>
      <c r="AB6688">
        <v>7223</v>
      </c>
      <c r="AC6688" t="s">
        <v>107</v>
      </c>
    </row>
    <row r="6689" spans="1:29" x14ac:dyDescent="0.3">
      <c r="A6689" s="1" t="s">
        <v>29</v>
      </c>
      <c r="B6689" t="s">
        <v>541</v>
      </c>
      <c r="C6689" t="s">
        <v>888</v>
      </c>
      <c r="D6689" t="s">
        <v>138</v>
      </c>
      <c r="E6689">
        <v>1</v>
      </c>
      <c r="F6689" t="s">
        <v>33</v>
      </c>
      <c r="G6689" t="s">
        <v>209</v>
      </c>
      <c r="H6689" t="s">
        <v>79</v>
      </c>
      <c r="I6689" t="s">
        <v>921</v>
      </c>
      <c r="J6689" t="s">
        <v>2059</v>
      </c>
      <c r="K6689" t="s">
        <v>14899</v>
      </c>
      <c r="L6689" t="s">
        <v>14900</v>
      </c>
      <c r="M6689" t="s">
        <v>1340</v>
      </c>
      <c r="N6689" t="s">
        <v>94</v>
      </c>
      <c r="O6689">
        <v>28115</v>
      </c>
      <c r="P6689">
        <v>32962</v>
      </c>
      <c r="Q6689" t="s">
        <v>41</v>
      </c>
      <c r="R6689">
        <v>295</v>
      </c>
      <c r="S6689" s="2">
        <v>45060</v>
      </c>
      <c r="T6689" s="2">
        <v>45070</v>
      </c>
      <c r="U6689">
        <v>0</v>
      </c>
      <c r="V6689" t="s">
        <v>71</v>
      </c>
      <c r="W6689">
        <v>441</v>
      </c>
      <c r="X6689" t="s">
        <v>60</v>
      </c>
      <c r="Y6689" t="s">
        <v>45</v>
      </c>
      <c r="Z6689">
        <v>0</v>
      </c>
      <c r="AA6689">
        <v>954</v>
      </c>
      <c r="AB6689">
        <v>32944</v>
      </c>
      <c r="AC6689" t="s">
        <v>46</v>
      </c>
    </row>
    <row r="6690" spans="1:29" x14ac:dyDescent="0.3">
      <c r="A6690" s="1" t="s">
        <v>29</v>
      </c>
      <c r="B6690" t="s">
        <v>96</v>
      </c>
      <c r="C6690" t="s">
        <v>2037</v>
      </c>
      <c r="D6690" t="s">
        <v>32</v>
      </c>
      <c r="E6690">
        <v>10</v>
      </c>
      <c r="F6690" t="s">
        <v>64</v>
      </c>
      <c r="G6690" t="s">
        <v>258</v>
      </c>
      <c r="H6690" t="s">
        <v>35</v>
      </c>
      <c r="I6690" t="s">
        <v>412</v>
      </c>
      <c r="J6690" t="s">
        <v>90</v>
      </c>
      <c r="K6690" t="s">
        <v>14901</v>
      </c>
      <c r="L6690" t="s">
        <v>14902</v>
      </c>
      <c r="M6690" t="s">
        <v>1784</v>
      </c>
      <c r="N6690" t="s">
        <v>84</v>
      </c>
      <c r="O6690">
        <v>7271</v>
      </c>
      <c r="P6690">
        <v>10975</v>
      </c>
      <c r="Q6690" t="s">
        <v>95</v>
      </c>
      <c r="R6690">
        <v>662</v>
      </c>
      <c r="S6690" s="2">
        <v>44898</v>
      </c>
      <c r="T6690" s="2">
        <v>44917</v>
      </c>
      <c r="U6690">
        <v>0</v>
      </c>
      <c r="V6690" t="s">
        <v>106</v>
      </c>
      <c r="W6690">
        <v>777</v>
      </c>
      <c r="X6690" t="s">
        <v>60</v>
      </c>
      <c r="Y6690" t="s">
        <v>61</v>
      </c>
      <c r="Z6690">
        <v>0</v>
      </c>
      <c r="AA6690">
        <v>257</v>
      </c>
      <c r="AB6690">
        <v>8626</v>
      </c>
      <c r="AC6690" t="s">
        <v>73</v>
      </c>
    </row>
    <row r="6691" spans="1:29" x14ac:dyDescent="0.3">
      <c r="A6691" s="1" t="s">
        <v>29</v>
      </c>
      <c r="B6691" t="s">
        <v>327</v>
      </c>
      <c r="C6691" t="s">
        <v>1432</v>
      </c>
      <c r="D6691" t="s">
        <v>169</v>
      </c>
      <c r="E6691">
        <v>9</v>
      </c>
      <c r="F6691" t="s">
        <v>221</v>
      </c>
      <c r="G6691" t="s">
        <v>1989</v>
      </c>
      <c r="H6691" t="s">
        <v>35</v>
      </c>
      <c r="I6691" t="s">
        <v>729</v>
      </c>
      <c r="J6691" t="s">
        <v>1789</v>
      </c>
      <c r="K6691" t="s">
        <v>14903</v>
      </c>
      <c r="L6691" t="s">
        <v>14904</v>
      </c>
      <c r="M6691" t="s">
        <v>2080</v>
      </c>
      <c r="N6691" t="s">
        <v>40</v>
      </c>
      <c r="O6691">
        <v>20252</v>
      </c>
      <c r="P6691">
        <v>25132</v>
      </c>
      <c r="Q6691" t="s">
        <v>59</v>
      </c>
      <c r="R6691">
        <v>599</v>
      </c>
      <c r="S6691" s="2">
        <v>44470</v>
      </c>
      <c r="T6691" s="2">
        <v>44495</v>
      </c>
      <c r="U6691">
        <v>2297</v>
      </c>
      <c r="V6691" t="s">
        <v>85</v>
      </c>
      <c r="W6691">
        <v>652</v>
      </c>
      <c r="X6691" t="s">
        <v>60</v>
      </c>
      <c r="Y6691" t="s">
        <v>72</v>
      </c>
      <c r="Z6691">
        <v>0</v>
      </c>
      <c r="AA6691">
        <v>515</v>
      </c>
      <c r="AB6691">
        <v>22495</v>
      </c>
      <c r="AC6691" t="s">
        <v>107</v>
      </c>
    </row>
    <row r="6692" spans="1:29" x14ac:dyDescent="0.3">
      <c r="A6692" s="1" t="s">
        <v>29</v>
      </c>
      <c r="B6692" t="s">
        <v>228</v>
      </c>
      <c r="C6692" t="s">
        <v>4703</v>
      </c>
      <c r="D6692" t="s">
        <v>185</v>
      </c>
      <c r="E6692">
        <v>1</v>
      </c>
      <c r="F6692" t="s">
        <v>120</v>
      </c>
      <c r="G6692" t="s">
        <v>121</v>
      </c>
      <c r="H6692" t="s">
        <v>79</v>
      </c>
      <c r="I6692" t="s">
        <v>36</v>
      </c>
      <c r="J6692" t="s">
        <v>3401</v>
      </c>
      <c r="K6692">
        <v>5623355289</v>
      </c>
      <c r="L6692" t="s">
        <v>14905</v>
      </c>
      <c r="M6692" t="s">
        <v>852</v>
      </c>
      <c r="N6692" t="s">
        <v>58</v>
      </c>
      <c r="O6692">
        <v>6075</v>
      </c>
      <c r="P6692">
        <v>10321</v>
      </c>
      <c r="Q6692" t="s">
        <v>95</v>
      </c>
      <c r="R6692">
        <v>152</v>
      </c>
      <c r="S6692" s="2">
        <v>45319</v>
      </c>
      <c r="T6692" t="s">
        <v>42</v>
      </c>
      <c r="U6692">
        <v>0</v>
      </c>
      <c r="V6692" t="s">
        <v>106</v>
      </c>
      <c r="W6692">
        <v>420</v>
      </c>
      <c r="X6692" t="s">
        <v>44</v>
      </c>
      <c r="Y6692" t="s">
        <v>72</v>
      </c>
      <c r="Z6692">
        <v>2993</v>
      </c>
      <c r="AA6692">
        <v>211</v>
      </c>
      <c r="AB6692">
        <v>6217</v>
      </c>
      <c r="AC6692" t="s">
        <v>73</v>
      </c>
    </row>
    <row r="6693" spans="1:29" x14ac:dyDescent="0.3">
      <c r="A6693" s="1" t="s">
        <v>47</v>
      </c>
      <c r="B6693" t="s">
        <v>48</v>
      </c>
      <c r="C6693" t="s">
        <v>630</v>
      </c>
      <c r="D6693" t="s">
        <v>257</v>
      </c>
      <c r="E6693">
        <v>10</v>
      </c>
      <c r="F6693" t="s">
        <v>186</v>
      </c>
      <c r="G6693" t="s">
        <v>187</v>
      </c>
      <c r="H6693" t="s">
        <v>35</v>
      </c>
      <c r="I6693" t="s">
        <v>921</v>
      </c>
      <c r="J6693" t="s">
        <v>6672</v>
      </c>
      <c r="K6693" t="s">
        <v>14906</v>
      </c>
      <c r="L6693" t="s">
        <v>14907</v>
      </c>
      <c r="M6693" t="s">
        <v>648</v>
      </c>
      <c r="N6693" t="s">
        <v>94</v>
      </c>
      <c r="O6693">
        <v>27938</v>
      </c>
      <c r="P6693">
        <v>30713</v>
      </c>
      <c r="Q6693" t="s">
        <v>41</v>
      </c>
      <c r="R6693">
        <v>46</v>
      </c>
      <c r="S6693" s="2">
        <v>45224</v>
      </c>
      <c r="T6693" t="s">
        <v>42</v>
      </c>
      <c r="U6693">
        <v>0</v>
      </c>
      <c r="V6693" t="s">
        <v>71</v>
      </c>
      <c r="W6693">
        <v>644</v>
      </c>
      <c r="X6693" t="s">
        <v>44</v>
      </c>
      <c r="Y6693" t="s">
        <v>45</v>
      </c>
      <c r="Z6693">
        <v>0</v>
      </c>
      <c r="AA6693">
        <v>264</v>
      </c>
      <c r="AB6693">
        <v>28441</v>
      </c>
      <c r="AC6693" t="s">
        <v>107</v>
      </c>
    </row>
    <row r="6694" spans="1:29" x14ac:dyDescent="0.3">
      <c r="A6694" s="1" t="s">
        <v>47</v>
      </c>
      <c r="B6694" t="s">
        <v>108</v>
      </c>
      <c r="C6694" t="s">
        <v>1275</v>
      </c>
      <c r="D6694" t="s">
        <v>138</v>
      </c>
      <c r="E6694">
        <v>3</v>
      </c>
      <c r="F6694" t="s">
        <v>120</v>
      </c>
      <c r="G6694" t="s">
        <v>1533</v>
      </c>
      <c r="H6694" t="s">
        <v>79</v>
      </c>
      <c r="I6694" t="s">
        <v>565</v>
      </c>
      <c r="J6694" t="s">
        <v>787</v>
      </c>
      <c r="K6694" t="s">
        <v>14908</v>
      </c>
      <c r="L6694" t="s">
        <v>14909</v>
      </c>
      <c r="M6694" t="s">
        <v>1768</v>
      </c>
      <c r="N6694" t="s">
        <v>58</v>
      </c>
      <c r="O6694">
        <v>29063</v>
      </c>
      <c r="P6694">
        <v>32376</v>
      </c>
      <c r="Q6694" t="s">
        <v>59</v>
      </c>
      <c r="R6694">
        <v>893</v>
      </c>
      <c r="S6694" s="2">
        <v>44647</v>
      </c>
      <c r="T6694" s="2">
        <v>44669</v>
      </c>
      <c r="U6694">
        <v>43566</v>
      </c>
      <c r="V6694" t="s">
        <v>85</v>
      </c>
      <c r="W6694">
        <v>431</v>
      </c>
      <c r="X6694" t="s">
        <v>60</v>
      </c>
      <c r="Y6694" t="s">
        <v>45</v>
      </c>
      <c r="Z6694">
        <v>2344</v>
      </c>
      <c r="AA6694">
        <v>929</v>
      </c>
      <c r="AB6694">
        <v>31846</v>
      </c>
      <c r="AC6694" t="s">
        <v>107</v>
      </c>
    </row>
    <row r="6695" spans="1:29" x14ac:dyDescent="0.3">
      <c r="A6695" s="1" t="s">
        <v>29</v>
      </c>
      <c r="B6695" t="s">
        <v>393</v>
      </c>
      <c r="C6695" t="s">
        <v>2946</v>
      </c>
      <c r="D6695" t="s">
        <v>110</v>
      </c>
      <c r="E6695">
        <v>8</v>
      </c>
      <c r="F6695" t="s">
        <v>77</v>
      </c>
      <c r="G6695" t="s">
        <v>440</v>
      </c>
      <c r="H6695" t="s">
        <v>35</v>
      </c>
      <c r="I6695" t="s">
        <v>5641</v>
      </c>
      <c r="J6695" t="s">
        <v>224</v>
      </c>
      <c r="K6695" t="s">
        <v>14910</v>
      </c>
      <c r="L6695" t="s">
        <v>14911</v>
      </c>
      <c r="M6695" t="s">
        <v>1265</v>
      </c>
      <c r="N6695" t="s">
        <v>94</v>
      </c>
      <c r="O6695">
        <v>21394</v>
      </c>
      <c r="P6695">
        <v>23968</v>
      </c>
      <c r="Q6695" t="s">
        <v>59</v>
      </c>
      <c r="R6695">
        <v>326</v>
      </c>
      <c r="S6695" s="2">
        <v>44690</v>
      </c>
      <c r="T6695" s="2">
        <v>44696</v>
      </c>
      <c r="U6695">
        <v>47859</v>
      </c>
      <c r="V6695" t="s">
        <v>85</v>
      </c>
      <c r="W6695">
        <v>665</v>
      </c>
      <c r="X6695" t="s">
        <v>60</v>
      </c>
      <c r="Y6695" t="s">
        <v>45</v>
      </c>
      <c r="Z6695">
        <v>0</v>
      </c>
      <c r="AA6695">
        <v>651</v>
      </c>
      <c r="AB6695">
        <v>23788</v>
      </c>
      <c r="AC6695" t="s">
        <v>73</v>
      </c>
    </row>
    <row r="6696" spans="1:29" x14ac:dyDescent="0.3">
      <c r="A6696" s="1" t="s">
        <v>29</v>
      </c>
      <c r="B6696" t="s">
        <v>86</v>
      </c>
      <c r="C6696" t="s">
        <v>2490</v>
      </c>
      <c r="D6696" t="s">
        <v>98</v>
      </c>
      <c r="E6696">
        <v>10</v>
      </c>
      <c r="F6696" t="s">
        <v>99</v>
      </c>
      <c r="G6696" t="s">
        <v>529</v>
      </c>
      <c r="H6696" t="s">
        <v>79</v>
      </c>
      <c r="I6696" t="s">
        <v>838</v>
      </c>
      <c r="J6696" t="s">
        <v>10476</v>
      </c>
      <c r="K6696" t="s">
        <v>14912</v>
      </c>
      <c r="L6696" t="s">
        <v>14913</v>
      </c>
      <c r="M6696" t="s">
        <v>350</v>
      </c>
      <c r="N6696" t="s">
        <v>94</v>
      </c>
      <c r="O6696">
        <v>24121</v>
      </c>
      <c r="P6696">
        <v>27490</v>
      </c>
      <c r="Q6696" t="s">
        <v>95</v>
      </c>
      <c r="R6696">
        <v>743</v>
      </c>
      <c r="S6696" s="2">
        <v>45172</v>
      </c>
      <c r="T6696" s="2">
        <v>45190</v>
      </c>
      <c r="U6696">
        <v>0</v>
      </c>
      <c r="V6696" t="s">
        <v>43</v>
      </c>
      <c r="W6696">
        <v>633</v>
      </c>
      <c r="X6696" t="s">
        <v>60</v>
      </c>
      <c r="Y6696" t="s">
        <v>72</v>
      </c>
      <c r="Z6696">
        <v>0</v>
      </c>
      <c r="AA6696">
        <v>841</v>
      </c>
      <c r="AB6696">
        <v>27035</v>
      </c>
      <c r="AC6696" t="s">
        <v>107</v>
      </c>
    </row>
    <row r="6697" spans="1:29" x14ac:dyDescent="0.3">
      <c r="A6697" s="1" t="s">
        <v>29</v>
      </c>
      <c r="B6697" t="s">
        <v>62</v>
      </c>
      <c r="C6697" t="s">
        <v>2040</v>
      </c>
      <c r="D6697" t="s">
        <v>128</v>
      </c>
      <c r="E6697">
        <v>6</v>
      </c>
      <c r="F6697" t="s">
        <v>33</v>
      </c>
      <c r="G6697" t="s">
        <v>411</v>
      </c>
      <c r="H6697" t="s">
        <v>35</v>
      </c>
      <c r="I6697" t="s">
        <v>765</v>
      </c>
      <c r="J6697" t="s">
        <v>1567</v>
      </c>
      <c r="K6697" t="s">
        <v>14914</v>
      </c>
      <c r="L6697" t="s">
        <v>14915</v>
      </c>
      <c r="M6697" t="s">
        <v>135</v>
      </c>
      <c r="N6697" t="s">
        <v>40</v>
      </c>
      <c r="O6697">
        <v>12239</v>
      </c>
      <c r="P6697">
        <v>15726</v>
      </c>
      <c r="Q6697" t="s">
        <v>59</v>
      </c>
      <c r="R6697">
        <v>60</v>
      </c>
      <c r="S6697" s="2">
        <v>44848</v>
      </c>
      <c r="T6697" s="2">
        <v>44857</v>
      </c>
      <c r="U6697">
        <v>23255</v>
      </c>
      <c r="V6697" t="s">
        <v>43</v>
      </c>
      <c r="W6697">
        <v>547</v>
      </c>
      <c r="X6697" t="s">
        <v>60</v>
      </c>
      <c r="Y6697" t="s">
        <v>72</v>
      </c>
      <c r="Z6697">
        <v>0</v>
      </c>
      <c r="AA6697">
        <v>42</v>
      </c>
      <c r="AB6697">
        <v>13871</v>
      </c>
      <c r="AC6697" t="s">
        <v>107</v>
      </c>
    </row>
    <row r="6698" spans="1:29" x14ac:dyDescent="0.3">
      <c r="A6698" s="1" t="s">
        <v>47</v>
      </c>
      <c r="B6698" t="s">
        <v>176</v>
      </c>
      <c r="C6698" t="s">
        <v>2306</v>
      </c>
      <c r="D6698" t="s">
        <v>257</v>
      </c>
      <c r="E6698">
        <v>8</v>
      </c>
      <c r="F6698" t="s">
        <v>77</v>
      </c>
      <c r="G6698" t="s">
        <v>440</v>
      </c>
      <c r="H6698" t="s">
        <v>35</v>
      </c>
      <c r="I6698" t="s">
        <v>1418</v>
      </c>
      <c r="J6698" t="s">
        <v>1818</v>
      </c>
      <c r="K6698" t="s">
        <v>14916</v>
      </c>
      <c r="L6698" t="s">
        <v>14917</v>
      </c>
      <c r="M6698" t="s">
        <v>1507</v>
      </c>
      <c r="N6698" t="s">
        <v>94</v>
      </c>
      <c r="O6698">
        <v>18581</v>
      </c>
      <c r="P6698">
        <v>22698</v>
      </c>
      <c r="Q6698" t="s">
        <v>59</v>
      </c>
      <c r="R6698">
        <v>520</v>
      </c>
      <c r="S6698" s="2">
        <v>45315</v>
      </c>
      <c r="T6698" t="s">
        <v>42</v>
      </c>
      <c r="U6698">
        <v>30115</v>
      </c>
      <c r="V6698" t="s">
        <v>71</v>
      </c>
      <c r="W6698">
        <v>791</v>
      </c>
      <c r="X6698" t="s">
        <v>44</v>
      </c>
      <c r="Y6698" t="s">
        <v>72</v>
      </c>
      <c r="Z6698">
        <v>0</v>
      </c>
      <c r="AA6698">
        <v>519</v>
      </c>
      <c r="AB6698">
        <v>20631</v>
      </c>
      <c r="AC6698" t="s">
        <v>107</v>
      </c>
    </row>
    <row r="6699" spans="1:29" x14ac:dyDescent="0.3">
      <c r="A6699" s="1" t="s">
        <v>29</v>
      </c>
      <c r="B6699" t="s">
        <v>228</v>
      </c>
      <c r="C6699" t="s">
        <v>635</v>
      </c>
      <c r="D6699" t="s">
        <v>387</v>
      </c>
      <c r="E6699">
        <v>4</v>
      </c>
      <c r="F6699" t="s">
        <v>221</v>
      </c>
      <c r="G6699" t="s">
        <v>506</v>
      </c>
      <c r="H6699" t="s">
        <v>35</v>
      </c>
      <c r="I6699" t="s">
        <v>3074</v>
      </c>
      <c r="J6699" t="s">
        <v>1148</v>
      </c>
      <c r="K6699" t="s">
        <v>14918</v>
      </c>
      <c r="L6699" t="s">
        <v>14919</v>
      </c>
      <c r="M6699" t="s">
        <v>487</v>
      </c>
      <c r="N6699" t="s">
        <v>58</v>
      </c>
      <c r="O6699">
        <v>10064</v>
      </c>
      <c r="P6699">
        <v>13209</v>
      </c>
      <c r="Q6699" t="s">
        <v>59</v>
      </c>
      <c r="R6699">
        <v>879</v>
      </c>
      <c r="S6699" s="2">
        <v>45048</v>
      </c>
      <c r="T6699" t="s">
        <v>42</v>
      </c>
      <c r="U6699">
        <v>29287</v>
      </c>
      <c r="V6699" t="s">
        <v>106</v>
      </c>
      <c r="W6699">
        <v>670</v>
      </c>
      <c r="X6699" t="s">
        <v>44</v>
      </c>
      <c r="Y6699" t="s">
        <v>61</v>
      </c>
      <c r="Z6699">
        <v>1890</v>
      </c>
      <c r="AA6699">
        <v>90</v>
      </c>
      <c r="AB6699">
        <v>10917</v>
      </c>
      <c r="AC6699" t="s">
        <v>46</v>
      </c>
    </row>
    <row r="6700" spans="1:29" x14ac:dyDescent="0.3">
      <c r="A6700" s="1" t="s">
        <v>29</v>
      </c>
      <c r="B6700" t="s">
        <v>228</v>
      </c>
      <c r="C6700" t="s">
        <v>229</v>
      </c>
      <c r="D6700" t="s">
        <v>155</v>
      </c>
      <c r="E6700">
        <v>4</v>
      </c>
      <c r="F6700" t="s">
        <v>186</v>
      </c>
      <c r="G6700" t="s">
        <v>187</v>
      </c>
      <c r="H6700" t="s">
        <v>35</v>
      </c>
      <c r="I6700" t="s">
        <v>2601</v>
      </c>
      <c r="J6700" t="s">
        <v>637</v>
      </c>
      <c r="K6700" t="s">
        <v>14920</v>
      </c>
      <c r="L6700" t="s">
        <v>14921</v>
      </c>
      <c r="M6700" t="s">
        <v>640</v>
      </c>
      <c r="N6700" t="s">
        <v>94</v>
      </c>
      <c r="O6700">
        <v>26229</v>
      </c>
      <c r="P6700">
        <v>31034</v>
      </c>
      <c r="Q6700" t="s">
        <v>41</v>
      </c>
      <c r="R6700">
        <v>176</v>
      </c>
      <c r="S6700" s="2">
        <v>44435</v>
      </c>
      <c r="T6700" s="2">
        <v>44440</v>
      </c>
      <c r="U6700">
        <v>0</v>
      </c>
      <c r="V6700" t="s">
        <v>85</v>
      </c>
      <c r="W6700">
        <v>696</v>
      </c>
      <c r="X6700" t="s">
        <v>60</v>
      </c>
      <c r="Y6700" t="s">
        <v>72</v>
      </c>
      <c r="Z6700">
        <v>0</v>
      </c>
      <c r="AA6700">
        <v>435</v>
      </c>
      <c r="AB6700">
        <v>27491</v>
      </c>
      <c r="AC6700" t="s">
        <v>107</v>
      </c>
    </row>
    <row r="6701" spans="1:29" x14ac:dyDescent="0.3">
      <c r="A6701" s="1" t="s">
        <v>29</v>
      </c>
      <c r="B6701" t="s">
        <v>541</v>
      </c>
      <c r="C6701" t="s">
        <v>1513</v>
      </c>
      <c r="D6701" t="s">
        <v>50</v>
      </c>
      <c r="E6701">
        <v>10</v>
      </c>
      <c r="F6701" t="s">
        <v>64</v>
      </c>
      <c r="G6701" t="s">
        <v>802</v>
      </c>
      <c r="H6701" t="s">
        <v>79</v>
      </c>
      <c r="I6701" t="s">
        <v>475</v>
      </c>
      <c r="J6701" t="s">
        <v>4678</v>
      </c>
      <c r="K6701" t="s">
        <v>14922</v>
      </c>
      <c r="L6701" t="s">
        <v>14923</v>
      </c>
      <c r="M6701" t="s">
        <v>563</v>
      </c>
      <c r="N6701" t="s">
        <v>58</v>
      </c>
      <c r="O6701">
        <v>27382</v>
      </c>
      <c r="P6701">
        <v>32086</v>
      </c>
      <c r="Q6701" t="s">
        <v>95</v>
      </c>
      <c r="R6701">
        <v>334</v>
      </c>
      <c r="S6701" s="2">
        <v>44519</v>
      </c>
      <c r="T6701" s="2">
        <v>44537</v>
      </c>
      <c r="U6701">
        <v>0</v>
      </c>
      <c r="V6701" t="s">
        <v>85</v>
      </c>
      <c r="W6701">
        <v>495</v>
      </c>
      <c r="X6701" t="s">
        <v>60</v>
      </c>
      <c r="Y6701" t="s">
        <v>61</v>
      </c>
      <c r="Z6701">
        <v>1041</v>
      </c>
      <c r="AA6701">
        <v>971</v>
      </c>
      <c r="AB6701">
        <v>30054</v>
      </c>
      <c r="AC6701" t="s">
        <v>73</v>
      </c>
    </row>
    <row r="6702" spans="1:29" x14ac:dyDescent="0.3">
      <c r="A6702" s="1" t="s">
        <v>47</v>
      </c>
      <c r="B6702" t="s">
        <v>176</v>
      </c>
      <c r="C6702" t="s">
        <v>3609</v>
      </c>
      <c r="D6702" t="s">
        <v>185</v>
      </c>
      <c r="E6702">
        <v>1</v>
      </c>
      <c r="F6702" t="s">
        <v>120</v>
      </c>
      <c r="G6702" t="s">
        <v>329</v>
      </c>
      <c r="H6702" t="s">
        <v>35</v>
      </c>
      <c r="I6702" t="s">
        <v>921</v>
      </c>
      <c r="J6702" t="s">
        <v>739</v>
      </c>
      <c r="K6702" t="s">
        <v>14924</v>
      </c>
      <c r="L6702" t="s">
        <v>14925</v>
      </c>
      <c r="M6702" t="s">
        <v>902</v>
      </c>
      <c r="N6702" t="s">
        <v>84</v>
      </c>
      <c r="O6702">
        <v>24621</v>
      </c>
      <c r="P6702">
        <v>26740</v>
      </c>
      <c r="Q6702" t="s">
        <v>41</v>
      </c>
      <c r="R6702">
        <v>408</v>
      </c>
      <c r="S6702" s="2">
        <v>44932</v>
      </c>
      <c r="T6702" s="2">
        <v>44962</v>
      </c>
      <c r="U6702">
        <v>0</v>
      </c>
      <c r="V6702" t="s">
        <v>106</v>
      </c>
      <c r="W6702">
        <v>814</v>
      </c>
      <c r="X6702" t="s">
        <v>60</v>
      </c>
      <c r="Y6702" t="s">
        <v>45</v>
      </c>
      <c r="Z6702">
        <v>0</v>
      </c>
      <c r="AA6702">
        <v>595</v>
      </c>
      <c r="AB6702">
        <v>24879</v>
      </c>
      <c r="AC6702" t="s">
        <v>107</v>
      </c>
    </row>
    <row r="6703" spans="1:29" x14ac:dyDescent="0.3">
      <c r="A6703" s="1" t="s">
        <v>29</v>
      </c>
      <c r="B6703" t="s">
        <v>541</v>
      </c>
      <c r="C6703" t="s">
        <v>542</v>
      </c>
      <c r="D6703" t="s">
        <v>110</v>
      </c>
      <c r="E6703">
        <v>10</v>
      </c>
      <c r="F6703" t="s">
        <v>99</v>
      </c>
      <c r="G6703" t="s">
        <v>100</v>
      </c>
      <c r="H6703" t="s">
        <v>35</v>
      </c>
      <c r="I6703" t="s">
        <v>1441</v>
      </c>
      <c r="J6703" t="s">
        <v>1153</v>
      </c>
      <c r="K6703">
        <f>1-576-2-2982</f>
        <v>-3559</v>
      </c>
      <c r="L6703" t="s">
        <v>14926</v>
      </c>
      <c r="M6703" t="s">
        <v>1715</v>
      </c>
      <c r="N6703" t="s">
        <v>40</v>
      </c>
      <c r="O6703">
        <v>16383</v>
      </c>
      <c r="P6703">
        <v>21335</v>
      </c>
      <c r="Q6703" t="s">
        <v>41</v>
      </c>
      <c r="R6703">
        <v>556</v>
      </c>
      <c r="S6703" s="2">
        <v>44332</v>
      </c>
      <c r="T6703" t="s">
        <v>42</v>
      </c>
      <c r="U6703">
        <v>0</v>
      </c>
      <c r="V6703" t="s">
        <v>106</v>
      </c>
      <c r="W6703">
        <v>548</v>
      </c>
      <c r="X6703" t="s">
        <v>44</v>
      </c>
      <c r="Y6703" t="s">
        <v>72</v>
      </c>
      <c r="Z6703">
        <v>0</v>
      </c>
      <c r="AA6703">
        <v>559</v>
      </c>
      <c r="AB6703">
        <v>18327</v>
      </c>
      <c r="AC6703" t="s">
        <v>73</v>
      </c>
    </row>
    <row r="6704" spans="1:29" x14ac:dyDescent="0.3">
      <c r="A6704" s="1" t="s">
        <v>47</v>
      </c>
      <c r="B6704" t="s">
        <v>161</v>
      </c>
      <c r="C6704" t="s">
        <v>2249</v>
      </c>
      <c r="D6704" t="s">
        <v>387</v>
      </c>
      <c r="E6704">
        <v>2</v>
      </c>
      <c r="F6704" t="s">
        <v>221</v>
      </c>
      <c r="G6704" t="s">
        <v>222</v>
      </c>
      <c r="H6704" t="s">
        <v>35</v>
      </c>
      <c r="I6704" t="s">
        <v>921</v>
      </c>
      <c r="J6704" t="s">
        <v>5806</v>
      </c>
      <c r="K6704" t="s">
        <v>14927</v>
      </c>
      <c r="L6704" t="s">
        <v>14928</v>
      </c>
      <c r="M6704" t="s">
        <v>283</v>
      </c>
      <c r="N6704" t="s">
        <v>40</v>
      </c>
      <c r="O6704">
        <v>6484</v>
      </c>
      <c r="P6704">
        <v>10414</v>
      </c>
      <c r="Q6704" t="s">
        <v>95</v>
      </c>
      <c r="R6704">
        <v>276</v>
      </c>
      <c r="S6704" s="2">
        <v>45206</v>
      </c>
      <c r="T6704" t="s">
        <v>42</v>
      </c>
      <c r="U6704">
        <v>0</v>
      </c>
      <c r="V6704" t="s">
        <v>43</v>
      </c>
      <c r="W6704">
        <v>453</v>
      </c>
      <c r="X6704" t="s">
        <v>44</v>
      </c>
      <c r="Y6704" t="s">
        <v>45</v>
      </c>
      <c r="Z6704">
        <v>0</v>
      </c>
      <c r="AA6704">
        <v>288</v>
      </c>
      <c r="AB6704">
        <v>7867</v>
      </c>
      <c r="AC6704" t="s">
        <v>46</v>
      </c>
    </row>
    <row r="6705" spans="1:29" x14ac:dyDescent="0.3">
      <c r="A6705" s="1" t="s">
        <v>29</v>
      </c>
      <c r="B6705" t="s">
        <v>62</v>
      </c>
      <c r="C6705" t="s">
        <v>357</v>
      </c>
      <c r="D6705" t="s">
        <v>169</v>
      </c>
      <c r="E6705">
        <v>7</v>
      </c>
      <c r="F6705" t="s">
        <v>129</v>
      </c>
      <c r="G6705" t="s">
        <v>298</v>
      </c>
      <c r="H6705" t="s">
        <v>79</v>
      </c>
      <c r="I6705" t="s">
        <v>1070</v>
      </c>
      <c r="J6705" t="s">
        <v>3566</v>
      </c>
      <c r="K6705" t="s">
        <v>14929</v>
      </c>
      <c r="L6705" t="s">
        <v>14930</v>
      </c>
      <c r="M6705" t="s">
        <v>584</v>
      </c>
      <c r="N6705" t="s">
        <v>40</v>
      </c>
      <c r="O6705">
        <v>16846</v>
      </c>
      <c r="P6705">
        <v>21624</v>
      </c>
      <c r="Q6705" t="s">
        <v>41</v>
      </c>
      <c r="R6705">
        <v>147</v>
      </c>
      <c r="S6705" s="2">
        <v>44281</v>
      </c>
      <c r="T6705" t="s">
        <v>42</v>
      </c>
      <c r="U6705">
        <v>0</v>
      </c>
      <c r="V6705" t="s">
        <v>43</v>
      </c>
      <c r="W6705">
        <v>771</v>
      </c>
      <c r="X6705" t="s">
        <v>44</v>
      </c>
      <c r="Y6705" t="s">
        <v>61</v>
      </c>
      <c r="Z6705">
        <v>0</v>
      </c>
      <c r="AA6705">
        <v>201</v>
      </c>
      <c r="AB6705">
        <v>20518</v>
      </c>
      <c r="AC6705" t="s">
        <v>46</v>
      </c>
    </row>
    <row r="6706" spans="1:29" x14ac:dyDescent="0.3">
      <c r="A6706" s="1" t="s">
        <v>29</v>
      </c>
      <c r="B6706" t="s">
        <v>30</v>
      </c>
      <c r="C6706" t="s">
        <v>1302</v>
      </c>
      <c r="D6706" t="s">
        <v>236</v>
      </c>
      <c r="E6706">
        <v>10</v>
      </c>
      <c r="F6706" t="s">
        <v>120</v>
      </c>
      <c r="G6706" t="s">
        <v>586</v>
      </c>
      <c r="H6706" t="s">
        <v>79</v>
      </c>
      <c r="I6706" t="s">
        <v>3007</v>
      </c>
      <c r="J6706" t="s">
        <v>890</v>
      </c>
      <c r="K6706" t="s">
        <v>14931</v>
      </c>
      <c r="L6706" t="s">
        <v>14932</v>
      </c>
      <c r="M6706" t="s">
        <v>1039</v>
      </c>
      <c r="N6706" t="s">
        <v>40</v>
      </c>
      <c r="O6706">
        <v>18941</v>
      </c>
      <c r="P6706">
        <v>22168</v>
      </c>
      <c r="Q6706" t="s">
        <v>41</v>
      </c>
      <c r="R6706">
        <v>275</v>
      </c>
      <c r="S6706" s="2">
        <v>44990</v>
      </c>
      <c r="T6706" s="2">
        <v>44994</v>
      </c>
      <c r="U6706">
        <v>0</v>
      </c>
      <c r="V6706" t="s">
        <v>106</v>
      </c>
      <c r="W6706">
        <v>484</v>
      </c>
      <c r="X6706" t="s">
        <v>60</v>
      </c>
      <c r="Y6706" t="s">
        <v>45</v>
      </c>
      <c r="Z6706">
        <v>0</v>
      </c>
      <c r="AA6706">
        <v>367</v>
      </c>
      <c r="AB6706">
        <v>20567</v>
      </c>
      <c r="AC6706" t="s">
        <v>46</v>
      </c>
    </row>
    <row r="6707" spans="1:29" x14ac:dyDescent="0.3">
      <c r="A6707" s="1" t="s">
        <v>47</v>
      </c>
      <c r="B6707" t="s">
        <v>153</v>
      </c>
      <c r="C6707" t="s">
        <v>1179</v>
      </c>
      <c r="D6707" t="s">
        <v>98</v>
      </c>
      <c r="E6707">
        <v>2</v>
      </c>
      <c r="F6707" t="s">
        <v>221</v>
      </c>
      <c r="G6707" t="s">
        <v>858</v>
      </c>
      <c r="H6707" t="s">
        <v>35</v>
      </c>
      <c r="I6707" t="s">
        <v>507</v>
      </c>
      <c r="J6707" t="s">
        <v>2397</v>
      </c>
      <c r="K6707" t="s">
        <v>14933</v>
      </c>
      <c r="L6707" t="s">
        <v>14934</v>
      </c>
      <c r="M6707" t="s">
        <v>860</v>
      </c>
      <c r="N6707" t="s">
        <v>94</v>
      </c>
      <c r="O6707">
        <v>27747</v>
      </c>
      <c r="P6707">
        <v>32664</v>
      </c>
      <c r="Q6707" t="s">
        <v>95</v>
      </c>
      <c r="R6707">
        <v>0</v>
      </c>
      <c r="S6707" s="2">
        <v>44857</v>
      </c>
      <c r="T6707" t="s">
        <v>42</v>
      </c>
      <c r="U6707">
        <v>0</v>
      </c>
      <c r="V6707" t="s">
        <v>43</v>
      </c>
      <c r="W6707">
        <v>816</v>
      </c>
      <c r="X6707" t="s">
        <v>44</v>
      </c>
      <c r="Y6707" t="s">
        <v>45</v>
      </c>
      <c r="Z6707">
        <v>0</v>
      </c>
      <c r="AA6707">
        <v>457</v>
      </c>
      <c r="AB6707">
        <v>31704</v>
      </c>
      <c r="AC6707" t="s">
        <v>107</v>
      </c>
    </row>
    <row r="6708" spans="1:29" x14ac:dyDescent="0.3">
      <c r="A6708" s="1" t="s">
        <v>47</v>
      </c>
      <c r="B6708" t="s">
        <v>161</v>
      </c>
      <c r="C6708" t="s">
        <v>2091</v>
      </c>
      <c r="D6708" t="s">
        <v>257</v>
      </c>
      <c r="E6708">
        <v>8</v>
      </c>
      <c r="F6708" t="s">
        <v>99</v>
      </c>
      <c r="G6708" t="s">
        <v>724</v>
      </c>
      <c r="H6708" t="s">
        <v>35</v>
      </c>
      <c r="I6708" t="s">
        <v>140</v>
      </c>
      <c r="J6708" t="s">
        <v>224</v>
      </c>
      <c r="K6708" t="s">
        <v>14935</v>
      </c>
      <c r="L6708" t="s">
        <v>14936</v>
      </c>
      <c r="M6708" t="s">
        <v>1475</v>
      </c>
      <c r="N6708" t="s">
        <v>40</v>
      </c>
      <c r="O6708">
        <v>26645</v>
      </c>
      <c r="P6708">
        <v>28946</v>
      </c>
      <c r="Q6708" t="s">
        <v>41</v>
      </c>
      <c r="R6708">
        <v>912</v>
      </c>
      <c r="S6708" s="2">
        <v>44649</v>
      </c>
      <c r="T6708" s="2">
        <v>44673</v>
      </c>
      <c r="U6708">
        <v>0</v>
      </c>
      <c r="V6708" t="s">
        <v>43</v>
      </c>
      <c r="W6708">
        <v>555</v>
      </c>
      <c r="X6708" t="s">
        <v>60</v>
      </c>
      <c r="Y6708" t="s">
        <v>72</v>
      </c>
      <c r="Z6708">
        <v>0</v>
      </c>
      <c r="AA6708">
        <v>712</v>
      </c>
      <c r="AB6708">
        <v>27980</v>
      </c>
      <c r="AC6708" t="s">
        <v>107</v>
      </c>
    </row>
    <row r="6709" spans="1:29" x14ac:dyDescent="0.3">
      <c r="A6709" s="1" t="s">
        <v>29</v>
      </c>
      <c r="B6709" t="s">
        <v>228</v>
      </c>
      <c r="C6709" t="s">
        <v>2413</v>
      </c>
      <c r="D6709" t="s">
        <v>76</v>
      </c>
      <c r="E6709">
        <v>8</v>
      </c>
      <c r="F6709" t="s">
        <v>64</v>
      </c>
      <c r="G6709" t="s">
        <v>388</v>
      </c>
      <c r="H6709" t="s">
        <v>79</v>
      </c>
      <c r="I6709" t="s">
        <v>2257</v>
      </c>
      <c r="J6709" t="s">
        <v>5768</v>
      </c>
      <c r="K6709" t="s">
        <v>14937</v>
      </c>
      <c r="L6709" t="s">
        <v>14938</v>
      </c>
      <c r="M6709" t="s">
        <v>852</v>
      </c>
      <c r="N6709" t="s">
        <v>84</v>
      </c>
      <c r="O6709">
        <v>6544</v>
      </c>
      <c r="P6709">
        <v>8734</v>
      </c>
      <c r="Q6709" t="s">
        <v>95</v>
      </c>
      <c r="R6709">
        <v>486</v>
      </c>
      <c r="S6709" s="2">
        <v>44807</v>
      </c>
      <c r="T6709" s="2">
        <v>44827</v>
      </c>
      <c r="U6709">
        <v>0</v>
      </c>
      <c r="V6709" t="s">
        <v>106</v>
      </c>
      <c r="W6709">
        <v>477</v>
      </c>
      <c r="X6709" t="s">
        <v>60</v>
      </c>
      <c r="Y6709" t="s">
        <v>72</v>
      </c>
      <c r="Z6709">
        <v>0</v>
      </c>
      <c r="AA6709">
        <v>756</v>
      </c>
      <c r="AB6709">
        <v>8107</v>
      </c>
      <c r="AC6709" t="s">
        <v>107</v>
      </c>
    </row>
    <row r="6710" spans="1:29" x14ac:dyDescent="0.3">
      <c r="A6710" s="1" t="s">
        <v>47</v>
      </c>
      <c r="B6710" t="s">
        <v>592</v>
      </c>
      <c r="C6710" t="s">
        <v>2536</v>
      </c>
      <c r="D6710" t="s">
        <v>352</v>
      </c>
      <c r="E6710">
        <v>9</v>
      </c>
      <c r="F6710" t="s">
        <v>271</v>
      </c>
      <c r="G6710" t="s">
        <v>272</v>
      </c>
      <c r="H6710" t="s">
        <v>35</v>
      </c>
      <c r="I6710" t="s">
        <v>11951</v>
      </c>
      <c r="J6710" t="s">
        <v>14021</v>
      </c>
      <c r="K6710">
        <v>4463007016</v>
      </c>
      <c r="L6710" t="s">
        <v>14939</v>
      </c>
      <c r="M6710" t="s">
        <v>2167</v>
      </c>
      <c r="N6710" t="s">
        <v>58</v>
      </c>
      <c r="O6710">
        <v>16421</v>
      </c>
      <c r="P6710">
        <v>20969</v>
      </c>
      <c r="Q6710" t="s">
        <v>59</v>
      </c>
      <c r="R6710">
        <v>322</v>
      </c>
      <c r="S6710" s="2">
        <v>44313</v>
      </c>
      <c r="T6710" s="2">
        <v>44317</v>
      </c>
      <c r="U6710">
        <v>40175</v>
      </c>
      <c r="V6710" t="s">
        <v>43</v>
      </c>
      <c r="W6710">
        <v>612</v>
      </c>
      <c r="X6710" t="s">
        <v>60</v>
      </c>
      <c r="Y6710" t="s">
        <v>72</v>
      </c>
      <c r="Z6710">
        <v>2147</v>
      </c>
      <c r="AA6710">
        <v>841</v>
      </c>
      <c r="AB6710">
        <v>18028</v>
      </c>
      <c r="AC6710" t="s">
        <v>73</v>
      </c>
    </row>
    <row r="6711" spans="1:29" x14ac:dyDescent="0.3">
      <c r="A6711" s="1" t="s">
        <v>29</v>
      </c>
      <c r="B6711" t="s">
        <v>393</v>
      </c>
      <c r="C6711" t="s">
        <v>3127</v>
      </c>
      <c r="D6711" t="s">
        <v>352</v>
      </c>
      <c r="E6711">
        <v>2</v>
      </c>
      <c r="F6711" t="s">
        <v>64</v>
      </c>
      <c r="G6711" t="s">
        <v>1599</v>
      </c>
      <c r="H6711" t="s">
        <v>79</v>
      </c>
      <c r="I6711" t="s">
        <v>1398</v>
      </c>
      <c r="J6711" t="s">
        <v>508</v>
      </c>
      <c r="K6711" t="s">
        <v>14940</v>
      </c>
      <c r="L6711" t="s">
        <v>14941</v>
      </c>
      <c r="M6711" t="s">
        <v>603</v>
      </c>
      <c r="N6711" t="s">
        <v>40</v>
      </c>
      <c r="O6711">
        <v>10445</v>
      </c>
      <c r="P6711">
        <v>12850</v>
      </c>
      <c r="Q6711" t="s">
        <v>41</v>
      </c>
      <c r="R6711">
        <v>980</v>
      </c>
      <c r="S6711" s="2">
        <v>45105</v>
      </c>
      <c r="T6711" t="s">
        <v>42</v>
      </c>
      <c r="U6711">
        <v>0</v>
      </c>
      <c r="V6711" t="s">
        <v>43</v>
      </c>
      <c r="W6711">
        <v>432</v>
      </c>
      <c r="X6711" t="s">
        <v>44</v>
      </c>
      <c r="Y6711" t="s">
        <v>61</v>
      </c>
      <c r="Z6711">
        <v>0</v>
      </c>
      <c r="AA6711">
        <v>973</v>
      </c>
      <c r="AB6711">
        <v>12441</v>
      </c>
      <c r="AC6711" t="s">
        <v>107</v>
      </c>
    </row>
    <row r="6712" spans="1:29" x14ac:dyDescent="0.3">
      <c r="A6712" s="1" t="s">
        <v>47</v>
      </c>
      <c r="B6712" t="s">
        <v>161</v>
      </c>
      <c r="C6712" t="s">
        <v>1434</v>
      </c>
      <c r="D6712" t="s">
        <v>50</v>
      </c>
      <c r="E6712">
        <v>3</v>
      </c>
      <c r="F6712" t="s">
        <v>129</v>
      </c>
      <c r="G6712" t="s">
        <v>944</v>
      </c>
      <c r="H6712" t="s">
        <v>35</v>
      </c>
      <c r="I6712" t="s">
        <v>140</v>
      </c>
      <c r="J6712" t="s">
        <v>807</v>
      </c>
      <c r="K6712" t="s">
        <v>14942</v>
      </c>
      <c r="L6712" t="s">
        <v>14943</v>
      </c>
      <c r="M6712" t="s">
        <v>2373</v>
      </c>
      <c r="N6712" t="s">
        <v>94</v>
      </c>
      <c r="O6712">
        <v>13975</v>
      </c>
      <c r="P6712">
        <v>17093</v>
      </c>
      <c r="Q6712" t="s">
        <v>41</v>
      </c>
      <c r="R6712">
        <v>937</v>
      </c>
      <c r="S6712" s="2">
        <v>44834</v>
      </c>
      <c r="T6712" s="2">
        <v>44855</v>
      </c>
      <c r="U6712">
        <v>0</v>
      </c>
      <c r="V6712" t="s">
        <v>106</v>
      </c>
      <c r="W6712">
        <v>778</v>
      </c>
      <c r="X6712" t="s">
        <v>60</v>
      </c>
      <c r="Y6712" t="s">
        <v>45</v>
      </c>
      <c r="Z6712">
        <v>0</v>
      </c>
      <c r="AA6712">
        <v>360</v>
      </c>
      <c r="AB6712">
        <v>16465</v>
      </c>
      <c r="AC6712" t="s">
        <v>73</v>
      </c>
    </row>
    <row r="6713" spans="1:29" x14ac:dyDescent="0.3">
      <c r="A6713" s="1" t="s">
        <v>29</v>
      </c>
      <c r="B6713" t="s">
        <v>393</v>
      </c>
      <c r="C6713" t="s">
        <v>1253</v>
      </c>
      <c r="D6713" t="s">
        <v>257</v>
      </c>
      <c r="E6713">
        <v>7</v>
      </c>
      <c r="F6713" t="s">
        <v>77</v>
      </c>
      <c r="G6713" t="s">
        <v>501</v>
      </c>
      <c r="H6713" t="s">
        <v>79</v>
      </c>
      <c r="I6713" t="s">
        <v>6901</v>
      </c>
      <c r="J6713" t="s">
        <v>3238</v>
      </c>
      <c r="K6713" t="s">
        <v>14944</v>
      </c>
      <c r="L6713" t="s">
        <v>14945</v>
      </c>
      <c r="M6713" t="s">
        <v>603</v>
      </c>
      <c r="N6713" t="s">
        <v>84</v>
      </c>
      <c r="O6713">
        <v>24691</v>
      </c>
      <c r="P6713">
        <v>27827</v>
      </c>
      <c r="Q6713" t="s">
        <v>41</v>
      </c>
      <c r="R6713">
        <v>558</v>
      </c>
      <c r="S6713" s="2">
        <v>44477</v>
      </c>
      <c r="T6713" s="2">
        <v>44506</v>
      </c>
      <c r="U6713">
        <v>0</v>
      </c>
      <c r="V6713" t="s">
        <v>71</v>
      </c>
      <c r="W6713">
        <v>778</v>
      </c>
      <c r="X6713" t="s">
        <v>60</v>
      </c>
      <c r="Y6713" t="s">
        <v>72</v>
      </c>
      <c r="Z6713">
        <v>0</v>
      </c>
      <c r="AA6713">
        <v>632</v>
      </c>
      <c r="AB6713">
        <v>25435</v>
      </c>
      <c r="AC6713" t="s">
        <v>46</v>
      </c>
    </row>
    <row r="6714" spans="1:29" x14ac:dyDescent="0.3">
      <c r="A6714" s="1" t="s">
        <v>47</v>
      </c>
      <c r="B6714" t="s">
        <v>153</v>
      </c>
      <c r="C6714" t="s">
        <v>7293</v>
      </c>
      <c r="D6714" t="s">
        <v>76</v>
      </c>
      <c r="E6714">
        <v>9</v>
      </c>
      <c r="F6714" t="s">
        <v>99</v>
      </c>
      <c r="G6714" t="s">
        <v>100</v>
      </c>
      <c r="H6714" t="s">
        <v>35</v>
      </c>
      <c r="I6714" t="s">
        <v>341</v>
      </c>
      <c r="J6714" t="s">
        <v>4051</v>
      </c>
      <c r="K6714" t="s">
        <v>14946</v>
      </c>
      <c r="L6714" t="s">
        <v>14947</v>
      </c>
      <c r="M6714" t="s">
        <v>160</v>
      </c>
      <c r="N6714" t="s">
        <v>94</v>
      </c>
      <c r="O6714">
        <v>20959</v>
      </c>
      <c r="P6714">
        <v>23820</v>
      </c>
      <c r="Q6714" t="s">
        <v>59</v>
      </c>
      <c r="R6714">
        <v>911</v>
      </c>
      <c r="S6714" s="2">
        <v>44506</v>
      </c>
      <c r="T6714" t="s">
        <v>42</v>
      </c>
      <c r="U6714">
        <v>46977</v>
      </c>
      <c r="V6714" t="s">
        <v>106</v>
      </c>
      <c r="W6714">
        <v>407</v>
      </c>
      <c r="X6714" t="s">
        <v>44</v>
      </c>
      <c r="Y6714" t="s">
        <v>45</v>
      </c>
      <c r="Z6714">
        <v>0</v>
      </c>
      <c r="AA6714">
        <v>854</v>
      </c>
      <c r="AB6714">
        <v>21812</v>
      </c>
      <c r="AC6714" t="s">
        <v>107</v>
      </c>
    </row>
    <row r="6715" spans="1:29" x14ac:dyDescent="0.3">
      <c r="A6715" s="1" t="s">
        <v>29</v>
      </c>
      <c r="B6715" t="s">
        <v>327</v>
      </c>
      <c r="C6715" t="s">
        <v>1209</v>
      </c>
      <c r="D6715" t="s">
        <v>50</v>
      </c>
      <c r="E6715">
        <v>8</v>
      </c>
      <c r="F6715" t="s">
        <v>77</v>
      </c>
      <c r="G6715" t="s">
        <v>501</v>
      </c>
      <c r="H6715" t="s">
        <v>79</v>
      </c>
      <c r="I6715" t="s">
        <v>203</v>
      </c>
      <c r="J6715" t="s">
        <v>476</v>
      </c>
      <c r="K6715" t="s">
        <v>14948</v>
      </c>
      <c r="L6715" t="s">
        <v>14949</v>
      </c>
      <c r="M6715" t="s">
        <v>2080</v>
      </c>
      <c r="N6715" t="s">
        <v>58</v>
      </c>
      <c r="O6715">
        <v>9826</v>
      </c>
      <c r="P6715">
        <v>14114</v>
      </c>
      <c r="Q6715" t="s">
        <v>95</v>
      </c>
      <c r="R6715">
        <v>251</v>
      </c>
      <c r="S6715" s="2">
        <v>45287</v>
      </c>
      <c r="T6715" s="2">
        <v>45294</v>
      </c>
      <c r="U6715">
        <v>0</v>
      </c>
      <c r="V6715" t="s">
        <v>71</v>
      </c>
      <c r="W6715">
        <v>608</v>
      </c>
      <c r="X6715" t="s">
        <v>60</v>
      </c>
      <c r="Y6715" t="s">
        <v>61</v>
      </c>
      <c r="Z6715">
        <v>2038</v>
      </c>
      <c r="AA6715">
        <v>906</v>
      </c>
      <c r="AB6715">
        <v>13168</v>
      </c>
      <c r="AC6715" t="s">
        <v>73</v>
      </c>
    </row>
    <row r="6716" spans="1:29" x14ac:dyDescent="0.3">
      <c r="A6716" s="1" t="s">
        <v>47</v>
      </c>
      <c r="B6716" t="s">
        <v>117</v>
      </c>
      <c r="C6716" t="s">
        <v>920</v>
      </c>
      <c r="D6716" t="s">
        <v>119</v>
      </c>
      <c r="E6716">
        <v>1</v>
      </c>
      <c r="F6716" t="s">
        <v>271</v>
      </c>
      <c r="G6716" t="s">
        <v>1110</v>
      </c>
      <c r="H6716" t="s">
        <v>35</v>
      </c>
      <c r="I6716" t="s">
        <v>305</v>
      </c>
      <c r="J6716" t="s">
        <v>748</v>
      </c>
      <c r="K6716" t="s">
        <v>14950</v>
      </c>
      <c r="L6716" t="s">
        <v>14951</v>
      </c>
      <c r="M6716" t="s">
        <v>1311</v>
      </c>
      <c r="N6716" t="s">
        <v>40</v>
      </c>
      <c r="O6716">
        <v>27178</v>
      </c>
      <c r="P6716">
        <v>31366</v>
      </c>
      <c r="Q6716" t="s">
        <v>41</v>
      </c>
      <c r="R6716">
        <v>377</v>
      </c>
      <c r="S6716" s="2">
        <v>44417</v>
      </c>
      <c r="T6716" t="s">
        <v>42</v>
      </c>
      <c r="U6716">
        <v>0</v>
      </c>
      <c r="V6716" t="s">
        <v>43</v>
      </c>
      <c r="W6716">
        <v>631</v>
      </c>
      <c r="X6716" t="s">
        <v>44</v>
      </c>
      <c r="Y6716" t="s">
        <v>72</v>
      </c>
      <c r="Z6716">
        <v>0</v>
      </c>
      <c r="AA6716">
        <v>619</v>
      </c>
      <c r="AB6716">
        <v>27514</v>
      </c>
      <c r="AC6716" t="s">
        <v>46</v>
      </c>
    </row>
    <row r="6717" spans="1:29" x14ac:dyDescent="0.3">
      <c r="A6717" s="1" t="s">
        <v>29</v>
      </c>
      <c r="B6717" t="s">
        <v>86</v>
      </c>
      <c r="C6717" t="s">
        <v>1266</v>
      </c>
      <c r="D6717" t="s">
        <v>138</v>
      </c>
      <c r="E6717">
        <v>10</v>
      </c>
      <c r="F6717" t="s">
        <v>186</v>
      </c>
      <c r="G6717" t="s">
        <v>620</v>
      </c>
      <c r="H6717" t="s">
        <v>35</v>
      </c>
      <c r="I6717" t="s">
        <v>238</v>
      </c>
      <c r="J6717" t="s">
        <v>717</v>
      </c>
      <c r="K6717" t="s">
        <v>14952</v>
      </c>
      <c r="L6717" t="s">
        <v>14953</v>
      </c>
      <c r="M6717" t="s">
        <v>1015</v>
      </c>
      <c r="N6717" t="s">
        <v>58</v>
      </c>
      <c r="O6717">
        <v>5032</v>
      </c>
      <c r="P6717">
        <v>8928</v>
      </c>
      <c r="Q6717" t="s">
        <v>41</v>
      </c>
      <c r="R6717">
        <v>874</v>
      </c>
      <c r="S6717" s="2">
        <v>44582</v>
      </c>
      <c r="T6717" s="2">
        <v>44603</v>
      </c>
      <c r="U6717">
        <v>0</v>
      </c>
      <c r="V6717" t="s">
        <v>43</v>
      </c>
      <c r="W6717">
        <v>594</v>
      </c>
      <c r="X6717" t="s">
        <v>60</v>
      </c>
      <c r="Y6717" t="s">
        <v>72</v>
      </c>
      <c r="Z6717">
        <v>1506</v>
      </c>
      <c r="AA6717">
        <v>869</v>
      </c>
      <c r="AB6717">
        <v>6842</v>
      </c>
      <c r="AC6717" t="s">
        <v>107</v>
      </c>
    </row>
    <row r="6718" spans="1:29" x14ac:dyDescent="0.3">
      <c r="A6718" s="1" t="s">
        <v>47</v>
      </c>
      <c r="B6718" t="s">
        <v>136</v>
      </c>
      <c r="C6718" t="s">
        <v>1540</v>
      </c>
      <c r="D6718" t="s">
        <v>185</v>
      </c>
      <c r="E6718">
        <v>2</v>
      </c>
      <c r="F6718" t="s">
        <v>77</v>
      </c>
      <c r="G6718" t="s">
        <v>147</v>
      </c>
      <c r="H6718" t="s">
        <v>79</v>
      </c>
      <c r="I6718" t="s">
        <v>1367</v>
      </c>
      <c r="J6718" t="s">
        <v>14954</v>
      </c>
      <c r="K6718" t="s">
        <v>14955</v>
      </c>
      <c r="L6718" t="s">
        <v>14956</v>
      </c>
      <c r="M6718" t="s">
        <v>1128</v>
      </c>
      <c r="N6718" t="s">
        <v>58</v>
      </c>
      <c r="O6718">
        <v>4552</v>
      </c>
      <c r="P6718">
        <v>7435</v>
      </c>
      <c r="Q6718" t="s">
        <v>95</v>
      </c>
      <c r="R6718">
        <v>130</v>
      </c>
      <c r="S6718" s="2">
        <v>44922</v>
      </c>
      <c r="T6718" t="s">
        <v>42</v>
      </c>
      <c r="U6718">
        <v>0</v>
      </c>
      <c r="V6718" t="s">
        <v>106</v>
      </c>
      <c r="W6718">
        <v>791</v>
      </c>
      <c r="X6718" t="s">
        <v>44</v>
      </c>
      <c r="Y6718" t="s">
        <v>45</v>
      </c>
      <c r="Z6718">
        <v>1887</v>
      </c>
      <c r="AA6718">
        <v>466</v>
      </c>
      <c r="AB6718">
        <v>5563</v>
      </c>
      <c r="AC6718" t="s">
        <v>107</v>
      </c>
    </row>
    <row r="6719" spans="1:29" x14ac:dyDescent="0.3">
      <c r="A6719" s="1" t="s">
        <v>29</v>
      </c>
      <c r="B6719" t="s">
        <v>393</v>
      </c>
      <c r="C6719" t="s">
        <v>2946</v>
      </c>
      <c r="D6719" t="s">
        <v>169</v>
      </c>
      <c r="E6719">
        <v>9</v>
      </c>
      <c r="F6719" t="s">
        <v>64</v>
      </c>
      <c r="G6719" t="s">
        <v>258</v>
      </c>
      <c r="H6719" t="s">
        <v>35</v>
      </c>
      <c r="I6719" t="s">
        <v>906</v>
      </c>
      <c r="J6719" t="s">
        <v>10163</v>
      </c>
      <c r="K6719" t="s">
        <v>14957</v>
      </c>
      <c r="L6719" t="s">
        <v>14958</v>
      </c>
      <c r="M6719" t="s">
        <v>613</v>
      </c>
      <c r="N6719" t="s">
        <v>58</v>
      </c>
      <c r="O6719">
        <v>20240</v>
      </c>
      <c r="P6719">
        <v>23584</v>
      </c>
      <c r="Q6719" t="s">
        <v>95</v>
      </c>
      <c r="R6719">
        <v>910</v>
      </c>
      <c r="S6719" s="2">
        <v>44437</v>
      </c>
      <c r="T6719" t="s">
        <v>42</v>
      </c>
      <c r="U6719">
        <v>0</v>
      </c>
      <c r="V6719" t="s">
        <v>43</v>
      </c>
      <c r="W6719">
        <v>411</v>
      </c>
      <c r="X6719" t="s">
        <v>44</v>
      </c>
      <c r="Y6719" t="s">
        <v>45</v>
      </c>
      <c r="Z6719">
        <v>4644</v>
      </c>
      <c r="AA6719">
        <v>482</v>
      </c>
      <c r="AB6719">
        <v>21863</v>
      </c>
      <c r="AC6719" t="s">
        <v>107</v>
      </c>
    </row>
    <row r="6720" spans="1:29" x14ac:dyDescent="0.3">
      <c r="A6720" s="1" t="s">
        <v>47</v>
      </c>
      <c r="B6720" t="s">
        <v>234</v>
      </c>
      <c r="C6720" t="s">
        <v>2589</v>
      </c>
      <c r="D6720" t="s">
        <v>128</v>
      </c>
      <c r="E6720">
        <v>6</v>
      </c>
      <c r="F6720" t="s">
        <v>271</v>
      </c>
      <c r="G6720" t="s">
        <v>272</v>
      </c>
      <c r="H6720" t="s">
        <v>79</v>
      </c>
      <c r="I6720" t="s">
        <v>3291</v>
      </c>
      <c r="J6720" t="s">
        <v>2505</v>
      </c>
      <c r="K6720">
        <v>8941388404</v>
      </c>
      <c r="L6720" t="s">
        <v>14959</v>
      </c>
      <c r="M6720" t="s">
        <v>242</v>
      </c>
      <c r="N6720" t="s">
        <v>94</v>
      </c>
      <c r="O6720">
        <v>13985</v>
      </c>
      <c r="P6720">
        <v>17128</v>
      </c>
      <c r="Q6720" t="s">
        <v>59</v>
      </c>
      <c r="R6720">
        <v>284</v>
      </c>
      <c r="S6720" s="2">
        <v>44640</v>
      </c>
      <c r="T6720" s="2">
        <v>44644</v>
      </c>
      <c r="U6720">
        <v>35677</v>
      </c>
      <c r="V6720" t="s">
        <v>85</v>
      </c>
      <c r="W6720">
        <v>750</v>
      </c>
      <c r="X6720" t="s">
        <v>60</v>
      </c>
      <c r="Y6720" t="s">
        <v>72</v>
      </c>
      <c r="Z6720">
        <v>0</v>
      </c>
      <c r="AA6720">
        <v>757</v>
      </c>
      <c r="AB6720">
        <v>16333</v>
      </c>
      <c r="AC6720" t="s">
        <v>73</v>
      </c>
    </row>
    <row r="6721" spans="1:29" x14ac:dyDescent="0.3">
      <c r="A6721" s="1" t="s">
        <v>47</v>
      </c>
      <c r="B6721" t="s">
        <v>145</v>
      </c>
      <c r="C6721" t="s">
        <v>528</v>
      </c>
      <c r="D6721" t="s">
        <v>98</v>
      </c>
      <c r="E6721">
        <v>1</v>
      </c>
      <c r="F6721" t="s">
        <v>221</v>
      </c>
      <c r="G6721" t="s">
        <v>1989</v>
      </c>
      <c r="H6721" t="s">
        <v>35</v>
      </c>
      <c r="I6721" t="s">
        <v>292</v>
      </c>
      <c r="J6721" t="s">
        <v>287</v>
      </c>
      <c r="K6721" t="s">
        <v>14960</v>
      </c>
      <c r="L6721" t="s">
        <v>14961</v>
      </c>
      <c r="M6721" t="s">
        <v>152</v>
      </c>
      <c r="N6721" t="s">
        <v>58</v>
      </c>
      <c r="O6721">
        <v>25255</v>
      </c>
      <c r="P6721">
        <v>28598</v>
      </c>
      <c r="Q6721" t="s">
        <v>41</v>
      </c>
      <c r="R6721">
        <v>53</v>
      </c>
      <c r="S6721" s="2">
        <v>44292</v>
      </c>
      <c r="T6721" t="s">
        <v>42</v>
      </c>
      <c r="U6721">
        <v>0</v>
      </c>
      <c r="V6721" t="s">
        <v>106</v>
      </c>
      <c r="W6721">
        <v>642</v>
      </c>
      <c r="X6721" t="s">
        <v>44</v>
      </c>
      <c r="Y6721" t="s">
        <v>72</v>
      </c>
      <c r="Z6721">
        <v>2720</v>
      </c>
      <c r="AA6721">
        <v>978</v>
      </c>
      <c r="AB6721">
        <v>27099</v>
      </c>
      <c r="AC6721" t="s">
        <v>46</v>
      </c>
    </row>
    <row r="6722" spans="1:29" x14ac:dyDescent="0.3">
      <c r="A6722" s="1" t="s">
        <v>47</v>
      </c>
      <c r="B6722" t="s">
        <v>161</v>
      </c>
      <c r="C6722" t="s">
        <v>386</v>
      </c>
      <c r="D6722" t="s">
        <v>138</v>
      </c>
      <c r="E6722">
        <v>9</v>
      </c>
      <c r="F6722" t="s">
        <v>120</v>
      </c>
      <c r="G6722" t="s">
        <v>1533</v>
      </c>
      <c r="H6722" t="s">
        <v>79</v>
      </c>
      <c r="I6722" t="s">
        <v>4730</v>
      </c>
      <c r="J6722" t="s">
        <v>8485</v>
      </c>
      <c r="K6722">
        <f>1-685-601-4942</f>
        <v>-6227</v>
      </c>
      <c r="L6722" t="s">
        <v>14962</v>
      </c>
      <c r="M6722" t="s">
        <v>618</v>
      </c>
      <c r="N6722" t="s">
        <v>40</v>
      </c>
      <c r="O6722">
        <v>18804</v>
      </c>
      <c r="P6722">
        <v>23626</v>
      </c>
      <c r="Q6722" t="s">
        <v>41</v>
      </c>
      <c r="R6722">
        <v>212</v>
      </c>
      <c r="S6722" s="2">
        <v>44858</v>
      </c>
      <c r="T6722" t="s">
        <v>42</v>
      </c>
      <c r="U6722">
        <v>0</v>
      </c>
      <c r="V6722" t="s">
        <v>85</v>
      </c>
      <c r="W6722">
        <v>609</v>
      </c>
      <c r="X6722" t="s">
        <v>44</v>
      </c>
      <c r="Y6722" t="s">
        <v>61</v>
      </c>
      <c r="Z6722">
        <v>0</v>
      </c>
      <c r="AA6722">
        <v>995</v>
      </c>
      <c r="AB6722">
        <v>23454</v>
      </c>
      <c r="AC6722" t="s">
        <v>73</v>
      </c>
    </row>
    <row r="6723" spans="1:29" x14ac:dyDescent="0.3">
      <c r="A6723" s="1" t="s">
        <v>47</v>
      </c>
      <c r="B6723" t="s">
        <v>136</v>
      </c>
      <c r="C6723" t="s">
        <v>1426</v>
      </c>
      <c r="D6723" t="s">
        <v>201</v>
      </c>
      <c r="E6723">
        <v>8</v>
      </c>
      <c r="F6723" t="s">
        <v>271</v>
      </c>
      <c r="G6723" t="s">
        <v>353</v>
      </c>
      <c r="H6723" t="s">
        <v>35</v>
      </c>
      <c r="I6723" t="s">
        <v>530</v>
      </c>
      <c r="J6723" t="s">
        <v>2491</v>
      </c>
      <c r="K6723" t="s">
        <v>14963</v>
      </c>
      <c r="L6723" t="s">
        <v>14964</v>
      </c>
      <c r="M6723" t="s">
        <v>2086</v>
      </c>
      <c r="N6723" t="s">
        <v>84</v>
      </c>
      <c r="O6723">
        <v>24842</v>
      </c>
      <c r="P6723">
        <v>27605</v>
      </c>
      <c r="Q6723" t="s">
        <v>59</v>
      </c>
      <c r="R6723">
        <v>373</v>
      </c>
      <c r="S6723" s="2">
        <v>44339</v>
      </c>
      <c r="T6723" s="2">
        <v>44341</v>
      </c>
      <c r="U6723">
        <v>1397</v>
      </c>
      <c r="V6723" t="s">
        <v>106</v>
      </c>
      <c r="W6723">
        <v>829</v>
      </c>
      <c r="X6723" t="s">
        <v>60</v>
      </c>
      <c r="Y6723" t="s">
        <v>72</v>
      </c>
      <c r="Z6723">
        <v>0</v>
      </c>
      <c r="AA6723">
        <v>311</v>
      </c>
      <c r="AB6723">
        <v>27052</v>
      </c>
      <c r="AC6723" t="s">
        <v>73</v>
      </c>
    </row>
    <row r="6724" spans="1:29" x14ac:dyDescent="0.3">
      <c r="A6724" s="1" t="s">
        <v>47</v>
      </c>
      <c r="B6724" t="s">
        <v>48</v>
      </c>
      <c r="C6724" t="s">
        <v>801</v>
      </c>
      <c r="D6724" t="s">
        <v>155</v>
      </c>
      <c r="E6724">
        <v>9</v>
      </c>
      <c r="F6724" t="s">
        <v>120</v>
      </c>
      <c r="G6724" t="s">
        <v>329</v>
      </c>
      <c r="H6724" t="s">
        <v>79</v>
      </c>
      <c r="I6724" t="s">
        <v>3831</v>
      </c>
      <c r="J6724" t="s">
        <v>1148</v>
      </c>
      <c r="K6724" t="s">
        <v>14965</v>
      </c>
      <c r="L6724" t="s">
        <v>14966</v>
      </c>
      <c r="M6724" t="s">
        <v>556</v>
      </c>
      <c r="N6724" t="s">
        <v>84</v>
      </c>
      <c r="O6724">
        <v>14392</v>
      </c>
      <c r="P6724">
        <v>16965</v>
      </c>
      <c r="Q6724" t="s">
        <v>59</v>
      </c>
      <c r="R6724">
        <v>607</v>
      </c>
      <c r="S6724" s="2">
        <v>44828</v>
      </c>
      <c r="T6724" s="2">
        <v>44846</v>
      </c>
      <c r="U6724">
        <v>36021</v>
      </c>
      <c r="V6724" t="s">
        <v>106</v>
      </c>
      <c r="W6724">
        <v>647</v>
      </c>
      <c r="X6724" t="s">
        <v>60</v>
      </c>
      <c r="Y6724" t="s">
        <v>72</v>
      </c>
      <c r="Z6724">
        <v>0</v>
      </c>
      <c r="AA6724">
        <v>828</v>
      </c>
      <c r="AB6724">
        <v>15637</v>
      </c>
      <c r="AC6724" t="s">
        <v>73</v>
      </c>
    </row>
    <row r="6725" spans="1:29" x14ac:dyDescent="0.3">
      <c r="A6725" s="1" t="s">
        <v>29</v>
      </c>
      <c r="B6725" t="s">
        <v>228</v>
      </c>
      <c r="C6725" t="s">
        <v>1225</v>
      </c>
      <c r="D6725" t="s">
        <v>387</v>
      </c>
      <c r="E6725">
        <v>3</v>
      </c>
      <c r="F6725" t="s">
        <v>99</v>
      </c>
      <c r="G6725" t="s">
        <v>558</v>
      </c>
      <c r="H6725" t="s">
        <v>35</v>
      </c>
      <c r="I6725" t="s">
        <v>1379</v>
      </c>
      <c r="J6725" t="s">
        <v>10099</v>
      </c>
      <c r="K6725" t="s">
        <v>14967</v>
      </c>
      <c r="L6725" t="s">
        <v>14968</v>
      </c>
      <c r="M6725" t="s">
        <v>473</v>
      </c>
      <c r="N6725" t="s">
        <v>58</v>
      </c>
      <c r="O6725">
        <v>7162</v>
      </c>
      <c r="P6725">
        <v>10767</v>
      </c>
      <c r="Q6725" t="s">
        <v>95</v>
      </c>
      <c r="R6725">
        <v>423</v>
      </c>
      <c r="S6725" s="2">
        <v>44315</v>
      </c>
      <c r="T6725" s="2">
        <v>44343</v>
      </c>
      <c r="U6725">
        <v>0</v>
      </c>
      <c r="V6725" t="s">
        <v>106</v>
      </c>
      <c r="W6725">
        <v>436</v>
      </c>
      <c r="X6725" t="s">
        <v>60</v>
      </c>
      <c r="Y6725" t="s">
        <v>45</v>
      </c>
      <c r="Z6725">
        <v>1729</v>
      </c>
      <c r="AA6725">
        <v>237</v>
      </c>
      <c r="AB6725">
        <v>7182</v>
      </c>
      <c r="AC6725" t="s">
        <v>46</v>
      </c>
    </row>
    <row r="6726" spans="1:29" x14ac:dyDescent="0.3">
      <c r="A6726" s="1" t="s">
        <v>29</v>
      </c>
      <c r="B6726" t="s">
        <v>228</v>
      </c>
      <c r="C6726" t="s">
        <v>1225</v>
      </c>
      <c r="D6726" t="s">
        <v>236</v>
      </c>
      <c r="E6726">
        <v>9</v>
      </c>
      <c r="F6726" t="s">
        <v>271</v>
      </c>
      <c r="G6726" t="s">
        <v>1110</v>
      </c>
      <c r="H6726" t="s">
        <v>79</v>
      </c>
      <c r="I6726" t="s">
        <v>621</v>
      </c>
      <c r="J6726" t="s">
        <v>2473</v>
      </c>
      <c r="K6726" t="s">
        <v>14969</v>
      </c>
      <c r="L6726" t="s">
        <v>14970</v>
      </c>
      <c r="M6726" t="s">
        <v>487</v>
      </c>
      <c r="N6726" t="s">
        <v>94</v>
      </c>
      <c r="O6726">
        <v>6293</v>
      </c>
      <c r="P6726">
        <v>11061</v>
      </c>
      <c r="Q6726" t="s">
        <v>41</v>
      </c>
      <c r="R6726">
        <v>456</v>
      </c>
      <c r="S6726" s="2">
        <v>45336</v>
      </c>
      <c r="T6726" t="s">
        <v>42</v>
      </c>
      <c r="U6726">
        <v>0</v>
      </c>
      <c r="V6726" t="s">
        <v>85</v>
      </c>
      <c r="W6726">
        <v>588</v>
      </c>
      <c r="X6726" t="s">
        <v>44</v>
      </c>
      <c r="Y6726" t="s">
        <v>45</v>
      </c>
      <c r="Z6726">
        <v>0</v>
      </c>
      <c r="AA6726">
        <v>941</v>
      </c>
      <c r="AB6726">
        <v>8164</v>
      </c>
      <c r="AC6726" t="s">
        <v>46</v>
      </c>
    </row>
    <row r="6727" spans="1:29" x14ac:dyDescent="0.3">
      <c r="A6727" s="1" t="s">
        <v>29</v>
      </c>
      <c r="B6727" t="s">
        <v>86</v>
      </c>
      <c r="C6727" t="s">
        <v>1011</v>
      </c>
      <c r="D6727" t="s">
        <v>138</v>
      </c>
      <c r="E6727">
        <v>3</v>
      </c>
      <c r="F6727" t="s">
        <v>129</v>
      </c>
      <c r="G6727" t="s">
        <v>395</v>
      </c>
      <c r="H6727" t="s">
        <v>35</v>
      </c>
      <c r="I6727" t="s">
        <v>7426</v>
      </c>
      <c r="J6727" t="s">
        <v>739</v>
      </c>
      <c r="K6727" t="s">
        <v>14971</v>
      </c>
      <c r="L6727" t="s">
        <v>14972</v>
      </c>
      <c r="M6727" t="s">
        <v>1113</v>
      </c>
      <c r="N6727" t="s">
        <v>40</v>
      </c>
      <c r="O6727">
        <v>24638</v>
      </c>
      <c r="P6727">
        <v>26812</v>
      </c>
      <c r="Q6727" t="s">
        <v>41</v>
      </c>
      <c r="R6727">
        <v>560</v>
      </c>
      <c r="S6727" s="2">
        <v>44393</v>
      </c>
      <c r="T6727" s="2">
        <v>44397</v>
      </c>
      <c r="U6727">
        <v>0</v>
      </c>
      <c r="V6727" t="s">
        <v>106</v>
      </c>
      <c r="W6727">
        <v>596</v>
      </c>
      <c r="X6727" t="s">
        <v>60</v>
      </c>
      <c r="Y6727" t="s">
        <v>72</v>
      </c>
      <c r="Z6727">
        <v>0</v>
      </c>
      <c r="AA6727">
        <v>157</v>
      </c>
      <c r="AB6727">
        <v>25287</v>
      </c>
      <c r="AC6727" t="s">
        <v>73</v>
      </c>
    </row>
    <row r="6728" spans="1:29" x14ac:dyDescent="0.3">
      <c r="A6728" s="1" t="s">
        <v>47</v>
      </c>
      <c r="B6728" t="s">
        <v>108</v>
      </c>
      <c r="C6728" t="s">
        <v>1220</v>
      </c>
      <c r="D6728" t="s">
        <v>128</v>
      </c>
      <c r="E6728">
        <v>7</v>
      </c>
      <c r="F6728" t="s">
        <v>33</v>
      </c>
      <c r="G6728" t="s">
        <v>170</v>
      </c>
      <c r="H6728" t="s">
        <v>35</v>
      </c>
      <c r="I6728" t="s">
        <v>1237</v>
      </c>
      <c r="J6728" t="s">
        <v>6542</v>
      </c>
      <c r="K6728" t="s">
        <v>14973</v>
      </c>
      <c r="L6728" t="s">
        <v>14974</v>
      </c>
      <c r="M6728" t="s">
        <v>277</v>
      </c>
      <c r="N6728" t="s">
        <v>84</v>
      </c>
      <c r="O6728">
        <v>23402</v>
      </c>
      <c r="P6728">
        <v>27169</v>
      </c>
      <c r="Q6728" t="s">
        <v>41</v>
      </c>
      <c r="R6728">
        <v>666</v>
      </c>
      <c r="S6728" s="2">
        <v>45239</v>
      </c>
      <c r="T6728" t="s">
        <v>42</v>
      </c>
      <c r="U6728">
        <v>0</v>
      </c>
      <c r="V6728" t="s">
        <v>106</v>
      </c>
      <c r="W6728">
        <v>555</v>
      </c>
      <c r="X6728" t="s">
        <v>44</v>
      </c>
      <c r="Y6728" t="s">
        <v>61</v>
      </c>
      <c r="Z6728">
        <v>0</v>
      </c>
      <c r="AA6728">
        <v>712</v>
      </c>
      <c r="AB6728">
        <v>27154</v>
      </c>
      <c r="AC6728" t="s">
        <v>46</v>
      </c>
    </row>
    <row r="6729" spans="1:29" x14ac:dyDescent="0.3">
      <c r="A6729" s="1" t="s">
        <v>29</v>
      </c>
      <c r="B6729" t="s">
        <v>541</v>
      </c>
      <c r="C6729" t="s">
        <v>541</v>
      </c>
      <c r="D6729" t="s">
        <v>169</v>
      </c>
      <c r="E6729">
        <v>7</v>
      </c>
      <c r="F6729" t="s">
        <v>271</v>
      </c>
      <c r="G6729" t="s">
        <v>495</v>
      </c>
      <c r="H6729" t="s">
        <v>35</v>
      </c>
      <c r="I6729" t="s">
        <v>14975</v>
      </c>
      <c r="J6729" t="s">
        <v>2844</v>
      </c>
      <c r="K6729" t="s">
        <v>14976</v>
      </c>
      <c r="L6729" t="s">
        <v>14977</v>
      </c>
      <c r="M6729" t="s">
        <v>563</v>
      </c>
      <c r="N6729" t="s">
        <v>58</v>
      </c>
      <c r="O6729">
        <v>13485</v>
      </c>
      <c r="P6729">
        <v>16464</v>
      </c>
      <c r="Q6729" t="s">
        <v>59</v>
      </c>
      <c r="R6729">
        <v>913</v>
      </c>
      <c r="S6729" s="2">
        <v>44957</v>
      </c>
      <c r="T6729" t="s">
        <v>42</v>
      </c>
      <c r="U6729">
        <v>41823</v>
      </c>
      <c r="V6729" t="s">
        <v>43</v>
      </c>
      <c r="W6729">
        <v>754</v>
      </c>
      <c r="X6729" t="s">
        <v>44</v>
      </c>
      <c r="Y6729" t="s">
        <v>61</v>
      </c>
      <c r="Z6729">
        <v>4350</v>
      </c>
      <c r="AA6729">
        <v>221</v>
      </c>
      <c r="AB6729">
        <v>14867</v>
      </c>
      <c r="AC6729" t="s">
        <v>46</v>
      </c>
    </row>
    <row r="6730" spans="1:29" x14ac:dyDescent="0.3">
      <c r="A6730" s="1" t="s">
        <v>29</v>
      </c>
      <c r="B6730" t="s">
        <v>30</v>
      </c>
      <c r="C6730" t="s">
        <v>2396</v>
      </c>
      <c r="D6730" t="s">
        <v>76</v>
      </c>
      <c r="E6730">
        <v>6</v>
      </c>
      <c r="F6730" t="s">
        <v>186</v>
      </c>
      <c r="G6730" t="s">
        <v>1504</v>
      </c>
      <c r="H6730" t="s">
        <v>79</v>
      </c>
      <c r="I6730" t="s">
        <v>921</v>
      </c>
      <c r="J6730" t="s">
        <v>4783</v>
      </c>
      <c r="K6730">
        <v>2718148890</v>
      </c>
      <c r="L6730" t="s">
        <v>14978</v>
      </c>
      <c r="M6730" t="s">
        <v>1307</v>
      </c>
      <c r="N6730" t="s">
        <v>58</v>
      </c>
      <c r="O6730">
        <v>17435</v>
      </c>
      <c r="P6730">
        <v>21429</v>
      </c>
      <c r="Q6730" t="s">
        <v>59</v>
      </c>
      <c r="R6730">
        <v>536</v>
      </c>
      <c r="S6730" s="2">
        <v>44610</v>
      </c>
      <c r="T6730" s="2">
        <v>44613</v>
      </c>
      <c r="U6730">
        <v>24417</v>
      </c>
      <c r="V6730" t="s">
        <v>85</v>
      </c>
      <c r="W6730">
        <v>463</v>
      </c>
      <c r="X6730" t="s">
        <v>60</v>
      </c>
      <c r="Y6730" t="s">
        <v>61</v>
      </c>
      <c r="Z6730">
        <v>4664</v>
      </c>
      <c r="AA6730">
        <v>227</v>
      </c>
      <c r="AB6730">
        <v>19043</v>
      </c>
      <c r="AC6730" t="s">
        <v>46</v>
      </c>
    </row>
    <row r="6731" spans="1:29" x14ac:dyDescent="0.3">
      <c r="A6731" s="1" t="s">
        <v>47</v>
      </c>
      <c r="B6731" t="s">
        <v>108</v>
      </c>
      <c r="C6731" t="s">
        <v>1275</v>
      </c>
      <c r="D6731" t="s">
        <v>257</v>
      </c>
      <c r="E6731">
        <v>6</v>
      </c>
      <c r="F6731" t="s">
        <v>271</v>
      </c>
      <c r="G6731" t="s">
        <v>689</v>
      </c>
      <c r="H6731" t="s">
        <v>79</v>
      </c>
      <c r="I6731" t="s">
        <v>507</v>
      </c>
      <c r="J6731" t="s">
        <v>3406</v>
      </c>
      <c r="K6731" t="s">
        <v>14979</v>
      </c>
      <c r="L6731" t="s">
        <v>14980</v>
      </c>
      <c r="M6731" t="s">
        <v>116</v>
      </c>
      <c r="N6731" t="s">
        <v>58</v>
      </c>
      <c r="O6731">
        <v>22314</v>
      </c>
      <c r="P6731">
        <v>25554</v>
      </c>
      <c r="Q6731" t="s">
        <v>95</v>
      </c>
      <c r="R6731">
        <v>302</v>
      </c>
      <c r="S6731" s="2">
        <v>45336</v>
      </c>
      <c r="T6731" t="s">
        <v>42</v>
      </c>
      <c r="U6731">
        <v>0</v>
      </c>
      <c r="V6731" t="s">
        <v>71</v>
      </c>
      <c r="W6731">
        <v>631</v>
      </c>
      <c r="X6731" t="s">
        <v>44</v>
      </c>
      <c r="Y6731" t="s">
        <v>45</v>
      </c>
      <c r="Z6731">
        <v>4424</v>
      </c>
      <c r="AA6731">
        <v>648</v>
      </c>
      <c r="AB6731">
        <v>22650</v>
      </c>
      <c r="AC6731" t="s">
        <v>107</v>
      </c>
    </row>
    <row r="6732" spans="1:29" x14ac:dyDescent="0.3">
      <c r="A6732" s="1" t="s">
        <v>47</v>
      </c>
      <c r="B6732" t="s">
        <v>145</v>
      </c>
      <c r="C6732" t="s">
        <v>1527</v>
      </c>
      <c r="D6732" t="s">
        <v>352</v>
      </c>
      <c r="E6732">
        <v>2</v>
      </c>
      <c r="F6732" t="s">
        <v>186</v>
      </c>
      <c r="G6732" t="s">
        <v>1504</v>
      </c>
      <c r="H6732" t="s">
        <v>35</v>
      </c>
      <c r="I6732" t="s">
        <v>738</v>
      </c>
      <c r="J6732" t="s">
        <v>1873</v>
      </c>
      <c r="K6732" t="s">
        <v>14981</v>
      </c>
      <c r="L6732" t="s">
        <v>14982</v>
      </c>
      <c r="M6732" t="s">
        <v>449</v>
      </c>
      <c r="N6732" t="s">
        <v>58</v>
      </c>
      <c r="O6732">
        <v>11133</v>
      </c>
      <c r="P6732">
        <v>13887</v>
      </c>
      <c r="Q6732" t="s">
        <v>41</v>
      </c>
      <c r="R6732">
        <v>173</v>
      </c>
      <c r="S6732" s="2">
        <v>44666</v>
      </c>
      <c r="T6732" t="s">
        <v>42</v>
      </c>
      <c r="U6732">
        <v>0</v>
      </c>
      <c r="V6732" t="s">
        <v>71</v>
      </c>
      <c r="W6732">
        <v>797</v>
      </c>
      <c r="X6732" t="s">
        <v>44</v>
      </c>
      <c r="Y6732" t="s">
        <v>45</v>
      </c>
      <c r="Z6732">
        <v>2653</v>
      </c>
      <c r="AA6732">
        <v>956</v>
      </c>
      <c r="AB6732">
        <v>11984</v>
      </c>
      <c r="AC6732" t="s">
        <v>46</v>
      </c>
    </row>
    <row r="6733" spans="1:29" x14ac:dyDescent="0.3">
      <c r="A6733" s="1" t="s">
        <v>29</v>
      </c>
      <c r="B6733" t="s">
        <v>363</v>
      </c>
      <c r="C6733" t="s">
        <v>4659</v>
      </c>
      <c r="D6733" t="s">
        <v>169</v>
      </c>
      <c r="E6733">
        <v>2</v>
      </c>
      <c r="F6733" t="s">
        <v>186</v>
      </c>
      <c r="G6733" t="s">
        <v>463</v>
      </c>
      <c r="H6733" t="s">
        <v>35</v>
      </c>
      <c r="I6733" t="s">
        <v>8523</v>
      </c>
      <c r="J6733" t="s">
        <v>372</v>
      </c>
      <c r="K6733" t="s">
        <v>14983</v>
      </c>
      <c r="L6733" t="s">
        <v>14984</v>
      </c>
      <c r="M6733" t="s">
        <v>2729</v>
      </c>
      <c r="N6733" t="s">
        <v>40</v>
      </c>
      <c r="O6733">
        <v>11879</v>
      </c>
      <c r="P6733">
        <v>16490</v>
      </c>
      <c r="Q6733" t="s">
        <v>95</v>
      </c>
      <c r="R6733">
        <v>320</v>
      </c>
      <c r="S6733" s="2">
        <v>45180</v>
      </c>
      <c r="T6733" t="s">
        <v>42</v>
      </c>
      <c r="U6733">
        <v>0</v>
      </c>
      <c r="V6733" t="s">
        <v>85</v>
      </c>
      <c r="W6733">
        <v>437</v>
      </c>
      <c r="X6733" t="s">
        <v>44</v>
      </c>
      <c r="Y6733" t="s">
        <v>72</v>
      </c>
      <c r="Z6733">
        <v>0</v>
      </c>
      <c r="AA6733">
        <v>582</v>
      </c>
      <c r="AB6733">
        <v>12705</v>
      </c>
      <c r="AC6733" t="s">
        <v>107</v>
      </c>
    </row>
    <row r="6734" spans="1:29" x14ac:dyDescent="0.3">
      <c r="A6734" s="1" t="s">
        <v>47</v>
      </c>
      <c r="B6734" t="s">
        <v>234</v>
      </c>
      <c r="C6734" t="s">
        <v>2970</v>
      </c>
      <c r="D6734" t="s">
        <v>119</v>
      </c>
      <c r="E6734">
        <v>9</v>
      </c>
      <c r="F6734" t="s">
        <v>33</v>
      </c>
      <c r="G6734" t="s">
        <v>111</v>
      </c>
      <c r="H6734" t="s">
        <v>79</v>
      </c>
      <c r="I6734" t="s">
        <v>180</v>
      </c>
      <c r="J6734" t="s">
        <v>1148</v>
      </c>
      <c r="K6734" t="s">
        <v>14985</v>
      </c>
      <c r="L6734" t="s">
        <v>14986</v>
      </c>
      <c r="M6734" t="s">
        <v>2756</v>
      </c>
      <c r="N6734" t="s">
        <v>84</v>
      </c>
      <c r="O6734">
        <v>11978</v>
      </c>
      <c r="P6734">
        <v>14487</v>
      </c>
      <c r="Q6734" t="s">
        <v>41</v>
      </c>
      <c r="R6734">
        <v>385</v>
      </c>
      <c r="S6734" s="2">
        <v>44549</v>
      </c>
      <c r="T6734" t="s">
        <v>42</v>
      </c>
      <c r="U6734">
        <v>0</v>
      </c>
      <c r="V6734" t="s">
        <v>71</v>
      </c>
      <c r="W6734">
        <v>651</v>
      </c>
      <c r="X6734" t="s">
        <v>44</v>
      </c>
      <c r="Y6734" t="s">
        <v>45</v>
      </c>
      <c r="Z6734">
        <v>0</v>
      </c>
      <c r="AA6734">
        <v>462</v>
      </c>
      <c r="AB6734">
        <v>13704</v>
      </c>
      <c r="AC6734" t="s">
        <v>46</v>
      </c>
    </row>
    <row r="6735" spans="1:29" x14ac:dyDescent="0.3">
      <c r="A6735" s="1" t="s">
        <v>47</v>
      </c>
      <c r="B6735" t="s">
        <v>153</v>
      </c>
      <c r="C6735" t="s">
        <v>7567</v>
      </c>
      <c r="D6735" t="s">
        <v>32</v>
      </c>
      <c r="E6735">
        <v>2</v>
      </c>
      <c r="F6735" t="s">
        <v>271</v>
      </c>
      <c r="G6735" t="s">
        <v>495</v>
      </c>
      <c r="H6735" t="s">
        <v>79</v>
      </c>
      <c r="I6735" t="s">
        <v>1246</v>
      </c>
      <c r="J6735" t="s">
        <v>1652</v>
      </c>
      <c r="K6735" t="s">
        <v>14987</v>
      </c>
      <c r="L6735" t="s">
        <v>14988</v>
      </c>
      <c r="M6735" t="s">
        <v>160</v>
      </c>
      <c r="N6735" t="s">
        <v>84</v>
      </c>
      <c r="O6735">
        <v>10862</v>
      </c>
      <c r="P6735">
        <v>13903</v>
      </c>
      <c r="Q6735" t="s">
        <v>41</v>
      </c>
      <c r="R6735">
        <v>181</v>
      </c>
      <c r="S6735" s="2">
        <v>44950</v>
      </c>
      <c r="T6735" t="s">
        <v>42</v>
      </c>
      <c r="U6735">
        <v>0</v>
      </c>
      <c r="V6735" t="s">
        <v>85</v>
      </c>
      <c r="W6735">
        <v>547</v>
      </c>
      <c r="X6735" t="s">
        <v>44</v>
      </c>
      <c r="Y6735" t="s">
        <v>72</v>
      </c>
      <c r="Z6735">
        <v>0</v>
      </c>
      <c r="AA6735">
        <v>721</v>
      </c>
      <c r="AB6735">
        <v>10883</v>
      </c>
      <c r="AC6735" t="s">
        <v>46</v>
      </c>
    </row>
    <row r="6736" spans="1:29" x14ac:dyDescent="0.3">
      <c r="A6736" s="1" t="s">
        <v>47</v>
      </c>
      <c r="B6736" t="s">
        <v>176</v>
      </c>
      <c r="C6736" t="s">
        <v>177</v>
      </c>
      <c r="D6736" t="s">
        <v>98</v>
      </c>
      <c r="E6736">
        <v>7</v>
      </c>
      <c r="F6736" t="s">
        <v>271</v>
      </c>
      <c r="G6736" t="s">
        <v>1060</v>
      </c>
      <c r="H6736" t="s">
        <v>35</v>
      </c>
      <c r="I6736" t="s">
        <v>412</v>
      </c>
      <c r="J6736" t="s">
        <v>4397</v>
      </c>
      <c r="K6736" t="s">
        <v>14989</v>
      </c>
      <c r="L6736" t="s">
        <v>14990</v>
      </c>
      <c r="M6736" t="s">
        <v>887</v>
      </c>
      <c r="N6736" t="s">
        <v>58</v>
      </c>
      <c r="O6736">
        <v>12010</v>
      </c>
      <c r="P6736">
        <v>15052</v>
      </c>
      <c r="Q6736" t="s">
        <v>95</v>
      </c>
      <c r="R6736">
        <v>669</v>
      </c>
      <c r="S6736" s="2">
        <v>45342</v>
      </c>
      <c r="T6736" s="2">
        <v>45352</v>
      </c>
      <c r="U6736">
        <v>0</v>
      </c>
      <c r="V6736" t="s">
        <v>43</v>
      </c>
      <c r="W6736">
        <v>796</v>
      </c>
      <c r="X6736" t="s">
        <v>60</v>
      </c>
      <c r="Y6736" t="s">
        <v>72</v>
      </c>
      <c r="Z6736">
        <v>4338</v>
      </c>
      <c r="AA6736">
        <v>744</v>
      </c>
      <c r="AB6736">
        <v>12263</v>
      </c>
      <c r="AC6736" t="s">
        <v>46</v>
      </c>
    </row>
    <row r="6737" spans="1:29" x14ac:dyDescent="0.3">
      <c r="A6737" s="1" t="s">
        <v>29</v>
      </c>
      <c r="B6737" t="s">
        <v>86</v>
      </c>
      <c r="C6737" t="s">
        <v>1042</v>
      </c>
      <c r="D6737" t="s">
        <v>138</v>
      </c>
      <c r="E6737">
        <v>8</v>
      </c>
      <c r="F6737" t="s">
        <v>129</v>
      </c>
      <c r="G6737" t="s">
        <v>163</v>
      </c>
      <c r="H6737" t="s">
        <v>79</v>
      </c>
      <c r="I6737" t="s">
        <v>188</v>
      </c>
      <c r="J6737" t="s">
        <v>2280</v>
      </c>
      <c r="K6737" t="s">
        <v>14991</v>
      </c>
      <c r="L6737" t="s">
        <v>14992</v>
      </c>
      <c r="M6737" t="s">
        <v>1113</v>
      </c>
      <c r="N6737" t="s">
        <v>40</v>
      </c>
      <c r="O6737">
        <v>24902</v>
      </c>
      <c r="P6737">
        <v>29364</v>
      </c>
      <c r="Q6737" t="s">
        <v>59</v>
      </c>
      <c r="R6737">
        <v>141</v>
      </c>
      <c r="S6737" s="2">
        <v>45019</v>
      </c>
      <c r="T6737" s="2">
        <v>45022</v>
      </c>
      <c r="U6737">
        <v>15139</v>
      </c>
      <c r="V6737" t="s">
        <v>85</v>
      </c>
      <c r="W6737">
        <v>850</v>
      </c>
      <c r="X6737" t="s">
        <v>60</v>
      </c>
      <c r="Y6737" t="s">
        <v>45</v>
      </c>
      <c r="Z6737">
        <v>0</v>
      </c>
      <c r="AA6737">
        <v>485</v>
      </c>
      <c r="AB6737">
        <v>25453</v>
      </c>
      <c r="AC6737" t="s">
        <v>107</v>
      </c>
    </row>
    <row r="6738" spans="1:29" x14ac:dyDescent="0.3">
      <c r="A6738" s="1" t="s">
        <v>47</v>
      </c>
      <c r="B6738" t="s">
        <v>592</v>
      </c>
      <c r="C6738" t="s">
        <v>2236</v>
      </c>
      <c r="D6738" t="s">
        <v>155</v>
      </c>
      <c r="E6738">
        <v>1</v>
      </c>
      <c r="F6738" t="s">
        <v>129</v>
      </c>
      <c r="G6738" t="s">
        <v>298</v>
      </c>
      <c r="H6738" t="s">
        <v>35</v>
      </c>
      <c r="I6738" t="s">
        <v>441</v>
      </c>
      <c r="J6738" t="s">
        <v>958</v>
      </c>
      <c r="K6738">
        <f>1-385-322-1375</f>
        <v>-2081</v>
      </c>
      <c r="L6738" t="s">
        <v>14993</v>
      </c>
      <c r="M6738" t="s">
        <v>1449</v>
      </c>
      <c r="N6738" t="s">
        <v>94</v>
      </c>
      <c r="O6738">
        <v>24291</v>
      </c>
      <c r="P6738">
        <v>28196</v>
      </c>
      <c r="Q6738" t="s">
        <v>59</v>
      </c>
      <c r="R6738">
        <v>246</v>
      </c>
      <c r="S6738" s="2">
        <v>44602</v>
      </c>
      <c r="T6738" t="s">
        <v>42</v>
      </c>
      <c r="U6738">
        <v>43002</v>
      </c>
      <c r="V6738" t="s">
        <v>71</v>
      </c>
      <c r="W6738">
        <v>748</v>
      </c>
      <c r="X6738" t="s">
        <v>44</v>
      </c>
      <c r="Y6738" t="s">
        <v>72</v>
      </c>
      <c r="Z6738">
        <v>0</v>
      </c>
      <c r="AA6738">
        <v>68</v>
      </c>
      <c r="AB6738">
        <v>27365</v>
      </c>
      <c r="AC6738" t="s">
        <v>46</v>
      </c>
    </row>
    <row r="6739" spans="1:29" x14ac:dyDescent="0.3">
      <c r="A6739" s="1" t="s">
        <v>47</v>
      </c>
      <c r="B6739" t="s">
        <v>234</v>
      </c>
      <c r="C6739" t="s">
        <v>3602</v>
      </c>
      <c r="D6739" t="s">
        <v>352</v>
      </c>
      <c r="E6739">
        <v>3</v>
      </c>
      <c r="F6739" t="s">
        <v>129</v>
      </c>
      <c r="G6739" t="s">
        <v>944</v>
      </c>
      <c r="H6739" t="s">
        <v>35</v>
      </c>
      <c r="I6739" t="s">
        <v>122</v>
      </c>
      <c r="J6739" t="s">
        <v>14994</v>
      </c>
      <c r="K6739" t="s">
        <v>14995</v>
      </c>
      <c r="L6739" t="s">
        <v>14996</v>
      </c>
      <c r="M6739" t="s">
        <v>746</v>
      </c>
      <c r="N6739" t="s">
        <v>40</v>
      </c>
      <c r="O6739">
        <v>21705</v>
      </c>
      <c r="P6739">
        <v>25765</v>
      </c>
      <c r="Q6739" t="s">
        <v>59</v>
      </c>
      <c r="R6739">
        <v>211</v>
      </c>
      <c r="S6739" s="2">
        <v>44608</v>
      </c>
      <c r="T6739" s="2">
        <v>44623</v>
      </c>
      <c r="U6739">
        <v>46517</v>
      </c>
      <c r="V6739" t="s">
        <v>71</v>
      </c>
      <c r="W6739">
        <v>721</v>
      </c>
      <c r="X6739" t="s">
        <v>60</v>
      </c>
      <c r="Y6739" t="s">
        <v>61</v>
      </c>
      <c r="Z6739">
        <v>0</v>
      </c>
      <c r="AA6739">
        <v>402</v>
      </c>
      <c r="AB6739">
        <v>21830</v>
      </c>
      <c r="AC6739" t="s">
        <v>107</v>
      </c>
    </row>
    <row r="6740" spans="1:29" x14ac:dyDescent="0.3">
      <c r="A6740" s="1" t="s">
        <v>47</v>
      </c>
      <c r="B6740" t="s">
        <v>136</v>
      </c>
      <c r="C6740" t="s">
        <v>2546</v>
      </c>
      <c r="D6740" t="s">
        <v>169</v>
      </c>
      <c r="E6740">
        <v>3</v>
      </c>
      <c r="F6740" t="s">
        <v>51</v>
      </c>
      <c r="G6740" t="s">
        <v>1075</v>
      </c>
      <c r="H6740" t="s">
        <v>35</v>
      </c>
      <c r="I6740" t="s">
        <v>36</v>
      </c>
      <c r="J6740" t="s">
        <v>485</v>
      </c>
      <c r="K6740" t="s">
        <v>14997</v>
      </c>
      <c r="L6740" t="s">
        <v>14998</v>
      </c>
      <c r="M6740" t="s">
        <v>144</v>
      </c>
      <c r="N6740" t="s">
        <v>58</v>
      </c>
      <c r="O6740">
        <v>28701</v>
      </c>
      <c r="P6740">
        <v>33569</v>
      </c>
      <c r="Q6740" t="s">
        <v>59</v>
      </c>
      <c r="R6740">
        <v>805</v>
      </c>
      <c r="S6740" s="2">
        <v>45084</v>
      </c>
      <c r="T6740" s="2">
        <v>45097</v>
      </c>
      <c r="U6740">
        <v>32468</v>
      </c>
      <c r="V6740" t="s">
        <v>106</v>
      </c>
      <c r="W6740">
        <v>755</v>
      </c>
      <c r="X6740" t="s">
        <v>60</v>
      </c>
      <c r="Y6740" t="s">
        <v>45</v>
      </c>
      <c r="Z6740">
        <v>3973</v>
      </c>
      <c r="AA6740">
        <v>673</v>
      </c>
      <c r="AB6740">
        <v>29584</v>
      </c>
      <c r="AC6740" t="s">
        <v>73</v>
      </c>
    </row>
    <row r="6741" spans="1:29" x14ac:dyDescent="0.3">
      <c r="A6741" s="1" t="s">
        <v>29</v>
      </c>
      <c r="B6741" t="s">
        <v>74</v>
      </c>
      <c r="C6741" t="s">
        <v>1286</v>
      </c>
      <c r="D6741" t="s">
        <v>185</v>
      </c>
      <c r="E6741">
        <v>9</v>
      </c>
      <c r="F6741" t="s">
        <v>271</v>
      </c>
      <c r="G6741" t="s">
        <v>400</v>
      </c>
      <c r="H6741" t="s">
        <v>35</v>
      </c>
      <c r="I6741" t="s">
        <v>1237</v>
      </c>
      <c r="J6741" t="s">
        <v>1684</v>
      </c>
      <c r="K6741" t="s">
        <v>14999</v>
      </c>
      <c r="L6741" t="s">
        <v>15000</v>
      </c>
      <c r="M6741" t="s">
        <v>175</v>
      </c>
      <c r="N6741" t="s">
        <v>58</v>
      </c>
      <c r="O6741">
        <v>14364</v>
      </c>
      <c r="P6741">
        <v>17237</v>
      </c>
      <c r="Q6741" t="s">
        <v>41</v>
      </c>
      <c r="R6741">
        <v>58</v>
      </c>
      <c r="S6741" s="2">
        <v>44808</v>
      </c>
      <c r="T6741" t="s">
        <v>42</v>
      </c>
      <c r="U6741">
        <v>0</v>
      </c>
      <c r="V6741" t="s">
        <v>85</v>
      </c>
      <c r="W6741">
        <v>605</v>
      </c>
      <c r="X6741" t="s">
        <v>44</v>
      </c>
      <c r="Y6741" t="s">
        <v>45</v>
      </c>
      <c r="Z6741">
        <v>3334</v>
      </c>
      <c r="AA6741">
        <v>995</v>
      </c>
      <c r="AB6741">
        <v>14905</v>
      </c>
      <c r="AC6741" t="s">
        <v>46</v>
      </c>
    </row>
    <row r="6742" spans="1:29" x14ac:dyDescent="0.3">
      <c r="A6742" s="1" t="s">
        <v>47</v>
      </c>
      <c r="B6742" t="s">
        <v>48</v>
      </c>
      <c r="C6742" t="s">
        <v>678</v>
      </c>
      <c r="D6742" t="s">
        <v>257</v>
      </c>
      <c r="E6742">
        <v>2</v>
      </c>
      <c r="F6742" t="s">
        <v>99</v>
      </c>
      <c r="G6742" t="s">
        <v>1138</v>
      </c>
      <c r="H6742" t="s">
        <v>79</v>
      </c>
      <c r="I6742" t="s">
        <v>4311</v>
      </c>
      <c r="J6742" t="s">
        <v>1143</v>
      </c>
      <c r="K6742" t="s">
        <v>15001</v>
      </c>
      <c r="L6742" t="s">
        <v>15002</v>
      </c>
      <c r="M6742" t="s">
        <v>556</v>
      </c>
      <c r="N6742" t="s">
        <v>94</v>
      </c>
      <c r="O6742">
        <v>8050</v>
      </c>
      <c r="P6742">
        <v>11483</v>
      </c>
      <c r="Q6742" t="s">
        <v>41</v>
      </c>
      <c r="R6742">
        <v>60</v>
      </c>
      <c r="S6742" s="2">
        <v>44722</v>
      </c>
      <c r="T6742" s="2">
        <v>44739</v>
      </c>
      <c r="U6742">
        <v>0</v>
      </c>
      <c r="V6742" t="s">
        <v>106</v>
      </c>
      <c r="W6742">
        <v>754</v>
      </c>
      <c r="X6742" t="s">
        <v>60</v>
      </c>
      <c r="Y6742" t="s">
        <v>45</v>
      </c>
      <c r="Z6742">
        <v>0</v>
      </c>
      <c r="AA6742">
        <v>339</v>
      </c>
      <c r="AB6742">
        <v>11314</v>
      </c>
      <c r="AC6742" t="s">
        <v>46</v>
      </c>
    </row>
    <row r="6743" spans="1:29" x14ac:dyDescent="0.3">
      <c r="A6743" s="1" t="s">
        <v>29</v>
      </c>
      <c r="B6743" t="s">
        <v>96</v>
      </c>
      <c r="C6743" t="s">
        <v>2575</v>
      </c>
      <c r="D6743" t="s">
        <v>201</v>
      </c>
      <c r="E6743">
        <v>7</v>
      </c>
      <c r="F6743" t="s">
        <v>271</v>
      </c>
      <c r="G6743" t="s">
        <v>495</v>
      </c>
      <c r="H6743" t="s">
        <v>35</v>
      </c>
      <c r="I6743" t="s">
        <v>1711</v>
      </c>
      <c r="J6743" t="s">
        <v>172</v>
      </c>
      <c r="K6743" t="s">
        <v>15003</v>
      </c>
      <c r="L6743" t="s">
        <v>15004</v>
      </c>
      <c r="M6743" t="s">
        <v>777</v>
      </c>
      <c r="N6743" t="s">
        <v>40</v>
      </c>
      <c r="O6743">
        <v>14421</v>
      </c>
      <c r="P6743">
        <v>16538</v>
      </c>
      <c r="Q6743" t="s">
        <v>95</v>
      </c>
      <c r="R6743">
        <v>186</v>
      </c>
      <c r="S6743" s="2">
        <v>44269</v>
      </c>
      <c r="T6743" t="s">
        <v>42</v>
      </c>
      <c r="U6743">
        <v>0</v>
      </c>
      <c r="V6743" t="s">
        <v>43</v>
      </c>
      <c r="W6743">
        <v>737</v>
      </c>
      <c r="X6743" t="s">
        <v>44</v>
      </c>
      <c r="Y6743" t="s">
        <v>72</v>
      </c>
      <c r="Z6743">
        <v>0</v>
      </c>
      <c r="AA6743">
        <v>29</v>
      </c>
      <c r="AB6743">
        <v>16496</v>
      </c>
      <c r="AC6743" t="s">
        <v>107</v>
      </c>
    </row>
    <row r="6744" spans="1:29" x14ac:dyDescent="0.3">
      <c r="A6744" s="1" t="s">
        <v>47</v>
      </c>
      <c r="B6744" t="s">
        <v>145</v>
      </c>
      <c r="C6744" t="s">
        <v>1413</v>
      </c>
      <c r="D6744" t="s">
        <v>257</v>
      </c>
      <c r="E6744">
        <v>3</v>
      </c>
      <c r="F6744" t="s">
        <v>271</v>
      </c>
      <c r="G6744" t="s">
        <v>353</v>
      </c>
      <c r="H6744" t="s">
        <v>79</v>
      </c>
      <c r="I6744" t="s">
        <v>2513</v>
      </c>
      <c r="J6744" t="s">
        <v>3538</v>
      </c>
      <c r="K6744" t="s">
        <v>15005</v>
      </c>
      <c r="L6744" t="s">
        <v>15006</v>
      </c>
      <c r="M6744" t="s">
        <v>152</v>
      </c>
      <c r="N6744" t="s">
        <v>40</v>
      </c>
      <c r="O6744">
        <v>3462</v>
      </c>
      <c r="P6744">
        <v>8415</v>
      </c>
      <c r="Q6744" t="s">
        <v>41</v>
      </c>
      <c r="R6744">
        <v>307</v>
      </c>
      <c r="S6744" s="2">
        <v>44792</v>
      </c>
      <c r="T6744" t="s">
        <v>42</v>
      </c>
      <c r="U6744">
        <v>0</v>
      </c>
      <c r="V6744" t="s">
        <v>71</v>
      </c>
      <c r="W6744">
        <v>521</v>
      </c>
      <c r="X6744" t="s">
        <v>44</v>
      </c>
      <c r="Y6744" t="s">
        <v>61</v>
      </c>
      <c r="Z6744">
        <v>0</v>
      </c>
      <c r="AA6744">
        <v>569</v>
      </c>
      <c r="AB6744">
        <v>5788</v>
      </c>
      <c r="AC6744" t="s">
        <v>46</v>
      </c>
    </row>
    <row r="6745" spans="1:29" x14ac:dyDescent="0.3">
      <c r="A6745" s="1" t="s">
        <v>47</v>
      </c>
      <c r="B6745" t="s">
        <v>592</v>
      </c>
      <c r="C6745" t="s">
        <v>1566</v>
      </c>
      <c r="D6745" t="s">
        <v>76</v>
      </c>
      <c r="E6745">
        <v>10</v>
      </c>
      <c r="F6745" t="s">
        <v>120</v>
      </c>
      <c r="G6745" t="s">
        <v>1533</v>
      </c>
      <c r="H6745" t="s">
        <v>79</v>
      </c>
      <c r="I6745" t="s">
        <v>656</v>
      </c>
      <c r="J6745" t="s">
        <v>280</v>
      </c>
      <c r="K6745" t="s">
        <v>15007</v>
      </c>
      <c r="L6745" t="s">
        <v>15008</v>
      </c>
      <c r="M6745" t="s">
        <v>919</v>
      </c>
      <c r="N6745" t="s">
        <v>58</v>
      </c>
      <c r="O6745">
        <v>12544</v>
      </c>
      <c r="P6745">
        <v>16534</v>
      </c>
      <c r="Q6745" t="s">
        <v>41</v>
      </c>
      <c r="R6745">
        <v>704</v>
      </c>
      <c r="S6745" s="2">
        <v>44727</v>
      </c>
      <c r="T6745" t="s">
        <v>42</v>
      </c>
      <c r="U6745">
        <v>0</v>
      </c>
      <c r="V6745" t="s">
        <v>43</v>
      </c>
      <c r="W6745">
        <v>532</v>
      </c>
      <c r="X6745" t="s">
        <v>44</v>
      </c>
      <c r="Y6745" t="s">
        <v>45</v>
      </c>
      <c r="Z6745">
        <v>1171</v>
      </c>
      <c r="AA6745">
        <v>23</v>
      </c>
      <c r="AB6745">
        <v>13056</v>
      </c>
      <c r="AC6745" t="s">
        <v>107</v>
      </c>
    </row>
    <row r="6746" spans="1:29" x14ac:dyDescent="0.3">
      <c r="A6746" s="1" t="s">
        <v>29</v>
      </c>
      <c r="B6746" t="s">
        <v>228</v>
      </c>
      <c r="C6746" t="s">
        <v>2333</v>
      </c>
      <c r="D6746" t="s">
        <v>138</v>
      </c>
      <c r="E6746">
        <v>7</v>
      </c>
      <c r="F6746" t="s">
        <v>120</v>
      </c>
      <c r="G6746" t="s">
        <v>329</v>
      </c>
      <c r="H6746" t="s">
        <v>35</v>
      </c>
      <c r="I6746" t="s">
        <v>2839</v>
      </c>
      <c r="J6746" t="s">
        <v>10948</v>
      </c>
      <c r="K6746" t="s">
        <v>15009</v>
      </c>
      <c r="L6746" t="s">
        <v>15010</v>
      </c>
      <c r="M6746" t="s">
        <v>993</v>
      </c>
      <c r="N6746" t="s">
        <v>94</v>
      </c>
      <c r="O6746">
        <v>7926</v>
      </c>
      <c r="P6746">
        <v>10863</v>
      </c>
      <c r="Q6746" t="s">
        <v>41</v>
      </c>
      <c r="R6746">
        <v>188</v>
      </c>
      <c r="S6746" s="2">
        <v>45355</v>
      </c>
      <c r="T6746" s="2">
        <v>45365</v>
      </c>
      <c r="U6746">
        <v>0</v>
      </c>
      <c r="V6746" t="s">
        <v>43</v>
      </c>
      <c r="W6746">
        <v>711</v>
      </c>
      <c r="X6746" t="s">
        <v>60</v>
      </c>
      <c r="Y6746" t="s">
        <v>72</v>
      </c>
      <c r="Z6746">
        <v>0</v>
      </c>
      <c r="AA6746">
        <v>347</v>
      </c>
      <c r="AB6746">
        <v>9299</v>
      </c>
      <c r="AC6746" t="s">
        <v>73</v>
      </c>
    </row>
    <row r="6747" spans="1:29" x14ac:dyDescent="0.3">
      <c r="A6747" s="1" t="s">
        <v>29</v>
      </c>
      <c r="B6747" t="s">
        <v>327</v>
      </c>
      <c r="C6747" t="s">
        <v>1336</v>
      </c>
      <c r="D6747" t="s">
        <v>185</v>
      </c>
      <c r="E6747">
        <v>8</v>
      </c>
      <c r="F6747" t="s">
        <v>120</v>
      </c>
      <c r="G6747" t="s">
        <v>194</v>
      </c>
      <c r="H6747" t="s">
        <v>79</v>
      </c>
      <c r="I6747" t="s">
        <v>1156</v>
      </c>
      <c r="J6747" t="s">
        <v>11900</v>
      </c>
      <c r="K6747" t="s">
        <v>15011</v>
      </c>
      <c r="L6747" t="s">
        <v>15012</v>
      </c>
      <c r="M6747" t="s">
        <v>333</v>
      </c>
      <c r="N6747" t="s">
        <v>94</v>
      </c>
      <c r="O6747">
        <v>22313</v>
      </c>
      <c r="P6747">
        <v>25560</v>
      </c>
      <c r="Q6747" t="s">
        <v>59</v>
      </c>
      <c r="R6747">
        <v>567</v>
      </c>
      <c r="S6747" s="2">
        <v>44295</v>
      </c>
      <c r="T6747" t="s">
        <v>42</v>
      </c>
      <c r="U6747">
        <v>27668</v>
      </c>
      <c r="V6747" t="s">
        <v>43</v>
      </c>
      <c r="W6747">
        <v>765</v>
      </c>
      <c r="X6747" t="s">
        <v>44</v>
      </c>
      <c r="Y6747" t="s">
        <v>61</v>
      </c>
      <c r="Z6747">
        <v>0</v>
      </c>
      <c r="AA6747">
        <v>635</v>
      </c>
      <c r="AB6747">
        <v>24883</v>
      </c>
      <c r="AC6747" t="s">
        <v>46</v>
      </c>
    </row>
    <row r="6748" spans="1:29" x14ac:dyDescent="0.3">
      <c r="A6748" s="1" t="s">
        <v>29</v>
      </c>
      <c r="B6748" t="s">
        <v>363</v>
      </c>
      <c r="C6748" t="s">
        <v>1598</v>
      </c>
      <c r="D6748" t="s">
        <v>128</v>
      </c>
      <c r="E6748">
        <v>3</v>
      </c>
      <c r="F6748" t="s">
        <v>64</v>
      </c>
      <c r="G6748" t="s">
        <v>65</v>
      </c>
      <c r="H6748" t="s">
        <v>35</v>
      </c>
      <c r="I6748" t="s">
        <v>3404</v>
      </c>
      <c r="J6748" t="s">
        <v>1143</v>
      </c>
      <c r="K6748" t="s">
        <v>15013</v>
      </c>
      <c r="L6748" t="s">
        <v>15014</v>
      </c>
      <c r="M6748" t="s">
        <v>1068</v>
      </c>
      <c r="N6748" t="s">
        <v>84</v>
      </c>
      <c r="O6748">
        <v>27512</v>
      </c>
      <c r="P6748">
        <v>29883</v>
      </c>
      <c r="Q6748" t="s">
        <v>41</v>
      </c>
      <c r="R6748">
        <v>638</v>
      </c>
      <c r="S6748" s="2">
        <v>45228</v>
      </c>
      <c r="T6748" s="2">
        <v>45241</v>
      </c>
      <c r="U6748">
        <v>0</v>
      </c>
      <c r="V6748" t="s">
        <v>106</v>
      </c>
      <c r="W6748">
        <v>512</v>
      </c>
      <c r="X6748" t="s">
        <v>60</v>
      </c>
      <c r="Y6748" t="s">
        <v>72</v>
      </c>
      <c r="Z6748">
        <v>0</v>
      </c>
      <c r="AA6748">
        <v>284</v>
      </c>
      <c r="AB6748">
        <v>28427</v>
      </c>
      <c r="AC6748" t="s">
        <v>46</v>
      </c>
    </row>
    <row r="6749" spans="1:29" x14ac:dyDescent="0.3">
      <c r="A6749" s="1" t="s">
        <v>29</v>
      </c>
      <c r="B6749" t="s">
        <v>74</v>
      </c>
      <c r="C6749" t="s">
        <v>168</v>
      </c>
      <c r="D6749" t="s">
        <v>178</v>
      </c>
      <c r="E6749">
        <v>8</v>
      </c>
      <c r="F6749" t="s">
        <v>120</v>
      </c>
      <c r="G6749" t="s">
        <v>1180</v>
      </c>
      <c r="H6749" t="s">
        <v>35</v>
      </c>
      <c r="I6749" t="s">
        <v>292</v>
      </c>
      <c r="J6749" t="s">
        <v>4823</v>
      </c>
      <c r="K6749" t="s">
        <v>15015</v>
      </c>
      <c r="L6749" t="s">
        <v>15016</v>
      </c>
      <c r="M6749" t="s">
        <v>1718</v>
      </c>
      <c r="N6749" t="s">
        <v>40</v>
      </c>
      <c r="O6749">
        <v>20525</v>
      </c>
      <c r="P6749">
        <v>25167</v>
      </c>
      <c r="Q6749" t="s">
        <v>41</v>
      </c>
      <c r="R6749">
        <v>498</v>
      </c>
      <c r="S6749" s="2">
        <v>44811</v>
      </c>
      <c r="T6749" s="2">
        <v>44832</v>
      </c>
      <c r="U6749">
        <v>0</v>
      </c>
      <c r="V6749" t="s">
        <v>71</v>
      </c>
      <c r="W6749">
        <v>677</v>
      </c>
      <c r="X6749" t="s">
        <v>60</v>
      </c>
      <c r="Y6749" t="s">
        <v>72</v>
      </c>
      <c r="Z6749">
        <v>0</v>
      </c>
      <c r="AA6749">
        <v>169</v>
      </c>
      <c r="AB6749">
        <v>21831</v>
      </c>
      <c r="AC6749" t="s">
        <v>107</v>
      </c>
    </row>
    <row r="6750" spans="1:29" x14ac:dyDescent="0.3">
      <c r="A6750" s="1" t="s">
        <v>47</v>
      </c>
      <c r="B6750" t="s">
        <v>117</v>
      </c>
      <c r="C6750" t="s">
        <v>2114</v>
      </c>
      <c r="D6750" t="s">
        <v>138</v>
      </c>
      <c r="E6750">
        <v>9</v>
      </c>
      <c r="F6750" t="s">
        <v>64</v>
      </c>
      <c r="G6750" t="s">
        <v>802</v>
      </c>
      <c r="H6750" t="s">
        <v>35</v>
      </c>
      <c r="I6750" t="s">
        <v>265</v>
      </c>
      <c r="J6750" t="s">
        <v>140</v>
      </c>
      <c r="K6750" t="s">
        <v>15017</v>
      </c>
      <c r="L6750" t="s">
        <v>15018</v>
      </c>
      <c r="M6750" t="s">
        <v>248</v>
      </c>
      <c r="N6750" t="s">
        <v>84</v>
      </c>
      <c r="O6750">
        <v>11237</v>
      </c>
      <c r="P6750">
        <v>13325</v>
      </c>
      <c r="Q6750" t="s">
        <v>59</v>
      </c>
      <c r="R6750">
        <v>397</v>
      </c>
      <c r="S6750" s="2">
        <v>44881</v>
      </c>
      <c r="T6750" t="s">
        <v>42</v>
      </c>
      <c r="U6750">
        <v>16725</v>
      </c>
      <c r="V6750" t="s">
        <v>43</v>
      </c>
      <c r="W6750">
        <v>436</v>
      </c>
      <c r="X6750" t="s">
        <v>44</v>
      </c>
      <c r="Y6750" t="s">
        <v>72</v>
      </c>
      <c r="Z6750">
        <v>0</v>
      </c>
      <c r="AA6750">
        <v>222</v>
      </c>
      <c r="AB6750">
        <v>12005</v>
      </c>
      <c r="AC6750" t="s">
        <v>107</v>
      </c>
    </row>
    <row r="6751" spans="1:29" x14ac:dyDescent="0.3">
      <c r="A6751" s="1" t="s">
        <v>29</v>
      </c>
      <c r="B6751" t="s">
        <v>74</v>
      </c>
      <c r="C6751" t="s">
        <v>831</v>
      </c>
      <c r="D6751" t="s">
        <v>257</v>
      </c>
      <c r="E6751">
        <v>10</v>
      </c>
      <c r="F6751" t="s">
        <v>271</v>
      </c>
      <c r="G6751" t="s">
        <v>1060</v>
      </c>
      <c r="H6751" t="s">
        <v>79</v>
      </c>
      <c r="I6751" t="s">
        <v>112</v>
      </c>
      <c r="J6751" t="s">
        <v>3698</v>
      </c>
      <c r="K6751" t="s">
        <v>15019</v>
      </c>
      <c r="L6751" t="s">
        <v>15020</v>
      </c>
      <c r="M6751" t="s">
        <v>175</v>
      </c>
      <c r="N6751" t="s">
        <v>84</v>
      </c>
      <c r="O6751">
        <v>8719</v>
      </c>
      <c r="P6751">
        <v>11230</v>
      </c>
      <c r="Q6751" t="s">
        <v>95</v>
      </c>
      <c r="R6751">
        <v>223</v>
      </c>
      <c r="S6751" s="2">
        <v>45087</v>
      </c>
      <c r="T6751" s="2">
        <v>45109</v>
      </c>
      <c r="U6751">
        <v>0</v>
      </c>
      <c r="V6751" t="s">
        <v>85</v>
      </c>
      <c r="W6751">
        <v>738</v>
      </c>
      <c r="X6751" t="s">
        <v>60</v>
      </c>
      <c r="Y6751" t="s">
        <v>45</v>
      </c>
      <c r="Z6751">
        <v>0</v>
      </c>
      <c r="AA6751">
        <v>516</v>
      </c>
      <c r="AB6751">
        <v>10900</v>
      </c>
      <c r="AC6751" t="s">
        <v>73</v>
      </c>
    </row>
    <row r="6752" spans="1:29" x14ac:dyDescent="0.3">
      <c r="A6752" s="1" t="s">
        <v>47</v>
      </c>
      <c r="B6752" t="s">
        <v>234</v>
      </c>
      <c r="C6752" t="s">
        <v>1375</v>
      </c>
      <c r="D6752" t="s">
        <v>98</v>
      </c>
      <c r="E6752">
        <v>9</v>
      </c>
      <c r="F6752" t="s">
        <v>51</v>
      </c>
      <c r="G6752" t="s">
        <v>291</v>
      </c>
      <c r="H6752" t="s">
        <v>35</v>
      </c>
      <c r="I6752" t="s">
        <v>15021</v>
      </c>
      <c r="J6752" t="s">
        <v>5261</v>
      </c>
      <c r="K6752" t="s">
        <v>15022</v>
      </c>
      <c r="L6752" t="s">
        <v>15023</v>
      </c>
      <c r="M6752" t="s">
        <v>483</v>
      </c>
      <c r="N6752" t="s">
        <v>84</v>
      </c>
      <c r="O6752">
        <v>2828</v>
      </c>
      <c r="P6752">
        <v>4948</v>
      </c>
      <c r="Q6752" t="s">
        <v>95</v>
      </c>
      <c r="R6752">
        <v>432</v>
      </c>
      <c r="S6752" s="2">
        <v>44372</v>
      </c>
      <c r="T6752" t="s">
        <v>42</v>
      </c>
      <c r="U6752">
        <v>0</v>
      </c>
      <c r="V6752" t="s">
        <v>71</v>
      </c>
      <c r="W6752">
        <v>478</v>
      </c>
      <c r="X6752" t="s">
        <v>44</v>
      </c>
      <c r="Y6752" t="s">
        <v>61</v>
      </c>
      <c r="Z6752">
        <v>0</v>
      </c>
      <c r="AA6752">
        <v>57</v>
      </c>
      <c r="AB6752">
        <v>4928</v>
      </c>
      <c r="AC6752" t="s">
        <v>107</v>
      </c>
    </row>
    <row r="6753" spans="1:29" x14ac:dyDescent="0.3">
      <c r="A6753" s="1" t="s">
        <v>47</v>
      </c>
      <c r="B6753" t="s">
        <v>153</v>
      </c>
      <c r="C6753" t="s">
        <v>1871</v>
      </c>
      <c r="D6753" t="s">
        <v>185</v>
      </c>
      <c r="E6753">
        <v>5</v>
      </c>
      <c r="F6753" t="s">
        <v>129</v>
      </c>
      <c r="G6753" t="s">
        <v>944</v>
      </c>
      <c r="H6753" t="s">
        <v>79</v>
      </c>
      <c r="I6753" t="s">
        <v>441</v>
      </c>
      <c r="J6753" t="s">
        <v>5194</v>
      </c>
      <c r="K6753" t="s">
        <v>15024</v>
      </c>
      <c r="L6753" t="s">
        <v>15025</v>
      </c>
      <c r="M6753" t="s">
        <v>1202</v>
      </c>
      <c r="N6753" t="s">
        <v>94</v>
      </c>
      <c r="O6753">
        <v>23638</v>
      </c>
      <c r="P6753">
        <v>25892</v>
      </c>
      <c r="Q6753" t="s">
        <v>41</v>
      </c>
      <c r="R6753">
        <v>466</v>
      </c>
      <c r="S6753" s="2">
        <v>45175</v>
      </c>
      <c r="T6753" t="s">
        <v>42</v>
      </c>
      <c r="U6753">
        <v>0</v>
      </c>
      <c r="V6753" t="s">
        <v>85</v>
      </c>
      <c r="W6753">
        <v>531</v>
      </c>
      <c r="X6753" t="s">
        <v>44</v>
      </c>
      <c r="Y6753" t="s">
        <v>45</v>
      </c>
      <c r="Z6753">
        <v>0</v>
      </c>
      <c r="AA6753">
        <v>980</v>
      </c>
      <c r="AB6753">
        <v>24903</v>
      </c>
      <c r="AC6753" t="s">
        <v>107</v>
      </c>
    </row>
    <row r="6754" spans="1:29" x14ac:dyDescent="0.3">
      <c r="A6754" s="1" t="s">
        <v>47</v>
      </c>
      <c r="B6754" t="s">
        <v>234</v>
      </c>
      <c r="C6754" t="s">
        <v>2232</v>
      </c>
      <c r="D6754" t="s">
        <v>119</v>
      </c>
      <c r="E6754">
        <v>1</v>
      </c>
      <c r="F6754" t="s">
        <v>64</v>
      </c>
      <c r="G6754" t="s">
        <v>376</v>
      </c>
      <c r="H6754" t="s">
        <v>79</v>
      </c>
      <c r="I6754" t="s">
        <v>210</v>
      </c>
      <c r="J6754" t="s">
        <v>181</v>
      </c>
      <c r="K6754" t="s">
        <v>15026</v>
      </c>
      <c r="L6754" t="s">
        <v>15027</v>
      </c>
      <c r="M6754" t="s">
        <v>483</v>
      </c>
      <c r="N6754" t="s">
        <v>94</v>
      </c>
      <c r="O6754">
        <v>17119</v>
      </c>
      <c r="P6754">
        <v>21454</v>
      </c>
      <c r="Q6754" t="s">
        <v>59</v>
      </c>
      <c r="R6754">
        <v>63</v>
      </c>
      <c r="S6754" s="2">
        <v>45056</v>
      </c>
      <c r="T6754" s="2">
        <v>45079</v>
      </c>
      <c r="U6754">
        <v>34000</v>
      </c>
      <c r="V6754" t="s">
        <v>71</v>
      </c>
      <c r="W6754">
        <v>804</v>
      </c>
      <c r="X6754" t="s">
        <v>60</v>
      </c>
      <c r="Y6754" t="s">
        <v>72</v>
      </c>
      <c r="Z6754">
        <v>0</v>
      </c>
      <c r="AA6754">
        <v>406</v>
      </c>
      <c r="AB6754">
        <v>20797</v>
      </c>
      <c r="AC6754" t="s">
        <v>107</v>
      </c>
    </row>
    <row r="6755" spans="1:29" x14ac:dyDescent="0.3">
      <c r="A6755" s="1" t="s">
        <v>47</v>
      </c>
      <c r="B6755" t="s">
        <v>136</v>
      </c>
      <c r="C6755" t="s">
        <v>1386</v>
      </c>
      <c r="D6755" t="s">
        <v>236</v>
      </c>
      <c r="E6755">
        <v>1</v>
      </c>
      <c r="F6755" t="s">
        <v>271</v>
      </c>
      <c r="G6755" t="s">
        <v>340</v>
      </c>
      <c r="H6755" t="s">
        <v>35</v>
      </c>
      <c r="I6755" t="s">
        <v>1318</v>
      </c>
      <c r="J6755" t="s">
        <v>6768</v>
      </c>
      <c r="K6755" t="s">
        <v>15028</v>
      </c>
      <c r="L6755" t="s">
        <v>15029</v>
      </c>
      <c r="M6755" t="s">
        <v>207</v>
      </c>
      <c r="N6755" t="s">
        <v>94</v>
      </c>
      <c r="O6755">
        <v>27868</v>
      </c>
      <c r="P6755">
        <v>30839</v>
      </c>
      <c r="Q6755" t="s">
        <v>95</v>
      </c>
      <c r="R6755">
        <v>344</v>
      </c>
      <c r="S6755" s="2">
        <v>44454</v>
      </c>
      <c r="T6755" s="2">
        <v>44468</v>
      </c>
      <c r="U6755">
        <v>0</v>
      </c>
      <c r="V6755" t="s">
        <v>85</v>
      </c>
      <c r="W6755">
        <v>733</v>
      </c>
      <c r="X6755" t="s">
        <v>60</v>
      </c>
      <c r="Y6755" t="s">
        <v>45</v>
      </c>
      <c r="Z6755">
        <v>0</v>
      </c>
      <c r="AA6755">
        <v>787</v>
      </c>
      <c r="AB6755">
        <v>29346</v>
      </c>
      <c r="AC6755" t="s">
        <v>46</v>
      </c>
    </row>
    <row r="6756" spans="1:29" x14ac:dyDescent="0.3">
      <c r="A6756" s="1" t="s">
        <v>29</v>
      </c>
      <c r="B6756" t="s">
        <v>30</v>
      </c>
      <c r="C6756" t="s">
        <v>751</v>
      </c>
      <c r="D6756" t="s">
        <v>110</v>
      </c>
      <c r="E6756">
        <v>3</v>
      </c>
      <c r="F6756" t="s">
        <v>33</v>
      </c>
      <c r="G6756" t="s">
        <v>111</v>
      </c>
      <c r="H6756" t="s">
        <v>35</v>
      </c>
      <c r="I6756" t="s">
        <v>131</v>
      </c>
      <c r="J6756" t="s">
        <v>1792</v>
      </c>
      <c r="K6756" t="s">
        <v>15030</v>
      </c>
      <c r="L6756" t="s">
        <v>15031</v>
      </c>
      <c r="M6756" t="s">
        <v>1121</v>
      </c>
      <c r="N6756" t="s">
        <v>94</v>
      </c>
      <c r="O6756">
        <v>12599</v>
      </c>
      <c r="P6756">
        <v>16636</v>
      </c>
      <c r="Q6756" t="s">
        <v>95</v>
      </c>
      <c r="R6756">
        <v>408</v>
      </c>
      <c r="S6756" s="2">
        <v>44864</v>
      </c>
      <c r="T6756" t="s">
        <v>42</v>
      </c>
      <c r="U6756">
        <v>0</v>
      </c>
      <c r="V6756" t="s">
        <v>43</v>
      </c>
      <c r="W6756">
        <v>629</v>
      </c>
      <c r="X6756" t="s">
        <v>44</v>
      </c>
      <c r="Y6756" t="s">
        <v>72</v>
      </c>
      <c r="Z6756">
        <v>0</v>
      </c>
      <c r="AA6756">
        <v>533</v>
      </c>
      <c r="AB6756">
        <v>14485</v>
      </c>
      <c r="AC6756" t="s">
        <v>46</v>
      </c>
    </row>
    <row r="6757" spans="1:29" x14ac:dyDescent="0.3">
      <c r="A6757" s="1" t="s">
        <v>29</v>
      </c>
      <c r="B6757" t="s">
        <v>393</v>
      </c>
      <c r="C6757" t="s">
        <v>5713</v>
      </c>
      <c r="D6757" t="s">
        <v>236</v>
      </c>
      <c r="E6757">
        <v>6</v>
      </c>
      <c r="F6757" t="s">
        <v>77</v>
      </c>
      <c r="G6757" t="s">
        <v>264</v>
      </c>
      <c r="H6757" t="s">
        <v>79</v>
      </c>
      <c r="I6757" t="s">
        <v>36</v>
      </c>
      <c r="J6757" t="s">
        <v>977</v>
      </c>
      <c r="K6757" t="s">
        <v>15032</v>
      </c>
      <c r="L6757" t="s">
        <v>15033</v>
      </c>
      <c r="M6757" t="s">
        <v>399</v>
      </c>
      <c r="N6757" t="s">
        <v>84</v>
      </c>
      <c r="O6757">
        <v>28773</v>
      </c>
      <c r="P6757">
        <v>30960</v>
      </c>
      <c r="Q6757" t="s">
        <v>95</v>
      </c>
      <c r="R6757">
        <v>366</v>
      </c>
      <c r="S6757" s="2">
        <v>45124</v>
      </c>
      <c r="T6757" t="s">
        <v>42</v>
      </c>
      <c r="U6757">
        <v>0</v>
      </c>
      <c r="V6757" t="s">
        <v>71</v>
      </c>
      <c r="W6757">
        <v>517</v>
      </c>
      <c r="X6757" t="s">
        <v>44</v>
      </c>
      <c r="Y6757" t="s">
        <v>45</v>
      </c>
      <c r="Z6757">
        <v>0</v>
      </c>
      <c r="AA6757">
        <v>719</v>
      </c>
      <c r="AB6757">
        <v>29549</v>
      </c>
      <c r="AC6757" t="s">
        <v>73</v>
      </c>
    </row>
    <row r="6758" spans="1:29" x14ac:dyDescent="0.3">
      <c r="A6758" s="1" t="s">
        <v>29</v>
      </c>
      <c r="B6758" t="s">
        <v>86</v>
      </c>
      <c r="C6758" t="s">
        <v>4560</v>
      </c>
      <c r="D6758" t="s">
        <v>178</v>
      </c>
      <c r="E6758">
        <v>10</v>
      </c>
      <c r="F6758" t="s">
        <v>99</v>
      </c>
      <c r="G6758" t="s">
        <v>558</v>
      </c>
      <c r="H6758" t="s">
        <v>35</v>
      </c>
      <c r="I6758" t="s">
        <v>507</v>
      </c>
      <c r="J6758" t="s">
        <v>3055</v>
      </c>
      <c r="K6758">
        <f>1-734-150-9951</f>
        <v>-10834</v>
      </c>
      <c r="L6758" t="s">
        <v>15034</v>
      </c>
      <c r="M6758" t="s">
        <v>1015</v>
      </c>
      <c r="N6758" t="s">
        <v>58</v>
      </c>
      <c r="O6758">
        <v>28199</v>
      </c>
      <c r="P6758">
        <v>33194</v>
      </c>
      <c r="Q6758" t="s">
        <v>59</v>
      </c>
      <c r="R6758">
        <v>749</v>
      </c>
      <c r="S6758" s="2">
        <v>44466</v>
      </c>
      <c r="T6758" s="2">
        <v>44481</v>
      </c>
      <c r="U6758">
        <v>25678</v>
      </c>
      <c r="V6758" t="s">
        <v>85</v>
      </c>
      <c r="W6758">
        <v>778</v>
      </c>
      <c r="X6758" t="s">
        <v>60</v>
      </c>
      <c r="Y6758" t="s">
        <v>61</v>
      </c>
      <c r="Z6758">
        <v>4642</v>
      </c>
      <c r="AA6758">
        <v>385</v>
      </c>
      <c r="AB6758">
        <v>28869</v>
      </c>
      <c r="AC6758" t="s">
        <v>107</v>
      </c>
    </row>
    <row r="6759" spans="1:29" x14ac:dyDescent="0.3">
      <c r="A6759" s="1" t="s">
        <v>47</v>
      </c>
      <c r="B6759" t="s">
        <v>176</v>
      </c>
      <c r="C6759" t="s">
        <v>3609</v>
      </c>
      <c r="D6759" t="s">
        <v>169</v>
      </c>
      <c r="E6759">
        <v>6</v>
      </c>
      <c r="F6759" t="s">
        <v>51</v>
      </c>
      <c r="G6759" t="s">
        <v>1427</v>
      </c>
      <c r="H6759" t="s">
        <v>79</v>
      </c>
      <c r="I6759" t="s">
        <v>735</v>
      </c>
      <c r="J6759" t="s">
        <v>141</v>
      </c>
      <c r="K6759" t="s">
        <v>15035</v>
      </c>
      <c r="L6759" t="s">
        <v>15036</v>
      </c>
      <c r="M6759" t="s">
        <v>1637</v>
      </c>
      <c r="N6759" t="s">
        <v>58</v>
      </c>
      <c r="O6759">
        <v>7366</v>
      </c>
      <c r="P6759">
        <v>11425</v>
      </c>
      <c r="Q6759" t="s">
        <v>95</v>
      </c>
      <c r="R6759">
        <v>781</v>
      </c>
      <c r="S6759" s="2">
        <v>45306</v>
      </c>
      <c r="T6759" s="2">
        <v>45323</v>
      </c>
      <c r="U6759">
        <v>0</v>
      </c>
      <c r="V6759" t="s">
        <v>43</v>
      </c>
      <c r="W6759">
        <v>493</v>
      </c>
      <c r="X6759" t="s">
        <v>60</v>
      </c>
      <c r="Y6759" t="s">
        <v>45</v>
      </c>
      <c r="Z6759">
        <v>4946</v>
      </c>
      <c r="AA6759">
        <v>339</v>
      </c>
      <c r="AB6759">
        <v>11242</v>
      </c>
      <c r="AC6759" t="s">
        <v>107</v>
      </c>
    </row>
    <row r="6760" spans="1:29" x14ac:dyDescent="0.3">
      <c r="A6760" s="1" t="s">
        <v>47</v>
      </c>
      <c r="B6760" t="s">
        <v>592</v>
      </c>
      <c r="C6760" t="s">
        <v>1444</v>
      </c>
      <c r="D6760" t="s">
        <v>201</v>
      </c>
      <c r="E6760">
        <v>4</v>
      </c>
      <c r="F6760" t="s">
        <v>129</v>
      </c>
      <c r="G6760" t="s">
        <v>700</v>
      </c>
      <c r="H6760" t="s">
        <v>35</v>
      </c>
      <c r="I6760" t="s">
        <v>1083</v>
      </c>
      <c r="J6760" t="s">
        <v>5140</v>
      </c>
      <c r="K6760" t="s">
        <v>15037</v>
      </c>
      <c r="L6760" t="s">
        <v>15038</v>
      </c>
      <c r="M6760" t="s">
        <v>2167</v>
      </c>
      <c r="N6760" t="s">
        <v>94</v>
      </c>
      <c r="O6760">
        <v>10674</v>
      </c>
      <c r="P6760">
        <v>15329</v>
      </c>
      <c r="Q6760" t="s">
        <v>41</v>
      </c>
      <c r="R6760">
        <v>534</v>
      </c>
      <c r="S6760" s="2">
        <v>45173</v>
      </c>
      <c r="T6760" s="2">
        <v>45175</v>
      </c>
      <c r="U6760">
        <v>0</v>
      </c>
      <c r="V6760" t="s">
        <v>106</v>
      </c>
      <c r="W6760">
        <v>466</v>
      </c>
      <c r="X6760" t="s">
        <v>60</v>
      </c>
      <c r="Y6760" t="s">
        <v>72</v>
      </c>
      <c r="Z6760">
        <v>0</v>
      </c>
      <c r="AA6760">
        <v>81</v>
      </c>
      <c r="AB6760">
        <v>10754</v>
      </c>
      <c r="AC6760" t="s">
        <v>46</v>
      </c>
    </row>
    <row r="6761" spans="1:29" x14ac:dyDescent="0.3">
      <c r="A6761" s="1" t="s">
        <v>47</v>
      </c>
      <c r="B6761" t="s">
        <v>592</v>
      </c>
      <c r="C6761" t="s">
        <v>1444</v>
      </c>
      <c r="D6761" t="s">
        <v>50</v>
      </c>
      <c r="E6761">
        <v>1</v>
      </c>
      <c r="F6761" t="s">
        <v>129</v>
      </c>
      <c r="G6761" t="s">
        <v>163</v>
      </c>
      <c r="H6761" t="s">
        <v>79</v>
      </c>
      <c r="I6761" t="s">
        <v>490</v>
      </c>
      <c r="J6761" t="s">
        <v>14812</v>
      </c>
      <c r="K6761" t="s">
        <v>15039</v>
      </c>
      <c r="L6761" t="s">
        <v>15040</v>
      </c>
      <c r="M6761" t="s">
        <v>598</v>
      </c>
      <c r="N6761" t="s">
        <v>58</v>
      </c>
      <c r="O6761">
        <v>22483</v>
      </c>
      <c r="P6761">
        <v>27478</v>
      </c>
      <c r="Q6761" t="s">
        <v>59</v>
      </c>
      <c r="R6761">
        <v>674</v>
      </c>
      <c r="S6761" s="2">
        <v>44632</v>
      </c>
      <c r="T6761" t="s">
        <v>42</v>
      </c>
      <c r="U6761">
        <v>32201</v>
      </c>
      <c r="V6761" t="s">
        <v>106</v>
      </c>
      <c r="W6761">
        <v>786</v>
      </c>
      <c r="X6761" t="s">
        <v>44</v>
      </c>
      <c r="Y6761" t="s">
        <v>45</v>
      </c>
      <c r="Z6761">
        <v>2741</v>
      </c>
      <c r="AA6761">
        <v>618</v>
      </c>
      <c r="AB6761">
        <v>24458</v>
      </c>
      <c r="AC6761" t="s">
        <v>73</v>
      </c>
    </row>
    <row r="6762" spans="1:29" x14ac:dyDescent="0.3">
      <c r="A6762" s="1" t="s">
        <v>47</v>
      </c>
      <c r="B6762" t="s">
        <v>108</v>
      </c>
      <c r="C6762" t="s">
        <v>109</v>
      </c>
      <c r="D6762" t="s">
        <v>257</v>
      </c>
      <c r="E6762">
        <v>9</v>
      </c>
      <c r="F6762" t="s">
        <v>64</v>
      </c>
      <c r="G6762" t="s">
        <v>1599</v>
      </c>
      <c r="H6762" t="s">
        <v>35</v>
      </c>
      <c r="I6762" t="s">
        <v>441</v>
      </c>
      <c r="J6762" t="s">
        <v>15041</v>
      </c>
      <c r="K6762" t="s">
        <v>15042</v>
      </c>
      <c r="L6762" t="s">
        <v>15043</v>
      </c>
      <c r="M6762" t="s">
        <v>1252</v>
      </c>
      <c r="N6762" t="s">
        <v>94</v>
      </c>
      <c r="O6762">
        <v>23767</v>
      </c>
      <c r="P6762">
        <v>26502</v>
      </c>
      <c r="Q6762" t="s">
        <v>95</v>
      </c>
      <c r="R6762">
        <v>370</v>
      </c>
      <c r="S6762" s="2">
        <v>45155</v>
      </c>
      <c r="T6762" t="s">
        <v>42</v>
      </c>
      <c r="U6762">
        <v>0</v>
      </c>
      <c r="V6762" t="s">
        <v>85</v>
      </c>
      <c r="W6762">
        <v>707</v>
      </c>
      <c r="X6762" t="s">
        <v>44</v>
      </c>
      <c r="Y6762" t="s">
        <v>61</v>
      </c>
      <c r="Z6762">
        <v>0</v>
      </c>
      <c r="AA6762">
        <v>432</v>
      </c>
      <c r="AB6762">
        <v>24452</v>
      </c>
      <c r="AC6762" t="s">
        <v>107</v>
      </c>
    </row>
    <row r="6763" spans="1:29" x14ac:dyDescent="0.3">
      <c r="A6763" s="1" t="s">
        <v>47</v>
      </c>
      <c r="B6763" t="s">
        <v>592</v>
      </c>
      <c r="C6763" t="s">
        <v>2761</v>
      </c>
      <c r="D6763" t="s">
        <v>387</v>
      </c>
      <c r="E6763">
        <v>8</v>
      </c>
      <c r="F6763" t="s">
        <v>271</v>
      </c>
      <c r="G6763" t="s">
        <v>340</v>
      </c>
      <c r="H6763" t="s">
        <v>79</v>
      </c>
      <c r="I6763" t="s">
        <v>36</v>
      </c>
      <c r="J6763" t="s">
        <v>245</v>
      </c>
      <c r="K6763" t="s">
        <v>15044</v>
      </c>
      <c r="L6763" t="s">
        <v>15045</v>
      </c>
      <c r="M6763" t="s">
        <v>2167</v>
      </c>
      <c r="N6763" t="s">
        <v>40</v>
      </c>
      <c r="O6763">
        <v>27054</v>
      </c>
      <c r="P6763">
        <v>31050</v>
      </c>
      <c r="Q6763" t="s">
        <v>95</v>
      </c>
      <c r="R6763">
        <v>786</v>
      </c>
      <c r="S6763" s="2">
        <v>45092</v>
      </c>
      <c r="T6763" s="2">
        <v>45105</v>
      </c>
      <c r="U6763">
        <v>0</v>
      </c>
      <c r="V6763" t="s">
        <v>85</v>
      </c>
      <c r="W6763">
        <v>403</v>
      </c>
      <c r="X6763" t="s">
        <v>60</v>
      </c>
      <c r="Y6763" t="s">
        <v>72</v>
      </c>
      <c r="Z6763">
        <v>0</v>
      </c>
      <c r="AA6763">
        <v>698</v>
      </c>
      <c r="AB6763">
        <v>27610</v>
      </c>
      <c r="AC6763" t="s">
        <v>107</v>
      </c>
    </row>
    <row r="6764" spans="1:29" x14ac:dyDescent="0.3">
      <c r="A6764" s="1" t="s">
        <v>29</v>
      </c>
      <c r="B6764" t="s">
        <v>74</v>
      </c>
      <c r="C6764" t="s">
        <v>2173</v>
      </c>
      <c r="D6764" t="s">
        <v>178</v>
      </c>
      <c r="E6764">
        <v>1</v>
      </c>
      <c r="F6764" t="s">
        <v>221</v>
      </c>
      <c r="G6764" t="s">
        <v>882</v>
      </c>
      <c r="H6764" t="s">
        <v>79</v>
      </c>
      <c r="I6764" t="s">
        <v>286</v>
      </c>
      <c r="J6764" t="s">
        <v>637</v>
      </c>
      <c r="K6764">
        <f>1-996-656-7784</f>
        <v>-9435</v>
      </c>
      <c r="L6764" t="s">
        <v>15046</v>
      </c>
      <c r="M6764" t="s">
        <v>1718</v>
      </c>
      <c r="N6764" t="s">
        <v>58</v>
      </c>
      <c r="O6764">
        <v>16331</v>
      </c>
      <c r="P6764">
        <v>20709</v>
      </c>
      <c r="Q6764" t="s">
        <v>59</v>
      </c>
      <c r="R6764">
        <v>321</v>
      </c>
      <c r="S6764" s="2">
        <v>44520</v>
      </c>
      <c r="T6764" t="s">
        <v>42</v>
      </c>
      <c r="U6764">
        <v>16835</v>
      </c>
      <c r="V6764" t="s">
        <v>106</v>
      </c>
      <c r="W6764">
        <v>746</v>
      </c>
      <c r="X6764" t="s">
        <v>44</v>
      </c>
      <c r="Y6764" t="s">
        <v>61</v>
      </c>
      <c r="Z6764">
        <v>4224</v>
      </c>
      <c r="AA6764">
        <v>835</v>
      </c>
      <c r="AB6764">
        <v>18411</v>
      </c>
      <c r="AC6764" t="s">
        <v>107</v>
      </c>
    </row>
    <row r="6765" spans="1:29" x14ac:dyDescent="0.3">
      <c r="A6765" s="1" t="s">
        <v>29</v>
      </c>
      <c r="B6765" t="s">
        <v>541</v>
      </c>
      <c r="C6765" t="s">
        <v>1165</v>
      </c>
      <c r="D6765" t="s">
        <v>178</v>
      </c>
      <c r="E6765">
        <v>2</v>
      </c>
      <c r="F6765" t="s">
        <v>271</v>
      </c>
      <c r="G6765" t="s">
        <v>495</v>
      </c>
      <c r="H6765" t="s">
        <v>35</v>
      </c>
      <c r="I6765" t="s">
        <v>725</v>
      </c>
      <c r="J6765" t="s">
        <v>3132</v>
      </c>
      <c r="K6765" t="s">
        <v>15047</v>
      </c>
      <c r="L6765" t="s">
        <v>15048</v>
      </c>
      <c r="M6765" t="s">
        <v>1193</v>
      </c>
      <c r="N6765" t="s">
        <v>40</v>
      </c>
      <c r="O6765">
        <v>6299</v>
      </c>
      <c r="P6765">
        <v>10924</v>
      </c>
      <c r="Q6765" t="s">
        <v>41</v>
      </c>
      <c r="R6765">
        <v>631</v>
      </c>
      <c r="S6765" s="2">
        <v>44608</v>
      </c>
      <c r="T6765" t="s">
        <v>42</v>
      </c>
      <c r="U6765">
        <v>0</v>
      </c>
      <c r="V6765" t="s">
        <v>106</v>
      </c>
      <c r="W6765">
        <v>448</v>
      </c>
      <c r="X6765" t="s">
        <v>44</v>
      </c>
      <c r="Y6765" t="s">
        <v>61</v>
      </c>
      <c r="Z6765">
        <v>0</v>
      </c>
      <c r="AA6765">
        <v>20</v>
      </c>
      <c r="AB6765">
        <v>6765</v>
      </c>
      <c r="AC6765" t="s">
        <v>46</v>
      </c>
    </row>
    <row r="6766" spans="1:29" x14ac:dyDescent="0.3">
      <c r="A6766" s="1" t="s">
        <v>29</v>
      </c>
      <c r="B6766" t="s">
        <v>363</v>
      </c>
      <c r="C6766" t="s">
        <v>416</v>
      </c>
      <c r="D6766" t="s">
        <v>32</v>
      </c>
      <c r="E6766">
        <v>6</v>
      </c>
      <c r="F6766" t="s">
        <v>77</v>
      </c>
      <c r="G6766" t="s">
        <v>264</v>
      </c>
      <c r="H6766" t="s">
        <v>35</v>
      </c>
      <c r="I6766" t="s">
        <v>2519</v>
      </c>
      <c r="J6766" t="s">
        <v>5698</v>
      </c>
      <c r="K6766" t="s">
        <v>15049</v>
      </c>
      <c r="L6766" t="s">
        <v>15050</v>
      </c>
      <c r="M6766" t="s">
        <v>705</v>
      </c>
      <c r="N6766" t="s">
        <v>40</v>
      </c>
      <c r="O6766">
        <v>23515</v>
      </c>
      <c r="P6766">
        <v>26306</v>
      </c>
      <c r="Q6766" t="s">
        <v>41</v>
      </c>
      <c r="R6766">
        <v>747</v>
      </c>
      <c r="S6766" s="2">
        <v>44629</v>
      </c>
      <c r="T6766" s="2">
        <v>44631</v>
      </c>
      <c r="U6766">
        <v>0</v>
      </c>
      <c r="V6766" t="s">
        <v>106</v>
      </c>
      <c r="W6766">
        <v>711</v>
      </c>
      <c r="X6766" t="s">
        <v>60</v>
      </c>
      <c r="Y6766" t="s">
        <v>45</v>
      </c>
      <c r="Z6766">
        <v>0</v>
      </c>
      <c r="AA6766">
        <v>535</v>
      </c>
      <c r="AB6766">
        <v>24486</v>
      </c>
      <c r="AC6766" t="s">
        <v>107</v>
      </c>
    </row>
    <row r="6767" spans="1:29" x14ac:dyDescent="0.3">
      <c r="A6767" s="1" t="s">
        <v>47</v>
      </c>
      <c r="B6767" t="s">
        <v>145</v>
      </c>
      <c r="C6767" t="s">
        <v>2354</v>
      </c>
      <c r="D6767" t="s">
        <v>236</v>
      </c>
      <c r="E6767">
        <v>9</v>
      </c>
      <c r="F6767" t="s">
        <v>271</v>
      </c>
      <c r="G6767" t="s">
        <v>495</v>
      </c>
      <c r="H6767" t="s">
        <v>79</v>
      </c>
      <c r="I6767" t="s">
        <v>15051</v>
      </c>
      <c r="J6767" t="s">
        <v>3154</v>
      </c>
      <c r="K6767" t="s">
        <v>15052</v>
      </c>
      <c r="L6767" t="s">
        <v>15053</v>
      </c>
      <c r="M6767" t="s">
        <v>2459</v>
      </c>
      <c r="N6767" t="s">
        <v>58</v>
      </c>
      <c r="O6767">
        <v>23780</v>
      </c>
      <c r="P6767">
        <v>27335</v>
      </c>
      <c r="Q6767" t="s">
        <v>59</v>
      </c>
      <c r="R6767">
        <v>686</v>
      </c>
      <c r="S6767" s="2">
        <v>44748</v>
      </c>
      <c r="T6767" s="2">
        <v>44777</v>
      </c>
      <c r="U6767">
        <v>42067</v>
      </c>
      <c r="V6767" t="s">
        <v>43</v>
      </c>
      <c r="W6767">
        <v>644</v>
      </c>
      <c r="X6767" t="s">
        <v>60</v>
      </c>
      <c r="Y6767" t="s">
        <v>61</v>
      </c>
      <c r="Z6767">
        <v>3433</v>
      </c>
      <c r="AA6767">
        <v>587</v>
      </c>
      <c r="AB6767">
        <v>26562</v>
      </c>
      <c r="AC6767" t="s">
        <v>73</v>
      </c>
    </row>
    <row r="6768" spans="1:29" x14ac:dyDescent="0.3">
      <c r="A6768" s="1" t="s">
        <v>29</v>
      </c>
      <c r="B6768" t="s">
        <v>30</v>
      </c>
      <c r="C6768" t="s">
        <v>263</v>
      </c>
      <c r="D6768" t="s">
        <v>178</v>
      </c>
      <c r="E6768">
        <v>3</v>
      </c>
      <c r="F6768" t="s">
        <v>120</v>
      </c>
      <c r="G6768" t="s">
        <v>329</v>
      </c>
      <c r="H6768" t="s">
        <v>35</v>
      </c>
      <c r="I6768" t="s">
        <v>101</v>
      </c>
      <c r="J6768" t="s">
        <v>1410</v>
      </c>
      <c r="K6768" t="s">
        <v>15054</v>
      </c>
      <c r="L6768" t="s">
        <v>15055</v>
      </c>
      <c r="M6768" t="s">
        <v>1039</v>
      </c>
      <c r="N6768" t="s">
        <v>84</v>
      </c>
      <c r="O6768">
        <v>19688</v>
      </c>
      <c r="P6768">
        <v>23474</v>
      </c>
      <c r="Q6768" t="s">
        <v>41</v>
      </c>
      <c r="R6768">
        <v>283</v>
      </c>
      <c r="S6768" s="2">
        <v>45310</v>
      </c>
      <c r="T6768" s="2">
        <v>45321</v>
      </c>
      <c r="U6768">
        <v>0</v>
      </c>
      <c r="V6768" t="s">
        <v>85</v>
      </c>
      <c r="W6768">
        <v>660</v>
      </c>
      <c r="X6768" t="s">
        <v>60</v>
      </c>
      <c r="Y6768" t="s">
        <v>45</v>
      </c>
      <c r="Z6768">
        <v>0</v>
      </c>
      <c r="AA6768">
        <v>477</v>
      </c>
      <c r="AB6768">
        <v>22714</v>
      </c>
      <c r="AC6768" t="s">
        <v>46</v>
      </c>
    </row>
    <row r="6769" spans="1:29" x14ac:dyDescent="0.3">
      <c r="A6769" s="1" t="s">
        <v>47</v>
      </c>
      <c r="B6769" t="s">
        <v>234</v>
      </c>
      <c r="C6769" t="s">
        <v>3327</v>
      </c>
      <c r="D6769" t="s">
        <v>387</v>
      </c>
      <c r="E6769">
        <v>4</v>
      </c>
      <c r="F6769" t="s">
        <v>77</v>
      </c>
      <c r="G6769" t="s">
        <v>264</v>
      </c>
      <c r="H6769" t="s">
        <v>79</v>
      </c>
      <c r="I6769" t="s">
        <v>2547</v>
      </c>
      <c r="J6769" t="s">
        <v>8230</v>
      </c>
      <c r="K6769">
        <v>6004058227</v>
      </c>
      <c r="L6769" t="s">
        <v>15056</v>
      </c>
      <c r="M6769" t="s">
        <v>800</v>
      </c>
      <c r="N6769" t="s">
        <v>58</v>
      </c>
      <c r="O6769">
        <v>9936</v>
      </c>
      <c r="P6769">
        <v>12094</v>
      </c>
      <c r="Q6769" t="s">
        <v>41</v>
      </c>
      <c r="R6769">
        <v>3</v>
      </c>
      <c r="S6769" s="2">
        <v>44906</v>
      </c>
      <c r="T6769" t="s">
        <v>42</v>
      </c>
      <c r="U6769">
        <v>0</v>
      </c>
      <c r="V6769" t="s">
        <v>106</v>
      </c>
      <c r="W6769">
        <v>489</v>
      </c>
      <c r="X6769" t="s">
        <v>44</v>
      </c>
      <c r="Y6769" t="s">
        <v>45</v>
      </c>
      <c r="Z6769">
        <v>4469</v>
      </c>
      <c r="AA6769">
        <v>837</v>
      </c>
      <c r="AB6769">
        <v>10713</v>
      </c>
      <c r="AC6769" t="s">
        <v>107</v>
      </c>
    </row>
    <row r="6770" spans="1:29" x14ac:dyDescent="0.3">
      <c r="A6770" s="1" t="s">
        <v>47</v>
      </c>
      <c r="B6770" t="s">
        <v>48</v>
      </c>
      <c r="C6770" t="s">
        <v>7419</v>
      </c>
      <c r="D6770" t="s">
        <v>169</v>
      </c>
      <c r="E6770">
        <v>2</v>
      </c>
      <c r="F6770" t="s">
        <v>51</v>
      </c>
      <c r="G6770" t="s">
        <v>1427</v>
      </c>
      <c r="H6770" t="s">
        <v>35</v>
      </c>
      <c r="I6770" t="s">
        <v>2906</v>
      </c>
      <c r="J6770" t="s">
        <v>1576</v>
      </c>
      <c r="K6770">
        <v>8577394145</v>
      </c>
      <c r="L6770" t="s">
        <v>15057</v>
      </c>
      <c r="M6770" t="s">
        <v>1240</v>
      </c>
      <c r="N6770" t="s">
        <v>84</v>
      </c>
      <c r="O6770">
        <v>2913</v>
      </c>
      <c r="P6770">
        <v>5765</v>
      </c>
      <c r="Q6770" t="s">
        <v>59</v>
      </c>
      <c r="R6770">
        <v>514</v>
      </c>
      <c r="S6770" s="2">
        <v>44288</v>
      </c>
      <c r="T6770" t="s">
        <v>42</v>
      </c>
      <c r="U6770">
        <v>20894</v>
      </c>
      <c r="V6770" t="s">
        <v>85</v>
      </c>
      <c r="W6770">
        <v>485</v>
      </c>
      <c r="X6770" t="s">
        <v>44</v>
      </c>
      <c r="Y6770" t="s">
        <v>45</v>
      </c>
      <c r="Z6770">
        <v>0</v>
      </c>
      <c r="AA6770">
        <v>726</v>
      </c>
      <c r="AB6770">
        <v>3084</v>
      </c>
      <c r="AC6770" t="s">
        <v>46</v>
      </c>
    </row>
    <row r="6771" spans="1:29" x14ac:dyDescent="0.3">
      <c r="A6771" s="1" t="s">
        <v>47</v>
      </c>
      <c r="B6771" t="s">
        <v>592</v>
      </c>
      <c r="C6771" t="s">
        <v>2444</v>
      </c>
      <c r="D6771" t="s">
        <v>236</v>
      </c>
      <c r="E6771">
        <v>10</v>
      </c>
      <c r="F6771" t="s">
        <v>186</v>
      </c>
      <c r="G6771" t="s">
        <v>620</v>
      </c>
      <c r="H6771" t="s">
        <v>79</v>
      </c>
      <c r="I6771" t="s">
        <v>423</v>
      </c>
      <c r="J6771" t="s">
        <v>11764</v>
      </c>
      <c r="K6771" t="s">
        <v>15058</v>
      </c>
      <c r="L6771" t="s">
        <v>15059</v>
      </c>
      <c r="M6771" t="s">
        <v>2167</v>
      </c>
      <c r="N6771" t="s">
        <v>40</v>
      </c>
      <c r="O6771">
        <v>23140</v>
      </c>
      <c r="P6771">
        <v>25178</v>
      </c>
      <c r="Q6771" t="s">
        <v>95</v>
      </c>
      <c r="R6771">
        <v>937</v>
      </c>
      <c r="S6771" s="2">
        <v>44591</v>
      </c>
      <c r="T6771" t="s">
        <v>42</v>
      </c>
      <c r="U6771">
        <v>0</v>
      </c>
      <c r="V6771" t="s">
        <v>71</v>
      </c>
      <c r="W6771">
        <v>849</v>
      </c>
      <c r="X6771" t="s">
        <v>44</v>
      </c>
      <c r="Y6771" t="s">
        <v>72</v>
      </c>
      <c r="Z6771">
        <v>0</v>
      </c>
      <c r="AA6771">
        <v>998</v>
      </c>
      <c r="AB6771">
        <v>23547</v>
      </c>
      <c r="AC6771" t="s">
        <v>107</v>
      </c>
    </row>
    <row r="6772" spans="1:29" x14ac:dyDescent="0.3">
      <c r="A6772" s="1" t="s">
        <v>29</v>
      </c>
      <c r="B6772" t="s">
        <v>393</v>
      </c>
      <c r="C6772" t="s">
        <v>609</v>
      </c>
      <c r="D6772" t="s">
        <v>178</v>
      </c>
      <c r="E6772">
        <v>7</v>
      </c>
      <c r="F6772" t="s">
        <v>77</v>
      </c>
      <c r="G6772" t="s">
        <v>264</v>
      </c>
      <c r="H6772" t="s">
        <v>35</v>
      </c>
      <c r="I6772" t="s">
        <v>2144</v>
      </c>
      <c r="J6772" t="s">
        <v>3165</v>
      </c>
      <c r="K6772" t="s">
        <v>15060</v>
      </c>
      <c r="L6772" t="s">
        <v>15061</v>
      </c>
      <c r="M6772" t="s">
        <v>1265</v>
      </c>
      <c r="N6772" t="s">
        <v>58</v>
      </c>
      <c r="O6772">
        <v>2929</v>
      </c>
      <c r="P6772">
        <v>5478</v>
      </c>
      <c r="Q6772" t="s">
        <v>59</v>
      </c>
      <c r="R6772">
        <v>884</v>
      </c>
      <c r="S6772" s="2">
        <v>44580</v>
      </c>
      <c r="T6772" t="s">
        <v>42</v>
      </c>
      <c r="U6772">
        <v>6488</v>
      </c>
      <c r="V6772" t="s">
        <v>85</v>
      </c>
      <c r="W6772">
        <v>449</v>
      </c>
      <c r="X6772" t="s">
        <v>44</v>
      </c>
      <c r="Y6772" t="s">
        <v>61</v>
      </c>
      <c r="Z6772">
        <v>1768</v>
      </c>
      <c r="AA6772">
        <v>658</v>
      </c>
      <c r="AB6772">
        <v>3355</v>
      </c>
      <c r="AC6772" t="s">
        <v>46</v>
      </c>
    </row>
    <row r="6773" spans="1:29" x14ac:dyDescent="0.3">
      <c r="A6773" s="1" t="s">
        <v>47</v>
      </c>
      <c r="B6773" t="s">
        <v>48</v>
      </c>
      <c r="C6773" t="s">
        <v>1787</v>
      </c>
      <c r="D6773" t="s">
        <v>98</v>
      </c>
      <c r="E6773">
        <v>9</v>
      </c>
      <c r="F6773" t="s">
        <v>271</v>
      </c>
      <c r="G6773" t="s">
        <v>715</v>
      </c>
      <c r="H6773" t="s">
        <v>35</v>
      </c>
      <c r="I6773" t="s">
        <v>265</v>
      </c>
      <c r="J6773" t="s">
        <v>6648</v>
      </c>
      <c r="K6773" t="s">
        <v>15062</v>
      </c>
      <c r="L6773" t="s">
        <v>4970</v>
      </c>
      <c r="M6773" t="s">
        <v>303</v>
      </c>
      <c r="N6773" t="s">
        <v>58</v>
      </c>
      <c r="O6773">
        <v>27341</v>
      </c>
      <c r="P6773">
        <v>30870</v>
      </c>
      <c r="Q6773" t="s">
        <v>41</v>
      </c>
      <c r="R6773">
        <v>256</v>
      </c>
      <c r="S6773" s="2">
        <v>44745</v>
      </c>
      <c r="T6773" s="2">
        <v>44756</v>
      </c>
      <c r="U6773">
        <v>0</v>
      </c>
      <c r="V6773" t="s">
        <v>85</v>
      </c>
      <c r="W6773">
        <v>518</v>
      </c>
      <c r="X6773" t="s">
        <v>60</v>
      </c>
      <c r="Y6773" t="s">
        <v>45</v>
      </c>
      <c r="Z6773">
        <v>3292</v>
      </c>
      <c r="AA6773">
        <v>162</v>
      </c>
      <c r="AB6773">
        <v>28495</v>
      </c>
      <c r="AC6773" t="s">
        <v>107</v>
      </c>
    </row>
    <row r="6774" spans="1:29" x14ac:dyDescent="0.3">
      <c r="A6774" s="1" t="s">
        <v>47</v>
      </c>
      <c r="B6774" t="s">
        <v>234</v>
      </c>
      <c r="C6774" t="s">
        <v>2970</v>
      </c>
      <c r="D6774" t="s">
        <v>128</v>
      </c>
      <c r="E6774">
        <v>5</v>
      </c>
      <c r="F6774" t="s">
        <v>51</v>
      </c>
      <c r="G6774" t="s">
        <v>52</v>
      </c>
      <c r="H6774" t="s">
        <v>35</v>
      </c>
      <c r="I6774" t="s">
        <v>5157</v>
      </c>
      <c r="J6774" t="s">
        <v>323</v>
      </c>
      <c r="K6774">
        <f>1-834-101-1893</f>
        <v>-2827</v>
      </c>
      <c r="L6774" t="s">
        <v>15063</v>
      </c>
      <c r="M6774" t="s">
        <v>984</v>
      </c>
      <c r="N6774" t="s">
        <v>40</v>
      </c>
      <c r="O6774">
        <v>28828</v>
      </c>
      <c r="P6774">
        <v>31865</v>
      </c>
      <c r="Q6774" t="s">
        <v>59</v>
      </c>
      <c r="R6774">
        <v>286</v>
      </c>
      <c r="S6774" s="2">
        <v>45152</v>
      </c>
      <c r="T6774" s="2">
        <v>45177</v>
      </c>
      <c r="U6774">
        <v>33189</v>
      </c>
      <c r="V6774" t="s">
        <v>43</v>
      </c>
      <c r="W6774">
        <v>545</v>
      </c>
      <c r="X6774" t="s">
        <v>60</v>
      </c>
      <c r="Y6774" t="s">
        <v>45</v>
      </c>
      <c r="Z6774">
        <v>0</v>
      </c>
      <c r="AA6774">
        <v>869</v>
      </c>
      <c r="AB6774">
        <v>31243</v>
      </c>
      <c r="AC6774" t="s">
        <v>46</v>
      </c>
    </row>
    <row r="6775" spans="1:29" x14ac:dyDescent="0.3">
      <c r="A6775" s="1" t="s">
        <v>29</v>
      </c>
      <c r="B6775" t="s">
        <v>228</v>
      </c>
      <c r="C6775" t="s">
        <v>1652</v>
      </c>
      <c r="D6775" t="s">
        <v>185</v>
      </c>
      <c r="E6775">
        <v>4</v>
      </c>
      <c r="F6775" t="s">
        <v>33</v>
      </c>
      <c r="G6775" t="s">
        <v>111</v>
      </c>
      <c r="H6775" t="s">
        <v>79</v>
      </c>
      <c r="I6775" t="s">
        <v>4288</v>
      </c>
      <c r="J6775" t="s">
        <v>3341</v>
      </c>
      <c r="K6775" t="s">
        <v>15064</v>
      </c>
      <c r="L6775" t="s">
        <v>12942</v>
      </c>
      <c r="M6775" t="s">
        <v>473</v>
      </c>
      <c r="N6775" t="s">
        <v>94</v>
      </c>
      <c r="O6775">
        <v>26070</v>
      </c>
      <c r="P6775">
        <v>29734</v>
      </c>
      <c r="Q6775" t="s">
        <v>41</v>
      </c>
      <c r="R6775">
        <v>564</v>
      </c>
      <c r="S6775" s="2">
        <v>45261</v>
      </c>
      <c r="T6775" t="s">
        <v>42</v>
      </c>
      <c r="U6775">
        <v>0</v>
      </c>
      <c r="V6775" t="s">
        <v>85</v>
      </c>
      <c r="W6775">
        <v>728</v>
      </c>
      <c r="X6775" t="s">
        <v>44</v>
      </c>
      <c r="Y6775" t="s">
        <v>61</v>
      </c>
      <c r="Z6775">
        <v>0</v>
      </c>
      <c r="AA6775">
        <v>924</v>
      </c>
      <c r="AB6775">
        <v>27536</v>
      </c>
      <c r="AC6775" t="s">
        <v>107</v>
      </c>
    </row>
    <row r="6776" spans="1:29" x14ac:dyDescent="0.3">
      <c r="A6776" s="1" t="s">
        <v>29</v>
      </c>
      <c r="B6776" t="s">
        <v>86</v>
      </c>
      <c r="C6776" t="s">
        <v>1919</v>
      </c>
      <c r="D6776" t="s">
        <v>155</v>
      </c>
      <c r="E6776">
        <v>10</v>
      </c>
      <c r="F6776" t="s">
        <v>129</v>
      </c>
      <c r="G6776" t="s">
        <v>1528</v>
      </c>
      <c r="H6776" t="s">
        <v>35</v>
      </c>
      <c r="I6776" t="s">
        <v>131</v>
      </c>
      <c r="J6776" t="s">
        <v>224</v>
      </c>
      <c r="K6776" t="s">
        <v>15065</v>
      </c>
      <c r="L6776" t="s">
        <v>14993</v>
      </c>
      <c r="M6776" t="s">
        <v>1597</v>
      </c>
      <c r="N6776" t="s">
        <v>40</v>
      </c>
      <c r="O6776">
        <v>5088</v>
      </c>
      <c r="P6776">
        <v>8666</v>
      </c>
      <c r="Q6776" t="s">
        <v>41</v>
      </c>
      <c r="R6776">
        <v>828</v>
      </c>
      <c r="S6776" s="2">
        <v>45199</v>
      </c>
      <c r="T6776" t="s">
        <v>42</v>
      </c>
      <c r="U6776">
        <v>0</v>
      </c>
      <c r="V6776" t="s">
        <v>106</v>
      </c>
      <c r="W6776">
        <v>570</v>
      </c>
      <c r="X6776" t="s">
        <v>44</v>
      </c>
      <c r="Y6776" t="s">
        <v>45</v>
      </c>
      <c r="Z6776">
        <v>0</v>
      </c>
      <c r="AA6776">
        <v>764</v>
      </c>
      <c r="AB6776">
        <v>7530</v>
      </c>
      <c r="AC6776" t="s">
        <v>46</v>
      </c>
    </row>
    <row r="6777" spans="1:29" x14ac:dyDescent="0.3">
      <c r="A6777" s="1" t="s">
        <v>29</v>
      </c>
      <c r="B6777" t="s">
        <v>327</v>
      </c>
      <c r="C6777" t="s">
        <v>1209</v>
      </c>
      <c r="D6777" t="s">
        <v>50</v>
      </c>
      <c r="E6777">
        <v>10</v>
      </c>
      <c r="F6777" t="s">
        <v>120</v>
      </c>
      <c r="G6777" t="s">
        <v>468</v>
      </c>
      <c r="H6777" t="s">
        <v>35</v>
      </c>
      <c r="I6777" t="s">
        <v>11080</v>
      </c>
      <c r="J6777" t="s">
        <v>10099</v>
      </c>
      <c r="K6777" t="s">
        <v>15066</v>
      </c>
      <c r="L6777" t="s">
        <v>15067</v>
      </c>
      <c r="M6777" t="s">
        <v>1019</v>
      </c>
      <c r="N6777" t="s">
        <v>40</v>
      </c>
      <c r="O6777">
        <v>13189</v>
      </c>
      <c r="P6777">
        <v>16383</v>
      </c>
      <c r="Q6777" t="s">
        <v>95</v>
      </c>
      <c r="R6777">
        <v>632</v>
      </c>
      <c r="S6777" s="2">
        <v>44661</v>
      </c>
      <c r="T6777" t="s">
        <v>42</v>
      </c>
      <c r="U6777">
        <v>0</v>
      </c>
      <c r="V6777" t="s">
        <v>71</v>
      </c>
      <c r="W6777">
        <v>468</v>
      </c>
      <c r="X6777" t="s">
        <v>44</v>
      </c>
      <c r="Y6777" t="s">
        <v>45</v>
      </c>
      <c r="Z6777">
        <v>0</v>
      </c>
      <c r="AA6777">
        <v>773</v>
      </c>
      <c r="AB6777">
        <v>15658</v>
      </c>
      <c r="AC6777" t="s">
        <v>73</v>
      </c>
    </row>
    <row r="6778" spans="1:29" x14ac:dyDescent="0.3">
      <c r="A6778" s="1" t="s">
        <v>47</v>
      </c>
      <c r="B6778" t="s">
        <v>592</v>
      </c>
      <c r="C6778" t="s">
        <v>4899</v>
      </c>
      <c r="D6778" t="s">
        <v>178</v>
      </c>
      <c r="E6778">
        <v>10</v>
      </c>
      <c r="F6778" t="s">
        <v>33</v>
      </c>
      <c r="G6778" t="s">
        <v>170</v>
      </c>
      <c r="H6778" t="s">
        <v>35</v>
      </c>
      <c r="I6778" t="s">
        <v>1318</v>
      </c>
      <c r="J6778" t="s">
        <v>89</v>
      </c>
      <c r="K6778" t="s">
        <v>15068</v>
      </c>
      <c r="L6778" t="s">
        <v>15069</v>
      </c>
      <c r="M6778" t="s">
        <v>1449</v>
      </c>
      <c r="N6778" t="s">
        <v>94</v>
      </c>
      <c r="O6778">
        <v>10777</v>
      </c>
      <c r="P6778">
        <v>14941</v>
      </c>
      <c r="Q6778" t="s">
        <v>59</v>
      </c>
      <c r="R6778">
        <v>104</v>
      </c>
      <c r="S6778" s="2">
        <v>45180</v>
      </c>
      <c r="T6778" s="2">
        <v>45186</v>
      </c>
      <c r="U6778">
        <v>43955</v>
      </c>
      <c r="V6778" t="s">
        <v>85</v>
      </c>
      <c r="W6778">
        <v>432</v>
      </c>
      <c r="X6778" t="s">
        <v>60</v>
      </c>
      <c r="Y6778" t="s">
        <v>45</v>
      </c>
      <c r="Z6778">
        <v>0</v>
      </c>
      <c r="AA6778">
        <v>482</v>
      </c>
      <c r="AB6778">
        <v>14003</v>
      </c>
      <c r="AC6778" t="s">
        <v>107</v>
      </c>
    </row>
    <row r="6779" spans="1:29" x14ac:dyDescent="0.3">
      <c r="A6779" s="1" t="s">
        <v>47</v>
      </c>
      <c r="B6779" t="s">
        <v>145</v>
      </c>
      <c r="C6779" t="s">
        <v>688</v>
      </c>
      <c r="D6779" t="s">
        <v>110</v>
      </c>
      <c r="E6779">
        <v>4</v>
      </c>
      <c r="F6779" t="s">
        <v>129</v>
      </c>
      <c r="G6779" t="s">
        <v>700</v>
      </c>
      <c r="H6779" t="s">
        <v>79</v>
      </c>
      <c r="I6779" t="s">
        <v>464</v>
      </c>
      <c r="J6779" t="s">
        <v>928</v>
      </c>
      <c r="K6779" t="s">
        <v>15070</v>
      </c>
      <c r="L6779" t="s">
        <v>15071</v>
      </c>
      <c r="M6779" t="s">
        <v>449</v>
      </c>
      <c r="N6779" t="s">
        <v>58</v>
      </c>
      <c r="O6779">
        <v>23566</v>
      </c>
      <c r="P6779">
        <v>26724</v>
      </c>
      <c r="Q6779" t="s">
        <v>59</v>
      </c>
      <c r="R6779">
        <v>599</v>
      </c>
      <c r="S6779" s="2">
        <v>45089</v>
      </c>
      <c r="T6779" t="s">
        <v>42</v>
      </c>
      <c r="U6779">
        <v>40902</v>
      </c>
      <c r="V6779" t="s">
        <v>106</v>
      </c>
      <c r="W6779">
        <v>498</v>
      </c>
      <c r="X6779" t="s">
        <v>44</v>
      </c>
      <c r="Y6779" t="s">
        <v>45</v>
      </c>
      <c r="Z6779">
        <v>1530</v>
      </c>
      <c r="AA6779">
        <v>184</v>
      </c>
      <c r="AB6779">
        <v>26197</v>
      </c>
      <c r="AC6779" t="s">
        <v>107</v>
      </c>
    </row>
    <row r="6780" spans="1:29" x14ac:dyDescent="0.3">
      <c r="A6780" s="1" t="s">
        <v>29</v>
      </c>
      <c r="B6780" t="s">
        <v>30</v>
      </c>
      <c r="C6780" t="s">
        <v>1024</v>
      </c>
      <c r="D6780" t="s">
        <v>98</v>
      </c>
      <c r="E6780">
        <v>7</v>
      </c>
      <c r="F6780" t="s">
        <v>221</v>
      </c>
      <c r="G6780" t="s">
        <v>548</v>
      </c>
      <c r="H6780" t="s">
        <v>79</v>
      </c>
      <c r="I6780" t="s">
        <v>1156</v>
      </c>
      <c r="J6780" t="s">
        <v>470</v>
      </c>
      <c r="K6780" t="s">
        <v>15072</v>
      </c>
      <c r="L6780" t="s">
        <v>15073</v>
      </c>
      <c r="M6780" t="s">
        <v>1039</v>
      </c>
      <c r="N6780" t="s">
        <v>58</v>
      </c>
      <c r="O6780">
        <v>20162</v>
      </c>
      <c r="P6780">
        <v>23593</v>
      </c>
      <c r="Q6780" t="s">
        <v>41</v>
      </c>
      <c r="R6780">
        <v>85</v>
      </c>
      <c r="S6780" s="2">
        <v>45064</v>
      </c>
      <c r="T6780" s="2">
        <v>45092</v>
      </c>
      <c r="U6780">
        <v>0</v>
      </c>
      <c r="V6780" t="s">
        <v>43</v>
      </c>
      <c r="W6780">
        <v>728</v>
      </c>
      <c r="X6780" t="s">
        <v>60</v>
      </c>
      <c r="Y6780" t="s">
        <v>61</v>
      </c>
      <c r="Z6780">
        <v>1186</v>
      </c>
      <c r="AA6780">
        <v>988</v>
      </c>
      <c r="AB6780">
        <v>20645</v>
      </c>
      <c r="AC6780" t="s">
        <v>73</v>
      </c>
    </row>
    <row r="6781" spans="1:29" x14ac:dyDescent="0.3">
      <c r="A6781" s="1" t="s">
        <v>47</v>
      </c>
      <c r="B6781" t="s">
        <v>176</v>
      </c>
      <c r="C6781" t="s">
        <v>1347</v>
      </c>
      <c r="D6781" t="s">
        <v>76</v>
      </c>
      <c r="E6781">
        <v>3</v>
      </c>
      <c r="F6781" t="s">
        <v>271</v>
      </c>
      <c r="G6781" t="s">
        <v>272</v>
      </c>
      <c r="H6781" t="s">
        <v>79</v>
      </c>
      <c r="I6781" t="s">
        <v>1571</v>
      </c>
      <c r="J6781" t="s">
        <v>1092</v>
      </c>
      <c r="K6781" t="s">
        <v>15074</v>
      </c>
      <c r="L6781" t="s">
        <v>15075</v>
      </c>
      <c r="M6781" t="s">
        <v>183</v>
      </c>
      <c r="N6781" t="s">
        <v>94</v>
      </c>
      <c r="O6781">
        <v>8955</v>
      </c>
      <c r="P6781">
        <v>13687</v>
      </c>
      <c r="Q6781" t="s">
        <v>41</v>
      </c>
      <c r="R6781">
        <v>99</v>
      </c>
      <c r="S6781" s="2">
        <v>44839</v>
      </c>
      <c r="T6781" s="2">
        <v>44840</v>
      </c>
      <c r="U6781">
        <v>0</v>
      </c>
      <c r="V6781" t="s">
        <v>43</v>
      </c>
      <c r="W6781">
        <v>498</v>
      </c>
      <c r="X6781" t="s">
        <v>60</v>
      </c>
      <c r="Y6781" t="s">
        <v>45</v>
      </c>
      <c r="Z6781">
        <v>0</v>
      </c>
      <c r="AA6781">
        <v>918</v>
      </c>
      <c r="AB6781">
        <v>11267</v>
      </c>
      <c r="AC6781" t="s">
        <v>73</v>
      </c>
    </row>
    <row r="6782" spans="1:29" x14ac:dyDescent="0.3">
      <c r="A6782" s="1" t="s">
        <v>29</v>
      </c>
      <c r="B6782" t="s">
        <v>363</v>
      </c>
      <c r="C6782" t="s">
        <v>1598</v>
      </c>
      <c r="D6782" t="s">
        <v>185</v>
      </c>
      <c r="E6782">
        <v>9</v>
      </c>
      <c r="F6782" t="s">
        <v>51</v>
      </c>
      <c r="G6782" t="s">
        <v>237</v>
      </c>
      <c r="H6782" t="s">
        <v>79</v>
      </c>
      <c r="I6782" t="s">
        <v>1625</v>
      </c>
      <c r="J6782" t="s">
        <v>2383</v>
      </c>
      <c r="K6782" t="s">
        <v>15076</v>
      </c>
      <c r="L6782" t="s">
        <v>15077</v>
      </c>
      <c r="M6782" t="s">
        <v>1603</v>
      </c>
      <c r="N6782" t="s">
        <v>58</v>
      </c>
      <c r="O6782">
        <v>17903</v>
      </c>
      <c r="P6782">
        <v>22185</v>
      </c>
      <c r="Q6782" t="s">
        <v>59</v>
      </c>
      <c r="R6782">
        <v>350</v>
      </c>
      <c r="S6782" s="2">
        <v>44292</v>
      </c>
      <c r="T6782" s="2">
        <v>44320</v>
      </c>
      <c r="U6782">
        <v>31351</v>
      </c>
      <c r="V6782" t="s">
        <v>85</v>
      </c>
      <c r="W6782">
        <v>430</v>
      </c>
      <c r="X6782" t="s">
        <v>60</v>
      </c>
      <c r="Y6782" t="s">
        <v>72</v>
      </c>
      <c r="Z6782">
        <v>1478</v>
      </c>
      <c r="AA6782">
        <v>831</v>
      </c>
      <c r="AB6782">
        <v>21654</v>
      </c>
      <c r="AC6782" t="s">
        <v>73</v>
      </c>
    </row>
    <row r="6783" spans="1:29" x14ac:dyDescent="0.3">
      <c r="A6783" s="1" t="s">
        <v>47</v>
      </c>
      <c r="B6783" t="s">
        <v>136</v>
      </c>
      <c r="C6783" t="s">
        <v>641</v>
      </c>
      <c r="D6783" t="s">
        <v>352</v>
      </c>
      <c r="E6783">
        <v>5</v>
      </c>
      <c r="F6783" t="s">
        <v>129</v>
      </c>
      <c r="G6783" t="s">
        <v>298</v>
      </c>
      <c r="H6783" t="s">
        <v>79</v>
      </c>
      <c r="I6783" t="s">
        <v>778</v>
      </c>
      <c r="J6783" t="s">
        <v>5954</v>
      </c>
      <c r="K6783" t="s">
        <v>15078</v>
      </c>
      <c r="L6783" t="s">
        <v>15079</v>
      </c>
      <c r="M6783" t="s">
        <v>144</v>
      </c>
      <c r="N6783" t="s">
        <v>58</v>
      </c>
      <c r="O6783">
        <v>5653</v>
      </c>
      <c r="P6783">
        <v>9219</v>
      </c>
      <c r="Q6783" t="s">
        <v>95</v>
      </c>
      <c r="R6783">
        <v>112</v>
      </c>
      <c r="S6783" s="2">
        <v>44498</v>
      </c>
      <c r="T6783" s="2">
        <v>44499</v>
      </c>
      <c r="U6783">
        <v>0</v>
      </c>
      <c r="V6783" t="s">
        <v>43</v>
      </c>
      <c r="W6783">
        <v>630</v>
      </c>
      <c r="X6783" t="s">
        <v>60</v>
      </c>
      <c r="Y6783" t="s">
        <v>45</v>
      </c>
      <c r="Z6783">
        <v>4882</v>
      </c>
      <c r="AA6783">
        <v>404</v>
      </c>
      <c r="AB6783">
        <v>6908</v>
      </c>
      <c r="AC6783" t="s">
        <v>46</v>
      </c>
    </row>
    <row r="6784" spans="1:29" x14ac:dyDescent="0.3">
      <c r="A6784" s="1" t="s">
        <v>47</v>
      </c>
      <c r="B6784" t="s">
        <v>176</v>
      </c>
      <c r="C6784" t="s">
        <v>3609</v>
      </c>
      <c r="D6784" t="s">
        <v>128</v>
      </c>
      <c r="E6784">
        <v>7</v>
      </c>
      <c r="F6784" t="s">
        <v>33</v>
      </c>
      <c r="G6784" t="s">
        <v>411</v>
      </c>
      <c r="H6784" t="s">
        <v>79</v>
      </c>
      <c r="I6784" t="s">
        <v>756</v>
      </c>
      <c r="J6784" t="s">
        <v>141</v>
      </c>
      <c r="K6784" t="s">
        <v>15080</v>
      </c>
      <c r="L6784" t="s">
        <v>15081</v>
      </c>
      <c r="M6784" t="s">
        <v>957</v>
      </c>
      <c r="N6784" t="s">
        <v>84</v>
      </c>
      <c r="O6784">
        <v>3146</v>
      </c>
      <c r="P6784">
        <v>7333</v>
      </c>
      <c r="Q6784" t="s">
        <v>95</v>
      </c>
      <c r="R6784">
        <v>174</v>
      </c>
      <c r="S6784" s="2">
        <v>44670</v>
      </c>
      <c r="T6784" s="2">
        <v>44679</v>
      </c>
      <c r="U6784">
        <v>0</v>
      </c>
      <c r="V6784" t="s">
        <v>85</v>
      </c>
      <c r="W6784">
        <v>755</v>
      </c>
      <c r="X6784" t="s">
        <v>60</v>
      </c>
      <c r="Y6784" t="s">
        <v>45</v>
      </c>
      <c r="Z6784">
        <v>0</v>
      </c>
      <c r="AA6784">
        <v>507</v>
      </c>
      <c r="AB6784">
        <v>5311</v>
      </c>
      <c r="AC6784" t="s">
        <v>46</v>
      </c>
    </row>
    <row r="6785" spans="1:29" x14ac:dyDescent="0.3">
      <c r="A6785" s="1" t="s">
        <v>29</v>
      </c>
      <c r="B6785" t="s">
        <v>393</v>
      </c>
      <c r="C6785" t="s">
        <v>649</v>
      </c>
      <c r="D6785" t="s">
        <v>32</v>
      </c>
      <c r="E6785">
        <v>10</v>
      </c>
      <c r="F6785" t="s">
        <v>77</v>
      </c>
      <c r="G6785" t="s">
        <v>202</v>
      </c>
      <c r="H6785" t="s">
        <v>35</v>
      </c>
      <c r="I6785" t="s">
        <v>1287</v>
      </c>
      <c r="J6785" t="s">
        <v>211</v>
      </c>
      <c r="K6785" t="s">
        <v>15082</v>
      </c>
      <c r="L6785" t="s">
        <v>15083</v>
      </c>
      <c r="M6785" t="s">
        <v>1265</v>
      </c>
      <c r="N6785" t="s">
        <v>94</v>
      </c>
      <c r="O6785">
        <v>19181</v>
      </c>
      <c r="P6785">
        <v>22187</v>
      </c>
      <c r="Q6785" t="s">
        <v>95</v>
      </c>
      <c r="R6785">
        <v>39</v>
      </c>
      <c r="S6785" s="2">
        <v>44882</v>
      </c>
      <c r="T6785" t="s">
        <v>42</v>
      </c>
      <c r="U6785">
        <v>0</v>
      </c>
      <c r="V6785" t="s">
        <v>71</v>
      </c>
      <c r="W6785">
        <v>428</v>
      </c>
      <c r="X6785" t="s">
        <v>44</v>
      </c>
      <c r="Y6785" t="s">
        <v>45</v>
      </c>
      <c r="Z6785">
        <v>0</v>
      </c>
      <c r="AA6785">
        <v>781</v>
      </c>
      <c r="AB6785">
        <v>21383</v>
      </c>
      <c r="AC6785" t="s">
        <v>73</v>
      </c>
    </row>
    <row r="6786" spans="1:29" x14ac:dyDescent="0.3">
      <c r="A6786" s="1" t="s">
        <v>29</v>
      </c>
      <c r="B6786" t="s">
        <v>228</v>
      </c>
      <c r="C6786" t="s">
        <v>635</v>
      </c>
      <c r="D6786" t="s">
        <v>185</v>
      </c>
      <c r="E6786">
        <v>8</v>
      </c>
      <c r="F6786" t="s">
        <v>271</v>
      </c>
      <c r="G6786" t="s">
        <v>340</v>
      </c>
      <c r="H6786" t="s">
        <v>79</v>
      </c>
      <c r="I6786" t="s">
        <v>36</v>
      </c>
      <c r="J6786" t="s">
        <v>5372</v>
      </c>
      <c r="K6786" t="s">
        <v>15084</v>
      </c>
      <c r="L6786" t="s">
        <v>15085</v>
      </c>
      <c r="M6786" t="s">
        <v>993</v>
      </c>
      <c r="N6786" t="s">
        <v>40</v>
      </c>
      <c r="O6786">
        <v>8419</v>
      </c>
      <c r="P6786">
        <v>10918</v>
      </c>
      <c r="Q6786" t="s">
        <v>41</v>
      </c>
      <c r="R6786">
        <v>655</v>
      </c>
      <c r="S6786" s="2">
        <v>44461</v>
      </c>
      <c r="T6786" t="s">
        <v>42</v>
      </c>
      <c r="U6786">
        <v>0</v>
      </c>
      <c r="V6786" t="s">
        <v>85</v>
      </c>
      <c r="W6786">
        <v>414</v>
      </c>
      <c r="X6786" t="s">
        <v>44</v>
      </c>
      <c r="Y6786" t="s">
        <v>72</v>
      </c>
      <c r="Z6786">
        <v>0</v>
      </c>
      <c r="AA6786">
        <v>486</v>
      </c>
      <c r="AB6786">
        <v>9682</v>
      </c>
      <c r="AC6786" t="s">
        <v>107</v>
      </c>
    </row>
    <row r="6787" spans="1:29" x14ac:dyDescent="0.3">
      <c r="A6787" s="1" t="s">
        <v>29</v>
      </c>
      <c r="B6787" t="s">
        <v>96</v>
      </c>
      <c r="C6787" t="s">
        <v>1160</v>
      </c>
      <c r="D6787" t="s">
        <v>236</v>
      </c>
      <c r="E6787">
        <v>9</v>
      </c>
      <c r="F6787" t="s">
        <v>221</v>
      </c>
      <c r="G6787" t="s">
        <v>250</v>
      </c>
      <c r="H6787" t="s">
        <v>79</v>
      </c>
      <c r="I6787" t="s">
        <v>1105</v>
      </c>
      <c r="J6787" t="s">
        <v>5768</v>
      </c>
      <c r="K6787" t="s">
        <v>15086</v>
      </c>
      <c r="L6787" t="s">
        <v>15087</v>
      </c>
      <c r="M6787" t="s">
        <v>818</v>
      </c>
      <c r="N6787" t="s">
        <v>58</v>
      </c>
      <c r="O6787">
        <v>19879</v>
      </c>
      <c r="P6787">
        <v>21919</v>
      </c>
      <c r="Q6787" t="s">
        <v>41</v>
      </c>
      <c r="R6787">
        <v>876</v>
      </c>
      <c r="S6787" s="2">
        <v>44531</v>
      </c>
      <c r="T6787" t="s">
        <v>42</v>
      </c>
      <c r="U6787">
        <v>0</v>
      </c>
      <c r="V6787" t="s">
        <v>71</v>
      </c>
      <c r="W6787">
        <v>804</v>
      </c>
      <c r="X6787" t="s">
        <v>44</v>
      </c>
      <c r="Y6787" t="s">
        <v>45</v>
      </c>
      <c r="Z6787">
        <v>2547</v>
      </c>
      <c r="AA6787">
        <v>298</v>
      </c>
      <c r="AB6787">
        <v>20002</v>
      </c>
      <c r="AC6787" t="s">
        <v>46</v>
      </c>
    </row>
    <row r="6788" spans="1:29" x14ac:dyDescent="0.3">
      <c r="A6788" s="1" t="s">
        <v>47</v>
      </c>
      <c r="B6788" t="s">
        <v>48</v>
      </c>
      <c r="C6788" t="s">
        <v>2717</v>
      </c>
      <c r="D6788" t="s">
        <v>32</v>
      </c>
      <c r="E6788">
        <v>5</v>
      </c>
      <c r="F6788" t="s">
        <v>51</v>
      </c>
      <c r="G6788" t="s">
        <v>1069</v>
      </c>
      <c r="H6788" t="s">
        <v>79</v>
      </c>
      <c r="I6788" t="s">
        <v>1441</v>
      </c>
      <c r="J6788" t="s">
        <v>720</v>
      </c>
      <c r="K6788" t="s">
        <v>15088</v>
      </c>
      <c r="L6788" t="s">
        <v>15089</v>
      </c>
      <c r="M6788" t="s">
        <v>57</v>
      </c>
      <c r="N6788" t="s">
        <v>94</v>
      </c>
      <c r="O6788">
        <v>27991</v>
      </c>
      <c r="P6788">
        <v>32733</v>
      </c>
      <c r="Q6788" t="s">
        <v>41</v>
      </c>
      <c r="R6788">
        <v>241</v>
      </c>
      <c r="S6788" s="2">
        <v>44512</v>
      </c>
      <c r="T6788" t="s">
        <v>42</v>
      </c>
      <c r="U6788">
        <v>0</v>
      </c>
      <c r="V6788" t="s">
        <v>43</v>
      </c>
      <c r="W6788">
        <v>810</v>
      </c>
      <c r="X6788" t="s">
        <v>44</v>
      </c>
      <c r="Y6788" t="s">
        <v>61</v>
      </c>
      <c r="Z6788">
        <v>0</v>
      </c>
      <c r="AA6788">
        <v>383</v>
      </c>
      <c r="AB6788">
        <v>29801</v>
      </c>
      <c r="AC6788" t="s">
        <v>46</v>
      </c>
    </row>
    <row r="6789" spans="1:29" x14ac:dyDescent="0.3">
      <c r="A6789" s="1" t="s">
        <v>47</v>
      </c>
      <c r="B6789" t="s">
        <v>48</v>
      </c>
      <c r="C6789" t="s">
        <v>801</v>
      </c>
      <c r="D6789" t="s">
        <v>155</v>
      </c>
      <c r="E6789">
        <v>9</v>
      </c>
      <c r="F6789" t="s">
        <v>33</v>
      </c>
      <c r="G6789" t="s">
        <v>179</v>
      </c>
      <c r="H6789" t="s">
        <v>79</v>
      </c>
      <c r="I6789" t="s">
        <v>2839</v>
      </c>
      <c r="J6789" t="s">
        <v>8197</v>
      </c>
      <c r="K6789" t="s">
        <v>15090</v>
      </c>
      <c r="L6789" t="s">
        <v>15091</v>
      </c>
      <c r="M6789" t="s">
        <v>57</v>
      </c>
      <c r="N6789" t="s">
        <v>84</v>
      </c>
      <c r="O6789">
        <v>27682</v>
      </c>
      <c r="P6789">
        <v>31293</v>
      </c>
      <c r="Q6789" t="s">
        <v>59</v>
      </c>
      <c r="R6789">
        <v>955</v>
      </c>
      <c r="S6789" s="2">
        <v>45208</v>
      </c>
      <c r="T6789" s="2">
        <v>45213</v>
      </c>
      <c r="U6789">
        <v>9638</v>
      </c>
      <c r="V6789" t="s">
        <v>43</v>
      </c>
      <c r="W6789">
        <v>647</v>
      </c>
      <c r="X6789" t="s">
        <v>60</v>
      </c>
      <c r="Y6789" t="s">
        <v>45</v>
      </c>
      <c r="Z6789">
        <v>0</v>
      </c>
      <c r="AA6789">
        <v>584</v>
      </c>
      <c r="AB6789">
        <v>30592</v>
      </c>
      <c r="AC6789" t="s">
        <v>46</v>
      </c>
    </row>
    <row r="6790" spans="1:29" x14ac:dyDescent="0.3">
      <c r="A6790" s="1" t="s">
        <v>47</v>
      </c>
      <c r="B6790" t="s">
        <v>234</v>
      </c>
      <c r="C6790" t="s">
        <v>2618</v>
      </c>
      <c r="D6790" t="s">
        <v>185</v>
      </c>
      <c r="E6790">
        <v>8</v>
      </c>
      <c r="F6790" t="s">
        <v>221</v>
      </c>
      <c r="G6790" t="s">
        <v>250</v>
      </c>
      <c r="H6790" t="s">
        <v>79</v>
      </c>
      <c r="I6790" t="s">
        <v>2221</v>
      </c>
      <c r="J6790" t="s">
        <v>3527</v>
      </c>
      <c r="K6790" t="s">
        <v>15092</v>
      </c>
      <c r="L6790" t="s">
        <v>15093</v>
      </c>
      <c r="M6790" t="s">
        <v>2756</v>
      </c>
      <c r="N6790" t="s">
        <v>84</v>
      </c>
      <c r="O6790">
        <v>3080</v>
      </c>
      <c r="P6790">
        <v>7419</v>
      </c>
      <c r="Q6790" t="s">
        <v>95</v>
      </c>
      <c r="R6790">
        <v>725</v>
      </c>
      <c r="S6790" s="2">
        <v>45012</v>
      </c>
      <c r="T6790" t="s">
        <v>42</v>
      </c>
      <c r="U6790">
        <v>0</v>
      </c>
      <c r="V6790" t="s">
        <v>71</v>
      </c>
      <c r="W6790">
        <v>755</v>
      </c>
      <c r="X6790" t="s">
        <v>44</v>
      </c>
      <c r="Y6790" t="s">
        <v>72</v>
      </c>
      <c r="Z6790">
        <v>0</v>
      </c>
      <c r="AA6790">
        <v>101</v>
      </c>
      <c r="AB6790">
        <v>6713</v>
      </c>
      <c r="AC6790" t="s">
        <v>73</v>
      </c>
    </row>
    <row r="6791" spans="1:29" x14ac:dyDescent="0.3">
      <c r="A6791" s="1" t="s">
        <v>47</v>
      </c>
      <c r="B6791" t="s">
        <v>592</v>
      </c>
      <c r="C6791" t="s">
        <v>2164</v>
      </c>
      <c r="D6791" t="s">
        <v>178</v>
      </c>
      <c r="E6791">
        <v>8</v>
      </c>
      <c r="F6791" t="s">
        <v>129</v>
      </c>
      <c r="G6791" t="s">
        <v>574</v>
      </c>
      <c r="H6791" t="s">
        <v>79</v>
      </c>
      <c r="I6791" t="s">
        <v>656</v>
      </c>
      <c r="J6791" t="s">
        <v>2636</v>
      </c>
      <c r="K6791" t="s">
        <v>15094</v>
      </c>
      <c r="L6791" t="s">
        <v>15095</v>
      </c>
      <c r="M6791" t="s">
        <v>2150</v>
      </c>
      <c r="N6791" t="s">
        <v>40</v>
      </c>
      <c r="O6791">
        <v>27191</v>
      </c>
      <c r="P6791">
        <v>30922</v>
      </c>
      <c r="Q6791" t="s">
        <v>41</v>
      </c>
      <c r="R6791">
        <v>871</v>
      </c>
      <c r="S6791" s="2">
        <v>44657</v>
      </c>
      <c r="T6791" t="s">
        <v>42</v>
      </c>
      <c r="U6791">
        <v>0</v>
      </c>
      <c r="V6791" t="s">
        <v>43</v>
      </c>
      <c r="W6791">
        <v>472</v>
      </c>
      <c r="X6791" t="s">
        <v>44</v>
      </c>
      <c r="Y6791" t="s">
        <v>72</v>
      </c>
      <c r="Z6791">
        <v>0</v>
      </c>
      <c r="AA6791">
        <v>742</v>
      </c>
      <c r="AB6791">
        <v>28452</v>
      </c>
      <c r="AC6791" t="s">
        <v>73</v>
      </c>
    </row>
    <row r="6792" spans="1:29" x14ac:dyDescent="0.3">
      <c r="A6792" s="1" t="s">
        <v>29</v>
      </c>
      <c r="B6792" t="s">
        <v>96</v>
      </c>
      <c r="C6792" t="s">
        <v>1194</v>
      </c>
      <c r="D6792" t="s">
        <v>236</v>
      </c>
      <c r="E6792">
        <v>5</v>
      </c>
      <c r="F6792" t="s">
        <v>64</v>
      </c>
      <c r="G6792" t="s">
        <v>1599</v>
      </c>
      <c r="H6792" t="s">
        <v>79</v>
      </c>
      <c r="I6792" t="s">
        <v>1529</v>
      </c>
      <c r="J6792" t="s">
        <v>3132</v>
      </c>
      <c r="K6792" t="s">
        <v>15096</v>
      </c>
      <c r="L6792" t="s">
        <v>15097</v>
      </c>
      <c r="M6792" t="s">
        <v>105</v>
      </c>
      <c r="N6792" t="s">
        <v>94</v>
      </c>
      <c r="O6792">
        <v>25836</v>
      </c>
      <c r="P6792">
        <v>27878</v>
      </c>
      <c r="Q6792" t="s">
        <v>41</v>
      </c>
      <c r="R6792">
        <v>402</v>
      </c>
      <c r="S6792" s="2">
        <v>44456</v>
      </c>
      <c r="T6792" s="2">
        <v>44470</v>
      </c>
      <c r="U6792">
        <v>0</v>
      </c>
      <c r="V6792" t="s">
        <v>85</v>
      </c>
      <c r="W6792">
        <v>802</v>
      </c>
      <c r="X6792" t="s">
        <v>60</v>
      </c>
      <c r="Y6792" t="s">
        <v>45</v>
      </c>
      <c r="Z6792">
        <v>0</v>
      </c>
      <c r="AA6792">
        <v>225</v>
      </c>
      <c r="AB6792">
        <v>26252</v>
      </c>
      <c r="AC6792" t="s">
        <v>107</v>
      </c>
    </row>
    <row r="6793" spans="1:29" x14ac:dyDescent="0.3">
      <c r="A6793" s="1" t="s">
        <v>47</v>
      </c>
      <c r="B6793" t="s">
        <v>592</v>
      </c>
      <c r="C6793" t="s">
        <v>1566</v>
      </c>
      <c r="D6793" t="s">
        <v>76</v>
      </c>
      <c r="E6793">
        <v>9</v>
      </c>
      <c r="F6793" t="s">
        <v>129</v>
      </c>
      <c r="G6793" t="s">
        <v>1528</v>
      </c>
      <c r="H6793" t="s">
        <v>79</v>
      </c>
      <c r="I6793" t="s">
        <v>318</v>
      </c>
      <c r="J6793" t="s">
        <v>10476</v>
      </c>
      <c r="K6793" t="s">
        <v>15098</v>
      </c>
      <c r="L6793" t="s">
        <v>15099</v>
      </c>
      <c r="M6793" t="s">
        <v>1449</v>
      </c>
      <c r="N6793" t="s">
        <v>84</v>
      </c>
      <c r="O6793">
        <v>9706</v>
      </c>
      <c r="P6793">
        <v>14468</v>
      </c>
      <c r="Q6793" t="s">
        <v>41</v>
      </c>
      <c r="R6793">
        <v>46</v>
      </c>
      <c r="S6793" s="2">
        <v>44513</v>
      </c>
      <c r="T6793" s="2">
        <v>44537</v>
      </c>
      <c r="U6793">
        <v>0</v>
      </c>
      <c r="V6793" t="s">
        <v>71</v>
      </c>
      <c r="W6793">
        <v>771</v>
      </c>
      <c r="X6793" t="s">
        <v>60</v>
      </c>
      <c r="Y6793" t="s">
        <v>45</v>
      </c>
      <c r="Z6793">
        <v>0</v>
      </c>
      <c r="AA6793">
        <v>914</v>
      </c>
      <c r="AB6793">
        <v>11324</v>
      </c>
      <c r="AC6793" t="s">
        <v>46</v>
      </c>
    </row>
    <row r="6794" spans="1:29" x14ac:dyDescent="0.3">
      <c r="A6794" s="1" t="s">
        <v>29</v>
      </c>
      <c r="B6794" t="s">
        <v>96</v>
      </c>
      <c r="C6794" t="s">
        <v>2802</v>
      </c>
      <c r="D6794" t="s">
        <v>110</v>
      </c>
      <c r="E6794">
        <v>2</v>
      </c>
      <c r="F6794" t="s">
        <v>51</v>
      </c>
      <c r="G6794" t="s">
        <v>1427</v>
      </c>
      <c r="H6794" t="s">
        <v>35</v>
      </c>
      <c r="I6794" t="s">
        <v>2110</v>
      </c>
      <c r="J6794" t="s">
        <v>921</v>
      </c>
      <c r="K6794" t="s">
        <v>15100</v>
      </c>
      <c r="L6794" t="s">
        <v>15101</v>
      </c>
      <c r="M6794" t="s">
        <v>1197</v>
      </c>
      <c r="N6794" t="s">
        <v>84</v>
      </c>
      <c r="O6794">
        <v>11636</v>
      </c>
      <c r="P6794">
        <v>15295</v>
      </c>
      <c r="Q6794" t="s">
        <v>59</v>
      </c>
      <c r="R6794">
        <v>683</v>
      </c>
      <c r="S6794" s="2">
        <v>45045</v>
      </c>
      <c r="T6794" t="s">
        <v>42</v>
      </c>
      <c r="U6794">
        <v>46299</v>
      </c>
      <c r="V6794" t="s">
        <v>71</v>
      </c>
      <c r="W6794">
        <v>585</v>
      </c>
      <c r="X6794" t="s">
        <v>44</v>
      </c>
      <c r="Y6794" t="s">
        <v>45</v>
      </c>
      <c r="Z6794">
        <v>0</v>
      </c>
      <c r="AA6794">
        <v>746</v>
      </c>
      <c r="AB6794">
        <v>14626</v>
      </c>
      <c r="AC6794" t="s">
        <v>107</v>
      </c>
    </row>
    <row r="6795" spans="1:29" x14ac:dyDescent="0.3">
      <c r="A6795" s="1" t="s">
        <v>29</v>
      </c>
      <c r="B6795" t="s">
        <v>541</v>
      </c>
      <c r="C6795" t="s">
        <v>3324</v>
      </c>
      <c r="D6795" t="s">
        <v>169</v>
      </c>
      <c r="E6795">
        <v>5</v>
      </c>
      <c r="F6795" t="s">
        <v>99</v>
      </c>
      <c r="G6795" t="s">
        <v>631</v>
      </c>
      <c r="H6795" t="s">
        <v>79</v>
      </c>
      <c r="I6795" t="s">
        <v>5746</v>
      </c>
      <c r="J6795" t="s">
        <v>1647</v>
      </c>
      <c r="K6795" t="s">
        <v>15102</v>
      </c>
      <c r="L6795" t="s">
        <v>15103</v>
      </c>
      <c r="M6795" t="s">
        <v>733</v>
      </c>
      <c r="N6795" t="s">
        <v>40</v>
      </c>
      <c r="O6795">
        <v>8991</v>
      </c>
      <c r="P6795">
        <v>13355</v>
      </c>
      <c r="Q6795" t="s">
        <v>59</v>
      </c>
      <c r="R6795">
        <v>823</v>
      </c>
      <c r="S6795" s="2">
        <v>45178</v>
      </c>
      <c r="T6795" s="2">
        <v>45206</v>
      </c>
      <c r="U6795">
        <v>15707</v>
      </c>
      <c r="V6795" t="s">
        <v>71</v>
      </c>
      <c r="W6795">
        <v>702</v>
      </c>
      <c r="X6795" t="s">
        <v>60</v>
      </c>
      <c r="Y6795" t="s">
        <v>72</v>
      </c>
      <c r="Z6795">
        <v>0</v>
      </c>
      <c r="AA6795">
        <v>907</v>
      </c>
      <c r="AB6795">
        <v>9498</v>
      </c>
      <c r="AC6795" t="s">
        <v>73</v>
      </c>
    </row>
    <row r="6796" spans="1:29" x14ac:dyDescent="0.3">
      <c r="A6796" s="1" t="s">
        <v>29</v>
      </c>
      <c r="B6796" t="s">
        <v>86</v>
      </c>
      <c r="C6796" t="s">
        <v>1919</v>
      </c>
      <c r="D6796" t="s">
        <v>76</v>
      </c>
      <c r="E6796">
        <v>2</v>
      </c>
      <c r="F6796" t="s">
        <v>186</v>
      </c>
      <c r="G6796" t="s">
        <v>463</v>
      </c>
      <c r="H6796" t="s">
        <v>35</v>
      </c>
      <c r="I6796" t="s">
        <v>9713</v>
      </c>
      <c r="J6796" t="s">
        <v>204</v>
      </c>
      <c r="K6796" t="s">
        <v>15104</v>
      </c>
      <c r="L6796" t="s">
        <v>15105</v>
      </c>
      <c r="M6796" t="s">
        <v>350</v>
      </c>
      <c r="N6796" t="s">
        <v>84</v>
      </c>
      <c r="O6796">
        <v>8240</v>
      </c>
      <c r="P6796">
        <v>13210</v>
      </c>
      <c r="Q6796" t="s">
        <v>41</v>
      </c>
      <c r="R6796">
        <v>483</v>
      </c>
      <c r="S6796" s="2">
        <v>44620</v>
      </c>
      <c r="T6796" t="s">
        <v>42</v>
      </c>
      <c r="U6796">
        <v>0</v>
      </c>
      <c r="V6796" t="s">
        <v>71</v>
      </c>
      <c r="W6796">
        <v>795</v>
      </c>
      <c r="X6796" t="s">
        <v>44</v>
      </c>
      <c r="Y6796" t="s">
        <v>61</v>
      </c>
      <c r="Z6796">
        <v>0</v>
      </c>
      <c r="AA6796">
        <v>570</v>
      </c>
      <c r="AB6796">
        <v>8274</v>
      </c>
      <c r="AC6796" t="s">
        <v>107</v>
      </c>
    </row>
    <row r="6797" spans="1:29" x14ac:dyDescent="0.3">
      <c r="A6797" s="1" t="s">
        <v>47</v>
      </c>
      <c r="B6797" t="s">
        <v>592</v>
      </c>
      <c r="C6797" t="s">
        <v>3650</v>
      </c>
      <c r="D6797" t="s">
        <v>257</v>
      </c>
      <c r="E6797">
        <v>7</v>
      </c>
      <c r="F6797" t="s">
        <v>33</v>
      </c>
      <c r="G6797" t="s">
        <v>179</v>
      </c>
      <c r="H6797" t="s">
        <v>79</v>
      </c>
      <c r="I6797" t="s">
        <v>1318</v>
      </c>
      <c r="J6797" t="s">
        <v>3693</v>
      </c>
      <c r="K6797" t="s">
        <v>15106</v>
      </c>
      <c r="L6797" t="s">
        <v>15107</v>
      </c>
      <c r="M6797" t="s">
        <v>919</v>
      </c>
      <c r="N6797" t="s">
        <v>84</v>
      </c>
      <c r="O6797">
        <v>6613</v>
      </c>
      <c r="P6797">
        <v>10630</v>
      </c>
      <c r="Q6797" t="s">
        <v>95</v>
      </c>
      <c r="R6797">
        <v>82</v>
      </c>
      <c r="S6797" s="2">
        <v>44520</v>
      </c>
      <c r="T6797" s="2">
        <v>44548</v>
      </c>
      <c r="U6797">
        <v>0</v>
      </c>
      <c r="V6797" t="s">
        <v>106</v>
      </c>
      <c r="W6797">
        <v>482</v>
      </c>
      <c r="X6797" t="s">
        <v>60</v>
      </c>
      <c r="Y6797" t="s">
        <v>72</v>
      </c>
      <c r="Z6797">
        <v>0</v>
      </c>
      <c r="AA6797">
        <v>725</v>
      </c>
      <c r="AB6797">
        <v>7785</v>
      </c>
      <c r="AC6797" t="s">
        <v>46</v>
      </c>
    </row>
    <row r="6798" spans="1:29" x14ac:dyDescent="0.3">
      <c r="A6798" s="1" t="s">
        <v>29</v>
      </c>
      <c r="B6798" t="s">
        <v>393</v>
      </c>
      <c r="C6798" t="s">
        <v>2917</v>
      </c>
      <c r="D6798" t="s">
        <v>178</v>
      </c>
      <c r="E6798">
        <v>9</v>
      </c>
      <c r="F6798" t="s">
        <v>221</v>
      </c>
      <c r="G6798" t="s">
        <v>1096</v>
      </c>
      <c r="H6798" t="s">
        <v>79</v>
      </c>
      <c r="I6798" t="s">
        <v>36</v>
      </c>
      <c r="J6798" t="s">
        <v>123</v>
      </c>
      <c r="K6798" t="s">
        <v>15108</v>
      </c>
      <c r="L6798" t="s">
        <v>15109</v>
      </c>
      <c r="M6798" t="s">
        <v>613</v>
      </c>
      <c r="N6798" t="s">
        <v>94</v>
      </c>
      <c r="O6798">
        <v>6289</v>
      </c>
      <c r="P6798">
        <v>10568</v>
      </c>
      <c r="Q6798" t="s">
        <v>59</v>
      </c>
      <c r="R6798">
        <v>528</v>
      </c>
      <c r="S6798" s="2">
        <v>44969</v>
      </c>
      <c r="T6798" s="2">
        <v>44971</v>
      </c>
      <c r="U6798">
        <v>46716</v>
      </c>
      <c r="V6798" t="s">
        <v>85</v>
      </c>
      <c r="W6798">
        <v>412</v>
      </c>
      <c r="X6798" t="s">
        <v>60</v>
      </c>
      <c r="Y6798" t="s">
        <v>72</v>
      </c>
      <c r="Z6798">
        <v>0</v>
      </c>
      <c r="AA6798">
        <v>929</v>
      </c>
      <c r="AB6798">
        <v>8900</v>
      </c>
      <c r="AC6798" t="s">
        <v>107</v>
      </c>
    </row>
    <row r="6799" spans="1:29" x14ac:dyDescent="0.3">
      <c r="A6799" s="1" t="s">
        <v>47</v>
      </c>
      <c r="B6799" t="s">
        <v>117</v>
      </c>
      <c r="C6799" t="s">
        <v>2487</v>
      </c>
      <c r="D6799" t="s">
        <v>32</v>
      </c>
      <c r="E6799">
        <v>8</v>
      </c>
      <c r="F6799" t="s">
        <v>271</v>
      </c>
      <c r="G6799" t="s">
        <v>495</v>
      </c>
      <c r="H6799" t="s">
        <v>79</v>
      </c>
      <c r="I6799" t="s">
        <v>1634</v>
      </c>
      <c r="J6799" t="s">
        <v>306</v>
      </c>
      <c r="K6799" t="s">
        <v>15110</v>
      </c>
      <c r="L6799" t="s">
        <v>15111</v>
      </c>
      <c r="M6799" t="s">
        <v>126</v>
      </c>
      <c r="N6799" t="s">
        <v>94</v>
      </c>
      <c r="O6799">
        <v>17033</v>
      </c>
      <c r="P6799">
        <v>19435</v>
      </c>
      <c r="Q6799" t="s">
        <v>59</v>
      </c>
      <c r="R6799">
        <v>601</v>
      </c>
      <c r="S6799" s="2">
        <v>44292</v>
      </c>
      <c r="T6799" s="2">
        <v>44308</v>
      </c>
      <c r="U6799">
        <v>17336</v>
      </c>
      <c r="V6799" t="s">
        <v>106</v>
      </c>
      <c r="W6799">
        <v>823</v>
      </c>
      <c r="X6799" t="s">
        <v>60</v>
      </c>
      <c r="Y6799" t="s">
        <v>72</v>
      </c>
      <c r="Z6799">
        <v>0</v>
      </c>
      <c r="AA6799">
        <v>279</v>
      </c>
      <c r="AB6799">
        <v>19083</v>
      </c>
      <c r="AC6799" t="s">
        <v>73</v>
      </c>
    </row>
    <row r="6800" spans="1:29" x14ac:dyDescent="0.3">
      <c r="A6800" s="1" t="s">
        <v>47</v>
      </c>
      <c r="B6800" t="s">
        <v>117</v>
      </c>
      <c r="C6800" t="s">
        <v>2114</v>
      </c>
      <c r="D6800" t="s">
        <v>352</v>
      </c>
      <c r="E6800">
        <v>1</v>
      </c>
      <c r="F6800" t="s">
        <v>64</v>
      </c>
      <c r="G6800" t="s">
        <v>1599</v>
      </c>
      <c r="H6800" t="s">
        <v>35</v>
      </c>
      <c r="I6800" t="s">
        <v>6125</v>
      </c>
      <c r="J6800" t="s">
        <v>5761</v>
      </c>
      <c r="K6800" t="s">
        <v>15112</v>
      </c>
      <c r="L6800" t="s">
        <v>15113</v>
      </c>
      <c r="M6800" t="s">
        <v>1484</v>
      </c>
      <c r="N6800" t="s">
        <v>40</v>
      </c>
      <c r="O6800">
        <v>15825</v>
      </c>
      <c r="P6800">
        <v>19975</v>
      </c>
      <c r="Q6800" t="s">
        <v>41</v>
      </c>
      <c r="R6800">
        <v>634</v>
      </c>
      <c r="S6800" s="2">
        <v>45229</v>
      </c>
      <c r="T6800" s="2">
        <v>45239</v>
      </c>
      <c r="U6800">
        <v>0</v>
      </c>
      <c r="V6800" t="s">
        <v>43</v>
      </c>
      <c r="W6800">
        <v>630</v>
      </c>
      <c r="X6800" t="s">
        <v>60</v>
      </c>
      <c r="Y6800" t="s">
        <v>72</v>
      </c>
      <c r="Z6800">
        <v>0</v>
      </c>
      <c r="AA6800">
        <v>248</v>
      </c>
      <c r="AB6800">
        <v>19536</v>
      </c>
      <c r="AC6800" t="s">
        <v>107</v>
      </c>
    </row>
    <row r="6801" spans="1:29" x14ac:dyDescent="0.3">
      <c r="A6801" s="1" t="s">
        <v>47</v>
      </c>
      <c r="B6801" t="s">
        <v>117</v>
      </c>
      <c r="C6801" t="s">
        <v>2487</v>
      </c>
      <c r="D6801" t="s">
        <v>387</v>
      </c>
      <c r="E6801">
        <v>9</v>
      </c>
      <c r="F6801" t="s">
        <v>271</v>
      </c>
      <c r="G6801" t="s">
        <v>715</v>
      </c>
      <c r="H6801" t="s">
        <v>35</v>
      </c>
      <c r="I6801" t="s">
        <v>434</v>
      </c>
      <c r="J6801" t="s">
        <v>792</v>
      </c>
      <c r="K6801" t="s">
        <v>15114</v>
      </c>
      <c r="L6801" t="s">
        <v>15115</v>
      </c>
      <c r="M6801" t="s">
        <v>1301</v>
      </c>
      <c r="N6801" t="s">
        <v>58</v>
      </c>
      <c r="O6801">
        <v>13609</v>
      </c>
      <c r="P6801">
        <v>17980</v>
      </c>
      <c r="Q6801" t="s">
        <v>95</v>
      </c>
      <c r="R6801">
        <v>884</v>
      </c>
      <c r="S6801" s="2">
        <v>45014</v>
      </c>
      <c r="T6801" t="s">
        <v>42</v>
      </c>
      <c r="U6801">
        <v>0</v>
      </c>
      <c r="V6801" t="s">
        <v>71</v>
      </c>
      <c r="W6801">
        <v>821</v>
      </c>
      <c r="X6801" t="s">
        <v>44</v>
      </c>
      <c r="Y6801" t="s">
        <v>45</v>
      </c>
      <c r="Z6801">
        <v>4158</v>
      </c>
      <c r="AA6801">
        <v>150</v>
      </c>
      <c r="AB6801">
        <v>17401</v>
      </c>
      <c r="AC6801" t="s">
        <v>46</v>
      </c>
    </row>
    <row r="6802" spans="1:29" x14ac:dyDescent="0.3">
      <c r="A6802" s="1" t="s">
        <v>47</v>
      </c>
      <c r="B6802" t="s">
        <v>117</v>
      </c>
      <c r="C6802" t="s">
        <v>1344</v>
      </c>
      <c r="D6802" t="s">
        <v>119</v>
      </c>
      <c r="E6802">
        <v>10</v>
      </c>
      <c r="F6802" t="s">
        <v>64</v>
      </c>
      <c r="G6802" t="s">
        <v>1152</v>
      </c>
      <c r="H6802" t="s">
        <v>79</v>
      </c>
      <c r="I6802" t="s">
        <v>216</v>
      </c>
      <c r="J6802" t="s">
        <v>372</v>
      </c>
      <c r="K6802" t="s">
        <v>15116</v>
      </c>
      <c r="L6802" t="s">
        <v>15117</v>
      </c>
      <c r="M6802" t="s">
        <v>1311</v>
      </c>
      <c r="N6802" t="s">
        <v>94</v>
      </c>
      <c r="O6802">
        <v>10337</v>
      </c>
      <c r="P6802">
        <v>13583</v>
      </c>
      <c r="Q6802" t="s">
        <v>41</v>
      </c>
      <c r="R6802">
        <v>344</v>
      </c>
      <c r="S6802" s="2">
        <v>45268</v>
      </c>
      <c r="T6802" s="2">
        <v>45290</v>
      </c>
      <c r="U6802">
        <v>0</v>
      </c>
      <c r="V6802" t="s">
        <v>43</v>
      </c>
      <c r="W6802">
        <v>608</v>
      </c>
      <c r="X6802" t="s">
        <v>60</v>
      </c>
      <c r="Y6802" t="s">
        <v>72</v>
      </c>
      <c r="Z6802">
        <v>0</v>
      </c>
      <c r="AA6802">
        <v>760</v>
      </c>
      <c r="AB6802">
        <v>12543</v>
      </c>
      <c r="AC6802" t="s">
        <v>46</v>
      </c>
    </row>
    <row r="6803" spans="1:29" x14ac:dyDescent="0.3">
      <c r="A6803" s="1" t="s">
        <v>29</v>
      </c>
      <c r="B6803" t="s">
        <v>74</v>
      </c>
      <c r="C6803" t="s">
        <v>2140</v>
      </c>
      <c r="D6803" t="s">
        <v>178</v>
      </c>
      <c r="E6803">
        <v>7</v>
      </c>
      <c r="F6803" t="s">
        <v>77</v>
      </c>
      <c r="G6803" t="s">
        <v>1221</v>
      </c>
      <c r="H6803" t="s">
        <v>35</v>
      </c>
      <c r="I6803" t="s">
        <v>1035</v>
      </c>
      <c r="J6803" t="s">
        <v>1450</v>
      </c>
      <c r="K6803" t="s">
        <v>15118</v>
      </c>
      <c r="L6803" t="s">
        <v>15119</v>
      </c>
      <c r="M6803" t="s">
        <v>795</v>
      </c>
      <c r="N6803" t="s">
        <v>84</v>
      </c>
      <c r="O6803">
        <v>6182</v>
      </c>
      <c r="P6803">
        <v>9254</v>
      </c>
      <c r="Q6803" t="s">
        <v>41</v>
      </c>
      <c r="R6803">
        <v>769</v>
      </c>
      <c r="S6803" s="2">
        <v>44841</v>
      </c>
      <c r="T6803" t="s">
        <v>42</v>
      </c>
      <c r="U6803">
        <v>0</v>
      </c>
      <c r="V6803" t="s">
        <v>85</v>
      </c>
      <c r="W6803">
        <v>672</v>
      </c>
      <c r="X6803" t="s">
        <v>44</v>
      </c>
      <c r="Y6803" t="s">
        <v>45</v>
      </c>
      <c r="Z6803">
        <v>0</v>
      </c>
      <c r="AA6803">
        <v>612</v>
      </c>
      <c r="AB6803">
        <v>8186</v>
      </c>
      <c r="AC6803" t="s">
        <v>107</v>
      </c>
    </row>
    <row r="6804" spans="1:29" x14ac:dyDescent="0.3">
      <c r="A6804" s="1" t="s">
        <v>29</v>
      </c>
      <c r="B6804" t="s">
        <v>62</v>
      </c>
      <c r="C6804" t="s">
        <v>4252</v>
      </c>
      <c r="D6804" t="s">
        <v>128</v>
      </c>
      <c r="E6804">
        <v>3</v>
      </c>
      <c r="F6804" t="s">
        <v>77</v>
      </c>
      <c r="G6804" t="s">
        <v>78</v>
      </c>
      <c r="H6804" t="s">
        <v>79</v>
      </c>
      <c r="I6804" t="s">
        <v>101</v>
      </c>
      <c r="J6804" t="s">
        <v>8309</v>
      </c>
      <c r="K6804" t="s">
        <v>15120</v>
      </c>
      <c r="L6804" t="s">
        <v>15121</v>
      </c>
      <c r="M6804" t="s">
        <v>326</v>
      </c>
      <c r="N6804" t="s">
        <v>58</v>
      </c>
      <c r="O6804">
        <v>15429</v>
      </c>
      <c r="P6804">
        <v>17697</v>
      </c>
      <c r="Q6804" t="s">
        <v>41</v>
      </c>
      <c r="R6804">
        <v>352</v>
      </c>
      <c r="S6804" s="2">
        <v>45318</v>
      </c>
      <c r="T6804" s="2">
        <v>45347</v>
      </c>
      <c r="U6804">
        <v>0</v>
      </c>
      <c r="V6804" t="s">
        <v>71</v>
      </c>
      <c r="W6804">
        <v>781</v>
      </c>
      <c r="X6804" t="s">
        <v>60</v>
      </c>
      <c r="Y6804" t="s">
        <v>45</v>
      </c>
      <c r="Z6804">
        <v>3225</v>
      </c>
      <c r="AA6804">
        <v>379</v>
      </c>
      <c r="AB6804">
        <v>16693</v>
      </c>
      <c r="AC6804" t="s">
        <v>46</v>
      </c>
    </row>
    <row r="6805" spans="1:29" x14ac:dyDescent="0.3">
      <c r="A6805" s="1" t="s">
        <v>47</v>
      </c>
      <c r="B6805" t="s">
        <v>48</v>
      </c>
      <c r="C6805" t="s">
        <v>381</v>
      </c>
      <c r="D6805" t="s">
        <v>50</v>
      </c>
      <c r="E6805">
        <v>3</v>
      </c>
      <c r="F6805" t="s">
        <v>120</v>
      </c>
      <c r="G6805" t="s">
        <v>121</v>
      </c>
      <c r="H6805" t="s">
        <v>79</v>
      </c>
      <c r="I6805" t="s">
        <v>2069</v>
      </c>
      <c r="J6805" t="s">
        <v>5913</v>
      </c>
      <c r="K6805" t="s">
        <v>15122</v>
      </c>
      <c r="L6805" t="s">
        <v>15123</v>
      </c>
      <c r="M6805" t="s">
        <v>2261</v>
      </c>
      <c r="N6805" t="s">
        <v>40</v>
      </c>
      <c r="O6805">
        <v>13754</v>
      </c>
      <c r="P6805">
        <v>18407</v>
      </c>
      <c r="Q6805" t="s">
        <v>41</v>
      </c>
      <c r="R6805">
        <v>106</v>
      </c>
      <c r="S6805" s="2">
        <v>44705</v>
      </c>
      <c r="T6805" t="s">
        <v>42</v>
      </c>
      <c r="U6805">
        <v>0</v>
      </c>
      <c r="V6805" t="s">
        <v>71</v>
      </c>
      <c r="W6805">
        <v>421</v>
      </c>
      <c r="X6805" t="s">
        <v>44</v>
      </c>
      <c r="Y6805" t="s">
        <v>45</v>
      </c>
      <c r="Z6805">
        <v>0</v>
      </c>
      <c r="AA6805">
        <v>716</v>
      </c>
      <c r="AB6805">
        <v>18381</v>
      </c>
      <c r="AC6805" t="s">
        <v>73</v>
      </c>
    </row>
    <row r="6806" spans="1:29" x14ac:dyDescent="0.3">
      <c r="A6806" s="1" t="s">
        <v>29</v>
      </c>
      <c r="B6806" t="s">
        <v>363</v>
      </c>
      <c r="C6806" t="s">
        <v>2024</v>
      </c>
      <c r="D6806" t="s">
        <v>76</v>
      </c>
      <c r="E6806">
        <v>9</v>
      </c>
      <c r="F6806" t="s">
        <v>33</v>
      </c>
      <c r="G6806" t="s">
        <v>209</v>
      </c>
      <c r="H6806" t="s">
        <v>79</v>
      </c>
      <c r="I6806" t="s">
        <v>2110</v>
      </c>
      <c r="J6806" t="s">
        <v>7170</v>
      </c>
      <c r="K6806" t="s">
        <v>15124</v>
      </c>
      <c r="L6806" t="s">
        <v>15125</v>
      </c>
      <c r="M6806" t="s">
        <v>421</v>
      </c>
      <c r="N6806" t="s">
        <v>94</v>
      </c>
      <c r="O6806">
        <v>6132</v>
      </c>
      <c r="P6806">
        <v>8310</v>
      </c>
      <c r="Q6806" t="s">
        <v>95</v>
      </c>
      <c r="R6806">
        <v>213</v>
      </c>
      <c r="S6806" s="2">
        <v>44589</v>
      </c>
      <c r="T6806" s="2">
        <v>44609</v>
      </c>
      <c r="U6806">
        <v>0</v>
      </c>
      <c r="V6806" t="s">
        <v>43</v>
      </c>
      <c r="W6806">
        <v>666</v>
      </c>
      <c r="X6806" t="s">
        <v>60</v>
      </c>
      <c r="Y6806" t="s">
        <v>45</v>
      </c>
      <c r="Z6806">
        <v>0</v>
      </c>
      <c r="AA6806">
        <v>847</v>
      </c>
      <c r="AB6806">
        <v>6658</v>
      </c>
      <c r="AC6806" t="s">
        <v>107</v>
      </c>
    </row>
    <row r="6807" spans="1:29" x14ac:dyDescent="0.3">
      <c r="A6807" s="1" t="s">
        <v>47</v>
      </c>
      <c r="B6807" t="s">
        <v>153</v>
      </c>
      <c r="C6807" t="s">
        <v>9255</v>
      </c>
      <c r="D6807" t="s">
        <v>98</v>
      </c>
      <c r="E6807">
        <v>9</v>
      </c>
      <c r="F6807" t="s">
        <v>64</v>
      </c>
      <c r="G6807" t="s">
        <v>376</v>
      </c>
      <c r="H6807" t="s">
        <v>35</v>
      </c>
      <c r="I6807" t="s">
        <v>2075</v>
      </c>
      <c r="J6807" t="s">
        <v>3747</v>
      </c>
      <c r="K6807" t="s">
        <v>15126</v>
      </c>
      <c r="L6807" t="s">
        <v>15127</v>
      </c>
      <c r="M6807" t="s">
        <v>410</v>
      </c>
      <c r="N6807" t="s">
        <v>84</v>
      </c>
      <c r="O6807">
        <v>16951</v>
      </c>
      <c r="P6807">
        <v>21601</v>
      </c>
      <c r="Q6807" t="s">
        <v>95</v>
      </c>
      <c r="R6807">
        <v>684</v>
      </c>
      <c r="S6807" s="2">
        <v>44601</v>
      </c>
      <c r="T6807" s="2">
        <v>44617</v>
      </c>
      <c r="U6807">
        <v>0</v>
      </c>
      <c r="V6807" t="s">
        <v>43</v>
      </c>
      <c r="W6807">
        <v>827</v>
      </c>
      <c r="X6807" t="s">
        <v>60</v>
      </c>
      <c r="Y6807" t="s">
        <v>72</v>
      </c>
      <c r="Z6807">
        <v>0</v>
      </c>
      <c r="AA6807">
        <v>526</v>
      </c>
      <c r="AB6807">
        <v>18803</v>
      </c>
      <c r="AC6807" t="s">
        <v>46</v>
      </c>
    </row>
    <row r="6808" spans="1:29" x14ac:dyDescent="0.3">
      <c r="A6808" s="1" t="s">
        <v>47</v>
      </c>
      <c r="B6808" t="s">
        <v>234</v>
      </c>
      <c r="C6808" t="s">
        <v>3602</v>
      </c>
      <c r="D6808" t="s">
        <v>257</v>
      </c>
      <c r="E6808">
        <v>8</v>
      </c>
      <c r="F6808" t="s">
        <v>271</v>
      </c>
      <c r="G6808" t="s">
        <v>340</v>
      </c>
      <c r="H6808" t="s">
        <v>35</v>
      </c>
      <c r="I6808" t="s">
        <v>412</v>
      </c>
      <c r="J6808" t="s">
        <v>2188</v>
      </c>
      <c r="K6808" t="s">
        <v>15128</v>
      </c>
      <c r="L6808" t="s">
        <v>15129</v>
      </c>
      <c r="M6808" t="s">
        <v>810</v>
      </c>
      <c r="N6808" t="s">
        <v>58</v>
      </c>
      <c r="O6808">
        <v>19286</v>
      </c>
      <c r="P6808">
        <v>22566</v>
      </c>
      <c r="Q6808" t="s">
        <v>59</v>
      </c>
      <c r="R6808">
        <v>869</v>
      </c>
      <c r="S6808" s="2">
        <v>44861</v>
      </c>
      <c r="T6808" t="s">
        <v>42</v>
      </c>
      <c r="U6808">
        <v>16254</v>
      </c>
      <c r="V6808" t="s">
        <v>85</v>
      </c>
      <c r="W6808">
        <v>507</v>
      </c>
      <c r="X6808" t="s">
        <v>44</v>
      </c>
      <c r="Y6808" t="s">
        <v>45</v>
      </c>
      <c r="Z6808">
        <v>4097</v>
      </c>
      <c r="AA6808">
        <v>408</v>
      </c>
      <c r="AB6808">
        <v>19390</v>
      </c>
      <c r="AC6808" t="s">
        <v>73</v>
      </c>
    </row>
    <row r="6809" spans="1:29" x14ac:dyDescent="0.3">
      <c r="A6809" s="1" t="s">
        <v>29</v>
      </c>
      <c r="B6809" t="s">
        <v>393</v>
      </c>
      <c r="C6809" t="s">
        <v>5713</v>
      </c>
      <c r="D6809" t="s">
        <v>32</v>
      </c>
      <c r="E6809">
        <v>3</v>
      </c>
      <c r="F6809" t="s">
        <v>33</v>
      </c>
      <c r="G6809" t="s">
        <v>179</v>
      </c>
      <c r="H6809" t="s">
        <v>79</v>
      </c>
      <c r="I6809" t="s">
        <v>464</v>
      </c>
      <c r="J6809" t="s">
        <v>314</v>
      </c>
      <c r="K6809" t="s">
        <v>15130</v>
      </c>
      <c r="L6809" t="s">
        <v>15131</v>
      </c>
      <c r="M6809" t="s">
        <v>2103</v>
      </c>
      <c r="N6809" t="s">
        <v>94</v>
      </c>
      <c r="O6809">
        <v>7045</v>
      </c>
      <c r="P6809">
        <v>12018</v>
      </c>
      <c r="Q6809" t="s">
        <v>59</v>
      </c>
      <c r="R6809">
        <v>487</v>
      </c>
      <c r="S6809" s="2">
        <v>44596</v>
      </c>
      <c r="T6809" t="s">
        <v>42</v>
      </c>
      <c r="U6809">
        <v>46289</v>
      </c>
      <c r="V6809" t="s">
        <v>71</v>
      </c>
      <c r="W6809">
        <v>527</v>
      </c>
      <c r="X6809" t="s">
        <v>44</v>
      </c>
      <c r="Y6809" t="s">
        <v>45</v>
      </c>
      <c r="Z6809">
        <v>0</v>
      </c>
      <c r="AA6809">
        <v>873</v>
      </c>
      <c r="AB6809">
        <v>9024</v>
      </c>
      <c r="AC6809" t="s">
        <v>107</v>
      </c>
    </row>
    <row r="6810" spans="1:29" x14ac:dyDescent="0.3">
      <c r="A6810" s="1" t="s">
        <v>47</v>
      </c>
      <c r="B6810" t="s">
        <v>161</v>
      </c>
      <c r="C6810" t="s">
        <v>2359</v>
      </c>
      <c r="D6810" t="s">
        <v>98</v>
      </c>
      <c r="E6810">
        <v>1</v>
      </c>
      <c r="F6810" t="s">
        <v>120</v>
      </c>
      <c r="G6810" t="s">
        <v>543</v>
      </c>
      <c r="H6810" t="s">
        <v>35</v>
      </c>
      <c r="I6810" t="s">
        <v>265</v>
      </c>
      <c r="J6810" t="s">
        <v>6437</v>
      </c>
      <c r="K6810" t="s">
        <v>15132</v>
      </c>
      <c r="L6810" t="s">
        <v>15133</v>
      </c>
      <c r="M6810" t="s">
        <v>618</v>
      </c>
      <c r="N6810" t="s">
        <v>84</v>
      </c>
      <c r="O6810">
        <v>26108</v>
      </c>
      <c r="P6810">
        <v>29761</v>
      </c>
      <c r="Q6810" t="s">
        <v>95</v>
      </c>
      <c r="R6810">
        <v>155</v>
      </c>
      <c r="S6810" s="2">
        <v>45119</v>
      </c>
      <c r="T6810" s="2">
        <v>45139</v>
      </c>
      <c r="U6810">
        <v>0</v>
      </c>
      <c r="V6810" t="s">
        <v>85</v>
      </c>
      <c r="W6810">
        <v>471</v>
      </c>
      <c r="X6810" t="s">
        <v>60</v>
      </c>
      <c r="Y6810" t="s">
        <v>45</v>
      </c>
      <c r="Z6810">
        <v>0</v>
      </c>
      <c r="AA6810">
        <v>482</v>
      </c>
      <c r="AB6810">
        <v>27584</v>
      </c>
      <c r="AC6810" t="s">
        <v>107</v>
      </c>
    </row>
    <row r="6811" spans="1:29" x14ac:dyDescent="0.3">
      <c r="A6811" s="1" t="s">
        <v>29</v>
      </c>
      <c r="B6811" t="s">
        <v>228</v>
      </c>
      <c r="C6811" t="s">
        <v>4757</v>
      </c>
      <c r="D6811" t="s">
        <v>110</v>
      </c>
      <c r="E6811">
        <v>7</v>
      </c>
      <c r="F6811" t="s">
        <v>33</v>
      </c>
      <c r="G6811" t="s">
        <v>34</v>
      </c>
      <c r="H6811" t="s">
        <v>35</v>
      </c>
      <c r="I6811" t="s">
        <v>2132</v>
      </c>
      <c r="J6811" t="s">
        <v>314</v>
      </c>
      <c r="K6811" t="s">
        <v>15134</v>
      </c>
      <c r="L6811" t="s">
        <v>15135</v>
      </c>
      <c r="M6811" t="s">
        <v>964</v>
      </c>
      <c r="N6811" t="s">
        <v>94</v>
      </c>
      <c r="O6811">
        <v>13803</v>
      </c>
      <c r="P6811">
        <v>15888</v>
      </c>
      <c r="Q6811" t="s">
        <v>41</v>
      </c>
      <c r="R6811">
        <v>24</v>
      </c>
      <c r="S6811" s="2">
        <v>44481</v>
      </c>
      <c r="T6811" t="s">
        <v>42</v>
      </c>
      <c r="U6811">
        <v>0</v>
      </c>
      <c r="V6811" t="s">
        <v>43</v>
      </c>
      <c r="W6811">
        <v>620</v>
      </c>
      <c r="X6811" t="s">
        <v>44</v>
      </c>
      <c r="Y6811" t="s">
        <v>72</v>
      </c>
      <c r="Z6811">
        <v>0</v>
      </c>
      <c r="AA6811">
        <v>735</v>
      </c>
      <c r="AB6811">
        <v>15004</v>
      </c>
      <c r="AC6811" t="s">
        <v>107</v>
      </c>
    </row>
    <row r="6812" spans="1:29" x14ac:dyDescent="0.3">
      <c r="A6812" s="1" t="s">
        <v>47</v>
      </c>
      <c r="B6812" t="s">
        <v>176</v>
      </c>
      <c r="C6812" t="s">
        <v>7337</v>
      </c>
      <c r="D6812" t="s">
        <v>169</v>
      </c>
      <c r="E6812">
        <v>6</v>
      </c>
      <c r="F6812" t="s">
        <v>120</v>
      </c>
      <c r="G6812" t="s">
        <v>194</v>
      </c>
      <c r="H6812" t="s">
        <v>79</v>
      </c>
      <c r="I6812" t="s">
        <v>990</v>
      </c>
      <c r="J6812" t="s">
        <v>7170</v>
      </c>
      <c r="K6812" t="s">
        <v>15136</v>
      </c>
      <c r="L6812" t="s">
        <v>15137</v>
      </c>
      <c r="M6812" t="s">
        <v>1665</v>
      </c>
      <c r="N6812" t="s">
        <v>94</v>
      </c>
      <c r="O6812">
        <v>12020</v>
      </c>
      <c r="P6812">
        <v>15299</v>
      </c>
      <c r="Q6812" t="s">
        <v>95</v>
      </c>
      <c r="R6812">
        <v>931</v>
      </c>
      <c r="S6812" s="2">
        <v>45071</v>
      </c>
      <c r="T6812" s="2">
        <v>45085</v>
      </c>
      <c r="U6812">
        <v>0</v>
      </c>
      <c r="V6812" t="s">
        <v>71</v>
      </c>
      <c r="W6812">
        <v>732</v>
      </c>
      <c r="X6812" t="s">
        <v>60</v>
      </c>
      <c r="Y6812" t="s">
        <v>45</v>
      </c>
      <c r="Z6812">
        <v>0</v>
      </c>
      <c r="AA6812">
        <v>675</v>
      </c>
      <c r="AB6812">
        <v>14185</v>
      </c>
      <c r="AC6812" t="s">
        <v>73</v>
      </c>
    </row>
    <row r="6813" spans="1:29" x14ac:dyDescent="0.3">
      <c r="A6813" s="1" t="s">
        <v>29</v>
      </c>
      <c r="B6813" t="s">
        <v>393</v>
      </c>
      <c r="C6813" t="s">
        <v>1245</v>
      </c>
      <c r="D6813" t="s">
        <v>201</v>
      </c>
      <c r="E6813">
        <v>3</v>
      </c>
      <c r="F6813" t="s">
        <v>51</v>
      </c>
      <c r="G6813" t="s">
        <v>285</v>
      </c>
      <c r="H6813" t="s">
        <v>35</v>
      </c>
      <c r="I6813" t="s">
        <v>883</v>
      </c>
      <c r="J6813" t="s">
        <v>4678</v>
      </c>
      <c r="K6813" t="s">
        <v>15138</v>
      </c>
      <c r="L6813" t="s">
        <v>15139</v>
      </c>
      <c r="M6813" t="s">
        <v>654</v>
      </c>
      <c r="N6813" t="s">
        <v>58</v>
      </c>
      <c r="O6813">
        <v>28782</v>
      </c>
      <c r="P6813">
        <v>31739</v>
      </c>
      <c r="Q6813" t="s">
        <v>59</v>
      </c>
      <c r="R6813">
        <v>51</v>
      </c>
      <c r="S6813" s="2">
        <v>45104</v>
      </c>
      <c r="T6813" s="2">
        <v>45122</v>
      </c>
      <c r="U6813">
        <v>18564</v>
      </c>
      <c r="V6813" t="s">
        <v>43</v>
      </c>
      <c r="W6813">
        <v>841</v>
      </c>
      <c r="X6813" t="s">
        <v>60</v>
      </c>
      <c r="Y6813" t="s">
        <v>61</v>
      </c>
      <c r="Z6813">
        <v>1597</v>
      </c>
      <c r="AA6813">
        <v>55</v>
      </c>
      <c r="AB6813">
        <v>31468</v>
      </c>
      <c r="AC6813" t="s">
        <v>46</v>
      </c>
    </row>
    <row r="6814" spans="1:29" x14ac:dyDescent="0.3">
      <c r="A6814" s="1" t="s">
        <v>47</v>
      </c>
      <c r="B6814" t="s">
        <v>136</v>
      </c>
      <c r="C6814" t="s">
        <v>200</v>
      </c>
      <c r="D6814" t="s">
        <v>257</v>
      </c>
      <c r="E6814">
        <v>8</v>
      </c>
      <c r="F6814" t="s">
        <v>64</v>
      </c>
      <c r="G6814" t="s">
        <v>802</v>
      </c>
      <c r="H6814" t="s">
        <v>35</v>
      </c>
      <c r="I6814" t="s">
        <v>1462</v>
      </c>
      <c r="J6814" t="s">
        <v>3796</v>
      </c>
      <c r="K6814" t="s">
        <v>15140</v>
      </c>
      <c r="L6814" t="s">
        <v>15141</v>
      </c>
      <c r="M6814" t="s">
        <v>1128</v>
      </c>
      <c r="N6814" t="s">
        <v>40</v>
      </c>
      <c r="O6814">
        <v>10180</v>
      </c>
      <c r="P6814">
        <v>13999</v>
      </c>
      <c r="Q6814" t="s">
        <v>59</v>
      </c>
      <c r="R6814">
        <v>646</v>
      </c>
      <c r="S6814" s="2">
        <v>44394</v>
      </c>
      <c r="T6814" t="s">
        <v>42</v>
      </c>
      <c r="U6814">
        <v>2105</v>
      </c>
      <c r="V6814" t="s">
        <v>43</v>
      </c>
      <c r="W6814">
        <v>605</v>
      </c>
      <c r="X6814" t="s">
        <v>44</v>
      </c>
      <c r="Y6814" t="s">
        <v>72</v>
      </c>
      <c r="Z6814">
        <v>0</v>
      </c>
      <c r="AA6814">
        <v>15</v>
      </c>
      <c r="AB6814">
        <v>11692</v>
      </c>
      <c r="AC6814" t="s">
        <v>73</v>
      </c>
    </row>
    <row r="6815" spans="1:29" x14ac:dyDescent="0.3">
      <c r="A6815" s="1" t="s">
        <v>29</v>
      </c>
      <c r="B6815" t="s">
        <v>327</v>
      </c>
      <c r="C6815" t="s">
        <v>3828</v>
      </c>
      <c r="D6815" t="s">
        <v>76</v>
      </c>
      <c r="E6815">
        <v>9</v>
      </c>
      <c r="F6815" t="s">
        <v>221</v>
      </c>
      <c r="G6815" t="s">
        <v>882</v>
      </c>
      <c r="H6815" t="s">
        <v>79</v>
      </c>
      <c r="I6815" t="s">
        <v>2789</v>
      </c>
      <c r="J6815" t="s">
        <v>3146</v>
      </c>
      <c r="K6815" t="s">
        <v>15142</v>
      </c>
      <c r="L6815" t="s">
        <v>15143</v>
      </c>
      <c r="M6815" t="s">
        <v>1023</v>
      </c>
      <c r="N6815" t="s">
        <v>94</v>
      </c>
      <c r="O6815">
        <v>13466</v>
      </c>
      <c r="P6815">
        <v>16052</v>
      </c>
      <c r="Q6815" t="s">
        <v>41</v>
      </c>
      <c r="R6815">
        <v>854</v>
      </c>
      <c r="S6815" s="2">
        <v>44922</v>
      </c>
      <c r="T6815" t="s">
        <v>42</v>
      </c>
      <c r="U6815">
        <v>0</v>
      </c>
      <c r="V6815" t="s">
        <v>43</v>
      </c>
      <c r="W6815">
        <v>594</v>
      </c>
      <c r="X6815" t="s">
        <v>44</v>
      </c>
      <c r="Y6815" t="s">
        <v>61</v>
      </c>
      <c r="Z6815">
        <v>0</v>
      </c>
      <c r="AA6815">
        <v>503</v>
      </c>
      <c r="AB6815">
        <v>14723</v>
      </c>
      <c r="AC6815" t="s">
        <v>73</v>
      </c>
    </row>
    <row r="6816" spans="1:29" x14ac:dyDescent="0.3">
      <c r="A6816" s="1" t="s">
        <v>29</v>
      </c>
      <c r="B6816" t="s">
        <v>62</v>
      </c>
      <c r="C6816" t="s">
        <v>1165</v>
      </c>
      <c r="D6816" t="s">
        <v>236</v>
      </c>
      <c r="E6816">
        <v>9</v>
      </c>
      <c r="F6816" t="s">
        <v>64</v>
      </c>
      <c r="G6816" t="s">
        <v>388</v>
      </c>
      <c r="H6816" t="s">
        <v>79</v>
      </c>
      <c r="I6816" t="s">
        <v>3714</v>
      </c>
      <c r="J6816" t="s">
        <v>2602</v>
      </c>
      <c r="K6816" t="s">
        <v>15144</v>
      </c>
      <c r="L6816" t="s">
        <v>15145</v>
      </c>
      <c r="M6816" t="s">
        <v>404</v>
      </c>
      <c r="N6816" t="s">
        <v>58</v>
      </c>
      <c r="O6816">
        <v>25324</v>
      </c>
      <c r="P6816">
        <v>28039</v>
      </c>
      <c r="Q6816" t="s">
        <v>41</v>
      </c>
      <c r="R6816">
        <v>202</v>
      </c>
      <c r="S6816" s="2">
        <v>45214</v>
      </c>
      <c r="T6816" t="s">
        <v>42</v>
      </c>
      <c r="U6816">
        <v>0</v>
      </c>
      <c r="V6816" t="s">
        <v>71</v>
      </c>
      <c r="W6816">
        <v>755</v>
      </c>
      <c r="X6816" t="s">
        <v>44</v>
      </c>
      <c r="Y6816" t="s">
        <v>72</v>
      </c>
      <c r="Z6816">
        <v>3175</v>
      </c>
      <c r="AA6816">
        <v>593</v>
      </c>
      <c r="AB6816">
        <v>27620</v>
      </c>
      <c r="AC6816" t="s">
        <v>46</v>
      </c>
    </row>
    <row r="6817" spans="1:29" x14ac:dyDescent="0.3">
      <c r="A6817" s="1" t="s">
        <v>29</v>
      </c>
      <c r="B6817" t="s">
        <v>74</v>
      </c>
      <c r="C6817" t="s">
        <v>2173</v>
      </c>
      <c r="D6817" t="s">
        <v>128</v>
      </c>
      <c r="E6817">
        <v>6</v>
      </c>
      <c r="F6817" t="s">
        <v>271</v>
      </c>
      <c r="G6817" t="s">
        <v>272</v>
      </c>
      <c r="H6817" t="s">
        <v>35</v>
      </c>
      <c r="I6817" t="s">
        <v>838</v>
      </c>
      <c r="J6817" t="s">
        <v>1652</v>
      </c>
      <c r="K6817" t="s">
        <v>15146</v>
      </c>
      <c r="L6817" t="s">
        <v>15147</v>
      </c>
      <c r="M6817" t="s">
        <v>2176</v>
      </c>
      <c r="N6817" t="s">
        <v>40</v>
      </c>
      <c r="O6817">
        <v>15762</v>
      </c>
      <c r="P6817">
        <v>20490</v>
      </c>
      <c r="Q6817" t="s">
        <v>59</v>
      </c>
      <c r="R6817">
        <v>187</v>
      </c>
      <c r="S6817" s="2">
        <v>44486</v>
      </c>
      <c r="T6817" s="2">
        <v>44501</v>
      </c>
      <c r="U6817">
        <v>31989</v>
      </c>
      <c r="V6817" t="s">
        <v>106</v>
      </c>
      <c r="W6817">
        <v>829</v>
      </c>
      <c r="X6817" t="s">
        <v>60</v>
      </c>
      <c r="Y6817" t="s">
        <v>45</v>
      </c>
      <c r="Z6817">
        <v>0</v>
      </c>
      <c r="AA6817">
        <v>812</v>
      </c>
      <c r="AB6817">
        <v>16000</v>
      </c>
      <c r="AC6817" t="s">
        <v>107</v>
      </c>
    </row>
    <row r="6818" spans="1:29" x14ac:dyDescent="0.3">
      <c r="A6818" s="1" t="s">
        <v>47</v>
      </c>
      <c r="B6818" t="s">
        <v>153</v>
      </c>
      <c r="C6818" t="s">
        <v>3956</v>
      </c>
      <c r="D6818" t="s">
        <v>185</v>
      </c>
      <c r="E6818">
        <v>7</v>
      </c>
      <c r="F6818" t="s">
        <v>271</v>
      </c>
      <c r="G6818" t="s">
        <v>353</v>
      </c>
      <c r="H6818" t="s">
        <v>35</v>
      </c>
      <c r="I6818" t="s">
        <v>636</v>
      </c>
      <c r="J6818" t="s">
        <v>3693</v>
      </c>
      <c r="K6818" t="s">
        <v>15148</v>
      </c>
      <c r="L6818" t="s">
        <v>15149</v>
      </c>
      <c r="M6818" t="s">
        <v>943</v>
      </c>
      <c r="N6818" t="s">
        <v>58</v>
      </c>
      <c r="O6818">
        <v>4052</v>
      </c>
      <c r="P6818">
        <v>7967</v>
      </c>
      <c r="Q6818" t="s">
        <v>95</v>
      </c>
      <c r="R6818">
        <v>661</v>
      </c>
      <c r="S6818" s="2">
        <v>45079</v>
      </c>
      <c r="T6818" s="2">
        <v>45091</v>
      </c>
      <c r="U6818">
        <v>0</v>
      </c>
      <c r="V6818" t="s">
        <v>85</v>
      </c>
      <c r="W6818">
        <v>576</v>
      </c>
      <c r="X6818" t="s">
        <v>60</v>
      </c>
      <c r="Y6818" t="s">
        <v>72</v>
      </c>
      <c r="Z6818">
        <v>3115</v>
      </c>
      <c r="AA6818">
        <v>490</v>
      </c>
      <c r="AB6818">
        <v>4825</v>
      </c>
      <c r="AC6818" t="s">
        <v>73</v>
      </c>
    </row>
    <row r="6819" spans="1:29" x14ac:dyDescent="0.3">
      <c r="A6819" s="1" t="s">
        <v>47</v>
      </c>
      <c r="B6819" t="s">
        <v>108</v>
      </c>
      <c r="C6819" t="s">
        <v>109</v>
      </c>
      <c r="D6819" t="s">
        <v>352</v>
      </c>
      <c r="E6819">
        <v>7</v>
      </c>
      <c r="F6819" t="s">
        <v>64</v>
      </c>
      <c r="G6819" t="s">
        <v>388</v>
      </c>
      <c r="H6819" t="s">
        <v>35</v>
      </c>
      <c r="I6819" t="s">
        <v>210</v>
      </c>
      <c r="J6819" t="s">
        <v>10099</v>
      </c>
      <c r="K6819" t="s">
        <v>15150</v>
      </c>
      <c r="L6819" t="s">
        <v>15151</v>
      </c>
      <c r="M6819" t="s">
        <v>1252</v>
      </c>
      <c r="N6819" t="s">
        <v>40</v>
      </c>
      <c r="O6819">
        <v>13348</v>
      </c>
      <c r="P6819">
        <v>18095</v>
      </c>
      <c r="Q6819" t="s">
        <v>95</v>
      </c>
      <c r="R6819">
        <v>268</v>
      </c>
      <c r="S6819" s="2">
        <v>44634</v>
      </c>
      <c r="T6819" s="2">
        <v>44638</v>
      </c>
      <c r="U6819">
        <v>0</v>
      </c>
      <c r="V6819" t="s">
        <v>43</v>
      </c>
      <c r="W6819">
        <v>622</v>
      </c>
      <c r="X6819" t="s">
        <v>60</v>
      </c>
      <c r="Y6819" t="s">
        <v>72</v>
      </c>
      <c r="Z6819">
        <v>0</v>
      </c>
      <c r="AA6819">
        <v>67</v>
      </c>
      <c r="AB6819">
        <v>16171</v>
      </c>
      <c r="AC6819" t="s">
        <v>107</v>
      </c>
    </row>
    <row r="6820" spans="1:29" x14ac:dyDescent="0.3">
      <c r="A6820" s="1" t="s">
        <v>47</v>
      </c>
      <c r="B6820" t="s">
        <v>153</v>
      </c>
      <c r="C6820" t="s">
        <v>1516</v>
      </c>
      <c r="D6820" t="s">
        <v>352</v>
      </c>
      <c r="E6820">
        <v>7</v>
      </c>
      <c r="F6820" t="s">
        <v>99</v>
      </c>
      <c r="G6820" t="s">
        <v>950</v>
      </c>
      <c r="H6820" t="s">
        <v>35</v>
      </c>
      <c r="I6820" t="s">
        <v>4365</v>
      </c>
      <c r="J6820" t="s">
        <v>3749</v>
      </c>
      <c r="K6820" t="s">
        <v>15152</v>
      </c>
      <c r="L6820" t="s">
        <v>15153</v>
      </c>
      <c r="M6820" t="s">
        <v>1707</v>
      </c>
      <c r="N6820" t="s">
        <v>84</v>
      </c>
      <c r="O6820">
        <v>28484</v>
      </c>
      <c r="P6820">
        <v>32739</v>
      </c>
      <c r="Q6820" t="s">
        <v>59</v>
      </c>
      <c r="R6820">
        <v>228</v>
      </c>
      <c r="S6820" s="2">
        <v>45170</v>
      </c>
      <c r="T6820" t="s">
        <v>42</v>
      </c>
      <c r="U6820">
        <v>8269</v>
      </c>
      <c r="V6820" t="s">
        <v>106</v>
      </c>
      <c r="W6820">
        <v>742</v>
      </c>
      <c r="X6820" t="s">
        <v>44</v>
      </c>
      <c r="Y6820" t="s">
        <v>61</v>
      </c>
      <c r="Z6820">
        <v>0</v>
      </c>
      <c r="AA6820">
        <v>321</v>
      </c>
      <c r="AB6820">
        <v>30940</v>
      </c>
      <c r="AC6820" t="s">
        <v>73</v>
      </c>
    </row>
    <row r="6821" spans="1:29" x14ac:dyDescent="0.3">
      <c r="A6821" s="1" t="s">
        <v>29</v>
      </c>
      <c r="B6821" t="s">
        <v>62</v>
      </c>
      <c r="C6821" t="s">
        <v>2469</v>
      </c>
      <c r="D6821" t="s">
        <v>236</v>
      </c>
      <c r="E6821">
        <v>2</v>
      </c>
      <c r="F6821" t="s">
        <v>33</v>
      </c>
      <c r="G6821" t="s">
        <v>34</v>
      </c>
      <c r="H6821" t="s">
        <v>35</v>
      </c>
      <c r="I6821" t="s">
        <v>464</v>
      </c>
      <c r="J6821" t="s">
        <v>1076</v>
      </c>
      <c r="K6821" t="s">
        <v>15154</v>
      </c>
      <c r="L6821" t="s">
        <v>15155</v>
      </c>
      <c r="M6821" t="s">
        <v>404</v>
      </c>
      <c r="N6821" t="s">
        <v>40</v>
      </c>
      <c r="O6821">
        <v>11500</v>
      </c>
      <c r="P6821">
        <v>14354</v>
      </c>
      <c r="Q6821" t="s">
        <v>59</v>
      </c>
      <c r="R6821">
        <v>441</v>
      </c>
      <c r="S6821" s="2">
        <v>44358</v>
      </c>
      <c r="T6821" t="s">
        <v>42</v>
      </c>
      <c r="U6821">
        <v>6271</v>
      </c>
      <c r="V6821" t="s">
        <v>43</v>
      </c>
      <c r="W6821">
        <v>773</v>
      </c>
      <c r="X6821" t="s">
        <v>44</v>
      </c>
      <c r="Y6821" t="s">
        <v>72</v>
      </c>
      <c r="Z6821">
        <v>0</v>
      </c>
      <c r="AA6821">
        <v>669</v>
      </c>
      <c r="AB6821">
        <v>14247</v>
      </c>
      <c r="AC6821" t="s">
        <v>107</v>
      </c>
    </row>
    <row r="6822" spans="1:29" x14ac:dyDescent="0.3">
      <c r="A6822" s="1" t="s">
        <v>47</v>
      </c>
      <c r="B6822" t="s">
        <v>108</v>
      </c>
      <c r="C6822" t="s">
        <v>3655</v>
      </c>
      <c r="D6822" t="s">
        <v>98</v>
      </c>
      <c r="E6822">
        <v>6</v>
      </c>
      <c r="F6822" t="s">
        <v>64</v>
      </c>
      <c r="G6822" t="s">
        <v>65</v>
      </c>
      <c r="H6822" t="s">
        <v>35</v>
      </c>
      <c r="I6822" t="s">
        <v>1589</v>
      </c>
      <c r="J6822" t="s">
        <v>1084</v>
      </c>
      <c r="K6822" t="s">
        <v>15156</v>
      </c>
      <c r="L6822" t="s">
        <v>15157</v>
      </c>
      <c r="M6822" t="s">
        <v>1422</v>
      </c>
      <c r="N6822" t="s">
        <v>94</v>
      </c>
      <c r="O6822">
        <v>25641</v>
      </c>
      <c r="P6822">
        <v>29546</v>
      </c>
      <c r="Q6822" t="s">
        <v>41</v>
      </c>
      <c r="R6822">
        <v>84</v>
      </c>
      <c r="S6822" s="2">
        <v>44306</v>
      </c>
      <c r="T6822" t="s">
        <v>42</v>
      </c>
      <c r="U6822">
        <v>0</v>
      </c>
      <c r="V6822" t="s">
        <v>85</v>
      </c>
      <c r="W6822">
        <v>596</v>
      </c>
      <c r="X6822" t="s">
        <v>44</v>
      </c>
      <c r="Y6822" t="s">
        <v>72</v>
      </c>
      <c r="Z6822">
        <v>0</v>
      </c>
      <c r="AA6822">
        <v>429</v>
      </c>
      <c r="AB6822">
        <v>29360</v>
      </c>
      <c r="AC6822" t="s">
        <v>73</v>
      </c>
    </row>
    <row r="6823" spans="1:29" x14ac:dyDescent="0.3">
      <c r="A6823" s="1" t="s">
        <v>29</v>
      </c>
      <c r="B6823" t="s">
        <v>30</v>
      </c>
      <c r="C6823" t="s">
        <v>2338</v>
      </c>
      <c r="D6823" t="s">
        <v>185</v>
      </c>
      <c r="E6823">
        <v>6</v>
      </c>
      <c r="F6823" t="s">
        <v>221</v>
      </c>
      <c r="G6823" t="s">
        <v>506</v>
      </c>
      <c r="H6823" t="s">
        <v>79</v>
      </c>
      <c r="I6823" t="s">
        <v>3376</v>
      </c>
      <c r="J6823" t="s">
        <v>3259</v>
      </c>
      <c r="K6823" t="s">
        <v>15158</v>
      </c>
      <c r="L6823" t="s">
        <v>15159</v>
      </c>
      <c r="M6823" t="s">
        <v>825</v>
      </c>
      <c r="N6823" t="s">
        <v>58</v>
      </c>
      <c r="O6823">
        <v>13405</v>
      </c>
      <c r="P6823">
        <v>17805</v>
      </c>
      <c r="Q6823" t="s">
        <v>41</v>
      </c>
      <c r="R6823">
        <v>26</v>
      </c>
      <c r="S6823" s="2">
        <v>44390</v>
      </c>
      <c r="T6823" s="2">
        <v>44401</v>
      </c>
      <c r="U6823">
        <v>0</v>
      </c>
      <c r="V6823" t="s">
        <v>43</v>
      </c>
      <c r="W6823">
        <v>599</v>
      </c>
      <c r="X6823" t="s">
        <v>60</v>
      </c>
      <c r="Y6823" t="s">
        <v>61</v>
      </c>
      <c r="Z6823">
        <v>1548</v>
      </c>
      <c r="AA6823">
        <v>139</v>
      </c>
      <c r="AB6823">
        <v>14346</v>
      </c>
      <c r="AC6823" t="s">
        <v>46</v>
      </c>
    </row>
    <row r="6824" spans="1:29" x14ac:dyDescent="0.3">
      <c r="A6824" s="1" t="s">
        <v>47</v>
      </c>
      <c r="B6824" t="s">
        <v>145</v>
      </c>
      <c r="C6824" t="s">
        <v>528</v>
      </c>
      <c r="D6824" t="s">
        <v>138</v>
      </c>
      <c r="E6824">
        <v>7</v>
      </c>
      <c r="F6824" t="s">
        <v>77</v>
      </c>
      <c r="G6824" t="s">
        <v>932</v>
      </c>
      <c r="H6824" t="s">
        <v>35</v>
      </c>
      <c r="I6824" t="s">
        <v>735</v>
      </c>
      <c r="J6824" t="s">
        <v>657</v>
      </c>
      <c r="K6824" t="s">
        <v>15160</v>
      </c>
      <c r="L6824" t="s">
        <v>15161</v>
      </c>
      <c r="M6824" t="s">
        <v>499</v>
      </c>
      <c r="N6824" t="s">
        <v>58</v>
      </c>
      <c r="O6824">
        <v>27937</v>
      </c>
      <c r="P6824">
        <v>31921</v>
      </c>
      <c r="Q6824" t="s">
        <v>59</v>
      </c>
      <c r="R6824">
        <v>785</v>
      </c>
      <c r="S6824" s="2">
        <v>44988</v>
      </c>
      <c r="T6824" s="2">
        <v>45001</v>
      </c>
      <c r="U6824">
        <v>44710</v>
      </c>
      <c r="V6824" t="s">
        <v>43</v>
      </c>
      <c r="W6824">
        <v>746</v>
      </c>
      <c r="X6824" t="s">
        <v>60</v>
      </c>
      <c r="Y6824" t="s">
        <v>72</v>
      </c>
      <c r="Z6824">
        <v>2617</v>
      </c>
      <c r="AA6824">
        <v>110</v>
      </c>
      <c r="AB6824">
        <v>29515</v>
      </c>
      <c r="AC6824" t="s">
        <v>46</v>
      </c>
    </row>
    <row r="6825" spans="1:29" x14ac:dyDescent="0.3">
      <c r="A6825" s="1" t="s">
        <v>29</v>
      </c>
      <c r="B6825" t="s">
        <v>363</v>
      </c>
      <c r="C6825" t="s">
        <v>6193</v>
      </c>
      <c r="D6825" t="s">
        <v>169</v>
      </c>
      <c r="E6825">
        <v>2</v>
      </c>
      <c r="F6825" t="s">
        <v>33</v>
      </c>
      <c r="G6825" t="s">
        <v>111</v>
      </c>
      <c r="H6825" t="s">
        <v>35</v>
      </c>
      <c r="I6825" t="s">
        <v>2212</v>
      </c>
      <c r="J6825" t="s">
        <v>8920</v>
      </c>
      <c r="K6825" t="s">
        <v>15162</v>
      </c>
      <c r="L6825" t="s">
        <v>15163</v>
      </c>
      <c r="M6825" t="s">
        <v>511</v>
      </c>
      <c r="N6825" t="s">
        <v>84</v>
      </c>
      <c r="O6825">
        <v>7902</v>
      </c>
      <c r="P6825">
        <v>9966</v>
      </c>
      <c r="Q6825" t="s">
        <v>59</v>
      </c>
      <c r="R6825">
        <v>190</v>
      </c>
      <c r="S6825" s="2">
        <v>44703</v>
      </c>
      <c r="T6825" t="s">
        <v>42</v>
      </c>
      <c r="U6825">
        <v>17745</v>
      </c>
      <c r="V6825" t="s">
        <v>71</v>
      </c>
      <c r="W6825">
        <v>711</v>
      </c>
      <c r="X6825" t="s">
        <v>44</v>
      </c>
      <c r="Y6825" t="s">
        <v>72</v>
      </c>
      <c r="Z6825">
        <v>0</v>
      </c>
      <c r="AA6825">
        <v>787</v>
      </c>
      <c r="AB6825">
        <v>8099</v>
      </c>
      <c r="AC6825" t="s">
        <v>73</v>
      </c>
    </row>
    <row r="6826" spans="1:29" x14ac:dyDescent="0.3">
      <c r="A6826" s="1" t="s">
        <v>29</v>
      </c>
      <c r="B6826" t="s">
        <v>96</v>
      </c>
      <c r="C6826" t="s">
        <v>1133</v>
      </c>
      <c r="D6826" t="s">
        <v>138</v>
      </c>
      <c r="E6826">
        <v>5</v>
      </c>
      <c r="F6826" t="s">
        <v>129</v>
      </c>
      <c r="G6826" t="s">
        <v>395</v>
      </c>
      <c r="H6826" t="s">
        <v>79</v>
      </c>
      <c r="I6826" t="s">
        <v>36</v>
      </c>
      <c r="J6826" t="s">
        <v>5850</v>
      </c>
      <c r="K6826" t="s">
        <v>15164</v>
      </c>
      <c r="L6826" t="s">
        <v>15165</v>
      </c>
      <c r="M6826" t="s">
        <v>665</v>
      </c>
      <c r="N6826" t="s">
        <v>94</v>
      </c>
      <c r="O6826">
        <v>22088</v>
      </c>
      <c r="P6826">
        <v>24684</v>
      </c>
      <c r="Q6826" t="s">
        <v>59</v>
      </c>
      <c r="R6826">
        <v>567</v>
      </c>
      <c r="S6826" s="2">
        <v>45190</v>
      </c>
      <c r="T6826" s="2">
        <v>45203</v>
      </c>
      <c r="U6826">
        <v>33813</v>
      </c>
      <c r="V6826" t="s">
        <v>71</v>
      </c>
      <c r="W6826">
        <v>702</v>
      </c>
      <c r="X6826" t="s">
        <v>60</v>
      </c>
      <c r="Y6826" t="s">
        <v>61</v>
      </c>
      <c r="Z6826">
        <v>0</v>
      </c>
      <c r="AA6826">
        <v>951</v>
      </c>
      <c r="AB6826">
        <v>23884</v>
      </c>
      <c r="AC6826" t="s">
        <v>107</v>
      </c>
    </row>
    <row r="6827" spans="1:29" x14ac:dyDescent="0.3">
      <c r="A6827" s="1" t="s">
        <v>29</v>
      </c>
      <c r="B6827" t="s">
        <v>62</v>
      </c>
      <c r="C6827" t="s">
        <v>357</v>
      </c>
      <c r="D6827" t="s">
        <v>32</v>
      </c>
      <c r="E6827">
        <v>5</v>
      </c>
      <c r="F6827" t="s">
        <v>77</v>
      </c>
      <c r="G6827" t="s">
        <v>980</v>
      </c>
      <c r="H6827" t="s">
        <v>35</v>
      </c>
      <c r="I6827" t="s">
        <v>1461</v>
      </c>
      <c r="J6827" t="s">
        <v>1887</v>
      </c>
      <c r="K6827" t="s">
        <v>15166</v>
      </c>
      <c r="L6827" t="s">
        <v>10718</v>
      </c>
      <c r="M6827" t="s">
        <v>326</v>
      </c>
      <c r="N6827" t="s">
        <v>84</v>
      </c>
      <c r="O6827">
        <v>26086</v>
      </c>
      <c r="P6827">
        <v>30636</v>
      </c>
      <c r="Q6827" t="s">
        <v>41</v>
      </c>
      <c r="R6827">
        <v>779</v>
      </c>
      <c r="S6827" s="2">
        <v>45121</v>
      </c>
      <c r="T6827" t="s">
        <v>42</v>
      </c>
      <c r="U6827">
        <v>0</v>
      </c>
      <c r="V6827" t="s">
        <v>71</v>
      </c>
      <c r="W6827">
        <v>827</v>
      </c>
      <c r="X6827" t="s">
        <v>44</v>
      </c>
      <c r="Y6827" t="s">
        <v>61</v>
      </c>
      <c r="Z6827">
        <v>0</v>
      </c>
      <c r="AA6827">
        <v>680</v>
      </c>
      <c r="AB6827">
        <v>27455</v>
      </c>
      <c r="AC6827" t="s">
        <v>46</v>
      </c>
    </row>
    <row r="6828" spans="1:29" x14ac:dyDescent="0.3">
      <c r="A6828" s="1" t="s">
        <v>47</v>
      </c>
      <c r="B6828" t="s">
        <v>153</v>
      </c>
      <c r="C6828" t="s">
        <v>8836</v>
      </c>
      <c r="D6828" t="s">
        <v>185</v>
      </c>
      <c r="E6828">
        <v>4</v>
      </c>
      <c r="F6828" t="s">
        <v>77</v>
      </c>
      <c r="G6828" t="s">
        <v>78</v>
      </c>
      <c r="H6828" t="s">
        <v>79</v>
      </c>
      <c r="I6828" t="s">
        <v>636</v>
      </c>
      <c r="J6828" t="s">
        <v>389</v>
      </c>
      <c r="K6828">
        <v>9144487449</v>
      </c>
      <c r="L6828" t="s">
        <v>15167</v>
      </c>
      <c r="M6828" t="s">
        <v>255</v>
      </c>
      <c r="N6828" t="s">
        <v>84</v>
      </c>
      <c r="O6828">
        <v>29196</v>
      </c>
      <c r="P6828">
        <v>32069</v>
      </c>
      <c r="Q6828" t="s">
        <v>41</v>
      </c>
      <c r="R6828">
        <v>603</v>
      </c>
      <c r="S6828" s="2">
        <v>44844</v>
      </c>
      <c r="T6828" s="2">
        <v>44856</v>
      </c>
      <c r="U6828">
        <v>0</v>
      </c>
      <c r="V6828" t="s">
        <v>71</v>
      </c>
      <c r="W6828">
        <v>701</v>
      </c>
      <c r="X6828" t="s">
        <v>60</v>
      </c>
      <c r="Y6828" t="s">
        <v>61</v>
      </c>
      <c r="Z6828">
        <v>0</v>
      </c>
      <c r="AA6828">
        <v>389</v>
      </c>
      <c r="AB6828">
        <v>31189</v>
      </c>
      <c r="AC6828" t="s">
        <v>73</v>
      </c>
    </row>
    <row r="6829" spans="1:29" x14ac:dyDescent="0.3">
      <c r="A6829" s="1" t="s">
        <v>29</v>
      </c>
      <c r="B6829" t="s">
        <v>74</v>
      </c>
      <c r="C6829" t="s">
        <v>903</v>
      </c>
      <c r="D6829" t="s">
        <v>110</v>
      </c>
      <c r="E6829">
        <v>6</v>
      </c>
      <c r="F6829" t="s">
        <v>271</v>
      </c>
      <c r="G6829" t="s">
        <v>340</v>
      </c>
      <c r="H6829" t="s">
        <v>35</v>
      </c>
      <c r="I6829" t="s">
        <v>15168</v>
      </c>
      <c r="J6829" t="s">
        <v>1554</v>
      </c>
      <c r="K6829" t="s">
        <v>15169</v>
      </c>
      <c r="L6829" t="s">
        <v>15170</v>
      </c>
      <c r="M6829" t="s">
        <v>973</v>
      </c>
      <c r="N6829" t="s">
        <v>40</v>
      </c>
      <c r="O6829">
        <v>18111</v>
      </c>
      <c r="P6829">
        <v>20144</v>
      </c>
      <c r="Q6829" t="s">
        <v>95</v>
      </c>
      <c r="R6829">
        <v>174</v>
      </c>
      <c r="S6829" s="2">
        <v>45351</v>
      </c>
      <c r="T6829" t="s">
        <v>42</v>
      </c>
      <c r="U6829">
        <v>0</v>
      </c>
      <c r="V6829" t="s">
        <v>43</v>
      </c>
      <c r="W6829">
        <v>547</v>
      </c>
      <c r="X6829" t="s">
        <v>44</v>
      </c>
      <c r="Y6829" t="s">
        <v>72</v>
      </c>
      <c r="Z6829">
        <v>0</v>
      </c>
      <c r="AA6829">
        <v>127</v>
      </c>
      <c r="AB6829">
        <v>19615</v>
      </c>
      <c r="AC6829" t="s">
        <v>46</v>
      </c>
    </row>
    <row r="6830" spans="1:29" x14ac:dyDescent="0.3">
      <c r="A6830" s="1" t="s">
        <v>47</v>
      </c>
      <c r="B6830" t="s">
        <v>117</v>
      </c>
      <c r="C6830" t="s">
        <v>976</v>
      </c>
      <c r="D6830" t="s">
        <v>257</v>
      </c>
      <c r="E6830">
        <v>10</v>
      </c>
      <c r="F6830" t="s">
        <v>99</v>
      </c>
      <c r="G6830" t="s">
        <v>631</v>
      </c>
      <c r="H6830" t="s">
        <v>35</v>
      </c>
      <c r="I6830" t="s">
        <v>417</v>
      </c>
      <c r="J6830" t="s">
        <v>287</v>
      </c>
      <c r="K6830" t="s">
        <v>15171</v>
      </c>
      <c r="L6830" t="s">
        <v>15172</v>
      </c>
      <c r="M6830" t="s">
        <v>126</v>
      </c>
      <c r="N6830" t="s">
        <v>94</v>
      </c>
      <c r="O6830">
        <v>4284</v>
      </c>
      <c r="P6830">
        <v>7714</v>
      </c>
      <c r="Q6830" t="s">
        <v>41</v>
      </c>
      <c r="R6830">
        <v>802</v>
      </c>
      <c r="S6830" s="2">
        <v>45099</v>
      </c>
      <c r="T6830" s="2">
        <v>45101</v>
      </c>
      <c r="U6830">
        <v>0</v>
      </c>
      <c r="V6830" t="s">
        <v>43</v>
      </c>
      <c r="W6830">
        <v>643</v>
      </c>
      <c r="X6830" t="s">
        <v>60</v>
      </c>
      <c r="Y6830" t="s">
        <v>61</v>
      </c>
      <c r="Z6830">
        <v>0</v>
      </c>
      <c r="AA6830">
        <v>919</v>
      </c>
      <c r="AB6830">
        <v>6082</v>
      </c>
      <c r="AC6830" t="s">
        <v>46</v>
      </c>
    </row>
    <row r="6831" spans="1:29" x14ac:dyDescent="0.3">
      <c r="A6831" s="1" t="s">
        <v>29</v>
      </c>
      <c r="B6831" t="s">
        <v>363</v>
      </c>
      <c r="C6831" t="s">
        <v>1598</v>
      </c>
      <c r="D6831" t="s">
        <v>178</v>
      </c>
      <c r="E6831">
        <v>2</v>
      </c>
      <c r="F6831" t="s">
        <v>51</v>
      </c>
      <c r="G6831" t="s">
        <v>1075</v>
      </c>
      <c r="H6831" t="s">
        <v>35</v>
      </c>
      <c r="I6831" t="s">
        <v>605</v>
      </c>
      <c r="J6831" t="s">
        <v>524</v>
      </c>
      <c r="K6831" t="s">
        <v>15173</v>
      </c>
      <c r="L6831" t="s">
        <v>15174</v>
      </c>
      <c r="M6831" t="s">
        <v>456</v>
      </c>
      <c r="N6831" t="s">
        <v>94</v>
      </c>
      <c r="O6831">
        <v>24847</v>
      </c>
      <c r="P6831">
        <v>27278</v>
      </c>
      <c r="Q6831" t="s">
        <v>95</v>
      </c>
      <c r="R6831">
        <v>612</v>
      </c>
      <c r="S6831" s="2">
        <v>44963</v>
      </c>
      <c r="T6831" s="2">
        <v>44981</v>
      </c>
      <c r="U6831">
        <v>0</v>
      </c>
      <c r="V6831" t="s">
        <v>43</v>
      </c>
      <c r="W6831">
        <v>518</v>
      </c>
      <c r="X6831" t="s">
        <v>60</v>
      </c>
      <c r="Y6831" t="s">
        <v>61</v>
      </c>
      <c r="Z6831">
        <v>0</v>
      </c>
      <c r="AA6831">
        <v>327</v>
      </c>
      <c r="AB6831">
        <v>25861</v>
      </c>
      <c r="AC6831" t="s">
        <v>73</v>
      </c>
    </row>
    <row r="6832" spans="1:29" x14ac:dyDescent="0.3">
      <c r="A6832" s="1" t="s">
        <v>29</v>
      </c>
      <c r="B6832" t="s">
        <v>393</v>
      </c>
      <c r="C6832" t="s">
        <v>394</v>
      </c>
      <c r="D6832" t="s">
        <v>32</v>
      </c>
      <c r="E6832">
        <v>7</v>
      </c>
      <c r="F6832" t="s">
        <v>120</v>
      </c>
      <c r="G6832" t="s">
        <v>121</v>
      </c>
      <c r="H6832" t="s">
        <v>79</v>
      </c>
      <c r="I6832" t="s">
        <v>5056</v>
      </c>
      <c r="J6832" t="s">
        <v>1594</v>
      </c>
      <c r="K6832" t="s">
        <v>15175</v>
      </c>
      <c r="L6832" t="s">
        <v>15176</v>
      </c>
      <c r="M6832" t="s">
        <v>1244</v>
      </c>
      <c r="N6832" t="s">
        <v>94</v>
      </c>
      <c r="O6832">
        <v>15984</v>
      </c>
      <c r="P6832">
        <v>19618</v>
      </c>
      <c r="Q6832" t="s">
        <v>95</v>
      </c>
      <c r="R6832">
        <v>964</v>
      </c>
      <c r="S6832" s="2">
        <v>44643</v>
      </c>
      <c r="T6832" t="s">
        <v>42</v>
      </c>
      <c r="U6832">
        <v>0</v>
      </c>
      <c r="V6832" t="s">
        <v>85</v>
      </c>
      <c r="W6832">
        <v>498</v>
      </c>
      <c r="X6832" t="s">
        <v>44</v>
      </c>
      <c r="Y6832" t="s">
        <v>45</v>
      </c>
      <c r="Z6832">
        <v>0</v>
      </c>
      <c r="AA6832">
        <v>27</v>
      </c>
      <c r="AB6832">
        <v>17232</v>
      </c>
      <c r="AC6832" t="s">
        <v>73</v>
      </c>
    </row>
    <row r="6833" spans="1:29" x14ac:dyDescent="0.3">
      <c r="A6833" s="1" t="s">
        <v>47</v>
      </c>
      <c r="B6833" t="s">
        <v>176</v>
      </c>
      <c r="C6833" t="s">
        <v>2512</v>
      </c>
      <c r="D6833" t="s">
        <v>201</v>
      </c>
      <c r="E6833">
        <v>8</v>
      </c>
      <c r="F6833" t="s">
        <v>271</v>
      </c>
      <c r="G6833" t="s">
        <v>400</v>
      </c>
      <c r="H6833" t="s">
        <v>35</v>
      </c>
      <c r="I6833" t="s">
        <v>672</v>
      </c>
      <c r="J6833" t="s">
        <v>4506</v>
      </c>
      <c r="K6833" t="s">
        <v>15177</v>
      </c>
      <c r="L6833" t="s">
        <v>15178</v>
      </c>
      <c r="M6833" t="s">
        <v>296</v>
      </c>
      <c r="N6833" t="s">
        <v>58</v>
      </c>
      <c r="O6833">
        <v>6458</v>
      </c>
      <c r="P6833">
        <v>9006</v>
      </c>
      <c r="Q6833" t="s">
        <v>59</v>
      </c>
      <c r="R6833">
        <v>364</v>
      </c>
      <c r="S6833" s="2">
        <v>44285</v>
      </c>
      <c r="T6833" s="2">
        <v>44301</v>
      </c>
      <c r="U6833">
        <v>37048</v>
      </c>
      <c r="V6833" t="s">
        <v>71</v>
      </c>
      <c r="W6833">
        <v>694</v>
      </c>
      <c r="X6833" t="s">
        <v>60</v>
      </c>
      <c r="Y6833" t="s">
        <v>45</v>
      </c>
      <c r="Z6833">
        <v>2344</v>
      </c>
      <c r="AA6833">
        <v>852</v>
      </c>
      <c r="AB6833">
        <v>7514</v>
      </c>
      <c r="AC6833" t="s">
        <v>107</v>
      </c>
    </row>
    <row r="6834" spans="1:29" x14ac:dyDescent="0.3">
      <c r="A6834" s="1" t="s">
        <v>47</v>
      </c>
      <c r="B6834" t="s">
        <v>592</v>
      </c>
      <c r="C6834" t="s">
        <v>2872</v>
      </c>
      <c r="D6834" t="s">
        <v>128</v>
      </c>
      <c r="E6834">
        <v>8</v>
      </c>
      <c r="F6834" t="s">
        <v>221</v>
      </c>
      <c r="G6834" t="s">
        <v>858</v>
      </c>
      <c r="H6834" t="s">
        <v>35</v>
      </c>
      <c r="I6834" t="s">
        <v>530</v>
      </c>
      <c r="J6834" t="s">
        <v>730</v>
      </c>
      <c r="K6834" t="s">
        <v>15179</v>
      </c>
      <c r="L6834" t="s">
        <v>15180</v>
      </c>
      <c r="M6834" t="s">
        <v>2648</v>
      </c>
      <c r="N6834" t="s">
        <v>40</v>
      </c>
      <c r="O6834">
        <v>6449</v>
      </c>
      <c r="P6834">
        <v>10725</v>
      </c>
      <c r="Q6834" t="s">
        <v>95</v>
      </c>
      <c r="R6834">
        <v>764</v>
      </c>
      <c r="S6834" s="2">
        <v>45358</v>
      </c>
      <c r="T6834" s="2">
        <v>45371</v>
      </c>
      <c r="U6834">
        <v>0</v>
      </c>
      <c r="V6834" t="s">
        <v>43</v>
      </c>
      <c r="W6834">
        <v>457</v>
      </c>
      <c r="X6834" t="s">
        <v>60</v>
      </c>
      <c r="Y6834" t="s">
        <v>45</v>
      </c>
      <c r="Z6834">
        <v>0</v>
      </c>
      <c r="AA6834">
        <v>292</v>
      </c>
      <c r="AB6834">
        <v>8772</v>
      </c>
      <c r="AC6834" t="s">
        <v>73</v>
      </c>
    </row>
    <row r="6835" spans="1:29" x14ac:dyDescent="0.3">
      <c r="A6835" s="1" t="s">
        <v>47</v>
      </c>
      <c r="B6835" t="s">
        <v>108</v>
      </c>
      <c r="C6835" t="s">
        <v>655</v>
      </c>
      <c r="D6835" t="s">
        <v>50</v>
      </c>
      <c r="E6835">
        <v>10</v>
      </c>
      <c r="F6835" t="s">
        <v>271</v>
      </c>
      <c r="G6835" t="s">
        <v>272</v>
      </c>
      <c r="H6835" t="s">
        <v>35</v>
      </c>
      <c r="I6835" t="s">
        <v>417</v>
      </c>
      <c r="J6835" t="s">
        <v>3207</v>
      </c>
      <c r="K6835" t="s">
        <v>15181</v>
      </c>
      <c r="L6835" t="s">
        <v>15182</v>
      </c>
      <c r="M6835" t="s">
        <v>1768</v>
      </c>
      <c r="N6835" t="s">
        <v>84</v>
      </c>
      <c r="O6835">
        <v>28233</v>
      </c>
      <c r="P6835">
        <v>30658</v>
      </c>
      <c r="Q6835" t="s">
        <v>41</v>
      </c>
      <c r="R6835">
        <v>501</v>
      </c>
      <c r="S6835" s="2">
        <v>44986</v>
      </c>
      <c r="T6835" t="s">
        <v>42</v>
      </c>
      <c r="U6835">
        <v>0</v>
      </c>
      <c r="V6835" t="s">
        <v>85</v>
      </c>
      <c r="W6835">
        <v>625</v>
      </c>
      <c r="X6835" t="s">
        <v>44</v>
      </c>
      <c r="Y6835" t="s">
        <v>45</v>
      </c>
      <c r="Z6835">
        <v>0</v>
      </c>
      <c r="AA6835">
        <v>693</v>
      </c>
      <c r="AB6835">
        <v>29670</v>
      </c>
      <c r="AC6835" t="s">
        <v>107</v>
      </c>
    </row>
    <row r="6836" spans="1:29" x14ac:dyDescent="0.3">
      <c r="A6836" s="1" t="s">
        <v>29</v>
      </c>
      <c r="B6836" t="s">
        <v>74</v>
      </c>
      <c r="C6836" t="s">
        <v>790</v>
      </c>
      <c r="D6836" t="s">
        <v>387</v>
      </c>
      <c r="E6836">
        <v>9</v>
      </c>
      <c r="F6836" t="s">
        <v>186</v>
      </c>
      <c r="G6836" t="s">
        <v>620</v>
      </c>
      <c r="H6836" t="s">
        <v>79</v>
      </c>
      <c r="I6836" t="s">
        <v>2530</v>
      </c>
      <c r="J6836" t="s">
        <v>189</v>
      </c>
      <c r="K6836" t="s">
        <v>15183</v>
      </c>
      <c r="L6836" t="s">
        <v>15184</v>
      </c>
      <c r="M6836" t="s">
        <v>2176</v>
      </c>
      <c r="N6836" t="s">
        <v>84</v>
      </c>
      <c r="O6836">
        <v>29808</v>
      </c>
      <c r="P6836">
        <v>33092</v>
      </c>
      <c r="Q6836" t="s">
        <v>41</v>
      </c>
      <c r="R6836">
        <v>912</v>
      </c>
      <c r="S6836" s="2">
        <v>44558</v>
      </c>
      <c r="T6836" s="2">
        <v>44579</v>
      </c>
      <c r="U6836">
        <v>0</v>
      </c>
      <c r="V6836" t="s">
        <v>85</v>
      </c>
      <c r="W6836">
        <v>401</v>
      </c>
      <c r="X6836" t="s">
        <v>60</v>
      </c>
      <c r="Y6836" t="s">
        <v>61</v>
      </c>
      <c r="Z6836">
        <v>0</v>
      </c>
      <c r="AA6836">
        <v>520</v>
      </c>
      <c r="AB6836">
        <v>30039</v>
      </c>
      <c r="AC6836" t="s">
        <v>73</v>
      </c>
    </row>
    <row r="6837" spans="1:29" x14ac:dyDescent="0.3">
      <c r="A6837" s="1" t="s">
        <v>47</v>
      </c>
      <c r="B6837" t="s">
        <v>48</v>
      </c>
      <c r="C6837" t="s">
        <v>1137</v>
      </c>
      <c r="D6837" t="s">
        <v>387</v>
      </c>
      <c r="E6837">
        <v>6</v>
      </c>
      <c r="F6837" t="s">
        <v>64</v>
      </c>
      <c r="G6837" t="s">
        <v>388</v>
      </c>
      <c r="H6837" t="s">
        <v>79</v>
      </c>
      <c r="I6837" t="s">
        <v>827</v>
      </c>
      <c r="J6837" t="s">
        <v>3872</v>
      </c>
      <c r="K6837" t="s">
        <v>15185</v>
      </c>
      <c r="L6837" t="s">
        <v>15186</v>
      </c>
      <c r="M6837" t="s">
        <v>303</v>
      </c>
      <c r="N6837" t="s">
        <v>58</v>
      </c>
      <c r="O6837">
        <v>24782</v>
      </c>
      <c r="P6837">
        <v>29683</v>
      </c>
      <c r="Q6837" t="s">
        <v>95</v>
      </c>
      <c r="R6837">
        <v>899</v>
      </c>
      <c r="S6837" s="2">
        <v>44305</v>
      </c>
      <c r="T6837" t="s">
        <v>42</v>
      </c>
      <c r="U6837">
        <v>0</v>
      </c>
      <c r="V6837" t="s">
        <v>85</v>
      </c>
      <c r="W6837">
        <v>545</v>
      </c>
      <c r="X6837" t="s">
        <v>44</v>
      </c>
      <c r="Y6837" t="s">
        <v>45</v>
      </c>
      <c r="Z6837">
        <v>3632</v>
      </c>
      <c r="AA6837">
        <v>14</v>
      </c>
      <c r="AB6837">
        <v>29128</v>
      </c>
      <c r="AC6837" t="s">
        <v>46</v>
      </c>
    </row>
    <row r="6838" spans="1:29" x14ac:dyDescent="0.3">
      <c r="A6838" s="1" t="s">
        <v>47</v>
      </c>
      <c r="B6838" t="s">
        <v>176</v>
      </c>
      <c r="C6838" t="s">
        <v>3235</v>
      </c>
      <c r="D6838" t="s">
        <v>387</v>
      </c>
      <c r="E6838">
        <v>6</v>
      </c>
      <c r="F6838" t="s">
        <v>51</v>
      </c>
      <c r="G6838" t="s">
        <v>285</v>
      </c>
      <c r="H6838" t="s">
        <v>79</v>
      </c>
      <c r="I6838" t="s">
        <v>774</v>
      </c>
      <c r="J6838" t="s">
        <v>2326</v>
      </c>
      <c r="K6838" t="s">
        <v>15187</v>
      </c>
      <c r="L6838" t="s">
        <v>15188</v>
      </c>
      <c r="M6838" t="s">
        <v>1507</v>
      </c>
      <c r="N6838" t="s">
        <v>84</v>
      </c>
      <c r="O6838">
        <v>24617</v>
      </c>
      <c r="P6838">
        <v>29541</v>
      </c>
      <c r="Q6838" t="s">
        <v>95</v>
      </c>
      <c r="R6838">
        <v>938</v>
      </c>
      <c r="S6838" s="2">
        <v>45120</v>
      </c>
      <c r="T6838" t="s">
        <v>42</v>
      </c>
      <c r="U6838">
        <v>0</v>
      </c>
      <c r="V6838" t="s">
        <v>106</v>
      </c>
      <c r="W6838">
        <v>505</v>
      </c>
      <c r="X6838" t="s">
        <v>44</v>
      </c>
      <c r="Y6838" t="s">
        <v>72</v>
      </c>
      <c r="Z6838">
        <v>0</v>
      </c>
      <c r="AA6838">
        <v>353</v>
      </c>
      <c r="AB6838">
        <v>25037</v>
      </c>
      <c r="AC6838" t="s">
        <v>46</v>
      </c>
    </row>
    <row r="6839" spans="1:29" x14ac:dyDescent="0.3">
      <c r="A6839" s="1" t="s">
        <v>29</v>
      </c>
      <c r="B6839" t="s">
        <v>62</v>
      </c>
      <c r="C6839" t="s">
        <v>3874</v>
      </c>
      <c r="D6839" t="s">
        <v>352</v>
      </c>
      <c r="E6839">
        <v>8</v>
      </c>
      <c r="F6839" t="s">
        <v>129</v>
      </c>
      <c r="G6839" t="s">
        <v>1528</v>
      </c>
      <c r="H6839" t="s">
        <v>79</v>
      </c>
      <c r="I6839" t="s">
        <v>140</v>
      </c>
      <c r="J6839" t="s">
        <v>319</v>
      </c>
      <c r="K6839" t="s">
        <v>15189</v>
      </c>
      <c r="L6839" t="s">
        <v>15190</v>
      </c>
      <c r="M6839" t="s">
        <v>326</v>
      </c>
      <c r="N6839" t="s">
        <v>40</v>
      </c>
      <c r="O6839">
        <v>15764</v>
      </c>
      <c r="P6839">
        <v>18301</v>
      </c>
      <c r="Q6839" t="s">
        <v>41</v>
      </c>
      <c r="R6839">
        <v>516</v>
      </c>
      <c r="S6839" s="2">
        <v>45107</v>
      </c>
      <c r="T6839" t="s">
        <v>42</v>
      </c>
      <c r="U6839">
        <v>0</v>
      </c>
      <c r="V6839" t="s">
        <v>106</v>
      </c>
      <c r="W6839">
        <v>748</v>
      </c>
      <c r="X6839" t="s">
        <v>44</v>
      </c>
      <c r="Y6839" t="s">
        <v>72</v>
      </c>
      <c r="Z6839">
        <v>0</v>
      </c>
      <c r="AA6839">
        <v>938</v>
      </c>
      <c r="AB6839">
        <v>17890</v>
      </c>
      <c r="AC6839" t="s">
        <v>107</v>
      </c>
    </row>
    <row r="6840" spans="1:29" x14ac:dyDescent="0.3">
      <c r="A6840" s="1" t="s">
        <v>29</v>
      </c>
      <c r="B6840" t="s">
        <v>363</v>
      </c>
      <c r="C6840" t="s">
        <v>692</v>
      </c>
      <c r="D6840" t="s">
        <v>387</v>
      </c>
      <c r="E6840">
        <v>8</v>
      </c>
      <c r="F6840" t="s">
        <v>77</v>
      </c>
      <c r="G6840" t="s">
        <v>147</v>
      </c>
      <c r="H6840" t="s">
        <v>35</v>
      </c>
      <c r="I6840" t="s">
        <v>906</v>
      </c>
      <c r="J6840" t="s">
        <v>5698</v>
      </c>
      <c r="K6840" t="s">
        <v>15191</v>
      </c>
      <c r="L6840" t="s">
        <v>15192</v>
      </c>
      <c r="M6840" t="s">
        <v>511</v>
      </c>
      <c r="N6840" t="s">
        <v>40</v>
      </c>
      <c r="O6840">
        <v>16948</v>
      </c>
      <c r="P6840">
        <v>19194</v>
      </c>
      <c r="Q6840" t="s">
        <v>41</v>
      </c>
      <c r="R6840">
        <v>200</v>
      </c>
      <c r="S6840" s="2">
        <v>44438</v>
      </c>
      <c r="T6840" s="2">
        <v>44442</v>
      </c>
      <c r="U6840">
        <v>0</v>
      </c>
      <c r="V6840" t="s">
        <v>43</v>
      </c>
      <c r="W6840">
        <v>529</v>
      </c>
      <c r="X6840" t="s">
        <v>60</v>
      </c>
      <c r="Y6840" t="s">
        <v>61</v>
      </c>
      <c r="Z6840">
        <v>0</v>
      </c>
      <c r="AA6840">
        <v>118</v>
      </c>
      <c r="AB6840">
        <v>17914</v>
      </c>
      <c r="AC6840" t="s">
        <v>46</v>
      </c>
    </row>
    <row r="6841" spans="1:29" x14ac:dyDescent="0.3">
      <c r="A6841" s="1" t="s">
        <v>29</v>
      </c>
      <c r="B6841" t="s">
        <v>393</v>
      </c>
      <c r="C6841" t="s">
        <v>1949</v>
      </c>
      <c r="D6841" t="s">
        <v>119</v>
      </c>
      <c r="E6841">
        <v>3</v>
      </c>
      <c r="F6841" t="s">
        <v>51</v>
      </c>
      <c r="G6841" t="s">
        <v>1069</v>
      </c>
      <c r="H6841" t="s">
        <v>79</v>
      </c>
      <c r="I6841" t="s">
        <v>1210</v>
      </c>
      <c r="J6841" t="s">
        <v>3055</v>
      </c>
      <c r="K6841" t="s">
        <v>15193</v>
      </c>
      <c r="L6841" t="s">
        <v>15194</v>
      </c>
      <c r="M6841" t="s">
        <v>948</v>
      </c>
      <c r="N6841" t="s">
        <v>58</v>
      </c>
      <c r="O6841">
        <v>10617</v>
      </c>
      <c r="P6841">
        <v>14048</v>
      </c>
      <c r="Q6841" t="s">
        <v>41</v>
      </c>
      <c r="R6841">
        <v>234</v>
      </c>
      <c r="S6841" s="2">
        <v>45021</v>
      </c>
      <c r="T6841" s="2">
        <v>45039</v>
      </c>
      <c r="U6841">
        <v>0</v>
      </c>
      <c r="V6841" t="s">
        <v>43</v>
      </c>
      <c r="W6841">
        <v>404</v>
      </c>
      <c r="X6841" t="s">
        <v>60</v>
      </c>
      <c r="Y6841" t="s">
        <v>72</v>
      </c>
      <c r="Z6841">
        <v>4354</v>
      </c>
      <c r="AA6841">
        <v>111</v>
      </c>
      <c r="AB6841">
        <v>12742</v>
      </c>
      <c r="AC6841" t="s">
        <v>107</v>
      </c>
    </row>
    <row r="6842" spans="1:29" x14ac:dyDescent="0.3">
      <c r="A6842" s="1" t="s">
        <v>47</v>
      </c>
      <c r="B6842" t="s">
        <v>234</v>
      </c>
      <c r="C6842" t="s">
        <v>235</v>
      </c>
      <c r="D6842" t="s">
        <v>76</v>
      </c>
      <c r="E6842">
        <v>1</v>
      </c>
      <c r="F6842" t="s">
        <v>186</v>
      </c>
      <c r="G6842" t="s">
        <v>463</v>
      </c>
      <c r="H6842" t="s">
        <v>79</v>
      </c>
      <c r="I6842" t="s">
        <v>265</v>
      </c>
      <c r="J6842" t="s">
        <v>157</v>
      </c>
      <c r="K6842" t="s">
        <v>15195</v>
      </c>
      <c r="L6842" t="s">
        <v>15196</v>
      </c>
      <c r="M6842" t="s">
        <v>746</v>
      </c>
      <c r="N6842" t="s">
        <v>40</v>
      </c>
      <c r="O6842">
        <v>8718</v>
      </c>
      <c r="P6842">
        <v>13398</v>
      </c>
      <c r="Q6842" t="s">
        <v>59</v>
      </c>
      <c r="R6842">
        <v>418</v>
      </c>
      <c r="S6842" s="2">
        <v>44699</v>
      </c>
      <c r="T6842" s="2">
        <v>44725</v>
      </c>
      <c r="U6842">
        <v>16744</v>
      </c>
      <c r="V6842" t="s">
        <v>106</v>
      </c>
      <c r="W6842">
        <v>512</v>
      </c>
      <c r="X6842" t="s">
        <v>60</v>
      </c>
      <c r="Y6842" t="s">
        <v>72</v>
      </c>
      <c r="Z6842">
        <v>0</v>
      </c>
      <c r="AA6842">
        <v>434</v>
      </c>
      <c r="AB6842">
        <v>10450</v>
      </c>
      <c r="AC6842" t="s">
        <v>107</v>
      </c>
    </row>
    <row r="6843" spans="1:29" x14ac:dyDescent="0.3">
      <c r="A6843" s="1" t="s">
        <v>47</v>
      </c>
      <c r="B6843" t="s">
        <v>136</v>
      </c>
      <c r="C6843" t="s">
        <v>2546</v>
      </c>
      <c r="D6843" t="s">
        <v>98</v>
      </c>
      <c r="E6843">
        <v>6</v>
      </c>
      <c r="F6843" t="s">
        <v>33</v>
      </c>
      <c r="G6843" t="s">
        <v>139</v>
      </c>
      <c r="H6843" t="s">
        <v>79</v>
      </c>
      <c r="I6843" t="s">
        <v>1542</v>
      </c>
      <c r="J6843" t="s">
        <v>90</v>
      </c>
      <c r="K6843" t="s">
        <v>15197</v>
      </c>
      <c r="L6843" t="s">
        <v>15198</v>
      </c>
      <c r="M6843" t="s">
        <v>144</v>
      </c>
      <c r="N6843" t="s">
        <v>94</v>
      </c>
      <c r="O6843">
        <v>23302</v>
      </c>
      <c r="P6843">
        <v>25948</v>
      </c>
      <c r="Q6843" t="s">
        <v>59</v>
      </c>
      <c r="R6843">
        <v>605</v>
      </c>
      <c r="S6843" s="2">
        <v>44595</v>
      </c>
      <c r="T6843" s="2">
        <v>44618</v>
      </c>
      <c r="U6843">
        <v>6201</v>
      </c>
      <c r="V6843" t="s">
        <v>106</v>
      </c>
      <c r="W6843">
        <v>617</v>
      </c>
      <c r="X6843" t="s">
        <v>60</v>
      </c>
      <c r="Y6843" t="s">
        <v>72</v>
      </c>
      <c r="Z6843">
        <v>0</v>
      </c>
      <c r="AA6843">
        <v>799</v>
      </c>
      <c r="AB6843">
        <v>23329</v>
      </c>
      <c r="AC6843" t="s">
        <v>73</v>
      </c>
    </row>
    <row r="6844" spans="1:29" x14ac:dyDescent="0.3">
      <c r="A6844" s="1" t="s">
        <v>47</v>
      </c>
      <c r="B6844" t="s">
        <v>234</v>
      </c>
      <c r="C6844" t="s">
        <v>2232</v>
      </c>
      <c r="D6844" t="s">
        <v>236</v>
      </c>
      <c r="E6844">
        <v>2</v>
      </c>
      <c r="F6844" t="s">
        <v>64</v>
      </c>
      <c r="G6844" t="s">
        <v>65</v>
      </c>
      <c r="H6844" t="s">
        <v>35</v>
      </c>
      <c r="I6844" t="s">
        <v>2628</v>
      </c>
      <c r="J6844" t="s">
        <v>712</v>
      </c>
      <c r="K6844" t="s">
        <v>15199</v>
      </c>
      <c r="L6844" t="s">
        <v>15200</v>
      </c>
      <c r="M6844" t="s">
        <v>800</v>
      </c>
      <c r="N6844" t="s">
        <v>58</v>
      </c>
      <c r="O6844">
        <v>23366</v>
      </c>
      <c r="P6844">
        <v>27456</v>
      </c>
      <c r="Q6844" t="s">
        <v>41</v>
      </c>
      <c r="R6844">
        <v>250</v>
      </c>
      <c r="S6844" s="2">
        <v>44598</v>
      </c>
      <c r="T6844" s="2">
        <v>44602</v>
      </c>
      <c r="U6844">
        <v>0</v>
      </c>
      <c r="V6844" t="s">
        <v>43</v>
      </c>
      <c r="W6844">
        <v>409</v>
      </c>
      <c r="X6844" t="s">
        <v>60</v>
      </c>
      <c r="Y6844" t="s">
        <v>61</v>
      </c>
      <c r="Z6844">
        <v>1904</v>
      </c>
      <c r="AA6844">
        <v>134</v>
      </c>
      <c r="AB6844">
        <v>27201</v>
      </c>
      <c r="AC6844" t="s">
        <v>73</v>
      </c>
    </row>
    <row r="6845" spans="1:29" x14ac:dyDescent="0.3">
      <c r="A6845" s="1" t="s">
        <v>47</v>
      </c>
      <c r="B6845" t="s">
        <v>176</v>
      </c>
      <c r="C6845" t="s">
        <v>1666</v>
      </c>
      <c r="D6845" t="s">
        <v>352</v>
      </c>
      <c r="E6845">
        <v>4</v>
      </c>
      <c r="F6845" t="s">
        <v>120</v>
      </c>
      <c r="G6845" t="s">
        <v>489</v>
      </c>
      <c r="H6845" t="s">
        <v>79</v>
      </c>
      <c r="I6845" t="s">
        <v>1276</v>
      </c>
      <c r="J6845" t="s">
        <v>8116</v>
      </c>
      <c r="K6845" t="s">
        <v>15201</v>
      </c>
      <c r="L6845" t="s">
        <v>15202</v>
      </c>
      <c r="M6845" t="s">
        <v>426</v>
      </c>
      <c r="N6845" t="s">
        <v>58</v>
      </c>
      <c r="O6845">
        <v>17062</v>
      </c>
      <c r="P6845">
        <v>20756</v>
      </c>
      <c r="Q6845" t="s">
        <v>95</v>
      </c>
      <c r="R6845">
        <v>870</v>
      </c>
      <c r="S6845" s="2">
        <v>44692</v>
      </c>
      <c r="T6845" s="2">
        <v>44715</v>
      </c>
      <c r="U6845">
        <v>0</v>
      </c>
      <c r="V6845" t="s">
        <v>106</v>
      </c>
      <c r="W6845">
        <v>755</v>
      </c>
      <c r="X6845" t="s">
        <v>60</v>
      </c>
      <c r="Y6845" t="s">
        <v>72</v>
      </c>
      <c r="Z6845">
        <v>4744</v>
      </c>
      <c r="AA6845">
        <v>757</v>
      </c>
      <c r="AB6845">
        <v>17087</v>
      </c>
      <c r="AC6845" t="s">
        <v>107</v>
      </c>
    </row>
    <row r="6846" spans="1:29" x14ac:dyDescent="0.3">
      <c r="A6846" s="1" t="s">
        <v>47</v>
      </c>
      <c r="B6846" t="s">
        <v>153</v>
      </c>
      <c r="C6846" t="s">
        <v>747</v>
      </c>
      <c r="D6846" t="s">
        <v>169</v>
      </c>
      <c r="E6846">
        <v>1</v>
      </c>
      <c r="F6846" t="s">
        <v>33</v>
      </c>
      <c r="G6846" t="s">
        <v>411</v>
      </c>
      <c r="H6846" t="s">
        <v>35</v>
      </c>
      <c r="I6846" t="s">
        <v>883</v>
      </c>
      <c r="J6846" t="s">
        <v>172</v>
      </c>
      <c r="K6846" t="s">
        <v>15203</v>
      </c>
      <c r="L6846" t="s">
        <v>12335</v>
      </c>
      <c r="M6846" t="s">
        <v>943</v>
      </c>
      <c r="N6846" t="s">
        <v>94</v>
      </c>
      <c r="O6846">
        <v>25445</v>
      </c>
      <c r="P6846">
        <v>29157</v>
      </c>
      <c r="Q6846" t="s">
        <v>59</v>
      </c>
      <c r="R6846">
        <v>268</v>
      </c>
      <c r="S6846" s="2">
        <v>44470</v>
      </c>
      <c r="T6846" s="2">
        <v>44478</v>
      </c>
      <c r="U6846">
        <v>7645</v>
      </c>
      <c r="V6846" t="s">
        <v>106</v>
      </c>
      <c r="W6846">
        <v>608</v>
      </c>
      <c r="X6846" t="s">
        <v>60</v>
      </c>
      <c r="Y6846" t="s">
        <v>61</v>
      </c>
      <c r="Z6846">
        <v>0</v>
      </c>
      <c r="AA6846">
        <v>174</v>
      </c>
      <c r="AB6846">
        <v>28989</v>
      </c>
      <c r="AC6846" t="s">
        <v>107</v>
      </c>
    </row>
    <row r="6847" spans="1:29" x14ac:dyDescent="0.3">
      <c r="A6847" s="1" t="s">
        <v>29</v>
      </c>
      <c r="B6847" t="s">
        <v>541</v>
      </c>
      <c r="C6847" t="s">
        <v>1271</v>
      </c>
      <c r="D6847" t="s">
        <v>32</v>
      </c>
      <c r="E6847">
        <v>1</v>
      </c>
      <c r="F6847" t="s">
        <v>186</v>
      </c>
      <c r="G6847" t="s">
        <v>650</v>
      </c>
      <c r="H6847" t="s">
        <v>35</v>
      </c>
      <c r="I6847" t="s">
        <v>15204</v>
      </c>
      <c r="J6847" t="s">
        <v>15205</v>
      </c>
      <c r="K6847" t="s">
        <v>15206</v>
      </c>
      <c r="L6847" t="s">
        <v>15207</v>
      </c>
      <c r="M6847" t="s">
        <v>1117</v>
      </c>
      <c r="N6847" t="s">
        <v>40</v>
      </c>
      <c r="O6847">
        <v>18554</v>
      </c>
      <c r="P6847">
        <v>21786</v>
      </c>
      <c r="Q6847" t="s">
        <v>59</v>
      </c>
      <c r="R6847">
        <v>242</v>
      </c>
      <c r="S6847" s="2">
        <v>44875</v>
      </c>
      <c r="T6847" s="2">
        <v>44901</v>
      </c>
      <c r="U6847">
        <v>1517</v>
      </c>
      <c r="V6847" t="s">
        <v>43</v>
      </c>
      <c r="W6847">
        <v>537</v>
      </c>
      <c r="X6847" t="s">
        <v>60</v>
      </c>
      <c r="Y6847" t="s">
        <v>61</v>
      </c>
      <c r="Z6847">
        <v>0</v>
      </c>
      <c r="AA6847">
        <v>306</v>
      </c>
      <c r="AB6847">
        <v>20495</v>
      </c>
      <c r="AC6847" t="s">
        <v>107</v>
      </c>
    </row>
    <row r="6848" spans="1:29" x14ac:dyDescent="0.3">
      <c r="A6848" s="1" t="s">
        <v>29</v>
      </c>
      <c r="B6848" t="s">
        <v>393</v>
      </c>
      <c r="C6848" t="s">
        <v>2885</v>
      </c>
      <c r="D6848" t="s">
        <v>32</v>
      </c>
      <c r="E6848">
        <v>9</v>
      </c>
      <c r="F6848" t="s">
        <v>99</v>
      </c>
      <c r="G6848" t="s">
        <v>950</v>
      </c>
      <c r="H6848" t="s">
        <v>79</v>
      </c>
      <c r="I6848" t="s">
        <v>299</v>
      </c>
      <c r="J6848" t="s">
        <v>4457</v>
      </c>
      <c r="K6848" t="s">
        <v>15208</v>
      </c>
      <c r="L6848" t="s">
        <v>15209</v>
      </c>
      <c r="M6848" t="s">
        <v>948</v>
      </c>
      <c r="N6848" t="s">
        <v>40</v>
      </c>
      <c r="O6848">
        <v>14671</v>
      </c>
      <c r="P6848">
        <v>19239</v>
      </c>
      <c r="Q6848" t="s">
        <v>95</v>
      </c>
      <c r="R6848">
        <v>967</v>
      </c>
      <c r="S6848" s="2">
        <v>44832</v>
      </c>
      <c r="T6848" s="2">
        <v>44853</v>
      </c>
      <c r="U6848">
        <v>0</v>
      </c>
      <c r="V6848" t="s">
        <v>85</v>
      </c>
      <c r="W6848">
        <v>555</v>
      </c>
      <c r="X6848" t="s">
        <v>60</v>
      </c>
      <c r="Y6848" t="s">
        <v>45</v>
      </c>
      <c r="Z6848">
        <v>0</v>
      </c>
      <c r="AA6848">
        <v>113</v>
      </c>
      <c r="AB6848">
        <v>15154</v>
      </c>
      <c r="AC6848" t="s">
        <v>107</v>
      </c>
    </row>
    <row r="6849" spans="1:29" x14ac:dyDescent="0.3">
      <c r="A6849" s="1" t="s">
        <v>47</v>
      </c>
      <c r="B6849" t="s">
        <v>145</v>
      </c>
      <c r="C6849" t="s">
        <v>2354</v>
      </c>
      <c r="D6849" t="s">
        <v>178</v>
      </c>
      <c r="E6849">
        <v>8</v>
      </c>
      <c r="F6849" t="s">
        <v>221</v>
      </c>
      <c r="G6849" t="s">
        <v>335</v>
      </c>
      <c r="H6849" t="s">
        <v>79</v>
      </c>
      <c r="I6849" t="s">
        <v>1992</v>
      </c>
      <c r="J6849" t="s">
        <v>961</v>
      </c>
      <c r="K6849" t="s">
        <v>15210</v>
      </c>
      <c r="L6849" t="s">
        <v>15211</v>
      </c>
      <c r="M6849" t="s">
        <v>2965</v>
      </c>
      <c r="N6849" t="s">
        <v>94</v>
      </c>
      <c r="O6849">
        <v>19949</v>
      </c>
      <c r="P6849">
        <v>24731</v>
      </c>
      <c r="Q6849" t="s">
        <v>59</v>
      </c>
      <c r="R6849">
        <v>595</v>
      </c>
      <c r="S6849" s="2">
        <v>44547</v>
      </c>
      <c r="T6849" s="2">
        <v>44548</v>
      </c>
      <c r="U6849">
        <v>28613</v>
      </c>
      <c r="V6849" t="s">
        <v>85</v>
      </c>
      <c r="W6849">
        <v>739</v>
      </c>
      <c r="X6849" t="s">
        <v>60</v>
      </c>
      <c r="Y6849" t="s">
        <v>72</v>
      </c>
      <c r="Z6849">
        <v>0</v>
      </c>
      <c r="AA6849">
        <v>129</v>
      </c>
      <c r="AB6849">
        <v>20472</v>
      </c>
      <c r="AC6849" t="s">
        <v>73</v>
      </c>
    </row>
    <row r="6850" spans="1:29" x14ac:dyDescent="0.3">
      <c r="A6850" s="1" t="s">
        <v>47</v>
      </c>
      <c r="B6850" t="s">
        <v>145</v>
      </c>
      <c r="C6850" t="s">
        <v>688</v>
      </c>
      <c r="D6850" t="s">
        <v>76</v>
      </c>
      <c r="E6850">
        <v>2</v>
      </c>
      <c r="F6850" t="s">
        <v>33</v>
      </c>
      <c r="G6850" t="s">
        <v>209</v>
      </c>
      <c r="H6850" t="s">
        <v>35</v>
      </c>
      <c r="I6850" t="s">
        <v>3473</v>
      </c>
      <c r="J6850" t="s">
        <v>1509</v>
      </c>
      <c r="K6850" t="s">
        <v>15212</v>
      </c>
      <c r="L6850" t="s">
        <v>15213</v>
      </c>
      <c r="M6850" t="s">
        <v>499</v>
      </c>
      <c r="N6850" t="s">
        <v>84</v>
      </c>
      <c r="O6850">
        <v>26245</v>
      </c>
      <c r="P6850">
        <v>30922</v>
      </c>
      <c r="Q6850" t="s">
        <v>41</v>
      </c>
      <c r="R6850">
        <v>777</v>
      </c>
      <c r="S6850" s="2">
        <v>44316</v>
      </c>
      <c r="T6850" t="s">
        <v>42</v>
      </c>
      <c r="U6850">
        <v>0</v>
      </c>
      <c r="V6850" t="s">
        <v>85</v>
      </c>
      <c r="W6850">
        <v>491</v>
      </c>
      <c r="X6850" t="s">
        <v>44</v>
      </c>
      <c r="Y6850" t="s">
        <v>45</v>
      </c>
      <c r="Z6850">
        <v>0</v>
      </c>
      <c r="AA6850">
        <v>139</v>
      </c>
      <c r="AB6850">
        <v>30387</v>
      </c>
      <c r="AC6850" t="s">
        <v>107</v>
      </c>
    </row>
    <row r="6851" spans="1:29" x14ac:dyDescent="0.3">
      <c r="A6851" s="1" t="s">
        <v>47</v>
      </c>
      <c r="B6851" t="s">
        <v>234</v>
      </c>
      <c r="C6851" t="s">
        <v>304</v>
      </c>
      <c r="D6851" t="s">
        <v>178</v>
      </c>
      <c r="E6851">
        <v>9</v>
      </c>
      <c r="F6851" t="s">
        <v>77</v>
      </c>
      <c r="G6851" t="s">
        <v>932</v>
      </c>
      <c r="H6851" t="s">
        <v>79</v>
      </c>
      <c r="I6851" t="s">
        <v>1061</v>
      </c>
      <c r="J6851" t="s">
        <v>459</v>
      </c>
      <c r="K6851" t="s">
        <v>15214</v>
      </c>
      <c r="L6851" t="s">
        <v>15215</v>
      </c>
      <c r="M6851" t="s">
        <v>810</v>
      </c>
      <c r="N6851" t="s">
        <v>40</v>
      </c>
      <c r="O6851">
        <v>17223</v>
      </c>
      <c r="P6851">
        <v>21384</v>
      </c>
      <c r="Q6851" t="s">
        <v>95</v>
      </c>
      <c r="R6851">
        <v>942</v>
      </c>
      <c r="S6851" s="2">
        <v>44648</v>
      </c>
      <c r="T6851" t="s">
        <v>42</v>
      </c>
      <c r="U6851">
        <v>0</v>
      </c>
      <c r="V6851" t="s">
        <v>85</v>
      </c>
      <c r="W6851">
        <v>672</v>
      </c>
      <c r="X6851" t="s">
        <v>44</v>
      </c>
      <c r="Y6851" t="s">
        <v>72</v>
      </c>
      <c r="Z6851">
        <v>0</v>
      </c>
      <c r="AA6851">
        <v>310</v>
      </c>
      <c r="AB6851">
        <v>19111</v>
      </c>
      <c r="AC6851" t="s">
        <v>107</v>
      </c>
    </row>
    <row r="6852" spans="1:29" x14ac:dyDescent="0.3">
      <c r="A6852" s="1" t="s">
        <v>29</v>
      </c>
      <c r="B6852" t="s">
        <v>86</v>
      </c>
      <c r="C6852" t="s">
        <v>1621</v>
      </c>
      <c r="D6852" t="s">
        <v>178</v>
      </c>
      <c r="E6852">
        <v>4</v>
      </c>
      <c r="F6852" t="s">
        <v>271</v>
      </c>
      <c r="G6852" t="s">
        <v>1298</v>
      </c>
      <c r="H6852" t="s">
        <v>35</v>
      </c>
      <c r="I6852" t="s">
        <v>336</v>
      </c>
      <c r="J6852" t="s">
        <v>5304</v>
      </c>
      <c r="K6852" s="3" t="s">
        <v>15216</v>
      </c>
      <c r="L6852" t="s">
        <v>15217</v>
      </c>
      <c r="M6852" t="s">
        <v>2131</v>
      </c>
      <c r="N6852" t="s">
        <v>84</v>
      </c>
      <c r="O6852">
        <v>29130</v>
      </c>
      <c r="P6852">
        <v>31900</v>
      </c>
      <c r="Q6852" t="s">
        <v>59</v>
      </c>
      <c r="R6852">
        <v>889</v>
      </c>
      <c r="S6852" s="2">
        <v>44647</v>
      </c>
      <c r="T6852" t="s">
        <v>42</v>
      </c>
      <c r="U6852">
        <v>47904</v>
      </c>
      <c r="V6852" t="s">
        <v>106</v>
      </c>
      <c r="W6852">
        <v>642</v>
      </c>
      <c r="X6852" t="s">
        <v>44</v>
      </c>
      <c r="Y6852" t="s">
        <v>72</v>
      </c>
      <c r="Z6852">
        <v>0</v>
      </c>
      <c r="AA6852">
        <v>358</v>
      </c>
      <c r="AB6852">
        <v>29834</v>
      </c>
      <c r="AC6852" t="s">
        <v>46</v>
      </c>
    </row>
    <row r="6853" spans="1:29" x14ac:dyDescent="0.3">
      <c r="A6853" s="1" t="s">
        <v>47</v>
      </c>
      <c r="B6853" t="s">
        <v>117</v>
      </c>
      <c r="C6853" t="s">
        <v>920</v>
      </c>
      <c r="D6853" t="s">
        <v>201</v>
      </c>
      <c r="E6853">
        <v>9</v>
      </c>
      <c r="F6853" t="s">
        <v>51</v>
      </c>
      <c r="G6853" t="s">
        <v>710</v>
      </c>
      <c r="H6853" t="s">
        <v>79</v>
      </c>
      <c r="I6853" t="s">
        <v>1589</v>
      </c>
      <c r="J6853" t="s">
        <v>6672</v>
      </c>
      <c r="K6853" t="s">
        <v>15218</v>
      </c>
      <c r="L6853" t="s">
        <v>15219</v>
      </c>
      <c r="M6853" t="s">
        <v>126</v>
      </c>
      <c r="N6853" t="s">
        <v>94</v>
      </c>
      <c r="O6853">
        <v>9127</v>
      </c>
      <c r="P6853">
        <v>13328</v>
      </c>
      <c r="Q6853" t="s">
        <v>59</v>
      </c>
      <c r="R6853">
        <v>399</v>
      </c>
      <c r="S6853" s="2">
        <v>44983</v>
      </c>
      <c r="T6853" s="2">
        <v>44996</v>
      </c>
      <c r="U6853">
        <v>34923</v>
      </c>
      <c r="V6853" t="s">
        <v>43</v>
      </c>
      <c r="W6853">
        <v>731</v>
      </c>
      <c r="X6853" t="s">
        <v>60</v>
      </c>
      <c r="Y6853" t="s">
        <v>72</v>
      </c>
      <c r="Z6853">
        <v>0</v>
      </c>
      <c r="AA6853">
        <v>554</v>
      </c>
      <c r="AB6853">
        <v>10620</v>
      </c>
      <c r="AC6853" t="s">
        <v>73</v>
      </c>
    </row>
    <row r="6854" spans="1:29" x14ac:dyDescent="0.3">
      <c r="A6854" s="1" t="s">
        <v>29</v>
      </c>
      <c r="B6854" t="s">
        <v>228</v>
      </c>
      <c r="C6854" t="s">
        <v>847</v>
      </c>
      <c r="D6854" t="s">
        <v>236</v>
      </c>
      <c r="E6854">
        <v>4</v>
      </c>
      <c r="F6854" t="s">
        <v>99</v>
      </c>
      <c r="G6854" t="s">
        <v>558</v>
      </c>
      <c r="H6854" t="s">
        <v>79</v>
      </c>
      <c r="I6854" t="s">
        <v>673</v>
      </c>
      <c r="J6854" t="s">
        <v>8116</v>
      </c>
      <c r="K6854" t="s">
        <v>15220</v>
      </c>
      <c r="L6854" t="s">
        <v>15221</v>
      </c>
      <c r="M6854" t="s">
        <v>233</v>
      </c>
      <c r="N6854" t="s">
        <v>40</v>
      </c>
      <c r="O6854">
        <v>29337</v>
      </c>
      <c r="P6854">
        <v>33377</v>
      </c>
      <c r="Q6854" t="s">
        <v>59</v>
      </c>
      <c r="R6854">
        <v>959</v>
      </c>
      <c r="S6854" s="2">
        <v>45183</v>
      </c>
      <c r="T6854" t="s">
        <v>42</v>
      </c>
      <c r="U6854">
        <v>45001</v>
      </c>
      <c r="V6854" t="s">
        <v>71</v>
      </c>
      <c r="W6854">
        <v>820</v>
      </c>
      <c r="X6854" t="s">
        <v>44</v>
      </c>
      <c r="Y6854" t="s">
        <v>45</v>
      </c>
      <c r="Z6854">
        <v>0</v>
      </c>
      <c r="AA6854">
        <v>409</v>
      </c>
      <c r="AB6854">
        <v>30428</v>
      </c>
      <c r="AC6854" t="s">
        <v>46</v>
      </c>
    </row>
    <row r="6855" spans="1:29" x14ac:dyDescent="0.3">
      <c r="A6855" s="1" t="s">
        <v>29</v>
      </c>
      <c r="B6855" t="s">
        <v>74</v>
      </c>
      <c r="C6855" t="s">
        <v>1644</v>
      </c>
      <c r="D6855" t="s">
        <v>110</v>
      </c>
      <c r="E6855">
        <v>8</v>
      </c>
      <c r="F6855" t="s">
        <v>120</v>
      </c>
      <c r="G6855" t="s">
        <v>121</v>
      </c>
      <c r="H6855" t="s">
        <v>35</v>
      </c>
      <c r="I6855" t="s">
        <v>1769</v>
      </c>
      <c r="J6855" t="s">
        <v>4391</v>
      </c>
      <c r="K6855" t="s">
        <v>15222</v>
      </c>
      <c r="L6855" t="s">
        <v>15223</v>
      </c>
      <c r="M6855" t="s">
        <v>83</v>
      </c>
      <c r="N6855" t="s">
        <v>84</v>
      </c>
      <c r="O6855">
        <v>22791</v>
      </c>
      <c r="P6855">
        <v>26026</v>
      </c>
      <c r="Q6855" t="s">
        <v>95</v>
      </c>
      <c r="R6855">
        <v>985</v>
      </c>
      <c r="S6855" s="2">
        <v>44745</v>
      </c>
      <c r="T6855" t="s">
        <v>42</v>
      </c>
      <c r="U6855">
        <v>0</v>
      </c>
      <c r="V6855" t="s">
        <v>43</v>
      </c>
      <c r="W6855">
        <v>480</v>
      </c>
      <c r="X6855" t="s">
        <v>44</v>
      </c>
      <c r="Y6855" t="s">
        <v>45</v>
      </c>
      <c r="Z6855">
        <v>0</v>
      </c>
      <c r="AA6855">
        <v>32</v>
      </c>
      <c r="AB6855">
        <v>23059</v>
      </c>
      <c r="AC6855" t="s">
        <v>73</v>
      </c>
    </row>
    <row r="6856" spans="1:29" x14ac:dyDescent="0.3">
      <c r="A6856" s="1" t="s">
        <v>29</v>
      </c>
      <c r="B6856" t="s">
        <v>96</v>
      </c>
      <c r="C6856" t="s">
        <v>2169</v>
      </c>
      <c r="D6856" t="s">
        <v>110</v>
      </c>
      <c r="E6856">
        <v>2</v>
      </c>
      <c r="F6856" t="s">
        <v>33</v>
      </c>
      <c r="G6856" t="s">
        <v>209</v>
      </c>
      <c r="H6856" t="s">
        <v>35</v>
      </c>
      <c r="I6856" t="s">
        <v>1529</v>
      </c>
      <c r="J6856" t="s">
        <v>1979</v>
      </c>
      <c r="K6856" t="s">
        <v>15224</v>
      </c>
      <c r="L6856" t="s">
        <v>15225</v>
      </c>
      <c r="M6856" t="s">
        <v>199</v>
      </c>
      <c r="N6856" t="s">
        <v>58</v>
      </c>
      <c r="O6856">
        <v>16442</v>
      </c>
      <c r="P6856">
        <v>18988</v>
      </c>
      <c r="Q6856" t="s">
        <v>59</v>
      </c>
      <c r="R6856">
        <v>531</v>
      </c>
      <c r="S6856" s="2">
        <v>45075</v>
      </c>
      <c r="T6856" s="2">
        <v>45088</v>
      </c>
      <c r="U6856">
        <v>45324</v>
      </c>
      <c r="V6856" t="s">
        <v>71</v>
      </c>
      <c r="W6856">
        <v>473</v>
      </c>
      <c r="X6856" t="s">
        <v>60</v>
      </c>
      <c r="Y6856" t="s">
        <v>61</v>
      </c>
      <c r="Z6856">
        <v>3938</v>
      </c>
      <c r="AA6856">
        <v>171</v>
      </c>
      <c r="AB6856">
        <v>18695</v>
      </c>
      <c r="AC6856" t="s">
        <v>107</v>
      </c>
    </row>
    <row r="6857" spans="1:29" x14ac:dyDescent="0.3">
      <c r="A6857" s="1" t="s">
        <v>47</v>
      </c>
      <c r="B6857" t="s">
        <v>136</v>
      </c>
      <c r="C6857" t="s">
        <v>1540</v>
      </c>
      <c r="D6857" t="s">
        <v>178</v>
      </c>
      <c r="E6857">
        <v>10</v>
      </c>
      <c r="F6857" t="s">
        <v>129</v>
      </c>
      <c r="G6857" t="s">
        <v>944</v>
      </c>
      <c r="H6857" t="s">
        <v>35</v>
      </c>
      <c r="I6857" t="s">
        <v>3901</v>
      </c>
      <c r="J6857" t="s">
        <v>1600</v>
      </c>
      <c r="K6857" t="s">
        <v>15226</v>
      </c>
      <c r="L6857" t="s">
        <v>15227</v>
      </c>
      <c r="M6857" t="s">
        <v>1374</v>
      </c>
      <c r="N6857" t="s">
        <v>40</v>
      </c>
      <c r="O6857">
        <v>23836</v>
      </c>
      <c r="P6857">
        <v>26661</v>
      </c>
      <c r="Q6857" t="s">
        <v>95</v>
      </c>
      <c r="R6857">
        <v>42</v>
      </c>
      <c r="S6857" s="2">
        <v>44474</v>
      </c>
      <c r="T6857" s="2">
        <v>44478</v>
      </c>
      <c r="U6857">
        <v>0</v>
      </c>
      <c r="V6857" t="s">
        <v>106</v>
      </c>
      <c r="W6857">
        <v>776</v>
      </c>
      <c r="X6857" t="s">
        <v>60</v>
      </c>
      <c r="Y6857" t="s">
        <v>45</v>
      </c>
      <c r="Z6857">
        <v>0</v>
      </c>
      <c r="AA6857">
        <v>391</v>
      </c>
      <c r="AB6857">
        <v>25933</v>
      </c>
      <c r="AC6857" t="s">
        <v>107</v>
      </c>
    </row>
    <row r="6858" spans="1:29" x14ac:dyDescent="0.3">
      <c r="A6858" s="1" t="s">
        <v>47</v>
      </c>
      <c r="B6858" t="s">
        <v>161</v>
      </c>
      <c r="C6858" t="s">
        <v>1471</v>
      </c>
      <c r="D6858" t="s">
        <v>32</v>
      </c>
      <c r="E6858">
        <v>5</v>
      </c>
      <c r="F6858" t="s">
        <v>77</v>
      </c>
      <c r="G6858" t="s">
        <v>78</v>
      </c>
      <c r="H6858" t="s">
        <v>79</v>
      </c>
      <c r="I6858" t="s">
        <v>966</v>
      </c>
      <c r="J6858" t="s">
        <v>1166</v>
      </c>
      <c r="K6858" t="s">
        <v>15228</v>
      </c>
      <c r="L6858" t="s">
        <v>15229</v>
      </c>
      <c r="M6858" t="s">
        <v>618</v>
      </c>
      <c r="N6858" t="s">
        <v>40</v>
      </c>
      <c r="O6858">
        <v>13619</v>
      </c>
      <c r="P6858">
        <v>17929</v>
      </c>
      <c r="Q6858" t="s">
        <v>59</v>
      </c>
      <c r="R6858">
        <v>976</v>
      </c>
      <c r="S6858" s="2">
        <v>45311</v>
      </c>
      <c r="T6858" s="2">
        <v>45324</v>
      </c>
      <c r="U6858">
        <v>25804</v>
      </c>
      <c r="V6858" t="s">
        <v>43</v>
      </c>
      <c r="W6858">
        <v>563</v>
      </c>
      <c r="X6858" t="s">
        <v>60</v>
      </c>
      <c r="Y6858" t="s">
        <v>72</v>
      </c>
      <c r="Z6858">
        <v>0</v>
      </c>
      <c r="AA6858">
        <v>635</v>
      </c>
      <c r="AB6858">
        <v>15646</v>
      </c>
      <c r="AC6858" t="s">
        <v>73</v>
      </c>
    </row>
    <row r="6859" spans="1:29" x14ac:dyDescent="0.3">
      <c r="A6859" s="1" t="s">
        <v>47</v>
      </c>
      <c r="B6859" t="s">
        <v>234</v>
      </c>
      <c r="C6859" t="s">
        <v>2232</v>
      </c>
      <c r="D6859" t="s">
        <v>128</v>
      </c>
      <c r="E6859">
        <v>10</v>
      </c>
      <c r="F6859" t="s">
        <v>64</v>
      </c>
      <c r="G6859" t="s">
        <v>258</v>
      </c>
      <c r="H6859" t="s">
        <v>35</v>
      </c>
      <c r="I6859" t="s">
        <v>4835</v>
      </c>
      <c r="J6859" t="s">
        <v>2251</v>
      </c>
      <c r="K6859">
        <f>1-479-27-1714</f>
        <v>-2219</v>
      </c>
      <c r="L6859" t="s">
        <v>15230</v>
      </c>
      <c r="M6859" t="s">
        <v>984</v>
      </c>
      <c r="N6859" t="s">
        <v>58</v>
      </c>
      <c r="O6859">
        <v>26349</v>
      </c>
      <c r="P6859">
        <v>31283</v>
      </c>
      <c r="Q6859" t="s">
        <v>59</v>
      </c>
      <c r="R6859">
        <v>389</v>
      </c>
      <c r="S6859" s="2">
        <v>45260</v>
      </c>
      <c r="T6859" t="s">
        <v>42</v>
      </c>
      <c r="U6859">
        <v>28354</v>
      </c>
      <c r="V6859" t="s">
        <v>106</v>
      </c>
      <c r="W6859">
        <v>510</v>
      </c>
      <c r="X6859" t="s">
        <v>44</v>
      </c>
      <c r="Y6859" t="s">
        <v>72</v>
      </c>
      <c r="Z6859">
        <v>1742</v>
      </c>
      <c r="AA6859">
        <v>612</v>
      </c>
      <c r="AB6859">
        <v>29146</v>
      </c>
      <c r="AC6859" t="s">
        <v>107</v>
      </c>
    </row>
    <row r="6860" spans="1:29" x14ac:dyDescent="0.3">
      <c r="A6860" s="1" t="s">
        <v>29</v>
      </c>
      <c r="B6860" t="s">
        <v>86</v>
      </c>
      <c r="C6860" t="s">
        <v>3375</v>
      </c>
      <c r="D6860" t="s">
        <v>387</v>
      </c>
      <c r="E6860">
        <v>8</v>
      </c>
      <c r="F6860" t="s">
        <v>33</v>
      </c>
      <c r="G6860" t="s">
        <v>728</v>
      </c>
      <c r="H6860" t="s">
        <v>79</v>
      </c>
      <c r="I6860" t="s">
        <v>251</v>
      </c>
      <c r="J6860" t="s">
        <v>123</v>
      </c>
      <c r="K6860" t="s">
        <v>15231</v>
      </c>
      <c r="L6860" t="s">
        <v>15232</v>
      </c>
      <c r="M6860" t="s">
        <v>1366</v>
      </c>
      <c r="N6860" t="s">
        <v>58</v>
      </c>
      <c r="O6860">
        <v>26091</v>
      </c>
      <c r="P6860">
        <v>29912</v>
      </c>
      <c r="Q6860" t="s">
        <v>59</v>
      </c>
      <c r="R6860">
        <v>480</v>
      </c>
      <c r="S6860" s="2">
        <v>44657</v>
      </c>
      <c r="T6860" t="s">
        <v>42</v>
      </c>
      <c r="U6860">
        <v>32892</v>
      </c>
      <c r="V6860" t="s">
        <v>43</v>
      </c>
      <c r="W6860">
        <v>724</v>
      </c>
      <c r="X6860" t="s">
        <v>44</v>
      </c>
      <c r="Y6860" t="s">
        <v>72</v>
      </c>
      <c r="Z6860">
        <v>3276</v>
      </c>
      <c r="AA6860">
        <v>443</v>
      </c>
      <c r="AB6860">
        <v>29243</v>
      </c>
      <c r="AC6860" t="s">
        <v>107</v>
      </c>
    </row>
    <row r="6861" spans="1:29" x14ac:dyDescent="0.3">
      <c r="A6861" s="1" t="s">
        <v>29</v>
      </c>
      <c r="B6861" t="s">
        <v>96</v>
      </c>
      <c r="C6861" t="s">
        <v>1906</v>
      </c>
      <c r="D6861" t="s">
        <v>98</v>
      </c>
      <c r="E6861">
        <v>7</v>
      </c>
      <c r="F6861" t="s">
        <v>271</v>
      </c>
      <c r="G6861" t="s">
        <v>272</v>
      </c>
      <c r="H6861" t="s">
        <v>35</v>
      </c>
      <c r="I6861" t="s">
        <v>1817</v>
      </c>
      <c r="J6861" t="s">
        <v>15233</v>
      </c>
      <c r="K6861">
        <v>6263322322</v>
      </c>
      <c r="L6861" t="s">
        <v>15234</v>
      </c>
      <c r="M6861" t="s">
        <v>2382</v>
      </c>
      <c r="N6861" t="s">
        <v>94</v>
      </c>
      <c r="O6861">
        <v>25153</v>
      </c>
      <c r="P6861">
        <v>27412</v>
      </c>
      <c r="Q6861" t="s">
        <v>59</v>
      </c>
      <c r="R6861">
        <v>962</v>
      </c>
      <c r="S6861" s="2">
        <v>44977</v>
      </c>
      <c r="T6861" s="2">
        <v>44995</v>
      </c>
      <c r="U6861">
        <v>5523</v>
      </c>
      <c r="V6861" t="s">
        <v>106</v>
      </c>
      <c r="W6861">
        <v>630</v>
      </c>
      <c r="X6861" t="s">
        <v>60</v>
      </c>
      <c r="Y6861" t="s">
        <v>72</v>
      </c>
      <c r="Z6861">
        <v>0</v>
      </c>
      <c r="AA6861">
        <v>134</v>
      </c>
      <c r="AB6861">
        <v>27207</v>
      </c>
      <c r="AC6861" t="s">
        <v>107</v>
      </c>
    </row>
    <row r="6862" spans="1:29" x14ac:dyDescent="0.3">
      <c r="A6862" s="1" t="s">
        <v>29</v>
      </c>
      <c r="B6862" t="s">
        <v>96</v>
      </c>
      <c r="C6862" t="s">
        <v>2575</v>
      </c>
      <c r="D6862" t="s">
        <v>178</v>
      </c>
      <c r="E6862">
        <v>4</v>
      </c>
      <c r="F6862" t="s">
        <v>271</v>
      </c>
      <c r="G6862" t="s">
        <v>400</v>
      </c>
      <c r="H6862" t="s">
        <v>79</v>
      </c>
      <c r="I6862" t="s">
        <v>101</v>
      </c>
      <c r="J6862" t="s">
        <v>524</v>
      </c>
      <c r="K6862" t="s">
        <v>15235</v>
      </c>
      <c r="L6862" t="s">
        <v>15236</v>
      </c>
      <c r="M6862" t="s">
        <v>818</v>
      </c>
      <c r="N6862" t="s">
        <v>84</v>
      </c>
      <c r="O6862">
        <v>15752</v>
      </c>
      <c r="P6862">
        <v>18438</v>
      </c>
      <c r="Q6862" t="s">
        <v>59</v>
      </c>
      <c r="R6862">
        <v>790</v>
      </c>
      <c r="S6862" s="2">
        <v>44549</v>
      </c>
      <c r="T6862" t="s">
        <v>42</v>
      </c>
      <c r="U6862">
        <v>8927</v>
      </c>
      <c r="V6862" t="s">
        <v>85</v>
      </c>
      <c r="W6862">
        <v>590</v>
      </c>
      <c r="X6862" t="s">
        <v>44</v>
      </c>
      <c r="Y6862" t="s">
        <v>72</v>
      </c>
      <c r="Z6862">
        <v>0</v>
      </c>
      <c r="AA6862">
        <v>247</v>
      </c>
      <c r="AB6862">
        <v>18291</v>
      </c>
      <c r="AC6862" t="s">
        <v>46</v>
      </c>
    </row>
    <row r="6863" spans="1:29" x14ac:dyDescent="0.3">
      <c r="A6863" s="1" t="s">
        <v>29</v>
      </c>
      <c r="B6863" t="s">
        <v>74</v>
      </c>
      <c r="C6863" t="s">
        <v>2140</v>
      </c>
      <c r="D6863" t="s">
        <v>178</v>
      </c>
      <c r="E6863">
        <v>7</v>
      </c>
      <c r="F6863" t="s">
        <v>64</v>
      </c>
      <c r="G6863" t="s">
        <v>1599</v>
      </c>
      <c r="H6863" t="s">
        <v>79</v>
      </c>
      <c r="I6863" t="s">
        <v>238</v>
      </c>
      <c r="J6863" t="s">
        <v>595</v>
      </c>
      <c r="K6863" t="s">
        <v>15237</v>
      </c>
      <c r="L6863" t="s">
        <v>15238</v>
      </c>
      <c r="M6863" t="s">
        <v>1146</v>
      </c>
      <c r="N6863" t="s">
        <v>58</v>
      </c>
      <c r="O6863">
        <v>15065</v>
      </c>
      <c r="P6863">
        <v>20000</v>
      </c>
      <c r="Q6863" t="s">
        <v>95</v>
      </c>
      <c r="R6863">
        <v>706</v>
      </c>
      <c r="S6863" s="2">
        <v>45132</v>
      </c>
      <c r="T6863" s="2">
        <v>45157</v>
      </c>
      <c r="U6863">
        <v>0</v>
      </c>
      <c r="V6863" t="s">
        <v>71</v>
      </c>
      <c r="W6863">
        <v>704</v>
      </c>
      <c r="X6863" t="s">
        <v>60</v>
      </c>
      <c r="Y6863" t="s">
        <v>61</v>
      </c>
      <c r="Z6863">
        <v>1574</v>
      </c>
      <c r="AA6863">
        <v>179</v>
      </c>
      <c r="AB6863">
        <v>15432</v>
      </c>
      <c r="AC6863" t="s">
        <v>107</v>
      </c>
    </row>
    <row r="6864" spans="1:29" x14ac:dyDescent="0.3">
      <c r="A6864" s="1" t="s">
        <v>47</v>
      </c>
      <c r="B6864" t="s">
        <v>176</v>
      </c>
      <c r="C6864" t="s">
        <v>3770</v>
      </c>
      <c r="D6864" t="s">
        <v>138</v>
      </c>
      <c r="E6864">
        <v>8</v>
      </c>
      <c r="F6864" t="s">
        <v>221</v>
      </c>
      <c r="G6864" t="s">
        <v>250</v>
      </c>
      <c r="H6864" t="s">
        <v>79</v>
      </c>
      <c r="I6864" t="s">
        <v>656</v>
      </c>
      <c r="J6864" t="s">
        <v>7731</v>
      </c>
      <c r="K6864" t="s">
        <v>15239</v>
      </c>
      <c r="L6864" t="s">
        <v>15240</v>
      </c>
      <c r="M6864" t="s">
        <v>426</v>
      </c>
      <c r="N6864" t="s">
        <v>94</v>
      </c>
      <c r="O6864">
        <v>22550</v>
      </c>
      <c r="P6864">
        <v>25937</v>
      </c>
      <c r="Q6864" t="s">
        <v>95</v>
      </c>
      <c r="R6864">
        <v>453</v>
      </c>
      <c r="S6864" s="2">
        <v>45257</v>
      </c>
      <c r="T6864" s="2">
        <v>45272</v>
      </c>
      <c r="U6864">
        <v>0</v>
      </c>
      <c r="V6864" t="s">
        <v>106</v>
      </c>
      <c r="W6864">
        <v>557</v>
      </c>
      <c r="X6864" t="s">
        <v>60</v>
      </c>
      <c r="Y6864" t="s">
        <v>45</v>
      </c>
      <c r="Z6864">
        <v>0</v>
      </c>
      <c r="AA6864">
        <v>483</v>
      </c>
      <c r="AB6864">
        <v>23611</v>
      </c>
      <c r="AC6864" t="s">
        <v>107</v>
      </c>
    </row>
    <row r="6865" spans="1:29" x14ac:dyDescent="0.3">
      <c r="A6865" s="1" t="s">
        <v>47</v>
      </c>
      <c r="B6865" t="s">
        <v>161</v>
      </c>
      <c r="C6865" t="s">
        <v>2249</v>
      </c>
      <c r="D6865" t="s">
        <v>352</v>
      </c>
      <c r="E6865">
        <v>4</v>
      </c>
      <c r="F6865" t="s">
        <v>271</v>
      </c>
      <c r="G6865" t="s">
        <v>353</v>
      </c>
      <c r="H6865" t="s">
        <v>35</v>
      </c>
      <c r="I6865" t="s">
        <v>36</v>
      </c>
      <c r="J6865" t="s">
        <v>491</v>
      </c>
      <c r="K6865" t="s">
        <v>15241</v>
      </c>
      <c r="L6865" t="s">
        <v>15242</v>
      </c>
      <c r="M6865" t="s">
        <v>687</v>
      </c>
      <c r="N6865" t="s">
        <v>40</v>
      </c>
      <c r="O6865">
        <v>19324</v>
      </c>
      <c r="P6865">
        <v>21810</v>
      </c>
      <c r="Q6865" t="s">
        <v>41</v>
      </c>
      <c r="R6865">
        <v>544</v>
      </c>
      <c r="S6865" s="2">
        <v>44482</v>
      </c>
      <c r="T6865" s="2">
        <v>44492</v>
      </c>
      <c r="U6865">
        <v>0</v>
      </c>
      <c r="V6865" t="s">
        <v>106</v>
      </c>
      <c r="W6865">
        <v>441</v>
      </c>
      <c r="X6865" t="s">
        <v>60</v>
      </c>
      <c r="Y6865" t="s">
        <v>45</v>
      </c>
      <c r="Z6865">
        <v>0</v>
      </c>
      <c r="AA6865">
        <v>719</v>
      </c>
      <c r="AB6865">
        <v>20361</v>
      </c>
      <c r="AC6865" t="s">
        <v>73</v>
      </c>
    </row>
    <row r="6866" spans="1:29" x14ac:dyDescent="0.3">
      <c r="A6866" s="1" t="s">
        <v>47</v>
      </c>
      <c r="B6866" t="s">
        <v>592</v>
      </c>
      <c r="C6866" t="s">
        <v>3858</v>
      </c>
      <c r="D6866" t="s">
        <v>110</v>
      </c>
      <c r="E6866">
        <v>7</v>
      </c>
      <c r="F6866" t="s">
        <v>51</v>
      </c>
      <c r="G6866" t="s">
        <v>345</v>
      </c>
      <c r="H6866" t="s">
        <v>35</v>
      </c>
      <c r="I6866" t="s">
        <v>1210</v>
      </c>
      <c r="J6866" t="s">
        <v>1390</v>
      </c>
      <c r="K6866" t="s">
        <v>15243</v>
      </c>
      <c r="L6866" t="s">
        <v>15244</v>
      </c>
      <c r="M6866" t="s">
        <v>1151</v>
      </c>
      <c r="N6866" t="s">
        <v>40</v>
      </c>
      <c r="O6866">
        <v>11215</v>
      </c>
      <c r="P6866">
        <v>13496</v>
      </c>
      <c r="Q6866" t="s">
        <v>95</v>
      </c>
      <c r="R6866">
        <v>342</v>
      </c>
      <c r="S6866" s="2">
        <v>45024</v>
      </c>
      <c r="T6866" s="2">
        <v>45033</v>
      </c>
      <c r="U6866">
        <v>0</v>
      </c>
      <c r="V6866" t="s">
        <v>85</v>
      </c>
      <c r="W6866">
        <v>625</v>
      </c>
      <c r="X6866" t="s">
        <v>60</v>
      </c>
      <c r="Y6866" t="s">
        <v>72</v>
      </c>
      <c r="Z6866">
        <v>0</v>
      </c>
      <c r="AA6866">
        <v>799</v>
      </c>
      <c r="AB6866">
        <v>12492</v>
      </c>
      <c r="AC6866" t="s">
        <v>73</v>
      </c>
    </row>
    <row r="6867" spans="1:29" x14ac:dyDescent="0.3">
      <c r="A6867" s="1" t="s">
        <v>29</v>
      </c>
      <c r="B6867" t="s">
        <v>541</v>
      </c>
      <c r="C6867" t="s">
        <v>542</v>
      </c>
      <c r="D6867" t="s">
        <v>387</v>
      </c>
      <c r="E6867">
        <v>7</v>
      </c>
      <c r="F6867" t="s">
        <v>129</v>
      </c>
      <c r="G6867" t="s">
        <v>298</v>
      </c>
      <c r="H6867" t="s">
        <v>79</v>
      </c>
      <c r="I6867" t="s">
        <v>1181</v>
      </c>
      <c r="J6867" t="s">
        <v>1166</v>
      </c>
      <c r="K6867" t="s">
        <v>15245</v>
      </c>
      <c r="L6867" t="s">
        <v>15246</v>
      </c>
      <c r="M6867" t="s">
        <v>1715</v>
      </c>
      <c r="N6867" t="s">
        <v>58</v>
      </c>
      <c r="O6867">
        <v>19693</v>
      </c>
      <c r="P6867">
        <v>23147</v>
      </c>
      <c r="Q6867" t="s">
        <v>59</v>
      </c>
      <c r="R6867">
        <v>505</v>
      </c>
      <c r="S6867" s="2">
        <v>44489</v>
      </c>
      <c r="T6867" t="s">
        <v>42</v>
      </c>
      <c r="U6867">
        <v>17115</v>
      </c>
      <c r="V6867" t="s">
        <v>71</v>
      </c>
      <c r="W6867">
        <v>555</v>
      </c>
      <c r="X6867" t="s">
        <v>44</v>
      </c>
      <c r="Y6867" t="s">
        <v>72</v>
      </c>
      <c r="Z6867">
        <v>4736</v>
      </c>
      <c r="AA6867">
        <v>926</v>
      </c>
      <c r="AB6867">
        <v>22725</v>
      </c>
      <c r="AC6867" t="s">
        <v>73</v>
      </c>
    </row>
    <row r="6868" spans="1:29" x14ac:dyDescent="0.3">
      <c r="A6868" s="1" t="s">
        <v>47</v>
      </c>
      <c r="B6868" t="s">
        <v>145</v>
      </c>
      <c r="C6868" t="s">
        <v>688</v>
      </c>
      <c r="D6868" t="s">
        <v>155</v>
      </c>
      <c r="E6868">
        <v>5</v>
      </c>
      <c r="F6868" t="s">
        <v>271</v>
      </c>
      <c r="G6868" t="s">
        <v>340</v>
      </c>
      <c r="H6868" t="s">
        <v>35</v>
      </c>
      <c r="I6868" t="s">
        <v>729</v>
      </c>
      <c r="J6868" t="s">
        <v>2920</v>
      </c>
      <c r="K6868" t="s">
        <v>15247</v>
      </c>
      <c r="L6868" t="s">
        <v>15248</v>
      </c>
      <c r="M6868" t="s">
        <v>2459</v>
      </c>
      <c r="N6868" t="s">
        <v>94</v>
      </c>
      <c r="O6868">
        <v>6819</v>
      </c>
      <c r="P6868">
        <v>9329</v>
      </c>
      <c r="Q6868" t="s">
        <v>41</v>
      </c>
      <c r="R6868">
        <v>578</v>
      </c>
      <c r="S6868" s="2">
        <v>44791</v>
      </c>
      <c r="T6868" s="2">
        <v>44820</v>
      </c>
      <c r="U6868">
        <v>0</v>
      </c>
      <c r="V6868" t="s">
        <v>85</v>
      </c>
      <c r="W6868">
        <v>598</v>
      </c>
      <c r="X6868" t="s">
        <v>60</v>
      </c>
      <c r="Y6868" t="s">
        <v>61</v>
      </c>
      <c r="Z6868">
        <v>0</v>
      </c>
      <c r="AA6868">
        <v>468</v>
      </c>
      <c r="AB6868">
        <v>7682</v>
      </c>
      <c r="AC6868" t="s">
        <v>73</v>
      </c>
    </row>
    <row r="6869" spans="1:29" x14ac:dyDescent="0.3">
      <c r="A6869" s="1" t="s">
        <v>47</v>
      </c>
      <c r="B6869" t="s">
        <v>145</v>
      </c>
      <c r="C6869" t="s">
        <v>3466</v>
      </c>
      <c r="D6869" t="s">
        <v>178</v>
      </c>
      <c r="E6869">
        <v>9</v>
      </c>
      <c r="F6869" t="s">
        <v>129</v>
      </c>
      <c r="G6869" t="s">
        <v>574</v>
      </c>
      <c r="H6869" t="s">
        <v>35</v>
      </c>
      <c r="I6869" t="s">
        <v>565</v>
      </c>
      <c r="J6869" t="s">
        <v>2540</v>
      </c>
      <c r="K6869" t="s">
        <v>15249</v>
      </c>
      <c r="L6869" t="s">
        <v>15250</v>
      </c>
      <c r="M6869" t="s">
        <v>1762</v>
      </c>
      <c r="N6869" t="s">
        <v>40</v>
      </c>
      <c r="O6869">
        <v>14540</v>
      </c>
      <c r="P6869">
        <v>19152</v>
      </c>
      <c r="Q6869" t="s">
        <v>95</v>
      </c>
      <c r="R6869">
        <v>609</v>
      </c>
      <c r="S6869" s="2">
        <v>44320</v>
      </c>
      <c r="T6869" s="2">
        <v>44321</v>
      </c>
      <c r="U6869">
        <v>0</v>
      </c>
      <c r="V6869" t="s">
        <v>85</v>
      </c>
      <c r="W6869">
        <v>779</v>
      </c>
      <c r="X6869" t="s">
        <v>60</v>
      </c>
      <c r="Y6869" t="s">
        <v>72</v>
      </c>
      <c r="Z6869">
        <v>0</v>
      </c>
      <c r="AA6869">
        <v>844</v>
      </c>
      <c r="AB6869">
        <v>16272</v>
      </c>
      <c r="AC6869" t="s">
        <v>73</v>
      </c>
    </row>
    <row r="6870" spans="1:29" x14ac:dyDescent="0.3">
      <c r="A6870" s="1" t="s">
        <v>29</v>
      </c>
      <c r="B6870" t="s">
        <v>62</v>
      </c>
      <c r="C6870" t="s">
        <v>4252</v>
      </c>
      <c r="D6870" t="s">
        <v>257</v>
      </c>
      <c r="E6870">
        <v>8</v>
      </c>
      <c r="F6870" t="s">
        <v>64</v>
      </c>
      <c r="G6870" t="s">
        <v>65</v>
      </c>
      <c r="H6870" t="s">
        <v>35</v>
      </c>
      <c r="I6870" t="s">
        <v>305</v>
      </c>
      <c r="J6870" t="s">
        <v>1865</v>
      </c>
      <c r="K6870" t="s">
        <v>15251</v>
      </c>
      <c r="L6870" t="s">
        <v>15252</v>
      </c>
      <c r="M6870" t="s">
        <v>70</v>
      </c>
      <c r="N6870" t="s">
        <v>94</v>
      </c>
      <c r="O6870">
        <v>12249</v>
      </c>
      <c r="P6870">
        <v>15795</v>
      </c>
      <c r="Q6870" t="s">
        <v>95</v>
      </c>
      <c r="R6870">
        <v>214</v>
      </c>
      <c r="S6870" s="2">
        <v>44963</v>
      </c>
      <c r="T6870" s="2">
        <v>44981</v>
      </c>
      <c r="U6870">
        <v>0</v>
      </c>
      <c r="V6870" t="s">
        <v>106</v>
      </c>
      <c r="W6870">
        <v>711</v>
      </c>
      <c r="X6870" t="s">
        <v>60</v>
      </c>
      <c r="Y6870" t="s">
        <v>45</v>
      </c>
      <c r="Z6870">
        <v>0</v>
      </c>
      <c r="AA6870">
        <v>181</v>
      </c>
      <c r="AB6870">
        <v>15319</v>
      </c>
      <c r="AC6870" t="s">
        <v>107</v>
      </c>
    </row>
    <row r="6871" spans="1:29" x14ac:dyDescent="0.3">
      <c r="A6871" s="1" t="s">
        <v>47</v>
      </c>
      <c r="B6871" t="s">
        <v>234</v>
      </c>
      <c r="C6871" t="s">
        <v>1375</v>
      </c>
      <c r="D6871" t="s">
        <v>128</v>
      </c>
      <c r="E6871">
        <v>8</v>
      </c>
      <c r="F6871" t="s">
        <v>51</v>
      </c>
      <c r="G6871" t="s">
        <v>1427</v>
      </c>
      <c r="H6871" t="s">
        <v>35</v>
      </c>
      <c r="I6871" t="s">
        <v>1327</v>
      </c>
      <c r="J6871" t="s">
        <v>4705</v>
      </c>
      <c r="K6871" t="s">
        <v>15253</v>
      </c>
      <c r="L6871" t="s">
        <v>15254</v>
      </c>
      <c r="M6871" t="s">
        <v>746</v>
      </c>
      <c r="N6871" t="s">
        <v>84</v>
      </c>
      <c r="O6871">
        <v>26801</v>
      </c>
      <c r="P6871">
        <v>31714</v>
      </c>
      <c r="Q6871" t="s">
        <v>41</v>
      </c>
      <c r="R6871">
        <v>152</v>
      </c>
      <c r="S6871" s="2">
        <v>44747</v>
      </c>
      <c r="T6871" s="2">
        <v>44771</v>
      </c>
      <c r="U6871">
        <v>0</v>
      </c>
      <c r="V6871" t="s">
        <v>43</v>
      </c>
      <c r="W6871">
        <v>604</v>
      </c>
      <c r="X6871" t="s">
        <v>60</v>
      </c>
      <c r="Y6871" t="s">
        <v>72</v>
      </c>
      <c r="Z6871">
        <v>0</v>
      </c>
      <c r="AA6871">
        <v>812</v>
      </c>
      <c r="AB6871">
        <v>30652</v>
      </c>
      <c r="AC6871" t="s">
        <v>46</v>
      </c>
    </row>
    <row r="6872" spans="1:29" x14ac:dyDescent="0.3">
      <c r="A6872" s="1" t="s">
        <v>29</v>
      </c>
      <c r="B6872" t="s">
        <v>96</v>
      </c>
      <c r="C6872" t="s">
        <v>1906</v>
      </c>
      <c r="D6872" t="s">
        <v>178</v>
      </c>
      <c r="E6872">
        <v>2</v>
      </c>
      <c r="F6872" t="s">
        <v>33</v>
      </c>
      <c r="G6872" t="s">
        <v>728</v>
      </c>
      <c r="H6872" t="s">
        <v>79</v>
      </c>
      <c r="I6872" t="s">
        <v>910</v>
      </c>
      <c r="J6872" t="s">
        <v>595</v>
      </c>
      <c r="K6872">
        <v>3585509924</v>
      </c>
      <c r="L6872" t="s">
        <v>15255</v>
      </c>
      <c r="M6872" t="s">
        <v>1197</v>
      </c>
      <c r="N6872" t="s">
        <v>84</v>
      </c>
      <c r="O6872">
        <v>29067</v>
      </c>
      <c r="P6872">
        <v>33960</v>
      </c>
      <c r="Q6872" t="s">
        <v>41</v>
      </c>
      <c r="R6872">
        <v>828</v>
      </c>
      <c r="S6872" s="2">
        <v>44694</v>
      </c>
      <c r="T6872" s="2">
        <v>44723</v>
      </c>
      <c r="U6872">
        <v>0</v>
      </c>
      <c r="V6872" t="s">
        <v>106</v>
      </c>
      <c r="W6872">
        <v>525</v>
      </c>
      <c r="X6872" t="s">
        <v>60</v>
      </c>
      <c r="Y6872" t="s">
        <v>45</v>
      </c>
      <c r="Z6872">
        <v>0</v>
      </c>
      <c r="AA6872">
        <v>232</v>
      </c>
      <c r="AB6872">
        <v>30716</v>
      </c>
      <c r="AC6872" t="s">
        <v>46</v>
      </c>
    </row>
    <row r="6873" spans="1:29" x14ac:dyDescent="0.3">
      <c r="A6873" s="1" t="s">
        <v>29</v>
      </c>
      <c r="B6873" t="s">
        <v>228</v>
      </c>
      <c r="C6873" t="s">
        <v>256</v>
      </c>
      <c r="D6873" t="s">
        <v>169</v>
      </c>
      <c r="E6873">
        <v>7</v>
      </c>
      <c r="F6873" t="s">
        <v>129</v>
      </c>
      <c r="G6873" t="s">
        <v>395</v>
      </c>
      <c r="H6873" t="s">
        <v>35</v>
      </c>
      <c r="I6873" t="s">
        <v>1835</v>
      </c>
      <c r="J6873" t="s">
        <v>759</v>
      </c>
      <c r="K6873" t="s">
        <v>15256</v>
      </c>
      <c r="L6873" t="s">
        <v>15257</v>
      </c>
      <c r="M6873" t="s">
        <v>640</v>
      </c>
      <c r="N6873" t="s">
        <v>58</v>
      </c>
      <c r="O6873">
        <v>8855</v>
      </c>
      <c r="P6873">
        <v>11077</v>
      </c>
      <c r="Q6873" t="s">
        <v>95</v>
      </c>
      <c r="R6873">
        <v>439</v>
      </c>
      <c r="S6873" s="2">
        <v>44892</v>
      </c>
      <c r="T6873" s="2">
        <v>44922</v>
      </c>
      <c r="U6873">
        <v>0</v>
      </c>
      <c r="V6873" t="s">
        <v>106</v>
      </c>
      <c r="W6873">
        <v>503</v>
      </c>
      <c r="X6873" t="s">
        <v>60</v>
      </c>
      <c r="Y6873" t="s">
        <v>45</v>
      </c>
      <c r="Z6873">
        <v>3589</v>
      </c>
      <c r="AA6873">
        <v>526</v>
      </c>
      <c r="AB6873">
        <v>9072</v>
      </c>
      <c r="AC6873" t="s">
        <v>46</v>
      </c>
    </row>
    <row r="6874" spans="1:29" x14ac:dyDescent="0.3">
      <c r="A6874" s="1" t="s">
        <v>47</v>
      </c>
      <c r="B6874" t="s">
        <v>117</v>
      </c>
      <c r="C6874" t="s">
        <v>243</v>
      </c>
      <c r="D6874" t="s">
        <v>178</v>
      </c>
      <c r="E6874">
        <v>2</v>
      </c>
      <c r="F6874" t="s">
        <v>120</v>
      </c>
      <c r="G6874" t="s">
        <v>586</v>
      </c>
      <c r="H6874" t="s">
        <v>79</v>
      </c>
      <c r="I6874" t="s">
        <v>292</v>
      </c>
      <c r="J6874" t="s">
        <v>4329</v>
      </c>
      <c r="K6874" t="s">
        <v>15258</v>
      </c>
      <c r="L6874" t="s">
        <v>15259</v>
      </c>
      <c r="M6874" t="s">
        <v>925</v>
      </c>
      <c r="N6874" t="s">
        <v>58</v>
      </c>
      <c r="O6874">
        <v>16596</v>
      </c>
      <c r="P6874">
        <v>19430</v>
      </c>
      <c r="Q6874" t="s">
        <v>59</v>
      </c>
      <c r="R6874">
        <v>259</v>
      </c>
      <c r="S6874" s="2">
        <v>45118</v>
      </c>
      <c r="T6874" t="s">
        <v>42</v>
      </c>
      <c r="U6874">
        <v>23944</v>
      </c>
      <c r="V6874" t="s">
        <v>85</v>
      </c>
      <c r="W6874">
        <v>617</v>
      </c>
      <c r="X6874" t="s">
        <v>44</v>
      </c>
      <c r="Y6874" t="s">
        <v>45</v>
      </c>
      <c r="Z6874">
        <v>3927</v>
      </c>
      <c r="AA6874">
        <v>620</v>
      </c>
      <c r="AB6874">
        <v>17661</v>
      </c>
      <c r="AC6874" t="s">
        <v>46</v>
      </c>
    </row>
    <row r="6875" spans="1:29" x14ac:dyDescent="0.3">
      <c r="A6875" s="1" t="s">
        <v>47</v>
      </c>
      <c r="B6875" t="s">
        <v>234</v>
      </c>
      <c r="C6875" t="s">
        <v>1375</v>
      </c>
      <c r="D6875" t="s">
        <v>201</v>
      </c>
      <c r="E6875">
        <v>5</v>
      </c>
      <c r="F6875" t="s">
        <v>221</v>
      </c>
      <c r="G6875" t="s">
        <v>222</v>
      </c>
      <c r="H6875" t="s">
        <v>79</v>
      </c>
      <c r="I6875" t="s">
        <v>5612</v>
      </c>
      <c r="J6875" t="s">
        <v>6165</v>
      </c>
      <c r="K6875" t="s">
        <v>15260</v>
      </c>
      <c r="L6875" t="s">
        <v>15261</v>
      </c>
      <c r="M6875" t="s">
        <v>483</v>
      </c>
      <c r="N6875" t="s">
        <v>40</v>
      </c>
      <c r="O6875">
        <v>9101</v>
      </c>
      <c r="P6875">
        <v>13248</v>
      </c>
      <c r="Q6875" t="s">
        <v>59</v>
      </c>
      <c r="R6875">
        <v>472</v>
      </c>
      <c r="S6875" s="2">
        <v>45214</v>
      </c>
      <c r="T6875" t="s">
        <v>42</v>
      </c>
      <c r="U6875">
        <v>10245</v>
      </c>
      <c r="V6875" t="s">
        <v>106</v>
      </c>
      <c r="W6875">
        <v>525</v>
      </c>
      <c r="X6875" t="s">
        <v>44</v>
      </c>
      <c r="Y6875" t="s">
        <v>72</v>
      </c>
      <c r="Z6875">
        <v>0</v>
      </c>
      <c r="AA6875">
        <v>517</v>
      </c>
      <c r="AB6875">
        <v>11973</v>
      </c>
      <c r="AC6875" t="s">
        <v>107</v>
      </c>
    </row>
    <row r="6876" spans="1:29" x14ac:dyDescent="0.3">
      <c r="A6876" s="1" t="s">
        <v>29</v>
      </c>
      <c r="B6876" t="s">
        <v>86</v>
      </c>
      <c r="C6876" t="s">
        <v>3375</v>
      </c>
      <c r="D6876" t="s">
        <v>387</v>
      </c>
      <c r="E6876">
        <v>9</v>
      </c>
      <c r="F6876" t="s">
        <v>64</v>
      </c>
      <c r="G6876" t="s">
        <v>783</v>
      </c>
      <c r="H6876" t="s">
        <v>79</v>
      </c>
      <c r="I6876" t="s">
        <v>921</v>
      </c>
      <c r="J6876" t="s">
        <v>928</v>
      </c>
      <c r="K6876" t="s">
        <v>15262</v>
      </c>
      <c r="L6876" t="s">
        <v>15263</v>
      </c>
      <c r="M6876" t="s">
        <v>1691</v>
      </c>
      <c r="N6876" t="s">
        <v>84</v>
      </c>
      <c r="O6876">
        <v>26530</v>
      </c>
      <c r="P6876">
        <v>29462</v>
      </c>
      <c r="Q6876" t="s">
        <v>41</v>
      </c>
      <c r="R6876">
        <v>971</v>
      </c>
      <c r="S6876" s="2">
        <v>44987</v>
      </c>
      <c r="T6876" s="2">
        <v>45007</v>
      </c>
      <c r="U6876">
        <v>0</v>
      </c>
      <c r="V6876" t="s">
        <v>106</v>
      </c>
      <c r="W6876">
        <v>419</v>
      </c>
      <c r="X6876" t="s">
        <v>60</v>
      </c>
      <c r="Y6876" t="s">
        <v>45</v>
      </c>
      <c r="Z6876">
        <v>0</v>
      </c>
      <c r="AA6876">
        <v>640</v>
      </c>
      <c r="AB6876">
        <v>28320</v>
      </c>
      <c r="AC6876" t="s">
        <v>73</v>
      </c>
    </row>
    <row r="6877" spans="1:29" x14ac:dyDescent="0.3">
      <c r="A6877" s="1" t="s">
        <v>47</v>
      </c>
      <c r="B6877" t="s">
        <v>48</v>
      </c>
      <c r="C6877" t="s">
        <v>2860</v>
      </c>
      <c r="D6877" t="s">
        <v>138</v>
      </c>
      <c r="E6877">
        <v>1</v>
      </c>
      <c r="F6877" t="s">
        <v>64</v>
      </c>
      <c r="G6877" t="s">
        <v>258</v>
      </c>
      <c r="H6877" t="s">
        <v>79</v>
      </c>
      <c r="I6877" t="s">
        <v>621</v>
      </c>
      <c r="J6877" t="s">
        <v>5343</v>
      </c>
      <c r="K6877" t="s">
        <v>15264</v>
      </c>
      <c r="L6877" t="s">
        <v>15265</v>
      </c>
      <c r="M6877" t="s">
        <v>1240</v>
      </c>
      <c r="N6877" t="s">
        <v>58</v>
      </c>
      <c r="O6877">
        <v>10342</v>
      </c>
      <c r="P6877">
        <v>14305</v>
      </c>
      <c r="Q6877" t="s">
        <v>41</v>
      </c>
      <c r="R6877">
        <v>275</v>
      </c>
      <c r="S6877" s="2">
        <v>44537</v>
      </c>
      <c r="T6877" t="s">
        <v>42</v>
      </c>
      <c r="U6877">
        <v>0</v>
      </c>
      <c r="V6877" t="s">
        <v>71</v>
      </c>
      <c r="W6877">
        <v>683</v>
      </c>
      <c r="X6877" t="s">
        <v>44</v>
      </c>
      <c r="Y6877" t="s">
        <v>61</v>
      </c>
      <c r="Z6877">
        <v>4472</v>
      </c>
      <c r="AA6877">
        <v>649</v>
      </c>
      <c r="AB6877">
        <v>14075</v>
      </c>
      <c r="AC6877" t="s">
        <v>73</v>
      </c>
    </row>
    <row r="6878" spans="1:29" x14ac:dyDescent="0.3">
      <c r="A6878" s="1" t="s">
        <v>29</v>
      </c>
      <c r="B6878" t="s">
        <v>86</v>
      </c>
      <c r="C6878" t="s">
        <v>2490</v>
      </c>
      <c r="D6878" t="s">
        <v>185</v>
      </c>
      <c r="E6878">
        <v>9</v>
      </c>
      <c r="F6878" t="s">
        <v>221</v>
      </c>
      <c r="G6878" t="s">
        <v>1989</v>
      </c>
      <c r="H6878" t="s">
        <v>35</v>
      </c>
      <c r="I6878" t="s">
        <v>13216</v>
      </c>
      <c r="J6878" t="s">
        <v>10099</v>
      </c>
      <c r="K6878" t="s">
        <v>15266</v>
      </c>
      <c r="L6878" t="s">
        <v>15267</v>
      </c>
      <c r="M6878" t="s">
        <v>1100</v>
      </c>
      <c r="N6878" t="s">
        <v>58</v>
      </c>
      <c r="O6878">
        <v>13296</v>
      </c>
      <c r="P6878">
        <v>15620</v>
      </c>
      <c r="Q6878" t="s">
        <v>41</v>
      </c>
      <c r="R6878">
        <v>253</v>
      </c>
      <c r="S6878" s="2">
        <v>45276</v>
      </c>
      <c r="T6878" s="2">
        <v>45278</v>
      </c>
      <c r="U6878">
        <v>0</v>
      </c>
      <c r="V6878" t="s">
        <v>85</v>
      </c>
      <c r="W6878">
        <v>643</v>
      </c>
      <c r="X6878" t="s">
        <v>60</v>
      </c>
      <c r="Y6878" t="s">
        <v>72</v>
      </c>
      <c r="Z6878">
        <v>4235</v>
      </c>
      <c r="AA6878">
        <v>123</v>
      </c>
      <c r="AB6878">
        <v>14908</v>
      </c>
      <c r="AC6878" t="s">
        <v>107</v>
      </c>
    </row>
    <row r="6879" spans="1:29" x14ac:dyDescent="0.3">
      <c r="A6879" s="1" t="s">
        <v>47</v>
      </c>
      <c r="B6879" t="s">
        <v>136</v>
      </c>
      <c r="C6879" t="s">
        <v>1426</v>
      </c>
      <c r="D6879" t="s">
        <v>155</v>
      </c>
      <c r="E6879">
        <v>8</v>
      </c>
      <c r="F6879" t="s">
        <v>33</v>
      </c>
      <c r="G6879" t="s">
        <v>209</v>
      </c>
      <c r="H6879" t="s">
        <v>35</v>
      </c>
      <c r="I6879" t="s">
        <v>188</v>
      </c>
      <c r="J6879" t="s">
        <v>3207</v>
      </c>
      <c r="K6879" t="s">
        <v>15268</v>
      </c>
      <c r="L6879" t="s">
        <v>15269</v>
      </c>
      <c r="M6879" t="s">
        <v>144</v>
      </c>
      <c r="N6879" t="s">
        <v>94</v>
      </c>
      <c r="O6879">
        <v>3048</v>
      </c>
      <c r="P6879">
        <v>7586</v>
      </c>
      <c r="Q6879" t="s">
        <v>41</v>
      </c>
      <c r="R6879">
        <v>740</v>
      </c>
      <c r="S6879" s="2">
        <v>44490</v>
      </c>
      <c r="T6879" s="2">
        <v>44520</v>
      </c>
      <c r="U6879">
        <v>0</v>
      </c>
      <c r="V6879" t="s">
        <v>85</v>
      </c>
      <c r="W6879">
        <v>516</v>
      </c>
      <c r="X6879" t="s">
        <v>60</v>
      </c>
      <c r="Y6879" t="s">
        <v>61</v>
      </c>
      <c r="Z6879">
        <v>0</v>
      </c>
      <c r="AA6879">
        <v>607</v>
      </c>
      <c r="AB6879">
        <v>6554</v>
      </c>
      <c r="AC6879" t="s">
        <v>46</v>
      </c>
    </row>
    <row r="6880" spans="1:29" x14ac:dyDescent="0.3">
      <c r="A6880" s="1" t="s">
        <v>47</v>
      </c>
      <c r="B6880" t="s">
        <v>592</v>
      </c>
      <c r="C6880" t="s">
        <v>2236</v>
      </c>
      <c r="D6880" t="s">
        <v>110</v>
      </c>
      <c r="E6880">
        <v>10</v>
      </c>
      <c r="F6880" t="s">
        <v>33</v>
      </c>
      <c r="G6880" t="s">
        <v>139</v>
      </c>
      <c r="H6880" t="s">
        <v>35</v>
      </c>
      <c r="I6880" t="s">
        <v>1465</v>
      </c>
      <c r="J6880" t="s">
        <v>637</v>
      </c>
      <c r="K6880" t="s">
        <v>15270</v>
      </c>
      <c r="L6880" t="s">
        <v>15271</v>
      </c>
      <c r="M6880" t="s">
        <v>919</v>
      </c>
      <c r="N6880" t="s">
        <v>40</v>
      </c>
      <c r="O6880">
        <v>2992</v>
      </c>
      <c r="P6880">
        <v>7570</v>
      </c>
      <c r="Q6880" t="s">
        <v>41</v>
      </c>
      <c r="R6880">
        <v>554</v>
      </c>
      <c r="S6880" s="2">
        <v>44330</v>
      </c>
      <c r="T6880" t="s">
        <v>42</v>
      </c>
      <c r="U6880">
        <v>0</v>
      </c>
      <c r="V6880" t="s">
        <v>85</v>
      </c>
      <c r="W6880">
        <v>715</v>
      </c>
      <c r="X6880" t="s">
        <v>44</v>
      </c>
      <c r="Y6880" t="s">
        <v>45</v>
      </c>
      <c r="Z6880">
        <v>0</v>
      </c>
      <c r="AA6880">
        <v>661</v>
      </c>
      <c r="AB6880">
        <v>3850</v>
      </c>
      <c r="AC6880" t="s">
        <v>73</v>
      </c>
    </row>
    <row r="6881" spans="1:29" x14ac:dyDescent="0.3">
      <c r="A6881" s="1" t="s">
        <v>29</v>
      </c>
      <c r="B6881" t="s">
        <v>541</v>
      </c>
      <c r="C6881" t="s">
        <v>557</v>
      </c>
      <c r="D6881" t="s">
        <v>128</v>
      </c>
      <c r="E6881">
        <v>6</v>
      </c>
      <c r="F6881" t="s">
        <v>77</v>
      </c>
      <c r="G6881" t="s">
        <v>980</v>
      </c>
      <c r="H6881" t="s">
        <v>79</v>
      </c>
      <c r="I6881" t="s">
        <v>458</v>
      </c>
      <c r="J6881" t="s">
        <v>8084</v>
      </c>
      <c r="K6881">
        <v>7904892064</v>
      </c>
      <c r="L6881" t="s">
        <v>11447</v>
      </c>
      <c r="M6881" t="s">
        <v>1632</v>
      </c>
      <c r="N6881" t="s">
        <v>40</v>
      </c>
      <c r="O6881">
        <v>28449</v>
      </c>
      <c r="P6881">
        <v>31487</v>
      </c>
      <c r="Q6881" t="s">
        <v>59</v>
      </c>
      <c r="R6881">
        <v>696</v>
      </c>
      <c r="S6881" s="2">
        <v>44311</v>
      </c>
      <c r="T6881" s="2">
        <v>44315</v>
      </c>
      <c r="U6881">
        <v>38467</v>
      </c>
      <c r="V6881" t="s">
        <v>71</v>
      </c>
      <c r="W6881">
        <v>699</v>
      </c>
      <c r="X6881" t="s">
        <v>60</v>
      </c>
      <c r="Y6881" t="s">
        <v>61</v>
      </c>
      <c r="Z6881">
        <v>0</v>
      </c>
      <c r="AA6881">
        <v>691</v>
      </c>
      <c r="AB6881">
        <v>30823</v>
      </c>
      <c r="AC6881" t="s">
        <v>73</v>
      </c>
    </row>
    <row r="6882" spans="1:29" x14ac:dyDescent="0.3">
      <c r="A6882" s="1" t="s">
        <v>47</v>
      </c>
      <c r="B6882" t="s">
        <v>176</v>
      </c>
      <c r="C6882" t="s">
        <v>290</v>
      </c>
      <c r="D6882" t="s">
        <v>98</v>
      </c>
      <c r="E6882">
        <v>6</v>
      </c>
      <c r="F6882" t="s">
        <v>64</v>
      </c>
      <c r="G6882" t="s">
        <v>783</v>
      </c>
      <c r="H6882" t="s">
        <v>79</v>
      </c>
      <c r="I6882" t="s">
        <v>2513</v>
      </c>
      <c r="J6882" t="s">
        <v>2602</v>
      </c>
      <c r="K6882" t="s">
        <v>15272</v>
      </c>
      <c r="L6882" t="s">
        <v>15273</v>
      </c>
      <c r="M6882" t="s">
        <v>214</v>
      </c>
      <c r="N6882" t="s">
        <v>84</v>
      </c>
      <c r="O6882">
        <v>12648</v>
      </c>
      <c r="P6882">
        <v>15783</v>
      </c>
      <c r="Q6882" t="s">
        <v>41</v>
      </c>
      <c r="R6882">
        <v>144</v>
      </c>
      <c r="S6882" s="2">
        <v>44906</v>
      </c>
      <c r="T6882" t="s">
        <v>42</v>
      </c>
      <c r="U6882">
        <v>0</v>
      </c>
      <c r="V6882" t="s">
        <v>85</v>
      </c>
      <c r="W6882">
        <v>479</v>
      </c>
      <c r="X6882" t="s">
        <v>44</v>
      </c>
      <c r="Y6882" t="s">
        <v>61</v>
      </c>
      <c r="Z6882">
        <v>0</v>
      </c>
      <c r="AA6882">
        <v>383</v>
      </c>
      <c r="AB6882">
        <v>15034</v>
      </c>
      <c r="AC6882" t="s">
        <v>107</v>
      </c>
    </row>
    <row r="6883" spans="1:29" x14ac:dyDescent="0.3">
      <c r="A6883" s="1" t="s">
        <v>47</v>
      </c>
      <c r="B6883" t="s">
        <v>592</v>
      </c>
      <c r="C6883" t="s">
        <v>593</v>
      </c>
      <c r="D6883" t="s">
        <v>32</v>
      </c>
      <c r="E6883">
        <v>10</v>
      </c>
      <c r="F6883" t="s">
        <v>64</v>
      </c>
      <c r="G6883" t="s">
        <v>376</v>
      </c>
      <c r="H6883" t="s">
        <v>35</v>
      </c>
      <c r="I6883" t="s">
        <v>265</v>
      </c>
      <c r="J6883" t="s">
        <v>610</v>
      </c>
      <c r="K6883" t="s">
        <v>15274</v>
      </c>
      <c r="L6883" t="s">
        <v>15275</v>
      </c>
      <c r="M6883" t="s">
        <v>1449</v>
      </c>
      <c r="N6883" t="s">
        <v>58</v>
      </c>
      <c r="O6883">
        <v>11237</v>
      </c>
      <c r="P6883">
        <v>13972</v>
      </c>
      <c r="Q6883" t="s">
        <v>59</v>
      </c>
      <c r="R6883">
        <v>632</v>
      </c>
      <c r="S6883" s="2">
        <v>44285</v>
      </c>
      <c r="T6883" t="s">
        <v>42</v>
      </c>
      <c r="U6883">
        <v>47536</v>
      </c>
      <c r="V6883" t="s">
        <v>106</v>
      </c>
      <c r="W6883">
        <v>440</v>
      </c>
      <c r="X6883" t="s">
        <v>44</v>
      </c>
      <c r="Y6883" t="s">
        <v>45</v>
      </c>
      <c r="Z6883">
        <v>3048</v>
      </c>
      <c r="AA6883">
        <v>309</v>
      </c>
      <c r="AB6883">
        <v>12777</v>
      </c>
      <c r="AC6883" t="s">
        <v>73</v>
      </c>
    </row>
    <row r="6884" spans="1:29" x14ac:dyDescent="0.3">
      <c r="A6884" s="1" t="s">
        <v>47</v>
      </c>
      <c r="B6884" t="s">
        <v>161</v>
      </c>
      <c r="C6884" t="s">
        <v>2551</v>
      </c>
      <c r="D6884" t="s">
        <v>110</v>
      </c>
      <c r="E6884">
        <v>2</v>
      </c>
      <c r="F6884" t="s">
        <v>271</v>
      </c>
      <c r="G6884" t="s">
        <v>715</v>
      </c>
      <c r="H6884" t="s">
        <v>35</v>
      </c>
      <c r="I6884" t="s">
        <v>3831</v>
      </c>
      <c r="J6884" t="s">
        <v>3232</v>
      </c>
      <c r="K6884" t="s">
        <v>15276</v>
      </c>
      <c r="L6884" t="s">
        <v>15277</v>
      </c>
      <c r="M6884" t="s">
        <v>1578</v>
      </c>
      <c r="N6884" t="s">
        <v>40</v>
      </c>
      <c r="O6884">
        <v>2962</v>
      </c>
      <c r="P6884">
        <v>5460</v>
      </c>
      <c r="Q6884" t="s">
        <v>41</v>
      </c>
      <c r="R6884">
        <v>123</v>
      </c>
      <c r="S6884" s="2">
        <v>44526</v>
      </c>
      <c r="T6884" t="s">
        <v>42</v>
      </c>
      <c r="U6884">
        <v>0</v>
      </c>
      <c r="V6884" t="s">
        <v>85</v>
      </c>
      <c r="W6884">
        <v>403</v>
      </c>
      <c r="X6884" t="s">
        <v>44</v>
      </c>
      <c r="Y6884" t="s">
        <v>72</v>
      </c>
      <c r="Z6884">
        <v>0</v>
      </c>
      <c r="AA6884">
        <v>931</v>
      </c>
      <c r="AB6884">
        <v>4399</v>
      </c>
      <c r="AC6884" t="s">
        <v>107</v>
      </c>
    </row>
    <row r="6885" spans="1:29" x14ac:dyDescent="0.3">
      <c r="A6885" s="1" t="s">
        <v>29</v>
      </c>
      <c r="B6885" t="s">
        <v>74</v>
      </c>
      <c r="C6885" t="s">
        <v>1460</v>
      </c>
      <c r="D6885" t="s">
        <v>178</v>
      </c>
      <c r="E6885">
        <v>1</v>
      </c>
      <c r="F6885" t="s">
        <v>221</v>
      </c>
      <c r="G6885" t="s">
        <v>882</v>
      </c>
      <c r="H6885" t="s">
        <v>79</v>
      </c>
      <c r="I6885" t="s">
        <v>3527</v>
      </c>
      <c r="J6885" t="s">
        <v>610</v>
      </c>
      <c r="K6885" t="s">
        <v>15278</v>
      </c>
      <c r="L6885" t="s">
        <v>15279</v>
      </c>
      <c r="M6885" t="s">
        <v>83</v>
      </c>
      <c r="N6885" t="s">
        <v>58</v>
      </c>
      <c r="O6885">
        <v>27422</v>
      </c>
      <c r="P6885">
        <v>29903</v>
      </c>
      <c r="Q6885" t="s">
        <v>59</v>
      </c>
      <c r="R6885">
        <v>849</v>
      </c>
      <c r="S6885" s="2">
        <v>44485</v>
      </c>
      <c r="T6885" s="2">
        <v>44509</v>
      </c>
      <c r="U6885">
        <v>20102</v>
      </c>
      <c r="V6885" t="s">
        <v>85</v>
      </c>
      <c r="W6885">
        <v>715</v>
      </c>
      <c r="X6885" t="s">
        <v>60</v>
      </c>
      <c r="Y6885" t="s">
        <v>61</v>
      </c>
      <c r="Z6885">
        <v>2476</v>
      </c>
      <c r="AA6885">
        <v>277</v>
      </c>
      <c r="AB6885">
        <v>27866</v>
      </c>
      <c r="AC6885" t="s">
        <v>46</v>
      </c>
    </row>
    <row r="6886" spans="1:29" x14ac:dyDescent="0.3">
      <c r="A6886" s="1" t="s">
        <v>29</v>
      </c>
      <c r="B6886" t="s">
        <v>393</v>
      </c>
      <c r="C6886" t="s">
        <v>2027</v>
      </c>
      <c r="D6886" t="s">
        <v>236</v>
      </c>
      <c r="E6886">
        <v>3</v>
      </c>
      <c r="F6886" t="s">
        <v>64</v>
      </c>
      <c r="G6886" t="s">
        <v>258</v>
      </c>
      <c r="H6886" t="s">
        <v>79</v>
      </c>
      <c r="I6886" t="s">
        <v>778</v>
      </c>
      <c r="J6886" t="s">
        <v>1841</v>
      </c>
      <c r="K6886" t="s">
        <v>15280</v>
      </c>
      <c r="L6886" t="s">
        <v>14576</v>
      </c>
      <c r="M6886" t="s">
        <v>846</v>
      </c>
      <c r="N6886" t="s">
        <v>40</v>
      </c>
      <c r="O6886">
        <v>4588</v>
      </c>
      <c r="P6886">
        <v>6670</v>
      </c>
      <c r="Q6886" t="s">
        <v>95</v>
      </c>
      <c r="R6886">
        <v>622</v>
      </c>
      <c r="S6886" s="2">
        <v>45109</v>
      </c>
      <c r="T6886" t="s">
        <v>42</v>
      </c>
      <c r="U6886">
        <v>0</v>
      </c>
      <c r="V6886" t="s">
        <v>43</v>
      </c>
      <c r="W6886">
        <v>777</v>
      </c>
      <c r="X6886" t="s">
        <v>44</v>
      </c>
      <c r="Y6886" t="s">
        <v>72</v>
      </c>
      <c r="Z6886">
        <v>0</v>
      </c>
      <c r="AA6886">
        <v>450</v>
      </c>
      <c r="AB6886">
        <v>4891</v>
      </c>
      <c r="AC6886" t="s">
        <v>73</v>
      </c>
    </row>
    <row r="6887" spans="1:29" x14ac:dyDescent="0.3">
      <c r="A6887" s="1" t="s">
        <v>47</v>
      </c>
      <c r="B6887" t="s">
        <v>161</v>
      </c>
      <c r="C6887" t="s">
        <v>734</v>
      </c>
      <c r="D6887" t="s">
        <v>138</v>
      </c>
      <c r="E6887">
        <v>5</v>
      </c>
      <c r="F6887" t="s">
        <v>51</v>
      </c>
      <c r="G6887" t="s">
        <v>1075</v>
      </c>
      <c r="H6887" t="s">
        <v>79</v>
      </c>
      <c r="I6887" t="s">
        <v>2397</v>
      </c>
      <c r="J6887" t="s">
        <v>2476</v>
      </c>
      <c r="K6887" t="s">
        <v>15281</v>
      </c>
      <c r="L6887" t="s">
        <v>15282</v>
      </c>
      <c r="M6887" t="s">
        <v>2373</v>
      </c>
      <c r="N6887" t="s">
        <v>58</v>
      </c>
      <c r="O6887">
        <v>24620</v>
      </c>
      <c r="P6887">
        <v>28960</v>
      </c>
      <c r="Q6887" t="s">
        <v>95</v>
      </c>
      <c r="R6887">
        <v>252</v>
      </c>
      <c r="S6887" s="2">
        <v>44340</v>
      </c>
      <c r="T6887" s="2">
        <v>44353</v>
      </c>
      <c r="U6887">
        <v>0</v>
      </c>
      <c r="V6887" t="s">
        <v>43</v>
      </c>
      <c r="W6887">
        <v>531</v>
      </c>
      <c r="X6887" t="s">
        <v>60</v>
      </c>
      <c r="Y6887" t="s">
        <v>45</v>
      </c>
      <c r="Z6887">
        <v>2932</v>
      </c>
      <c r="AA6887">
        <v>253</v>
      </c>
      <c r="AB6887">
        <v>27353</v>
      </c>
      <c r="AC6887" t="s">
        <v>46</v>
      </c>
    </row>
    <row r="6888" spans="1:29" x14ac:dyDescent="0.3">
      <c r="A6888" s="1" t="s">
        <v>47</v>
      </c>
      <c r="B6888" t="s">
        <v>108</v>
      </c>
      <c r="C6888" t="s">
        <v>709</v>
      </c>
      <c r="D6888" t="s">
        <v>119</v>
      </c>
      <c r="E6888">
        <v>4</v>
      </c>
      <c r="F6888" t="s">
        <v>271</v>
      </c>
      <c r="G6888" t="s">
        <v>340</v>
      </c>
      <c r="H6888" t="s">
        <v>79</v>
      </c>
      <c r="I6888" t="s">
        <v>53</v>
      </c>
      <c r="J6888" t="s">
        <v>1450</v>
      </c>
      <c r="K6888" t="s">
        <v>15283</v>
      </c>
      <c r="L6888" t="s">
        <v>15284</v>
      </c>
      <c r="M6888" t="s">
        <v>1422</v>
      </c>
      <c r="N6888" t="s">
        <v>84</v>
      </c>
      <c r="O6888">
        <v>7115</v>
      </c>
      <c r="P6888">
        <v>11541</v>
      </c>
      <c r="Q6888" t="s">
        <v>41</v>
      </c>
      <c r="R6888">
        <v>214</v>
      </c>
      <c r="S6888" s="2">
        <v>45138</v>
      </c>
      <c r="T6888" s="2">
        <v>45144</v>
      </c>
      <c r="U6888">
        <v>0</v>
      </c>
      <c r="V6888" t="s">
        <v>106</v>
      </c>
      <c r="W6888">
        <v>816</v>
      </c>
      <c r="X6888" t="s">
        <v>60</v>
      </c>
      <c r="Y6888" t="s">
        <v>61</v>
      </c>
      <c r="Z6888">
        <v>0</v>
      </c>
      <c r="AA6888">
        <v>150</v>
      </c>
      <c r="AB6888">
        <v>7318</v>
      </c>
      <c r="AC6888" t="s">
        <v>107</v>
      </c>
    </row>
    <row r="6889" spans="1:29" x14ac:dyDescent="0.3">
      <c r="A6889" s="1" t="s">
        <v>29</v>
      </c>
      <c r="B6889" t="s">
        <v>363</v>
      </c>
      <c r="C6889" t="s">
        <v>770</v>
      </c>
      <c r="D6889" t="s">
        <v>352</v>
      </c>
      <c r="E6889">
        <v>3</v>
      </c>
      <c r="F6889" t="s">
        <v>99</v>
      </c>
      <c r="G6889" t="s">
        <v>631</v>
      </c>
      <c r="H6889" t="s">
        <v>79</v>
      </c>
      <c r="I6889" t="s">
        <v>849</v>
      </c>
      <c r="J6889" t="s">
        <v>2315</v>
      </c>
      <c r="K6889" t="s">
        <v>15285</v>
      </c>
      <c r="L6889" t="s">
        <v>15286</v>
      </c>
      <c r="M6889" t="s">
        <v>2729</v>
      </c>
      <c r="N6889" t="s">
        <v>58</v>
      </c>
      <c r="O6889">
        <v>14701</v>
      </c>
      <c r="P6889">
        <v>18279</v>
      </c>
      <c r="Q6889" t="s">
        <v>59</v>
      </c>
      <c r="R6889">
        <v>461</v>
      </c>
      <c r="S6889" s="2">
        <v>44887</v>
      </c>
      <c r="T6889" s="2">
        <v>44906</v>
      </c>
      <c r="U6889">
        <v>25552</v>
      </c>
      <c r="V6889" t="s">
        <v>85</v>
      </c>
      <c r="W6889">
        <v>735</v>
      </c>
      <c r="X6889" t="s">
        <v>60</v>
      </c>
      <c r="Y6889" t="s">
        <v>72</v>
      </c>
      <c r="Z6889">
        <v>4164</v>
      </c>
      <c r="AA6889">
        <v>885</v>
      </c>
      <c r="AB6889">
        <v>15434</v>
      </c>
      <c r="AC6889" t="s">
        <v>73</v>
      </c>
    </row>
    <row r="6890" spans="1:29" x14ac:dyDescent="0.3">
      <c r="A6890" s="1" t="s">
        <v>47</v>
      </c>
      <c r="B6890" t="s">
        <v>48</v>
      </c>
      <c r="C6890" t="s">
        <v>3971</v>
      </c>
      <c r="D6890" t="s">
        <v>98</v>
      </c>
      <c r="E6890">
        <v>2</v>
      </c>
      <c r="F6890" t="s">
        <v>129</v>
      </c>
      <c r="G6890" t="s">
        <v>130</v>
      </c>
      <c r="H6890" t="s">
        <v>79</v>
      </c>
      <c r="I6890" t="s">
        <v>530</v>
      </c>
      <c r="J6890" t="s">
        <v>15287</v>
      </c>
      <c r="K6890" t="s">
        <v>15288</v>
      </c>
      <c r="L6890" t="s">
        <v>15289</v>
      </c>
      <c r="M6890" t="s">
        <v>1479</v>
      </c>
      <c r="N6890" t="s">
        <v>40</v>
      </c>
      <c r="O6890">
        <v>15085</v>
      </c>
      <c r="P6890">
        <v>17507</v>
      </c>
      <c r="Q6890" t="s">
        <v>59</v>
      </c>
      <c r="R6890">
        <v>107</v>
      </c>
      <c r="S6890" s="2">
        <v>45160</v>
      </c>
      <c r="T6890" t="s">
        <v>42</v>
      </c>
      <c r="U6890">
        <v>22315</v>
      </c>
      <c r="V6890" t="s">
        <v>106</v>
      </c>
      <c r="W6890">
        <v>452</v>
      </c>
      <c r="X6890" t="s">
        <v>44</v>
      </c>
      <c r="Y6890" t="s">
        <v>45</v>
      </c>
      <c r="Z6890">
        <v>0</v>
      </c>
      <c r="AA6890">
        <v>38</v>
      </c>
      <c r="AB6890">
        <v>17399</v>
      </c>
      <c r="AC6890" t="s">
        <v>73</v>
      </c>
    </row>
    <row r="6891" spans="1:29" x14ac:dyDescent="0.3">
      <c r="A6891" s="1" t="s">
        <v>47</v>
      </c>
      <c r="B6891" t="s">
        <v>145</v>
      </c>
      <c r="C6891" t="s">
        <v>1527</v>
      </c>
      <c r="D6891" t="s">
        <v>138</v>
      </c>
      <c r="E6891">
        <v>6</v>
      </c>
      <c r="F6891" t="s">
        <v>77</v>
      </c>
      <c r="G6891" t="s">
        <v>147</v>
      </c>
      <c r="H6891" t="s">
        <v>35</v>
      </c>
      <c r="I6891" t="s">
        <v>1625</v>
      </c>
      <c r="J6891" t="s">
        <v>2516</v>
      </c>
      <c r="K6891">
        <v>2633456522</v>
      </c>
      <c r="L6891" t="s">
        <v>15290</v>
      </c>
      <c r="M6891" t="s">
        <v>708</v>
      </c>
      <c r="N6891" t="s">
        <v>94</v>
      </c>
      <c r="O6891">
        <v>2590</v>
      </c>
      <c r="P6891">
        <v>4705</v>
      </c>
      <c r="Q6891" t="s">
        <v>95</v>
      </c>
      <c r="R6891">
        <v>691</v>
      </c>
      <c r="S6891" s="2">
        <v>45256</v>
      </c>
      <c r="T6891" s="2">
        <v>45266</v>
      </c>
      <c r="U6891">
        <v>0</v>
      </c>
      <c r="V6891" t="s">
        <v>71</v>
      </c>
      <c r="W6891">
        <v>487</v>
      </c>
      <c r="X6891" t="s">
        <v>60</v>
      </c>
      <c r="Y6891" t="s">
        <v>72</v>
      </c>
      <c r="Z6891">
        <v>0</v>
      </c>
      <c r="AA6891">
        <v>607</v>
      </c>
      <c r="AB6891">
        <v>4238</v>
      </c>
      <c r="AC6891" t="s">
        <v>107</v>
      </c>
    </row>
    <row r="6892" spans="1:29" x14ac:dyDescent="0.3">
      <c r="A6892" s="1" t="s">
        <v>29</v>
      </c>
      <c r="B6892" t="s">
        <v>74</v>
      </c>
      <c r="C6892" t="s">
        <v>1007</v>
      </c>
      <c r="D6892" t="s">
        <v>32</v>
      </c>
      <c r="E6892">
        <v>4</v>
      </c>
      <c r="F6892" t="s">
        <v>64</v>
      </c>
      <c r="G6892" t="s">
        <v>783</v>
      </c>
      <c r="H6892" t="s">
        <v>35</v>
      </c>
      <c r="I6892" t="s">
        <v>1170</v>
      </c>
      <c r="J6892" t="s">
        <v>1076</v>
      </c>
      <c r="K6892" t="s">
        <v>15291</v>
      </c>
      <c r="L6892" t="s">
        <v>15292</v>
      </c>
      <c r="M6892" t="s">
        <v>175</v>
      </c>
      <c r="N6892" t="s">
        <v>84</v>
      </c>
      <c r="O6892">
        <v>6964</v>
      </c>
      <c r="P6892">
        <v>10145</v>
      </c>
      <c r="Q6892" t="s">
        <v>41</v>
      </c>
      <c r="R6892">
        <v>435</v>
      </c>
      <c r="S6892" s="2">
        <v>44381</v>
      </c>
      <c r="T6892" t="s">
        <v>42</v>
      </c>
      <c r="U6892">
        <v>0</v>
      </c>
      <c r="V6892" t="s">
        <v>43</v>
      </c>
      <c r="W6892">
        <v>569</v>
      </c>
      <c r="X6892" t="s">
        <v>44</v>
      </c>
      <c r="Y6892" t="s">
        <v>61</v>
      </c>
      <c r="Z6892">
        <v>0</v>
      </c>
      <c r="AA6892">
        <v>674</v>
      </c>
      <c r="AB6892">
        <v>7177</v>
      </c>
      <c r="AC6892" t="s">
        <v>46</v>
      </c>
    </row>
    <row r="6893" spans="1:29" x14ac:dyDescent="0.3">
      <c r="A6893" s="1" t="s">
        <v>29</v>
      </c>
      <c r="B6893" t="s">
        <v>86</v>
      </c>
      <c r="C6893" t="s">
        <v>4560</v>
      </c>
      <c r="D6893" t="s">
        <v>76</v>
      </c>
      <c r="E6893">
        <v>3</v>
      </c>
      <c r="F6893" t="s">
        <v>271</v>
      </c>
      <c r="G6893" t="s">
        <v>715</v>
      </c>
      <c r="H6893" t="s">
        <v>35</v>
      </c>
      <c r="I6893" t="s">
        <v>1379</v>
      </c>
      <c r="J6893" t="s">
        <v>1509</v>
      </c>
      <c r="K6893" t="s">
        <v>15293</v>
      </c>
      <c r="L6893" t="s">
        <v>15294</v>
      </c>
      <c r="M6893" t="s">
        <v>1366</v>
      </c>
      <c r="N6893" t="s">
        <v>58</v>
      </c>
      <c r="O6893">
        <v>26797</v>
      </c>
      <c r="P6893">
        <v>31362</v>
      </c>
      <c r="Q6893" t="s">
        <v>59</v>
      </c>
      <c r="R6893">
        <v>268</v>
      </c>
      <c r="S6893" s="2">
        <v>44600</v>
      </c>
      <c r="T6893" s="2">
        <v>44626</v>
      </c>
      <c r="U6893">
        <v>25833</v>
      </c>
      <c r="V6893" t="s">
        <v>106</v>
      </c>
      <c r="W6893">
        <v>663</v>
      </c>
      <c r="X6893" t="s">
        <v>60</v>
      </c>
      <c r="Y6893" t="s">
        <v>45</v>
      </c>
      <c r="Z6893">
        <v>2230</v>
      </c>
      <c r="AA6893">
        <v>258</v>
      </c>
      <c r="AB6893">
        <v>27836</v>
      </c>
      <c r="AC6893" t="s">
        <v>107</v>
      </c>
    </row>
    <row r="6894" spans="1:29" x14ac:dyDescent="0.3">
      <c r="A6894" s="1" t="s">
        <v>47</v>
      </c>
      <c r="B6894" t="s">
        <v>136</v>
      </c>
      <c r="C6894" t="s">
        <v>1426</v>
      </c>
      <c r="D6894" t="s">
        <v>76</v>
      </c>
      <c r="E6894">
        <v>2</v>
      </c>
      <c r="F6894" t="s">
        <v>33</v>
      </c>
      <c r="G6894" t="s">
        <v>170</v>
      </c>
      <c r="H6894" t="s">
        <v>79</v>
      </c>
      <c r="I6894" t="s">
        <v>423</v>
      </c>
      <c r="J6894" t="s">
        <v>1048</v>
      </c>
      <c r="K6894" s="3" t="s">
        <v>15295</v>
      </c>
      <c r="L6894" t="s">
        <v>15296</v>
      </c>
      <c r="M6894" t="s">
        <v>227</v>
      </c>
      <c r="N6894" t="s">
        <v>94</v>
      </c>
      <c r="O6894">
        <v>7870</v>
      </c>
      <c r="P6894">
        <v>11828</v>
      </c>
      <c r="Q6894" t="s">
        <v>95</v>
      </c>
      <c r="R6894">
        <v>993</v>
      </c>
      <c r="S6894" s="2">
        <v>45306</v>
      </c>
      <c r="T6894" t="s">
        <v>42</v>
      </c>
      <c r="U6894">
        <v>0</v>
      </c>
      <c r="V6894" t="s">
        <v>43</v>
      </c>
      <c r="W6894">
        <v>547</v>
      </c>
      <c r="X6894" t="s">
        <v>44</v>
      </c>
      <c r="Y6894" t="s">
        <v>61</v>
      </c>
      <c r="Z6894">
        <v>0</v>
      </c>
      <c r="AA6894">
        <v>684</v>
      </c>
      <c r="AB6894">
        <v>8891</v>
      </c>
      <c r="AC6894" t="s">
        <v>46</v>
      </c>
    </row>
    <row r="6895" spans="1:29" x14ac:dyDescent="0.3">
      <c r="A6895" s="1" t="s">
        <v>47</v>
      </c>
      <c r="B6895" t="s">
        <v>117</v>
      </c>
      <c r="C6895" t="s">
        <v>2487</v>
      </c>
      <c r="D6895" t="s">
        <v>138</v>
      </c>
      <c r="E6895">
        <v>7</v>
      </c>
      <c r="F6895" t="s">
        <v>99</v>
      </c>
      <c r="G6895" t="s">
        <v>1138</v>
      </c>
      <c r="H6895" t="s">
        <v>79</v>
      </c>
      <c r="I6895" t="s">
        <v>921</v>
      </c>
      <c r="J6895" t="s">
        <v>2894</v>
      </c>
      <c r="K6895" s="3" t="s">
        <v>15297</v>
      </c>
      <c r="L6895" t="s">
        <v>15298</v>
      </c>
      <c r="M6895" t="s">
        <v>1484</v>
      </c>
      <c r="N6895" t="s">
        <v>94</v>
      </c>
      <c r="O6895">
        <v>29135</v>
      </c>
      <c r="P6895">
        <v>33434</v>
      </c>
      <c r="Q6895" t="s">
        <v>59</v>
      </c>
      <c r="R6895">
        <v>112</v>
      </c>
      <c r="S6895" s="2">
        <v>44621</v>
      </c>
      <c r="T6895" s="2">
        <v>44633</v>
      </c>
      <c r="U6895">
        <v>32495</v>
      </c>
      <c r="V6895" t="s">
        <v>106</v>
      </c>
      <c r="W6895">
        <v>425</v>
      </c>
      <c r="X6895" t="s">
        <v>60</v>
      </c>
      <c r="Y6895" t="s">
        <v>45</v>
      </c>
      <c r="Z6895">
        <v>0</v>
      </c>
      <c r="AA6895">
        <v>932</v>
      </c>
      <c r="AB6895">
        <v>33219</v>
      </c>
      <c r="AC6895" t="s">
        <v>73</v>
      </c>
    </row>
    <row r="6896" spans="1:29" x14ac:dyDescent="0.3">
      <c r="A6896" s="1" t="s">
        <v>29</v>
      </c>
      <c r="B6896" t="s">
        <v>541</v>
      </c>
      <c r="C6896" t="s">
        <v>557</v>
      </c>
      <c r="D6896" t="s">
        <v>119</v>
      </c>
      <c r="E6896">
        <v>4</v>
      </c>
      <c r="F6896" t="s">
        <v>221</v>
      </c>
      <c r="G6896" t="s">
        <v>882</v>
      </c>
      <c r="H6896" t="s">
        <v>79</v>
      </c>
      <c r="I6896" t="s">
        <v>1276</v>
      </c>
      <c r="J6896" t="s">
        <v>530</v>
      </c>
      <c r="K6896" t="s">
        <v>15299</v>
      </c>
      <c r="L6896" t="s">
        <v>15300</v>
      </c>
      <c r="M6896" t="s">
        <v>563</v>
      </c>
      <c r="N6896" t="s">
        <v>58</v>
      </c>
      <c r="O6896">
        <v>17629</v>
      </c>
      <c r="P6896">
        <v>22316</v>
      </c>
      <c r="Q6896" t="s">
        <v>95</v>
      </c>
      <c r="R6896">
        <v>472</v>
      </c>
      <c r="S6896" s="2">
        <v>44932</v>
      </c>
      <c r="T6896" s="2">
        <v>44951</v>
      </c>
      <c r="U6896">
        <v>0</v>
      </c>
      <c r="V6896" t="s">
        <v>85</v>
      </c>
      <c r="W6896">
        <v>443</v>
      </c>
      <c r="X6896" t="s">
        <v>60</v>
      </c>
      <c r="Y6896" t="s">
        <v>61</v>
      </c>
      <c r="Z6896">
        <v>2949</v>
      </c>
      <c r="AA6896">
        <v>288</v>
      </c>
      <c r="AB6896">
        <v>20940</v>
      </c>
      <c r="AC6896" t="s">
        <v>73</v>
      </c>
    </row>
    <row r="6897" spans="1:29" x14ac:dyDescent="0.3">
      <c r="A6897" s="1" t="s">
        <v>29</v>
      </c>
      <c r="B6897" t="s">
        <v>96</v>
      </c>
      <c r="C6897" t="s">
        <v>97</v>
      </c>
      <c r="D6897" t="s">
        <v>387</v>
      </c>
      <c r="E6897">
        <v>4</v>
      </c>
      <c r="F6897" t="s">
        <v>33</v>
      </c>
      <c r="G6897" t="s">
        <v>728</v>
      </c>
      <c r="H6897" t="s">
        <v>35</v>
      </c>
      <c r="I6897" t="s">
        <v>2110</v>
      </c>
      <c r="J6897" t="s">
        <v>759</v>
      </c>
      <c r="K6897">
        <v>1486460093</v>
      </c>
      <c r="L6897" t="s">
        <v>15301</v>
      </c>
      <c r="M6897" t="s">
        <v>818</v>
      </c>
      <c r="N6897" t="s">
        <v>84</v>
      </c>
      <c r="O6897">
        <v>20299</v>
      </c>
      <c r="P6897">
        <v>22558</v>
      </c>
      <c r="Q6897" t="s">
        <v>41</v>
      </c>
      <c r="R6897">
        <v>783</v>
      </c>
      <c r="S6897" s="2">
        <v>44423</v>
      </c>
      <c r="T6897" s="2">
        <v>44428</v>
      </c>
      <c r="U6897">
        <v>0</v>
      </c>
      <c r="V6897" t="s">
        <v>85</v>
      </c>
      <c r="W6897">
        <v>794</v>
      </c>
      <c r="X6897" t="s">
        <v>60</v>
      </c>
      <c r="Y6897" t="s">
        <v>45</v>
      </c>
      <c r="Z6897">
        <v>0</v>
      </c>
      <c r="AA6897">
        <v>466</v>
      </c>
      <c r="AB6897">
        <v>20382</v>
      </c>
      <c r="AC6897" t="s">
        <v>107</v>
      </c>
    </row>
    <row r="6898" spans="1:29" x14ac:dyDescent="0.3">
      <c r="A6898" s="1" t="s">
        <v>29</v>
      </c>
      <c r="B6898" t="s">
        <v>363</v>
      </c>
      <c r="C6898" t="s">
        <v>692</v>
      </c>
      <c r="D6898" t="s">
        <v>178</v>
      </c>
      <c r="E6898">
        <v>7</v>
      </c>
      <c r="F6898" t="s">
        <v>129</v>
      </c>
      <c r="G6898" t="s">
        <v>130</v>
      </c>
      <c r="H6898" t="s">
        <v>79</v>
      </c>
      <c r="I6898" t="s">
        <v>238</v>
      </c>
      <c r="J6898" t="s">
        <v>1497</v>
      </c>
      <c r="K6898" t="s">
        <v>15302</v>
      </c>
      <c r="L6898" t="s">
        <v>15303</v>
      </c>
      <c r="M6898" t="s">
        <v>2729</v>
      </c>
      <c r="N6898" t="s">
        <v>84</v>
      </c>
      <c r="O6898">
        <v>19976</v>
      </c>
      <c r="P6898">
        <v>23278</v>
      </c>
      <c r="Q6898" t="s">
        <v>59</v>
      </c>
      <c r="R6898">
        <v>419</v>
      </c>
      <c r="S6898" s="2">
        <v>45006</v>
      </c>
      <c r="T6898" t="s">
        <v>42</v>
      </c>
      <c r="U6898">
        <v>2582</v>
      </c>
      <c r="V6898" t="s">
        <v>71</v>
      </c>
      <c r="W6898">
        <v>707</v>
      </c>
      <c r="X6898" t="s">
        <v>44</v>
      </c>
      <c r="Y6898" t="s">
        <v>72</v>
      </c>
      <c r="Z6898">
        <v>0</v>
      </c>
      <c r="AA6898">
        <v>977</v>
      </c>
      <c r="AB6898">
        <v>20808</v>
      </c>
      <c r="AC6898" t="s">
        <v>46</v>
      </c>
    </row>
    <row r="6899" spans="1:29" x14ac:dyDescent="0.3">
      <c r="A6899" s="1" t="s">
        <v>47</v>
      </c>
      <c r="B6899" t="s">
        <v>108</v>
      </c>
      <c r="C6899" t="s">
        <v>109</v>
      </c>
      <c r="D6899" t="s">
        <v>50</v>
      </c>
      <c r="E6899">
        <v>6</v>
      </c>
      <c r="F6899" t="s">
        <v>77</v>
      </c>
      <c r="G6899" t="s">
        <v>932</v>
      </c>
      <c r="H6899" t="s">
        <v>35</v>
      </c>
      <c r="I6899" t="s">
        <v>3376</v>
      </c>
      <c r="J6899" t="s">
        <v>224</v>
      </c>
      <c r="K6899" t="s">
        <v>15304</v>
      </c>
      <c r="L6899" t="s">
        <v>15305</v>
      </c>
      <c r="M6899" t="s">
        <v>444</v>
      </c>
      <c r="N6899" t="s">
        <v>58</v>
      </c>
      <c r="O6899">
        <v>14899</v>
      </c>
      <c r="P6899">
        <v>17609</v>
      </c>
      <c r="Q6899" t="s">
        <v>95</v>
      </c>
      <c r="R6899">
        <v>680</v>
      </c>
      <c r="S6899" s="2">
        <v>44293</v>
      </c>
      <c r="T6899" s="2">
        <v>44309</v>
      </c>
      <c r="U6899">
        <v>0</v>
      </c>
      <c r="V6899" t="s">
        <v>85</v>
      </c>
      <c r="W6899">
        <v>606</v>
      </c>
      <c r="X6899" t="s">
        <v>60</v>
      </c>
      <c r="Y6899" t="s">
        <v>61</v>
      </c>
      <c r="Z6899">
        <v>1404</v>
      </c>
      <c r="AA6899">
        <v>244</v>
      </c>
      <c r="AB6899">
        <v>16798</v>
      </c>
      <c r="AC6899" t="s">
        <v>46</v>
      </c>
    </row>
    <row r="6900" spans="1:29" x14ac:dyDescent="0.3">
      <c r="A6900" s="1" t="s">
        <v>47</v>
      </c>
      <c r="B6900" t="s">
        <v>117</v>
      </c>
      <c r="C6900" t="s">
        <v>512</v>
      </c>
      <c r="D6900" t="s">
        <v>236</v>
      </c>
      <c r="E6900">
        <v>10</v>
      </c>
      <c r="F6900" t="s">
        <v>33</v>
      </c>
      <c r="G6900" t="s">
        <v>451</v>
      </c>
      <c r="H6900" t="s">
        <v>79</v>
      </c>
      <c r="I6900" t="s">
        <v>299</v>
      </c>
      <c r="J6900" t="s">
        <v>1462</v>
      </c>
      <c r="K6900">
        <v>9255142469</v>
      </c>
      <c r="L6900" t="s">
        <v>15306</v>
      </c>
      <c r="M6900" t="s">
        <v>1311</v>
      </c>
      <c r="N6900" t="s">
        <v>40</v>
      </c>
      <c r="O6900">
        <v>24324</v>
      </c>
      <c r="P6900">
        <v>27833</v>
      </c>
      <c r="Q6900" t="s">
        <v>59</v>
      </c>
      <c r="R6900">
        <v>579</v>
      </c>
      <c r="S6900" s="2">
        <v>44784</v>
      </c>
      <c r="T6900" s="2">
        <v>44796</v>
      </c>
      <c r="U6900">
        <v>13301</v>
      </c>
      <c r="V6900" t="s">
        <v>106</v>
      </c>
      <c r="W6900">
        <v>607</v>
      </c>
      <c r="X6900" t="s">
        <v>60</v>
      </c>
      <c r="Y6900" t="s">
        <v>72</v>
      </c>
      <c r="Z6900">
        <v>0</v>
      </c>
      <c r="AA6900">
        <v>326</v>
      </c>
      <c r="AB6900">
        <v>26661</v>
      </c>
      <c r="AC6900" t="s">
        <v>46</v>
      </c>
    </row>
    <row r="6901" spans="1:29" x14ac:dyDescent="0.3">
      <c r="A6901" s="1" t="s">
        <v>47</v>
      </c>
      <c r="B6901" t="s">
        <v>161</v>
      </c>
      <c r="C6901" t="s">
        <v>2359</v>
      </c>
      <c r="D6901" t="s">
        <v>32</v>
      </c>
      <c r="E6901">
        <v>1</v>
      </c>
      <c r="F6901" t="s">
        <v>186</v>
      </c>
      <c r="G6901" t="s">
        <v>463</v>
      </c>
      <c r="H6901" t="s">
        <v>35</v>
      </c>
      <c r="I6901" t="s">
        <v>36</v>
      </c>
      <c r="J6901" t="s">
        <v>5963</v>
      </c>
      <c r="K6901" t="s">
        <v>15307</v>
      </c>
      <c r="L6901" t="s">
        <v>15308</v>
      </c>
      <c r="M6901" t="s">
        <v>1578</v>
      </c>
      <c r="N6901" t="s">
        <v>94</v>
      </c>
      <c r="O6901">
        <v>21618</v>
      </c>
      <c r="P6901">
        <v>25755</v>
      </c>
      <c r="Q6901" t="s">
        <v>95</v>
      </c>
      <c r="R6901">
        <v>151</v>
      </c>
      <c r="S6901" s="2">
        <v>44962</v>
      </c>
      <c r="T6901" t="s">
        <v>42</v>
      </c>
      <c r="U6901">
        <v>0</v>
      </c>
      <c r="V6901" t="s">
        <v>43</v>
      </c>
      <c r="W6901">
        <v>783</v>
      </c>
      <c r="X6901" t="s">
        <v>44</v>
      </c>
      <c r="Y6901" t="s">
        <v>45</v>
      </c>
      <c r="Z6901">
        <v>0</v>
      </c>
      <c r="AA6901">
        <v>344</v>
      </c>
      <c r="AB6901">
        <v>25565</v>
      </c>
      <c r="AC6901" t="s">
        <v>46</v>
      </c>
    </row>
    <row r="6902" spans="1:29" x14ac:dyDescent="0.3">
      <c r="A6902" s="1" t="s">
        <v>29</v>
      </c>
      <c r="B6902" t="s">
        <v>363</v>
      </c>
      <c r="C6902" t="s">
        <v>692</v>
      </c>
      <c r="D6902" t="s">
        <v>138</v>
      </c>
      <c r="E6902">
        <v>9</v>
      </c>
      <c r="F6902" t="s">
        <v>33</v>
      </c>
      <c r="G6902" t="s">
        <v>170</v>
      </c>
      <c r="H6902" t="s">
        <v>35</v>
      </c>
      <c r="I6902" t="s">
        <v>195</v>
      </c>
      <c r="J6902" t="s">
        <v>2804</v>
      </c>
      <c r="K6902" t="s">
        <v>15309</v>
      </c>
      <c r="L6902" t="s">
        <v>15310</v>
      </c>
      <c r="M6902" t="s">
        <v>494</v>
      </c>
      <c r="N6902" t="s">
        <v>40</v>
      </c>
      <c r="O6902">
        <v>20804</v>
      </c>
      <c r="P6902">
        <v>25760</v>
      </c>
      <c r="Q6902" t="s">
        <v>95</v>
      </c>
      <c r="R6902">
        <v>458</v>
      </c>
      <c r="S6902" s="2">
        <v>44511</v>
      </c>
      <c r="T6902" s="2">
        <v>44524</v>
      </c>
      <c r="U6902">
        <v>0</v>
      </c>
      <c r="V6902" t="s">
        <v>85</v>
      </c>
      <c r="W6902">
        <v>452</v>
      </c>
      <c r="X6902" t="s">
        <v>60</v>
      </c>
      <c r="Y6902" t="s">
        <v>45</v>
      </c>
      <c r="Z6902">
        <v>0</v>
      </c>
      <c r="AA6902">
        <v>864</v>
      </c>
      <c r="AB6902">
        <v>22534</v>
      </c>
      <c r="AC6902" t="s">
        <v>73</v>
      </c>
    </row>
    <row r="6903" spans="1:29" x14ac:dyDescent="0.3">
      <c r="A6903" s="1" t="s">
        <v>29</v>
      </c>
      <c r="B6903" t="s">
        <v>228</v>
      </c>
      <c r="C6903" t="s">
        <v>2850</v>
      </c>
      <c r="D6903" t="s">
        <v>128</v>
      </c>
      <c r="E6903">
        <v>8</v>
      </c>
      <c r="F6903" t="s">
        <v>99</v>
      </c>
      <c r="G6903" t="s">
        <v>558</v>
      </c>
      <c r="H6903" t="s">
        <v>79</v>
      </c>
      <c r="I6903" t="s">
        <v>496</v>
      </c>
      <c r="J6903" t="s">
        <v>3017</v>
      </c>
      <c r="K6903" t="s">
        <v>15311</v>
      </c>
      <c r="L6903" t="s">
        <v>15312</v>
      </c>
      <c r="M6903" t="s">
        <v>479</v>
      </c>
      <c r="N6903" t="s">
        <v>84</v>
      </c>
      <c r="O6903">
        <v>11921</v>
      </c>
      <c r="P6903">
        <v>16449</v>
      </c>
      <c r="Q6903" t="s">
        <v>41</v>
      </c>
      <c r="R6903">
        <v>212</v>
      </c>
      <c r="S6903" s="2">
        <v>45308</v>
      </c>
      <c r="T6903" s="2">
        <v>45336</v>
      </c>
      <c r="U6903">
        <v>0</v>
      </c>
      <c r="V6903" t="s">
        <v>85</v>
      </c>
      <c r="W6903">
        <v>773</v>
      </c>
      <c r="X6903" t="s">
        <v>60</v>
      </c>
      <c r="Y6903" t="s">
        <v>72</v>
      </c>
      <c r="Z6903">
        <v>0</v>
      </c>
      <c r="AA6903">
        <v>374</v>
      </c>
      <c r="AB6903">
        <v>13039</v>
      </c>
      <c r="AC6903" t="s">
        <v>46</v>
      </c>
    </row>
    <row r="6904" spans="1:29" x14ac:dyDescent="0.3">
      <c r="A6904" s="1" t="s">
        <v>29</v>
      </c>
      <c r="B6904" t="s">
        <v>86</v>
      </c>
      <c r="C6904" t="s">
        <v>1680</v>
      </c>
      <c r="D6904" t="s">
        <v>110</v>
      </c>
      <c r="E6904">
        <v>1</v>
      </c>
      <c r="F6904" t="s">
        <v>77</v>
      </c>
      <c r="G6904" t="s">
        <v>365</v>
      </c>
      <c r="H6904" t="s">
        <v>79</v>
      </c>
      <c r="I6904" t="s">
        <v>36</v>
      </c>
      <c r="J6904" t="s">
        <v>570</v>
      </c>
      <c r="K6904">
        <v>8235291751</v>
      </c>
      <c r="L6904" t="s">
        <v>15313</v>
      </c>
      <c r="M6904" t="s">
        <v>1366</v>
      </c>
      <c r="N6904" t="s">
        <v>84</v>
      </c>
      <c r="O6904">
        <v>4469</v>
      </c>
      <c r="P6904">
        <v>7826</v>
      </c>
      <c r="Q6904" t="s">
        <v>41</v>
      </c>
      <c r="R6904">
        <v>719</v>
      </c>
      <c r="S6904" s="2">
        <v>45082</v>
      </c>
      <c r="T6904" s="2">
        <v>45106</v>
      </c>
      <c r="U6904">
        <v>0</v>
      </c>
      <c r="V6904" t="s">
        <v>43</v>
      </c>
      <c r="W6904">
        <v>545</v>
      </c>
      <c r="X6904" t="s">
        <v>60</v>
      </c>
      <c r="Y6904" t="s">
        <v>61</v>
      </c>
      <c r="Z6904">
        <v>0</v>
      </c>
      <c r="AA6904">
        <v>913</v>
      </c>
      <c r="AB6904">
        <v>4946</v>
      </c>
      <c r="AC6904" t="s">
        <v>107</v>
      </c>
    </row>
    <row r="6905" spans="1:29" x14ac:dyDescent="0.3">
      <c r="A6905" s="1" t="s">
        <v>47</v>
      </c>
      <c r="B6905" t="s">
        <v>176</v>
      </c>
      <c r="C6905" t="s">
        <v>422</v>
      </c>
      <c r="D6905" t="s">
        <v>178</v>
      </c>
      <c r="E6905">
        <v>9</v>
      </c>
      <c r="F6905" t="s">
        <v>271</v>
      </c>
      <c r="G6905" t="s">
        <v>340</v>
      </c>
      <c r="H6905" t="s">
        <v>35</v>
      </c>
      <c r="I6905" t="s">
        <v>906</v>
      </c>
      <c r="J6905" t="s">
        <v>1048</v>
      </c>
      <c r="K6905" t="s">
        <v>15314</v>
      </c>
      <c r="L6905" t="s">
        <v>15315</v>
      </c>
      <c r="M6905" t="s">
        <v>957</v>
      </c>
      <c r="N6905" t="s">
        <v>94</v>
      </c>
      <c r="O6905">
        <v>26882</v>
      </c>
      <c r="P6905">
        <v>30180</v>
      </c>
      <c r="Q6905" t="s">
        <v>95</v>
      </c>
      <c r="R6905">
        <v>754</v>
      </c>
      <c r="S6905" s="2">
        <v>44858</v>
      </c>
      <c r="T6905" t="s">
        <v>42</v>
      </c>
      <c r="U6905">
        <v>0</v>
      </c>
      <c r="V6905" t="s">
        <v>85</v>
      </c>
      <c r="W6905">
        <v>509</v>
      </c>
      <c r="X6905" t="s">
        <v>44</v>
      </c>
      <c r="Y6905" t="s">
        <v>45</v>
      </c>
      <c r="Z6905">
        <v>0</v>
      </c>
      <c r="AA6905">
        <v>526</v>
      </c>
      <c r="AB6905">
        <v>28186</v>
      </c>
      <c r="AC6905" t="s">
        <v>107</v>
      </c>
    </row>
    <row r="6906" spans="1:29" x14ac:dyDescent="0.3">
      <c r="A6906" s="1" t="s">
        <v>29</v>
      </c>
      <c r="B6906" t="s">
        <v>74</v>
      </c>
      <c r="C6906" t="s">
        <v>790</v>
      </c>
      <c r="D6906" t="s">
        <v>32</v>
      </c>
      <c r="E6906">
        <v>6</v>
      </c>
      <c r="F6906" t="s">
        <v>33</v>
      </c>
      <c r="G6906" t="s">
        <v>411</v>
      </c>
      <c r="H6906" t="s">
        <v>79</v>
      </c>
      <c r="I6906" t="s">
        <v>1804</v>
      </c>
      <c r="J6906" t="s">
        <v>553</v>
      </c>
      <c r="K6906" t="s">
        <v>15316</v>
      </c>
      <c r="L6906" t="s">
        <v>15317</v>
      </c>
      <c r="M6906" t="s">
        <v>1146</v>
      </c>
      <c r="N6906" t="s">
        <v>84</v>
      </c>
      <c r="O6906">
        <v>7361</v>
      </c>
      <c r="P6906">
        <v>10022</v>
      </c>
      <c r="Q6906" t="s">
        <v>95</v>
      </c>
      <c r="R6906">
        <v>83</v>
      </c>
      <c r="S6906" s="2">
        <v>44455</v>
      </c>
      <c r="T6906" s="2">
        <v>44461</v>
      </c>
      <c r="U6906">
        <v>0</v>
      </c>
      <c r="V6906" t="s">
        <v>71</v>
      </c>
      <c r="W6906">
        <v>409</v>
      </c>
      <c r="X6906" t="s">
        <v>60</v>
      </c>
      <c r="Y6906" t="s">
        <v>61</v>
      </c>
      <c r="Z6906">
        <v>0</v>
      </c>
      <c r="AA6906">
        <v>744</v>
      </c>
      <c r="AB6906">
        <v>7370</v>
      </c>
      <c r="AC6906" t="s">
        <v>46</v>
      </c>
    </row>
    <row r="6907" spans="1:29" x14ac:dyDescent="0.3">
      <c r="A6907" s="1" t="s">
        <v>47</v>
      </c>
      <c r="B6907" t="s">
        <v>161</v>
      </c>
      <c r="C6907" t="s">
        <v>1574</v>
      </c>
      <c r="D6907" t="s">
        <v>119</v>
      </c>
      <c r="E6907">
        <v>6</v>
      </c>
      <c r="F6907" t="s">
        <v>186</v>
      </c>
      <c r="G6907" t="s">
        <v>187</v>
      </c>
      <c r="H6907" t="s">
        <v>35</v>
      </c>
      <c r="I6907" t="s">
        <v>1501</v>
      </c>
      <c r="J6907" t="s">
        <v>936</v>
      </c>
      <c r="K6907" t="s">
        <v>15318</v>
      </c>
      <c r="L6907" t="s">
        <v>15319</v>
      </c>
      <c r="M6907" t="s">
        <v>167</v>
      </c>
      <c r="N6907" t="s">
        <v>40</v>
      </c>
      <c r="O6907">
        <v>8120</v>
      </c>
      <c r="P6907">
        <v>10424</v>
      </c>
      <c r="Q6907" t="s">
        <v>95</v>
      </c>
      <c r="R6907">
        <v>95</v>
      </c>
      <c r="S6907" s="2">
        <v>44544</v>
      </c>
      <c r="T6907" t="s">
        <v>42</v>
      </c>
      <c r="U6907">
        <v>0</v>
      </c>
      <c r="V6907" t="s">
        <v>71</v>
      </c>
      <c r="W6907">
        <v>578</v>
      </c>
      <c r="X6907" t="s">
        <v>44</v>
      </c>
      <c r="Y6907" t="s">
        <v>72</v>
      </c>
      <c r="Z6907">
        <v>0</v>
      </c>
      <c r="AA6907">
        <v>311</v>
      </c>
      <c r="AB6907">
        <v>9591</v>
      </c>
      <c r="AC6907" t="s">
        <v>46</v>
      </c>
    </row>
    <row r="6908" spans="1:29" x14ac:dyDescent="0.3">
      <c r="A6908" s="1" t="s">
        <v>29</v>
      </c>
      <c r="B6908" t="s">
        <v>74</v>
      </c>
      <c r="C6908" t="s">
        <v>970</v>
      </c>
      <c r="D6908" t="s">
        <v>178</v>
      </c>
      <c r="E6908">
        <v>6</v>
      </c>
      <c r="F6908" t="s">
        <v>33</v>
      </c>
      <c r="G6908" t="s">
        <v>411</v>
      </c>
      <c r="H6908" t="s">
        <v>79</v>
      </c>
      <c r="I6908" t="s">
        <v>1553</v>
      </c>
      <c r="J6908" t="s">
        <v>5954</v>
      </c>
      <c r="K6908" t="s">
        <v>15320</v>
      </c>
      <c r="L6908" t="s">
        <v>15321</v>
      </c>
      <c r="M6908" t="s">
        <v>1146</v>
      </c>
      <c r="N6908" t="s">
        <v>40</v>
      </c>
      <c r="O6908">
        <v>19336</v>
      </c>
      <c r="P6908">
        <v>22530</v>
      </c>
      <c r="Q6908" t="s">
        <v>59</v>
      </c>
      <c r="R6908">
        <v>364</v>
      </c>
      <c r="S6908" s="2">
        <v>45107</v>
      </c>
      <c r="T6908" s="2">
        <v>45117</v>
      </c>
      <c r="U6908">
        <v>37194</v>
      </c>
      <c r="V6908" t="s">
        <v>106</v>
      </c>
      <c r="W6908">
        <v>671</v>
      </c>
      <c r="X6908" t="s">
        <v>60</v>
      </c>
      <c r="Y6908" t="s">
        <v>72</v>
      </c>
      <c r="Z6908">
        <v>0</v>
      </c>
      <c r="AA6908">
        <v>664</v>
      </c>
      <c r="AB6908">
        <v>19892</v>
      </c>
      <c r="AC6908" t="s">
        <v>107</v>
      </c>
    </row>
    <row r="6909" spans="1:29" x14ac:dyDescent="0.3">
      <c r="A6909" s="1" t="s">
        <v>47</v>
      </c>
      <c r="B6909" t="s">
        <v>145</v>
      </c>
      <c r="C6909" t="s">
        <v>445</v>
      </c>
      <c r="D6909" t="s">
        <v>352</v>
      </c>
      <c r="E6909">
        <v>8</v>
      </c>
      <c r="F6909" t="s">
        <v>129</v>
      </c>
      <c r="G6909" t="s">
        <v>1528</v>
      </c>
      <c r="H6909" t="s">
        <v>35</v>
      </c>
      <c r="I6909" t="s">
        <v>210</v>
      </c>
      <c r="J6909" t="s">
        <v>5304</v>
      </c>
      <c r="K6909" t="s">
        <v>15322</v>
      </c>
      <c r="L6909" t="s">
        <v>15323</v>
      </c>
      <c r="M6909" t="s">
        <v>2358</v>
      </c>
      <c r="N6909" t="s">
        <v>94</v>
      </c>
      <c r="O6909">
        <v>7732</v>
      </c>
      <c r="P6909">
        <v>10285</v>
      </c>
      <c r="Q6909" t="s">
        <v>95</v>
      </c>
      <c r="R6909">
        <v>950</v>
      </c>
      <c r="S6909" s="2">
        <v>44786</v>
      </c>
      <c r="T6909" t="s">
        <v>42</v>
      </c>
      <c r="U6909">
        <v>0</v>
      </c>
      <c r="V6909" t="s">
        <v>43</v>
      </c>
      <c r="W6909">
        <v>485</v>
      </c>
      <c r="X6909" t="s">
        <v>44</v>
      </c>
      <c r="Y6909" t="s">
        <v>72</v>
      </c>
      <c r="Z6909">
        <v>0</v>
      </c>
      <c r="AA6909">
        <v>576</v>
      </c>
      <c r="AB6909">
        <v>9191</v>
      </c>
      <c r="AC6909" t="s">
        <v>73</v>
      </c>
    </row>
    <row r="6910" spans="1:29" x14ac:dyDescent="0.3">
      <c r="A6910" s="1" t="s">
        <v>29</v>
      </c>
      <c r="B6910" t="s">
        <v>96</v>
      </c>
      <c r="C6910" t="s">
        <v>1709</v>
      </c>
      <c r="D6910" t="s">
        <v>110</v>
      </c>
      <c r="E6910">
        <v>1</v>
      </c>
      <c r="F6910" t="s">
        <v>186</v>
      </c>
      <c r="G6910" t="s">
        <v>535</v>
      </c>
      <c r="H6910" t="s">
        <v>35</v>
      </c>
      <c r="I6910" t="s">
        <v>756</v>
      </c>
      <c r="J6910" t="s">
        <v>8010</v>
      </c>
      <c r="K6910" t="s">
        <v>15324</v>
      </c>
      <c r="L6910" t="s">
        <v>15325</v>
      </c>
      <c r="M6910" t="s">
        <v>105</v>
      </c>
      <c r="N6910" t="s">
        <v>58</v>
      </c>
      <c r="O6910">
        <v>23426</v>
      </c>
      <c r="P6910">
        <v>26437</v>
      </c>
      <c r="Q6910" t="s">
        <v>59</v>
      </c>
      <c r="R6910">
        <v>782</v>
      </c>
      <c r="S6910" s="2">
        <v>45124</v>
      </c>
      <c r="T6910" t="s">
        <v>42</v>
      </c>
      <c r="U6910">
        <v>22433</v>
      </c>
      <c r="V6910" t="s">
        <v>106</v>
      </c>
      <c r="W6910">
        <v>816</v>
      </c>
      <c r="X6910" t="s">
        <v>44</v>
      </c>
      <c r="Y6910" t="s">
        <v>61</v>
      </c>
      <c r="Z6910">
        <v>3520</v>
      </c>
      <c r="AA6910">
        <v>507</v>
      </c>
      <c r="AB6910">
        <v>23502</v>
      </c>
      <c r="AC6910" t="s">
        <v>107</v>
      </c>
    </row>
    <row r="6911" spans="1:29" x14ac:dyDescent="0.3">
      <c r="A6911" s="1" t="s">
        <v>47</v>
      </c>
      <c r="B6911" t="s">
        <v>161</v>
      </c>
      <c r="C6911" t="s">
        <v>386</v>
      </c>
      <c r="D6911" t="s">
        <v>201</v>
      </c>
      <c r="E6911">
        <v>4</v>
      </c>
      <c r="F6911" t="s">
        <v>186</v>
      </c>
      <c r="G6911" t="s">
        <v>463</v>
      </c>
      <c r="H6911" t="s">
        <v>35</v>
      </c>
      <c r="I6911" t="s">
        <v>238</v>
      </c>
      <c r="J6911" t="s">
        <v>2639</v>
      </c>
      <c r="K6911">
        <v>9972776500</v>
      </c>
      <c r="L6911" t="s">
        <v>15326</v>
      </c>
      <c r="M6911" t="s">
        <v>167</v>
      </c>
      <c r="N6911" t="s">
        <v>40</v>
      </c>
      <c r="O6911">
        <v>13975</v>
      </c>
      <c r="P6911">
        <v>18509</v>
      </c>
      <c r="Q6911" t="s">
        <v>95</v>
      </c>
      <c r="R6911">
        <v>672</v>
      </c>
      <c r="S6911" s="2">
        <v>44928</v>
      </c>
      <c r="T6911" s="2">
        <v>44942</v>
      </c>
      <c r="U6911">
        <v>0</v>
      </c>
      <c r="V6911" t="s">
        <v>43</v>
      </c>
      <c r="W6911">
        <v>769</v>
      </c>
      <c r="X6911" t="s">
        <v>60</v>
      </c>
      <c r="Y6911" t="s">
        <v>61</v>
      </c>
      <c r="Z6911">
        <v>0</v>
      </c>
      <c r="AA6911">
        <v>989</v>
      </c>
      <c r="AB6911">
        <v>14403</v>
      </c>
      <c r="AC6911" t="s">
        <v>107</v>
      </c>
    </row>
    <row r="6912" spans="1:29" x14ac:dyDescent="0.3">
      <c r="A6912" s="1" t="s">
        <v>47</v>
      </c>
      <c r="B6912" t="s">
        <v>234</v>
      </c>
      <c r="C6912" t="s">
        <v>2565</v>
      </c>
      <c r="D6912" t="s">
        <v>352</v>
      </c>
      <c r="E6912">
        <v>8</v>
      </c>
      <c r="F6912" t="s">
        <v>51</v>
      </c>
      <c r="G6912" t="s">
        <v>1427</v>
      </c>
      <c r="H6912" t="s">
        <v>35</v>
      </c>
      <c r="I6912" t="s">
        <v>1634</v>
      </c>
      <c r="J6912" t="s">
        <v>4563</v>
      </c>
      <c r="K6912" t="s">
        <v>15327</v>
      </c>
      <c r="L6912" t="s">
        <v>15328</v>
      </c>
      <c r="M6912" t="s">
        <v>2944</v>
      </c>
      <c r="N6912" t="s">
        <v>94</v>
      </c>
      <c r="O6912">
        <v>15614</v>
      </c>
      <c r="P6912">
        <v>19302</v>
      </c>
      <c r="Q6912" t="s">
        <v>95</v>
      </c>
      <c r="R6912">
        <v>565</v>
      </c>
      <c r="S6912" s="2">
        <v>45200</v>
      </c>
      <c r="T6912" s="2">
        <v>45221</v>
      </c>
      <c r="U6912">
        <v>0</v>
      </c>
      <c r="V6912" t="s">
        <v>43</v>
      </c>
      <c r="W6912">
        <v>769</v>
      </c>
      <c r="X6912" t="s">
        <v>60</v>
      </c>
      <c r="Y6912" t="s">
        <v>45</v>
      </c>
      <c r="Z6912">
        <v>0</v>
      </c>
      <c r="AA6912">
        <v>744</v>
      </c>
      <c r="AB6912">
        <v>17376</v>
      </c>
      <c r="AC6912" t="s">
        <v>46</v>
      </c>
    </row>
    <row r="6913" spans="1:29" x14ac:dyDescent="0.3">
      <c r="A6913" s="1" t="s">
        <v>47</v>
      </c>
      <c r="B6913" t="s">
        <v>136</v>
      </c>
      <c r="C6913" t="s">
        <v>2546</v>
      </c>
      <c r="D6913" t="s">
        <v>169</v>
      </c>
      <c r="E6913">
        <v>4</v>
      </c>
      <c r="F6913" t="s">
        <v>33</v>
      </c>
      <c r="G6913" t="s">
        <v>209</v>
      </c>
      <c r="H6913" t="s">
        <v>79</v>
      </c>
      <c r="I6913" t="s">
        <v>2452</v>
      </c>
      <c r="J6913" t="s">
        <v>1450</v>
      </c>
      <c r="K6913" t="s">
        <v>15329</v>
      </c>
      <c r="L6913" t="s">
        <v>15330</v>
      </c>
      <c r="M6913" t="s">
        <v>1374</v>
      </c>
      <c r="N6913" t="s">
        <v>58</v>
      </c>
      <c r="O6913">
        <v>16054</v>
      </c>
      <c r="P6913">
        <v>20062</v>
      </c>
      <c r="Q6913" t="s">
        <v>41</v>
      </c>
      <c r="R6913">
        <v>806</v>
      </c>
      <c r="S6913" s="2">
        <v>45168</v>
      </c>
      <c r="T6913" s="2">
        <v>45193</v>
      </c>
      <c r="U6913">
        <v>0</v>
      </c>
      <c r="V6913" t="s">
        <v>85</v>
      </c>
      <c r="W6913">
        <v>486</v>
      </c>
      <c r="X6913" t="s">
        <v>60</v>
      </c>
      <c r="Y6913" t="s">
        <v>61</v>
      </c>
      <c r="Z6913">
        <v>1796</v>
      </c>
      <c r="AA6913">
        <v>327</v>
      </c>
      <c r="AB6913">
        <v>17159</v>
      </c>
      <c r="AC6913" t="s">
        <v>73</v>
      </c>
    </row>
    <row r="6914" spans="1:29" x14ac:dyDescent="0.3">
      <c r="A6914" s="1" t="s">
        <v>29</v>
      </c>
      <c r="B6914" t="s">
        <v>30</v>
      </c>
      <c r="C6914" t="s">
        <v>2187</v>
      </c>
      <c r="D6914" t="s">
        <v>155</v>
      </c>
      <c r="E6914">
        <v>2</v>
      </c>
      <c r="F6914" t="s">
        <v>221</v>
      </c>
      <c r="G6914" t="s">
        <v>335</v>
      </c>
      <c r="H6914" t="s">
        <v>79</v>
      </c>
      <c r="I6914" t="s">
        <v>668</v>
      </c>
      <c r="J6914" t="s">
        <v>3698</v>
      </c>
      <c r="K6914" t="s">
        <v>15331</v>
      </c>
      <c r="L6914" t="s">
        <v>15332</v>
      </c>
      <c r="M6914" t="s">
        <v>1307</v>
      </c>
      <c r="N6914" t="s">
        <v>84</v>
      </c>
      <c r="O6914">
        <v>8625</v>
      </c>
      <c r="P6914">
        <v>11163</v>
      </c>
      <c r="Q6914" t="s">
        <v>95</v>
      </c>
      <c r="R6914">
        <v>139</v>
      </c>
      <c r="S6914" s="2">
        <v>44507</v>
      </c>
      <c r="T6914" t="s">
        <v>42</v>
      </c>
      <c r="U6914">
        <v>0</v>
      </c>
      <c r="V6914" t="s">
        <v>85</v>
      </c>
      <c r="W6914">
        <v>484</v>
      </c>
      <c r="X6914" t="s">
        <v>44</v>
      </c>
      <c r="Y6914" t="s">
        <v>61</v>
      </c>
      <c r="Z6914">
        <v>0</v>
      </c>
      <c r="AA6914">
        <v>862</v>
      </c>
      <c r="AB6914">
        <v>10018</v>
      </c>
      <c r="AC6914" t="s">
        <v>46</v>
      </c>
    </row>
    <row r="6915" spans="1:29" x14ac:dyDescent="0.3">
      <c r="A6915" s="1" t="s">
        <v>47</v>
      </c>
      <c r="B6915" t="s">
        <v>117</v>
      </c>
      <c r="C6915" t="s">
        <v>976</v>
      </c>
      <c r="D6915" t="s">
        <v>32</v>
      </c>
      <c r="E6915">
        <v>2</v>
      </c>
      <c r="F6915" t="s">
        <v>271</v>
      </c>
      <c r="G6915" t="s">
        <v>715</v>
      </c>
      <c r="H6915" t="s">
        <v>79</v>
      </c>
      <c r="I6915" t="s">
        <v>1841</v>
      </c>
      <c r="J6915" t="s">
        <v>3212</v>
      </c>
      <c r="K6915" t="s">
        <v>15333</v>
      </c>
      <c r="L6915" t="s">
        <v>15334</v>
      </c>
      <c r="M6915" t="s">
        <v>1301</v>
      </c>
      <c r="N6915" t="s">
        <v>58</v>
      </c>
      <c r="O6915">
        <v>25938</v>
      </c>
      <c r="P6915">
        <v>28062</v>
      </c>
      <c r="Q6915" t="s">
        <v>59</v>
      </c>
      <c r="R6915">
        <v>649</v>
      </c>
      <c r="S6915" s="2">
        <v>44274</v>
      </c>
      <c r="T6915" s="2">
        <v>44285</v>
      </c>
      <c r="U6915">
        <v>6790</v>
      </c>
      <c r="V6915" t="s">
        <v>43</v>
      </c>
      <c r="W6915">
        <v>648</v>
      </c>
      <c r="X6915" t="s">
        <v>60</v>
      </c>
      <c r="Y6915" t="s">
        <v>72</v>
      </c>
      <c r="Z6915">
        <v>1615</v>
      </c>
      <c r="AA6915">
        <v>663</v>
      </c>
      <c r="AB6915">
        <v>26764</v>
      </c>
      <c r="AC6915" t="s">
        <v>73</v>
      </c>
    </row>
    <row r="6916" spans="1:29" x14ac:dyDescent="0.3">
      <c r="A6916" s="1" t="s">
        <v>47</v>
      </c>
      <c r="B6916" t="s">
        <v>234</v>
      </c>
      <c r="C6916" t="s">
        <v>2970</v>
      </c>
      <c r="D6916" t="s">
        <v>32</v>
      </c>
      <c r="E6916">
        <v>9</v>
      </c>
      <c r="F6916" t="s">
        <v>99</v>
      </c>
      <c r="G6916" t="s">
        <v>1138</v>
      </c>
      <c r="H6916" t="s">
        <v>35</v>
      </c>
      <c r="I6916" t="s">
        <v>4533</v>
      </c>
      <c r="J6916" t="s">
        <v>1600</v>
      </c>
      <c r="K6916" t="s">
        <v>15335</v>
      </c>
      <c r="L6916" t="s">
        <v>15336</v>
      </c>
      <c r="M6916" t="s">
        <v>746</v>
      </c>
      <c r="N6916" t="s">
        <v>94</v>
      </c>
      <c r="O6916">
        <v>5717</v>
      </c>
      <c r="P6916">
        <v>10398</v>
      </c>
      <c r="Q6916" t="s">
        <v>95</v>
      </c>
      <c r="R6916">
        <v>476</v>
      </c>
      <c r="S6916" s="2">
        <v>45322</v>
      </c>
      <c r="T6916" t="s">
        <v>42</v>
      </c>
      <c r="U6916">
        <v>0</v>
      </c>
      <c r="V6916" t="s">
        <v>85</v>
      </c>
      <c r="W6916">
        <v>783</v>
      </c>
      <c r="X6916" t="s">
        <v>44</v>
      </c>
      <c r="Y6916" t="s">
        <v>45</v>
      </c>
      <c r="Z6916">
        <v>0</v>
      </c>
      <c r="AA6916">
        <v>732</v>
      </c>
      <c r="AB6916">
        <v>7470</v>
      </c>
      <c r="AC6916" t="s">
        <v>107</v>
      </c>
    </row>
    <row r="6917" spans="1:29" x14ac:dyDescent="0.3">
      <c r="A6917" s="1" t="s">
        <v>29</v>
      </c>
      <c r="B6917" t="s">
        <v>541</v>
      </c>
      <c r="C6917" t="s">
        <v>1336</v>
      </c>
      <c r="D6917" t="s">
        <v>185</v>
      </c>
      <c r="E6917">
        <v>10</v>
      </c>
      <c r="F6917" t="s">
        <v>271</v>
      </c>
      <c r="G6917" t="s">
        <v>1110</v>
      </c>
      <c r="H6917" t="s">
        <v>79</v>
      </c>
      <c r="I6917" t="s">
        <v>894</v>
      </c>
      <c r="J6917" t="s">
        <v>5831</v>
      </c>
      <c r="K6917" t="s">
        <v>15337</v>
      </c>
      <c r="L6917" t="s">
        <v>15338</v>
      </c>
      <c r="M6917" t="s">
        <v>1632</v>
      </c>
      <c r="N6917" t="s">
        <v>84</v>
      </c>
      <c r="O6917">
        <v>26756</v>
      </c>
      <c r="P6917">
        <v>30746</v>
      </c>
      <c r="Q6917" t="s">
        <v>41</v>
      </c>
      <c r="R6917">
        <v>510</v>
      </c>
      <c r="S6917" s="2">
        <v>44769</v>
      </c>
      <c r="T6917" s="2">
        <v>44786</v>
      </c>
      <c r="U6917">
        <v>0</v>
      </c>
      <c r="V6917" t="s">
        <v>71</v>
      </c>
      <c r="W6917">
        <v>405</v>
      </c>
      <c r="X6917" t="s">
        <v>60</v>
      </c>
      <c r="Y6917" t="s">
        <v>72</v>
      </c>
      <c r="Z6917">
        <v>0</v>
      </c>
      <c r="AA6917">
        <v>891</v>
      </c>
      <c r="AB6917">
        <v>27870</v>
      </c>
      <c r="AC6917" t="s">
        <v>107</v>
      </c>
    </row>
    <row r="6918" spans="1:29" x14ac:dyDescent="0.3">
      <c r="A6918" s="1" t="s">
        <v>47</v>
      </c>
      <c r="B6918" t="s">
        <v>161</v>
      </c>
      <c r="C6918" t="s">
        <v>1618</v>
      </c>
      <c r="D6918" t="s">
        <v>155</v>
      </c>
      <c r="E6918">
        <v>2</v>
      </c>
      <c r="F6918" t="s">
        <v>33</v>
      </c>
      <c r="G6918" t="s">
        <v>111</v>
      </c>
      <c r="H6918" t="s">
        <v>79</v>
      </c>
      <c r="I6918" t="s">
        <v>299</v>
      </c>
      <c r="J6918" t="s">
        <v>1945</v>
      </c>
      <c r="K6918" t="s">
        <v>15339</v>
      </c>
      <c r="L6918" t="s">
        <v>15340</v>
      </c>
      <c r="M6918" t="s">
        <v>1475</v>
      </c>
      <c r="N6918" t="s">
        <v>84</v>
      </c>
      <c r="O6918">
        <v>21225</v>
      </c>
      <c r="P6918">
        <v>24524</v>
      </c>
      <c r="Q6918" t="s">
        <v>59</v>
      </c>
      <c r="R6918">
        <v>873</v>
      </c>
      <c r="S6918" s="2">
        <v>44528</v>
      </c>
      <c r="T6918" s="2">
        <v>44533</v>
      </c>
      <c r="U6918">
        <v>31337</v>
      </c>
      <c r="V6918" t="s">
        <v>43</v>
      </c>
      <c r="W6918">
        <v>585</v>
      </c>
      <c r="X6918" t="s">
        <v>60</v>
      </c>
      <c r="Y6918" t="s">
        <v>45</v>
      </c>
      <c r="Z6918">
        <v>0</v>
      </c>
      <c r="AA6918">
        <v>926</v>
      </c>
      <c r="AB6918">
        <v>23549</v>
      </c>
      <c r="AC6918" t="s">
        <v>73</v>
      </c>
    </row>
    <row r="6919" spans="1:29" x14ac:dyDescent="0.3">
      <c r="A6919" s="1" t="s">
        <v>29</v>
      </c>
      <c r="B6919" t="s">
        <v>96</v>
      </c>
      <c r="C6919" t="s">
        <v>2037</v>
      </c>
      <c r="D6919" t="s">
        <v>110</v>
      </c>
      <c r="E6919">
        <v>7</v>
      </c>
      <c r="F6919" t="s">
        <v>271</v>
      </c>
      <c r="G6919" t="s">
        <v>353</v>
      </c>
      <c r="H6919" t="s">
        <v>35</v>
      </c>
      <c r="I6919" t="s">
        <v>2855</v>
      </c>
      <c r="J6919" t="s">
        <v>524</v>
      </c>
      <c r="K6919" t="s">
        <v>15341</v>
      </c>
      <c r="L6919" t="s">
        <v>15342</v>
      </c>
      <c r="M6919" t="s">
        <v>1197</v>
      </c>
      <c r="N6919" t="s">
        <v>94</v>
      </c>
      <c r="O6919">
        <v>16621</v>
      </c>
      <c r="P6919">
        <v>20728</v>
      </c>
      <c r="Q6919" t="s">
        <v>59</v>
      </c>
      <c r="R6919">
        <v>593</v>
      </c>
      <c r="S6919" s="2">
        <v>45193</v>
      </c>
      <c r="T6919" t="s">
        <v>42</v>
      </c>
      <c r="U6919">
        <v>41897</v>
      </c>
      <c r="V6919" t="s">
        <v>106</v>
      </c>
      <c r="W6919">
        <v>570</v>
      </c>
      <c r="X6919" t="s">
        <v>44</v>
      </c>
      <c r="Y6919" t="s">
        <v>61</v>
      </c>
      <c r="Z6919">
        <v>0</v>
      </c>
      <c r="AA6919">
        <v>584</v>
      </c>
      <c r="AB6919">
        <v>18002</v>
      </c>
      <c r="AC6919" t="s">
        <v>46</v>
      </c>
    </row>
    <row r="6920" spans="1:29" x14ac:dyDescent="0.3">
      <c r="A6920" s="1" t="s">
        <v>29</v>
      </c>
      <c r="B6920" t="s">
        <v>62</v>
      </c>
      <c r="C6920" t="s">
        <v>5704</v>
      </c>
      <c r="D6920" t="s">
        <v>387</v>
      </c>
      <c r="E6920">
        <v>6</v>
      </c>
      <c r="F6920" t="s">
        <v>129</v>
      </c>
      <c r="G6920" t="s">
        <v>944</v>
      </c>
      <c r="H6920" t="s">
        <v>35</v>
      </c>
      <c r="I6920" t="s">
        <v>5517</v>
      </c>
      <c r="J6920" t="s">
        <v>2268</v>
      </c>
      <c r="K6920" t="s">
        <v>15343</v>
      </c>
      <c r="L6920" t="s">
        <v>15344</v>
      </c>
      <c r="M6920" t="s">
        <v>404</v>
      </c>
      <c r="N6920" t="s">
        <v>84</v>
      </c>
      <c r="O6920">
        <v>11273</v>
      </c>
      <c r="P6920">
        <v>15950</v>
      </c>
      <c r="Q6920" t="s">
        <v>59</v>
      </c>
      <c r="R6920">
        <v>637</v>
      </c>
      <c r="S6920" s="2">
        <v>44858</v>
      </c>
      <c r="T6920" s="2">
        <v>44863</v>
      </c>
      <c r="U6920">
        <v>564</v>
      </c>
      <c r="V6920" t="s">
        <v>85</v>
      </c>
      <c r="W6920">
        <v>791</v>
      </c>
      <c r="X6920" t="s">
        <v>60</v>
      </c>
      <c r="Y6920" t="s">
        <v>45</v>
      </c>
      <c r="Z6920">
        <v>0</v>
      </c>
      <c r="AA6920">
        <v>517</v>
      </c>
      <c r="AB6920">
        <v>13891</v>
      </c>
      <c r="AC6920" t="s">
        <v>73</v>
      </c>
    </row>
    <row r="6921" spans="1:29" x14ac:dyDescent="0.3">
      <c r="A6921" s="1" t="s">
        <v>29</v>
      </c>
      <c r="B6921" t="s">
        <v>541</v>
      </c>
      <c r="C6921" t="s">
        <v>2224</v>
      </c>
      <c r="D6921" t="s">
        <v>76</v>
      </c>
      <c r="E6921">
        <v>1</v>
      </c>
      <c r="F6921" t="s">
        <v>221</v>
      </c>
      <c r="G6921" t="s">
        <v>222</v>
      </c>
      <c r="H6921" t="s">
        <v>79</v>
      </c>
      <c r="I6921" t="s">
        <v>1379</v>
      </c>
      <c r="J6921" t="s">
        <v>2330</v>
      </c>
      <c r="K6921" t="s">
        <v>15345</v>
      </c>
      <c r="L6921" t="s">
        <v>15346</v>
      </c>
      <c r="M6921" t="s">
        <v>546</v>
      </c>
      <c r="N6921" t="s">
        <v>84</v>
      </c>
      <c r="O6921">
        <v>21017</v>
      </c>
      <c r="P6921">
        <v>24040</v>
      </c>
      <c r="Q6921" t="s">
        <v>41</v>
      </c>
      <c r="R6921">
        <v>856</v>
      </c>
      <c r="S6921" s="2">
        <v>45143</v>
      </c>
      <c r="T6921" s="2">
        <v>45172</v>
      </c>
      <c r="U6921">
        <v>0</v>
      </c>
      <c r="V6921" t="s">
        <v>106</v>
      </c>
      <c r="W6921">
        <v>842</v>
      </c>
      <c r="X6921" t="s">
        <v>60</v>
      </c>
      <c r="Y6921" t="s">
        <v>72</v>
      </c>
      <c r="Z6921">
        <v>0</v>
      </c>
      <c r="AA6921">
        <v>959</v>
      </c>
      <c r="AB6921">
        <v>23770</v>
      </c>
      <c r="AC6921" t="s">
        <v>107</v>
      </c>
    </row>
    <row r="6922" spans="1:29" x14ac:dyDescent="0.3">
      <c r="A6922" s="1" t="s">
        <v>47</v>
      </c>
      <c r="B6922" t="s">
        <v>176</v>
      </c>
      <c r="C6922" t="s">
        <v>1666</v>
      </c>
      <c r="D6922" t="s">
        <v>201</v>
      </c>
      <c r="E6922">
        <v>4</v>
      </c>
      <c r="F6922" t="s">
        <v>77</v>
      </c>
      <c r="G6922" t="s">
        <v>147</v>
      </c>
      <c r="H6922" t="s">
        <v>79</v>
      </c>
      <c r="I6922" t="s">
        <v>1210</v>
      </c>
      <c r="J6922" t="s">
        <v>1567</v>
      </c>
      <c r="K6922">
        <v>2104086601</v>
      </c>
      <c r="L6922" t="s">
        <v>15347</v>
      </c>
      <c r="M6922" t="s">
        <v>887</v>
      </c>
      <c r="N6922" t="s">
        <v>58</v>
      </c>
      <c r="O6922">
        <v>25440</v>
      </c>
      <c r="P6922">
        <v>29850</v>
      </c>
      <c r="Q6922" t="s">
        <v>95</v>
      </c>
      <c r="R6922">
        <v>627</v>
      </c>
      <c r="S6922" s="2">
        <v>44398</v>
      </c>
      <c r="T6922" s="2">
        <v>44400</v>
      </c>
      <c r="U6922">
        <v>0</v>
      </c>
      <c r="V6922" t="s">
        <v>43</v>
      </c>
      <c r="W6922">
        <v>521</v>
      </c>
      <c r="X6922" t="s">
        <v>60</v>
      </c>
      <c r="Y6922" t="s">
        <v>72</v>
      </c>
      <c r="Z6922">
        <v>1925</v>
      </c>
      <c r="AA6922">
        <v>109</v>
      </c>
      <c r="AB6922">
        <v>25479</v>
      </c>
      <c r="AC6922" t="s">
        <v>107</v>
      </c>
    </row>
    <row r="6923" spans="1:29" x14ac:dyDescent="0.3">
      <c r="A6923" s="1" t="s">
        <v>47</v>
      </c>
      <c r="B6923" t="s">
        <v>145</v>
      </c>
      <c r="C6923" t="s">
        <v>1413</v>
      </c>
      <c r="D6923" t="s">
        <v>178</v>
      </c>
      <c r="E6923">
        <v>5</v>
      </c>
      <c r="F6923" t="s">
        <v>221</v>
      </c>
      <c r="G6923" t="s">
        <v>882</v>
      </c>
      <c r="H6923" t="s">
        <v>79</v>
      </c>
      <c r="I6923" t="s">
        <v>1611</v>
      </c>
      <c r="J6923" t="s">
        <v>347</v>
      </c>
      <c r="K6923" t="s">
        <v>15348</v>
      </c>
      <c r="L6923" t="s">
        <v>15349</v>
      </c>
      <c r="M6923" t="s">
        <v>2459</v>
      </c>
      <c r="N6923" t="s">
        <v>84</v>
      </c>
      <c r="O6923">
        <v>11919</v>
      </c>
      <c r="P6923">
        <v>15658</v>
      </c>
      <c r="Q6923" t="s">
        <v>95</v>
      </c>
      <c r="R6923">
        <v>118</v>
      </c>
      <c r="S6923" s="2">
        <v>44811</v>
      </c>
      <c r="T6923" s="2">
        <v>44828</v>
      </c>
      <c r="U6923">
        <v>0</v>
      </c>
      <c r="V6923" t="s">
        <v>85</v>
      </c>
      <c r="W6923">
        <v>835</v>
      </c>
      <c r="X6923" t="s">
        <v>60</v>
      </c>
      <c r="Y6923" t="s">
        <v>45</v>
      </c>
      <c r="Z6923">
        <v>0</v>
      </c>
      <c r="AA6923">
        <v>468</v>
      </c>
      <c r="AB6923">
        <v>14001</v>
      </c>
      <c r="AC6923" t="s">
        <v>46</v>
      </c>
    </row>
    <row r="6924" spans="1:29" x14ac:dyDescent="0.3">
      <c r="A6924" s="1" t="s">
        <v>47</v>
      </c>
      <c r="B6924" t="s">
        <v>108</v>
      </c>
      <c r="C6924" t="s">
        <v>655</v>
      </c>
      <c r="D6924" t="s">
        <v>178</v>
      </c>
      <c r="E6924">
        <v>8</v>
      </c>
      <c r="F6924" t="s">
        <v>271</v>
      </c>
      <c r="G6924" t="s">
        <v>495</v>
      </c>
      <c r="H6924" t="s">
        <v>79</v>
      </c>
      <c r="I6924" t="s">
        <v>565</v>
      </c>
      <c r="J6924" t="s">
        <v>11920</v>
      </c>
      <c r="K6924" t="s">
        <v>15350</v>
      </c>
      <c r="L6924" t="s">
        <v>15351</v>
      </c>
      <c r="M6924" t="s">
        <v>1402</v>
      </c>
      <c r="N6924" t="s">
        <v>40</v>
      </c>
      <c r="O6924">
        <v>16147</v>
      </c>
      <c r="P6924">
        <v>18566</v>
      </c>
      <c r="Q6924" t="s">
        <v>41</v>
      </c>
      <c r="R6924">
        <v>154</v>
      </c>
      <c r="S6924" s="2">
        <v>44639</v>
      </c>
      <c r="T6924" t="s">
        <v>42</v>
      </c>
      <c r="U6924">
        <v>0</v>
      </c>
      <c r="V6924" t="s">
        <v>85</v>
      </c>
      <c r="W6924">
        <v>557</v>
      </c>
      <c r="X6924" t="s">
        <v>44</v>
      </c>
      <c r="Y6924" t="s">
        <v>72</v>
      </c>
      <c r="Z6924">
        <v>0</v>
      </c>
      <c r="AA6924">
        <v>627</v>
      </c>
      <c r="AB6924">
        <v>17392</v>
      </c>
      <c r="AC6924" t="s">
        <v>73</v>
      </c>
    </row>
    <row r="6925" spans="1:29" x14ac:dyDescent="0.3">
      <c r="A6925" s="1" t="s">
        <v>47</v>
      </c>
      <c r="B6925" t="s">
        <v>108</v>
      </c>
      <c r="C6925" t="s">
        <v>1275</v>
      </c>
      <c r="D6925" t="s">
        <v>352</v>
      </c>
      <c r="E6925">
        <v>3</v>
      </c>
      <c r="F6925" t="s">
        <v>120</v>
      </c>
      <c r="G6925" t="s">
        <v>194</v>
      </c>
      <c r="H6925" t="s">
        <v>35</v>
      </c>
      <c r="I6925" t="s">
        <v>1287</v>
      </c>
      <c r="J6925" t="s">
        <v>843</v>
      </c>
      <c r="K6925" t="s">
        <v>15352</v>
      </c>
      <c r="L6925" t="s">
        <v>15353</v>
      </c>
      <c r="M6925" t="s">
        <v>1402</v>
      </c>
      <c r="N6925" t="s">
        <v>58</v>
      </c>
      <c r="O6925">
        <v>9469</v>
      </c>
      <c r="P6925">
        <v>14094</v>
      </c>
      <c r="Q6925" t="s">
        <v>95</v>
      </c>
      <c r="R6925">
        <v>706</v>
      </c>
      <c r="S6925" s="2">
        <v>44936</v>
      </c>
      <c r="T6925" s="2">
        <v>44943</v>
      </c>
      <c r="U6925">
        <v>0</v>
      </c>
      <c r="V6925" t="s">
        <v>85</v>
      </c>
      <c r="W6925">
        <v>637</v>
      </c>
      <c r="X6925" t="s">
        <v>60</v>
      </c>
      <c r="Y6925" t="s">
        <v>45</v>
      </c>
      <c r="Z6925">
        <v>1245</v>
      </c>
      <c r="AA6925">
        <v>364</v>
      </c>
      <c r="AB6925">
        <v>9525</v>
      </c>
      <c r="AC6925" t="s">
        <v>107</v>
      </c>
    </row>
    <row r="6926" spans="1:29" x14ac:dyDescent="0.3">
      <c r="A6926" s="1" t="s">
        <v>47</v>
      </c>
      <c r="B6926" t="s">
        <v>234</v>
      </c>
      <c r="C6926" t="s">
        <v>2589</v>
      </c>
      <c r="D6926" t="s">
        <v>387</v>
      </c>
      <c r="E6926">
        <v>2</v>
      </c>
      <c r="F6926" t="s">
        <v>221</v>
      </c>
      <c r="G6926" t="s">
        <v>1096</v>
      </c>
      <c r="H6926" t="s">
        <v>79</v>
      </c>
      <c r="I6926" t="s">
        <v>251</v>
      </c>
      <c r="J6926" t="s">
        <v>3089</v>
      </c>
      <c r="K6926" t="s">
        <v>15354</v>
      </c>
      <c r="L6926" t="s">
        <v>15355</v>
      </c>
      <c r="M6926" t="s">
        <v>2944</v>
      </c>
      <c r="N6926" t="s">
        <v>94</v>
      </c>
      <c r="O6926">
        <v>12877</v>
      </c>
      <c r="P6926">
        <v>16448</v>
      </c>
      <c r="Q6926" t="s">
        <v>95</v>
      </c>
      <c r="R6926">
        <v>877</v>
      </c>
      <c r="S6926" s="2">
        <v>44936</v>
      </c>
      <c r="T6926" t="s">
        <v>42</v>
      </c>
      <c r="U6926">
        <v>0</v>
      </c>
      <c r="V6926" t="s">
        <v>85</v>
      </c>
      <c r="W6926">
        <v>803</v>
      </c>
      <c r="X6926" t="s">
        <v>44</v>
      </c>
      <c r="Y6926" t="s">
        <v>72</v>
      </c>
      <c r="Z6926">
        <v>0</v>
      </c>
      <c r="AA6926">
        <v>387</v>
      </c>
      <c r="AB6926">
        <v>13193</v>
      </c>
      <c r="AC6926" t="s">
        <v>107</v>
      </c>
    </row>
    <row r="6927" spans="1:29" x14ac:dyDescent="0.3">
      <c r="A6927" s="1" t="s">
        <v>29</v>
      </c>
      <c r="B6927" t="s">
        <v>228</v>
      </c>
      <c r="C6927" t="s">
        <v>1185</v>
      </c>
      <c r="D6927" t="s">
        <v>169</v>
      </c>
      <c r="E6927">
        <v>2</v>
      </c>
      <c r="F6927" t="s">
        <v>77</v>
      </c>
      <c r="G6927" t="s">
        <v>78</v>
      </c>
      <c r="H6927" t="s">
        <v>35</v>
      </c>
      <c r="I6927" t="s">
        <v>15356</v>
      </c>
      <c r="J6927" t="s">
        <v>1567</v>
      </c>
      <c r="K6927">
        <v>1929735621</v>
      </c>
      <c r="L6927" t="s">
        <v>15357</v>
      </c>
      <c r="M6927" t="s">
        <v>479</v>
      </c>
      <c r="N6927" t="s">
        <v>40</v>
      </c>
      <c r="O6927">
        <v>4548</v>
      </c>
      <c r="P6927">
        <v>8278</v>
      </c>
      <c r="Q6927" t="s">
        <v>41</v>
      </c>
      <c r="R6927">
        <v>417</v>
      </c>
      <c r="S6927" s="2">
        <v>44600</v>
      </c>
      <c r="T6927" t="s">
        <v>42</v>
      </c>
      <c r="U6927">
        <v>0</v>
      </c>
      <c r="V6927" t="s">
        <v>85</v>
      </c>
      <c r="W6927">
        <v>821</v>
      </c>
      <c r="X6927" t="s">
        <v>44</v>
      </c>
      <c r="Y6927" t="s">
        <v>72</v>
      </c>
      <c r="Z6927">
        <v>0</v>
      </c>
      <c r="AA6927">
        <v>367</v>
      </c>
      <c r="AB6927">
        <v>6257</v>
      </c>
      <c r="AC6927" t="s">
        <v>73</v>
      </c>
    </row>
    <row r="6928" spans="1:29" x14ac:dyDescent="0.3">
      <c r="A6928" s="1" t="s">
        <v>29</v>
      </c>
      <c r="B6928" t="s">
        <v>96</v>
      </c>
      <c r="C6928" t="s">
        <v>1922</v>
      </c>
      <c r="D6928" t="s">
        <v>50</v>
      </c>
      <c r="E6928">
        <v>2</v>
      </c>
      <c r="F6928" t="s">
        <v>99</v>
      </c>
      <c r="G6928" t="s">
        <v>1638</v>
      </c>
      <c r="H6928" t="s">
        <v>79</v>
      </c>
      <c r="I6928" t="s">
        <v>966</v>
      </c>
      <c r="J6928" t="s">
        <v>239</v>
      </c>
      <c r="K6928" t="s">
        <v>15358</v>
      </c>
      <c r="L6928" t="s">
        <v>15359</v>
      </c>
      <c r="M6928" t="s">
        <v>2382</v>
      </c>
      <c r="N6928" t="s">
        <v>58</v>
      </c>
      <c r="O6928">
        <v>26734</v>
      </c>
      <c r="P6928">
        <v>30359</v>
      </c>
      <c r="Q6928" t="s">
        <v>41</v>
      </c>
      <c r="R6928">
        <v>308</v>
      </c>
      <c r="S6928" s="2">
        <v>44970</v>
      </c>
      <c r="T6928" s="2">
        <v>44985</v>
      </c>
      <c r="U6928">
        <v>0</v>
      </c>
      <c r="V6928" t="s">
        <v>106</v>
      </c>
      <c r="W6928">
        <v>583</v>
      </c>
      <c r="X6928" t="s">
        <v>60</v>
      </c>
      <c r="Y6928" t="s">
        <v>45</v>
      </c>
      <c r="Z6928">
        <v>2852</v>
      </c>
      <c r="AA6928">
        <v>459</v>
      </c>
      <c r="AB6928">
        <v>27370</v>
      </c>
      <c r="AC6928" t="s">
        <v>107</v>
      </c>
    </row>
    <row r="6929" spans="1:29" x14ac:dyDescent="0.3">
      <c r="A6929" s="1" t="s">
        <v>29</v>
      </c>
      <c r="B6929" t="s">
        <v>30</v>
      </c>
      <c r="C6929" t="s">
        <v>3274</v>
      </c>
      <c r="D6929" t="s">
        <v>155</v>
      </c>
      <c r="E6929">
        <v>6</v>
      </c>
      <c r="F6929" t="s">
        <v>51</v>
      </c>
      <c r="G6929" t="s">
        <v>1427</v>
      </c>
      <c r="H6929" t="s">
        <v>79</v>
      </c>
      <c r="I6929" t="s">
        <v>894</v>
      </c>
      <c r="J6929" t="s">
        <v>10003</v>
      </c>
      <c r="K6929" t="s">
        <v>15360</v>
      </c>
      <c r="L6929" t="s">
        <v>15361</v>
      </c>
      <c r="M6929" t="s">
        <v>3066</v>
      </c>
      <c r="N6929" t="s">
        <v>58</v>
      </c>
      <c r="O6929">
        <v>22913</v>
      </c>
      <c r="P6929">
        <v>26310</v>
      </c>
      <c r="Q6929" t="s">
        <v>59</v>
      </c>
      <c r="R6929">
        <v>460</v>
      </c>
      <c r="S6929" s="2">
        <v>44591</v>
      </c>
      <c r="T6929" t="s">
        <v>42</v>
      </c>
      <c r="U6929">
        <v>48394</v>
      </c>
      <c r="V6929" t="s">
        <v>43</v>
      </c>
      <c r="W6929">
        <v>781</v>
      </c>
      <c r="X6929" t="s">
        <v>44</v>
      </c>
      <c r="Y6929" t="s">
        <v>45</v>
      </c>
      <c r="Z6929">
        <v>2063</v>
      </c>
      <c r="AA6929">
        <v>704</v>
      </c>
      <c r="AB6929">
        <v>25639</v>
      </c>
      <c r="AC6929" t="s">
        <v>73</v>
      </c>
    </row>
    <row r="6930" spans="1:29" x14ac:dyDescent="0.3">
      <c r="A6930" s="1" t="s">
        <v>47</v>
      </c>
      <c r="B6930" t="s">
        <v>161</v>
      </c>
      <c r="C6930" t="s">
        <v>2359</v>
      </c>
      <c r="D6930" t="s">
        <v>76</v>
      </c>
      <c r="E6930">
        <v>7</v>
      </c>
      <c r="F6930" t="s">
        <v>77</v>
      </c>
      <c r="G6930" t="s">
        <v>440</v>
      </c>
      <c r="H6930" t="s">
        <v>35</v>
      </c>
      <c r="I6930" t="s">
        <v>292</v>
      </c>
      <c r="J6930" t="s">
        <v>1535</v>
      </c>
      <c r="K6930" t="s">
        <v>15362</v>
      </c>
      <c r="L6930" t="s">
        <v>15363</v>
      </c>
      <c r="M6930" t="s">
        <v>1475</v>
      </c>
      <c r="N6930" t="s">
        <v>94</v>
      </c>
      <c r="O6930">
        <v>27503</v>
      </c>
      <c r="P6930">
        <v>29699</v>
      </c>
      <c r="Q6930" t="s">
        <v>95</v>
      </c>
      <c r="R6930">
        <v>16</v>
      </c>
      <c r="S6930" s="2">
        <v>44985</v>
      </c>
      <c r="T6930" t="s">
        <v>42</v>
      </c>
      <c r="U6930">
        <v>0</v>
      </c>
      <c r="V6930" t="s">
        <v>71</v>
      </c>
      <c r="W6930">
        <v>528</v>
      </c>
      <c r="X6930" t="s">
        <v>44</v>
      </c>
      <c r="Y6930" t="s">
        <v>61</v>
      </c>
      <c r="Z6930">
        <v>0</v>
      </c>
      <c r="AA6930">
        <v>161</v>
      </c>
      <c r="AB6930">
        <v>29270</v>
      </c>
      <c r="AC6930" t="s">
        <v>73</v>
      </c>
    </row>
    <row r="6931" spans="1:29" x14ac:dyDescent="0.3">
      <c r="A6931" s="1" t="s">
        <v>29</v>
      </c>
      <c r="B6931" t="s">
        <v>363</v>
      </c>
      <c r="C6931" t="s">
        <v>450</v>
      </c>
      <c r="D6931" t="s">
        <v>119</v>
      </c>
      <c r="E6931">
        <v>9</v>
      </c>
      <c r="F6931" t="s">
        <v>64</v>
      </c>
      <c r="G6931" t="s">
        <v>258</v>
      </c>
      <c r="H6931" t="s">
        <v>79</v>
      </c>
      <c r="I6931" t="s">
        <v>1841</v>
      </c>
      <c r="J6931" t="s">
        <v>6535</v>
      </c>
      <c r="K6931" t="s">
        <v>15364</v>
      </c>
      <c r="L6931" t="s">
        <v>15365</v>
      </c>
      <c r="M6931" t="s">
        <v>2729</v>
      </c>
      <c r="N6931" t="s">
        <v>94</v>
      </c>
      <c r="O6931">
        <v>21815</v>
      </c>
      <c r="P6931">
        <v>24975</v>
      </c>
      <c r="Q6931" t="s">
        <v>59</v>
      </c>
      <c r="R6931">
        <v>290</v>
      </c>
      <c r="S6931" s="2">
        <v>44322</v>
      </c>
      <c r="T6931" s="2">
        <v>44345</v>
      </c>
      <c r="U6931">
        <v>35464</v>
      </c>
      <c r="V6931" t="s">
        <v>43</v>
      </c>
      <c r="W6931">
        <v>706</v>
      </c>
      <c r="X6931" t="s">
        <v>60</v>
      </c>
      <c r="Y6931" t="s">
        <v>61</v>
      </c>
      <c r="Z6931">
        <v>0</v>
      </c>
      <c r="AA6931">
        <v>408</v>
      </c>
      <c r="AB6931">
        <v>22267</v>
      </c>
      <c r="AC6931" t="s">
        <v>46</v>
      </c>
    </row>
    <row r="6932" spans="1:29" x14ac:dyDescent="0.3">
      <c r="A6932" s="1" t="s">
        <v>47</v>
      </c>
      <c r="B6932" t="s">
        <v>234</v>
      </c>
      <c r="C6932" t="s">
        <v>2232</v>
      </c>
      <c r="D6932" t="s">
        <v>50</v>
      </c>
      <c r="E6932">
        <v>1</v>
      </c>
      <c r="F6932" t="s">
        <v>51</v>
      </c>
      <c r="G6932" t="s">
        <v>237</v>
      </c>
      <c r="H6932" t="s">
        <v>79</v>
      </c>
      <c r="I6932" t="s">
        <v>2250</v>
      </c>
      <c r="J6932" t="s">
        <v>90</v>
      </c>
      <c r="K6932" t="s">
        <v>15366</v>
      </c>
      <c r="L6932" t="s">
        <v>15367</v>
      </c>
      <c r="M6932" t="s">
        <v>2944</v>
      </c>
      <c r="N6932" t="s">
        <v>40</v>
      </c>
      <c r="O6932">
        <v>6434</v>
      </c>
      <c r="P6932">
        <v>8966</v>
      </c>
      <c r="Q6932" t="s">
        <v>59</v>
      </c>
      <c r="R6932">
        <v>646</v>
      </c>
      <c r="S6932" s="2">
        <v>44751</v>
      </c>
      <c r="T6932" s="2">
        <v>44759</v>
      </c>
      <c r="U6932">
        <v>4281</v>
      </c>
      <c r="V6932" t="s">
        <v>85</v>
      </c>
      <c r="W6932">
        <v>616</v>
      </c>
      <c r="X6932" t="s">
        <v>60</v>
      </c>
      <c r="Y6932" t="s">
        <v>61</v>
      </c>
      <c r="Z6932">
        <v>0</v>
      </c>
      <c r="AA6932">
        <v>725</v>
      </c>
      <c r="AB6932">
        <v>8460</v>
      </c>
      <c r="AC6932" t="s">
        <v>46</v>
      </c>
    </row>
    <row r="6933" spans="1:29" x14ac:dyDescent="0.3">
      <c r="A6933" s="1" t="s">
        <v>47</v>
      </c>
      <c r="B6933" t="s">
        <v>136</v>
      </c>
      <c r="C6933" t="s">
        <v>2546</v>
      </c>
      <c r="D6933" t="s">
        <v>257</v>
      </c>
      <c r="E6933">
        <v>5</v>
      </c>
      <c r="F6933" t="s">
        <v>77</v>
      </c>
      <c r="G6933" t="s">
        <v>78</v>
      </c>
      <c r="H6933" t="s">
        <v>35</v>
      </c>
      <c r="I6933" t="s">
        <v>434</v>
      </c>
      <c r="J6933" t="s">
        <v>5953</v>
      </c>
      <c r="K6933" t="s">
        <v>15368</v>
      </c>
      <c r="L6933" t="s">
        <v>15369</v>
      </c>
      <c r="M6933" t="s">
        <v>207</v>
      </c>
      <c r="N6933" t="s">
        <v>40</v>
      </c>
      <c r="O6933">
        <v>23448</v>
      </c>
      <c r="P6933">
        <v>25577</v>
      </c>
      <c r="Q6933" t="s">
        <v>59</v>
      </c>
      <c r="R6933">
        <v>982</v>
      </c>
      <c r="S6933" s="2">
        <v>45072</v>
      </c>
      <c r="T6933" t="s">
        <v>42</v>
      </c>
      <c r="U6933">
        <v>41908</v>
      </c>
      <c r="V6933" t="s">
        <v>85</v>
      </c>
      <c r="W6933">
        <v>675</v>
      </c>
      <c r="X6933" t="s">
        <v>44</v>
      </c>
      <c r="Y6933" t="s">
        <v>45</v>
      </c>
      <c r="Z6933">
        <v>0</v>
      </c>
      <c r="AA6933">
        <v>465</v>
      </c>
      <c r="AB6933">
        <v>25454</v>
      </c>
      <c r="AC6933" t="s">
        <v>46</v>
      </c>
    </row>
    <row r="6934" spans="1:29" x14ac:dyDescent="0.3">
      <c r="A6934" s="1" t="s">
        <v>47</v>
      </c>
      <c r="B6934" t="s">
        <v>592</v>
      </c>
      <c r="C6934" t="s">
        <v>2236</v>
      </c>
      <c r="D6934" t="s">
        <v>387</v>
      </c>
      <c r="E6934">
        <v>6</v>
      </c>
      <c r="F6934" t="s">
        <v>99</v>
      </c>
      <c r="G6934" t="s">
        <v>631</v>
      </c>
      <c r="H6934" t="s">
        <v>79</v>
      </c>
      <c r="I6934" t="s">
        <v>1008</v>
      </c>
      <c r="J6934" t="s">
        <v>10476</v>
      </c>
      <c r="K6934" t="s">
        <v>15370</v>
      </c>
      <c r="L6934" t="s">
        <v>15371</v>
      </c>
      <c r="M6934" t="s">
        <v>2648</v>
      </c>
      <c r="N6934" t="s">
        <v>40</v>
      </c>
      <c r="O6934">
        <v>28986</v>
      </c>
      <c r="P6934">
        <v>32156</v>
      </c>
      <c r="Q6934" t="s">
        <v>59</v>
      </c>
      <c r="R6934">
        <v>213</v>
      </c>
      <c r="S6934" s="2">
        <v>45076</v>
      </c>
      <c r="T6934" t="s">
        <v>42</v>
      </c>
      <c r="U6934">
        <v>41596</v>
      </c>
      <c r="V6934" t="s">
        <v>85</v>
      </c>
      <c r="W6934">
        <v>475</v>
      </c>
      <c r="X6934" t="s">
        <v>44</v>
      </c>
      <c r="Y6934" t="s">
        <v>72</v>
      </c>
      <c r="Z6934">
        <v>0</v>
      </c>
      <c r="AA6934">
        <v>463</v>
      </c>
      <c r="AB6934">
        <v>31077</v>
      </c>
      <c r="AC6934" t="s">
        <v>73</v>
      </c>
    </row>
    <row r="6935" spans="1:29" x14ac:dyDescent="0.3">
      <c r="A6935" s="1" t="s">
        <v>47</v>
      </c>
      <c r="B6935" t="s">
        <v>592</v>
      </c>
      <c r="C6935" t="s">
        <v>1508</v>
      </c>
      <c r="D6935" t="s">
        <v>352</v>
      </c>
      <c r="E6935">
        <v>7</v>
      </c>
      <c r="F6935" t="s">
        <v>51</v>
      </c>
      <c r="G6935" t="s">
        <v>1069</v>
      </c>
      <c r="H6935" t="s">
        <v>35</v>
      </c>
      <c r="I6935" t="s">
        <v>990</v>
      </c>
      <c r="J6935" t="s">
        <v>1020</v>
      </c>
      <c r="K6935" t="s">
        <v>15372</v>
      </c>
      <c r="L6935" t="s">
        <v>15373</v>
      </c>
      <c r="M6935" t="s">
        <v>1512</v>
      </c>
      <c r="N6935" t="s">
        <v>58</v>
      </c>
      <c r="O6935">
        <v>7892</v>
      </c>
      <c r="P6935">
        <v>10817</v>
      </c>
      <c r="Q6935" t="s">
        <v>41</v>
      </c>
      <c r="R6935">
        <v>852</v>
      </c>
      <c r="S6935" s="2">
        <v>45173</v>
      </c>
      <c r="T6935" t="s">
        <v>42</v>
      </c>
      <c r="U6935">
        <v>0</v>
      </c>
      <c r="V6935" t="s">
        <v>43</v>
      </c>
      <c r="W6935">
        <v>501</v>
      </c>
      <c r="X6935" t="s">
        <v>44</v>
      </c>
      <c r="Y6935" t="s">
        <v>72</v>
      </c>
      <c r="Z6935">
        <v>4366</v>
      </c>
      <c r="AA6935">
        <v>715</v>
      </c>
      <c r="AB6935">
        <v>10230</v>
      </c>
      <c r="AC6935" t="s">
        <v>46</v>
      </c>
    </row>
    <row r="6936" spans="1:29" x14ac:dyDescent="0.3">
      <c r="A6936" s="1" t="s">
        <v>47</v>
      </c>
      <c r="B6936" t="s">
        <v>234</v>
      </c>
      <c r="C6936" t="s">
        <v>2618</v>
      </c>
      <c r="D6936" t="s">
        <v>110</v>
      </c>
      <c r="E6936">
        <v>2</v>
      </c>
      <c r="F6936" t="s">
        <v>221</v>
      </c>
      <c r="G6936" t="s">
        <v>1989</v>
      </c>
      <c r="H6936" t="s">
        <v>35</v>
      </c>
      <c r="I6936" t="s">
        <v>536</v>
      </c>
      <c r="J6936" t="s">
        <v>2218</v>
      </c>
      <c r="K6936" t="s">
        <v>15374</v>
      </c>
      <c r="L6936" t="s">
        <v>15375</v>
      </c>
      <c r="M6936" t="s">
        <v>2756</v>
      </c>
      <c r="N6936" t="s">
        <v>58</v>
      </c>
      <c r="O6936">
        <v>24991</v>
      </c>
      <c r="P6936">
        <v>28308</v>
      </c>
      <c r="Q6936" t="s">
        <v>41</v>
      </c>
      <c r="R6936">
        <v>608</v>
      </c>
      <c r="S6936" s="2">
        <v>44636</v>
      </c>
      <c r="T6936" t="s">
        <v>42</v>
      </c>
      <c r="U6936">
        <v>0</v>
      </c>
      <c r="V6936" t="s">
        <v>85</v>
      </c>
      <c r="W6936">
        <v>565</v>
      </c>
      <c r="X6936" t="s">
        <v>44</v>
      </c>
      <c r="Y6936" t="s">
        <v>61</v>
      </c>
      <c r="Z6936">
        <v>3425</v>
      </c>
      <c r="AA6936">
        <v>923</v>
      </c>
      <c r="AB6936">
        <v>25936</v>
      </c>
      <c r="AC6936" t="s">
        <v>46</v>
      </c>
    </row>
    <row r="6937" spans="1:29" x14ac:dyDescent="0.3">
      <c r="A6937" s="1" t="s">
        <v>47</v>
      </c>
      <c r="B6937" t="s">
        <v>136</v>
      </c>
      <c r="C6937" t="s">
        <v>1540</v>
      </c>
      <c r="D6937" t="s">
        <v>169</v>
      </c>
      <c r="E6937">
        <v>1</v>
      </c>
      <c r="F6937" t="s">
        <v>77</v>
      </c>
      <c r="G6937" t="s">
        <v>78</v>
      </c>
      <c r="H6937" t="s">
        <v>79</v>
      </c>
      <c r="I6937" t="s">
        <v>2513</v>
      </c>
      <c r="J6937" t="s">
        <v>6088</v>
      </c>
      <c r="K6937" t="s">
        <v>15376</v>
      </c>
      <c r="L6937" t="s">
        <v>15377</v>
      </c>
      <c r="M6937" t="s">
        <v>527</v>
      </c>
      <c r="N6937" t="s">
        <v>94</v>
      </c>
      <c r="O6937">
        <v>9921</v>
      </c>
      <c r="P6937">
        <v>13549</v>
      </c>
      <c r="Q6937" t="s">
        <v>59</v>
      </c>
      <c r="R6937">
        <v>136</v>
      </c>
      <c r="S6937" s="2">
        <v>45088</v>
      </c>
      <c r="T6937" s="2">
        <v>45095</v>
      </c>
      <c r="U6937">
        <v>44660</v>
      </c>
      <c r="V6937" t="s">
        <v>85</v>
      </c>
      <c r="W6937">
        <v>433</v>
      </c>
      <c r="X6937" t="s">
        <v>60</v>
      </c>
      <c r="Y6937" t="s">
        <v>72</v>
      </c>
      <c r="Z6937">
        <v>0</v>
      </c>
      <c r="AA6937">
        <v>438</v>
      </c>
      <c r="AB6937">
        <v>10751</v>
      </c>
      <c r="AC6937" t="s">
        <v>107</v>
      </c>
    </row>
    <row r="6938" spans="1:29" x14ac:dyDescent="0.3">
      <c r="A6938" s="1" t="s">
        <v>47</v>
      </c>
      <c r="B6938" t="s">
        <v>234</v>
      </c>
      <c r="C6938" t="s">
        <v>2618</v>
      </c>
      <c r="D6938" t="s">
        <v>178</v>
      </c>
      <c r="E6938">
        <v>1</v>
      </c>
      <c r="F6938" t="s">
        <v>129</v>
      </c>
      <c r="G6938" t="s">
        <v>163</v>
      </c>
      <c r="H6938" t="s">
        <v>35</v>
      </c>
      <c r="I6938" t="s">
        <v>464</v>
      </c>
      <c r="J6938" t="s">
        <v>6873</v>
      </c>
      <c r="K6938" t="s">
        <v>15378</v>
      </c>
      <c r="L6938" t="s">
        <v>15379</v>
      </c>
      <c r="M6938" t="s">
        <v>2192</v>
      </c>
      <c r="N6938" t="s">
        <v>40</v>
      </c>
      <c r="O6938">
        <v>19572</v>
      </c>
      <c r="P6938">
        <v>21921</v>
      </c>
      <c r="Q6938" t="s">
        <v>41</v>
      </c>
      <c r="R6938">
        <v>474</v>
      </c>
      <c r="S6938" s="2">
        <v>44336</v>
      </c>
      <c r="T6938" s="2">
        <v>44345</v>
      </c>
      <c r="U6938">
        <v>0</v>
      </c>
      <c r="V6938" t="s">
        <v>71</v>
      </c>
      <c r="W6938">
        <v>781</v>
      </c>
      <c r="X6938" t="s">
        <v>60</v>
      </c>
      <c r="Y6938" t="s">
        <v>45</v>
      </c>
      <c r="Z6938">
        <v>0</v>
      </c>
      <c r="AA6938">
        <v>831</v>
      </c>
      <c r="AB6938">
        <v>21428</v>
      </c>
      <c r="AC6938" t="s">
        <v>107</v>
      </c>
    </row>
    <row r="6939" spans="1:29" x14ac:dyDescent="0.3">
      <c r="A6939" s="1" t="s">
        <v>47</v>
      </c>
      <c r="B6939" t="s">
        <v>145</v>
      </c>
      <c r="C6939" t="s">
        <v>146</v>
      </c>
      <c r="D6939" t="s">
        <v>352</v>
      </c>
      <c r="E6939">
        <v>3</v>
      </c>
      <c r="F6939" t="s">
        <v>64</v>
      </c>
      <c r="G6939" t="s">
        <v>388</v>
      </c>
      <c r="H6939" t="s">
        <v>35</v>
      </c>
      <c r="I6939" t="s">
        <v>5290</v>
      </c>
      <c r="J6939" t="s">
        <v>3859</v>
      </c>
      <c r="K6939">
        <v>4039717997</v>
      </c>
      <c r="L6939" t="s">
        <v>15380</v>
      </c>
      <c r="M6939" t="s">
        <v>2358</v>
      </c>
      <c r="N6939" t="s">
        <v>58</v>
      </c>
      <c r="O6939">
        <v>12022</v>
      </c>
      <c r="P6939">
        <v>15386</v>
      </c>
      <c r="Q6939" t="s">
        <v>41</v>
      </c>
      <c r="R6939">
        <v>779</v>
      </c>
      <c r="S6939" s="2">
        <v>44816</v>
      </c>
      <c r="T6939" t="s">
        <v>42</v>
      </c>
      <c r="U6939">
        <v>0</v>
      </c>
      <c r="V6939" t="s">
        <v>85</v>
      </c>
      <c r="W6939">
        <v>603</v>
      </c>
      <c r="X6939" t="s">
        <v>44</v>
      </c>
      <c r="Y6939" t="s">
        <v>45</v>
      </c>
      <c r="Z6939">
        <v>2788</v>
      </c>
      <c r="AA6939">
        <v>533</v>
      </c>
      <c r="AB6939">
        <v>13483</v>
      </c>
      <c r="AC6939" t="s">
        <v>107</v>
      </c>
    </row>
    <row r="6940" spans="1:29" x14ac:dyDescent="0.3">
      <c r="A6940" s="1" t="s">
        <v>47</v>
      </c>
      <c r="B6940" t="s">
        <v>592</v>
      </c>
      <c r="C6940" t="s">
        <v>2872</v>
      </c>
      <c r="D6940" t="s">
        <v>76</v>
      </c>
      <c r="E6940">
        <v>8</v>
      </c>
      <c r="F6940" t="s">
        <v>77</v>
      </c>
      <c r="G6940" t="s">
        <v>932</v>
      </c>
      <c r="H6940" t="s">
        <v>79</v>
      </c>
      <c r="I6940" t="s">
        <v>662</v>
      </c>
      <c r="J6940" t="s">
        <v>132</v>
      </c>
      <c r="K6940" t="s">
        <v>15381</v>
      </c>
      <c r="L6940" t="s">
        <v>15382</v>
      </c>
      <c r="M6940" t="s">
        <v>919</v>
      </c>
      <c r="N6940" t="s">
        <v>84</v>
      </c>
      <c r="O6940">
        <v>13701</v>
      </c>
      <c r="P6940">
        <v>17360</v>
      </c>
      <c r="Q6940" t="s">
        <v>41</v>
      </c>
      <c r="R6940">
        <v>382</v>
      </c>
      <c r="S6940" s="2">
        <v>44470</v>
      </c>
      <c r="T6940" s="2">
        <v>44492</v>
      </c>
      <c r="U6940">
        <v>0</v>
      </c>
      <c r="V6940" t="s">
        <v>43</v>
      </c>
      <c r="W6940">
        <v>742</v>
      </c>
      <c r="X6940" t="s">
        <v>60</v>
      </c>
      <c r="Y6940" t="s">
        <v>72</v>
      </c>
      <c r="Z6940">
        <v>0</v>
      </c>
      <c r="AA6940">
        <v>310</v>
      </c>
      <c r="AB6940">
        <v>16068</v>
      </c>
      <c r="AC6940" t="s">
        <v>73</v>
      </c>
    </row>
    <row r="6941" spans="1:29" x14ac:dyDescent="0.3">
      <c r="A6941" s="1" t="s">
        <v>29</v>
      </c>
      <c r="B6941" t="s">
        <v>30</v>
      </c>
      <c r="C6941" t="s">
        <v>1024</v>
      </c>
      <c r="D6941" t="s">
        <v>185</v>
      </c>
      <c r="E6941">
        <v>2</v>
      </c>
      <c r="F6941" t="s">
        <v>51</v>
      </c>
      <c r="G6941" t="s">
        <v>710</v>
      </c>
      <c r="H6941" t="s">
        <v>35</v>
      </c>
      <c r="I6941" t="s">
        <v>5157</v>
      </c>
      <c r="J6941" t="s">
        <v>605</v>
      </c>
      <c r="K6941" t="s">
        <v>15383</v>
      </c>
      <c r="L6941" t="s">
        <v>15384</v>
      </c>
      <c r="M6941" t="s">
        <v>1491</v>
      </c>
      <c r="N6941" t="s">
        <v>58</v>
      </c>
      <c r="O6941">
        <v>14753</v>
      </c>
      <c r="P6941">
        <v>18939</v>
      </c>
      <c r="Q6941" t="s">
        <v>59</v>
      </c>
      <c r="R6941">
        <v>991</v>
      </c>
      <c r="S6941" s="2">
        <v>44767</v>
      </c>
      <c r="T6941" t="s">
        <v>42</v>
      </c>
      <c r="U6941">
        <v>46646</v>
      </c>
      <c r="V6941" t="s">
        <v>43</v>
      </c>
      <c r="W6941">
        <v>775</v>
      </c>
      <c r="X6941" t="s">
        <v>44</v>
      </c>
      <c r="Y6941" t="s">
        <v>61</v>
      </c>
      <c r="Z6941">
        <v>4371</v>
      </c>
      <c r="AA6941">
        <v>456</v>
      </c>
      <c r="AB6941">
        <v>15560</v>
      </c>
      <c r="AC6941" t="s">
        <v>73</v>
      </c>
    </row>
    <row r="6942" spans="1:29" x14ac:dyDescent="0.3">
      <c r="A6942" s="1" t="s">
        <v>47</v>
      </c>
      <c r="B6942" t="s">
        <v>153</v>
      </c>
      <c r="C6942" t="s">
        <v>5863</v>
      </c>
      <c r="D6942" t="s">
        <v>185</v>
      </c>
      <c r="E6942">
        <v>2</v>
      </c>
      <c r="F6942" t="s">
        <v>51</v>
      </c>
      <c r="G6942" t="s">
        <v>52</v>
      </c>
      <c r="H6942" t="s">
        <v>79</v>
      </c>
      <c r="I6942" t="s">
        <v>565</v>
      </c>
      <c r="J6942" t="s">
        <v>2198</v>
      </c>
      <c r="K6942" t="s">
        <v>15385</v>
      </c>
      <c r="L6942" t="s">
        <v>15386</v>
      </c>
      <c r="M6942" t="s">
        <v>1202</v>
      </c>
      <c r="N6942" t="s">
        <v>84</v>
      </c>
      <c r="O6942">
        <v>11174</v>
      </c>
      <c r="P6942">
        <v>13686</v>
      </c>
      <c r="Q6942" t="s">
        <v>95</v>
      </c>
      <c r="R6942">
        <v>715</v>
      </c>
      <c r="S6942" s="2">
        <v>44408</v>
      </c>
      <c r="T6942" s="2">
        <v>44415</v>
      </c>
      <c r="U6942">
        <v>0</v>
      </c>
      <c r="V6942" t="s">
        <v>106</v>
      </c>
      <c r="W6942">
        <v>538</v>
      </c>
      <c r="X6942" t="s">
        <v>60</v>
      </c>
      <c r="Y6942" t="s">
        <v>72</v>
      </c>
      <c r="Z6942">
        <v>0</v>
      </c>
      <c r="AA6942">
        <v>896</v>
      </c>
      <c r="AB6942">
        <v>12085</v>
      </c>
      <c r="AC6942" t="s">
        <v>73</v>
      </c>
    </row>
    <row r="6943" spans="1:29" x14ac:dyDescent="0.3">
      <c r="A6943" s="1" t="s">
        <v>47</v>
      </c>
      <c r="B6943" t="s">
        <v>108</v>
      </c>
      <c r="C6943" t="s">
        <v>3655</v>
      </c>
      <c r="D6943" t="s">
        <v>76</v>
      </c>
      <c r="E6943">
        <v>5</v>
      </c>
      <c r="F6943" t="s">
        <v>221</v>
      </c>
      <c r="G6943" t="s">
        <v>858</v>
      </c>
      <c r="H6943" t="s">
        <v>35</v>
      </c>
      <c r="I6943" t="s">
        <v>1857</v>
      </c>
      <c r="J6943" t="s">
        <v>1844</v>
      </c>
      <c r="K6943">
        <f>1-736-738-2226</f>
        <v>-3699</v>
      </c>
      <c r="L6943" t="s">
        <v>15387</v>
      </c>
      <c r="M6943" t="s">
        <v>1252</v>
      </c>
      <c r="N6943" t="s">
        <v>84</v>
      </c>
      <c r="O6943">
        <v>26610</v>
      </c>
      <c r="P6943">
        <v>28825</v>
      </c>
      <c r="Q6943" t="s">
        <v>95</v>
      </c>
      <c r="R6943">
        <v>194</v>
      </c>
      <c r="S6943" s="2">
        <v>44701</v>
      </c>
      <c r="T6943" t="s">
        <v>42</v>
      </c>
      <c r="U6943">
        <v>0</v>
      </c>
      <c r="V6943" t="s">
        <v>71</v>
      </c>
      <c r="W6943">
        <v>528</v>
      </c>
      <c r="X6943" t="s">
        <v>44</v>
      </c>
      <c r="Y6943" t="s">
        <v>72</v>
      </c>
      <c r="Z6943">
        <v>0</v>
      </c>
      <c r="AA6943">
        <v>776</v>
      </c>
      <c r="AB6943">
        <v>28652</v>
      </c>
      <c r="AC6943" t="s">
        <v>73</v>
      </c>
    </row>
    <row r="6944" spans="1:29" x14ac:dyDescent="0.3">
      <c r="A6944" s="1" t="s">
        <v>29</v>
      </c>
      <c r="B6944" t="s">
        <v>363</v>
      </c>
      <c r="C6944" t="s">
        <v>3524</v>
      </c>
      <c r="D6944" t="s">
        <v>352</v>
      </c>
      <c r="E6944">
        <v>4</v>
      </c>
      <c r="F6944" t="s">
        <v>129</v>
      </c>
      <c r="G6944" t="s">
        <v>298</v>
      </c>
      <c r="H6944" t="s">
        <v>35</v>
      </c>
      <c r="I6944" t="s">
        <v>711</v>
      </c>
      <c r="J6944" t="s">
        <v>581</v>
      </c>
      <c r="K6944" t="s">
        <v>15388</v>
      </c>
      <c r="L6944" t="s">
        <v>15389</v>
      </c>
      <c r="M6944" t="s">
        <v>511</v>
      </c>
      <c r="N6944" t="s">
        <v>58</v>
      </c>
      <c r="O6944">
        <v>28005</v>
      </c>
      <c r="P6944">
        <v>32310</v>
      </c>
      <c r="Q6944" t="s">
        <v>59</v>
      </c>
      <c r="R6944">
        <v>915</v>
      </c>
      <c r="S6944" s="2">
        <v>44346</v>
      </c>
      <c r="T6944" s="2">
        <v>44348</v>
      </c>
      <c r="U6944">
        <v>8827</v>
      </c>
      <c r="V6944" t="s">
        <v>106</v>
      </c>
      <c r="W6944">
        <v>512</v>
      </c>
      <c r="X6944" t="s">
        <v>60</v>
      </c>
      <c r="Y6944" t="s">
        <v>45</v>
      </c>
      <c r="Z6944">
        <v>2077</v>
      </c>
      <c r="AA6944">
        <v>410</v>
      </c>
      <c r="AB6944">
        <v>31117</v>
      </c>
      <c r="AC6944" t="s">
        <v>107</v>
      </c>
    </row>
    <row r="6945" spans="1:29" x14ac:dyDescent="0.3">
      <c r="A6945" s="1" t="s">
        <v>29</v>
      </c>
      <c r="B6945" t="s">
        <v>541</v>
      </c>
      <c r="C6945" t="s">
        <v>1423</v>
      </c>
      <c r="D6945" t="s">
        <v>201</v>
      </c>
      <c r="E6945">
        <v>8</v>
      </c>
      <c r="F6945" t="s">
        <v>77</v>
      </c>
      <c r="G6945" t="s">
        <v>365</v>
      </c>
      <c r="H6945" t="s">
        <v>79</v>
      </c>
      <c r="I6945" t="s">
        <v>1210</v>
      </c>
      <c r="J6945" t="s">
        <v>797</v>
      </c>
      <c r="K6945" t="s">
        <v>15390</v>
      </c>
      <c r="L6945" t="s">
        <v>15391</v>
      </c>
      <c r="M6945" t="s">
        <v>1715</v>
      </c>
      <c r="N6945" t="s">
        <v>94</v>
      </c>
      <c r="O6945">
        <v>27925</v>
      </c>
      <c r="P6945">
        <v>32059</v>
      </c>
      <c r="Q6945" t="s">
        <v>95</v>
      </c>
      <c r="R6945">
        <v>327</v>
      </c>
      <c r="S6945" s="2">
        <v>44296</v>
      </c>
      <c r="T6945" t="s">
        <v>42</v>
      </c>
      <c r="U6945">
        <v>0</v>
      </c>
      <c r="V6945" t="s">
        <v>71</v>
      </c>
      <c r="W6945">
        <v>580</v>
      </c>
      <c r="X6945" t="s">
        <v>44</v>
      </c>
      <c r="Y6945" t="s">
        <v>72</v>
      </c>
      <c r="Z6945">
        <v>0</v>
      </c>
      <c r="AA6945">
        <v>94</v>
      </c>
      <c r="AB6945">
        <v>31261</v>
      </c>
      <c r="AC6945" t="s">
        <v>46</v>
      </c>
    </row>
    <row r="6946" spans="1:29" x14ac:dyDescent="0.3">
      <c r="A6946" s="1" t="s">
        <v>47</v>
      </c>
      <c r="B6946" t="s">
        <v>176</v>
      </c>
      <c r="C6946" t="s">
        <v>2827</v>
      </c>
      <c r="D6946" t="s">
        <v>110</v>
      </c>
      <c r="E6946">
        <v>4</v>
      </c>
      <c r="F6946" t="s">
        <v>77</v>
      </c>
      <c r="G6946" t="s">
        <v>1221</v>
      </c>
      <c r="H6946" t="s">
        <v>79</v>
      </c>
      <c r="I6946" t="s">
        <v>1008</v>
      </c>
      <c r="J6946" t="s">
        <v>1166</v>
      </c>
      <c r="K6946">
        <f>1-32-684-4517</f>
        <v>-5232</v>
      </c>
      <c r="L6946" t="s">
        <v>15392</v>
      </c>
      <c r="M6946" t="s">
        <v>214</v>
      </c>
      <c r="N6946" t="s">
        <v>40</v>
      </c>
      <c r="O6946">
        <v>24549</v>
      </c>
      <c r="P6946">
        <v>27546</v>
      </c>
      <c r="Q6946" t="s">
        <v>95</v>
      </c>
      <c r="R6946">
        <v>98</v>
      </c>
      <c r="S6946" s="2">
        <v>45194</v>
      </c>
      <c r="T6946" s="2">
        <v>45206</v>
      </c>
      <c r="U6946">
        <v>0</v>
      </c>
      <c r="V6946" t="s">
        <v>106</v>
      </c>
      <c r="W6946">
        <v>776</v>
      </c>
      <c r="X6946" t="s">
        <v>60</v>
      </c>
      <c r="Y6946" t="s">
        <v>72</v>
      </c>
      <c r="Z6946">
        <v>0</v>
      </c>
      <c r="AA6946">
        <v>693</v>
      </c>
      <c r="AB6946">
        <v>27389</v>
      </c>
      <c r="AC6946" t="s">
        <v>73</v>
      </c>
    </row>
    <row r="6947" spans="1:29" x14ac:dyDescent="0.3">
      <c r="A6947" s="1" t="s">
        <v>47</v>
      </c>
      <c r="B6947" t="s">
        <v>176</v>
      </c>
      <c r="C6947" t="s">
        <v>351</v>
      </c>
      <c r="D6947" t="s">
        <v>178</v>
      </c>
      <c r="E6947">
        <v>9</v>
      </c>
      <c r="F6947" t="s">
        <v>129</v>
      </c>
      <c r="G6947" t="s">
        <v>395</v>
      </c>
      <c r="H6947" t="s">
        <v>35</v>
      </c>
      <c r="I6947" t="s">
        <v>1857</v>
      </c>
      <c r="J6947" t="s">
        <v>90</v>
      </c>
      <c r="K6947" t="s">
        <v>15393</v>
      </c>
      <c r="L6947" t="s">
        <v>15394</v>
      </c>
      <c r="M6947" t="s">
        <v>1637</v>
      </c>
      <c r="N6947" t="s">
        <v>84</v>
      </c>
      <c r="O6947">
        <v>23618</v>
      </c>
      <c r="P6947">
        <v>26846</v>
      </c>
      <c r="Q6947" t="s">
        <v>95</v>
      </c>
      <c r="R6947">
        <v>574</v>
      </c>
      <c r="S6947" s="2">
        <v>44359</v>
      </c>
      <c r="T6947" t="s">
        <v>42</v>
      </c>
      <c r="U6947">
        <v>0</v>
      </c>
      <c r="V6947" t="s">
        <v>106</v>
      </c>
      <c r="W6947">
        <v>624</v>
      </c>
      <c r="X6947" t="s">
        <v>44</v>
      </c>
      <c r="Y6947" t="s">
        <v>61</v>
      </c>
      <c r="Z6947">
        <v>0</v>
      </c>
      <c r="AA6947">
        <v>51</v>
      </c>
      <c r="AB6947">
        <v>26525</v>
      </c>
      <c r="AC6947" t="s">
        <v>107</v>
      </c>
    </row>
    <row r="6948" spans="1:29" x14ac:dyDescent="0.3">
      <c r="A6948" s="1" t="s">
        <v>29</v>
      </c>
      <c r="B6948" t="s">
        <v>393</v>
      </c>
      <c r="C6948" t="s">
        <v>3127</v>
      </c>
      <c r="D6948" t="s">
        <v>178</v>
      </c>
      <c r="E6948">
        <v>8</v>
      </c>
      <c r="F6948" t="s">
        <v>120</v>
      </c>
      <c r="G6948" t="s">
        <v>121</v>
      </c>
      <c r="H6948" t="s">
        <v>35</v>
      </c>
      <c r="I6948" t="s">
        <v>1287</v>
      </c>
      <c r="J6948" t="s">
        <v>2522</v>
      </c>
      <c r="K6948">
        <v>4559171082</v>
      </c>
      <c r="L6948" t="s">
        <v>15395</v>
      </c>
      <c r="M6948" t="s">
        <v>1244</v>
      </c>
      <c r="N6948" t="s">
        <v>40</v>
      </c>
      <c r="O6948">
        <v>29564</v>
      </c>
      <c r="P6948">
        <v>33961</v>
      </c>
      <c r="Q6948" t="s">
        <v>59</v>
      </c>
      <c r="R6948">
        <v>510</v>
      </c>
      <c r="S6948" s="2">
        <v>44411</v>
      </c>
      <c r="T6948" t="s">
        <v>42</v>
      </c>
      <c r="U6948">
        <v>8985</v>
      </c>
      <c r="V6948" t="s">
        <v>106</v>
      </c>
      <c r="W6948">
        <v>567</v>
      </c>
      <c r="X6948" t="s">
        <v>44</v>
      </c>
      <c r="Y6948" t="s">
        <v>45</v>
      </c>
      <c r="Z6948">
        <v>0</v>
      </c>
      <c r="AA6948">
        <v>491</v>
      </c>
      <c r="AB6948">
        <v>30003</v>
      </c>
      <c r="AC6948" t="s">
        <v>107</v>
      </c>
    </row>
    <row r="6949" spans="1:29" x14ac:dyDescent="0.3">
      <c r="A6949" s="1" t="s">
        <v>47</v>
      </c>
      <c r="B6949" t="s">
        <v>145</v>
      </c>
      <c r="C6949" t="s">
        <v>3466</v>
      </c>
      <c r="D6949" t="s">
        <v>119</v>
      </c>
      <c r="E6949">
        <v>7</v>
      </c>
      <c r="F6949" t="s">
        <v>99</v>
      </c>
      <c r="G6949" t="s">
        <v>631</v>
      </c>
      <c r="H6949" t="s">
        <v>35</v>
      </c>
      <c r="I6949" t="s">
        <v>3809</v>
      </c>
      <c r="J6949" t="s">
        <v>389</v>
      </c>
      <c r="K6949" t="s">
        <v>15396</v>
      </c>
      <c r="L6949" t="s">
        <v>15397</v>
      </c>
      <c r="M6949" t="s">
        <v>152</v>
      </c>
      <c r="N6949" t="s">
        <v>58</v>
      </c>
      <c r="O6949">
        <v>4679</v>
      </c>
      <c r="P6949">
        <v>8292</v>
      </c>
      <c r="Q6949" t="s">
        <v>41</v>
      </c>
      <c r="R6949">
        <v>762</v>
      </c>
      <c r="S6949" s="2">
        <v>45077</v>
      </c>
      <c r="T6949" t="s">
        <v>42</v>
      </c>
      <c r="U6949">
        <v>0</v>
      </c>
      <c r="V6949" t="s">
        <v>43</v>
      </c>
      <c r="W6949">
        <v>766</v>
      </c>
      <c r="X6949" t="s">
        <v>44</v>
      </c>
      <c r="Y6949" t="s">
        <v>61</v>
      </c>
      <c r="Z6949">
        <v>3394</v>
      </c>
      <c r="AA6949">
        <v>395</v>
      </c>
      <c r="AB6949">
        <v>5928</v>
      </c>
      <c r="AC6949" t="s">
        <v>73</v>
      </c>
    </row>
    <row r="6950" spans="1:29" x14ac:dyDescent="0.3">
      <c r="A6950" s="1" t="s">
        <v>47</v>
      </c>
      <c r="B6950" t="s">
        <v>592</v>
      </c>
      <c r="C6950" t="s">
        <v>1059</v>
      </c>
      <c r="D6950" t="s">
        <v>155</v>
      </c>
      <c r="E6950">
        <v>9</v>
      </c>
      <c r="F6950" t="s">
        <v>77</v>
      </c>
      <c r="G6950" t="s">
        <v>264</v>
      </c>
      <c r="H6950" t="s">
        <v>35</v>
      </c>
      <c r="I6950" t="s">
        <v>490</v>
      </c>
      <c r="J6950" t="s">
        <v>1199</v>
      </c>
      <c r="K6950" t="s">
        <v>15398</v>
      </c>
      <c r="L6950" t="s">
        <v>15399</v>
      </c>
      <c r="M6950" t="s">
        <v>598</v>
      </c>
      <c r="N6950" t="s">
        <v>94</v>
      </c>
      <c r="O6950">
        <v>28489</v>
      </c>
      <c r="P6950">
        <v>32274</v>
      </c>
      <c r="Q6950" t="s">
        <v>41</v>
      </c>
      <c r="R6950">
        <v>5</v>
      </c>
      <c r="S6950" s="2">
        <v>44999</v>
      </c>
      <c r="T6950" t="s">
        <v>42</v>
      </c>
      <c r="U6950">
        <v>0</v>
      </c>
      <c r="V6950" t="s">
        <v>85</v>
      </c>
      <c r="W6950">
        <v>840</v>
      </c>
      <c r="X6950" t="s">
        <v>44</v>
      </c>
      <c r="Y6950" t="s">
        <v>45</v>
      </c>
      <c r="Z6950">
        <v>0</v>
      </c>
      <c r="AA6950">
        <v>341</v>
      </c>
      <c r="AB6950">
        <v>30676</v>
      </c>
      <c r="AC6950" t="s">
        <v>46</v>
      </c>
    </row>
    <row r="6951" spans="1:29" x14ac:dyDescent="0.3">
      <c r="A6951" s="1" t="s">
        <v>47</v>
      </c>
      <c r="B6951" t="s">
        <v>136</v>
      </c>
      <c r="C6951" t="s">
        <v>1124</v>
      </c>
      <c r="D6951" t="s">
        <v>387</v>
      </c>
      <c r="E6951">
        <v>1</v>
      </c>
      <c r="F6951" t="s">
        <v>271</v>
      </c>
      <c r="G6951" t="s">
        <v>1060</v>
      </c>
      <c r="H6951" t="s">
        <v>79</v>
      </c>
      <c r="I6951" t="s">
        <v>1705</v>
      </c>
      <c r="J6951" t="s">
        <v>6221</v>
      </c>
      <c r="K6951" t="s">
        <v>15400</v>
      </c>
      <c r="L6951" t="s">
        <v>15401</v>
      </c>
      <c r="M6951" t="s">
        <v>227</v>
      </c>
      <c r="N6951" t="s">
        <v>40</v>
      </c>
      <c r="O6951">
        <v>6779</v>
      </c>
      <c r="P6951">
        <v>10982</v>
      </c>
      <c r="Q6951" t="s">
        <v>95</v>
      </c>
      <c r="R6951">
        <v>246</v>
      </c>
      <c r="S6951" s="2">
        <v>45017</v>
      </c>
      <c r="T6951" t="s">
        <v>42</v>
      </c>
      <c r="U6951">
        <v>0</v>
      </c>
      <c r="V6951" t="s">
        <v>106</v>
      </c>
      <c r="W6951">
        <v>407</v>
      </c>
      <c r="X6951" t="s">
        <v>44</v>
      </c>
      <c r="Y6951" t="s">
        <v>72</v>
      </c>
      <c r="Z6951">
        <v>0</v>
      </c>
      <c r="AA6951">
        <v>401</v>
      </c>
      <c r="AB6951">
        <v>9460</v>
      </c>
      <c r="AC6951" t="s">
        <v>46</v>
      </c>
    </row>
    <row r="6952" spans="1:29" x14ac:dyDescent="0.3">
      <c r="A6952" s="1" t="s">
        <v>29</v>
      </c>
      <c r="B6952" t="s">
        <v>541</v>
      </c>
      <c r="C6952" t="s">
        <v>1190</v>
      </c>
      <c r="D6952" t="s">
        <v>155</v>
      </c>
      <c r="E6952">
        <v>6</v>
      </c>
      <c r="F6952" t="s">
        <v>77</v>
      </c>
      <c r="G6952" t="s">
        <v>501</v>
      </c>
      <c r="H6952" t="s">
        <v>79</v>
      </c>
      <c r="I6952" t="s">
        <v>2824</v>
      </c>
      <c r="J6952" t="s">
        <v>706</v>
      </c>
      <c r="K6952" t="s">
        <v>15402</v>
      </c>
      <c r="L6952" t="s">
        <v>15403</v>
      </c>
      <c r="M6952" t="s">
        <v>3258</v>
      </c>
      <c r="N6952" t="s">
        <v>94</v>
      </c>
      <c r="O6952">
        <v>22349</v>
      </c>
      <c r="P6952">
        <v>24679</v>
      </c>
      <c r="Q6952" t="s">
        <v>59</v>
      </c>
      <c r="R6952">
        <v>25</v>
      </c>
      <c r="S6952" s="2">
        <v>44282</v>
      </c>
      <c r="T6952" t="s">
        <v>42</v>
      </c>
      <c r="U6952">
        <v>40222</v>
      </c>
      <c r="V6952" t="s">
        <v>106</v>
      </c>
      <c r="W6952">
        <v>613</v>
      </c>
      <c r="X6952" t="s">
        <v>44</v>
      </c>
      <c r="Y6952" t="s">
        <v>61</v>
      </c>
      <c r="Z6952">
        <v>0</v>
      </c>
      <c r="AA6952">
        <v>49</v>
      </c>
      <c r="AB6952">
        <v>23501</v>
      </c>
      <c r="AC6952" t="s">
        <v>46</v>
      </c>
    </row>
    <row r="6953" spans="1:29" x14ac:dyDescent="0.3">
      <c r="A6953" s="1" t="s">
        <v>29</v>
      </c>
      <c r="B6953" t="s">
        <v>228</v>
      </c>
      <c r="C6953" t="s">
        <v>484</v>
      </c>
      <c r="D6953" t="s">
        <v>387</v>
      </c>
      <c r="E6953">
        <v>1</v>
      </c>
      <c r="F6953" t="s">
        <v>120</v>
      </c>
      <c r="G6953" t="s">
        <v>1533</v>
      </c>
      <c r="H6953" t="s">
        <v>79</v>
      </c>
      <c r="I6953" t="s">
        <v>530</v>
      </c>
      <c r="J6953" t="s">
        <v>3919</v>
      </c>
      <c r="K6953">
        <v>6604930070</v>
      </c>
      <c r="L6953" t="s">
        <v>15404</v>
      </c>
      <c r="M6953" t="s">
        <v>1189</v>
      </c>
      <c r="N6953" t="s">
        <v>84</v>
      </c>
      <c r="O6953">
        <v>5454</v>
      </c>
      <c r="P6953">
        <v>9974</v>
      </c>
      <c r="Q6953" t="s">
        <v>59</v>
      </c>
      <c r="R6953">
        <v>479</v>
      </c>
      <c r="S6953" s="2">
        <v>44322</v>
      </c>
      <c r="T6953" t="s">
        <v>42</v>
      </c>
      <c r="U6953">
        <v>13853</v>
      </c>
      <c r="V6953" t="s">
        <v>71</v>
      </c>
      <c r="W6953">
        <v>467</v>
      </c>
      <c r="X6953" t="s">
        <v>44</v>
      </c>
      <c r="Y6953" t="s">
        <v>61</v>
      </c>
      <c r="Z6953">
        <v>0</v>
      </c>
      <c r="AA6953">
        <v>741</v>
      </c>
      <c r="AB6953">
        <v>5554</v>
      </c>
      <c r="AC6953" t="s">
        <v>73</v>
      </c>
    </row>
    <row r="6954" spans="1:29" x14ac:dyDescent="0.3">
      <c r="A6954" s="1" t="s">
        <v>47</v>
      </c>
      <c r="B6954" t="s">
        <v>108</v>
      </c>
      <c r="C6954" t="s">
        <v>109</v>
      </c>
      <c r="D6954" t="s">
        <v>178</v>
      </c>
      <c r="E6954">
        <v>1</v>
      </c>
      <c r="F6954" t="s">
        <v>120</v>
      </c>
      <c r="G6954" t="s">
        <v>121</v>
      </c>
      <c r="H6954" t="s">
        <v>35</v>
      </c>
      <c r="I6954" t="s">
        <v>427</v>
      </c>
      <c r="J6954" t="s">
        <v>342</v>
      </c>
      <c r="K6954">
        <f>1-180-414-2150</f>
        <v>-2743</v>
      </c>
      <c r="L6954" t="s">
        <v>15405</v>
      </c>
      <c r="M6954" t="s">
        <v>660</v>
      </c>
      <c r="N6954" t="s">
        <v>58</v>
      </c>
      <c r="O6954">
        <v>6423</v>
      </c>
      <c r="P6954">
        <v>9977</v>
      </c>
      <c r="Q6954" t="s">
        <v>95</v>
      </c>
      <c r="R6954">
        <v>440</v>
      </c>
      <c r="S6954" s="2">
        <v>45354</v>
      </c>
      <c r="T6954" s="2">
        <v>45363</v>
      </c>
      <c r="U6954">
        <v>0</v>
      </c>
      <c r="V6954" t="s">
        <v>106</v>
      </c>
      <c r="W6954">
        <v>700</v>
      </c>
      <c r="X6954" t="s">
        <v>60</v>
      </c>
      <c r="Y6954" t="s">
        <v>45</v>
      </c>
      <c r="Z6954">
        <v>1186</v>
      </c>
      <c r="AA6954">
        <v>911</v>
      </c>
      <c r="AB6954">
        <v>6871</v>
      </c>
      <c r="AC6954" t="s">
        <v>46</v>
      </c>
    </row>
    <row r="6955" spans="1:29" x14ac:dyDescent="0.3">
      <c r="A6955" s="1" t="s">
        <v>47</v>
      </c>
      <c r="B6955" t="s">
        <v>48</v>
      </c>
      <c r="C6955" t="s">
        <v>644</v>
      </c>
      <c r="D6955" t="s">
        <v>128</v>
      </c>
      <c r="E6955">
        <v>10</v>
      </c>
      <c r="F6955" t="s">
        <v>221</v>
      </c>
      <c r="G6955" t="s">
        <v>882</v>
      </c>
      <c r="H6955" t="s">
        <v>35</v>
      </c>
      <c r="I6955" t="s">
        <v>265</v>
      </c>
      <c r="J6955" t="s">
        <v>4823</v>
      </c>
      <c r="K6955" t="s">
        <v>15406</v>
      </c>
      <c r="L6955" t="s">
        <v>15407</v>
      </c>
      <c r="M6955" t="s">
        <v>220</v>
      </c>
      <c r="N6955" t="s">
        <v>58</v>
      </c>
      <c r="O6955">
        <v>25742</v>
      </c>
      <c r="P6955">
        <v>29624</v>
      </c>
      <c r="Q6955" t="s">
        <v>59</v>
      </c>
      <c r="R6955">
        <v>902</v>
      </c>
      <c r="S6955" s="2">
        <v>44894</v>
      </c>
      <c r="T6955" s="2">
        <v>44900</v>
      </c>
      <c r="U6955">
        <v>4341</v>
      </c>
      <c r="V6955" t="s">
        <v>43</v>
      </c>
      <c r="W6955">
        <v>830</v>
      </c>
      <c r="X6955" t="s">
        <v>60</v>
      </c>
      <c r="Y6955" t="s">
        <v>61</v>
      </c>
      <c r="Z6955">
        <v>3869</v>
      </c>
      <c r="AA6955">
        <v>213</v>
      </c>
      <c r="AB6955">
        <v>27869</v>
      </c>
      <c r="AC6955" t="s">
        <v>46</v>
      </c>
    </row>
    <row r="6956" spans="1:29" x14ac:dyDescent="0.3">
      <c r="A6956" s="1" t="s">
        <v>47</v>
      </c>
      <c r="B6956" t="s">
        <v>136</v>
      </c>
      <c r="C6956" t="s">
        <v>1426</v>
      </c>
      <c r="D6956" t="s">
        <v>155</v>
      </c>
      <c r="E6956">
        <v>7</v>
      </c>
      <c r="F6956" t="s">
        <v>186</v>
      </c>
      <c r="G6956" t="s">
        <v>463</v>
      </c>
      <c r="H6956" t="s">
        <v>79</v>
      </c>
      <c r="I6956" t="s">
        <v>803</v>
      </c>
      <c r="J6956" t="s">
        <v>3059</v>
      </c>
      <c r="K6956" t="s">
        <v>15408</v>
      </c>
      <c r="L6956" t="s">
        <v>15409</v>
      </c>
      <c r="M6956" t="s">
        <v>207</v>
      </c>
      <c r="N6956" t="s">
        <v>94</v>
      </c>
      <c r="O6956">
        <v>11818</v>
      </c>
      <c r="P6956">
        <v>15353</v>
      </c>
      <c r="Q6956" t="s">
        <v>95</v>
      </c>
      <c r="R6956">
        <v>279</v>
      </c>
      <c r="S6956" s="2">
        <v>45327</v>
      </c>
      <c r="T6956" t="s">
        <v>42</v>
      </c>
      <c r="U6956">
        <v>0</v>
      </c>
      <c r="V6956" t="s">
        <v>85</v>
      </c>
      <c r="W6956">
        <v>671</v>
      </c>
      <c r="X6956" t="s">
        <v>44</v>
      </c>
      <c r="Y6956" t="s">
        <v>72</v>
      </c>
      <c r="Z6956">
        <v>0</v>
      </c>
      <c r="AA6956">
        <v>262</v>
      </c>
      <c r="AB6956">
        <v>15049</v>
      </c>
      <c r="AC6956" t="s">
        <v>73</v>
      </c>
    </row>
    <row r="6957" spans="1:29" x14ac:dyDescent="0.3">
      <c r="A6957" s="1" t="s">
        <v>47</v>
      </c>
      <c r="B6957" t="s">
        <v>136</v>
      </c>
      <c r="C6957" t="s">
        <v>1426</v>
      </c>
      <c r="D6957" t="s">
        <v>138</v>
      </c>
      <c r="E6957">
        <v>7</v>
      </c>
      <c r="F6957" t="s">
        <v>221</v>
      </c>
      <c r="G6957" t="s">
        <v>882</v>
      </c>
      <c r="H6957" t="s">
        <v>79</v>
      </c>
      <c r="I6957" t="s">
        <v>251</v>
      </c>
      <c r="J6957" t="s">
        <v>2495</v>
      </c>
      <c r="K6957" t="s">
        <v>15410</v>
      </c>
      <c r="L6957" t="s">
        <v>15411</v>
      </c>
      <c r="M6957" t="s">
        <v>207</v>
      </c>
      <c r="N6957" t="s">
        <v>84</v>
      </c>
      <c r="O6957">
        <v>18013</v>
      </c>
      <c r="P6957">
        <v>20018</v>
      </c>
      <c r="Q6957" t="s">
        <v>95</v>
      </c>
      <c r="R6957">
        <v>411</v>
      </c>
      <c r="S6957" s="2">
        <v>44764</v>
      </c>
      <c r="T6957" s="2">
        <v>44774</v>
      </c>
      <c r="U6957">
        <v>0</v>
      </c>
      <c r="V6957" t="s">
        <v>71</v>
      </c>
      <c r="W6957">
        <v>494</v>
      </c>
      <c r="X6957" t="s">
        <v>60</v>
      </c>
      <c r="Y6957" t="s">
        <v>45</v>
      </c>
      <c r="Z6957">
        <v>0</v>
      </c>
      <c r="AA6957">
        <v>592</v>
      </c>
      <c r="AB6957">
        <v>19803</v>
      </c>
      <c r="AC6957" t="s">
        <v>73</v>
      </c>
    </row>
    <row r="6958" spans="1:29" x14ac:dyDescent="0.3">
      <c r="A6958" s="1" t="s">
        <v>47</v>
      </c>
      <c r="B6958" t="s">
        <v>153</v>
      </c>
      <c r="C6958" t="s">
        <v>2765</v>
      </c>
      <c r="D6958" t="s">
        <v>98</v>
      </c>
      <c r="E6958">
        <v>2</v>
      </c>
      <c r="F6958" t="s">
        <v>33</v>
      </c>
      <c r="G6958" t="s">
        <v>411</v>
      </c>
      <c r="H6958" t="s">
        <v>35</v>
      </c>
      <c r="I6958" t="s">
        <v>36</v>
      </c>
      <c r="J6958" t="s">
        <v>11751</v>
      </c>
      <c r="K6958">
        <f>1-62-839-2868</f>
        <v>-3768</v>
      </c>
      <c r="L6958" t="s">
        <v>15412</v>
      </c>
      <c r="M6958" t="s">
        <v>1707</v>
      </c>
      <c r="N6958" t="s">
        <v>40</v>
      </c>
      <c r="O6958">
        <v>24842</v>
      </c>
      <c r="P6958">
        <v>27515</v>
      </c>
      <c r="Q6958" t="s">
        <v>59</v>
      </c>
      <c r="R6958">
        <v>914</v>
      </c>
      <c r="S6958" s="2">
        <v>44957</v>
      </c>
      <c r="T6958" t="s">
        <v>42</v>
      </c>
      <c r="U6958">
        <v>33380</v>
      </c>
      <c r="V6958" t="s">
        <v>71</v>
      </c>
      <c r="W6958">
        <v>767</v>
      </c>
      <c r="X6958" t="s">
        <v>44</v>
      </c>
      <c r="Y6958" t="s">
        <v>45</v>
      </c>
      <c r="Z6958">
        <v>0</v>
      </c>
      <c r="AA6958">
        <v>264</v>
      </c>
      <c r="AB6958">
        <v>26778</v>
      </c>
      <c r="AC6958" t="s">
        <v>46</v>
      </c>
    </row>
    <row r="6959" spans="1:29" x14ac:dyDescent="0.3">
      <c r="A6959" s="1" t="s">
        <v>29</v>
      </c>
      <c r="B6959" t="s">
        <v>393</v>
      </c>
      <c r="C6959" t="s">
        <v>1262</v>
      </c>
      <c r="D6959" t="s">
        <v>32</v>
      </c>
      <c r="E6959">
        <v>10</v>
      </c>
      <c r="F6959" t="s">
        <v>77</v>
      </c>
      <c r="G6959" t="s">
        <v>501</v>
      </c>
      <c r="H6959" t="s">
        <v>79</v>
      </c>
      <c r="I6959" t="s">
        <v>921</v>
      </c>
      <c r="J6959" t="s">
        <v>1390</v>
      </c>
      <c r="K6959" t="s">
        <v>15413</v>
      </c>
      <c r="L6959" t="s">
        <v>15414</v>
      </c>
      <c r="M6959" t="s">
        <v>399</v>
      </c>
      <c r="N6959" t="s">
        <v>58</v>
      </c>
      <c r="O6959">
        <v>15813</v>
      </c>
      <c r="P6959">
        <v>20184</v>
      </c>
      <c r="Q6959" t="s">
        <v>59</v>
      </c>
      <c r="R6959">
        <v>853</v>
      </c>
      <c r="S6959" s="2">
        <v>45307</v>
      </c>
      <c r="T6959" s="2">
        <v>45322</v>
      </c>
      <c r="U6959">
        <v>43662</v>
      </c>
      <c r="V6959" t="s">
        <v>71</v>
      </c>
      <c r="W6959">
        <v>495</v>
      </c>
      <c r="X6959" t="s">
        <v>60</v>
      </c>
      <c r="Y6959" t="s">
        <v>45</v>
      </c>
      <c r="Z6959">
        <v>3665</v>
      </c>
      <c r="AA6959">
        <v>213</v>
      </c>
      <c r="AB6959">
        <v>19543</v>
      </c>
      <c r="AC6959" t="s">
        <v>73</v>
      </c>
    </row>
    <row r="6960" spans="1:29" x14ac:dyDescent="0.3">
      <c r="A6960" s="1" t="s">
        <v>29</v>
      </c>
      <c r="B6960" t="s">
        <v>62</v>
      </c>
      <c r="C6960" t="s">
        <v>1795</v>
      </c>
      <c r="D6960" t="s">
        <v>185</v>
      </c>
      <c r="E6960">
        <v>7</v>
      </c>
      <c r="F6960" t="s">
        <v>129</v>
      </c>
      <c r="G6960" t="s">
        <v>298</v>
      </c>
      <c r="H6960" t="s">
        <v>35</v>
      </c>
      <c r="I6960" t="s">
        <v>2684</v>
      </c>
      <c r="J6960" t="s">
        <v>2137</v>
      </c>
      <c r="K6960" t="s">
        <v>15415</v>
      </c>
      <c r="L6960" t="s">
        <v>15416</v>
      </c>
      <c r="M6960" t="s">
        <v>70</v>
      </c>
      <c r="N6960" t="s">
        <v>40</v>
      </c>
      <c r="O6960">
        <v>15941</v>
      </c>
      <c r="P6960">
        <v>19434</v>
      </c>
      <c r="Q6960" t="s">
        <v>41</v>
      </c>
      <c r="R6960">
        <v>374</v>
      </c>
      <c r="S6960" s="2">
        <v>45290</v>
      </c>
      <c r="T6960" t="s">
        <v>42</v>
      </c>
      <c r="U6960">
        <v>0</v>
      </c>
      <c r="V6960" t="s">
        <v>106</v>
      </c>
      <c r="W6960">
        <v>583</v>
      </c>
      <c r="X6960" t="s">
        <v>44</v>
      </c>
      <c r="Y6960" t="s">
        <v>72</v>
      </c>
      <c r="Z6960">
        <v>0</v>
      </c>
      <c r="AA6960">
        <v>761</v>
      </c>
      <c r="AB6960">
        <v>17285</v>
      </c>
      <c r="AC6960" t="s">
        <v>73</v>
      </c>
    </row>
    <row r="6961" spans="1:29" x14ac:dyDescent="0.3">
      <c r="A6961" s="1" t="s">
        <v>47</v>
      </c>
      <c r="B6961" t="s">
        <v>592</v>
      </c>
      <c r="C6961" t="s">
        <v>593</v>
      </c>
      <c r="D6961" t="s">
        <v>128</v>
      </c>
      <c r="E6961">
        <v>8</v>
      </c>
      <c r="F6961" t="s">
        <v>120</v>
      </c>
      <c r="G6961" t="s">
        <v>586</v>
      </c>
      <c r="H6961" t="s">
        <v>35</v>
      </c>
      <c r="I6961" t="s">
        <v>1501</v>
      </c>
      <c r="J6961" t="s">
        <v>15417</v>
      </c>
      <c r="K6961" t="s">
        <v>15418</v>
      </c>
      <c r="L6961" t="s">
        <v>15419</v>
      </c>
      <c r="M6961" t="s">
        <v>2648</v>
      </c>
      <c r="N6961" t="s">
        <v>84</v>
      </c>
      <c r="O6961">
        <v>25138</v>
      </c>
      <c r="P6961">
        <v>30000</v>
      </c>
      <c r="Q6961" t="s">
        <v>59</v>
      </c>
      <c r="R6961">
        <v>4</v>
      </c>
      <c r="S6961" s="2">
        <v>45106</v>
      </c>
      <c r="T6961" s="2">
        <v>45121</v>
      </c>
      <c r="U6961">
        <v>42661</v>
      </c>
      <c r="V6961" t="s">
        <v>106</v>
      </c>
      <c r="W6961">
        <v>603</v>
      </c>
      <c r="X6961" t="s">
        <v>60</v>
      </c>
      <c r="Y6961" t="s">
        <v>61</v>
      </c>
      <c r="Z6961">
        <v>0</v>
      </c>
      <c r="AA6961">
        <v>241</v>
      </c>
      <c r="AB6961">
        <v>29944</v>
      </c>
      <c r="AC6961" t="s">
        <v>46</v>
      </c>
    </row>
    <row r="6962" spans="1:29" x14ac:dyDescent="0.3">
      <c r="A6962" s="1" t="s">
        <v>47</v>
      </c>
      <c r="B6962" t="s">
        <v>117</v>
      </c>
      <c r="C6962" t="s">
        <v>118</v>
      </c>
      <c r="D6962" t="s">
        <v>32</v>
      </c>
      <c r="E6962">
        <v>3</v>
      </c>
      <c r="F6962" t="s">
        <v>77</v>
      </c>
      <c r="G6962" t="s">
        <v>440</v>
      </c>
      <c r="H6962" t="s">
        <v>79</v>
      </c>
      <c r="I6962" t="s">
        <v>4922</v>
      </c>
      <c r="J6962" t="s">
        <v>224</v>
      </c>
      <c r="K6962" t="s">
        <v>15420</v>
      </c>
      <c r="L6962" t="s">
        <v>15421</v>
      </c>
      <c r="M6962" t="s">
        <v>1301</v>
      </c>
      <c r="N6962" t="s">
        <v>58</v>
      </c>
      <c r="O6962">
        <v>27124</v>
      </c>
      <c r="P6962">
        <v>29355</v>
      </c>
      <c r="Q6962" t="s">
        <v>59</v>
      </c>
      <c r="R6962">
        <v>100</v>
      </c>
      <c r="S6962" s="2">
        <v>45198</v>
      </c>
      <c r="T6962" t="s">
        <v>42</v>
      </c>
      <c r="U6962">
        <v>28352</v>
      </c>
      <c r="V6962" t="s">
        <v>106</v>
      </c>
      <c r="W6962">
        <v>658</v>
      </c>
      <c r="X6962" t="s">
        <v>44</v>
      </c>
      <c r="Y6962" t="s">
        <v>61</v>
      </c>
      <c r="Z6962">
        <v>4034</v>
      </c>
      <c r="AA6962">
        <v>712</v>
      </c>
      <c r="AB6962">
        <v>28566</v>
      </c>
      <c r="AC6962" t="s">
        <v>46</v>
      </c>
    </row>
    <row r="6963" spans="1:29" x14ac:dyDescent="0.3">
      <c r="A6963" s="1" t="s">
        <v>47</v>
      </c>
      <c r="B6963" t="s">
        <v>145</v>
      </c>
      <c r="C6963" t="s">
        <v>547</v>
      </c>
      <c r="D6963" t="s">
        <v>185</v>
      </c>
      <c r="E6963">
        <v>7</v>
      </c>
      <c r="F6963" t="s">
        <v>33</v>
      </c>
      <c r="G6963" t="s">
        <v>170</v>
      </c>
      <c r="H6963" t="s">
        <v>35</v>
      </c>
      <c r="I6963" t="s">
        <v>1705</v>
      </c>
      <c r="J6963" t="s">
        <v>1226</v>
      </c>
      <c r="K6963" t="s">
        <v>15422</v>
      </c>
      <c r="L6963" t="s">
        <v>15423</v>
      </c>
      <c r="M6963" t="s">
        <v>152</v>
      </c>
      <c r="N6963" t="s">
        <v>40</v>
      </c>
      <c r="O6963">
        <v>23613</v>
      </c>
      <c r="P6963">
        <v>26415</v>
      </c>
      <c r="Q6963" t="s">
        <v>41</v>
      </c>
      <c r="R6963">
        <v>847</v>
      </c>
      <c r="S6963" s="2">
        <v>44271</v>
      </c>
      <c r="T6963" s="2">
        <v>44275</v>
      </c>
      <c r="U6963">
        <v>0</v>
      </c>
      <c r="V6963" t="s">
        <v>106</v>
      </c>
      <c r="W6963">
        <v>402</v>
      </c>
      <c r="X6963" t="s">
        <v>60</v>
      </c>
      <c r="Y6963" t="s">
        <v>61</v>
      </c>
      <c r="Z6963">
        <v>0</v>
      </c>
      <c r="AA6963">
        <v>828</v>
      </c>
      <c r="AB6963">
        <v>26228</v>
      </c>
      <c r="AC6963" t="s">
        <v>107</v>
      </c>
    </row>
    <row r="6964" spans="1:29" x14ac:dyDescent="0.3">
      <c r="A6964" s="1" t="s">
        <v>29</v>
      </c>
      <c r="B6964" t="s">
        <v>62</v>
      </c>
      <c r="C6964" t="s">
        <v>3683</v>
      </c>
      <c r="D6964" t="s">
        <v>50</v>
      </c>
      <c r="E6964">
        <v>7</v>
      </c>
      <c r="F6964" t="s">
        <v>51</v>
      </c>
      <c r="G6964" t="s">
        <v>237</v>
      </c>
      <c r="H6964" t="s">
        <v>35</v>
      </c>
      <c r="I6964" t="s">
        <v>530</v>
      </c>
      <c r="J6964" t="s">
        <v>553</v>
      </c>
      <c r="K6964" t="s">
        <v>15424</v>
      </c>
      <c r="L6964" t="s">
        <v>15425</v>
      </c>
      <c r="M6964" t="s">
        <v>404</v>
      </c>
      <c r="N6964" t="s">
        <v>84</v>
      </c>
      <c r="O6964">
        <v>9206</v>
      </c>
      <c r="P6964">
        <v>11503</v>
      </c>
      <c r="Q6964" t="s">
        <v>95</v>
      </c>
      <c r="R6964">
        <v>580</v>
      </c>
      <c r="S6964" s="2">
        <v>44970</v>
      </c>
      <c r="T6964" s="2">
        <v>44973</v>
      </c>
      <c r="U6964">
        <v>0</v>
      </c>
      <c r="V6964" t="s">
        <v>71</v>
      </c>
      <c r="W6964">
        <v>484</v>
      </c>
      <c r="X6964" t="s">
        <v>60</v>
      </c>
      <c r="Y6964" t="s">
        <v>61</v>
      </c>
      <c r="Z6964">
        <v>0</v>
      </c>
      <c r="AA6964">
        <v>840</v>
      </c>
      <c r="AB6964">
        <v>10318</v>
      </c>
      <c r="AC6964" t="s">
        <v>107</v>
      </c>
    </row>
    <row r="6965" spans="1:29" x14ac:dyDescent="0.3">
      <c r="A6965" s="1" t="s">
        <v>47</v>
      </c>
      <c r="B6965" t="s">
        <v>153</v>
      </c>
      <c r="C6965" t="s">
        <v>3264</v>
      </c>
      <c r="D6965" t="s">
        <v>178</v>
      </c>
      <c r="E6965">
        <v>3</v>
      </c>
      <c r="F6965" t="s">
        <v>120</v>
      </c>
      <c r="G6965" t="s">
        <v>121</v>
      </c>
      <c r="H6965" t="s">
        <v>79</v>
      </c>
      <c r="I6965" t="s">
        <v>10076</v>
      </c>
      <c r="J6965" t="s">
        <v>7097</v>
      </c>
      <c r="K6965" t="s">
        <v>15426</v>
      </c>
      <c r="L6965" t="s">
        <v>15427</v>
      </c>
      <c r="M6965" t="s">
        <v>540</v>
      </c>
      <c r="N6965" t="s">
        <v>84</v>
      </c>
      <c r="O6965">
        <v>9659</v>
      </c>
      <c r="P6965">
        <v>14048</v>
      </c>
      <c r="Q6965" t="s">
        <v>59</v>
      </c>
      <c r="R6965">
        <v>967</v>
      </c>
      <c r="S6965" s="2">
        <v>44813</v>
      </c>
      <c r="T6965" t="s">
        <v>42</v>
      </c>
      <c r="U6965">
        <v>9534</v>
      </c>
      <c r="V6965" t="s">
        <v>85</v>
      </c>
      <c r="W6965">
        <v>545</v>
      </c>
      <c r="X6965" t="s">
        <v>44</v>
      </c>
      <c r="Y6965" t="s">
        <v>45</v>
      </c>
      <c r="Z6965">
        <v>0</v>
      </c>
      <c r="AA6965">
        <v>481</v>
      </c>
      <c r="AB6965">
        <v>13638</v>
      </c>
      <c r="AC6965" t="s">
        <v>73</v>
      </c>
    </row>
    <row r="6966" spans="1:29" x14ac:dyDescent="0.3">
      <c r="A6966" s="1" t="s">
        <v>29</v>
      </c>
      <c r="B6966" t="s">
        <v>96</v>
      </c>
      <c r="C6966" t="s">
        <v>1496</v>
      </c>
      <c r="D6966" t="s">
        <v>98</v>
      </c>
      <c r="E6966">
        <v>7</v>
      </c>
      <c r="F6966" t="s">
        <v>64</v>
      </c>
      <c r="G6966" t="s">
        <v>88</v>
      </c>
      <c r="H6966" t="s">
        <v>79</v>
      </c>
      <c r="I6966" t="s">
        <v>377</v>
      </c>
      <c r="J6966" t="s">
        <v>4585</v>
      </c>
      <c r="K6966" t="s">
        <v>15428</v>
      </c>
      <c r="L6966" t="s">
        <v>15429</v>
      </c>
      <c r="M6966" t="s">
        <v>1500</v>
      </c>
      <c r="N6966" t="s">
        <v>94</v>
      </c>
      <c r="O6966">
        <v>26806</v>
      </c>
      <c r="P6966">
        <v>29323</v>
      </c>
      <c r="Q6966" t="s">
        <v>41</v>
      </c>
      <c r="R6966">
        <v>718</v>
      </c>
      <c r="S6966" s="2">
        <v>44503</v>
      </c>
      <c r="T6966" t="s">
        <v>42</v>
      </c>
      <c r="U6966">
        <v>0</v>
      </c>
      <c r="V6966" t="s">
        <v>43</v>
      </c>
      <c r="W6966">
        <v>561</v>
      </c>
      <c r="X6966" t="s">
        <v>44</v>
      </c>
      <c r="Y6966" t="s">
        <v>72</v>
      </c>
      <c r="Z6966">
        <v>0</v>
      </c>
      <c r="AA6966">
        <v>546</v>
      </c>
      <c r="AB6966">
        <v>27159</v>
      </c>
      <c r="AC6966" t="s">
        <v>107</v>
      </c>
    </row>
    <row r="6967" spans="1:29" x14ac:dyDescent="0.3">
      <c r="A6967" s="1" t="s">
        <v>29</v>
      </c>
      <c r="B6967" t="s">
        <v>30</v>
      </c>
      <c r="C6967" t="s">
        <v>2406</v>
      </c>
      <c r="D6967" t="s">
        <v>155</v>
      </c>
      <c r="E6967">
        <v>4</v>
      </c>
      <c r="F6967" t="s">
        <v>120</v>
      </c>
      <c r="G6967" t="s">
        <v>586</v>
      </c>
      <c r="H6967" t="s">
        <v>35</v>
      </c>
      <c r="I6967" t="s">
        <v>1835</v>
      </c>
      <c r="J6967" t="s">
        <v>833</v>
      </c>
      <c r="K6967" t="s">
        <v>15430</v>
      </c>
      <c r="L6967" t="s">
        <v>2096</v>
      </c>
      <c r="M6967" t="s">
        <v>1029</v>
      </c>
      <c r="N6967" t="s">
        <v>58</v>
      </c>
      <c r="O6967">
        <v>18601</v>
      </c>
      <c r="P6967">
        <v>23050</v>
      </c>
      <c r="Q6967" t="s">
        <v>41</v>
      </c>
      <c r="R6967">
        <v>756</v>
      </c>
      <c r="S6967" s="2">
        <v>44977</v>
      </c>
      <c r="T6967" t="s">
        <v>42</v>
      </c>
      <c r="U6967">
        <v>0</v>
      </c>
      <c r="V6967" t="s">
        <v>106</v>
      </c>
      <c r="W6967">
        <v>601</v>
      </c>
      <c r="X6967" t="s">
        <v>44</v>
      </c>
      <c r="Y6967" t="s">
        <v>61</v>
      </c>
      <c r="Z6967">
        <v>2243</v>
      </c>
      <c r="AA6967">
        <v>84</v>
      </c>
      <c r="AB6967">
        <v>21695</v>
      </c>
      <c r="AC6967" t="s">
        <v>73</v>
      </c>
    </row>
    <row r="6968" spans="1:29" x14ac:dyDescent="0.3">
      <c r="A6968" s="1" t="s">
        <v>47</v>
      </c>
      <c r="B6968" t="s">
        <v>161</v>
      </c>
      <c r="C6968" t="s">
        <v>614</v>
      </c>
      <c r="D6968" t="s">
        <v>352</v>
      </c>
      <c r="E6968">
        <v>2</v>
      </c>
      <c r="F6968" t="s">
        <v>51</v>
      </c>
      <c r="G6968" t="s">
        <v>285</v>
      </c>
      <c r="H6968" t="s">
        <v>35</v>
      </c>
      <c r="I6968" t="s">
        <v>1379</v>
      </c>
      <c r="J6968" t="s">
        <v>576</v>
      </c>
      <c r="K6968">
        <f>1-185-703-1865</f>
        <v>-2752</v>
      </c>
      <c r="L6968" t="s">
        <v>15431</v>
      </c>
      <c r="M6968" t="s">
        <v>2032</v>
      </c>
      <c r="N6968" t="s">
        <v>58</v>
      </c>
      <c r="O6968">
        <v>26672</v>
      </c>
      <c r="P6968">
        <v>28751</v>
      </c>
      <c r="Q6968" t="s">
        <v>95</v>
      </c>
      <c r="R6968">
        <v>743</v>
      </c>
      <c r="S6968" s="2">
        <v>45023</v>
      </c>
      <c r="T6968" t="s">
        <v>42</v>
      </c>
      <c r="U6968">
        <v>0</v>
      </c>
      <c r="V6968" t="s">
        <v>71</v>
      </c>
      <c r="W6968">
        <v>729</v>
      </c>
      <c r="X6968" t="s">
        <v>44</v>
      </c>
      <c r="Y6968" t="s">
        <v>61</v>
      </c>
      <c r="Z6968">
        <v>2549</v>
      </c>
      <c r="AA6968">
        <v>893</v>
      </c>
      <c r="AB6968">
        <v>26943</v>
      </c>
      <c r="AC6968" t="s">
        <v>73</v>
      </c>
    </row>
    <row r="6969" spans="1:29" x14ac:dyDescent="0.3">
      <c r="A6969" s="1" t="s">
        <v>47</v>
      </c>
      <c r="B6969" t="s">
        <v>136</v>
      </c>
      <c r="C6969" t="s">
        <v>2546</v>
      </c>
      <c r="D6969" t="s">
        <v>128</v>
      </c>
      <c r="E6969">
        <v>10</v>
      </c>
      <c r="F6969" t="s">
        <v>77</v>
      </c>
      <c r="G6969" t="s">
        <v>440</v>
      </c>
      <c r="H6969" t="s">
        <v>79</v>
      </c>
      <c r="I6969" t="s">
        <v>140</v>
      </c>
      <c r="J6969" t="s">
        <v>4153</v>
      </c>
      <c r="K6969" t="s">
        <v>15432</v>
      </c>
      <c r="L6969" t="s">
        <v>15433</v>
      </c>
      <c r="M6969" t="s">
        <v>527</v>
      </c>
      <c r="N6969" t="s">
        <v>58</v>
      </c>
      <c r="O6969">
        <v>14494</v>
      </c>
      <c r="P6969">
        <v>16797</v>
      </c>
      <c r="Q6969" t="s">
        <v>59</v>
      </c>
      <c r="R6969">
        <v>660</v>
      </c>
      <c r="S6969" s="2">
        <v>44876</v>
      </c>
      <c r="T6969" t="s">
        <v>42</v>
      </c>
      <c r="U6969">
        <v>14013</v>
      </c>
      <c r="V6969" t="s">
        <v>85</v>
      </c>
      <c r="W6969">
        <v>812</v>
      </c>
      <c r="X6969" t="s">
        <v>44</v>
      </c>
      <c r="Y6969" t="s">
        <v>61</v>
      </c>
      <c r="Z6969">
        <v>1795</v>
      </c>
      <c r="AA6969">
        <v>567</v>
      </c>
      <c r="AB6969">
        <v>15062</v>
      </c>
      <c r="AC6969" t="s">
        <v>107</v>
      </c>
    </row>
    <row r="6970" spans="1:29" x14ac:dyDescent="0.3">
      <c r="A6970" s="1" t="s">
        <v>47</v>
      </c>
      <c r="B6970" t="s">
        <v>117</v>
      </c>
      <c r="C6970" t="s">
        <v>1406</v>
      </c>
      <c r="D6970" t="s">
        <v>32</v>
      </c>
      <c r="E6970">
        <v>7</v>
      </c>
      <c r="F6970" t="s">
        <v>129</v>
      </c>
      <c r="G6970" t="s">
        <v>130</v>
      </c>
      <c r="H6970" t="s">
        <v>79</v>
      </c>
      <c r="I6970" t="s">
        <v>434</v>
      </c>
      <c r="J6970" t="s">
        <v>2446</v>
      </c>
      <c r="K6970" t="s">
        <v>15434</v>
      </c>
      <c r="L6970" t="s">
        <v>15435</v>
      </c>
      <c r="M6970" t="s">
        <v>517</v>
      </c>
      <c r="N6970" t="s">
        <v>84</v>
      </c>
      <c r="O6970">
        <v>5427</v>
      </c>
      <c r="P6970">
        <v>9846</v>
      </c>
      <c r="Q6970" t="s">
        <v>59</v>
      </c>
      <c r="R6970">
        <v>149</v>
      </c>
      <c r="S6970" s="2">
        <v>44499</v>
      </c>
      <c r="T6970" t="s">
        <v>42</v>
      </c>
      <c r="U6970">
        <v>32182</v>
      </c>
      <c r="V6970" t="s">
        <v>85</v>
      </c>
      <c r="W6970">
        <v>701</v>
      </c>
      <c r="X6970" t="s">
        <v>44</v>
      </c>
      <c r="Y6970" t="s">
        <v>45</v>
      </c>
      <c r="Z6970">
        <v>0</v>
      </c>
      <c r="AA6970">
        <v>771</v>
      </c>
      <c r="AB6970">
        <v>8479</v>
      </c>
      <c r="AC6970" t="s">
        <v>46</v>
      </c>
    </row>
    <row r="6971" spans="1:29" x14ac:dyDescent="0.3">
      <c r="A6971" s="1" t="s">
        <v>29</v>
      </c>
      <c r="B6971" t="s">
        <v>74</v>
      </c>
      <c r="C6971" t="s">
        <v>1286</v>
      </c>
      <c r="D6971" t="s">
        <v>119</v>
      </c>
      <c r="E6971">
        <v>2</v>
      </c>
      <c r="F6971" t="s">
        <v>129</v>
      </c>
      <c r="G6971" t="s">
        <v>944</v>
      </c>
      <c r="H6971" t="s">
        <v>79</v>
      </c>
      <c r="I6971" t="s">
        <v>537</v>
      </c>
      <c r="J6971" t="s">
        <v>3892</v>
      </c>
      <c r="K6971" t="s">
        <v>15436</v>
      </c>
      <c r="L6971" t="s">
        <v>15437</v>
      </c>
      <c r="M6971" t="s">
        <v>175</v>
      </c>
      <c r="N6971" t="s">
        <v>84</v>
      </c>
      <c r="O6971">
        <v>26669</v>
      </c>
      <c r="P6971">
        <v>30708</v>
      </c>
      <c r="Q6971" t="s">
        <v>95</v>
      </c>
      <c r="R6971">
        <v>235</v>
      </c>
      <c r="S6971" s="2">
        <v>44769</v>
      </c>
      <c r="T6971" t="s">
        <v>42</v>
      </c>
      <c r="U6971">
        <v>0</v>
      </c>
      <c r="V6971" t="s">
        <v>71</v>
      </c>
      <c r="W6971">
        <v>441</v>
      </c>
      <c r="X6971" t="s">
        <v>44</v>
      </c>
      <c r="Y6971" t="s">
        <v>72</v>
      </c>
      <c r="Z6971">
        <v>0</v>
      </c>
      <c r="AA6971">
        <v>945</v>
      </c>
      <c r="AB6971">
        <v>27769</v>
      </c>
      <c r="AC6971" t="s">
        <v>46</v>
      </c>
    </row>
    <row r="6972" spans="1:29" x14ac:dyDescent="0.3">
      <c r="A6972" s="1" t="s">
        <v>29</v>
      </c>
      <c r="B6972" t="s">
        <v>86</v>
      </c>
      <c r="C6972" t="s">
        <v>3375</v>
      </c>
      <c r="D6972" t="s">
        <v>387</v>
      </c>
      <c r="E6972">
        <v>5</v>
      </c>
      <c r="F6972" t="s">
        <v>51</v>
      </c>
      <c r="G6972" t="s">
        <v>1075</v>
      </c>
      <c r="H6972" t="s">
        <v>35</v>
      </c>
      <c r="I6972" t="s">
        <v>1661</v>
      </c>
      <c r="J6972" t="s">
        <v>748</v>
      </c>
      <c r="K6972" t="s">
        <v>15438</v>
      </c>
      <c r="L6972" t="s">
        <v>15439</v>
      </c>
      <c r="M6972" t="s">
        <v>1113</v>
      </c>
      <c r="N6972" t="s">
        <v>58</v>
      </c>
      <c r="O6972">
        <v>15838</v>
      </c>
      <c r="P6972">
        <v>18824</v>
      </c>
      <c r="Q6972" t="s">
        <v>41</v>
      </c>
      <c r="R6972">
        <v>814</v>
      </c>
      <c r="S6972" s="2">
        <v>44490</v>
      </c>
      <c r="T6972" t="s">
        <v>42</v>
      </c>
      <c r="U6972">
        <v>0</v>
      </c>
      <c r="V6972" t="s">
        <v>43</v>
      </c>
      <c r="W6972">
        <v>688</v>
      </c>
      <c r="X6972" t="s">
        <v>44</v>
      </c>
      <c r="Y6972" t="s">
        <v>72</v>
      </c>
      <c r="Z6972">
        <v>4041</v>
      </c>
      <c r="AA6972">
        <v>462</v>
      </c>
      <c r="AB6972">
        <v>18053</v>
      </c>
      <c r="AC6972" t="s">
        <v>46</v>
      </c>
    </row>
    <row r="6973" spans="1:29" x14ac:dyDescent="0.3">
      <c r="A6973" s="1" t="s">
        <v>47</v>
      </c>
      <c r="B6973" t="s">
        <v>117</v>
      </c>
      <c r="C6973" t="s">
        <v>1406</v>
      </c>
      <c r="D6973" t="s">
        <v>352</v>
      </c>
      <c r="E6973">
        <v>7</v>
      </c>
      <c r="F6973" t="s">
        <v>271</v>
      </c>
      <c r="G6973" t="s">
        <v>340</v>
      </c>
      <c r="H6973" t="s">
        <v>35</v>
      </c>
      <c r="I6973" t="s">
        <v>417</v>
      </c>
      <c r="J6973" t="s">
        <v>3401</v>
      </c>
      <c r="K6973" t="s">
        <v>15440</v>
      </c>
      <c r="L6973" t="s">
        <v>15441</v>
      </c>
      <c r="M6973" t="s">
        <v>126</v>
      </c>
      <c r="N6973" t="s">
        <v>58</v>
      </c>
      <c r="O6973">
        <v>8593</v>
      </c>
      <c r="P6973">
        <v>13443</v>
      </c>
      <c r="Q6973" t="s">
        <v>59</v>
      </c>
      <c r="R6973">
        <v>783</v>
      </c>
      <c r="S6973" s="2">
        <v>44492</v>
      </c>
      <c r="T6973" t="s">
        <v>42</v>
      </c>
      <c r="U6973">
        <v>15983</v>
      </c>
      <c r="V6973" t="s">
        <v>71</v>
      </c>
      <c r="W6973">
        <v>832</v>
      </c>
      <c r="X6973" t="s">
        <v>44</v>
      </c>
      <c r="Y6973" t="s">
        <v>72</v>
      </c>
      <c r="Z6973">
        <v>3908</v>
      </c>
      <c r="AA6973">
        <v>256</v>
      </c>
      <c r="AB6973">
        <v>10890</v>
      </c>
      <c r="AC6973" t="s">
        <v>46</v>
      </c>
    </row>
    <row r="6974" spans="1:29" x14ac:dyDescent="0.3">
      <c r="A6974" s="1" t="s">
        <v>47</v>
      </c>
      <c r="B6974" t="s">
        <v>108</v>
      </c>
      <c r="C6974" t="s">
        <v>1220</v>
      </c>
      <c r="D6974" t="s">
        <v>138</v>
      </c>
      <c r="E6974">
        <v>7</v>
      </c>
      <c r="F6974" t="s">
        <v>221</v>
      </c>
      <c r="G6974" t="s">
        <v>882</v>
      </c>
      <c r="H6974" t="s">
        <v>79</v>
      </c>
      <c r="I6974" t="s">
        <v>5746</v>
      </c>
      <c r="J6974" t="s">
        <v>2586</v>
      </c>
      <c r="K6974" t="s">
        <v>15442</v>
      </c>
      <c r="L6974" t="s">
        <v>15443</v>
      </c>
      <c r="M6974" t="s">
        <v>1252</v>
      </c>
      <c r="N6974" t="s">
        <v>58</v>
      </c>
      <c r="O6974">
        <v>22770</v>
      </c>
      <c r="P6974">
        <v>27410</v>
      </c>
      <c r="Q6974" t="s">
        <v>95</v>
      </c>
      <c r="R6974">
        <v>542</v>
      </c>
      <c r="S6974" s="2">
        <v>44782</v>
      </c>
      <c r="T6974" s="2">
        <v>44790</v>
      </c>
      <c r="U6974">
        <v>0</v>
      </c>
      <c r="V6974" t="s">
        <v>43</v>
      </c>
      <c r="W6974">
        <v>456</v>
      </c>
      <c r="X6974" t="s">
        <v>60</v>
      </c>
      <c r="Y6974" t="s">
        <v>61</v>
      </c>
      <c r="Z6974">
        <v>3442</v>
      </c>
      <c r="AA6974">
        <v>986</v>
      </c>
      <c r="AB6974">
        <v>23550</v>
      </c>
      <c r="AC6974" t="s">
        <v>73</v>
      </c>
    </row>
    <row r="6975" spans="1:29" x14ac:dyDescent="0.3">
      <c r="A6975" s="1" t="s">
        <v>47</v>
      </c>
      <c r="B6975" t="s">
        <v>48</v>
      </c>
      <c r="C6975" t="s">
        <v>4953</v>
      </c>
      <c r="D6975" t="s">
        <v>178</v>
      </c>
      <c r="E6975">
        <v>2</v>
      </c>
      <c r="F6975" t="s">
        <v>77</v>
      </c>
      <c r="G6975" t="s">
        <v>440</v>
      </c>
      <c r="H6975" t="s">
        <v>79</v>
      </c>
      <c r="I6975" t="s">
        <v>36</v>
      </c>
      <c r="J6975" t="s">
        <v>7187</v>
      </c>
      <c r="K6975" t="s">
        <v>15444</v>
      </c>
      <c r="L6975" t="s">
        <v>15445</v>
      </c>
      <c r="M6975" t="s">
        <v>1240</v>
      </c>
      <c r="N6975" t="s">
        <v>58</v>
      </c>
      <c r="O6975">
        <v>11338</v>
      </c>
      <c r="P6975">
        <v>15325</v>
      </c>
      <c r="Q6975" t="s">
        <v>59</v>
      </c>
      <c r="R6975">
        <v>260</v>
      </c>
      <c r="S6975" s="2">
        <v>44865</v>
      </c>
      <c r="T6975" s="2">
        <v>44874</v>
      </c>
      <c r="U6975">
        <v>40194</v>
      </c>
      <c r="V6975" t="s">
        <v>85</v>
      </c>
      <c r="W6975">
        <v>559</v>
      </c>
      <c r="X6975" t="s">
        <v>60</v>
      </c>
      <c r="Y6975" t="s">
        <v>72</v>
      </c>
      <c r="Z6975">
        <v>2670</v>
      </c>
      <c r="AA6975">
        <v>767</v>
      </c>
      <c r="AB6975">
        <v>13105</v>
      </c>
      <c r="AC6975" t="s">
        <v>46</v>
      </c>
    </row>
    <row r="6976" spans="1:29" x14ac:dyDescent="0.3">
      <c r="A6976" s="1" t="s">
        <v>29</v>
      </c>
      <c r="B6976" t="s">
        <v>393</v>
      </c>
      <c r="C6976" t="s">
        <v>3673</v>
      </c>
      <c r="D6976" t="s">
        <v>155</v>
      </c>
      <c r="E6976">
        <v>8</v>
      </c>
      <c r="F6976" t="s">
        <v>51</v>
      </c>
      <c r="G6976" t="s">
        <v>1069</v>
      </c>
      <c r="H6976" t="s">
        <v>79</v>
      </c>
      <c r="I6976" t="s">
        <v>434</v>
      </c>
      <c r="J6976" t="s">
        <v>2326</v>
      </c>
      <c r="K6976" t="s">
        <v>15446</v>
      </c>
      <c r="L6976" t="s">
        <v>15447</v>
      </c>
      <c r="M6976" t="s">
        <v>654</v>
      </c>
      <c r="N6976" t="s">
        <v>84</v>
      </c>
      <c r="O6976">
        <v>6723</v>
      </c>
      <c r="P6976">
        <v>8785</v>
      </c>
      <c r="Q6976" t="s">
        <v>41</v>
      </c>
      <c r="R6976">
        <v>683</v>
      </c>
      <c r="S6976" s="2">
        <v>44750</v>
      </c>
      <c r="T6976" t="s">
        <v>42</v>
      </c>
      <c r="U6976">
        <v>0</v>
      </c>
      <c r="V6976" t="s">
        <v>71</v>
      </c>
      <c r="W6976">
        <v>637</v>
      </c>
      <c r="X6976" t="s">
        <v>44</v>
      </c>
      <c r="Y6976" t="s">
        <v>45</v>
      </c>
      <c r="Z6976">
        <v>0</v>
      </c>
      <c r="AA6976">
        <v>123</v>
      </c>
      <c r="AB6976">
        <v>7655</v>
      </c>
      <c r="AC6976" t="s">
        <v>46</v>
      </c>
    </row>
    <row r="6977" spans="1:29" x14ac:dyDescent="0.3">
      <c r="A6977" s="1" t="s">
        <v>29</v>
      </c>
      <c r="B6977" t="s">
        <v>30</v>
      </c>
      <c r="C6977" t="s">
        <v>263</v>
      </c>
      <c r="D6977" t="s">
        <v>110</v>
      </c>
      <c r="E6977">
        <v>6</v>
      </c>
      <c r="F6977" t="s">
        <v>186</v>
      </c>
      <c r="G6977" t="s">
        <v>620</v>
      </c>
      <c r="H6977" t="s">
        <v>35</v>
      </c>
      <c r="I6977" t="s">
        <v>5517</v>
      </c>
      <c r="J6977" t="s">
        <v>1065</v>
      </c>
      <c r="K6977" t="s">
        <v>15448</v>
      </c>
      <c r="L6977" t="s">
        <v>15449</v>
      </c>
      <c r="M6977" t="s">
        <v>1491</v>
      </c>
      <c r="N6977" t="s">
        <v>40</v>
      </c>
      <c r="O6977">
        <v>20808</v>
      </c>
      <c r="P6977">
        <v>23107</v>
      </c>
      <c r="Q6977" t="s">
        <v>41</v>
      </c>
      <c r="R6977">
        <v>65</v>
      </c>
      <c r="S6977" s="2">
        <v>45067</v>
      </c>
      <c r="T6977" s="2">
        <v>45075</v>
      </c>
      <c r="U6977">
        <v>0</v>
      </c>
      <c r="V6977" t="s">
        <v>71</v>
      </c>
      <c r="W6977">
        <v>849</v>
      </c>
      <c r="X6977" t="s">
        <v>60</v>
      </c>
      <c r="Y6977" t="s">
        <v>45</v>
      </c>
      <c r="Z6977">
        <v>0</v>
      </c>
      <c r="AA6977">
        <v>429</v>
      </c>
      <c r="AB6977">
        <v>22958</v>
      </c>
      <c r="AC6977" t="s">
        <v>107</v>
      </c>
    </row>
    <row r="6978" spans="1:29" x14ac:dyDescent="0.3">
      <c r="A6978" s="1" t="s">
        <v>29</v>
      </c>
      <c r="B6978" t="s">
        <v>228</v>
      </c>
      <c r="C6978" t="s">
        <v>989</v>
      </c>
      <c r="D6978" t="s">
        <v>185</v>
      </c>
      <c r="E6978">
        <v>8</v>
      </c>
      <c r="F6978" t="s">
        <v>221</v>
      </c>
      <c r="G6978" t="s">
        <v>506</v>
      </c>
      <c r="H6978" t="s">
        <v>79</v>
      </c>
      <c r="I6978" t="s">
        <v>1092</v>
      </c>
      <c r="J6978" t="s">
        <v>3110</v>
      </c>
      <c r="K6978" t="s">
        <v>15450</v>
      </c>
      <c r="L6978" t="s">
        <v>15451</v>
      </c>
      <c r="M6978" t="s">
        <v>473</v>
      </c>
      <c r="N6978" t="s">
        <v>58</v>
      </c>
      <c r="O6978">
        <v>29712</v>
      </c>
      <c r="P6978">
        <v>31721</v>
      </c>
      <c r="Q6978" t="s">
        <v>95</v>
      </c>
      <c r="R6978">
        <v>685</v>
      </c>
      <c r="S6978" s="2">
        <v>45122</v>
      </c>
      <c r="T6978" t="s">
        <v>42</v>
      </c>
      <c r="U6978">
        <v>0</v>
      </c>
      <c r="V6978" t="s">
        <v>85</v>
      </c>
      <c r="W6978">
        <v>794</v>
      </c>
      <c r="X6978" t="s">
        <v>44</v>
      </c>
      <c r="Y6978" t="s">
        <v>61</v>
      </c>
      <c r="Z6978">
        <v>4828</v>
      </c>
      <c r="AA6978">
        <v>91</v>
      </c>
      <c r="AB6978">
        <v>30035</v>
      </c>
      <c r="AC6978" t="s">
        <v>46</v>
      </c>
    </row>
    <row r="6979" spans="1:29" x14ac:dyDescent="0.3">
      <c r="A6979" s="1" t="s">
        <v>29</v>
      </c>
      <c r="B6979" t="s">
        <v>96</v>
      </c>
      <c r="C6979" t="s">
        <v>2802</v>
      </c>
      <c r="D6979" t="s">
        <v>169</v>
      </c>
      <c r="E6979">
        <v>3</v>
      </c>
      <c r="F6979" t="s">
        <v>120</v>
      </c>
      <c r="G6979" t="s">
        <v>586</v>
      </c>
      <c r="H6979" t="s">
        <v>35</v>
      </c>
      <c r="I6979" t="s">
        <v>10591</v>
      </c>
      <c r="J6979" t="s">
        <v>633</v>
      </c>
      <c r="K6979">
        <v>1488793129</v>
      </c>
      <c r="L6979" t="s">
        <v>15452</v>
      </c>
      <c r="M6979" t="s">
        <v>1197</v>
      </c>
      <c r="N6979" t="s">
        <v>40</v>
      </c>
      <c r="O6979">
        <v>20035</v>
      </c>
      <c r="P6979">
        <v>24878</v>
      </c>
      <c r="Q6979" t="s">
        <v>59</v>
      </c>
      <c r="R6979">
        <v>882</v>
      </c>
      <c r="S6979" s="2">
        <v>44999</v>
      </c>
      <c r="T6979" s="2">
        <v>45021</v>
      </c>
      <c r="U6979">
        <v>21416</v>
      </c>
      <c r="V6979" t="s">
        <v>106</v>
      </c>
      <c r="W6979">
        <v>443</v>
      </c>
      <c r="X6979" t="s">
        <v>60</v>
      </c>
      <c r="Y6979" t="s">
        <v>72</v>
      </c>
      <c r="Z6979">
        <v>0</v>
      </c>
      <c r="AA6979">
        <v>335</v>
      </c>
      <c r="AB6979">
        <v>23905</v>
      </c>
      <c r="AC6979" t="s">
        <v>107</v>
      </c>
    </row>
    <row r="6980" spans="1:29" x14ac:dyDescent="0.3">
      <c r="A6980" s="1" t="s">
        <v>29</v>
      </c>
      <c r="B6980" t="s">
        <v>86</v>
      </c>
      <c r="C6980" t="s">
        <v>1621</v>
      </c>
      <c r="D6980" t="s">
        <v>138</v>
      </c>
      <c r="E6980">
        <v>9</v>
      </c>
      <c r="F6980" t="s">
        <v>120</v>
      </c>
      <c r="G6980" t="s">
        <v>468</v>
      </c>
      <c r="H6980" t="s">
        <v>79</v>
      </c>
      <c r="I6980" t="s">
        <v>4093</v>
      </c>
      <c r="J6980" t="s">
        <v>11186</v>
      </c>
      <c r="K6980" t="s">
        <v>15453</v>
      </c>
      <c r="L6980" t="s">
        <v>15454</v>
      </c>
      <c r="M6980" t="s">
        <v>1113</v>
      </c>
      <c r="N6980" t="s">
        <v>40</v>
      </c>
      <c r="O6980">
        <v>16646</v>
      </c>
      <c r="P6980">
        <v>21133</v>
      </c>
      <c r="Q6980" t="s">
        <v>41</v>
      </c>
      <c r="R6980">
        <v>312</v>
      </c>
      <c r="S6980" s="2">
        <v>44828</v>
      </c>
      <c r="T6980" s="2">
        <v>44836</v>
      </c>
      <c r="U6980">
        <v>0</v>
      </c>
      <c r="V6980" t="s">
        <v>106</v>
      </c>
      <c r="W6980">
        <v>421</v>
      </c>
      <c r="X6980" t="s">
        <v>60</v>
      </c>
      <c r="Y6980" t="s">
        <v>45</v>
      </c>
      <c r="Z6980">
        <v>0</v>
      </c>
      <c r="AA6980">
        <v>225</v>
      </c>
      <c r="AB6980">
        <v>19796</v>
      </c>
      <c r="AC6980" t="s">
        <v>107</v>
      </c>
    </row>
    <row r="6981" spans="1:29" x14ac:dyDescent="0.3">
      <c r="A6981" s="1" t="s">
        <v>29</v>
      </c>
      <c r="B6981" t="s">
        <v>327</v>
      </c>
      <c r="C6981" t="s">
        <v>328</v>
      </c>
      <c r="D6981" t="s">
        <v>387</v>
      </c>
      <c r="E6981">
        <v>9</v>
      </c>
      <c r="F6981" t="s">
        <v>186</v>
      </c>
      <c r="G6981" t="s">
        <v>650</v>
      </c>
      <c r="H6981" t="s">
        <v>79</v>
      </c>
      <c r="I6981" t="s">
        <v>3135</v>
      </c>
      <c r="J6981" t="s">
        <v>90</v>
      </c>
      <c r="K6981" t="s">
        <v>15455</v>
      </c>
      <c r="L6981" t="s">
        <v>15456</v>
      </c>
      <c r="M6981" t="s">
        <v>2246</v>
      </c>
      <c r="N6981" t="s">
        <v>94</v>
      </c>
      <c r="O6981">
        <v>11018</v>
      </c>
      <c r="P6981">
        <v>15774</v>
      </c>
      <c r="Q6981" t="s">
        <v>59</v>
      </c>
      <c r="R6981">
        <v>40</v>
      </c>
      <c r="S6981" s="2">
        <v>44592</v>
      </c>
      <c r="T6981" t="s">
        <v>42</v>
      </c>
      <c r="U6981">
        <v>44371</v>
      </c>
      <c r="V6981" t="s">
        <v>43</v>
      </c>
      <c r="W6981">
        <v>603</v>
      </c>
      <c r="X6981" t="s">
        <v>44</v>
      </c>
      <c r="Y6981" t="s">
        <v>72</v>
      </c>
      <c r="Z6981">
        <v>0</v>
      </c>
      <c r="AA6981">
        <v>807</v>
      </c>
      <c r="AB6981">
        <v>12840</v>
      </c>
      <c r="AC6981" t="s">
        <v>107</v>
      </c>
    </row>
    <row r="6982" spans="1:29" x14ac:dyDescent="0.3">
      <c r="A6982" s="1" t="s">
        <v>29</v>
      </c>
      <c r="B6982" t="s">
        <v>327</v>
      </c>
      <c r="C6982" t="s">
        <v>585</v>
      </c>
      <c r="D6982" t="s">
        <v>128</v>
      </c>
      <c r="E6982">
        <v>4</v>
      </c>
      <c r="F6982" t="s">
        <v>33</v>
      </c>
      <c r="G6982" t="s">
        <v>728</v>
      </c>
      <c r="H6982" t="s">
        <v>79</v>
      </c>
      <c r="I6982" t="s">
        <v>507</v>
      </c>
      <c r="J6982" t="s">
        <v>1830</v>
      </c>
      <c r="K6982" t="s">
        <v>15457</v>
      </c>
      <c r="L6982" t="s">
        <v>15458</v>
      </c>
      <c r="M6982" t="s">
        <v>2246</v>
      </c>
      <c r="N6982" t="s">
        <v>40</v>
      </c>
      <c r="O6982">
        <v>12704</v>
      </c>
      <c r="P6982">
        <v>16560</v>
      </c>
      <c r="Q6982" t="s">
        <v>41</v>
      </c>
      <c r="R6982">
        <v>226</v>
      </c>
      <c r="S6982" s="2">
        <v>44554</v>
      </c>
      <c r="T6982" t="s">
        <v>42</v>
      </c>
      <c r="U6982">
        <v>0</v>
      </c>
      <c r="V6982" t="s">
        <v>85</v>
      </c>
      <c r="W6982">
        <v>509</v>
      </c>
      <c r="X6982" t="s">
        <v>44</v>
      </c>
      <c r="Y6982" t="s">
        <v>45</v>
      </c>
      <c r="Z6982">
        <v>0</v>
      </c>
      <c r="AA6982">
        <v>146</v>
      </c>
      <c r="AB6982">
        <v>14382</v>
      </c>
      <c r="AC6982" t="s">
        <v>73</v>
      </c>
    </row>
    <row r="6983" spans="1:29" x14ac:dyDescent="0.3">
      <c r="A6983" s="1" t="s">
        <v>29</v>
      </c>
      <c r="B6983" t="s">
        <v>74</v>
      </c>
      <c r="C6983" t="s">
        <v>2173</v>
      </c>
      <c r="D6983" t="s">
        <v>76</v>
      </c>
      <c r="E6983">
        <v>4</v>
      </c>
      <c r="F6983" t="s">
        <v>33</v>
      </c>
      <c r="G6983" t="s">
        <v>111</v>
      </c>
      <c r="H6983" t="s">
        <v>79</v>
      </c>
      <c r="I6983" t="s">
        <v>412</v>
      </c>
      <c r="J6983" t="s">
        <v>787</v>
      </c>
      <c r="K6983" t="s">
        <v>15459</v>
      </c>
      <c r="L6983" t="s">
        <v>15460</v>
      </c>
      <c r="M6983" t="s">
        <v>2176</v>
      </c>
      <c r="N6983" t="s">
        <v>40</v>
      </c>
      <c r="O6983">
        <v>21838</v>
      </c>
      <c r="P6983">
        <v>25424</v>
      </c>
      <c r="Q6983" t="s">
        <v>41</v>
      </c>
      <c r="R6983">
        <v>779</v>
      </c>
      <c r="S6983" s="2">
        <v>44453</v>
      </c>
      <c r="T6983" s="2">
        <v>44469</v>
      </c>
      <c r="U6983">
        <v>0</v>
      </c>
      <c r="V6983" t="s">
        <v>106</v>
      </c>
      <c r="W6983">
        <v>828</v>
      </c>
      <c r="X6983" t="s">
        <v>60</v>
      </c>
      <c r="Y6983" t="s">
        <v>72</v>
      </c>
      <c r="Z6983">
        <v>0</v>
      </c>
      <c r="AA6983">
        <v>433</v>
      </c>
      <c r="AB6983">
        <v>22411</v>
      </c>
      <c r="AC6983" t="s">
        <v>107</v>
      </c>
    </row>
    <row r="6984" spans="1:29" x14ac:dyDescent="0.3">
      <c r="A6984" s="1" t="s">
        <v>47</v>
      </c>
      <c r="B6984" t="s">
        <v>161</v>
      </c>
      <c r="C6984" t="s">
        <v>1051</v>
      </c>
      <c r="D6984" t="s">
        <v>50</v>
      </c>
      <c r="E6984">
        <v>7</v>
      </c>
      <c r="F6984" t="s">
        <v>99</v>
      </c>
      <c r="G6984" t="s">
        <v>710</v>
      </c>
      <c r="H6984" t="s">
        <v>35</v>
      </c>
      <c r="I6984" t="s">
        <v>2864</v>
      </c>
      <c r="J6984" t="s">
        <v>4357</v>
      </c>
      <c r="K6984" t="s">
        <v>15461</v>
      </c>
      <c r="L6984" t="s">
        <v>15462</v>
      </c>
      <c r="M6984" t="s">
        <v>167</v>
      </c>
      <c r="N6984" t="s">
        <v>58</v>
      </c>
      <c r="O6984">
        <v>27545</v>
      </c>
      <c r="P6984">
        <v>32056</v>
      </c>
      <c r="Q6984" t="s">
        <v>95</v>
      </c>
      <c r="R6984">
        <v>978</v>
      </c>
      <c r="S6984" s="2">
        <v>45224</v>
      </c>
      <c r="T6984" t="s">
        <v>42</v>
      </c>
      <c r="U6984">
        <v>0</v>
      </c>
      <c r="V6984" t="s">
        <v>106</v>
      </c>
      <c r="W6984">
        <v>640</v>
      </c>
      <c r="X6984" t="s">
        <v>44</v>
      </c>
      <c r="Y6984" t="s">
        <v>61</v>
      </c>
      <c r="Z6984">
        <v>2136</v>
      </c>
      <c r="AA6984">
        <v>259</v>
      </c>
      <c r="AB6984">
        <v>30630</v>
      </c>
      <c r="AC6984" t="s">
        <v>46</v>
      </c>
    </row>
    <row r="6985" spans="1:29" x14ac:dyDescent="0.3">
      <c r="A6985" s="1" t="s">
        <v>47</v>
      </c>
      <c r="B6985" t="s">
        <v>117</v>
      </c>
      <c r="C6985" t="s">
        <v>118</v>
      </c>
      <c r="D6985" t="s">
        <v>257</v>
      </c>
      <c r="E6985">
        <v>3</v>
      </c>
      <c r="F6985" t="s">
        <v>33</v>
      </c>
      <c r="G6985" t="s">
        <v>848</v>
      </c>
      <c r="H6985" t="s">
        <v>79</v>
      </c>
      <c r="I6985" t="s">
        <v>417</v>
      </c>
      <c r="J6985" t="s">
        <v>2427</v>
      </c>
      <c r="K6985" t="s">
        <v>15463</v>
      </c>
      <c r="L6985" t="s">
        <v>15464</v>
      </c>
      <c r="M6985" t="s">
        <v>1326</v>
      </c>
      <c r="N6985" t="s">
        <v>94</v>
      </c>
      <c r="O6985">
        <v>21517</v>
      </c>
      <c r="P6985">
        <v>23843</v>
      </c>
      <c r="Q6985" t="s">
        <v>95</v>
      </c>
      <c r="R6985">
        <v>246</v>
      </c>
      <c r="S6985" s="2">
        <v>44530</v>
      </c>
      <c r="T6985" t="s">
        <v>42</v>
      </c>
      <c r="U6985">
        <v>0</v>
      </c>
      <c r="V6985" t="s">
        <v>106</v>
      </c>
      <c r="W6985">
        <v>678</v>
      </c>
      <c r="X6985" t="s">
        <v>44</v>
      </c>
      <c r="Y6985" t="s">
        <v>45</v>
      </c>
      <c r="Z6985">
        <v>0</v>
      </c>
      <c r="AA6985">
        <v>241</v>
      </c>
      <c r="AB6985">
        <v>23512</v>
      </c>
      <c r="AC6985" t="s">
        <v>73</v>
      </c>
    </row>
    <row r="6986" spans="1:29" x14ac:dyDescent="0.3">
      <c r="A6986" s="1" t="s">
        <v>29</v>
      </c>
      <c r="B6986" t="s">
        <v>74</v>
      </c>
      <c r="C6986" t="s">
        <v>1644</v>
      </c>
      <c r="D6986" t="s">
        <v>236</v>
      </c>
      <c r="E6986">
        <v>4</v>
      </c>
      <c r="F6986" t="s">
        <v>129</v>
      </c>
      <c r="G6986" t="s">
        <v>574</v>
      </c>
      <c r="H6986" t="s">
        <v>79</v>
      </c>
      <c r="I6986" t="s">
        <v>265</v>
      </c>
      <c r="J6986" t="s">
        <v>1509</v>
      </c>
      <c r="K6986" t="s">
        <v>15465</v>
      </c>
      <c r="L6986" t="s">
        <v>15466</v>
      </c>
      <c r="M6986" t="s">
        <v>973</v>
      </c>
      <c r="N6986" t="s">
        <v>58</v>
      </c>
      <c r="O6986">
        <v>8749</v>
      </c>
      <c r="P6986">
        <v>11395</v>
      </c>
      <c r="Q6986" t="s">
        <v>95</v>
      </c>
      <c r="R6986">
        <v>320</v>
      </c>
      <c r="S6986" s="2">
        <v>44293</v>
      </c>
      <c r="T6986" s="2">
        <v>44309</v>
      </c>
      <c r="U6986">
        <v>0</v>
      </c>
      <c r="V6986" t="s">
        <v>71</v>
      </c>
      <c r="W6986">
        <v>532</v>
      </c>
      <c r="X6986" t="s">
        <v>60</v>
      </c>
      <c r="Y6986" t="s">
        <v>45</v>
      </c>
      <c r="Z6986">
        <v>4439</v>
      </c>
      <c r="AA6986">
        <v>716</v>
      </c>
      <c r="AB6986">
        <v>10709</v>
      </c>
      <c r="AC6986" t="s">
        <v>73</v>
      </c>
    </row>
    <row r="6987" spans="1:29" x14ac:dyDescent="0.3">
      <c r="A6987" s="1" t="s">
        <v>47</v>
      </c>
      <c r="B6987" t="s">
        <v>592</v>
      </c>
      <c r="C6987" t="s">
        <v>2303</v>
      </c>
      <c r="D6987" t="s">
        <v>236</v>
      </c>
      <c r="E6987">
        <v>1</v>
      </c>
      <c r="F6987" t="s">
        <v>129</v>
      </c>
      <c r="G6987" t="s">
        <v>130</v>
      </c>
      <c r="H6987" t="s">
        <v>35</v>
      </c>
      <c r="I6987" t="s">
        <v>122</v>
      </c>
      <c r="J6987" t="s">
        <v>10989</v>
      </c>
      <c r="K6987" t="s">
        <v>15467</v>
      </c>
      <c r="L6987" t="s">
        <v>15468</v>
      </c>
      <c r="M6987" t="s">
        <v>1512</v>
      </c>
      <c r="N6987" t="s">
        <v>94</v>
      </c>
      <c r="O6987">
        <v>6674</v>
      </c>
      <c r="P6987">
        <v>9097</v>
      </c>
      <c r="Q6987" t="s">
        <v>95</v>
      </c>
      <c r="R6987">
        <v>148</v>
      </c>
      <c r="S6987" s="2">
        <v>44976</v>
      </c>
      <c r="T6987" s="2">
        <v>44997</v>
      </c>
      <c r="U6987">
        <v>0</v>
      </c>
      <c r="V6987" t="s">
        <v>71</v>
      </c>
      <c r="W6987">
        <v>785</v>
      </c>
      <c r="X6987" t="s">
        <v>60</v>
      </c>
      <c r="Y6987" t="s">
        <v>72</v>
      </c>
      <c r="Z6987">
        <v>0</v>
      </c>
      <c r="AA6987">
        <v>40</v>
      </c>
      <c r="AB6987">
        <v>8920</v>
      </c>
      <c r="AC6987" t="s">
        <v>73</v>
      </c>
    </row>
    <row r="6988" spans="1:29" x14ac:dyDescent="0.3">
      <c r="A6988" s="1" t="s">
        <v>47</v>
      </c>
      <c r="B6988" t="s">
        <v>145</v>
      </c>
      <c r="C6988" t="s">
        <v>1413</v>
      </c>
      <c r="D6988" t="s">
        <v>32</v>
      </c>
      <c r="E6988">
        <v>1</v>
      </c>
      <c r="F6988" t="s">
        <v>120</v>
      </c>
      <c r="G6988" t="s">
        <v>489</v>
      </c>
      <c r="H6988" t="s">
        <v>79</v>
      </c>
      <c r="I6988" t="s">
        <v>238</v>
      </c>
      <c r="J6988" t="s">
        <v>1629</v>
      </c>
      <c r="K6988" t="s">
        <v>15469</v>
      </c>
      <c r="L6988" t="s">
        <v>15470</v>
      </c>
      <c r="M6988" t="s">
        <v>2965</v>
      </c>
      <c r="N6988" t="s">
        <v>94</v>
      </c>
      <c r="O6988">
        <v>22969</v>
      </c>
      <c r="P6988">
        <v>25828</v>
      </c>
      <c r="Q6988" t="s">
        <v>41</v>
      </c>
      <c r="R6988">
        <v>254</v>
      </c>
      <c r="S6988" s="2">
        <v>44639</v>
      </c>
      <c r="T6988" s="2">
        <v>44653</v>
      </c>
      <c r="U6988">
        <v>0</v>
      </c>
      <c r="V6988" t="s">
        <v>106</v>
      </c>
      <c r="W6988">
        <v>774</v>
      </c>
      <c r="X6988" t="s">
        <v>60</v>
      </c>
      <c r="Y6988" t="s">
        <v>45</v>
      </c>
      <c r="Z6988">
        <v>0</v>
      </c>
      <c r="AA6988">
        <v>226</v>
      </c>
      <c r="AB6988">
        <v>24035</v>
      </c>
      <c r="AC6988" t="s">
        <v>46</v>
      </c>
    </row>
    <row r="6989" spans="1:29" x14ac:dyDescent="0.3">
      <c r="A6989" s="1" t="s">
        <v>47</v>
      </c>
      <c r="B6989" t="s">
        <v>145</v>
      </c>
      <c r="C6989" t="s">
        <v>445</v>
      </c>
      <c r="D6989" t="s">
        <v>76</v>
      </c>
      <c r="E6989">
        <v>10</v>
      </c>
      <c r="F6989" t="s">
        <v>99</v>
      </c>
      <c r="G6989" t="s">
        <v>558</v>
      </c>
      <c r="H6989" t="s">
        <v>35</v>
      </c>
      <c r="I6989" t="s">
        <v>469</v>
      </c>
      <c r="J6989" t="s">
        <v>305</v>
      </c>
      <c r="K6989" t="s">
        <v>15471</v>
      </c>
      <c r="L6989" t="s">
        <v>15472</v>
      </c>
      <c r="M6989" t="s">
        <v>533</v>
      </c>
      <c r="N6989" t="s">
        <v>94</v>
      </c>
      <c r="O6989">
        <v>11494</v>
      </c>
      <c r="P6989">
        <v>15594</v>
      </c>
      <c r="Q6989" t="s">
        <v>41</v>
      </c>
      <c r="R6989">
        <v>995</v>
      </c>
      <c r="S6989" s="2">
        <v>44465</v>
      </c>
      <c r="T6989" s="2">
        <v>44475</v>
      </c>
      <c r="U6989">
        <v>0</v>
      </c>
      <c r="V6989" t="s">
        <v>85</v>
      </c>
      <c r="W6989">
        <v>418</v>
      </c>
      <c r="X6989" t="s">
        <v>60</v>
      </c>
      <c r="Y6989" t="s">
        <v>61</v>
      </c>
      <c r="Z6989">
        <v>0</v>
      </c>
      <c r="AA6989">
        <v>805</v>
      </c>
      <c r="AB6989">
        <v>11675</v>
      </c>
      <c r="AC6989" t="s">
        <v>46</v>
      </c>
    </row>
    <row r="6990" spans="1:29" x14ac:dyDescent="0.3">
      <c r="A6990" s="1" t="s">
        <v>29</v>
      </c>
      <c r="B6990" t="s">
        <v>86</v>
      </c>
      <c r="C6990" t="s">
        <v>366</v>
      </c>
      <c r="D6990" t="s">
        <v>50</v>
      </c>
      <c r="E6990">
        <v>9</v>
      </c>
      <c r="F6990" t="s">
        <v>33</v>
      </c>
      <c r="G6990" t="s">
        <v>111</v>
      </c>
      <c r="H6990" t="s">
        <v>35</v>
      </c>
      <c r="I6990" t="s">
        <v>910</v>
      </c>
      <c r="J6990" t="s">
        <v>196</v>
      </c>
      <c r="K6990" t="s">
        <v>15473</v>
      </c>
      <c r="L6990" t="s">
        <v>15474</v>
      </c>
      <c r="M6990" t="s">
        <v>1113</v>
      </c>
      <c r="N6990" t="s">
        <v>58</v>
      </c>
      <c r="O6990">
        <v>26207</v>
      </c>
      <c r="P6990">
        <v>28378</v>
      </c>
      <c r="Q6990" t="s">
        <v>59</v>
      </c>
      <c r="R6990">
        <v>146</v>
      </c>
      <c r="S6990" s="2">
        <v>45133</v>
      </c>
      <c r="T6990" s="2">
        <v>45159</v>
      </c>
      <c r="U6990">
        <v>7332</v>
      </c>
      <c r="V6990" t="s">
        <v>71</v>
      </c>
      <c r="W6990">
        <v>741</v>
      </c>
      <c r="X6990" t="s">
        <v>60</v>
      </c>
      <c r="Y6990" t="s">
        <v>72</v>
      </c>
      <c r="Z6990">
        <v>3564</v>
      </c>
      <c r="AA6990">
        <v>451</v>
      </c>
      <c r="AB6990">
        <v>27423</v>
      </c>
      <c r="AC6990" t="s">
        <v>46</v>
      </c>
    </row>
    <row r="6991" spans="1:29" x14ac:dyDescent="0.3">
      <c r="A6991" s="1" t="s">
        <v>47</v>
      </c>
      <c r="B6991" t="s">
        <v>176</v>
      </c>
      <c r="C6991" t="s">
        <v>4412</v>
      </c>
      <c r="D6991" t="s">
        <v>138</v>
      </c>
      <c r="E6991">
        <v>10</v>
      </c>
      <c r="F6991" t="s">
        <v>51</v>
      </c>
      <c r="G6991" t="s">
        <v>345</v>
      </c>
      <c r="H6991" t="s">
        <v>35</v>
      </c>
      <c r="I6991" t="s">
        <v>1661</v>
      </c>
      <c r="J6991" t="s">
        <v>347</v>
      </c>
      <c r="K6991" t="s">
        <v>15475</v>
      </c>
      <c r="L6991" t="s">
        <v>15476</v>
      </c>
      <c r="M6991" t="s">
        <v>214</v>
      </c>
      <c r="N6991" t="s">
        <v>40</v>
      </c>
      <c r="O6991">
        <v>23253</v>
      </c>
      <c r="P6991">
        <v>27065</v>
      </c>
      <c r="Q6991" t="s">
        <v>59</v>
      </c>
      <c r="R6991">
        <v>108</v>
      </c>
      <c r="S6991" s="2">
        <v>45236</v>
      </c>
      <c r="T6991" s="2">
        <v>45262</v>
      </c>
      <c r="U6991">
        <v>30628</v>
      </c>
      <c r="V6991" t="s">
        <v>43</v>
      </c>
      <c r="W6991">
        <v>555</v>
      </c>
      <c r="X6991" t="s">
        <v>60</v>
      </c>
      <c r="Y6991" t="s">
        <v>72</v>
      </c>
      <c r="Z6991">
        <v>0</v>
      </c>
      <c r="AA6991">
        <v>101</v>
      </c>
      <c r="AB6991">
        <v>24126</v>
      </c>
      <c r="AC6991" t="s">
        <v>73</v>
      </c>
    </row>
    <row r="6992" spans="1:29" x14ac:dyDescent="0.3">
      <c r="A6992" s="1" t="s">
        <v>29</v>
      </c>
      <c r="B6992" t="s">
        <v>62</v>
      </c>
      <c r="C6992" t="s">
        <v>4252</v>
      </c>
      <c r="D6992" t="s">
        <v>185</v>
      </c>
      <c r="E6992">
        <v>1</v>
      </c>
      <c r="F6992" t="s">
        <v>33</v>
      </c>
      <c r="G6992" t="s">
        <v>209</v>
      </c>
      <c r="H6992" t="s">
        <v>79</v>
      </c>
      <c r="I6992" t="s">
        <v>1379</v>
      </c>
      <c r="J6992" t="s">
        <v>1722</v>
      </c>
      <c r="K6992" t="s">
        <v>15477</v>
      </c>
      <c r="L6992" t="s">
        <v>15478</v>
      </c>
      <c r="M6992" t="s">
        <v>466</v>
      </c>
      <c r="N6992" t="s">
        <v>58</v>
      </c>
      <c r="O6992">
        <v>28870</v>
      </c>
      <c r="P6992">
        <v>31277</v>
      </c>
      <c r="Q6992" t="s">
        <v>59</v>
      </c>
      <c r="R6992">
        <v>501</v>
      </c>
      <c r="S6992" s="2">
        <v>45185</v>
      </c>
      <c r="T6992" t="s">
        <v>42</v>
      </c>
      <c r="U6992">
        <v>23747</v>
      </c>
      <c r="V6992" t="s">
        <v>71</v>
      </c>
      <c r="W6992">
        <v>444</v>
      </c>
      <c r="X6992" t="s">
        <v>44</v>
      </c>
      <c r="Y6992" t="s">
        <v>72</v>
      </c>
      <c r="Z6992">
        <v>2094</v>
      </c>
      <c r="AA6992">
        <v>248</v>
      </c>
      <c r="AB6992">
        <v>31025</v>
      </c>
      <c r="AC6992" t="s">
        <v>46</v>
      </c>
    </row>
    <row r="6993" spans="1:29" x14ac:dyDescent="0.3">
      <c r="A6993" s="1" t="s">
        <v>29</v>
      </c>
      <c r="B6993" t="s">
        <v>228</v>
      </c>
      <c r="C6993" t="s">
        <v>847</v>
      </c>
      <c r="D6993" t="s">
        <v>178</v>
      </c>
      <c r="E6993">
        <v>7</v>
      </c>
      <c r="F6993" t="s">
        <v>64</v>
      </c>
      <c r="G6993" t="s">
        <v>802</v>
      </c>
      <c r="H6993" t="s">
        <v>35</v>
      </c>
      <c r="I6993" t="s">
        <v>464</v>
      </c>
      <c r="J6993" t="s">
        <v>2799</v>
      </c>
      <c r="K6993" t="s">
        <v>15479</v>
      </c>
      <c r="L6993" t="s">
        <v>15480</v>
      </c>
      <c r="M6993" t="s">
        <v>487</v>
      </c>
      <c r="N6993" t="s">
        <v>94</v>
      </c>
      <c r="O6993">
        <v>21284</v>
      </c>
      <c r="P6993">
        <v>23875</v>
      </c>
      <c r="Q6993" t="s">
        <v>95</v>
      </c>
      <c r="R6993">
        <v>799</v>
      </c>
      <c r="S6993" s="2">
        <v>44921</v>
      </c>
      <c r="T6993" t="s">
        <v>42</v>
      </c>
      <c r="U6993">
        <v>0</v>
      </c>
      <c r="V6993" t="s">
        <v>106</v>
      </c>
      <c r="W6993">
        <v>553</v>
      </c>
      <c r="X6993" t="s">
        <v>44</v>
      </c>
      <c r="Y6993" t="s">
        <v>61</v>
      </c>
      <c r="Z6993">
        <v>0</v>
      </c>
      <c r="AA6993">
        <v>149</v>
      </c>
      <c r="AB6993">
        <v>22026</v>
      </c>
      <c r="AC6993" t="s">
        <v>46</v>
      </c>
    </row>
    <row r="6994" spans="1:29" x14ac:dyDescent="0.3">
      <c r="A6994" s="1" t="s">
        <v>47</v>
      </c>
      <c r="B6994" t="s">
        <v>48</v>
      </c>
      <c r="C6994" t="s">
        <v>1137</v>
      </c>
      <c r="D6994" t="s">
        <v>387</v>
      </c>
      <c r="E6994">
        <v>2</v>
      </c>
      <c r="F6994" t="s">
        <v>99</v>
      </c>
      <c r="G6994" t="s">
        <v>1638</v>
      </c>
      <c r="H6994" t="s">
        <v>79</v>
      </c>
      <c r="I6994" t="s">
        <v>2684</v>
      </c>
      <c r="J6994" t="s">
        <v>524</v>
      </c>
      <c r="K6994">
        <f>1-254-580-4422</f>
        <v>-5255</v>
      </c>
      <c r="L6994" t="s">
        <v>15481</v>
      </c>
      <c r="M6994" t="s">
        <v>57</v>
      </c>
      <c r="N6994" t="s">
        <v>84</v>
      </c>
      <c r="O6994">
        <v>2617</v>
      </c>
      <c r="P6994">
        <v>7313</v>
      </c>
      <c r="Q6994" t="s">
        <v>59</v>
      </c>
      <c r="R6994">
        <v>453</v>
      </c>
      <c r="S6994" s="2">
        <v>44434</v>
      </c>
      <c r="T6994" s="2">
        <v>44436</v>
      </c>
      <c r="U6994">
        <v>16469</v>
      </c>
      <c r="V6994" t="s">
        <v>106</v>
      </c>
      <c r="W6994">
        <v>641</v>
      </c>
      <c r="X6994" t="s">
        <v>60</v>
      </c>
      <c r="Y6994" t="s">
        <v>72</v>
      </c>
      <c r="Z6994">
        <v>0</v>
      </c>
      <c r="AA6994">
        <v>798</v>
      </c>
      <c r="AB6994">
        <v>6493</v>
      </c>
      <c r="AC6994" t="s">
        <v>73</v>
      </c>
    </row>
    <row r="6995" spans="1:29" x14ac:dyDescent="0.3">
      <c r="A6995" s="1" t="s">
        <v>29</v>
      </c>
      <c r="B6995" t="s">
        <v>30</v>
      </c>
      <c r="C6995" t="s">
        <v>31</v>
      </c>
      <c r="D6995" t="s">
        <v>138</v>
      </c>
      <c r="E6995">
        <v>1</v>
      </c>
      <c r="F6995" t="s">
        <v>99</v>
      </c>
      <c r="G6995" t="s">
        <v>710</v>
      </c>
      <c r="H6995" t="s">
        <v>79</v>
      </c>
      <c r="I6995" t="s">
        <v>3936</v>
      </c>
      <c r="J6995" t="s">
        <v>8982</v>
      </c>
      <c r="K6995">
        <f>1-868-841-2824</f>
        <v>-4532</v>
      </c>
      <c r="L6995" t="s">
        <v>15123</v>
      </c>
      <c r="M6995" t="s">
        <v>269</v>
      </c>
      <c r="N6995" t="s">
        <v>94</v>
      </c>
      <c r="O6995">
        <v>17051</v>
      </c>
      <c r="P6995">
        <v>20868</v>
      </c>
      <c r="Q6995" t="s">
        <v>95</v>
      </c>
      <c r="R6995">
        <v>543</v>
      </c>
      <c r="S6995" s="2">
        <v>44310</v>
      </c>
      <c r="T6995" s="2">
        <v>44327</v>
      </c>
      <c r="U6995">
        <v>0</v>
      </c>
      <c r="V6995" t="s">
        <v>85</v>
      </c>
      <c r="W6995">
        <v>578</v>
      </c>
      <c r="X6995" t="s">
        <v>60</v>
      </c>
      <c r="Y6995" t="s">
        <v>45</v>
      </c>
      <c r="Z6995">
        <v>0</v>
      </c>
      <c r="AA6995">
        <v>941</v>
      </c>
      <c r="AB6995">
        <v>17995</v>
      </c>
      <c r="AC6995" t="s">
        <v>46</v>
      </c>
    </row>
    <row r="6996" spans="1:29" x14ac:dyDescent="0.3">
      <c r="A6996" s="1" t="s">
        <v>29</v>
      </c>
      <c r="B6996" t="s">
        <v>96</v>
      </c>
      <c r="C6996" t="s">
        <v>1496</v>
      </c>
      <c r="D6996" t="s">
        <v>155</v>
      </c>
      <c r="E6996">
        <v>2</v>
      </c>
      <c r="F6996" t="s">
        <v>51</v>
      </c>
      <c r="G6996" t="s">
        <v>1069</v>
      </c>
      <c r="H6996" t="s">
        <v>35</v>
      </c>
      <c r="I6996" t="s">
        <v>668</v>
      </c>
      <c r="J6996" t="s">
        <v>680</v>
      </c>
      <c r="K6996" t="s">
        <v>15482</v>
      </c>
      <c r="L6996" t="s">
        <v>15483</v>
      </c>
      <c r="M6996" t="s">
        <v>1197</v>
      </c>
      <c r="N6996" t="s">
        <v>94</v>
      </c>
      <c r="O6996">
        <v>20858</v>
      </c>
      <c r="P6996">
        <v>24684</v>
      </c>
      <c r="Q6996" t="s">
        <v>95</v>
      </c>
      <c r="R6996">
        <v>296</v>
      </c>
      <c r="S6996" s="2">
        <v>44360</v>
      </c>
      <c r="T6996" t="s">
        <v>42</v>
      </c>
      <c r="U6996">
        <v>0</v>
      </c>
      <c r="V6996" t="s">
        <v>85</v>
      </c>
      <c r="W6996">
        <v>668</v>
      </c>
      <c r="X6996" t="s">
        <v>44</v>
      </c>
      <c r="Y6996" t="s">
        <v>61</v>
      </c>
      <c r="Z6996">
        <v>0</v>
      </c>
      <c r="AA6996">
        <v>497</v>
      </c>
      <c r="AB6996">
        <v>23622</v>
      </c>
      <c r="AC6996" t="s">
        <v>46</v>
      </c>
    </row>
    <row r="6997" spans="1:29" x14ac:dyDescent="0.3">
      <c r="A6997" s="1" t="s">
        <v>29</v>
      </c>
      <c r="B6997" t="s">
        <v>96</v>
      </c>
      <c r="C6997" t="s">
        <v>1922</v>
      </c>
      <c r="D6997" t="s">
        <v>352</v>
      </c>
      <c r="E6997">
        <v>7</v>
      </c>
      <c r="F6997" t="s">
        <v>186</v>
      </c>
      <c r="G6997" t="s">
        <v>650</v>
      </c>
      <c r="H6997" t="s">
        <v>79</v>
      </c>
      <c r="I6997" t="s">
        <v>89</v>
      </c>
      <c r="J6997" t="s">
        <v>743</v>
      </c>
      <c r="K6997" t="s">
        <v>15484</v>
      </c>
      <c r="L6997" t="s">
        <v>15485</v>
      </c>
      <c r="M6997" t="s">
        <v>818</v>
      </c>
      <c r="N6997" t="s">
        <v>58</v>
      </c>
      <c r="O6997">
        <v>12292</v>
      </c>
      <c r="P6997">
        <v>16109</v>
      </c>
      <c r="Q6997" t="s">
        <v>41</v>
      </c>
      <c r="R6997">
        <v>811</v>
      </c>
      <c r="S6997" s="2">
        <v>44426</v>
      </c>
      <c r="T6997" s="2">
        <v>44456</v>
      </c>
      <c r="U6997">
        <v>0</v>
      </c>
      <c r="V6997" t="s">
        <v>106</v>
      </c>
      <c r="W6997">
        <v>538</v>
      </c>
      <c r="X6997" t="s">
        <v>60</v>
      </c>
      <c r="Y6997" t="s">
        <v>61</v>
      </c>
      <c r="Z6997">
        <v>2535</v>
      </c>
      <c r="AA6997">
        <v>244</v>
      </c>
      <c r="AB6997">
        <v>13815</v>
      </c>
      <c r="AC6997" t="s">
        <v>73</v>
      </c>
    </row>
    <row r="6998" spans="1:29" x14ac:dyDescent="0.3">
      <c r="A6998" s="1" t="s">
        <v>47</v>
      </c>
      <c r="B6998" t="s">
        <v>234</v>
      </c>
      <c r="C6998" t="s">
        <v>742</v>
      </c>
      <c r="D6998" t="s">
        <v>185</v>
      </c>
      <c r="E6998">
        <v>3</v>
      </c>
      <c r="F6998" t="s">
        <v>129</v>
      </c>
      <c r="G6998" t="s">
        <v>1528</v>
      </c>
      <c r="H6998" t="s">
        <v>79</v>
      </c>
      <c r="I6998" t="s">
        <v>2161</v>
      </c>
      <c r="J6998" t="s">
        <v>8718</v>
      </c>
      <c r="K6998" t="s">
        <v>15486</v>
      </c>
      <c r="L6998" t="s">
        <v>15487</v>
      </c>
      <c r="M6998" t="s">
        <v>984</v>
      </c>
      <c r="N6998" t="s">
        <v>40</v>
      </c>
      <c r="O6998">
        <v>20357</v>
      </c>
      <c r="P6998">
        <v>24329</v>
      </c>
      <c r="Q6998" t="s">
        <v>59</v>
      </c>
      <c r="R6998">
        <v>248</v>
      </c>
      <c r="S6998" s="2">
        <v>45128</v>
      </c>
      <c r="T6998" s="2">
        <v>45148</v>
      </c>
      <c r="U6998">
        <v>38782</v>
      </c>
      <c r="V6998" t="s">
        <v>85</v>
      </c>
      <c r="W6998">
        <v>566</v>
      </c>
      <c r="X6998" t="s">
        <v>60</v>
      </c>
      <c r="Y6998" t="s">
        <v>61</v>
      </c>
      <c r="Z6998">
        <v>0</v>
      </c>
      <c r="AA6998">
        <v>66</v>
      </c>
      <c r="AB6998">
        <v>22194</v>
      </c>
      <c r="AC6998" t="s">
        <v>73</v>
      </c>
    </row>
    <row r="6999" spans="1:29" x14ac:dyDescent="0.3">
      <c r="A6999" s="1" t="s">
        <v>29</v>
      </c>
      <c r="B6999" t="s">
        <v>86</v>
      </c>
      <c r="C6999" t="s">
        <v>354</v>
      </c>
      <c r="D6999" t="s">
        <v>128</v>
      </c>
      <c r="E6999">
        <v>2</v>
      </c>
      <c r="F6999" t="s">
        <v>99</v>
      </c>
      <c r="G6999" t="s">
        <v>950</v>
      </c>
      <c r="H6999" t="s">
        <v>79</v>
      </c>
      <c r="I6999" t="s">
        <v>3901</v>
      </c>
      <c r="J6999" t="s">
        <v>5638</v>
      </c>
      <c r="K6999" t="s">
        <v>15488</v>
      </c>
      <c r="L6999" t="s">
        <v>15489</v>
      </c>
      <c r="M6999" t="s">
        <v>350</v>
      </c>
      <c r="N6999" t="s">
        <v>84</v>
      </c>
      <c r="O6999">
        <v>21465</v>
      </c>
      <c r="P6999">
        <v>26319</v>
      </c>
      <c r="Q6999" t="s">
        <v>95</v>
      </c>
      <c r="R6999">
        <v>856</v>
      </c>
      <c r="S6999" s="2">
        <v>44656</v>
      </c>
      <c r="T6999" s="2">
        <v>44671</v>
      </c>
      <c r="U6999">
        <v>0</v>
      </c>
      <c r="V6999" t="s">
        <v>85</v>
      </c>
      <c r="W6999">
        <v>651</v>
      </c>
      <c r="X6999" t="s">
        <v>60</v>
      </c>
      <c r="Y6999" t="s">
        <v>45</v>
      </c>
      <c r="Z6999">
        <v>0</v>
      </c>
      <c r="AA6999">
        <v>14</v>
      </c>
      <c r="AB6999">
        <v>22282</v>
      </c>
      <c r="AC6999" t="s">
        <v>46</v>
      </c>
    </row>
    <row r="7000" spans="1:29" x14ac:dyDescent="0.3">
      <c r="A7000" s="1" t="s">
        <v>29</v>
      </c>
      <c r="B7000" t="s">
        <v>363</v>
      </c>
      <c r="C7000" t="s">
        <v>4659</v>
      </c>
      <c r="D7000" t="s">
        <v>98</v>
      </c>
      <c r="E7000">
        <v>5</v>
      </c>
      <c r="F7000" t="s">
        <v>51</v>
      </c>
      <c r="G7000" t="s">
        <v>291</v>
      </c>
      <c r="H7000" t="s">
        <v>79</v>
      </c>
      <c r="I7000" t="s">
        <v>2539</v>
      </c>
      <c r="J7000" t="s">
        <v>1986</v>
      </c>
      <c r="K7000" t="s">
        <v>15490</v>
      </c>
      <c r="L7000" t="s">
        <v>15491</v>
      </c>
      <c r="M7000" t="s">
        <v>421</v>
      </c>
      <c r="N7000" t="s">
        <v>94</v>
      </c>
      <c r="O7000">
        <v>19445</v>
      </c>
      <c r="P7000">
        <v>23430</v>
      </c>
      <c r="Q7000" t="s">
        <v>59</v>
      </c>
      <c r="R7000">
        <v>561</v>
      </c>
      <c r="S7000" s="2">
        <v>44617</v>
      </c>
      <c r="T7000" t="s">
        <v>42</v>
      </c>
      <c r="U7000">
        <v>48170</v>
      </c>
      <c r="V7000" t="s">
        <v>71</v>
      </c>
      <c r="W7000">
        <v>627</v>
      </c>
      <c r="X7000" t="s">
        <v>44</v>
      </c>
      <c r="Y7000" t="s">
        <v>72</v>
      </c>
      <c r="Z7000">
        <v>0</v>
      </c>
      <c r="AA7000">
        <v>752</v>
      </c>
      <c r="AB7000">
        <v>20479</v>
      </c>
      <c r="AC7000" t="s">
        <v>73</v>
      </c>
    </row>
    <row r="7001" spans="1:29" x14ac:dyDescent="0.3">
      <c r="A7001" s="1" t="s">
        <v>47</v>
      </c>
      <c r="B7001" t="s">
        <v>176</v>
      </c>
      <c r="C7001" t="s">
        <v>1655</v>
      </c>
      <c r="D7001" t="s">
        <v>201</v>
      </c>
      <c r="E7001">
        <v>1</v>
      </c>
      <c r="F7001" t="s">
        <v>221</v>
      </c>
      <c r="G7001" t="s">
        <v>1989</v>
      </c>
      <c r="H7001" t="s">
        <v>79</v>
      </c>
      <c r="I7001" t="s">
        <v>265</v>
      </c>
      <c r="J7001" t="s">
        <v>224</v>
      </c>
      <c r="K7001">
        <v>5910812363</v>
      </c>
      <c r="L7001" t="s">
        <v>15492</v>
      </c>
      <c r="M7001" t="s">
        <v>183</v>
      </c>
      <c r="N7001" t="s">
        <v>40</v>
      </c>
      <c r="O7001">
        <v>21973</v>
      </c>
      <c r="P7001">
        <v>24752</v>
      </c>
      <c r="Q7001" t="s">
        <v>95</v>
      </c>
      <c r="R7001">
        <v>29</v>
      </c>
      <c r="S7001" s="2">
        <v>45052</v>
      </c>
      <c r="T7001" t="s">
        <v>42</v>
      </c>
      <c r="U7001">
        <v>0</v>
      </c>
      <c r="V7001" t="s">
        <v>85</v>
      </c>
      <c r="W7001">
        <v>753</v>
      </c>
      <c r="X7001" t="s">
        <v>44</v>
      </c>
      <c r="Y7001" t="s">
        <v>72</v>
      </c>
      <c r="Z7001">
        <v>0</v>
      </c>
      <c r="AA7001">
        <v>505</v>
      </c>
      <c r="AB7001">
        <v>24608</v>
      </c>
      <c r="AC7001" t="s">
        <v>73</v>
      </c>
    </row>
    <row r="7002" spans="1:29" x14ac:dyDescent="0.3">
      <c r="A7002" s="1" t="s">
        <v>47</v>
      </c>
      <c r="B7002" t="s">
        <v>108</v>
      </c>
      <c r="C7002" t="s">
        <v>439</v>
      </c>
      <c r="D7002" t="s">
        <v>236</v>
      </c>
      <c r="E7002">
        <v>9</v>
      </c>
      <c r="F7002" t="s">
        <v>186</v>
      </c>
      <c r="G7002" t="s">
        <v>463</v>
      </c>
      <c r="H7002" t="s">
        <v>35</v>
      </c>
      <c r="I7002" t="s">
        <v>990</v>
      </c>
      <c r="J7002" t="s">
        <v>306</v>
      </c>
      <c r="K7002" t="s">
        <v>15493</v>
      </c>
      <c r="L7002" t="s">
        <v>15494</v>
      </c>
      <c r="M7002" t="s">
        <v>1278</v>
      </c>
      <c r="N7002" t="s">
        <v>94</v>
      </c>
      <c r="O7002">
        <v>23709</v>
      </c>
      <c r="P7002">
        <v>26612</v>
      </c>
      <c r="Q7002" t="s">
        <v>95</v>
      </c>
      <c r="R7002">
        <v>833</v>
      </c>
      <c r="S7002" s="2">
        <v>44716</v>
      </c>
      <c r="T7002" s="2">
        <v>44744</v>
      </c>
      <c r="U7002">
        <v>0</v>
      </c>
      <c r="V7002" t="s">
        <v>106</v>
      </c>
      <c r="W7002">
        <v>748</v>
      </c>
      <c r="X7002" t="s">
        <v>60</v>
      </c>
      <c r="Y7002" t="s">
        <v>61</v>
      </c>
      <c r="Z7002">
        <v>0</v>
      </c>
      <c r="AA7002">
        <v>854</v>
      </c>
      <c r="AB7002">
        <v>25778</v>
      </c>
      <c r="AC7002" t="s">
        <v>107</v>
      </c>
    </row>
    <row r="7003" spans="1:29" x14ac:dyDescent="0.3">
      <c r="A7003" s="1" t="s">
        <v>29</v>
      </c>
      <c r="B7003" t="s">
        <v>541</v>
      </c>
      <c r="C7003" t="s">
        <v>542</v>
      </c>
      <c r="D7003" t="s">
        <v>178</v>
      </c>
      <c r="E7003">
        <v>2</v>
      </c>
      <c r="F7003" t="s">
        <v>77</v>
      </c>
      <c r="G7003" t="s">
        <v>365</v>
      </c>
      <c r="H7003" t="s">
        <v>79</v>
      </c>
      <c r="I7003" t="s">
        <v>1210</v>
      </c>
      <c r="J7003" t="s">
        <v>674</v>
      </c>
      <c r="K7003" t="s">
        <v>15495</v>
      </c>
      <c r="L7003" t="s">
        <v>15496</v>
      </c>
      <c r="M7003" t="s">
        <v>563</v>
      </c>
      <c r="N7003" t="s">
        <v>58</v>
      </c>
      <c r="O7003">
        <v>15401</v>
      </c>
      <c r="P7003">
        <v>19239</v>
      </c>
      <c r="Q7003" t="s">
        <v>41</v>
      </c>
      <c r="R7003">
        <v>762</v>
      </c>
      <c r="S7003" s="2">
        <v>44869</v>
      </c>
      <c r="T7003" t="s">
        <v>42</v>
      </c>
      <c r="U7003">
        <v>0</v>
      </c>
      <c r="V7003" t="s">
        <v>71</v>
      </c>
      <c r="W7003">
        <v>787</v>
      </c>
      <c r="X7003" t="s">
        <v>44</v>
      </c>
      <c r="Y7003" t="s">
        <v>45</v>
      </c>
      <c r="Z7003">
        <v>4413</v>
      </c>
      <c r="AA7003">
        <v>659</v>
      </c>
      <c r="AB7003">
        <v>18909</v>
      </c>
      <c r="AC7003" t="s">
        <v>107</v>
      </c>
    </row>
    <row r="7004" spans="1:29" x14ac:dyDescent="0.3">
      <c r="A7004" s="1" t="s">
        <v>29</v>
      </c>
      <c r="B7004" t="s">
        <v>393</v>
      </c>
      <c r="C7004" t="s">
        <v>1253</v>
      </c>
      <c r="D7004" t="s">
        <v>155</v>
      </c>
      <c r="E7004">
        <v>5</v>
      </c>
      <c r="F7004" t="s">
        <v>221</v>
      </c>
      <c r="G7004" t="s">
        <v>667</v>
      </c>
      <c r="H7004" t="s">
        <v>79</v>
      </c>
      <c r="I7004" t="s">
        <v>2839</v>
      </c>
      <c r="J7004" t="s">
        <v>2592</v>
      </c>
      <c r="K7004" t="s">
        <v>15497</v>
      </c>
      <c r="L7004" t="s">
        <v>15498</v>
      </c>
      <c r="M7004" t="s">
        <v>948</v>
      </c>
      <c r="N7004" t="s">
        <v>84</v>
      </c>
      <c r="O7004">
        <v>13712</v>
      </c>
      <c r="P7004">
        <v>17431</v>
      </c>
      <c r="Q7004" t="s">
        <v>41</v>
      </c>
      <c r="R7004">
        <v>958</v>
      </c>
      <c r="S7004" s="2">
        <v>45335</v>
      </c>
      <c r="T7004" s="2">
        <v>45337</v>
      </c>
      <c r="U7004">
        <v>0</v>
      </c>
      <c r="V7004" t="s">
        <v>71</v>
      </c>
      <c r="W7004">
        <v>730</v>
      </c>
      <c r="X7004" t="s">
        <v>60</v>
      </c>
      <c r="Y7004" t="s">
        <v>61</v>
      </c>
      <c r="Z7004">
        <v>0</v>
      </c>
      <c r="AA7004">
        <v>392</v>
      </c>
      <c r="AB7004">
        <v>16765</v>
      </c>
      <c r="AC7004" t="s">
        <v>107</v>
      </c>
    </row>
    <row r="7005" spans="1:29" x14ac:dyDescent="0.3">
      <c r="A7005" s="1" t="s">
        <v>47</v>
      </c>
      <c r="B7005" t="s">
        <v>48</v>
      </c>
      <c r="C7005" t="s">
        <v>4953</v>
      </c>
      <c r="D7005" t="s">
        <v>236</v>
      </c>
      <c r="E7005">
        <v>3</v>
      </c>
      <c r="F7005" t="s">
        <v>186</v>
      </c>
      <c r="G7005" t="s">
        <v>463</v>
      </c>
      <c r="H7005" t="s">
        <v>35</v>
      </c>
      <c r="I7005" t="s">
        <v>412</v>
      </c>
      <c r="J7005" t="s">
        <v>739</v>
      </c>
      <c r="K7005" t="s">
        <v>15499</v>
      </c>
      <c r="L7005" t="s">
        <v>15500</v>
      </c>
      <c r="M7005" t="s">
        <v>385</v>
      </c>
      <c r="N7005" t="s">
        <v>94</v>
      </c>
      <c r="O7005">
        <v>8309</v>
      </c>
      <c r="P7005">
        <v>10524</v>
      </c>
      <c r="Q7005" t="s">
        <v>59</v>
      </c>
      <c r="R7005">
        <v>445</v>
      </c>
      <c r="S7005" s="2">
        <v>45353</v>
      </c>
      <c r="T7005" s="2">
        <v>45383</v>
      </c>
      <c r="U7005">
        <v>41133</v>
      </c>
      <c r="V7005" t="s">
        <v>85</v>
      </c>
      <c r="W7005">
        <v>400</v>
      </c>
      <c r="X7005" t="s">
        <v>60</v>
      </c>
      <c r="Y7005" t="s">
        <v>45</v>
      </c>
      <c r="Z7005">
        <v>0</v>
      </c>
      <c r="AA7005">
        <v>48</v>
      </c>
      <c r="AB7005">
        <v>8878</v>
      </c>
      <c r="AC7005" t="s">
        <v>46</v>
      </c>
    </row>
    <row r="7006" spans="1:29" x14ac:dyDescent="0.3">
      <c r="A7006" s="1" t="s">
        <v>47</v>
      </c>
      <c r="B7006" t="s">
        <v>161</v>
      </c>
      <c r="C7006" t="s">
        <v>2203</v>
      </c>
      <c r="D7006" t="s">
        <v>98</v>
      </c>
      <c r="E7006">
        <v>4</v>
      </c>
      <c r="F7006" t="s">
        <v>51</v>
      </c>
      <c r="G7006" t="s">
        <v>237</v>
      </c>
      <c r="H7006" t="s">
        <v>79</v>
      </c>
      <c r="I7006" t="s">
        <v>990</v>
      </c>
      <c r="J7006" t="s">
        <v>3218</v>
      </c>
      <c r="K7006" t="s">
        <v>15501</v>
      </c>
      <c r="L7006" t="s">
        <v>15502</v>
      </c>
      <c r="M7006" t="s">
        <v>2373</v>
      </c>
      <c r="N7006" t="s">
        <v>40</v>
      </c>
      <c r="O7006">
        <v>11375</v>
      </c>
      <c r="P7006">
        <v>16193</v>
      </c>
      <c r="Q7006" t="s">
        <v>95</v>
      </c>
      <c r="R7006">
        <v>722</v>
      </c>
      <c r="S7006" s="2">
        <v>44518</v>
      </c>
      <c r="T7006" t="s">
        <v>42</v>
      </c>
      <c r="U7006">
        <v>0</v>
      </c>
      <c r="V7006" t="s">
        <v>71</v>
      </c>
      <c r="W7006">
        <v>625</v>
      </c>
      <c r="X7006" t="s">
        <v>44</v>
      </c>
      <c r="Y7006" t="s">
        <v>61</v>
      </c>
      <c r="Z7006">
        <v>0</v>
      </c>
      <c r="AA7006">
        <v>535</v>
      </c>
      <c r="AB7006">
        <v>13310</v>
      </c>
      <c r="AC7006" t="s">
        <v>73</v>
      </c>
    </row>
    <row r="7007" spans="1:29" x14ac:dyDescent="0.3">
      <c r="A7007" s="1" t="s">
        <v>29</v>
      </c>
      <c r="B7007" t="s">
        <v>86</v>
      </c>
      <c r="C7007" t="s">
        <v>1042</v>
      </c>
      <c r="D7007" t="s">
        <v>178</v>
      </c>
      <c r="E7007">
        <v>8</v>
      </c>
      <c r="F7007" t="s">
        <v>99</v>
      </c>
      <c r="G7007" t="s">
        <v>100</v>
      </c>
      <c r="H7007" t="s">
        <v>35</v>
      </c>
      <c r="I7007" t="s">
        <v>238</v>
      </c>
      <c r="J7007" t="s">
        <v>657</v>
      </c>
      <c r="K7007" t="s">
        <v>15503</v>
      </c>
      <c r="L7007" t="s">
        <v>15504</v>
      </c>
      <c r="M7007" t="s">
        <v>677</v>
      </c>
      <c r="N7007" t="s">
        <v>84</v>
      </c>
      <c r="O7007">
        <v>12153</v>
      </c>
      <c r="P7007">
        <v>14157</v>
      </c>
      <c r="Q7007" t="s">
        <v>95</v>
      </c>
      <c r="R7007">
        <v>559</v>
      </c>
      <c r="S7007" s="2">
        <v>45101</v>
      </c>
      <c r="T7007" t="s">
        <v>42</v>
      </c>
      <c r="U7007">
        <v>0</v>
      </c>
      <c r="V7007" t="s">
        <v>71</v>
      </c>
      <c r="W7007">
        <v>712</v>
      </c>
      <c r="X7007" t="s">
        <v>44</v>
      </c>
      <c r="Y7007" t="s">
        <v>45</v>
      </c>
      <c r="Z7007">
        <v>0</v>
      </c>
      <c r="AA7007">
        <v>744</v>
      </c>
      <c r="AB7007">
        <v>12712</v>
      </c>
      <c r="AC7007" t="s">
        <v>46</v>
      </c>
    </row>
    <row r="7008" spans="1:29" x14ac:dyDescent="0.3">
      <c r="A7008" s="1" t="s">
        <v>29</v>
      </c>
      <c r="B7008" t="s">
        <v>327</v>
      </c>
      <c r="C7008" t="s">
        <v>3636</v>
      </c>
      <c r="D7008" t="s">
        <v>119</v>
      </c>
      <c r="E7008">
        <v>9</v>
      </c>
      <c r="F7008" t="s">
        <v>120</v>
      </c>
      <c r="G7008" t="s">
        <v>820</v>
      </c>
      <c r="H7008" t="s">
        <v>79</v>
      </c>
      <c r="I7008" t="s">
        <v>1043</v>
      </c>
      <c r="J7008" t="s">
        <v>3527</v>
      </c>
      <c r="K7008" t="s">
        <v>15505</v>
      </c>
      <c r="L7008" t="s">
        <v>13147</v>
      </c>
      <c r="M7008" t="s">
        <v>769</v>
      </c>
      <c r="N7008" t="s">
        <v>94</v>
      </c>
      <c r="O7008">
        <v>2976</v>
      </c>
      <c r="P7008">
        <v>7942</v>
      </c>
      <c r="Q7008" t="s">
        <v>95</v>
      </c>
      <c r="R7008">
        <v>88</v>
      </c>
      <c r="S7008" s="2">
        <v>45065</v>
      </c>
      <c r="T7008" s="2">
        <v>45089</v>
      </c>
      <c r="U7008">
        <v>0</v>
      </c>
      <c r="V7008" t="s">
        <v>106</v>
      </c>
      <c r="W7008">
        <v>602</v>
      </c>
      <c r="X7008" t="s">
        <v>60</v>
      </c>
      <c r="Y7008" t="s">
        <v>45</v>
      </c>
      <c r="Z7008">
        <v>0</v>
      </c>
      <c r="AA7008">
        <v>979</v>
      </c>
      <c r="AB7008">
        <v>3193</v>
      </c>
      <c r="AC7008" t="s">
        <v>107</v>
      </c>
    </row>
    <row r="7009" spans="1:29" x14ac:dyDescent="0.3">
      <c r="A7009" s="1" t="s">
        <v>47</v>
      </c>
      <c r="B7009" t="s">
        <v>176</v>
      </c>
      <c r="C7009" t="s">
        <v>4337</v>
      </c>
      <c r="D7009" t="s">
        <v>352</v>
      </c>
      <c r="E7009">
        <v>7</v>
      </c>
      <c r="F7009" t="s">
        <v>33</v>
      </c>
      <c r="G7009" t="s">
        <v>209</v>
      </c>
      <c r="H7009" t="s">
        <v>35</v>
      </c>
      <c r="I7009" t="s">
        <v>140</v>
      </c>
      <c r="J7009" t="s">
        <v>428</v>
      </c>
      <c r="K7009" t="s">
        <v>15506</v>
      </c>
      <c r="L7009" t="s">
        <v>15507</v>
      </c>
      <c r="M7009" t="s">
        <v>214</v>
      </c>
      <c r="N7009" t="s">
        <v>40</v>
      </c>
      <c r="O7009">
        <v>12697</v>
      </c>
      <c r="P7009">
        <v>17138</v>
      </c>
      <c r="Q7009" t="s">
        <v>41</v>
      </c>
      <c r="R7009">
        <v>791</v>
      </c>
      <c r="S7009" s="2">
        <v>45261</v>
      </c>
      <c r="T7009" t="s">
        <v>42</v>
      </c>
      <c r="U7009">
        <v>0</v>
      </c>
      <c r="V7009" t="s">
        <v>43</v>
      </c>
      <c r="W7009">
        <v>835</v>
      </c>
      <c r="X7009" t="s">
        <v>44</v>
      </c>
      <c r="Y7009" t="s">
        <v>72</v>
      </c>
      <c r="Z7009">
        <v>0</v>
      </c>
      <c r="AA7009">
        <v>934</v>
      </c>
      <c r="AB7009">
        <v>13375</v>
      </c>
      <c r="AC7009" t="s">
        <v>107</v>
      </c>
    </row>
    <row r="7010" spans="1:29" x14ac:dyDescent="0.3">
      <c r="A7010" s="1" t="s">
        <v>29</v>
      </c>
      <c r="B7010" t="s">
        <v>96</v>
      </c>
      <c r="C7010" t="s">
        <v>2065</v>
      </c>
      <c r="D7010" t="s">
        <v>98</v>
      </c>
      <c r="E7010">
        <v>3</v>
      </c>
      <c r="F7010" t="s">
        <v>271</v>
      </c>
      <c r="G7010" t="s">
        <v>400</v>
      </c>
      <c r="H7010" t="s">
        <v>79</v>
      </c>
      <c r="I7010" t="s">
        <v>1379</v>
      </c>
      <c r="J7010" t="s">
        <v>524</v>
      </c>
      <c r="K7010" t="s">
        <v>15508</v>
      </c>
      <c r="L7010" t="s">
        <v>15509</v>
      </c>
      <c r="M7010" t="s">
        <v>2382</v>
      </c>
      <c r="N7010" t="s">
        <v>84</v>
      </c>
      <c r="O7010">
        <v>13071</v>
      </c>
      <c r="P7010">
        <v>16505</v>
      </c>
      <c r="Q7010" t="s">
        <v>41</v>
      </c>
      <c r="R7010">
        <v>328</v>
      </c>
      <c r="S7010" s="2">
        <v>44637</v>
      </c>
      <c r="T7010" t="s">
        <v>42</v>
      </c>
      <c r="U7010">
        <v>0</v>
      </c>
      <c r="V7010" t="s">
        <v>71</v>
      </c>
      <c r="W7010">
        <v>768</v>
      </c>
      <c r="X7010" t="s">
        <v>44</v>
      </c>
      <c r="Y7010" t="s">
        <v>45</v>
      </c>
      <c r="Z7010">
        <v>0</v>
      </c>
      <c r="AA7010">
        <v>992</v>
      </c>
      <c r="AB7010">
        <v>15136</v>
      </c>
      <c r="AC7010" t="s">
        <v>46</v>
      </c>
    </row>
    <row r="7011" spans="1:29" x14ac:dyDescent="0.3">
      <c r="A7011" s="1" t="s">
        <v>29</v>
      </c>
      <c r="B7011" t="s">
        <v>62</v>
      </c>
      <c r="C7011" t="s">
        <v>4252</v>
      </c>
      <c r="D7011" t="s">
        <v>236</v>
      </c>
      <c r="E7011">
        <v>2</v>
      </c>
      <c r="F7011" t="s">
        <v>120</v>
      </c>
      <c r="G7011" t="s">
        <v>468</v>
      </c>
      <c r="H7011" t="s">
        <v>35</v>
      </c>
      <c r="I7011" t="s">
        <v>1501</v>
      </c>
      <c r="J7011" t="s">
        <v>1410</v>
      </c>
      <c r="K7011" t="s">
        <v>15510</v>
      </c>
      <c r="L7011" t="s">
        <v>15511</v>
      </c>
      <c r="M7011" t="s">
        <v>505</v>
      </c>
      <c r="N7011" t="s">
        <v>84</v>
      </c>
      <c r="O7011">
        <v>5417</v>
      </c>
      <c r="P7011">
        <v>10221</v>
      </c>
      <c r="Q7011" t="s">
        <v>95</v>
      </c>
      <c r="R7011">
        <v>132</v>
      </c>
      <c r="S7011" s="2">
        <v>44781</v>
      </c>
      <c r="T7011" s="2">
        <v>44797</v>
      </c>
      <c r="U7011">
        <v>0</v>
      </c>
      <c r="V7011" t="s">
        <v>43</v>
      </c>
      <c r="W7011">
        <v>655</v>
      </c>
      <c r="X7011" t="s">
        <v>60</v>
      </c>
      <c r="Y7011" t="s">
        <v>72</v>
      </c>
      <c r="Z7011">
        <v>0</v>
      </c>
      <c r="AA7011">
        <v>307</v>
      </c>
      <c r="AB7011">
        <v>7058</v>
      </c>
      <c r="AC7011" t="s">
        <v>107</v>
      </c>
    </row>
    <row r="7012" spans="1:29" x14ac:dyDescent="0.3">
      <c r="A7012" s="1" t="s">
        <v>29</v>
      </c>
      <c r="B7012" t="s">
        <v>30</v>
      </c>
      <c r="C7012" t="s">
        <v>751</v>
      </c>
      <c r="D7012" t="s">
        <v>50</v>
      </c>
      <c r="E7012">
        <v>7</v>
      </c>
      <c r="F7012" t="s">
        <v>221</v>
      </c>
      <c r="G7012" t="s">
        <v>1989</v>
      </c>
      <c r="H7012" t="s">
        <v>35</v>
      </c>
      <c r="I7012" t="s">
        <v>1267</v>
      </c>
      <c r="J7012" t="s">
        <v>1873</v>
      </c>
      <c r="K7012" t="s">
        <v>15512</v>
      </c>
      <c r="L7012" t="s">
        <v>15513</v>
      </c>
      <c r="M7012" t="s">
        <v>1039</v>
      </c>
      <c r="N7012" t="s">
        <v>94</v>
      </c>
      <c r="O7012">
        <v>16790</v>
      </c>
      <c r="P7012">
        <v>21161</v>
      </c>
      <c r="Q7012" t="s">
        <v>95</v>
      </c>
      <c r="R7012">
        <v>294</v>
      </c>
      <c r="S7012" s="2">
        <v>44380</v>
      </c>
      <c r="T7012" s="2">
        <v>44404</v>
      </c>
      <c r="U7012">
        <v>0</v>
      </c>
      <c r="V7012" t="s">
        <v>71</v>
      </c>
      <c r="W7012">
        <v>685</v>
      </c>
      <c r="X7012" t="s">
        <v>60</v>
      </c>
      <c r="Y7012" t="s">
        <v>45</v>
      </c>
      <c r="Z7012">
        <v>0</v>
      </c>
      <c r="AA7012">
        <v>93</v>
      </c>
      <c r="AB7012">
        <v>17604</v>
      </c>
      <c r="AC7012" t="s">
        <v>73</v>
      </c>
    </row>
    <row r="7013" spans="1:29" x14ac:dyDescent="0.3">
      <c r="A7013" s="1" t="s">
        <v>47</v>
      </c>
      <c r="B7013" t="s">
        <v>48</v>
      </c>
      <c r="C7013" t="s">
        <v>1559</v>
      </c>
      <c r="D7013" t="s">
        <v>76</v>
      </c>
      <c r="E7013">
        <v>2</v>
      </c>
      <c r="F7013" t="s">
        <v>120</v>
      </c>
      <c r="G7013" t="s">
        <v>586</v>
      </c>
      <c r="H7013" t="s">
        <v>79</v>
      </c>
      <c r="I7013" t="s">
        <v>921</v>
      </c>
      <c r="J7013" t="s">
        <v>1554</v>
      </c>
      <c r="K7013" t="s">
        <v>15514</v>
      </c>
      <c r="L7013" t="s">
        <v>15515</v>
      </c>
      <c r="M7013" t="s">
        <v>220</v>
      </c>
      <c r="N7013" t="s">
        <v>84</v>
      </c>
      <c r="O7013">
        <v>25989</v>
      </c>
      <c r="P7013">
        <v>30471</v>
      </c>
      <c r="Q7013" t="s">
        <v>59</v>
      </c>
      <c r="R7013">
        <v>984</v>
      </c>
      <c r="S7013" s="2">
        <v>44364</v>
      </c>
      <c r="T7013" t="s">
        <v>42</v>
      </c>
      <c r="U7013">
        <v>49482</v>
      </c>
      <c r="V7013" t="s">
        <v>106</v>
      </c>
      <c r="W7013">
        <v>796</v>
      </c>
      <c r="X7013" t="s">
        <v>44</v>
      </c>
      <c r="Y7013" t="s">
        <v>45</v>
      </c>
      <c r="Z7013">
        <v>0</v>
      </c>
      <c r="AA7013">
        <v>885</v>
      </c>
      <c r="AB7013">
        <v>26775</v>
      </c>
      <c r="AC7013" t="s">
        <v>107</v>
      </c>
    </row>
    <row r="7014" spans="1:29" x14ac:dyDescent="0.3">
      <c r="A7014" s="1" t="s">
        <v>47</v>
      </c>
      <c r="B7014" t="s">
        <v>592</v>
      </c>
      <c r="C7014" t="s">
        <v>2303</v>
      </c>
      <c r="D7014" t="s">
        <v>169</v>
      </c>
      <c r="E7014">
        <v>6</v>
      </c>
      <c r="F7014" t="s">
        <v>99</v>
      </c>
      <c r="G7014" t="s">
        <v>1638</v>
      </c>
      <c r="H7014" t="s">
        <v>35</v>
      </c>
      <c r="I7014" t="s">
        <v>701</v>
      </c>
      <c r="J7014" t="s">
        <v>2268</v>
      </c>
      <c r="K7014" t="s">
        <v>15516</v>
      </c>
      <c r="L7014" t="s">
        <v>15517</v>
      </c>
      <c r="M7014" t="s">
        <v>3019</v>
      </c>
      <c r="N7014" t="s">
        <v>40</v>
      </c>
      <c r="O7014">
        <v>29642</v>
      </c>
      <c r="P7014">
        <v>32423</v>
      </c>
      <c r="Q7014" t="s">
        <v>41</v>
      </c>
      <c r="R7014">
        <v>440</v>
      </c>
      <c r="S7014" s="2">
        <v>44683</v>
      </c>
      <c r="T7014" t="s">
        <v>42</v>
      </c>
      <c r="U7014">
        <v>0</v>
      </c>
      <c r="V7014" t="s">
        <v>85</v>
      </c>
      <c r="W7014">
        <v>431</v>
      </c>
      <c r="X7014" t="s">
        <v>44</v>
      </c>
      <c r="Y7014" t="s">
        <v>61</v>
      </c>
      <c r="Z7014">
        <v>0</v>
      </c>
      <c r="AA7014">
        <v>967</v>
      </c>
      <c r="AB7014">
        <v>32033</v>
      </c>
      <c r="AC7014" t="s">
        <v>107</v>
      </c>
    </row>
    <row r="7015" spans="1:29" x14ac:dyDescent="0.3">
      <c r="A7015" s="1" t="s">
        <v>29</v>
      </c>
      <c r="B7015" t="s">
        <v>393</v>
      </c>
      <c r="C7015" t="s">
        <v>1245</v>
      </c>
      <c r="D7015" t="s">
        <v>185</v>
      </c>
      <c r="E7015">
        <v>8</v>
      </c>
      <c r="F7015" t="s">
        <v>129</v>
      </c>
      <c r="G7015" t="s">
        <v>574</v>
      </c>
      <c r="H7015" t="s">
        <v>79</v>
      </c>
      <c r="I7015" t="s">
        <v>101</v>
      </c>
      <c r="J7015" t="s">
        <v>372</v>
      </c>
      <c r="K7015" t="s">
        <v>15518</v>
      </c>
      <c r="L7015" t="s">
        <v>15519</v>
      </c>
      <c r="M7015" t="s">
        <v>399</v>
      </c>
      <c r="N7015" t="s">
        <v>58</v>
      </c>
      <c r="O7015">
        <v>24489</v>
      </c>
      <c r="P7015">
        <v>28394</v>
      </c>
      <c r="Q7015" t="s">
        <v>95</v>
      </c>
      <c r="R7015">
        <v>539</v>
      </c>
      <c r="S7015" s="2">
        <v>44388</v>
      </c>
      <c r="T7015" s="2">
        <v>44411</v>
      </c>
      <c r="U7015">
        <v>0</v>
      </c>
      <c r="V7015" t="s">
        <v>71</v>
      </c>
      <c r="W7015">
        <v>408</v>
      </c>
      <c r="X7015" t="s">
        <v>60</v>
      </c>
      <c r="Y7015" t="s">
        <v>61</v>
      </c>
      <c r="Z7015">
        <v>3597</v>
      </c>
      <c r="AA7015">
        <v>356</v>
      </c>
      <c r="AB7015">
        <v>25958</v>
      </c>
      <c r="AC7015" t="s">
        <v>107</v>
      </c>
    </row>
    <row r="7016" spans="1:29" x14ac:dyDescent="0.3">
      <c r="A7016" s="1" t="s">
        <v>29</v>
      </c>
      <c r="B7016" t="s">
        <v>62</v>
      </c>
      <c r="C7016" t="s">
        <v>127</v>
      </c>
      <c r="D7016" t="s">
        <v>201</v>
      </c>
      <c r="E7016">
        <v>4</v>
      </c>
      <c r="F7016" t="s">
        <v>129</v>
      </c>
      <c r="G7016" t="s">
        <v>574</v>
      </c>
      <c r="H7016" t="s">
        <v>35</v>
      </c>
      <c r="I7016" t="s">
        <v>188</v>
      </c>
      <c r="J7016" t="s">
        <v>1836</v>
      </c>
      <c r="K7016" t="s">
        <v>15520</v>
      </c>
      <c r="L7016" t="s">
        <v>1859</v>
      </c>
      <c r="M7016" t="s">
        <v>135</v>
      </c>
      <c r="N7016" t="s">
        <v>40</v>
      </c>
      <c r="O7016">
        <v>17625</v>
      </c>
      <c r="P7016">
        <v>20999</v>
      </c>
      <c r="Q7016" t="s">
        <v>59</v>
      </c>
      <c r="R7016">
        <v>985</v>
      </c>
      <c r="S7016" s="2">
        <v>45096</v>
      </c>
      <c r="T7016" s="2">
        <v>45116</v>
      </c>
      <c r="U7016">
        <v>23637</v>
      </c>
      <c r="V7016" t="s">
        <v>43</v>
      </c>
      <c r="W7016">
        <v>752</v>
      </c>
      <c r="X7016" t="s">
        <v>60</v>
      </c>
      <c r="Y7016" t="s">
        <v>72</v>
      </c>
      <c r="Z7016">
        <v>0</v>
      </c>
      <c r="AA7016">
        <v>17</v>
      </c>
      <c r="AB7016">
        <v>18419</v>
      </c>
      <c r="AC7016" t="s">
        <v>46</v>
      </c>
    </row>
    <row r="7017" spans="1:29" x14ac:dyDescent="0.3">
      <c r="A7017" s="1" t="s">
        <v>29</v>
      </c>
      <c r="B7017" t="s">
        <v>86</v>
      </c>
      <c r="C7017" t="s">
        <v>344</v>
      </c>
      <c r="D7017" t="s">
        <v>169</v>
      </c>
      <c r="E7017">
        <v>4</v>
      </c>
      <c r="F7017" t="s">
        <v>33</v>
      </c>
      <c r="G7017" t="s">
        <v>139</v>
      </c>
      <c r="H7017" t="s">
        <v>79</v>
      </c>
      <c r="I7017" t="s">
        <v>101</v>
      </c>
      <c r="J7017" t="s">
        <v>217</v>
      </c>
      <c r="K7017" t="s">
        <v>15521</v>
      </c>
      <c r="L7017" t="s">
        <v>15522</v>
      </c>
      <c r="M7017" t="s">
        <v>1366</v>
      </c>
      <c r="N7017" t="s">
        <v>84</v>
      </c>
      <c r="O7017">
        <v>13942</v>
      </c>
      <c r="P7017">
        <v>17729</v>
      </c>
      <c r="Q7017" t="s">
        <v>95</v>
      </c>
      <c r="R7017">
        <v>845</v>
      </c>
      <c r="S7017" s="2">
        <v>44705</v>
      </c>
      <c r="T7017" s="2">
        <v>44725</v>
      </c>
      <c r="U7017">
        <v>0</v>
      </c>
      <c r="V7017" t="s">
        <v>43</v>
      </c>
      <c r="W7017">
        <v>406</v>
      </c>
      <c r="X7017" t="s">
        <v>60</v>
      </c>
      <c r="Y7017" t="s">
        <v>72</v>
      </c>
      <c r="Z7017">
        <v>0</v>
      </c>
      <c r="AA7017">
        <v>661</v>
      </c>
      <c r="AB7017">
        <v>14271</v>
      </c>
      <c r="AC7017" t="s">
        <v>46</v>
      </c>
    </row>
    <row r="7018" spans="1:29" x14ac:dyDescent="0.3">
      <c r="A7018" s="1" t="s">
        <v>29</v>
      </c>
      <c r="B7018" t="s">
        <v>228</v>
      </c>
      <c r="C7018" t="s">
        <v>3751</v>
      </c>
      <c r="D7018" t="s">
        <v>387</v>
      </c>
      <c r="E7018">
        <v>7</v>
      </c>
      <c r="F7018" t="s">
        <v>77</v>
      </c>
      <c r="G7018" t="s">
        <v>501</v>
      </c>
      <c r="H7018" t="s">
        <v>79</v>
      </c>
      <c r="I7018" t="s">
        <v>1781</v>
      </c>
      <c r="J7018" t="s">
        <v>1323</v>
      </c>
      <c r="K7018" t="s">
        <v>15523</v>
      </c>
      <c r="L7018" t="s">
        <v>15524</v>
      </c>
      <c r="M7018" t="s">
        <v>964</v>
      </c>
      <c r="N7018" t="s">
        <v>58</v>
      </c>
      <c r="O7018">
        <v>9619</v>
      </c>
      <c r="P7018">
        <v>13252</v>
      </c>
      <c r="Q7018" t="s">
        <v>95</v>
      </c>
      <c r="R7018">
        <v>137</v>
      </c>
      <c r="S7018" s="2">
        <v>44415</v>
      </c>
      <c r="T7018" s="2">
        <v>44441</v>
      </c>
      <c r="U7018">
        <v>0</v>
      </c>
      <c r="V7018" t="s">
        <v>85</v>
      </c>
      <c r="W7018">
        <v>415</v>
      </c>
      <c r="X7018" t="s">
        <v>60</v>
      </c>
      <c r="Y7018" t="s">
        <v>72</v>
      </c>
      <c r="Z7018">
        <v>3812</v>
      </c>
      <c r="AA7018">
        <v>98</v>
      </c>
      <c r="AB7018">
        <v>9946</v>
      </c>
      <c r="AC7018" t="s">
        <v>73</v>
      </c>
    </row>
    <row r="7019" spans="1:29" x14ac:dyDescent="0.3">
      <c r="A7019" s="1" t="s">
        <v>29</v>
      </c>
      <c r="B7019" t="s">
        <v>96</v>
      </c>
      <c r="C7019" t="s">
        <v>366</v>
      </c>
      <c r="D7019" t="s">
        <v>169</v>
      </c>
      <c r="E7019">
        <v>5</v>
      </c>
      <c r="F7019" t="s">
        <v>64</v>
      </c>
      <c r="G7019" t="s">
        <v>388</v>
      </c>
      <c r="H7019" t="s">
        <v>35</v>
      </c>
      <c r="I7019" t="s">
        <v>883</v>
      </c>
      <c r="J7019" t="s">
        <v>576</v>
      </c>
      <c r="K7019">
        <f>1-678-870-3445</f>
        <v>-4992</v>
      </c>
      <c r="L7019" t="s">
        <v>15525</v>
      </c>
      <c r="M7019" t="s">
        <v>1197</v>
      </c>
      <c r="N7019" t="s">
        <v>94</v>
      </c>
      <c r="O7019">
        <v>5161</v>
      </c>
      <c r="P7019">
        <v>7563</v>
      </c>
      <c r="Q7019" t="s">
        <v>59</v>
      </c>
      <c r="R7019">
        <v>298</v>
      </c>
      <c r="S7019" s="2">
        <v>45210</v>
      </c>
      <c r="T7019" t="s">
        <v>42</v>
      </c>
      <c r="U7019">
        <v>23854</v>
      </c>
      <c r="V7019" t="s">
        <v>106</v>
      </c>
      <c r="W7019">
        <v>726</v>
      </c>
      <c r="X7019" t="s">
        <v>44</v>
      </c>
      <c r="Y7019" t="s">
        <v>61</v>
      </c>
      <c r="Z7019">
        <v>0</v>
      </c>
      <c r="AA7019">
        <v>89</v>
      </c>
      <c r="AB7019">
        <v>5491</v>
      </c>
      <c r="AC7019" t="s">
        <v>107</v>
      </c>
    </row>
    <row r="7020" spans="1:29" x14ac:dyDescent="0.3">
      <c r="A7020" s="1" t="s">
        <v>29</v>
      </c>
      <c r="B7020" t="s">
        <v>327</v>
      </c>
      <c r="C7020" t="s">
        <v>1216</v>
      </c>
      <c r="D7020" t="s">
        <v>185</v>
      </c>
      <c r="E7020">
        <v>5</v>
      </c>
      <c r="F7020" t="s">
        <v>99</v>
      </c>
      <c r="G7020" t="s">
        <v>950</v>
      </c>
      <c r="H7020" t="s">
        <v>35</v>
      </c>
      <c r="I7020" t="s">
        <v>251</v>
      </c>
      <c r="J7020" t="s">
        <v>8485</v>
      </c>
      <c r="K7020" t="s">
        <v>15526</v>
      </c>
      <c r="L7020" t="s">
        <v>15527</v>
      </c>
      <c r="M7020" t="s">
        <v>769</v>
      </c>
      <c r="N7020" t="s">
        <v>84</v>
      </c>
      <c r="O7020">
        <v>4477</v>
      </c>
      <c r="P7020">
        <v>7458</v>
      </c>
      <c r="Q7020" t="s">
        <v>59</v>
      </c>
      <c r="R7020">
        <v>305</v>
      </c>
      <c r="S7020" s="2">
        <v>45178</v>
      </c>
      <c r="T7020" s="2">
        <v>45194</v>
      </c>
      <c r="U7020">
        <v>40876</v>
      </c>
      <c r="V7020" t="s">
        <v>85</v>
      </c>
      <c r="W7020">
        <v>412</v>
      </c>
      <c r="X7020" t="s">
        <v>60</v>
      </c>
      <c r="Y7020" t="s">
        <v>45</v>
      </c>
      <c r="Z7020">
        <v>0</v>
      </c>
      <c r="AA7020">
        <v>122</v>
      </c>
      <c r="AB7020">
        <v>5462</v>
      </c>
      <c r="AC7020" t="s">
        <v>73</v>
      </c>
    </row>
    <row r="7021" spans="1:29" x14ac:dyDescent="0.3">
      <c r="A7021" s="1" t="s">
        <v>29</v>
      </c>
      <c r="B7021" t="s">
        <v>327</v>
      </c>
      <c r="C7021" t="s">
        <v>764</v>
      </c>
      <c r="D7021" t="s">
        <v>236</v>
      </c>
      <c r="E7021">
        <v>3</v>
      </c>
      <c r="F7021" t="s">
        <v>33</v>
      </c>
      <c r="G7021" t="s">
        <v>451</v>
      </c>
      <c r="H7021" t="s">
        <v>79</v>
      </c>
      <c r="I7021" t="s">
        <v>4192</v>
      </c>
      <c r="J7021" t="s">
        <v>224</v>
      </c>
      <c r="K7021">
        <v>5860698037</v>
      </c>
      <c r="L7021" t="s">
        <v>15528</v>
      </c>
      <c r="M7021" t="s">
        <v>999</v>
      </c>
      <c r="N7021" t="s">
        <v>40</v>
      </c>
      <c r="O7021">
        <v>15696</v>
      </c>
      <c r="P7021">
        <v>18839</v>
      </c>
      <c r="Q7021" t="s">
        <v>41</v>
      </c>
      <c r="R7021">
        <v>886</v>
      </c>
      <c r="S7021" s="2">
        <v>44725</v>
      </c>
      <c r="T7021" s="2">
        <v>44754</v>
      </c>
      <c r="U7021">
        <v>0</v>
      </c>
      <c r="V7021" t="s">
        <v>43</v>
      </c>
      <c r="W7021">
        <v>657</v>
      </c>
      <c r="X7021" t="s">
        <v>60</v>
      </c>
      <c r="Y7021" t="s">
        <v>61</v>
      </c>
      <c r="Z7021">
        <v>0</v>
      </c>
      <c r="AA7021">
        <v>86</v>
      </c>
      <c r="AB7021">
        <v>15773</v>
      </c>
      <c r="AC7021" t="s">
        <v>107</v>
      </c>
    </row>
    <row r="7022" spans="1:29" x14ac:dyDescent="0.3">
      <c r="A7022" s="1" t="s">
        <v>47</v>
      </c>
      <c r="B7022" t="s">
        <v>153</v>
      </c>
      <c r="C7022" t="s">
        <v>1734</v>
      </c>
      <c r="D7022" t="s">
        <v>185</v>
      </c>
      <c r="E7022">
        <v>5</v>
      </c>
      <c r="F7022" t="s">
        <v>129</v>
      </c>
      <c r="G7022" t="s">
        <v>163</v>
      </c>
      <c r="H7022" t="s">
        <v>79</v>
      </c>
      <c r="I7022" t="s">
        <v>1025</v>
      </c>
      <c r="J7022" t="s">
        <v>305</v>
      </c>
      <c r="K7022" t="s">
        <v>15529</v>
      </c>
      <c r="L7022" t="s">
        <v>15530</v>
      </c>
      <c r="M7022" t="s">
        <v>255</v>
      </c>
      <c r="N7022" t="s">
        <v>58</v>
      </c>
      <c r="O7022">
        <v>26370</v>
      </c>
      <c r="P7022">
        <v>30727</v>
      </c>
      <c r="Q7022" t="s">
        <v>59</v>
      </c>
      <c r="R7022">
        <v>641</v>
      </c>
      <c r="S7022" s="2">
        <v>44577</v>
      </c>
      <c r="T7022" t="s">
        <v>42</v>
      </c>
      <c r="U7022">
        <v>18925</v>
      </c>
      <c r="V7022" t="s">
        <v>71</v>
      </c>
      <c r="W7022">
        <v>714</v>
      </c>
      <c r="X7022" t="s">
        <v>44</v>
      </c>
      <c r="Y7022" t="s">
        <v>45</v>
      </c>
      <c r="Z7022">
        <v>4609</v>
      </c>
      <c r="AA7022">
        <v>508</v>
      </c>
      <c r="AB7022">
        <v>26404</v>
      </c>
      <c r="AC7022" t="s">
        <v>107</v>
      </c>
    </row>
    <row r="7023" spans="1:29" x14ac:dyDescent="0.3">
      <c r="A7023" s="1" t="s">
        <v>47</v>
      </c>
      <c r="B7023" t="s">
        <v>108</v>
      </c>
      <c r="C7023" t="s">
        <v>709</v>
      </c>
      <c r="D7023" t="s">
        <v>155</v>
      </c>
      <c r="E7023">
        <v>6</v>
      </c>
      <c r="F7023" t="s">
        <v>120</v>
      </c>
      <c r="G7023" t="s">
        <v>820</v>
      </c>
      <c r="H7023" t="s">
        <v>79</v>
      </c>
      <c r="I7023" t="s">
        <v>2746</v>
      </c>
      <c r="J7023" t="s">
        <v>252</v>
      </c>
      <c r="K7023" t="s">
        <v>15531</v>
      </c>
      <c r="L7023" t="s">
        <v>15532</v>
      </c>
      <c r="M7023" t="s">
        <v>522</v>
      </c>
      <c r="N7023" t="s">
        <v>40</v>
      </c>
      <c r="O7023">
        <v>6752</v>
      </c>
      <c r="P7023">
        <v>9909</v>
      </c>
      <c r="Q7023" t="s">
        <v>95</v>
      </c>
      <c r="R7023">
        <v>861</v>
      </c>
      <c r="S7023" s="2">
        <v>45107</v>
      </c>
      <c r="T7023" t="s">
        <v>42</v>
      </c>
      <c r="U7023">
        <v>0</v>
      </c>
      <c r="V7023" t="s">
        <v>85</v>
      </c>
      <c r="W7023">
        <v>652</v>
      </c>
      <c r="X7023" t="s">
        <v>44</v>
      </c>
      <c r="Y7023" t="s">
        <v>61</v>
      </c>
      <c r="Z7023">
        <v>0</v>
      </c>
      <c r="AA7023">
        <v>921</v>
      </c>
      <c r="AB7023">
        <v>7443</v>
      </c>
      <c r="AC7023" t="s">
        <v>73</v>
      </c>
    </row>
    <row r="7024" spans="1:29" x14ac:dyDescent="0.3">
      <c r="A7024" s="1" t="s">
        <v>29</v>
      </c>
      <c r="B7024" t="s">
        <v>327</v>
      </c>
      <c r="C7024" t="s">
        <v>2714</v>
      </c>
      <c r="D7024" t="s">
        <v>201</v>
      </c>
      <c r="E7024">
        <v>2</v>
      </c>
      <c r="F7024" t="s">
        <v>51</v>
      </c>
      <c r="G7024" t="s">
        <v>237</v>
      </c>
      <c r="H7024" t="s">
        <v>35</v>
      </c>
      <c r="I7024" t="s">
        <v>12526</v>
      </c>
      <c r="J7024" t="s">
        <v>80</v>
      </c>
      <c r="K7024">
        <f>1-24-769-3556</f>
        <v>-4348</v>
      </c>
      <c r="L7024" t="s">
        <v>15533</v>
      </c>
      <c r="M7024" t="s">
        <v>999</v>
      </c>
      <c r="N7024" t="s">
        <v>84</v>
      </c>
      <c r="O7024">
        <v>28203</v>
      </c>
      <c r="P7024">
        <v>31377</v>
      </c>
      <c r="Q7024" t="s">
        <v>95</v>
      </c>
      <c r="R7024">
        <v>869</v>
      </c>
      <c r="S7024" s="2">
        <v>44595</v>
      </c>
      <c r="T7024" t="s">
        <v>42</v>
      </c>
      <c r="U7024">
        <v>0</v>
      </c>
      <c r="V7024" t="s">
        <v>85</v>
      </c>
      <c r="W7024">
        <v>774</v>
      </c>
      <c r="X7024" t="s">
        <v>44</v>
      </c>
      <c r="Y7024" t="s">
        <v>45</v>
      </c>
      <c r="Z7024">
        <v>0</v>
      </c>
      <c r="AA7024">
        <v>284</v>
      </c>
      <c r="AB7024">
        <v>28845</v>
      </c>
      <c r="AC7024" t="s">
        <v>107</v>
      </c>
    </row>
    <row r="7025" spans="1:29" x14ac:dyDescent="0.3">
      <c r="A7025" s="1" t="s">
        <v>47</v>
      </c>
      <c r="B7025" t="s">
        <v>48</v>
      </c>
      <c r="C7025" t="s">
        <v>6604</v>
      </c>
      <c r="D7025" t="s">
        <v>178</v>
      </c>
      <c r="E7025">
        <v>2</v>
      </c>
      <c r="F7025" t="s">
        <v>129</v>
      </c>
      <c r="G7025" t="s">
        <v>574</v>
      </c>
      <c r="H7025" t="s">
        <v>79</v>
      </c>
      <c r="I7025" t="s">
        <v>417</v>
      </c>
      <c r="J7025" t="s">
        <v>1615</v>
      </c>
      <c r="K7025" t="s">
        <v>15534</v>
      </c>
      <c r="L7025" t="s">
        <v>15535</v>
      </c>
      <c r="M7025" t="s">
        <v>385</v>
      </c>
      <c r="N7025" t="s">
        <v>40</v>
      </c>
      <c r="O7025">
        <v>25176</v>
      </c>
      <c r="P7025">
        <v>27954</v>
      </c>
      <c r="Q7025" t="s">
        <v>41</v>
      </c>
      <c r="R7025">
        <v>328</v>
      </c>
      <c r="S7025" s="2">
        <v>44306</v>
      </c>
      <c r="T7025" t="s">
        <v>42</v>
      </c>
      <c r="U7025">
        <v>0</v>
      </c>
      <c r="V7025" t="s">
        <v>71</v>
      </c>
      <c r="W7025">
        <v>655</v>
      </c>
      <c r="X7025" t="s">
        <v>44</v>
      </c>
      <c r="Y7025" t="s">
        <v>61</v>
      </c>
      <c r="Z7025">
        <v>0</v>
      </c>
      <c r="AA7025">
        <v>53</v>
      </c>
      <c r="AB7025">
        <v>26006</v>
      </c>
      <c r="AC7025" t="s">
        <v>107</v>
      </c>
    </row>
    <row r="7026" spans="1:29" x14ac:dyDescent="0.3">
      <c r="A7026" s="1" t="s">
        <v>47</v>
      </c>
      <c r="B7026" t="s">
        <v>145</v>
      </c>
      <c r="C7026" t="s">
        <v>1413</v>
      </c>
      <c r="D7026" t="s">
        <v>128</v>
      </c>
      <c r="E7026">
        <v>1</v>
      </c>
      <c r="F7026" t="s">
        <v>271</v>
      </c>
      <c r="G7026" t="s">
        <v>715</v>
      </c>
      <c r="H7026" t="s">
        <v>79</v>
      </c>
      <c r="I7026" t="s">
        <v>131</v>
      </c>
      <c r="J7026" t="s">
        <v>4663</v>
      </c>
      <c r="K7026" t="s">
        <v>15536</v>
      </c>
      <c r="L7026" t="s">
        <v>15537</v>
      </c>
      <c r="M7026" t="s">
        <v>708</v>
      </c>
      <c r="N7026" t="s">
        <v>58</v>
      </c>
      <c r="O7026">
        <v>21687</v>
      </c>
      <c r="P7026">
        <v>24572</v>
      </c>
      <c r="Q7026" t="s">
        <v>59</v>
      </c>
      <c r="R7026">
        <v>245</v>
      </c>
      <c r="S7026" s="2">
        <v>44911</v>
      </c>
      <c r="T7026" t="s">
        <v>42</v>
      </c>
      <c r="U7026">
        <v>8151</v>
      </c>
      <c r="V7026" t="s">
        <v>106</v>
      </c>
      <c r="W7026">
        <v>837</v>
      </c>
      <c r="X7026" t="s">
        <v>44</v>
      </c>
      <c r="Y7026" t="s">
        <v>72</v>
      </c>
      <c r="Z7026">
        <v>4682</v>
      </c>
      <c r="AA7026">
        <v>377</v>
      </c>
      <c r="AB7026">
        <v>23451</v>
      </c>
      <c r="AC7026" t="s">
        <v>46</v>
      </c>
    </row>
    <row r="7027" spans="1:29" x14ac:dyDescent="0.3">
      <c r="A7027" s="1" t="s">
        <v>47</v>
      </c>
      <c r="B7027" t="s">
        <v>176</v>
      </c>
      <c r="C7027" t="s">
        <v>2007</v>
      </c>
      <c r="D7027" t="s">
        <v>169</v>
      </c>
      <c r="E7027">
        <v>1</v>
      </c>
      <c r="F7027" t="s">
        <v>120</v>
      </c>
      <c r="G7027" t="s">
        <v>329</v>
      </c>
      <c r="H7027" t="s">
        <v>35</v>
      </c>
      <c r="I7027" t="s">
        <v>2414</v>
      </c>
      <c r="J7027" t="s">
        <v>3081</v>
      </c>
      <c r="K7027" t="s">
        <v>15538</v>
      </c>
      <c r="L7027" t="s">
        <v>15539</v>
      </c>
      <c r="M7027" t="s">
        <v>957</v>
      </c>
      <c r="N7027" t="s">
        <v>94</v>
      </c>
      <c r="O7027">
        <v>23950</v>
      </c>
      <c r="P7027">
        <v>28548</v>
      </c>
      <c r="Q7027" t="s">
        <v>95</v>
      </c>
      <c r="R7027">
        <v>268</v>
      </c>
      <c r="S7027" s="2">
        <v>44589</v>
      </c>
      <c r="T7027" t="s">
        <v>42</v>
      </c>
      <c r="U7027">
        <v>0</v>
      </c>
      <c r="V7027" t="s">
        <v>43</v>
      </c>
      <c r="W7027">
        <v>576</v>
      </c>
      <c r="X7027" t="s">
        <v>44</v>
      </c>
      <c r="Y7027" t="s">
        <v>45</v>
      </c>
      <c r="Z7027">
        <v>0</v>
      </c>
      <c r="AA7027">
        <v>334</v>
      </c>
      <c r="AB7027">
        <v>28249</v>
      </c>
      <c r="AC7027" t="s">
        <v>107</v>
      </c>
    </row>
    <row r="7028" spans="1:29" x14ac:dyDescent="0.3">
      <c r="A7028" s="1" t="s">
        <v>47</v>
      </c>
      <c r="B7028" t="s">
        <v>161</v>
      </c>
      <c r="C7028" t="s">
        <v>1574</v>
      </c>
      <c r="D7028" t="s">
        <v>138</v>
      </c>
      <c r="E7028">
        <v>2</v>
      </c>
      <c r="F7028" t="s">
        <v>51</v>
      </c>
      <c r="G7028" t="s">
        <v>52</v>
      </c>
      <c r="H7028" t="s">
        <v>35</v>
      </c>
      <c r="I7028" t="s">
        <v>36</v>
      </c>
      <c r="J7028" t="s">
        <v>2875</v>
      </c>
      <c r="K7028" t="s">
        <v>15540</v>
      </c>
      <c r="L7028" t="s">
        <v>15541</v>
      </c>
      <c r="M7028" t="s">
        <v>2373</v>
      </c>
      <c r="N7028" t="s">
        <v>84</v>
      </c>
      <c r="O7028">
        <v>19003</v>
      </c>
      <c r="P7028">
        <v>22734</v>
      </c>
      <c r="Q7028" t="s">
        <v>95</v>
      </c>
      <c r="R7028">
        <v>672</v>
      </c>
      <c r="S7028" s="2">
        <v>44292</v>
      </c>
      <c r="T7028" t="s">
        <v>42</v>
      </c>
      <c r="U7028">
        <v>0</v>
      </c>
      <c r="V7028" t="s">
        <v>106</v>
      </c>
      <c r="W7028">
        <v>406</v>
      </c>
      <c r="X7028" t="s">
        <v>44</v>
      </c>
      <c r="Y7028" t="s">
        <v>72</v>
      </c>
      <c r="Z7028">
        <v>0</v>
      </c>
      <c r="AA7028">
        <v>933</v>
      </c>
      <c r="AB7028">
        <v>19197</v>
      </c>
      <c r="AC7028" t="s">
        <v>46</v>
      </c>
    </row>
    <row r="7029" spans="1:29" x14ac:dyDescent="0.3">
      <c r="A7029" s="1" t="s">
        <v>47</v>
      </c>
      <c r="B7029" t="s">
        <v>234</v>
      </c>
      <c r="C7029" t="s">
        <v>853</v>
      </c>
      <c r="D7029" t="s">
        <v>387</v>
      </c>
      <c r="E7029">
        <v>8</v>
      </c>
      <c r="F7029" t="s">
        <v>129</v>
      </c>
      <c r="G7029" t="s">
        <v>130</v>
      </c>
      <c r="H7029" t="s">
        <v>79</v>
      </c>
      <c r="I7029" t="s">
        <v>3809</v>
      </c>
      <c r="J7029" t="s">
        <v>3717</v>
      </c>
      <c r="K7029" s="3" t="s">
        <v>15542</v>
      </c>
      <c r="L7029" t="s">
        <v>15543</v>
      </c>
      <c r="M7029" t="s">
        <v>483</v>
      </c>
      <c r="N7029" t="s">
        <v>40</v>
      </c>
      <c r="O7029">
        <v>11097</v>
      </c>
      <c r="P7029">
        <v>13316</v>
      </c>
      <c r="Q7029" t="s">
        <v>95</v>
      </c>
      <c r="R7029">
        <v>871</v>
      </c>
      <c r="S7029" s="2">
        <v>45237</v>
      </c>
      <c r="T7029" t="s">
        <v>42</v>
      </c>
      <c r="U7029">
        <v>0</v>
      </c>
      <c r="V7029" t="s">
        <v>106</v>
      </c>
      <c r="W7029">
        <v>796</v>
      </c>
      <c r="X7029" t="s">
        <v>44</v>
      </c>
      <c r="Y7029" t="s">
        <v>45</v>
      </c>
      <c r="Z7029">
        <v>0</v>
      </c>
      <c r="AA7029">
        <v>883</v>
      </c>
      <c r="AB7029">
        <v>11971</v>
      </c>
      <c r="AC7029" t="s">
        <v>46</v>
      </c>
    </row>
    <row r="7030" spans="1:29" x14ac:dyDescent="0.3">
      <c r="A7030" s="1" t="s">
        <v>29</v>
      </c>
      <c r="B7030" t="s">
        <v>74</v>
      </c>
      <c r="C7030" t="s">
        <v>790</v>
      </c>
      <c r="D7030" t="s">
        <v>352</v>
      </c>
      <c r="E7030">
        <v>2</v>
      </c>
      <c r="F7030" t="s">
        <v>33</v>
      </c>
      <c r="G7030" t="s">
        <v>848</v>
      </c>
      <c r="H7030" t="s">
        <v>79</v>
      </c>
      <c r="I7030" t="s">
        <v>7780</v>
      </c>
      <c r="J7030" t="s">
        <v>570</v>
      </c>
      <c r="K7030" t="s">
        <v>15544</v>
      </c>
      <c r="L7030" t="s">
        <v>15545</v>
      </c>
      <c r="M7030" t="s">
        <v>969</v>
      </c>
      <c r="N7030" t="s">
        <v>84</v>
      </c>
      <c r="O7030">
        <v>26911</v>
      </c>
      <c r="P7030">
        <v>28918</v>
      </c>
      <c r="Q7030" t="s">
        <v>59</v>
      </c>
      <c r="R7030">
        <v>554</v>
      </c>
      <c r="S7030" s="2">
        <v>44647</v>
      </c>
      <c r="T7030" t="s">
        <v>42</v>
      </c>
      <c r="U7030">
        <v>17591</v>
      </c>
      <c r="V7030" t="s">
        <v>106</v>
      </c>
      <c r="W7030">
        <v>557</v>
      </c>
      <c r="X7030" t="s">
        <v>44</v>
      </c>
      <c r="Y7030" t="s">
        <v>45</v>
      </c>
      <c r="Z7030">
        <v>0</v>
      </c>
      <c r="AA7030">
        <v>236</v>
      </c>
      <c r="AB7030">
        <v>27126</v>
      </c>
      <c r="AC7030" t="s">
        <v>73</v>
      </c>
    </row>
    <row r="7031" spans="1:29" x14ac:dyDescent="0.3">
      <c r="A7031" s="1" t="s">
        <v>29</v>
      </c>
      <c r="B7031" t="s">
        <v>327</v>
      </c>
      <c r="C7031" t="s">
        <v>1383</v>
      </c>
      <c r="D7031" t="s">
        <v>50</v>
      </c>
      <c r="E7031">
        <v>9</v>
      </c>
      <c r="F7031" t="s">
        <v>64</v>
      </c>
      <c r="G7031" t="s">
        <v>88</v>
      </c>
      <c r="H7031" t="s">
        <v>35</v>
      </c>
      <c r="I7031" t="s">
        <v>210</v>
      </c>
      <c r="J7031" t="s">
        <v>6352</v>
      </c>
      <c r="K7031" t="s">
        <v>15546</v>
      </c>
      <c r="L7031" t="s">
        <v>15547</v>
      </c>
      <c r="M7031" t="s">
        <v>333</v>
      </c>
      <c r="N7031" t="s">
        <v>58</v>
      </c>
      <c r="O7031">
        <v>24299</v>
      </c>
      <c r="P7031">
        <v>26317</v>
      </c>
      <c r="Q7031" t="s">
        <v>95</v>
      </c>
      <c r="R7031">
        <v>366</v>
      </c>
      <c r="S7031" s="2">
        <v>44867</v>
      </c>
      <c r="T7031" t="s">
        <v>42</v>
      </c>
      <c r="U7031">
        <v>0</v>
      </c>
      <c r="V7031" t="s">
        <v>43</v>
      </c>
      <c r="W7031">
        <v>745</v>
      </c>
      <c r="X7031" t="s">
        <v>44</v>
      </c>
      <c r="Y7031" t="s">
        <v>45</v>
      </c>
      <c r="Z7031">
        <v>2223</v>
      </c>
      <c r="AA7031">
        <v>218</v>
      </c>
      <c r="AB7031">
        <v>25839</v>
      </c>
      <c r="AC7031" t="s">
        <v>46</v>
      </c>
    </row>
    <row r="7032" spans="1:29" x14ac:dyDescent="0.3">
      <c r="A7032" s="1" t="s">
        <v>29</v>
      </c>
      <c r="B7032" t="s">
        <v>74</v>
      </c>
      <c r="C7032" t="s">
        <v>970</v>
      </c>
      <c r="D7032" t="s">
        <v>138</v>
      </c>
      <c r="E7032">
        <v>8</v>
      </c>
      <c r="F7032" t="s">
        <v>129</v>
      </c>
      <c r="G7032" t="s">
        <v>298</v>
      </c>
      <c r="H7032" t="s">
        <v>79</v>
      </c>
      <c r="I7032" t="s">
        <v>803</v>
      </c>
      <c r="J7032" t="s">
        <v>224</v>
      </c>
      <c r="K7032" t="s">
        <v>15548</v>
      </c>
      <c r="L7032" t="s">
        <v>15549</v>
      </c>
      <c r="M7032" t="s">
        <v>1146</v>
      </c>
      <c r="N7032" t="s">
        <v>40</v>
      </c>
      <c r="O7032">
        <v>18731</v>
      </c>
      <c r="P7032">
        <v>21169</v>
      </c>
      <c r="Q7032" t="s">
        <v>59</v>
      </c>
      <c r="R7032">
        <v>990</v>
      </c>
      <c r="S7032" s="2">
        <v>44614</v>
      </c>
      <c r="T7032" t="s">
        <v>42</v>
      </c>
      <c r="U7032">
        <v>26873</v>
      </c>
      <c r="V7032" t="s">
        <v>85</v>
      </c>
      <c r="W7032">
        <v>666</v>
      </c>
      <c r="X7032" t="s">
        <v>44</v>
      </c>
      <c r="Y7032" t="s">
        <v>61</v>
      </c>
      <c r="Z7032">
        <v>0</v>
      </c>
      <c r="AA7032">
        <v>246</v>
      </c>
      <c r="AB7032">
        <v>20907</v>
      </c>
      <c r="AC7032" t="s">
        <v>107</v>
      </c>
    </row>
    <row r="7033" spans="1:29" x14ac:dyDescent="0.3">
      <c r="A7033" s="1" t="s">
        <v>29</v>
      </c>
      <c r="B7033" t="s">
        <v>86</v>
      </c>
      <c r="C7033" t="s">
        <v>366</v>
      </c>
      <c r="D7033" t="s">
        <v>138</v>
      </c>
      <c r="E7033">
        <v>8</v>
      </c>
      <c r="F7033" t="s">
        <v>186</v>
      </c>
      <c r="G7033" t="s">
        <v>535</v>
      </c>
      <c r="H7033" t="s">
        <v>79</v>
      </c>
      <c r="I7033" t="s">
        <v>382</v>
      </c>
      <c r="J7033" t="s">
        <v>3023</v>
      </c>
      <c r="K7033" t="s">
        <v>15550</v>
      </c>
      <c r="L7033" t="s">
        <v>15551</v>
      </c>
      <c r="M7033" t="s">
        <v>2131</v>
      </c>
      <c r="N7033" t="s">
        <v>84</v>
      </c>
      <c r="O7033">
        <v>7797</v>
      </c>
      <c r="P7033">
        <v>10448</v>
      </c>
      <c r="Q7033" t="s">
        <v>41</v>
      </c>
      <c r="R7033">
        <v>192</v>
      </c>
      <c r="S7033" s="2">
        <v>45217</v>
      </c>
      <c r="T7033" t="s">
        <v>42</v>
      </c>
      <c r="U7033">
        <v>0</v>
      </c>
      <c r="V7033" t="s">
        <v>85</v>
      </c>
      <c r="W7033">
        <v>647</v>
      </c>
      <c r="X7033" t="s">
        <v>44</v>
      </c>
      <c r="Y7033" t="s">
        <v>72</v>
      </c>
      <c r="Z7033">
        <v>0</v>
      </c>
      <c r="AA7033">
        <v>789</v>
      </c>
      <c r="AB7033">
        <v>8135</v>
      </c>
      <c r="AC7033" t="s">
        <v>73</v>
      </c>
    </row>
    <row r="7034" spans="1:29" x14ac:dyDescent="0.3">
      <c r="A7034" s="1" t="s">
        <v>47</v>
      </c>
      <c r="B7034" t="s">
        <v>234</v>
      </c>
      <c r="C7034" t="s">
        <v>3327</v>
      </c>
      <c r="D7034" t="s">
        <v>155</v>
      </c>
      <c r="E7034">
        <v>4</v>
      </c>
      <c r="F7034" t="s">
        <v>33</v>
      </c>
      <c r="G7034" t="s">
        <v>728</v>
      </c>
      <c r="H7034" t="s">
        <v>79</v>
      </c>
      <c r="I7034" t="s">
        <v>894</v>
      </c>
      <c r="J7034" t="s">
        <v>224</v>
      </c>
      <c r="K7034" t="s">
        <v>15552</v>
      </c>
      <c r="L7034" t="s">
        <v>15553</v>
      </c>
      <c r="M7034" t="s">
        <v>483</v>
      </c>
      <c r="N7034" t="s">
        <v>84</v>
      </c>
      <c r="O7034">
        <v>21128</v>
      </c>
      <c r="P7034">
        <v>24561</v>
      </c>
      <c r="Q7034" t="s">
        <v>95</v>
      </c>
      <c r="R7034">
        <v>590</v>
      </c>
      <c r="S7034" s="2">
        <v>44632</v>
      </c>
      <c r="T7034" s="2">
        <v>44638</v>
      </c>
      <c r="U7034">
        <v>0</v>
      </c>
      <c r="V7034" t="s">
        <v>43</v>
      </c>
      <c r="W7034">
        <v>608</v>
      </c>
      <c r="X7034" t="s">
        <v>60</v>
      </c>
      <c r="Y7034" t="s">
        <v>45</v>
      </c>
      <c r="Z7034">
        <v>0</v>
      </c>
      <c r="AA7034">
        <v>221</v>
      </c>
      <c r="AB7034">
        <v>22746</v>
      </c>
      <c r="AC7034" t="s">
        <v>46</v>
      </c>
    </row>
    <row r="7035" spans="1:29" x14ac:dyDescent="0.3">
      <c r="A7035" s="1" t="s">
        <v>47</v>
      </c>
      <c r="B7035" t="s">
        <v>117</v>
      </c>
      <c r="C7035" t="s">
        <v>118</v>
      </c>
      <c r="D7035" t="s">
        <v>185</v>
      </c>
      <c r="E7035">
        <v>1</v>
      </c>
      <c r="F7035" t="s">
        <v>99</v>
      </c>
      <c r="G7035" t="s">
        <v>631</v>
      </c>
      <c r="H7035" t="s">
        <v>35</v>
      </c>
      <c r="I7035" t="s">
        <v>458</v>
      </c>
      <c r="J7035" t="s">
        <v>610</v>
      </c>
      <c r="K7035" t="s">
        <v>15554</v>
      </c>
      <c r="L7035" t="s">
        <v>15555</v>
      </c>
      <c r="M7035" t="s">
        <v>126</v>
      </c>
      <c r="N7035" t="s">
        <v>40</v>
      </c>
      <c r="O7035">
        <v>23320</v>
      </c>
      <c r="P7035">
        <v>27960</v>
      </c>
      <c r="Q7035" t="s">
        <v>41</v>
      </c>
      <c r="R7035">
        <v>136</v>
      </c>
      <c r="S7035" s="2">
        <v>45241</v>
      </c>
      <c r="T7035" s="2">
        <v>45254</v>
      </c>
      <c r="U7035">
        <v>0</v>
      </c>
      <c r="V7035" t="s">
        <v>85</v>
      </c>
      <c r="W7035">
        <v>534</v>
      </c>
      <c r="X7035" t="s">
        <v>60</v>
      </c>
      <c r="Y7035" t="s">
        <v>45</v>
      </c>
      <c r="Z7035">
        <v>0</v>
      </c>
      <c r="AA7035">
        <v>757</v>
      </c>
      <c r="AB7035">
        <v>25659</v>
      </c>
      <c r="AC7035" t="s">
        <v>73</v>
      </c>
    </row>
    <row r="7036" spans="1:29" x14ac:dyDescent="0.3">
      <c r="A7036" s="1" t="s">
        <v>47</v>
      </c>
      <c r="B7036" t="s">
        <v>145</v>
      </c>
      <c r="C7036" t="s">
        <v>547</v>
      </c>
      <c r="D7036" t="s">
        <v>236</v>
      </c>
      <c r="E7036">
        <v>3</v>
      </c>
      <c r="F7036" t="s">
        <v>221</v>
      </c>
      <c r="G7036" t="s">
        <v>548</v>
      </c>
      <c r="H7036" t="s">
        <v>79</v>
      </c>
      <c r="I7036" t="s">
        <v>523</v>
      </c>
      <c r="J7036" t="s">
        <v>396</v>
      </c>
      <c r="K7036" t="s">
        <v>15556</v>
      </c>
      <c r="L7036" t="s">
        <v>15557</v>
      </c>
      <c r="M7036" t="s">
        <v>1762</v>
      </c>
      <c r="N7036" t="s">
        <v>58</v>
      </c>
      <c r="O7036">
        <v>22705</v>
      </c>
      <c r="P7036">
        <v>25603</v>
      </c>
      <c r="Q7036" t="s">
        <v>41</v>
      </c>
      <c r="R7036">
        <v>552</v>
      </c>
      <c r="S7036" s="2">
        <v>44293</v>
      </c>
      <c r="T7036" t="s">
        <v>42</v>
      </c>
      <c r="U7036">
        <v>0</v>
      </c>
      <c r="V7036" t="s">
        <v>71</v>
      </c>
      <c r="W7036">
        <v>651</v>
      </c>
      <c r="X7036" t="s">
        <v>44</v>
      </c>
      <c r="Y7036" t="s">
        <v>45</v>
      </c>
      <c r="Z7036">
        <v>3807</v>
      </c>
      <c r="AA7036">
        <v>676</v>
      </c>
      <c r="AB7036">
        <v>24597</v>
      </c>
      <c r="AC7036" t="s">
        <v>73</v>
      </c>
    </row>
    <row r="7037" spans="1:29" x14ac:dyDescent="0.3">
      <c r="A7037" s="1" t="s">
        <v>29</v>
      </c>
      <c r="B7037" t="s">
        <v>228</v>
      </c>
      <c r="C7037" t="s">
        <v>4703</v>
      </c>
      <c r="D7037" t="s">
        <v>119</v>
      </c>
      <c r="E7037">
        <v>4</v>
      </c>
      <c r="F7037" t="s">
        <v>33</v>
      </c>
      <c r="G7037" t="s">
        <v>411</v>
      </c>
      <c r="H7037" t="s">
        <v>35</v>
      </c>
      <c r="I7037" t="s">
        <v>1295</v>
      </c>
      <c r="J7037" t="s">
        <v>1789</v>
      </c>
      <c r="K7037" t="s">
        <v>15558</v>
      </c>
      <c r="L7037" t="s">
        <v>15559</v>
      </c>
      <c r="M7037" t="s">
        <v>1189</v>
      </c>
      <c r="N7037" t="s">
        <v>84</v>
      </c>
      <c r="O7037">
        <v>19633</v>
      </c>
      <c r="P7037">
        <v>24190</v>
      </c>
      <c r="Q7037" t="s">
        <v>95</v>
      </c>
      <c r="R7037">
        <v>637</v>
      </c>
      <c r="S7037" s="2">
        <v>45063</v>
      </c>
      <c r="T7037" t="s">
        <v>42</v>
      </c>
      <c r="U7037">
        <v>0</v>
      </c>
      <c r="V7037" t="s">
        <v>43</v>
      </c>
      <c r="W7037">
        <v>749</v>
      </c>
      <c r="X7037" t="s">
        <v>44</v>
      </c>
      <c r="Y7037" t="s">
        <v>72</v>
      </c>
      <c r="Z7037">
        <v>0</v>
      </c>
      <c r="AA7037">
        <v>303</v>
      </c>
      <c r="AB7037">
        <v>20247</v>
      </c>
      <c r="AC7037" t="s">
        <v>46</v>
      </c>
    </row>
    <row r="7038" spans="1:29" x14ac:dyDescent="0.3">
      <c r="A7038" s="1" t="s">
        <v>29</v>
      </c>
      <c r="B7038" t="s">
        <v>62</v>
      </c>
      <c r="C7038" t="s">
        <v>5704</v>
      </c>
      <c r="D7038" t="s">
        <v>352</v>
      </c>
      <c r="E7038">
        <v>1</v>
      </c>
      <c r="F7038" t="s">
        <v>64</v>
      </c>
      <c r="G7038" t="s">
        <v>802</v>
      </c>
      <c r="H7038" t="s">
        <v>79</v>
      </c>
      <c r="I7038" t="s">
        <v>530</v>
      </c>
      <c r="J7038" t="s">
        <v>5326</v>
      </c>
      <c r="K7038" t="s">
        <v>15560</v>
      </c>
      <c r="L7038" t="s">
        <v>15561</v>
      </c>
      <c r="M7038" t="s">
        <v>70</v>
      </c>
      <c r="N7038" t="s">
        <v>94</v>
      </c>
      <c r="O7038">
        <v>28938</v>
      </c>
      <c r="P7038">
        <v>31862</v>
      </c>
      <c r="Q7038" t="s">
        <v>41</v>
      </c>
      <c r="R7038">
        <v>493</v>
      </c>
      <c r="S7038" s="2">
        <v>44833</v>
      </c>
      <c r="T7038" t="s">
        <v>42</v>
      </c>
      <c r="U7038">
        <v>0</v>
      </c>
      <c r="V7038" t="s">
        <v>106</v>
      </c>
      <c r="W7038">
        <v>548</v>
      </c>
      <c r="X7038" t="s">
        <v>44</v>
      </c>
      <c r="Y7038" t="s">
        <v>61</v>
      </c>
      <c r="Z7038">
        <v>0</v>
      </c>
      <c r="AA7038">
        <v>788</v>
      </c>
      <c r="AB7038">
        <v>31342</v>
      </c>
      <c r="AC7038" t="s">
        <v>46</v>
      </c>
    </row>
    <row r="7039" spans="1:29" x14ac:dyDescent="0.3">
      <c r="A7039" s="1" t="s">
        <v>47</v>
      </c>
      <c r="B7039" t="s">
        <v>234</v>
      </c>
      <c r="C7039" t="s">
        <v>796</v>
      </c>
      <c r="D7039" t="s">
        <v>50</v>
      </c>
      <c r="E7039">
        <v>10</v>
      </c>
      <c r="F7039" t="s">
        <v>77</v>
      </c>
      <c r="G7039" t="s">
        <v>440</v>
      </c>
      <c r="H7039" t="s">
        <v>79</v>
      </c>
      <c r="I7039" t="s">
        <v>1313</v>
      </c>
      <c r="J7039" t="s">
        <v>1052</v>
      </c>
      <c r="K7039" t="s">
        <v>15562</v>
      </c>
      <c r="L7039" t="s">
        <v>15563</v>
      </c>
      <c r="M7039" t="s">
        <v>746</v>
      </c>
      <c r="N7039" t="s">
        <v>84</v>
      </c>
      <c r="O7039">
        <v>29204</v>
      </c>
      <c r="P7039">
        <v>33395</v>
      </c>
      <c r="Q7039" t="s">
        <v>95</v>
      </c>
      <c r="R7039">
        <v>645</v>
      </c>
      <c r="S7039" s="2">
        <v>44746</v>
      </c>
      <c r="T7039" t="s">
        <v>42</v>
      </c>
      <c r="U7039">
        <v>0</v>
      </c>
      <c r="V7039" t="s">
        <v>106</v>
      </c>
      <c r="W7039">
        <v>444</v>
      </c>
      <c r="X7039" t="s">
        <v>44</v>
      </c>
      <c r="Y7039" t="s">
        <v>72</v>
      </c>
      <c r="Z7039">
        <v>0</v>
      </c>
      <c r="AA7039">
        <v>193</v>
      </c>
      <c r="AB7039">
        <v>31982</v>
      </c>
      <c r="AC7039" t="s">
        <v>73</v>
      </c>
    </row>
    <row r="7040" spans="1:29" x14ac:dyDescent="0.3">
      <c r="A7040" s="1" t="s">
        <v>47</v>
      </c>
      <c r="B7040" t="s">
        <v>136</v>
      </c>
      <c r="C7040" t="s">
        <v>1386</v>
      </c>
      <c r="D7040" t="s">
        <v>155</v>
      </c>
      <c r="E7040">
        <v>8</v>
      </c>
      <c r="F7040" t="s">
        <v>51</v>
      </c>
      <c r="G7040" t="s">
        <v>291</v>
      </c>
      <c r="H7040" t="s">
        <v>35</v>
      </c>
      <c r="I7040" t="s">
        <v>496</v>
      </c>
      <c r="J7040" t="s">
        <v>180</v>
      </c>
      <c r="K7040" t="s">
        <v>15564</v>
      </c>
      <c r="L7040" t="s">
        <v>15565</v>
      </c>
      <c r="M7040" t="s">
        <v>988</v>
      </c>
      <c r="N7040" t="s">
        <v>84</v>
      </c>
      <c r="O7040">
        <v>16929</v>
      </c>
      <c r="P7040">
        <v>20605</v>
      </c>
      <c r="Q7040" t="s">
        <v>95</v>
      </c>
      <c r="R7040">
        <v>999</v>
      </c>
      <c r="S7040" s="2">
        <v>45240</v>
      </c>
      <c r="T7040" s="2">
        <v>45241</v>
      </c>
      <c r="U7040">
        <v>0</v>
      </c>
      <c r="V7040" t="s">
        <v>71</v>
      </c>
      <c r="W7040">
        <v>530</v>
      </c>
      <c r="X7040" t="s">
        <v>60</v>
      </c>
      <c r="Y7040" t="s">
        <v>72</v>
      </c>
      <c r="Z7040">
        <v>0</v>
      </c>
      <c r="AA7040">
        <v>338</v>
      </c>
      <c r="AB7040">
        <v>17049</v>
      </c>
      <c r="AC7040" t="s">
        <v>46</v>
      </c>
    </row>
    <row r="7041" spans="1:29" x14ac:dyDescent="0.3">
      <c r="A7041" s="1" t="s">
        <v>47</v>
      </c>
      <c r="B7041" t="s">
        <v>234</v>
      </c>
      <c r="C7041" t="s">
        <v>742</v>
      </c>
      <c r="D7041" t="s">
        <v>178</v>
      </c>
      <c r="E7041">
        <v>3</v>
      </c>
      <c r="F7041" t="s">
        <v>51</v>
      </c>
      <c r="G7041" t="s">
        <v>1075</v>
      </c>
      <c r="H7041" t="s">
        <v>79</v>
      </c>
      <c r="I7041" t="s">
        <v>1302</v>
      </c>
      <c r="J7041" t="s">
        <v>3397</v>
      </c>
      <c r="K7041">
        <v>9436043763</v>
      </c>
      <c r="L7041" t="s">
        <v>15566</v>
      </c>
      <c r="M7041" t="s">
        <v>483</v>
      </c>
      <c r="N7041" t="s">
        <v>94</v>
      </c>
      <c r="O7041">
        <v>24852</v>
      </c>
      <c r="P7041">
        <v>29251</v>
      </c>
      <c r="Q7041" t="s">
        <v>41</v>
      </c>
      <c r="R7041">
        <v>406</v>
      </c>
      <c r="S7041" s="2">
        <v>45293</v>
      </c>
      <c r="T7041" t="s">
        <v>42</v>
      </c>
      <c r="U7041">
        <v>0</v>
      </c>
      <c r="V7041" t="s">
        <v>85</v>
      </c>
      <c r="W7041">
        <v>523</v>
      </c>
      <c r="X7041" t="s">
        <v>44</v>
      </c>
      <c r="Y7041" t="s">
        <v>61</v>
      </c>
      <c r="Z7041">
        <v>0</v>
      </c>
      <c r="AA7041">
        <v>196</v>
      </c>
      <c r="AB7041">
        <v>26719</v>
      </c>
      <c r="AC7041" t="s">
        <v>107</v>
      </c>
    </row>
    <row r="7042" spans="1:29" x14ac:dyDescent="0.3">
      <c r="A7042" s="1" t="s">
        <v>47</v>
      </c>
      <c r="B7042" t="s">
        <v>161</v>
      </c>
      <c r="C7042" t="s">
        <v>5514</v>
      </c>
      <c r="D7042" t="s">
        <v>236</v>
      </c>
      <c r="E7042">
        <v>5</v>
      </c>
      <c r="F7042" t="s">
        <v>33</v>
      </c>
      <c r="G7042" t="s">
        <v>848</v>
      </c>
      <c r="H7042" t="s">
        <v>79</v>
      </c>
      <c r="I7042" t="s">
        <v>1769</v>
      </c>
      <c r="J7042" t="s">
        <v>2059</v>
      </c>
      <c r="K7042" t="s">
        <v>15567</v>
      </c>
      <c r="L7042" t="s">
        <v>15568</v>
      </c>
      <c r="M7042" t="s">
        <v>283</v>
      </c>
      <c r="N7042" t="s">
        <v>40</v>
      </c>
      <c r="O7042">
        <v>23102</v>
      </c>
      <c r="P7042">
        <v>25206</v>
      </c>
      <c r="Q7042" t="s">
        <v>95</v>
      </c>
      <c r="R7042">
        <v>452</v>
      </c>
      <c r="S7042" s="2">
        <v>44738</v>
      </c>
      <c r="T7042" s="2">
        <v>44763</v>
      </c>
      <c r="U7042">
        <v>0</v>
      </c>
      <c r="V7042" t="s">
        <v>85</v>
      </c>
      <c r="W7042">
        <v>819</v>
      </c>
      <c r="X7042" t="s">
        <v>60</v>
      </c>
      <c r="Y7042" t="s">
        <v>61</v>
      </c>
      <c r="Z7042">
        <v>0</v>
      </c>
      <c r="AA7042">
        <v>846</v>
      </c>
      <c r="AB7042">
        <v>24606</v>
      </c>
      <c r="AC7042" t="s">
        <v>46</v>
      </c>
    </row>
    <row r="7043" spans="1:29" x14ac:dyDescent="0.3">
      <c r="A7043" s="1" t="s">
        <v>29</v>
      </c>
      <c r="B7043" t="s">
        <v>86</v>
      </c>
      <c r="C7043" t="s">
        <v>4638</v>
      </c>
      <c r="D7043" t="s">
        <v>32</v>
      </c>
      <c r="E7043">
        <v>3</v>
      </c>
      <c r="F7043" t="s">
        <v>77</v>
      </c>
      <c r="G7043" t="s">
        <v>78</v>
      </c>
      <c r="H7043" t="s">
        <v>35</v>
      </c>
      <c r="I7043" t="s">
        <v>1043</v>
      </c>
      <c r="J7043" t="s">
        <v>3207</v>
      </c>
      <c r="K7043" t="s">
        <v>15569</v>
      </c>
      <c r="L7043" t="s">
        <v>15570</v>
      </c>
      <c r="M7043" t="s">
        <v>2131</v>
      </c>
      <c r="N7043" t="s">
        <v>58</v>
      </c>
      <c r="O7043">
        <v>3454</v>
      </c>
      <c r="P7043">
        <v>7634</v>
      </c>
      <c r="Q7043" t="s">
        <v>41</v>
      </c>
      <c r="R7043">
        <v>407</v>
      </c>
      <c r="S7043" s="2">
        <v>44363</v>
      </c>
      <c r="T7043" t="s">
        <v>42</v>
      </c>
      <c r="U7043">
        <v>0</v>
      </c>
      <c r="V7043" t="s">
        <v>85</v>
      </c>
      <c r="W7043">
        <v>672</v>
      </c>
      <c r="X7043" t="s">
        <v>44</v>
      </c>
      <c r="Y7043" t="s">
        <v>72</v>
      </c>
      <c r="Z7043">
        <v>4110</v>
      </c>
      <c r="AA7043">
        <v>524</v>
      </c>
      <c r="AB7043">
        <v>5230</v>
      </c>
      <c r="AC7043" t="s">
        <v>107</v>
      </c>
    </row>
    <row r="7044" spans="1:29" x14ac:dyDescent="0.3">
      <c r="A7044" s="1" t="s">
        <v>47</v>
      </c>
      <c r="B7044" t="s">
        <v>136</v>
      </c>
      <c r="C7044" t="s">
        <v>200</v>
      </c>
      <c r="D7044" t="s">
        <v>128</v>
      </c>
      <c r="E7044">
        <v>6</v>
      </c>
      <c r="F7044" t="s">
        <v>120</v>
      </c>
      <c r="G7044" t="s">
        <v>820</v>
      </c>
      <c r="H7044" t="s">
        <v>79</v>
      </c>
      <c r="I7044" t="s">
        <v>1465</v>
      </c>
      <c r="J7044" t="s">
        <v>132</v>
      </c>
      <c r="K7044" t="s">
        <v>15571</v>
      </c>
      <c r="L7044" t="s">
        <v>15572</v>
      </c>
      <c r="M7044" t="s">
        <v>527</v>
      </c>
      <c r="N7044" t="s">
        <v>94</v>
      </c>
      <c r="O7044">
        <v>10540</v>
      </c>
      <c r="P7044">
        <v>15411</v>
      </c>
      <c r="Q7044" t="s">
        <v>95</v>
      </c>
      <c r="R7044">
        <v>676</v>
      </c>
      <c r="S7044" s="2">
        <v>44837</v>
      </c>
      <c r="T7044" s="2">
        <v>44847</v>
      </c>
      <c r="U7044">
        <v>0</v>
      </c>
      <c r="V7044" t="s">
        <v>43</v>
      </c>
      <c r="W7044">
        <v>489</v>
      </c>
      <c r="X7044" t="s">
        <v>60</v>
      </c>
      <c r="Y7044" t="s">
        <v>72</v>
      </c>
      <c r="Z7044">
        <v>0</v>
      </c>
      <c r="AA7044">
        <v>722</v>
      </c>
      <c r="AB7044">
        <v>10942</v>
      </c>
      <c r="AC7044" t="s">
        <v>107</v>
      </c>
    </row>
    <row r="7045" spans="1:29" x14ac:dyDescent="0.3">
      <c r="A7045" s="1" t="s">
        <v>29</v>
      </c>
      <c r="B7045" t="s">
        <v>541</v>
      </c>
      <c r="C7045" t="s">
        <v>2224</v>
      </c>
      <c r="D7045" t="s">
        <v>119</v>
      </c>
      <c r="E7045">
        <v>3</v>
      </c>
      <c r="F7045" t="s">
        <v>221</v>
      </c>
      <c r="G7045" t="s">
        <v>1989</v>
      </c>
      <c r="H7045" t="s">
        <v>79</v>
      </c>
      <c r="I7045" t="s">
        <v>469</v>
      </c>
      <c r="J7045" t="s">
        <v>189</v>
      </c>
      <c r="K7045" t="s">
        <v>15573</v>
      </c>
      <c r="L7045" t="s">
        <v>15574</v>
      </c>
      <c r="M7045" t="s">
        <v>1274</v>
      </c>
      <c r="N7045" t="s">
        <v>94</v>
      </c>
      <c r="O7045">
        <v>14045</v>
      </c>
      <c r="P7045">
        <v>16567</v>
      </c>
      <c r="Q7045" t="s">
        <v>41</v>
      </c>
      <c r="R7045">
        <v>704</v>
      </c>
      <c r="S7045" s="2">
        <v>44685</v>
      </c>
      <c r="T7045" s="2">
        <v>44711</v>
      </c>
      <c r="U7045">
        <v>0</v>
      </c>
      <c r="V7045" t="s">
        <v>85</v>
      </c>
      <c r="W7045">
        <v>732</v>
      </c>
      <c r="X7045" t="s">
        <v>60</v>
      </c>
      <c r="Y7045" t="s">
        <v>61</v>
      </c>
      <c r="Z7045">
        <v>0</v>
      </c>
      <c r="AA7045">
        <v>939</v>
      </c>
      <c r="AB7045">
        <v>15469</v>
      </c>
      <c r="AC7045" t="s">
        <v>73</v>
      </c>
    </row>
    <row r="7046" spans="1:29" x14ac:dyDescent="0.3">
      <c r="A7046" s="1" t="s">
        <v>47</v>
      </c>
      <c r="B7046" t="s">
        <v>136</v>
      </c>
      <c r="C7046" t="s">
        <v>641</v>
      </c>
      <c r="D7046" t="s">
        <v>236</v>
      </c>
      <c r="E7046">
        <v>3</v>
      </c>
      <c r="F7046" t="s">
        <v>186</v>
      </c>
      <c r="G7046" t="s">
        <v>1504</v>
      </c>
      <c r="H7046" t="s">
        <v>79</v>
      </c>
      <c r="I7046" t="s">
        <v>279</v>
      </c>
      <c r="J7046" t="s">
        <v>2066</v>
      </c>
      <c r="K7046" t="s">
        <v>15575</v>
      </c>
      <c r="L7046" t="s">
        <v>15576</v>
      </c>
      <c r="M7046" t="s">
        <v>312</v>
      </c>
      <c r="N7046" t="s">
        <v>84</v>
      </c>
      <c r="O7046">
        <v>7200</v>
      </c>
      <c r="P7046">
        <v>9266</v>
      </c>
      <c r="Q7046" t="s">
        <v>41</v>
      </c>
      <c r="R7046">
        <v>264</v>
      </c>
      <c r="S7046" s="2">
        <v>45062</v>
      </c>
      <c r="T7046" t="s">
        <v>42</v>
      </c>
      <c r="U7046">
        <v>0</v>
      </c>
      <c r="V7046" t="s">
        <v>43</v>
      </c>
      <c r="W7046">
        <v>697</v>
      </c>
      <c r="X7046" t="s">
        <v>44</v>
      </c>
      <c r="Y7046" t="s">
        <v>72</v>
      </c>
      <c r="Z7046">
        <v>0</v>
      </c>
      <c r="AA7046">
        <v>116</v>
      </c>
      <c r="AB7046">
        <v>8347</v>
      </c>
      <c r="AC7046" t="s">
        <v>73</v>
      </c>
    </row>
    <row r="7047" spans="1:29" x14ac:dyDescent="0.3">
      <c r="A7047" s="1" t="s">
        <v>29</v>
      </c>
      <c r="B7047" t="s">
        <v>327</v>
      </c>
      <c r="C7047" t="s">
        <v>2027</v>
      </c>
      <c r="D7047" t="s">
        <v>155</v>
      </c>
      <c r="E7047">
        <v>7</v>
      </c>
      <c r="F7047" t="s">
        <v>99</v>
      </c>
      <c r="G7047" t="s">
        <v>724</v>
      </c>
      <c r="H7047" t="s">
        <v>35</v>
      </c>
      <c r="I7047" t="s">
        <v>441</v>
      </c>
      <c r="J7047" t="s">
        <v>1419</v>
      </c>
      <c r="K7047" t="s">
        <v>15577</v>
      </c>
      <c r="L7047" t="s">
        <v>15578</v>
      </c>
      <c r="M7047" t="s">
        <v>591</v>
      </c>
      <c r="N7047" t="s">
        <v>94</v>
      </c>
      <c r="O7047">
        <v>27097</v>
      </c>
      <c r="P7047">
        <v>29135</v>
      </c>
      <c r="Q7047" t="s">
        <v>41</v>
      </c>
      <c r="R7047">
        <v>282</v>
      </c>
      <c r="S7047" s="2">
        <v>44875</v>
      </c>
      <c r="T7047" t="s">
        <v>42</v>
      </c>
      <c r="U7047">
        <v>0</v>
      </c>
      <c r="V7047" t="s">
        <v>43</v>
      </c>
      <c r="W7047">
        <v>533</v>
      </c>
      <c r="X7047" t="s">
        <v>44</v>
      </c>
      <c r="Y7047" t="s">
        <v>45</v>
      </c>
      <c r="Z7047">
        <v>0</v>
      </c>
      <c r="AA7047">
        <v>930</v>
      </c>
      <c r="AB7047">
        <v>28760</v>
      </c>
      <c r="AC7047" t="s">
        <v>73</v>
      </c>
    </row>
    <row r="7048" spans="1:29" x14ac:dyDescent="0.3">
      <c r="A7048" s="1" t="s">
        <v>29</v>
      </c>
      <c r="B7048" t="s">
        <v>30</v>
      </c>
      <c r="C7048" t="s">
        <v>819</v>
      </c>
      <c r="D7048" t="s">
        <v>201</v>
      </c>
      <c r="E7048">
        <v>9</v>
      </c>
      <c r="F7048" t="s">
        <v>33</v>
      </c>
      <c r="G7048" t="s">
        <v>170</v>
      </c>
      <c r="H7048" t="s">
        <v>79</v>
      </c>
      <c r="I7048" t="s">
        <v>1441</v>
      </c>
      <c r="J7048" t="s">
        <v>6352</v>
      </c>
      <c r="K7048">
        <v>8830683945</v>
      </c>
      <c r="L7048" t="s">
        <v>15579</v>
      </c>
      <c r="M7048" t="s">
        <v>39</v>
      </c>
      <c r="N7048" t="s">
        <v>94</v>
      </c>
      <c r="O7048">
        <v>6648</v>
      </c>
      <c r="P7048">
        <v>10653</v>
      </c>
      <c r="Q7048" t="s">
        <v>41</v>
      </c>
      <c r="R7048">
        <v>750</v>
      </c>
      <c r="S7048" s="2">
        <v>44831</v>
      </c>
      <c r="T7048" s="2">
        <v>44854</v>
      </c>
      <c r="U7048">
        <v>0</v>
      </c>
      <c r="V7048" t="s">
        <v>85</v>
      </c>
      <c r="W7048">
        <v>435</v>
      </c>
      <c r="X7048" t="s">
        <v>60</v>
      </c>
      <c r="Y7048" t="s">
        <v>45</v>
      </c>
      <c r="Z7048">
        <v>0</v>
      </c>
      <c r="AA7048">
        <v>776</v>
      </c>
      <c r="AB7048">
        <v>10493</v>
      </c>
      <c r="AC7048" t="s">
        <v>107</v>
      </c>
    </row>
    <row r="7049" spans="1:29" x14ac:dyDescent="0.3">
      <c r="A7049" s="1" t="s">
        <v>47</v>
      </c>
      <c r="B7049" t="s">
        <v>108</v>
      </c>
      <c r="C7049" t="s">
        <v>1763</v>
      </c>
      <c r="D7049" t="s">
        <v>387</v>
      </c>
      <c r="E7049">
        <v>9</v>
      </c>
      <c r="F7049" t="s">
        <v>271</v>
      </c>
      <c r="G7049" t="s">
        <v>353</v>
      </c>
      <c r="H7049" t="s">
        <v>79</v>
      </c>
      <c r="I7049" t="s">
        <v>2620</v>
      </c>
      <c r="J7049" t="s">
        <v>141</v>
      </c>
      <c r="K7049" t="s">
        <v>15580</v>
      </c>
      <c r="L7049" t="s">
        <v>15581</v>
      </c>
      <c r="M7049" t="s">
        <v>444</v>
      </c>
      <c r="N7049" t="s">
        <v>40</v>
      </c>
      <c r="O7049">
        <v>8441</v>
      </c>
      <c r="P7049">
        <v>10922</v>
      </c>
      <c r="Q7049" t="s">
        <v>41</v>
      </c>
      <c r="R7049">
        <v>770</v>
      </c>
      <c r="S7049" s="2">
        <v>45147</v>
      </c>
      <c r="T7049" s="2">
        <v>45169</v>
      </c>
      <c r="U7049">
        <v>0</v>
      </c>
      <c r="V7049" t="s">
        <v>106</v>
      </c>
      <c r="W7049">
        <v>550</v>
      </c>
      <c r="X7049" t="s">
        <v>60</v>
      </c>
      <c r="Y7049" t="s">
        <v>45</v>
      </c>
      <c r="Z7049">
        <v>0</v>
      </c>
      <c r="AA7049">
        <v>325</v>
      </c>
      <c r="AB7049">
        <v>9266</v>
      </c>
      <c r="AC7049" t="s">
        <v>46</v>
      </c>
    </row>
    <row r="7050" spans="1:29" x14ac:dyDescent="0.3">
      <c r="A7050" s="1" t="s">
        <v>29</v>
      </c>
      <c r="B7050" t="s">
        <v>327</v>
      </c>
      <c r="C7050" t="s">
        <v>2776</v>
      </c>
      <c r="D7050" t="s">
        <v>178</v>
      </c>
      <c r="E7050">
        <v>8</v>
      </c>
      <c r="F7050" t="s">
        <v>221</v>
      </c>
      <c r="G7050" t="s">
        <v>335</v>
      </c>
      <c r="H7050" t="s">
        <v>79</v>
      </c>
      <c r="I7050" t="s">
        <v>936</v>
      </c>
      <c r="J7050" t="s">
        <v>4048</v>
      </c>
      <c r="K7050" t="s">
        <v>15582</v>
      </c>
      <c r="L7050" t="s">
        <v>15583</v>
      </c>
      <c r="M7050" t="s">
        <v>999</v>
      </c>
      <c r="N7050" t="s">
        <v>40</v>
      </c>
      <c r="O7050">
        <v>25921</v>
      </c>
      <c r="P7050">
        <v>28240</v>
      </c>
      <c r="Q7050" t="s">
        <v>59</v>
      </c>
      <c r="R7050">
        <v>387</v>
      </c>
      <c r="S7050" s="2">
        <v>45235</v>
      </c>
      <c r="T7050" s="2">
        <v>45265</v>
      </c>
      <c r="U7050">
        <v>34677</v>
      </c>
      <c r="V7050" t="s">
        <v>43</v>
      </c>
      <c r="W7050">
        <v>593</v>
      </c>
      <c r="X7050" t="s">
        <v>60</v>
      </c>
      <c r="Y7050" t="s">
        <v>72</v>
      </c>
      <c r="Z7050">
        <v>0</v>
      </c>
      <c r="AA7050">
        <v>177</v>
      </c>
      <c r="AB7050">
        <v>26538</v>
      </c>
      <c r="AC7050" t="s">
        <v>107</v>
      </c>
    </row>
    <row r="7051" spans="1:29" x14ac:dyDescent="0.3">
      <c r="A7051" s="1" t="s">
        <v>47</v>
      </c>
      <c r="B7051" t="s">
        <v>136</v>
      </c>
      <c r="C7051" t="s">
        <v>200</v>
      </c>
      <c r="D7051" t="s">
        <v>32</v>
      </c>
      <c r="E7051">
        <v>4</v>
      </c>
      <c r="F7051" t="s">
        <v>77</v>
      </c>
      <c r="G7051" t="s">
        <v>1221</v>
      </c>
      <c r="H7051" t="s">
        <v>35</v>
      </c>
      <c r="I7051" t="s">
        <v>756</v>
      </c>
      <c r="J7051" t="s">
        <v>748</v>
      </c>
      <c r="K7051" t="s">
        <v>15584</v>
      </c>
      <c r="L7051" t="s">
        <v>15585</v>
      </c>
      <c r="M7051" t="s">
        <v>1374</v>
      </c>
      <c r="N7051" t="s">
        <v>58</v>
      </c>
      <c r="O7051">
        <v>12431</v>
      </c>
      <c r="P7051">
        <v>15719</v>
      </c>
      <c r="Q7051" t="s">
        <v>41</v>
      </c>
      <c r="R7051">
        <v>160</v>
      </c>
      <c r="S7051" s="2">
        <v>44980</v>
      </c>
      <c r="T7051" t="s">
        <v>42</v>
      </c>
      <c r="U7051">
        <v>0</v>
      </c>
      <c r="V7051" t="s">
        <v>85</v>
      </c>
      <c r="W7051">
        <v>667</v>
      </c>
      <c r="X7051" t="s">
        <v>44</v>
      </c>
      <c r="Y7051" t="s">
        <v>45</v>
      </c>
      <c r="Z7051">
        <v>3004</v>
      </c>
      <c r="AA7051">
        <v>583</v>
      </c>
      <c r="AB7051">
        <v>14693</v>
      </c>
      <c r="AC7051" t="s">
        <v>73</v>
      </c>
    </row>
    <row r="7052" spans="1:29" x14ac:dyDescent="0.3">
      <c r="A7052" s="1" t="s">
        <v>47</v>
      </c>
      <c r="B7052" t="s">
        <v>234</v>
      </c>
      <c r="C7052" t="s">
        <v>1375</v>
      </c>
      <c r="D7052" t="s">
        <v>352</v>
      </c>
      <c r="E7052">
        <v>3</v>
      </c>
      <c r="F7052" t="s">
        <v>33</v>
      </c>
      <c r="G7052" t="s">
        <v>170</v>
      </c>
      <c r="H7052" t="s">
        <v>35</v>
      </c>
      <c r="I7052" t="s">
        <v>305</v>
      </c>
      <c r="J7052" t="s">
        <v>1267</v>
      </c>
      <c r="K7052" t="s">
        <v>15586</v>
      </c>
      <c r="L7052" t="s">
        <v>15587</v>
      </c>
      <c r="M7052" t="s">
        <v>483</v>
      </c>
      <c r="N7052" t="s">
        <v>84</v>
      </c>
      <c r="O7052">
        <v>25146</v>
      </c>
      <c r="P7052">
        <v>28464</v>
      </c>
      <c r="Q7052" t="s">
        <v>41</v>
      </c>
      <c r="R7052">
        <v>625</v>
      </c>
      <c r="S7052" s="2">
        <v>44727</v>
      </c>
      <c r="T7052" t="s">
        <v>42</v>
      </c>
      <c r="U7052">
        <v>0</v>
      </c>
      <c r="V7052" t="s">
        <v>106</v>
      </c>
      <c r="W7052">
        <v>842</v>
      </c>
      <c r="X7052" t="s">
        <v>44</v>
      </c>
      <c r="Y7052" t="s">
        <v>61</v>
      </c>
      <c r="Z7052">
        <v>0</v>
      </c>
      <c r="AA7052">
        <v>929</v>
      </c>
      <c r="AB7052">
        <v>27024</v>
      </c>
      <c r="AC7052" t="s">
        <v>107</v>
      </c>
    </row>
    <row r="7053" spans="1:29" x14ac:dyDescent="0.3">
      <c r="A7053" s="1" t="s">
        <v>47</v>
      </c>
      <c r="B7053" t="s">
        <v>234</v>
      </c>
      <c r="C7053" t="s">
        <v>853</v>
      </c>
      <c r="D7053" t="s">
        <v>178</v>
      </c>
      <c r="E7053">
        <v>1</v>
      </c>
      <c r="F7053" t="s">
        <v>221</v>
      </c>
      <c r="G7053" t="s">
        <v>250</v>
      </c>
      <c r="H7053" t="s">
        <v>35</v>
      </c>
      <c r="I7053" t="s">
        <v>565</v>
      </c>
      <c r="J7053" t="s">
        <v>4196</v>
      </c>
      <c r="K7053" t="s">
        <v>15588</v>
      </c>
      <c r="L7053" t="s">
        <v>15589</v>
      </c>
      <c r="M7053" t="s">
        <v>810</v>
      </c>
      <c r="N7053" t="s">
        <v>94</v>
      </c>
      <c r="O7053">
        <v>24737</v>
      </c>
      <c r="P7053">
        <v>27877</v>
      </c>
      <c r="Q7053" t="s">
        <v>59</v>
      </c>
      <c r="R7053">
        <v>787</v>
      </c>
      <c r="S7053" s="2">
        <v>45109</v>
      </c>
      <c r="T7053" t="s">
        <v>42</v>
      </c>
      <c r="U7053">
        <v>30523</v>
      </c>
      <c r="V7053" t="s">
        <v>71</v>
      </c>
      <c r="W7053">
        <v>555</v>
      </c>
      <c r="X7053" t="s">
        <v>44</v>
      </c>
      <c r="Y7053" t="s">
        <v>45</v>
      </c>
      <c r="Z7053">
        <v>0</v>
      </c>
      <c r="AA7053">
        <v>45</v>
      </c>
      <c r="AB7053">
        <v>26963</v>
      </c>
      <c r="AC7053" t="s">
        <v>73</v>
      </c>
    </row>
    <row r="7054" spans="1:29" x14ac:dyDescent="0.3">
      <c r="A7054" s="1" t="s">
        <v>29</v>
      </c>
      <c r="B7054" t="s">
        <v>96</v>
      </c>
      <c r="C7054" t="s">
        <v>1523</v>
      </c>
      <c r="D7054" t="s">
        <v>236</v>
      </c>
      <c r="E7054">
        <v>6</v>
      </c>
      <c r="F7054" t="s">
        <v>271</v>
      </c>
      <c r="G7054" t="s">
        <v>1298</v>
      </c>
      <c r="H7054" t="s">
        <v>35</v>
      </c>
      <c r="I7054" t="s">
        <v>427</v>
      </c>
      <c r="J7054" t="s">
        <v>141</v>
      </c>
      <c r="K7054" t="s">
        <v>15590</v>
      </c>
      <c r="L7054" t="s">
        <v>15591</v>
      </c>
      <c r="M7054" t="s">
        <v>105</v>
      </c>
      <c r="N7054" t="s">
        <v>84</v>
      </c>
      <c r="O7054">
        <v>26337</v>
      </c>
      <c r="P7054">
        <v>29109</v>
      </c>
      <c r="Q7054" t="s">
        <v>41</v>
      </c>
      <c r="R7054">
        <v>866</v>
      </c>
      <c r="S7054" s="2">
        <v>45104</v>
      </c>
      <c r="T7054" t="s">
        <v>42</v>
      </c>
      <c r="U7054">
        <v>0</v>
      </c>
      <c r="V7054" t="s">
        <v>71</v>
      </c>
      <c r="W7054">
        <v>407</v>
      </c>
      <c r="X7054" t="s">
        <v>44</v>
      </c>
      <c r="Y7054" t="s">
        <v>61</v>
      </c>
      <c r="Z7054">
        <v>0</v>
      </c>
      <c r="AA7054">
        <v>146</v>
      </c>
      <c r="AB7054">
        <v>27980</v>
      </c>
      <c r="AC7054" t="s">
        <v>73</v>
      </c>
    </row>
    <row r="7055" spans="1:29" x14ac:dyDescent="0.3">
      <c r="A7055" s="1" t="s">
        <v>29</v>
      </c>
      <c r="B7055" t="s">
        <v>541</v>
      </c>
      <c r="C7055" t="s">
        <v>2553</v>
      </c>
      <c r="D7055" t="s">
        <v>50</v>
      </c>
      <c r="E7055">
        <v>5</v>
      </c>
      <c r="F7055" t="s">
        <v>221</v>
      </c>
      <c r="G7055" t="s">
        <v>1096</v>
      </c>
      <c r="H7055" t="s">
        <v>35</v>
      </c>
      <c r="I7055" t="s">
        <v>3385</v>
      </c>
      <c r="J7055" t="s">
        <v>428</v>
      </c>
      <c r="K7055" t="s">
        <v>15592</v>
      </c>
      <c r="L7055" t="s">
        <v>15593</v>
      </c>
      <c r="M7055" t="s">
        <v>563</v>
      </c>
      <c r="N7055" t="s">
        <v>40</v>
      </c>
      <c r="O7055">
        <v>7414</v>
      </c>
      <c r="P7055">
        <v>11770</v>
      </c>
      <c r="Q7055" t="s">
        <v>59</v>
      </c>
      <c r="R7055">
        <v>463</v>
      </c>
      <c r="S7055" s="2">
        <v>44538</v>
      </c>
      <c r="T7055" s="2">
        <v>44556</v>
      </c>
      <c r="U7055">
        <v>28844</v>
      </c>
      <c r="V7055" t="s">
        <v>43</v>
      </c>
      <c r="W7055">
        <v>522</v>
      </c>
      <c r="X7055" t="s">
        <v>60</v>
      </c>
      <c r="Y7055" t="s">
        <v>61</v>
      </c>
      <c r="Z7055">
        <v>0</v>
      </c>
      <c r="AA7055">
        <v>699</v>
      </c>
      <c r="AB7055">
        <v>10209</v>
      </c>
      <c r="AC7055" t="s">
        <v>107</v>
      </c>
    </row>
    <row r="7056" spans="1:29" x14ac:dyDescent="0.3">
      <c r="A7056" s="1" t="s">
        <v>29</v>
      </c>
      <c r="B7056" t="s">
        <v>96</v>
      </c>
      <c r="C7056" t="s">
        <v>2037</v>
      </c>
      <c r="D7056" t="s">
        <v>76</v>
      </c>
      <c r="E7056">
        <v>3</v>
      </c>
      <c r="F7056" t="s">
        <v>33</v>
      </c>
      <c r="G7056" t="s">
        <v>209</v>
      </c>
      <c r="H7056" t="s">
        <v>79</v>
      </c>
      <c r="I7056" t="s">
        <v>883</v>
      </c>
      <c r="J7056" t="s">
        <v>4107</v>
      </c>
      <c r="K7056" t="s">
        <v>15594</v>
      </c>
      <c r="L7056" t="s">
        <v>15595</v>
      </c>
      <c r="M7056" t="s">
        <v>199</v>
      </c>
      <c r="N7056" t="s">
        <v>94</v>
      </c>
      <c r="O7056">
        <v>19557</v>
      </c>
      <c r="P7056">
        <v>22202</v>
      </c>
      <c r="Q7056" t="s">
        <v>59</v>
      </c>
      <c r="R7056">
        <v>785</v>
      </c>
      <c r="S7056" s="2">
        <v>45262</v>
      </c>
      <c r="T7056" t="s">
        <v>42</v>
      </c>
      <c r="U7056">
        <v>2335</v>
      </c>
      <c r="V7056" t="s">
        <v>71</v>
      </c>
      <c r="W7056">
        <v>591</v>
      </c>
      <c r="X7056" t="s">
        <v>44</v>
      </c>
      <c r="Y7056" t="s">
        <v>72</v>
      </c>
      <c r="Z7056">
        <v>0</v>
      </c>
      <c r="AA7056">
        <v>953</v>
      </c>
      <c r="AB7056">
        <v>22075</v>
      </c>
      <c r="AC7056" t="s">
        <v>73</v>
      </c>
    </row>
    <row r="7057" spans="1:29" x14ac:dyDescent="0.3">
      <c r="A7057" s="1" t="s">
        <v>29</v>
      </c>
      <c r="B7057" t="s">
        <v>86</v>
      </c>
      <c r="C7057" t="s">
        <v>1680</v>
      </c>
      <c r="D7057" t="s">
        <v>352</v>
      </c>
      <c r="E7057">
        <v>10</v>
      </c>
      <c r="F7057" t="s">
        <v>64</v>
      </c>
      <c r="G7057" t="s">
        <v>258</v>
      </c>
      <c r="H7057" t="s">
        <v>79</v>
      </c>
      <c r="I7057" t="s">
        <v>507</v>
      </c>
      <c r="J7057" t="s">
        <v>2982</v>
      </c>
      <c r="K7057" t="s">
        <v>15596</v>
      </c>
      <c r="L7057" t="s">
        <v>15597</v>
      </c>
      <c r="M7057" t="s">
        <v>1597</v>
      </c>
      <c r="N7057" t="s">
        <v>40</v>
      </c>
      <c r="O7057">
        <v>24376</v>
      </c>
      <c r="P7057">
        <v>26497</v>
      </c>
      <c r="Q7057" t="s">
        <v>59</v>
      </c>
      <c r="R7057">
        <v>308</v>
      </c>
      <c r="S7057" s="2">
        <v>45198</v>
      </c>
      <c r="T7057" s="2">
        <v>45226</v>
      </c>
      <c r="U7057">
        <v>27407</v>
      </c>
      <c r="V7057" t="s">
        <v>71</v>
      </c>
      <c r="W7057">
        <v>781</v>
      </c>
      <c r="X7057" t="s">
        <v>60</v>
      </c>
      <c r="Y7057" t="s">
        <v>61</v>
      </c>
      <c r="Z7057">
        <v>0</v>
      </c>
      <c r="AA7057">
        <v>467</v>
      </c>
      <c r="AB7057">
        <v>25535</v>
      </c>
      <c r="AC7057" t="s">
        <v>46</v>
      </c>
    </row>
    <row r="7058" spans="1:29" x14ac:dyDescent="0.3">
      <c r="A7058" s="1" t="s">
        <v>47</v>
      </c>
      <c r="B7058" t="s">
        <v>48</v>
      </c>
      <c r="C7058" t="s">
        <v>1137</v>
      </c>
      <c r="D7058" t="s">
        <v>387</v>
      </c>
      <c r="E7058">
        <v>10</v>
      </c>
      <c r="F7058" t="s">
        <v>120</v>
      </c>
      <c r="G7058" t="s">
        <v>329</v>
      </c>
      <c r="H7058" t="s">
        <v>35</v>
      </c>
      <c r="I7058" t="s">
        <v>1327</v>
      </c>
      <c r="J7058" t="s">
        <v>2516</v>
      </c>
      <c r="K7058" t="s">
        <v>15598</v>
      </c>
      <c r="L7058" t="s">
        <v>15599</v>
      </c>
      <c r="M7058" t="s">
        <v>57</v>
      </c>
      <c r="N7058" t="s">
        <v>94</v>
      </c>
      <c r="O7058">
        <v>23594</v>
      </c>
      <c r="P7058">
        <v>26436</v>
      </c>
      <c r="Q7058" t="s">
        <v>41</v>
      </c>
      <c r="R7058">
        <v>486</v>
      </c>
      <c r="S7058" s="2">
        <v>44519</v>
      </c>
      <c r="T7058" s="2">
        <v>44543</v>
      </c>
      <c r="U7058">
        <v>0</v>
      </c>
      <c r="V7058" t="s">
        <v>71</v>
      </c>
      <c r="W7058">
        <v>509</v>
      </c>
      <c r="X7058" t="s">
        <v>60</v>
      </c>
      <c r="Y7058" t="s">
        <v>72</v>
      </c>
      <c r="Z7058">
        <v>0</v>
      </c>
      <c r="AA7058">
        <v>379</v>
      </c>
      <c r="AB7058">
        <v>23819</v>
      </c>
      <c r="AC7058" t="s">
        <v>46</v>
      </c>
    </row>
    <row r="7059" spans="1:29" x14ac:dyDescent="0.3">
      <c r="A7059" s="1" t="s">
        <v>47</v>
      </c>
      <c r="B7059" t="s">
        <v>48</v>
      </c>
      <c r="C7059" t="s">
        <v>5849</v>
      </c>
      <c r="D7059" t="s">
        <v>387</v>
      </c>
      <c r="E7059">
        <v>3</v>
      </c>
      <c r="F7059" t="s">
        <v>64</v>
      </c>
      <c r="G7059" t="s">
        <v>433</v>
      </c>
      <c r="H7059" t="s">
        <v>79</v>
      </c>
      <c r="I7059" t="s">
        <v>1593</v>
      </c>
      <c r="J7059" t="s">
        <v>6004</v>
      </c>
      <c r="K7059" t="s">
        <v>15600</v>
      </c>
      <c r="L7059" t="s">
        <v>15601</v>
      </c>
      <c r="M7059" t="s">
        <v>556</v>
      </c>
      <c r="N7059" t="s">
        <v>94</v>
      </c>
      <c r="O7059">
        <v>3330</v>
      </c>
      <c r="P7059">
        <v>7125</v>
      </c>
      <c r="Q7059" t="s">
        <v>41</v>
      </c>
      <c r="R7059">
        <v>170</v>
      </c>
      <c r="S7059" s="2">
        <v>45164</v>
      </c>
      <c r="T7059" t="s">
        <v>42</v>
      </c>
      <c r="U7059">
        <v>0</v>
      </c>
      <c r="V7059" t="s">
        <v>85</v>
      </c>
      <c r="W7059">
        <v>761</v>
      </c>
      <c r="X7059" t="s">
        <v>44</v>
      </c>
      <c r="Y7059" t="s">
        <v>45</v>
      </c>
      <c r="Z7059">
        <v>0</v>
      </c>
      <c r="AA7059">
        <v>913</v>
      </c>
      <c r="AB7059">
        <v>4269</v>
      </c>
      <c r="AC7059" t="s">
        <v>46</v>
      </c>
    </row>
    <row r="7060" spans="1:29" x14ac:dyDescent="0.3">
      <c r="A7060" s="1" t="s">
        <v>47</v>
      </c>
      <c r="B7060" t="s">
        <v>176</v>
      </c>
      <c r="C7060" t="s">
        <v>4412</v>
      </c>
      <c r="D7060" t="s">
        <v>178</v>
      </c>
      <c r="E7060">
        <v>1</v>
      </c>
      <c r="F7060" t="s">
        <v>221</v>
      </c>
      <c r="G7060" t="s">
        <v>250</v>
      </c>
      <c r="H7060" t="s">
        <v>35</v>
      </c>
      <c r="I7060" t="s">
        <v>990</v>
      </c>
      <c r="J7060" t="s">
        <v>3185</v>
      </c>
      <c r="K7060" t="s">
        <v>15602</v>
      </c>
      <c r="L7060" t="s">
        <v>15603</v>
      </c>
      <c r="M7060" t="s">
        <v>1637</v>
      </c>
      <c r="N7060" t="s">
        <v>58</v>
      </c>
      <c r="O7060">
        <v>26979</v>
      </c>
      <c r="P7060">
        <v>29391</v>
      </c>
      <c r="Q7060" t="s">
        <v>41</v>
      </c>
      <c r="R7060">
        <v>224</v>
      </c>
      <c r="S7060" s="2">
        <v>44452</v>
      </c>
      <c r="T7060" t="s">
        <v>42</v>
      </c>
      <c r="U7060">
        <v>0</v>
      </c>
      <c r="V7060" t="s">
        <v>106</v>
      </c>
      <c r="W7060">
        <v>425</v>
      </c>
      <c r="X7060" t="s">
        <v>44</v>
      </c>
      <c r="Y7060" t="s">
        <v>72</v>
      </c>
      <c r="Z7060">
        <v>1538</v>
      </c>
      <c r="AA7060">
        <v>137</v>
      </c>
      <c r="AB7060">
        <v>28631</v>
      </c>
      <c r="AC7060" t="s">
        <v>107</v>
      </c>
    </row>
    <row r="7061" spans="1:29" x14ac:dyDescent="0.3">
      <c r="A7061" s="1" t="s">
        <v>47</v>
      </c>
      <c r="B7061" t="s">
        <v>117</v>
      </c>
      <c r="C7061" t="s">
        <v>243</v>
      </c>
      <c r="D7061" t="s">
        <v>50</v>
      </c>
      <c r="E7061">
        <v>9</v>
      </c>
      <c r="F7061" t="s">
        <v>99</v>
      </c>
      <c r="G7061" t="s">
        <v>950</v>
      </c>
      <c r="H7061" t="s">
        <v>35</v>
      </c>
      <c r="I7061" t="s">
        <v>434</v>
      </c>
      <c r="J7061" t="s">
        <v>11352</v>
      </c>
      <c r="K7061" t="s">
        <v>15604</v>
      </c>
      <c r="L7061" t="s">
        <v>15605</v>
      </c>
      <c r="M7061" t="s">
        <v>517</v>
      </c>
      <c r="N7061" t="s">
        <v>84</v>
      </c>
      <c r="O7061">
        <v>7150</v>
      </c>
      <c r="P7061">
        <v>11973</v>
      </c>
      <c r="Q7061" t="s">
        <v>41</v>
      </c>
      <c r="R7061">
        <v>547</v>
      </c>
      <c r="S7061" s="2">
        <v>44306</v>
      </c>
      <c r="T7061" s="2">
        <v>44309</v>
      </c>
      <c r="U7061">
        <v>0</v>
      </c>
      <c r="V7061" t="s">
        <v>106</v>
      </c>
      <c r="W7061">
        <v>571</v>
      </c>
      <c r="X7061" t="s">
        <v>60</v>
      </c>
      <c r="Y7061" t="s">
        <v>45</v>
      </c>
      <c r="Z7061">
        <v>0</v>
      </c>
      <c r="AA7061">
        <v>318</v>
      </c>
      <c r="AB7061">
        <v>11318</v>
      </c>
      <c r="AC7061" t="s">
        <v>107</v>
      </c>
    </row>
    <row r="7062" spans="1:29" x14ac:dyDescent="0.3">
      <c r="A7062" s="1" t="s">
        <v>47</v>
      </c>
      <c r="B7062" t="s">
        <v>234</v>
      </c>
      <c r="C7062" t="s">
        <v>304</v>
      </c>
      <c r="D7062" t="s">
        <v>178</v>
      </c>
      <c r="E7062">
        <v>8</v>
      </c>
      <c r="F7062" t="s">
        <v>129</v>
      </c>
      <c r="G7062" t="s">
        <v>298</v>
      </c>
      <c r="H7062" t="s">
        <v>35</v>
      </c>
      <c r="I7062" t="s">
        <v>417</v>
      </c>
      <c r="J7062" t="s">
        <v>6352</v>
      </c>
      <c r="K7062" t="s">
        <v>15606</v>
      </c>
      <c r="L7062" t="s">
        <v>15607</v>
      </c>
      <c r="M7062" t="s">
        <v>242</v>
      </c>
      <c r="N7062" t="s">
        <v>94</v>
      </c>
      <c r="O7062">
        <v>22045</v>
      </c>
      <c r="P7062">
        <v>25249</v>
      </c>
      <c r="Q7062" t="s">
        <v>59</v>
      </c>
      <c r="R7062">
        <v>392</v>
      </c>
      <c r="S7062" s="2">
        <v>45276</v>
      </c>
      <c r="T7062" s="2">
        <v>45279</v>
      </c>
      <c r="U7062">
        <v>3611</v>
      </c>
      <c r="V7062" t="s">
        <v>43</v>
      </c>
      <c r="W7062">
        <v>550</v>
      </c>
      <c r="X7062" t="s">
        <v>60</v>
      </c>
      <c r="Y7062" t="s">
        <v>61</v>
      </c>
      <c r="Z7062">
        <v>0</v>
      </c>
      <c r="AA7062">
        <v>240</v>
      </c>
      <c r="AB7062">
        <v>25085</v>
      </c>
      <c r="AC7062" t="s">
        <v>46</v>
      </c>
    </row>
    <row r="7063" spans="1:29" x14ac:dyDescent="0.3">
      <c r="A7063" s="1" t="s">
        <v>47</v>
      </c>
      <c r="B7063" t="s">
        <v>161</v>
      </c>
      <c r="C7063" t="s">
        <v>2091</v>
      </c>
      <c r="D7063" t="s">
        <v>185</v>
      </c>
      <c r="E7063">
        <v>7</v>
      </c>
      <c r="F7063" t="s">
        <v>64</v>
      </c>
      <c r="G7063" t="s">
        <v>1599</v>
      </c>
      <c r="H7063" t="s">
        <v>79</v>
      </c>
      <c r="I7063" t="s">
        <v>1070</v>
      </c>
      <c r="J7063" t="s">
        <v>4534</v>
      </c>
      <c r="K7063" t="s">
        <v>15608</v>
      </c>
      <c r="L7063" t="s">
        <v>15609</v>
      </c>
      <c r="M7063" t="s">
        <v>283</v>
      </c>
      <c r="N7063" t="s">
        <v>58</v>
      </c>
      <c r="O7063">
        <v>2632</v>
      </c>
      <c r="P7063">
        <v>4633</v>
      </c>
      <c r="Q7063" t="s">
        <v>41</v>
      </c>
      <c r="R7063">
        <v>552</v>
      </c>
      <c r="S7063" s="2">
        <v>44623</v>
      </c>
      <c r="T7063" s="2">
        <v>44624</v>
      </c>
      <c r="U7063">
        <v>0</v>
      </c>
      <c r="V7063" t="s">
        <v>71</v>
      </c>
      <c r="W7063">
        <v>400</v>
      </c>
      <c r="X7063" t="s">
        <v>60</v>
      </c>
      <c r="Y7063" t="s">
        <v>45</v>
      </c>
      <c r="Z7063">
        <v>2781</v>
      </c>
      <c r="AA7063">
        <v>33</v>
      </c>
      <c r="AB7063">
        <v>3674</v>
      </c>
      <c r="AC7063" t="s">
        <v>46</v>
      </c>
    </row>
    <row r="7064" spans="1:29" x14ac:dyDescent="0.3">
      <c r="A7064" s="1" t="s">
        <v>47</v>
      </c>
      <c r="B7064" t="s">
        <v>145</v>
      </c>
      <c r="C7064" t="s">
        <v>445</v>
      </c>
      <c r="D7064" t="s">
        <v>178</v>
      </c>
      <c r="E7064">
        <v>3</v>
      </c>
      <c r="F7064" t="s">
        <v>33</v>
      </c>
      <c r="G7064" t="s">
        <v>179</v>
      </c>
      <c r="H7064" t="s">
        <v>35</v>
      </c>
      <c r="I7064" t="s">
        <v>464</v>
      </c>
      <c r="J7064" t="s">
        <v>6672</v>
      </c>
      <c r="K7064" t="s">
        <v>15610</v>
      </c>
      <c r="L7064" t="s">
        <v>15611</v>
      </c>
      <c r="M7064" t="s">
        <v>2459</v>
      </c>
      <c r="N7064" t="s">
        <v>94</v>
      </c>
      <c r="O7064">
        <v>25775</v>
      </c>
      <c r="P7064">
        <v>30569</v>
      </c>
      <c r="Q7064" t="s">
        <v>59</v>
      </c>
      <c r="R7064">
        <v>833</v>
      </c>
      <c r="S7064" s="2">
        <v>45263</v>
      </c>
      <c r="T7064" t="s">
        <v>42</v>
      </c>
      <c r="U7064">
        <v>42427</v>
      </c>
      <c r="V7064" t="s">
        <v>106</v>
      </c>
      <c r="W7064">
        <v>756</v>
      </c>
      <c r="X7064" t="s">
        <v>44</v>
      </c>
      <c r="Y7064" t="s">
        <v>72</v>
      </c>
      <c r="Z7064">
        <v>0</v>
      </c>
      <c r="AA7064">
        <v>107</v>
      </c>
      <c r="AB7064">
        <v>29312</v>
      </c>
      <c r="AC7064" t="s">
        <v>73</v>
      </c>
    </row>
    <row r="7065" spans="1:29" x14ac:dyDescent="0.3">
      <c r="A7065" s="1" t="s">
        <v>29</v>
      </c>
      <c r="B7065" t="s">
        <v>327</v>
      </c>
      <c r="C7065" t="s">
        <v>2058</v>
      </c>
      <c r="D7065" t="s">
        <v>178</v>
      </c>
      <c r="E7065">
        <v>8</v>
      </c>
      <c r="F7065" t="s">
        <v>64</v>
      </c>
      <c r="G7065" t="s">
        <v>388</v>
      </c>
      <c r="H7065" t="s">
        <v>35</v>
      </c>
      <c r="I7065" t="s">
        <v>434</v>
      </c>
      <c r="J7065" t="s">
        <v>5304</v>
      </c>
      <c r="K7065" t="s">
        <v>15612</v>
      </c>
      <c r="L7065" t="s">
        <v>15613</v>
      </c>
      <c r="M7065" t="s">
        <v>1023</v>
      </c>
      <c r="N7065" t="s">
        <v>58</v>
      </c>
      <c r="O7065">
        <v>7775</v>
      </c>
      <c r="P7065">
        <v>11627</v>
      </c>
      <c r="Q7065" t="s">
        <v>41</v>
      </c>
      <c r="R7065">
        <v>116</v>
      </c>
      <c r="S7065" s="2">
        <v>44312</v>
      </c>
      <c r="T7065" s="2">
        <v>44323</v>
      </c>
      <c r="U7065">
        <v>0</v>
      </c>
      <c r="V7065" t="s">
        <v>43</v>
      </c>
      <c r="W7065">
        <v>839</v>
      </c>
      <c r="X7065" t="s">
        <v>60</v>
      </c>
      <c r="Y7065" t="s">
        <v>72</v>
      </c>
      <c r="Z7065">
        <v>4461</v>
      </c>
      <c r="AA7065">
        <v>925</v>
      </c>
      <c r="AB7065">
        <v>9391</v>
      </c>
      <c r="AC7065" t="s">
        <v>46</v>
      </c>
    </row>
    <row r="7066" spans="1:29" x14ac:dyDescent="0.3">
      <c r="A7066" s="1" t="s">
        <v>47</v>
      </c>
      <c r="B7066" t="s">
        <v>108</v>
      </c>
      <c r="C7066" t="s">
        <v>1763</v>
      </c>
      <c r="D7066" t="s">
        <v>155</v>
      </c>
      <c r="E7066">
        <v>7</v>
      </c>
      <c r="F7066" t="s">
        <v>129</v>
      </c>
      <c r="G7066" t="s">
        <v>163</v>
      </c>
      <c r="H7066" t="s">
        <v>79</v>
      </c>
      <c r="I7066" t="s">
        <v>2400</v>
      </c>
      <c r="J7066" t="s">
        <v>4160</v>
      </c>
      <c r="K7066">
        <v>2794802391</v>
      </c>
      <c r="L7066" t="s">
        <v>15614</v>
      </c>
      <c r="M7066" t="s">
        <v>1252</v>
      </c>
      <c r="N7066" t="s">
        <v>94</v>
      </c>
      <c r="O7066">
        <v>7669</v>
      </c>
      <c r="P7066">
        <v>11006</v>
      </c>
      <c r="Q7066" t="s">
        <v>59</v>
      </c>
      <c r="R7066">
        <v>746</v>
      </c>
      <c r="S7066" s="2">
        <v>44472</v>
      </c>
      <c r="T7066" t="s">
        <v>42</v>
      </c>
      <c r="U7066">
        <v>38742</v>
      </c>
      <c r="V7066" t="s">
        <v>71</v>
      </c>
      <c r="W7066">
        <v>673</v>
      </c>
      <c r="X7066" t="s">
        <v>44</v>
      </c>
      <c r="Y7066" t="s">
        <v>61</v>
      </c>
      <c r="Z7066">
        <v>0</v>
      </c>
      <c r="AA7066">
        <v>945</v>
      </c>
      <c r="AB7066">
        <v>8577</v>
      </c>
      <c r="AC7066" t="s">
        <v>46</v>
      </c>
    </row>
    <row r="7067" spans="1:29" x14ac:dyDescent="0.3">
      <c r="A7067" s="1" t="s">
        <v>29</v>
      </c>
      <c r="B7067" t="s">
        <v>363</v>
      </c>
      <c r="C7067" t="s">
        <v>3524</v>
      </c>
      <c r="D7067" t="s">
        <v>155</v>
      </c>
      <c r="E7067">
        <v>9</v>
      </c>
      <c r="F7067" t="s">
        <v>120</v>
      </c>
      <c r="G7067" t="s">
        <v>1180</v>
      </c>
      <c r="H7067" t="s">
        <v>79</v>
      </c>
      <c r="I7067" t="s">
        <v>434</v>
      </c>
      <c r="J7067" t="s">
        <v>610</v>
      </c>
      <c r="K7067">
        <v>2740353224</v>
      </c>
      <c r="L7067" t="s">
        <v>15615</v>
      </c>
      <c r="M7067" t="s">
        <v>456</v>
      </c>
      <c r="N7067" t="s">
        <v>58</v>
      </c>
      <c r="O7067">
        <v>9942</v>
      </c>
      <c r="P7067">
        <v>12348</v>
      </c>
      <c r="Q7067" t="s">
        <v>95</v>
      </c>
      <c r="R7067">
        <v>479</v>
      </c>
      <c r="S7067" s="2">
        <v>44925</v>
      </c>
      <c r="T7067" t="s">
        <v>42</v>
      </c>
      <c r="U7067">
        <v>0</v>
      </c>
      <c r="V7067" t="s">
        <v>85</v>
      </c>
      <c r="W7067">
        <v>655</v>
      </c>
      <c r="X7067" t="s">
        <v>44</v>
      </c>
      <c r="Y7067" t="s">
        <v>72</v>
      </c>
      <c r="Z7067">
        <v>4280</v>
      </c>
      <c r="AA7067">
        <v>232</v>
      </c>
      <c r="AB7067">
        <v>11028</v>
      </c>
      <c r="AC7067" t="s">
        <v>46</v>
      </c>
    </row>
    <row r="7068" spans="1:29" x14ac:dyDescent="0.3">
      <c r="A7068" s="1" t="s">
        <v>29</v>
      </c>
      <c r="B7068" t="s">
        <v>62</v>
      </c>
      <c r="C7068" t="s">
        <v>2097</v>
      </c>
      <c r="D7068" t="s">
        <v>201</v>
      </c>
      <c r="E7068">
        <v>5</v>
      </c>
      <c r="F7068" t="s">
        <v>51</v>
      </c>
      <c r="G7068" t="s">
        <v>291</v>
      </c>
      <c r="H7068" t="s">
        <v>79</v>
      </c>
      <c r="I7068" t="s">
        <v>990</v>
      </c>
      <c r="J7068" t="s">
        <v>7731</v>
      </c>
      <c r="K7068" t="s">
        <v>15616</v>
      </c>
      <c r="L7068" t="s">
        <v>15617</v>
      </c>
      <c r="M7068" t="s">
        <v>326</v>
      </c>
      <c r="N7068" t="s">
        <v>84</v>
      </c>
      <c r="O7068">
        <v>3223</v>
      </c>
      <c r="P7068">
        <v>7961</v>
      </c>
      <c r="Q7068" t="s">
        <v>41</v>
      </c>
      <c r="R7068">
        <v>739</v>
      </c>
      <c r="S7068" s="2">
        <v>45301</v>
      </c>
      <c r="T7068" s="2">
        <v>45328</v>
      </c>
      <c r="U7068">
        <v>0</v>
      </c>
      <c r="V7068" t="s">
        <v>43</v>
      </c>
      <c r="W7068">
        <v>425</v>
      </c>
      <c r="X7068" t="s">
        <v>60</v>
      </c>
      <c r="Y7068" t="s">
        <v>72</v>
      </c>
      <c r="Z7068">
        <v>0</v>
      </c>
      <c r="AA7068">
        <v>952</v>
      </c>
      <c r="AB7068">
        <v>3426</v>
      </c>
      <c r="AC7068" t="s">
        <v>46</v>
      </c>
    </row>
    <row r="7069" spans="1:29" x14ac:dyDescent="0.3">
      <c r="A7069" s="1" t="s">
        <v>47</v>
      </c>
      <c r="B7069" t="s">
        <v>592</v>
      </c>
      <c r="C7069" t="s">
        <v>3858</v>
      </c>
      <c r="D7069" t="s">
        <v>201</v>
      </c>
      <c r="E7069">
        <v>6</v>
      </c>
      <c r="F7069" t="s">
        <v>221</v>
      </c>
      <c r="G7069" t="s">
        <v>222</v>
      </c>
      <c r="H7069" t="s">
        <v>35</v>
      </c>
      <c r="I7069" t="s">
        <v>101</v>
      </c>
      <c r="J7069" t="s">
        <v>2330</v>
      </c>
      <c r="K7069" t="s">
        <v>15618</v>
      </c>
      <c r="L7069" t="s">
        <v>15619</v>
      </c>
      <c r="M7069" t="s">
        <v>598</v>
      </c>
      <c r="N7069" t="s">
        <v>58</v>
      </c>
      <c r="O7069">
        <v>5020</v>
      </c>
      <c r="P7069">
        <v>8767</v>
      </c>
      <c r="Q7069" t="s">
        <v>41</v>
      </c>
      <c r="R7069">
        <v>993</v>
      </c>
      <c r="S7069" s="2">
        <v>44563</v>
      </c>
      <c r="T7069" s="2">
        <v>44584</v>
      </c>
      <c r="U7069">
        <v>0</v>
      </c>
      <c r="V7069" t="s">
        <v>71</v>
      </c>
      <c r="W7069">
        <v>569</v>
      </c>
      <c r="X7069" t="s">
        <v>60</v>
      </c>
      <c r="Y7069" t="s">
        <v>72</v>
      </c>
      <c r="Z7069">
        <v>3091</v>
      </c>
      <c r="AA7069">
        <v>29</v>
      </c>
      <c r="AB7069">
        <v>5182</v>
      </c>
      <c r="AC7069" t="s">
        <v>46</v>
      </c>
    </row>
    <row r="7070" spans="1:29" x14ac:dyDescent="0.3">
      <c r="A7070" s="1" t="s">
        <v>29</v>
      </c>
      <c r="B7070" t="s">
        <v>363</v>
      </c>
      <c r="C7070" t="s">
        <v>450</v>
      </c>
      <c r="D7070" t="s">
        <v>32</v>
      </c>
      <c r="E7070">
        <v>9</v>
      </c>
      <c r="F7070" t="s">
        <v>271</v>
      </c>
      <c r="G7070" t="s">
        <v>1060</v>
      </c>
      <c r="H7070" t="s">
        <v>35</v>
      </c>
      <c r="I7070" t="s">
        <v>3467</v>
      </c>
      <c r="J7070" t="s">
        <v>1731</v>
      </c>
      <c r="K7070" t="s">
        <v>15620</v>
      </c>
      <c r="L7070" t="s">
        <v>15621</v>
      </c>
      <c r="M7070" t="s">
        <v>369</v>
      </c>
      <c r="N7070" t="s">
        <v>58</v>
      </c>
      <c r="O7070">
        <v>16121</v>
      </c>
      <c r="P7070">
        <v>18343</v>
      </c>
      <c r="Q7070" t="s">
        <v>41</v>
      </c>
      <c r="R7070">
        <v>43</v>
      </c>
      <c r="S7070" s="2">
        <v>44940</v>
      </c>
      <c r="T7070" s="2">
        <v>44955</v>
      </c>
      <c r="U7070">
        <v>0</v>
      </c>
      <c r="V7070" t="s">
        <v>106</v>
      </c>
      <c r="W7070">
        <v>518</v>
      </c>
      <c r="X7070" t="s">
        <v>60</v>
      </c>
      <c r="Y7070" t="s">
        <v>72</v>
      </c>
      <c r="Z7070">
        <v>4335</v>
      </c>
      <c r="AA7070">
        <v>147</v>
      </c>
      <c r="AB7070">
        <v>17475</v>
      </c>
      <c r="AC7070" t="s">
        <v>107</v>
      </c>
    </row>
    <row r="7071" spans="1:29" x14ac:dyDescent="0.3">
      <c r="A7071" s="1" t="s">
        <v>47</v>
      </c>
      <c r="B7071" t="s">
        <v>108</v>
      </c>
      <c r="C7071" t="s">
        <v>1763</v>
      </c>
      <c r="D7071" t="s">
        <v>50</v>
      </c>
      <c r="E7071">
        <v>4</v>
      </c>
      <c r="F7071" t="s">
        <v>221</v>
      </c>
      <c r="G7071" t="s">
        <v>1096</v>
      </c>
      <c r="H7071" t="s">
        <v>79</v>
      </c>
      <c r="I7071" t="s">
        <v>1940</v>
      </c>
      <c r="J7071" t="s">
        <v>1065</v>
      </c>
      <c r="K7071" t="s">
        <v>15622</v>
      </c>
      <c r="L7071" t="s">
        <v>15623</v>
      </c>
      <c r="M7071" t="s">
        <v>277</v>
      </c>
      <c r="N7071" t="s">
        <v>58</v>
      </c>
      <c r="O7071">
        <v>15377</v>
      </c>
      <c r="P7071">
        <v>19941</v>
      </c>
      <c r="Q7071" t="s">
        <v>41</v>
      </c>
      <c r="R7071">
        <v>393</v>
      </c>
      <c r="S7071" s="2">
        <v>44996</v>
      </c>
      <c r="T7071" s="2">
        <v>44998</v>
      </c>
      <c r="U7071">
        <v>0</v>
      </c>
      <c r="V7071" t="s">
        <v>43</v>
      </c>
      <c r="W7071">
        <v>688</v>
      </c>
      <c r="X7071" t="s">
        <v>60</v>
      </c>
      <c r="Y7071" t="s">
        <v>45</v>
      </c>
      <c r="Z7071">
        <v>3999</v>
      </c>
      <c r="AA7071">
        <v>915</v>
      </c>
      <c r="AB7071">
        <v>17750</v>
      </c>
      <c r="AC7071" t="s">
        <v>73</v>
      </c>
    </row>
    <row r="7072" spans="1:29" x14ac:dyDescent="0.3">
      <c r="A7072" s="1" t="s">
        <v>47</v>
      </c>
      <c r="B7072" t="s">
        <v>161</v>
      </c>
      <c r="C7072" t="s">
        <v>2054</v>
      </c>
      <c r="D7072" t="s">
        <v>128</v>
      </c>
      <c r="E7072">
        <v>1</v>
      </c>
      <c r="F7072" t="s">
        <v>51</v>
      </c>
      <c r="G7072" t="s">
        <v>52</v>
      </c>
      <c r="H7072" t="s">
        <v>35</v>
      </c>
      <c r="I7072" t="s">
        <v>2273</v>
      </c>
      <c r="J7072" t="s">
        <v>637</v>
      </c>
      <c r="K7072" t="s">
        <v>15624</v>
      </c>
      <c r="L7072" t="s">
        <v>15625</v>
      </c>
      <c r="M7072" t="s">
        <v>192</v>
      </c>
      <c r="N7072" t="s">
        <v>40</v>
      </c>
      <c r="O7072">
        <v>15966</v>
      </c>
      <c r="P7072">
        <v>20545</v>
      </c>
      <c r="Q7072" t="s">
        <v>95</v>
      </c>
      <c r="R7072">
        <v>580</v>
      </c>
      <c r="S7072" s="2">
        <v>44426</v>
      </c>
      <c r="T7072" s="2">
        <v>44439</v>
      </c>
      <c r="U7072">
        <v>0</v>
      </c>
      <c r="V7072" t="s">
        <v>71</v>
      </c>
      <c r="W7072">
        <v>594</v>
      </c>
      <c r="X7072" t="s">
        <v>60</v>
      </c>
      <c r="Y7072" t="s">
        <v>72</v>
      </c>
      <c r="Z7072">
        <v>0</v>
      </c>
      <c r="AA7072">
        <v>53</v>
      </c>
      <c r="AB7072">
        <v>18080</v>
      </c>
      <c r="AC7072" t="s">
        <v>73</v>
      </c>
    </row>
    <row r="7073" spans="1:29" x14ac:dyDescent="0.3">
      <c r="A7073" s="1" t="s">
        <v>29</v>
      </c>
      <c r="B7073" t="s">
        <v>74</v>
      </c>
      <c r="C7073" t="s">
        <v>2140</v>
      </c>
      <c r="D7073" t="s">
        <v>138</v>
      </c>
      <c r="E7073">
        <v>6</v>
      </c>
      <c r="F7073" t="s">
        <v>99</v>
      </c>
      <c r="G7073" t="s">
        <v>558</v>
      </c>
      <c r="H7073" t="s">
        <v>35</v>
      </c>
      <c r="I7073" t="s">
        <v>906</v>
      </c>
      <c r="J7073" t="s">
        <v>1143</v>
      </c>
      <c r="K7073" t="s">
        <v>15626</v>
      </c>
      <c r="L7073" t="s">
        <v>15627</v>
      </c>
      <c r="M7073" t="s">
        <v>973</v>
      </c>
      <c r="N7073" t="s">
        <v>40</v>
      </c>
      <c r="O7073">
        <v>11555</v>
      </c>
      <c r="P7073">
        <v>13701</v>
      </c>
      <c r="Q7073" t="s">
        <v>59</v>
      </c>
      <c r="R7073">
        <v>461</v>
      </c>
      <c r="S7073" s="2">
        <v>44825</v>
      </c>
      <c r="T7073" t="s">
        <v>42</v>
      </c>
      <c r="U7073">
        <v>17822</v>
      </c>
      <c r="V7073" t="s">
        <v>106</v>
      </c>
      <c r="W7073">
        <v>675</v>
      </c>
      <c r="X7073" t="s">
        <v>44</v>
      </c>
      <c r="Y7073" t="s">
        <v>45</v>
      </c>
      <c r="Z7073">
        <v>0</v>
      </c>
      <c r="AA7073">
        <v>125</v>
      </c>
      <c r="AB7073">
        <v>12134</v>
      </c>
      <c r="AC7073" t="s">
        <v>73</v>
      </c>
    </row>
    <row r="7074" spans="1:29" x14ac:dyDescent="0.3">
      <c r="A7074" s="1" t="s">
        <v>29</v>
      </c>
      <c r="B7074" t="s">
        <v>393</v>
      </c>
      <c r="C7074" t="s">
        <v>394</v>
      </c>
      <c r="D7074" t="s">
        <v>236</v>
      </c>
      <c r="E7074">
        <v>1</v>
      </c>
      <c r="F7074" t="s">
        <v>221</v>
      </c>
      <c r="G7074" t="s">
        <v>1989</v>
      </c>
      <c r="H7074" t="s">
        <v>79</v>
      </c>
      <c r="I7074" t="s">
        <v>3085</v>
      </c>
      <c r="J7074" t="s">
        <v>80</v>
      </c>
      <c r="K7074" t="s">
        <v>15628</v>
      </c>
      <c r="L7074" t="s">
        <v>15629</v>
      </c>
      <c r="M7074" t="s">
        <v>603</v>
      </c>
      <c r="N7074" t="s">
        <v>58</v>
      </c>
      <c r="O7074">
        <v>15486</v>
      </c>
      <c r="P7074">
        <v>19301</v>
      </c>
      <c r="Q7074" t="s">
        <v>95</v>
      </c>
      <c r="R7074">
        <v>727</v>
      </c>
      <c r="S7074" s="2">
        <v>45312</v>
      </c>
      <c r="T7074" t="s">
        <v>42</v>
      </c>
      <c r="U7074">
        <v>0</v>
      </c>
      <c r="V7074" t="s">
        <v>106</v>
      </c>
      <c r="W7074">
        <v>739</v>
      </c>
      <c r="X7074" t="s">
        <v>44</v>
      </c>
      <c r="Y7074" t="s">
        <v>72</v>
      </c>
      <c r="Z7074">
        <v>1351</v>
      </c>
      <c r="AA7074">
        <v>941</v>
      </c>
      <c r="AB7074">
        <v>16081</v>
      </c>
      <c r="AC7074" t="s">
        <v>46</v>
      </c>
    </row>
    <row r="7075" spans="1:29" x14ac:dyDescent="0.3">
      <c r="A7075" s="1" t="s">
        <v>47</v>
      </c>
      <c r="B7075" t="s">
        <v>145</v>
      </c>
      <c r="C7075" t="s">
        <v>3466</v>
      </c>
      <c r="D7075" t="s">
        <v>138</v>
      </c>
      <c r="E7075">
        <v>7</v>
      </c>
      <c r="F7075" t="s">
        <v>120</v>
      </c>
      <c r="G7075" t="s">
        <v>543</v>
      </c>
      <c r="H7075" t="s">
        <v>79</v>
      </c>
      <c r="I7075" t="s">
        <v>1611</v>
      </c>
      <c r="J7075" t="s">
        <v>1052</v>
      </c>
      <c r="K7075" t="s">
        <v>15630</v>
      </c>
      <c r="L7075" t="s">
        <v>15631</v>
      </c>
      <c r="M7075" t="s">
        <v>1762</v>
      </c>
      <c r="N7075" t="s">
        <v>40</v>
      </c>
      <c r="O7075">
        <v>5956</v>
      </c>
      <c r="P7075">
        <v>9270</v>
      </c>
      <c r="Q7075" t="s">
        <v>95</v>
      </c>
      <c r="R7075">
        <v>243</v>
      </c>
      <c r="S7075" s="2">
        <v>45194</v>
      </c>
      <c r="T7075" t="s">
        <v>42</v>
      </c>
      <c r="U7075">
        <v>0</v>
      </c>
      <c r="V7075" t="s">
        <v>43</v>
      </c>
      <c r="W7075">
        <v>793</v>
      </c>
      <c r="X7075" t="s">
        <v>44</v>
      </c>
      <c r="Y7075" t="s">
        <v>61</v>
      </c>
      <c r="Z7075">
        <v>0</v>
      </c>
      <c r="AA7075">
        <v>617</v>
      </c>
      <c r="AB7075">
        <v>6612</v>
      </c>
      <c r="AC7075" t="s">
        <v>107</v>
      </c>
    </row>
    <row r="7076" spans="1:29" x14ac:dyDescent="0.3">
      <c r="A7076" s="1" t="s">
        <v>47</v>
      </c>
      <c r="B7076" t="s">
        <v>592</v>
      </c>
      <c r="C7076" t="s">
        <v>3650</v>
      </c>
      <c r="D7076" t="s">
        <v>128</v>
      </c>
      <c r="E7076">
        <v>3</v>
      </c>
      <c r="F7076" t="s">
        <v>271</v>
      </c>
      <c r="G7076" t="s">
        <v>495</v>
      </c>
      <c r="H7076" t="s">
        <v>79</v>
      </c>
      <c r="I7076" t="s">
        <v>990</v>
      </c>
      <c r="J7076" t="s">
        <v>305</v>
      </c>
      <c r="K7076" t="s">
        <v>15632</v>
      </c>
      <c r="L7076" t="s">
        <v>15633</v>
      </c>
      <c r="M7076" t="s">
        <v>1948</v>
      </c>
      <c r="N7076" t="s">
        <v>84</v>
      </c>
      <c r="O7076">
        <v>29644</v>
      </c>
      <c r="P7076">
        <v>34581</v>
      </c>
      <c r="Q7076" t="s">
        <v>95</v>
      </c>
      <c r="R7076">
        <v>228</v>
      </c>
      <c r="S7076" s="2">
        <v>44848</v>
      </c>
      <c r="T7076" t="s">
        <v>42</v>
      </c>
      <c r="U7076">
        <v>0</v>
      </c>
      <c r="V7076" t="s">
        <v>71</v>
      </c>
      <c r="W7076">
        <v>758</v>
      </c>
      <c r="X7076" t="s">
        <v>44</v>
      </c>
      <c r="Y7076" t="s">
        <v>45</v>
      </c>
      <c r="Z7076">
        <v>0</v>
      </c>
      <c r="AA7076">
        <v>783</v>
      </c>
      <c r="AB7076">
        <v>30905</v>
      </c>
      <c r="AC7076" t="s">
        <v>46</v>
      </c>
    </row>
    <row r="7077" spans="1:29" x14ac:dyDescent="0.3">
      <c r="A7077" s="1" t="s">
        <v>47</v>
      </c>
      <c r="B7077" t="s">
        <v>161</v>
      </c>
      <c r="C7077" t="s">
        <v>184</v>
      </c>
      <c r="D7077" t="s">
        <v>169</v>
      </c>
      <c r="E7077">
        <v>2</v>
      </c>
      <c r="F7077" t="s">
        <v>129</v>
      </c>
      <c r="G7077" t="s">
        <v>574</v>
      </c>
      <c r="H7077" t="s">
        <v>35</v>
      </c>
      <c r="I7077" t="s">
        <v>11951</v>
      </c>
      <c r="J7077" t="s">
        <v>797</v>
      </c>
      <c r="K7077" t="s">
        <v>15634</v>
      </c>
      <c r="L7077" t="s">
        <v>15635</v>
      </c>
      <c r="M7077" t="s">
        <v>2373</v>
      </c>
      <c r="N7077" t="s">
        <v>84</v>
      </c>
      <c r="O7077">
        <v>26271</v>
      </c>
      <c r="P7077">
        <v>29343</v>
      </c>
      <c r="Q7077" t="s">
        <v>59</v>
      </c>
      <c r="R7077">
        <v>109</v>
      </c>
      <c r="S7077" s="2">
        <v>44367</v>
      </c>
      <c r="T7077" s="2">
        <v>44377</v>
      </c>
      <c r="U7077">
        <v>6588</v>
      </c>
      <c r="V7077" t="s">
        <v>85</v>
      </c>
      <c r="W7077">
        <v>506</v>
      </c>
      <c r="X7077" t="s">
        <v>60</v>
      </c>
      <c r="Y7077" t="s">
        <v>72</v>
      </c>
      <c r="Z7077">
        <v>0</v>
      </c>
      <c r="AA7077">
        <v>943</v>
      </c>
      <c r="AB7077">
        <v>27840</v>
      </c>
      <c r="AC7077" t="s">
        <v>107</v>
      </c>
    </row>
    <row r="7078" spans="1:29" x14ac:dyDescent="0.3">
      <c r="A7078" s="1" t="s">
        <v>47</v>
      </c>
      <c r="B7078" t="s">
        <v>592</v>
      </c>
      <c r="C7078" t="s">
        <v>2124</v>
      </c>
      <c r="D7078" t="s">
        <v>155</v>
      </c>
      <c r="E7078">
        <v>7</v>
      </c>
      <c r="F7078" t="s">
        <v>129</v>
      </c>
      <c r="G7078" t="s">
        <v>163</v>
      </c>
      <c r="H7078" t="s">
        <v>79</v>
      </c>
      <c r="I7078" t="s">
        <v>265</v>
      </c>
      <c r="J7078" t="s">
        <v>730</v>
      </c>
      <c r="K7078" t="s">
        <v>15636</v>
      </c>
      <c r="L7078" t="s">
        <v>15637</v>
      </c>
      <c r="M7078" t="s">
        <v>1512</v>
      </c>
      <c r="N7078" t="s">
        <v>84</v>
      </c>
      <c r="O7078">
        <v>16836</v>
      </c>
      <c r="P7078">
        <v>19948</v>
      </c>
      <c r="Q7078" t="s">
        <v>95</v>
      </c>
      <c r="R7078">
        <v>497</v>
      </c>
      <c r="S7078" s="2">
        <v>44726</v>
      </c>
      <c r="T7078" t="s">
        <v>42</v>
      </c>
      <c r="U7078">
        <v>0</v>
      </c>
      <c r="V7078" t="s">
        <v>85</v>
      </c>
      <c r="W7078">
        <v>503</v>
      </c>
      <c r="X7078" t="s">
        <v>44</v>
      </c>
      <c r="Y7078" t="s">
        <v>61</v>
      </c>
      <c r="Z7078">
        <v>0</v>
      </c>
      <c r="AA7078">
        <v>666</v>
      </c>
      <c r="AB7078">
        <v>19392</v>
      </c>
      <c r="AC7078" t="s">
        <v>107</v>
      </c>
    </row>
    <row r="7079" spans="1:29" x14ac:dyDescent="0.3">
      <c r="A7079" s="1" t="s">
        <v>47</v>
      </c>
      <c r="B7079" t="s">
        <v>592</v>
      </c>
      <c r="C7079" t="s">
        <v>1350</v>
      </c>
      <c r="D7079" t="s">
        <v>257</v>
      </c>
      <c r="E7079">
        <v>3</v>
      </c>
      <c r="F7079" t="s">
        <v>186</v>
      </c>
      <c r="G7079" t="s">
        <v>650</v>
      </c>
      <c r="H7079" t="s">
        <v>35</v>
      </c>
      <c r="I7079" t="s">
        <v>1379</v>
      </c>
      <c r="J7079" t="s">
        <v>4153</v>
      </c>
      <c r="K7079" t="s">
        <v>15638</v>
      </c>
      <c r="L7079" t="s">
        <v>15639</v>
      </c>
      <c r="M7079" t="s">
        <v>2648</v>
      </c>
      <c r="N7079" t="s">
        <v>94</v>
      </c>
      <c r="O7079">
        <v>13033</v>
      </c>
      <c r="P7079">
        <v>17270</v>
      </c>
      <c r="Q7079" t="s">
        <v>41</v>
      </c>
      <c r="R7079">
        <v>702</v>
      </c>
      <c r="S7079" s="2">
        <v>45270</v>
      </c>
      <c r="T7079" t="s">
        <v>42</v>
      </c>
      <c r="U7079">
        <v>0</v>
      </c>
      <c r="V7079" t="s">
        <v>43</v>
      </c>
      <c r="W7079">
        <v>719</v>
      </c>
      <c r="X7079" t="s">
        <v>44</v>
      </c>
      <c r="Y7079" t="s">
        <v>61</v>
      </c>
      <c r="Z7079">
        <v>0</v>
      </c>
      <c r="AA7079">
        <v>310</v>
      </c>
      <c r="AB7079">
        <v>17011</v>
      </c>
      <c r="AC7079" t="s">
        <v>73</v>
      </c>
    </row>
    <row r="7080" spans="1:29" x14ac:dyDescent="0.3">
      <c r="A7080" s="1" t="s">
        <v>47</v>
      </c>
      <c r="B7080" t="s">
        <v>161</v>
      </c>
      <c r="C7080" t="s">
        <v>734</v>
      </c>
      <c r="D7080" t="s">
        <v>138</v>
      </c>
      <c r="E7080">
        <v>5</v>
      </c>
      <c r="F7080" t="s">
        <v>33</v>
      </c>
      <c r="G7080" t="s">
        <v>848</v>
      </c>
      <c r="H7080" t="s">
        <v>35</v>
      </c>
      <c r="I7080" t="s">
        <v>565</v>
      </c>
      <c r="J7080" t="s">
        <v>1973</v>
      </c>
      <c r="K7080" t="s">
        <v>15640</v>
      </c>
      <c r="L7080" t="s">
        <v>15641</v>
      </c>
      <c r="M7080" t="s">
        <v>1475</v>
      </c>
      <c r="N7080" t="s">
        <v>94</v>
      </c>
      <c r="O7080">
        <v>18144</v>
      </c>
      <c r="P7080">
        <v>21305</v>
      </c>
      <c r="Q7080" t="s">
        <v>59</v>
      </c>
      <c r="R7080">
        <v>383</v>
      </c>
      <c r="S7080" s="2">
        <v>44863</v>
      </c>
      <c r="T7080" s="2">
        <v>44866</v>
      </c>
      <c r="U7080">
        <v>11662</v>
      </c>
      <c r="V7080" t="s">
        <v>71</v>
      </c>
      <c r="W7080">
        <v>827</v>
      </c>
      <c r="X7080" t="s">
        <v>60</v>
      </c>
      <c r="Y7080" t="s">
        <v>61</v>
      </c>
      <c r="Z7080">
        <v>0</v>
      </c>
      <c r="AA7080">
        <v>861</v>
      </c>
      <c r="AB7080">
        <v>21305</v>
      </c>
      <c r="AC7080" t="s">
        <v>73</v>
      </c>
    </row>
    <row r="7081" spans="1:29" x14ac:dyDescent="0.3">
      <c r="A7081" s="1" t="s">
        <v>47</v>
      </c>
      <c r="B7081" t="s">
        <v>136</v>
      </c>
      <c r="C7081" t="s">
        <v>200</v>
      </c>
      <c r="D7081" t="s">
        <v>236</v>
      </c>
      <c r="E7081">
        <v>8</v>
      </c>
      <c r="F7081" t="s">
        <v>33</v>
      </c>
      <c r="G7081" t="s">
        <v>34</v>
      </c>
      <c r="H7081" t="s">
        <v>79</v>
      </c>
      <c r="I7081" t="s">
        <v>1705</v>
      </c>
      <c r="J7081" t="s">
        <v>90</v>
      </c>
      <c r="K7081" t="s">
        <v>15642</v>
      </c>
      <c r="L7081" t="s">
        <v>15643</v>
      </c>
      <c r="M7081" t="s">
        <v>312</v>
      </c>
      <c r="N7081" t="s">
        <v>84</v>
      </c>
      <c r="O7081">
        <v>19425</v>
      </c>
      <c r="P7081">
        <v>23963</v>
      </c>
      <c r="Q7081" t="s">
        <v>41</v>
      </c>
      <c r="R7081">
        <v>51</v>
      </c>
      <c r="S7081" s="2">
        <v>44818</v>
      </c>
      <c r="T7081" t="s">
        <v>42</v>
      </c>
      <c r="U7081">
        <v>0</v>
      </c>
      <c r="V7081" t="s">
        <v>85</v>
      </c>
      <c r="W7081">
        <v>655</v>
      </c>
      <c r="X7081" t="s">
        <v>44</v>
      </c>
      <c r="Y7081" t="s">
        <v>45</v>
      </c>
      <c r="Z7081">
        <v>0</v>
      </c>
      <c r="AA7081">
        <v>613</v>
      </c>
      <c r="AB7081">
        <v>20488</v>
      </c>
      <c r="AC7081" t="s">
        <v>46</v>
      </c>
    </row>
    <row r="7082" spans="1:29" x14ac:dyDescent="0.3">
      <c r="A7082" s="1" t="s">
        <v>47</v>
      </c>
      <c r="B7082" t="s">
        <v>48</v>
      </c>
      <c r="C7082" t="s">
        <v>1787</v>
      </c>
      <c r="D7082" t="s">
        <v>76</v>
      </c>
      <c r="E7082">
        <v>9</v>
      </c>
      <c r="F7082" t="s">
        <v>33</v>
      </c>
      <c r="G7082" t="s">
        <v>451</v>
      </c>
      <c r="H7082" t="s">
        <v>79</v>
      </c>
      <c r="I7082" t="s">
        <v>803</v>
      </c>
      <c r="J7082" t="s">
        <v>245</v>
      </c>
      <c r="K7082" t="s">
        <v>15644</v>
      </c>
      <c r="L7082" t="s">
        <v>15645</v>
      </c>
      <c r="M7082" t="s">
        <v>385</v>
      </c>
      <c r="N7082" t="s">
        <v>94</v>
      </c>
      <c r="O7082">
        <v>21317</v>
      </c>
      <c r="P7082">
        <v>24434</v>
      </c>
      <c r="Q7082" t="s">
        <v>59</v>
      </c>
      <c r="R7082">
        <v>896</v>
      </c>
      <c r="S7082" s="2">
        <v>44876</v>
      </c>
      <c r="T7082" s="2">
        <v>44884</v>
      </c>
      <c r="U7082">
        <v>31481</v>
      </c>
      <c r="V7082" t="s">
        <v>43</v>
      </c>
      <c r="W7082">
        <v>477</v>
      </c>
      <c r="X7082" t="s">
        <v>60</v>
      </c>
      <c r="Y7082" t="s">
        <v>45</v>
      </c>
      <c r="Z7082">
        <v>0</v>
      </c>
      <c r="AA7082">
        <v>122</v>
      </c>
      <c r="AB7082">
        <v>22812</v>
      </c>
      <c r="AC7082" t="s">
        <v>73</v>
      </c>
    </row>
    <row r="7083" spans="1:29" x14ac:dyDescent="0.3">
      <c r="A7083" s="1" t="s">
        <v>29</v>
      </c>
      <c r="B7083" t="s">
        <v>327</v>
      </c>
      <c r="C7083" t="s">
        <v>3636</v>
      </c>
      <c r="D7083" t="s">
        <v>138</v>
      </c>
      <c r="E7083">
        <v>5</v>
      </c>
      <c r="F7083" t="s">
        <v>129</v>
      </c>
      <c r="G7083" t="s">
        <v>395</v>
      </c>
      <c r="H7083" t="s">
        <v>79</v>
      </c>
      <c r="I7083" t="s">
        <v>156</v>
      </c>
      <c r="J7083" t="s">
        <v>637</v>
      </c>
      <c r="K7083" t="s">
        <v>15646</v>
      </c>
      <c r="L7083" t="s">
        <v>15647</v>
      </c>
      <c r="M7083" t="s">
        <v>1023</v>
      </c>
      <c r="N7083" t="s">
        <v>40</v>
      </c>
      <c r="O7083">
        <v>4037</v>
      </c>
      <c r="P7083">
        <v>8435</v>
      </c>
      <c r="Q7083" t="s">
        <v>41</v>
      </c>
      <c r="R7083">
        <v>612</v>
      </c>
      <c r="S7083" s="2">
        <v>44926</v>
      </c>
      <c r="T7083" s="2">
        <v>44949</v>
      </c>
      <c r="U7083">
        <v>0</v>
      </c>
      <c r="V7083" t="s">
        <v>43</v>
      </c>
      <c r="W7083">
        <v>801</v>
      </c>
      <c r="X7083" t="s">
        <v>60</v>
      </c>
      <c r="Y7083" t="s">
        <v>45</v>
      </c>
      <c r="Z7083">
        <v>0</v>
      </c>
      <c r="AA7083">
        <v>568</v>
      </c>
      <c r="AB7083">
        <v>8383</v>
      </c>
      <c r="AC7083" t="s">
        <v>73</v>
      </c>
    </row>
    <row r="7084" spans="1:29" x14ac:dyDescent="0.3">
      <c r="A7084" s="1" t="s">
        <v>29</v>
      </c>
      <c r="B7084" t="s">
        <v>541</v>
      </c>
      <c r="C7084" t="s">
        <v>1336</v>
      </c>
      <c r="D7084" t="s">
        <v>178</v>
      </c>
      <c r="E7084">
        <v>4</v>
      </c>
      <c r="F7084" t="s">
        <v>271</v>
      </c>
      <c r="G7084" t="s">
        <v>715</v>
      </c>
      <c r="H7084" t="s">
        <v>35</v>
      </c>
      <c r="I7084" t="s">
        <v>156</v>
      </c>
      <c r="J7084" t="s">
        <v>3925</v>
      </c>
      <c r="K7084" t="s">
        <v>15648</v>
      </c>
      <c r="L7084" t="s">
        <v>15649</v>
      </c>
      <c r="M7084" t="s">
        <v>1274</v>
      </c>
      <c r="N7084" t="s">
        <v>94</v>
      </c>
      <c r="O7084">
        <v>3289</v>
      </c>
      <c r="P7084">
        <v>8201</v>
      </c>
      <c r="Q7084" t="s">
        <v>59</v>
      </c>
      <c r="R7084">
        <v>270</v>
      </c>
      <c r="S7084" s="2">
        <v>44643</v>
      </c>
      <c r="T7084" s="2">
        <v>44645</v>
      </c>
      <c r="U7084">
        <v>14263</v>
      </c>
      <c r="V7084" t="s">
        <v>85</v>
      </c>
      <c r="W7084">
        <v>478</v>
      </c>
      <c r="X7084" t="s">
        <v>60</v>
      </c>
      <c r="Y7084" t="s">
        <v>72</v>
      </c>
      <c r="Z7084">
        <v>0</v>
      </c>
      <c r="AA7084">
        <v>712</v>
      </c>
      <c r="AB7084">
        <v>7747</v>
      </c>
      <c r="AC7084" t="s">
        <v>107</v>
      </c>
    </row>
    <row r="7085" spans="1:29" x14ac:dyDescent="0.3">
      <c r="A7085" s="1" t="s">
        <v>47</v>
      </c>
      <c r="B7085" t="s">
        <v>108</v>
      </c>
      <c r="C7085" t="s">
        <v>109</v>
      </c>
      <c r="D7085" t="s">
        <v>201</v>
      </c>
      <c r="E7085">
        <v>1</v>
      </c>
      <c r="F7085" t="s">
        <v>120</v>
      </c>
      <c r="G7085" t="s">
        <v>543</v>
      </c>
      <c r="H7085" t="s">
        <v>35</v>
      </c>
      <c r="I7085" t="s">
        <v>2839</v>
      </c>
      <c r="J7085" t="s">
        <v>1792</v>
      </c>
      <c r="K7085" t="s">
        <v>15650</v>
      </c>
      <c r="L7085" t="s">
        <v>15651</v>
      </c>
      <c r="M7085" t="s">
        <v>660</v>
      </c>
      <c r="N7085" t="s">
        <v>58</v>
      </c>
      <c r="O7085">
        <v>23934</v>
      </c>
      <c r="P7085">
        <v>28394</v>
      </c>
      <c r="Q7085" t="s">
        <v>41</v>
      </c>
      <c r="R7085">
        <v>160</v>
      </c>
      <c r="S7085" s="2">
        <v>44706</v>
      </c>
      <c r="T7085" t="s">
        <v>42</v>
      </c>
      <c r="U7085">
        <v>0</v>
      </c>
      <c r="V7085" t="s">
        <v>43</v>
      </c>
      <c r="W7085">
        <v>488</v>
      </c>
      <c r="X7085" t="s">
        <v>44</v>
      </c>
      <c r="Y7085" t="s">
        <v>72</v>
      </c>
      <c r="Z7085">
        <v>3469</v>
      </c>
      <c r="AA7085">
        <v>586</v>
      </c>
      <c r="AB7085">
        <v>26761</v>
      </c>
      <c r="AC7085" t="s">
        <v>73</v>
      </c>
    </row>
    <row r="7086" spans="1:29" x14ac:dyDescent="0.3">
      <c r="A7086" s="1" t="s">
        <v>47</v>
      </c>
      <c r="B7086" t="s">
        <v>48</v>
      </c>
      <c r="C7086" t="s">
        <v>4885</v>
      </c>
      <c r="D7086" t="s">
        <v>76</v>
      </c>
      <c r="E7086">
        <v>2</v>
      </c>
      <c r="F7086" t="s">
        <v>129</v>
      </c>
      <c r="G7086" t="s">
        <v>395</v>
      </c>
      <c r="H7086" t="s">
        <v>79</v>
      </c>
      <c r="I7086" t="s">
        <v>2400</v>
      </c>
      <c r="J7086" t="s">
        <v>354</v>
      </c>
      <c r="K7086" t="s">
        <v>15652</v>
      </c>
      <c r="L7086" t="s">
        <v>15653</v>
      </c>
      <c r="M7086" t="s">
        <v>556</v>
      </c>
      <c r="N7086" t="s">
        <v>40</v>
      </c>
      <c r="O7086">
        <v>16855</v>
      </c>
      <c r="P7086">
        <v>19267</v>
      </c>
      <c r="Q7086" t="s">
        <v>41</v>
      </c>
      <c r="R7086">
        <v>79</v>
      </c>
      <c r="S7086" s="2">
        <v>45170</v>
      </c>
      <c r="T7086" s="2">
        <v>45183</v>
      </c>
      <c r="U7086">
        <v>0</v>
      </c>
      <c r="V7086" t="s">
        <v>85</v>
      </c>
      <c r="W7086">
        <v>682</v>
      </c>
      <c r="X7086" t="s">
        <v>60</v>
      </c>
      <c r="Y7086" t="s">
        <v>61</v>
      </c>
      <c r="Z7086">
        <v>0</v>
      </c>
      <c r="AA7086">
        <v>270</v>
      </c>
      <c r="AB7086">
        <v>18740</v>
      </c>
      <c r="AC7086" t="s">
        <v>107</v>
      </c>
    </row>
    <row r="7087" spans="1:29" x14ac:dyDescent="0.3">
      <c r="A7087" s="1" t="s">
        <v>29</v>
      </c>
      <c r="B7087" t="s">
        <v>96</v>
      </c>
      <c r="C7087" t="s">
        <v>1079</v>
      </c>
      <c r="D7087" t="s">
        <v>76</v>
      </c>
      <c r="E7087">
        <v>6</v>
      </c>
      <c r="F7087" t="s">
        <v>33</v>
      </c>
      <c r="G7087" t="s">
        <v>451</v>
      </c>
      <c r="H7087" t="s">
        <v>79</v>
      </c>
      <c r="I7087" t="s">
        <v>2170</v>
      </c>
      <c r="J7087" t="s">
        <v>7584</v>
      </c>
      <c r="K7087" t="s">
        <v>15654</v>
      </c>
      <c r="L7087" t="s">
        <v>15655</v>
      </c>
      <c r="M7087" t="s">
        <v>818</v>
      </c>
      <c r="N7087" t="s">
        <v>58</v>
      </c>
      <c r="O7087">
        <v>8230</v>
      </c>
      <c r="P7087">
        <v>11440</v>
      </c>
      <c r="Q7087" t="s">
        <v>95</v>
      </c>
      <c r="R7087">
        <v>996</v>
      </c>
      <c r="S7087" s="2">
        <v>45318</v>
      </c>
      <c r="T7087" t="s">
        <v>42</v>
      </c>
      <c r="U7087">
        <v>0</v>
      </c>
      <c r="V7087" t="s">
        <v>85</v>
      </c>
      <c r="W7087">
        <v>509</v>
      </c>
      <c r="X7087" t="s">
        <v>44</v>
      </c>
      <c r="Y7087" t="s">
        <v>61</v>
      </c>
      <c r="Z7087">
        <v>2951</v>
      </c>
      <c r="AA7087">
        <v>416</v>
      </c>
      <c r="AB7087">
        <v>10525</v>
      </c>
      <c r="AC7087" t="s">
        <v>46</v>
      </c>
    </row>
    <row r="7088" spans="1:29" x14ac:dyDescent="0.3">
      <c r="A7088" s="1" t="s">
        <v>29</v>
      </c>
      <c r="B7088" t="s">
        <v>86</v>
      </c>
      <c r="C7088" t="s">
        <v>4638</v>
      </c>
      <c r="D7088" t="s">
        <v>98</v>
      </c>
      <c r="E7088">
        <v>5</v>
      </c>
      <c r="F7088" t="s">
        <v>271</v>
      </c>
      <c r="G7088" t="s">
        <v>1110</v>
      </c>
      <c r="H7088" t="s">
        <v>79</v>
      </c>
      <c r="I7088" t="s">
        <v>1030</v>
      </c>
      <c r="J7088" t="s">
        <v>123</v>
      </c>
      <c r="K7088">
        <f>1-631-511-8766</f>
        <v>-9907</v>
      </c>
      <c r="L7088" t="s">
        <v>15656</v>
      </c>
      <c r="M7088" t="s">
        <v>93</v>
      </c>
      <c r="N7088" t="s">
        <v>94</v>
      </c>
      <c r="O7088">
        <v>8912</v>
      </c>
      <c r="P7088">
        <v>11495</v>
      </c>
      <c r="Q7088" t="s">
        <v>95</v>
      </c>
      <c r="R7088">
        <v>665</v>
      </c>
      <c r="S7088" s="2">
        <v>44901</v>
      </c>
      <c r="T7088" t="s">
        <v>42</v>
      </c>
      <c r="U7088">
        <v>0</v>
      </c>
      <c r="V7088" t="s">
        <v>106</v>
      </c>
      <c r="W7088">
        <v>415</v>
      </c>
      <c r="X7088" t="s">
        <v>44</v>
      </c>
      <c r="Y7088" t="s">
        <v>45</v>
      </c>
      <c r="Z7088">
        <v>0</v>
      </c>
      <c r="AA7088">
        <v>19</v>
      </c>
      <c r="AB7088">
        <v>11146</v>
      </c>
      <c r="AC7088" t="s">
        <v>107</v>
      </c>
    </row>
    <row r="7089" spans="1:29" x14ac:dyDescent="0.3">
      <c r="A7089" s="1" t="s">
        <v>29</v>
      </c>
      <c r="B7089" t="s">
        <v>541</v>
      </c>
      <c r="C7089" t="s">
        <v>3324</v>
      </c>
      <c r="D7089" t="s">
        <v>257</v>
      </c>
      <c r="E7089">
        <v>5</v>
      </c>
      <c r="F7089" t="s">
        <v>77</v>
      </c>
      <c r="G7089" t="s">
        <v>264</v>
      </c>
      <c r="H7089" t="s">
        <v>35</v>
      </c>
      <c r="I7089" t="s">
        <v>1705</v>
      </c>
      <c r="J7089" t="s">
        <v>90</v>
      </c>
      <c r="K7089">
        <f>1-105-992-286</f>
        <v>-1382</v>
      </c>
      <c r="L7089" t="s">
        <v>15657</v>
      </c>
      <c r="M7089" t="s">
        <v>1117</v>
      </c>
      <c r="N7089" t="s">
        <v>58</v>
      </c>
      <c r="O7089">
        <v>7159</v>
      </c>
      <c r="P7089">
        <v>10550</v>
      </c>
      <c r="Q7089" t="s">
        <v>59</v>
      </c>
      <c r="R7089">
        <v>35</v>
      </c>
      <c r="S7089" s="2">
        <v>45093</v>
      </c>
      <c r="T7089" s="2">
        <v>45111</v>
      </c>
      <c r="U7089">
        <v>17930</v>
      </c>
      <c r="V7089" t="s">
        <v>71</v>
      </c>
      <c r="W7089">
        <v>528</v>
      </c>
      <c r="X7089" t="s">
        <v>60</v>
      </c>
      <c r="Y7089" t="s">
        <v>61</v>
      </c>
      <c r="Z7089">
        <v>3107</v>
      </c>
      <c r="AA7089">
        <v>102</v>
      </c>
      <c r="AB7089">
        <v>8951</v>
      </c>
      <c r="AC7089" t="s">
        <v>46</v>
      </c>
    </row>
    <row r="7090" spans="1:29" x14ac:dyDescent="0.3">
      <c r="A7090" s="1" t="s">
        <v>47</v>
      </c>
      <c r="B7090" t="s">
        <v>145</v>
      </c>
      <c r="C7090" t="s">
        <v>688</v>
      </c>
      <c r="D7090" t="s">
        <v>352</v>
      </c>
      <c r="E7090">
        <v>8</v>
      </c>
      <c r="F7090" t="s">
        <v>271</v>
      </c>
      <c r="G7090" t="s">
        <v>1110</v>
      </c>
      <c r="H7090" t="s">
        <v>79</v>
      </c>
      <c r="I7090" t="s">
        <v>6503</v>
      </c>
      <c r="J7090" t="s">
        <v>2126</v>
      </c>
      <c r="K7090">
        <v>7647524114</v>
      </c>
      <c r="L7090" t="s">
        <v>15658</v>
      </c>
      <c r="M7090" t="s">
        <v>152</v>
      </c>
      <c r="N7090" t="s">
        <v>94</v>
      </c>
      <c r="O7090">
        <v>16163</v>
      </c>
      <c r="P7090">
        <v>19183</v>
      </c>
      <c r="Q7090" t="s">
        <v>41</v>
      </c>
      <c r="R7090">
        <v>587</v>
      </c>
      <c r="S7090" s="2">
        <v>44969</v>
      </c>
      <c r="T7090" s="2">
        <v>44992</v>
      </c>
      <c r="U7090">
        <v>0</v>
      </c>
      <c r="V7090" t="s">
        <v>43</v>
      </c>
      <c r="W7090">
        <v>669</v>
      </c>
      <c r="X7090" t="s">
        <v>60</v>
      </c>
      <c r="Y7090" t="s">
        <v>45</v>
      </c>
      <c r="Z7090">
        <v>0</v>
      </c>
      <c r="AA7090">
        <v>776</v>
      </c>
      <c r="AB7090">
        <v>18728</v>
      </c>
      <c r="AC7090" t="s">
        <v>107</v>
      </c>
    </row>
    <row r="7091" spans="1:29" x14ac:dyDescent="0.3">
      <c r="A7091" s="1" t="s">
        <v>47</v>
      </c>
      <c r="B7091" t="s">
        <v>592</v>
      </c>
      <c r="C7091" t="s">
        <v>1147</v>
      </c>
      <c r="D7091" t="s">
        <v>110</v>
      </c>
      <c r="E7091">
        <v>5</v>
      </c>
      <c r="F7091" t="s">
        <v>77</v>
      </c>
      <c r="G7091" t="s">
        <v>264</v>
      </c>
      <c r="H7091" t="s">
        <v>35</v>
      </c>
      <c r="I7091" t="s">
        <v>9461</v>
      </c>
      <c r="J7091" t="s">
        <v>90</v>
      </c>
      <c r="K7091" t="s">
        <v>15659</v>
      </c>
      <c r="L7091" t="s">
        <v>15660</v>
      </c>
      <c r="M7091" t="s">
        <v>919</v>
      </c>
      <c r="N7091" t="s">
        <v>58</v>
      </c>
      <c r="O7091">
        <v>13001</v>
      </c>
      <c r="P7091">
        <v>15364</v>
      </c>
      <c r="Q7091" t="s">
        <v>95</v>
      </c>
      <c r="R7091">
        <v>13</v>
      </c>
      <c r="S7091" s="2">
        <v>44750</v>
      </c>
      <c r="T7091" t="s">
        <v>42</v>
      </c>
      <c r="U7091">
        <v>0</v>
      </c>
      <c r="V7091" t="s">
        <v>71</v>
      </c>
      <c r="W7091">
        <v>672</v>
      </c>
      <c r="X7091" t="s">
        <v>44</v>
      </c>
      <c r="Y7091" t="s">
        <v>45</v>
      </c>
      <c r="Z7091">
        <v>2046</v>
      </c>
      <c r="AA7091">
        <v>413</v>
      </c>
      <c r="AB7091">
        <v>14173</v>
      </c>
      <c r="AC7091" t="s">
        <v>73</v>
      </c>
    </row>
    <row r="7092" spans="1:29" x14ac:dyDescent="0.3">
      <c r="A7092" s="1" t="s">
        <v>29</v>
      </c>
      <c r="B7092" t="s">
        <v>393</v>
      </c>
      <c r="C7092" t="s">
        <v>873</v>
      </c>
      <c r="D7092" t="s">
        <v>98</v>
      </c>
      <c r="E7092">
        <v>2</v>
      </c>
      <c r="F7092" t="s">
        <v>129</v>
      </c>
      <c r="G7092" t="s">
        <v>130</v>
      </c>
      <c r="H7092" t="s">
        <v>35</v>
      </c>
      <c r="I7092" t="s">
        <v>53</v>
      </c>
      <c r="J7092" t="s">
        <v>11920</v>
      </c>
      <c r="K7092" t="s">
        <v>15661</v>
      </c>
      <c r="L7092" t="s">
        <v>15662</v>
      </c>
      <c r="M7092" t="s">
        <v>603</v>
      </c>
      <c r="N7092" t="s">
        <v>94</v>
      </c>
      <c r="O7092">
        <v>7439</v>
      </c>
      <c r="P7092">
        <v>9873</v>
      </c>
      <c r="Q7092" t="s">
        <v>59</v>
      </c>
      <c r="R7092">
        <v>249</v>
      </c>
      <c r="S7092" s="2">
        <v>44926</v>
      </c>
      <c r="T7092" s="2">
        <v>44933</v>
      </c>
      <c r="U7092">
        <v>49130</v>
      </c>
      <c r="V7092" t="s">
        <v>71</v>
      </c>
      <c r="W7092">
        <v>738</v>
      </c>
      <c r="X7092" t="s">
        <v>60</v>
      </c>
      <c r="Y7092" t="s">
        <v>72</v>
      </c>
      <c r="Z7092">
        <v>0</v>
      </c>
      <c r="AA7092">
        <v>950</v>
      </c>
      <c r="AB7092">
        <v>9228</v>
      </c>
      <c r="AC7092" t="s">
        <v>107</v>
      </c>
    </row>
    <row r="7093" spans="1:29" x14ac:dyDescent="0.3">
      <c r="A7093" s="1" t="s">
        <v>47</v>
      </c>
      <c r="B7093" t="s">
        <v>161</v>
      </c>
      <c r="C7093" t="s">
        <v>1574</v>
      </c>
      <c r="D7093" t="s">
        <v>128</v>
      </c>
      <c r="E7093">
        <v>6</v>
      </c>
      <c r="F7093" t="s">
        <v>120</v>
      </c>
      <c r="G7093" t="s">
        <v>820</v>
      </c>
      <c r="H7093" t="s">
        <v>79</v>
      </c>
      <c r="I7093" t="s">
        <v>7587</v>
      </c>
      <c r="J7093" t="s">
        <v>15417</v>
      </c>
      <c r="K7093" t="s">
        <v>15663</v>
      </c>
      <c r="L7093" t="s">
        <v>15664</v>
      </c>
      <c r="M7093" t="s">
        <v>192</v>
      </c>
      <c r="N7093" t="s">
        <v>40</v>
      </c>
      <c r="O7093">
        <v>13911</v>
      </c>
      <c r="P7093">
        <v>17356</v>
      </c>
      <c r="Q7093" t="s">
        <v>59</v>
      </c>
      <c r="R7093">
        <v>718</v>
      </c>
      <c r="S7093" s="2">
        <v>45139</v>
      </c>
      <c r="T7093" s="2">
        <v>45140</v>
      </c>
      <c r="U7093">
        <v>42117</v>
      </c>
      <c r="V7093" t="s">
        <v>71</v>
      </c>
      <c r="W7093">
        <v>408</v>
      </c>
      <c r="X7093" t="s">
        <v>60</v>
      </c>
      <c r="Y7093" t="s">
        <v>72</v>
      </c>
      <c r="Z7093">
        <v>0</v>
      </c>
      <c r="AA7093">
        <v>549</v>
      </c>
      <c r="AB7093">
        <v>17036</v>
      </c>
      <c r="AC7093" t="s">
        <v>46</v>
      </c>
    </row>
    <row r="7094" spans="1:29" x14ac:dyDescent="0.3">
      <c r="A7094" s="1" t="s">
        <v>47</v>
      </c>
      <c r="B7094" t="s">
        <v>48</v>
      </c>
      <c r="C7094" t="s">
        <v>297</v>
      </c>
      <c r="D7094" t="s">
        <v>169</v>
      </c>
      <c r="E7094">
        <v>8</v>
      </c>
      <c r="F7094" t="s">
        <v>77</v>
      </c>
      <c r="G7094" t="s">
        <v>264</v>
      </c>
      <c r="H7094" t="s">
        <v>35</v>
      </c>
      <c r="I7094" t="s">
        <v>1524</v>
      </c>
      <c r="J7094" t="s">
        <v>1956</v>
      </c>
      <c r="K7094" t="s">
        <v>15665</v>
      </c>
      <c r="L7094" t="s">
        <v>15666</v>
      </c>
      <c r="M7094" t="s">
        <v>303</v>
      </c>
      <c r="N7094" t="s">
        <v>84</v>
      </c>
      <c r="O7094">
        <v>21199</v>
      </c>
      <c r="P7094">
        <v>23957</v>
      </c>
      <c r="Q7094" t="s">
        <v>59</v>
      </c>
      <c r="R7094">
        <v>191</v>
      </c>
      <c r="S7094" s="2">
        <v>44483</v>
      </c>
      <c r="T7094" t="s">
        <v>42</v>
      </c>
      <c r="U7094">
        <v>5902</v>
      </c>
      <c r="V7094" t="s">
        <v>71</v>
      </c>
      <c r="W7094">
        <v>528</v>
      </c>
      <c r="X7094" t="s">
        <v>44</v>
      </c>
      <c r="Y7094" t="s">
        <v>45</v>
      </c>
      <c r="Z7094">
        <v>0</v>
      </c>
      <c r="AA7094">
        <v>44</v>
      </c>
      <c r="AB7094">
        <v>21448</v>
      </c>
      <c r="AC7094" t="s">
        <v>107</v>
      </c>
    </row>
    <row r="7095" spans="1:29" x14ac:dyDescent="0.3">
      <c r="A7095" s="1" t="s">
        <v>47</v>
      </c>
      <c r="B7095" t="s">
        <v>234</v>
      </c>
      <c r="C7095" t="s">
        <v>3755</v>
      </c>
      <c r="D7095" t="s">
        <v>257</v>
      </c>
      <c r="E7095">
        <v>2</v>
      </c>
      <c r="F7095" t="s">
        <v>186</v>
      </c>
      <c r="G7095" t="s">
        <v>187</v>
      </c>
      <c r="H7095" t="s">
        <v>79</v>
      </c>
      <c r="I7095" t="s">
        <v>36</v>
      </c>
      <c r="J7095" t="s">
        <v>4196</v>
      </c>
      <c r="K7095" t="s">
        <v>15667</v>
      </c>
      <c r="L7095" t="s">
        <v>15668</v>
      </c>
      <c r="M7095" t="s">
        <v>746</v>
      </c>
      <c r="N7095" t="s">
        <v>40</v>
      </c>
      <c r="O7095">
        <v>7919</v>
      </c>
      <c r="P7095">
        <v>10622</v>
      </c>
      <c r="Q7095" t="s">
        <v>95</v>
      </c>
      <c r="R7095">
        <v>929</v>
      </c>
      <c r="S7095" s="2">
        <v>44771</v>
      </c>
      <c r="T7095" t="s">
        <v>42</v>
      </c>
      <c r="U7095">
        <v>0</v>
      </c>
      <c r="V7095" t="s">
        <v>106</v>
      </c>
      <c r="W7095">
        <v>693</v>
      </c>
      <c r="X7095" t="s">
        <v>44</v>
      </c>
      <c r="Y7095" t="s">
        <v>72</v>
      </c>
      <c r="Z7095">
        <v>0</v>
      </c>
      <c r="AA7095">
        <v>115</v>
      </c>
      <c r="AB7095">
        <v>9555</v>
      </c>
      <c r="AC7095" t="s">
        <v>73</v>
      </c>
    </row>
    <row r="7096" spans="1:29" x14ac:dyDescent="0.3">
      <c r="A7096" s="1" t="s">
        <v>29</v>
      </c>
      <c r="B7096" t="s">
        <v>228</v>
      </c>
      <c r="C7096" t="s">
        <v>229</v>
      </c>
      <c r="D7096" t="s">
        <v>169</v>
      </c>
      <c r="E7096">
        <v>3</v>
      </c>
      <c r="F7096" t="s">
        <v>77</v>
      </c>
      <c r="G7096" t="s">
        <v>932</v>
      </c>
      <c r="H7096" t="s">
        <v>79</v>
      </c>
      <c r="I7096" t="s">
        <v>673</v>
      </c>
      <c r="J7096" t="s">
        <v>5800</v>
      </c>
      <c r="K7096" t="s">
        <v>15669</v>
      </c>
      <c r="L7096" t="s">
        <v>15670</v>
      </c>
      <c r="M7096" t="s">
        <v>852</v>
      </c>
      <c r="N7096" t="s">
        <v>84</v>
      </c>
      <c r="O7096">
        <v>4659</v>
      </c>
      <c r="P7096">
        <v>7664</v>
      </c>
      <c r="Q7096" t="s">
        <v>41</v>
      </c>
      <c r="R7096">
        <v>976</v>
      </c>
      <c r="S7096" s="2">
        <v>44518</v>
      </c>
      <c r="T7096" t="s">
        <v>42</v>
      </c>
      <c r="U7096">
        <v>0</v>
      </c>
      <c r="V7096" t="s">
        <v>71</v>
      </c>
      <c r="W7096">
        <v>705</v>
      </c>
      <c r="X7096" t="s">
        <v>44</v>
      </c>
      <c r="Y7096" t="s">
        <v>72</v>
      </c>
      <c r="Z7096">
        <v>0</v>
      </c>
      <c r="AA7096">
        <v>721</v>
      </c>
      <c r="AB7096">
        <v>6441</v>
      </c>
      <c r="AC7096" t="s">
        <v>73</v>
      </c>
    </row>
    <row r="7097" spans="1:29" x14ac:dyDescent="0.3">
      <c r="A7097" s="1" t="s">
        <v>29</v>
      </c>
      <c r="B7097" t="s">
        <v>30</v>
      </c>
      <c r="C7097" t="s">
        <v>1034</v>
      </c>
      <c r="D7097" t="s">
        <v>110</v>
      </c>
      <c r="E7097">
        <v>4</v>
      </c>
      <c r="F7097" t="s">
        <v>271</v>
      </c>
      <c r="G7097" t="s">
        <v>1060</v>
      </c>
      <c r="H7097" t="s">
        <v>79</v>
      </c>
      <c r="I7097" t="s">
        <v>1267</v>
      </c>
      <c r="J7097" t="s">
        <v>4705</v>
      </c>
      <c r="K7097" t="s">
        <v>15671</v>
      </c>
      <c r="L7097" t="s">
        <v>15672</v>
      </c>
      <c r="M7097" t="s">
        <v>39</v>
      </c>
      <c r="N7097" t="s">
        <v>40</v>
      </c>
      <c r="O7097">
        <v>22337</v>
      </c>
      <c r="P7097">
        <v>24429</v>
      </c>
      <c r="Q7097" t="s">
        <v>41</v>
      </c>
      <c r="R7097">
        <v>359</v>
      </c>
      <c r="S7097" s="2">
        <v>44972</v>
      </c>
      <c r="T7097" t="s">
        <v>42</v>
      </c>
      <c r="U7097">
        <v>0</v>
      </c>
      <c r="V7097" t="s">
        <v>43</v>
      </c>
      <c r="W7097">
        <v>609</v>
      </c>
      <c r="X7097" t="s">
        <v>44</v>
      </c>
      <c r="Y7097" t="s">
        <v>61</v>
      </c>
      <c r="Z7097">
        <v>0</v>
      </c>
      <c r="AA7097">
        <v>219</v>
      </c>
      <c r="AB7097">
        <v>23288</v>
      </c>
      <c r="AC7097" t="s">
        <v>73</v>
      </c>
    </row>
    <row r="7098" spans="1:29" x14ac:dyDescent="0.3">
      <c r="A7098" s="1" t="s">
        <v>47</v>
      </c>
      <c r="B7098" t="s">
        <v>48</v>
      </c>
      <c r="C7098" t="s">
        <v>432</v>
      </c>
      <c r="D7098" t="s">
        <v>201</v>
      </c>
      <c r="E7098">
        <v>5</v>
      </c>
      <c r="F7098" t="s">
        <v>186</v>
      </c>
      <c r="G7098" t="s">
        <v>1504</v>
      </c>
      <c r="H7098" t="s">
        <v>79</v>
      </c>
      <c r="I7098" t="s">
        <v>2940</v>
      </c>
      <c r="J7098" t="s">
        <v>4529</v>
      </c>
      <c r="K7098" t="s">
        <v>15673</v>
      </c>
      <c r="L7098" t="s">
        <v>15674</v>
      </c>
      <c r="M7098" t="s">
        <v>556</v>
      </c>
      <c r="N7098" t="s">
        <v>40</v>
      </c>
      <c r="O7098">
        <v>14262</v>
      </c>
      <c r="P7098">
        <v>17625</v>
      </c>
      <c r="Q7098" t="s">
        <v>95</v>
      </c>
      <c r="R7098">
        <v>345</v>
      </c>
      <c r="S7098" s="2">
        <v>44587</v>
      </c>
      <c r="T7098" s="2">
        <v>44599</v>
      </c>
      <c r="U7098">
        <v>0</v>
      </c>
      <c r="V7098" t="s">
        <v>85</v>
      </c>
      <c r="W7098">
        <v>521</v>
      </c>
      <c r="X7098" t="s">
        <v>60</v>
      </c>
      <c r="Y7098" t="s">
        <v>45</v>
      </c>
      <c r="Z7098">
        <v>0</v>
      </c>
      <c r="AA7098">
        <v>880</v>
      </c>
      <c r="AB7098">
        <v>17589</v>
      </c>
      <c r="AC7098" t="s">
        <v>107</v>
      </c>
    </row>
    <row r="7099" spans="1:29" x14ac:dyDescent="0.3">
      <c r="A7099" s="1" t="s">
        <v>29</v>
      </c>
      <c r="B7099" t="s">
        <v>327</v>
      </c>
      <c r="C7099" t="s">
        <v>1889</v>
      </c>
      <c r="D7099" t="s">
        <v>138</v>
      </c>
      <c r="E7099">
        <v>3</v>
      </c>
      <c r="F7099" t="s">
        <v>120</v>
      </c>
      <c r="G7099" t="s">
        <v>329</v>
      </c>
      <c r="H7099" t="s">
        <v>35</v>
      </c>
      <c r="I7099" t="s">
        <v>921</v>
      </c>
      <c r="J7099" t="s">
        <v>1600</v>
      </c>
      <c r="K7099" t="s">
        <v>15675</v>
      </c>
      <c r="L7099" t="s">
        <v>15676</v>
      </c>
      <c r="M7099" t="s">
        <v>2350</v>
      </c>
      <c r="N7099" t="s">
        <v>94</v>
      </c>
      <c r="O7099">
        <v>26697</v>
      </c>
      <c r="P7099">
        <v>30519</v>
      </c>
      <c r="Q7099" t="s">
        <v>95</v>
      </c>
      <c r="R7099">
        <v>948</v>
      </c>
      <c r="S7099" s="2">
        <v>44324</v>
      </c>
      <c r="T7099" s="2">
        <v>44345</v>
      </c>
      <c r="U7099">
        <v>0</v>
      </c>
      <c r="V7099" t="s">
        <v>43</v>
      </c>
      <c r="W7099">
        <v>471</v>
      </c>
      <c r="X7099" t="s">
        <v>60</v>
      </c>
      <c r="Y7099" t="s">
        <v>45</v>
      </c>
      <c r="Z7099">
        <v>0</v>
      </c>
      <c r="AA7099">
        <v>134</v>
      </c>
      <c r="AB7099">
        <v>29917</v>
      </c>
      <c r="AC7099" t="s">
        <v>46</v>
      </c>
    </row>
    <row r="7100" spans="1:29" x14ac:dyDescent="0.3">
      <c r="A7100" s="1" t="s">
        <v>47</v>
      </c>
      <c r="B7100" t="s">
        <v>136</v>
      </c>
      <c r="C7100" t="s">
        <v>2181</v>
      </c>
      <c r="D7100" t="s">
        <v>178</v>
      </c>
      <c r="E7100">
        <v>7</v>
      </c>
      <c r="F7100" t="s">
        <v>99</v>
      </c>
      <c r="G7100" t="s">
        <v>579</v>
      </c>
      <c r="H7100" t="s">
        <v>35</v>
      </c>
      <c r="I7100" t="s">
        <v>6579</v>
      </c>
      <c r="J7100" t="s">
        <v>476</v>
      </c>
      <c r="K7100">
        <f>1-183-245-291</f>
        <v>-718</v>
      </c>
      <c r="L7100" t="s">
        <v>15677</v>
      </c>
      <c r="M7100" t="s">
        <v>1128</v>
      </c>
      <c r="N7100" t="s">
        <v>58</v>
      </c>
      <c r="O7100">
        <v>12244</v>
      </c>
      <c r="P7100">
        <v>15152</v>
      </c>
      <c r="Q7100" t="s">
        <v>41</v>
      </c>
      <c r="R7100">
        <v>510</v>
      </c>
      <c r="S7100" s="2">
        <v>45122</v>
      </c>
      <c r="T7100" t="s">
        <v>42</v>
      </c>
      <c r="U7100">
        <v>0</v>
      </c>
      <c r="V7100" t="s">
        <v>85</v>
      </c>
      <c r="W7100">
        <v>592</v>
      </c>
      <c r="X7100" t="s">
        <v>44</v>
      </c>
      <c r="Y7100" t="s">
        <v>61</v>
      </c>
      <c r="Z7100">
        <v>4261</v>
      </c>
      <c r="AA7100">
        <v>488</v>
      </c>
      <c r="AB7100">
        <v>13445</v>
      </c>
      <c r="AC7100" t="s">
        <v>107</v>
      </c>
    </row>
    <row r="7101" spans="1:29" x14ac:dyDescent="0.3">
      <c r="A7101" s="1" t="s">
        <v>29</v>
      </c>
      <c r="B7101" t="s">
        <v>74</v>
      </c>
      <c r="C7101" t="s">
        <v>790</v>
      </c>
      <c r="D7101" t="s">
        <v>169</v>
      </c>
      <c r="E7101">
        <v>10</v>
      </c>
      <c r="F7101" t="s">
        <v>77</v>
      </c>
      <c r="G7101" t="s">
        <v>980</v>
      </c>
      <c r="H7101" t="s">
        <v>35</v>
      </c>
      <c r="I7101" t="s">
        <v>1379</v>
      </c>
      <c r="J7101" t="s">
        <v>10558</v>
      </c>
      <c r="K7101" t="s">
        <v>15678</v>
      </c>
      <c r="L7101" t="s">
        <v>15679</v>
      </c>
      <c r="M7101" t="s">
        <v>969</v>
      </c>
      <c r="N7101" t="s">
        <v>58</v>
      </c>
      <c r="O7101">
        <v>6095</v>
      </c>
      <c r="P7101">
        <v>9157</v>
      </c>
      <c r="Q7101" t="s">
        <v>59</v>
      </c>
      <c r="R7101">
        <v>927</v>
      </c>
      <c r="S7101" s="2">
        <v>44948</v>
      </c>
      <c r="T7101" t="s">
        <v>42</v>
      </c>
      <c r="U7101">
        <v>42001</v>
      </c>
      <c r="V7101" t="s">
        <v>71</v>
      </c>
      <c r="W7101">
        <v>579</v>
      </c>
      <c r="X7101" t="s">
        <v>44</v>
      </c>
      <c r="Y7101" t="s">
        <v>72</v>
      </c>
      <c r="Z7101">
        <v>4119</v>
      </c>
      <c r="AA7101">
        <v>869</v>
      </c>
      <c r="AB7101">
        <v>8605</v>
      </c>
      <c r="AC7101" t="s">
        <v>73</v>
      </c>
    </row>
    <row r="7102" spans="1:29" x14ac:dyDescent="0.3">
      <c r="A7102" s="1" t="s">
        <v>29</v>
      </c>
      <c r="B7102" t="s">
        <v>541</v>
      </c>
      <c r="C7102" t="s">
        <v>2018</v>
      </c>
      <c r="D7102" t="s">
        <v>236</v>
      </c>
      <c r="E7102">
        <v>2</v>
      </c>
      <c r="F7102" t="s">
        <v>221</v>
      </c>
      <c r="G7102" t="s">
        <v>667</v>
      </c>
      <c r="H7102" t="s">
        <v>79</v>
      </c>
      <c r="I7102" t="s">
        <v>180</v>
      </c>
      <c r="J7102" t="s">
        <v>6504</v>
      </c>
      <c r="K7102" t="s">
        <v>15680</v>
      </c>
      <c r="L7102" t="s">
        <v>15681</v>
      </c>
      <c r="M7102" t="s">
        <v>1274</v>
      </c>
      <c r="N7102" t="s">
        <v>40</v>
      </c>
      <c r="O7102">
        <v>15695</v>
      </c>
      <c r="P7102">
        <v>19179</v>
      </c>
      <c r="Q7102" t="s">
        <v>59</v>
      </c>
      <c r="R7102">
        <v>948</v>
      </c>
      <c r="S7102" s="2">
        <v>44281</v>
      </c>
      <c r="T7102" t="s">
        <v>42</v>
      </c>
      <c r="U7102">
        <v>36678</v>
      </c>
      <c r="V7102" t="s">
        <v>71</v>
      </c>
      <c r="W7102">
        <v>707</v>
      </c>
      <c r="X7102" t="s">
        <v>44</v>
      </c>
      <c r="Y7102" t="s">
        <v>61</v>
      </c>
      <c r="Z7102">
        <v>0</v>
      </c>
      <c r="AA7102">
        <v>890</v>
      </c>
      <c r="AB7102">
        <v>17601</v>
      </c>
      <c r="AC7102" t="s">
        <v>46</v>
      </c>
    </row>
    <row r="7103" spans="1:29" x14ac:dyDescent="0.3">
      <c r="A7103" s="1" t="s">
        <v>29</v>
      </c>
      <c r="B7103" t="s">
        <v>363</v>
      </c>
      <c r="C7103" t="s">
        <v>1281</v>
      </c>
      <c r="D7103" t="s">
        <v>169</v>
      </c>
      <c r="E7103">
        <v>10</v>
      </c>
      <c r="F7103" t="s">
        <v>51</v>
      </c>
      <c r="G7103" t="s">
        <v>52</v>
      </c>
      <c r="H7103" t="s">
        <v>35</v>
      </c>
      <c r="I7103" t="s">
        <v>2250</v>
      </c>
      <c r="J7103" t="s">
        <v>5902</v>
      </c>
      <c r="K7103">
        <v>9546502555</v>
      </c>
      <c r="L7103" t="s">
        <v>15682</v>
      </c>
      <c r="M7103" t="s">
        <v>1603</v>
      </c>
      <c r="N7103" t="s">
        <v>84</v>
      </c>
      <c r="O7103">
        <v>13470</v>
      </c>
      <c r="P7103">
        <v>17703</v>
      </c>
      <c r="Q7103" t="s">
        <v>59</v>
      </c>
      <c r="R7103">
        <v>392</v>
      </c>
      <c r="S7103" s="2">
        <v>45092</v>
      </c>
      <c r="T7103" t="s">
        <v>42</v>
      </c>
      <c r="U7103">
        <v>958</v>
      </c>
      <c r="V7103" t="s">
        <v>71</v>
      </c>
      <c r="W7103">
        <v>842</v>
      </c>
      <c r="X7103" t="s">
        <v>44</v>
      </c>
      <c r="Y7103" t="s">
        <v>72</v>
      </c>
      <c r="Z7103">
        <v>0</v>
      </c>
      <c r="AA7103">
        <v>413</v>
      </c>
      <c r="AB7103">
        <v>14739</v>
      </c>
      <c r="AC7103" t="s">
        <v>73</v>
      </c>
    </row>
    <row r="7104" spans="1:29" x14ac:dyDescent="0.3">
      <c r="A7104" s="1" t="s">
        <v>47</v>
      </c>
      <c r="B7104" t="s">
        <v>117</v>
      </c>
      <c r="C7104" t="s">
        <v>920</v>
      </c>
      <c r="D7104" t="s">
        <v>76</v>
      </c>
      <c r="E7104">
        <v>5</v>
      </c>
      <c r="F7104" t="s">
        <v>77</v>
      </c>
      <c r="G7104" t="s">
        <v>501</v>
      </c>
      <c r="H7104" t="s">
        <v>79</v>
      </c>
      <c r="I7104" t="s">
        <v>2028</v>
      </c>
      <c r="J7104" t="s">
        <v>3107</v>
      </c>
      <c r="K7104" t="s">
        <v>15683</v>
      </c>
      <c r="L7104" t="s">
        <v>15684</v>
      </c>
      <c r="M7104" t="s">
        <v>248</v>
      </c>
      <c r="N7104" t="s">
        <v>40</v>
      </c>
      <c r="O7104">
        <v>9708</v>
      </c>
      <c r="P7104">
        <v>11797</v>
      </c>
      <c r="Q7104" t="s">
        <v>59</v>
      </c>
      <c r="R7104">
        <v>986</v>
      </c>
      <c r="S7104" s="2">
        <v>45238</v>
      </c>
      <c r="T7104" t="s">
        <v>42</v>
      </c>
      <c r="U7104">
        <v>33913</v>
      </c>
      <c r="V7104" t="s">
        <v>85</v>
      </c>
      <c r="W7104">
        <v>850</v>
      </c>
      <c r="X7104" t="s">
        <v>44</v>
      </c>
      <c r="Y7104" t="s">
        <v>45</v>
      </c>
      <c r="Z7104">
        <v>0</v>
      </c>
      <c r="AA7104">
        <v>498</v>
      </c>
      <c r="AB7104">
        <v>10741</v>
      </c>
      <c r="AC7104" t="s">
        <v>107</v>
      </c>
    </row>
    <row r="7105" spans="1:29" x14ac:dyDescent="0.3">
      <c r="A7105" s="1" t="s">
        <v>47</v>
      </c>
      <c r="B7105" t="s">
        <v>234</v>
      </c>
      <c r="C7105" t="s">
        <v>3327</v>
      </c>
      <c r="D7105" t="s">
        <v>257</v>
      </c>
      <c r="E7105">
        <v>7</v>
      </c>
      <c r="F7105" t="s">
        <v>120</v>
      </c>
      <c r="G7105" t="s">
        <v>194</v>
      </c>
      <c r="H7105" t="s">
        <v>79</v>
      </c>
      <c r="I7105" t="s">
        <v>906</v>
      </c>
      <c r="J7105" t="s">
        <v>1323</v>
      </c>
      <c r="K7105" t="s">
        <v>15685</v>
      </c>
      <c r="L7105" t="s">
        <v>15686</v>
      </c>
      <c r="M7105" t="s">
        <v>242</v>
      </c>
      <c r="N7105" t="s">
        <v>40</v>
      </c>
      <c r="O7105">
        <v>20054</v>
      </c>
      <c r="P7105">
        <v>22522</v>
      </c>
      <c r="Q7105" t="s">
        <v>59</v>
      </c>
      <c r="R7105">
        <v>915</v>
      </c>
      <c r="S7105" s="2">
        <v>44553</v>
      </c>
      <c r="T7105" s="2">
        <v>44577</v>
      </c>
      <c r="U7105">
        <v>13401</v>
      </c>
      <c r="V7105" t="s">
        <v>106</v>
      </c>
      <c r="W7105">
        <v>540</v>
      </c>
      <c r="X7105" t="s">
        <v>60</v>
      </c>
      <c r="Y7105" t="s">
        <v>45</v>
      </c>
      <c r="Z7105">
        <v>0</v>
      </c>
      <c r="AA7105">
        <v>660</v>
      </c>
      <c r="AB7105">
        <v>21868</v>
      </c>
      <c r="AC7105" t="s">
        <v>107</v>
      </c>
    </row>
    <row r="7106" spans="1:29" x14ac:dyDescent="0.3">
      <c r="A7106" s="1" t="s">
        <v>47</v>
      </c>
      <c r="B7106" t="s">
        <v>153</v>
      </c>
      <c r="C7106" t="s">
        <v>1734</v>
      </c>
      <c r="D7106" t="s">
        <v>128</v>
      </c>
      <c r="E7106">
        <v>1</v>
      </c>
      <c r="F7106" t="s">
        <v>271</v>
      </c>
      <c r="G7106" t="s">
        <v>1298</v>
      </c>
      <c r="H7106" t="s">
        <v>35</v>
      </c>
      <c r="I7106" t="s">
        <v>382</v>
      </c>
      <c r="J7106" t="s">
        <v>1065</v>
      </c>
      <c r="K7106" t="s">
        <v>15687</v>
      </c>
      <c r="L7106" t="s">
        <v>15688</v>
      </c>
      <c r="M7106" t="s">
        <v>943</v>
      </c>
      <c r="N7106" t="s">
        <v>94</v>
      </c>
      <c r="O7106">
        <v>11454</v>
      </c>
      <c r="P7106">
        <v>16185</v>
      </c>
      <c r="Q7106" t="s">
        <v>41</v>
      </c>
      <c r="R7106">
        <v>585</v>
      </c>
      <c r="S7106" s="2">
        <v>44672</v>
      </c>
      <c r="T7106" s="2">
        <v>44681</v>
      </c>
      <c r="U7106">
        <v>0</v>
      </c>
      <c r="V7106" t="s">
        <v>85</v>
      </c>
      <c r="W7106">
        <v>494</v>
      </c>
      <c r="X7106" t="s">
        <v>60</v>
      </c>
      <c r="Y7106" t="s">
        <v>45</v>
      </c>
      <c r="Z7106">
        <v>0</v>
      </c>
      <c r="AA7106">
        <v>132</v>
      </c>
      <c r="AB7106">
        <v>11549</v>
      </c>
      <c r="AC7106" t="s">
        <v>73</v>
      </c>
    </row>
    <row r="7107" spans="1:29" x14ac:dyDescent="0.3">
      <c r="A7107" s="1" t="s">
        <v>47</v>
      </c>
      <c r="B7107" t="s">
        <v>108</v>
      </c>
      <c r="C7107" t="s">
        <v>1275</v>
      </c>
      <c r="D7107" t="s">
        <v>98</v>
      </c>
      <c r="E7107">
        <v>3</v>
      </c>
      <c r="F7107" t="s">
        <v>129</v>
      </c>
      <c r="G7107" t="s">
        <v>700</v>
      </c>
      <c r="H7107" t="s">
        <v>35</v>
      </c>
      <c r="I7107" t="s">
        <v>7587</v>
      </c>
      <c r="J7107" t="s">
        <v>3306</v>
      </c>
      <c r="K7107" t="s">
        <v>15689</v>
      </c>
      <c r="L7107" t="s">
        <v>15690</v>
      </c>
      <c r="M7107" t="s">
        <v>1402</v>
      </c>
      <c r="N7107" t="s">
        <v>40</v>
      </c>
      <c r="O7107">
        <v>15283</v>
      </c>
      <c r="P7107">
        <v>17574</v>
      </c>
      <c r="Q7107" t="s">
        <v>59</v>
      </c>
      <c r="R7107">
        <v>445</v>
      </c>
      <c r="S7107" s="2">
        <v>45051</v>
      </c>
      <c r="T7107" t="s">
        <v>42</v>
      </c>
      <c r="U7107">
        <v>44839</v>
      </c>
      <c r="V7107" t="s">
        <v>106</v>
      </c>
      <c r="W7107">
        <v>472</v>
      </c>
      <c r="X7107" t="s">
        <v>44</v>
      </c>
      <c r="Y7107" t="s">
        <v>61</v>
      </c>
      <c r="Z7107">
        <v>0</v>
      </c>
      <c r="AA7107">
        <v>786</v>
      </c>
      <c r="AB7107">
        <v>17535</v>
      </c>
      <c r="AC7107" t="s">
        <v>73</v>
      </c>
    </row>
    <row r="7108" spans="1:29" x14ac:dyDescent="0.3">
      <c r="A7108" s="1" t="s">
        <v>29</v>
      </c>
      <c r="B7108" t="s">
        <v>393</v>
      </c>
      <c r="C7108" t="s">
        <v>1701</v>
      </c>
      <c r="D7108" t="s">
        <v>155</v>
      </c>
      <c r="E7108">
        <v>8</v>
      </c>
      <c r="F7108" t="s">
        <v>77</v>
      </c>
      <c r="G7108" t="s">
        <v>932</v>
      </c>
      <c r="H7108" t="s">
        <v>35</v>
      </c>
      <c r="I7108" t="s">
        <v>587</v>
      </c>
      <c r="J7108" t="s">
        <v>1314</v>
      </c>
      <c r="K7108" t="s">
        <v>15691</v>
      </c>
      <c r="L7108" t="s">
        <v>15692</v>
      </c>
      <c r="M7108" t="s">
        <v>876</v>
      </c>
      <c r="N7108" t="s">
        <v>94</v>
      </c>
      <c r="O7108">
        <v>7267</v>
      </c>
      <c r="P7108">
        <v>10893</v>
      </c>
      <c r="Q7108" t="s">
        <v>95</v>
      </c>
      <c r="R7108">
        <v>789</v>
      </c>
      <c r="S7108" s="2">
        <v>45224</v>
      </c>
      <c r="T7108" t="s">
        <v>42</v>
      </c>
      <c r="U7108">
        <v>0</v>
      </c>
      <c r="V7108" t="s">
        <v>106</v>
      </c>
      <c r="W7108">
        <v>430</v>
      </c>
      <c r="X7108" t="s">
        <v>44</v>
      </c>
      <c r="Y7108" t="s">
        <v>45</v>
      </c>
      <c r="Z7108">
        <v>0</v>
      </c>
      <c r="AA7108">
        <v>370</v>
      </c>
      <c r="AB7108">
        <v>9630</v>
      </c>
      <c r="AC7108" t="s">
        <v>107</v>
      </c>
    </row>
    <row r="7109" spans="1:29" x14ac:dyDescent="0.3">
      <c r="A7109" s="1" t="s">
        <v>47</v>
      </c>
      <c r="B7109" t="s">
        <v>161</v>
      </c>
      <c r="C7109" t="s">
        <v>278</v>
      </c>
      <c r="D7109" t="s">
        <v>352</v>
      </c>
      <c r="E7109">
        <v>6</v>
      </c>
      <c r="F7109" t="s">
        <v>51</v>
      </c>
      <c r="G7109" t="s">
        <v>237</v>
      </c>
      <c r="H7109" t="s">
        <v>79</v>
      </c>
      <c r="I7109" t="s">
        <v>412</v>
      </c>
      <c r="J7109" t="s">
        <v>1410</v>
      </c>
      <c r="K7109">
        <f>1-281-880-1834</f>
        <v>-2994</v>
      </c>
      <c r="L7109" t="s">
        <v>15693</v>
      </c>
      <c r="M7109" t="s">
        <v>283</v>
      </c>
      <c r="N7109" t="s">
        <v>94</v>
      </c>
      <c r="O7109">
        <v>9179</v>
      </c>
      <c r="P7109">
        <v>11195</v>
      </c>
      <c r="Q7109" t="s">
        <v>95</v>
      </c>
      <c r="R7109">
        <v>652</v>
      </c>
      <c r="S7109" s="2">
        <v>44442</v>
      </c>
      <c r="T7109" s="2">
        <v>44464</v>
      </c>
      <c r="U7109">
        <v>0</v>
      </c>
      <c r="V7109" t="s">
        <v>106</v>
      </c>
      <c r="W7109">
        <v>545</v>
      </c>
      <c r="X7109" t="s">
        <v>60</v>
      </c>
      <c r="Y7109" t="s">
        <v>61</v>
      </c>
      <c r="Z7109">
        <v>0</v>
      </c>
      <c r="AA7109">
        <v>506</v>
      </c>
      <c r="AB7109">
        <v>10162</v>
      </c>
      <c r="AC7109" t="s">
        <v>107</v>
      </c>
    </row>
    <row r="7110" spans="1:29" x14ac:dyDescent="0.3">
      <c r="A7110" s="1" t="s">
        <v>47</v>
      </c>
      <c r="B7110" t="s">
        <v>153</v>
      </c>
      <c r="C7110" t="s">
        <v>5476</v>
      </c>
      <c r="D7110" t="s">
        <v>257</v>
      </c>
      <c r="E7110">
        <v>7</v>
      </c>
      <c r="F7110" t="s">
        <v>64</v>
      </c>
      <c r="G7110" t="s">
        <v>1599</v>
      </c>
      <c r="H7110" t="s">
        <v>79</v>
      </c>
      <c r="I7110" t="s">
        <v>66</v>
      </c>
      <c r="J7110" t="s">
        <v>2799</v>
      </c>
      <c r="K7110" t="s">
        <v>15694</v>
      </c>
      <c r="L7110" t="s">
        <v>15695</v>
      </c>
      <c r="M7110" t="s">
        <v>1707</v>
      </c>
      <c r="N7110" t="s">
        <v>84</v>
      </c>
      <c r="O7110">
        <v>5786</v>
      </c>
      <c r="P7110">
        <v>9916</v>
      </c>
      <c r="Q7110" t="s">
        <v>95</v>
      </c>
      <c r="R7110">
        <v>240</v>
      </c>
      <c r="S7110" s="2">
        <v>44707</v>
      </c>
      <c r="T7110" t="s">
        <v>42</v>
      </c>
      <c r="U7110">
        <v>0</v>
      </c>
      <c r="V7110" t="s">
        <v>71</v>
      </c>
      <c r="W7110">
        <v>578</v>
      </c>
      <c r="X7110" t="s">
        <v>44</v>
      </c>
      <c r="Y7110" t="s">
        <v>45</v>
      </c>
      <c r="Z7110">
        <v>0</v>
      </c>
      <c r="AA7110">
        <v>153</v>
      </c>
      <c r="AB7110">
        <v>9357</v>
      </c>
      <c r="AC7110" t="s">
        <v>107</v>
      </c>
    </row>
    <row r="7111" spans="1:29" x14ac:dyDescent="0.3">
      <c r="A7111" s="1" t="s">
        <v>47</v>
      </c>
      <c r="B7111" t="s">
        <v>161</v>
      </c>
      <c r="C7111" t="s">
        <v>2933</v>
      </c>
      <c r="D7111" t="s">
        <v>178</v>
      </c>
      <c r="E7111">
        <v>5</v>
      </c>
      <c r="F7111" t="s">
        <v>129</v>
      </c>
      <c r="G7111" t="s">
        <v>1528</v>
      </c>
      <c r="H7111" t="s">
        <v>79</v>
      </c>
      <c r="I7111" t="s">
        <v>164</v>
      </c>
      <c r="J7111" t="s">
        <v>3406</v>
      </c>
      <c r="K7111" t="s">
        <v>15696</v>
      </c>
      <c r="L7111" t="s">
        <v>15697</v>
      </c>
      <c r="M7111" t="s">
        <v>392</v>
      </c>
      <c r="N7111" t="s">
        <v>94</v>
      </c>
      <c r="O7111">
        <v>18196</v>
      </c>
      <c r="P7111">
        <v>22988</v>
      </c>
      <c r="Q7111" t="s">
        <v>95</v>
      </c>
      <c r="R7111">
        <v>698</v>
      </c>
      <c r="S7111" s="2">
        <v>45016</v>
      </c>
      <c r="T7111" t="s">
        <v>42</v>
      </c>
      <c r="U7111">
        <v>0</v>
      </c>
      <c r="V7111" t="s">
        <v>43</v>
      </c>
      <c r="W7111">
        <v>569</v>
      </c>
      <c r="X7111" t="s">
        <v>44</v>
      </c>
      <c r="Y7111" t="s">
        <v>72</v>
      </c>
      <c r="Z7111">
        <v>0</v>
      </c>
      <c r="AA7111">
        <v>551</v>
      </c>
      <c r="AB7111">
        <v>20011</v>
      </c>
      <c r="AC7111" t="s">
        <v>73</v>
      </c>
    </row>
    <row r="7112" spans="1:29" x14ac:dyDescent="0.3">
      <c r="A7112" s="1" t="s">
        <v>47</v>
      </c>
      <c r="B7112" t="s">
        <v>117</v>
      </c>
      <c r="C7112" t="s">
        <v>920</v>
      </c>
      <c r="D7112" t="s">
        <v>138</v>
      </c>
      <c r="E7112">
        <v>3</v>
      </c>
      <c r="F7112" t="s">
        <v>64</v>
      </c>
      <c r="G7112" t="s">
        <v>783</v>
      </c>
      <c r="H7112" t="s">
        <v>79</v>
      </c>
      <c r="I7112" t="s">
        <v>216</v>
      </c>
      <c r="J7112" t="s">
        <v>9865</v>
      </c>
      <c r="K7112" t="s">
        <v>15698</v>
      </c>
      <c r="L7112" t="s">
        <v>15699</v>
      </c>
      <c r="M7112" t="s">
        <v>1326</v>
      </c>
      <c r="N7112" t="s">
        <v>94</v>
      </c>
      <c r="O7112">
        <v>17104</v>
      </c>
      <c r="P7112">
        <v>22032</v>
      </c>
      <c r="Q7112" t="s">
        <v>41</v>
      </c>
      <c r="R7112">
        <v>735</v>
      </c>
      <c r="S7112" s="2">
        <v>45240</v>
      </c>
      <c r="T7112" t="s">
        <v>42</v>
      </c>
      <c r="U7112">
        <v>0</v>
      </c>
      <c r="V7112" t="s">
        <v>106</v>
      </c>
      <c r="W7112">
        <v>720</v>
      </c>
      <c r="X7112" t="s">
        <v>44</v>
      </c>
      <c r="Y7112" t="s">
        <v>72</v>
      </c>
      <c r="Z7112">
        <v>0</v>
      </c>
      <c r="AA7112">
        <v>656</v>
      </c>
      <c r="AB7112">
        <v>19728</v>
      </c>
      <c r="AC7112" t="s">
        <v>46</v>
      </c>
    </row>
    <row r="7113" spans="1:29" x14ac:dyDescent="0.3">
      <c r="A7113" s="1" t="s">
        <v>47</v>
      </c>
      <c r="B7113" t="s">
        <v>161</v>
      </c>
      <c r="C7113" t="s">
        <v>1051</v>
      </c>
      <c r="D7113" t="s">
        <v>110</v>
      </c>
      <c r="E7113">
        <v>5</v>
      </c>
      <c r="F7113" t="s">
        <v>99</v>
      </c>
      <c r="G7113" t="s">
        <v>529</v>
      </c>
      <c r="H7113" t="s">
        <v>35</v>
      </c>
      <c r="I7113" t="s">
        <v>238</v>
      </c>
      <c r="J7113" t="s">
        <v>11900</v>
      </c>
      <c r="K7113" t="s">
        <v>15700</v>
      </c>
      <c r="L7113" t="s">
        <v>15701</v>
      </c>
      <c r="M7113" t="s">
        <v>2032</v>
      </c>
      <c r="N7113" t="s">
        <v>84</v>
      </c>
      <c r="O7113">
        <v>8477</v>
      </c>
      <c r="P7113">
        <v>11615</v>
      </c>
      <c r="Q7113" t="s">
        <v>95</v>
      </c>
      <c r="R7113">
        <v>943</v>
      </c>
      <c r="S7113" s="2">
        <v>45224</v>
      </c>
      <c r="T7113" s="2">
        <v>45236</v>
      </c>
      <c r="U7113">
        <v>0</v>
      </c>
      <c r="V7113" t="s">
        <v>85</v>
      </c>
      <c r="W7113">
        <v>567</v>
      </c>
      <c r="X7113" t="s">
        <v>60</v>
      </c>
      <c r="Y7113" t="s">
        <v>72</v>
      </c>
      <c r="Z7113">
        <v>0</v>
      </c>
      <c r="AA7113">
        <v>565</v>
      </c>
      <c r="AB7113">
        <v>10665</v>
      </c>
      <c r="AC7113" t="s">
        <v>107</v>
      </c>
    </row>
    <row r="7114" spans="1:29" x14ac:dyDescent="0.3">
      <c r="A7114" s="1" t="s">
        <v>29</v>
      </c>
      <c r="B7114" t="s">
        <v>393</v>
      </c>
      <c r="C7114" t="s">
        <v>2027</v>
      </c>
      <c r="D7114" t="s">
        <v>128</v>
      </c>
      <c r="E7114">
        <v>9</v>
      </c>
      <c r="F7114" t="s">
        <v>120</v>
      </c>
      <c r="G7114" t="s">
        <v>329</v>
      </c>
      <c r="H7114" t="s">
        <v>79</v>
      </c>
      <c r="I7114" t="s">
        <v>883</v>
      </c>
      <c r="J7114" t="s">
        <v>4048</v>
      </c>
      <c r="K7114" t="s">
        <v>15702</v>
      </c>
      <c r="L7114" t="s">
        <v>15703</v>
      </c>
      <c r="M7114" t="s">
        <v>876</v>
      </c>
      <c r="N7114" t="s">
        <v>94</v>
      </c>
      <c r="O7114">
        <v>9752</v>
      </c>
      <c r="P7114">
        <v>14122</v>
      </c>
      <c r="Q7114" t="s">
        <v>95</v>
      </c>
      <c r="R7114">
        <v>863</v>
      </c>
      <c r="S7114" s="2">
        <v>44764</v>
      </c>
      <c r="T7114" t="s">
        <v>42</v>
      </c>
      <c r="U7114">
        <v>0</v>
      </c>
      <c r="V7114" t="s">
        <v>85</v>
      </c>
      <c r="W7114">
        <v>609</v>
      </c>
      <c r="X7114" t="s">
        <v>44</v>
      </c>
      <c r="Y7114" t="s">
        <v>61</v>
      </c>
      <c r="Z7114">
        <v>0</v>
      </c>
      <c r="AA7114">
        <v>127</v>
      </c>
      <c r="AB7114">
        <v>13454</v>
      </c>
      <c r="AC7114" t="s">
        <v>73</v>
      </c>
    </row>
    <row r="7115" spans="1:29" x14ac:dyDescent="0.3">
      <c r="A7115" s="1" t="s">
        <v>29</v>
      </c>
      <c r="B7115" t="s">
        <v>30</v>
      </c>
      <c r="C7115" t="s">
        <v>1913</v>
      </c>
      <c r="D7115" t="s">
        <v>387</v>
      </c>
      <c r="E7115">
        <v>2</v>
      </c>
      <c r="F7115" t="s">
        <v>221</v>
      </c>
      <c r="G7115" t="s">
        <v>548</v>
      </c>
      <c r="H7115" t="s">
        <v>35</v>
      </c>
      <c r="I7115" t="s">
        <v>1705</v>
      </c>
      <c r="J7115" t="s">
        <v>319</v>
      </c>
      <c r="K7115" t="s">
        <v>15704</v>
      </c>
      <c r="L7115" t="s">
        <v>15705</v>
      </c>
      <c r="M7115" t="s">
        <v>1307</v>
      </c>
      <c r="N7115" t="s">
        <v>40</v>
      </c>
      <c r="O7115">
        <v>27517</v>
      </c>
      <c r="P7115">
        <v>29571</v>
      </c>
      <c r="Q7115" t="s">
        <v>95</v>
      </c>
      <c r="R7115">
        <v>685</v>
      </c>
      <c r="S7115" s="2">
        <v>45104</v>
      </c>
      <c r="T7115" s="2">
        <v>45129</v>
      </c>
      <c r="U7115">
        <v>0</v>
      </c>
      <c r="V7115" t="s">
        <v>43</v>
      </c>
      <c r="W7115">
        <v>674</v>
      </c>
      <c r="X7115" t="s">
        <v>60</v>
      </c>
      <c r="Y7115" t="s">
        <v>61</v>
      </c>
      <c r="Z7115">
        <v>0</v>
      </c>
      <c r="AA7115">
        <v>206</v>
      </c>
      <c r="AB7115">
        <v>29240</v>
      </c>
      <c r="AC7115" t="s">
        <v>107</v>
      </c>
    </row>
    <row r="7116" spans="1:29" x14ac:dyDescent="0.3">
      <c r="A7116" s="1" t="s">
        <v>47</v>
      </c>
      <c r="B7116" t="s">
        <v>108</v>
      </c>
      <c r="C7116" t="s">
        <v>109</v>
      </c>
      <c r="D7116" t="s">
        <v>119</v>
      </c>
      <c r="E7116">
        <v>4</v>
      </c>
      <c r="F7116" t="s">
        <v>99</v>
      </c>
      <c r="G7116" t="s">
        <v>950</v>
      </c>
      <c r="H7116" t="s">
        <v>79</v>
      </c>
      <c r="I7116" t="s">
        <v>1625</v>
      </c>
      <c r="J7116" t="s">
        <v>878</v>
      </c>
      <c r="K7116" t="s">
        <v>15706</v>
      </c>
      <c r="L7116" t="s">
        <v>15707</v>
      </c>
      <c r="M7116" t="s">
        <v>444</v>
      </c>
      <c r="N7116" t="s">
        <v>40</v>
      </c>
      <c r="O7116">
        <v>25741</v>
      </c>
      <c r="P7116">
        <v>29354</v>
      </c>
      <c r="Q7116" t="s">
        <v>59</v>
      </c>
      <c r="R7116">
        <v>57</v>
      </c>
      <c r="S7116" s="2">
        <v>45168</v>
      </c>
      <c r="T7116" t="s">
        <v>42</v>
      </c>
      <c r="U7116">
        <v>29648</v>
      </c>
      <c r="V7116" t="s">
        <v>85</v>
      </c>
      <c r="W7116">
        <v>698</v>
      </c>
      <c r="X7116" t="s">
        <v>44</v>
      </c>
      <c r="Y7116" t="s">
        <v>45</v>
      </c>
      <c r="Z7116">
        <v>0</v>
      </c>
      <c r="AA7116">
        <v>974</v>
      </c>
      <c r="AB7116">
        <v>28696</v>
      </c>
      <c r="AC7116" t="s">
        <v>46</v>
      </c>
    </row>
    <row r="7117" spans="1:29" x14ac:dyDescent="0.3">
      <c r="A7117" s="1" t="s">
        <v>47</v>
      </c>
      <c r="B7117" t="s">
        <v>108</v>
      </c>
      <c r="C7117" t="s">
        <v>709</v>
      </c>
      <c r="D7117" t="s">
        <v>110</v>
      </c>
      <c r="E7117">
        <v>7</v>
      </c>
      <c r="F7117" t="s">
        <v>186</v>
      </c>
      <c r="G7117" t="s">
        <v>463</v>
      </c>
      <c r="H7117" t="s">
        <v>79</v>
      </c>
      <c r="I7117" t="s">
        <v>464</v>
      </c>
      <c r="J7117" t="s">
        <v>605</v>
      </c>
      <c r="K7117" t="s">
        <v>15708</v>
      </c>
      <c r="L7117" t="s">
        <v>15709</v>
      </c>
      <c r="M7117" t="s">
        <v>522</v>
      </c>
      <c r="N7117" t="s">
        <v>58</v>
      </c>
      <c r="O7117">
        <v>27301</v>
      </c>
      <c r="P7117">
        <v>31732</v>
      </c>
      <c r="Q7117" t="s">
        <v>95</v>
      </c>
      <c r="R7117">
        <v>783</v>
      </c>
      <c r="S7117" s="2">
        <v>44737</v>
      </c>
      <c r="T7117" s="2">
        <v>44760</v>
      </c>
      <c r="U7117">
        <v>0</v>
      </c>
      <c r="V7117" t="s">
        <v>106</v>
      </c>
      <c r="W7117">
        <v>565</v>
      </c>
      <c r="X7117" t="s">
        <v>60</v>
      </c>
      <c r="Y7117" t="s">
        <v>45</v>
      </c>
      <c r="Z7117">
        <v>2241</v>
      </c>
      <c r="AA7117">
        <v>632</v>
      </c>
      <c r="AB7117">
        <v>31647</v>
      </c>
      <c r="AC7117" t="s">
        <v>73</v>
      </c>
    </row>
    <row r="7118" spans="1:29" x14ac:dyDescent="0.3">
      <c r="A7118" s="1" t="s">
        <v>29</v>
      </c>
      <c r="B7118" t="s">
        <v>327</v>
      </c>
      <c r="C7118" t="s">
        <v>764</v>
      </c>
      <c r="D7118" t="s">
        <v>352</v>
      </c>
      <c r="E7118">
        <v>6</v>
      </c>
      <c r="F7118" t="s">
        <v>186</v>
      </c>
      <c r="G7118" t="s">
        <v>620</v>
      </c>
      <c r="H7118" t="s">
        <v>79</v>
      </c>
      <c r="I7118" t="s">
        <v>2075</v>
      </c>
      <c r="J7118" t="s">
        <v>2762</v>
      </c>
      <c r="K7118" t="s">
        <v>15710</v>
      </c>
      <c r="L7118" t="s">
        <v>15711</v>
      </c>
      <c r="M7118" t="s">
        <v>2080</v>
      </c>
      <c r="N7118" t="s">
        <v>40</v>
      </c>
      <c r="O7118">
        <v>3376</v>
      </c>
      <c r="P7118">
        <v>7160</v>
      </c>
      <c r="Q7118" t="s">
        <v>41</v>
      </c>
      <c r="R7118">
        <v>17</v>
      </c>
      <c r="S7118" s="2">
        <v>44459</v>
      </c>
      <c r="T7118" t="s">
        <v>42</v>
      </c>
      <c r="U7118">
        <v>0</v>
      </c>
      <c r="V7118" t="s">
        <v>71</v>
      </c>
      <c r="W7118">
        <v>643</v>
      </c>
      <c r="X7118" t="s">
        <v>44</v>
      </c>
      <c r="Y7118" t="s">
        <v>61</v>
      </c>
      <c r="Z7118">
        <v>0</v>
      </c>
      <c r="AA7118">
        <v>775</v>
      </c>
      <c r="AB7118">
        <v>5401</v>
      </c>
      <c r="AC7118" t="s">
        <v>107</v>
      </c>
    </row>
    <row r="7119" spans="1:29" x14ac:dyDescent="0.3">
      <c r="A7119" s="1" t="s">
        <v>29</v>
      </c>
      <c r="B7119" t="s">
        <v>541</v>
      </c>
      <c r="C7119" t="s">
        <v>542</v>
      </c>
      <c r="D7119" t="s">
        <v>76</v>
      </c>
      <c r="E7119">
        <v>9</v>
      </c>
      <c r="F7119" t="s">
        <v>33</v>
      </c>
      <c r="G7119" t="s">
        <v>179</v>
      </c>
      <c r="H7119" t="s">
        <v>79</v>
      </c>
      <c r="I7119" t="s">
        <v>1105</v>
      </c>
      <c r="J7119" t="s">
        <v>524</v>
      </c>
      <c r="K7119">
        <v>1758170305</v>
      </c>
      <c r="L7119" t="s">
        <v>15712</v>
      </c>
      <c r="M7119" t="s">
        <v>733</v>
      </c>
      <c r="N7119" t="s">
        <v>84</v>
      </c>
      <c r="O7119">
        <v>15309</v>
      </c>
      <c r="P7119">
        <v>18909</v>
      </c>
      <c r="Q7119" t="s">
        <v>59</v>
      </c>
      <c r="R7119">
        <v>336</v>
      </c>
      <c r="S7119" s="2">
        <v>44270</v>
      </c>
      <c r="T7119" t="s">
        <v>42</v>
      </c>
      <c r="U7119">
        <v>44382</v>
      </c>
      <c r="V7119" t="s">
        <v>85</v>
      </c>
      <c r="W7119">
        <v>662</v>
      </c>
      <c r="X7119" t="s">
        <v>44</v>
      </c>
      <c r="Y7119" t="s">
        <v>45</v>
      </c>
      <c r="Z7119">
        <v>0</v>
      </c>
      <c r="AA7119">
        <v>71</v>
      </c>
      <c r="AB7119">
        <v>18288</v>
      </c>
      <c r="AC7119" t="s">
        <v>46</v>
      </c>
    </row>
    <row r="7120" spans="1:29" x14ac:dyDescent="0.3">
      <c r="A7120" s="1" t="s">
        <v>29</v>
      </c>
      <c r="B7120" t="s">
        <v>96</v>
      </c>
      <c r="C7120" t="s">
        <v>1523</v>
      </c>
      <c r="D7120" t="s">
        <v>110</v>
      </c>
      <c r="E7120">
        <v>2</v>
      </c>
      <c r="F7120" t="s">
        <v>64</v>
      </c>
      <c r="G7120" t="s">
        <v>783</v>
      </c>
      <c r="H7120" t="s">
        <v>35</v>
      </c>
      <c r="I7120" t="s">
        <v>621</v>
      </c>
      <c r="J7120" t="s">
        <v>9767</v>
      </c>
      <c r="K7120" t="s">
        <v>15713</v>
      </c>
      <c r="L7120" t="s">
        <v>15714</v>
      </c>
      <c r="M7120" t="s">
        <v>1500</v>
      </c>
      <c r="N7120" t="s">
        <v>94</v>
      </c>
      <c r="O7120">
        <v>4655</v>
      </c>
      <c r="P7120">
        <v>9053</v>
      </c>
      <c r="Q7120" t="s">
        <v>95</v>
      </c>
      <c r="R7120">
        <v>861</v>
      </c>
      <c r="S7120" s="2">
        <v>44856</v>
      </c>
      <c r="T7120" s="2">
        <v>44886</v>
      </c>
      <c r="U7120">
        <v>0</v>
      </c>
      <c r="V7120" t="s">
        <v>43</v>
      </c>
      <c r="W7120">
        <v>616</v>
      </c>
      <c r="X7120" t="s">
        <v>60</v>
      </c>
      <c r="Y7120" t="s">
        <v>61</v>
      </c>
      <c r="Z7120">
        <v>0</v>
      </c>
      <c r="AA7120">
        <v>387</v>
      </c>
      <c r="AB7120">
        <v>6657</v>
      </c>
      <c r="AC7120" t="s">
        <v>73</v>
      </c>
    </row>
    <row r="7121" spans="1:29" x14ac:dyDescent="0.3">
      <c r="A7121" s="1" t="s">
        <v>29</v>
      </c>
      <c r="B7121" t="s">
        <v>541</v>
      </c>
      <c r="C7121" t="s">
        <v>888</v>
      </c>
      <c r="D7121" t="s">
        <v>387</v>
      </c>
      <c r="E7121">
        <v>3</v>
      </c>
      <c r="F7121" t="s">
        <v>99</v>
      </c>
      <c r="G7121" t="s">
        <v>724</v>
      </c>
      <c r="H7121" t="s">
        <v>79</v>
      </c>
      <c r="I7121" t="s">
        <v>464</v>
      </c>
      <c r="J7121" t="s">
        <v>1626</v>
      </c>
      <c r="K7121" t="s">
        <v>15715</v>
      </c>
      <c r="L7121" t="s">
        <v>15716</v>
      </c>
      <c r="M7121" t="s">
        <v>1193</v>
      </c>
      <c r="N7121" t="s">
        <v>94</v>
      </c>
      <c r="O7121">
        <v>9281</v>
      </c>
      <c r="P7121">
        <v>12238</v>
      </c>
      <c r="Q7121" t="s">
        <v>59</v>
      </c>
      <c r="R7121">
        <v>192</v>
      </c>
      <c r="S7121" s="2">
        <v>44370</v>
      </c>
      <c r="T7121" s="2">
        <v>44379</v>
      </c>
      <c r="U7121">
        <v>7924</v>
      </c>
      <c r="V7121" t="s">
        <v>71</v>
      </c>
      <c r="W7121">
        <v>607</v>
      </c>
      <c r="X7121" t="s">
        <v>60</v>
      </c>
      <c r="Y7121" t="s">
        <v>61</v>
      </c>
      <c r="Z7121">
        <v>0</v>
      </c>
      <c r="AA7121">
        <v>397</v>
      </c>
      <c r="AB7121">
        <v>9595</v>
      </c>
      <c r="AC7121" t="s">
        <v>73</v>
      </c>
    </row>
    <row r="7122" spans="1:29" x14ac:dyDescent="0.3">
      <c r="A7122" s="1" t="s">
        <v>47</v>
      </c>
      <c r="B7122" t="s">
        <v>153</v>
      </c>
      <c r="C7122" t="s">
        <v>1734</v>
      </c>
      <c r="D7122" t="s">
        <v>98</v>
      </c>
      <c r="E7122">
        <v>5</v>
      </c>
      <c r="F7122" t="s">
        <v>221</v>
      </c>
      <c r="G7122" t="s">
        <v>250</v>
      </c>
      <c r="H7122" t="s">
        <v>79</v>
      </c>
      <c r="I7122" t="s">
        <v>2110</v>
      </c>
      <c r="J7122" t="s">
        <v>1814</v>
      </c>
      <c r="K7122" t="s">
        <v>15717</v>
      </c>
      <c r="L7122" t="s">
        <v>15718</v>
      </c>
      <c r="M7122" t="s">
        <v>160</v>
      </c>
      <c r="N7122" t="s">
        <v>84</v>
      </c>
      <c r="O7122">
        <v>16001</v>
      </c>
      <c r="P7122">
        <v>18324</v>
      </c>
      <c r="Q7122" t="s">
        <v>41</v>
      </c>
      <c r="R7122">
        <v>690</v>
      </c>
      <c r="S7122" s="2">
        <v>44286</v>
      </c>
      <c r="T7122" t="s">
        <v>42</v>
      </c>
      <c r="U7122">
        <v>0</v>
      </c>
      <c r="V7122" t="s">
        <v>106</v>
      </c>
      <c r="W7122">
        <v>754</v>
      </c>
      <c r="X7122" t="s">
        <v>44</v>
      </c>
      <c r="Y7122" t="s">
        <v>61</v>
      </c>
      <c r="Z7122">
        <v>0</v>
      </c>
      <c r="AA7122">
        <v>66</v>
      </c>
      <c r="AB7122">
        <v>17901</v>
      </c>
      <c r="AC7122" t="s">
        <v>73</v>
      </c>
    </row>
    <row r="7123" spans="1:29" x14ac:dyDescent="0.3">
      <c r="A7123" s="1" t="s">
        <v>47</v>
      </c>
      <c r="B7123" t="s">
        <v>153</v>
      </c>
      <c r="C7123" t="s">
        <v>755</v>
      </c>
      <c r="D7123" t="s">
        <v>50</v>
      </c>
      <c r="E7123">
        <v>10</v>
      </c>
      <c r="F7123" t="s">
        <v>64</v>
      </c>
      <c r="G7123" t="s">
        <v>376</v>
      </c>
      <c r="H7123" t="s">
        <v>35</v>
      </c>
      <c r="I7123" t="s">
        <v>2110</v>
      </c>
      <c r="J7123" t="s">
        <v>6627</v>
      </c>
      <c r="K7123" t="s">
        <v>15719</v>
      </c>
      <c r="L7123" t="s">
        <v>15720</v>
      </c>
      <c r="M7123" t="s">
        <v>750</v>
      </c>
      <c r="N7123" t="s">
        <v>84</v>
      </c>
      <c r="O7123">
        <v>5233</v>
      </c>
      <c r="P7123">
        <v>8816</v>
      </c>
      <c r="Q7123" t="s">
        <v>95</v>
      </c>
      <c r="R7123">
        <v>275</v>
      </c>
      <c r="S7123" s="2">
        <v>44711</v>
      </c>
      <c r="T7123" t="s">
        <v>42</v>
      </c>
      <c r="U7123">
        <v>0</v>
      </c>
      <c r="V7123" t="s">
        <v>106</v>
      </c>
      <c r="W7123">
        <v>443</v>
      </c>
      <c r="X7123" t="s">
        <v>44</v>
      </c>
      <c r="Y7123" t="s">
        <v>61</v>
      </c>
      <c r="Z7123">
        <v>0</v>
      </c>
      <c r="AA7123">
        <v>284</v>
      </c>
      <c r="AB7123">
        <v>7495</v>
      </c>
      <c r="AC7123" t="s">
        <v>73</v>
      </c>
    </row>
    <row r="7124" spans="1:29" x14ac:dyDescent="0.3">
      <c r="A7124" s="1" t="s">
        <v>47</v>
      </c>
      <c r="B7124" t="s">
        <v>234</v>
      </c>
      <c r="C7124" t="s">
        <v>2565</v>
      </c>
      <c r="D7124" t="s">
        <v>128</v>
      </c>
      <c r="E7124">
        <v>5</v>
      </c>
      <c r="F7124" t="s">
        <v>51</v>
      </c>
      <c r="G7124" t="s">
        <v>291</v>
      </c>
      <c r="H7124" t="s">
        <v>79</v>
      </c>
      <c r="I7124" t="s">
        <v>774</v>
      </c>
      <c r="J7124" t="s">
        <v>1792</v>
      </c>
      <c r="K7124">
        <v>9772451087</v>
      </c>
      <c r="L7124" t="s">
        <v>15721</v>
      </c>
      <c r="M7124" t="s">
        <v>2192</v>
      </c>
      <c r="N7124" t="s">
        <v>40</v>
      </c>
      <c r="O7124">
        <v>5316</v>
      </c>
      <c r="P7124">
        <v>7860</v>
      </c>
      <c r="Q7124" t="s">
        <v>59</v>
      </c>
      <c r="R7124">
        <v>425</v>
      </c>
      <c r="S7124" s="2">
        <v>44524</v>
      </c>
      <c r="T7124" t="s">
        <v>42</v>
      </c>
      <c r="U7124">
        <v>23600</v>
      </c>
      <c r="V7124" t="s">
        <v>85</v>
      </c>
      <c r="W7124">
        <v>574</v>
      </c>
      <c r="X7124" t="s">
        <v>44</v>
      </c>
      <c r="Y7124" t="s">
        <v>61</v>
      </c>
      <c r="Z7124">
        <v>0</v>
      </c>
      <c r="AA7124">
        <v>808</v>
      </c>
      <c r="AB7124">
        <v>6207</v>
      </c>
      <c r="AC7124" t="s">
        <v>46</v>
      </c>
    </row>
    <row r="7125" spans="1:29" x14ac:dyDescent="0.3">
      <c r="A7125" s="1" t="s">
        <v>47</v>
      </c>
      <c r="B7125" t="s">
        <v>117</v>
      </c>
      <c r="C7125" t="s">
        <v>2487</v>
      </c>
      <c r="D7125" t="s">
        <v>128</v>
      </c>
      <c r="E7125">
        <v>9</v>
      </c>
      <c r="F7125" t="s">
        <v>186</v>
      </c>
      <c r="G7125" t="s">
        <v>1504</v>
      </c>
      <c r="H7125" t="s">
        <v>35</v>
      </c>
      <c r="I7125" t="s">
        <v>580</v>
      </c>
      <c r="J7125" t="s">
        <v>2446</v>
      </c>
      <c r="K7125">
        <v>1507210035</v>
      </c>
      <c r="L7125" t="s">
        <v>15722</v>
      </c>
      <c r="M7125" t="s">
        <v>248</v>
      </c>
      <c r="N7125" t="s">
        <v>94</v>
      </c>
      <c r="O7125">
        <v>23956</v>
      </c>
      <c r="P7125">
        <v>26923</v>
      </c>
      <c r="Q7125" t="s">
        <v>41</v>
      </c>
      <c r="R7125">
        <v>835</v>
      </c>
      <c r="S7125" s="2">
        <v>44274</v>
      </c>
      <c r="T7125" s="2">
        <v>44304</v>
      </c>
      <c r="U7125">
        <v>0</v>
      </c>
      <c r="V7125" t="s">
        <v>85</v>
      </c>
      <c r="W7125">
        <v>499</v>
      </c>
      <c r="X7125" t="s">
        <v>60</v>
      </c>
      <c r="Y7125" t="s">
        <v>45</v>
      </c>
      <c r="Z7125">
        <v>0</v>
      </c>
      <c r="AA7125">
        <v>102</v>
      </c>
      <c r="AB7125">
        <v>24920</v>
      </c>
      <c r="AC7125" t="s">
        <v>46</v>
      </c>
    </row>
    <row r="7126" spans="1:29" x14ac:dyDescent="0.3">
      <c r="A7126" s="1" t="s">
        <v>47</v>
      </c>
      <c r="B7126" t="s">
        <v>48</v>
      </c>
      <c r="C7126" t="s">
        <v>6604</v>
      </c>
      <c r="D7126" t="s">
        <v>169</v>
      </c>
      <c r="E7126">
        <v>10</v>
      </c>
      <c r="F7126" t="s">
        <v>186</v>
      </c>
      <c r="G7126" t="s">
        <v>650</v>
      </c>
      <c r="H7126" t="s">
        <v>79</v>
      </c>
      <c r="I7126" t="s">
        <v>180</v>
      </c>
      <c r="J7126" t="s">
        <v>157</v>
      </c>
      <c r="K7126" t="s">
        <v>15723</v>
      </c>
      <c r="L7126" t="s">
        <v>15724</v>
      </c>
      <c r="M7126" t="s">
        <v>57</v>
      </c>
      <c r="N7126" t="s">
        <v>40</v>
      </c>
      <c r="O7126">
        <v>16337</v>
      </c>
      <c r="P7126">
        <v>19685</v>
      </c>
      <c r="Q7126" t="s">
        <v>95</v>
      </c>
      <c r="R7126">
        <v>477</v>
      </c>
      <c r="S7126" s="2">
        <v>44294</v>
      </c>
      <c r="T7126" s="2">
        <v>44306</v>
      </c>
      <c r="U7126">
        <v>0</v>
      </c>
      <c r="V7126" t="s">
        <v>85</v>
      </c>
      <c r="W7126">
        <v>796</v>
      </c>
      <c r="X7126" t="s">
        <v>60</v>
      </c>
      <c r="Y7126" t="s">
        <v>45</v>
      </c>
      <c r="Z7126">
        <v>0</v>
      </c>
      <c r="AA7126">
        <v>755</v>
      </c>
      <c r="AB7126">
        <v>18650</v>
      </c>
      <c r="AC7126" t="s">
        <v>107</v>
      </c>
    </row>
    <row r="7127" spans="1:29" x14ac:dyDescent="0.3">
      <c r="A7127" s="1" t="s">
        <v>47</v>
      </c>
      <c r="B7127" t="s">
        <v>145</v>
      </c>
      <c r="C7127" t="s">
        <v>688</v>
      </c>
      <c r="D7127" t="s">
        <v>128</v>
      </c>
      <c r="E7127">
        <v>10</v>
      </c>
      <c r="F7127" t="s">
        <v>77</v>
      </c>
      <c r="G7127" t="s">
        <v>147</v>
      </c>
      <c r="H7127" t="s">
        <v>35</v>
      </c>
      <c r="I7127" t="s">
        <v>1465</v>
      </c>
      <c r="J7127" t="s">
        <v>4256</v>
      </c>
      <c r="K7127" t="s">
        <v>15725</v>
      </c>
      <c r="L7127" t="s">
        <v>15726</v>
      </c>
      <c r="M7127" t="s">
        <v>449</v>
      </c>
      <c r="N7127" t="s">
        <v>58</v>
      </c>
      <c r="O7127">
        <v>3950</v>
      </c>
      <c r="P7127">
        <v>8402</v>
      </c>
      <c r="Q7127" t="s">
        <v>95</v>
      </c>
      <c r="R7127">
        <v>700</v>
      </c>
      <c r="S7127" s="2">
        <v>44446</v>
      </c>
      <c r="T7127" s="2">
        <v>44467</v>
      </c>
      <c r="U7127">
        <v>0</v>
      </c>
      <c r="V7127" t="s">
        <v>43</v>
      </c>
      <c r="W7127">
        <v>725</v>
      </c>
      <c r="X7127" t="s">
        <v>60</v>
      </c>
      <c r="Y7127" t="s">
        <v>72</v>
      </c>
      <c r="Z7127">
        <v>1288</v>
      </c>
      <c r="AA7127">
        <v>626</v>
      </c>
      <c r="AB7127">
        <v>5309</v>
      </c>
      <c r="AC7127" t="s">
        <v>107</v>
      </c>
    </row>
    <row r="7128" spans="1:29" x14ac:dyDescent="0.3">
      <c r="A7128" s="1" t="s">
        <v>47</v>
      </c>
      <c r="B7128" t="s">
        <v>145</v>
      </c>
      <c r="C7128" t="s">
        <v>688</v>
      </c>
      <c r="D7128" t="s">
        <v>185</v>
      </c>
      <c r="E7128">
        <v>3</v>
      </c>
      <c r="F7128" t="s">
        <v>33</v>
      </c>
      <c r="G7128" t="s">
        <v>179</v>
      </c>
      <c r="H7128" t="s">
        <v>35</v>
      </c>
      <c r="I7128" t="s">
        <v>15727</v>
      </c>
      <c r="J7128" t="s">
        <v>2233</v>
      </c>
      <c r="K7128" t="s">
        <v>15728</v>
      </c>
      <c r="L7128" t="s">
        <v>15729</v>
      </c>
      <c r="M7128" t="s">
        <v>499</v>
      </c>
      <c r="N7128" t="s">
        <v>84</v>
      </c>
      <c r="O7128">
        <v>19785</v>
      </c>
      <c r="P7128">
        <v>22416</v>
      </c>
      <c r="Q7128" t="s">
        <v>59</v>
      </c>
      <c r="R7128">
        <v>873</v>
      </c>
      <c r="S7128" s="2">
        <v>44399</v>
      </c>
      <c r="T7128" t="s">
        <v>42</v>
      </c>
      <c r="U7128">
        <v>23107</v>
      </c>
      <c r="V7128" t="s">
        <v>43</v>
      </c>
      <c r="W7128">
        <v>773</v>
      </c>
      <c r="X7128" t="s">
        <v>44</v>
      </c>
      <c r="Y7128" t="s">
        <v>45</v>
      </c>
      <c r="Z7128">
        <v>0</v>
      </c>
      <c r="AA7128">
        <v>558</v>
      </c>
      <c r="AB7128">
        <v>21722</v>
      </c>
      <c r="AC7128" t="s">
        <v>73</v>
      </c>
    </row>
    <row r="7129" spans="1:29" x14ac:dyDescent="0.3">
      <c r="A7129" s="1" t="s">
        <v>47</v>
      </c>
      <c r="B7129" t="s">
        <v>176</v>
      </c>
      <c r="C7129" t="s">
        <v>422</v>
      </c>
      <c r="D7129" t="s">
        <v>236</v>
      </c>
      <c r="E7129">
        <v>7</v>
      </c>
      <c r="F7129" t="s">
        <v>120</v>
      </c>
      <c r="G7129" t="s">
        <v>586</v>
      </c>
      <c r="H7129" t="s">
        <v>35</v>
      </c>
      <c r="I7129" t="s">
        <v>36</v>
      </c>
      <c r="J7129" t="s">
        <v>2833</v>
      </c>
      <c r="K7129">
        <f>1-51-988-2011</f>
        <v>-3049</v>
      </c>
      <c r="L7129" t="s">
        <v>15730</v>
      </c>
      <c r="M7129" t="s">
        <v>1507</v>
      </c>
      <c r="N7129" t="s">
        <v>58</v>
      </c>
      <c r="O7129">
        <v>9719</v>
      </c>
      <c r="P7129">
        <v>12810</v>
      </c>
      <c r="Q7129" t="s">
        <v>59</v>
      </c>
      <c r="R7129">
        <v>674</v>
      </c>
      <c r="S7129" s="2">
        <v>45280</v>
      </c>
      <c r="T7129" t="s">
        <v>42</v>
      </c>
      <c r="U7129">
        <v>42972</v>
      </c>
      <c r="V7129" t="s">
        <v>106</v>
      </c>
      <c r="W7129">
        <v>498</v>
      </c>
      <c r="X7129" t="s">
        <v>44</v>
      </c>
      <c r="Y7129" t="s">
        <v>72</v>
      </c>
      <c r="Z7129">
        <v>3977</v>
      </c>
      <c r="AA7129">
        <v>753</v>
      </c>
      <c r="AB7129">
        <v>12424</v>
      </c>
      <c r="AC7129" t="s">
        <v>46</v>
      </c>
    </row>
    <row r="7130" spans="1:29" x14ac:dyDescent="0.3">
      <c r="A7130" s="1" t="s">
        <v>29</v>
      </c>
      <c r="B7130" t="s">
        <v>327</v>
      </c>
      <c r="C7130" t="s">
        <v>764</v>
      </c>
      <c r="D7130" t="s">
        <v>138</v>
      </c>
      <c r="E7130">
        <v>8</v>
      </c>
      <c r="F7130" t="s">
        <v>51</v>
      </c>
      <c r="G7130" t="s">
        <v>237</v>
      </c>
      <c r="H7130" t="s">
        <v>35</v>
      </c>
      <c r="I7130" t="s">
        <v>496</v>
      </c>
      <c r="J7130" t="s">
        <v>2548</v>
      </c>
      <c r="K7130" t="s">
        <v>15731</v>
      </c>
      <c r="L7130" t="s">
        <v>15732</v>
      </c>
      <c r="M7130" t="s">
        <v>2350</v>
      </c>
      <c r="N7130" t="s">
        <v>40</v>
      </c>
      <c r="O7130">
        <v>9032</v>
      </c>
      <c r="P7130">
        <v>13573</v>
      </c>
      <c r="Q7130" t="s">
        <v>41</v>
      </c>
      <c r="R7130">
        <v>737</v>
      </c>
      <c r="S7130" s="2">
        <v>45261</v>
      </c>
      <c r="T7130" s="2">
        <v>45275</v>
      </c>
      <c r="U7130">
        <v>0</v>
      </c>
      <c r="V7130" t="s">
        <v>71</v>
      </c>
      <c r="W7130">
        <v>501</v>
      </c>
      <c r="X7130" t="s">
        <v>60</v>
      </c>
      <c r="Y7130" t="s">
        <v>45</v>
      </c>
      <c r="Z7130">
        <v>0</v>
      </c>
      <c r="AA7130">
        <v>554</v>
      </c>
      <c r="AB7130">
        <v>11277</v>
      </c>
      <c r="AC7130" t="s">
        <v>73</v>
      </c>
    </row>
    <row r="7131" spans="1:29" x14ac:dyDescent="0.3">
      <c r="A7131" s="1" t="s">
        <v>47</v>
      </c>
      <c r="B7131" t="s">
        <v>161</v>
      </c>
      <c r="C7131" t="s">
        <v>2091</v>
      </c>
      <c r="D7131" t="s">
        <v>32</v>
      </c>
      <c r="E7131">
        <v>7</v>
      </c>
      <c r="F7131" t="s">
        <v>99</v>
      </c>
      <c r="G7131" t="s">
        <v>1638</v>
      </c>
      <c r="H7131" t="s">
        <v>79</v>
      </c>
      <c r="I7131" t="s">
        <v>1705</v>
      </c>
      <c r="J7131" t="s">
        <v>1652</v>
      </c>
      <c r="K7131" t="s">
        <v>15733</v>
      </c>
      <c r="L7131" t="s">
        <v>15734</v>
      </c>
      <c r="M7131" t="s">
        <v>2032</v>
      </c>
      <c r="N7131" t="s">
        <v>58</v>
      </c>
      <c r="O7131">
        <v>29823</v>
      </c>
      <c r="P7131">
        <v>34812</v>
      </c>
      <c r="Q7131" t="s">
        <v>59</v>
      </c>
      <c r="R7131">
        <v>461</v>
      </c>
      <c r="S7131" s="2">
        <v>45202</v>
      </c>
      <c r="T7131" t="s">
        <v>42</v>
      </c>
      <c r="U7131">
        <v>31416</v>
      </c>
      <c r="V7131" t="s">
        <v>85</v>
      </c>
      <c r="W7131">
        <v>503</v>
      </c>
      <c r="X7131" t="s">
        <v>44</v>
      </c>
      <c r="Y7131" t="s">
        <v>61</v>
      </c>
      <c r="Z7131">
        <v>2564</v>
      </c>
      <c r="AA7131">
        <v>308</v>
      </c>
      <c r="AB7131">
        <v>33636</v>
      </c>
      <c r="AC7131" t="s">
        <v>107</v>
      </c>
    </row>
    <row r="7132" spans="1:29" x14ac:dyDescent="0.3">
      <c r="A7132" s="1" t="s">
        <v>29</v>
      </c>
      <c r="B7132" t="s">
        <v>363</v>
      </c>
      <c r="C7132" t="s">
        <v>3486</v>
      </c>
      <c r="D7132" t="s">
        <v>178</v>
      </c>
      <c r="E7132">
        <v>8</v>
      </c>
      <c r="F7132" t="s">
        <v>221</v>
      </c>
      <c r="G7132" t="s">
        <v>858</v>
      </c>
      <c r="H7132" t="s">
        <v>35</v>
      </c>
      <c r="I7132" t="s">
        <v>1428</v>
      </c>
      <c r="J7132" t="s">
        <v>900</v>
      </c>
      <c r="K7132" t="s">
        <v>15735</v>
      </c>
      <c r="L7132" t="s">
        <v>15736</v>
      </c>
      <c r="M7132" t="s">
        <v>705</v>
      </c>
      <c r="N7132" t="s">
        <v>40</v>
      </c>
      <c r="O7132">
        <v>4702</v>
      </c>
      <c r="P7132">
        <v>7683</v>
      </c>
      <c r="Q7132" t="s">
        <v>59</v>
      </c>
      <c r="R7132">
        <v>490</v>
      </c>
      <c r="S7132" s="2">
        <v>44549</v>
      </c>
      <c r="T7132" t="s">
        <v>42</v>
      </c>
      <c r="U7132">
        <v>8918</v>
      </c>
      <c r="V7132" t="s">
        <v>71</v>
      </c>
      <c r="W7132">
        <v>532</v>
      </c>
      <c r="X7132" t="s">
        <v>44</v>
      </c>
      <c r="Y7132" t="s">
        <v>45</v>
      </c>
      <c r="Z7132">
        <v>0</v>
      </c>
      <c r="AA7132">
        <v>700</v>
      </c>
      <c r="AB7132">
        <v>6025</v>
      </c>
      <c r="AC7132" t="s">
        <v>73</v>
      </c>
    </row>
    <row r="7133" spans="1:29" x14ac:dyDescent="0.3">
      <c r="A7133" s="1" t="s">
        <v>29</v>
      </c>
      <c r="B7133" t="s">
        <v>74</v>
      </c>
      <c r="C7133" t="s">
        <v>1644</v>
      </c>
      <c r="D7133" t="s">
        <v>155</v>
      </c>
      <c r="E7133">
        <v>10</v>
      </c>
      <c r="F7133" t="s">
        <v>186</v>
      </c>
      <c r="G7133" t="s">
        <v>620</v>
      </c>
      <c r="H7133" t="s">
        <v>79</v>
      </c>
      <c r="I7133" t="s">
        <v>1379</v>
      </c>
      <c r="J7133" t="s">
        <v>1647</v>
      </c>
      <c r="K7133" t="s">
        <v>15737</v>
      </c>
      <c r="L7133" t="s">
        <v>15738</v>
      </c>
      <c r="M7133" t="s">
        <v>2176</v>
      </c>
      <c r="N7133" t="s">
        <v>58</v>
      </c>
      <c r="O7133">
        <v>27603</v>
      </c>
      <c r="P7133">
        <v>31689</v>
      </c>
      <c r="Q7133" t="s">
        <v>41</v>
      </c>
      <c r="R7133">
        <v>994</v>
      </c>
      <c r="S7133" s="2">
        <v>44862</v>
      </c>
      <c r="T7133" t="s">
        <v>42</v>
      </c>
      <c r="U7133">
        <v>0</v>
      </c>
      <c r="V7133" t="s">
        <v>43</v>
      </c>
      <c r="W7133">
        <v>492</v>
      </c>
      <c r="X7133" t="s">
        <v>44</v>
      </c>
      <c r="Y7133" t="s">
        <v>72</v>
      </c>
      <c r="Z7133">
        <v>1221</v>
      </c>
      <c r="AA7133">
        <v>461</v>
      </c>
      <c r="AB7133">
        <v>28064</v>
      </c>
      <c r="AC7133" t="s">
        <v>73</v>
      </c>
    </row>
    <row r="7134" spans="1:29" x14ac:dyDescent="0.3">
      <c r="A7134" s="1" t="s">
        <v>29</v>
      </c>
      <c r="B7134" t="s">
        <v>327</v>
      </c>
      <c r="C7134" t="s">
        <v>2714</v>
      </c>
      <c r="D7134" t="s">
        <v>387</v>
      </c>
      <c r="E7134">
        <v>6</v>
      </c>
      <c r="F7134" t="s">
        <v>77</v>
      </c>
      <c r="G7134" t="s">
        <v>365</v>
      </c>
      <c r="H7134" t="s">
        <v>35</v>
      </c>
      <c r="I7134" t="s">
        <v>1480</v>
      </c>
      <c r="J7134" t="s">
        <v>102</v>
      </c>
      <c r="K7134" t="s">
        <v>15739</v>
      </c>
      <c r="L7134" t="s">
        <v>9416</v>
      </c>
      <c r="M7134" t="s">
        <v>333</v>
      </c>
      <c r="N7134" t="s">
        <v>84</v>
      </c>
      <c r="O7134">
        <v>14096</v>
      </c>
      <c r="P7134">
        <v>18813</v>
      </c>
      <c r="Q7134" t="s">
        <v>41</v>
      </c>
      <c r="R7134">
        <v>973</v>
      </c>
      <c r="S7134" s="2">
        <v>45222</v>
      </c>
      <c r="T7134" s="2">
        <v>45227</v>
      </c>
      <c r="U7134">
        <v>0</v>
      </c>
      <c r="V7134" t="s">
        <v>106</v>
      </c>
      <c r="W7134">
        <v>529</v>
      </c>
      <c r="X7134" t="s">
        <v>60</v>
      </c>
      <c r="Y7134" t="s">
        <v>45</v>
      </c>
      <c r="Z7134">
        <v>0</v>
      </c>
      <c r="AA7134">
        <v>781</v>
      </c>
      <c r="AB7134">
        <v>17360</v>
      </c>
      <c r="AC7134" t="s">
        <v>107</v>
      </c>
    </row>
    <row r="7135" spans="1:29" x14ac:dyDescent="0.3">
      <c r="A7135" s="1" t="s">
        <v>47</v>
      </c>
      <c r="B7135" t="s">
        <v>136</v>
      </c>
      <c r="C7135" t="s">
        <v>1426</v>
      </c>
      <c r="D7135" t="s">
        <v>387</v>
      </c>
      <c r="E7135">
        <v>9</v>
      </c>
      <c r="F7135" t="s">
        <v>99</v>
      </c>
      <c r="G7135" t="s">
        <v>724</v>
      </c>
      <c r="H7135" t="s">
        <v>79</v>
      </c>
      <c r="I7135" t="s">
        <v>2533</v>
      </c>
      <c r="J7135" t="s">
        <v>3310</v>
      </c>
      <c r="K7135" t="s">
        <v>15740</v>
      </c>
      <c r="L7135" t="s">
        <v>15741</v>
      </c>
      <c r="M7135" t="s">
        <v>1128</v>
      </c>
      <c r="N7135" t="s">
        <v>84</v>
      </c>
      <c r="O7135">
        <v>17572</v>
      </c>
      <c r="P7135">
        <v>20011</v>
      </c>
      <c r="Q7135" t="s">
        <v>95</v>
      </c>
      <c r="R7135">
        <v>93</v>
      </c>
      <c r="S7135" s="2">
        <v>44881</v>
      </c>
      <c r="T7135" s="2">
        <v>44905</v>
      </c>
      <c r="U7135">
        <v>0</v>
      </c>
      <c r="V7135" t="s">
        <v>71</v>
      </c>
      <c r="W7135">
        <v>630</v>
      </c>
      <c r="X7135" t="s">
        <v>60</v>
      </c>
      <c r="Y7135" t="s">
        <v>72</v>
      </c>
      <c r="Z7135">
        <v>0</v>
      </c>
      <c r="AA7135">
        <v>90</v>
      </c>
      <c r="AB7135">
        <v>19079</v>
      </c>
      <c r="AC7135" t="s">
        <v>107</v>
      </c>
    </row>
    <row r="7136" spans="1:29" x14ac:dyDescent="0.3">
      <c r="A7136" s="1" t="s">
        <v>29</v>
      </c>
      <c r="B7136" t="s">
        <v>30</v>
      </c>
      <c r="C7136" t="s">
        <v>2187</v>
      </c>
      <c r="D7136" t="s">
        <v>138</v>
      </c>
      <c r="E7136">
        <v>1</v>
      </c>
      <c r="F7136" t="s">
        <v>77</v>
      </c>
      <c r="G7136" t="s">
        <v>980</v>
      </c>
      <c r="H7136" t="s">
        <v>79</v>
      </c>
      <c r="I7136" t="s">
        <v>1322</v>
      </c>
      <c r="J7136" t="s">
        <v>15742</v>
      </c>
      <c r="K7136" t="s">
        <v>15743</v>
      </c>
      <c r="L7136" t="s">
        <v>15744</v>
      </c>
      <c r="M7136" t="s">
        <v>269</v>
      </c>
      <c r="N7136" t="s">
        <v>58</v>
      </c>
      <c r="O7136">
        <v>27432</v>
      </c>
      <c r="P7136">
        <v>30821</v>
      </c>
      <c r="Q7136" t="s">
        <v>59</v>
      </c>
      <c r="R7136">
        <v>688</v>
      </c>
      <c r="S7136" s="2">
        <v>44536</v>
      </c>
      <c r="T7136" t="s">
        <v>42</v>
      </c>
      <c r="U7136">
        <v>30312</v>
      </c>
      <c r="V7136" t="s">
        <v>71</v>
      </c>
      <c r="W7136">
        <v>714</v>
      </c>
      <c r="X7136" t="s">
        <v>44</v>
      </c>
      <c r="Y7136" t="s">
        <v>45</v>
      </c>
      <c r="Z7136">
        <v>4280</v>
      </c>
      <c r="AA7136">
        <v>687</v>
      </c>
      <c r="AB7136">
        <v>27530</v>
      </c>
      <c r="AC7136" t="s">
        <v>46</v>
      </c>
    </row>
    <row r="7137" spans="1:29" x14ac:dyDescent="0.3">
      <c r="A7137" s="1" t="s">
        <v>29</v>
      </c>
      <c r="B7137" t="s">
        <v>62</v>
      </c>
      <c r="C7137" t="s">
        <v>666</v>
      </c>
      <c r="D7137" t="s">
        <v>128</v>
      </c>
      <c r="E7137">
        <v>8</v>
      </c>
      <c r="F7137" t="s">
        <v>64</v>
      </c>
      <c r="G7137" t="s">
        <v>388</v>
      </c>
      <c r="H7137" t="s">
        <v>35</v>
      </c>
      <c r="I7137" t="s">
        <v>636</v>
      </c>
      <c r="J7137" t="s">
        <v>3401</v>
      </c>
      <c r="K7137" t="s">
        <v>15745</v>
      </c>
      <c r="L7137" t="s">
        <v>15746</v>
      </c>
      <c r="M7137" t="s">
        <v>135</v>
      </c>
      <c r="N7137" t="s">
        <v>40</v>
      </c>
      <c r="O7137">
        <v>9344</v>
      </c>
      <c r="P7137">
        <v>12243</v>
      </c>
      <c r="Q7137" t="s">
        <v>59</v>
      </c>
      <c r="R7137">
        <v>516</v>
      </c>
      <c r="S7137" s="2">
        <v>45072</v>
      </c>
      <c r="T7137" t="s">
        <v>42</v>
      </c>
      <c r="U7137">
        <v>18710</v>
      </c>
      <c r="V7137" t="s">
        <v>43</v>
      </c>
      <c r="W7137">
        <v>620</v>
      </c>
      <c r="X7137" t="s">
        <v>44</v>
      </c>
      <c r="Y7137" t="s">
        <v>72</v>
      </c>
      <c r="Z7137">
        <v>0</v>
      </c>
      <c r="AA7137">
        <v>245</v>
      </c>
      <c r="AB7137">
        <v>9969</v>
      </c>
      <c r="AC7137" t="s">
        <v>46</v>
      </c>
    </row>
    <row r="7138" spans="1:29" x14ac:dyDescent="0.3">
      <c r="A7138" s="1" t="s">
        <v>29</v>
      </c>
      <c r="B7138" t="s">
        <v>86</v>
      </c>
      <c r="C7138" t="s">
        <v>1109</v>
      </c>
      <c r="D7138" t="s">
        <v>155</v>
      </c>
      <c r="E7138">
        <v>4</v>
      </c>
      <c r="F7138" t="s">
        <v>221</v>
      </c>
      <c r="G7138" t="s">
        <v>548</v>
      </c>
      <c r="H7138" t="s">
        <v>79</v>
      </c>
      <c r="I7138" t="s">
        <v>2069</v>
      </c>
      <c r="J7138" t="s">
        <v>916</v>
      </c>
      <c r="K7138" t="s">
        <v>15747</v>
      </c>
      <c r="L7138" t="s">
        <v>15748</v>
      </c>
      <c r="M7138" t="s">
        <v>1100</v>
      </c>
      <c r="N7138" t="s">
        <v>94</v>
      </c>
      <c r="O7138">
        <v>17687</v>
      </c>
      <c r="P7138">
        <v>19853</v>
      </c>
      <c r="Q7138" t="s">
        <v>59</v>
      </c>
      <c r="R7138">
        <v>366</v>
      </c>
      <c r="S7138" s="2">
        <v>44346</v>
      </c>
      <c r="T7138" t="s">
        <v>42</v>
      </c>
      <c r="U7138">
        <v>3387</v>
      </c>
      <c r="V7138" t="s">
        <v>43</v>
      </c>
      <c r="W7138">
        <v>684</v>
      </c>
      <c r="X7138" t="s">
        <v>44</v>
      </c>
      <c r="Y7138" t="s">
        <v>61</v>
      </c>
      <c r="Z7138">
        <v>0</v>
      </c>
      <c r="AA7138">
        <v>475</v>
      </c>
      <c r="AB7138">
        <v>17753</v>
      </c>
      <c r="AC7138" t="s">
        <v>73</v>
      </c>
    </row>
    <row r="7139" spans="1:29" x14ac:dyDescent="0.3">
      <c r="A7139" s="1" t="s">
        <v>29</v>
      </c>
      <c r="B7139" t="s">
        <v>74</v>
      </c>
      <c r="C7139" t="s">
        <v>75</v>
      </c>
      <c r="D7139" t="s">
        <v>257</v>
      </c>
      <c r="E7139">
        <v>5</v>
      </c>
      <c r="F7139" t="s">
        <v>271</v>
      </c>
      <c r="G7139" t="s">
        <v>353</v>
      </c>
      <c r="H7139" t="s">
        <v>79</v>
      </c>
      <c r="I7139" t="s">
        <v>1441</v>
      </c>
      <c r="J7139" t="s">
        <v>10476</v>
      </c>
      <c r="K7139" t="s">
        <v>15749</v>
      </c>
      <c r="L7139" t="s">
        <v>15750</v>
      </c>
      <c r="M7139" t="s">
        <v>1718</v>
      </c>
      <c r="N7139" t="s">
        <v>84</v>
      </c>
      <c r="O7139">
        <v>25111</v>
      </c>
      <c r="P7139">
        <v>27589</v>
      </c>
      <c r="Q7139" t="s">
        <v>41</v>
      </c>
      <c r="R7139">
        <v>49</v>
      </c>
      <c r="S7139" s="2">
        <v>44794</v>
      </c>
      <c r="T7139" t="s">
        <v>42</v>
      </c>
      <c r="U7139">
        <v>0</v>
      </c>
      <c r="V7139" t="s">
        <v>85</v>
      </c>
      <c r="W7139">
        <v>406</v>
      </c>
      <c r="X7139" t="s">
        <v>44</v>
      </c>
      <c r="Y7139" t="s">
        <v>72</v>
      </c>
      <c r="Z7139">
        <v>0</v>
      </c>
      <c r="AA7139">
        <v>903</v>
      </c>
      <c r="AB7139">
        <v>25319</v>
      </c>
      <c r="AC7139" t="s">
        <v>73</v>
      </c>
    </row>
    <row r="7140" spans="1:29" x14ac:dyDescent="0.3">
      <c r="A7140" s="1" t="s">
        <v>47</v>
      </c>
      <c r="B7140" t="s">
        <v>117</v>
      </c>
      <c r="C7140" t="s">
        <v>2114</v>
      </c>
      <c r="D7140" t="s">
        <v>352</v>
      </c>
      <c r="E7140">
        <v>4</v>
      </c>
      <c r="F7140" t="s">
        <v>51</v>
      </c>
      <c r="G7140" t="s">
        <v>285</v>
      </c>
      <c r="H7140" t="s">
        <v>79</v>
      </c>
      <c r="I7140" t="s">
        <v>2069</v>
      </c>
      <c r="J7140" t="s">
        <v>1390</v>
      </c>
      <c r="K7140" t="s">
        <v>15751</v>
      </c>
      <c r="L7140" t="s">
        <v>15752</v>
      </c>
      <c r="M7140" t="s">
        <v>1326</v>
      </c>
      <c r="N7140" t="s">
        <v>40</v>
      </c>
      <c r="O7140">
        <v>10748</v>
      </c>
      <c r="P7140">
        <v>13498</v>
      </c>
      <c r="Q7140" t="s">
        <v>41</v>
      </c>
      <c r="R7140">
        <v>566</v>
      </c>
      <c r="S7140" s="2">
        <v>44668</v>
      </c>
      <c r="T7140" s="2">
        <v>44678</v>
      </c>
      <c r="U7140">
        <v>0</v>
      </c>
      <c r="V7140" t="s">
        <v>71</v>
      </c>
      <c r="W7140">
        <v>453</v>
      </c>
      <c r="X7140" t="s">
        <v>60</v>
      </c>
      <c r="Y7140" t="s">
        <v>72</v>
      </c>
      <c r="Z7140">
        <v>0</v>
      </c>
      <c r="AA7140">
        <v>539</v>
      </c>
      <c r="AB7140">
        <v>11270</v>
      </c>
      <c r="AC7140" t="s">
        <v>46</v>
      </c>
    </row>
    <row r="7141" spans="1:29" x14ac:dyDescent="0.3">
      <c r="A7141" s="1" t="s">
        <v>29</v>
      </c>
      <c r="B7141" t="s">
        <v>363</v>
      </c>
      <c r="C7141" t="s">
        <v>2024</v>
      </c>
      <c r="D7141" t="s">
        <v>128</v>
      </c>
      <c r="E7141">
        <v>5</v>
      </c>
      <c r="F7141" t="s">
        <v>77</v>
      </c>
      <c r="G7141" t="s">
        <v>501</v>
      </c>
      <c r="H7141" t="s">
        <v>79</v>
      </c>
      <c r="I7141" t="s">
        <v>4489</v>
      </c>
      <c r="J7141" t="s">
        <v>157</v>
      </c>
      <c r="K7141" t="s">
        <v>15753</v>
      </c>
      <c r="L7141" t="s">
        <v>15754</v>
      </c>
      <c r="M7141" t="s">
        <v>2729</v>
      </c>
      <c r="N7141" t="s">
        <v>84</v>
      </c>
      <c r="O7141">
        <v>6564</v>
      </c>
      <c r="P7141">
        <v>9708</v>
      </c>
      <c r="Q7141" t="s">
        <v>41</v>
      </c>
      <c r="R7141">
        <v>662</v>
      </c>
      <c r="S7141" s="2">
        <v>44816</v>
      </c>
      <c r="T7141" t="s">
        <v>42</v>
      </c>
      <c r="U7141">
        <v>0</v>
      </c>
      <c r="V7141" t="s">
        <v>71</v>
      </c>
      <c r="W7141">
        <v>696</v>
      </c>
      <c r="X7141" t="s">
        <v>44</v>
      </c>
      <c r="Y7141" t="s">
        <v>45</v>
      </c>
      <c r="Z7141">
        <v>0</v>
      </c>
      <c r="AA7141">
        <v>52</v>
      </c>
      <c r="AB7141">
        <v>9594</v>
      </c>
      <c r="AC7141" t="s">
        <v>107</v>
      </c>
    </row>
    <row r="7142" spans="1:29" x14ac:dyDescent="0.3">
      <c r="A7142" s="1" t="s">
        <v>29</v>
      </c>
      <c r="B7142" t="s">
        <v>74</v>
      </c>
      <c r="C7142" t="s">
        <v>837</v>
      </c>
      <c r="D7142" t="s">
        <v>185</v>
      </c>
      <c r="E7142">
        <v>8</v>
      </c>
      <c r="F7142" t="s">
        <v>77</v>
      </c>
      <c r="G7142" t="s">
        <v>264</v>
      </c>
      <c r="H7142" t="s">
        <v>35</v>
      </c>
      <c r="I7142" t="s">
        <v>7871</v>
      </c>
      <c r="J7142" t="s">
        <v>3910</v>
      </c>
      <c r="K7142">
        <v>6301856861</v>
      </c>
      <c r="L7142" t="s">
        <v>15755</v>
      </c>
      <c r="M7142" t="s">
        <v>1146</v>
      </c>
      <c r="N7142" t="s">
        <v>40</v>
      </c>
      <c r="O7142">
        <v>16611</v>
      </c>
      <c r="P7142">
        <v>20786</v>
      </c>
      <c r="Q7142" t="s">
        <v>59</v>
      </c>
      <c r="R7142">
        <v>13</v>
      </c>
      <c r="S7142" s="2">
        <v>44845</v>
      </c>
      <c r="T7142" t="s">
        <v>42</v>
      </c>
      <c r="U7142">
        <v>4562</v>
      </c>
      <c r="V7142" t="s">
        <v>43</v>
      </c>
      <c r="W7142">
        <v>433</v>
      </c>
      <c r="X7142" t="s">
        <v>44</v>
      </c>
      <c r="Y7142" t="s">
        <v>45</v>
      </c>
      <c r="Z7142">
        <v>0</v>
      </c>
      <c r="AA7142">
        <v>321</v>
      </c>
      <c r="AB7142">
        <v>20578</v>
      </c>
      <c r="AC7142" t="s">
        <v>73</v>
      </c>
    </row>
    <row r="7143" spans="1:29" x14ac:dyDescent="0.3">
      <c r="A7143" s="1" t="s">
        <v>29</v>
      </c>
      <c r="B7143" t="s">
        <v>541</v>
      </c>
      <c r="C7143" t="s">
        <v>3324</v>
      </c>
      <c r="D7143" t="s">
        <v>76</v>
      </c>
      <c r="E7143">
        <v>8</v>
      </c>
      <c r="F7143" t="s">
        <v>64</v>
      </c>
      <c r="G7143" t="s">
        <v>1152</v>
      </c>
      <c r="H7143" t="s">
        <v>79</v>
      </c>
      <c r="I7143" t="s">
        <v>140</v>
      </c>
      <c r="J7143" t="s">
        <v>3212</v>
      </c>
      <c r="K7143">
        <f>1-163-981-3201</f>
        <v>-4344</v>
      </c>
      <c r="L7143" t="s">
        <v>15756</v>
      </c>
      <c r="M7143" t="s">
        <v>546</v>
      </c>
      <c r="N7143" t="s">
        <v>84</v>
      </c>
      <c r="O7143">
        <v>15714</v>
      </c>
      <c r="P7143">
        <v>19208</v>
      </c>
      <c r="Q7143" t="s">
        <v>95</v>
      </c>
      <c r="R7143">
        <v>379</v>
      </c>
      <c r="S7143" s="2">
        <v>44978</v>
      </c>
      <c r="T7143" t="s">
        <v>42</v>
      </c>
      <c r="U7143">
        <v>0</v>
      </c>
      <c r="V7143" t="s">
        <v>71</v>
      </c>
      <c r="W7143">
        <v>530</v>
      </c>
      <c r="X7143" t="s">
        <v>44</v>
      </c>
      <c r="Y7143" t="s">
        <v>72</v>
      </c>
      <c r="Z7143">
        <v>0</v>
      </c>
      <c r="AA7143">
        <v>272</v>
      </c>
      <c r="AB7143">
        <v>15750</v>
      </c>
      <c r="AC7143" t="s">
        <v>46</v>
      </c>
    </row>
    <row r="7144" spans="1:29" x14ac:dyDescent="0.3">
      <c r="A7144" s="1" t="s">
        <v>47</v>
      </c>
      <c r="B7144" t="s">
        <v>145</v>
      </c>
      <c r="C7144" t="s">
        <v>528</v>
      </c>
      <c r="D7144" t="s">
        <v>155</v>
      </c>
      <c r="E7144">
        <v>8</v>
      </c>
      <c r="F7144" t="s">
        <v>271</v>
      </c>
      <c r="G7144" t="s">
        <v>689</v>
      </c>
      <c r="H7144" t="s">
        <v>35</v>
      </c>
      <c r="I7144" t="s">
        <v>2994</v>
      </c>
      <c r="J7144" t="s">
        <v>3097</v>
      </c>
      <c r="K7144" t="s">
        <v>15757</v>
      </c>
      <c r="L7144" t="s">
        <v>15758</v>
      </c>
      <c r="M7144" t="s">
        <v>708</v>
      </c>
      <c r="N7144" t="s">
        <v>94</v>
      </c>
      <c r="O7144">
        <v>3538</v>
      </c>
      <c r="P7144">
        <v>5980</v>
      </c>
      <c r="Q7144" t="s">
        <v>59</v>
      </c>
      <c r="R7144">
        <v>194</v>
      </c>
      <c r="S7144" s="2">
        <v>45167</v>
      </c>
      <c r="T7144" t="s">
        <v>42</v>
      </c>
      <c r="U7144">
        <v>46810</v>
      </c>
      <c r="V7144" t="s">
        <v>43</v>
      </c>
      <c r="W7144">
        <v>497</v>
      </c>
      <c r="X7144" t="s">
        <v>44</v>
      </c>
      <c r="Y7144" t="s">
        <v>61</v>
      </c>
      <c r="Z7144">
        <v>0</v>
      </c>
      <c r="AA7144">
        <v>334</v>
      </c>
      <c r="AB7144">
        <v>4440</v>
      </c>
      <c r="AC7144" t="s">
        <v>107</v>
      </c>
    </row>
    <row r="7145" spans="1:29" x14ac:dyDescent="0.3">
      <c r="A7145" s="1" t="s">
        <v>47</v>
      </c>
      <c r="B7145" t="s">
        <v>176</v>
      </c>
      <c r="C7145" t="s">
        <v>7337</v>
      </c>
      <c r="D7145" t="s">
        <v>155</v>
      </c>
      <c r="E7145">
        <v>5</v>
      </c>
      <c r="F7145" t="s">
        <v>64</v>
      </c>
      <c r="G7145" t="s">
        <v>802</v>
      </c>
      <c r="H7145" t="s">
        <v>35</v>
      </c>
      <c r="I7145" t="s">
        <v>2513</v>
      </c>
      <c r="J7145" t="s">
        <v>10122</v>
      </c>
      <c r="K7145" t="s">
        <v>15759</v>
      </c>
      <c r="L7145" t="s">
        <v>15760</v>
      </c>
      <c r="M7145" t="s">
        <v>296</v>
      </c>
      <c r="N7145" t="s">
        <v>84</v>
      </c>
      <c r="O7145">
        <v>2549</v>
      </c>
      <c r="P7145">
        <v>5719</v>
      </c>
      <c r="Q7145" t="s">
        <v>95</v>
      </c>
      <c r="R7145">
        <v>708</v>
      </c>
      <c r="S7145" s="2">
        <v>44841</v>
      </c>
      <c r="T7145" s="2">
        <v>44863</v>
      </c>
      <c r="U7145">
        <v>0</v>
      </c>
      <c r="V7145" t="s">
        <v>85</v>
      </c>
      <c r="W7145">
        <v>603</v>
      </c>
      <c r="X7145" t="s">
        <v>60</v>
      </c>
      <c r="Y7145" t="s">
        <v>72</v>
      </c>
      <c r="Z7145">
        <v>0</v>
      </c>
      <c r="AA7145">
        <v>730</v>
      </c>
      <c r="AB7145">
        <v>5209</v>
      </c>
      <c r="AC7145" t="s">
        <v>107</v>
      </c>
    </row>
    <row r="7146" spans="1:29" x14ac:dyDescent="0.3">
      <c r="A7146" s="1" t="s">
        <v>29</v>
      </c>
      <c r="B7146" t="s">
        <v>228</v>
      </c>
      <c r="C7146" t="s">
        <v>847</v>
      </c>
      <c r="D7146" t="s">
        <v>155</v>
      </c>
      <c r="E7146">
        <v>8</v>
      </c>
      <c r="F7146" t="s">
        <v>221</v>
      </c>
      <c r="G7146" t="s">
        <v>335</v>
      </c>
      <c r="H7146" t="s">
        <v>79</v>
      </c>
      <c r="I7146" t="s">
        <v>565</v>
      </c>
      <c r="J7146" t="s">
        <v>2777</v>
      </c>
      <c r="K7146" t="s">
        <v>15761</v>
      </c>
      <c r="L7146" t="s">
        <v>15762</v>
      </c>
      <c r="M7146" t="s">
        <v>479</v>
      </c>
      <c r="N7146" t="s">
        <v>94</v>
      </c>
      <c r="O7146">
        <v>5309</v>
      </c>
      <c r="P7146">
        <v>9708</v>
      </c>
      <c r="Q7146" t="s">
        <v>95</v>
      </c>
      <c r="R7146">
        <v>717</v>
      </c>
      <c r="S7146" s="2">
        <v>44872</v>
      </c>
      <c r="T7146" t="s">
        <v>42</v>
      </c>
      <c r="U7146">
        <v>0</v>
      </c>
      <c r="V7146" t="s">
        <v>106</v>
      </c>
      <c r="W7146">
        <v>671</v>
      </c>
      <c r="X7146" t="s">
        <v>44</v>
      </c>
      <c r="Y7146" t="s">
        <v>45</v>
      </c>
      <c r="Z7146">
        <v>0</v>
      </c>
      <c r="AA7146">
        <v>274</v>
      </c>
      <c r="AB7146">
        <v>6326</v>
      </c>
      <c r="AC7146" t="s">
        <v>73</v>
      </c>
    </row>
    <row r="7147" spans="1:29" x14ac:dyDescent="0.3">
      <c r="A7147" s="1" t="s">
        <v>29</v>
      </c>
      <c r="B7147" t="s">
        <v>541</v>
      </c>
      <c r="C7147" t="s">
        <v>1570</v>
      </c>
      <c r="D7147" t="s">
        <v>387</v>
      </c>
      <c r="E7147">
        <v>4</v>
      </c>
      <c r="F7147" t="s">
        <v>33</v>
      </c>
      <c r="G7147" t="s">
        <v>411</v>
      </c>
      <c r="H7147" t="s">
        <v>35</v>
      </c>
      <c r="I7147" t="s">
        <v>2601</v>
      </c>
      <c r="J7147" t="s">
        <v>922</v>
      </c>
      <c r="K7147" t="s">
        <v>15763</v>
      </c>
      <c r="L7147" t="s">
        <v>15764</v>
      </c>
      <c r="M7147" t="s">
        <v>1340</v>
      </c>
      <c r="N7147" t="s">
        <v>94</v>
      </c>
      <c r="O7147">
        <v>5394</v>
      </c>
      <c r="P7147">
        <v>9712</v>
      </c>
      <c r="Q7147" t="s">
        <v>41</v>
      </c>
      <c r="R7147">
        <v>127</v>
      </c>
      <c r="S7147" s="2">
        <v>44910</v>
      </c>
      <c r="T7147" s="2">
        <v>44930</v>
      </c>
      <c r="U7147">
        <v>0</v>
      </c>
      <c r="V7147" t="s">
        <v>85</v>
      </c>
      <c r="W7147">
        <v>551</v>
      </c>
      <c r="X7147" t="s">
        <v>60</v>
      </c>
      <c r="Y7147" t="s">
        <v>61</v>
      </c>
      <c r="Z7147">
        <v>0</v>
      </c>
      <c r="AA7147">
        <v>682</v>
      </c>
      <c r="AB7147">
        <v>9050</v>
      </c>
      <c r="AC7147" t="s">
        <v>73</v>
      </c>
    </row>
    <row r="7148" spans="1:29" x14ac:dyDescent="0.3">
      <c r="A7148" s="1" t="s">
        <v>47</v>
      </c>
      <c r="B7148" t="s">
        <v>176</v>
      </c>
      <c r="C7148" t="s">
        <v>3235</v>
      </c>
      <c r="D7148" t="s">
        <v>236</v>
      </c>
      <c r="E7148">
        <v>5</v>
      </c>
      <c r="F7148" t="s">
        <v>64</v>
      </c>
      <c r="G7148" t="s">
        <v>802</v>
      </c>
      <c r="H7148" t="s">
        <v>79</v>
      </c>
      <c r="I7148" t="s">
        <v>14685</v>
      </c>
      <c r="J7148" t="s">
        <v>224</v>
      </c>
      <c r="K7148" t="s">
        <v>15765</v>
      </c>
      <c r="L7148" t="s">
        <v>15766</v>
      </c>
      <c r="M7148" t="s">
        <v>1637</v>
      </c>
      <c r="N7148" t="s">
        <v>94</v>
      </c>
      <c r="O7148">
        <v>5766</v>
      </c>
      <c r="P7148">
        <v>9086</v>
      </c>
      <c r="Q7148" t="s">
        <v>59</v>
      </c>
      <c r="R7148">
        <v>85</v>
      </c>
      <c r="S7148" s="2">
        <v>45181</v>
      </c>
      <c r="T7148" t="s">
        <v>42</v>
      </c>
      <c r="U7148">
        <v>1300</v>
      </c>
      <c r="V7148" t="s">
        <v>106</v>
      </c>
      <c r="W7148">
        <v>719</v>
      </c>
      <c r="X7148" t="s">
        <v>44</v>
      </c>
      <c r="Y7148" t="s">
        <v>45</v>
      </c>
      <c r="Z7148">
        <v>0</v>
      </c>
      <c r="AA7148">
        <v>470</v>
      </c>
      <c r="AB7148">
        <v>8755</v>
      </c>
      <c r="AC7148" t="s">
        <v>73</v>
      </c>
    </row>
    <row r="7149" spans="1:29" x14ac:dyDescent="0.3">
      <c r="A7149" s="1" t="s">
        <v>47</v>
      </c>
      <c r="B7149" t="s">
        <v>136</v>
      </c>
      <c r="C7149" t="s">
        <v>1124</v>
      </c>
      <c r="D7149" t="s">
        <v>32</v>
      </c>
      <c r="E7149">
        <v>8</v>
      </c>
      <c r="F7149" t="s">
        <v>77</v>
      </c>
      <c r="G7149" t="s">
        <v>264</v>
      </c>
      <c r="H7149" t="s">
        <v>79</v>
      </c>
      <c r="I7149" t="s">
        <v>1563</v>
      </c>
      <c r="J7149" t="s">
        <v>3907</v>
      </c>
      <c r="K7149" t="s">
        <v>15767</v>
      </c>
      <c r="L7149" t="s">
        <v>15768</v>
      </c>
      <c r="M7149" t="s">
        <v>312</v>
      </c>
      <c r="N7149" t="s">
        <v>84</v>
      </c>
      <c r="O7149">
        <v>27150</v>
      </c>
      <c r="P7149">
        <v>30494</v>
      </c>
      <c r="Q7149" t="s">
        <v>59</v>
      </c>
      <c r="R7149">
        <v>695</v>
      </c>
      <c r="S7149" s="2">
        <v>44958</v>
      </c>
      <c r="T7149" s="2">
        <v>44962</v>
      </c>
      <c r="U7149">
        <v>5218</v>
      </c>
      <c r="V7149" t="s">
        <v>106</v>
      </c>
      <c r="W7149">
        <v>478</v>
      </c>
      <c r="X7149" t="s">
        <v>60</v>
      </c>
      <c r="Y7149" t="s">
        <v>45</v>
      </c>
      <c r="Z7149">
        <v>0</v>
      </c>
      <c r="AA7149">
        <v>682</v>
      </c>
      <c r="AB7149">
        <v>27848</v>
      </c>
      <c r="AC7149" t="s">
        <v>73</v>
      </c>
    </row>
    <row r="7150" spans="1:29" x14ac:dyDescent="0.3">
      <c r="A7150" s="1" t="s">
        <v>47</v>
      </c>
      <c r="B7150" t="s">
        <v>234</v>
      </c>
      <c r="C7150" t="s">
        <v>742</v>
      </c>
      <c r="D7150" t="s">
        <v>119</v>
      </c>
      <c r="E7150">
        <v>1</v>
      </c>
      <c r="F7150" t="s">
        <v>186</v>
      </c>
      <c r="G7150" t="s">
        <v>187</v>
      </c>
      <c r="H7150" t="s">
        <v>35</v>
      </c>
      <c r="I7150" t="s">
        <v>10140</v>
      </c>
      <c r="J7150" t="s">
        <v>936</v>
      </c>
      <c r="K7150" t="s">
        <v>15769</v>
      </c>
      <c r="L7150" t="s">
        <v>15770</v>
      </c>
      <c r="M7150" t="s">
        <v>483</v>
      </c>
      <c r="N7150" t="s">
        <v>58</v>
      </c>
      <c r="O7150">
        <v>5221</v>
      </c>
      <c r="P7150">
        <v>10172</v>
      </c>
      <c r="Q7150" t="s">
        <v>95</v>
      </c>
      <c r="R7150">
        <v>158</v>
      </c>
      <c r="S7150" s="2">
        <v>45061</v>
      </c>
      <c r="T7150" s="2">
        <v>45082</v>
      </c>
      <c r="U7150">
        <v>0</v>
      </c>
      <c r="V7150" t="s">
        <v>71</v>
      </c>
      <c r="W7150">
        <v>469</v>
      </c>
      <c r="X7150" t="s">
        <v>60</v>
      </c>
      <c r="Y7150" t="s">
        <v>45</v>
      </c>
      <c r="Z7150">
        <v>1935</v>
      </c>
      <c r="AA7150">
        <v>291</v>
      </c>
      <c r="AB7150">
        <v>6033</v>
      </c>
      <c r="AC7150" t="s">
        <v>107</v>
      </c>
    </row>
    <row r="7151" spans="1:29" x14ac:dyDescent="0.3">
      <c r="A7151" s="1" t="s">
        <v>47</v>
      </c>
      <c r="B7151" t="s">
        <v>136</v>
      </c>
      <c r="C7151" t="s">
        <v>2181</v>
      </c>
      <c r="D7151" t="s">
        <v>50</v>
      </c>
      <c r="E7151">
        <v>10</v>
      </c>
      <c r="F7151" t="s">
        <v>186</v>
      </c>
      <c r="G7151" t="s">
        <v>187</v>
      </c>
      <c r="H7151" t="s">
        <v>79</v>
      </c>
      <c r="I7151" t="s">
        <v>729</v>
      </c>
      <c r="J7151" t="s">
        <v>3872</v>
      </c>
      <c r="K7151" t="s">
        <v>15771</v>
      </c>
      <c r="L7151" t="s">
        <v>15772</v>
      </c>
      <c r="M7151" t="s">
        <v>312</v>
      </c>
      <c r="N7151" t="s">
        <v>58</v>
      </c>
      <c r="O7151">
        <v>18456</v>
      </c>
      <c r="P7151">
        <v>21917</v>
      </c>
      <c r="Q7151" t="s">
        <v>41</v>
      </c>
      <c r="R7151">
        <v>268</v>
      </c>
      <c r="S7151" s="2">
        <v>44952</v>
      </c>
      <c r="T7151" s="2">
        <v>44953</v>
      </c>
      <c r="U7151">
        <v>0</v>
      </c>
      <c r="V7151" t="s">
        <v>85</v>
      </c>
      <c r="W7151">
        <v>791</v>
      </c>
      <c r="X7151" t="s">
        <v>60</v>
      </c>
      <c r="Y7151" t="s">
        <v>72</v>
      </c>
      <c r="Z7151">
        <v>3010</v>
      </c>
      <c r="AA7151">
        <v>91</v>
      </c>
      <c r="AB7151">
        <v>18965</v>
      </c>
      <c r="AC7151" t="s">
        <v>73</v>
      </c>
    </row>
    <row r="7152" spans="1:29" x14ac:dyDescent="0.3">
      <c r="A7152" s="1" t="s">
        <v>29</v>
      </c>
      <c r="B7152" t="s">
        <v>327</v>
      </c>
      <c r="C7152" t="s">
        <v>1432</v>
      </c>
      <c r="D7152" t="s">
        <v>201</v>
      </c>
      <c r="E7152">
        <v>1</v>
      </c>
      <c r="F7152" t="s">
        <v>51</v>
      </c>
      <c r="G7152" t="s">
        <v>52</v>
      </c>
      <c r="H7152" t="s">
        <v>79</v>
      </c>
      <c r="I7152" t="s">
        <v>292</v>
      </c>
      <c r="J7152" t="s">
        <v>90</v>
      </c>
      <c r="K7152" t="s">
        <v>15773</v>
      </c>
      <c r="L7152" t="s">
        <v>15774</v>
      </c>
      <c r="M7152" t="s">
        <v>333</v>
      </c>
      <c r="N7152" t="s">
        <v>40</v>
      </c>
      <c r="O7152">
        <v>7547</v>
      </c>
      <c r="P7152">
        <v>11815</v>
      </c>
      <c r="Q7152" t="s">
        <v>59</v>
      </c>
      <c r="R7152">
        <v>379</v>
      </c>
      <c r="S7152" s="2">
        <v>44909</v>
      </c>
      <c r="T7152" s="2">
        <v>44924</v>
      </c>
      <c r="U7152">
        <v>48367</v>
      </c>
      <c r="V7152" t="s">
        <v>85</v>
      </c>
      <c r="W7152">
        <v>746</v>
      </c>
      <c r="X7152" t="s">
        <v>60</v>
      </c>
      <c r="Y7152" t="s">
        <v>45</v>
      </c>
      <c r="Z7152">
        <v>0</v>
      </c>
      <c r="AA7152">
        <v>217</v>
      </c>
      <c r="AB7152">
        <v>10233</v>
      </c>
      <c r="AC7152" t="s">
        <v>73</v>
      </c>
    </row>
    <row r="7153" spans="1:29" x14ac:dyDescent="0.3">
      <c r="A7153" s="1" t="s">
        <v>47</v>
      </c>
      <c r="B7153" t="s">
        <v>234</v>
      </c>
      <c r="C7153" t="s">
        <v>2970</v>
      </c>
      <c r="D7153" t="s">
        <v>185</v>
      </c>
      <c r="E7153">
        <v>6</v>
      </c>
      <c r="F7153" t="s">
        <v>33</v>
      </c>
      <c r="G7153" t="s">
        <v>451</v>
      </c>
      <c r="H7153" t="s">
        <v>79</v>
      </c>
      <c r="I7153" t="s">
        <v>3221</v>
      </c>
      <c r="J7153" t="s">
        <v>245</v>
      </c>
      <c r="K7153">
        <v>1890926779</v>
      </c>
      <c r="L7153" t="s">
        <v>15775</v>
      </c>
      <c r="M7153" t="s">
        <v>800</v>
      </c>
      <c r="N7153" t="s">
        <v>58</v>
      </c>
      <c r="O7153">
        <v>22543</v>
      </c>
      <c r="P7153">
        <v>26654</v>
      </c>
      <c r="Q7153" t="s">
        <v>41</v>
      </c>
      <c r="R7153">
        <v>703</v>
      </c>
      <c r="S7153" s="2">
        <v>45132</v>
      </c>
      <c r="T7153" s="2">
        <v>45156</v>
      </c>
      <c r="U7153">
        <v>0</v>
      </c>
      <c r="V7153" t="s">
        <v>71</v>
      </c>
      <c r="W7153">
        <v>695</v>
      </c>
      <c r="X7153" t="s">
        <v>60</v>
      </c>
      <c r="Y7153" t="s">
        <v>61</v>
      </c>
      <c r="Z7153">
        <v>1673</v>
      </c>
      <c r="AA7153">
        <v>676</v>
      </c>
      <c r="AB7153">
        <v>25751</v>
      </c>
      <c r="AC7153" t="s">
        <v>46</v>
      </c>
    </row>
    <row r="7154" spans="1:29" x14ac:dyDescent="0.3">
      <c r="A7154" s="1" t="s">
        <v>29</v>
      </c>
      <c r="B7154" t="s">
        <v>541</v>
      </c>
      <c r="C7154" t="s">
        <v>1803</v>
      </c>
      <c r="D7154" t="s">
        <v>387</v>
      </c>
      <c r="E7154">
        <v>5</v>
      </c>
      <c r="F7154" t="s">
        <v>186</v>
      </c>
      <c r="G7154" t="s">
        <v>187</v>
      </c>
      <c r="H7154" t="s">
        <v>79</v>
      </c>
      <c r="I7154" t="s">
        <v>188</v>
      </c>
      <c r="J7154" t="s">
        <v>1419</v>
      </c>
      <c r="K7154" t="s">
        <v>15776</v>
      </c>
      <c r="L7154" t="s">
        <v>15777</v>
      </c>
      <c r="M7154" t="s">
        <v>3258</v>
      </c>
      <c r="N7154" t="s">
        <v>84</v>
      </c>
      <c r="O7154">
        <v>19432</v>
      </c>
      <c r="P7154">
        <v>22915</v>
      </c>
      <c r="Q7154" t="s">
        <v>59</v>
      </c>
      <c r="R7154">
        <v>822</v>
      </c>
      <c r="S7154" s="2">
        <v>45140</v>
      </c>
      <c r="T7154" t="s">
        <v>42</v>
      </c>
      <c r="U7154">
        <v>22535</v>
      </c>
      <c r="V7154" t="s">
        <v>85</v>
      </c>
      <c r="W7154">
        <v>756</v>
      </c>
      <c r="X7154" t="s">
        <v>44</v>
      </c>
      <c r="Y7154" t="s">
        <v>61</v>
      </c>
      <c r="Z7154">
        <v>0</v>
      </c>
      <c r="AA7154">
        <v>26</v>
      </c>
      <c r="AB7154">
        <v>19769</v>
      </c>
      <c r="AC7154" t="s">
        <v>73</v>
      </c>
    </row>
    <row r="7155" spans="1:29" x14ac:dyDescent="0.3">
      <c r="A7155" s="1" t="s">
        <v>29</v>
      </c>
      <c r="B7155" t="s">
        <v>228</v>
      </c>
      <c r="C7155" t="s">
        <v>989</v>
      </c>
      <c r="D7155" t="s">
        <v>169</v>
      </c>
      <c r="E7155">
        <v>9</v>
      </c>
      <c r="F7155" t="s">
        <v>51</v>
      </c>
      <c r="G7155" t="s">
        <v>1427</v>
      </c>
      <c r="H7155" t="s">
        <v>79</v>
      </c>
      <c r="I7155" t="s">
        <v>729</v>
      </c>
      <c r="J7155" t="s">
        <v>4666</v>
      </c>
      <c r="K7155">
        <f>1-49-306-3553</f>
        <v>-3907</v>
      </c>
      <c r="L7155" t="s">
        <v>15778</v>
      </c>
      <c r="M7155" t="s">
        <v>964</v>
      </c>
      <c r="N7155" t="s">
        <v>58</v>
      </c>
      <c r="O7155">
        <v>22201</v>
      </c>
      <c r="P7155">
        <v>24519</v>
      </c>
      <c r="Q7155" t="s">
        <v>41</v>
      </c>
      <c r="R7155">
        <v>14</v>
      </c>
      <c r="S7155" s="2">
        <v>44991</v>
      </c>
      <c r="T7155" s="2">
        <v>45003</v>
      </c>
      <c r="U7155">
        <v>0</v>
      </c>
      <c r="V7155" t="s">
        <v>71</v>
      </c>
      <c r="W7155">
        <v>761</v>
      </c>
      <c r="X7155" t="s">
        <v>60</v>
      </c>
      <c r="Y7155" t="s">
        <v>72</v>
      </c>
      <c r="Z7155">
        <v>3398</v>
      </c>
      <c r="AA7155">
        <v>962</v>
      </c>
      <c r="AB7155">
        <v>24255</v>
      </c>
      <c r="AC7155" t="s">
        <v>107</v>
      </c>
    </row>
    <row r="7156" spans="1:29" x14ac:dyDescent="0.3">
      <c r="A7156" s="1" t="s">
        <v>29</v>
      </c>
      <c r="B7156" t="s">
        <v>96</v>
      </c>
      <c r="C7156" t="s">
        <v>2065</v>
      </c>
      <c r="D7156" t="s">
        <v>257</v>
      </c>
      <c r="E7156">
        <v>2</v>
      </c>
      <c r="F7156" t="s">
        <v>129</v>
      </c>
      <c r="G7156" t="s">
        <v>163</v>
      </c>
      <c r="H7156" t="s">
        <v>79</v>
      </c>
      <c r="I7156" t="s">
        <v>3936</v>
      </c>
      <c r="J7156" t="s">
        <v>10122</v>
      </c>
      <c r="K7156" t="s">
        <v>15779</v>
      </c>
      <c r="L7156" t="s">
        <v>15780</v>
      </c>
      <c r="M7156" t="s">
        <v>2382</v>
      </c>
      <c r="N7156" t="s">
        <v>40</v>
      </c>
      <c r="O7156">
        <v>10795</v>
      </c>
      <c r="P7156">
        <v>14359</v>
      </c>
      <c r="Q7156" t="s">
        <v>41</v>
      </c>
      <c r="R7156">
        <v>579</v>
      </c>
      <c r="S7156" s="2">
        <v>45103</v>
      </c>
      <c r="T7156" s="2">
        <v>45120</v>
      </c>
      <c r="U7156">
        <v>0</v>
      </c>
      <c r="V7156" t="s">
        <v>85</v>
      </c>
      <c r="W7156">
        <v>626</v>
      </c>
      <c r="X7156" t="s">
        <v>60</v>
      </c>
      <c r="Y7156" t="s">
        <v>72</v>
      </c>
      <c r="Z7156">
        <v>0</v>
      </c>
      <c r="AA7156">
        <v>936</v>
      </c>
      <c r="AB7156">
        <v>11782</v>
      </c>
      <c r="AC7156" t="s">
        <v>107</v>
      </c>
    </row>
    <row r="7157" spans="1:29" x14ac:dyDescent="0.3">
      <c r="A7157" s="1" t="s">
        <v>29</v>
      </c>
      <c r="B7157" t="s">
        <v>363</v>
      </c>
      <c r="C7157" t="s">
        <v>2724</v>
      </c>
      <c r="D7157" t="s">
        <v>110</v>
      </c>
      <c r="E7157">
        <v>1</v>
      </c>
      <c r="F7157" t="s">
        <v>99</v>
      </c>
      <c r="G7157" t="s">
        <v>1138</v>
      </c>
      <c r="H7157" t="s">
        <v>79</v>
      </c>
      <c r="I7157" t="s">
        <v>2566</v>
      </c>
      <c r="J7157" t="s">
        <v>3107</v>
      </c>
      <c r="K7157" t="s">
        <v>15781</v>
      </c>
      <c r="L7157" t="s">
        <v>15782</v>
      </c>
      <c r="M7157" t="s">
        <v>421</v>
      </c>
      <c r="N7157" t="s">
        <v>84</v>
      </c>
      <c r="O7157">
        <v>16250</v>
      </c>
      <c r="P7157">
        <v>20708</v>
      </c>
      <c r="Q7157" t="s">
        <v>41</v>
      </c>
      <c r="R7157">
        <v>289</v>
      </c>
      <c r="S7157" s="2">
        <v>45238</v>
      </c>
      <c r="T7157" t="s">
        <v>42</v>
      </c>
      <c r="U7157">
        <v>0</v>
      </c>
      <c r="V7157" t="s">
        <v>43</v>
      </c>
      <c r="W7157">
        <v>745</v>
      </c>
      <c r="X7157" t="s">
        <v>44</v>
      </c>
      <c r="Y7157" t="s">
        <v>45</v>
      </c>
      <c r="Z7157">
        <v>0</v>
      </c>
      <c r="AA7157">
        <v>385</v>
      </c>
      <c r="AB7157">
        <v>17080</v>
      </c>
      <c r="AC7157" t="s">
        <v>107</v>
      </c>
    </row>
    <row r="7158" spans="1:29" x14ac:dyDescent="0.3">
      <c r="A7158" s="1" t="s">
        <v>47</v>
      </c>
      <c r="B7158" t="s">
        <v>145</v>
      </c>
      <c r="C7158" t="s">
        <v>1413</v>
      </c>
      <c r="D7158" t="s">
        <v>236</v>
      </c>
      <c r="E7158">
        <v>5</v>
      </c>
      <c r="F7158" t="s">
        <v>77</v>
      </c>
      <c r="G7158" t="s">
        <v>264</v>
      </c>
      <c r="H7158" t="s">
        <v>35</v>
      </c>
      <c r="I7158" t="s">
        <v>3517</v>
      </c>
      <c r="J7158" t="s">
        <v>1674</v>
      </c>
      <c r="K7158" s="3" t="s">
        <v>15783</v>
      </c>
      <c r="L7158" t="s">
        <v>15784</v>
      </c>
      <c r="M7158" t="s">
        <v>533</v>
      </c>
      <c r="N7158" t="s">
        <v>94</v>
      </c>
      <c r="O7158">
        <v>4410</v>
      </c>
      <c r="P7158">
        <v>8087</v>
      </c>
      <c r="Q7158" t="s">
        <v>59</v>
      </c>
      <c r="R7158">
        <v>23</v>
      </c>
      <c r="S7158" s="2">
        <v>44529</v>
      </c>
      <c r="T7158" s="2">
        <v>44545</v>
      </c>
      <c r="U7158">
        <v>34310</v>
      </c>
      <c r="V7158" t="s">
        <v>106</v>
      </c>
      <c r="W7158">
        <v>622</v>
      </c>
      <c r="X7158" t="s">
        <v>60</v>
      </c>
      <c r="Y7158" t="s">
        <v>45</v>
      </c>
      <c r="Z7158">
        <v>0</v>
      </c>
      <c r="AA7158">
        <v>568</v>
      </c>
      <c r="AB7158">
        <v>7793</v>
      </c>
      <c r="AC7158" t="s">
        <v>107</v>
      </c>
    </row>
    <row r="7159" spans="1:29" x14ac:dyDescent="0.3">
      <c r="A7159" s="1" t="s">
        <v>29</v>
      </c>
      <c r="B7159" t="s">
        <v>541</v>
      </c>
      <c r="C7159" t="s">
        <v>672</v>
      </c>
      <c r="D7159" t="s">
        <v>119</v>
      </c>
      <c r="E7159">
        <v>6</v>
      </c>
      <c r="F7159" t="s">
        <v>271</v>
      </c>
      <c r="G7159" t="s">
        <v>1298</v>
      </c>
      <c r="H7159" t="s">
        <v>79</v>
      </c>
      <c r="I7159" t="s">
        <v>921</v>
      </c>
      <c r="J7159" t="s">
        <v>2702</v>
      </c>
      <c r="K7159" t="s">
        <v>15785</v>
      </c>
      <c r="L7159" t="s">
        <v>15786</v>
      </c>
      <c r="M7159" t="s">
        <v>546</v>
      </c>
      <c r="N7159" t="s">
        <v>84</v>
      </c>
      <c r="O7159">
        <v>26671</v>
      </c>
      <c r="P7159">
        <v>29119</v>
      </c>
      <c r="Q7159" t="s">
        <v>95</v>
      </c>
      <c r="R7159">
        <v>438</v>
      </c>
      <c r="S7159" s="2">
        <v>45245</v>
      </c>
      <c r="T7159" s="2">
        <v>45272</v>
      </c>
      <c r="U7159">
        <v>0</v>
      </c>
      <c r="V7159" t="s">
        <v>85</v>
      </c>
      <c r="W7159">
        <v>510</v>
      </c>
      <c r="X7159" t="s">
        <v>60</v>
      </c>
      <c r="Y7159" t="s">
        <v>45</v>
      </c>
      <c r="Z7159">
        <v>0</v>
      </c>
      <c r="AA7159">
        <v>847</v>
      </c>
      <c r="AB7159">
        <v>28783</v>
      </c>
      <c r="AC7159" t="s">
        <v>107</v>
      </c>
    </row>
    <row r="7160" spans="1:29" x14ac:dyDescent="0.3">
      <c r="A7160" s="1" t="s">
        <v>29</v>
      </c>
      <c r="B7160" t="s">
        <v>74</v>
      </c>
      <c r="C7160" t="s">
        <v>1548</v>
      </c>
      <c r="D7160" t="s">
        <v>352</v>
      </c>
      <c r="E7160">
        <v>9</v>
      </c>
      <c r="F7160" t="s">
        <v>186</v>
      </c>
      <c r="G7160" t="s">
        <v>187</v>
      </c>
      <c r="H7160" t="s">
        <v>35</v>
      </c>
      <c r="I7160" t="s">
        <v>3135</v>
      </c>
      <c r="J7160" t="s">
        <v>4587</v>
      </c>
      <c r="K7160" t="s">
        <v>15787</v>
      </c>
      <c r="L7160" t="s">
        <v>15788</v>
      </c>
      <c r="M7160" t="s">
        <v>836</v>
      </c>
      <c r="N7160" t="s">
        <v>84</v>
      </c>
      <c r="O7160">
        <v>22124</v>
      </c>
      <c r="P7160">
        <v>25110</v>
      </c>
      <c r="Q7160" t="s">
        <v>59</v>
      </c>
      <c r="R7160">
        <v>334</v>
      </c>
      <c r="S7160" s="2">
        <v>44760</v>
      </c>
      <c r="T7160" t="s">
        <v>42</v>
      </c>
      <c r="U7160">
        <v>33524</v>
      </c>
      <c r="V7160" t="s">
        <v>71</v>
      </c>
      <c r="W7160">
        <v>787</v>
      </c>
      <c r="X7160" t="s">
        <v>44</v>
      </c>
      <c r="Y7160" t="s">
        <v>45</v>
      </c>
      <c r="Z7160">
        <v>0</v>
      </c>
      <c r="AA7160">
        <v>630</v>
      </c>
      <c r="AB7160">
        <v>23586</v>
      </c>
      <c r="AC7160" t="s">
        <v>107</v>
      </c>
    </row>
    <row r="7161" spans="1:29" x14ac:dyDescent="0.3">
      <c r="A7161" s="1" t="s">
        <v>47</v>
      </c>
      <c r="B7161" t="s">
        <v>176</v>
      </c>
      <c r="C7161" t="s">
        <v>3235</v>
      </c>
      <c r="D7161" t="s">
        <v>185</v>
      </c>
      <c r="E7161">
        <v>7</v>
      </c>
      <c r="F7161" t="s">
        <v>51</v>
      </c>
      <c r="G7161" t="s">
        <v>237</v>
      </c>
      <c r="H7161" t="s">
        <v>35</v>
      </c>
      <c r="I7161" t="s">
        <v>251</v>
      </c>
      <c r="J7161" t="s">
        <v>2522</v>
      </c>
      <c r="K7161" t="s">
        <v>15789</v>
      </c>
      <c r="L7161" t="s">
        <v>15790</v>
      </c>
      <c r="M7161" t="s">
        <v>1665</v>
      </c>
      <c r="N7161" t="s">
        <v>84</v>
      </c>
      <c r="O7161">
        <v>17030</v>
      </c>
      <c r="P7161">
        <v>21095</v>
      </c>
      <c r="Q7161" t="s">
        <v>95</v>
      </c>
      <c r="R7161">
        <v>394</v>
      </c>
      <c r="S7161" s="2">
        <v>44807</v>
      </c>
      <c r="T7161" s="2">
        <v>44827</v>
      </c>
      <c r="U7161">
        <v>0</v>
      </c>
      <c r="V7161" t="s">
        <v>106</v>
      </c>
      <c r="W7161">
        <v>743</v>
      </c>
      <c r="X7161" t="s">
        <v>60</v>
      </c>
      <c r="Y7161" t="s">
        <v>61</v>
      </c>
      <c r="Z7161">
        <v>0</v>
      </c>
      <c r="AA7161">
        <v>802</v>
      </c>
      <c r="AB7161">
        <v>20436</v>
      </c>
      <c r="AC7161" t="s">
        <v>73</v>
      </c>
    </row>
    <row r="7162" spans="1:29" x14ac:dyDescent="0.3">
      <c r="A7162" s="1" t="s">
        <v>29</v>
      </c>
      <c r="B7162" t="s">
        <v>327</v>
      </c>
      <c r="C7162" t="s">
        <v>1383</v>
      </c>
      <c r="D7162" t="s">
        <v>201</v>
      </c>
      <c r="E7162">
        <v>1</v>
      </c>
      <c r="F7162" t="s">
        <v>120</v>
      </c>
      <c r="G7162" t="s">
        <v>820</v>
      </c>
      <c r="H7162" t="s">
        <v>79</v>
      </c>
      <c r="I7162" t="s">
        <v>434</v>
      </c>
      <c r="J7162" t="s">
        <v>80</v>
      </c>
      <c r="K7162" t="s">
        <v>15791</v>
      </c>
      <c r="L7162" t="s">
        <v>15792</v>
      </c>
      <c r="M7162" t="s">
        <v>1159</v>
      </c>
      <c r="N7162" t="s">
        <v>84</v>
      </c>
      <c r="O7162">
        <v>8098</v>
      </c>
      <c r="P7162">
        <v>11022</v>
      </c>
      <c r="Q7162" t="s">
        <v>59</v>
      </c>
      <c r="R7162">
        <v>93</v>
      </c>
      <c r="S7162" s="2">
        <v>44292</v>
      </c>
      <c r="T7162" s="2">
        <v>44303</v>
      </c>
      <c r="U7162">
        <v>848</v>
      </c>
      <c r="V7162" t="s">
        <v>71</v>
      </c>
      <c r="W7162">
        <v>465</v>
      </c>
      <c r="X7162" t="s">
        <v>60</v>
      </c>
      <c r="Y7162" t="s">
        <v>72</v>
      </c>
      <c r="Z7162">
        <v>0</v>
      </c>
      <c r="AA7162">
        <v>123</v>
      </c>
      <c r="AB7162">
        <v>9105</v>
      </c>
      <c r="AC7162" t="s">
        <v>73</v>
      </c>
    </row>
    <row r="7163" spans="1:29" x14ac:dyDescent="0.3">
      <c r="A7163" s="1" t="s">
        <v>47</v>
      </c>
      <c r="B7163" t="s">
        <v>48</v>
      </c>
      <c r="C7163" t="s">
        <v>4885</v>
      </c>
      <c r="D7163" t="s">
        <v>169</v>
      </c>
      <c r="E7163">
        <v>3</v>
      </c>
      <c r="F7163" t="s">
        <v>99</v>
      </c>
      <c r="G7163" t="s">
        <v>710</v>
      </c>
      <c r="H7163" t="s">
        <v>79</v>
      </c>
      <c r="I7163" t="s">
        <v>1441</v>
      </c>
      <c r="J7163" t="s">
        <v>5125</v>
      </c>
      <c r="K7163" t="s">
        <v>15793</v>
      </c>
      <c r="L7163" t="s">
        <v>15794</v>
      </c>
      <c r="M7163" t="s">
        <v>1479</v>
      </c>
      <c r="N7163" t="s">
        <v>94</v>
      </c>
      <c r="O7163">
        <v>11579</v>
      </c>
      <c r="P7163">
        <v>14380</v>
      </c>
      <c r="Q7163" t="s">
        <v>59</v>
      </c>
      <c r="R7163">
        <v>323</v>
      </c>
      <c r="S7163" s="2">
        <v>44785</v>
      </c>
      <c r="T7163" t="s">
        <v>42</v>
      </c>
      <c r="U7163">
        <v>32524</v>
      </c>
      <c r="V7163" t="s">
        <v>43</v>
      </c>
      <c r="W7163">
        <v>733</v>
      </c>
      <c r="X7163" t="s">
        <v>44</v>
      </c>
      <c r="Y7163" t="s">
        <v>61</v>
      </c>
      <c r="Z7163">
        <v>0</v>
      </c>
      <c r="AA7163">
        <v>852</v>
      </c>
      <c r="AB7163">
        <v>12776</v>
      </c>
      <c r="AC7163" t="s">
        <v>46</v>
      </c>
    </row>
    <row r="7164" spans="1:29" x14ac:dyDescent="0.3">
      <c r="A7164" s="1" t="s">
        <v>47</v>
      </c>
      <c r="B7164" t="s">
        <v>161</v>
      </c>
      <c r="C7164" t="s">
        <v>4191</v>
      </c>
      <c r="D7164" t="s">
        <v>178</v>
      </c>
      <c r="E7164">
        <v>6</v>
      </c>
      <c r="F7164" t="s">
        <v>186</v>
      </c>
      <c r="G7164" t="s">
        <v>535</v>
      </c>
      <c r="H7164" t="s">
        <v>35</v>
      </c>
      <c r="I7164" t="s">
        <v>292</v>
      </c>
      <c r="J7164" t="s">
        <v>553</v>
      </c>
      <c r="K7164" t="s">
        <v>15795</v>
      </c>
      <c r="L7164" t="s">
        <v>15796</v>
      </c>
      <c r="M7164" t="s">
        <v>283</v>
      </c>
      <c r="N7164" t="s">
        <v>58</v>
      </c>
      <c r="O7164">
        <v>9456</v>
      </c>
      <c r="P7164">
        <v>11974</v>
      </c>
      <c r="Q7164" t="s">
        <v>59</v>
      </c>
      <c r="R7164">
        <v>792</v>
      </c>
      <c r="S7164" s="2">
        <v>45201</v>
      </c>
      <c r="T7164" s="2">
        <v>45225</v>
      </c>
      <c r="U7164">
        <v>6390</v>
      </c>
      <c r="V7164" t="s">
        <v>43</v>
      </c>
      <c r="W7164">
        <v>697</v>
      </c>
      <c r="X7164" t="s">
        <v>60</v>
      </c>
      <c r="Y7164" t="s">
        <v>72</v>
      </c>
      <c r="Z7164">
        <v>2756</v>
      </c>
      <c r="AA7164">
        <v>434</v>
      </c>
      <c r="AB7164">
        <v>10255</v>
      </c>
      <c r="AC7164" t="s">
        <v>73</v>
      </c>
    </row>
    <row r="7165" spans="1:29" x14ac:dyDescent="0.3">
      <c r="A7165" s="1" t="s">
        <v>29</v>
      </c>
      <c r="B7165" t="s">
        <v>62</v>
      </c>
      <c r="C7165" t="s">
        <v>1552</v>
      </c>
      <c r="D7165" t="s">
        <v>32</v>
      </c>
      <c r="E7165">
        <v>9</v>
      </c>
      <c r="F7165" t="s">
        <v>77</v>
      </c>
      <c r="G7165" t="s">
        <v>202</v>
      </c>
      <c r="H7165" t="s">
        <v>79</v>
      </c>
      <c r="I7165" t="s">
        <v>1379</v>
      </c>
      <c r="J7165" t="s">
        <v>637</v>
      </c>
      <c r="K7165" t="s">
        <v>15797</v>
      </c>
      <c r="L7165" t="s">
        <v>15798</v>
      </c>
      <c r="M7165" t="s">
        <v>505</v>
      </c>
      <c r="N7165" t="s">
        <v>40</v>
      </c>
      <c r="O7165">
        <v>17609</v>
      </c>
      <c r="P7165">
        <v>21166</v>
      </c>
      <c r="Q7165" t="s">
        <v>41</v>
      </c>
      <c r="R7165">
        <v>778</v>
      </c>
      <c r="S7165" s="2">
        <v>45063</v>
      </c>
      <c r="T7165" s="2">
        <v>45064</v>
      </c>
      <c r="U7165">
        <v>0</v>
      </c>
      <c r="V7165" t="s">
        <v>106</v>
      </c>
      <c r="W7165">
        <v>602</v>
      </c>
      <c r="X7165" t="s">
        <v>60</v>
      </c>
      <c r="Y7165" t="s">
        <v>45</v>
      </c>
      <c r="Z7165">
        <v>0</v>
      </c>
      <c r="AA7165">
        <v>105</v>
      </c>
      <c r="AB7165">
        <v>19318</v>
      </c>
      <c r="AC7165" t="s">
        <v>73</v>
      </c>
    </row>
    <row r="7166" spans="1:29" x14ac:dyDescent="0.3">
      <c r="A7166" s="1" t="s">
        <v>29</v>
      </c>
      <c r="B7166" t="s">
        <v>228</v>
      </c>
      <c r="C7166" t="s">
        <v>467</v>
      </c>
      <c r="D7166" t="s">
        <v>257</v>
      </c>
      <c r="E7166">
        <v>8</v>
      </c>
      <c r="F7166" t="s">
        <v>186</v>
      </c>
      <c r="G7166" t="s">
        <v>463</v>
      </c>
      <c r="H7166" t="s">
        <v>79</v>
      </c>
      <c r="I7166" t="s">
        <v>4551</v>
      </c>
      <c r="J7166" t="s">
        <v>637</v>
      </c>
      <c r="K7166" t="s">
        <v>15799</v>
      </c>
      <c r="L7166" t="s">
        <v>15800</v>
      </c>
      <c r="M7166" t="s">
        <v>262</v>
      </c>
      <c r="N7166" t="s">
        <v>84</v>
      </c>
      <c r="O7166">
        <v>25883</v>
      </c>
      <c r="P7166">
        <v>29342</v>
      </c>
      <c r="Q7166" t="s">
        <v>59</v>
      </c>
      <c r="R7166">
        <v>123</v>
      </c>
      <c r="S7166" s="2">
        <v>45320</v>
      </c>
      <c r="T7166" s="2">
        <v>45343</v>
      </c>
      <c r="U7166">
        <v>29745</v>
      </c>
      <c r="V7166" t="s">
        <v>106</v>
      </c>
      <c r="W7166">
        <v>524</v>
      </c>
      <c r="X7166" t="s">
        <v>60</v>
      </c>
      <c r="Y7166" t="s">
        <v>72</v>
      </c>
      <c r="Z7166">
        <v>0</v>
      </c>
      <c r="AA7166">
        <v>111</v>
      </c>
      <c r="AB7166">
        <v>28500</v>
      </c>
      <c r="AC7166" t="s">
        <v>46</v>
      </c>
    </row>
    <row r="7167" spans="1:29" x14ac:dyDescent="0.3">
      <c r="A7167" s="1" t="s">
        <v>29</v>
      </c>
      <c r="B7167" t="s">
        <v>30</v>
      </c>
      <c r="C7167" t="s">
        <v>1118</v>
      </c>
      <c r="D7167" t="s">
        <v>257</v>
      </c>
      <c r="E7167">
        <v>8</v>
      </c>
      <c r="F7167" t="s">
        <v>33</v>
      </c>
      <c r="G7167" t="s">
        <v>728</v>
      </c>
      <c r="H7167" t="s">
        <v>35</v>
      </c>
      <c r="I7167" t="s">
        <v>3372</v>
      </c>
      <c r="J7167" t="s">
        <v>319</v>
      </c>
      <c r="K7167" t="s">
        <v>15801</v>
      </c>
      <c r="L7167" t="s">
        <v>15802</v>
      </c>
      <c r="M7167" t="s">
        <v>3066</v>
      </c>
      <c r="N7167" t="s">
        <v>58</v>
      </c>
      <c r="O7167">
        <v>25095</v>
      </c>
      <c r="P7167">
        <v>28633</v>
      </c>
      <c r="Q7167" t="s">
        <v>95</v>
      </c>
      <c r="R7167">
        <v>682</v>
      </c>
      <c r="S7167" s="2">
        <v>45212</v>
      </c>
      <c r="T7167" s="2">
        <v>45237</v>
      </c>
      <c r="U7167">
        <v>0</v>
      </c>
      <c r="V7167" t="s">
        <v>43</v>
      </c>
      <c r="W7167">
        <v>617</v>
      </c>
      <c r="X7167" t="s">
        <v>60</v>
      </c>
      <c r="Y7167" t="s">
        <v>61</v>
      </c>
      <c r="Z7167">
        <v>2068</v>
      </c>
      <c r="AA7167">
        <v>577</v>
      </c>
      <c r="AB7167">
        <v>25313</v>
      </c>
      <c r="AC7167" t="s">
        <v>46</v>
      </c>
    </row>
    <row r="7168" spans="1:29" x14ac:dyDescent="0.3">
      <c r="A7168" s="1" t="s">
        <v>29</v>
      </c>
      <c r="B7168" t="s">
        <v>541</v>
      </c>
      <c r="C7168" t="s">
        <v>3205</v>
      </c>
      <c r="D7168" t="s">
        <v>32</v>
      </c>
      <c r="E7168">
        <v>10</v>
      </c>
      <c r="F7168" t="s">
        <v>186</v>
      </c>
      <c r="G7168" t="s">
        <v>650</v>
      </c>
      <c r="H7168" t="s">
        <v>79</v>
      </c>
      <c r="I7168" t="s">
        <v>36</v>
      </c>
      <c r="J7168" t="s">
        <v>149</v>
      </c>
      <c r="K7168" t="s">
        <v>15803</v>
      </c>
      <c r="L7168" t="s">
        <v>15804</v>
      </c>
      <c r="M7168" t="s">
        <v>1632</v>
      </c>
      <c r="N7168" t="s">
        <v>84</v>
      </c>
      <c r="O7168">
        <v>4621</v>
      </c>
      <c r="P7168">
        <v>7883</v>
      </c>
      <c r="Q7168" t="s">
        <v>41</v>
      </c>
      <c r="R7168">
        <v>215</v>
      </c>
      <c r="S7168" s="2">
        <v>44286</v>
      </c>
      <c r="T7168" s="2">
        <v>44295</v>
      </c>
      <c r="U7168">
        <v>0</v>
      </c>
      <c r="V7168" t="s">
        <v>106</v>
      </c>
      <c r="W7168">
        <v>675</v>
      </c>
      <c r="X7168" t="s">
        <v>60</v>
      </c>
      <c r="Y7168" t="s">
        <v>45</v>
      </c>
      <c r="Z7168">
        <v>0</v>
      </c>
      <c r="AA7168">
        <v>183</v>
      </c>
      <c r="AB7168">
        <v>6510</v>
      </c>
      <c r="AC7168" t="s">
        <v>107</v>
      </c>
    </row>
    <row r="7169" spans="1:29" x14ac:dyDescent="0.3">
      <c r="A7169" s="1" t="s">
        <v>47</v>
      </c>
      <c r="B7169" t="s">
        <v>48</v>
      </c>
      <c r="C7169" t="s">
        <v>2654</v>
      </c>
      <c r="D7169" t="s">
        <v>387</v>
      </c>
      <c r="E7169">
        <v>7</v>
      </c>
      <c r="F7169" t="s">
        <v>77</v>
      </c>
      <c r="G7169" t="s">
        <v>980</v>
      </c>
      <c r="H7169" t="s">
        <v>79</v>
      </c>
      <c r="I7169" t="s">
        <v>849</v>
      </c>
      <c r="J7169" t="s">
        <v>224</v>
      </c>
      <c r="K7169">
        <f>1-658-144-7149</f>
        <v>-7950</v>
      </c>
      <c r="L7169" t="s">
        <v>15805</v>
      </c>
      <c r="M7169" t="s">
        <v>385</v>
      </c>
      <c r="N7169" t="s">
        <v>84</v>
      </c>
      <c r="O7169">
        <v>25892</v>
      </c>
      <c r="P7169">
        <v>30334</v>
      </c>
      <c r="Q7169" t="s">
        <v>41</v>
      </c>
      <c r="R7169">
        <v>914</v>
      </c>
      <c r="S7169" s="2">
        <v>44673</v>
      </c>
      <c r="T7169" s="2">
        <v>44675</v>
      </c>
      <c r="U7169">
        <v>0</v>
      </c>
      <c r="V7169" t="s">
        <v>71</v>
      </c>
      <c r="W7169">
        <v>803</v>
      </c>
      <c r="X7169" t="s">
        <v>60</v>
      </c>
      <c r="Y7169" t="s">
        <v>45</v>
      </c>
      <c r="Z7169">
        <v>0</v>
      </c>
      <c r="AA7169">
        <v>537</v>
      </c>
      <c r="AB7169">
        <v>26914</v>
      </c>
      <c r="AC7169" t="s">
        <v>107</v>
      </c>
    </row>
    <row r="7170" spans="1:29" x14ac:dyDescent="0.3">
      <c r="A7170" s="1" t="s">
        <v>47</v>
      </c>
      <c r="B7170" t="s">
        <v>592</v>
      </c>
      <c r="C7170" t="s">
        <v>1444</v>
      </c>
      <c r="D7170" t="s">
        <v>98</v>
      </c>
      <c r="E7170">
        <v>3</v>
      </c>
      <c r="F7170" t="s">
        <v>186</v>
      </c>
      <c r="G7170" t="s">
        <v>1504</v>
      </c>
      <c r="H7170" t="s">
        <v>79</v>
      </c>
      <c r="I7170" t="s">
        <v>6305</v>
      </c>
      <c r="J7170" t="s">
        <v>3359</v>
      </c>
      <c r="K7170" t="s">
        <v>15806</v>
      </c>
      <c r="L7170" t="s">
        <v>15807</v>
      </c>
      <c r="M7170" t="s">
        <v>2648</v>
      </c>
      <c r="N7170" t="s">
        <v>40</v>
      </c>
      <c r="O7170">
        <v>11861</v>
      </c>
      <c r="P7170">
        <v>15432</v>
      </c>
      <c r="Q7170" t="s">
        <v>59</v>
      </c>
      <c r="R7170">
        <v>87</v>
      </c>
      <c r="S7170" s="2">
        <v>44493</v>
      </c>
      <c r="T7170" s="2">
        <v>44518</v>
      </c>
      <c r="U7170">
        <v>10199</v>
      </c>
      <c r="V7170" t="s">
        <v>106</v>
      </c>
      <c r="W7170">
        <v>848</v>
      </c>
      <c r="X7170" t="s">
        <v>60</v>
      </c>
      <c r="Y7170" t="s">
        <v>72</v>
      </c>
      <c r="Z7170">
        <v>0</v>
      </c>
      <c r="AA7170">
        <v>503</v>
      </c>
      <c r="AB7170">
        <v>13910</v>
      </c>
      <c r="AC7170" t="s">
        <v>73</v>
      </c>
    </row>
    <row r="7171" spans="1:29" x14ac:dyDescent="0.3">
      <c r="A7171" s="1" t="s">
        <v>29</v>
      </c>
      <c r="B7171" t="s">
        <v>96</v>
      </c>
      <c r="C7171" t="s">
        <v>1906</v>
      </c>
      <c r="D7171" t="s">
        <v>387</v>
      </c>
      <c r="E7171">
        <v>5</v>
      </c>
      <c r="F7171" t="s">
        <v>129</v>
      </c>
      <c r="G7171" t="s">
        <v>395</v>
      </c>
      <c r="H7171" t="s">
        <v>79</v>
      </c>
      <c r="I7171" t="s">
        <v>8028</v>
      </c>
      <c r="J7171" t="s">
        <v>10672</v>
      </c>
      <c r="K7171" t="s">
        <v>15808</v>
      </c>
      <c r="L7171" t="s">
        <v>15809</v>
      </c>
      <c r="M7171" t="s">
        <v>105</v>
      </c>
      <c r="N7171" t="s">
        <v>84</v>
      </c>
      <c r="O7171">
        <v>12489</v>
      </c>
      <c r="P7171">
        <v>16763</v>
      </c>
      <c r="Q7171" t="s">
        <v>95</v>
      </c>
      <c r="R7171">
        <v>109</v>
      </c>
      <c r="S7171" s="2">
        <v>44267</v>
      </c>
      <c r="T7171" s="2">
        <v>44290</v>
      </c>
      <c r="U7171">
        <v>0</v>
      </c>
      <c r="V7171" t="s">
        <v>43</v>
      </c>
      <c r="W7171">
        <v>806</v>
      </c>
      <c r="X7171" t="s">
        <v>60</v>
      </c>
      <c r="Y7171" t="s">
        <v>72</v>
      </c>
      <c r="Z7171">
        <v>0</v>
      </c>
      <c r="AA7171">
        <v>13</v>
      </c>
      <c r="AB7171">
        <v>15653</v>
      </c>
      <c r="AC7171" t="s">
        <v>107</v>
      </c>
    </row>
    <row r="7172" spans="1:29" x14ac:dyDescent="0.3">
      <c r="A7172" s="1" t="s">
        <v>47</v>
      </c>
      <c r="B7172" t="s">
        <v>117</v>
      </c>
      <c r="C7172" t="s">
        <v>243</v>
      </c>
      <c r="D7172" t="s">
        <v>257</v>
      </c>
      <c r="E7172">
        <v>8</v>
      </c>
      <c r="F7172" t="s">
        <v>221</v>
      </c>
      <c r="G7172" t="s">
        <v>1989</v>
      </c>
      <c r="H7172" t="s">
        <v>35</v>
      </c>
      <c r="I7172" t="s">
        <v>238</v>
      </c>
      <c r="J7172" t="s">
        <v>610</v>
      </c>
      <c r="K7172" t="s">
        <v>15810</v>
      </c>
      <c r="L7172" t="s">
        <v>15811</v>
      </c>
      <c r="M7172" t="s">
        <v>248</v>
      </c>
      <c r="N7172" t="s">
        <v>40</v>
      </c>
      <c r="O7172">
        <v>19842</v>
      </c>
      <c r="P7172">
        <v>21861</v>
      </c>
      <c r="Q7172" t="s">
        <v>95</v>
      </c>
      <c r="R7172">
        <v>677</v>
      </c>
      <c r="S7172" s="2">
        <v>45226</v>
      </c>
      <c r="T7172" t="s">
        <v>42</v>
      </c>
      <c r="U7172">
        <v>0</v>
      </c>
      <c r="V7172" t="s">
        <v>71</v>
      </c>
      <c r="W7172">
        <v>651</v>
      </c>
      <c r="X7172" t="s">
        <v>44</v>
      </c>
      <c r="Y7172" t="s">
        <v>45</v>
      </c>
      <c r="Z7172">
        <v>0</v>
      </c>
      <c r="AA7172">
        <v>498</v>
      </c>
      <c r="AB7172">
        <v>21373</v>
      </c>
      <c r="AC7172" t="s">
        <v>73</v>
      </c>
    </row>
    <row r="7173" spans="1:29" x14ac:dyDescent="0.3">
      <c r="A7173" s="1" t="s">
        <v>29</v>
      </c>
      <c r="B7173" t="s">
        <v>30</v>
      </c>
      <c r="C7173" t="s">
        <v>2490</v>
      </c>
      <c r="D7173" t="s">
        <v>119</v>
      </c>
      <c r="E7173">
        <v>1</v>
      </c>
      <c r="F7173" t="s">
        <v>120</v>
      </c>
      <c r="G7173" t="s">
        <v>194</v>
      </c>
      <c r="H7173" t="s">
        <v>79</v>
      </c>
      <c r="I7173" t="s">
        <v>1210</v>
      </c>
      <c r="J7173" t="s">
        <v>1410</v>
      </c>
      <c r="K7173" t="s">
        <v>15812</v>
      </c>
      <c r="L7173" t="s">
        <v>15813</v>
      </c>
      <c r="M7173" t="s">
        <v>1307</v>
      </c>
      <c r="N7173" t="s">
        <v>84</v>
      </c>
      <c r="O7173">
        <v>10342</v>
      </c>
      <c r="P7173">
        <v>13211</v>
      </c>
      <c r="Q7173" t="s">
        <v>41</v>
      </c>
      <c r="R7173">
        <v>124</v>
      </c>
      <c r="S7173" s="2">
        <v>45180</v>
      </c>
      <c r="T7173" s="2">
        <v>45189</v>
      </c>
      <c r="U7173">
        <v>0</v>
      </c>
      <c r="V7173" t="s">
        <v>106</v>
      </c>
      <c r="W7173">
        <v>758</v>
      </c>
      <c r="X7173" t="s">
        <v>60</v>
      </c>
      <c r="Y7173" t="s">
        <v>72</v>
      </c>
      <c r="Z7173">
        <v>0</v>
      </c>
      <c r="AA7173">
        <v>415</v>
      </c>
      <c r="AB7173">
        <v>12482</v>
      </c>
      <c r="AC7173" t="s">
        <v>107</v>
      </c>
    </row>
    <row r="7174" spans="1:29" x14ac:dyDescent="0.3">
      <c r="A7174" s="1" t="s">
        <v>47</v>
      </c>
      <c r="B7174" t="s">
        <v>117</v>
      </c>
      <c r="C7174" t="s">
        <v>2487</v>
      </c>
      <c r="D7174" t="s">
        <v>128</v>
      </c>
      <c r="E7174">
        <v>5</v>
      </c>
      <c r="F7174" t="s">
        <v>77</v>
      </c>
      <c r="G7174" t="s">
        <v>932</v>
      </c>
      <c r="H7174" t="s">
        <v>79</v>
      </c>
      <c r="I7174" t="s">
        <v>906</v>
      </c>
      <c r="J7174" t="s">
        <v>3107</v>
      </c>
      <c r="K7174" t="s">
        <v>15814</v>
      </c>
      <c r="L7174" t="s">
        <v>15815</v>
      </c>
      <c r="M7174" t="s">
        <v>1484</v>
      </c>
      <c r="N7174" t="s">
        <v>58</v>
      </c>
      <c r="O7174">
        <v>24077</v>
      </c>
      <c r="P7174">
        <v>28751</v>
      </c>
      <c r="Q7174" t="s">
        <v>95</v>
      </c>
      <c r="R7174">
        <v>104</v>
      </c>
      <c r="S7174" s="2">
        <v>44973</v>
      </c>
      <c r="T7174" t="s">
        <v>42</v>
      </c>
      <c r="U7174">
        <v>0</v>
      </c>
      <c r="V7174" t="s">
        <v>43</v>
      </c>
      <c r="W7174">
        <v>716</v>
      </c>
      <c r="X7174" t="s">
        <v>44</v>
      </c>
      <c r="Y7174" t="s">
        <v>45</v>
      </c>
      <c r="Z7174">
        <v>1703</v>
      </c>
      <c r="AA7174">
        <v>864</v>
      </c>
      <c r="AB7174">
        <v>25570</v>
      </c>
      <c r="AC7174" t="s">
        <v>73</v>
      </c>
    </row>
    <row r="7175" spans="1:29" x14ac:dyDescent="0.3">
      <c r="A7175" s="1" t="s">
        <v>29</v>
      </c>
      <c r="B7175" t="s">
        <v>228</v>
      </c>
      <c r="C7175" t="s">
        <v>1862</v>
      </c>
      <c r="D7175" t="s">
        <v>110</v>
      </c>
      <c r="E7175">
        <v>7</v>
      </c>
      <c r="F7175" t="s">
        <v>99</v>
      </c>
      <c r="G7175" t="s">
        <v>710</v>
      </c>
      <c r="H7175" t="s">
        <v>79</v>
      </c>
      <c r="I7175" t="s">
        <v>1083</v>
      </c>
      <c r="J7175" t="s">
        <v>2543</v>
      </c>
      <c r="K7175" t="s">
        <v>15816</v>
      </c>
      <c r="L7175" t="s">
        <v>15817</v>
      </c>
      <c r="M7175" t="s">
        <v>640</v>
      </c>
      <c r="N7175" t="s">
        <v>84</v>
      </c>
      <c r="O7175">
        <v>16038</v>
      </c>
      <c r="P7175">
        <v>19722</v>
      </c>
      <c r="Q7175" t="s">
        <v>41</v>
      </c>
      <c r="R7175">
        <v>102</v>
      </c>
      <c r="S7175" s="2">
        <v>45006</v>
      </c>
      <c r="T7175" t="s">
        <v>42</v>
      </c>
      <c r="U7175">
        <v>0</v>
      </c>
      <c r="V7175" t="s">
        <v>85</v>
      </c>
      <c r="W7175">
        <v>528</v>
      </c>
      <c r="X7175" t="s">
        <v>44</v>
      </c>
      <c r="Y7175" t="s">
        <v>45</v>
      </c>
      <c r="Z7175">
        <v>0</v>
      </c>
      <c r="AA7175">
        <v>501</v>
      </c>
      <c r="AB7175">
        <v>18846</v>
      </c>
      <c r="AC7175" t="s">
        <v>46</v>
      </c>
    </row>
    <row r="7176" spans="1:29" x14ac:dyDescent="0.3">
      <c r="A7176" s="1" t="s">
        <v>29</v>
      </c>
      <c r="B7176" t="s">
        <v>327</v>
      </c>
      <c r="C7176" t="s">
        <v>1074</v>
      </c>
      <c r="D7176" t="s">
        <v>352</v>
      </c>
      <c r="E7176">
        <v>5</v>
      </c>
      <c r="F7176" t="s">
        <v>77</v>
      </c>
      <c r="G7176" t="s">
        <v>440</v>
      </c>
      <c r="H7176" t="s">
        <v>35</v>
      </c>
      <c r="I7176" t="s">
        <v>14685</v>
      </c>
      <c r="J7176" t="s">
        <v>354</v>
      </c>
      <c r="K7176" t="s">
        <v>15818</v>
      </c>
      <c r="L7176" t="s">
        <v>15819</v>
      </c>
      <c r="M7176" t="s">
        <v>2350</v>
      </c>
      <c r="N7176" t="s">
        <v>58</v>
      </c>
      <c r="O7176">
        <v>16222</v>
      </c>
      <c r="P7176">
        <v>19679</v>
      </c>
      <c r="Q7176" t="s">
        <v>41</v>
      </c>
      <c r="R7176">
        <v>648</v>
      </c>
      <c r="S7176" s="2">
        <v>44469</v>
      </c>
      <c r="T7176" t="s">
        <v>42</v>
      </c>
      <c r="U7176">
        <v>0</v>
      </c>
      <c r="V7176" t="s">
        <v>43</v>
      </c>
      <c r="W7176">
        <v>798</v>
      </c>
      <c r="X7176" t="s">
        <v>44</v>
      </c>
      <c r="Y7176" t="s">
        <v>45</v>
      </c>
      <c r="Z7176">
        <v>4118</v>
      </c>
      <c r="AA7176">
        <v>709</v>
      </c>
      <c r="AB7176">
        <v>17469</v>
      </c>
      <c r="AC7176" t="s">
        <v>46</v>
      </c>
    </row>
    <row r="7177" spans="1:29" x14ac:dyDescent="0.3">
      <c r="A7177" s="1" t="s">
        <v>47</v>
      </c>
      <c r="B7177" t="s">
        <v>592</v>
      </c>
      <c r="C7177" t="s">
        <v>914</v>
      </c>
      <c r="D7177" t="s">
        <v>185</v>
      </c>
      <c r="E7177">
        <v>5</v>
      </c>
      <c r="F7177" t="s">
        <v>271</v>
      </c>
      <c r="G7177" t="s">
        <v>1298</v>
      </c>
      <c r="H7177" t="s">
        <v>79</v>
      </c>
      <c r="I7177" t="s">
        <v>265</v>
      </c>
      <c r="J7177" t="s">
        <v>3238</v>
      </c>
      <c r="K7177" t="s">
        <v>15820</v>
      </c>
      <c r="L7177" t="s">
        <v>15821</v>
      </c>
      <c r="M7177" t="s">
        <v>2167</v>
      </c>
      <c r="N7177" t="s">
        <v>84</v>
      </c>
      <c r="O7177">
        <v>16976</v>
      </c>
      <c r="P7177">
        <v>19422</v>
      </c>
      <c r="Q7177" t="s">
        <v>41</v>
      </c>
      <c r="R7177">
        <v>438</v>
      </c>
      <c r="S7177" s="2">
        <v>45031</v>
      </c>
      <c r="T7177" t="s">
        <v>42</v>
      </c>
      <c r="U7177">
        <v>0</v>
      </c>
      <c r="V7177" t="s">
        <v>71</v>
      </c>
      <c r="W7177">
        <v>539</v>
      </c>
      <c r="X7177" t="s">
        <v>44</v>
      </c>
      <c r="Y7177" t="s">
        <v>72</v>
      </c>
      <c r="Z7177">
        <v>0</v>
      </c>
      <c r="AA7177">
        <v>801</v>
      </c>
      <c r="AB7177">
        <v>19206</v>
      </c>
      <c r="AC7177" t="s">
        <v>46</v>
      </c>
    </row>
    <row r="7178" spans="1:29" x14ac:dyDescent="0.3">
      <c r="A7178" s="1" t="s">
        <v>29</v>
      </c>
      <c r="B7178" t="s">
        <v>96</v>
      </c>
      <c r="C7178" t="s">
        <v>193</v>
      </c>
      <c r="D7178" t="s">
        <v>110</v>
      </c>
      <c r="E7178">
        <v>8</v>
      </c>
      <c r="F7178" t="s">
        <v>120</v>
      </c>
      <c r="G7178" t="s">
        <v>820</v>
      </c>
      <c r="H7178" t="s">
        <v>35</v>
      </c>
      <c r="I7178" t="s">
        <v>1191</v>
      </c>
      <c r="J7178" t="s">
        <v>123</v>
      </c>
      <c r="K7178" t="s">
        <v>15822</v>
      </c>
      <c r="L7178" t="s">
        <v>15823</v>
      </c>
      <c r="M7178" t="s">
        <v>2382</v>
      </c>
      <c r="N7178" t="s">
        <v>94</v>
      </c>
      <c r="O7178">
        <v>23080</v>
      </c>
      <c r="P7178">
        <v>27395</v>
      </c>
      <c r="Q7178" t="s">
        <v>41</v>
      </c>
      <c r="R7178">
        <v>538</v>
      </c>
      <c r="S7178" s="2">
        <v>44760</v>
      </c>
      <c r="T7178" s="2">
        <v>44787</v>
      </c>
      <c r="U7178">
        <v>0</v>
      </c>
      <c r="V7178" t="s">
        <v>43</v>
      </c>
      <c r="W7178">
        <v>584</v>
      </c>
      <c r="X7178" t="s">
        <v>60</v>
      </c>
      <c r="Y7178" t="s">
        <v>72</v>
      </c>
      <c r="Z7178">
        <v>0</v>
      </c>
      <c r="AA7178">
        <v>309</v>
      </c>
      <c r="AB7178">
        <v>25468</v>
      </c>
      <c r="AC7178" t="s">
        <v>107</v>
      </c>
    </row>
    <row r="7179" spans="1:29" x14ac:dyDescent="0.3">
      <c r="A7179" s="1" t="s">
        <v>29</v>
      </c>
      <c r="B7179" t="s">
        <v>327</v>
      </c>
      <c r="C7179" t="s">
        <v>949</v>
      </c>
      <c r="D7179" t="s">
        <v>387</v>
      </c>
      <c r="E7179">
        <v>9</v>
      </c>
      <c r="F7179" t="s">
        <v>221</v>
      </c>
      <c r="G7179" t="s">
        <v>882</v>
      </c>
      <c r="H7179" t="s">
        <v>79</v>
      </c>
      <c r="I7179" t="s">
        <v>636</v>
      </c>
      <c r="J7179" t="s">
        <v>4204</v>
      </c>
      <c r="K7179" t="s">
        <v>15824</v>
      </c>
      <c r="L7179" t="s">
        <v>15825</v>
      </c>
      <c r="M7179" t="s">
        <v>1019</v>
      </c>
      <c r="N7179" t="s">
        <v>40</v>
      </c>
      <c r="O7179">
        <v>18668</v>
      </c>
      <c r="P7179">
        <v>22166</v>
      </c>
      <c r="Q7179" t="s">
        <v>41</v>
      </c>
      <c r="R7179">
        <v>33</v>
      </c>
      <c r="S7179" s="2">
        <v>44660</v>
      </c>
      <c r="T7179" s="2">
        <v>44687</v>
      </c>
      <c r="U7179">
        <v>0</v>
      </c>
      <c r="V7179" t="s">
        <v>43</v>
      </c>
      <c r="W7179">
        <v>479</v>
      </c>
      <c r="X7179" t="s">
        <v>60</v>
      </c>
      <c r="Y7179" t="s">
        <v>72</v>
      </c>
      <c r="Z7179">
        <v>0</v>
      </c>
      <c r="AA7179">
        <v>435</v>
      </c>
      <c r="AB7179">
        <v>20560</v>
      </c>
      <c r="AC7179" t="s">
        <v>107</v>
      </c>
    </row>
    <row r="7180" spans="1:29" x14ac:dyDescent="0.3">
      <c r="A7180" s="1" t="s">
        <v>47</v>
      </c>
      <c r="B7180" t="s">
        <v>592</v>
      </c>
      <c r="C7180" t="s">
        <v>593</v>
      </c>
      <c r="D7180" t="s">
        <v>201</v>
      </c>
      <c r="E7180">
        <v>8</v>
      </c>
      <c r="F7180" t="s">
        <v>129</v>
      </c>
      <c r="G7180" t="s">
        <v>395</v>
      </c>
      <c r="H7180" t="s">
        <v>79</v>
      </c>
      <c r="I7180" t="s">
        <v>66</v>
      </c>
      <c r="J7180" t="s">
        <v>928</v>
      </c>
      <c r="K7180" t="s">
        <v>15826</v>
      </c>
      <c r="L7180" t="s">
        <v>15827</v>
      </c>
      <c r="M7180" t="s">
        <v>919</v>
      </c>
      <c r="N7180" t="s">
        <v>94</v>
      </c>
      <c r="O7180">
        <v>17293</v>
      </c>
      <c r="P7180">
        <v>19629</v>
      </c>
      <c r="Q7180" t="s">
        <v>59</v>
      </c>
      <c r="R7180">
        <v>842</v>
      </c>
      <c r="S7180" s="2">
        <v>44443</v>
      </c>
      <c r="T7180" t="s">
        <v>42</v>
      </c>
      <c r="U7180">
        <v>15047</v>
      </c>
      <c r="V7180" t="s">
        <v>43</v>
      </c>
      <c r="W7180">
        <v>720</v>
      </c>
      <c r="X7180" t="s">
        <v>44</v>
      </c>
      <c r="Y7180" t="s">
        <v>61</v>
      </c>
      <c r="Z7180">
        <v>0</v>
      </c>
      <c r="AA7180">
        <v>508</v>
      </c>
      <c r="AB7180">
        <v>19215</v>
      </c>
      <c r="AC7180" t="s">
        <v>73</v>
      </c>
    </row>
    <row r="7181" spans="1:29" x14ac:dyDescent="0.3">
      <c r="A7181" s="1" t="s">
        <v>47</v>
      </c>
      <c r="B7181" t="s">
        <v>161</v>
      </c>
      <c r="C7181" t="s">
        <v>2091</v>
      </c>
      <c r="D7181" t="s">
        <v>138</v>
      </c>
      <c r="E7181">
        <v>2</v>
      </c>
      <c r="F7181" t="s">
        <v>77</v>
      </c>
      <c r="G7181" t="s">
        <v>980</v>
      </c>
      <c r="H7181" t="s">
        <v>35</v>
      </c>
      <c r="I7181" t="s">
        <v>921</v>
      </c>
      <c r="J7181" t="s">
        <v>4085</v>
      </c>
      <c r="K7181" t="s">
        <v>15828</v>
      </c>
      <c r="L7181" t="s">
        <v>15829</v>
      </c>
      <c r="M7181" t="s">
        <v>283</v>
      </c>
      <c r="N7181" t="s">
        <v>40</v>
      </c>
      <c r="O7181">
        <v>14167</v>
      </c>
      <c r="P7181">
        <v>17218</v>
      </c>
      <c r="Q7181" t="s">
        <v>95</v>
      </c>
      <c r="R7181">
        <v>808</v>
      </c>
      <c r="S7181" s="2">
        <v>44771</v>
      </c>
      <c r="T7181" t="s">
        <v>42</v>
      </c>
      <c r="U7181">
        <v>0</v>
      </c>
      <c r="V7181" t="s">
        <v>106</v>
      </c>
      <c r="W7181">
        <v>802</v>
      </c>
      <c r="X7181" t="s">
        <v>44</v>
      </c>
      <c r="Y7181" t="s">
        <v>61</v>
      </c>
      <c r="Z7181">
        <v>0</v>
      </c>
      <c r="AA7181">
        <v>735</v>
      </c>
      <c r="AB7181">
        <v>15750</v>
      </c>
      <c r="AC7181" t="s">
        <v>107</v>
      </c>
    </row>
    <row r="7182" spans="1:29" x14ac:dyDescent="0.3">
      <c r="A7182" s="1" t="s">
        <v>47</v>
      </c>
      <c r="B7182" t="s">
        <v>108</v>
      </c>
      <c r="C7182" t="s">
        <v>1220</v>
      </c>
      <c r="D7182" t="s">
        <v>110</v>
      </c>
      <c r="E7182">
        <v>8</v>
      </c>
      <c r="F7182" t="s">
        <v>33</v>
      </c>
      <c r="G7182" t="s">
        <v>209</v>
      </c>
      <c r="H7182" t="s">
        <v>35</v>
      </c>
      <c r="I7182" t="s">
        <v>441</v>
      </c>
      <c r="J7182" t="s">
        <v>1751</v>
      </c>
      <c r="K7182" t="s">
        <v>15830</v>
      </c>
      <c r="L7182" t="s">
        <v>15831</v>
      </c>
      <c r="M7182" t="s">
        <v>1768</v>
      </c>
      <c r="N7182" t="s">
        <v>94</v>
      </c>
      <c r="O7182">
        <v>20712</v>
      </c>
      <c r="P7182">
        <v>24983</v>
      </c>
      <c r="Q7182" t="s">
        <v>95</v>
      </c>
      <c r="R7182">
        <v>70</v>
      </c>
      <c r="S7182" s="2">
        <v>45122</v>
      </c>
      <c r="T7182" t="s">
        <v>42</v>
      </c>
      <c r="U7182">
        <v>0</v>
      </c>
      <c r="V7182" t="s">
        <v>85</v>
      </c>
      <c r="W7182">
        <v>611</v>
      </c>
      <c r="X7182" t="s">
        <v>44</v>
      </c>
      <c r="Y7182" t="s">
        <v>45</v>
      </c>
      <c r="Z7182">
        <v>0</v>
      </c>
      <c r="AA7182">
        <v>93</v>
      </c>
      <c r="AB7182">
        <v>24889</v>
      </c>
      <c r="AC7182" t="s">
        <v>107</v>
      </c>
    </row>
    <row r="7183" spans="1:29" x14ac:dyDescent="0.3">
      <c r="A7183" s="1" t="s">
        <v>29</v>
      </c>
      <c r="B7183" t="s">
        <v>327</v>
      </c>
      <c r="C7183" t="s">
        <v>3998</v>
      </c>
      <c r="D7183" t="s">
        <v>178</v>
      </c>
      <c r="E7183">
        <v>1</v>
      </c>
      <c r="F7183" t="s">
        <v>129</v>
      </c>
      <c r="G7183" t="s">
        <v>944</v>
      </c>
      <c r="H7183" t="s">
        <v>35</v>
      </c>
      <c r="I7183" t="s">
        <v>299</v>
      </c>
      <c r="J7183" t="s">
        <v>730</v>
      </c>
      <c r="K7183" t="s">
        <v>15832</v>
      </c>
      <c r="L7183" t="s">
        <v>15833</v>
      </c>
      <c r="M7183" t="s">
        <v>1019</v>
      </c>
      <c r="N7183" t="s">
        <v>58</v>
      </c>
      <c r="O7183">
        <v>14515</v>
      </c>
      <c r="P7183">
        <v>17723</v>
      </c>
      <c r="Q7183" t="s">
        <v>59</v>
      </c>
      <c r="R7183">
        <v>291</v>
      </c>
      <c r="S7183" s="2">
        <v>45036</v>
      </c>
      <c r="T7183" t="s">
        <v>42</v>
      </c>
      <c r="U7183">
        <v>49249</v>
      </c>
      <c r="V7183" t="s">
        <v>71</v>
      </c>
      <c r="W7183">
        <v>469</v>
      </c>
      <c r="X7183" t="s">
        <v>44</v>
      </c>
      <c r="Y7183" t="s">
        <v>72</v>
      </c>
      <c r="Z7183">
        <v>1569</v>
      </c>
      <c r="AA7183">
        <v>497</v>
      </c>
      <c r="AB7183">
        <v>16599</v>
      </c>
      <c r="AC7183" t="s">
        <v>46</v>
      </c>
    </row>
    <row r="7184" spans="1:29" x14ac:dyDescent="0.3">
      <c r="A7184" s="1" t="s">
        <v>47</v>
      </c>
      <c r="B7184" t="s">
        <v>108</v>
      </c>
      <c r="C7184" t="s">
        <v>439</v>
      </c>
      <c r="D7184" t="s">
        <v>119</v>
      </c>
      <c r="E7184">
        <v>4</v>
      </c>
      <c r="F7184" t="s">
        <v>129</v>
      </c>
      <c r="G7184" t="s">
        <v>944</v>
      </c>
      <c r="H7184" t="s">
        <v>79</v>
      </c>
      <c r="I7184" t="s">
        <v>621</v>
      </c>
      <c r="J7184" t="s">
        <v>319</v>
      </c>
      <c r="K7184">
        <v>6890241033</v>
      </c>
      <c r="L7184" t="s">
        <v>15834</v>
      </c>
      <c r="M7184" t="s">
        <v>1768</v>
      </c>
      <c r="N7184" t="s">
        <v>94</v>
      </c>
      <c r="O7184">
        <v>16216</v>
      </c>
      <c r="P7184">
        <v>18747</v>
      </c>
      <c r="Q7184" t="s">
        <v>59</v>
      </c>
      <c r="R7184">
        <v>720</v>
      </c>
      <c r="S7184" s="2">
        <v>44407</v>
      </c>
      <c r="T7184" t="s">
        <v>42</v>
      </c>
      <c r="U7184">
        <v>36794</v>
      </c>
      <c r="V7184" t="s">
        <v>71</v>
      </c>
      <c r="W7184">
        <v>834</v>
      </c>
      <c r="X7184" t="s">
        <v>44</v>
      </c>
      <c r="Y7184" t="s">
        <v>45</v>
      </c>
      <c r="Z7184">
        <v>0</v>
      </c>
      <c r="AA7184">
        <v>361</v>
      </c>
      <c r="AB7184">
        <v>18544</v>
      </c>
      <c r="AC7184" t="s">
        <v>73</v>
      </c>
    </row>
    <row r="7185" spans="1:29" x14ac:dyDescent="0.3">
      <c r="A7185" s="1" t="s">
        <v>47</v>
      </c>
      <c r="B7185" t="s">
        <v>145</v>
      </c>
      <c r="C7185" t="s">
        <v>3466</v>
      </c>
      <c r="D7185" t="s">
        <v>119</v>
      </c>
      <c r="E7185">
        <v>1</v>
      </c>
      <c r="F7185" t="s">
        <v>77</v>
      </c>
      <c r="G7185" t="s">
        <v>501</v>
      </c>
      <c r="H7185" t="s">
        <v>35</v>
      </c>
      <c r="I7185" t="s">
        <v>3190</v>
      </c>
      <c r="J7185" t="s">
        <v>5750</v>
      </c>
      <c r="K7185" t="s">
        <v>15835</v>
      </c>
      <c r="L7185" t="s">
        <v>15836</v>
      </c>
      <c r="M7185" t="s">
        <v>449</v>
      </c>
      <c r="N7185" t="s">
        <v>40</v>
      </c>
      <c r="O7185">
        <v>16273</v>
      </c>
      <c r="P7185">
        <v>20203</v>
      </c>
      <c r="Q7185" t="s">
        <v>59</v>
      </c>
      <c r="R7185">
        <v>376</v>
      </c>
      <c r="S7185" s="2">
        <v>45273</v>
      </c>
      <c r="T7185" s="2">
        <v>45299</v>
      </c>
      <c r="U7185">
        <v>49618</v>
      </c>
      <c r="V7185" t="s">
        <v>85</v>
      </c>
      <c r="W7185">
        <v>763</v>
      </c>
      <c r="X7185" t="s">
        <v>60</v>
      </c>
      <c r="Y7185" t="s">
        <v>61</v>
      </c>
      <c r="Z7185">
        <v>0</v>
      </c>
      <c r="AA7185">
        <v>310</v>
      </c>
      <c r="AB7185">
        <v>16602</v>
      </c>
      <c r="AC7185" t="s">
        <v>107</v>
      </c>
    </row>
    <row r="7186" spans="1:29" x14ac:dyDescent="0.3">
      <c r="A7186" s="1" t="s">
        <v>29</v>
      </c>
      <c r="B7186" t="s">
        <v>74</v>
      </c>
      <c r="C7186" t="s">
        <v>861</v>
      </c>
      <c r="D7186" t="s">
        <v>76</v>
      </c>
      <c r="E7186">
        <v>3</v>
      </c>
      <c r="F7186" t="s">
        <v>221</v>
      </c>
      <c r="G7186" t="s">
        <v>1989</v>
      </c>
      <c r="H7186" t="s">
        <v>35</v>
      </c>
      <c r="I7186" t="s">
        <v>2803</v>
      </c>
      <c r="J7186" t="s">
        <v>5281</v>
      </c>
      <c r="K7186">
        <v>5550470809</v>
      </c>
      <c r="L7186" t="s">
        <v>15837</v>
      </c>
      <c r="M7186" t="s">
        <v>795</v>
      </c>
      <c r="N7186" t="s">
        <v>94</v>
      </c>
      <c r="O7186">
        <v>28813</v>
      </c>
      <c r="P7186">
        <v>32110</v>
      </c>
      <c r="Q7186" t="s">
        <v>59</v>
      </c>
      <c r="R7186">
        <v>225</v>
      </c>
      <c r="S7186" s="2">
        <v>45263</v>
      </c>
      <c r="T7186" t="s">
        <v>42</v>
      </c>
      <c r="U7186">
        <v>42627</v>
      </c>
      <c r="V7186" t="s">
        <v>85</v>
      </c>
      <c r="W7186">
        <v>632</v>
      </c>
      <c r="X7186" t="s">
        <v>44</v>
      </c>
      <c r="Y7186" t="s">
        <v>45</v>
      </c>
      <c r="Z7186">
        <v>0</v>
      </c>
      <c r="AA7186">
        <v>435</v>
      </c>
      <c r="AB7186">
        <v>30967</v>
      </c>
      <c r="AC7186" t="s">
        <v>46</v>
      </c>
    </row>
    <row r="7187" spans="1:29" x14ac:dyDescent="0.3">
      <c r="A7187" s="1" t="s">
        <v>29</v>
      </c>
      <c r="B7187" t="s">
        <v>74</v>
      </c>
      <c r="C7187" t="s">
        <v>970</v>
      </c>
      <c r="D7187" t="s">
        <v>119</v>
      </c>
      <c r="E7187">
        <v>6</v>
      </c>
      <c r="F7187" t="s">
        <v>186</v>
      </c>
      <c r="G7187" t="s">
        <v>187</v>
      </c>
      <c r="H7187" t="s">
        <v>79</v>
      </c>
      <c r="I7187" t="s">
        <v>4854</v>
      </c>
      <c r="J7187" t="s">
        <v>5607</v>
      </c>
      <c r="K7187" t="s">
        <v>15838</v>
      </c>
      <c r="L7187" t="s">
        <v>15839</v>
      </c>
      <c r="M7187" t="s">
        <v>973</v>
      </c>
      <c r="N7187" t="s">
        <v>84</v>
      </c>
      <c r="O7187">
        <v>21723</v>
      </c>
      <c r="P7187">
        <v>23861</v>
      </c>
      <c r="Q7187" t="s">
        <v>41</v>
      </c>
      <c r="R7187">
        <v>615</v>
      </c>
      <c r="S7187" s="2">
        <v>45198</v>
      </c>
      <c r="T7187" s="2">
        <v>45226</v>
      </c>
      <c r="U7187">
        <v>0</v>
      </c>
      <c r="V7187" t="s">
        <v>106</v>
      </c>
      <c r="W7187">
        <v>427</v>
      </c>
      <c r="X7187" t="s">
        <v>60</v>
      </c>
      <c r="Y7187" t="s">
        <v>61</v>
      </c>
      <c r="Z7187">
        <v>0</v>
      </c>
      <c r="AA7187">
        <v>931</v>
      </c>
      <c r="AB7187">
        <v>22508</v>
      </c>
      <c r="AC7187" t="s">
        <v>46</v>
      </c>
    </row>
    <row r="7188" spans="1:29" x14ac:dyDescent="0.3">
      <c r="A7188" s="1" t="s">
        <v>29</v>
      </c>
      <c r="B7188" t="s">
        <v>228</v>
      </c>
      <c r="C7188" t="s">
        <v>2850</v>
      </c>
      <c r="D7188" t="s">
        <v>257</v>
      </c>
      <c r="E7188">
        <v>8</v>
      </c>
      <c r="F7188" t="s">
        <v>120</v>
      </c>
      <c r="G7188" t="s">
        <v>543</v>
      </c>
      <c r="H7188" t="s">
        <v>35</v>
      </c>
      <c r="I7188" t="s">
        <v>1302</v>
      </c>
      <c r="J7188" t="s">
        <v>706</v>
      </c>
      <c r="K7188">
        <v>3305331818</v>
      </c>
      <c r="L7188" t="s">
        <v>15840</v>
      </c>
      <c r="M7188" t="s">
        <v>1189</v>
      </c>
      <c r="N7188" t="s">
        <v>58</v>
      </c>
      <c r="O7188">
        <v>13081</v>
      </c>
      <c r="P7188">
        <v>17232</v>
      </c>
      <c r="Q7188" t="s">
        <v>95</v>
      </c>
      <c r="R7188">
        <v>805</v>
      </c>
      <c r="S7188" s="2">
        <v>45241</v>
      </c>
      <c r="T7188" t="s">
        <v>42</v>
      </c>
      <c r="U7188">
        <v>0</v>
      </c>
      <c r="V7188" t="s">
        <v>106</v>
      </c>
      <c r="W7188">
        <v>605</v>
      </c>
      <c r="X7188" t="s">
        <v>44</v>
      </c>
      <c r="Y7188" t="s">
        <v>72</v>
      </c>
      <c r="Z7188">
        <v>4624</v>
      </c>
      <c r="AA7188">
        <v>393</v>
      </c>
      <c r="AB7188">
        <v>15414</v>
      </c>
      <c r="AC7188" t="s">
        <v>46</v>
      </c>
    </row>
    <row r="7189" spans="1:29" x14ac:dyDescent="0.3">
      <c r="A7189" s="1" t="s">
        <v>29</v>
      </c>
      <c r="B7189" t="s">
        <v>96</v>
      </c>
      <c r="C7189" t="s">
        <v>893</v>
      </c>
      <c r="D7189" t="s">
        <v>32</v>
      </c>
      <c r="E7189">
        <v>7</v>
      </c>
      <c r="F7189" t="s">
        <v>129</v>
      </c>
      <c r="G7189" t="s">
        <v>395</v>
      </c>
      <c r="H7189" t="s">
        <v>79</v>
      </c>
      <c r="I7189" t="s">
        <v>36</v>
      </c>
      <c r="J7189" t="s">
        <v>706</v>
      </c>
      <c r="K7189" t="s">
        <v>15841</v>
      </c>
      <c r="L7189" t="s">
        <v>15842</v>
      </c>
      <c r="M7189" t="s">
        <v>1136</v>
      </c>
      <c r="N7189" t="s">
        <v>58</v>
      </c>
      <c r="O7189">
        <v>2707</v>
      </c>
      <c r="P7189">
        <v>6046</v>
      </c>
      <c r="Q7189" t="s">
        <v>41</v>
      </c>
      <c r="R7189">
        <v>874</v>
      </c>
      <c r="S7189" s="2">
        <v>44946</v>
      </c>
      <c r="T7189" s="2">
        <v>44966</v>
      </c>
      <c r="U7189">
        <v>0</v>
      </c>
      <c r="V7189" t="s">
        <v>43</v>
      </c>
      <c r="W7189">
        <v>620</v>
      </c>
      <c r="X7189" t="s">
        <v>60</v>
      </c>
      <c r="Y7189" t="s">
        <v>45</v>
      </c>
      <c r="Z7189">
        <v>2131</v>
      </c>
      <c r="AA7189">
        <v>73</v>
      </c>
      <c r="AB7189">
        <v>3824</v>
      </c>
      <c r="AC7189" t="s">
        <v>73</v>
      </c>
    </row>
    <row r="7190" spans="1:29" x14ac:dyDescent="0.3">
      <c r="A7190" s="1" t="s">
        <v>29</v>
      </c>
      <c r="B7190" t="s">
        <v>228</v>
      </c>
      <c r="C7190" t="s">
        <v>474</v>
      </c>
      <c r="D7190" t="s">
        <v>169</v>
      </c>
      <c r="E7190">
        <v>8</v>
      </c>
      <c r="F7190" t="s">
        <v>186</v>
      </c>
      <c r="G7190" t="s">
        <v>650</v>
      </c>
      <c r="H7190" t="s">
        <v>35</v>
      </c>
      <c r="I7190" t="s">
        <v>1003</v>
      </c>
      <c r="J7190" t="s">
        <v>3055</v>
      </c>
      <c r="K7190" t="s">
        <v>15843</v>
      </c>
      <c r="L7190" t="s">
        <v>15844</v>
      </c>
      <c r="M7190" t="s">
        <v>262</v>
      </c>
      <c r="N7190" t="s">
        <v>84</v>
      </c>
      <c r="O7190">
        <v>16698</v>
      </c>
      <c r="P7190">
        <v>19404</v>
      </c>
      <c r="Q7190" t="s">
        <v>59</v>
      </c>
      <c r="R7190">
        <v>308</v>
      </c>
      <c r="S7190" s="2">
        <v>44598</v>
      </c>
      <c r="T7190" t="s">
        <v>42</v>
      </c>
      <c r="U7190">
        <v>13431</v>
      </c>
      <c r="V7190" t="s">
        <v>43</v>
      </c>
      <c r="W7190">
        <v>601</v>
      </c>
      <c r="X7190" t="s">
        <v>44</v>
      </c>
      <c r="Y7190" t="s">
        <v>45</v>
      </c>
      <c r="Z7190">
        <v>0</v>
      </c>
      <c r="AA7190">
        <v>662</v>
      </c>
      <c r="AB7190">
        <v>19152</v>
      </c>
      <c r="AC7190" t="s">
        <v>107</v>
      </c>
    </row>
    <row r="7191" spans="1:29" x14ac:dyDescent="0.3">
      <c r="A7191" s="1" t="s">
        <v>29</v>
      </c>
      <c r="B7191" t="s">
        <v>228</v>
      </c>
      <c r="C7191" t="s">
        <v>960</v>
      </c>
      <c r="D7191" t="s">
        <v>185</v>
      </c>
      <c r="E7191">
        <v>3</v>
      </c>
      <c r="F7191" t="s">
        <v>33</v>
      </c>
      <c r="G7191" t="s">
        <v>451</v>
      </c>
      <c r="H7191" t="s">
        <v>35</v>
      </c>
      <c r="I7191" t="s">
        <v>3341</v>
      </c>
      <c r="J7191" t="s">
        <v>3889</v>
      </c>
      <c r="K7191" t="s">
        <v>15845</v>
      </c>
      <c r="L7191" t="s">
        <v>15846</v>
      </c>
      <c r="M7191" t="s">
        <v>964</v>
      </c>
      <c r="N7191" t="s">
        <v>84</v>
      </c>
      <c r="O7191">
        <v>15327</v>
      </c>
      <c r="P7191">
        <v>19267</v>
      </c>
      <c r="Q7191" t="s">
        <v>59</v>
      </c>
      <c r="R7191">
        <v>261</v>
      </c>
      <c r="S7191" s="2">
        <v>44818</v>
      </c>
      <c r="T7191" s="2">
        <v>44842</v>
      </c>
      <c r="U7191">
        <v>40508</v>
      </c>
      <c r="V7191" t="s">
        <v>43</v>
      </c>
      <c r="W7191">
        <v>617</v>
      </c>
      <c r="X7191" t="s">
        <v>60</v>
      </c>
      <c r="Y7191" t="s">
        <v>72</v>
      </c>
      <c r="Z7191">
        <v>0</v>
      </c>
      <c r="AA7191">
        <v>447</v>
      </c>
      <c r="AB7191">
        <v>17928</v>
      </c>
      <c r="AC7191" t="s">
        <v>107</v>
      </c>
    </row>
    <row r="7192" spans="1:29" x14ac:dyDescent="0.3">
      <c r="A7192" s="1" t="s">
        <v>47</v>
      </c>
      <c r="B7192" t="s">
        <v>108</v>
      </c>
      <c r="C7192" t="s">
        <v>1763</v>
      </c>
      <c r="D7192" t="s">
        <v>178</v>
      </c>
      <c r="E7192">
        <v>5</v>
      </c>
      <c r="F7192" t="s">
        <v>99</v>
      </c>
      <c r="G7192" t="s">
        <v>1138</v>
      </c>
      <c r="H7192" t="s">
        <v>35</v>
      </c>
      <c r="I7192" t="s">
        <v>238</v>
      </c>
      <c r="J7192" t="s">
        <v>15847</v>
      </c>
      <c r="K7192" t="s">
        <v>15848</v>
      </c>
      <c r="L7192" t="s">
        <v>15849</v>
      </c>
      <c r="M7192" t="s">
        <v>1422</v>
      </c>
      <c r="N7192" t="s">
        <v>94</v>
      </c>
      <c r="O7192">
        <v>19127</v>
      </c>
      <c r="P7192">
        <v>24059</v>
      </c>
      <c r="Q7192" t="s">
        <v>95</v>
      </c>
      <c r="R7192">
        <v>683</v>
      </c>
      <c r="S7192" s="2">
        <v>44667</v>
      </c>
      <c r="T7192" t="s">
        <v>42</v>
      </c>
      <c r="U7192">
        <v>0</v>
      </c>
      <c r="V7192" t="s">
        <v>106</v>
      </c>
      <c r="W7192">
        <v>772</v>
      </c>
      <c r="X7192" t="s">
        <v>44</v>
      </c>
      <c r="Y7192" t="s">
        <v>45</v>
      </c>
      <c r="Z7192">
        <v>0</v>
      </c>
      <c r="AA7192">
        <v>977</v>
      </c>
      <c r="AB7192">
        <v>20301</v>
      </c>
      <c r="AC7192" t="s">
        <v>73</v>
      </c>
    </row>
    <row r="7193" spans="1:29" x14ac:dyDescent="0.3">
      <c r="A7193" s="1" t="s">
        <v>47</v>
      </c>
      <c r="B7193" t="s">
        <v>161</v>
      </c>
      <c r="C7193" t="s">
        <v>2933</v>
      </c>
      <c r="D7193" t="s">
        <v>257</v>
      </c>
      <c r="E7193">
        <v>3</v>
      </c>
      <c r="F7193" t="s">
        <v>77</v>
      </c>
      <c r="G7193" t="s">
        <v>440</v>
      </c>
      <c r="H7193" t="s">
        <v>79</v>
      </c>
      <c r="I7193" t="s">
        <v>377</v>
      </c>
      <c r="J7193" t="s">
        <v>878</v>
      </c>
      <c r="K7193" t="s">
        <v>15850</v>
      </c>
      <c r="L7193" t="s">
        <v>15851</v>
      </c>
      <c r="M7193" t="s">
        <v>2373</v>
      </c>
      <c r="N7193" t="s">
        <v>94</v>
      </c>
      <c r="O7193">
        <v>29789</v>
      </c>
      <c r="P7193">
        <v>33832</v>
      </c>
      <c r="Q7193" t="s">
        <v>41</v>
      </c>
      <c r="R7193">
        <v>323</v>
      </c>
      <c r="S7193" s="2">
        <v>44671</v>
      </c>
      <c r="T7193" t="s">
        <v>42</v>
      </c>
      <c r="U7193">
        <v>0</v>
      </c>
      <c r="V7193" t="s">
        <v>85</v>
      </c>
      <c r="W7193">
        <v>752</v>
      </c>
      <c r="X7193" t="s">
        <v>44</v>
      </c>
      <c r="Y7193" t="s">
        <v>45</v>
      </c>
      <c r="Z7193">
        <v>0</v>
      </c>
      <c r="AA7193">
        <v>12</v>
      </c>
      <c r="AB7193">
        <v>30548</v>
      </c>
      <c r="AC7193" t="s">
        <v>73</v>
      </c>
    </row>
    <row r="7194" spans="1:29" x14ac:dyDescent="0.3">
      <c r="A7194" s="1" t="s">
        <v>47</v>
      </c>
      <c r="B7194" t="s">
        <v>592</v>
      </c>
      <c r="C7194" t="s">
        <v>1129</v>
      </c>
      <c r="D7194" t="s">
        <v>201</v>
      </c>
      <c r="E7194">
        <v>7</v>
      </c>
      <c r="F7194" t="s">
        <v>77</v>
      </c>
      <c r="G7194" t="s">
        <v>264</v>
      </c>
      <c r="H7194" t="s">
        <v>35</v>
      </c>
      <c r="I7194" t="s">
        <v>502</v>
      </c>
      <c r="J7194" t="s">
        <v>15852</v>
      </c>
      <c r="K7194" t="s">
        <v>15853</v>
      </c>
      <c r="L7194" t="s">
        <v>15854</v>
      </c>
      <c r="M7194" t="s">
        <v>1151</v>
      </c>
      <c r="N7194" t="s">
        <v>84</v>
      </c>
      <c r="O7194">
        <v>14471</v>
      </c>
      <c r="P7194">
        <v>17978</v>
      </c>
      <c r="Q7194" t="s">
        <v>59</v>
      </c>
      <c r="R7194">
        <v>629</v>
      </c>
      <c r="S7194" s="2">
        <v>44806</v>
      </c>
      <c r="T7194" s="2">
        <v>44810</v>
      </c>
      <c r="U7194">
        <v>7862</v>
      </c>
      <c r="V7194" t="s">
        <v>106</v>
      </c>
      <c r="W7194">
        <v>406</v>
      </c>
      <c r="X7194" t="s">
        <v>60</v>
      </c>
      <c r="Y7194" t="s">
        <v>45</v>
      </c>
      <c r="Z7194">
        <v>0</v>
      </c>
      <c r="AA7194">
        <v>288</v>
      </c>
      <c r="AB7194">
        <v>16173</v>
      </c>
      <c r="AC7194" t="s">
        <v>46</v>
      </c>
    </row>
    <row r="7195" spans="1:29" x14ac:dyDescent="0.3">
      <c r="A7195" s="1" t="s">
        <v>47</v>
      </c>
      <c r="B7195" t="s">
        <v>48</v>
      </c>
      <c r="C7195" t="s">
        <v>1756</v>
      </c>
      <c r="D7195" t="s">
        <v>387</v>
      </c>
      <c r="E7195">
        <v>1</v>
      </c>
      <c r="F7195" t="s">
        <v>186</v>
      </c>
      <c r="G7195" t="s">
        <v>1504</v>
      </c>
      <c r="H7195" t="s">
        <v>35</v>
      </c>
      <c r="I7195" t="s">
        <v>2530</v>
      </c>
      <c r="J7195" t="s">
        <v>305</v>
      </c>
      <c r="K7195" t="s">
        <v>15855</v>
      </c>
      <c r="L7195" t="s">
        <v>15856</v>
      </c>
      <c r="M7195" t="s">
        <v>1479</v>
      </c>
      <c r="N7195" t="s">
        <v>58</v>
      </c>
      <c r="O7195">
        <v>12536</v>
      </c>
      <c r="P7195">
        <v>16583</v>
      </c>
      <c r="Q7195" t="s">
        <v>95</v>
      </c>
      <c r="R7195">
        <v>931</v>
      </c>
      <c r="S7195" s="2">
        <v>44732</v>
      </c>
      <c r="T7195" t="s">
        <v>42</v>
      </c>
      <c r="U7195">
        <v>0</v>
      </c>
      <c r="V7195" t="s">
        <v>85</v>
      </c>
      <c r="W7195">
        <v>548</v>
      </c>
      <c r="X7195" t="s">
        <v>44</v>
      </c>
      <c r="Y7195" t="s">
        <v>61</v>
      </c>
      <c r="Z7195">
        <v>3692</v>
      </c>
      <c r="AA7195">
        <v>972</v>
      </c>
      <c r="AB7195">
        <v>14259</v>
      </c>
      <c r="AC7195" t="s">
        <v>73</v>
      </c>
    </row>
    <row r="7196" spans="1:29" x14ac:dyDescent="0.3">
      <c r="A7196" s="1" t="s">
        <v>47</v>
      </c>
      <c r="B7196" t="s">
        <v>117</v>
      </c>
      <c r="C7196" t="s">
        <v>1406</v>
      </c>
      <c r="D7196" t="s">
        <v>98</v>
      </c>
      <c r="E7196">
        <v>5</v>
      </c>
      <c r="F7196" t="s">
        <v>186</v>
      </c>
      <c r="G7196" t="s">
        <v>620</v>
      </c>
      <c r="H7196" t="s">
        <v>79</v>
      </c>
      <c r="I7196" t="s">
        <v>140</v>
      </c>
      <c r="J7196" t="s">
        <v>7531</v>
      </c>
      <c r="K7196">
        <f>1-909-102-3835</f>
        <v>-4845</v>
      </c>
      <c r="L7196" t="s">
        <v>15857</v>
      </c>
      <c r="M7196" t="s">
        <v>126</v>
      </c>
      <c r="N7196" t="s">
        <v>94</v>
      </c>
      <c r="O7196">
        <v>29304</v>
      </c>
      <c r="P7196">
        <v>31880</v>
      </c>
      <c r="Q7196" t="s">
        <v>95</v>
      </c>
      <c r="R7196">
        <v>256</v>
      </c>
      <c r="S7196" s="2">
        <v>44971</v>
      </c>
      <c r="T7196" t="s">
        <v>42</v>
      </c>
      <c r="U7196">
        <v>0</v>
      </c>
      <c r="V7196" t="s">
        <v>85</v>
      </c>
      <c r="W7196">
        <v>557</v>
      </c>
      <c r="X7196" t="s">
        <v>44</v>
      </c>
      <c r="Y7196" t="s">
        <v>72</v>
      </c>
      <c r="Z7196">
        <v>0</v>
      </c>
      <c r="AA7196">
        <v>202</v>
      </c>
      <c r="AB7196">
        <v>30338</v>
      </c>
      <c r="AC7196" t="s">
        <v>107</v>
      </c>
    </row>
    <row r="7197" spans="1:29" x14ac:dyDescent="0.3">
      <c r="A7197" s="1" t="s">
        <v>29</v>
      </c>
      <c r="B7197" t="s">
        <v>228</v>
      </c>
      <c r="C7197" t="s">
        <v>1087</v>
      </c>
      <c r="D7197" t="s">
        <v>169</v>
      </c>
      <c r="E7197">
        <v>3</v>
      </c>
      <c r="F7197" t="s">
        <v>221</v>
      </c>
      <c r="G7197" t="s">
        <v>667</v>
      </c>
      <c r="H7197" t="s">
        <v>35</v>
      </c>
      <c r="I7197" t="s">
        <v>1563</v>
      </c>
      <c r="J7197" t="s">
        <v>4851</v>
      </c>
      <c r="K7197">
        <f>1-755-409-9291</f>
        <v>-10454</v>
      </c>
      <c r="L7197" t="s">
        <v>15858</v>
      </c>
      <c r="M7197" t="s">
        <v>1189</v>
      </c>
      <c r="N7197" t="s">
        <v>84</v>
      </c>
      <c r="O7197">
        <v>29154</v>
      </c>
      <c r="P7197">
        <v>31738</v>
      </c>
      <c r="Q7197" t="s">
        <v>95</v>
      </c>
      <c r="R7197">
        <v>755</v>
      </c>
      <c r="S7197" s="2">
        <v>45195</v>
      </c>
      <c r="T7197" s="2">
        <v>45204</v>
      </c>
      <c r="U7197">
        <v>0</v>
      </c>
      <c r="V7197" t="s">
        <v>71</v>
      </c>
      <c r="W7197">
        <v>747</v>
      </c>
      <c r="X7197" t="s">
        <v>60</v>
      </c>
      <c r="Y7197" t="s">
        <v>72</v>
      </c>
      <c r="Z7197">
        <v>0</v>
      </c>
      <c r="AA7197">
        <v>618</v>
      </c>
      <c r="AB7197">
        <v>31566</v>
      </c>
      <c r="AC7197" t="s">
        <v>46</v>
      </c>
    </row>
    <row r="7198" spans="1:29" x14ac:dyDescent="0.3">
      <c r="A7198" s="1" t="s">
        <v>47</v>
      </c>
      <c r="B7198" t="s">
        <v>234</v>
      </c>
      <c r="C7198" t="s">
        <v>304</v>
      </c>
      <c r="D7198" t="s">
        <v>178</v>
      </c>
      <c r="E7198">
        <v>2</v>
      </c>
      <c r="F7198" t="s">
        <v>51</v>
      </c>
      <c r="G7198" t="s">
        <v>1427</v>
      </c>
      <c r="H7198" t="s">
        <v>35</v>
      </c>
      <c r="I7198" t="s">
        <v>2034</v>
      </c>
      <c r="J7198" t="s">
        <v>5220</v>
      </c>
      <c r="K7198" t="s">
        <v>15859</v>
      </c>
      <c r="L7198" t="s">
        <v>15860</v>
      </c>
      <c r="M7198" t="s">
        <v>810</v>
      </c>
      <c r="N7198" t="s">
        <v>84</v>
      </c>
      <c r="O7198">
        <v>25025</v>
      </c>
      <c r="P7198">
        <v>29041</v>
      </c>
      <c r="Q7198" t="s">
        <v>59</v>
      </c>
      <c r="R7198">
        <v>260</v>
      </c>
      <c r="S7198" s="2">
        <v>45091</v>
      </c>
      <c r="T7198" s="2">
        <v>45104</v>
      </c>
      <c r="U7198">
        <v>26057</v>
      </c>
      <c r="V7198" t="s">
        <v>43</v>
      </c>
      <c r="W7198">
        <v>770</v>
      </c>
      <c r="X7198" t="s">
        <v>60</v>
      </c>
      <c r="Y7198" t="s">
        <v>72</v>
      </c>
      <c r="Z7198">
        <v>0</v>
      </c>
      <c r="AA7198">
        <v>402</v>
      </c>
      <c r="AB7198">
        <v>25151</v>
      </c>
      <c r="AC7198" t="s">
        <v>46</v>
      </c>
    </row>
    <row r="7199" spans="1:29" x14ac:dyDescent="0.3">
      <c r="A7199" s="1" t="s">
        <v>47</v>
      </c>
      <c r="B7199" t="s">
        <v>145</v>
      </c>
      <c r="C7199" t="s">
        <v>270</v>
      </c>
      <c r="D7199" t="s">
        <v>387</v>
      </c>
      <c r="E7199">
        <v>10</v>
      </c>
      <c r="F7199" t="s">
        <v>33</v>
      </c>
      <c r="G7199" t="s">
        <v>139</v>
      </c>
      <c r="H7199" t="s">
        <v>79</v>
      </c>
      <c r="I7199" t="s">
        <v>36</v>
      </c>
      <c r="J7199" t="s">
        <v>9028</v>
      </c>
      <c r="K7199" t="s">
        <v>15861</v>
      </c>
      <c r="L7199" t="s">
        <v>15862</v>
      </c>
      <c r="M7199" t="s">
        <v>2965</v>
      </c>
      <c r="N7199" t="s">
        <v>94</v>
      </c>
      <c r="O7199">
        <v>11111</v>
      </c>
      <c r="P7199">
        <v>16090</v>
      </c>
      <c r="Q7199" t="s">
        <v>59</v>
      </c>
      <c r="R7199">
        <v>729</v>
      </c>
      <c r="S7199" s="2">
        <v>45003</v>
      </c>
      <c r="T7199" s="2">
        <v>45031</v>
      </c>
      <c r="U7199">
        <v>39916</v>
      </c>
      <c r="V7199" t="s">
        <v>43</v>
      </c>
      <c r="W7199">
        <v>505</v>
      </c>
      <c r="X7199" t="s">
        <v>60</v>
      </c>
      <c r="Y7199" t="s">
        <v>72</v>
      </c>
      <c r="Z7199">
        <v>0</v>
      </c>
      <c r="AA7199">
        <v>392</v>
      </c>
      <c r="AB7199">
        <v>13359</v>
      </c>
      <c r="AC7199" t="s">
        <v>107</v>
      </c>
    </row>
    <row r="7200" spans="1:29" x14ac:dyDescent="0.3">
      <c r="A7200" s="1" t="s">
        <v>29</v>
      </c>
      <c r="B7200" t="s">
        <v>363</v>
      </c>
      <c r="C7200" t="s">
        <v>661</v>
      </c>
      <c r="D7200" t="s">
        <v>138</v>
      </c>
      <c r="E7200">
        <v>8</v>
      </c>
      <c r="F7200" t="s">
        <v>186</v>
      </c>
      <c r="G7200" t="s">
        <v>463</v>
      </c>
      <c r="H7200" t="s">
        <v>79</v>
      </c>
      <c r="I7200" t="s">
        <v>1441</v>
      </c>
      <c r="J7200" t="s">
        <v>524</v>
      </c>
      <c r="K7200" t="s">
        <v>15863</v>
      </c>
      <c r="L7200" t="s">
        <v>15864</v>
      </c>
      <c r="M7200" t="s">
        <v>2729</v>
      </c>
      <c r="N7200" t="s">
        <v>94</v>
      </c>
      <c r="O7200">
        <v>11727</v>
      </c>
      <c r="P7200">
        <v>16593</v>
      </c>
      <c r="Q7200" t="s">
        <v>59</v>
      </c>
      <c r="R7200">
        <v>136</v>
      </c>
      <c r="S7200" s="2">
        <v>44691</v>
      </c>
      <c r="T7200" t="s">
        <v>42</v>
      </c>
      <c r="U7200">
        <v>23074</v>
      </c>
      <c r="V7200" t="s">
        <v>43</v>
      </c>
      <c r="W7200">
        <v>751</v>
      </c>
      <c r="X7200" t="s">
        <v>44</v>
      </c>
      <c r="Y7200" t="s">
        <v>72</v>
      </c>
      <c r="Z7200">
        <v>0</v>
      </c>
      <c r="AA7200">
        <v>88</v>
      </c>
      <c r="AB7200">
        <v>16587</v>
      </c>
      <c r="AC7200" t="s">
        <v>107</v>
      </c>
    </row>
    <row r="7201" spans="1:29" x14ac:dyDescent="0.3">
      <c r="A7201" s="1" t="s">
        <v>47</v>
      </c>
      <c r="B7201" t="s">
        <v>153</v>
      </c>
      <c r="C7201" t="s">
        <v>2294</v>
      </c>
      <c r="D7201" t="s">
        <v>352</v>
      </c>
      <c r="E7201">
        <v>2</v>
      </c>
      <c r="F7201" t="s">
        <v>77</v>
      </c>
      <c r="G7201" t="s">
        <v>202</v>
      </c>
      <c r="H7201" t="s">
        <v>79</v>
      </c>
      <c r="I7201" t="s">
        <v>265</v>
      </c>
      <c r="J7201" t="s">
        <v>2599</v>
      </c>
      <c r="K7201" t="s">
        <v>15865</v>
      </c>
      <c r="L7201" t="s">
        <v>15866</v>
      </c>
      <c r="M7201" t="s">
        <v>540</v>
      </c>
      <c r="N7201" t="s">
        <v>94</v>
      </c>
      <c r="O7201">
        <v>12878</v>
      </c>
      <c r="P7201">
        <v>17113</v>
      </c>
      <c r="Q7201" t="s">
        <v>59</v>
      </c>
      <c r="R7201">
        <v>896</v>
      </c>
      <c r="S7201" s="2">
        <v>45112</v>
      </c>
      <c r="T7201" t="s">
        <v>42</v>
      </c>
      <c r="U7201">
        <v>21672</v>
      </c>
      <c r="V7201" t="s">
        <v>106</v>
      </c>
      <c r="W7201">
        <v>417</v>
      </c>
      <c r="X7201" t="s">
        <v>44</v>
      </c>
      <c r="Y7201" t="s">
        <v>61</v>
      </c>
      <c r="Z7201">
        <v>0</v>
      </c>
      <c r="AA7201">
        <v>663</v>
      </c>
      <c r="AB7201">
        <v>14842</v>
      </c>
      <c r="AC7201" t="s">
        <v>73</v>
      </c>
    </row>
    <row r="7202" spans="1:29" x14ac:dyDescent="0.3">
      <c r="A7202" s="1" t="s">
        <v>29</v>
      </c>
      <c r="B7202" t="s">
        <v>86</v>
      </c>
      <c r="C7202" t="s">
        <v>1925</v>
      </c>
      <c r="D7202" t="s">
        <v>76</v>
      </c>
      <c r="E7202">
        <v>5</v>
      </c>
      <c r="F7202" t="s">
        <v>33</v>
      </c>
      <c r="G7202" t="s">
        <v>111</v>
      </c>
      <c r="H7202" t="s">
        <v>35</v>
      </c>
      <c r="I7202" t="s">
        <v>441</v>
      </c>
      <c r="J7202" t="s">
        <v>911</v>
      </c>
      <c r="K7202" t="s">
        <v>15867</v>
      </c>
      <c r="L7202" t="s">
        <v>15868</v>
      </c>
      <c r="M7202" t="s">
        <v>677</v>
      </c>
      <c r="N7202" t="s">
        <v>84</v>
      </c>
      <c r="O7202">
        <v>13460</v>
      </c>
      <c r="P7202">
        <v>16744</v>
      </c>
      <c r="Q7202" t="s">
        <v>59</v>
      </c>
      <c r="R7202">
        <v>414</v>
      </c>
      <c r="S7202" s="2">
        <v>44727</v>
      </c>
      <c r="T7202" t="s">
        <v>42</v>
      </c>
      <c r="U7202">
        <v>12276</v>
      </c>
      <c r="V7202" t="s">
        <v>106</v>
      </c>
      <c r="W7202">
        <v>499</v>
      </c>
      <c r="X7202" t="s">
        <v>44</v>
      </c>
      <c r="Y7202" t="s">
        <v>61</v>
      </c>
      <c r="Z7202">
        <v>0</v>
      </c>
      <c r="AA7202">
        <v>224</v>
      </c>
      <c r="AB7202">
        <v>16635</v>
      </c>
      <c r="AC7202" t="s">
        <v>46</v>
      </c>
    </row>
    <row r="7203" spans="1:29" x14ac:dyDescent="0.3">
      <c r="A7203" s="1" t="s">
        <v>29</v>
      </c>
      <c r="B7203" t="s">
        <v>96</v>
      </c>
      <c r="C7203" t="s">
        <v>1079</v>
      </c>
      <c r="D7203" t="s">
        <v>236</v>
      </c>
      <c r="E7203">
        <v>6</v>
      </c>
      <c r="F7203" t="s">
        <v>271</v>
      </c>
      <c r="G7203" t="s">
        <v>400</v>
      </c>
      <c r="H7203" t="s">
        <v>79</v>
      </c>
      <c r="I7203" t="s">
        <v>2075</v>
      </c>
      <c r="J7203" t="s">
        <v>123</v>
      </c>
      <c r="K7203" t="s">
        <v>15869</v>
      </c>
      <c r="L7203" t="s">
        <v>15870</v>
      </c>
      <c r="M7203" t="s">
        <v>818</v>
      </c>
      <c r="N7203" t="s">
        <v>84</v>
      </c>
      <c r="O7203">
        <v>16097</v>
      </c>
      <c r="P7203">
        <v>18737</v>
      </c>
      <c r="Q7203" t="s">
        <v>41</v>
      </c>
      <c r="R7203">
        <v>58</v>
      </c>
      <c r="S7203" s="2">
        <v>44752</v>
      </c>
      <c r="T7203" t="s">
        <v>42</v>
      </c>
      <c r="U7203">
        <v>0</v>
      </c>
      <c r="V7203" t="s">
        <v>71</v>
      </c>
      <c r="W7203">
        <v>693</v>
      </c>
      <c r="X7203" t="s">
        <v>44</v>
      </c>
      <c r="Y7203" t="s">
        <v>61</v>
      </c>
      <c r="Z7203">
        <v>0</v>
      </c>
      <c r="AA7203">
        <v>70</v>
      </c>
      <c r="AB7203">
        <v>16959</v>
      </c>
      <c r="AC7203" t="s">
        <v>73</v>
      </c>
    </row>
    <row r="7204" spans="1:29" x14ac:dyDescent="0.3">
      <c r="A7204" s="1" t="s">
        <v>29</v>
      </c>
      <c r="B7204" t="s">
        <v>228</v>
      </c>
      <c r="C7204" t="s">
        <v>4757</v>
      </c>
      <c r="D7204" t="s">
        <v>128</v>
      </c>
      <c r="E7204">
        <v>3</v>
      </c>
      <c r="F7204" t="s">
        <v>77</v>
      </c>
      <c r="G7204" t="s">
        <v>501</v>
      </c>
      <c r="H7204" t="s">
        <v>35</v>
      </c>
      <c r="I7204" t="s">
        <v>3190</v>
      </c>
      <c r="J7204" t="s">
        <v>4157</v>
      </c>
      <c r="K7204" t="s">
        <v>15871</v>
      </c>
      <c r="L7204" t="s">
        <v>15872</v>
      </c>
      <c r="M7204" t="s">
        <v>1189</v>
      </c>
      <c r="N7204" t="s">
        <v>58</v>
      </c>
      <c r="O7204">
        <v>16245</v>
      </c>
      <c r="P7204">
        <v>19202</v>
      </c>
      <c r="Q7204" t="s">
        <v>41</v>
      </c>
      <c r="R7204">
        <v>507</v>
      </c>
      <c r="S7204" s="2">
        <v>44988</v>
      </c>
      <c r="T7204" t="s">
        <v>42</v>
      </c>
      <c r="U7204">
        <v>0</v>
      </c>
      <c r="V7204" t="s">
        <v>106</v>
      </c>
      <c r="W7204">
        <v>616</v>
      </c>
      <c r="X7204" t="s">
        <v>44</v>
      </c>
      <c r="Y7204" t="s">
        <v>45</v>
      </c>
      <c r="Z7204">
        <v>2536</v>
      </c>
      <c r="AA7204">
        <v>966</v>
      </c>
      <c r="AB7204">
        <v>18981</v>
      </c>
      <c r="AC7204" t="s">
        <v>107</v>
      </c>
    </row>
    <row r="7205" spans="1:29" x14ac:dyDescent="0.3">
      <c r="A7205" s="1" t="s">
        <v>29</v>
      </c>
      <c r="B7205" t="s">
        <v>30</v>
      </c>
      <c r="C7205" t="s">
        <v>2187</v>
      </c>
      <c r="D7205" t="s">
        <v>119</v>
      </c>
      <c r="E7205">
        <v>3</v>
      </c>
      <c r="F7205" t="s">
        <v>77</v>
      </c>
      <c r="G7205" t="s">
        <v>1221</v>
      </c>
      <c r="H7205" t="s">
        <v>79</v>
      </c>
      <c r="I7205" t="s">
        <v>1070</v>
      </c>
      <c r="J7205" t="s">
        <v>11989</v>
      </c>
      <c r="K7205" t="s">
        <v>15873</v>
      </c>
      <c r="L7205" t="s">
        <v>15874</v>
      </c>
      <c r="M7205" t="s">
        <v>825</v>
      </c>
      <c r="N7205" t="s">
        <v>58</v>
      </c>
      <c r="O7205">
        <v>13326</v>
      </c>
      <c r="P7205">
        <v>16971</v>
      </c>
      <c r="Q7205" t="s">
        <v>95</v>
      </c>
      <c r="R7205">
        <v>902</v>
      </c>
      <c r="S7205" s="2">
        <v>44646</v>
      </c>
      <c r="T7205" t="s">
        <v>42</v>
      </c>
      <c r="U7205">
        <v>0</v>
      </c>
      <c r="V7205" t="s">
        <v>85</v>
      </c>
      <c r="W7205">
        <v>613</v>
      </c>
      <c r="X7205" t="s">
        <v>44</v>
      </c>
      <c r="Y7205" t="s">
        <v>61</v>
      </c>
      <c r="Z7205">
        <v>3143</v>
      </c>
      <c r="AA7205">
        <v>974</v>
      </c>
      <c r="AB7205">
        <v>13375</v>
      </c>
      <c r="AC7205" t="s">
        <v>107</v>
      </c>
    </row>
    <row r="7206" spans="1:29" x14ac:dyDescent="0.3">
      <c r="A7206" s="1" t="s">
        <v>29</v>
      </c>
      <c r="B7206" t="s">
        <v>228</v>
      </c>
      <c r="C7206" t="s">
        <v>1862</v>
      </c>
      <c r="D7206" t="s">
        <v>98</v>
      </c>
      <c r="E7206">
        <v>2</v>
      </c>
      <c r="F7206" t="s">
        <v>99</v>
      </c>
      <c r="G7206" t="s">
        <v>100</v>
      </c>
      <c r="H7206" t="s">
        <v>35</v>
      </c>
      <c r="I7206" t="s">
        <v>238</v>
      </c>
      <c r="J7206" t="s">
        <v>3055</v>
      </c>
      <c r="K7206" t="s">
        <v>15875</v>
      </c>
      <c r="L7206" t="s">
        <v>15876</v>
      </c>
      <c r="M7206" t="s">
        <v>993</v>
      </c>
      <c r="N7206" t="s">
        <v>84</v>
      </c>
      <c r="O7206">
        <v>3941</v>
      </c>
      <c r="P7206">
        <v>7391</v>
      </c>
      <c r="Q7206" t="s">
        <v>95</v>
      </c>
      <c r="R7206">
        <v>642</v>
      </c>
      <c r="S7206" s="2">
        <v>45032</v>
      </c>
      <c r="T7206" t="s">
        <v>42</v>
      </c>
      <c r="U7206">
        <v>0</v>
      </c>
      <c r="V7206" t="s">
        <v>106</v>
      </c>
      <c r="W7206">
        <v>836</v>
      </c>
      <c r="X7206" t="s">
        <v>44</v>
      </c>
      <c r="Y7206" t="s">
        <v>45</v>
      </c>
      <c r="Z7206">
        <v>0</v>
      </c>
      <c r="AA7206">
        <v>103</v>
      </c>
      <c r="AB7206">
        <v>6382</v>
      </c>
      <c r="AC7206" t="s">
        <v>73</v>
      </c>
    </row>
    <row r="7207" spans="1:29" x14ac:dyDescent="0.3">
      <c r="A7207" s="1" t="s">
        <v>47</v>
      </c>
      <c r="B7207" t="s">
        <v>48</v>
      </c>
      <c r="C7207" t="s">
        <v>644</v>
      </c>
      <c r="D7207" t="s">
        <v>257</v>
      </c>
      <c r="E7207">
        <v>7</v>
      </c>
      <c r="F7207" t="s">
        <v>51</v>
      </c>
      <c r="G7207" t="s">
        <v>1075</v>
      </c>
      <c r="H7207" t="s">
        <v>35</v>
      </c>
      <c r="I7207" t="s">
        <v>141</v>
      </c>
      <c r="J7207" t="s">
        <v>2599</v>
      </c>
      <c r="K7207" t="s">
        <v>15877</v>
      </c>
      <c r="L7207" t="s">
        <v>15878</v>
      </c>
      <c r="M7207" t="s">
        <v>556</v>
      </c>
      <c r="N7207" t="s">
        <v>94</v>
      </c>
      <c r="O7207">
        <v>11493</v>
      </c>
      <c r="P7207">
        <v>13873</v>
      </c>
      <c r="Q7207" t="s">
        <v>41</v>
      </c>
      <c r="R7207">
        <v>365</v>
      </c>
      <c r="S7207" s="2">
        <v>44821</v>
      </c>
      <c r="T7207" s="2">
        <v>44850</v>
      </c>
      <c r="U7207">
        <v>0</v>
      </c>
      <c r="V7207" t="s">
        <v>43</v>
      </c>
      <c r="W7207">
        <v>644</v>
      </c>
      <c r="X7207" t="s">
        <v>60</v>
      </c>
      <c r="Y7207" t="s">
        <v>72</v>
      </c>
      <c r="Z7207">
        <v>0</v>
      </c>
      <c r="AA7207">
        <v>618</v>
      </c>
      <c r="AB7207">
        <v>13492</v>
      </c>
      <c r="AC7207" t="s">
        <v>46</v>
      </c>
    </row>
    <row r="7208" spans="1:29" x14ac:dyDescent="0.3">
      <c r="A7208" s="1" t="s">
        <v>47</v>
      </c>
      <c r="B7208" t="s">
        <v>161</v>
      </c>
      <c r="C7208" t="s">
        <v>1618</v>
      </c>
      <c r="D7208" t="s">
        <v>50</v>
      </c>
      <c r="E7208">
        <v>6</v>
      </c>
      <c r="F7208" t="s">
        <v>120</v>
      </c>
      <c r="G7208" t="s">
        <v>1533</v>
      </c>
      <c r="H7208" t="s">
        <v>35</v>
      </c>
      <c r="I7208" t="s">
        <v>412</v>
      </c>
      <c r="J7208" t="s">
        <v>13044</v>
      </c>
      <c r="K7208">
        <v>5240449951</v>
      </c>
      <c r="L7208" t="s">
        <v>15879</v>
      </c>
      <c r="M7208" t="s">
        <v>167</v>
      </c>
      <c r="N7208" t="s">
        <v>84</v>
      </c>
      <c r="O7208">
        <v>12654</v>
      </c>
      <c r="P7208">
        <v>16470</v>
      </c>
      <c r="Q7208" t="s">
        <v>95</v>
      </c>
      <c r="R7208">
        <v>740</v>
      </c>
      <c r="S7208" s="2">
        <v>45065</v>
      </c>
      <c r="T7208" s="2">
        <v>45078</v>
      </c>
      <c r="U7208">
        <v>0</v>
      </c>
      <c r="V7208" t="s">
        <v>43</v>
      </c>
      <c r="W7208">
        <v>641</v>
      </c>
      <c r="X7208" t="s">
        <v>60</v>
      </c>
      <c r="Y7208" t="s">
        <v>45</v>
      </c>
      <c r="Z7208">
        <v>0</v>
      </c>
      <c r="AA7208">
        <v>447</v>
      </c>
      <c r="AB7208">
        <v>13495</v>
      </c>
      <c r="AC7208" t="s">
        <v>46</v>
      </c>
    </row>
    <row r="7209" spans="1:29" x14ac:dyDescent="0.3">
      <c r="A7209" s="1" t="s">
        <v>47</v>
      </c>
      <c r="B7209" t="s">
        <v>234</v>
      </c>
      <c r="C7209" t="s">
        <v>1588</v>
      </c>
      <c r="D7209" t="s">
        <v>352</v>
      </c>
      <c r="E7209">
        <v>4</v>
      </c>
      <c r="F7209" t="s">
        <v>271</v>
      </c>
      <c r="G7209" t="s">
        <v>400</v>
      </c>
      <c r="H7209" t="s">
        <v>79</v>
      </c>
      <c r="I7209" t="s">
        <v>4533</v>
      </c>
      <c r="J7209" t="s">
        <v>1722</v>
      </c>
      <c r="K7209" s="3" t="s">
        <v>15880</v>
      </c>
      <c r="L7209" t="s">
        <v>15881</v>
      </c>
      <c r="M7209" t="s">
        <v>2944</v>
      </c>
      <c r="N7209" t="s">
        <v>94</v>
      </c>
      <c r="O7209">
        <v>16075</v>
      </c>
      <c r="P7209">
        <v>20202</v>
      </c>
      <c r="Q7209" t="s">
        <v>59</v>
      </c>
      <c r="R7209">
        <v>990</v>
      </c>
      <c r="S7209" s="2">
        <v>45063</v>
      </c>
      <c r="T7209" t="s">
        <v>42</v>
      </c>
      <c r="U7209">
        <v>42153</v>
      </c>
      <c r="V7209" t="s">
        <v>43</v>
      </c>
      <c r="W7209">
        <v>745</v>
      </c>
      <c r="X7209" t="s">
        <v>44</v>
      </c>
      <c r="Y7209" t="s">
        <v>45</v>
      </c>
      <c r="Z7209">
        <v>0</v>
      </c>
      <c r="AA7209">
        <v>593</v>
      </c>
      <c r="AB7209">
        <v>17893</v>
      </c>
      <c r="AC7209" t="s">
        <v>107</v>
      </c>
    </row>
    <row r="7210" spans="1:29" x14ac:dyDescent="0.3">
      <c r="A7210" s="1" t="s">
        <v>29</v>
      </c>
      <c r="B7210" t="s">
        <v>363</v>
      </c>
      <c r="C7210" t="s">
        <v>2724</v>
      </c>
      <c r="D7210" t="s">
        <v>236</v>
      </c>
      <c r="E7210">
        <v>9</v>
      </c>
      <c r="F7210" t="s">
        <v>33</v>
      </c>
      <c r="G7210" t="s">
        <v>111</v>
      </c>
      <c r="H7210" t="s">
        <v>35</v>
      </c>
      <c r="I7210" t="s">
        <v>565</v>
      </c>
      <c r="J7210" t="s">
        <v>7869</v>
      </c>
      <c r="K7210" t="s">
        <v>15882</v>
      </c>
      <c r="L7210" t="s">
        <v>15883</v>
      </c>
      <c r="M7210" t="s">
        <v>1603</v>
      </c>
      <c r="N7210" t="s">
        <v>40</v>
      </c>
      <c r="O7210">
        <v>24730</v>
      </c>
      <c r="P7210">
        <v>27266</v>
      </c>
      <c r="Q7210" t="s">
        <v>95</v>
      </c>
      <c r="R7210">
        <v>795</v>
      </c>
      <c r="S7210" s="2">
        <v>44632</v>
      </c>
      <c r="T7210" s="2">
        <v>44646</v>
      </c>
      <c r="U7210">
        <v>0</v>
      </c>
      <c r="V7210" t="s">
        <v>71</v>
      </c>
      <c r="W7210">
        <v>494</v>
      </c>
      <c r="X7210" t="s">
        <v>60</v>
      </c>
      <c r="Y7210" t="s">
        <v>72</v>
      </c>
      <c r="Z7210">
        <v>0</v>
      </c>
      <c r="AA7210">
        <v>267</v>
      </c>
      <c r="AB7210">
        <v>25992</v>
      </c>
      <c r="AC7210" t="s">
        <v>73</v>
      </c>
    </row>
    <row r="7211" spans="1:29" x14ac:dyDescent="0.3">
      <c r="A7211" s="1" t="s">
        <v>47</v>
      </c>
      <c r="B7211" t="s">
        <v>117</v>
      </c>
      <c r="C7211" t="s">
        <v>1406</v>
      </c>
      <c r="D7211" t="s">
        <v>236</v>
      </c>
      <c r="E7211">
        <v>10</v>
      </c>
      <c r="F7211" t="s">
        <v>64</v>
      </c>
      <c r="G7211" t="s">
        <v>1599</v>
      </c>
      <c r="H7211" t="s">
        <v>35</v>
      </c>
      <c r="I7211" t="s">
        <v>1501</v>
      </c>
      <c r="J7211" t="s">
        <v>11920</v>
      </c>
      <c r="K7211" t="s">
        <v>15884</v>
      </c>
      <c r="L7211" t="s">
        <v>15885</v>
      </c>
      <c r="M7211" t="s">
        <v>248</v>
      </c>
      <c r="N7211" t="s">
        <v>84</v>
      </c>
      <c r="O7211">
        <v>4527</v>
      </c>
      <c r="P7211">
        <v>7101</v>
      </c>
      <c r="Q7211" t="s">
        <v>59</v>
      </c>
      <c r="R7211">
        <v>957</v>
      </c>
      <c r="S7211" s="2">
        <v>45080</v>
      </c>
      <c r="T7211" s="2">
        <v>45106</v>
      </c>
      <c r="U7211">
        <v>16971</v>
      </c>
      <c r="V7211" t="s">
        <v>71</v>
      </c>
      <c r="W7211">
        <v>828</v>
      </c>
      <c r="X7211" t="s">
        <v>60</v>
      </c>
      <c r="Y7211" t="s">
        <v>72</v>
      </c>
      <c r="Z7211">
        <v>0</v>
      </c>
      <c r="AA7211">
        <v>430</v>
      </c>
      <c r="AB7211">
        <v>4790</v>
      </c>
      <c r="AC7211" t="s">
        <v>107</v>
      </c>
    </row>
    <row r="7212" spans="1:29" x14ac:dyDescent="0.3">
      <c r="A7212" s="1" t="s">
        <v>47</v>
      </c>
      <c r="B7212" t="s">
        <v>136</v>
      </c>
      <c r="C7212" t="s">
        <v>2546</v>
      </c>
      <c r="D7212" t="s">
        <v>257</v>
      </c>
      <c r="E7212">
        <v>5</v>
      </c>
      <c r="F7212" t="s">
        <v>129</v>
      </c>
      <c r="G7212" t="s">
        <v>944</v>
      </c>
      <c r="H7212" t="s">
        <v>35</v>
      </c>
      <c r="I7212" t="s">
        <v>5746</v>
      </c>
      <c r="J7212" t="s">
        <v>1652</v>
      </c>
      <c r="K7212" t="s">
        <v>15886</v>
      </c>
      <c r="L7212" t="s">
        <v>15887</v>
      </c>
      <c r="M7212" t="s">
        <v>144</v>
      </c>
      <c r="N7212" t="s">
        <v>58</v>
      </c>
      <c r="O7212">
        <v>14165</v>
      </c>
      <c r="P7212">
        <v>18831</v>
      </c>
      <c r="Q7212" t="s">
        <v>95</v>
      </c>
      <c r="R7212">
        <v>948</v>
      </c>
      <c r="S7212" s="2">
        <v>45112</v>
      </c>
      <c r="T7212" s="2">
        <v>45135</v>
      </c>
      <c r="U7212">
        <v>0</v>
      </c>
      <c r="V7212" t="s">
        <v>43</v>
      </c>
      <c r="W7212">
        <v>597</v>
      </c>
      <c r="X7212" t="s">
        <v>60</v>
      </c>
      <c r="Y7212" t="s">
        <v>61</v>
      </c>
      <c r="Z7212">
        <v>2525</v>
      </c>
      <c r="AA7212">
        <v>532</v>
      </c>
      <c r="AB7212">
        <v>14189</v>
      </c>
      <c r="AC7212" t="s">
        <v>73</v>
      </c>
    </row>
    <row r="7213" spans="1:29" x14ac:dyDescent="0.3">
      <c r="A7213" s="1" t="s">
        <v>29</v>
      </c>
      <c r="B7213" t="s">
        <v>62</v>
      </c>
      <c r="C7213" t="s">
        <v>500</v>
      </c>
      <c r="D7213" t="s">
        <v>236</v>
      </c>
      <c r="E7213">
        <v>9</v>
      </c>
      <c r="F7213" t="s">
        <v>77</v>
      </c>
      <c r="G7213" t="s">
        <v>365</v>
      </c>
      <c r="H7213" t="s">
        <v>79</v>
      </c>
      <c r="I7213" t="s">
        <v>507</v>
      </c>
      <c r="J7213" t="s">
        <v>224</v>
      </c>
      <c r="K7213" t="s">
        <v>15888</v>
      </c>
      <c r="L7213" t="s">
        <v>15889</v>
      </c>
      <c r="M7213" t="s">
        <v>505</v>
      </c>
      <c r="N7213" t="s">
        <v>58</v>
      </c>
      <c r="O7213">
        <v>16301</v>
      </c>
      <c r="P7213">
        <v>18649</v>
      </c>
      <c r="Q7213" t="s">
        <v>59</v>
      </c>
      <c r="R7213">
        <v>775</v>
      </c>
      <c r="S7213" s="2">
        <v>45359</v>
      </c>
      <c r="T7213" t="s">
        <v>42</v>
      </c>
      <c r="U7213">
        <v>12238</v>
      </c>
      <c r="V7213" t="s">
        <v>43</v>
      </c>
      <c r="W7213">
        <v>803</v>
      </c>
      <c r="X7213" t="s">
        <v>44</v>
      </c>
      <c r="Y7213" t="s">
        <v>61</v>
      </c>
      <c r="Z7213">
        <v>2015</v>
      </c>
      <c r="AA7213">
        <v>917</v>
      </c>
      <c r="AB7213">
        <v>18399</v>
      </c>
      <c r="AC7213" t="s">
        <v>46</v>
      </c>
    </row>
    <row r="7214" spans="1:29" x14ac:dyDescent="0.3">
      <c r="A7214" s="1" t="s">
        <v>29</v>
      </c>
      <c r="B7214" t="s">
        <v>86</v>
      </c>
      <c r="C7214" t="s">
        <v>1919</v>
      </c>
      <c r="D7214" t="s">
        <v>387</v>
      </c>
      <c r="E7214">
        <v>1</v>
      </c>
      <c r="F7214" t="s">
        <v>33</v>
      </c>
      <c r="G7214" t="s">
        <v>179</v>
      </c>
      <c r="H7214" t="s">
        <v>79</v>
      </c>
      <c r="I7214" t="s">
        <v>2843</v>
      </c>
      <c r="J7214" t="s">
        <v>4796</v>
      </c>
      <c r="K7214" t="s">
        <v>15890</v>
      </c>
      <c r="L7214" t="s">
        <v>15891</v>
      </c>
      <c r="M7214" t="s">
        <v>1597</v>
      </c>
      <c r="N7214" t="s">
        <v>58</v>
      </c>
      <c r="O7214">
        <v>17226</v>
      </c>
      <c r="P7214">
        <v>20148</v>
      </c>
      <c r="Q7214" t="s">
        <v>95</v>
      </c>
      <c r="R7214">
        <v>395</v>
      </c>
      <c r="S7214" s="2">
        <v>44623</v>
      </c>
      <c r="T7214" s="2">
        <v>44629</v>
      </c>
      <c r="U7214">
        <v>0</v>
      </c>
      <c r="V7214" t="s">
        <v>85</v>
      </c>
      <c r="W7214">
        <v>662</v>
      </c>
      <c r="X7214" t="s">
        <v>60</v>
      </c>
      <c r="Y7214" t="s">
        <v>45</v>
      </c>
      <c r="Z7214">
        <v>1585</v>
      </c>
      <c r="AA7214">
        <v>208</v>
      </c>
      <c r="AB7214">
        <v>17333</v>
      </c>
      <c r="AC7214" t="s">
        <v>46</v>
      </c>
    </row>
    <row r="7215" spans="1:29" x14ac:dyDescent="0.3">
      <c r="A7215" s="1" t="s">
        <v>29</v>
      </c>
      <c r="B7215" t="s">
        <v>393</v>
      </c>
      <c r="C7215" t="s">
        <v>3673</v>
      </c>
      <c r="D7215" t="s">
        <v>352</v>
      </c>
      <c r="E7215">
        <v>6</v>
      </c>
      <c r="F7215" t="s">
        <v>51</v>
      </c>
      <c r="G7215" t="s">
        <v>291</v>
      </c>
      <c r="H7215" t="s">
        <v>79</v>
      </c>
      <c r="I7215" t="s">
        <v>4971</v>
      </c>
      <c r="J7215" t="s">
        <v>6194</v>
      </c>
      <c r="K7215">
        <v>8360260576</v>
      </c>
      <c r="L7215" t="s">
        <v>15892</v>
      </c>
      <c r="M7215" t="s">
        <v>613</v>
      </c>
      <c r="N7215" t="s">
        <v>94</v>
      </c>
      <c r="O7215">
        <v>19274</v>
      </c>
      <c r="P7215">
        <v>22274</v>
      </c>
      <c r="Q7215" t="s">
        <v>95</v>
      </c>
      <c r="R7215">
        <v>233</v>
      </c>
      <c r="S7215" s="2">
        <v>45183</v>
      </c>
      <c r="T7215" s="2">
        <v>45212</v>
      </c>
      <c r="U7215">
        <v>0</v>
      </c>
      <c r="V7215" t="s">
        <v>85</v>
      </c>
      <c r="W7215">
        <v>721</v>
      </c>
      <c r="X7215" t="s">
        <v>60</v>
      </c>
      <c r="Y7215" t="s">
        <v>45</v>
      </c>
      <c r="Z7215">
        <v>0</v>
      </c>
      <c r="AA7215">
        <v>229</v>
      </c>
      <c r="AB7215">
        <v>20989</v>
      </c>
      <c r="AC7215" t="s">
        <v>46</v>
      </c>
    </row>
    <row r="7216" spans="1:29" x14ac:dyDescent="0.3">
      <c r="A7216" s="1" t="s">
        <v>29</v>
      </c>
      <c r="B7216" t="s">
        <v>327</v>
      </c>
      <c r="C7216" t="s">
        <v>1074</v>
      </c>
      <c r="D7216" t="s">
        <v>387</v>
      </c>
      <c r="E7216">
        <v>7</v>
      </c>
      <c r="F7216" t="s">
        <v>221</v>
      </c>
      <c r="G7216" t="s">
        <v>1096</v>
      </c>
      <c r="H7216" t="s">
        <v>79</v>
      </c>
      <c r="I7216" t="s">
        <v>412</v>
      </c>
      <c r="J7216" t="s">
        <v>3594</v>
      </c>
      <c r="K7216" t="s">
        <v>15893</v>
      </c>
      <c r="L7216" t="s">
        <v>15894</v>
      </c>
      <c r="M7216" t="s">
        <v>2080</v>
      </c>
      <c r="N7216" t="s">
        <v>84</v>
      </c>
      <c r="O7216">
        <v>25652</v>
      </c>
      <c r="P7216">
        <v>29437</v>
      </c>
      <c r="Q7216" t="s">
        <v>59</v>
      </c>
      <c r="R7216">
        <v>948</v>
      </c>
      <c r="S7216" s="2">
        <v>45255</v>
      </c>
      <c r="T7216" t="s">
        <v>42</v>
      </c>
      <c r="U7216">
        <v>40559</v>
      </c>
      <c r="V7216" t="s">
        <v>43</v>
      </c>
      <c r="W7216">
        <v>679</v>
      </c>
      <c r="X7216" t="s">
        <v>44</v>
      </c>
      <c r="Y7216" t="s">
        <v>45</v>
      </c>
      <c r="Z7216">
        <v>0</v>
      </c>
      <c r="AA7216">
        <v>488</v>
      </c>
      <c r="AB7216">
        <v>29008</v>
      </c>
      <c r="AC7216" t="s">
        <v>73</v>
      </c>
    </row>
    <row r="7217" spans="1:29" x14ac:dyDescent="0.3">
      <c r="A7217" s="1" t="s">
        <v>29</v>
      </c>
      <c r="B7217" t="s">
        <v>86</v>
      </c>
      <c r="C7217" t="s">
        <v>3375</v>
      </c>
      <c r="D7217" t="s">
        <v>98</v>
      </c>
      <c r="E7217">
        <v>9</v>
      </c>
      <c r="F7217" t="s">
        <v>99</v>
      </c>
      <c r="G7217" t="s">
        <v>1638</v>
      </c>
      <c r="H7217" t="s">
        <v>79</v>
      </c>
      <c r="I7217" t="s">
        <v>739</v>
      </c>
      <c r="J7217" t="s">
        <v>560</v>
      </c>
      <c r="K7217" t="s">
        <v>15895</v>
      </c>
      <c r="L7217" t="s">
        <v>15896</v>
      </c>
      <c r="M7217" t="s">
        <v>1691</v>
      </c>
      <c r="N7217" t="s">
        <v>84</v>
      </c>
      <c r="O7217">
        <v>17467</v>
      </c>
      <c r="P7217">
        <v>21910</v>
      </c>
      <c r="Q7217" t="s">
        <v>59</v>
      </c>
      <c r="R7217">
        <v>572</v>
      </c>
      <c r="S7217" s="2">
        <v>45114</v>
      </c>
      <c r="T7217" s="2">
        <v>45140</v>
      </c>
      <c r="U7217">
        <v>12943</v>
      </c>
      <c r="V7217" t="s">
        <v>85</v>
      </c>
      <c r="W7217">
        <v>492</v>
      </c>
      <c r="X7217" t="s">
        <v>60</v>
      </c>
      <c r="Y7217" t="s">
        <v>72</v>
      </c>
      <c r="Z7217">
        <v>0</v>
      </c>
      <c r="AA7217">
        <v>404</v>
      </c>
      <c r="AB7217">
        <v>21831</v>
      </c>
      <c r="AC7217" t="s">
        <v>46</v>
      </c>
    </row>
    <row r="7218" spans="1:29" x14ac:dyDescent="0.3">
      <c r="A7218" s="1" t="s">
        <v>29</v>
      </c>
      <c r="B7218" t="s">
        <v>62</v>
      </c>
      <c r="C7218" t="s">
        <v>4252</v>
      </c>
      <c r="D7218" t="s">
        <v>98</v>
      </c>
      <c r="E7218">
        <v>10</v>
      </c>
      <c r="F7218" t="s">
        <v>221</v>
      </c>
      <c r="G7218" t="s">
        <v>222</v>
      </c>
      <c r="H7218" t="s">
        <v>79</v>
      </c>
      <c r="I7218" t="s">
        <v>238</v>
      </c>
      <c r="J7218" t="s">
        <v>936</v>
      </c>
      <c r="K7218">
        <v>5112133174</v>
      </c>
      <c r="L7218" t="s">
        <v>5781</v>
      </c>
      <c r="M7218" t="s">
        <v>1976</v>
      </c>
      <c r="N7218" t="s">
        <v>40</v>
      </c>
      <c r="O7218">
        <v>19319</v>
      </c>
      <c r="P7218">
        <v>23654</v>
      </c>
      <c r="Q7218" t="s">
        <v>41</v>
      </c>
      <c r="R7218">
        <v>557</v>
      </c>
      <c r="S7218" s="2">
        <v>45007</v>
      </c>
      <c r="T7218" s="2">
        <v>45018</v>
      </c>
      <c r="U7218">
        <v>0</v>
      </c>
      <c r="V7218" t="s">
        <v>85</v>
      </c>
      <c r="W7218">
        <v>655</v>
      </c>
      <c r="X7218" t="s">
        <v>60</v>
      </c>
      <c r="Y7218" t="s">
        <v>72</v>
      </c>
      <c r="Z7218">
        <v>0</v>
      </c>
      <c r="AA7218">
        <v>796</v>
      </c>
      <c r="AB7218">
        <v>23310</v>
      </c>
      <c r="AC7218" t="s">
        <v>46</v>
      </c>
    </row>
    <row r="7219" spans="1:29" x14ac:dyDescent="0.3">
      <c r="A7219" s="1" t="s">
        <v>29</v>
      </c>
      <c r="B7219" t="s">
        <v>363</v>
      </c>
      <c r="C7219" t="s">
        <v>2449</v>
      </c>
      <c r="D7219" t="s">
        <v>50</v>
      </c>
      <c r="E7219">
        <v>7</v>
      </c>
      <c r="F7219" t="s">
        <v>186</v>
      </c>
      <c r="G7219" t="s">
        <v>650</v>
      </c>
      <c r="H7219" t="s">
        <v>79</v>
      </c>
      <c r="I7219" t="s">
        <v>502</v>
      </c>
      <c r="J7219" t="s">
        <v>3014</v>
      </c>
      <c r="K7219" t="s">
        <v>15897</v>
      </c>
      <c r="L7219" t="s">
        <v>15898</v>
      </c>
      <c r="M7219" t="s">
        <v>431</v>
      </c>
      <c r="N7219" t="s">
        <v>58</v>
      </c>
      <c r="O7219">
        <v>17339</v>
      </c>
      <c r="P7219">
        <v>22126</v>
      </c>
      <c r="Q7219" t="s">
        <v>41</v>
      </c>
      <c r="R7219">
        <v>310</v>
      </c>
      <c r="S7219" s="2">
        <v>44750</v>
      </c>
      <c r="T7219" s="2">
        <v>44771</v>
      </c>
      <c r="U7219">
        <v>0</v>
      </c>
      <c r="V7219" t="s">
        <v>71</v>
      </c>
      <c r="W7219">
        <v>813</v>
      </c>
      <c r="X7219" t="s">
        <v>60</v>
      </c>
      <c r="Y7219" t="s">
        <v>45</v>
      </c>
      <c r="Z7219">
        <v>3107</v>
      </c>
      <c r="AA7219">
        <v>716</v>
      </c>
      <c r="AB7219">
        <v>18960</v>
      </c>
      <c r="AC7219" t="s">
        <v>73</v>
      </c>
    </row>
    <row r="7220" spans="1:29" x14ac:dyDescent="0.3">
      <c r="A7220" s="1" t="s">
        <v>29</v>
      </c>
      <c r="B7220" t="s">
        <v>96</v>
      </c>
      <c r="C7220" t="s">
        <v>323</v>
      </c>
      <c r="D7220" t="s">
        <v>387</v>
      </c>
      <c r="E7220">
        <v>10</v>
      </c>
      <c r="F7220" t="s">
        <v>99</v>
      </c>
      <c r="G7220" t="s">
        <v>1138</v>
      </c>
      <c r="H7220" t="s">
        <v>79</v>
      </c>
      <c r="I7220" t="s">
        <v>464</v>
      </c>
      <c r="J7220" t="s">
        <v>566</v>
      </c>
      <c r="K7220" t="s">
        <v>15899</v>
      </c>
      <c r="L7220" t="s">
        <v>15900</v>
      </c>
      <c r="M7220" t="s">
        <v>1784</v>
      </c>
      <c r="N7220" t="s">
        <v>40</v>
      </c>
      <c r="O7220">
        <v>12849</v>
      </c>
      <c r="P7220">
        <v>15723</v>
      </c>
      <c r="Q7220" t="s">
        <v>95</v>
      </c>
      <c r="R7220">
        <v>341</v>
      </c>
      <c r="S7220" s="2">
        <v>44475</v>
      </c>
      <c r="T7220" t="s">
        <v>42</v>
      </c>
      <c r="U7220">
        <v>0</v>
      </c>
      <c r="V7220" t="s">
        <v>71</v>
      </c>
      <c r="W7220">
        <v>455</v>
      </c>
      <c r="X7220" t="s">
        <v>44</v>
      </c>
      <c r="Y7220" t="s">
        <v>45</v>
      </c>
      <c r="Z7220">
        <v>0</v>
      </c>
      <c r="AA7220">
        <v>326</v>
      </c>
      <c r="AB7220">
        <v>15473</v>
      </c>
      <c r="AC7220" t="s">
        <v>46</v>
      </c>
    </row>
    <row r="7221" spans="1:29" x14ac:dyDescent="0.3">
      <c r="A7221" s="1" t="s">
        <v>47</v>
      </c>
      <c r="B7221" t="s">
        <v>136</v>
      </c>
      <c r="C7221" t="s">
        <v>1386</v>
      </c>
      <c r="D7221" t="s">
        <v>387</v>
      </c>
      <c r="E7221">
        <v>7</v>
      </c>
      <c r="F7221" t="s">
        <v>271</v>
      </c>
      <c r="G7221" t="s">
        <v>272</v>
      </c>
      <c r="H7221" t="s">
        <v>35</v>
      </c>
      <c r="I7221" t="s">
        <v>2251</v>
      </c>
      <c r="J7221" t="s">
        <v>595</v>
      </c>
      <c r="K7221" t="s">
        <v>15901</v>
      </c>
      <c r="L7221" t="s">
        <v>15902</v>
      </c>
      <c r="M7221" t="s">
        <v>527</v>
      </c>
      <c r="N7221" t="s">
        <v>94</v>
      </c>
      <c r="O7221">
        <v>25983</v>
      </c>
      <c r="P7221">
        <v>28447</v>
      </c>
      <c r="Q7221" t="s">
        <v>59</v>
      </c>
      <c r="R7221">
        <v>701</v>
      </c>
      <c r="S7221" s="2">
        <v>44526</v>
      </c>
      <c r="T7221" s="2">
        <v>44555</v>
      </c>
      <c r="U7221">
        <v>20634</v>
      </c>
      <c r="V7221" t="s">
        <v>71</v>
      </c>
      <c r="W7221">
        <v>694</v>
      </c>
      <c r="X7221" t="s">
        <v>60</v>
      </c>
      <c r="Y7221" t="s">
        <v>45</v>
      </c>
      <c r="Z7221">
        <v>0</v>
      </c>
      <c r="AA7221">
        <v>398</v>
      </c>
      <c r="AB7221">
        <v>28211</v>
      </c>
      <c r="AC7221" t="s">
        <v>73</v>
      </c>
    </row>
    <row r="7222" spans="1:29" x14ac:dyDescent="0.3">
      <c r="A7222" s="1" t="s">
        <v>47</v>
      </c>
      <c r="B7222" t="s">
        <v>234</v>
      </c>
      <c r="C7222" t="s">
        <v>1375</v>
      </c>
      <c r="D7222" t="s">
        <v>201</v>
      </c>
      <c r="E7222">
        <v>3</v>
      </c>
      <c r="F7222" t="s">
        <v>51</v>
      </c>
      <c r="G7222" t="s">
        <v>291</v>
      </c>
      <c r="H7222" t="s">
        <v>79</v>
      </c>
      <c r="I7222" t="s">
        <v>1061</v>
      </c>
      <c r="J7222" t="s">
        <v>766</v>
      </c>
      <c r="K7222" t="s">
        <v>15903</v>
      </c>
      <c r="L7222" t="s">
        <v>15904</v>
      </c>
      <c r="M7222" t="s">
        <v>1972</v>
      </c>
      <c r="N7222" t="s">
        <v>40</v>
      </c>
      <c r="O7222">
        <v>28828</v>
      </c>
      <c r="P7222">
        <v>33016</v>
      </c>
      <c r="Q7222" t="s">
        <v>59</v>
      </c>
      <c r="R7222">
        <v>239</v>
      </c>
      <c r="S7222" s="2">
        <v>44690</v>
      </c>
      <c r="T7222" t="s">
        <v>42</v>
      </c>
      <c r="U7222">
        <v>8755</v>
      </c>
      <c r="V7222" t="s">
        <v>85</v>
      </c>
      <c r="W7222">
        <v>792</v>
      </c>
      <c r="X7222" t="s">
        <v>44</v>
      </c>
      <c r="Y7222" t="s">
        <v>61</v>
      </c>
      <c r="Z7222">
        <v>0</v>
      </c>
      <c r="AA7222">
        <v>258</v>
      </c>
      <c r="AB7222">
        <v>31779</v>
      </c>
      <c r="AC7222" t="s">
        <v>46</v>
      </c>
    </row>
    <row r="7223" spans="1:29" x14ac:dyDescent="0.3">
      <c r="A7223" s="1" t="s">
        <v>47</v>
      </c>
      <c r="B7223" t="s">
        <v>145</v>
      </c>
      <c r="C7223" t="s">
        <v>2354</v>
      </c>
      <c r="D7223" t="s">
        <v>257</v>
      </c>
      <c r="E7223">
        <v>1</v>
      </c>
      <c r="F7223" t="s">
        <v>99</v>
      </c>
      <c r="G7223" t="s">
        <v>579</v>
      </c>
      <c r="H7223" t="s">
        <v>79</v>
      </c>
      <c r="I7223" t="s">
        <v>2250</v>
      </c>
      <c r="J7223" t="s">
        <v>2522</v>
      </c>
      <c r="K7223" t="s">
        <v>15905</v>
      </c>
      <c r="L7223" t="s">
        <v>15906</v>
      </c>
      <c r="M7223" t="s">
        <v>449</v>
      </c>
      <c r="N7223" t="s">
        <v>84</v>
      </c>
      <c r="O7223">
        <v>5878</v>
      </c>
      <c r="P7223">
        <v>10194</v>
      </c>
      <c r="Q7223" t="s">
        <v>59</v>
      </c>
      <c r="R7223">
        <v>169</v>
      </c>
      <c r="S7223" s="2">
        <v>44468</v>
      </c>
      <c r="T7223" t="s">
        <v>42</v>
      </c>
      <c r="U7223">
        <v>16759</v>
      </c>
      <c r="V7223" t="s">
        <v>71</v>
      </c>
      <c r="W7223">
        <v>638</v>
      </c>
      <c r="X7223" t="s">
        <v>44</v>
      </c>
      <c r="Y7223" t="s">
        <v>72</v>
      </c>
      <c r="Z7223">
        <v>0</v>
      </c>
      <c r="AA7223">
        <v>845</v>
      </c>
      <c r="AB7223">
        <v>7660</v>
      </c>
      <c r="AC7223" t="s">
        <v>73</v>
      </c>
    </row>
    <row r="7224" spans="1:29" x14ac:dyDescent="0.3">
      <c r="A7224" s="1" t="s">
        <v>29</v>
      </c>
      <c r="B7224" t="s">
        <v>393</v>
      </c>
      <c r="C7224" t="s">
        <v>1245</v>
      </c>
      <c r="D7224" t="s">
        <v>119</v>
      </c>
      <c r="E7224">
        <v>6</v>
      </c>
      <c r="F7224" t="s">
        <v>64</v>
      </c>
      <c r="G7224" t="s">
        <v>376</v>
      </c>
      <c r="H7224" t="s">
        <v>79</v>
      </c>
      <c r="I7224" t="s">
        <v>412</v>
      </c>
      <c r="J7224" t="s">
        <v>3693</v>
      </c>
      <c r="K7224" t="s">
        <v>15907</v>
      </c>
      <c r="L7224" t="s">
        <v>15908</v>
      </c>
      <c r="M7224" t="s">
        <v>2103</v>
      </c>
      <c r="N7224" t="s">
        <v>58</v>
      </c>
      <c r="O7224">
        <v>7245</v>
      </c>
      <c r="P7224">
        <v>12111</v>
      </c>
      <c r="Q7224" t="s">
        <v>41</v>
      </c>
      <c r="R7224">
        <v>170</v>
      </c>
      <c r="S7224" s="2">
        <v>44756</v>
      </c>
      <c r="T7224" s="2">
        <v>44770</v>
      </c>
      <c r="U7224">
        <v>0</v>
      </c>
      <c r="V7224" t="s">
        <v>43</v>
      </c>
      <c r="W7224">
        <v>730</v>
      </c>
      <c r="X7224" t="s">
        <v>60</v>
      </c>
      <c r="Y7224" t="s">
        <v>72</v>
      </c>
      <c r="Z7224">
        <v>4493</v>
      </c>
      <c r="AA7224">
        <v>895</v>
      </c>
      <c r="AB7224">
        <v>11363</v>
      </c>
      <c r="AC7224" t="s">
        <v>107</v>
      </c>
    </row>
    <row r="7225" spans="1:29" x14ac:dyDescent="0.3">
      <c r="A7225" s="1" t="s">
        <v>47</v>
      </c>
      <c r="B7225" t="s">
        <v>592</v>
      </c>
      <c r="C7225" t="s">
        <v>4899</v>
      </c>
      <c r="D7225" t="s">
        <v>119</v>
      </c>
      <c r="E7225">
        <v>9</v>
      </c>
      <c r="F7225" t="s">
        <v>51</v>
      </c>
      <c r="G7225" t="s">
        <v>1075</v>
      </c>
      <c r="H7225" t="s">
        <v>79</v>
      </c>
      <c r="I7225" t="s">
        <v>1276</v>
      </c>
      <c r="J7225" t="s">
        <v>553</v>
      </c>
      <c r="K7225" t="s">
        <v>15909</v>
      </c>
      <c r="L7225" t="s">
        <v>15910</v>
      </c>
      <c r="M7225" t="s">
        <v>1948</v>
      </c>
      <c r="N7225" t="s">
        <v>94</v>
      </c>
      <c r="O7225">
        <v>27209</v>
      </c>
      <c r="P7225">
        <v>31283</v>
      </c>
      <c r="Q7225" t="s">
        <v>59</v>
      </c>
      <c r="R7225">
        <v>801</v>
      </c>
      <c r="S7225" s="2">
        <v>45360</v>
      </c>
      <c r="T7225" s="2">
        <v>45383</v>
      </c>
      <c r="U7225">
        <v>28390</v>
      </c>
      <c r="V7225" t="s">
        <v>85</v>
      </c>
      <c r="W7225">
        <v>665</v>
      </c>
      <c r="X7225" t="s">
        <v>60</v>
      </c>
      <c r="Y7225" t="s">
        <v>61</v>
      </c>
      <c r="Z7225">
        <v>0</v>
      </c>
      <c r="AA7225">
        <v>110</v>
      </c>
      <c r="AB7225">
        <v>30133</v>
      </c>
      <c r="AC7225" t="s">
        <v>73</v>
      </c>
    </row>
    <row r="7226" spans="1:29" x14ac:dyDescent="0.3">
      <c r="A7226" s="1" t="s">
        <v>29</v>
      </c>
      <c r="B7226" t="s">
        <v>327</v>
      </c>
      <c r="C7226" t="s">
        <v>585</v>
      </c>
      <c r="D7226" t="s">
        <v>178</v>
      </c>
      <c r="E7226">
        <v>9</v>
      </c>
      <c r="F7226" t="s">
        <v>77</v>
      </c>
      <c r="G7226" t="s">
        <v>440</v>
      </c>
      <c r="H7226" t="s">
        <v>79</v>
      </c>
      <c r="I7226" t="s">
        <v>936</v>
      </c>
      <c r="J7226" t="s">
        <v>347</v>
      </c>
      <c r="K7226" t="s">
        <v>15911</v>
      </c>
      <c r="L7226" t="s">
        <v>15912</v>
      </c>
      <c r="M7226" t="s">
        <v>1159</v>
      </c>
      <c r="N7226" t="s">
        <v>58</v>
      </c>
      <c r="O7226">
        <v>21266</v>
      </c>
      <c r="P7226">
        <v>23364</v>
      </c>
      <c r="Q7226" t="s">
        <v>95</v>
      </c>
      <c r="R7226">
        <v>919</v>
      </c>
      <c r="S7226" s="2">
        <v>45270</v>
      </c>
      <c r="T7226" t="s">
        <v>42</v>
      </c>
      <c r="U7226">
        <v>0</v>
      </c>
      <c r="V7226" t="s">
        <v>85</v>
      </c>
      <c r="W7226">
        <v>806</v>
      </c>
      <c r="X7226" t="s">
        <v>44</v>
      </c>
      <c r="Y7226" t="s">
        <v>45</v>
      </c>
      <c r="Z7226">
        <v>2579</v>
      </c>
      <c r="AA7226">
        <v>309</v>
      </c>
      <c r="AB7226">
        <v>22578</v>
      </c>
      <c r="AC7226" t="s">
        <v>107</v>
      </c>
    </row>
    <row r="7227" spans="1:29" x14ac:dyDescent="0.3">
      <c r="A7227" s="1" t="s">
        <v>47</v>
      </c>
      <c r="B7227" t="s">
        <v>117</v>
      </c>
      <c r="C7227" t="s">
        <v>2487</v>
      </c>
      <c r="D7227" t="s">
        <v>98</v>
      </c>
      <c r="E7227">
        <v>6</v>
      </c>
      <c r="F7227" t="s">
        <v>129</v>
      </c>
      <c r="G7227" t="s">
        <v>298</v>
      </c>
      <c r="H7227" t="s">
        <v>35</v>
      </c>
      <c r="I7227" t="s">
        <v>53</v>
      </c>
      <c r="J7227" t="s">
        <v>6264</v>
      </c>
      <c r="K7227" t="s">
        <v>15913</v>
      </c>
      <c r="L7227" t="s">
        <v>15914</v>
      </c>
      <c r="M7227" t="s">
        <v>517</v>
      </c>
      <c r="N7227" t="s">
        <v>84</v>
      </c>
      <c r="O7227">
        <v>5532</v>
      </c>
      <c r="P7227">
        <v>9441</v>
      </c>
      <c r="Q7227" t="s">
        <v>41</v>
      </c>
      <c r="R7227">
        <v>330</v>
      </c>
      <c r="S7227" s="2">
        <v>44504</v>
      </c>
      <c r="T7227" t="s">
        <v>42</v>
      </c>
      <c r="U7227">
        <v>0</v>
      </c>
      <c r="V7227" t="s">
        <v>71</v>
      </c>
      <c r="W7227">
        <v>514</v>
      </c>
      <c r="X7227" t="s">
        <v>44</v>
      </c>
      <c r="Y7227" t="s">
        <v>45</v>
      </c>
      <c r="Z7227">
        <v>0</v>
      </c>
      <c r="AA7227">
        <v>107</v>
      </c>
      <c r="AB7227">
        <v>9156</v>
      </c>
      <c r="AC7227" t="s">
        <v>73</v>
      </c>
    </row>
    <row r="7228" spans="1:29" x14ac:dyDescent="0.3">
      <c r="A7228" s="1" t="s">
        <v>47</v>
      </c>
      <c r="B7228" t="s">
        <v>592</v>
      </c>
      <c r="C7228" t="s">
        <v>3650</v>
      </c>
      <c r="D7228" t="s">
        <v>352</v>
      </c>
      <c r="E7228">
        <v>6</v>
      </c>
      <c r="F7228" t="s">
        <v>271</v>
      </c>
      <c r="G7228" t="s">
        <v>400</v>
      </c>
      <c r="H7228" t="s">
        <v>35</v>
      </c>
      <c r="I7228" t="s">
        <v>417</v>
      </c>
      <c r="J7228" t="s">
        <v>3191</v>
      </c>
      <c r="K7228" t="s">
        <v>15915</v>
      </c>
      <c r="L7228" t="s">
        <v>15916</v>
      </c>
      <c r="M7228" t="s">
        <v>1948</v>
      </c>
      <c r="N7228" t="s">
        <v>94</v>
      </c>
      <c r="O7228">
        <v>8614</v>
      </c>
      <c r="P7228">
        <v>13517</v>
      </c>
      <c r="Q7228" t="s">
        <v>59</v>
      </c>
      <c r="R7228">
        <v>797</v>
      </c>
      <c r="S7228" s="2">
        <v>45031</v>
      </c>
      <c r="T7228" t="s">
        <v>42</v>
      </c>
      <c r="U7228">
        <v>8317</v>
      </c>
      <c r="V7228" t="s">
        <v>71</v>
      </c>
      <c r="W7228">
        <v>755</v>
      </c>
      <c r="X7228" t="s">
        <v>44</v>
      </c>
      <c r="Y7228" t="s">
        <v>45</v>
      </c>
      <c r="Z7228">
        <v>0</v>
      </c>
      <c r="AA7228">
        <v>795</v>
      </c>
      <c r="AB7228">
        <v>13352</v>
      </c>
      <c r="AC7228" t="s">
        <v>73</v>
      </c>
    </row>
    <row r="7229" spans="1:29" x14ac:dyDescent="0.3">
      <c r="A7229" s="1" t="s">
        <v>47</v>
      </c>
      <c r="B7229" t="s">
        <v>153</v>
      </c>
      <c r="C7229" t="s">
        <v>4284</v>
      </c>
      <c r="D7229" t="s">
        <v>178</v>
      </c>
      <c r="E7229">
        <v>6</v>
      </c>
      <c r="F7229" t="s">
        <v>64</v>
      </c>
      <c r="G7229" t="s">
        <v>802</v>
      </c>
      <c r="H7229" t="s">
        <v>35</v>
      </c>
      <c r="I7229" t="s">
        <v>417</v>
      </c>
      <c r="J7229" t="s">
        <v>878</v>
      </c>
      <c r="K7229" t="s">
        <v>15917</v>
      </c>
      <c r="L7229" t="s">
        <v>15918</v>
      </c>
      <c r="M7229" t="s">
        <v>750</v>
      </c>
      <c r="N7229" t="s">
        <v>84</v>
      </c>
      <c r="O7229">
        <v>24442</v>
      </c>
      <c r="P7229">
        <v>29021</v>
      </c>
      <c r="Q7229" t="s">
        <v>59</v>
      </c>
      <c r="R7229">
        <v>901</v>
      </c>
      <c r="S7229" s="2">
        <v>45338</v>
      </c>
      <c r="T7229" t="s">
        <v>42</v>
      </c>
      <c r="U7229">
        <v>10762</v>
      </c>
      <c r="V7229" t="s">
        <v>106</v>
      </c>
      <c r="W7229">
        <v>618</v>
      </c>
      <c r="X7229" t="s">
        <v>44</v>
      </c>
      <c r="Y7229" t="s">
        <v>72</v>
      </c>
      <c r="Z7229">
        <v>0</v>
      </c>
      <c r="AA7229">
        <v>75</v>
      </c>
      <c r="AB7229">
        <v>27177</v>
      </c>
      <c r="AC7229" t="s">
        <v>73</v>
      </c>
    </row>
    <row r="7230" spans="1:29" x14ac:dyDescent="0.3">
      <c r="A7230" s="1" t="s">
        <v>29</v>
      </c>
      <c r="B7230" t="s">
        <v>30</v>
      </c>
      <c r="C7230" t="s">
        <v>2338</v>
      </c>
      <c r="D7230" t="s">
        <v>50</v>
      </c>
      <c r="E7230">
        <v>4</v>
      </c>
      <c r="F7230" t="s">
        <v>33</v>
      </c>
      <c r="G7230" t="s">
        <v>111</v>
      </c>
      <c r="H7230" t="s">
        <v>35</v>
      </c>
      <c r="I7230" t="s">
        <v>2513</v>
      </c>
      <c r="J7230" t="s">
        <v>476</v>
      </c>
      <c r="K7230" t="s">
        <v>15919</v>
      </c>
      <c r="L7230" t="s">
        <v>15920</v>
      </c>
      <c r="M7230" t="s">
        <v>1039</v>
      </c>
      <c r="N7230" t="s">
        <v>84</v>
      </c>
      <c r="O7230">
        <v>8297</v>
      </c>
      <c r="P7230">
        <v>12564</v>
      </c>
      <c r="Q7230" t="s">
        <v>59</v>
      </c>
      <c r="R7230">
        <v>38</v>
      </c>
      <c r="S7230" s="2">
        <v>44433</v>
      </c>
      <c r="T7230" s="2">
        <v>44444</v>
      </c>
      <c r="U7230">
        <v>40974</v>
      </c>
      <c r="V7230" t="s">
        <v>85</v>
      </c>
      <c r="W7230">
        <v>689</v>
      </c>
      <c r="X7230" t="s">
        <v>60</v>
      </c>
      <c r="Y7230" t="s">
        <v>72</v>
      </c>
      <c r="Z7230">
        <v>0</v>
      </c>
      <c r="AA7230">
        <v>128</v>
      </c>
      <c r="AB7230">
        <v>11277</v>
      </c>
      <c r="AC7230" t="s">
        <v>73</v>
      </c>
    </row>
    <row r="7231" spans="1:29" x14ac:dyDescent="0.3">
      <c r="A7231" s="1" t="s">
        <v>47</v>
      </c>
      <c r="B7231" t="s">
        <v>117</v>
      </c>
      <c r="C7231" t="s">
        <v>2487</v>
      </c>
      <c r="D7231" t="s">
        <v>138</v>
      </c>
      <c r="E7231">
        <v>4</v>
      </c>
      <c r="F7231" t="s">
        <v>186</v>
      </c>
      <c r="G7231" t="s">
        <v>620</v>
      </c>
      <c r="H7231" t="s">
        <v>79</v>
      </c>
      <c r="I7231" t="s">
        <v>738</v>
      </c>
      <c r="J7231" t="s">
        <v>2522</v>
      </c>
      <c r="K7231" t="s">
        <v>15921</v>
      </c>
      <c r="L7231" t="s">
        <v>15922</v>
      </c>
      <c r="M7231" t="s">
        <v>517</v>
      </c>
      <c r="N7231" t="s">
        <v>40</v>
      </c>
      <c r="O7231">
        <v>4602</v>
      </c>
      <c r="P7231">
        <v>7038</v>
      </c>
      <c r="Q7231" t="s">
        <v>41</v>
      </c>
      <c r="R7231">
        <v>599</v>
      </c>
      <c r="S7231" s="2">
        <v>45331</v>
      </c>
      <c r="T7231" s="2">
        <v>45338</v>
      </c>
      <c r="U7231">
        <v>0</v>
      </c>
      <c r="V7231" t="s">
        <v>71</v>
      </c>
      <c r="W7231">
        <v>828</v>
      </c>
      <c r="X7231" t="s">
        <v>60</v>
      </c>
      <c r="Y7231" t="s">
        <v>45</v>
      </c>
      <c r="Z7231">
        <v>0</v>
      </c>
      <c r="AA7231">
        <v>597</v>
      </c>
      <c r="AB7231">
        <v>6762</v>
      </c>
      <c r="AC7231" t="s">
        <v>73</v>
      </c>
    </row>
    <row r="7232" spans="1:29" x14ac:dyDescent="0.3">
      <c r="A7232" s="1" t="s">
        <v>47</v>
      </c>
      <c r="B7232" t="s">
        <v>592</v>
      </c>
      <c r="C7232" t="s">
        <v>1566</v>
      </c>
      <c r="D7232" t="s">
        <v>50</v>
      </c>
      <c r="E7232">
        <v>5</v>
      </c>
      <c r="F7232" t="s">
        <v>99</v>
      </c>
      <c r="G7232" t="s">
        <v>579</v>
      </c>
      <c r="H7232" t="s">
        <v>35</v>
      </c>
      <c r="I7232" t="s">
        <v>6916</v>
      </c>
      <c r="J7232" t="s">
        <v>372</v>
      </c>
      <c r="K7232" s="3" t="s">
        <v>15923</v>
      </c>
      <c r="L7232" t="s">
        <v>15924</v>
      </c>
      <c r="M7232" t="s">
        <v>2150</v>
      </c>
      <c r="N7232" t="s">
        <v>58</v>
      </c>
      <c r="O7232">
        <v>3900</v>
      </c>
      <c r="P7232">
        <v>8084</v>
      </c>
      <c r="Q7232" t="s">
        <v>41</v>
      </c>
      <c r="R7232">
        <v>170</v>
      </c>
      <c r="S7232" s="2">
        <v>44550</v>
      </c>
      <c r="T7232" s="2">
        <v>44564</v>
      </c>
      <c r="U7232">
        <v>0</v>
      </c>
      <c r="V7232" t="s">
        <v>71</v>
      </c>
      <c r="W7232">
        <v>843</v>
      </c>
      <c r="X7232" t="s">
        <v>60</v>
      </c>
      <c r="Y7232" t="s">
        <v>45</v>
      </c>
      <c r="Z7232">
        <v>2265</v>
      </c>
      <c r="AA7232">
        <v>41</v>
      </c>
      <c r="AB7232">
        <v>6759</v>
      </c>
      <c r="AC7232" t="s">
        <v>46</v>
      </c>
    </row>
    <row r="7233" spans="1:29" x14ac:dyDescent="0.3">
      <c r="A7233" s="1" t="s">
        <v>29</v>
      </c>
      <c r="B7233" t="s">
        <v>541</v>
      </c>
      <c r="C7233" t="s">
        <v>1336</v>
      </c>
      <c r="D7233" t="s">
        <v>110</v>
      </c>
      <c r="E7233">
        <v>8</v>
      </c>
      <c r="F7233" t="s">
        <v>33</v>
      </c>
      <c r="G7233" t="s">
        <v>728</v>
      </c>
      <c r="H7233" t="s">
        <v>35</v>
      </c>
      <c r="I7233" t="s">
        <v>11080</v>
      </c>
      <c r="J7233" t="s">
        <v>3773</v>
      </c>
      <c r="K7233" t="s">
        <v>15925</v>
      </c>
      <c r="L7233" t="s">
        <v>15926</v>
      </c>
      <c r="M7233" t="s">
        <v>1274</v>
      </c>
      <c r="N7233" t="s">
        <v>40</v>
      </c>
      <c r="O7233">
        <v>13565</v>
      </c>
      <c r="P7233">
        <v>18281</v>
      </c>
      <c r="Q7233" t="s">
        <v>41</v>
      </c>
      <c r="R7233">
        <v>807</v>
      </c>
      <c r="S7233" s="2">
        <v>44839</v>
      </c>
      <c r="T7233" s="2">
        <v>44862</v>
      </c>
      <c r="U7233">
        <v>0</v>
      </c>
      <c r="V7233" t="s">
        <v>71</v>
      </c>
      <c r="W7233">
        <v>668</v>
      </c>
      <c r="X7233" t="s">
        <v>60</v>
      </c>
      <c r="Y7233" t="s">
        <v>61</v>
      </c>
      <c r="Z7233">
        <v>0</v>
      </c>
      <c r="AA7233">
        <v>712</v>
      </c>
      <c r="AB7233">
        <v>15106</v>
      </c>
      <c r="AC7233" t="s">
        <v>73</v>
      </c>
    </row>
    <row r="7234" spans="1:29" x14ac:dyDescent="0.3">
      <c r="A7234" s="1" t="s">
        <v>47</v>
      </c>
      <c r="B7234" t="s">
        <v>136</v>
      </c>
      <c r="C7234" t="s">
        <v>2546</v>
      </c>
      <c r="D7234" t="s">
        <v>98</v>
      </c>
      <c r="E7234">
        <v>10</v>
      </c>
      <c r="F7234" t="s">
        <v>51</v>
      </c>
      <c r="G7234" t="s">
        <v>291</v>
      </c>
      <c r="H7234" t="s">
        <v>79</v>
      </c>
      <c r="I7234" t="s">
        <v>656</v>
      </c>
      <c r="J7234" t="s">
        <v>6788</v>
      </c>
      <c r="K7234" s="3" t="s">
        <v>15927</v>
      </c>
      <c r="L7234" t="s">
        <v>15928</v>
      </c>
      <c r="M7234" t="s">
        <v>1374</v>
      </c>
      <c r="N7234" t="s">
        <v>84</v>
      </c>
      <c r="O7234">
        <v>26764</v>
      </c>
      <c r="P7234">
        <v>28943</v>
      </c>
      <c r="Q7234" t="s">
        <v>59</v>
      </c>
      <c r="R7234">
        <v>912</v>
      </c>
      <c r="S7234" s="2">
        <v>44585</v>
      </c>
      <c r="T7234" t="s">
        <v>42</v>
      </c>
      <c r="U7234">
        <v>49396</v>
      </c>
      <c r="V7234" t="s">
        <v>106</v>
      </c>
      <c r="W7234">
        <v>748</v>
      </c>
      <c r="X7234" t="s">
        <v>44</v>
      </c>
      <c r="Y7234" t="s">
        <v>45</v>
      </c>
      <c r="Z7234">
        <v>0</v>
      </c>
      <c r="AA7234">
        <v>65</v>
      </c>
      <c r="AB7234">
        <v>28080</v>
      </c>
      <c r="AC7234" t="s">
        <v>46</v>
      </c>
    </row>
    <row r="7235" spans="1:29" x14ac:dyDescent="0.3">
      <c r="A7235" s="1" t="s">
        <v>29</v>
      </c>
      <c r="B7235" t="s">
        <v>327</v>
      </c>
      <c r="C7235" t="s">
        <v>1336</v>
      </c>
      <c r="D7235" t="s">
        <v>110</v>
      </c>
      <c r="E7235">
        <v>10</v>
      </c>
      <c r="F7235" t="s">
        <v>99</v>
      </c>
      <c r="G7235" t="s">
        <v>710</v>
      </c>
      <c r="H7235" t="s">
        <v>35</v>
      </c>
      <c r="I7235" t="s">
        <v>1142</v>
      </c>
      <c r="J7235" t="s">
        <v>716</v>
      </c>
      <c r="K7235" t="s">
        <v>15929</v>
      </c>
      <c r="L7235" t="s">
        <v>15930</v>
      </c>
      <c r="M7235" t="s">
        <v>1019</v>
      </c>
      <c r="N7235" t="s">
        <v>84</v>
      </c>
      <c r="O7235">
        <v>12074</v>
      </c>
      <c r="P7235">
        <v>16791</v>
      </c>
      <c r="Q7235" t="s">
        <v>95</v>
      </c>
      <c r="R7235">
        <v>541</v>
      </c>
      <c r="S7235" s="2">
        <v>44520</v>
      </c>
      <c r="T7235" s="2">
        <v>44546</v>
      </c>
      <c r="U7235">
        <v>0</v>
      </c>
      <c r="V7235" t="s">
        <v>43</v>
      </c>
      <c r="W7235">
        <v>696</v>
      </c>
      <c r="X7235" t="s">
        <v>60</v>
      </c>
      <c r="Y7235" t="s">
        <v>61</v>
      </c>
      <c r="Z7235">
        <v>0</v>
      </c>
      <c r="AA7235">
        <v>852</v>
      </c>
      <c r="AB7235">
        <v>13280</v>
      </c>
      <c r="AC7235" t="s">
        <v>73</v>
      </c>
    </row>
    <row r="7236" spans="1:29" x14ac:dyDescent="0.3">
      <c r="A7236" s="1" t="s">
        <v>29</v>
      </c>
      <c r="B7236" t="s">
        <v>228</v>
      </c>
      <c r="C7236" t="s">
        <v>1862</v>
      </c>
      <c r="D7236" t="s">
        <v>155</v>
      </c>
      <c r="E7236">
        <v>4</v>
      </c>
      <c r="F7236" t="s">
        <v>271</v>
      </c>
      <c r="G7236" t="s">
        <v>495</v>
      </c>
      <c r="H7236" t="s">
        <v>35</v>
      </c>
      <c r="I7236" t="s">
        <v>441</v>
      </c>
      <c r="J7236" t="s">
        <v>1674</v>
      </c>
      <c r="K7236" t="s">
        <v>15931</v>
      </c>
      <c r="L7236" t="s">
        <v>15932</v>
      </c>
      <c r="M7236" t="s">
        <v>487</v>
      </c>
      <c r="N7236" t="s">
        <v>40</v>
      </c>
      <c r="O7236">
        <v>24981</v>
      </c>
      <c r="P7236">
        <v>27010</v>
      </c>
      <c r="Q7236" t="s">
        <v>95</v>
      </c>
      <c r="R7236">
        <v>830</v>
      </c>
      <c r="S7236" s="2">
        <v>45075</v>
      </c>
      <c r="T7236" t="s">
        <v>42</v>
      </c>
      <c r="U7236">
        <v>0</v>
      </c>
      <c r="V7236" t="s">
        <v>106</v>
      </c>
      <c r="W7236">
        <v>492</v>
      </c>
      <c r="X7236" t="s">
        <v>44</v>
      </c>
      <c r="Y7236" t="s">
        <v>61</v>
      </c>
      <c r="Z7236">
        <v>0</v>
      </c>
      <c r="AA7236">
        <v>598</v>
      </c>
      <c r="AB7236">
        <v>26161</v>
      </c>
      <c r="AC7236" t="s">
        <v>73</v>
      </c>
    </row>
    <row r="7237" spans="1:29" x14ac:dyDescent="0.3">
      <c r="A7237" s="1" t="s">
        <v>29</v>
      </c>
      <c r="B7237" t="s">
        <v>86</v>
      </c>
      <c r="C7237" t="s">
        <v>1095</v>
      </c>
      <c r="D7237" t="s">
        <v>178</v>
      </c>
      <c r="E7237">
        <v>4</v>
      </c>
      <c r="F7237" t="s">
        <v>186</v>
      </c>
      <c r="G7237" t="s">
        <v>1504</v>
      </c>
      <c r="H7237" t="s">
        <v>35</v>
      </c>
      <c r="I7237" t="s">
        <v>894</v>
      </c>
      <c r="J7237" t="s">
        <v>6768</v>
      </c>
      <c r="K7237" t="s">
        <v>15933</v>
      </c>
      <c r="L7237" t="s">
        <v>15934</v>
      </c>
      <c r="M7237" t="s">
        <v>1015</v>
      </c>
      <c r="N7237" t="s">
        <v>58</v>
      </c>
      <c r="O7237">
        <v>22312</v>
      </c>
      <c r="P7237">
        <v>26741</v>
      </c>
      <c r="Q7237" t="s">
        <v>95</v>
      </c>
      <c r="R7237">
        <v>296</v>
      </c>
      <c r="S7237" s="2">
        <v>44711</v>
      </c>
      <c r="T7237" t="s">
        <v>42</v>
      </c>
      <c r="U7237">
        <v>0</v>
      </c>
      <c r="V7237" t="s">
        <v>71</v>
      </c>
      <c r="W7237">
        <v>504</v>
      </c>
      <c r="X7237" t="s">
        <v>44</v>
      </c>
      <c r="Y7237" t="s">
        <v>61</v>
      </c>
      <c r="Z7237">
        <v>4993</v>
      </c>
      <c r="AA7237">
        <v>595</v>
      </c>
      <c r="AB7237">
        <v>24229</v>
      </c>
      <c r="AC7237" t="s">
        <v>107</v>
      </c>
    </row>
    <row r="7238" spans="1:29" x14ac:dyDescent="0.3">
      <c r="A7238" s="1" t="s">
        <v>29</v>
      </c>
      <c r="B7238" t="s">
        <v>363</v>
      </c>
      <c r="C7238" t="s">
        <v>1064</v>
      </c>
      <c r="D7238" t="s">
        <v>50</v>
      </c>
      <c r="E7238">
        <v>4</v>
      </c>
      <c r="F7238" t="s">
        <v>99</v>
      </c>
      <c r="G7238" t="s">
        <v>631</v>
      </c>
      <c r="H7238" t="s">
        <v>35</v>
      </c>
      <c r="I7238" t="s">
        <v>238</v>
      </c>
      <c r="J7238" t="s">
        <v>1267</v>
      </c>
      <c r="K7238" t="s">
        <v>15935</v>
      </c>
      <c r="L7238" t="s">
        <v>15936</v>
      </c>
      <c r="M7238" t="s">
        <v>369</v>
      </c>
      <c r="N7238" t="s">
        <v>40</v>
      </c>
      <c r="O7238">
        <v>23594</v>
      </c>
      <c r="P7238">
        <v>27754</v>
      </c>
      <c r="Q7238" t="s">
        <v>41</v>
      </c>
      <c r="R7238">
        <v>675</v>
      </c>
      <c r="S7238" s="2">
        <v>45264</v>
      </c>
      <c r="T7238" s="2">
        <v>45291</v>
      </c>
      <c r="U7238">
        <v>0</v>
      </c>
      <c r="V7238" t="s">
        <v>43</v>
      </c>
      <c r="W7238">
        <v>604</v>
      </c>
      <c r="X7238" t="s">
        <v>60</v>
      </c>
      <c r="Y7238" t="s">
        <v>61</v>
      </c>
      <c r="Z7238">
        <v>0</v>
      </c>
      <c r="AA7238">
        <v>36</v>
      </c>
      <c r="AB7238">
        <v>26823</v>
      </c>
      <c r="AC7238" t="s">
        <v>46</v>
      </c>
    </row>
    <row r="7239" spans="1:29" x14ac:dyDescent="0.3">
      <c r="A7239" s="1" t="s">
        <v>29</v>
      </c>
      <c r="B7239" t="s">
        <v>86</v>
      </c>
      <c r="C7239" t="s">
        <v>366</v>
      </c>
      <c r="D7239" t="s">
        <v>387</v>
      </c>
      <c r="E7239">
        <v>1</v>
      </c>
      <c r="F7239" t="s">
        <v>51</v>
      </c>
      <c r="G7239" t="s">
        <v>285</v>
      </c>
      <c r="H7239" t="s">
        <v>79</v>
      </c>
      <c r="I7239" t="s">
        <v>9211</v>
      </c>
      <c r="J7239" t="s">
        <v>141</v>
      </c>
      <c r="K7239" t="s">
        <v>15937</v>
      </c>
      <c r="L7239" t="s">
        <v>15938</v>
      </c>
      <c r="M7239" t="s">
        <v>1691</v>
      </c>
      <c r="N7239" t="s">
        <v>40</v>
      </c>
      <c r="O7239">
        <v>7425</v>
      </c>
      <c r="P7239">
        <v>10712</v>
      </c>
      <c r="Q7239" t="s">
        <v>59</v>
      </c>
      <c r="R7239">
        <v>34</v>
      </c>
      <c r="S7239" s="2">
        <v>44693</v>
      </c>
      <c r="T7239" t="s">
        <v>42</v>
      </c>
      <c r="U7239">
        <v>48440</v>
      </c>
      <c r="V7239" t="s">
        <v>43</v>
      </c>
      <c r="W7239">
        <v>588</v>
      </c>
      <c r="X7239" t="s">
        <v>44</v>
      </c>
      <c r="Y7239" t="s">
        <v>72</v>
      </c>
      <c r="Z7239">
        <v>0</v>
      </c>
      <c r="AA7239">
        <v>11</v>
      </c>
      <c r="AB7239">
        <v>10558</v>
      </c>
      <c r="AC7239" t="s">
        <v>107</v>
      </c>
    </row>
    <row r="7240" spans="1:29" x14ac:dyDescent="0.3">
      <c r="A7240" s="1" t="s">
        <v>29</v>
      </c>
      <c r="B7240" t="s">
        <v>327</v>
      </c>
      <c r="C7240" t="s">
        <v>2681</v>
      </c>
      <c r="D7240" t="s">
        <v>155</v>
      </c>
      <c r="E7240">
        <v>5</v>
      </c>
      <c r="F7240" t="s">
        <v>64</v>
      </c>
      <c r="G7240" t="s">
        <v>65</v>
      </c>
      <c r="H7240" t="s">
        <v>79</v>
      </c>
      <c r="I7240" t="s">
        <v>2400</v>
      </c>
      <c r="J7240" t="s">
        <v>560</v>
      </c>
      <c r="K7240" t="s">
        <v>15939</v>
      </c>
      <c r="L7240" t="s">
        <v>15940</v>
      </c>
      <c r="M7240" t="s">
        <v>333</v>
      </c>
      <c r="N7240" t="s">
        <v>58</v>
      </c>
      <c r="O7240">
        <v>9058</v>
      </c>
      <c r="P7240">
        <v>13640</v>
      </c>
      <c r="Q7240" t="s">
        <v>95</v>
      </c>
      <c r="R7240">
        <v>975</v>
      </c>
      <c r="S7240" s="2">
        <v>44666</v>
      </c>
      <c r="T7240" s="2">
        <v>44668</v>
      </c>
      <c r="U7240">
        <v>0</v>
      </c>
      <c r="V7240" t="s">
        <v>106</v>
      </c>
      <c r="W7240">
        <v>762</v>
      </c>
      <c r="X7240" t="s">
        <v>60</v>
      </c>
      <c r="Y7240" t="s">
        <v>72</v>
      </c>
      <c r="Z7240">
        <v>4872</v>
      </c>
      <c r="AA7240">
        <v>572</v>
      </c>
      <c r="AB7240">
        <v>12033</v>
      </c>
      <c r="AC7240" t="s">
        <v>73</v>
      </c>
    </row>
    <row r="7241" spans="1:29" x14ac:dyDescent="0.3">
      <c r="A7241" s="1" t="s">
        <v>29</v>
      </c>
      <c r="B7241" t="s">
        <v>62</v>
      </c>
      <c r="C7241" t="s">
        <v>63</v>
      </c>
      <c r="D7241" t="s">
        <v>352</v>
      </c>
      <c r="E7241">
        <v>5</v>
      </c>
      <c r="F7241" t="s">
        <v>51</v>
      </c>
      <c r="G7241" t="s">
        <v>52</v>
      </c>
      <c r="H7241" t="s">
        <v>35</v>
      </c>
      <c r="I7241" t="s">
        <v>2161</v>
      </c>
      <c r="J7241" t="s">
        <v>922</v>
      </c>
      <c r="K7241">
        <v>1079491947</v>
      </c>
      <c r="L7241" t="s">
        <v>15941</v>
      </c>
      <c r="M7241" t="s">
        <v>1330</v>
      </c>
      <c r="N7241" t="s">
        <v>58</v>
      </c>
      <c r="O7241">
        <v>22365</v>
      </c>
      <c r="P7241">
        <v>24733</v>
      </c>
      <c r="Q7241" t="s">
        <v>95</v>
      </c>
      <c r="R7241">
        <v>874</v>
      </c>
      <c r="S7241" s="2">
        <v>44614</v>
      </c>
      <c r="T7241" s="2">
        <v>44622</v>
      </c>
      <c r="U7241">
        <v>0</v>
      </c>
      <c r="V7241" t="s">
        <v>71</v>
      </c>
      <c r="W7241">
        <v>420</v>
      </c>
      <c r="X7241" t="s">
        <v>60</v>
      </c>
      <c r="Y7241" t="s">
        <v>45</v>
      </c>
      <c r="Z7241">
        <v>1710</v>
      </c>
      <c r="AA7241">
        <v>968</v>
      </c>
      <c r="AB7241">
        <v>22666</v>
      </c>
      <c r="AC7241" t="s">
        <v>107</v>
      </c>
    </row>
    <row r="7242" spans="1:29" x14ac:dyDescent="0.3">
      <c r="A7242" s="1" t="s">
        <v>29</v>
      </c>
      <c r="B7242" t="s">
        <v>393</v>
      </c>
      <c r="C7242" t="s">
        <v>1949</v>
      </c>
      <c r="D7242" t="s">
        <v>178</v>
      </c>
      <c r="E7242">
        <v>10</v>
      </c>
      <c r="F7242" t="s">
        <v>221</v>
      </c>
      <c r="G7242" t="s">
        <v>548</v>
      </c>
      <c r="H7242" t="s">
        <v>79</v>
      </c>
      <c r="I7242" t="s">
        <v>4737</v>
      </c>
      <c r="J7242" t="s">
        <v>1399</v>
      </c>
      <c r="K7242" t="s">
        <v>15942</v>
      </c>
      <c r="L7242" t="s">
        <v>15943</v>
      </c>
      <c r="M7242" t="s">
        <v>1265</v>
      </c>
      <c r="N7242" t="s">
        <v>40</v>
      </c>
      <c r="O7242">
        <v>18376</v>
      </c>
      <c r="P7242">
        <v>21866</v>
      </c>
      <c r="Q7242" t="s">
        <v>59</v>
      </c>
      <c r="R7242">
        <v>709</v>
      </c>
      <c r="S7242" s="2">
        <v>44637</v>
      </c>
      <c r="T7242" t="s">
        <v>42</v>
      </c>
      <c r="U7242">
        <v>41380</v>
      </c>
      <c r="V7242" t="s">
        <v>85</v>
      </c>
      <c r="W7242">
        <v>639</v>
      </c>
      <c r="X7242" t="s">
        <v>44</v>
      </c>
      <c r="Y7242" t="s">
        <v>61</v>
      </c>
      <c r="Z7242">
        <v>0</v>
      </c>
      <c r="AA7242">
        <v>889</v>
      </c>
      <c r="AB7242">
        <v>20691</v>
      </c>
      <c r="AC7242" t="s">
        <v>46</v>
      </c>
    </row>
    <row r="7243" spans="1:29" x14ac:dyDescent="0.3">
      <c r="A7243" s="1" t="s">
        <v>47</v>
      </c>
      <c r="B7243" t="s">
        <v>176</v>
      </c>
      <c r="C7243" t="s">
        <v>2390</v>
      </c>
      <c r="D7243" t="s">
        <v>128</v>
      </c>
      <c r="E7243">
        <v>5</v>
      </c>
      <c r="F7243" t="s">
        <v>221</v>
      </c>
      <c r="G7243" t="s">
        <v>1096</v>
      </c>
      <c r="H7243" t="s">
        <v>35</v>
      </c>
      <c r="I7243" t="s">
        <v>530</v>
      </c>
      <c r="J7243" t="s">
        <v>305</v>
      </c>
      <c r="K7243" t="s">
        <v>15944</v>
      </c>
      <c r="L7243" t="s">
        <v>15945</v>
      </c>
      <c r="M7243" t="s">
        <v>183</v>
      </c>
      <c r="N7243" t="s">
        <v>84</v>
      </c>
      <c r="O7243">
        <v>9708</v>
      </c>
      <c r="P7243">
        <v>13752</v>
      </c>
      <c r="Q7243" t="s">
        <v>41</v>
      </c>
      <c r="R7243">
        <v>478</v>
      </c>
      <c r="S7243" s="2">
        <v>45030</v>
      </c>
      <c r="T7243" s="2">
        <v>45045</v>
      </c>
      <c r="U7243">
        <v>0</v>
      </c>
      <c r="V7243" t="s">
        <v>71</v>
      </c>
      <c r="W7243">
        <v>560</v>
      </c>
      <c r="X7243" t="s">
        <v>60</v>
      </c>
      <c r="Y7243" t="s">
        <v>61</v>
      </c>
      <c r="Z7243">
        <v>0</v>
      </c>
      <c r="AA7243">
        <v>823</v>
      </c>
      <c r="AB7243">
        <v>10144</v>
      </c>
      <c r="AC7243" t="s">
        <v>73</v>
      </c>
    </row>
    <row r="7244" spans="1:29" x14ac:dyDescent="0.3">
      <c r="A7244" s="1" t="s">
        <v>47</v>
      </c>
      <c r="B7244" t="s">
        <v>136</v>
      </c>
      <c r="C7244" t="s">
        <v>2181</v>
      </c>
      <c r="D7244" t="s">
        <v>178</v>
      </c>
      <c r="E7244">
        <v>1</v>
      </c>
      <c r="F7244" t="s">
        <v>51</v>
      </c>
      <c r="G7244" t="s">
        <v>1427</v>
      </c>
      <c r="H7244" t="s">
        <v>35</v>
      </c>
      <c r="I7244" t="s">
        <v>210</v>
      </c>
      <c r="J7244" t="s">
        <v>2051</v>
      </c>
      <c r="K7244" t="s">
        <v>15946</v>
      </c>
      <c r="L7244" t="s">
        <v>15947</v>
      </c>
      <c r="M7244" t="s">
        <v>312</v>
      </c>
      <c r="N7244" t="s">
        <v>94</v>
      </c>
      <c r="O7244">
        <v>12738</v>
      </c>
      <c r="P7244">
        <v>15702</v>
      </c>
      <c r="Q7244" t="s">
        <v>95</v>
      </c>
      <c r="R7244">
        <v>370</v>
      </c>
      <c r="S7244" s="2">
        <v>45193</v>
      </c>
      <c r="T7244" s="2">
        <v>45205</v>
      </c>
      <c r="U7244">
        <v>0</v>
      </c>
      <c r="V7244" t="s">
        <v>43</v>
      </c>
      <c r="W7244">
        <v>678</v>
      </c>
      <c r="X7244" t="s">
        <v>60</v>
      </c>
      <c r="Y7244" t="s">
        <v>72</v>
      </c>
      <c r="Z7244">
        <v>0</v>
      </c>
      <c r="AA7244">
        <v>825</v>
      </c>
      <c r="AB7244">
        <v>14230</v>
      </c>
      <c r="AC7244" t="s">
        <v>107</v>
      </c>
    </row>
    <row r="7245" spans="1:29" x14ac:dyDescent="0.3">
      <c r="A7245" s="1" t="s">
        <v>29</v>
      </c>
      <c r="B7245" t="s">
        <v>96</v>
      </c>
      <c r="C7245" t="s">
        <v>1496</v>
      </c>
      <c r="D7245" t="s">
        <v>201</v>
      </c>
      <c r="E7245">
        <v>10</v>
      </c>
      <c r="F7245" t="s">
        <v>271</v>
      </c>
      <c r="G7245" t="s">
        <v>340</v>
      </c>
      <c r="H7245" t="s">
        <v>35</v>
      </c>
      <c r="I7245" t="s">
        <v>1237</v>
      </c>
      <c r="J7245" t="s">
        <v>6550</v>
      </c>
      <c r="K7245">
        <v>1660066307</v>
      </c>
      <c r="L7245" t="s">
        <v>15948</v>
      </c>
      <c r="M7245" t="s">
        <v>777</v>
      </c>
      <c r="N7245" t="s">
        <v>58</v>
      </c>
      <c r="O7245">
        <v>6801</v>
      </c>
      <c r="P7245">
        <v>9893</v>
      </c>
      <c r="Q7245" t="s">
        <v>95</v>
      </c>
      <c r="R7245">
        <v>634</v>
      </c>
      <c r="S7245" s="2">
        <v>45301</v>
      </c>
      <c r="T7245" s="2">
        <v>45317</v>
      </c>
      <c r="U7245">
        <v>0</v>
      </c>
      <c r="V7245" t="s">
        <v>106</v>
      </c>
      <c r="W7245">
        <v>634</v>
      </c>
      <c r="X7245" t="s">
        <v>60</v>
      </c>
      <c r="Y7245" t="s">
        <v>61</v>
      </c>
      <c r="Z7245">
        <v>3902</v>
      </c>
      <c r="AA7245">
        <v>968</v>
      </c>
      <c r="AB7245">
        <v>7203</v>
      </c>
      <c r="AC7245" t="s">
        <v>73</v>
      </c>
    </row>
    <row r="7246" spans="1:29" x14ac:dyDescent="0.3">
      <c r="A7246" s="1" t="s">
        <v>47</v>
      </c>
      <c r="B7246" t="s">
        <v>136</v>
      </c>
      <c r="C7246" t="s">
        <v>2181</v>
      </c>
      <c r="D7246" t="s">
        <v>155</v>
      </c>
      <c r="E7246">
        <v>5</v>
      </c>
      <c r="F7246" t="s">
        <v>120</v>
      </c>
      <c r="G7246" t="s">
        <v>586</v>
      </c>
      <c r="H7246" t="s">
        <v>35</v>
      </c>
      <c r="I7246" t="s">
        <v>6030</v>
      </c>
      <c r="J7246" t="s">
        <v>5607</v>
      </c>
      <c r="K7246" t="s">
        <v>15949</v>
      </c>
      <c r="L7246" t="s">
        <v>15950</v>
      </c>
      <c r="M7246" t="s">
        <v>1374</v>
      </c>
      <c r="N7246" t="s">
        <v>94</v>
      </c>
      <c r="O7246">
        <v>25887</v>
      </c>
      <c r="P7246">
        <v>28838</v>
      </c>
      <c r="Q7246" t="s">
        <v>95</v>
      </c>
      <c r="R7246">
        <v>778</v>
      </c>
      <c r="S7246" s="2">
        <v>44986</v>
      </c>
      <c r="T7246" s="2">
        <v>45008</v>
      </c>
      <c r="U7246">
        <v>0</v>
      </c>
      <c r="V7246" t="s">
        <v>85</v>
      </c>
      <c r="W7246">
        <v>568</v>
      </c>
      <c r="X7246" t="s">
        <v>60</v>
      </c>
      <c r="Y7246" t="s">
        <v>45</v>
      </c>
      <c r="Z7246">
        <v>0</v>
      </c>
      <c r="AA7246">
        <v>558</v>
      </c>
      <c r="AB7246">
        <v>25916</v>
      </c>
      <c r="AC7246" t="s">
        <v>46</v>
      </c>
    </row>
    <row r="7247" spans="1:29" x14ac:dyDescent="0.3">
      <c r="A7247" s="1" t="s">
        <v>47</v>
      </c>
      <c r="B7247" t="s">
        <v>108</v>
      </c>
      <c r="C7247" t="s">
        <v>109</v>
      </c>
      <c r="D7247" t="s">
        <v>178</v>
      </c>
      <c r="E7247">
        <v>6</v>
      </c>
      <c r="F7247" t="s">
        <v>64</v>
      </c>
      <c r="G7247" t="s">
        <v>1599</v>
      </c>
      <c r="H7247" t="s">
        <v>79</v>
      </c>
      <c r="I7247" t="s">
        <v>778</v>
      </c>
      <c r="J7247" t="s">
        <v>224</v>
      </c>
      <c r="K7247" t="s">
        <v>15951</v>
      </c>
      <c r="L7247" t="s">
        <v>15952</v>
      </c>
      <c r="M7247" t="s">
        <v>1402</v>
      </c>
      <c r="N7247" t="s">
        <v>40</v>
      </c>
      <c r="O7247">
        <v>13280</v>
      </c>
      <c r="P7247">
        <v>15822</v>
      </c>
      <c r="Q7247" t="s">
        <v>59</v>
      </c>
      <c r="R7247">
        <v>450</v>
      </c>
      <c r="S7247" s="2">
        <v>44501</v>
      </c>
      <c r="T7247" t="s">
        <v>42</v>
      </c>
      <c r="U7247">
        <v>45626</v>
      </c>
      <c r="V7247" t="s">
        <v>106</v>
      </c>
      <c r="W7247">
        <v>543</v>
      </c>
      <c r="X7247" t="s">
        <v>44</v>
      </c>
      <c r="Y7247" t="s">
        <v>45</v>
      </c>
      <c r="Z7247">
        <v>0</v>
      </c>
      <c r="AA7247">
        <v>413</v>
      </c>
      <c r="AB7247">
        <v>14955</v>
      </c>
      <c r="AC7247" t="s">
        <v>107</v>
      </c>
    </row>
    <row r="7248" spans="1:29" x14ac:dyDescent="0.3">
      <c r="A7248" s="1" t="s">
        <v>47</v>
      </c>
      <c r="B7248" t="s">
        <v>161</v>
      </c>
      <c r="C7248" t="s">
        <v>2551</v>
      </c>
      <c r="D7248" t="s">
        <v>76</v>
      </c>
      <c r="E7248">
        <v>3</v>
      </c>
      <c r="F7248" t="s">
        <v>186</v>
      </c>
      <c r="G7248" t="s">
        <v>710</v>
      </c>
      <c r="H7248" t="s">
        <v>35</v>
      </c>
      <c r="I7248" t="s">
        <v>803</v>
      </c>
      <c r="J7248" t="s">
        <v>2543</v>
      </c>
      <c r="K7248" t="s">
        <v>15953</v>
      </c>
      <c r="L7248" t="s">
        <v>15954</v>
      </c>
      <c r="M7248" t="s">
        <v>687</v>
      </c>
      <c r="N7248" t="s">
        <v>84</v>
      </c>
      <c r="O7248">
        <v>9343</v>
      </c>
      <c r="P7248">
        <v>12985</v>
      </c>
      <c r="Q7248" t="s">
        <v>41</v>
      </c>
      <c r="R7248">
        <v>593</v>
      </c>
      <c r="S7248" s="2">
        <v>45314</v>
      </c>
      <c r="T7248" s="2">
        <v>45328</v>
      </c>
      <c r="U7248">
        <v>0</v>
      </c>
      <c r="V7248" t="s">
        <v>106</v>
      </c>
      <c r="W7248">
        <v>774</v>
      </c>
      <c r="X7248" t="s">
        <v>60</v>
      </c>
      <c r="Y7248" t="s">
        <v>45</v>
      </c>
      <c r="Z7248">
        <v>0</v>
      </c>
      <c r="AA7248">
        <v>111</v>
      </c>
      <c r="AB7248">
        <v>11958</v>
      </c>
      <c r="AC7248" t="s">
        <v>46</v>
      </c>
    </row>
    <row r="7249" spans="1:29" x14ac:dyDescent="0.3">
      <c r="A7249" s="1" t="s">
        <v>29</v>
      </c>
      <c r="B7249" t="s">
        <v>86</v>
      </c>
      <c r="C7249" t="s">
        <v>375</v>
      </c>
      <c r="D7249" t="s">
        <v>387</v>
      </c>
      <c r="E7249">
        <v>1</v>
      </c>
      <c r="F7249" t="s">
        <v>77</v>
      </c>
      <c r="G7249" t="s">
        <v>264</v>
      </c>
      <c r="H7249" t="s">
        <v>79</v>
      </c>
      <c r="I7249" t="s">
        <v>292</v>
      </c>
      <c r="J7249" t="s">
        <v>4587</v>
      </c>
      <c r="K7249" t="s">
        <v>15955</v>
      </c>
      <c r="L7249" t="s">
        <v>15956</v>
      </c>
      <c r="M7249" t="s">
        <v>1015</v>
      </c>
      <c r="N7249" t="s">
        <v>58</v>
      </c>
      <c r="O7249">
        <v>22442</v>
      </c>
      <c r="P7249">
        <v>25987</v>
      </c>
      <c r="Q7249" t="s">
        <v>95</v>
      </c>
      <c r="R7249">
        <v>599</v>
      </c>
      <c r="S7249" s="2">
        <v>44454</v>
      </c>
      <c r="T7249" s="2">
        <v>44468</v>
      </c>
      <c r="U7249">
        <v>0</v>
      </c>
      <c r="V7249" t="s">
        <v>43</v>
      </c>
      <c r="W7249">
        <v>490</v>
      </c>
      <c r="X7249" t="s">
        <v>60</v>
      </c>
      <c r="Y7249" t="s">
        <v>45</v>
      </c>
      <c r="Z7249">
        <v>2707</v>
      </c>
      <c r="AA7249">
        <v>763</v>
      </c>
      <c r="AB7249">
        <v>22634</v>
      </c>
      <c r="AC7249" t="s">
        <v>46</v>
      </c>
    </row>
    <row r="7250" spans="1:29" x14ac:dyDescent="0.3">
      <c r="A7250" s="1" t="s">
        <v>47</v>
      </c>
      <c r="B7250" t="s">
        <v>48</v>
      </c>
      <c r="C7250" t="s">
        <v>3245</v>
      </c>
      <c r="D7250" t="s">
        <v>185</v>
      </c>
      <c r="E7250">
        <v>4</v>
      </c>
      <c r="F7250" t="s">
        <v>120</v>
      </c>
      <c r="G7250" t="s">
        <v>121</v>
      </c>
      <c r="H7250" t="s">
        <v>79</v>
      </c>
      <c r="I7250" t="s">
        <v>656</v>
      </c>
      <c r="J7250" t="s">
        <v>314</v>
      </c>
      <c r="K7250" t="s">
        <v>15957</v>
      </c>
      <c r="L7250" t="s">
        <v>15958</v>
      </c>
      <c r="M7250" t="s">
        <v>303</v>
      </c>
      <c r="N7250" t="s">
        <v>58</v>
      </c>
      <c r="O7250">
        <v>12587</v>
      </c>
      <c r="P7250">
        <v>15015</v>
      </c>
      <c r="Q7250" t="s">
        <v>59</v>
      </c>
      <c r="R7250">
        <v>332</v>
      </c>
      <c r="S7250" s="2">
        <v>44388</v>
      </c>
      <c r="T7250" s="2">
        <v>44410</v>
      </c>
      <c r="U7250">
        <v>6681</v>
      </c>
      <c r="V7250" t="s">
        <v>71</v>
      </c>
      <c r="W7250">
        <v>427</v>
      </c>
      <c r="X7250" t="s">
        <v>60</v>
      </c>
      <c r="Y7250" t="s">
        <v>61</v>
      </c>
      <c r="Z7250">
        <v>3904</v>
      </c>
      <c r="AA7250">
        <v>703</v>
      </c>
      <c r="AB7250">
        <v>12671</v>
      </c>
      <c r="AC7250" t="s">
        <v>73</v>
      </c>
    </row>
    <row r="7251" spans="1:29" x14ac:dyDescent="0.3">
      <c r="A7251" s="1" t="s">
        <v>47</v>
      </c>
      <c r="B7251" t="s">
        <v>176</v>
      </c>
      <c r="C7251" t="s">
        <v>2827</v>
      </c>
      <c r="D7251" t="s">
        <v>169</v>
      </c>
      <c r="E7251">
        <v>5</v>
      </c>
      <c r="F7251" t="s">
        <v>64</v>
      </c>
      <c r="G7251" t="s">
        <v>783</v>
      </c>
      <c r="H7251" t="s">
        <v>35</v>
      </c>
      <c r="I7251" t="s">
        <v>238</v>
      </c>
      <c r="J7251" t="s">
        <v>123</v>
      </c>
      <c r="K7251" t="s">
        <v>15959</v>
      </c>
      <c r="L7251" t="s">
        <v>15960</v>
      </c>
      <c r="M7251" t="s">
        <v>1507</v>
      </c>
      <c r="N7251" t="s">
        <v>84</v>
      </c>
      <c r="O7251">
        <v>18599</v>
      </c>
      <c r="P7251">
        <v>22491</v>
      </c>
      <c r="Q7251" t="s">
        <v>41</v>
      </c>
      <c r="R7251">
        <v>337</v>
      </c>
      <c r="S7251" s="2">
        <v>44297</v>
      </c>
      <c r="T7251" t="s">
        <v>42</v>
      </c>
      <c r="U7251">
        <v>0</v>
      </c>
      <c r="V7251" t="s">
        <v>43</v>
      </c>
      <c r="W7251">
        <v>506</v>
      </c>
      <c r="X7251" t="s">
        <v>44</v>
      </c>
      <c r="Y7251" t="s">
        <v>61</v>
      </c>
      <c r="Z7251">
        <v>0</v>
      </c>
      <c r="AA7251">
        <v>679</v>
      </c>
      <c r="AB7251">
        <v>19441</v>
      </c>
      <c r="AC7251" t="s">
        <v>46</v>
      </c>
    </row>
    <row r="7252" spans="1:29" x14ac:dyDescent="0.3">
      <c r="A7252" s="1" t="s">
        <v>29</v>
      </c>
      <c r="B7252" t="s">
        <v>327</v>
      </c>
      <c r="C7252" t="s">
        <v>1432</v>
      </c>
      <c r="D7252" t="s">
        <v>185</v>
      </c>
      <c r="E7252">
        <v>5</v>
      </c>
      <c r="F7252" t="s">
        <v>129</v>
      </c>
      <c r="G7252" t="s">
        <v>1528</v>
      </c>
      <c r="H7252" t="s">
        <v>35</v>
      </c>
      <c r="I7252" t="s">
        <v>636</v>
      </c>
      <c r="J7252" t="s">
        <v>2456</v>
      </c>
      <c r="K7252" t="s">
        <v>15961</v>
      </c>
      <c r="L7252" t="s">
        <v>15962</v>
      </c>
      <c r="M7252" t="s">
        <v>1159</v>
      </c>
      <c r="N7252" t="s">
        <v>84</v>
      </c>
      <c r="O7252">
        <v>8804</v>
      </c>
      <c r="P7252">
        <v>11257</v>
      </c>
      <c r="Q7252" t="s">
        <v>59</v>
      </c>
      <c r="R7252">
        <v>657</v>
      </c>
      <c r="S7252" s="2">
        <v>44820</v>
      </c>
      <c r="T7252" t="s">
        <v>42</v>
      </c>
      <c r="U7252">
        <v>35212</v>
      </c>
      <c r="V7252" t="s">
        <v>85</v>
      </c>
      <c r="W7252">
        <v>437</v>
      </c>
      <c r="X7252" t="s">
        <v>44</v>
      </c>
      <c r="Y7252" t="s">
        <v>45</v>
      </c>
      <c r="Z7252">
        <v>0</v>
      </c>
      <c r="AA7252">
        <v>972</v>
      </c>
      <c r="AB7252">
        <v>8926</v>
      </c>
      <c r="AC7252" t="s">
        <v>73</v>
      </c>
    </row>
    <row r="7253" spans="1:29" x14ac:dyDescent="0.3">
      <c r="A7253" s="1" t="s">
        <v>29</v>
      </c>
      <c r="B7253" t="s">
        <v>62</v>
      </c>
      <c r="C7253" t="s">
        <v>569</v>
      </c>
      <c r="D7253" t="s">
        <v>110</v>
      </c>
      <c r="E7253">
        <v>9</v>
      </c>
      <c r="F7253" t="s">
        <v>186</v>
      </c>
      <c r="G7253" t="s">
        <v>187</v>
      </c>
      <c r="H7253" t="s">
        <v>79</v>
      </c>
      <c r="I7253" t="s">
        <v>265</v>
      </c>
      <c r="J7253" t="s">
        <v>435</v>
      </c>
      <c r="K7253" t="s">
        <v>15963</v>
      </c>
      <c r="L7253" t="s">
        <v>15964</v>
      </c>
      <c r="M7253" t="s">
        <v>404</v>
      </c>
      <c r="N7253" t="s">
        <v>84</v>
      </c>
      <c r="O7253">
        <v>27602</v>
      </c>
      <c r="P7253">
        <v>32251</v>
      </c>
      <c r="Q7253" t="s">
        <v>59</v>
      </c>
      <c r="R7253">
        <v>236</v>
      </c>
      <c r="S7253" s="2">
        <v>44786</v>
      </c>
      <c r="T7253" s="2">
        <v>44796</v>
      </c>
      <c r="U7253">
        <v>23087</v>
      </c>
      <c r="V7253" t="s">
        <v>85</v>
      </c>
      <c r="W7253">
        <v>624</v>
      </c>
      <c r="X7253" t="s">
        <v>60</v>
      </c>
      <c r="Y7253" t="s">
        <v>61</v>
      </c>
      <c r="Z7253">
        <v>0</v>
      </c>
      <c r="AA7253">
        <v>203</v>
      </c>
      <c r="AB7253">
        <v>30168</v>
      </c>
      <c r="AC7253" t="s">
        <v>107</v>
      </c>
    </row>
    <row r="7254" spans="1:29" x14ac:dyDescent="0.3">
      <c r="A7254" s="1" t="s">
        <v>29</v>
      </c>
      <c r="B7254" t="s">
        <v>62</v>
      </c>
      <c r="C7254" t="s">
        <v>2097</v>
      </c>
      <c r="D7254" t="s">
        <v>169</v>
      </c>
      <c r="E7254">
        <v>5</v>
      </c>
      <c r="F7254" t="s">
        <v>51</v>
      </c>
      <c r="G7254" t="s">
        <v>52</v>
      </c>
      <c r="H7254" t="s">
        <v>35</v>
      </c>
      <c r="I7254" t="s">
        <v>3272</v>
      </c>
      <c r="J7254" t="s">
        <v>1092</v>
      </c>
      <c r="K7254">
        <v>4687773655</v>
      </c>
      <c r="L7254" t="s">
        <v>15965</v>
      </c>
      <c r="M7254" t="s">
        <v>584</v>
      </c>
      <c r="N7254" t="s">
        <v>58</v>
      </c>
      <c r="O7254">
        <v>7925</v>
      </c>
      <c r="P7254">
        <v>11461</v>
      </c>
      <c r="Q7254" t="s">
        <v>95</v>
      </c>
      <c r="R7254">
        <v>810</v>
      </c>
      <c r="S7254" s="2">
        <v>45216</v>
      </c>
      <c r="T7254" t="s">
        <v>42</v>
      </c>
      <c r="U7254">
        <v>0</v>
      </c>
      <c r="V7254" t="s">
        <v>43</v>
      </c>
      <c r="W7254">
        <v>486</v>
      </c>
      <c r="X7254" t="s">
        <v>44</v>
      </c>
      <c r="Y7254" t="s">
        <v>72</v>
      </c>
      <c r="Z7254">
        <v>3735</v>
      </c>
      <c r="AA7254">
        <v>507</v>
      </c>
      <c r="AB7254">
        <v>9320</v>
      </c>
      <c r="AC7254" t="s">
        <v>46</v>
      </c>
    </row>
    <row r="7255" spans="1:29" x14ac:dyDescent="0.3">
      <c r="A7255" s="1" t="s">
        <v>47</v>
      </c>
      <c r="B7255" t="s">
        <v>48</v>
      </c>
      <c r="C7255" t="s">
        <v>678</v>
      </c>
      <c r="D7255" t="s">
        <v>110</v>
      </c>
      <c r="E7255">
        <v>2</v>
      </c>
      <c r="F7255" t="s">
        <v>271</v>
      </c>
      <c r="G7255" t="s">
        <v>1110</v>
      </c>
      <c r="H7255" t="s">
        <v>79</v>
      </c>
      <c r="I7255" t="s">
        <v>238</v>
      </c>
      <c r="J7255" t="s">
        <v>748</v>
      </c>
      <c r="K7255" t="s">
        <v>15966</v>
      </c>
      <c r="L7255" t="s">
        <v>15967</v>
      </c>
      <c r="M7255" t="s">
        <v>2261</v>
      </c>
      <c r="N7255" t="s">
        <v>40</v>
      </c>
      <c r="O7255">
        <v>5587</v>
      </c>
      <c r="P7255">
        <v>9298</v>
      </c>
      <c r="Q7255" t="s">
        <v>95</v>
      </c>
      <c r="R7255">
        <v>908</v>
      </c>
      <c r="S7255" s="2">
        <v>44727</v>
      </c>
      <c r="T7255" s="2">
        <v>44739</v>
      </c>
      <c r="U7255">
        <v>0</v>
      </c>
      <c r="V7255" t="s">
        <v>85</v>
      </c>
      <c r="W7255">
        <v>496</v>
      </c>
      <c r="X7255" t="s">
        <v>60</v>
      </c>
      <c r="Y7255" t="s">
        <v>45</v>
      </c>
      <c r="Z7255">
        <v>0</v>
      </c>
      <c r="AA7255">
        <v>803</v>
      </c>
      <c r="AB7255">
        <v>8213</v>
      </c>
      <c r="AC7255" t="s">
        <v>107</v>
      </c>
    </row>
    <row r="7256" spans="1:29" x14ac:dyDescent="0.3">
      <c r="A7256" s="1" t="s">
        <v>29</v>
      </c>
      <c r="B7256" t="s">
        <v>228</v>
      </c>
      <c r="C7256" t="s">
        <v>2850</v>
      </c>
      <c r="D7256" t="s">
        <v>50</v>
      </c>
      <c r="E7256">
        <v>7</v>
      </c>
      <c r="F7256" t="s">
        <v>99</v>
      </c>
      <c r="G7256" t="s">
        <v>579</v>
      </c>
      <c r="H7256" t="s">
        <v>35</v>
      </c>
      <c r="I7256" t="s">
        <v>1661</v>
      </c>
      <c r="J7256" t="s">
        <v>1205</v>
      </c>
      <c r="K7256" t="s">
        <v>15968</v>
      </c>
      <c r="L7256" t="s">
        <v>15969</v>
      </c>
      <c r="M7256" t="s">
        <v>479</v>
      </c>
      <c r="N7256" t="s">
        <v>84</v>
      </c>
      <c r="O7256">
        <v>18952</v>
      </c>
      <c r="P7256">
        <v>21247</v>
      </c>
      <c r="Q7256" t="s">
        <v>41</v>
      </c>
      <c r="R7256">
        <v>9</v>
      </c>
      <c r="S7256" s="2">
        <v>44421</v>
      </c>
      <c r="T7256" t="s">
        <v>42</v>
      </c>
      <c r="U7256">
        <v>0</v>
      </c>
      <c r="V7256" t="s">
        <v>106</v>
      </c>
      <c r="W7256">
        <v>418</v>
      </c>
      <c r="X7256" t="s">
        <v>44</v>
      </c>
      <c r="Y7256" t="s">
        <v>72</v>
      </c>
      <c r="Z7256">
        <v>0</v>
      </c>
      <c r="AA7256">
        <v>685</v>
      </c>
      <c r="AB7256">
        <v>18965</v>
      </c>
      <c r="AC7256" t="s">
        <v>107</v>
      </c>
    </row>
    <row r="7257" spans="1:29" x14ac:dyDescent="0.3">
      <c r="A7257" s="1" t="s">
        <v>29</v>
      </c>
      <c r="B7257" t="s">
        <v>541</v>
      </c>
      <c r="C7257" t="s">
        <v>2224</v>
      </c>
      <c r="D7257" t="s">
        <v>50</v>
      </c>
      <c r="E7257">
        <v>1</v>
      </c>
      <c r="F7257" t="s">
        <v>33</v>
      </c>
      <c r="G7257" t="s">
        <v>170</v>
      </c>
      <c r="H7257" t="s">
        <v>79</v>
      </c>
      <c r="I7257" t="s">
        <v>2414</v>
      </c>
      <c r="J7257" t="s">
        <v>1769</v>
      </c>
      <c r="K7257" t="s">
        <v>15970</v>
      </c>
      <c r="L7257" t="s">
        <v>15971</v>
      </c>
      <c r="M7257" t="s">
        <v>1117</v>
      </c>
      <c r="N7257" t="s">
        <v>58</v>
      </c>
      <c r="O7257">
        <v>7930</v>
      </c>
      <c r="P7257">
        <v>9966</v>
      </c>
      <c r="Q7257" t="s">
        <v>41</v>
      </c>
      <c r="R7257">
        <v>653</v>
      </c>
      <c r="S7257" s="2">
        <v>44966</v>
      </c>
      <c r="T7257" s="2">
        <v>44973</v>
      </c>
      <c r="U7257">
        <v>0</v>
      </c>
      <c r="V7257" t="s">
        <v>106</v>
      </c>
      <c r="W7257">
        <v>577</v>
      </c>
      <c r="X7257" t="s">
        <v>60</v>
      </c>
      <c r="Y7257" t="s">
        <v>45</v>
      </c>
      <c r="Z7257">
        <v>4893</v>
      </c>
      <c r="AA7257">
        <v>105</v>
      </c>
      <c r="AB7257">
        <v>8278</v>
      </c>
      <c r="AC7257" t="s">
        <v>107</v>
      </c>
    </row>
    <row r="7258" spans="1:29" x14ac:dyDescent="0.3">
      <c r="A7258" s="1" t="s">
        <v>29</v>
      </c>
      <c r="B7258" t="s">
        <v>74</v>
      </c>
      <c r="C7258" t="s">
        <v>1317</v>
      </c>
      <c r="D7258" t="s">
        <v>185</v>
      </c>
      <c r="E7258">
        <v>10</v>
      </c>
      <c r="F7258" t="s">
        <v>221</v>
      </c>
      <c r="G7258" t="s">
        <v>667</v>
      </c>
      <c r="H7258" t="s">
        <v>35</v>
      </c>
      <c r="I7258" t="s">
        <v>490</v>
      </c>
      <c r="J7258" t="s">
        <v>537</v>
      </c>
      <c r="K7258" t="s">
        <v>15972</v>
      </c>
      <c r="L7258" t="s">
        <v>15973</v>
      </c>
      <c r="M7258" t="s">
        <v>836</v>
      </c>
      <c r="N7258" t="s">
        <v>94</v>
      </c>
      <c r="O7258">
        <v>26945</v>
      </c>
      <c r="P7258">
        <v>29964</v>
      </c>
      <c r="Q7258" t="s">
        <v>59</v>
      </c>
      <c r="R7258">
        <v>561</v>
      </c>
      <c r="S7258" s="2">
        <v>44881</v>
      </c>
      <c r="T7258" s="2">
        <v>44882</v>
      </c>
      <c r="U7258">
        <v>26863</v>
      </c>
      <c r="V7258" t="s">
        <v>106</v>
      </c>
      <c r="W7258">
        <v>405</v>
      </c>
      <c r="X7258" t="s">
        <v>60</v>
      </c>
      <c r="Y7258" t="s">
        <v>45</v>
      </c>
      <c r="Z7258">
        <v>0</v>
      </c>
      <c r="AA7258">
        <v>925</v>
      </c>
      <c r="AB7258">
        <v>28947</v>
      </c>
      <c r="AC7258" t="s">
        <v>73</v>
      </c>
    </row>
    <row r="7259" spans="1:29" x14ac:dyDescent="0.3">
      <c r="A7259" s="1" t="s">
        <v>29</v>
      </c>
      <c r="B7259" t="s">
        <v>96</v>
      </c>
      <c r="C7259" t="s">
        <v>2037</v>
      </c>
      <c r="D7259" t="s">
        <v>32</v>
      </c>
      <c r="E7259">
        <v>5</v>
      </c>
      <c r="F7259" t="s">
        <v>129</v>
      </c>
      <c r="G7259" t="s">
        <v>130</v>
      </c>
      <c r="H7259" t="s">
        <v>79</v>
      </c>
      <c r="I7259" t="s">
        <v>10073</v>
      </c>
      <c r="J7259" t="s">
        <v>1048</v>
      </c>
      <c r="K7259" t="s">
        <v>15974</v>
      </c>
      <c r="L7259" t="s">
        <v>15975</v>
      </c>
      <c r="M7259" t="s">
        <v>665</v>
      </c>
      <c r="N7259" t="s">
        <v>84</v>
      </c>
      <c r="O7259">
        <v>25236</v>
      </c>
      <c r="P7259">
        <v>28278</v>
      </c>
      <c r="Q7259" t="s">
        <v>59</v>
      </c>
      <c r="R7259">
        <v>316</v>
      </c>
      <c r="S7259" s="2">
        <v>44991</v>
      </c>
      <c r="T7259" s="2">
        <v>45017</v>
      </c>
      <c r="U7259">
        <v>1234</v>
      </c>
      <c r="V7259" t="s">
        <v>106</v>
      </c>
      <c r="W7259">
        <v>446</v>
      </c>
      <c r="X7259" t="s">
        <v>60</v>
      </c>
      <c r="Y7259" t="s">
        <v>61</v>
      </c>
      <c r="Z7259">
        <v>0</v>
      </c>
      <c r="AA7259">
        <v>825</v>
      </c>
      <c r="AB7259">
        <v>25514</v>
      </c>
      <c r="AC7259" t="s">
        <v>107</v>
      </c>
    </row>
    <row r="7260" spans="1:29" x14ac:dyDescent="0.3">
      <c r="A7260" s="1" t="s">
        <v>29</v>
      </c>
      <c r="B7260" t="s">
        <v>228</v>
      </c>
      <c r="C7260" t="s">
        <v>635</v>
      </c>
      <c r="D7260" t="s">
        <v>119</v>
      </c>
      <c r="E7260">
        <v>3</v>
      </c>
      <c r="F7260" t="s">
        <v>221</v>
      </c>
      <c r="G7260" t="s">
        <v>667</v>
      </c>
      <c r="H7260" t="s">
        <v>35</v>
      </c>
      <c r="I7260" t="s">
        <v>2250</v>
      </c>
      <c r="J7260" t="s">
        <v>372</v>
      </c>
      <c r="K7260" t="s">
        <v>15976</v>
      </c>
      <c r="L7260" t="s">
        <v>15977</v>
      </c>
      <c r="M7260" t="s">
        <v>479</v>
      </c>
      <c r="N7260" t="s">
        <v>58</v>
      </c>
      <c r="O7260">
        <v>23538</v>
      </c>
      <c r="P7260">
        <v>28048</v>
      </c>
      <c r="Q7260" t="s">
        <v>59</v>
      </c>
      <c r="R7260">
        <v>347</v>
      </c>
      <c r="S7260" s="2">
        <v>44766</v>
      </c>
      <c r="T7260" t="s">
        <v>42</v>
      </c>
      <c r="U7260">
        <v>28834</v>
      </c>
      <c r="V7260" t="s">
        <v>71</v>
      </c>
      <c r="W7260">
        <v>459</v>
      </c>
      <c r="X7260" t="s">
        <v>44</v>
      </c>
      <c r="Y7260" t="s">
        <v>45</v>
      </c>
      <c r="Z7260">
        <v>3087</v>
      </c>
      <c r="AA7260">
        <v>767</v>
      </c>
      <c r="AB7260">
        <v>25669</v>
      </c>
      <c r="AC7260" t="s">
        <v>73</v>
      </c>
    </row>
    <row r="7261" spans="1:29" x14ac:dyDescent="0.3">
      <c r="A7261" s="1" t="s">
        <v>47</v>
      </c>
      <c r="B7261" t="s">
        <v>145</v>
      </c>
      <c r="C7261" t="s">
        <v>688</v>
      </c>
      <c r="D7261" t="s">
        <v>119</v>
      </c>
      <c r="E7261">
        <v>7</v>
      </c>
      <c r="F7261" t="s">
        <v>64</v>
      </c>
      <c r="G7261" t="s">
        <v>1599</v>
      </c>
      <c r="H7261" t="s">
        <v>79</v>
      </c>
      <c r="I7261" t="s">
        <v>3282</v>
      </c>
      <c r="J7261" t="s">
        <v>1399</v>
      </c>
      <c r="K7261" t="s">
        <v>15978</v>
      </c>
      <c r="L7261" t="s">
        <v>15979</v>
      </c>
      <c r="M7261" t="s">
        <v>2459</v>
      </c>
      <c r="N7261" t="s">
        <v>84</v>
      </c>
      <c r="O7261">
        <v>21684</v>
      </c>
      <c r="P7261">
        <v>25173</v>
      </c>
      <c r="Q7261" t="s">
        <v>95</v>
      </c>
      <c r="R7261">
        <v>987</v>
      </c>
      <c r="S7261" s="2">
        <v>45312</v>
      </c>
      <c r="T7261" t="s">
        <v>42</v>
      </c>
      <c r="U7261">
        <v>0</v>
      </c>
      <c r="V7261" t="s">
        <v>71</v>
      </c>
      <c r="W7261">
        <v>614</v>
      </c>
      <c r="X7261" t="s">
        <v>44</v>
      </c>
      <c r="Y7261" t="s">
        <v>61</v>
      </c>
      <c r="Z7261">
        <v>0</v>
      </c>
      <c r="AA7261">
        <v>796</v>
      </c>
      <c r="AB7261">
        <v>23007</v>
      </c>
      <c r="AC7261" t="s">
        <v>73</v>
      </c>
    </row>
    <row r="7262" spans="1:29" x14ac:dyDescent="0.3">
      <c r="A7262" s="1" t="s">
        <v>29</v>
      </c>
      <c r="B7262" t="s">
        <v>393</v>
      </c>
      <c r="C7262" t="s">
        <v>3127</v>
      </c>
      <c r="D7262" t="s">
        <v>236</v>
      </c>
      <c r="E7262">
        <v>10</v>
      </c>
      <c r="F7262" t="s">
        <v>33</v>
      </c>
      <c r="G7262" t="s">
        <v>139</v>
      </c>
      <c r="H7262" t="s">
        <v>79</v>
      </c>
      <c r="I7262" t="s">
        <v>188</v>
      </c>
      <c r="J7262" t="s">
        <v>5918</v>
      </c>
      <c r="K7262" t="s">
        <v>15980</v>
      </c>
      <c r="L7262" t="s">
        <v>15981</v>
      </c>
      <c r="M7262" t="s">
        <v>1265</v>
      </c>
      <c r="N7262" t="s">
        <v>40</v>
      </c>
      <c r="O7262">
        <v>12253</v>
      </c>
      <c r="P7262">
        <v>16741</v>
      </c>
      <c r="Q7262" t="s">
        <v>59</v>
      </c>
      <c r="R7262">
        <v>634</v>
      </c>
      <c r="S7262" s="2">
        <v>45169</v>
      </c>
      <c r="T7262" t="s">
        <v>42</v>
      </c>
      <c r="U7262">
        <v>24635</v>
      </c>
      <c r="V7262" t="s">
        <v>106</v>
      </c>
      <c r="W7262">
        <v>422</v>
      </c>
      <c r="X7262" t="s">
        <v>44</v>
      </c>
      <c r="Y7262" t="s">
        <v>45</v>
      </c>
      <c r="Z7262">
        <v>0</v>
      </c>
      <c r="AA7262">
        <v>937</v>
      </c>
      <c r="AB7262">
        <v>14207</v>
      </c>
      <c r="AC7262" t="s">
        <v>107</v>
      </c>
    </row>
    <row r="7263" spans="1:29" x14ac:dyDescent="0.3">
      <c r="A7263" s="1" t="s">
        <v>47</v>
      </c>
      <c r="B7263" t="s">
        <v>153</v>
      </c>
      <c r="C7263" t="s">
        <v>5247</v>
      </c>
      <c r="D7263" t="s">
        <v>352</v>
      </c>
      <c r="E7263">
        <v>10</v>
      </c>
      <c r="F7263" t="s">
        <v>33</v>
      </c>
      <c r="G7263" t="s">
        <v>139</v>
      </c>
      <c r="H7263" t="s">
        <v>35</v>
      </c>
      <c r="I7263" t="s">
        <v>1441</v>
      </c>
      <c r="J7263" t="s">
        <v>2836</v>
      </c>
      <c r="K7263" t="s">
        <v>15982</v>
      </c>
      <c r="L7263" t="s">
        <v>15983</v>
      </c>
      <c r="M7263" t="s">
        <v>750</v>
      </c>
      <c r="N7263" t="s">
        <v>58</v>
      </c>
      <c r="O7263">
        <v>15990</v>
      </c>
      <c r="P7263">
        <v>20064</v>
      </c>
      <c r="Q7263" t="s">
        <v>59</v>
      </c>
      <c r="R7263">
        <v>391</v>
      </c>
      <c r="S7263" s="2">
        <v>45047</v>
      </c>
      <c r="T7263" s="2">
        <v>45065</v>
      </c>
      <c r="U7263">
        <v>44621</v>
      </c>
      <c r="V7263" t="s">
        <v>85</v>
      </c>
      <c r="W7263">
        <v>779</v>
      </c>
      <c r="X7263" t="s">
        <v>60</v>
      </c>
      <c r="Y7263" t="s">
        <v>61</v>
      </c>
      <c r="Z7263">
        <v>1274</v>
      </c>
      <c r="AA7263">
        <v>379</v>
      </c>
      <c r="AB7263">
        <v>18919</v>
      </c>
      <c r="AC7263" t="s">
        <v>107</v>
      </c>
    </row>
    <row r="7264" spans="1:29" x14ac:dyDescent="0.3">
      <c r="A7264" s="1" t="s">
        <v>47</v>
      </c>
      <c r="B7264" t="s">
        <v>161</v>
      </c>
      <c r="C7264" t="s">
        <v>386</v>
      </c>
      <c r="D7264" t="s">
        <v>185</v>
      </c>
      <c r="E7264">
        <v>2</v>
      </c>
      <c r="F7264" t="s">
        <v>99</v>
      </c>
      <c r="G7264" t="s">
        <v>529</v>
      </c>
      <c r="H7264" t="s">
        <v>35</v>
      </c>
      <c r="I7264" t="s">
        <v>417</v>
      </c>
      <c r="J7264" t="s">
        <v>680</v>
      </c>
      <c r="K7264" t="s">
        <v>15984</v>
      </c>
      <c r="L7264" t="s">
        <v>15985</v>
      </c>
      <c r="M7264" t="s">
        <v>687</v>
      </c>
      <c r="N7264" t="s">
        <v>94</v>
      </c>
      <c r="O7264">
        <v>6486</v>
      </c>
      <c r="P7264">
        <v>9708</v>
      </c>
      <c r="Q7264" t="s">
        <v>59</v>
      </c>
      <c r="R7264">
        <v>839</v>
      </c>
      <c r="S7264" s="2">
        <v>45167</v>
      </c>
      <c r="T7264" t="s">
        <v>42</v>
      </c>
      <c r="U7264">
        <v>34319</v>
      </c>
      <c r="V7264" t="s">
        <v>85</v>
      </c>
      <c r="W7264">
        <v>528</v>
      </c>
      <c r="X7264" t="s">
        <v>44</v>
      </c>
      <c r="Y7264" t="s">
        <v>61</v>
      </c>
      <c r="Z7264">
        <v>0</v>
      </c>
      <c r="AA7264">
        <v>487</v>
      </c>
      <c r="AB7264">
        <v>6737</v>
      </c>
      <c r="AC7264" t="s">
        <v>73</v>
      </c>
    </row>
    <row r="7265" spans="1:29" x14ac:dyDescent="0.3">
      <c r="A7265" s="1" t="s">
        <v>47</v>
      </c>
      <c r="B7265" t="s">
        <v>136</v>
      </c>
      <c r="C7265" t="s">
        <v>1124</v>
      </c>
      <c r="D7265" t="s">
        <v>178</v>
      </c>
      <c r="E7265">
        <v>10</v>
      </c>
      <c r="F7265" t="s">
        <v>64</v>
      </c>
      <c r="G7265" t="s">
        <v>433</v>
      </c>
      <c r="H7265" t="s">
        <v>79</v>
      </c>
      <c r="I7265" t="s">
        <v>536</v>
      </c>
      <c r="J7265" t="s">
        <v>435</v>
      </c>
      <c r="K7265" t="s">
        <v>15986</v>
      </c>
      <c r="L7265" t="s">
        <v>15987</v>
      </c>
      <c r="M7265" t="s">
        <v>2086</v>
      </c>
      <c r="N7265" t="s">
        <v>94</v>
      </c>
      <c r="O7265">
        <v>4360</v>
      </c>
      <c r="P7265">
        <v>7344</v>
      </c>
      <c r="Q7265" t="s">
        <v>95</v>
      </c>
      <c r="R7265">
        <v>789</v>
      </c>
      <c r="S7265" s="2">
        <v>45074</v>
      </c>
      <c r="T7265" s="2">
        <v>45098</v>
      </c>
      <c r="U7265">
        <v>0</v>
      </c>
      <c r="V7265" t="s">
        <v>43</v>
      </c>
      <c r="W7265">
        <v>542</v>
      </c>
      <c r="X7265" t="s">
        <v>60</v>
      </c>
      <c r="Y7265" t="s">
        <v>72</v>
      </c>
      <c r="Z7265">
        <v>0</v>
      </c>
      <c r="AA7265">
        <v>533</v>
      </c>
      <c r="AB7265">
        <v>5132</v>
      </c>
      <c r="AC7265" t="s">
        <v>107</v>
      </c>
    </row>
    <row r="7266" spans="1:29" x14ac:dyDescent="0.3">
      <c r="A7266" s="1" t="s">
        <v>47</v>
      </c>
      <c r="B7266" t="s">
        <v>108</v>
      </c>
      <c r="C7266" t="s">
        <v>709</v>
      </c>
      <c r="D7266" t="s">
        <v>352</v>
      </c>
      <c r="E7266">
        <v>8</v>
      </c>
      <c r="F7266" t="s">
        <v>64</v>
      </c>
      <c r="G7266" t="s">
        <v>1152</v>
      </c>
      <c r="H7266" t="s">
        <v>79</v>
      </c>
      <c r="I7266" t="s">
        <v>1593</v>
      </c>
      <c r="J7266" t="s">
        <v>904</v>
      </c>
      <c r="K7266" t="s">
        <v>15988</v>
      </c>
      <c r="L7266" t="s">
        <v>15989</v>
      </c>
      <c r="M7266" t="s">
        <v>1402</v>
      </c>
      <c r="N7266" t="s">
        <v>84</v>
      </c>
      <c r="O7266">
        <v>14286</v>
      </c>
      <c r="P7266">
        <v>18805</v>
      </c>
      <c r="Q7266" t="s">
        <v>95</v>
      </c>
      <c r="R7266">
        <v>108</v>
      </c>
      <c r="S7266" s="2">
        <v>44401</v>
      </c>
      <c r="T7266" s="2">
        <v>44414</v>
      </c>
      <c r="U7266">
        <v>0</v>
      </c>
      <c r="V7266" t="s">
        <v>43</v>
      </c>
      <c r="W7266">
        <v>606</v>
      </c>
      <c r="X7266" t="s">
        <v>60</v>
      </c>
      <c r="Y7266" t="s">
        <v>61</v>
      </c>
      <c r="Z7266">
        <v>0</v>
      </c>
      <c r="AA7266">
        <v>314</v>
      </c>
      <c r="AB7266">
        <v>15282</v>
      </c>
      <c r="AC7266" t="s">
        <v>46</v>
      </c>
    </row>
    <row r="7267" spans="1:29" x14ac:dyDescent="0.3">
      <c r="A7267" s="1" t="s">
        <v>47</v>
      </c>
      <c r="B7267" t="s">
        <v>161</v>
      </c>
      <c r="C7267" t="s">
        <v>2091</v>
      </c>
      <c r="D7267" t="s">
        <v>110</v>
      </c>
      <c r="E7267">
        <v>2</v>
      </c>
      <c r="F7267" t="s">
        <v>221</v>
      </c>
      <c r="G7267" t="s">
        <v>858</v>
      </c>
      <c r="H7267" t="s">
        <v>35</v>
      </c>
      <c r="I7267" t="s">
        <v>434</v>
      </c>
      <c r="J7267" t="s">
        <v>1368</v>
      </c>
      <c r="K7267" t="s">
        <v>15990</v>
      </c>
      <c r="L7267" t="s">
        <v>15991</v>
      </c>
      <c r="M7267" t="s">
        <v>2373</v>
      </c>
      <c r="N7267" t="s">
        <v>40</v>
      </c>
      <c r="O7267">
        <v>8459</v>
      </c>
      <c r="P7267">
        <v>13136</v>
      </c>
      <c r="Q7267" t="s">
        <v>59</v>
      </c>
      <c r="R7267">
        <v>764</v>
      </c>
      <c r="S7267" s="2">
        <v>45069</v>
      </c>
      <c r="T7267" s="2">
        <v>45093</v>
      </c>
      <c r="U7267">
        <v>42216</v>
      </c>
      <c r="V7267" t="s">
        <v>43</v>
      </c>
      <c r="W7267">
        <v>415</v>
      </c>
      <c r="X7267" t="s">
        <v>60</v>
      </c>
      <c r="Y7267" t="s">
        <v>45</v>
      </c>
      <c r="Z7267">
        <v>0</v>
      </c>
      <c r="AA7267">
        <v>329</v>
      </c>
      <c r="AB7267">
        <v>9003</v>
      </c>
      <c r="AC7267" t="s">
        <v>46</v>
      </c>
    </row>
    <row r="7268" spans="1:29" x14ac:dyDescent="0.3">
      <c r="A7268" s="1" t="s">
        <v>47</v>
      </c>
      <c r="B7268" t="s">
        <v>153</v>
      </c>
      <c r="C7268" t="s">
        <v>3201</v>
      </c>
      <c r="D7268" t="s">
        <v>352</v>
      </c>
      <c r="E7268">
        <v>3</v>
      </c>
      <c r="F7268" t="s">
        <v>120</v>
      </c>
      <c r="G7268" t="s">
        <v>820</v>
      </c>
      <c r="H7268" t="s">
        <v>35</v>
      </c>
      <c r="I7268" t="s">
        <v>1210</v>
      </c>
      <c r="J7268" t="s">
        <v>862</v>
      </c>
      <c r="K7268" t="s">
        <v>15992</v>
      </c>
      <c r="L7268" t="s">
        <v>15993</v>
      </c>
      <c r="M7268" t="s">
        <v>750</v>
      </c>
      <c r="N7268" t="s">
        <v>84</v>
      </c>
      <c r="O7268">
        <v>9158</v>
      </c>
      <c r="P7268">
        <v>12016</v>
      </c>
      <c r="Q7268" t="s">
        <v>95</v>
      </c>
      <c r="R7268">
        <v>653</v>
      </c>
      <c r="S7268" s="2">
        <v>44960</v>
      </c>
      <c r="T7268" t="s">
        <v>42</v>
      </c>
      <c r="U7268">
        <v>0</v>
      </c>
      <c r="V7268" t="s">
        <v>106</v>
      </c>
      <c r="W7268">
        <v>620</v>
      </c>
      <c r="X7268" t="s">
        <v>44</v>
      </c>
      <c r="Y7268" t="s">
        <v>45</v>
      </c>
      <c r="Z7268">
        <v>0</v>
      </c>
      <c r="AA7268">
        <v>929</v>
      </c>
      <c r="AB7268">
        <v>9420</v>
      </c>
      <c r="AC7268" t="s">
        <v>107</v>
      </c>
    </row>
    <row r="7269" spans="1:29" x14ac:dyDescent="0.3">
      <c r="A7269" s="1" t="s">
        <v>29</v>
      </c>
      <c r="B7269" t="s">
        <v>327</v>
      </c>
      <c r="C7269" t="s">
        <v>1432</v>
      </c>
      <c r="D7269" t="s">
        <v>50</v>
      </c>
      <c r="E7269">
        <v>6</v>
      </c>
      <c r="F7269" t="s">
        <v>129</v>
      </c>
      <c r="G7269" t="s">
        <v>700</v>
      </c>
      <c r="H7269" t="s">
        <v>35</v>
      </c>
      <c r="I7269" t="s">
        <v>6503</v>
      </c>
      <c r="J7269" t="s">
        <v>1594</v>
      </c>
      <c r="K7269" t="s">
        <v>15994</v>
      </c>
      <c r="L7269" t="s">
        <v>15995</v>
      </c>
      <c r="M7269" t="s">
        <v>769</v>
      </c>
      <c r="N7269" t="s">
        <v>94</v>
      </c>
      <c r="O7269">
        <v>23857</v>
      </c>
      <c r="P7269">
        <v>28711</v>
      </c>
      <c r="Q7269" t="s">
        <v>95</v>
      </c>
      <c r="R7269">
        <v>583</v>
      </c>
      <c r="S7269" s="2">
        <v>45093</v>
      </c>
      <c r="T7269" t="s">
        <v>42</v>
      </c>
      <c r="U7269">
        <v>0</v>
      </c>
      <c r="V7269" t="s">
        <v>71</v>
      </c>
      <c r="W7269">
        <v>573</v>
      </c>
      <c r="X7269" t="s">
        <v>44</v>
      </c>
      <c r="Y7269" t="s">
        <v>72</v>
      </c>
      <c r="Z7269">
        <v>0</v>
      </c>
      <c r="AA7269">
        <v>416</v>
      </c>
      <c r="AB7269">
        <v>27997</v>
      </c>
      <c r="AC7269" t="s">
        <v>107</v>
      </c>
    </row>
    <row r="7270" spans="1:29" x14ac:dyDescent="0.3">
      <c r="A7270" s="1" t="s">
        <v>47</v>
      </c>
      <c r="B7270" t="s">
        <v>136</v>
      </c>
      <c r="C7270" t="s">
        <v>1124</v>
      </c>
      <c r="D7270" t="s">
        <v>185</v>
      </c>
      <c r="E7270">
        <v>7</v>
      </c>
      <c r="F7270" t="s">
        <v>129</v>
      </c>
      <c r="G7270" t="s">
        <v>700</v>
      </c>
      <c r="H7270" t="s">
        <v>79</v>
      </c>
      <c r="I7270" t="s">
        <v>906</v>
      </c>
      <c r="J7270" t="s">
        <v>530</v>
      </c>
      <c r="K7270" t="s">
        <v>15996</v>
      </c>
      <c r="L7270" t="s">
        <v>15997</v>
      </c>
      <c r="M7270" t="s">
        <v>1847</v>
      </c>
      <c r="N7270" t="s">
        <v>94</v>
      </c>
      <c r="O7270">
        <v>5155</v>
      </c>
      <c r="P7270">
        <v>9623</v>
      </c>
      <c r="Q7270" t="s">
        <v>41</v>
      </c>
      <c r="R7270">
        <v>608</v>
      </c>
      <c r="S7270" s="2">
        <v>45243</v>
      </c>
      <c r="T7270" s="2">
        <v>45273</v>
      </c>
      <c r="U7270">
        <v>0</v>
      </c>
      <c r="V7270" t="s">
        <v>43</v>
      </c>
      <c r="W7270">
        <v>726</v>
      </c>
      <c r="X7270" t="s">
        <v>60</v>
      </c>
      <c r="Y7270" t="s">
        <v>61</v>
      </c>
      <c r="Z7270">
        <v>0</v>
      </c>
      <c r="AA7270">
        <v>119</v>
      </c>
      <c r="AB7270">
        <v>7691</v>
      </c>
      <c r="AC7270" t="s">
        <v>46</v>
      </c>
    </row>
    <row r="7271" spans="1:29" x14ac:dyDescent="0.3">
      <c r="A7271" s="1" t="s">
        <v>47</v>
      </c>
      <c r="B7271" t="s">
        <v>117</v>
      </c>
      <c r="C7271" t="s">
        <v>865</v>
      </c>
      <c r="D7271" t="s">
        <v>98</v>
      </c>
      <c r="E7271">
        <v>1</v>
      </c>
      <c r="F7271" t="s">
        <v>120</v>
      </c>
      <c r="G7271" t="s">
        <v>820</v>
      </c>
      <c r="H7271" t="s">
        <v>79</v>
      </c>
      <c r="I7271" t="s">
        <v>1890</v>
      </c>
      <c r="J7271" t="s">
        <v>157</v>
      </c>
      <c r="K7271" t="s">
        <v>15998</v>
      </c>
      <c r="L7271" t="s">
        <v>15999</v>
      </c>
      <c r="M7271" t="s">
        <v>1852</v>
      </c>
      <c r="N7271" t="s">
        <v>58</v>
      </c>
      <c r="O7271">
        <v>25070</v>
      </c>
      <c r="P7271">
        <v>27736</v>
      </c>
      <c r="Q7271" t="s">
        <v>59</v>
      </c>
      <c r="R7271">
        <v>729</v>
      </c>
      <c r="S7271" s="2">
        <v>44519</v>
      </c>
      <c r="T7271" s="2">
        <v>44547</v>
      </c>
      <c r="U7271">
        <v>33414</v>
      </c>
      <c r="V7271" t="s">
        <v>43</v>
      </c>
      <c r="W7271">
        <v>827</v>
      </c>
      <c r="X7271" t="s">
        <v>60</v>
      </c>
      <c r="Y7271" t="s">
        <v>61</v>
      </c>
      <c r="Z7271">
        <v>3018</v>
      </c>
      <c r="AA7271">
        <v>457</v>
      </c>
      <c r="AB7271">
        <v>25344</v>
      </c>
      <c r="AC7271" t="s">
        <v>46</v>
      </c>
    </row>
    <row r="7272" spans="1:29" x14ac:dyDescent="0.3">
      <c r="A7272" s="1" t="s">
        <v>47</v>
      </c>
      <c r="B7272" t="s">
        <v>153</v>
      </c>
      <c r="C7272" t="s">
        <v>3975</v>
      </c>
      <c r="D7272" t="s">
        <v>178</v>
      </c>
      <c r="E7272">
        <v>10</v>
      </c>
      <c r="F7272" t="s">
        <v>120</v>
      </c>
      <c r="G7272" t="s">
        <v>1180</v>
      </c>
      <c r="H7272" t="s">
        <v>79</v>
      </c>
      <c r="I7272" t="s">
        <v>966</v>
      </c>
      <c r="J7272" t="s">
        <v>8042</v>
      </c>
      <c r="K7272" t="s">
        <v>16000</v>
      </c>
      <c r="L7272" t="s">
        <v>16001</v>
      </c>
      <c r="M7272" t="s">
        <v>255</v>
      </c>
      <c r="N7272" t="s">
        <v>58</v>
      </c>
      <c r="O7272">
        <v>8210</v>
      </c>
      <c r="P7272">
        <v>11815</v>
      </c>
      <c r="Q7272" t="s">
        <v>95</v>
      </c>
      <c r="R7272">
        <v>512</v>
      </c>
      <c r="S7272" s="2">
        <v>45121</v>
      </c>
      <c r="T7272" t="s">
        <v>42</v>
      </c>
      <c r="U7272">
        <v>0</v>
      </c>
      <c r="V7272" t="s">
        <v>71</v>
      </c>
      <c r="W7272">
        <v>509</v>
      </c>
      <c r="X7272" t="s">
        <v>44</v>
      </c>
      <c r="Y7272" t="s">
        <v>72</v>
      </c>
      <c r="Z7272">
        <v>2812</v>
      </c>
      <c r="AA7272">
        <v>461</v>
      </c>
      <c r="AB7272">
        <v>9071</v>
      </c>
      <c r="AC7272" t="s">
        <v>46</v>
      </c>
    </row>
    <row r="7273" spans="1:29" x14ac:dyDescent="0.3">
      <c r="A7273" s="1" t="s">
        <v>47</v>
      </c>
      <c r="B7273" t="s">
        <v>234</v>
      </c>
      <c r="C7273" t="s">
        <v>3755</v>
      </c>
      <c r="D7273" t="s">
        <v>169</v>
      </c>
      <c r="E7273">
        <v>9</v>
      </c>
      <c r="F7273" t="s">
        <v>99</v>
      </c>
      <c r="G7273" t="s">
        <v>950</v>
      </c>
      <c r="H7273" t="s">
        <v>35</v>
      </c>
      <c r="I7273" t="s">
        <v>156</v>
      </c>
      <c r="J7273" t="s">
        <v>123</v>
      </c>
      <c r="K7273" t="s">
        <v>16002</v>
      </c>
      <c r="L7273" t="s">
        <v>16003</v>
      </c>
      <c r="M7273" t="s">
        <v>984</v>
      </c>
      <c r="N7273" t="s">
        <v>40</v>
      </c>
      <c r="O7273">
        <v>17837</v>
      </c>
      <c r="P7273">
        <v>21463</v>
      </c>
      <c r="Q7273" t="s">
        <v>95</v>
      </c>
      <c r="R7273">
        <v>924</v>
      </c>
      <c r="S7273" s="2">
        <v>44701</v>
      </c>
      <c r="T7273" t="s">
        <v>42</v>
      </c>
      <c r="U7273">
        <v>0</v>
      </c>
      <c r="V7273" t="s">
        <v>85</v>
      </c>
      <c r="W7273">
        <v>727</v>
      </c>
      <c r="X7273" t="s">
        <v>44</v>
      </c>
      <c r="Y7273" t="s">
        <v>45</v>
      </c>
      <c r="Z7273">
        <v>0</v>
      </c>
      <c r="AA7273">
        <v>998</v>
      </c>
      <c r="AB7273">
        <v>19964</v>
      </c>
      <c r="AC7273" t="s">
        <v>46</v>
      </c>
    </row>
    <row r="7274" spans="1:29" x14ac:dyDescent="0.3">
      <c r="A7274" s="1" t="s">
        <v>47</v>
      </c>
      <c r="B7274" t="s">
        <v>48</v>
      </c>
      <c r="C7274" t="s">
        <v>2494</v>
      </c>
      <c r="D7274" t="s">
        <v>155</v>
      </c>
      <c r="E7274">
        <v>10</v>
      </c>
      <c r="F7274" t="s">
        <v>271</v>
      </c>
      <c r="G7274" t="s">
        <v>1110</v>
      </c>
      <c r="H7274" t="s">
        <v>35</v>
      </c>
      <c r="I7274" t="s">
        <v>2069</v>
      </c>
      <c r="J7274" t="s">
        <v>9851</v>
      </c>
      <c r="K7274" t="s">
        <v>16004</v>
      </c>
      <c r="L7274" t="s">
        <v>16005</v>
      </c>
      <c r="M7274" t="s">
        <v>220</v>
      </c>
      <c r="N7274" t="s">
        <v>58</v>
      </c>
      <c r="O7274">
        <v>9213</v>
      </c>
      <c r="P7274">
        <v>12626</v>
      </c>
      <c r="Q7274" t="s">
        <v>41</v>
      </c>
      <c r="R7274">
        <v>969</v>
      </c>
      <c r="S7274" s="2">
        <v>44579</v>
      </c>
      <c r="T7274" t="s">
        <v>42</v>
      </c>
      <c r="U7274">
        <v>0</v>
      </c>
      <c r="V7274" t="s">
        <v>106</v>
      </c>
      <c r="W7274">
        <v>739</v>
      </c>
      <c r="X7274" t="s">
        <v>44</v>
      </c>
      <c r="Y7274" t="s">
        <v>72</v>
      </c>
      <c r="Z7274">
        <v>2957</v>
      </c>
      <c r="AA7274">
        <v>976</v>
      </c>
      <c r="AB7274">
        <v>9462</v>
      </c>
      <c r="AC7274" t="s">
        <v>73</v>
      </c>
    </row>
    <row r="7275" spans="1:29" x14ac:dyDescent="0.3">
      <c r="A7275" s="1" t="s">
        <v>47</v>
      </c>
      <c r="B7275" t="s">
        <v>153</v>
      </c>
      <c r="C7275" t="s">
        <v>7567</v>
      </c>
      <c r="D7275" t="s">
        <v>76</v>
      </c>
      <c r="E7275">
        <v>9</v>
      </c>
      <c r="F7275" t="s">
        <v>77</v>
      </c>
      <c r="G7275" t="s">
        <v>1221</v>
      </c>
      <c r="H7275" t="s">
        <v>79</v>
      </c>
      <c r="I7275" t="s">
        <v>4854</v>
      </c>
      <c r="J7275" t="s">
        <v>878</v>
      </c>
      <c r="K7275" t="s">
        <v>16006</v>
      </c>
      <c r="L7275" t="s">
        <v>16007</v>
      </c>
      <c r="M7275" t="s">
        <v>1208</v>
      </c>
      <c r="N7275" t="s">
        <v>40</v>
      </c>
      <c r="O7275">
        <v>7582</v>
      </c>
      <c r="P7275">
        <v>10639</v>
      </c>
      <c r="Q7275" t="s">
        <v>41</v>
      </c>
      <c r="R7275">
        <v>470</v>
      </c>
      <c r="S7275" s="2">
        <v>45205</v>
      </c>
      <c r="T7275" s="2">
        <v>45228</v>
      </c>
      <c r="U7275">
        <v>0</v>
      </c>
      <c r="V7275" t="s">
        <v>85</v>
      </c>
      <c r="W7275">
        <v>508</v>
      </c>
      <c r="X7275" t="s">
        <v>60</v>
      </c>
      <c r="Y7275" t="s">
        <v>61</v>
      </c>
      <c r="Z7275">
        <v>0</v>
      </c>
      <c r="AA7275">
        <v>783</v>
      </c>
      <c r="AB7275">
        <v>8349</v>
      </c>
      <c r="AC7275" t="s">
        <v>46</v>
      </c>
    </row>
    <row r="7276" spans="1:29" x14ac:dyDescent="0.3">
      <c r="A7276" s="1" t="s">
        <v>47</v>
      </c>
      <c r="B7276" t="s">
        <v>176</v>
      </c>
      <c r="C7276" t="s">
        <v>3034</v>
      </c>
      <c r="D7276" t="s">
        <v>32</v>
      </c>
      <c r="E7276">
        <v>10</v>
      </c>
      <c r="F7276" t="s">
        <v>77</v>
      </c>
      <c r="G7276" t="s">
        <v>365</v>
      </c>
      <c r="H7276" t="s">
        <v>79</v>
      </c>
      <c r="I7276" t="s">
        <v>434</v>
      </c>
      <c r="J7276" t="s">
        <v>916</v>
      </c>
      <c r="K7276" t="s">
        <v>16008</v>
      </c>
      <c r="L7276" t="s">
        <v>16009</v>
      </c>
      <c r="M7276" t="s">
        <v>296</v>
      </c>
      <c r="N7276" t="s">
        <v>58</v>
      </c>
      <c r="O7276">
        <v>29143</v>
      </c>
      <c r="P7276">
        <v>32690</v>
      </c>
      <c r="Q7276" t="s">
        <v>59</v>
      </c>
      <c r="R7276">
        <v>375</v>
      </c>
      <c r="S7276" s="2">
        <v>45233</v>
      </c>
      <c r="T7276" t="s">
        <v>42</v>
      </c>
      <c r="U7276">
        <v>26739</v>
      </c>
      <c r="V7276" t="s">
        <v>85</v>
      </c>
      <c r="W7276">
        <v>844</v>
      </c>
      <c r="X7276" t="s">
        <v>44</v>
      </c>
      <c r="Y7276" t="s">
        <v>61</v>
      </c>
      <c r="Z7276">
        <v>4988</v>
      </c>
      <c r="AA7276">
        <v>667</v>
      </c>
      <c r="AB7276">
        <v>29378</v>
      </c>
      <c r="AC7276" t="s">
        <v>107</v>
      </c>
    </row>
    <row r="7277" spans="1:29" x14ac:dyDescent="0.3">
      <c r="A7277" s="1" t="s">
        <v>47</v>
      </c>
      <c r="B7277" t="s">
        <v>176</v>
      </c>
      <c r="C7277" t="s">
        <v>1876</v>
      </c>
      <c r="D7277" t="s">
        <v>352</v>
      </c>
      <c r="E7277">
        <v>7</v>
      </c>
      <c r="F7277" t="s">
        <v>221</v>
      </c>
      <c r="G7277" t="s">
        <v>858</v>
      </c>
      <c r="H7277" t="s">
        <v>35</v>
      </c>
      <c r="I7277" t="s">
        <v>1287</v>
      </c>
      <c r="J7277" t="s">
        <v>1674</v>
      </c>
      <c r="K7277" t="s">
        <v>16010</v>
      </c>
      <c r="L7277" t="s">
        <v>16011</v>
      </c>
      <c r="M7277" t="s">
        <v>183</v>
      </c>
      <c r="N7277" t="s">
        <v>94</v>
      </c>
      <c r="O7277">
        <v>29471</v>
      </c>
      <c r="P7277">
        <v>32965</v>
      </c>
      <c r="Q7277" t="s">
        <v>59</v>
      </c>
      <c r="R7277">
        <v>246</v>
      </c>
      <c r="S7277" s="2">
        <v>45354</v>
      </c>
      <c r="T7277" s="2">
        <v>45363</v>
      </c>
      <c r="U7277">
        <v>27848</v>
      </c>
      <c r="V7277" t="s">
        <v>71</v>
      </c>
      <c r="W7277">
        <v>823</v>
      </c>
      <c r="X7277" t="s">
        <v>60</v>
      </c>
      <c r="Y7277" t="s">
        <v>72</v>
      </c>
      <c r="Z7277">
        <v>0</v>
      </c>
      <c r="AA7277">
        <v>172</v>
      </c>
      <c r="AB7277">
        <v>31179</v>
      </c>
      <c r="AC7277" t="s">
        <v>107</v>
      </c>
    </row>
    <row r="7278" spans="1:29" x14ac:dyDescent="0.3">
      <c r="A7278" s="1" t="s">
        <v>29</v>
      </c>
      <c r="B7278" t="s">
        <v>393</v>
      </c>
      <c r="C7278" t="s">
        <v>1492</v>
      </c>
      <c r="D7278" t="s">
        <v>236</v>
      </c>
      <c r="E7278">
        <v>7</v>
      </c>
      <c r="F7278" t="s">
        <v>77</v>
      </c>
      <c r="G7278" t="s">
        <v>365</v>
      </c>
      <c r="H7278" t="s">
        <v>79</v>
      </c>
      <c r="I7278" t="s">
        <v>210</v>
      </c>
      <c r="J7278" t="s">
        <v>2158</v>
      </c>
      <c r="K7278" t="s">
        <v>16012</v>
      </c>
      <c r="L7278" t="s">
        <v>16013</v>
      </c>
      <c r="M7278" t="s">
        <v>948</v>
      </c>
      <c r="N7278" t="s">
        <v>84</v>
      </c>
      <c r="O7278">
        <v>13510</v>
      </c>
      <c r="P7278">
        <v>18042</v>
      </c>
      <c r="Q7278" t="s">
        <v>95</v>
      </c>
      <c r="R7278">
        <v>951</v>
      </c>
      <c r="S7278" s="2">
        <v>44428</v>
      </c>
      <c r="T7278" s="2">
        <v>44442</v>
      </c>
      <c r="U7278">
        <v>0</v>
      </c>
      <c r="V7278" t="s">
        <v>85</v>
      </c>
      <c r="W7278">
        <v>536</v>
      </c>
      <c r="X7278" t="s">
        <v>60</v>
      </c>
      <c r="Y7278" t="s">
        <v>61</v>
      </c>
      <c r="Z7278">
        <v>0</v>
      </c>
      <c r="AA7278">
        <v>522</v>
      </c>
      <c r="AB7278">
        <v>14441</v>
      </c>
      <c r="AC7278" t="s">
        <v>73</v>
      </c>
    </row>
    <row r="7279" spans="1:29" x14ac:dyDescent="0.3">
      <c r="A7279" s="1" t="s">
        <v>47</v>
      </c>
      <c r="B7279" t="s">
        <v>176</v>
      </c>
      <c r="C7279" t="s">
        <v>4337</v>
      </c>
      <c r="D7279" t="s">
        <v>257</v>
      </c>
      <c r="E7279">
        <v>6</v>
      </c>
      <c r="F7279" t="s">
        <v>271</v>
      </c>
      <c r="G7279" t="s">
        <v>715</v>
      </c>
      <c r="H7279" t="s">
        <v>35</v>
      </c>
      <c r="I7279" t="s">
        <v>4365</v>
      </c>
      <c r="J7279" t="s">
        <v>4204</v>
      </c>
      <c r="K7279" t="s">
        <v>16014</v>
      </c>
      <c r="L7279" t="s">
        <v>16015</v>
      </c>
      <c r="M7279" t="s">
        <v>1665</v>
      </c>
      <c r="N7279" t="s">
        <v>40</v>
      </c>
      <c r="O7279">
        <v>19443</v>
      </c>
      <c r="P7279">
        <v>23799</v>
      </c>
      <c r="Q7279" t="s">
        <v>41</v>
      </c>
      <c r="R7279">
        <v>457</v>
      </c>
      <c r="S7279" s="2">
        <v>45260</v>
      </c>
      <c r="T7279" t="s">
        <v>42</v>
      </c>
      <c r="U7279">
        <v>0</v>
      </c>
      <c r="V7279" t="s">
        <v>85</v>
      </c>
      <c r="W7279">
        <v>740</v>
      </c>
      <c r="X7279" t="s">
        <v>44</v>
      </c>
      <c r="Y7279" t="s">
        <v>45</v>
      </c>
      <c r="Z7279">
        <v>0</v>
      </c>
      <c r="AA7279">
        <v>746</v>
      </c>
      <c r="AB7279">
        <v>22327</v>
      </c>
      <c r="AC7279" t="s">
        <v>73</v>
      </c>
    </row>
    <row r="7280" spans="1:29" x14ac:dyDescent="0.3">
      <c r="A7280" s="1" t="s">
        <v>29</v>
      </c>
      <c r="B7280" t="s">
        <v>74</v>
      </c>
      <c r="C7280" t="s">
        <v>4344</v>
      </c>
      <c r="D7280" t="s">
        <v>155</v>
      </c>
      <c r="E7280">
        <v>10</v>
      </c>
      <c r="F7280" t="s">
        <v>77</v>
      </c>
      <c r="G7280" t="s">
        <v>932</v>
      </c>
      <c r="H7280" t="s">
        <v>35</v>
      </c>
      <c r="I7280" t="s">
        <v>36</v>
      </c>
      <c r="J7280" t="s">
        <v>428</v>
      </c>
      <c r="K7280" t="s">
        <v>16016</v>
      </c>
      <c r="L7280" t="s">
        <v>16017</v>
      </c>
      <c r="M7280" t="s">
        <v>973</v>
      </c>
      <c r="N7280" t="s">
        <v>40</v>
      </c>
      <c r="O7280">
        <v>6829</v>
      </c>
      <c r="P7280">
        <v>11361</v>
      </c>
      <c r="Q7280" t="s">
        <v>95</v>
      </c>
      <c r="R7280">
        <v>364</v>
      </c>
      <c r="S7280" s="2">
        <v>45042</v>
      </c>
      <c r="T7280" t="s">
        <v>42</v>
      </c>
      <c r="U7280">
        <v>0</v>
      </c>
      <c r="V7280" t="s">
        <v>71</v>
      </c>
      <c r="W7280">
        <v>746</v>
      </c>
      <c r="X7280" t="s">
        <v>44</v>
      </c>
      <c r="Y7280" t="s">
        <v>45</v>
      </c>
      <c r="Z7280">
        <v>0</v>
      </c>
      <c r="AA7280">
        <v>935</v>
      </c>
      <c r="AB7280">
        <v>8102</v>
      </c>
      <c r="AC7280" t="s">
        <v>73</v>
      </c>
    </row>
    <row r="7281" spans="1:29" x14ac:dyDescent="0.3">
      <c r="A7281" s="1" t="s">
        <v>29</v>
      </c>
      <c r="B7281" t="s">
        <v>327</v>
      </c>
      <c r="C7281" t="s">
        <v>1336</v>
      </c>
      <c r="D7281" t="s">
        <v>178</v>
      </c>
      <c r="E7281">
        <v>9</v>
      </c>
      <c r="F7281" t="s">
        <v>64</v>
      </c>
      <c r="G7281" t="s">
        <v>1152</v>
      </c>
      <c r="H7281" t="s">
        <v>79</v>
      </c>
      <c r="I7281" t="s">
        <v>292</v>
      </c>
      <c r="J7281" t="s">
        <v>922</v>
      </c>
      <c r="K7281" t="s">
        <v>16018</v>
      </c>
      <c r="L7281" t="s">
        <v>16019</v>
      </c>
      <c r="M7281" t="s">
        <v>2080</v>
      </c>
      <c r="N7281" t="s">
        <v>40</v>
      </c>
      <c r="O7281">
        <v>11249</v>
      </c>
      <c r="P7281">
        <v>16009</v>
      </c>
      <c r="Q7281" t="s">
        <v>95</v>
      </c>
      <c r="R7281">
        <v>761</v>
      </c>
      <c r="S7281" s="2">
        <v>44321</v>
      </c>
      <c r="T7281" t="s">
        <v>42</v>
      </c>
      <c r="U7281">
        <v>0</v>
      </c>
      <c r="V7281" t="s">
        <v>106</v>
      </c>
      <c r="W7281">
        <v>839</v>
      </c>
      <c r="X7281" t="s">
        <v>44</v>
      </c>
      <c r="Y7281" t="s">
        <v>45</v>
      </c>
      <c r="Z7281">
        <v>0</v>
      </c>
      <c r="AA7281">
        <v>638</v>
      </c>
      <c r="AB7281">
        <v>11498</v>
      </c>
      <c r="AC7281" t="s">
        <v>46</v>
      </c>
    </row>
    <row r="7282" spans="1:29" x14ac:dyDescent="0.3">
      <c r="A7282" s="1" t="s">
        <v>47</v>
      </c>
      <c r="B7282" t="s">
        <v>176</v>
      </c>
      <c r="C7282" t="s">
        <v>898</v>
      </c>
      <c r="D7282" t="s">
        <v>169</v>
      </c>
      <c r="E7282">
        <v>10</v>
      </c>
      <c r="F7282" t="s">
        <v>33</v>
      </c>
      <c r="G7282" t="s">
        <v>34</v>
      </c>
      <c r="H7282" t="s">
        <v>35</v>
      </c>
      <c r="I7282" t="s">
        <v>1461</v>
      </c>
      <c r="J7282" t="s">
        <v>4606</v>
      </c>
      <c r="K7282" t="s">
        <v>16020</v>
      </c>
      <c r="L7282" t="s">
        <v>16021</v>
      </c>
      <c r="M7282" t="s">
        <v>214</v>
      </c>
      <c r="N7282" t="s">
        <v>94</v>
      </c>
      <c r="O7282">
        <v>2838</v>
      </c>
      <c r="P7282">
        <v>7080</v>
      </c>
      <c r="Q7282" t="s">
        <v>95</v>
      </c>
      <c r="R7282">
        <v>906</v>
      </c>
      <c r="S7282" s="2">
        <v>44312</v>
      </c>
      <c r="T7282" s="2">
        <v>44332</v>
      </c>
      <c r="U7282">
        <v>0</v>
      </c>
      <c r="V7282" t="s">
        <v>71</v>
      </c>
      <c r="W7282">
        <v>565</v>
      </c>
      <c r="X7282" t="s">
        <v>60</v>
      </c>
      <c r="Y7282" t="s">
        <v>61</v>
      </c>
      <c r="Z7282">
        <v>0</v>
      </c>
      <c r="AA7282">
        <v>807</v>
      </c>
      <c r="AB7282">
        <v>4385</v>
      </c>
      <c r="AC7282" t="s">
        <v>46</v>
      </c>
    </row>
    <row r="7283" spans="1:29" x14ac:dyDescent="0.3">
      <c r="A7283" s="1" t="s">
        <v>47</v>
      </c>
      <c r="B7283" t="s">
        <v>108</v>
      </c>
      <c r="C7283" t="s">
        <v>1763</v>
      </c>
      <c r="D7283" t="s">
        <v>236</v>
      </c>
      <c r="E7283">
        <v>7</v>
      </c>
      <c r="F7283" t="s">
        <v>33</v>
      </c>
      <c r="G7283" t="s">
        <v>451</v>
      </c>
      <c r="H7283" t="s">
        <v>35</v>
      </c>
      <c r="I7283" t="s">
        <v>2954</v>
      </c>
      <c r="J7283" t="s">
        <v>530</v>
      </c>
      <c r="K7283" t="s">
        <v>16022</v>
      </c>
      <c r="L7283" t="s">
        <v>16023</v>
      </c>
      <c r="M7283" t="s">
        <v>1768</v>
      </c>
      <c r="N7283" t="s">
        <v>84</v>
      </c>
      <c r="O7283">
        <v>20936</v>
      </c>
      <c r="P7283">
        <v>25602</v>
      </c>
      <c r="Q7283" t="s">
        <v>95</v>
      </c>
      <c r="R7283">
        <v>281</v>
      </c>
      <c r="S7283" s="2">
        <v>44391</v>
      </c>
      <c r="T7283" t="s">
        <v>42</v>
      </c>
      <c r="U7283">
        <v>0</v>
      </c>
      <c r="V7283" t="s">
        <v>71</v>
      </c>
      <c r="W7283">
        <v>723</v>
      </c>
      <c r="X7283" t="s">
        <v>44</v>
      </c>
      <c r="Y7283" t="s">
        <v>72</v>
      </c>
      <c r="Z7283">
        <v>0</v>
      </c>
      <c r="AA7283">
        <v>614</v>
      </c>
      <c r="AB7283">
        <v>23949</v>
      </c>
      <c r="AC7283" t="s">
        <v>73</v>
      </c>
    </row>
    <row r="7284" spans="1:29" x14ac:dyDescent="0.3">
      <c r="A7284" s="1" t="s">
        <v>47</v>
      </c>
      <c r="B7284" t="s">
        <v>176</v>
      </c>
      <c r="C7284" t="s">
        <v>351</v>
      </c>
      <c r="D7284" t="s">
        <v>119</v>
      </c>
      <c r="E7284">
        <v>3</v>
      </c>
      <c r="F7284" t="s">
        <v>99</v>
      </c>
      <c r="G7284" t="s">
        <v>631</v>
      </c>
      <c r="H7284" t="s">
        <v>79</v>
      </c>
      <c r="I7284" t="s">
        <v>2217</v>
      </c>
      <c r="J7284" t="s">
        <v>6071</v>
      </c>
      <c r="K7284">
        <v>6238553185</v>
      </c>
      <c r="L7284" t="s">
        <v>14553</v>
      </c>
      <c r="M7284" t="s">
        <v>214</v>
      </c>
      <c r="N7284" t="s">
        <v>84</v>
      </c>
      <c r="O7284">
        <v>11390</v>
      </c>
      <c r="P7284">
        <v>14479</v>
      </c>
      <c r="Q7284" t="s">
        <v>41</v>
      </c>
      <c r="R7284">
        <v>553</v>
      </c>
      <c r="S7284" s="2">
        <v>45358</v>
      </c>
      <c r="T7284" s="2">
        <v>45369</v>
      </c>
      <c r="U7284">
        <v>0</v>
      </c>
      <c r="V7284" t="s">
        <v>71</v>
      </c>
      <c r="W7284">
        <v>781</v>
      </c>
      <c r="X7284" t="s">
        <v>60</v>
      </c>
      <c r="Y7284" t="s">
        <v>72</v>
      </c>
      <c r="Z7284">
        <v>0</v>
      </c>
      <c r="AA7284">
        <v>79</v>
      </c>
      <c r="AB7284">
        <v>12635</v>
      </c>
      <c r="AC7284" t="s">
        <v>46</v>
      </c>
    </row>
    <row r="7285" spans="1:29" x14ac:dyDescent="0.3">
      <c r="A7285" s="1" t="s">
        <v>47</v>
      </c>
      <c r="B7285" t="s">
        <v>153</v>
      </c>
      <c r="C7285" t="s">
        <v>877</v>
      </c>
      <c r="D7285" t="s">
        <v>32</v>
      </c>
      <c r="E7285">
        <v>7</v>
      </c>
      <c r="F7285" t="s">
        <v>120</v>
      </c>
      <c r="G7285" t="s">
        <v>329</v>
      </c>
      <c r="H7285" t="s">
        <v>35</v>
      </c>
      <c r="I7285" t="s">
        <v>464</v>
      </c>
      <c r="J7285" t="s">
        <v>1626</v>
      </c>
      <c r="K7285" t="s">
        <v>16024</v>
      </c>
      <c r="L7285" t="s">
        <v>16025</v>
      </c>
      <c r="M7285" t="s">
        <v>1202</v>
      </c>
      <c r="N7285" t="s">
        <v>58</v>
      </c>
      <c r="O7285">
        <v>13150</v>
      </c>
      <c r="P7285">
        <v>15824</v>
      </c>
      <c r="Q7285" t="s">
        <v>95</v>
      </c>
      <c r="R7285">
        <v>355</v>
      </c>
      <c r="S7285" s="2">
        <v>44728</v>
      </c>
      <c r="T7285" t="s">
        <v>42</v>
      </c>
      <c r="U7285">
        <v>0</v>
      </c>
      <c r="V7285" t="s">
        <v>85</v>
      </c>
      <c r="W7285">
        <v>555</v>
      </c>
      <c r="X7285" t="s">
        <v>44</v>
      </c>
      <c r="Y7285" t="s">
        <v>45</v>
      </c>
      <c r="Z7285">
        <v>2081</v>
      </c>
      <c r="AA7285">
        <v>852</v>
      </c>
      <c r="AB7285">
        <v>13897</v>
      </c>
      <c r="AC7285" t="s">
        <v>46</v>
      </c>
    </row>
    <row r="7286" spans="1:29" x14ac:dyDescent="0.3">
      <c r="A7286" s="1" t="s">
        <v>29</v>
      </c>
      <c r="B7286" t="s">
        <v>74</v>
      </c>
      <c r="C7286" t="s">
        <v>2173</v>
      </c>
      <c r="D7286" t="s">
        <v>236</v>
      </c>
      <c r="E7286">
        <v>9</v>
      </c>
      <c r="F7286" t="s">
        <v>129</v>
      </c>
      <c r="G7286" t="s">
        <v>1528</v>
      </c>
      <c r="H7286" t="s">
        <v>79</v>
      </c>
      <c r="I7286" t="s">
        <v>1418</v>
      </c>
      <c r="J7286" t="s">
        <v>7307</v>
      </c>
      <c r="K7286" t="s">
        <v>16026</v>
      </c>
      <c r="L7286" t="s">
        <v>16027</v>
      </c>
      <c r="M7286" t="s">
        <v>175</v>
      </c>
      <c r="N7286" t="s">
        <v>84</v>
      </c>
      <c r="O7286">
        <v>15390</v>
      </c>
      <c r="P7286">
        <v>20160</v>
      </c>
      <c r="Q7286" t="s">
        <v>41</v>
      </c>
      <c r="R7286">
        <v>21</v>
      </c>
      <c r="S7286" s="2">
        <v>45006</v>
      </c>
      <c r="T7286" s="2">
        <v>45030</v>
      </c>
      <c r="U7286">
        <v>0</v>
      </c>
      <c r="V7286" t="s">
        <v>43</v>
      </c>
      <c r="W7286">
        <v>523</v>
      </c>
      <c r="X7286" t="s">
        <v>60</v>
      </c>
      <c r="Y7286" t="s">
        <v>61</v>
      </c>
      <c r="Z7286">
        <v>0</v>
      </c>
      <c r="AA7286">
        <v>422</v>
      </c>
      <c r="AB7286">
        <v>17317</v>
      </c>
      <c r="AC7286" t="s">
        <v>46</v>
      </c>
    </row>
    <row r="7287" spans="1:29" x14ac:dyDescent="0.3">
      <c r="A7287" s="1" t="s">
        <v>29</v>
      </c>
      <c r="B7287" t="s">
        <v>74</v>
      </c>
      <c r="C7287" t="s">
        <v>1677</v>
      </c>
      <c r="D7287" t="s">
        <v>352</v>
      </c>
      <c r="E7287">
        <v>6</v>
      </c>
      <c r="F7287" t="s">
        <v>271</v>
      </c>
      <c r="G7287" t="s">
        <v>353</v>
      </c>
      <c r="H7287" t="s">
        <v>79</v>
      </c>
      <c r="I7287" t="s">
        <v>1593</v>
      </c>
      <c r="J7287" t="s">
        <v>1549</v>
      </c>
      <c r="K7287" t="s">
        <v>16028</v>
      </c>
      <c r="L7287" t="s">
        <v>16029</v>
      </c>
      <c r="M7287" t="s">
        <v>973</v>
      </c>
      <c r="N7287" t="s">
        <v>94</v>
      </c>
      <c r="O7287">
        <v>3676</v>
      </c>
      <c r="P7287">
        <v>8371</v>
      </c>
      <c r="Q7287" t="s">
        <v>41</v>
      </c>
      <c r="R7287">
        <v>739</v>
      </c>
      <c r="S7287" s="2">
        <v>45083</v>
      </c>
      <c r="T7287" t="s">
        <v>42</v>
      </c>
      <c r="U7287">
        <v>0</v>
      </c>
      <c r="V7287" t="s">
        <v>43</v>
      </c>
      <c r="W7287">
        <v>504</v>
      </c>
      <c r="X7287" t="s">
        <v>44</v>
      </c>
      <c r="Y7287" t="s">
        <v>72</v>
      </c>
      <c r="Z7287">
        <v>0</v>
      </c>
      <c r="AA7287">
        <v>367</v>
      </c>
      <c r="AB7287">
        <v>7683</v>
      </c>
      <c r="AC7287" t="s">
        <v>107</v>
      </c>
    </row>
    <row r="7288" spans="1:29" x14ac:dyDescent="0.3">
      <c r="A7288" s="1" t="s">
        <v>29</v>
      </c>
      <c r="B7288" t="s">
        <v>86</v>
      </c>
      <c r="C7288" t="s">
        <v>4638</v>
      </c>
      <c r="D7288" t="s">
        <v>155</v>
      </c>
      <c r="E7288">
        <v>7</v>
      </c>
      <c r="F7288" t="s">
        <v>129</v>
      </c>
      <c r="G7288" t="s">
        <v>163</v>
      </c>
      <c r="H7288" t="s">
        <v>79</v>
      </c>
      <c r="I7288" t="s">
        <v>2705</v>
      </c>
      <c r="J7288" t="s">
        <v>524</v>
      </c>
      <c r="K7288" t="s">
        <v>16030</v>
      </c>
      <c r="L7288" t="s">
        <v>16031</v>
      </c>
      <c r="M7288" t="s">
        <v>1691</v>
      </c>
      <c r="N7288" t="s">
        <v>94</v>
      </c>
      <c r="O7288">
        <v>28844</v>
      </c>
      <c r="P7288">
        <v>33137</v>
      </c>
      <c r="Q7288" t="s">
        <v>95</v>
      </c>
      <c r="R7288">
        <v>28</v>
      </c>
      <c r="S7288" s="2">
        <v>44442</v>
      </c>
      <c r="T7288" t="s">
        <v>42</v>
      </c>
      <c r="U7288">
        <v>0</v>
      </c>
      <c r="V7288" t="s">
        <v>71</v>
      </c>
      <c r="W7288">
        <v>653</v>
      </c>
      <c r="X7288" t="s">
        <v>44</v>
      </c>
      <c r="Y7288" t="s">
        <v>72</v>
      </c>
      <c r="Z7288">
        <v>0</v>
      </c>
      <c r="AA7288">
        <v>818</v>
      </c>
      <c r="AB7288">
        <v>32793</v>
      </c>
      <c r="AC7288" t="s">
        <v>73</v>
      </c>
    </row>
    <row r="7289" spans="1:29" x14ac:dyDescent="0.3">
      <c r="A7289" s="1" t="s">
        <v>47</v>
      </c>
      <c r="B7289" t="s">
        <v>176</v>
      </c>
      <c r="C7289" t="s">
        <v>881</v>
      </c>
      <c r="D7289" t="s">
        <v>32</v>
      </c>
      <c r="E7289">
        <v>4</v>
      </c>
      <c r="F7289" t="s">
        <v>120</v>
      </c>
      <c r="G7289" t="s">
        <v>329</v>
      </c>
      <c r="H7289" t="s">
        <v>35</v>
      </c>
      <c r="I7289" t="s">
        <v>626</v>
      </c>
      <c r="J7289" t="s">
        <v>2610</v>
      </c>
      <c r="K7289" t="s">
        <v>16032</v>
      </c>
      <c r="L7289" t="s">
        <v>16033</v>
      </c>
      <c r="M7289" t="s">
        <v>887</v>
      </c>
      <c r="N7289" t="s">
        <v>40</v>
      </c>
      <c r="O7289">
        <v>25626</v>
      </c>
      <c r="P7289">
        <v>28786</v>
      </c>
      <c r="Q7289" t="s">
        <v>95</v>
      </c>
      <c r="R7289">
        <v>707</v>
      </c>
      <c r="S7289" s="2">
        <v>45285</v>
      </c>
      <c r="T7289" s="2">
        <v>45307</v>
      </c>
      <c r="U7289">
        <v>0</v>
      </c>
      <c r="V7289" t="s">
        <v>43</v>
      </c>
      <c r="W7289">
        <v>733</v>
      </c>
      <c r="X7289" t="s">
        <v>60</v>
      </c>
      <c r="Y7289" t="s">
        <v>61</v>
      </c>
      <c r="Z7289">
        <v>0</v>
      </c>
      <c r="AA7289">
        <v>499</v>
      </c>
      <c r="AB7289">
        <v>26378</v>
      </c>
      <c r="AC7289" t="s">
        <v>107</v>
      </c>
    </row>
    <row r="7290" spans="1:29" x14ac:dyDescent="0.3">
      <c r="A7290" s="1" t="s">
        <v>47</v>
      </c>
      <c r="B7290" t="s">
        <v>176</v>
      </c>
      <c r="C7290" t="s">
        <v>1978</v>
      </c>
      <c r="D7290" t="s">
        <v>138</v>
      </c>
      <c r="E7290">
        <v>1</v>
      </c>
      <c r="F7290" t="s">
        <v>120</v>
      </c>
      <c r="G7290" t="s">
        <v>820</v>
      </c>
      <c r="H7290" t="s">
        <v>35</v>
      </c>
      <c r="I7290" t="s">
        <v>6030</v>
      </c>
      <c r="J7290" t="s">
        <v>2624</v>
      </c>
      <c r="K7290" t="s">
        <v>16034</v>
      </c>
      <c r="L7290" t="s">
        <v>16035</v>
      </c>
      <c r="M7290" t="s">
        <v>902</v>
      </c>
      <c r="N7290" t="s">
        <v>40</v>
      </c>
      <c r="O7290">
        <v>16827</v>
      </c>
      <c r="P7290">
        <v>19522</v>
      </c>
      <c r="Q7290" t="s">
        <v>59</v>
      </c>
      <c r="R7290">
        <v>987</v>
      </c>
      <c r="S7290" s="2">
        <v>45129</v>
      </c>
      <c r="T7290" t="s">
        <v>42</v>
      </c>
      <c r="U7290">
        <v>13737</v>
      </c>
      <c r="V7290" t="s">
        <v>71</v>
      </c>
      <c r="W7290">
        <v>731</v>
      </c>
      <c r="X7290" t="s">
        <v>44</v>
      </c>
      <c r="Y7290" t="s">
        <v>61</v>
      </c>
      <c r="Z7290">
        <v>0</v>
      </c>
      <c r="AA7290">
        <v>624</v>
      </c>
      <c r="AB7290">
        <v>19192</v>
      </c>
      <c r="AC7290" t="s">
        <v>73</v>
      </c>
    </row>
    <row r="7291" spans="1:29" x14ac:dyDescent="0.3">
      <c r="A7291" s="1" t="s">
        <v>47</v>
      </c>
      <c r="B7291" t="s">
        <v>117</v>
      </c>
      <c r="C7291" t="s">
        <v>976</v>
      </c>
      <c r="D7291" t="s">
        <v>257</v>
      </c>
      <c r="E7291">
        <v>10</v>
      </c>
      <c r="F7291" t="s">
        <v>186</v>
      </c>
      <c r="G7291" t="s">
        <v>535</v>
      </c>
      <c r="H7291" t="s">
        <v>79</v>
      </c>
      <c r="I7291" t="s">
        <v>464</v>
      </c>
      <c r="J7291" t="s">
        <v>372</v>
      </c>
      <c r="K7291">
        <f>1-873-516-9083</f>
        <v>-10471</v>
      </c>
      <c r="L7291" t="s">
        <v>16036</v>
      </c>
      <c r="M7291" t="s">
        <v>1301</v>
      </c>
      <c r="N7291" t="s">
        <v>40</v>
      </c>
      <c r="O7291">
        <v>27093</v>
      </c>
      <c r="P7291">
        <v>29143</v>
      </c>
      <c r="Q7291" t="s">
        <v>59</v>
      </c>
      <c r="R7291">
        <v>161</v>
      </c>
      <c r="S7291" s="2">
        <v>44841</v>
      </c>
      <c r="T7291" s="2">
        <v>44852</v>
      </c>
      <c r="U7291">
        <v>42010</v>
      </c>
      <c r="V7291" t="s">
        <v>106</v>
      </c>
      <c r="W7291">
        <v>781</v>
      </c>
      <c r="X7291" t="s">
        <v>60</v>
      </c>
      <c r="Y7291" t="s">
        <v>72</v>
      </c>
      <c r="Z7291">
        <v>0</v>
      </c>
      <c r="AA7291">
        <v>513</v>
      </c>
      <c r="AB7291">
        <v>28413</v>
      </c>
      <c r="AC7291" t="s">
        <v>73</v>
      </c>
    </row>
    <row r="7292" spans="1:29" x14ac:dyDescent="0.3">
      <c r="A7292" s="1" t="s">
        <v>47</v>
      </c>
      <c r="B7292" t="s">
        <v>153</v>
      </c>
      <c r="C7292" t="s">
        <v>1179</v>
      </c>
      <c r="D7292" t="s">
        <v>178</v>
      </c>
      <c r="E7292">
        <v>7</v>
      </c>
      <c r="F7292" t="s">
        <v>99</v>
      </c>
      <c r="G7292" t="s">
        <v>579</v>
      </c>
      <c r="H7292" t="s">
        <v>35</v>
      </c>
      <c r="I7292" t="s">
        <v>8165</v>
      </c>
      <c r="J7292" t="s">
        <v>5326</v>
      </c>
      <c r="K7292" t="s">
        <v>16037</v>
      </c>
      <c r="L7292" t="s">
        <v>16038</v>
      </c>
      <c r="M7292" t="s">
        <v>160</v>
      </c>
      <c r="N7292" t="s">
        <v>40</v>
      </c>
      <c r="O7292">
        <v>22075</v>
      </c>
      <c r="P7292">
        <v>26825</v>
      </c>
      <c r="Q7292" t="s">
        <v>95</v>
      </c>
      <c r="R7292">
        <v>344</v>
      </c>
      <c r="S7292" s="2">
        <v>45210</v>
      </c>
      <c r="T7292" s="2">
        <v>45238</v>
      </c>
      <c r="U7292">
        <v>0</v>
      </c>
      <c r="V7292" t="s">
        <v>71</v>
      </c>
      <c r="W7292">
        <v>634</v>
      </c>
      <c r="X7292" t="s">
        <v>60</v>
      </c>
      <c r="Y7292" t="s">
        <v>45</v>
      </c>
      <c r="Z7292">
        <v>0</v>
      </c>
      <c r="AA7292">
        <v>904</v>
      </c>
      <c r="AB7292">
        <v>26606</v>
      </c>
      <c r="AC7292" t="s">
        <v>107</v>
      </c>
    </row>
    <row r="7293" spans="1:29" x14ac:dyDescent="0.3">
      <c r="A7293" s="1" t="s">
        <v>29</v>
      </c>
      <c r="B7293" t="s">
        <v>86</v>
      </c>
      <c r="C7293" t="s">
        <v>1011</v>
      </c>
      <c r="D7293" t="s">
        <v>32</v>
      </c>
      <c r="E7293">
        <v>1</v>
      </c>
      <c r="F7293" t="s">
        <v>186</v>
      </c>
      <c r="G7293" t="s">
        <v>187</v>
      </c>
      <c r="H7293" t="s">
        <v>35</v>
      </c>
      <c r="I7293" t="s">
        <v>921</v>
      </c>
      <c r="J7293" t="s">
        <v>1567</v>
      </c>
      <c r="K7293" t="s">
        <v>16039</v>
      </c>
      <c r="L7293" t="s">
        <v>16040</v>
      </c>
      <c r="M7293" t="s">
        <v>1113</v>
      </c>
      <c r="N7293" t="s">
        <v>94</v>
      </c>
      <c r="O7293">
        <v>9356</v>
      </c>
      <c r="P7293">
        <v>13711</v>
      </c>
      <c r="Q7293" t="s">
        <v>59</v>
      </c>
      <c r="R7293">
        <v>695</v>
      </c>
      <c r="S7293" s="2">
        <v>45103</v>
      </c>
      <c r="T7293" s="2">
        <v>45119</v>
      </c>
      <c r="U7293">
        <v>33408</v>
      </c>
      <c r="V7293" t="s">
        <v>106</v>
      </c>
      <c r="W7293">
        <v>850</v>
      </c>
      <c r="X7293" t="s">
        <v>60</v>
      </c>
      <c r="Y7293" t="s">
        <v>61</v>
      </c>
      <c r="Z7293">
        <v>0</v>
      </c>
      <c r="AA7293">
        <v>564</v>
      </c>
      <c r="AB7293">
        <v>11127</v>
      </c>
      <c r="AC7293" t="s">
        <v>46</v>
      </c>
    </row>
    <row r="7294" spans="1:29" x14ac:dyDescent="0.3">
      <c r="A7294" s="1" t="s">
        <v>29</v>
      </c>
      <c r="B7294" t="s">
        <v>74</v>
      </c>
      <c r="C7294" t="s">
        <v>831</v>
      </c>
      <c r="D7294" t="s">
        <v>110</v>
      </c>
      <c r="E7294">
        <v>2</v>
      </c>
      <c r="F7294" t="s">
        <v>120</v>
      </c>
      <c r="G7294" t="s">
        <v>820</v>
      </c>
      <c r="H7294" t="s">
        <v>35</v>
      </c>
      <c r="I7294" t="s">
        <v>2144</v>
      </c>
      <c r="J7294" t="s">
        <v>224</v>
      </c>
      <c r="K7294" t="s">
        <v>16041</v>
      </c>
      <c r="L7294" t="s">
        <v>16042</v>
      </c>
      <c r="M7294" t="s">
        <v>175</v>
      </c>
      <c r="N7294" t="s">
        <v>94</v>
      </c>
      <c r="O7294">
        <v>24427</v>
      </c>
      <c r="P7294">
        <v>29105</v>
      </c>
      <c r="Q7294" t="s">
        <v>59</v>
      </c>
      <c r="R7294">
        <v>737</v>
      </c>
      <c r="S7294" s="2">
        <v>44879</v>
      </c>
      <c r="T7294" s="2">
        <v>44891</v>
      </c>
      <c r="U7294">
        <v>30561</v>
      </c>
      <c r="V7294" t="s">
        <v>85</v>
      </c>
      <c r="W7294">
        <v>646</v>
      </c>
      <c r="X7294" t="s">
        <v>60</v>
      </c>
      <c r="Y7294" t="s">
        <v>72</v>
      </c>
      <c r="Z7294">
        <v>0</v>
      </c>
      <c r="AA7294">
        <v>841</v>
      </c>
      <c r="AB7294">
        <v>27487</v>
      </c>
      <c r="AC7294" t="s">
        <v>46</v>
      </c>
    </row>
    <row r="7295" spans="1:29" x14ac:dyDescent="0.3">
      <c r="A7295" s="1" t="s">
        <v>29</v>
      </c>
      <c r="B7295" t="s">
        <v>228</v>
      </c>
      <c r="C7295" t="s">
        <v>1862</v>
      </c>
      <c r="D7295" t="s">
        <v>178</v>
      </c>
      <c r="E7295">
        <v>5</v>
      </c>
      <c r="F7295" t="s">
        <v>99</v>
      </c>
      <c r="G7295" t="s">
        <v>100</v>
      </c>
      <c r="H7295" t="s">
        <v>79</v>
      </c>
      <c r="I7295" t="s">
        <v>210</v>
      </c>
      <c r="J7295" t="s">
        <v>895</v>
      </c>
      <c r="K7295" t="s">
        <v>16043</v>
      </c>
      <c r="L7295" t="s">
        <v>16044</v>
      </c>
      <c r="M7295" t="s">
        <v>852</v>
      </c>
      <c r="N7295" t="s">
        <v>40</v>
      </c>
      <c r="O7295">
        <v>24929</v>
      </c>
      <c r="P7295">
        <v>27529</v>
      </c>
      <c r="Q7295" t="s">
        <v>95</v>
      </c>
      <c r="R7295">
        <v>895</v>
      </c>
      <c r="S7295" s="2">
        <v>45288</v>
      </c>
      <c r="T7295" t="s">
        <v>42</v>
      </c>
      <c r="U7295">
        <v>0</v>
      </c>
      <c r="V7295" t="s">
        <v>85</v>
      </c>
      <c r="W7295">
        <v>737</v>
      </c>
      <c r="X7295" t="s">
        <v>44</v>
      </c>
      <c r="Y7295" t="s">
        <v>61</v>
      </c>
      <c r="Z7295">
        <v>0</v>
      </c>
      <c r="AA7295">
        <v>542</v>
      </c>
      <c r="AB7295">
        <v>26350</v>
      </c>
      <c r="AC7295" t="s">
        <v>73</v>
      </c>
    </row>
    <row r="7296" spans="1:29" x14ac:dyDescent="0.3">
      <c r="A7296" s="1" t="s">
        <v>29</v>
      </c>
      <c r="B7296" t="s">
        <v>30</v>
      </c>
      <c r="C7296" t="s">
        <v>1800</v>
      </c>
      <c r="D7296" t="s">
        <v>236</v>
      </c>
      <c r="E7296">
        <v>1</v>
      </c>
      <c r="F7296" t="s">
        <v>33</v>
      </c>
      <c r="G7296" t="s">
        <v>451</v>
      </c>
      <c r="H7296" t="s">
        <v>35</v>
      </c>
      <c r="I7296" t="s">
        <v>458</v>
      </c>
      <c r="J7296" t="s">
        <v>314</v>
      </c>
      <c r="K7296" t="s">
        <v>16045</v>
      </c>
      <c r="L7296" t="s">
        <v>16046</v>
      </c>
      <c r="M7296" t="s">
        <v>3066</v>
      </c>
      <c r="N7296" t="s">
        <v>40</v>
      </c>
      <c r="O7296">
        <v>20848</v>
      </c>
      <c r="P7296">
        <v>25633</v>
      </c>
      <c r="Q7296" t="s">
        <v>59</v>
      </c>
      <c r="R7296">
        <v>595</v>
      </c>
      <c r="S7296" s="2">
        <v>44523</v>
      </c>
      <c r="T7296" s="2">
        <v>44552</v>
      </c>
      <c r="U7296">
        <v>28672</v>
      </c>
      <c r="V7296" t="s">
        <v>71</v>
      </c>
      <c r="W7296">
        <v>667</v>
      </c>
      <c r="X7296" t="s">
        <v>60</v>
      </c>
      <c r="Y7296" t="s">
        <v>61</v>
      </c>
      <c r="Z7296">
        <v>0</v>
      </c>
      <c r="AA7296">
        <v>229</v>
      </c>
      <c r="AB7296">
        <v>23004</v>
      </c>
      <c r="AC7296" t="s">
        <v>73</v>
      </c>
    </row>
    <row r="7297" spans="1:29" x14ac:dyDescent="0.3">
      <c r="A7297" s="1" t="s">
        <v>29</v>
      </c>
      <c r="B7297" t="s">
        <v>541</v>
      </c>
      <c r="C7297" t="s">
        <v>2224</v>
      </c>
      <c r="D7297" t="s">
        <v>236</v>
      </c>
      <c r="E7297">
        <v>4</v>
      </c>
      <c r="F7297" t="s">
        <v>186</v>
      </c>
      <c r="G7297" t="s">
        <v>620</v>
      </c>
      <c r="H7297" t="s">
        <v>35</v>
      </c>
      <c r="I7297" t="s">
        <v>2566</v>
      </c>
      <c r="J7297" t="s">
        <v>1143</v>
      </c>
      <c r="K7297" t="s">
        <v>16047</v>
      </c>
      <c r="L7297" t="s">
        <v>16048</v>
      </c>
      <c r="M7297" t="s">
        <v>1117</v>
      </c>
      <c r="N7297" t="s">
        <v>58</v>
      </c>
      <c r="O7297">
        <v>26169</v>
      </c>
      <c r="P7297">
        <v>30324</v>
      </c>
      <c r="Q7297" t="s">
        <v>95</v>
      </c>
      <c r="R7297">
        <v>580</v>
      </c>
      <c r="S7297" s="2">
        <v>44293</v>
      </c>
      <c r="T7297" t="s">
        <v>42</v>
      </c>
      <c r="U7297">
        <v>0</v>
      </c>
      <c r="V7297" t="s">
        <v>85</v>
      </c>
      <c r="W7297">
        <v>580</v>
      </c>
      <c r="X7297" t="s">
        <v>44</v>
      </c>
      <c r="Y7297" t="s">
        <v>72</v>
      </c>
      <c r="Z7297">
        <v>2431</v>
      </c>
      <c r="AA7297">
        <v>52</v>
      </c>
      <c r="AB7297">
        <v>29331</v>
      </c>
      <c r="AC7297" t="s">
        <v>107</v>
      </c>
    </row>
    <row r="7298" spans="1:29" x14ac:dyDescent="0.3">
      <c r="A7298" s="1" t="s">
        <v>47</v>
      </c>
      <c r="B7298" t="s">
        <v>176</v>
      </c>
      <c r="C7298" t="s">
        <v>290</v>
      </c>
      <c r="D7298" t="s">
        <v>387</v>
      </c>
      <c r="E7298">
        <v>2</v>
      </c>
      <c r="F7298" t="s">
        <v>99</v>
      </c>
      <c r="G7298" t="s">
        <v>1638</v>
      </c>
      <c r="H7298" t="s">
        <v>35</v>
      </c>
      <c r="I7298" t="s">
        <v>140</v>
      </c>
      <c r="J7298" t="s">
        <v>1626</v>
      </c>
      <c r="K7298" t="s">
        <v>16049</v>
      </c>
      <c r="L7298" t="s">
        <v>16050</v>
      </c>
      <c r="M7298" t="s">
        <v>426</v>
      </c>
      <c r="N7298" t="s">
        <v>94</v>
      </c>
      <c r="O7298">
        <v>26650</v>
      </c>
      <c r="P7298">
        <v>31245</v>
      </c>
      <c r="Q7298" t="s">
        <v>59</v>
      </c>
      <c r="R7298">
        <v>790</v>
      </c>
      <c r="S7298" s="2">
        <v>44796</v>
      </c>
      <c r="T7298" t="s">
        <v>42</v>
      </c>
      <c r="U7298">
        <v>6905</v>
      </c>
      <c r="V7298" t="s">
        <v>71</v>
      </c>
      <c r="W7298">
        <v>697</v>
      </c>
      <c r="X7298" t="s">
        <v>44</v>
      </c>
      <c r="Y7298" t="s">
        <v>72</v>
      </c>
      <c r="Z7298">
        <v>0</v>
      </c>
      <c r="AA7298">
        <v>846</v>
      </c>
      <c r="AB7298">
        <v>31192</v>
      </c>
      <c r="AC7298" t="s">
        <v>107</v>
      </c>
    </row>
    <row r="7299" spans="1:29" x14ac:dyDescent="0.3">
      <c r="A7299" s="1" t="s">
        <v>47</v>
      </c>
      <c r="B7299" t="s">
        <v>48</v>
      </c>
      <c r="C7299" t="s">
        <v>381</v>
      </c>
      <c r="D7299" t="s">
        <v>119</v>
      </c>
      <c r="E7299">
        <v>4</v>
      </c>
      <c r="F7299" t="s">
        <v>64</v>
      </c>
      <c r="G7299" t="s">
        <v>433</v>
      </c>
      <c r="H7299" t="s">
        <v>79</v>
      </c>
      <c r="I7299" t="s">
        <v>36</v>
      </c>
      <c r="J7299" t="s">
        <v>4876</v>
      </c>
      <c r="K7299">
        <v>7632953099</v>
      </c>
      <c r="L7299" t="s">
        <v>16051</v>
      </c>
      <c r="M7299" t="s">
        <v>385</v>
      </c>
      <c r="N7299" t="s">
        <v>40</v>
      </c>
      <c r="O7299">
        <v>10268</v>
      </c>
      <c r="P7299">
        <v>12489</v>
      </c>
      <c r="Q7299" t="s">
        <v>41</v>
      </c>
      <c r="R7299">
        <v>82</v>
      </c>
      <c r="S7299" s="2">
        <v>44650</v>
      </c>
      <c r="T7299" t="s">
        <v>42</v>
      </c>
      <c r="U7299">
        <v>0</v>
      </c>
      <c r="V7299" t="s">
        <v>85</v>
      </c>
      <c r="W7299">
        <v>841</v>
      </c>
      <c r="X7299" t="s">
        <v>44</v>
      </c>
      <c r="Y7299" t="s">
        <v>61</v>
      </c>
      <c r="Z7299">
        <v>0</v>
      </c>
      <c r="AA7299">
        <v>422</v>
      </c>
      <c r="AB7299">
        <v>11234</v>
      </c>
      <c r="AC7299" t="s">
        <v>107</v>
      </c>
    </row>
    <row r="7300" spans="1:29" x14ac:dyDescent="0.3">
      <c r="A7300" s="1" t="s">
        <v>47</v>
      </c>
      <c r="B7300" t="s">
        <v>234</v>
      </c>
      <c r="C7300" t="s">
        <v>1588</v>
      </c>
      <c r="D7300" t="s">
        <v>178</v>
      </c>
      <c r="E7300">
        <v>6</v>
      </c>
      <c r="F7300" t="s">
        <v>33</v>
      </c>
      <c r="G7300" t="s">
        <v>170</v>
      </c>
      <c r="H7300" t="s">
        <v>79</v>
      </c>
      <c r="I7300" t="s">
        <v>7390</v>
      </c>
      <c r="J7300" t="s">
        <v>224</v>
      </c>
      <c r="K7300" t="s">
        <v>16052</v>
      </c>
      <c r="L7300" t="s">
        <v>16053</v>
      </c>
      <c r="M7300" t="s">
        <v>2192</v>
      </c>
      <c r="N7300" t="s">
        <v>84</v>
      </c>
      <c r="O7300">
        <v>20012</v>
      </c>
      <c r="P7300">
        <v>22172</v>
      </c>
      <c r="Q7300" t="s">
        <v>41</v>
      </c>
      <c r="R7300">
        <v>180</v>
      </c>
      <c r="S7300" s="2">
        <v>44622</v>
      </c>
      <c r="T7300" s="2">
        <v>44639</v>
      </c>
      <c r="U7300">
        <v>0</v>
      </c>
      <c r="V7300" t="s">
        <v>43</v>
      </c>
      <c r="W7300">
        <v>522</v>
      </c>
      <c r="X7300" t="s">
        <v>60</v>
      </c>
      <c r="Y7300" t="s">
        <v>61</v>
      </c>
      <c r="Z7300">
        <v>0</v>
      </c>
      <c r="AA7300">
        <v>496</v>
      </c>
      <c r="AB7300">
        <v>20215</v>
      </c>
      <c r="AC7300" t="s">
        <v>73</v>
      </c>
    </row>
    <row r="7301" spans="1:29" x14ac:dyDescent="0.3">
      <c r="A7301" s="1" t="s">
        <v>29</v>
      </c>
      <c r="B7301" t="s">
        <v>96</v>
      </c>
      <c r="C7301" t="s">
        <v>1496</v>
      </c>
      <c r="D7301" t="s">
        <v>50</v>
      </c>
      <c r="E7301">
        <v>4</v>
      </c>
      <c r="F7301" t="s">
        <v>33</v>
      </c>
      <c r="G7301" t="s">
        <v>728</v>
      </c>
      <c r="H7301" t="s">
        <v>79</v>
      </c>
      <c r="I7301" t="s">
        <v>3291</v>
      </c>
      <c r="J7301" t="s">
        <v>16054</v>
      </c>
      <c r="K7301" t="s">
        <v>16055</v>
      </c>
      <c r="L7301" t="s">
        <v>16056</v>
      </c>
      <c r="M7301" t="s">
        <v>1197</v>
      </c>
      <c r="N7301" t="s">
        <v>40</v>
      </c>
      <c r="O7301">
        <v>23960</v>
      </c>
      <c r="P7301">
        <v>27866</v>
      </c>
      <c r="Q7301" t="s">
        <v>95</v>
      </c>
      <c r="R7301">
        <v>321</v>
      </c>
      <c r="S7301" s="2">
        <v>45180</v>
      </c>
      <c r="T7301" s="2">
        <v>45183</v>
      </c>
      <c r="U7301">
        <v>0</v>
      </c>
      <c r="V7301" t="s">
        <v>71</v>
      </c>
      <c r="W7301">
        <v>673</v>
      </c>
      <c r="X7301" t="s">
        <v>60</v>
      </c>
      <c r="Y7301" t="s">
        <v>72</v>
      </c>
      <c r="Z7301">
        <v>0</v>
      </c>
      <c r="AA7301">
        <v>817</v>
      </c>
      <c r="AB7301">
        <v>24839</v>
      </c>
      <c r="AC7301" t="s">
        <v>46</v>
      </c>
    </row>
    <row r="7302" spans="1:29" x14ac:dyDescent="0.3">
      <c r="A7302" s="1" t="s">
        <v>29</v>
      </c>
      <c r="B7302" t="s">
        <v>541</v>
      </c>
      <c r="C7302" t="s">
        <v>4106</v>
      </c>
      <c r="D7302" t="s">
        <v>128</v>
      </c>
      <c r="E7302">
        <v>8</v>
      </c>
      <c r="F7302" t="s">
        <v>64</v>
      </c>
      <c r="G7302" t="s">
        <v>1152</v>
      </c>
      <c r="H7302" t="s">
        <v>35</v>
      </c>
      <c r="I7302" t="s">
        <v>530</v>
      </c>
      <c r="J7302" t="s">
        <v>1600</v>
      </c>
      <c r="K7302" t="s">
        <v>16057</v>
      </c>
      <c r="L7302" t="s">
        <v>16058</v>
      </c>
      <c r="M7302" t="s">
        <v>1193</v>
      </c>
      <c r="N7302" t="s">
        <v>58</v>
      </c>
      <c r="O7302">
        <v>4450</v>
      </c>
      <c r="P7302">
        <v>9329</v>
      </c>
      <c r="Q7302" t="s">
        <v>95</v>
      </c>
      <c r="R7302">
        <v>479</v>
      </c>
      <c r="S7302" s="2">
        <v>45123</v>
      </c>
      <c r="T7302" s="2">
        <v>45144</v>
      </c>
      <c r="U7302">
        <v>0</v>
      </c>
      <c r="V7302" t="s">
        <v>43</v>
      </c>
      <c r="W7302">
        <v>657</v>
      </c>
      <c r="X7302" t="s">
        <v>60</v>
      </c>
      <c r="Y7302" t="s">
        <v>45</v>
      </c>
      <c r="Z7302">
        <v>4152</v>
      </c>
      <c r="AA7302">
        <v>841</v>
      </c>
      <c r="AB7302">
        <v>8456</v>
      </c>
      <c r="AC7302" t="s">
        <v>73</v>
      </c>
    </row>
    <row r="7303" spans="1:29" x14ac:dyDescent="0.3">
      <c r="A7303" s="1" t="s">
        <v>47</v>
      </c>
      <c r="B7303" t="s">
        <v>234</v>
      </c>
      <c r="C7303" t="s">
        <v>2309</v>
      </c>
      <c r="D7303" t="s">
        <v>155</v>
      </c>
      <c r="E7303">
        <v>7</v>
      </c>
      <c r="F7303" t="s">
        <v>129</v>
      </c>
      <c r="G7303" t="s">
        <v>944</v>
      </c>
      <c r="H7303" t="s">
        <v>35</v>
      </c>
      <c r="I7303" t="s">
        <v>3340</v>
      </c>
      <c r="J7303" t="s">
        <v>5800</v>
      </c>
      <c r="K7303" t="s">
        <v>16059</v>
      </c>
      <c r="L7303" t="s">
        <v>16060</v>
      </c>
      <c r="M7303" t="s">
        <v>242</v>
      </c>
      <c r="N7303" t="s">
        <v>40</v>
      </c>
      <c r="O7303">
        <v>18933</v>
      </c>
      <c r="P7303">
        <v>22242</v>
      </c>
      <c r="Q7303" t="s">
        <v>41</v>
      </c>
      <c r="R7303">
        <v>215</v>
      </c>
      <c r="S7303" s="2">
        <v>44440</v>
      </c>
      <c r="T7303" s="2">
        <v>44441</v>
      </c>
      <c r="U7303">
        <v>0</v>
      </c>
      <c r="V7303" t="s">
        <v>85</v>
      </c>
      <c r="W7303">
        <v>692</v>
      </c>
      <c r="X7303" t="s">
        <v>60</v>
      </c>
      <c r="Y7303" t="s">
        <v>45</v>
      </c>
      <c r="Z7303">
        <v>0</v>
      </c>
      <c r="AA7303">
        <v>762</v>
      </c>
      <c r="AB7303">
        <v>20709</v>
      </c>
      <c r="AC7303" t="s">
        <v>46</v>
      </c>
    </row>
    <row r="7304" spans="1:29" x14ac:dyDescent="0.3">
      <c r="A7304" s="1" t="s">
        <v>47</v>
      </c>
      <c r="B7304" t="s">
        <v>136</v>
      </c>
      <c r="C7304" t="s">
        <v>200</v>
      </c>
      <c r="D7304" t="s">
        <v>236</v>
      </c>
      <c r="E7304">
        <v>3</v>
      </c>
      <c r="F7304" t="s">
        <v>77</v>
      </c>
      <c r="G7304" t="s">
        <v>980</v>
      </c>
      <c r="H7304" t="s">
        <v>79</v>
      </c>
      <c r="I7304" t="s">
        <v>1857</v>
      </c>
      <c r="J7304" t="s">
        <v>5761</v>
      </c>
      <c r="K7304" t="s">
        <v>16061</v>
      </c>
      <c r="L7304" t="s">
        <v>16062</v>
      </c>
      <c r="M7304" t="s">
        <v>312</v>
      </c>
      <c r="N7304" t="s">
        <v>58</v>
      </c>
      <c r="O7304">
        <v>20296</v>
      </c>
      <c r="P7304">
        <v>24358</v>
      </c>
      <c r="Q7304" t="s">
        <v>59</v>
      </c>
      <c r="R7304">
        <v>134</v>
      </c>
      <c r="S7304" s="2">
        <v>45313</v>
      </c>
      <c r="T7304" s="2">
        <v>45322</v>
      </c>
      <c r="U7304">
        <v>15943</v>
      </c>
      <c r="V7304" t="s">
        <v>106</v>
      </c>
      <c r="W7304">
        <v>710</v>
      </c>
      <c r="X7304" t="s">
        <v>60</v>
      </c>
      <c r="Y7304" t="s">
        <v>61</v>
      </c>
      <c r="Z7304">
        <v>2804</v>
      </c>
      <c r="AA7304">
        <v>590</v>
      </c>
      <c r="AB7304">
        <v>24032</v>
      </c>
      <c r="AC7304" t="s">
        <v>73</v>
      </c>
    </row>
    <row r="7305" spans="1:29" x14ac:dyDescent="0.3">
      <c r="A7305" s="1" t="s">
        <v>29</v>
      </c>
      <c r="B7305" t="s">
        <v>363</v>
      </c>
      <c r="C7305" t="s">
        <v>2177</v>
      </c>
      <c r="D7305" t="s">
        <v>110</v>
      </c>
      <c r="E7305">
        <v>2</v>
      </c>
      <c r="F7305" t="s">
        <v>129</v>
      </c>
      <c r="G7305" t="s">
        <v>700</v>
      </c>
      <c r="H7305" t="s">
        <v>35</v>
      </c>
      <c r="I7305" t="s">
        <v>1462</v>
      </c>
      <c r="J7305" t="s">
        <v>637</v>
      </c>
      <c r="K7305" t="s">
        <v>16063</v>
      </c>
      <c r="L7305" t="s">
        <v>16064</v>
      </c>
      <c r="M7305" t="s">
        <v>494</v>
      </c>
      <c r="N7305" t="s">
        <v>58</v>
      </c>
      <c r="O7305">
        <v>28266</v>
      </c>
      <c r="P7305">
        <v>31335</v>
      </c>
      <c r="Q7305" t="s">
        <v>95</v>
      </c>
      <c r="R7305">
        <v>297</v>
      </c>
      <c r="S7305" s="2">
        <v>45069</v>
      </c>
      <c r="T7305" s="2">
        <v>45087</v>
      </c>
      <c r="U7305">
        <v>0</v>
      </c>
      <c r="V7305" t="s">
        <v>71</v>
      </c>
      <c r="W7305">
        <v>708</v>
      </c>
      <c r="X7305" t="s">
        <v>60</v>
      </c>
      <c r="Y7305" t="s">
        <v>72</v>
      </c>
      <c r="Z7305">
        <v>4828</v>
      </c>
      <c r="AA7305">
        <v>532</v>
      </c>
      <c r="AB7305">
        <v>28599</v>
      </c>
      <c r="AC7305" t="s">
        <v>107</v>
      </c>
    </row>
    <row r="7306" spans="1:29" x14ac:dyDescent="0.3">
      <c r="A7306" s="1" t="s">
        <v>47</v>
      </c>
      <c r="B7306" t="s">
        <v>176</v>
      </c>
      <c r="C7306" t="s">
        <v>1000</v>
      </c>
      <c r="D7306" t="s">
        <v>257</v>
      </c>
      <c r="E7306">
        <v>7</v>
      </c>
      <c r="F7306" t="s">
        <v>221</v>
      </c>
      <c r="G7306" t="s">
        <v>250</v>
      </c>
      <c r="H7306" t="s">
        <v>35</v>
      </c>
      <c r="I7306" t="s">
        <v>464</v>
      </c>
      <c r="J7306" t="s">
        <v>5343</v>
      </c>
      <c r="K7306">
        <v>5371060114</v>
      </c>
      <c r="L7306" t="s">
        <v>16065</v>
      </c>
      <c r="M7306" t="s">
        <v>214</v>
      </c>
      <c r="N7306" t="s">
        <v>94</v>
      </c>
      <c r="O7306">
        <v>19987</v>
      </c>
      <c r="P7306">
        <v>23475</v>
      </c>
      <c r="Q7306" t="s">
        <v>59</v>
      </c>
      <c r="R7306">
        <v>217</v>
      </c>
      <c r="S7306" s="2">
        <v>44951</v>
      </c>
      <c r="T7306" t="s">
        <v>42</v>
      </c>
      <c r="U7306">
        <v>33090</v>
      </c>
      <c r="V7306" t="s">
        <v>85</v>
      </c>
      <c r="W7306">
        <v>787</v>
      </c>
      <c r="X7306" t="s">
        <v>44</v>
      </c>
      <c r="Y7306" t="s">
        <v>72</v>
      </c>
      <c r="Z7306">
        <v>0</v>
      </c>
      <c r="AA7306">
        <v>530</v>
      </c>
      <c r="AB7306">
        <v>21777</v>
      </c>
      <c r="AC7306" t="s">
        <v>46</v>
      </c>
    </row>
    <row r="7307" spans="1:29" x14ac:dyDescent="0.3">
      <c r="A7307" s="1" t="s">
        <v>47</v>
      </c>
      <c r="B7307" t="s">
        <v>161</v>
      </c>
      <c r="C7307" t="s">
        <v>1618</v>
      </c>
      <c r="D7307" t="s">
        <v>185</v>
      </c>
      <c r="E7307">
        <v>9</v>
      </c>
      <c r="F7307" t="s">
        <v>99</v>
      </c>
      <c r="G7307" t="s">
        <v>1638</v>
      </c>
      <c r="H7307" t="s">
        <v>79</v>
      </c>
      <c r="I7307" t="s">
        <v>2533</v>
      </c>
      <c r="J7307" t="s">
        <v>1414</v>
      </c>
      <c r="K7307" t="s">
        <v>16066</v>
      </c>
      <c r="L7307" t="s">
        <v>16067</v>
      </c>
      <c r="M7307" t="s">
        <v>283</v>
      </c>
      <c r="N7307" t="s">
        <v>94</v>
      </c>
      <c r="O7307">
        <v>3511</v>
      </c>
      <c r="P7307">
        <v>5753</v>
      </c>
      <c r="Q7307" t="s">
        <v>59</v>
      </c>
      <c r="R7307">
        <v>465</v>
      </c>
      <c r="S7307" s="2">
        <v>44401</v>
      </c>
      <c r="T7307" t="s">
        <v>42</v>
      </c>
      <c r="U7307">
        <v>43990</v>
      </c>
      <c r="V7307" t="s">
        <v>106</v>
      </c>
      <c r="W7307">
        <v>749</v>
      </c>
      <c r="X7307" t="s">
        <v>44</v>
      </c>
      <c r="Y7307" t="s">
        <v>61</v>
      </c>
      <c r="Z7307">
        <v>0</v>
      </c>
      <c r="AA7307">
        <v>924</v>
      </c>
      <c r="AB7307">
        <v>5235</v>
      </c>
      <c r="AC7307" t="s">
        <v>46</v>
      </c>
    </row>
    <row r="7308" spans="1:29" x14ac:dyDescent="0.3">
      <c r="A7308" s="1" t="s">
        <v>29</v>
      </c>
      <c r="B7308" t="s">
        <v>74</v>
      </c>
      <c r="C7308" t="s">
        <v>2107</v>
      </c>
      <c r="D7308" t="s">
        <v>185</v>
      </c>
      <c r="E7308">
        <v>7</v>
      </c>
      <c r="F7308" t="s">
        <v>129</v>
      </c>
      <c r="G7308" t="s">
        <v>700</v>
      </c>
      <c r="H7308" t="s">
        <v>79</v>
      </c>
      <c r="I7308" t="s">
        <v>1367</v>
      </c>
      <c r="J7308" t="s">
        <v>11419</v>
      </c>
      <c r="K7308" t="s">
        <v>16068</v>
      </c>
      <c r="L7308" t="s">
        <v>16069</v>
      </c>
      <c r="M7308" t="s">
        <v>1146</v>
      </c>
      <c r="N7308" t="s">
        <v>84</v>
      </c>
      <c r="O7308">
        <v>7739</v>
      </c>
      <c r="P7308">
        <v>12223</v>
      </c>
      <c r="Q7308" t="s">
        <v>59</v>
      </c>
      <c r="R7308">
        <v>563</v>
      </c>
      <c r="S7308" s="2">
        <v>44371</v>
      </c>
      <c r="T7308" t="s">
        <v>42</v>
      </c>
      <c r="U7308">
        <v>30310</v>
      </c>
      <c r="V7308" t="s">
        <v>106</v>
      </c>
      <c r="W7308">
        <v>767</v>
      </c>
      <c r="X7308" t="s">
        <v>44</v>
      </c>
      <c r="Y7308" t="s">
        <v>72</v>
      </c>
      <c r="Z7308">
        <v>0</v>
      </c>
      <c r="AA7308">
        <v>359</v>
      </c>
      <c r="AB7308">
        <v>8429</v>
      </c>
      <c r="AC7308" t="s">
        <v>73</v>
      </c>
    </row>
    <row r="7309" spans="1:29" x14ac:dyDescent="0.3">
      <c r="A7309" s="1" t="s">
        <v>29</v>
      </c>
      <c r="B7309" t="s">
        <v>327</v>
      </c>
      <c r="C7309" t="s">
        <v>1079</v>
      </c>
      <c r="D7309" t="s">
        <v>178</v>
      </c>
      <c r="E7309">
        <v>7</v>
      </c>
      <c r="F7309" t="s">
        <v>129</v>
      </c>
      <c r="G7309" t="s">
        <v>298</v>
      </c>
      <c r="H7309" t="s">
        <v>79</v>
      </c>
      <c r="I7309" t="s">
        <v>1705</v>
      </c>
      <c r="J7309" t="s">
        <v>6648</v>
      </c>
      <c r="K7309" t="s">
        <v>16070</v>
      </c>
      <c r="L7309" t="s">
        <v>16071</v>
      </c>
      <c r="M7309" t="s">
        <v>333</v>
      </c>
      <c r="N7309" t="s">
        <v>94</v>
      </c>
      <c r="O7309">
        <v>11335</v>
      </c>
      <c r="P7309">
        <v>14143</v>
      </c>
      <c r="Q7309" t="s">
        <v>41</v>
      </c>
      <c r="R7309">
        <v>336</v>
      </c>
      <c r="S7309" s="2">
        <v>44456</v>
      </c>
      <c r="T7309" s="2">
        <v>44483</v>
      </c>
      <c r="U7309">
        <v>0</v>
      </c>
      <c r="V7309" t="s">
        <v>43</v>
      </c>
      <c r="W7309">
        <v>697</v>
      </c>
      <c r="X7309" t="s">
        <v>60</v>
      </c>
      <c r="Y7309" t="s">
        <v>61</v>
      </c>
      <c r="Z7309">
        <v>0</v>
      </c>
      <c r="AA7309">
        <v>941</v>
      </c>
      <c r="AB7309">
        <v>12393</v>
      </c>
      <c r="AC7309" t="s">
        <v>107</v>
      </c>
    </row>
    <row r="7310" spans="1:29" x14ac:dyDescent="0.3">
      <c r="A7310" s="1" t="s">
        <v>29</v>
      </c>
      <c r="B7310" t="s">
        <v>541</v>
      </c>
      <c r="C7310" t="s">
        <v>4106</v>
      </c>
      <c r="D7310" t="s">
        <v>128</v>
      </c>
      <c r="E7310">
        <v>6</v>
      </c>
      <c r="F7310" t="s">
        <v>77</v>
      </c>
      <c r="G7310" t="s">
        <v>365</v>
      </c>
      <c r="H7310" t="s">
        <v>35</v>
      </c>
      <c r="I7310" t="s">
        <v>464</v>
      </c>
      <c r="J7310" t="s">
        <v>3796</v>
      </c>
      <c r="K7310" t="s">
        <v>16072</v>
      </c>
      <c r="L7310" t="s">
        <v>16073</v>
      </c>
      <c r="M7310" t="s">
        <v>546</v>
      </c>
      <c r="N7310" t="s">
        <v>94</v>
      </c>
      <c r="O7310">
        <v>22304</v>
      </c>
      <c r="P7310">
        <v>25207</v>
      </c>
      <c r="Q7310" t="s">
        <v>59</v>
      </c>
      <c r="R7310">
        <v>464</v>
      </c>
      <c r="S7310" s="2">
        <v>45267</v>
      </c>
      <c r="T7310" s="2">
        <v>45282</v>
      </c>
      <c r="U7310">
        <v>34107</v>
      </c>
      <c r="V7310" t="s">
        <v>106</v>
      </c>
      <c r="W7310">
        <v>832</v>
      </c>
      <c r="X7310" t="s">
        <v>60</v>
      </c>
      <c r="Y7310" t="s">
        <v>72</v>
      </c>
      <c r="Z7310">
        <v>0</v>
      </c>
      <c r="AA7310">
        <v>418</v>
      </c>
      <c r="AB7310">
        <v>24995</v>
      </c>
      <c r="AC7310" t="s">
        <v>73</v>
      </c>
    </row>
    <row r="7311" spans="1:29" x14ac:dyDescent="0.3">
      <c r="A7311" s="1" t="s">
        <v>29</v>
      </c>
      <c r="B7311" t="s">
        <v>74</v>
      </c>
      <c r="C7311" t="s">
        <v>168</v>
      </c>
      <c r="D7311" t="s">
        <v>119</v>
      </c>
      <c r="E7311">
        <v>8</v>
      </c>
      <c r="F7311" t="s">
        <v>64</v>
      </c>
      <c r="G7311" t="s">
        <v>388</v>
      </c>
      <c r="H7311" t="s">
        <v>79</v>
      </c>
      <c r="I7311" t="s">
        <v>1944</v>
      </c>
      <c r="J7311" t="s">
        <v>2995</v>
      </c>
      <c r="K7311" t="s">
        <v>16074</v>
      </c>
      <c r="L7311" t="s">
        <v>16075</v>
      </c>
      <c r="M7311" t="s">
        <v>842</v>
      </c>
      <c r="N7311" t="s">
        <v>94</v>
      </c>
      <c r="O7311">
        <v>18157</v>
      </c>
      <c r="P7311">
        <v>22884</v>
      </c>
      <c r="Q7311" t="s">
        <v>95</v>
      </c>
      <c r="R7311">
        <v>368</v>
      </c>
      <c r="S7311" s="2">
        <v>44805</v>
      </c>
      <c r="T7311" s="2">
        <v>44828</v>
      </c>
      <c r="U7311">
        <v>0</v>
      </c>
      <c r="V7311" t="s">
        <v>43</v>
      </c>
      <c r="W7311">
        <v>827</v>
      </c>
      <c r="X7311" t="s">
        <v>60</v>
      </c>
      <c r="Y7311" t="s">
        <v>45</v>
      </c>
      <c r="Z7311">
        <v>0</v>
      </c>
      <c r="AA7311">
        <v>748</v>
      </c>
      <c r="AB7311">
        <v>19174</v>
      </c>
      <c r="AC7311" t="s">
        <v>73</v>
      </c>
    </row>
    <row r="7312" spans="1:29" x14ac:dyDescent="0.3">
      <c r="A7312" s="1" t="s">
        <v>47</v>
      </c>
      <c r="B7312" t="s">
        <v>117</v>
      </c>
      <c r="C7312" t="s">
        <v>976</v>
      </c>
      <c r="D7312" t="s">
        <v>169</v>
      </c>
      <c r="E7312">
        <v>9</v>
      </c>
      <c r="F7312" t="s">
        <v>120</v>
      </c>
      <c r="G7312" t="s">
        <v>1533</v>
      </c>
      <c r="H7312" t="s">
        <v>35</v>
      </c>
      <c r="I7312" t="s">
        <v>210</v>
      </c>
      <c r="J7312" t="s">
        <v>537</v>
      </c>
      <c r="K7312" t="s">
        <v>16076</v>
      </c>
      <c r="L7312" t="s">
        <v>16077</v>
      </c>
      <c r="M7312" t="s">
        <v>517</v>
      </c>
      <c r="N7312" t="s">
        <v>84</v>
      </c>
      <c r="O7312">
        <v>6312</v>
      </c>
      <c r="P7312">
        <v>8813</v>
      </c>
      <c r="Q7312" t="s">
        <v>59</v>
      </c>
      <c r="R7312">
        <v>730</v>
      </c>
      <c r="S7312" s="2">
        <v>45019</v>
      </c>
      <c r="T7312" t="s">
        <v>42</v>
      </c>
      <c r="U7312">
        <v>24103</v>
      </c>
      <c r="V7312" t="s">
        <v>106</v>
      </c>
      <c r="W7312">
        <v>551</v>
      </c>
      <c r="X7312" t="s">
        <v>44</v>
      </c>
      <c r="Y7312" t="s">
        <v>61</v>
      </c>
      <c r="Z7312">
        <v>0</v>
      </c>
      <c r="AA7312">
        <v>908</v>
      </c>
      <c r="AB7312">
        <v>8786</v>
      </c>
      <c r="AC7312" t="s">
        <v>107</v>
      </c>
    </row>
    <row r="7313" spans="1:29" x14ac:dyDescent="0.3">
      <c r="A7313" s="1" t="s">
        <v>29</v>
      </c>
      <c r="B7313" t="s">
        <v>393</v>
      </c>
      <c r="C7313" t="s">
        <v>5713</v>
      </c>
      <c r="D7313" t="s">
        <v>169</v>
      </c>
      <c r="E7313">
        <v>5</v>
      </c>
      <c r="F7313" t="s">
        <v>271</v>
      </c>
      <c r="G7313" t="s">
        <v>715</v>
      </c>
      <c r="H7313" t="s">
        <v>79</v>
      </c>
      <c r="I7313" t="s">
        <v>2906</v>
      </c>
      <c r="J7313" t="s">
        <v>730</v>
      </c>
      <c r="K7313" t="s">
        <v>16078</v>
      </c>
      <c r="L7313" t="s">
        <v>16079</v>
      </c>
      <c r="M7313" t="s">
        <v>846</v>
      </c>
      <c r="N7313" t="s">
        <v>94</v>
      </c>
      <c r="O7313">
        <v>6739</v>
      </c>
      <c r="P7313">
        <v>9741</v>
      </c>
      <c r="Q7313" t="s">
        <v>95</v>
      </c>
      <c r="R7313">
        <v>408</v>
      </c>
      <c r="S7313" s="2">
        <v>44535</v>
      </c>
      <c r="T7313" s="2">
        <v>44560</v>
      </c>
      <c r="U7313">
        <v>0</v>
      </c>
      <c r="V7313" t="s">
        <v>85</v>
      </c>
      <c r="W7313">
        <v>432</v>
      </c>
      <c r="X7313" t="s">
        <v>60</v>
      </c>
      <c r="Y7313" t="s">
        <v>61</v>
      </c>
      <c r="Z7313">
        <v>0</v>
      </c>
      <c r="AA7313">
        <v>445</v>
      </c>
      <c r="AB7313">
        <v>9191</v>
      </c>
      <c r="AC7313" t="s">
        <v>73</v>
      </c>
    </row>
    <row r="7314" spans="1:29" x14ac:dyDescent="0.3">
      <c r="A7314" s="1" t="s">
        <v>29</v>
      </c>
      <c r="B7314" t="s">
        <v>393</v>
      </c>
      <c r="C7314" t="s">
        <v>2946</v>
      </c>
      <c r="D7314" t="s">
        <v>50</v>
      </c>
      <c r="E7314">
        <v>9</v>
      </c>
      <c r="F7314" t="s">
        <v>271</v>
      </c>
      <c r="G7314" t="s">
        <v>400</v>
      </c>
      <c r="H7314" t="s">
        <v>35</v>
      </c>
      <c r="I7314" t="s">
        <v>621</v>
      </c>
      <c r="J7314" t="s">
        <v>4509</v>
      </c>
      <c r="K7314" t="s">
        <v>16080</v>
      </c>
      <c r="L7314" t="s">
        <v>16081</v>
      </c>
      <c r="M7314" t="s">
        <v>399</v>
      </c>
      <c r="N7314" t="s">
        <v>40</v>
      </c>
      <c r="O7314">
        <v>7949</v>
      </c>
      <c r="P7314">
        <v>12408</v>
      </c>
      <c r="Q7314" t="s">
        <v>95</v>
      </c>
      <c r="R7314">
        <v>220</v>
      </c>
      <c r="S7314" s="2">
        <v>45021</v>
      </c>
      <c r="T7314" s="2">
        <v>45050</v>
      </c>
      <c r="U7314">
        <v>0</v>
      </c>
      <c r="V7314" t="s">
        <v>43</v>
      </c>
      <c r="W7314">
        <v>517</v>
      </c>
      <c r="X7314" t="s">
        <v>60</v>
      </c>
      <c r="Y7314" t="s">
        <v>61</v>
      </c>
      <c r="Z7314">
        <v>0</v>
      </c>
      <c r="AA7314">
        <v>259</v>
      </c>
      <c r="AB7314">
        <v>12217</v>
      </c>
      <c r="AC7314" t="s">
        <v>107</v>
      </c>
    </row>
    <row r="7315" spans="1:29" x14ac:dyDescent="0.3">
      <c r="A7315" s="1" t="s">
        <v>29</v>
      </c>
      <c r="B7315" t="s">
        <v>541</v>
      </c>
      <c r="C7315" t="s">
        <v>1803</v>
      </c>
      <c r="D7315" t="s">
        <v>387</v>
      </c>
      <c r="E7315">
        <v>8</v>
      </c>
      <c r="F7315" t="s">
        <v>33</v>
      </c>
      <c r="G7315" t="s">
        <v>209</v>
      </c>
      <c r="H7315" t="s">
        <v>35</v>
      </c>
      <c r="I7315" t="s">
        <v>1341</v>
      </c>
      <c r="J7315" t="s">
        <v>936</v>
      </c>
      <c r="K7315" t="s">
        <v>16082</v>
      </c>
      <c r="L7315" t="s">
        <v>16083</v>
      </c>
      <c r="M7315" t="s">
        <v>1340</v>
      </c>
      <c r="N7315" t="s">
        <v>58</v>
      </c>
      <c r="O7315">
        <v>29870</v>
      </c>
      <c r="P7315">
        <v>34546</v>
      </c>
      <c r="Q7315" t="s">
        <v>59</v>
      </c>
      <c r="R7315">
        <v>224</v>
      </c>
      <c r="S7315" s="2">
        <v>44524</v>
      </c>
      <c r="T7315" t="s">
        <v>42</v>
      </c>
      <c r="U7315">
        <v>46181</v>
      </c>
      <c r="V7315" t="s">
        <v>71</v>
      </c>
      <c r="W7315">
        <v>579</v>
      </c>
      <c r="X7315" t="s">
        <v>44</v>
      </c>
      <c r="Y7315" t="s">
        <v>45</v>
      </c>
      <c r="Z7315">
        <v>4309</v>
      </c>
      <c r="AA7315">
        <v>468</v>
      </c>
      <c r="AB7315">
        <v>33259</v>
      </c>
      <c r="AC7315" t="s">
        <v>107</v>
      </c>
    </row>
    <row r="7316" spans="1:29" x14ac:dyDescent="0.3">
      <c r="A7316" s="1" t="s">
        <v>29</v>
      </c>
      <c r="B7316" t="s">
        <v>96</v>
      </c>
      <c r="C7316" t="s">
        <v>1389</v>
      </c>
      <c r="D7316" t="s">
        <v>32</v>
      </c>
      <c r="E7316">
        <v>1</v>
      </c>
      <c r="F7316" t="s">
        <v>77</v>
      </c>
      <c r="G7316" t="s">
        <v>980</v>
      </c>
      <c r="H7316" t="s">
        <v>79</v>
      </c>
      <c r="I7316" t="s">
        <v>238</v>
      </c>
      <c r="J7316" t="s">
        <v>319</v>
      </c>
      <c r="K7316" t="s">
        <v>16084</v>
      </c>
      <c r="L7316" t="s">
        <v>16085</v>
      </c>
      <c r="M7316" t="s">
        <v>1784</v>
      </c>
      <c r="N7316" t="s">
        <v>58</v>
      </c>
      <c r="O7316">
        <v>19197</v>
      </c>
      <c r="P7316">
        <v>24139</v>
      </c>
      <c r="Q7316" t="s">
        <v>59</v>
      </c>
      <c r="R7316">
        <v>332</v>
      </c>
      <c r="S7316" s="2">
        <v>45026</v>
      </c>
      <c r="T7316" t="s">
        <v>42</v>
      </c>
      <c r="U7316">
        <v>49196</v>
      </c>
      <c r="V7316" t="s">
        <v>43</v>
      </c>
      <c r="W7316">
        <v>689</v>
      </c>
      <c r="X7316" t="s">
        <v>44</v>
      </c>
      <c r="Y7316" t="s">
        <v>45</v>
      </c>
      <c r="Z7316">
        <v>3253</v>
      </c>
      <c r="AA7316">
        <v>960</v>
      </c>
      <c r="AB7316">
        <v>21554</v>
      </c>
      <c r="AC7316" t="s">
        <v>73</v>
      </c>
    </row>
    <row r="7317" spans="1:29" x14ac:dyDescent="0.3">
      <c r="A7317" s="1" t="s">
        <v>47</v>
      </c>
      <c r="B7317" t="s">
        <v>117</v>
      </c>
      <c r="C7317" t="s">
        <v>1406</v>
      </c>
      <c r="D7317" t="s">
        <v>236</v>
      </c>
      <c r="E7317">
        <v>5</v>
      </c>
      <c r="F7317" t="s">
        <v>51</v>
      </c>
      <c r="G7317" t="s">
        <v>1075</v>
      </c>
      <c r="H7317" t="s">
        <v>79</v>
      </c>
      <c r="I7317" t="s">
        <v>1008</v>
      </c>
      <c r="J7317" t="s">
        <v>1797</v>
      </c>
      <c r="K7317" t="s">
        <v>16086</v>
      </c>
      <c r="L7317" t="s">
        <v>16087</v>
      </c>
      <c r="M7317" t="s">
        <v>1301</v>
      </c>
      <c r="N7317" t="s">
        <v>40</v>
      </c>
      <c r="O7317">
        <v>25492</v>
      </c>
      <c r="P7317">
        <v>29126</v>
      </c>
      <c r="Q7317" t="s">
        <v>95</v>
      </c>
      <c r="R7317">
        <v>843</v>
      </c>
      <c r="S7317" s="2">
        <v>45082</v>
      </c>
      <c r="T7317" s="2">
        <v>45091</v>
      </c>
      <c r="U7317">
        <v>0</v>
      </c>
      <c r="V7317" t="s">
        <v>43</v>
      </c>
      <c r="W7317">
        <v>689</v>
      </c>
      <c r="X7317" t="s">
        <v>60</v>
      </c>
      <c r="Y7317" t="s">
        <v>45</v>
      </c>
      <c r="Z7317">
        <v>0</v>
      </c>
      <c r="AA7317">
        <v>592</v>
      </c>
      <c r="AB7317">
        <v>27014</v>
      </c>
      <c r="AC7317" t="s">
        <v>46</v>
      </c>
    </row>
    <row r="7318" spans="1:29" x14ac:dyDescent="0.3">
      <c r="A7318" s="1" t="s">
        <v>47</v>
      </c>
      <c r="B7318" t="s">
        <v>161</v>
      </c>
      <c r="C7318" t="s">
        <v>317</v>
      </c>
      <c r="D7318" t="s">
        <v>110</v>
      </c>
      <c r="E7318">
        <v>8</v>
      </c>
      <c r="F7318" t="s">
        <v>51</v>
      </c>
      <c r="G7318" t="s">
        <v>345</v>
      </c>
      <c r="H7318" t="s">
        <v>35</v>
      </c>
      <c r="I7318" t="s">
        <v>662</v>
      </c>
      <c r="J7318" t="s">
        <v>2636</v>
      </c>
      <c r="K7318" t="s">
        <v>16088</v>
      </c>
      <c r="L7318" t="s">
        <v>16089</v>
      </c>
      <c r="M7318" t="s">
        <v>167</v>
      </c>
      <c r="N7318" t="s">
        <v>94</v>
      </c>
      <c r="O7318">
        <v>29854</v>
      </c>
      <c r="P7318">
        <v>32616</v>
      </c>
      <c r="Q7318" t="s">
        <v>95</v>
      </c>
      <c r="R7318">
        <v>694</v>
      </c>
      <c r="S7318" s="2">
        <v>44357</v>
      </c>
      <c r="T7318" t="s">
        <v>42</v>
      </c>
      <c r="U7318">
        <v>0</v>
      </c>
      <c r="V7318" t="s">
        <v>71</v>
      </c>
      <c r="W7318">
        <v>429</v>
      </c>
      <c r="X7318" t="s">
        <v>44</v>
      </c>
      <c r="Y7318" t="s">
        <v>61</v>
      </c>
      <c r="Z7318">
        <v>0</v>
      </c>
      <c r="AA7318">
        <v>907</v>
      </c>
      <c r="AB7318">
        <v>31926</v>
      </c>
      <c r="AC7318" t="s">
        <v>107</v>
      </c>
    </row>
    <row r="7319" spans="1:29" x14ac:dyDescent="0.3">
      <c r="A7319" s="1" t="s">
        <v>47</v>
      </c>
      <c r="B7319" t="s">
        <v>136</v>
      </c>
      <c r="C7319" t="s">
        <v>1540</v>
      </c>
      <c r="D7319" t="s">
        <v>178</v>
      </c>
      <c r="E7319">
        <v>10</v>
      </c>
      <c r="F7319" t="s">
        <v>271</v>
      </c>
      <c r="G7319" t="s">
        <v>715</v>
      </c>
      <c r="H7319" t="s">
        <v>79</v>
      </c>
      <c r="I7319" t="s">
        <v>244</v>
      </c>
      <c r="J7319" t="s">
        <v>1937</v>
      </c>
      <c r="K7319">
        <v>7001869581</v>
      </c>
      <c r="L7319" t="s">
        <v>16090</v>
      </c>
      <c r="M7319" t="s">
        <v>988</v>
      </c>
      <c r="N7319" t="s">
        <v>84</v>
      </c>
      <c r="O7319">
        <v>16852</v>
      </c>
      <c r="P7319">
        <v>20310</v>
      </c>
      <c r="Q7319" t="s">
        <v>41</v>
      </c>
      <c r="R7319">
        <v>132</v>
      </c>
      <c r="S7319" s="2">
        <v>44753</v>
      </c>
      <c r="T7319" s="2">
        <v>44761</v>
      </c>
      <c r="U7319">
        <v>0</v>
      </c>
      <c r="V7319" t="s">
        <v>71</v>
      </c>
      <c r="W7319">
        <v>473</v>
      </c>
      <c r="X7319" t="s">
        <v>60</v>
      </c>
      <c r="Y7319" t="s">
        <v>45</v>
      </c>
      <c r="Z7319">
        <v>0</v>
      </c>
      <c r="AA7319">
        <v>432</v>
      </c>
      <c r="AB7319">
        <v>18129</v>
      </c>
      <c r="AC7319" t="s">
        <v>73</v>
      </c>
    </row>
    <row r="7320" spans="1:29" x14ac:dyDescent="0.3">
      <c r="A7320" s="1" t="s">
        <v>47</v>
      </c>
      <c r="B7320" t="s">
        <v>136</v>
      </c>
      <c r="C7320" t="s">
        <v>1386</v>
      </c>
      <c r="D7320" t="s">
        <v>50</v>
      </c>
      <c r="E7320">
        <v>9</v>
      </c>
      <c r="F7320" t="s">
        <v>64</v>
      </c>
      <c r="G7320" t="s">
        <v>783</v>
      </c>
      <c r="H7320" t="s">
        <v>79</v>
      </c>
      <c r="I7320" t="s">
        <v>2300</v>
      </c>
      <c r="J7320" t="s">
        <v>5326</v>
      </c>
      <c r="K7320" t="s">
        <v>16091</v>
      </c>
      <c r="L7320" t="s">
        <v>16092</v>
      </c>
      <c r="M7320" t="s">
        <v>1374</v>
      </c>
      <c r="N7320" t="s">
        <v>84</v>
      </c>
      <c r="O7320">
        <v>15305</v>
      </c>
      <c r="P7320">
        <v>18919</v>
      </c>
      <c r="Q7320" t="s">
        <v>59</v>
      </c>
      <c r="R7320">
        <v>886</v>
      </c>
      <c r="S7320" s="2">
        <v>45333</v>
      </c>
      <c r="T7320" s="2">
        <v>45360</v>
      </c>
      <c r="U7320">
        <v>41755</v>
      </c>
      <c r="V7320" t="s">
        <v>43</v>
      </c>
      <c r="W7320">
        <v>578</v>
      </c>
      <c r="X7320" t="s">
        <v>60</v>
      </c>
      <c r="Y7320" t="s">
        <v>72</v>
      </c>
      <c r="Z7320">
        <v>0</v>
      </c>
      <c r="AA7320">
        <v>254</v>
      </c>
      <c r="AB7320">
        <v>16436</v>
      </c>
      <c r="AC7320" t="s">
        <v>73</v>
      </c>
    </row>
    <row r="7321" spans="1:29" x14ac:dyDescent="0.3">
      <c r="A7321" s="1" t="s">
        <v>47</v>
      </c>
      <c r="B7321" t="s">
        <v>161</v>
      </c>
      <c r="C7321" t="s">
        <v>683</v>
      </c>
      <c r="D7321" t="s">
        <v>352</v>
      </c>
      <c r="E7321">
        <v>8</v>
      </c>
      <c r="F7321" t="s">
        <v>99</v>
      </c>
      <c r="G7321" t="s">
        <v>1638</v>
      </c>
      <c r="H7321" t="s">
        <v>79</v>
      </c>
      <c r="I7321" t="s">
        <v>1857</v>
      </c>
      <c r="J7321" t="s">
        <v>314</v>
      </c>
      <c r="K7321" t="s">
        <v>16093</v>
      </c>
      <c r="L7321" t="s">
        <v>16094</v>
      </c>
      <c r="M7321" t="s">
        <v>2032</v>
      </c>
      <c r="N7321" t="s">
        <v>94</v>
      </c>
      <c r="O7321">
        <v>26567</v>
      </c>
      <c r="P7321">
        <v>28587</v>
      </c>
      <c r="Q7321" t="s">
        <v>59</v>
      </c>
      <c r="R7321">
        <v>434</v>
      </c>
      <c r="S7321" s="2">
        <v>44959</v>
      </c>
      <c r="T7321" s="2">
        <v>44974</v>
      </c>
      <c r="U7321">
        <v>34363</v>
      </c>
      <c r="V7321" t="s">
        <v>71</v>
      </c>
      <c r="W7321">
        <v>708</v>
      </c>
      <c r="X7321" t="s">
        <v>60</v>
      </c>
      <c r="Y7321" t="s">
        <v>45</v>
      </c>
      <c r="Z7321">
        <v>0</v>
      </c>
      <c r="AA7321">
        <v>945</v>
      </c>
      <c r="AB7321">
        <v>27375</v>
      </c>
      <c r="AC7321" t="s">
        <v>46</v>
      </c>
    </row>
    <row r="7322" spans="1:29" x14ac:dyDescent="0.3">
      <c r="A7322" s="1" t="s">
        <v>47</v>
      </c>
      <c r="B7322" t="s">
        <v>153</v>
      </c>
      <c r="C7322" t="s">
        <v>3521</v>
      </c>
      <c r="D7322" t="s">
        <v>352</v>
      </c>
      <c r="E7322">
        <v>7</v>
      </c>
      <c r="F7322" t="s">
        <v>186</v>
      </c>
      <c r="G7322" t="s">
        <v>463</v>
      </c>
      <c r="H7322" t="s">
        <v>79</v>
      </c>
      <c r="I7322" t="s">
        <v>434</v>
      </c>
      <c r="J7322" t="s">
        <v>1594</v>
      </c>
      <c r="K7322" t="s">
        <v>16095</v>
      </c>
      <c r="L7322" t="s">
        <v>16096</v>
      </c>
      <c r="M7322" t="s">
        <v>750</v>
      </c>
      <c r="N7322" t="s">
        <v>58</v>
      </c>
      <c r="O7322">
        <v>15104</v>
      </c>
      <c r="P7322">
        <v>19546</v>
      </c>
      <c r="Q7322" t="s">
        <v>59</v>
      </c>
      <c r="R7322">
        <v>148</v>
      </c>
      <c r="S7322" s="2">
        <v>45196</v>
      </c>
      <c r="T7322" s="2">
        <v>45209</v>
      </c>
      <c r="U7322">
        <v>1342</v>
      </c>
      <c r="V7322" t="s">
        <v>85</v>
      </c>
      <c r="W7322">
        <v>724</v>
      </c>
      <c r="X7322" t="s">
        <v>60</v>
      </c>
      <c r="Y7322" t="s">
        <v>72</v>
      </c>
      <c r="Z7322">
        <v>1914</v>
      </c>
      <c r="AA7322">
        <v>356</v>
      </c>
      <c r="AB7322">
        <v>16924</v>
      </c>
      <c r="AC7322" t="s">
        <v>107</v>
      </c>
    </row>
    <row r="7323" spans="1:29" x14ac:dyDescent="0.3">
      <c r="A7323" s="1" t="s">
        <v>29</v>
      </c>
      <c r="B7323" t="s">
        <v>327</v>
      </c>
      <c r="C7323" t="s">
        <v>2508</v>
      </c>
      <c r="D7323" t="s">
        <v>185</v>
      </c>
      <c r="E7323">
        <v>10</v>
      </c>
      <c r="F7323" t="s">
        <v>77</v>
      </c>
      <c r="G7323" t="s">
        <v>264</v>
      </c>
      <c r="H7323" t="s">
        <v>35</v>
      </c>
      <c r="I7323" t="s">
        <v>838</v>
      </c>
      <c r="J7323" t="s">
        <v>3086</v>
      </c>
      <c r="K7323" t="s">
        <v>16097</v>
      </c>
      <c r="L7323" t="s">
        <v>16098</v>
      </c>
      <c r="M7323" t="s">
        <v>1019</v>
      </c>
      <c r="N7323" t="s">
        <v>84</v>
      </c>
      <c r="O7323">
        <v>16430</v>
      </c>
      <c r="P7323">
        <v>19122</v>
      </c>
      <c r="Q7323" t="s">
        <v>59</v>
      </c>
      <c r="R7323">
        <v>315</v>
      </c>
      <c r="S7323" s="2">
        <v>44399</v>
      </c>
      <c r="T7323" s="2">
        <v>44401</v>
      </c>
      <c r="U7323">
        <v>20934</v>
      </c>
      <c r="V7323" t="s">
        <v>85</v>
      </c>
      <c r="W7323">
        <v>779</v>
      </c>
      <c r="X7323" t="s">
        <v>60</v>
      </c>
      <c r="Y7323" t="s">
        <v>45</v>
      </c>
      <c r="Z7323">
        <v>0</v>
      </c>
      <c r="AA7323">
        <v>897</v>
      </c>
      <c r="AB7323">
        <v>17368</v>
      </c>
      <c r="AC7323" t="s">
        <v>46</v>
      </c>
    </row>
    <row r="7324" spans="1:29" x14ac:dyDescent="0.3">
      <c r="A7324" s="1" t="s">
        <v>47</v>
      </c>
      <c r="B7324" t="s">
        <v>234</v>
      </c>
      <c r="C7324" t="s">
        <v>853</v>
      </c>
      <c r="D7324" t="s">
        <v>155</v>
      </c>
      <c r="E7324">
        <v>9</v>
      </c>
      <c r="F7324" t="s">
        <v>120</v>
      </c>
      <c r="G7324" t="s">
        <v>1533</v>
      </c>
      <c r="H7324" t="s">
        <v>35</v>
      </c>
      <c r="I7324" t="s">
        <v>36</v>
      </c>
      <c r="J7324" t="s">
        <v>3344</v>
      </c>
      <c r="K7324" t="s">
        <v>16099</v>
      </c>
      <c r="L7324" t="s">
        <v>16100</v>
      </c>
      <c r="M7324" t="s">
        <v>800</v>
      </c>
      <c r="N7324" t="s">
        <v>40</v>
      </c>
      <c r="O7324">
        <v>24401</v>
      </c>
      <c r="P7324">
        <v>29365</v>
      </c>
      <c r="Q7324" t="s">
        <v>41</v>
      </c>
      <c r="R7324">
        <v>163</v>
      </c>
      <c r="S7324" s="2">
        <v>44354</v>
      </c>
      <c r="T7324" s="2">
        <v>44380</v>
      </c>
      <c r="U7324">
        <v>0</v>
      </c>
      <c r="V7324" t="s">
        <v>43</v>
      </c>
      <c r="W7324">
        <v>426</v>
      </c>
      <c r="X7324" t="s">
        <v>60</v>
      </c>
      <c r="Y7324" t="s">
        <v>72</v>
      </c>
      <c r="Z7324">
        <v>0</v>
      </c>
      <c r="AA7324">
        <v>847</v>
      </c>
      <c r="AB7324">
        <v>26129</v>
      </c>
      <c r="AC7324" t="s">
        <v>107</v>
      </c>
    </row>
    <row r="7325" spans="1:29" x14ac:dyDescent="0.3">
      <c r="A7325" s="1" t="s">
        <v>47</v>
      </c>
      <c r="B7325" t="s">
        <v>161</v>
      </c>
      <c r="C7325" t="s">
        <v>1618</v>
      </c>
      <c r="D7325" t="s">
        <v>169</v>
      </c>
      <c r="E7325">
        <v>9</v>
      </c>
      <c r="F7325" t="s">
        <v>186</v>
      </c>
      <c r="G7325" t="s">
        <v>620</v>
      </c>
      <c r="H7325" t="s">
        <v>35</v>
      </c>
      <c r="I7325" t="s">
        <v>2547</v>
      </c>
      <c r="J7325" t="s">
        <v>1792</v>
      </c>
      <c r="K7325" t="s">
        <v>16101</v>
      </c>
      <c r="L7325" t="s">
        <v>16102</v>
      </c>
      <c r="M7325" t="s">
        <v>687</v>
      </c>
      <c r="N7325" t="s">
        <v>94</v>
      </c>
      <c r="O7325">
        <v>29189</v>
      </c>
      <c r="P7325">
        <v>33734</v>
      </c>
      <c r="Q7325" t="s">
        <v>59</v>
      </c>
      <c r="R7325">
        <v>356</v>
      </c>
      <c r="S7325" s="2">
        <v>44656</v>
      </c>
      <c r="T7325" t="s">
        <v>42</v>
      </c>
      <c r="U7325">
        <v>43452</v>
      </c>
      <c r="V7325" t="s">
        <v>43</v>
      </c>
      <c r="W7325">
        <v>458</v>
      </c>
      <c r="X7325" t="s">
        <v>44</v>
      </c>
      <c r="Y7325" t="s">
        <v>72</v>
      </c>
      <c r="Z7325">
        <v>0</v>
      </c>
      <c r="AA7325">
        <v>791</v>
      </c>
      <c r="AB7325">
        <v>30404</v>
      </c>
      <c r="AC7325" t="s">
        <v>73</v>
      </c>
    </row>
    <row r="7326" spans="1:29" x14ac:dyDescent="0.3">
      <c r="A7326" s="1" t="s">
        <v>47</v>
      </c>
      <c r="B7326" t="s">
        <v>176</v>
      </c>
      <c r="C7326" t="s">
        <v>1000</v>
      </c>
      <c r="D7326" t="s">
        <v>32</v>
      </c>
      <c r="E7326">
        <v>10</v>
      </c>
      <c r="F7326" t="s">
        <v>120</v>
      </c>
      <c r="G7326" t="s">
        <v>586</v>
      </c>
      <c r="H7326" t="s">
        <v>79</v>
      </c>
      <c r="I7326" t="s">
        <v>13373</v>
      </c>
      <c r="J7326" t="s">
        <v>553</v>
      </c>
      <c r="K7326" t="s">
        <v>16103</v>
      </c>
      <c r="L7326" t="s">
        <v>16104</v>
      </c>
      <c r="M7326" t="s">
        <v>887</v>
      </c>
      <c r="N7326" t="s">
        <v>94</v>
      </c>
      <c r="O7326">
        <v>28956</v>
      </c>
      <c r="P7326">
        <v>32103</v>
      </c>
      <c r="Q7326" t="s">
        <v>59</v>
      </c>
      <c r="R7326">
        <v>366</v>
      </c>
      <c r="S7326" s="2">
        <v>44659</v>
      </c>
      <c r="T7326" t="s">
        <v>42</v>
      </c>
      <c r="U7326">
        <v>3320</v>
      </c>
      <c r="V7326" t="s">
        <v>43</v>
      </c>
      <c r="W7326">
        <v>706</v>
      </c>
      <c r="X7326" t="s">
        <v>44</v>
      </c>
      <c r="Y7326" t="s">
        <v>72</v>
      </c>
      <c r="Z7326">
        <v>0</v>
      </c>
      <c r="AA7326">
        <v>807</v>
      </c>
      <c r="AB7326">
        <v>29860</v>
      </c>
      <c r="AC7326" t="s">
        <v>46</v>
      </c>
    </row>
    <row r="7327" spans="1:29" x14ac:dyDescent="0.3">
      <c r="A7327" s="1" t="s">
        <v>29</v>
      </c>
      <c r="B7327" t="s">
        <v>363</v>
      </c>
      <c r="C7327" t="s">
        <v>450</v>
      </c>
      <c r="D7327" t="s">
        <v>201</v>
      </c>
      <c r="E7327">
        <v>6</v>
      </c>
      <c r="F7327" t="s">
        <v>186</v>
      </c>
      <c r="G7327" t="s">
        <v>187</v>
      </c>
      <c r="H7327" t="s">
        <v>79</v>
      </c>
      <c r="I7327" t="s">
        <v>849</v>
      </c>
      <c r="J7327" t="s">
        <v>726</v>
      </c>
      <c r="K7327" t="s">
        <v>16105</v>
      </c>
      <c r="L7327" t="s">
        <v>16106</v>
      </c>
      <c r="M7327" t="s">
        <v>369</v>
      </c>
      <c r="N7327" t="s">
        <v>84</v>
      </c>
      <c r="O7327">
        <v>23321</v>
      </c>
      <c r="P7327">
        <v>26104</v>
      </c>
      <c r="Q7327" t="s">
        <v>95</v>
      </c>
      <c r="R7327">
        <v>148</v>
      </c>
      <c r="S7327" s="2">
        <v>45202</v>
      </c>
      <c r="T7327" t="s">
        <v>42</v>
      </c>
      <c r="U7327">
        <v>0</v>
      </c>
      <c r="V7327" t="s">
        <v>106</v>
      </c>
      <c r="W7327">
        <v>753</v>
      </c>
      <c r="X7327" t="s">
        <v>44</v>
      </c>
      <c r="Y7327" t="s">
        <v>61</v>
      </c>
      <c r="Z7327">
        <v>0</v>
      </c>
      <c r="AA7327">
        <v>460</v>
      </c>
      <c r="AB7327">
        <v>23973</v>
      </c>
      <c r="AC7327" t="s">
        <v>73</v>
      </c>
    </row>
    <row r="7328" spans="1:29" x14ac:dyDescent="0.3">
      <c r="A7328" s="1" t="s">
        <v>47</v>
      </c>
      <c r="B7328" t="s">
        <v>108</v>
      </c>
      <c r="C7328" t="s">
        <v>109</v>
      </c>
      <c r="D7328" t="s">
        <v>138</v>
      </c>
      <c r="E7328">
        <v>4</v>
      </c>
      <c r="F7328" t="s">
        <v>51</v>
      </c>
      <c r="G7328" t="s">
        <v>1427</v>
      </c>
      <c r="H7328" t="s">
        <v>35</v>
      </c>
      <c r="I7328" t="s">
        <v>883</v>
      </c>
      <c r="J7328" t="s">
        <v>2670</v>
      </c>
      <c r="K7328" s="3" t="s">
        <v>16107</v>
      </c>
      <c r="L7328" t="s">
        <v>16108</v>
      </c>
      <c r="M7328" t="s">
        <v>277</v>
      </c>
      <c r="N7328" t="s">
        <v>40</v>
      </c>
      <c r="O7328">
        <v>29799</v>
      </c>
      <c r="P7328">
        <v>32610</v>
      </c>
      <c r="Q7328" t="s">
        <v>95</v>
      </c>
      <c r="R7328">
        <v>914</v>
      </c>
      <c r="S7328" s="2">
        <v>45014</v>
      </c>
      <c r="T7328" t="s">
        <v>42</v>
      </c>
      <c r="U7328">
        <v>0</v>
      </c>
      <c r="V7328" t="s">
        <v>43</v>
      </c>
      <c r="W7328">
        <v>772</v>
      </c>
      <c r="X7328" t="s">
        <v>44</v>
      </c>
      <c r="Y7328" t="s">
        <v>45</v>
      </c>
      <c r="Z7328">
        <v>0</v>
      </c>
      <c r="AA7328">
        <v>240</v>
      </c>
      <c r="AB7328">
        <v>30217</v>
      </c>
      <c r="AC7328" t="s">
        <v>107</v>
      </c>
    </row>
    <row r="7329" spans="1:29" x14ac:dyDescent="0.3">
      <c r="A7329" s="1" t="s">
        <v>47</v>
      </c>
      <c r="B7329" t="s">
        <v>176</v>
      </c>
      <c r="C7329" t="s">
        <v>334</v>
      </c>
      <c r="D7329" t="s">
        <v>387</v>
      </c>
      <c r="E7329">
        <v>4</v>
      </c>
      <c r="F7329" t="s">
        <v>120</v>
      </c>
      <c r="G7329" t="s">
        <v>121</v>
      </c>
      <c r="H7329" t="s">
        <v>79</v>
      </c>
      <c r="I7329" t="s">
        <v>9461</v>
      </c>
      <c r="J7329" t="s">
        <v>90</v>
      </c>
      <c r="K7329" t="s">
        <v>16109</v>
      </c>
      <c r="L7329" t="s">
        <v>16110</v>
      </c>
      <c r="M7329" t="s">
        <v>957</v>
      </c>
      <c r="N7329" t="s">
        <v>40</v>
      </c>
      <c r="O7329">
        <v>20255</v>
      </c>
      <c r="P7329">
        <v>23215</v>
      </c>
      <c r="Q7329" t="s">
        <v>41</v>
      </c>
      <c r="R7329">
        <v>768</v>
      </c>
      <c r="S7329" s="2">
        <v>44518</v>
      </c>
      <c r="T7329" s="2">
        <v>44525</v>
      </c>
      <c r="U7329">
        <v>0</v>
      </c>
      <c r="V7329" t="s">
        <v>85</v>
      </c>
      <c r="W7329">
        <v>412</v>
      </c>
      <c r="X7329" t="s">
        <v>60</v>
      </c>
      <c r="Y7329" t="s">
        <v>45</v>
      </c>
      <c r="Z7329">
        <v>0</v>
      </c>
      <c r="AA7329">
        <v>681</v>
      </c>
      <c r="AB7329">
        <v>22398</v>
      </c>
      <c r="AC7329" t="s">
        <v>73</v>
      </c>
    </row>
    <row r="7330" spans="1:29" x14ac:dyDescent="0.3">
      <c r="A7330" s="1" t="s">
        <v>47</v>
      </c>
      <c r="B7330" t="s">
        <v>145</v>
      </c>
      <c r="C7330" t="s">
        <v>146</v>
      </c>
      <c r="D7330" t="s">
        <v>169</v>
      </c>
      <c r="E7330">
        <v>8</v>
      </c>
      <c r="F7330" t="s">
        <v>186</v>
      </c>
      <c r="G7330" t="s">
        <v>710</v>
      </c>
      <c r="H7330" t="s">
        <v>79</v>
      </c>
      <c r="I7330" t="s">
        <v>1210</v>
      </c>
      <c r="J7330" t="s">
        <v>1937</v>
      </c>
      <c r="K7330" t="s">
        <v>16111</v>
      </c>
      <c r="L7330" t="s">
        <v>16112</v>
      </c>
      <c r="M7330" t="s">
        <v>152</v>
      </c>
      <c r="N7330" t="s">
        <v>58</v>
      </c>
      <c r="O7330">
        <v>20088</v>
      </c>
      <c r="P7330">
        <v>23426</v>
      </c>
      <c r="Q7330" t="s">
        <v>95</v>
      </c>
      <c r="R7330">
        <v>164</v>
      </c>
      <c r="S7330" s="2">
        <v>44508</v>
      </c>
      <c r="T7330" s="2">
        <v>44511</v>
      </c>
      <c r="U7330">
        <v>0</v>
      </c>
      <c r="V7330" t="s">
        <v>71</v>
      </c>
      <c r="W7330">
        <v>435</v>
      </c>
      <c r="X7330" t="s">
        <v>60</v>
      </c>
      <c r="Y7330" t="s">
        <v>61</v>
      </c>
      <c r="Z7330">
        <v>1077</v>
      </c>
      <c r="AA7330">
        <v>172</v>
      </c>
      <c r="AB7330">
        <v>20942</v>
      </c>
      <c r="AC7330" t="s">
        <v>73</v>
      </c>
    </row>
    <row r="7331" spans="1:29" x14ac:dyDescent="0.3">
      <c r="A7331" s="1" t="s">
        <v>47</v>
      </c>
      <c r="B7331" t="s">
        <v>48</v>
      </c>
      <c r="C7331" t="s">
        <v>4088</v>
      </c>
      <c r="D7331" t="s">
        <v>185</v>
      </c>
      <c r="E7331">
        <v>10</v>
      </c>
      <c r="F7331" t="s">
        <v>99</v>
      </c>
      <c r="G7331" t="s">
        <v>1638</v>
      </c>
      <c r="H7331" t="s">
        <v>79</v>
      </c>
      <c r="I7331" t="s">
        <v>66</v>
      </c>
      <c r="J7331" t="s">
        <v>4666</v>
      </c>
      <c r="K7331" t="s">
        <v>16113</v>
      </c>
      <c r="L7331" t="s">
        <v>16114</v>
      </c>
      <c r="M7331" t="s">
        <v>1479</v>
      </c>
      <c r="N7331" t="s">
        <v>84</v>
      </c>
      <c r="O7331">
        <v>8485</v>
      </c>
      <c r="P7331">
        <v>11982</v>
      </c>
      <c r="Q7331" t="s">
        <v>41</v>
      </c>
      <c r="R7331">
        <v>420</v>
      </c>
      <c r="S7331" s="2">
        <v>44293</v>
      </c>
      <c r="T7331" s="2">
        <v>44312</v>
      </c>
      <c r="U7331">
        <v>0</v>
      </c>
      <c r="V7331" t="s">
        <v>71</v>
      </c>
      <c r="W7331">
        <v>569</v>
      </c>
      <c r="X7331" t="s">
        <v>60</v>
      </c>
      <c r="Y7331" t="s">
        <v>72</v>
      </c>
      <c r="Z7331">
        <v>0</v>
      </c>
      <c r="AA7331">
        <v>731</v>
      </c>
      <c r="AB7331">
        <v>8961</v>
      </c>
      <c r="AC7331" t="s">
        <v>73</v>
      </c>
    </row>
    <row r="7332" spans="1:29" x14ac:dyDescent="0.3">
      <c r="A7332" s="1" t="s">
        <v>29</v>
      </c>
      <c r="B7332" t="s">
        <v>86</v>
      </c>
      <c r="C7332" t="s">
        <v>672</v>
      </c>
      <c r="D7332" t="s">
        <v>169</v>
      </c>
      <c r="E7332">
        <v>10</v>
      </c>
      <c r="F7332" t="s">
        <v>120</v>
      </c>
      <c r="G7332" t="s">
        <v>121</v>
      </c>
      <c r="H7332" t="s">
        <v>79</v>
      </c>
      <c r="I7332" t="s">
        <v>1611</v>
      </c>
      <c r="J7332" t="s">
        <v>90</v>
      </c>
      <c r="K7332" t="s">
        <v>16115</v>
      </c>
      <c r="L7332" t="s">
        <v>16116</v>
      </c>
      <c r="M7332" t="s">
        <v>1597</v>
      </c>
      <c r="N7332" t="s">
        <v>94</v>
      </c>
      <c r="O7332">
        <v>15905</v>
      </c>
      <c r="P7332">
        <v>20737</v>
      </c>
      <c r="Q7332" t="s">
        <v>95</v>
      </c>
      <c r="R7332">
        <v>661</v>
      </c>
      <c r="S7332" s="2">
        <v>44992</v>
      </c>
      <c r="T7332" t="s">
        <v>42</v>
      </c>
      <c r="U7332">
        <v>0</v>
      </c>
      <c r="V7332" t="s">
        <v>106</v>
      </c>
      <c r="W7332">
        <v>444</v>
      </c>
      <c r="X7332" t="s">
        <v>44</v>
      </c>
      <c r="Y7332" t="s">
        <v>72</v>
      </c>
      <c r="Z7332">
        <v>0</v>
      </c>
      <c r="AA7332">
        <v>21</v>
      </c>
      <c r="AB7332">
        <v>16376</v>
      </c>
      <c r="AC7332" t="s">
        <v>73</v>
      </c>
    </row>
    <row r="7333" spans="1:29" x14ac:dyDescent="0.3">
      <c r="A7333" s="1" t="s">
        <v>47</v>
      </c>
      <c r="B7333" t="s">
        <v>592</v>
      </c>
      <c r="C7333" t="s">
        <v>2872</v>
      </c>
      <c r="D7333" t="s">
        <v>236</v>
      </c>
      <c r="E7333">
        <v>10</v>
      </c>
      <c r="F7333" t="s">
        <v>221</v>
      </c>
      <c r="G7333" t="s">
        <v>335</v>
      </c>
      <c r="H7333" t="s">
        <v>79</v>
      </c>
      <c r="I7333" t="s">
        <v>910</v>
      </c>
      <c r="J7333" t="s">
        <v>1048</v>
      </c>
      <c r="K7333" t="s">
        <v>16117</v>
      </c>
      <c r="L7333" t="s">
        <v>16118</v>
      </c>
      <c r="M7333" t="s">
        <v>1512</v>
      </c>
      <c r="N7333" t="s">
        <v>58</v>
      </c>
      <c r="O7333">
        <v>13934</v>
      </c>
      <c r="P7333">
        <v>18856</v>
      </c>
      <c r="Q7333" t="s">
        <v>41</v>
      </c>
      <c r="R7333">
        <v>795</v>
      </c>
      <c r="S7333" s="2">
        <v>44985</v>
      </c>
      <c r="T7333" t="s">
        <v>42</v>
      </c>
      <c r="U7333">
        <v>0</v>
      </c>
      <c r="V7333" t="s">
        <v>85</v>
      </c>
      <c r="W7333">
        <v>411</v>
      </c>
      <c r="X7333" t="s">
        <v>44</v>
      </c>
      <c r="Y7333" t="s">
        <v>45</v>
      </c>
      <c r="Z7333">
        <v>3960</v>
      </c>
      <c r="AA7333">
        <v>168</v>
      </c>
      <c r="AB7333">
        <v>16508</v>
      </c>
      <c r="AC7333" t="s">
        <v>73</v>
      </c>
    </row>
    <row r="7334" spans="1:29" x14ac:dyDescent="0.3">
      <c r="A7334" s="1" t="s">
        <v>29</v>
      </c>
      <c r="B7334" t="s">
        <v>363</v>
      </c>
      <c r="C7334" t="s">
        <v>364</v>
      </c>
      <c r="D7334" t="s">
        <v>201</v>
      </c>
      <c r="E7334">
        <v>2</v>
      </c>
      <c r="F7334" t="s">
        <v>271</v>
      </c>
      <c r="G7334" t="s">
        <v>353</v>
      </c>
      <c r="H7334" t="s">
        <v>35</v>
      </c>
      <c r="I7334" t="s">
        <v>990</v>
      </c>
      <c r="J7334" t="s">
        <v>319</v>
      </c>
      <c r="K7334" t="s">
        <v>16119</v>
      </c>
      <c r="L7334" t="s">
        <v>16120</v>
      </c>
      <c r="M7334" t="s">
        <v>369</v>
      </c>
      <c r="N7334" t="s">
        <v>84</v>
      </c>
      <c r="O7334">
        <v>7882</v>
      </c>
      <c r="P7334">
        <v>10854</v>
      </c>
      <c r="Q7334" t="s">
        <v>41</v>
      </c>
      <c r="R7334">
        <v>414</v>
      </c>
      <c r="S7334" s="2">
        <v>44752</v>
      </c>
      <c r="T7334" t="s">
        <v>42</v>
      </c>
      <c r="U7334">
        <v>0</v>
      </c>
      <c r="V7334" t="s">
        <v>71</v>
      </c>
      <c r="W7334">
        <v>692</v>
      </c>
      <c r="X7334" t="s">
        <v>44</v>
      </c>
      <c r="Y7334" t="s">
        <v>45</v>
      </c>
      <c r="Z7334">
        <v>0</v>
      </c>
      <c r="AA7334">
        <v>274</v>
      </c>
      <c r="AB7334">
        <v>9540</v>
      </c>
      <c r="AC7334" t="s">
        <v>46</v>
      </c>
    </row>
    <row r="7335" spans="1:29" x14ac:dyDescent="0.3">
      <c r="A7335" s="1" t="s">
        <v>29</v>
      </c>
      <c r="B7335" t="s">
        <v>541</v>
      </c>
      <c r="C7335" t="s">
        <v>2224</v>
      </c>
      <c r="D7335" t="s">
        <v>110</v>
      </c>
      <c r="E7335">
        <v>6</v>
      </c>
      <c r="F7335" t="s">
        <v>129</v>
      </c>
      <c r="G7335" t="s">
        <v>163</v>
      </c>
      <c r="H7335" t="s">
        <v>35</v>
      </c>
      <c r="I7335" t="s">
        <v>336</v>
      </c>
      <c r="J7335" t="s">
        <v>1865</v>
      </c>
      <c r="K7335" t="s">
        <v>16121</v>
      </c>
      <c r="L7335" t="s">
        <v>16122</v>
      </c>
      <c r="M7335" t="s">
        <v>1340</v>
      </c>
      <c r="N7335" t="s">
        <v>58</v>
      </c>
      <c r="O7335">
        <v>22582</v>
      </c>
      <c r="P7335">
        <v>25582</v>
      </c>
      <c r="Q7335" t="s">
        <v>41</v>
      </c>
      <c r="R7335">
        <v>911</v>
      </c>
      <c r="S7335" s="2">
        <v>44607</v>
      </c>
      <c r="T7335" t="s">
        <v>42</v>
      </c>
      <c r="U7335">
        <v>0</v>
      </c>
      <c r="V7335" t="s">
        <v>85</v>
      </c>
      <c r="W7335">
        <v>610</v>
      </c>
      <c r="X7335" t="s">
        <v>44</v>
      </c>
      <c r="Y7335" t="s">
        <v>61</v>
      </c>
      <c r="Z7335">
        <v>2682</v>
      </c>
      <c r="AA7335">
        <v>420</v>
      </c>
      <c r="AB7335">
        <v>23087</v>
      </c>
      <c r="AC7335" t="s">
        <v>46</v>
      </c>
    </row>
    <row r="7336" spans="1:29" x14ac:dyDescent="0.3">
      <c r="A7336" s="1" t="s">
        <v>29</v>
      </c>
      <c r="B7336" t="s">
        <v>62</v>
      </c>
      <c r="C7336" t="s">
        <v>619</v>
      </c>
      <c r="D7336" t="s">
        <v>98</v>
      </c>
      <c r="E7336">
        <v>1</v>
      </c>
      <c r="F7336" t="s">
        <v>129</v>
      </c>
      <c r="G7336" t="s">
        <v>574</v>
      </c>
      <c r="H7336" t="s">
        <v>35</v>
      </c>
      <c r="I7336" t="s">
        <v>906</v>
      </c>
      <c r="J7336" t="s">
        <v>6967</v>
      </c>
      <c r="K7336" t="s">
        <v>16123</v>
      </c>
      <c r="L7336" t="s">
        <v>16124</v>
      </c>
      <c r="M7336" t="s">
        <v>70</v>
      </c>
      <c r="N7336" t="s">
        <v>94</v>
      </c>
      <c r="O7336">
        <v>25912</v>
      </c>
      <c r="P7336">
        <v>28743</v>
      </c>
      <c r="Q7336" t="s">
        <v>41</v>
      </c>
      <c r="R7336">
        <v>413</v>
      </c>
      <c r="S7336" s="2">
        <v>45345</v>
      </c>
      <c r="T7336" s="2">
        <v>45353</v>
      </c>
      <c r="U7336">
        <v>0</v>
      </c>
      <c r="V7336" t="s">
        <v>43</v>
      </c>
      <c r="W7336">
        <v>610</v>
      </c>
      <c r="X7336" t="s">
        <v>60</v>
      </c>
      <c r="Y7336" t="s">
        <v>61</v>
      </c>
      <c r="Z7336">
        <v>0</v>
      </c>
      <c r="AA7336">
        <v>278</v>
      </c>
      <c r="AB7336">
        <v>27267</v>
      </c>
      <c r="AC7336" t="s">
        <v>46</v>
      </c>
    </row>
    <row r="7337" spans="1:29" x14ac:dyDescent="0.3">
      <c r="A7337" s="1" t="s">
        <v>47</v>
      </c>
      <c r="B7337" t="s">
        <v>136</v>
      </c>
      <c r="C7337" t="s">
        <v>137</v>
      </c>
      <c r="D7337" t="s">
        <v>110</v>
      </c>
      <c r="E7337">
        <v>7</v>
      </c>
      <c r="F7337" t="s">
        <v>221</v>
      </c>
      <c r="G7337" t="s">
        <v>1989</v>
      </c>
      <c r="H7337" t="s">
        <v>79</v>
      </c>
      <c r="I7337" t="s">
        <v>756</v>
      </c>
      <c r="J7337" t="s">
        <v>890</v>
      </c>
      <c r="K7337" t="s">
        <v>16125</v>
      </c>
      <c r="L7337" t="s">
        <v>16126</v>
      </c>
      <c r="M7337" t="s">
        <v>1128</v>
      </c>
      <c r="N7337" t="s">
        <v>58</v>
      </c>
      <c r="O7337">
        <v>26827</v>
      </c>
      <c r="P7337">
        <v>29015</v>
      </c>
      <c r="Q7337" t="s">
        <v>59</v>
      </c>
      <c r="R7337">
        <v>299</v>
      </c>
      <c r="S7337" s="2">
        <v>44326</v>
      </c>
      <c r="T7337" s="2">
        <v>44354</v>
      </c>
      <c r="U7337">
        <v>75</v>
      </c>
      <c r="V7337" t="s">
        <v>106</v>
      </c>
      <c r="W7337">
        <v>561</v>
      </c>
      <c r="X7337" t="s">
        <v>60</v>
      </c>
      <c r="Y7337" t="s">
        <v>61</v>
      </c>
      <c r="Z7337">
        <v>4059</v>
      </c>
      <c r="AA7337">
        <v>474</v>
      </c>
      <c r="AB7337">
        <v>27919</v>
      </c>
      <c r="AC7337" t="s">
        <v>73</v>
      </c>
    </row>
    <row r="7338" spans="1:29" x14ac:dyDescent="0.3">
      <c r="A7338" s="1" t="s">
        <v>47</v>
      </c>
      <c r="B7338" t="s">
        <v>176</v>
      </c>
      <c r="C7338" t="s">
        <v>1000</v>
      </c>
      <c r="D7338" t="s">
        <v>119</v>
      </c>
      <c r="E7338">
        <v>6</v>
      </c>
      <c r="F7338" t="s">
        <v>99</v>
      </c>
      <c r="G7338" t="s">
        <v>710</v>
      </c>
      <c r="H7338" t="s">
        <v>35</v>
      </c>
      <c r="I7338" t="s">
        <v>464</v>
      </c>
      <c r="J7338" t="s">
        <v>347</v>
      </c>
      <c r="K7338" t="s">
        <v>16127</v>
      </c>
      <c r="L7338" t="s">
        <v>16128</v>
      </c>
      <c r="M7338" t="s">
        <v>183</v>
      </c>
      <c r="N7338" t="s">
        <v>40</v>
      </c>
      <c r="O7338">
        <v>8273</v>
      </c>
      <c r="P7338">
        <v>10504</v>
      </c>
      <c r="Q7338" t="s">
        <v>95</v>
      </c>
      <c r="R7338">
        <v>638</v>
      </c>
      <c r="S7338" s="2">
        <v>45199</v>
      </c>
      <c r="T7338" t="s">
        <v>42</v>
      </c>
      <c r="U7338">
        <v>0</v>
      </c>
      <c r="V7338" t="s">
        <v>85</v>
      </c>
      <c r="W7338">
        <v>578</v>
      </c>
      <c r="X7338" t="s">
        <v>44</v>
      </c>
      <c r="Y7338" t="s">
        <v>45</v>
      </c>
      <c r="Z7338">
        <v>0</v>
      </c>
      <c r="AA7338">
        <v>474</v>
      </c>
      <c r="AB7338">
        <v>9967</v>
      </c>
      <c r="AC7338" t="s">
        <v>46</v>
      </c>
    </row>
    <row r="7339" spans="1:29" x14ac:dyDescent="0.3">
      <c r="A7339" s="1" t="s">
        <v>29</v>
      </c>
      <c r="B7339" t="s">
        <v>74</v>
      </c>
      <c r="C7339" t="s">
        <v>1286</v>
      </c>
      <c r="D7339" t="s">
        <v>201</v>
      </c>
      <c r="E7339">
        <v>1</v>
      </c>
      <c r="F7339" t="s">
        <v>129</v>
      </c>
      <c r="G7339" t="s">
        <v>395</v>
      </c>
      <c r="H7339" t="s">
        <v>35</v>
      </c>
      <c r="I7339" t="s">
        <v>3007</v>
      </c>
      <c r="J7339" t="s">
        <v>2624</v>
      </c>
      <c r="K7339" t="s">
        <v>16129</v>
      </c>
      <c r="L7339" t="s">
        <v>16130</v>
      </c>
      <c r="M7339" t="s">
        <v>795</v>
      </c>
      <c r="N7339" t="s">
        <v>94</v>
      </c>
      <c r="O7339">
        <v>27657</v>
      </c>
      <c r="P7339">
        <v>30736</v>
      </c>
      <c r="Q7339" t="s">
        <v>41</v>
      </c>
      <c r="R7339">
        <v>754</v>
      </c>
      <c r="S7339" s="2">
        <v>44735</v>
      </c>
      <c r="T7339" s="2">
        <v>44756</v>
      </c>
      <c r="U7339">
        <v>0</v>
      </c>
      <c r="V7339" t="s">
        <v>106</v>
      </c>
      <c r="W7339">
        <v>802</v>
      </c>
      <c r="X7339" t="s">
        <v>60</v>
      </c>
      <c r="Y7339" t="s">
        <v>45</v>
      </c>
      <c r="Z7339">
        <v>0</v>
      </c>
      <c r="AA7339">
        <v>160</v>
      </c>
      <c r="AB7339">
        <v>27827</v>
      </c>
      <c r="AC7339" t="s">
        <v>107</v>
      </c>
    </row>
    <row r="7340" spans="1:29" x14ac:dyDescent="0.3">
      <c r="A7340" s="1" t="s">
        <v>47</v>
      </c>
      <c r="B7340" t="s">
        <v>145</v>
      </c>
      <c r="C7340" t="s">
        <v>445</v>
      </c>
      <c r="D7340" t="s">
        <v>76</v>
      </c>
      <c r="E7340">
        <v>7</v>
      </c>
      <c r="F7340" t="s">
        <v>51</v>
      </c>
      <c r="G7340" t="s">
        <v>1075</v>
      </c>
      <c r="H7340" t="s">
        <v>79</v>
      </c>
      <c r="I7340" t="s">
        <v>1379</v>
      </c>
      <c r="J7340" t="s">
        <v>890</v>
      </c>
      <c r="K7340" t="s">
        <v>16131</v>
      </c>
      <c r="L7340" t="s">
        <v>16132</v>
      </c>
      <c r="M7340" t="s">
        <v>1294</v>
      </c>
      <c r="N7340" t="s">
        <v>94</v>
      </c>
      <c r="O7340">
        <v>11418</v>
      </c>
      <c r="P7340">
        <v>14834</v>
      </c>
      <c r="Q7340" t="s">
        <v>95</v>
      </c>
      <c r="R7340">
        <v>515</v>
      </c>
      <c r="S7340" s="2">
        <v>44721</v>
      </c>
      <c r="T7340" t="s">
        <v>42</v>
      </c>
      <c r="U7340">
        <v>0</v>
      </c>
      <c r="V7340" t="s">
        <v>85</v>
      </c>
      <c r="W7340">
        <v>407</v>
      </c>
      <c r="X7340" t="s">
        <v>44</v>
      </c>
      <c r="Y7340" t="s">
        <v>45</v>
      </c>
      <c r="Z7340">
        <v>0</v>
      </c>
      <c r="AA7340">
        <v>658</v>
      </c>
      <c r="AB7340">
        <v>13672</v>
      </c>
      <c r="AC7340" t="s">
        <v>73</v>
      </c>
    </row>
    <row r="7341" spans="1:29" x14ac:dyDescent="0.3">
      <c r="A7341" s="1" t="s">
        <v>47</v>
      </c>
      <c r="B7341" t="s">
        <v>108</v>
      </c>
      <c r="C7341" t="s">
        <v>1220</v>
      </c>
      <c r="D7341" t="s">
        <v>169</v>
      </c>
      <c r="E7341">
        <v>3</v>
      </c>
      <c r="F7341" t="s">
        <v>64</v>
      </c>
      <c r="G7341" t="s">
        <v>1599</v>
      </c>
      <c r="H7341" t="s">
        <v>79</v>
      </c>
      <c r="I7341" t="s">
        <v>1835</v>
      </c>
      <c r="J7341" t="s">
        <v>1199</v>
      </c>
      <c r="K7341" t="s">
        <v>16133</v>
      </c>
      <c r="L7341" t="s">
        <v>16134</v>
      </c>
      <c r="M7341" t="s">
        <v>116</v>
      </c>
      <c r="N7341" t="s">
        <v>84</v>
      </c>
      <c r="O7341">
        <v>29724</v>
      </c>
      <c r="P7341">
        <v>33375</v>
      </c>
      <c r="Q7341" t="s">
        <v>59</v>
      </c>
      <c r="R7341">
        <v>735</v>
      </c>
      <c r="S7341" s="2">
        <v>44593</v>
      </c>
      <c r="T7341" t="s">
        <v>42</v>
      </c>
      <c r="U7341">
        <v>13136</v>
      </c>
      <c r="V7341" t="s">
        <v>71</v>
      </c>
      <c r="W7341">
        <v>663</v>
      </c>
      <c r="X7341" t="s">
        <v>44</v>
      </c>
      <c r="Y7341" t="s">
        <v>72</v>
      </c>
      <c r="Z7341">
        <v>0</v>
      </c>
      <c r="AA7341">
        <v>336</v>
      </c>
      <c r="AB7341">
        <v>30725</v>
      </c>
      <c r="AC7341" t="s">
        <v>46</v>
      </c>
    </row>
    <row r="7342" spans="1:29" x14ac:dyDescent="0.3">
      <c r="A7342" s="1" t="s">
        <v>47</v>
      </c>
      <c r="B7342" t="s">
        <v>48</v>
      </c>
      <c r="C7342" t="s">
        <v>630</v>
      </c>
      <c r="D7342" t="s">
        <v>128</v>
      </c>
      <c r="E7342">
        <v>10</v>
      </c>
      <c r="F7342" t="s">
        <v>77</v>
      </c>
      <c r="G7342" t="s">
        <v>147</v>
      </c>
      <c r="H7342" t="s">
        <v>35</v>
      </c>
      <c r="I7342" t="s">
        <v>756</v>
      </c>
      <c r="J7342" t="s">
        <v>3749</v>
      </c>
      <c r="K7342">
        <v>6143586383</v>
      </c>
      <c r="L7342" t="s">
        <v>16135</v>
      </c>
      <c r="M7342" t="s">
        <v>1479</v>
      </c>
      <c r="N7342" t="s">
        <v>40</v>
      </c>
      <c r="O7342">
        <v>9781</v>
      </c>
      <c r="P7342">
        <v>13532</v>
      </c>
      <c r="Q7342" t="s">
        <v>59</v>
      </c>
      <c r="R7342">
        <v>34</v>
      </c>
      <c r="S7342" s="2">
        <v>44742</v>
      </c>
      <c r="T7342" s="2">
        <v>44754</v>
      </c>
      <c r="U7342">
        <v>26626</v>
      </c>
      <c r="V7342" t="s">
        <v>106</v>
      </c>
      <c r="W7342">
        <v>710</v>
      </c>
      <c r="X7342" t="s">
        <v>60</v>
      </c>
      <c r="Y7342" t="s">
        <v>45</v>
      </c>
      <c r="Z7342">
        <v>0</v>
      </c>
      <c r="AA7342">
        <v>415</v>
      </c>
      <c r="AB7342">
        <v>12842</v>
      </c>
      <c r="AC7342" t="s">
        <v>46</v>
      </c>
    </row>
    <row r="7343" spans="1:29" x14ac:dyDescent="0.3">
      <c r="A7343" s="1" t="s">
        <v>29</v>
      </c>
      <c r="B7343" t="s">
        <v>62</v>
      </c>
      <c r="C7343" t="s">
        <v>1795</v>
      </c>
      <c r="D7343" t="s">
        <v>119</v>
      </c>
      <c r="E7343">
        <v>6</v>
      </c>
      <c r="F7343" t="s">
        <v>221</v>
      </c>
      <c r="G7343" t="s">
        <v>858</v>
      </c>
      <c r="H7343" t="s">
        <v>35</v>
      </c>
      <c r="I7343" t="s">
        <v>2994</v>
      </c>
      <c r="J7343" t="s">
        <v>553</v>
      </c>
      <c r="K7343" t="s">
        <v>16136</v>
      </c>
      <c r="L7343" t="s">
        <v>16137</v>
      </c>
      <c r="M7343" t="s">
        <v>70</v>
      </c>
      <c r="N7343" t="s">
        <v>40</v>
      </c>
      <c r="O7343">
        <v>15392</v>
      </c>
      <c r="P7343">
        <v>20262</v>
      </c>
      <c r="Q7343" t="s">
        <v>95</v>
      </c>
      <c r="R7343">
        <v>167</v>
      </c>
      <c r="S7343" s="2">
        <v>44863</v>
      </c>
      <c r="T7343" s="2">
        <v>44885</v>
      </c>
      <c r="U7343">
        <v>0</v>
      </c>
      <c r="V7343" t="s">
        <v>106</v>
      </c>
      <c r="W7343">
        <v>536</v>
      </c>
      <c r="X7343" t="s">
        <v>60</v>
      </c>
      <c r="Y7343" t="s">
        <v>61</v>
      </c>
      <c r="Z7343">
        <v>0</v>
      </c>
      <c r="AA7343">
        <v>188</v>
      </c>
      <c r="AB7343">
        <v>19184</v>
      </c>
      <c r="AC7343" t="s">
        <v>46</v>
      </c>
    </row>
    <row r="7344" spans="1:29" x14ac:dyDescent="0.3">
      <c r="A7344" s="1" t="s">
        <v>29</v>
      </c>
      <c r="B7344" t="s">
        <v>363</v>
      </c>
      <c r="C7344" t="s">
        <v>1598</v>
      </c>
      <c r="D7344" t="s">
        <v>155</v>
      </c>
      <c r="E7344">
        <v>9</v>
      </c>
      <c r="F7344" t="s">
        <v>51</v>
      </c>
      <c r="G7344" t="s">
        <v>345</v>
      </c>
      <c r="H7344" t="s">
        <v>79</v>
      </c>
      <c r="I7344" t="s">
        <v>940</v>
      </c>
      <c r="J7344" t="s">
        <v>6151</v>
      </c>
      <c r="K7344">
        <f>1-350-338-6969</f>
        <v>-7656</v>
      </c>
      <c r="L7344" t="s">
        <v>16138</v>
      </c>
      <c r="M7344" t="s">
        <v>705</v>
      </c>
      <c r="N7344" t="s">
        <v>94</v>
      </c>
      <c r="O7344">
        <v>14107</v>
      </c>
      <c r="P7344">
        <v>16333</v>
      </c>
      <c r="Q7344" t="s">
        <v>59</v>
      </c>
      <c r="R7344">
        <v>84</v>
      </c>
      <c r="S7344" s="2">
        <v>44947</v>
      </c>
      <c r="T7344" s="2">
        <v>44969</v>
      </c>
      <c r="U7344">
        <v>16336</v>
      </c>
      <c r="V7344" t="s">
        <v>43</v>
      </c>
      <c r="W7344">
        <v>539</v>
      </c>
      <c r="X7344" t="s">
        <v>60</v>
      </c>
      <c r="Y7344" t="s">
        <v>45</v>
      </c>
      <c r="Z7344">
        <v>0</v>
      </c>
      <c r="AA7344">
        <v>24</v>
      </c>
      <c r="AB7344">
        <v>15313</v>
      </c>
      <c r="AC7344" t="s">
        <v>46</v>
      </c>
    </row>
    <row r="7345" spans="1:29" x14ac:dyDescent="0.3">
      <c r="A7345" s="1" t="s">
        <v>29</v>
      </c>
      <c r="B7345" t="s">
        <v>228</v>
      </c>
      <c r="C7345" t="s">
        <v>4703</v>
      </c>
      <c r="D7345" t="s">
        <v>178</v>
      </c>
      <c r="E7345">
        <v>3</v>
      </c>
      <c r="F7345" t="s">
        <v>120</v>
      </c>
      <c r="G7345" t="s">
        <v>543</v>
      </c>
      <c r="H7345" t="s">
        <v>79</v>
      </c>
      <c r="I7345" t="s">
        <v>210</v>
      </c>
      <c r="J7345" t="s">
        <v>1626</v>
      </c>
      <c r="K7345" t="s">
        <v>16139</v>
      </c>
      <c r="L7345" t="s">
        <v>16140</v>
      </c>
      <c r="M7345" t="s">
        <v>487</v>
      </c>
      <c r="N7345" t="s">
        <v>40</v>
      </c>
      <c r="O7345">
        <v>9929</v>
      </c>
      <c r="P7345">
        <v>13188</v>
      </c>
      <c r="Q7345" t="s">
        <v>95</v>
      </c>
      <c r="R7345">
        <v>360</v>
      </c>
      <c r="S7345" s="2">
        <v>44479</v>
      </c>
      <c r="T7345" t="s">
        <v>42</v>
      </c>
      <c r="U7345">
        <v>0</v>
      </c>
      <c r="V7345" t="s">
        <v>43</v>
      </c>
      <c r="W7345">
        <v>523</v>
      </c>
      <c r="X7345" t="s">
        <v>44</v>
      </c>
      <c r="Y7345" t="s">
        <v>45</v>
      </c>
      <c r="Z7345">
        <v>0</v>
      </c>
      <c r="AA7345">
        <v>946</v>
      </c>
      <c r="AB7345">
        <v>12677</v>
      </c>
      <c r="AC7345" t="s">
        <v>46</v>
      </c>
    </row>
    <row r="7346" spans="1:29" x14ac:dyDescent="0.3">
      <c r="A7346" s="1" t="s">
        <v>29</v>
      </c>
      <c r="B7346" t="s">
        <v>62</v>
      </c>
      <c r="C7346" t="s">
        <v>1552</v>
      </c>
      <c r="D7346" t="s">
        <v>169</v>
      </c>
      <c r="E7346">
        <v>9</v>
      </c>
      <c r="F7346" t="s">
        <v>33</v>
      </c>
      <c r="G7346" t="s">
        <v>411</v>
      </c>
      <c r="H7346" t="s">
        <v>35</v>
      </c>
      <c r="I7346" t="s">
        <v>1529</v>
      </c>
      <c r="J7346" t="s">
        <v>2479</v>
      </c>
      <c r="K7346" t="s">
        <v>16141</v>
      </c>
      <c r="L7346" t="s">
        <v>16142</v>
      </c>
      <c r="M7346" t="s">
        <v>1976</v>
      </c>
      <c r="N7346" t="s">
        <v>58</v>
      </c>
      <c r="O7346">
        <v>8891</v>
      </c>
      <c r="P7346">
        <v>12270</v>
      </c>
      <c r="Q7346" t="s">
        <v>95</v>
      </c>
      <c r="R7346">
        <v>948</v>
      </c>
      <c r="S7346" s="2">
        <v>44530</v>
      </c>
      <c r="T7346" s="2">
        <v>44547</v>
      </c>
      <c r="U7346">
        <v>0</v>
      </c>
      <c r="V7346" t="s">
        <v>106</v>
      </c>
      <c r="W7346">
        <v>625</v>
      </c>
      <c r="X7346" t="s">
        <v>60</v>
      </c>
      <c r="Y7346" t="s">
        <v>72</v>
      </c>
      <c r="Z7346">
        <v>4073</v>
      </c>
      <c r="AA7346">
        <v>23</v>
      </c>
      <c r="AB7346">
        <v>9194</v>
      </c>
      <c r="AC7346" t="s">
        <v>73</v>
      </c>
    </row>
    <row r="7347" spans="1:29" x14ac:dyDescent="0.3">
      <c r="A7347" s="1" t="s">
        <v>29</v>
      </c>
      <c r="B7347" t="s">
        <v>393</v>
      </c>
      <c r="C7347" t="s">
        <v>1949</v>
      </c>
      <c r="D7347" t="s">
        <v>155</v>
      </c>
      <c r="E7347">
        <v>7</v>
      </c>
      <c r="F7347" t="s">
        <v>129</v>
      </c>
      <c r="G7347" t="s">
        <v>163</v>
      </c>
      <c r="H7347" t="s">
        <v>35</v>
      </c>
      <c r="I7347" t="s">
        <v>131</v>
      </c>
      <c r="J7347" t="s">
        <v>3292</v>
      </c>
      <c r="K7347" t="s">
        <v>16143</v>
      </c>
      <c r="L7347" t="s">
        <v>16144</v>
      </c>
      <c r="M7347" t="s">
        <v>1265</v>
      </c>
      <c r="N7347" t="s">
        <v>94</v>
      </c>
      <c r="O7347">
        <v>22125</v>
      </c>
      <c r="P7347">
        <v>25171</v>
      </c>
      <c r="Q7347" t="s">
        <v>41</v>
      </c>
      <c r="R7347">
        <v>196</v>
      </c>
      <c r="S7347" s="2">
        <v>45242</v>
      </c>
      <c r="T7347" s="2">
        <v>45264</v>
      </c>
      <c r="U7347">
        <v>0</v>
      </c>
      <c r="V7347" t="s">
        <v>71</v>
      </c>
      <c r="W7347">
        <v>597</v>
      </c>
      <c r="X7347" t="s">
        <v>60</v>
      </c>
      <c r="Y7347" t="s">
        <v>45</v>
      </c>
      <c r="Z7347">
        <v>0</v>
      </c>
      <c r="AA7347">
        <v>688</v>
      </c>
      <c r="AB7347">
        <v>24485</v>
      </c>
      <c r="AC7347" t="s">
        <v>73</v>
      </c>
    </row>
    <row r="7348" spans="1:29" x14ac:dyDescent="0.3">
      <c r="A7348" s="1" t="s">
        <v>47</v>
      </c>
      <c r="B7348" t="s">
        <v>117</v>
      </c>
      <c r="C7348" t="s">
        <v>2114</v>
      </c>
      <c r="D7348" t="s">
        <v>110</v>
      </c>
      <c r="E7348">
        <v>6</v>
      </c>
      <c r="F7348" t="s">
        <v>51</v>
      </c>
      <c r="G7348" t="s">
        <v>237</v>
      </c>
      <c r="H7348" t="s">
        <v>35</v>
      </c>
      <c r="I7348" t="s">
        <v>2684</v>
      </c>
      <c r="J7348" t="s">
        <v>657</v>
      </c>
      <c r="K7348" t="s">
        <v>16145</v>
      </c>
      <c r="L7348" t="s">
        <v>6183</v>
      </c>
      <c r="M7348" t="s">
        <v>517</v>
      </c>
      <c r="N7348" t="s">
        <v>84</v>
      </c>
      <c r="O7348">
        <v>11247</v>
      </c>
      <c r="P7348">
        <v>13836</v>
      </c>
      <c r="Q7348" t="s">
        <v>59</v>
      </c>
      <c r="R7348">
        <v>48</v>
      </c>
      <c r="S7348" s="2">
        <v>44427</v>
      </c>
      <c r="T7348" s="2">
        <v>44435</v>
      </c>
      <c r="U7348">
        <v>38464</v>
      </c>
      <c r="V7348" t="s">
        <v>85</v>
      </c>
      <c r="W7348">
        <v>831</v>
      </c>
      <c r="X7348" t="s">
        <v>60</v>
      </c>
      <c r="Y7348" t="s">
        <v>45</v>
      </c>
      <c r="Z7348">
        <v>0</v>
      </c>
      <c r="AA7348">
        <v>872</v>
      </c>
      <c r="AB7348">
        <v>11675</v>
      </c>
      <c r="AC7348" t="s">
        <v>46</v>
      </c>
    </row>
    <row r="7349" spans="1:29" x14ac:dyDescent="0.3">
      <c r="A7349" s="1" t="s">
        <v>29</v>
      </c>
      <c r="B7349" t="s">
        <v>228</v>
      </c>
      <c r="C7349" t="s">
        <v>2479</v>
      </c>
      <c r="D7349" t="s">
        <v>155</v>
      </c>
      <c r="E7349">
        <v>2</v>
      </c>
      <c r="F7349" t="s">
        <v>221</v>
      </c>
      <c r="G7349" t="s">
        <v>858</v>
      </c>
      <c r="H7349" t="s">
        <v>79</v>
      </c>
      <c r="I7349" t="s">
        <v>4365</v>
      </c>
      <c r="J7349" t="s">
        <v>3898</v>
      </c>
      <c r="K7349" t="s">
        <v>16146</v>
      </c>
      <c r="L7349" t="s">
        <v>16147</v>
      </c>
      <c r="M7349" t="s">
        <v>964</v>
      </c>
      <c r="N7349" t="s">
        <v>58</v>
      </c>
      <c r="O7349">
        <v>8823</v>
      </c>
      <c r="P7349">
        <v>12237</v>
      </c>
      <c r="Q7349" t="s">
        <v>41</v>
      </c>
      <c r="R7349">
        <v>120</v>
      </c>
      <c r="S7349" s="2">
        <v>44770</v>
      </c>
      <c r="T7349" t="s">
        <v>42</v>
      </c>
      <c r="U7349">
        <v>0</v>
      </c>
      <c r="V7349" t="s">
        <v>43</v>
      </c>
      <c r="W7349">
        <v>525</v>
      </c>
      <c r="X7349" t="s">
        <v>44</v>
      </c>
      <c r="Y7349" t="s">
        <v>72</v>
      </c>
      <c r="Z7349">
        <v>2581</v>
      </c>
      <c r="AA7349">
        <v>924</v>
      </c>
      <c r="AB7349">
        <v>9122</v>
      </c>
      <c r="AC7349" t="s">
        <v>107</v>
      </c>
    </row>
    <row r="7350" spans="1:29" x14ac:dyDescent="0.3">
      <c r="A7350" s="1" t="s">
        <v>29</v>
      </c>
      <c r="B7350" t="s">
        <v>86</v>
      </c>
      <c r="C7350" t="s">
        <v>1266</v>
      </c>
      <c r="D7350" t="s">
        <v>169</v>
      </c>
      <c r="E7350">
        <v>6</v>
      </c>
      <c r="F7350" t="s">
        <v>99</v>
      </c>
      <c r="G7350" t="s">
        <v>950</v>
      </c>
      <c r="H7350" t="s">
        <v>35</v>
      </c>
      <c r="I7350" t="s">
        <v>587</v>
      </c>
      <c r="J7350" t="s">
        <v>3388</v>
      </c>
      <c r="K7350" t="s">
        <v>16148</v>
      </c>
      <c r="L7350" t="s">
        <v>16149</v>
      </c>
      <c r="M7350" t="s">
        <v>1597</v>
      </c>
      <c r="N7350" t="s">
        <v>40</v>
      </c>
      <c r="O7350">
        <v>9994</v>
      </c>
      <c r="P7350">
        <v>12690</v>
      </c>
      <c r="Q7350" t="s">
        <v>95</v>
      </c>
      <c r="R7350">
        <v>47</v>
      </c>
      <c r="S7350" s="2">
        <v>44983</v>
      </c>
      <c r="T7350" t="s">
        <v>42</v>
      </c>
      <c r="U7350">
        <v>0</v>
      </c>
      <c r="V7350" t="s">
        <v>106</v>
      </c>
      <c r="W7350">
        <v>699</v>
      </c>
      <c r="X7350" t="s">
        <v>44</v>
      </c>
      <c r="Y7350" t="s">
        <v>45</v>
      </c>
      <c r="Z7350">
        <v>0</v>
      </c>
      <c r="AA7350">
        <v>665</v>
      </c>
      <c r="AB7350">
        <v>11908</v>
      </c>
      <c r="AC7350" t="s">
        <v>73</v>
      </c>
    </row>
    <row r="7351" spans="1:29" x14ac:dyDescent="0.3">
      <c r="A7351" s="1" t="s">
        <v>47</v>
      </c>
      <c r="B7351" t="s">
        <v>108</v>
      </c>
      <c r="C7351" t="s">
        <v>1275</v>
      </c>
      <c r="D7351" t="s">
        <v>178</v>
      </c>
      <c r="E7351">
        <v>1</v>
      </c>
      <c r="F7351" t="s">
        <v>51</v>
      </c>
      <c r="G7351" t="s">
        <v>1427</v>
      </c>
      <c r="H7351" t="s">
        <v>35</v>
      </c>
      <c r="I7351" t="s">
        <v>265</v>
      </c>
      <c r="J7351" t="s">
        <v>485</v>
      </c>
      <c r="K7351" t="s">
        <v>16150</v>
      </c>
      <c r="L7351" t="s">
        <v>16151</v>
      </c>
      <c r="M7351" t="s">
        <v>1252</v>
      </c>
      <c r="N7351" t="s">
        <v>94</v>
      </c>
      <c r="O7351">
        <v>28316</v>
      </c>
      <c r="P7351">
        <v>30375</v>
      </c>
      <c r="Q7351" t="s">
        <v>59</v>
      </c>
      <c r="R7351">
        <v>791</v>
      </c>
      <c r="S7351" s="2">
        <v>44780</v>
      </c>
      <c r="T7351" t="s">
        <v>42</v>
      </c>
      <c r="U7351">
        <v>30636</v>
      </c>
      <c r="V7351" t="s">
        <v>106</v>
      </c>
      <c r="W7351">
        <v>755</v>
      </c>
      <c r="X7351" t="s">
        <v>44</v>
      </c>
      <c r="Y7351" t="s">
        <v>61</v>
      </c>
      <c r="Z7351">
        <v>0</v>
      </c>
      <c r="AA7351">
        <v>259</v>
      </c>
      <c r="AB7351">
        <v>28683</v>
      </c>
      <c r="AC7351" t="s">
        <v>107</v>
      </c>
    </row>
    <row r="7352" spans="1:29" x14ac:dyDescent="0.3">
      <c r="A7352" s="1" t="s">
        <v>47</v>
      </c>
      <c r="B7352" t="s">
        <v>108</v>
      </c>
      <c r="C7352" t="s">
        <v>3655</v>
      </c>
      <c r="D7352" t="s">
        <v>128</v>
      </c>
      <c r="E7352">
        <v>8</v>
      </c>
      <c r="F7352" t="s">
        <v>186</v>
      </c>
      <c r="G7352" t="s">
        <v>710</v>
      </c>
      <c r="H7352" t="s">
        <v>35</v>
      </c>
      <c r="I7352" t="s">
        <v>230</v>
      </c>
      <c r="J7352" t="s">
        <v>1567</v>
      </c>
      <c r="K7352" t="s">
        <v>16152</v>
      </c>
      <c r="L7352" t="s">
        <v>16153</v>
      </c>
      <c r="M7352" t="s">
        <v>444</v>
      </c>
      <c r="N7352" t="s">
        <v>84</v>
      </c>
      <c r="O7352">
        <v>26218</v>
      </c>
      <c r="P7352">
        <v>30568</v>
      </c>
      <c r="Q7352" t="s">
        <v>95</v>
      </c>
      <c r="R7352">
        <v>194</v>
      </c>
      <c r="S7352" s="2">
        <v>44418</v>
      </c>
      <c r="T7352" s="2">
        <v>44431</v>
      </c>
      <c r="U7352">
        <v>0</v>
      </c>
      <c r="V7352" t="s">
        <v>85</v>
      </c>
      <c r="W7352">
        <v>648</v>
      </c>
      <c r="X7352" t="s">
        <v>60</v>
      </c>
      <c r="Y7352" t="s">
        <v>72</v>
      </c>
      <c r="Z7352">
        <v>0</v>
      </c>
      <c r="AA7352">
        <v>314</v>
      </c>
      <c r="AB7352">
        <v>26247</v>
      </c>
      <c r="AC7352" t="s">
        <v>107</v>
      </c>
    </row>
    <row r="7353" spans="1:29" x14ac:dyDescent="0.3">
      <c r="A7353" s="1" t="s">
        <v>29</v>
      </c>
      <c r="B7353" t="s">
        <v>228</v>
      </c>
      <c r="C7353" t="s">
        <v>1949</v>
      </c>
      <c r="D7353" t="s">
        <v>236</v>
      </c>
      <c r="E7353">
        <v>3</v>
      </c>
      <c r="F7353" t="s">
        <v>271</v>
      </c>
      <c r="G7353" t="s">
        <v>715</v>
      </c>
      <c r="H7353" t="s">
        <v>79</v>
      </c>
      <c r="I7353" t="s">
        <v>778</v>
      </c>
      <c r="J7353" t="s">
        <v>6648</v>
      </c>
      <c r="K7353" t="s">
        <v>16154</v>
      </c>
      <c r="L7353" t="s">
        <v>16155</v>
      </c>
      <c r="M7353" t="s">
        <v>1189</v>
      </c>
      <c r="N7353" t="s">
        <v>58</v>
      </c>
      <c r="O7353">
        <v>9201</v>
      </c>
      <c r="P7353">
        <v>13744</v>
      </c>
      <c r="Q7353" t="s">
        <v>95</v>
      </c>
      <c r="R7353">
        <v>727</v>
      </c>
      <c r="S7353" s="2">
        <v>44731</v>
      </c>
      <c r="T7353" t="s">
        <v>42</v>
      </c>
      <c r="U7353">
        <v>0</v>
      </c>
      <c r="V7353" t="s">
        <v>43</v>
      </c>
      <c r="W7353">
        <v>453</v>
      </c>
      <c r="X7353" t="s">
        <v>44</v>
      </c>
      <c r="Y7353" t="s">
        <v>61</v>
      </c>
      <c r="Z7353">
        <v>2350</v>
      </c>
      <c r="AA7353">
        <v>458</v>
      </c>
      <c r="AB7353">
        <v>12973</v>
      </c>
      <c r="AC7353" t="s">
        <v>46</v>
      </c>
    </row>
    <row r="7354" spans="1:29" x14ac:dyDescent="0.3">
      <c r="A7354" s="1" t="s">
        <v>29</v>
      </c>
      <c r="B7354" t="s">
        <v>96</v>
      </c>
      <c r="C7354" t="s">
        <v>893</v>
      </c>
      <c r="D7354" t="s">
        <v>155</v>
      </c>
      <c r="E7354">
        <v>2</v>
      </c>
      <c r="F7354" t="s">
        <v>33</v>
      </c>
      <c r="G7354" t="s">
        <v>209</v>
      </c>
      <c r="H7354" t="s">
        <v>35</v>
      </c>
      <c r="I7354" t="s">
        <v>1008</v>
      </c>
      <c r="J7354" t="s">
        <v>4021</v>
      </c>
      <c r="K7354" t="s">
        <v>16156</v>
      </c>
      <c r="L7354" t="s">
        <v>16157</v>
      </c>
      <c r="M7354" t="s">
        <v>1136</v>
      </c>
      <c r="N7354" t="s">
        <v>40</v>
      </c>
      <c r="O7354">
        <v>8036</v>
      </c>
      <c r="P7354">
        <v>12923</v>
      </c>
      <c r="Q7354" t="s">
        <v>41</v>
      </c>
      <c r="R7354">
        <v>106</v>
      </c>
      <c r="S7354" s="2">
        <v>45170</v>
      </c>
      <c r="T7354" s="2">
        <v>45180</v>
      </c>
      <c r="U7354">
        <v>0</v>
      </c>
      <c r="V7354" t="s">
        <v>106</v>
      </c>
      <c r="W7354">
        <v>590</v>
      </c>
      <c r="X7354" t="s">
        <v>60</v>
      </c>
      <c r="Y7354" t="s">
        <v>61</v>
      </c>
      <c r="Z7354">
        <v>0</v>
      </c>
      <c r="AA7354">
        <v>581</v>
      </c>
      <c r="AB7354">
        <v>11972</v>
      </c>
      <c r="AC7354" t="s">
        <v>73</v>
      </c>
    </row>
    <row r="7355" spans="1:29" x14ac:dyDescent="0.3">
      <c r="A7355" s="1" t="s">
        <v>47</v>
      </c>
      <c r="B7355" t="s">
        <v>592</v>
      </c>
      <c r="C7355" t="s">
        <v>1147</v>
      </c>
      <c r="D7355" t="s">
        <v>32</v>
      </c>
      <c r="E7355">
        <v>6</v>
      </c>
      <c r="F7355" t="s">
        <v>33</v>
      </c>
      <c r="G7355" t="s">
        <v>111</v>
      </c>
      <c r="H7355" t="s">
        <v>35</v>
      </c>
      <c r="I7355" t="s">
        <v>1804</v>
      </c>
      <c r="J7355" t="s">
        <v>1937</v>
      </c>
      <c r="K7355" t="s">
        <v>16158</v>
      </c>
      <c r="L7355" t="s">
        <v>16159</v>
      </c>
      <c r="M7355" t="s">
        <v>3019</v>
      </c>
      <c r="N7355" t="s">
        <v>94</v>
      </c>
      <c r="O7355">
        <v>17111</v>
      </c>
      <c r="P7355">
        <v>20796</v>
      </c>
      <c r="Q7355" t="s">
        <v>95</v>
      </c>
      <c r="R7355">
        <v>521</v>
      </c>
      <c r="S7355" s="2">
        <v>44917</v>
      </c>
      <c r="T7355" s="2">
        <v>44927</v>
      </c>
      <c r="U7355">
        <v>0</v>
      </c>
      <c r="V7355" t="s">
        <v>85</v>
      </c>
      <c r="W7355">
        <v>632</v>
      </c>
      <c r="X7355" t="s">
        <v>60</v>
      </c>
      <c r="Y7355" t="s">
        <v>45</v>
      </c>
      <c r="Z7355">
        <v>0</v>
      </c>
      <c r="AA7355">
        <v>80</v>
      </c>
      <c r="AB7355">
        <v>18188</v>
      </c>
      <c r="AC7355" t="s">
        <v>107</v>
      </c>
    </row>
    <row r="7356" spans="1:29" x14ac:dyDescent="0.3">
      <c r="A7356" s="1" t="s">
        <v>47</v>
      </c>
      <c r="B7356" t="s">
        <v>176</v>
      </c>
      <c r="C7356" t="s">
        <v>3614</v>
      </c>
      <c r="D7356" t="s">
        <v>155</v>
      </c>
      <c r="E7356">
        <v>2</v>
      </c>
      <c r="F7356" t="s">
        <v>129</v>
      </c>
      <c r="G7356" t="s">
        <v>130</v>
      </c>
      <c r="H7356" t="s">
        <v>79</v>
      </c>
      <c r="I7356" t="s">
        <v>3328</v>
      </c>
      <c r="J7356" t="s">
        <v>7984</v>
      </c>
      <c r="K7356">
        <v>2387746189</v>
      </c>
      <c r="L7356" t="s">
        <v>16160</v>
      </c>
      <c r="M7356" t="s">
        <v>902</v>
      </c>
      <c r="N7356" t="s">
        <v>94</v>
      </c>
      <c r="O7356">
        <v>20797</v>
      </c>
      <c r="P7356">
        <v>23928</v>
      </c>
      <c r="Q7356" t="s">
        <v>59</v>
      </c>
      <c r="R7356">
        <v>259</v>
      </c>
      <c r="S7356" s="2">
        <v>45073</v>
      </c>
      <c r="T7356" s="2">
        <v>45086</v>
      </c>
      <c r="U7356">
        <v>25526</v>
      </c>
      <c r="V7356" t="s">
        <v>85</v>
      </c>
      <c r="W7356">
        <v>796</v>
      </c>
      <c r="X7356" t="s">
        <v>60</v>
      </c>
      <c r="Y7356" t="s">
        <v>45</v>
      </c>
      <c r="Z7356">
        <v>0</v>
      </c>
      <c r="AA7356">
        <v>111</v>
      </c>
      <c r="AB7356">
        <v>23011</v>
      </c>
      <c r="AC7356" t="s">
        <v>46</v>
      </c>
    </row>
    <row r="7357" spans="1:29" x14ac:dyDescent="0.3">
      <c r="A7357" s="1" t="s">
        <v>47</v>
      </c>
      <c r="B7357" t="s">
        <v>176</v>
      </c>
      <c r="C7357" t="s">
        <v>2390</v>
      </c>
      <c r="D7357" t="s">
        <v>178</v>
      </c>
      <c r="E7357">
        <v>10</v>
      </c>
      <c r="F7357" t="s">
        <v>64</v>
      </c>
      <c r="G7357" t="s">
        <v>802</v>
      </c>
      <c r="H7357" t="s">
        <v>35</v>
      </c>
      <c r="I7357" t="s">
        <v>210</v>
      </c>
      <c r="J7357" t="s">
        <v>2446</v>
      </c>
      <c r="K7357" t="s">
        <v>16161</v>
      </c>
      <c r="L7357" t="s">
        <v>16162</v>
      </c>
      <c r="M7357" t="s">
        <v>296</v>
      </c>
      <c r="N7357" t="s">
        <v>40</v>
      </c>
      <c r="O7357">
        <v>15871</v>
      </c>
      <c r="P7357">
        <v>18619</v>
      </c>
      <c r="Q7357" t="s">
        <v>41</v>
      </c>
      <c r="R7357">
        <v>45</v>
      </c>
      <c r="S7357" s="2">
        <v>45277</v>
      </c>
      <c r="T7357" s="2">
        <v>45291</v>
      </c>
      <c r="U7357">
        <v>0</v>
      </c>
      <c r="V7357" t="s">
        <v>106</v>
      </c>
      <c r="W7357">
        <v>515</v>
      </c>
      <c r="X7357" t="s">
        <v>60</v>
      </c>
      <c r="Y7357" t="s">
        <v>45</v>
      </c>
      <c r="Z7357">
        <v>0</v>
      </c>
      <c r="AA7357">
        <v>20</v>
      </c>
      <c r="AB7357">
        <v>16875</v>
      </c>
      <c r="AC7357" t="s">
        <v>73</v>
      </c>
    </row>
    <row r="7358" spans="1:29" x14ac:dyDescent="0.3">
      <c r="A7358" s="1" t="s">
        <v>47</v>
      </c>
      <c r="B7358" t="s">
        <v>117</v>
      </c>
      <c r="C7358" t="s">
        <v>1406</v>
      </c>
      <c r="D7358" t="s">
        <v>32</v>
      </c>
      <c r="E7358">
        <v>8</v>
      </c>
      <c r="F7358" t="s">
        <v>51</v>
      </c>
      <c r="G7358" t="s">
        <v>237</v>
      </c>
      <c r="H7358" t="s">
        <v>35</v>
      </c>
      <c r="I7358" t="s">
        <v>9461</v>
      </c>
      <c r="J7358" t="s">
        <v>3693</v>
      </c>
      <c r="K7358" t="s">
        <v>16163</v>
      </c>
      <c r="L7358" t="s">
        <v>16164</v>
      </c>
      <c r="M7358" t="s">
        <v>1301</v>
      </c>
      <c r="N7358" t="s">
        <v>84</v>
      </c>
      <c r="O7358">
        <v>16377</v>
      </c>
      <c r="P7358">
        <v>20525</v>
      </c>
      <c r="Q7358" t="s">
        <v>95</v>
      </c>
      <c r="R7358">
        <v>503</v>
      </c>
      <c r="S7358" s="2">
        <v>45327</v>
      </c>
      <c r="T7358" s="2">
        <v>45357</v>
      </c>
      <c r="U7358">
        <v>0</v>
      </c>
      <c r="V7358" t="s">
        <v>43</v>
      </c>
      <c r="W7358">
        <v>416</v>
      </c>
      <c r="X7358" t="s">
        <v>60</v>
      </c>
      <c r="Y7358" t="s">
        <v>72</v>
      </c>
      <c r="Z7358">
        <v>0</v>
      </c>
      <c r="AA7358">
        <v>301</v>
      </c>
      <c r="AB7358">
        <v>20197</v>
      </c>
      <c r="AC7358" t="s">
        <v>107</v>
      </c>
    </row>
    <row r="7359" spans="1:29" x14ac:dyDescent="0.3">
      <c r="A7359" s="1" t="s">
        <v>29</v>
      </c>
      <c r="B7359" t="s">
        <v>30</v>
      </c>
      <c r="C7359" t="s">
        <v>2406</v>
      </c>
      <c r="D7359" t="s">
        <v>201</v>
      </c>
      <c r="E7359">
        <v>4</v>
      </c>
      <c r="F7359" t="s">
        <v>129</v>
      </c>
      <c r="G7359" t="s">
        <v>395</v>
      </c>
      <c r="H7359" t="s">
        <v>79</v>
      </c>
      <c r="I7359" t="s">
        <v>673</v>
      </c>
      <c r="J7359" t="s">
        <v>3401</v>
      </c>
      <c r="K7359" t="s">
        <v>16165</v>
      </c>
      <c r="L7359" t="s">
        <v>16166</v>
      </c>
      <c r="M7359" t="s">
        <v>3066</v>
      </c>
      <c r="N7359" t="s">
        <v>40</v>
      </c>
      <c r="O7359">
        <v>29059</v>
      </c>
      <c r="P7359">
        <v>33474</v>
      </c>
      <c r="Q7359" t="s">
        <v>95</v>
      </c>
      <c r="R7359">
        <v>98</v>
      </c>
      <c r="S7359" s="2">
        <v>44487</v>
      </c>
      <c r="T7359" s="2">
        <v>44506</v>
      </c>
      <c r="U7359">
        <v>0</v>
      </c>
      <c r="V7359" t="s">
        <v>71</v>
      </c>
      <c r="W7359">
        <v>715</v>
      </c>
      <c r="X7359" t="s">
        <v>60</v>
      </c>
      <c r="Y7359" t="s">
        <v>45</v>
      </c>
      <c r="Z7359">
        <v>0</v>
      </c>
      <c r="AA7359">
        <v>498</v>
      </c>
      <c r="AB7359">
        <v>31202</v>
      </c>
      <c r="AC7359" t="s">
        <v>46</v>
      </c>
    </row>
    <row r="7360" spans="1:29" x14ac:dyDescent="0.3">
      <c r="A7360" s="1" t="s">
        <v>29</v>
      </c>
      <c r="B7360" t="s">
        <v>62</v>
      </c>
      <c r="C7360" t="s">
        <v>2097</v>
      </c>
      <c r="D7360" t="s">
        <v>98</v>
      </c>
      <c r="E7360">
        <v>8</v>
      </c>
      <c r="F7360" t="s">
        <v>33</v>
      </c>
      <c r="G7360" t="s">
        <v>848</v>
      </c>
      <c r="H7360" t="s">
        <v>35</v>
      </c>
      <c r="I7360" t="s">
        <v>1246</v>
      </c>
      <c r="J7360" t="s">
        <v>822</v>
      </c>
      <c r="K7360" t="s">
        <v>16167</v>
      </c>
      <c r="L7360" t="s">
        <v>16168</v>
      </c>
      <c r="M7360" t="s">
        <v>505</v>
      </c>
      <c r="N7360" t="s">
        <v>94</v>
      </c>
      <c r="O7360">
        <v>11639</v>
      </c>
      <c r="P7360">
        <v>15001</v>
      </c>
      <c r="Q7360" t="s">
        <v>41</v>
      </c>
      <c r="R7360">
        <v>579</v>
      </c>
      <c r="S7360" s="2">
        <v>45099</v>
      </c>
      <c r="T7360" t="s">
        <v>42</v>
      </c>
      <c r="U7360">
        <v>0</v>
      </c>
      <c r="V7360" t="s">
        <v>85</v>
      </c>
      <c r="W7360">
        <v>841</v>
      </c>
      <c r="X7360" t="s">
        <v>44</v>
      </c>
      <c r="Y7360" t="s">
        <v>61</v>
      </c>
      <c r="Z7360">
        <v>0</v>
      </c>
      <c r="AA7360">
        <v>195</v>
      </c>
      <c r="AB7360">
        <v>11806</v>
      </c>
      <c r="AC7360" t="s">
        <v>107</v>
      </c>
    </row>
    <row r="7361" spans="1:29" x14ac:dyDescent="0.3">
      <c r="A7361" s="1" t="s">
        <v>29</v>
      </c>
      <c r="B7361" t="s">
        <v>62</v>
      </c>
      <c r="C7361" t="s">
        <v>3874</v>
      </c>
      <c r="D7361" t="s">
        <v>352</v>
      </c>
      <c r="E7361">
        <v>10</v>
      </c>
      <c r="F7361" t="s">
        <v>99</v>
      </c>
      <c r="G7361" t="s">
        <v>579</v>
      </c>
      <c r="H7361" t="s">
        <v>79</v>
      </c>
      <c r="I7361" t="s">
        <v>990</v>
      </c>
      <c r="J7361" t="s">
        <v>1080</v>
      </c>
      <c r="K7361" t="s">
        <v>16169</v>
      </c>
      <c r="L7361" t="s">
        <v>16170</v>
      </c>
      <c r="M7361" t="s">
        <v>362</v>
      </c>
      <c r="N7361" t="s">
        <v>40</v>
      </c>
      <c r="O7361">
        <v>7574</v>
      </c>
      <c r="P7361">
        <v>10711</v>
      </c>
      <c r="Q7361" t="s">
        <v>59</v>
      </c>
      <c r="R7361">
        <v>920</v>
      </c>
      <c r="S7361" s="2">
        <v>45282</v>
      </c>
      <c r="T7361" s="2">
        <v>45312</v>
      </c>
      <c r="U7361">
        <v>25139</v>
      </c>
      <c r="V7361" t="s">
        <v>106</v>
      </c>
      <c r="W7361">
        <v>673</v>
      </c>
      <c r="X7361" t="s">
        <v>60</v>
      </c>
      <c r="Y7361" t="s">
        <v>61</v>
      </c>
      <c r="Z7361">
        <v>0</v>
      </c>
      <c r="AA7361">
        <v>643</v>
      </c>
      <c r="AB7361">
        <v>8705</v>
      </c>
      <c r="AC7361" t="s">
        <v>73</v>
      </c>
    </row>
    <row r="7362" spans="1:29" x14ac:dyDescent="0.3">
      <c r="A7362" s="1" t="s">
        <v>47</v>
      </c>
      <c r="B7362" t="s">
        <v>136</v>
      </c>
      <c r="C7362" t="s">
        <v>200</v>
      </c>
      <c r="D7362" t="s">
        <v>387</v>
      </c>
      <c r="E7362">
        <v>7</v>
      </c>
      <c r="F7362" t="s">
        <v>33</v>
      </c>
      <c r="G7362" t="s">
        <v>209</v>
      </c>
      <c r="H7362" t="s">
        <v>35</v>
      </c>
      <c r="I7362" t="s">
        <v>1351</v>
      </c>
      <c r="J7362" t="s">
        <v>693</v>
      </c>
      <c r="K7362" t="s">
        <v>16171</v>
      </c>
      <c r="L7362" t="s">
        <v>16172</v>
      </c>
      <c r="M7362" t="s">
        <v>988</v>
      </c>
      <c r="N7362" t="s">
        <v>84</v>
      </c>
      <c r="O7362">
        <v>13684</v>
      </c>
      <c r="P7362">
        <v>15885</v>
      </c>
      <c r="Q7362" t="s">
        <v>41</v>
      </c>
      <c r="R7362">
        <v>872</v>
      </c>
      <c r="S7362" s="2">
        <v>44951</v>
      </c>
      <c r="T7362" s="2">
        <v>44975</v>
      </c>
      <c r="U7362">
        <v>0</v>
      </c>
      <c r="V7362" t="s">
        <v>43</v>
      </c>
      <c r="W7362">
        <v>423</v>
      </c>
      <c r="X7362" t="s">
        <v>60</v>
      </c>
      <c r="Y7362" t="s">
        <v>72</v>
      </c>
      <c r="Z7362">
        <v>0</v>
      </c>
      <c r="AA7362">
        <v>675</v>
      </c>
      <c r="AB7362">
        <v>14053</v>
      </c>
      <c r="AC7362" t="s">
        <v>73</v>
      </c>
    </row>
    <row r="7363" spans="1:29" x14ac:dyDescent="0.3">
      <c r="A7363" s="1" t="s">
        <v>47</v>
      </c>
      <c r="B7363" t="s">
        <v>48</v>
      </c>
      <c r="C7363" t="s">
        <v>432</v>
      </c>
      <c r="D7363" t="s">
        <v>236</v>
      </c>
      <c r="E7363">
        <v>5</v>
      </c>
      <c r="F7363" t="s">
        <v>33</v>
      </c>
      <c r="G7363" t="s">
        <v>451</v>
      </c>
      <c r="H7363" t="s">
        <v>79</v>
      </c>
      <c r="I7363" t="s">
        <v>636</v>
      </c>
      <c r="J7363" t="s">
        <v>2081</v>
      </c>
      <c r="K7363">
        <f>1-179-849-7912</f>
        <v>-8939</v>
      </c>
      <c r="L7363" t="s">
        <v>16173</v>
      </c>
      <c r="M7363" t="s">
        <v>57</v>
      </c>
      <c r="N7363" t="s">
        <v>94</v>
      </c>
      <c r="O7363">
        <v>14532</v>
      </c>
      <c r="P7363">
        <v>19032</v>
      </c>
      <c r="Q7363" t="s">
        <v>59</v>
      </c>
      <c r="R7363">
        <v>805</v>
      </c>
      <c r="S7363" s="2">
        <v>44903</v>
      </c>
      <c r="T7363" s="2">
        <v>44920</v>
      </c>
      <c r="U7363">
        <v>7833</v>
      </c>
      <c r="V7363" t="s">
        <v>85</v>
      </c>
      <c r="W7363">
        <v>522</v>
      </c>
      <c r="X7363" t="s">
        <v>60</v>
      </c>
      <c r="Y7363" t="s">
        <v>45</v>
      </c>
      <c r="Z7363">
        <v>0</v>
      </c>
      <c r="AA7363">
        <v>788</v>
      </c>
      <c r="AB7363">
        <v>17028</v>
      </c>
      <c r="AC7363" t="s">
        <v>107</v>
      </c>
    </row>
    <row r="7364" spans="1:29" x14ac:dyDescent="0.3">
      <c r="A7364" s="1" t="s">
        <v>47</v>
      </c>
      <c r="B7364" t="s">
        <v>161</v>
      </c>
      <c r="C7364" t="s">
        <v>2359</v>
      </c>
      <c r="D7364" t="s">
        <v>169</v>
      </c>
      <c r="E7364">
        <v>1</v>
      </c>
      <c r="F7364" t="s">
        <v>129</v>
      </c>
      <c r="G7364" t="s">
        <v>1528</v>
      </c>
      <c r="H7364" t="s">
        <v>79</v>
      </c>
      <c r="I7364" t="s">
        <v>1940</v>
      </c>
      <c r="J7364" t="s">
        <v>4357</v>
      </c>
      <c r="K7364" t="s">
        <v>16174</v>
      </c>
      <c r="L7364" t="s">
        <v>16175</v>
      </c>
      <c r="M7364" t="s">
        <v>2032</v>
      </c>
      <c r="N7364" t="s">
        <v>40</v>
      </c>
      <c r="O7364">
        <v>15107</v>
      </c>
      <c r="P7364">
        <v>17812</v>
      </c>
      <c r="Q7364" t="s">
        <v>41</v>
      </c>
      <c r="R7364">
        <v>58</v>
      </c>
      <c r="S7364" s="2">
        <v>45116</v>
      </c>
      <c r="T7364" t="s">
        <v>42</v>
      </c>
      <c r="U7364">
        <v>0</v>
      </c>
      <c r="V7364" t="s">
        <v>106</v>
      </c>
      <c r="W7364">
        <v>778</v>
      </c>
      <c r="X7364" t="s">
        <v>44</v>
      </c>
      <c r="Y7364" t="s">
        <v>61</v>
      </c>
      <c r="Z7364">
        <v>0</v>
      </c>
      <c r="AA7364">
        <v>52</v>
      </c>
      <c r="AB7364">
        <v>17644</v>
      </c>
      <c r="AC7364" t="s">
        <v>73</v>
      </c>
    </row>
    <row r="7365" spans="1:29" x14ac:dyDescent="0.3">
      <c r="A7365" s="1" t="s">
        <v>29</v>
      </c>
      <c r="B7365" t="s">
        <v>393</v>
      </c>
      <c r="C7365" t="s">
        <v>4317</v>
      </c>
      <c r="D7365" t="s">
        <v>236</v>
      </c>
      <c r="E7365">
        <v>7</v>
      </c>
      <c r="F7365" t="s">
        <v>33</v>
      </c>
      <c r="G7365" t="s">
        <v>111</v>
      </c>
      <c r="H7365" t="s">
        <v>35</v>
      </c>
      <c r="I7365" t="s">
        <v>1318</v>
      </c>
      <c r="J7365" t="s">
        <v>1304</v>
      </c>
      <c r="K7365" t="s">
        <v>16176</v>
      </c>
      <c r="L7365" t="s">
        <v>16177</v>
      </c>
      <c r="M7365" t="s">
        <v>1265</v>
      </c>
      <c r="N7365" t="s">
        <v>84</v>
      </c>
      <c r="O7365">
        <v>14323</v>
      </c>
      <c r="P7365">
        <v>19224</v>
      </c>
      <c r="Q7365" t="s">
        <v>41</v>
      </c>
      <c r="R7365">
        <v>254</v>
      </c>
      <c r="S7365" s="2">
        <v>44919</v>
      </c>
      <c r="T7365" t="s">
        <v>42</v>
      </c>
      <c r="U7365">
        <v>0</v>
      </c>
      <c r="V7365" t="s">
        <v>43</v>
      </c>
      <c r="W7365">
        <v>463</v>
      </c>
      <c r="X7365" t="s">
        <v>44</v>
      </c>
      <c r="Y7365" t="s">
        <v>45</v>
      </c>
      <c r="Z7365">
        <v>0</v>
      </c>
      <c r="AA7365">
        <v>864</v>
      </c>
      <c r="AB7365">
        <v>15967</v>
      </c>
      <c r="AC7365" t="s">
        <v>73</v>
      </c>
    </row>
    <row r="7366" spans="1:29" x14ac:dyDescent="0.3">
      <c r="A7366" s="1" t="s">
        <v>29</v>
      </c>
      <c r="B7366" t="s">
        <v>363</v>
      </c>
      <c r="C7366" t="s">
        <v>770</v>
      </c>
      <c r="D7366" t="s">
        <v>76</v>
      </c>
      <c r="E7366">
        <v>10</v>
      </c>
      <c r="F7366" t="s">
        <v>186</v>
      </c>
      <c r="G7366" t="s">
        <v>535</v>
      </c>
      <c r="H7366" t="s">
        <v>79</v>
      </c>
      <c r="I7366" t="s">
        <v>164</v>
      </c>
      <c r="J7366" t="s">
        <v>372</v>
      </c>
      <c r="K7366" t="s">
        <v>16178</v>
      </c>
      <c r="L7366" t="s">
        <v>16179</v>
      </c>
      <c r="M7366" t="s">
        <v>456</v>
      </c>
      <c r="N7366" t="s">
        <v>58</v>
      </c>
      <c r="O7366">
        <v>4169</v>
      </c>
      <c r="P7366">
        <v>8874</v>
      </c>
      <c r="Q7366" t="s">
        <v>41</v>
      </c>
      <c r="R7366">
        <v>679</v>
      </c>
      <c r="S7366" s="2">
        <v>44575</v>
      </c>
      <c r="T7366" s="2">
        <v>44581</v>
      </c>
      <c r="U7366">
        <v>0</v>
      </c>
      <c r="V7366" t="s">
        <v>71</v>
      </c>
      <c r="W7366">
        <v>618</v>
      </c>
      <c r="X7366" t="s">
        <v>60</v>
      </c>
      <c r="Y7366" t="s">
        <v>72</v>
      </c>
      <c r="Z7366">
        <v>2986</v>
      </c>
      <c r="AA7366">
        <v>606</v>
      </c>
      <c r="AB7366">
        <v>8225</v>
      </c>
      <c r="AC7366" t="s">
        <v>73</v>
      </c>
    </row>
    <row r="7367" spans="1:29" x14ac:dyDescent="0.3">
      <c r="A7367" s="1" t="s">
        <v>47</v>
      </c>
      <c r="B7367" t="s">
        <v>145</v>
      </c>
      <c r="C7367" t="s">
        <v>1527</v>
      </c>
      <c r="D7367" t="s">
        <v>32</v>
      </c>
      <c r="E7367">
        <v>5</v>
      </c>
      <c r="F7367" t="s">
        <v>33</v>
      </c>
      <c r="G7367" t="s">
        <v>34</v>
      </c>
      <c r="H7367" t="s">
        <v>35</v>
      </c>
      <c r="I7367" t="s">
        <v>3901</v>
      </c>
      <c r="J7367" t="s">
        <v>3409</v>
      </c>
      <c r="K7367" t="s">
        <v>16180</v>
      </c>
      <c r="L7367" t="s">
        <v>16181</v>
      </c>
      <c r="M7367" t="s">
        <v>708</v>
      </c>
      <c r="N7367" t="s">
        <v>94</v>
      </c>
      <c r="O7367">
        <v>5397</v>
      </c>
      <c r="P7367">
        <v>8047</v>
      </c>
      <c r="Q7367" t="s">
        <v>41</v>
      </c>
      <c r="R7367">
        <v>134</v>
      </c>
      <c r="S7367" s="2">
        <v>44399</v>
      </c>
      <c r="T7367" s="2">
        <v>44411</v>
      </c>
      <c r="U7367">
        <v>0</v>
      </c>
      <c r="V7367" t="s">
        <v>85</v>
      </c>
      <c r="W7367">
        <v>516</v>
      </c>
      <c r="X7367" t="s">
        <v>60</v>
      </c>
      <c r="Y7367" t="s">
        <v>72</v>
      </c>
      <c r="Z7367">
        <v>0</v>
      </c>
      <c r="AA7367">
        <v>954</v>
      </c>
      <c r="AB7367">
        <v>6910</v>
      </c>
      <c r="AC7367" t="s">
        <v>73</v>
      </c>
    </row>
    <row r="7368" spans="1:29" x14ac:dyDescent="0.3">
      <c r="A7368" s="1" t="s">
        <v>29</v>
      </c>
      <c r="B7368" t="s">
        <v>228</v>
      </c>
      <c r="C7368" t="s">
        <v>635</v>
      </c>
      <c r="D7368" t="s">
        <v>138</v>
      </c>
      <c r="E7368">
        <v>6</v>
      </c>
      <c r="F7368" t="s">
        <v>221</v>
      </c>
      <c r="G7368" t="s">
        <v>250</v>
      </c>
      <c r="H7368" t="s">
        <v>35</v>
      </c>
      <c r="I7368" t="s">
        <v>3285</v>
      </c>
      <c r="J7368" t="s">
        <v>171</v>
      </c>
      <c r="K7368">
        <f>1-286-793-1384</f>
        <v>-2462</v>
      </c>
      <c r="L7368" t="s">
        <v>16182</v>
      </c>
      <c r="M7368" t="s">
        <v>1189</v>
      </c>
      <c r="N7368" t="s">
        <v>94</v>
      </c>
      <c r="O7368">
        <v>3354</v>
      </c>
      <c r="P7368">
        <v>7472</v>
      </c>
      <c r="Q7368" t="s">
        <v>41</v>
      </c>
      <c r="R7368">
        <v>582</v>
      </c>
      <c r="S7368" s="2">
        <v>44893</v>
      </c>
      <c r="T7368" t="s">
        <v>42</v>
      </c>
      <c r="U7368">
        <v>0</v>
      </c>
      <c r="V7368" t="s">
        <v>106</v>
      </c>
      <c r="W7368">
        <v>552</v>
      </c>
      <c r="X7368" t="s">
        <v>44</v>
      </c>
      <c r="Y7368" t="s">
        <v>72</v>
      </c>
      <c r="Z7368">
        <v>0</v>
      </c>
      <c r="AA7368">
        <v>456</v>
      </c>
      <c r="AB7368">
        <v>6384</v>
      </c>
      <c r="AC7368" t="s">
        <v>73</v>
      </c>
    </row>
    <row r="7369" spans="1:29" x14ac:dyDescent="0.3">
      <c r="A7369" s="1" t="s">
        <v>29</v>
      </c>
      <c r="B7369" t="s">
        <v>30</v>
      </c>
      <c r="C7369" t="s">
        <v>2406</v>
      </c>
      <c r="D7369" t="s">
        <v>98</v>
      </c>
      <c r="E7369">
        <v>5</v>
      </c>
      <c r="F7369" t="s">
        <v>271</v>
      </c>
      <c r="G7369" t="s">
        <v>495</v>
      </c>
      <c r="H7369" t="s">
        <v>79</v>
      </c>
      <c r="I7369" t="s">
        <v>238</v>
      </c>
      <c r="J7369" t="s">
        <v>922</v>
      </c>
      <c r="K7369" t="s">
        <v>16183</v>
      </c>
      <c r="L7369" t="s">
        <v>16184</v>
      </c>
      <c r="M7369" t="s">
        <v>1121</v>
      </c>
      <c r="N7369" t="s">
        <v>58</v>
      </c>
      <c r="O7369">
        <v>4875</v>
      </c>
      <c r="P7369">
        <v>9811</v>
      </c>
      <c r="Q7369" t="s">
        <v>95</v>
      </c>
      <c r="R7369">
        <v>785</v>
      </c>
      <c r="S7369" s="2">
        <v>45299</v>
      </c>
      <c r="T7369" t="s">
        <v>42</v>
      </c>
      <c r="U7369">
        <v>0</v>
      </c>
      <c r="V7369" t="s">
        <v>71</v>
      </c>
      <c r="W7369">
        <v>626</v>
      </c>
      <c r="X7369" t="s">
        <v>44</v>
      </c>
      <c r="Y7369" t="s">
        <v>45</v>
      </c>
      <c r="Z7369">
        <v>4296</v>
      </c>
      <c r="AA7369">
        <v>709</v>
      </c>
      <c r="AB7369">
        <v>5603</v>
      </c>
      <c r="AC7369" t="s">
        <v>73</v>
      </c>
    </row>
    <row r="7370" spans="1:29" x14ac:dyDescent="0.3">
      <c r="A7370" s="1" t="s">
        <v>29</v>
      </c>
      <c r="B7370" t="s">
        <v>74</v>
      </c>
      <c r="C7370" t="s">
        <v>1174</v>
      </c>
      <c r="D7370" t="s">
        <v>119</v>
      </c>
      <c r="E7370">
        <v>9</v>
      </c>
      <c r="F7370" t="s">
        <v>64</v>
      </c>
      <c r="G7370" t="s">
        <v>1152</v>
      </c>
      <c r="H7370" t="s">
        <v>79</v>
      </c>
      <c r="I7370" t="s">
        <v>771</v>
      </c>
      <c r="J7370" t="s">
        <v>2188</v>
      </c>
      <c r="K7370" t="s">
        <v>16185</v>
      </c>
      <c r="L7370" t="s">
        <v>16186</v>
      </c>
      <c r="M7370" t="s">
        <v>175</v>
      </c>
      <c r="N7370" t="s">
        <v>94</v>
      </c>
      <c r="O7370">
        <v>7905</v>
      </c>
      <c r="P7370">
        <v>10307</v>
      </c>
      <c r="Q7370" t="s">
        <v>95</v>
      </c>
      <c r="R7370">
        <v>498</v>
      </c>
      <c r="S7370" s="2">
        <v>44590</v>
      </c>
      <c r="T7370" s="2">
        <v>44610</v>
      </c>
      <c r="U7370">
        <v>0</v>
      </c>
      <c r="V7370" t="s">
        <v>71</v>
      </c>
      <c r="W7370">
        <v>508</v>
      </c>
      <c r="X7370" t="s">
        <v>60</v>
      </c>
      <c r="Y7370" t="s">
        <v>61</v>
      </c>
      <c r="Z7370">
        <v>0</v>
      </c>
      <c r="AA7370">
        <v>502</v>
      </c>
      <c r="AB7370">
        <v>10100</v>
      </c>
      <c r="AC7370" t="s">
        <v>73</v>
      </c>
    </row>
    <row r="7371" spans="1:29" x14ac:dyDescent="0.3">
      <c r="A7371" s="1" t="s">
        <v>29</v>
      </c>
      <c r="B7371" t="s">
        <v>62</v>
      </c>
      <c r="C7371" t="s">
        <v>370</v>
      </c>
      <c r="D7371" t="s">
        <v>352</v>
      </c>
      <c r="E7371">
        <v>5</v>
      </c>
      <c r="F7371" t="s">
        <v>33</v>
      </c>
      <c r="G7371" t="s">
        <v>170</v>
      </c>
      <c r="H7371" t="s">
        <v>35</v>
      </c>
      <c r="I7371" t="s">
        <v>2513</v>
      </c>
      <c r="J7371" t="s">
        <v>1652</v>
      </c>
      <c r="K7371" t="s">
        <v>16187</v>
      </c>
      <c r="L7371" t="s">
        <v>16188</v>
      </c>
      <c r="M7371" t="s">
        <v>1976</v>
      </c>
      <c r="N7371" t="s">
        <v>94</v>
      </c>
      <c r="O7371">
        <v>20222</v>
      </c>
      <c r="P7371">
        <v>22331</v>
      </c>
      <c r="Q7371" t="s">
        <v>41</v>
      </c>
      <c r="R7371">
        <v>485</v>
      </c>
      <c r="S7371" s="2">
        <v>44435</v>
      </c>
      <c r="T7371" t="s">
        <v>42</v>
      </c>
      <c r="U7371">
        <v>0</v>
      </c>
      <c r="V7371" t="s">
        <v>43</v>
      </c>
      <c r="W7371">
        <v>427</v>
      </c>
      <c r="X7371" t="s">
        <v>44</v>
      </c>
      <c r="Y7371" t="s">
        <v>61</v>
      </c>
      <c r="Z7371">
        <v>0</v>
      </c>
      <c r="AA7371">
        <v>64</v>
      </c>
      <c r="AB7371">
        <v>21720</v>
      </c>
      <c r="AC7371" t="s">
        <v>73</v>
      </c>
    </row>
    <row r="7372" spans="1:29" x14ac:dyDescent="0.3">
      <c r="A7372" s="1" t="s">
        <v>47</v>
      </c>
      <c r="B7372" t="s">
        <v>108</v>
      </c>
      <c r="C7372" t="s">
        <v>1275</v>
      </c>
      <c r="D7372" t="s">
        <v>352</v>
      </c>
      <c r="E7372">
        <v>1</v>
      </c>
      <c r="F7372" t="s">
        <v>77</v>
      </c>
      <c r="G7372" t="s">
        <v>365</v>
      </c>
      <c r="H7372" t="s">
        <v>79</v>
      </c>
      <c r="I7372" t="s">
        <v>490</v>
      </c>
      <c r="J7372" t="s">
        <v>459</v>
      </c>
      <c r="K7372" t="s">
        <v>16189</v>
      </c>
      <c r="L7372" t="s">
        <v>16190</v>
      </c>
      <c r="M7372" t="s">
        <v>444</v>
      </c>
      <c r="N7372" t="s">
        <v>58</v>
      </c>
      <c r="O7372">
        <v>5743</v>
      </c>
      <c r="P7372">
        <v>8630</v>
      </c>
      <c r="Q7372" t="s">
        <v>59</v>
      </c>
      <c r="R7372">
        <v>431</v>
      </c>
      <c r="S7372" s="2">
        <v>45103</v>
      </c>
      <c r="T7372" t="s">
        <v>42</v>
      </c>
      <c r="U7372">
        <v>15564</v>
      </c>
      <c r="V7372" t="s">
        <v>43</v>
      </c>
      <c r="W7372">
        <v>613</v>
      </c>
      <c r="X7372" t="s">
        <v>44</v>
      </c>
      <c r="Y7372" t="s">
        <v>61</v>
      </c>
      <c r="Z7372">
        <v>1939</v>
      </c>
      <c r="AA7372">
        <v>595</v>
      </c>
      <c r="AB7372">
        <v>5961</v>
      </c>
      <c r="AC7372" t="s">
        <v>46</v>
      </c>
    </row>
    <row r="7373" spans="1:29" x14ac:dyDescent="0.3">
      <c r="A7373" s="1" t="s">
        <v>47</v>
      </c>
      <c r="B7373" t="s">
        <v>117</v>
      </c>
      <c r="C7373" t="s">
        <v>512</v>
      </c>
      <c r="D7373" t="s">
        <v>201</v>
      </c>
      <c r="E7373">
        <v>5</v>
      </c>
      <c r="F7373" t="s">
        <v>77</v>
      </c>
      <c r="G7373" t="s">
        <v>365</v>
      </c>
      <c r="H7373" t="s">
        <v>79</v>
      </c>
      <c r="I7373" t="s">
        <v>458</v>
      </c>
      <c r="J7373" t="s">
        <v>14725</v>
      </c>
      <c r="K7373" t="s">
        <v>16191</v>
      </c>
      <c r="L7373" t="s">
        <v>16192</v>
      </c>
      <c r="M7373" t="s">
        <v>1311</v>
      </c>
      <c r="N7373" t="s">
        <v>58</v>
      </c>
      <c r="O7373">
        <v>24720</v>
      </c>
      <c r="P7373">
        <v>28673</v>
      </c>
      <c r="Q7373" t="s">
        <v>59</v>
      </c>
      <c r="R7373">
        <v>755</v>
      </c>
      <c r="S7373" s="2">
        <v>44547</v>
      </c>
      <c r="T7373" s="2">
        <v>44556</v>
      </c>
      <c r="U7373">
        <v>28686</v>
      </c>
      <c r="V7373" t="s">
        <v>71</v>
      </c>
      <c r="W7373">
        <v>603</v>
      </c>
      <c r="X7373" t="s">
        <v>60</v>
      </c>
      <c r="Y7373" t="s">
        <v>45</v>
      </c>
      <c r="Z7373">
        <v>1736</v>
      </c>
      <c r="AA7373">
        <v>437</v>
      </c>
      <c r="AB7373">
        <v>27346</v>
      </c>
      <c r="AC7373" t="s">
        <v>73</v>
      </c>
    </row>
    <row r="7374" spans="1:29" x14ac:dyDescent="0.3">
      <c r="A7374" s="1" t="s">
        <v>29</v>
      </c>
      <c r="B7374" t="s">
        <v>327</v>
      </c>
      <c r="C7374" t="s">
        <v>1336</v>
      </c>
      <c r="D7374" t="s">
        <v>119</v>
      </c>
      <c r="E7374">
        <v>3</v>
      </c>
      <c r="F7374" t="s">
        <v>129</v>
      </c>
      <c r="G7374" t="s">
        <v>700</v>
      </c>
      <c r="H7374" t="s">
        <v>79</v>
      </c>
      <c r="I7374" t="s">
        <v>1295</v>
      </c>
      <c r="J7374" t="s">
        <v>15847</v>
      </c>
      <c r="K7374" s="3" t="s">
        <v>16193</v>
      </c>
      <c r="L7374" t="s">
        <v>16194</v>
      </c>
      <c r="M7374" t="s">
        <v>1023</v>
      </c>
      <c r="N7374" t="s">
        <v>40</v>
      </c>
      <c r="O7374">
        <v>26043</v>
      </c>
      <c r="P7374">
        <v>30565</v>
      </c>
      <c r="Q7374" t="s">
        <v>59</v>
      </c>
      <c r="R7374">
        <v>923</v>
      </c>
      <c r="S7374" s="2">
        <v>44757</v>
      </c>
      <c r="T7374" t="s">
        <v>42</v>
      </c>
      <c r="U7374">
        <v>34812</v>
      </c>
      <c r="V7374" t="s">
        <v>71</v>
      </c>
      <c r="W7374">
        <v>592</v>
      </c>
      <c r="X7374" t="s">
        <v>44</v>
      </c>
      <c r="Y7374" t="s">
        <v>61</v>
      </c>
      <c r="Z7374">
        <v>0</v>
      </c>
      <c r="AA7374">
        <v>151</v>
      </c>
      <c r="AB7374">
        <v>29878</v>
      </c>
      <c r="AC7374" t="s">
        <v>46</v>
      </c>
    </row>
    <row r="7375" spans="1:29" x14ac:dyDescent="0.3">
      <c r="A7375" s="1" t="s">
        <v>29</v>
      </c>
      <c r="B7375" t="s">
        <v>30</v>
      </c>
      <c r="C7375" t="s">
        <v>1670</v>
      </c>
      <c r="D7375" t="s">
        <v>236</v>
      </c>
      <c r="E7375">
        <v>5</v>
      </c>
      <c r="F7375" t="s">
        <v>120</v>
      </c>
      <c r="G7375" t="s">
        <v>1180</v>
      </c>
      <c r="H7375" t="s">
        <v>35</v>
      </c>
      <c r="I7375" t="s">
        <v>244</v>
      </c>
      <c r="J7375" t="s">
        <v>1731</v>
      </c>
      <c r="K7375" t="s">
        <v>16195</v>
      </c>
      <c r="L7375" t="s">
        <v>16196</v>
      </c>
      <c r="M7375" t="s">
        <v>1491</v>
      </c>
      <c r="N7375" t="s">
        <v>94</v>
      </c>
      <c r="O7375">
        <v>21624</v>
      </c>
      <c r="P7375">
        <v>24001</v>
      </c>
      <c r="Q7375" t="s">
        <v>41</v>
      </c>
      <c r="R7375">
        <v>548</v>
      </c>
      <c r="S7375" s="2">
        <v>44709</v>
      </c>
      <c r="T7375" t="s">
        <v>42</v>
      </c>
      <c r="U7375">
        <v>0</v>
      </c>
      <c r="V7375" t="s">
        <v>106</v>
      </c>
      <c r="W7375">
        <v>585</v>
      </c>
      <c r="X7375" t="s">
        <v>44</v>
      </c>
      <c r="Y7375" t="s">
        <v>72</v>
      </c>
      <c r="Z7375">
        <v>0</v>
      </c>
      <c r="AA7375">
        <v>606</v>
      </c>
      <c r="AB7375">
        <v>22321</v>
      </c>
      <c r="AC7375" t="s">
        <v>107</v>
      </c>
    </row>
    <row r="7376" spans="1:29" x14ac:dyDescent="0.3">
      <c r="A7376" s="1" t="s">
        <v>47</v>
      </c>
      <c r="B7376" t="s">
        <v>117</v>
      </c>
      <c r="C7376" t="s">
        <v>920</v>
      </c>
      <c r="D7376" t="s">
        <v>110</v>
      </c>
      <c r="E7376">
        <v>9</v>
      </c>
      <c r="F7376" t="s">
        <v>33</v>
      </c>
      <c r="G7376" t="s">
        <v>34</v>
      </c>
      <c r="H7376" t="s">
        <v>79</v>
      </c>
      <c r="I7376" t="s">
        <v>668</v>
      </c>
      <c r="J7376" t="s">
        <v>739</v>
      </c>
      <c r="K7376" t="s">
        <v>16197</v>
      </c>
      <c r="L7376" t="s">
        <v>16198</v>
      </c>
      <c r="M7376" t="s">
        <v>1311</v>
      </c>
      <c r="N7376" t="s">
        <v>84</v>
      </c>
      <c r="O7376">
        <v>17137</v>
      </c>
      <c r="P7376">
        <v>20887</v>
      </c>
      <c r="Q7376" t="s">
        <v>41</v>
      </c>
      <c r="R7376">
        <v>845</v>
      </c>
      <c r="S7376" s="2">
        <v>44722</v>
      </c>
      <c r="T7376" s="2">
        <v>44751</v>
      </c>
      <c r="U7376">
        <v>0</v>
      </c>
      <c r="V7376" t="s">
        <v>106</v>
      </c>
      <c r="W7376">
        <v>704</v>
      </c>
      <c r="X7376" t="s">
        <v>60</v>
      </c>
      <c r="Y7376" t="s">
        <v>61</v>
      </c>
      <c r="Z7376">
        <v>0</v>
      </c>
      <c r="AA7376">
        <v>838</v>
      </c>
      <c r="AB7376">
        <v>19803</v>
      </c>
      <c r="AC7376" t="s">
        <v>73</v>
      </c>
    </row>
    <row r="7377" spans="1:29" x14ac:dyDescent="0.3">
      <c r="A7377" s="1" t="s">
        <v>29</v>
      </c>
      <c r="B7377" t="s">
        <v>393</v>
      </c>
      <c r="C7377" t="s">
        <v>3251</v>
      </c>
      <c r="D7377" t="s">
        <v>119</v>
      </c>
      <c r="E7377">
        <v>6</v>
      </c>
      <c r="F7377" t="s">
        <v>64</v>
      </c>
      <c r="G7377" t="s">
        <v>258</v>
      </c>
      <c r="H7377" t="s">
        <v>35</v>
      </c>
      <c r="I7377" t="s">
        <v>1593</v>
      </c>
      <c r="J7377" t="s">
        <v>3708</v>
      </c>
      <c r="K7377">
        <v>9067467107</v>
      </c>
      <c r="L7377" t="s">
        <v>16199</v>
      </c>
      <c r="M7377" t="s">
        <v>948</v>
      </c>
      <c r="N7377" t="s">
        <v>94</v>
      </c>
      <c r="O7377">
        <v>16634</v>
      </c>
      <c r="P7377">
        <v>20905</v>
      </c>
      <c r="Q7377" t="s">
        <v>95</v>
      </c>
      <c r="R7377">
        <v>965</v>
      </c>
      <c r="S7377" s="2">
        <v>44577</v>
      </c>
      <c r="T7377" s="2">
        <v>44605</v>
      </c>
      <c r="U7377">
        <v>0</v>
      </c>
      <c r="V7377" t="s">
        <v>85</v>
      </c>
      <c r="W7377">
        <v>457</v>
      </c>
      <c r="X7377" t="s">
        <v>60</v>
      </c>
      <c r="Y7377" t="s">
        <v>45</v>
      </c>
      <c r="Z7377">
        <v>0</v>
      </c>
      <c r="AA7377">
        <v>929</v>
      </c>
      <c r="AB7377">
        <v>20182</v>
      </c>
      <c r="AC7377" t="s">
        <v>46</v>
      </c>
    </row>
    <row r="7378" spans="1:29" x14ac:dyDescent="0.3">
      <c r="A7378" s="1" t="s">
        <v>29</v>
      </c>
      <c r="B7378" t="s">
        <v>363</v>
      </c>
      <c r="C7378" t="s">
        <v>692</v>
      </c>
      <c r="D7378" t="s">
        <v>32</v>
      </c>
      <c r="E7378">
        <v>2</v>
      </c>
      <c r="F7378" t="s">
        <v>120</v>
      </c>
      <c r="G7378" t="s">
        <v>543</v>
      </c>
      <c r="H7378" t="s">
        <v>35</v>
      </c>
      <c r="I7378" t="s">
        <v>679</v>
      </c>
      <c r="J7378" t="s">
        <v>4919</v>
      </c>
      <c r="K7378" t="s">
        <v>16200</v>
      </c>
      <c r="L7378" t="s">
        <v>16201</v>
      </c>
      <c r="M7378" t="s">
        <v>1068</v>
      </c>
      <c r="N7378" t="s">
        <v>84</v>
      </c>
      <c r="O7378">
        <v>14939</v>
      </c>
      <c r="P7378">
        <v>19579</v>
      </c>
      <c r="Q7378" t="s">
        <v>59</v>
      </c>
      <c r="R7378">
        <v>339</v>
      </c>
      <c r="S7378" s="2">
        <v>45320</v>
      </c>
      <c r="T7378" s="2">
        <v>45336</v>
      </c>
      <c r="U7378">
        <v>31731</v>
      </c>
      <c r="V7378" t="s">
        <v>71</v>
      </c>
      <c r="W7378">
        <v>561</v>
      </c>
      <c r="X7378" t="s">
        <v>60</v>
      </c>
      <c r="Y7378" t="s">
        <v>72</v>
      </c>
      <c r="Z7378">
        <v>0</v>
      </c>
      <c r="AA7378">
        <v>419</v>
      </c>
      <c r="AB7378">
        <v>15114</v>
      </c>
      <c r="AC7378" t="s">
        <v>73</v>
      </c>
    </row>
    <row r="7379" spans="1:29" x14ac:dyDescent="0.3">
      <c r="A7379" s="1" t="s">
        <v>29</v>
      </c>
      <c r="B7379" t="s">
        <v>62</v>
      </c>
      <c r="C7379" t="s">
        <v>2993</v>
      </c>
      <c r="D7379" t="s">
        <v>178</v>
      </c>
      <c r="E7379">
        <v>9</v>
      </c>
      <c r="F7379" t="s">
        <v>271</v>
      </c>
      <c r="G7379" t="s">
        <v>353</v>
      </c>
      <c r="H7379" t="s">
        <v>35</v>
      </c>
      <c r="I7379" t="s">
        <v>621</v>
      </c>
      <c r="J7379" t="s">
        <v>1088</v>
      </c>
      <c r="K7379" t="s">
        <v>16202</v>
      </c>
      <c r="L7379" t="s">
        <v>16203</v>
      </c>
      <c r="M7379" t="s">
        <v>70</v>
      </c>
      <c r="N7379" t="s">
        <v>84</v>
      </c>
      <c r="O7379">
        <v>15108</v>
      </c>
      <c r="P7379">
        <v>18955</v>
      </c>
      <c r="Q7379" t="s">
        <v>59</v>
      </c>
      <c r="R7379">
        <v>762</v>
      </c>
      <c r="S7379" s="2">
        <v>44939</v>
      </c>
      <c r="T7379" t="s">
        <v>42</v>
      </c>
      <c r="U7379">
        <v>45363</v>
      </c>
      <c r="V7379" t="s">
        <v>43</v>
      </c>
      <c r="W7379">
        <v>444</v>
      </c>
      <c r="X7379" t="s">
        <v>44</v>
      </c>
      <c r="Y7379" t="s">
        <v>61</v>
      </c>
      <c r="Z7379">
        <v>0</v>
      </c>
      <c r="AA7379">
        <v>868</v>
      </c>
      <c r="AB7379">
        <v>18190</v>
      </c>
      <c r="AC7379" t="s">
        <v>73</v>
      </c>
    </row>
    <row r="7380" spans="1:29" x14ac:dyDescent="0.3">
      <c r="A7380" s="1" t="s">
        <v>29</v>
      </c>
      <c r="B7380" t="s">
        <v>74</v>
      </c>
      <c r="C7380" t="s">
        <v>861</v>
      </c>
      <c r="D7380" t="s">
        <v>155</v>
      </c>
      <c r="E7380">
        <v>3</v>
      </c>
      <c r="F7380" t="s">
        <v>221</v>
      </c>
      <c r="G7380" t="s">
        <v>1096</v>
      </c>
      <c r="H7380" t="s">
        <v>35</v>
      </c>
      <c r="I7380" t="s">
        <v>803</v>
      </c>
      <c r="J7380" t="s">
        <v>706</v>
      </c>
      <c r="K7380" t="s">
        <v>16204</v>
      </c>
      <c r="L7380" t="s">
        <v>16205</v>
      </c>
      <c r="M7380" t="s">
        <v>969</v>
      </c>
      <c r="N7380" t="s">
        <v>84</v>
      </c>
      <c r="O7380">
        <v>22569</v>
      </c>
      <c r="P7380">
        <v>25396</v>
      </c>
      <c r="Q7380" t="s">
        <v>59</v>
      </c>
      <c r="R7380">
        <v>145</v>
      </c>
      <c r="S7380" s="2">
        <v>44372</v>
      </c>
      <c r="T7380" s="2">
        <v>44398</v>
      </c>
      <c r="U7380">
        <v>21794</v>
      </c>
      <c r="V7380" t="s">
        <v>106</v>
      </c>
      <c r="W7380">
        <v>508</v>
      </c>
      <c r="X7380" t="s">
        <v>60</v>
      </c>
      <c r="Y7380" t="s">
        <v>45</v>
      </c>
      <c r="Z7380">
        <v>0</v>
      </c>
      <c r="AA7380">
        <v>216</v>
      </c>
      <c r="AB7380">
        <v>25357</v>
      </c>
      <c r="AC7380" t="s">
        <v>46</v>
      </c>
    </row>
    <row r="7381" spans="1:29" x14ac:dyDescent="0.3">
      <c r="A7381" s="1" t="s">
        <v>29</v>
      </c>
      <c r="B7381" t="s">
        <v>541</v>
      </c>
      <c r="C7381" t="s">
        <v>2018</v>
      </c>
      <c r="D7381" t="s">
        <v>98</v>
      </c>
      <c r="E7381">
        <v>2</v>
      </c>
      <c r="F7381" t="s">
        <v>271</v>
      </c>
      <c r="G7381" t="s">
        <v>689</v>
      </c>
      <c r="H7381" t="s">
        <v>35</v>
      </c>
      <c r="I7381" t="s">
        <v>2170</v>
      </c>
      <c r="J7381" t="s">
        <v>748</v>
      </c>
      <c r="K7381" t="s">
        <v>16206</v>
      </c>
      <c r="L7381" t="s">
        <v>16207</v>
      </c>
      <c r="M7381" t="s">
        <v>1193</v>
      </c>
      <c r="N7381" t="s">
        <v>58</v>
      </c>
      <c r="O7381">
        <v>18778</v>
      </c>
      <c r="P7381">
        <v>23095</v>
      </c>
      <c r="Q7381" t="s">
        <v>41</v>
      </c>
      <c r="R7381">
        <v>724</v>
      </c>
      <c r="S7381" s="2">
        <v>44533</v>
      </c>
      <c r="T7381" s="2">
        <v>44535</v>
      </c>
      <c r="U7381">
        <v>0</v>
      </c>
      <c r="V7381" t="s">
        <v>85</v>
      </c>
      <c r="W7381">
        <v>513</v>
      </c>
      <c r="X7381" t="s">
        <v>60</v>
      </c>
      <c r="Y7381" t="s">
        <v>45</v>
      </c>
      <c r="Z7381">
        <v>3218</v>
      </c>
      <c r="AA7381">
        <v>463</v>
      </c>
      <c r="AB7381">
        <v>19280</v>
      </c>
      <c r="AC7381" t="s">
        <v>46</v>
      </c>
    </row>
    <row r="7382" spans="1:29" x14ac:dyDescent="0.3">
      <c r="A7382" s="1" t="s">
        <v>47</v>
      </c>
      <c r="B7382" t="s">
        <v>145</v>
      </c>
      <c r="C7382" t="s">
        <v>1527</v>
      </c>
      <c r="D7382" t="s">
        <v>178</v>
      </c>
      <c r="E7382">
        <v>2</v>
      </c>
      <c r="F7382" t="s">
        <v>120</v>
      </c>
      <c r="G7382" t="s">
        <v>121</v>
      </c>
      <c r="H7382" t="s">
        <v>79</v>
      </c>
      <c r="I7382" t="s">
        <v>3527</v>
      </c>
      <c r="J7382" t="s">
        <v>2491</v>
      </c>
      <c r="K7382">
        <v>1806545454</v>
      </c>
      <c r="L7382" t="s">
        <v>16208</v>
      </c>
      <c r="M7382" t="s">
        <v>1762</v>
      </c>
      <c r="N7382" t="s">
        <v>40</v>
      </c>
      <c r="O7382">
        <v>11345</v>
      </c>
      <c r="P7382">
        <v>15214</v>
      </c>
      <c r="Q7382" t="s">
        <v>95</v>
      </c>
      <c r="R7382">
        <v>47</v>
      </c>
      <c r="S7382" s="2">
        <v>44515</v>
      </c>
      <c r="T7382" s="2">
        <v>44520</v>
      </c>
      <c r="U7382">
        <v>0</v>
      </c>
      <c r="V7382" t="s">
        <v>71</v>
      </c>
      <c r="W7382">
        <v>622</v>
      </c>
      <c r="X7382" t="s">
        <v>60</v>
      </c>
      <c r="Y7382" t="s">
        <v>45</v>
      </c>
      <c r="Z7382">
        <v>0</v>
      </c>
      <c r="AA7382">
        <v>902</v>
      </c>
      <c r="AB7382">
        <v>13672</v>
      </c>
      <c r="AC7382" t="s">
        <v>46</v>
      </c>
    </row>
    <row r="7383" spans="1:29" x14ac:dyDescent="0.3">
      <c r="A7383" s="1" t="s">
        <v>47</v>
      </c>
      <c r="B7383" t="s">
        <v>161</v>
      </c>
      <c r="C7383" t="s">
        <v>2359</v>
      </c>
      <c r="D7383" t="s">
        <v>138</v>
      </c>
      <c r="E7383">
        <v>9</v>
      </c>
      <c r="F7383" t="s">
        <v>77</v>
      </c>
      <c r="G7383" t="s">
        <v>202</v>
      </c>
      <c r="H7383" t="s">
        <v>35</v>
      </c>
      <c r="I7383" t="s">
        <v>2414</v>
      </c>
      <c r="J7383" t="s">
        <v>224</v>
      </c>
      <c r="K7383" s="3" t="s">
        <v>16209</v>
      </c>
      <c r="L7383" t="s">
        <v>16210</v>
      </c>
      <c r="M7383" t="s">
        <v>392</v>
      </c>
      <c r="N7383" t="s">
        <v>40</v>
      </c>
      <c r="O7383">
        <v>29296</v>
      </c>
      <c r="P7383">
        <v>31729</v>
      </c>
      <c r="Q7383" t="s">
        <v>59</v>
      </c>
      <c r="R7383">
        <v>680</v>
      </c>
      <c r="S7383" s="2">
        <v>44429</v>
      </c>
      <c r="T7383" t="s">
        <v>42</v>
      </c>
      <c r="U7383">
        <v>2743</v>
      </c>
      <c r="V7383" t="s">
        <v>71</v>
      </c>
      <c r="W7383">
        <v>657</v>
      </c>
      <c r="X7383" t="s">
        <v>44</v>
      </c>
      <c r="Y7383" t="s">
        <v>72</v>
      </c>
      <c r="Z7383">
        <v>0</v>
      </c>
      <c r="AA7383">
        <v>922</v>
      </c>
      <c r="AB7383">
        <v>29580</v>
      </c>
      <c r="AC7383" t="s">
        <v>107</v>
      </c>
    </row>
    <row r="7384" spans="1:29" x14ac:dyDescent="0.3">
      <c r="A7384" s="1" t="s">
        <v>29</v>
      </c>
      <c r="B7384" t="s">
        <v>62</v>
      </c>
      <c r="C7384" t="s">
        <v>2993</v>
      </c>
      <c r="D7384" t="s">
        <v>185</v>
      </c>
      <c r="E7384">
        <v>3</v>
      </c>
      <c r="F7384" t="s">
        <v>271</v>
      </c>
      <c r="G7384" t="s">
        <v>689</v>
      </c>
      <c r="H7384" t="s">
        <v>79</v>
      </c>
      <c r="I7384" t="s">
        <v>507</v>
      </c>
      <c r="J7384" t="s">
        <v>1600</v>
      </c>
      <c r="K7384" t="s">
        <v>16211</v>
      </c>
      <c r="L7384" t="s">
        <v>16212</v>
      </c>
      <c r="M7384" t="s">
        <v>584</v>
      </c>
      <c r="N7384" t="s">
        <v>84</v>
      </c>
      <c r="O7384">
        <v>22624</v>
      </c>
      <c r="P7384">
        <v>27301</v>
      </c>
      <c r="Q7384" t="s">
        <v>41</v>
      </c>
      <c r="R7384">
        <v>925</v>
      </c>
      <c r="S7384" s="2">
        <v>45143</v>
      </c>
      <c r="T7384" s="2">
        <v>45164</v>
      </c>
      <c r="U7384">
        <v>0</v>
      </c>
      <c r="V7384" t="s">
        <v>71</v>
      </c>
      <c r="W7384">
        <v>483</v>
      </c>
      <c r="X7384" t="s">
        <v>60</v>
      </c>
      <c r="Y7384" t="s">
        <v>72</v>
      </c>
      <c r="Z7384">
        <v>0</v>
      </c>
      <c r="AA7384">
        <v>814</v>
      </c>
      <c r="AB7384">
        <v>24882</v>
      </c>
      <c r="AC7384" t="s">
        <v>46</v>
      </c>
    </row>
    <row r="7385" spans="1:29" x14ac:dyDescent="0.3">
      <c r="A7385" s="1" t="s">
        <v>47</v>
      </c>
      <c r="B7385" t="s">
        <v>592</v>
      </c>
      <c r="C7385" t="s">
        <v>2303</v>
      </c>
      <c r="D7385" t="s">
        <v>98</v>
      </c>
      <c r="E7385">
        <v>1</v>
      </c>
      <c r="F7385" t="s">
        <v>51</v>
      </c>
      <c r="G7385" t="s">
        <v>285</v>
      </c>
      <c r="H7385" t="s">
        <v>79</v>
      </c>
      <c r="I7385" t="s">
        <v>36</v>
      </c>
      <c r="J7385" t="s">
        <v>1600</v>
      </c>
      <c r="K7385" t="s">
        <v>16213</v>
      </c>
      <c r="L7385" t="s">
        <v>16214</v>
      </c>
      <c r="M7385" t="s">
        <v>1948</v>
      </c>
      <c r="N7385" t="s">
        <v>40</v>
      </c>
      <c r="O7385">
        <v>17223</v>
      </c>
      <c r="P7385">
        <v>21419</v>
      </c>
      <c r="Q7385" t="s">
        <v>95</v>
      </c>
      <c r="R7385">
        <v>682</v>
      </c>
      <c r="S7385" s="2">
        <v>45022</v>
      </c>
      <c r="T7385" s="2">
        <v>45042</v>
      </c>
      <c r="U7385">
        <v>0</v>
      </c>
      <c r="V7385" t="s">
        <v>71</v>
      </c>
      <c r="W7385">
        <v>599</v>
      </c>
      <c r="X7385" t="s">
        <v>60</v>
      </c>
      <c r="Y7385" t="s">
        <v>72</v>
      </c>
      <c r="Z7385">
        <v>0</v>
      </c>
      <c r="AA7385">
        <v>732</v>
      </c>
      <c r="AB7385">
        <v>20911</v>
      </c>
      <c r="AC7385" t="s">
        <v>73</v>
      </c>
    </row>
    <row r="7386" spans="1:29" x14ac:dyDescent="0.3">
      <c r="A7386" s="1" t="s">
        <v>29</v>
      </c>
      <c r="B7386" t="s">
        <v>86</v>
      </c>
      <c r="C7386" t="s">
        <v>344</v>
      </c>
      <c r="D7386" t="s">
        <v>185</v>
      </c>
      <c r="E7386">
        <v>7</v>
      </c>
      <c r="F7386" t="s">
        <v>129</v>
      </c>
      <c r="G7386" t="s">
        <v>700</v>
      </c>
      <c r="H7386" t="s">
        <v>79</v>
      </c>
      <c r="I7386" t="s">
        <v>216</v>
      </c>
      <c r="J7386" t="s">
        <v>3609</v>
      </c>
      <c r="K7386" t="s">
        <v>16215</v>
      </c>
      <c r="L7386" t="s">
        <v>16216</v>
      </c>
      <c r="M7386" t="s">
        <v>1100</v>
      </c>
      <c r="N7386" t="s">
        <v>58</v>
      </c>
      <c r="O7386">
        <v>19140</v>
      </c>
      <c r="P7386">
        <v>23180</v>
      </c>
      <c r="Q7386" t="s">
        <v>95</v>
      </c>
      <c r="R7386">
        <v>247</v>
      </c>
      <c r="S7386" s="2">
        <v>44671</v>
      </c>
      <c r="T7386" s="2">
        <v>44678</v>
      </c>
      <c r="U7386">
        <v>0</v>
      </c>
      <c r="V7386" t="s">
        <v>106</v>
      </c>
      <c r="W7386">
        <v>494</v>
      </c>
      <c r="X7386" t="s">
        <v>60</v>
      </c>
      <c r="Y7386" t="s">
        <v>61</v>
      </c>
      <c r="Z7386">
        <v>1930</v>
      </c>
      <c r="AA7386">
        <v>75</v>
      </c>
      <c r="AB7386">
        <v>20801</v>
      </c>
      <c r="AC7386" t="s">
        <v>107</v>
      </c>
    </row>
    <row r="7387" spans="1:29" x14ac:dyDescent="0.3">
      <c r="A7387" s="1" t="s">
        <v>47</v>
      </c>
      <c r="B7387" t="s">
        <v>108</v>
      </c>
      <c r="C7387" t="s">
        <v>439</v>
      </c>
      <c r="D7387" t="s">
        <v>50</v>
      </c>
      <c r="E7387">
        <v>3</v>
      </c>
      <c r="F7387" t="s">
        <v>77</v>
      </c>
      <c r="G7387" t="s">
        <v>501</v>
      </c>
      <c r="H7387" t="s">
        <v>79</v>
      </c>
      <c r="I7387" t="s">
        <v>921</v>
      </c>
      <c r="J7387" t="s">
        <v>11937</v>
      </c>
      <c r="K7387">
        <v>4252889930</v>
      </c>
      <c r="L7387" t="s">
        <v>16217</v>
      </c>
      <c r="M7387" t="s">
        <v>522</v>
      </c>
      <c r="N7387" t="s">
        <v>40</v>
      </c>
      <c r="O7387">
        <v>14483</v>
      </c>
      <c r="P7387">
        <v>16892</v>
      </c>
      <c r="Q7387" t="s">
        <v>95</v>
      </c>
      <c r="R7387">
        <v>941</v>
      </c>
      <c r="S7387" s="2">
        <v>44685</v>
      </c>
      <c r="T7387" t="s">
        <v>42</v>
      </c>
      <c r="U7387">
        <v>0</v>
      </c>
      <c r="V7387" t="s">
        <v>106</v>
      </c>
      <c r="W7387">
        <v>543</v>
      </c>
      <c r="X7387" t="s">
        <v>44</v>
      </c>
      <c r="Y7387" t="s">
        <v>61</v>
      </c>
      <c r="Z7387">
        <v>0</v>
      </c>
      <c r="AA7387">
        <v>435</v>
      </c>
      <c r="AB7387">
        <v>16179</v>
      </c>
      <c r="AC7387" t="s">
        <v>107</v>
      </c>
    </row>
    <row r="7388" spans="1:29" x14ac:dyDescent="0.3">
      <c r="A7388" s="1" t="s">
        <v>47</v>
      </c>
      <c r="B7388" t="s">
        <v>136</v>
      </c>
      <c r="C7388" t="s">
        <v>2546</v>
      </c>
      <c r="D7388" t="s">
        <v>50</v>
      </c>
      <c r="E7388">
        <v>6</v>
      </c>
      <c r="F7388" t="s">
        <v>51</v>
      </c>
      <c r="G7388" t="s">
        <v>52</v>
      </c>
      <c r="H7388" t="s">
        <v>35</v>
      </c>
      <c r="I7388" t="s">
        <v>2400</v>
      </c>
      <c r="J7388" t="s">
        <v>224</v>
      </c>
      <c r="K7388" t="s">
        <v>16218</v>
      </c>
      <c r="L7388" t="s">
        <v>16219</v>
      </c>
      <c r="M7388" t="s">
        <v>1128</v>
      </c>
      <c r="N7388" t="s">
        <v>58</v>
      </c>
      <c r="O7388">
        <v>29192</v>
      </c>
      <c r="P7388">
        <v>31316</v>
      </c>
      <c r="Q7388" t="s">
        <v>95</v>
      </c>
      <c r="R7388">
        <v>928</v>
      </c>
      <c r="S7388" s="2">
        <v>45228</v>
      </c>
      <c r="T7388" s="2">
        <v>45253</v>
      </c>
      <c r="U7388">
        <v>0</v>
      </c>
      <c r="V7388" t="s">
        <v>106</v>
      </c>
      <c r="W7388">
        <v>834</v>
      </c>
      <c r="X7388" t="s">
        <v>60</v>
      </c>
      <c r="Y7388" t="s">
        <v>72</v>
      </c>
      <c r="Z7388">
        <v>1573</v>
      </c>
      <c r="AA7388">
        <v>951</v>
      </c>
      <c r="AB7388">
        <v>30390</v>
      </c>
      <c r="AC7388" t="s">
        <v>73</v>
      </c>
    </row>
    <row r="7389" spans="1:29" x14ac:dyDescent="0.3">
      <c r="A7389" s="1" t="s">
        <v>47</v>
      </c>
      <c r="B7389" t="s">
        <v>161</v>
      </c>
      <c r="C7389" t="s">
        <v>2203</v>
      </c>
      <c r="D7389" t="s">
        <v>169</v>
      </c>
      <c r="E7389">
        <v>4</v>
      </c>
      <c r="F7389" t="s">
        <v>33</v>
      </c>
      <c r="G7389" t="s">
        <v>34</v>
      </c>
      <c r="H7389" t="s">
        <v>35</v>
      </c>
      <c r="I7389" t="s">
        <v>1441</v>
      </c>
      <c r="J7389" t="s">
        <v>1509</v>
      </c>
      <c r="K7389" t="s">
        <v>16220</v>
      </c>
      <c r="L7389" t="s">
        <v>16221</v>
      </c>
      <c r="M7389" t="s">
        <v>687</v>
      </c>
      <c r="N7389" t="s">
        <v>58</v>
      </c>
      <c r="O7389">
        <v>22343</v>
      </c>
      <c r="P7389">
        <v>26057</v>
      </c>
      <c r="Q7389" t="s">
        <v>95</v>
      </c>
      <c r="R7389">
        <v>787</v>
      </c>
      <c r="S7389" s="2">
        <v>44885</v>
      </c>
      <c r="T7389" t="s">
        <v>42</v>
      </c>
      <c r="U7389">
        <v>0</v>
      </c>
      <c r="V7389" t="s">
        <v>71</v>
      </c>
      <c r="W7389">
        <v>490</v>
      </c>
      <c r="X7389" t="s">
        <v>44</v>
      </c>
      <c r="Y7389" t="s">
        <v>45</v>
      </c>
      <c r="Z7389">
        <v>2062</v>
      </c>
      <c r="AA7389">
        <v>996</v>
      </c>
      <c r="AB7389">
        <v>22591</v>
      </c>
      <c r="AC7389" t="s">
        <v>73</v>
      </c>
    </row>
    <row r="7390" spans="1:29" x14ac:dyDescent="0.3">
      <c r="A7390" s="1" t="s">
        <v>47</v>
      </c>
      <c r="B7390" t="s">
        <v>48</v>
      </c>
      <c r="C7390" t="s">
        <v>1756</v>
      </c>
      <c r="D7390" t="s">
        <v>352</v>
      </c>
      <c r="E7390">
        <v>6</v>
      </c>
      <c r="F7390" t="s">
        <v>64</v>
      </c>
      <c r="G7390" t="s">
        <v>65</v>
      </c>
      <c r="H7390" t="s">
        <v>79</v>
      </c>
      <c r="I7390" t="s">
        <v>9461</v>
      </c>
      <c r="J7390" t="s">
        <v>3925</v>
      </c>
      <c r="K7390" t="s">
        <v>16222</v>
      </c>
      <c r="L7390" t="s">
        <v>16223</v>
      </c>
      <c r="M7390" t="s">
        <v>220</v>
      </c>
      <c r="N7390" t="s">
        <v>94</v>
      </c>
      <c r="O7390">
        <v>17657</v>
      </c>
      <c r="P7390">
        <v>22448</v>
      </c>
      <c r="Q7390" t="s">
        <v>59</v>
      </c>
      <c r="R7390">
        <v>817</v>
      </c>
      <c r="S7390" s="2">
        <v>44819</v>
      </c>
      <c r="T7390" t="s">
        <v>42</v>
      </c>
      <c r="U7390">
        <v>21933</v>
      </c>
      <c r="V7390" t="s">
        <v>85</v>
      </c>
      <c r="W7390">
        <v>538</v>
      </c>
      <c r="X7390" t="s">
        <v>44</v>
      </c>
      <c r="Y7390" t="s">
        <v>72</v>
      </c>
      <c r="Z7390">
        <v>0</v>
      </c>
      <c r="AA7390">
        <v>983</v>
      </c>
      <c r="AB7390">
        <v>19564</v>
      </c>
      <c r="AC7390" t="s">
        <v>46</v>
      </c>
    </row>
    <row r="7391" spans="1:29" x14ac:dyDescent="0.3">
      <c r="A7391" s="1" t="s">
        <v>29</v>
      </c>
      <c r="B7391" t="s">
        <v>30</v>
      </c>
      <c r="C7391" t="s">
        <v>3274</v>
      </c>
      <c r="D7391" t="s">
        <v>155</v>
      </c>
      <c r="E7391">
        <v>2</v>
      </c>
      <c r="F7391" t="s">
        <v>186</v>
      </c>
      <c r="G7391" t="s">
        <v>463</v>
      </c>
      <c r="H7391" t="s">
        <v>35</v>
      </c>
      <c r="I7391" t="s">
        <v>883</v>
      </c>
      <c r="J7391" t="s">
        <v>2743</v>
      </c>
      <c r="K7391">
        <v>8343803392</v>
      </c>
      <c r="L7391" t="s">
        <v>16224</v>
      </c>
      <c r="M7391" t="s">
        <v>825</v>
      </c>
      <c r="N7391" t="s">
        <v>58</v>
      </c>
      <c r="O7391">
        <v>16839</v>
      </c>
      <c r="P7391">
        <v>20779</v>
      </c>
      <c r="Q7391" t="s">
        <v>95</v>
      </c>
      <c r="R7391">
        <v>518</v>
      </c>
      <c r="S7391" s="2">
        <v>44600</v>
      </c>
      <c r="T7391" s="2">
        <v>44607</v>
      </c>
      <c r="U7391">
        <v>0</v>
      </c>
      <c r="V7391" t="s">
        <v>43</v>
      </c>
      <c r="W7391">
        <v>698</v>
      </c>
      <c r="X7391" t="s">
        <v>60</v>
      </c>
      <c r="Y7391" t="s">
        <v>61</v>
      </c>
      <c r="Z7391">
        <v>4718</v>
      </c>
      <c r="AA7391">
        <v>667</v>
      </c>
      <c r="AB7391">
        <v>17249</v>
      </c>
      <c r="AC7391" t="s">
        <v>73</v>
      </c>
    </row>
    <row r="7392" spans="1:29" x14ac:dyDescent="0.3">
      <c r="A7392" s="1" t="s">
        <v>29</v>
      </c>
      <c r="B7392" t="s">
        <v>62</v>
      </c>
      <c r="C7392" t="s">
        <v>3874</v>
      </c>
      <c r="D7392" t="s">
        <v>169</v>
      </c>
      <c r="E7392">
        <v>2</v>
      </c>
      <c r="F7392" t="s">
        <v>77</v>
      </c>
      <c r="G7392" t="s">
        <v>980</v>
      </c>
      <c r="H7392" t="s">
        <v>35</v>
      </c>
      <c r="I7392" t="s">
        <v>13163</v>
      </c>
      <c r="J7392" t="s">
        <v>5824</v>
      </c>
      <c r="K7392" t="s">
        <v>16225</v>
      </c>
      <c r="L7392" t="s">
        <v>16226</v>
      </c>
      <c r="M7392" t="s">
        <v>1976</v>
      </c>
      <c r="N7392" t="s">
        <v>84</v>
      </c>
      <c r="O7392">
        <v>15019</v>
      </c>
      <c r="P7392">
        <v>18383</v>
      </c>
      <c r="Q7392" t="s">
        <v>41</v>
      </c>
      <c r="R7392">
        <v>572</v>
      </c>
      <c r="S7392" s="2">
        <v>45126</v>
      </c>
      <c r="T7392" t="s">
        <v>42</v>
      </c>
      <c r="U7392">
        <v>0</v>
      </c>
      <c r="V7392" t="s">
        <v>71</v>
      </c>
      <c r="W7392">
        <v>422</v>
      </c>
      <c r="X7392" t="s">
        <v>44</v>
      </c>
      <c r="Y7392" t="s">
        <v>61</v>
      </c>
      <c r="Z7392">
        <v>0</v>
      </c>
      <c r="AA7392">
        <v>670</v>
      </c>
      <c r="AB7392">
        <v>15445</v>
      </c>
      <c r="AC7392" t="s">
        <v>107</v>
      </c>
    </row>
    <row r="7393" spans="1:29" x14ac:dyDescent="0.3">
      <c r="A7393" s="1" t="s">
        <v>29</v>
      </c>
      <c r="B7393" t="s">
        <v>393</v>
      </c>
      <c r="C7393" t="s">
        <v>2027</v>
      </c>
      <c r="D7393" t="s">
        <v>76</v>
      </c>
      <c r="E7393">
        <v>4</v>
      </c>
      <c r="F7393" t="s">
        <v>33</v>
      </c>
      <c r="G7393" t="s">
        <v>728</v>
      </c>
      <c r="H7393" t="s">
        <v>79</v>
      </c>
      <c r="I7393" t="s">
        <v>2961</v>
      </c>
      <c r="J7393" t="s">
        <v>1210</v>
      </c>
      <c r="K7393" t="s">
        <v>16227</v>
      </c>
      <c r="L7393" t="s">
        <v>16228</v>
      </c>
      <c r="M7393" t="s">
        <v>948</v>
      </c>
      <c r="N7393" t="s">
        <v>84</v>
      </c>
      <c r="O7393">
        <v>16506</v>
      </c>
      <c r="P7393">
        <v>20784</v>
      </c>
      <c r="Q7393" t="s">
        <v>95</v>
      </c>
      <c r="R7393">
        <v>334</v>
      </c>
      <c r="S7393" s="2">
        <v>45287</v>
      </c>
      <c r="T7393" t="s">
        <v>42</v>
      </c>
      <c r="U7393">
        <v>0</v>
      </c>
      <c r="V7393" t="s">
        <v>43</v>
      </c>
      <c r="W7393">
        <v>628</v>
      </c>
      <c r="X7393" t="s">
        <v>44</v>
      </c>
      <c r="Y7393" t="s">
        <v>45</v>
      </c>
      <c r="Z7393">
        <v>0</v>
      </c>
      <c r="AA7393">
        <v>110</v>
      </c>
      <c r="AB7393">
        <v>19395</v>
      </c>
      <c r="AC7393" t="s">
        <v>107</v>
      </c>
    </row>
    <row r="7394" spans="1:29" x14ac:dyDescent="0.3">
      <c r="A7394" s="1" t="s">
        <v>47</v>
      </c>
      <c r="B7394" t="s">
        <v>117</v>
      </c>
      <c r="C7394" t="s">
        <v>512</v>
      </c>
      <c r="D7394" t="s">
        <v>257</v>
      </c>
      <c r="E7394">
        <v>10</v>
      </c>
      <c r="F7394" t="s">
        <v>64</v>
      </c>
      <c r="G7394" t="s">
        <v>1152</v>
      </c>
      <c r="H7394" t="s">
        <v>79</v>
      </c>
      <c r="I7394" t="s">
        <v>906</v>
      </c>
      <c r="J7394" t="s">
        <v>2001</v>
      </c>
      <c r="K7394" t="s">
        <v>16229</v>
      </c>
      <c r="L7394" t="s">
        <v>16230</v>
      </c>
      <c r="M7394" t="s">
        <v>517</v>
      </c>
      <c r="N7394" t="s">
        <v>40</v>
      </c>
      <c r="O7394">
        <v>26038</v>
      </c>
      <c r="P7394">
        <v>29960</v>
      </c>
      <c r="Q7394" t="s">
        <v>59</v>
      </c>
      <c r="R7394">
        <v>931</v>
      </c>
      <c r="S7394" s="2">
        <v>44652</v>
      </c>
      <c r="T7394" t="s">
        <v>42</v>
      </c>
      <c r="U7394">
        <v>31568</v>
      </c>
      <c r="V7394" t="s">
        <v>43</v>
      </c>
      <c r="W7394">
        <v>452</v>
      </c>
      <c r="X7394" t="s">
        <v>44</v>
      </c>
      <c r="Y7394" t="s">
        <v>45</v>
      </c>
      <c r="Z7394">
        <v>0</v>
      </c>
      <c r="AA7394">
        <v>272</v>
      </c>
      <c r="AB7394">
        <v>26756</v>
      </c>
      <c r="AC7394" t="s">
        <v>46</v>
      </c>
    </row>
    <row r="7395" spans="1:29" x14ac:dyDescent="0.3">
      <c r="A7395" s="1" t="s">
        <v>29</v>
      </c>
      <c r="B7395" t="s">
        <v>74</v>
      </c>
      <c r="C7395" t="s">
        <v>2832</v>
      </c>
      <c r="D7395" t="s">
        <v>387</v>
      </c>
      <c r="E7395">
        <v>3</v>
      </c>
      <c r="F7395" t="s">
        <v>221</v>
      </c>
      <c r="G7395" t="s">
        <v>882</v>
      </c>
      <c r="H7395" t="s">
        <v>79</v>
      </c>
      <c r="I7395" t="s">
        <v>1379</v>
      </c>
      <c r="J7395" t="s">
        <v>7584</v>
      </c>
      <c r="K7395" t="s">
        <v>16231</v>
      </c>
      <c r="L7395" t="s">
        <v>16232</v>
      </c>
      <c r="M7395" t="s">
        <v>973</v>
      </c>
      <c r="N7395" t="s">
        <v>94</v>
      </c>
      <c r="O7395">
        <v>24111</v>
      </c>
      <c r="P7395">
        <v>27939</v>
      </c>
      <c r="Q7395" t="s">
        <v>59</v>
      </c>
      <c r="R7395">
        <v>262</v>
      </c>
      <c r="S7395" s="2">
        <v>44899</v>
      </c>
      <c r="T7395" s="2">
        <v>44925</v>
      </c>
      <c r="U7395">
        <v>5331</v>
      </c>
      <c r="V7395" t="s">
        <v>85</v>
      </c>
      <c r="W7395">
        <v>649</v>
      </c>
      <c r="X7395" t="s">
        <v>60</v>
      </c>
      <c r="Y7395" t="s">
        <v>45</v>
      </c>
      <c r="Z7395">
        <v>0</v>
      </c>
      <c r="AA7395">
        <v>571</v>
      </c>
      <c r="AB7395">
        <v>27724</v>
      </c>
      <c r="AC7395" t="s">
        <v>107</v>
      </c>
    </row>
    <row r="7396" spans="1:29" x14ac:dyDescent="0.3">
      <c r="A7396" s="1" t="s">
        <v>47</v>
      </c>
      <c r="B7396" t="s">
        <v>108</v>
      </c>
      <c r="C7396" t="s">
        <v>1220</v>
      </c>
      <c r="D7396" t="s">
        <v>119</v>
      </c>
      <c r="E7396">
        <v>1</v>
      </c>
      <c r="F7396" t="s">
        <v>120</v>
      </c>
      <c r="G7396" t="s">
        <v>121</v>
      </c>
      <c r="H7396" t="s">
        <v>79</v>
      </c>
      <c r="I7396" t="s">
        <v>1379</v>
      </c>
      <c r="J7396" t="s">
        <v>16233</v>
      </c>
      <c r="K7396" t="s">
        <v>16234</v>
      </c>
      <c r="L7396" t="s">
        <v>16235</v>
      </c>
      <c r="M7396" t="s">
        <v>1252</v>
      </c>
      <c r="N7396" t="s">
        <v>58</v>
      </c>
      <c r="O7396">
        <v>13118</v>
      </c>
      <c r="P7396">
        <v>15714</v>
      </c>
      <c r="Q7396" t="s">
        <v>41</v>
      </c>
      <c r="R7396">
        <v>34</v>
      </c>
      <c r="S7396" s="2">
        <v>45305</v>
      </c>
      <c r="T7396" t="s">
        <v>42</v>
      </c>
      <c r="U7396">
        <v>0</v>
      </c>
      <c r="V7396" t="s">
        <v>85</v>
      </c>
      <c r="W7396">
        <v>767</v>
      </c>
      <c r="X7396" t="s">
        <v>44</v>
      </c>
      <c r="Y7396" t="s">
        <v>61</v>
      </c>
      <c r="Z7396">
        <v>1236</v>
      </c>
      <c r="AA7396">
        <v>264</v>
      </c>
      <c r="AB7396">
        <v>14842</v>
      </c>
      <c r="AC7396" t="s">
        <v>107</v>
      </c>
    </row>
    <row r="7397" spans="1:29" x14ac:dyDescent="0.3">
      <c r="A7397" s="1" t="s">
        <v>29</v>
      </c>
      <c r="B7397" t="s">
        <v>393</v>
      </c>
      <c r="C7397" t="s">
        <v>1492</v>
      </c>
      <c r="D7397" t="s">
        <v>110</v>
      </c>
      <c r="E7397">
        <v>9</v>
      </c>
      <c r="F7397" t="s">
        <v>51</v>
      </c>
      <c r="G7397" t="s">
        <v>345</v>
      </c>
      <c r="H7397" t="s">
        <v>79</v>
      </c>
      <c r="I7397" t="s">
        <v>427</v>
      </c>
      <c r="J7397" t="s">
        <v>8482</v>
      </c>
      <c r="K7397">
        <f>1-367-834-3530</f>
        <v>-4730</v>
      </c>
      <c r="L7397" t="s">
        <v>16236</v>
      </c>
      <c r="M7397" t="s">
        <v>603</v>
      </c>
      <c r="N7397" t="s">
        <v>84</v>
      </c>
      <c r="O7397">
        <v>29629</v>
      </c>
      <c r="P7397">
        <v>32218</v>
      </c>
      <c r="Q7397" t="s">
        <v>59</v>
      </c>
      <c r="R7397">
        <v>463</v>
      </c>
      <c r="S7397" s="2">
        <v>45116</v>
      </c>
      <c r="T7397" t="s">
        <v>42</v>
      </c>
      <c r="U7397">
        <v>33837</v>
      </c>
      <c r="V7397" t="s">
        <v>71</v>
      </c>
      <c r="W7397">
        <v>795</v>
      </c>
      <c r="X7397" t="s">
        <v>44</v>
      </c>
      <c r="Y7397" t="s">
        <v>72</v>
      </c>
      <c r="Z7397">
        <v>0</v>
      </c>
      <c r="AA7397">
        <v>111</v>
      </c>
      <c r="AB7397">
        <v>30303</v>
      </c>
      <c r="AC7397" t="s">
        <v>73</v>
      </c>
    </row>
    <row r="7398" spans="1:29" x14ac:dyDescent="0.3">
      <c r="A7398" s="1" t="s">
        <v>47</v>
      </c>
      <c r="B7398" t="s">
        <v>153</v>
      </c>
      <c r="C7398" t="s">
        <v>5863</v>
      </c>
      <c r="D7398" t="s">
        <v>76</v>
      </c>
      <c r="E7398">
        <v>4</v>
      </c>
      <c r="F7398" t="s">
        <v>77</v>
      </c>
      <c r="G7398" t="s">
        <v>264</v>
      </c>
      <c r="H7398" t="s">
        <v>35</v>
      </c>
      <c r="I7398" t="s">
        <v>3492</v>
      </c>
      <c r="J7398" t="s">
        <v>1600</v>
      </c>
      <c r="K7398" t="s">
        <v>16237</v>
      </c>
      <c r="L7398" t="s">
        <v>16238</v>
      </c>
      <c r="M7398" t="s">
        <v>860</v>
      </c>
      <c r="N7398" t="s">
        <v>94</v>
      </c>
      <c r="O7398">
        <v>24940</v>
      </c>
      <c r="P7398">
        <v>29877</v>
      </c>
      <c r="Q7398" t="s">
        <v>95</v>
      </c>
      <c r="R7398">
        <v>556</v>
      </c>
      <c r="S7398" s="2">
        <v>45174</v>
      </c>
      <c r="T7398" t="s">
        <v>42</v>
      </c>
      <c r="U7398">
        <v>0</v>
      </c>
      <c r="V7398" t="s">
        <v>106</v>
      </c>
      <c r="W7398">
        <v>606</v>
      </c>
      <c r="X7398" t="s">
        <v>44</v>
      </c>
      <c r="Y7398" t="s">
        <v>45</v>
      </c>
      <c r="Z7398">
        <v>0</v>
      </c>
      <c r="AA7398">
        <v>566</v>
      </c>
      <c r="AB7398">
        <v>29790</v>
      </c>
      <c r="AC7398" t="s">
        <v>73</v>
      </c>
    </row>
    <row r="7399" spans="1:29" x14ac:dyDescent="0.3">
      <c r="A7399" s="1" t="s">
        <v>47</v>
      </c>
      <c r="B7399" t="s">
        <v>592</v>
      </c>
      <c r="C7399" t="s">
        <v>3858</v>
      </c>
      <c r="D7399" t="s">
        <v>50</v>
      </c>
      <c r="E7399">
        <v>8</v>
      </c>
      <c r="F7399" t="s">
        <v>221</v>
      </c>
      <c r="G7399" t="s">
        <v>858</v>
      </c>
      <c r="H7399" t="s">
        <v>35</v>
      </c>
      <c r="I7399" t="s">
        <v>2839</v>
      </c>
      <c r="J7399" t="s">
        <v>553</v>
      </c>
      <c r="K7399" t="s">
        <v>16239</v>
      </c>
      <c r="L7399" t="s">
        <v>16240</v>
      </c>
      <c r="M7399" t="s">
        <v>598</v>
      </c>
      <c r="N7399" t="s">
        <v>94</v>
      </c>
      <c r="O7399">
        <v>8929</v>
      </c>
      <c r="P7399">
        <v>11831</v>
      </c>
      <c r="Q7399" t="s">
        <v>95</v>
      </c>
      <c r="R7399">
        <v>68</v>
      </c>
      <c r="S7399" s="2">
        <v>44472</v>
      </c>
      <c r="T7399" t="s">
        <v>42</v>
      </c>
      <c r="U7399">
        <v>0</v>
      </c>
      <c r="V7399" t="s">
        <v>43</v>
      </c>
      <c r="W7399">
        <v>766</v>
      </c>
      <c r="X7399" t="s">
        <v>44</v>
      </c>
      <c r="Y7399" t="s">
        <v>72</v>
      </c>
      <c r="Z7399">
        <v>0</v>
      </c>
      <c r="AA7399">
        <v>830</v>
      </c>
      <c r="AB7399">
        <v>10834</v>
      </c>
      <c r="AC7399" t="s">
        <v>107</v>
      </c>
    </row>
    <row r="7400" spans="1:29" x14ac:dyDescent="0.3">
      <c r="A7400" s="1" t="s">
        <v>47</v>
      </c>
      <c r="B7400" t="s">
        <v>145</v>
      </c>
      <c r="C7400" t="s">
        <v>528</v>
      </c>
      <c r="D7400" t="s">
        <v>119</v>
      </c>
      <c r="E7400">
        <v>5</v>
      </c>
      <c r="F7400" t="s">
        <v>51</v>
      </c>
      <c r="G7400" t="s">
        <v>345</v>
      </c>
      <c r="H7400" t="s">
        <v>35</v>
      </c>
      <c r="I7400" t="s">
        <v>921</v>
      </c>
      <c r="J7400" t="s">
        <v>4165</v>
      </c>
      <c r="K7400" t="s">
        <v>16241</v>
      </c>
      <c r="L7400" t="s">
        <v>16242</v>
      </c>
      <c r="M7400" t="s">
        <v>152</v>
      </c>
      <c r="N7400" t="s">
        <v>58</v>
      </c>
      <c r="O7400">
        <v>20438</v>
      </c>
      <c r="P7400">
        <v>23785</v>
      </c>
      <c r="Q7400" t="s">
        <v>41</v>
      </c>
      <c r="R7400">
        <v>325</v>
      </c>
      <c r="S7400" s="2">
        <v>44278</v>
      </c>
      <c r="T7400" s="2">
        <v>44289</v>
      </c>
      <c r="U7400">
        <v>0</v>
      </c>
      <c r="V7400" t="s">
        <v>106</v>
      </c>
      <c r="W7400">
        <v>428</v>
      </c>
      <c r="X7400" t="s">
        <v>60</v>
      </c>
      <c r="Y7400" t="s">
        <v>45</v>
      </c>
      <c r="Z7400">
        <v>2074</v>
      </c>
      <c r="AA7400">
        <v>689</v>
      </c>
      <c r="AB7400">
        <v>20730</v>
      </c>
      <c r="AC7400" t="s">
        <v>73</v>
      </c>
    </row>
    <row r="7401" spans="1:29" x14ac:dyDescent="0.3">
      <c r="A7401" s="1" t="s">
        <v>47</v>
      </c>
      <c r="B7401" t="s">
        <v>153</v>
      </c>
      <c r="C7401" t="s">
        <v>2765</v>
      </c>
      <c r="D7401" t="s">
        <v>50</v>
      </c>
      <c r="E7401">
        <v>9</v>
      </c>
      <c r="F7401" t="s">
        <v>271</v>
      </c>
      <c r="G7401" t="s">
        <v>272</v>
      </c>
      <c r="H7401" t="s">
        <v>79</v>
      </c>
      <c r="I7401" t="s">
        <v>417</v>
      </c>
      <c r="J7401" t="s">
        <v>1652</v>
      </c>
      <c r="K7401" t="s">
        <v>16243</v>
      </c>
      <c r="L7401" t="s">
        <v>16244</v>
      </c>
      <c r="M7401" t="s">
        <v>410</v>
      </c>
      <c r="N7401" t="s">
        <v>40</v>
      </c>
      <c r="O7401">
        <v>29998</v>
      </c>
      <c r="P7401">
        <v>32313</v>
      </c>
      <c r="Q7401" t="s">
        <v>41</v>
      </c>
      <c r="R7401">
        <v>954</v>
      </c>
      <c r="S7401" s="2">
        <v>44425</v>
      </c>
      <c r="T7401" s="2">
        <v>44427</v>
      </c>
      <c r="U7401">
        <v>0</v>
      </c>
      <c r="V7401" t="s">
        <v>85</v>
      </c>
      <c r="W7401">
        <v>783</v>
      </c>
      <c r="X7401" t="s">
        <v>60</v>
      </c>
      <c r="Y7401" t="s">
        <v>61</v>
      </c>
      <c r="Z7401">
        <v>0</v>
      </c>
      <c r="AA7401">
        <v>651</v>
      </c>
      <c r="AB7401">
        <v>32144</v>
      </c>
      <c r="AC7401" t="s">
        <v>46</v>
      </c>
    </row>
    <row r="7402" spans="1:29" x14ac:dyDescent="0.3">
      <c r="A7402" s="1" t="s">
        <v>47</v>
      </c>
      <c r="B7402" t="s">
        <v>161</v>
      </c>
      <c r="C7402" t="s">
        <v>683</v>
      </c>
      <c r="D7402" t="s">
        <v>98</v>
      </c>
      <c r="E7402">
        <v>3</v>
      </c>
      <c r="F7402" t="s">
        <v>120</v>
      </c>
      <c r="G7402" t="s">
        <v>468</v>
      </c>
      <c r="H7402" t="s">
        <v>79</v>
      </c>
      <c r="I7402" t="s">
        <v>164</v>
      </c>
      <c r="J7402" t="s">
        <v>1887</v>
      </c>
      <c r="K7402">
        <v>2154767242</v>
      </c>
      <c r="L7402" t="s">
        <v>16245</v>
      </c>
      <c r="M7402" t="s">
        <v>283</v>
      </c>
      <c r="N7402" t="s">
        <v>84</v>
      </c>
      <c r="O7402">
        <v>14270</v>
      </c>
      <c r="P7402">
        <v>18407</v>
      </c>
      <c r="Q7402" t="s">
        <v>95</v>
      </c>
      <c r="R7402">
        <v>422</v>
      </c>
      <c r="S7402" s="2">
        <v>44682</v>
      </c>
      <c r="T7402" t="s">
        <v>42</v>
      </c>
      <c r="U7402">
        <v>0</v>
      </c>
      <c r="V7402" t="s">
        <v>43</v>
      </c>
      <c r="W7402">
        <v>760</v>
      </c>
      <c r="X7402" t="s">
        <v>44</v>
      </c>
      <c r="Y7402" t="s">
        <v>45</v>
      </c>
      <c r="Z7402">
        <v>0</v>
      </c>
      <c r="AA7402">
        <v>490</v>
      </c>
      <c r="AB7402">
        <v>14673</v>
      </c>
      <c r="AC7402" t="s">
        <v>46</v>
      </c>
    </row>
    <row r="7403" spans="1:29" x14ac:dyDescent="0.3">
      <c r="A7403" s="1" t="s">
        <v>47</v>
      </c>
      <c r="B7403" t="s">
        <v>153</v>
      </c>
      <c r="C7403" t="s">
        <v>2765</v>
      </c>
      <c r="D7403" t="s">
        <v>352</v>
      </c>
      <c r="E7403">
        <v>5</v>
      </c>
      <c r="F7403" t="s">
        <v>64</v>
      </c>
      <c r="G7403" t="s">
        <v>1599</v>
      </c>
      <c r="H7403" t="s">
        <v>79</v>
      </c>
      <c r="I7403" t="s">
        <v>2666</v>
      </c>
      <c r="J7403" t="s">
        <v>11867</v>
      </c>
      <c r="K7403" t="s">
        <v>16246</v>
      </c>
      <c r="L7403" t="s">
        <v>16247</v>
      </c>
      <c r="M7403" t="s">
        <v>1202</v>
      </c>
      <c r="N7403" t="s">
        <v>84</v>
      </c>
      <c r="O7403">
        <v>10548</v>
      </c>
      <c r="P7403">
        <v>12999</v>
      </c>
      <c r="Q7403" t="s">
        <v>95</v>
      </c>
      <c r="R7403">
        <v>902</v>
      </c>
      <c r="S7403" s="2">
        <v>45297</v>
      </c>
      <c r="T7403" s="2">
        <v>45320</v>
      </c>
      <c r="U7403">
        <v>0</v>
      </c>
      <c r="V7403" t="s">
        <v>71</v>
      </c>
      <c r="W7403">
        <v>732</v>
      </c>
      <c r="X7403" t="s">
        <v>60</v>
      </c>
      <c r="Y7403" t="s">
        <v>61</v>
      </c>
      <c r="Z7403">
        <v>0</v>
      </c>
      <c r="AA7403">
        <v>120</v>
      </c>
      <c r="AB7403">
        <v>10882</v>
      </c>
      <c r="AC7403" t="s">
        <v>73</v>
      </c>
    </row>
    <row r="7404" spans="1:29" x14ac:dyDescent="0.3">
      <c r="A7404" s="1" t="s">
        <v>47</v>
      </c>
      <c r="B7404" t="s">
        <v>176</v>
      </c>
      <c r="C7404" t="s">
        <v>2007</v>
      </c>
      <c r="D7404" t="s">
        <v>178</v>
      </c>
      <c r="E7404">
        <v>10</v>
      </c>
      <c r="F7404" t="s">
        <v>271</v>
      </c>
      <c r="G7404" t="s">
        <v>1298</v>
      </c>
      <c r="H7404" t="s">
        <v>79</v>
      </c>
      <c r="I7404" t="s">
        <v>849</v>
      </c>
      <c r="J7404" t="s">
        <v>514</v>
      </c>
      <c r="K7404" t="s">
        <v>16248</v>
      </c>
      <c r="L7404" t="s">
        <v>16249</v>
      </c>
      <c r="M7404" t="s">
        <v>214</v>
      </c>
      <c r="N7404" t="s">
        <v>94</v>
      </c>
      <c r="O7404">
        <v>7457</v>
      </c>
      <c r="P7404">
        <v>9913</v>
      </c>
      <c r="Q7404" t="s">
        <v>41</v>
      </c>
      <c r="R7404">
        <v>67</v>
      </c>
      <c r="S7404" s="2">
        <v>45348</v>
      </c>
      <c r="T7404" t="s">
        <v>42</v>
      </c>
      <c r="U7404">
        <v>0</v>
      </c>
      <c r="V7404" t="s">
        <v>106</v>
      </c>
      <c r="W7404">
        <v>800</v>
      </c>
      <c r="X7404" t="s">
        <v>44</v>
      </c>
      <c r="Y7404" t="s">
        <v>45</v>
      </c>
      <c r="Z7404">
        <v>0</v>
      </c>
      <c r="AA7404">
        <v>443</v>
      </c>
      <c r="AB7404">
        <v>9105</v>
      </c>
      <c r="AC7404" t="s">
        <v>107</v>
      </c>
    </row>
    <row r="7405" spans="1:29" x14ac:dyDescent="0.3">
      <c r="A7405" s="1" t="s">
        <v>47</v>
      </c>
      <c r="B7405" t="s">
        <v>176</v>
      </c>
      <c r="C7405" t="s">
        <v>2512</v>
      </c>
      <c r="D7405" t="s">
        <v>50</v>
      </c>
      <c r="E7405">
        <v>1</v>
      </c>
      <c r="F7405" t="s">
        <v>64</v>
      </c>
      <c r="G7405" t="s">
        <v>433</v>
      </c>
      <c r="H7405" t="s">
        <v>35</v>
      </c>
      <c r="I7405" t="s">
        <v>729</v>
      </c>
      <c r="J7405" t="s">
        <v>11900</v>
      </c>
      <c r="K7405" t="s">
        <v>16250</v>
      </c>
      <c r="L7405" t="s">
        <v>16251</v>
      </c>
      <c r="M7405" t="s">
        <v>296</v>
      </c>
      <c r="N7405" t="s">
        <v>40</v>
      </c>
      <c r="O7405">
        <v>18221</v>
      </c>
      <c r="P7405">
        <v>21081</v>
      </c>
      <c r="Q7405" t="s">
        <v>59</v>
      </c>
      <c r="R7405">
        <v>828</v>
      </c>
      <c r="S7405" s="2">
        <v>44830</v>
      </c>
      <c r="T7405" t="s">
        <v>42</v>
      </c>
      <c r="U7405">
        <v>27853</v>
      </c>
      <c r="V7405" t="s">
        <v>43</v>
      </c>
      <c r="W7405">
        <v>479</v>
      </c>
      <c r="X7405" t="s">
        <v>44</v>
      </c>
      <c r="Y7405" t="s">
        <v>61</v>
      </c>
      <c r="Z7405">
        <v>0</v>
      </c>
      <c r="AA7405">
        <v>78</v>
      </c>
      <c r="AB7405">
        <v>18340</v>
      </c>
      <c r="AC7405" t="s">
        <v>73</v>
      </c>
    </row>
    <row r="7406" spans="1:29" x14ac:dyDescent="0.3">
      <c r="A7406" s="1" t="s">
        <v>47</v>
      </c>
      <c r="B7406" t="s">
        <v>176</v>
      </c>
      <c r="C7406" t="s">
        <v>7337</v>
      </c>
      <c r="D7406" t="s">
        <v>387</v>
      </c>
      <c r="E7406">
        <v>10</v>
      </c>
      <c r="F7406" t="s">
        <v>221</v>
      </c>
      <c r="G7406" t="s">
        <v>858</v>
      </c>
      <c r="H7406" t="s">
        <v>79</v>
      </c>
      <c r="I7406" t="s">
        <v>4701</v>
      </c>
      <c r="J7406" t="s">
        <v>389</v>
      </c>
      <c r="K7406" t="s">
        <v>16252</v>
      </c>
      <c r="L7406" t="s">
        <v>16253</v>
      </c>
      <c r="M7406" t="s">
        <v>1665</v>
      </c>
      <c r="N7406" t="s">
        <v>40</v>
      </c>
      <c r="O7406">
        <v>4588</v>
      </c>
      <c r="P7406">
        <v>7182</v>
      </c>
      <c r="Q7406" t="s">
        <v>95</v>
      </c>
      <c r="R7406">
        <v>918</v>
      </c>
      <c r="S7406" s="2">
        <v>44803</v>
      </c>
      <c r="T7406" s="2">
        <v>44815</v>
      </c>
      <c r="U7406">
        <v>0</v>
      </c>
      <c r="V7406" t="s">
        <v>71</v>
      </c>
      <c r="W7406">
        <v>495</v>
      </c>
      <c r="X7406" t="s">
        <v>60</v>
      </c>
      <c r="Y7406" t="s">
        <v>72</v>
      </c>
      <c r="Z7406">
        <v>0</v>
      </c>
      <c r="AA7406">
        <v>676</v>
      </c>
      <c r="AB7406">
        <v>4653</v>
      </c>
      <c r="AC7406" t="s">
        <v>107</v>
      </c>
    </row>
    <row r="7407" spans="1:29" x14ac:dyDescent="0.3">
      <c r="A7407" s="1" t="s">
        <v>29</v>
      </c>
      <c r="B7407" t="s">
        <v>228</v>
      </c>
      <c r="C7407" t="s">
        <v>4757</v>
      </c>
      <c r="D7407" t="s">
        <v>352</v>
      </c>
      <c r="E7407">
        <v>2</v>
      </c>
      <c r="F7407" t="s">
        <v>186</v>
      </c>
      <c r="G7407" t="s">
        <v>650</v>
      </c>
      <c r="H7407" t="s">
        <v>79</v>
      </c>
      <c r="I7407" t="s">
        <v>1593</v>
      </c>
      <c r="J7407" t="s">
        <v>3406</v>
      </c>
      <c r="K7407" t="s">
        <v>16254</v>
      </c>
      <c r="L7407" t="s">
        <v>16255</v>
      </c>
      <c r="M7407" t="s">
        <v>964</v>
      </c>
      <c r="N7407" t="s">
        <v>94</v>
      </c>
      <c r="O7407">
        <v>22838</v>
      </c>
      <c r="P7407">
        <v>27475</v>
      </c>
      <c r="Q7407" t="s">
        <v>59</v>
      </c>
      <c r="R7407">
        <v>451</v>
      </c>
      <c r="S7407" s="2">
        <v>45224</v>
      </c>
      <c r="T7407" s="2">
        <v>45254</v>
      </c>
      <c r="U7407">
        <v>1995</v>
      </c>
      <c r="V7407" t="s">
        <v>106</v>
      </c>
      <c r="W7407">
        <v>617</v>
      </c>
      <c r="X7407" t="s">
        <v>60</v>
      </c>
      <c r="Y7407" t="s">
        <v>72</v>
      </c>
      <c r="Z7407">
        <v>0</v>
      </c>
      <c r="AA7407">
        <v>528</v>
      </c>
      <c r="AB7407">
        <v>25669</v>
      </c>
      <c r="AC7407" t="s">
        <v>107</v>
      </c>
    </row>
    <row r="7408" spans="1:29" x14ac:dyDescent="0.3">
      <c r="A7408" s="1" t="s">
        <v>29</v>
      </c>
      <c r="B7408" t="s">
        <v>96</v>
      </c>
      <c r="C7408" t="s">
        <v>1079</v>
      </c>
      <c r="D7408" t="s">
        <v>76</v>
      </c>
      <c r="E7408">
        <v>8</v>
      </c>
      <c r="F7408" t="s">
        <v>51</v>
      </c>
      <c r="G7408" t="s">
        <v>1075</v>
      </c>
      <c r="H7408" t="s">
        <v>79</v>
      </c>
      <c r="I7408" t="s">
        <v>2601</v>
      </c>
      <c r="J7408" t="s">
        <v>293</v>
      </c>
      <c r="K7408" t="s">
        <v>16256</v>
      </c>
      <c r="L7408" t="s">
        <v>16257</v>
      </c>
      <c r="M7408" t="s">
        <v>665</v>
      </c>
      <c r="N7408" t="s">
        <v>58</v>
      </c>
      <c r="O7408">
        <v>17306</v>
      </c>
      <c r="P7408">
        <v>20329</v>
      </c>
      <c r="Q7408" t="s">
        <v>59</v>
      </c>
      <c r="R7408">
        <v>127</v>
      </c>
      <c r="S7408" s="2">
        <v>44653</v>
      </c>
      <c r="T7408" s="2">
        <v>44668</v>
      </c>
      <c r="U7408">
        <v>19787</v>
      </c>
      <c r="V7408" t="s">
        <v>71</v>
      </c>
      <c r="W7408">
        <v>773</v>
      </c>
      <c r="X7408" t="s">
        <v>60</v>
      </c>
      <c r="Y7408" t="s">
        <v>72</v>
      </c>
      <c r="Z7408">
        <v>4005</v>
      </c>
      <c r="AA7408">
        <v>127</v>
      </c>
      <c r="AB7408">
        <v>18951</v>
      </c>
      <c r="AC7408" t="s">
        <v>73</v>
      </c>
    </row>
    <row r="7409" spans="1:29" x14ac:dyDescent="0.3">
      <c r="A7409" s="1" t="s">
        <v>47</v>
      </c>
      <c r="B7409" t="s">
        <v>108</v>
      </c>
      <c r="C7409" t="s">
        <v>655</v>
      </c>
      <c r="D7409" t="s">
        <v>110</v>
      </c>
      <c r="E7409">
        <v>10</v>
      </c>
      <c r="F7409" t="s">
        <v>99</v>
      </c>
      <c r="G7409" t="s">
        <v>1638</v>
      </c>
      <c r="H7409" t="s">
        <v>79</v>
      </c>
      <c r="I7409" t="s">
        <v>7917</v>
      </c>
      <c r="J7409" t="s">
        <v>1681</v>
      </c>
      <c r="K7409" t="s">
        <v>16258</v>
      </c>
      <c r="L7409" t="s">
        <v>16259</v>
      </c>
      <c r="M7409" t="s">
        <v>1278</v>
      </c>
      <c r="N7409" t="s">
        <v>40</v>
      </c>
      <c r="O7409">
        <v>25441</v>
      </c>
      <c r="P7409">
        <v>29489</v>
      </c>
      <c r="Q7409" t="s">
        <v>59</v>
      </c>
      <c r="R7409">
        <v>868</v>
      </c>
      <c r="S7409" s="2">
        <v>44949</v>
      </c>
      <c r="T7409" t="s">
        <v>42</v>
      </c>
      <c r="U7409">
        <v>36976</v>
      </c>
      <c r="V7409" t="s">
        <v>71</v>
      </c>
      <c r="W7409">
        <v>776</v>
      </c>
      <c r="X7409" t="s">
        <v>44</v>
      </c>
      <c r="Y7409" t="s">
        <v>72</v>
      </c>
      <c r="Z7409">
        <v>0</v>
      </c>
      <c r="AA7409">
        <v>503</v>
      </c>
      <c r="AB7409">
        <v>29351</v>
      </c>
      <c r="AC7409" t="s">
        <v>46</v>
      </c>
    </row>
    <row r="7410" spans="1:29" x14ac:dyDescent="0.3">
      <c r="A7410" s="1" t="s">
        <v>29</v>
      </c>
      <c r="B7410" t="s">
        <v>541</v>
      </c>
      <c r="C7410" t="s">
        <v>2224</v>
      </c>
      <c r="D7410" t="s">
        <v>110</v>
      </c>
      <c r="E7410">
        <v>9</v>
      </c>
      <c r="F7410" t="s">
        <v>51</v>
      </c>
      <c r="G7410" t="s">
        <v>291</v>
      </c>
      <c r="H7410" t="s">
        <v>79</v>
      </c>
      <c r="I7410" t="s">
        <v>2250</v>
      </c>
      <c r="J7410" t="s">
        <v>3789</v>
      </c>
      <c r="K7410" t="s">
        <v>16260</v>
      </c>
      <c r="L7410" t="s">
        <v>16261</v>
      </c>
      <c r="M7410" t="s">
        <v>1274</v>
      </c>
      <c r="N7410" t="s">
        <v>94</v>
      </c>
      <c r="O7410">
        <v>4477</v>
      </c>
      <c r="P7410">
        <v>6661</v>
      </c>
      <c r="Q7410" t="s">
        <v>59</v>
      </c>
      <c r="R7410">
        <v>106</v>
      </c>
      <c r="S7410" s="2">
        <v>44773</v>
      </c>
      <c r="T7410" t="s">
        <v>42</v>
      </c>
      <c r="U7410">
        <v>45626</v>
      </c>
      <c r="V7410" t="s">
        <v>71</v>
      </c>
      <c r="W7410">
        <v>788</v>
      </c>
      <c r="X7410" t="s">
        <v>44</v>
      </c>
      <c r="Y7410" t="s">
        <v>61</v>
      </c>
      <c r="Z7410">
        <v>0</v>
      </c>
      <c r="AA7410">
        <v>560</v>
      </c>
      <c r="AB7410">
        <v>5987</v>
      </c>
      <c r="AC7410" t="s">
        <v>107</v>
      </c>
    </row>
    <row r="7411" spans="1:29" x14ac:dyDescent="0.3">
      <c r="A7411" s="1" t="s">
        <v>29</v>
      </c>
      <c r="B7411" t="s">
        <v>327</v>
      </c>
      <c r="C7411" t="s">
        <v>2508</v>
      </c>
      <c r="D7411" t="s">
        <v>169</v>
      </c>
      <c r="E7411">
        <v>3</v>
      </c>
      <c r="F7411" t="s">
        <v>120</v>
      </c>
      <c r="G7411" t="s">
        <v>194</v>
      </c>
      <c r="H7411" t="s">
        <v>35</v>
      </c>
      <c r="I7411" t="s">
        <v>412</v>
      </c>
      <c r="J7411" t="s">
        <v>553</v>
      </c>
      <c r="K7411" t="s">
        <v>16262</v>
      </c>
      <c r="L7411" t="s">
        <v>16263</v>
      </c>
      <c r="M7411" t="s">
        <v>1019</v>
      </c>
      <c r="N7411" t="s">
        <v>40</v>
      </c>
      <c r="O7411">
        <v>15232</v>
      </c>
      <c r="P7411">
        <v>18239</v>
      </c>
      <c r="Q7411" t="s">
        <v>95</v>
      </c>
      <c r="R7411">
        <v>486</v>
      </c>
      <c r="S7411" s="2">
        <v>45149</v>
      </c>
      <c r="T7411" t="s">
        <v>42</v>
      </c>
      <c r="U7411">
        <v>0</v>
      </c>
      <c r="V7411" t="s">
        <v>106</v>
      </c>
      <c r="W7411">
        <v>815</v>
      </c>
      <c r="X7411" t="s">
        <v>44</v>
      </c>
      <c r="Y7411" t="s">
        <v>45</v>
      </c>
      <c r="Z7411">
        <v>0</v>
      </c>
      <c r="AA7411">
        <v>362</v>
      </c>
      <c r="AB7411">
        <v>16598</v>
      </c>
      <c r="AC7411" t="s">
        <v>107</v>
      </c>
    </row>
    <row r="7412" spans="1:29" x14ac:dyDescent="0.3">
      <c r="A7412" s="1" t="s">
        <v>47</v>
      </c>
      <c r="B7412" t="s">
        <v>117</v>
      </c>
      <c r="C7412" t="s">
        <v>1406</v>
      </c>
      <c r="D7412" t="s">
        <v>236</v>
      </c>
      <c r="E7412">
        <v>7</v>
      </c>
      <c r="F7412" t="s">
        <v>33</v>
      </c>
      <c r="G7412" t="s">
        <v>170</v>
      </c>
      <c r="H7412" t="s">
        <v>79</v>
      </c>
      <c r="I7412" t="s">
        <v>735</v>
      </c>
      <c r="J7412" t="s">
        <v>1542</v>
      </c>
      <c r="K7412" t="s">
        <v>16264</v>
      </c>
      <c r="L7412" t="s">
        <v>16265</v>
      </c>
      <c r="M7412" t="s">
        <v>868</v>
      </c>
      <c r="N7412" t="s">
        <v>84</v>
      </c>
      <c r="O7412">
        <v>7412</v>
      </c>
      <c r="P7412">
        <v>10779</v>
      </c>
      <c r="Q7412" t="s">
        <v>95</v>
      </c>
      <c r="R7412">
        <v>814</v>
      </c>
      <c r="S7412" s="2">
        <v>45293</v>
      </c>
      <c r="T7412" s="2">
        <v>45321</v>
      </c>
      <c r="U7412">
        <v>0</v>
      </c>
      <c r="V7412" t="s">
        <v>106</v>
      </c>
      <c r="W7412">
        <v>537</v>
      </c>
      <c r="X7412" t="s">
        <v>60</v>
      </c>
      <c r="Y7412" t="s">
        <v>61</v>
      </c>
      <c r="Z7412">
        <v>0</v>
      </c>
      <c r="AA7412">
        <v>368</v>
      </c>
      <c r="AB7412">
        <v>7500</v>
      </c>
      <c r="AC7412" t="s">
        <v>46</v>
      </c>
    </row>
    <row r="7413" spans="1:29" x14ac:dyDescent="0.3">
      <c r="A7413" s="1" t="s">
        <v>47</v>
      </c>
      <c r="B7413" t="s">
        <v>176</v>
      </c>
      <c r="C7413" t="s">
        <v>3235</v>
      </c>
      <c r="D7413" t="s">
        <v>169</v>
      </c>
      <c r="E7413">
        <v>2</v>
      </c>
      <c r="F7413" t="s">
        <v>186</v>
      </c>
      <c r="G7413" t="s">
        <v>1504</v>
      </c>
      <c r="H7413" t="s">
        <v>35</v>
      </c>
      <c r="I7413" t="s">
        <v>1428</v>
      </c>
      <c r="J7413" t="s">
        <v>684</v>
      </c>
      <c r="K7413" t="s">
        <v>16266</v>
      </c>
      <c r="L7413" t="s">
        <v>16267</v>
      </c>
      <c r="M7413" t="s">
        <v>957</v>
      </c>
      <c r="N7413" t="s">
        <v>94</v>
      </c>
      <c r="O7413">
        <v>17946</v>
      </c>
      <c r="P7413">
        <v>20918</v>
      </c>
      <c r="Q7413" t="s">
        <v>95</v>
      </c>
      <c r="R7413">
        <v>685</v>
      </c>
      <c r="S7413" s="2">
        <v>45062</v>
      </c>
      <c r="T7413" t="s">
        <v>42</v>
      </c>
      <c r="U7413">
        <v>0</v>
      </c>
      <c r="V7413" t="s">
        <v>85</v>
      </c>
      <c r="W7413">
        <v>662</v>
      </c>
      <c r="X7413" t="s">
        <v>44</v>
      </c>
      <c r="Y7413" t="s">
        <v>45</v>
      </c>
      <c r="Z7413">
        <v>0</v>
      </c>
      <c r="AA7413">
        <v>883</v>
      </c>
      <c r="AB7413">
        <v>18382</v>
      </c>
      <c r="AC7413" t="s">
        <v>46</v>
      </c>
    </row>
    <row r="7414" spans="1:29" x14ac:dyDescent="0.3">
      <c r="A7414" s="1" t="s">
        <v>29</v>
      </c>
      <c r="B7414" t="s">
        <v>74</v>
      </c>
      <c r="C7414" t="s">
        <v>2140</v>
      </c>
      <c r="D7414" t="s">
        <v>178</v>
      </c>
      <c r="E7414">
        <v>5</v>
      </c>
      <c r="F7414" t="s">
        <v>64</v>
      </c>
      <c r="G7414" t="s">
        <v>783</v>
      </c>
      <c r="H7414" t="s">
        <v>35</v>
      </c>
      <c r="I7414" t="s">
        <v>496</v>
      </c>
      <c r="J7414" t="s">
        <v>726</v>
      </c>
      <c r="K7414" t="s">
        <v>16268</v>
      </c>
      <c r="L7414" t="s">
        <v>16269</v>
      </c>
      <c r="M7414" t="s">
        <v>1146</v>
      </c>
      <c r="N7414" t="s">
        <v>84</v>
      </c>
      <c r="O7414">
        <v>21738</v>
      </c>
      <c r="P7414">
        <v>23839</v>
      </c>
      <c r="Q7414" t="s">
        <v>95</v>
      </c>
      <c r="R7414">
        <v>232</v>
      </c>
      <c r="S7414" s="2">
        <v>45186</v>
      </c>
      <c r="T7414" t="s">
        <v>42</v>
      </c>
      <c r="U7414">
        <v>0</v>
      </c>
      <c r="V7414" t="s">
        <v>85</v>
      </c>
      <c r="W7414">
        <v>518</v>
      </c>
      <c r="X7414" t="s">
        <v>44</v>
      </c>
      <c r="Y7414" t="s">
        <v>72</v>
      </c>
      <c r="Z7414">
        <v>0</v>
      </c>
      <c r="AA7414">
        <v>610</v>
      </c>
      <c r="AB7414">
        <v>21807</v>
      </c>
      <c r="AC7414" t="s">
        <v>73</v>
      </c>
    </row>
    <row r="7415" spans="1:29" x14ac:dyDescent="0.3">
      <c r="A7415" s="1" t="s">
        <v>29</v>
      </c>
      <c r="B7415" t="s">
        <v>30</v>
      </c>
      <c r="C7415" t="s">
        <v>3052</v>
      </c>
      <c r="D7415" t="s">
        <v>110</v>
      </c>
      <c r="E7415">
        <v>9</v>
      </c>
      <c r="F7415" t="s">
        <v>99</v>
      </c>
      <c r="G7415" t="s">
        <v>950</v>
      </c>
      <c r="H7415" t="s">
        <v>35</v>
      </c>
      <c r="I7415" t="s">
        <v>188</v>
      </c>
      <c r="J7415" t="s">
        <v>7826</v>
      </c>
      <c r="K7415" t="s">
        <v>16270</v>
      </c>
      <c r="L7415" t="s">
        <v>16271</v>
      </c>
      <c r="M7415" t="s">
        <v>1029</v>
      </c>
      <c r="N7415" t="s">
        <v>40</v>
      </c>
      <c r="O7415">
        <v>7015</v>
      </c>
      <c r="P7415">
        <v>10549</v>
      </c>
      <c r="Q7415" t="s">
        <v>59</v>
      </c>
      <c r="R7415">
        <v>96</v>
      </c>
      <c r="S7415" s="2">
        <v>45231</v>
      </c>
      <c r="T7415" s="2">
        <v>45239</v>
      </c>
      <c r="U7415">
        <v>18065</v>
      </c>
      <c r="V7415" t="s">
        <v>43</v>
      </c>
      <c r="W7415">
        <v>730</v>
      </c>
      <c r="X7415" t="s">
        <v>60</v>
      </c>
      <c r="Y7415" t="s">
        <v>61</v>
      </c>
      <c r="Z7415">
        <v>0</v>
      </c>
      <c r="AA7415">
        <v>457</v>
      </c>
      <c r="AB7415">
        <v>7038</v>
      </c>
      <c r="AC7415" t="s">
        <v>46</v>
      </c>
    </row>
    <row r="7416" spans="1:29" x14ac:dyDescent="0.3">
      <c r="A7416" s="1" t="s">
        <v>29</v>
      </c>
      <c r="B7416" t="s">
        <v>393</v>
      </c>
      <c r="C7416" t="s">
        <v>1701</v>
      </c>
      <c r="D7416" t="s">
        <v>119</v>
      </c>
      <c r="E7416">
        <v>9</v>
      </c>
      <c r="F7416" t="s">
        <v>33</v>
      </c>
      <c r="G7416" t="s">
        <v>411</v>
      </c>
      <c r="H7416" t="s">
        <v>79</v>
      </c>
      <c r="I7416" t="s">
        <v>36</v>
      </c>
      <c r="J7416" t="s">
        <v>372</v>
      </c>
      <c r="K7416" t="s">
        <v>16272</v>
      </c>
      <c r="L7416" t="s">
        <v>16273</v>
      </c>
      <c r="M7416" t="s">
        <v>399</v>
      </c>
      <c r="N7416" t="s">
        <v>58</v>
      </c>
      <c r="O7416">
        <v>14773</v>
      </c>
      <c r="P7416">
        <v>18610</v>
      </c>
      <c r="Q7416" t="s">
        <v>41</v>
      </c>
      <c r="R7416">
        <v>640</v>
      </c>
      <c r="S7416" s="2">
        <v>44820</v>
      </c>
      <c r="T7416" s="2">
        <v>44830</v>
      </c>
      <c r="U7416">
        <v>0</v>
      </c>
      <c r="V7416" t="s">
        <v>106</v>
      </c>
      <c r="W7416">
        <v>811</v>
      </c>
      <c r="X7416" t="s">
        <v>60</v>
      </c>
      <c r="Y7416" t="s">
        <v>72</v>
      </c>
      <c r="Z7416">
        <v>1540</v>
      </c>
      <c r="AA7416">
        <v>982</v>
      </c>
      <c r="AB7416">
        <v>16395</v>
      </c>
      <c r="AC7416" t="s">
        <v>73</v>
      </c>
    </row>
    <row r="7417" spans="1:29" x14ac:dyDescent="0.3">
      <c r="A7417" s="1" t="s">
        <v>47</v>
      </c>
      <c r="B7417" t="s">
        <v>48</v>
      </c>
      <c r="C7417" t="s">
        <v>3758</v>
      </c>
      <c r="D7417" t="s">
        <v>169</v>
      </c>
      <c r="E7417">
        <v>9</v>
      </c>
      <c r="F7417" t="s">
        <v>129</v>
      </c>
      <c r="G7417" t="s">
        <v>163</v>
      </c>
      <c r="H7417" t="s">
        <v>79</v>
      </c>
      <c r="I7417" t="s">
        <v>2725</v>
      </c>
      <c r="J7417" t="s">
        <v>3146</v>
      </c>
      <c r="K7417" t="s">
        <v>16274</v>
      </c>
      <c r="L7417" t="s">
        <v>16275</v>
      </c>
      <c r="M7417" t="s">
        <v>556</v>
      </c>
      <c r="N7417" t="s">
        <v>40</v>
      </c>
      <c r="O7417">
        <v>18485</v>
      </c>
      <c r="P7417">
        <v>22001</v>
      </c>
      <c r="Q7417" t="s">
        <v>41</v>
      </c>
      <c r="R7417">
        <v>10</v>
      </c>
      <c r="S7417" s="2">
        <v>45251</v>
      </c>
      <c r="T7417" t="s">
        <v>42</v>
      </c>
      <c r="U7417">
        <v>0</v>
      </c>
      <c r="V7417" t="s">
        <v>106</v>
      </c>
      <c r="W7417">
        <v>694</v>
      </c>
      <c r="X7417" t="s">
        <v>44</v>
      </c>
      <c r="Y7417" t="s">
        <v>45</v>
      </c>
      <c r="Z7417">
        <v>0</v>
      </c>
      <c r="AA7417">
        <v>860</v>
      </c>
      <c r="AB7417">
        <v>18504</v>
      </c>
      <c r="AC7417" t="s">
        <v>73</v>
      </c>
    </row>
    <row r="7418" spans="1:29" x14ac:dyDescent="0.3">
      <c r="A7418" s="1" t="s">
        <v>47</v>
      </c>
      <c r="B7418" t="s">
        <v>117</v>
      </c>
      <c r="C7418" t="s">
        <v>1344</v>
      </c>
      <c r="D7418" t="s">
        <v>178</v>
      </c>
      <c r="E7418">
        <v>9</v>
      </c>
      <c r="F7418" t="s">
        <v>120</v>
      </c>
      <c r="G7418" t="s">
        <v>489</v>
      </c>
      <c r="H7418" t="s">
        <v>35</v>
      </c>
      <c r="I7418" t="s">
        <v>1705</v>
      </c>
      <c r="J7418" t="s">
        <v>524</v>
      </c>
      <c r="K7418">
        <v>4120193087</v>
      </c>
      <c r="L7418" t="s">
        <v>16276</v>
      </c>
      <c r="M7418" t="s">
        <v>1326</v>
      </c>
      <c r="N7418" t="s">
        <v>40</v>
      </c>
      <c r="O7418">
        <v>21296</v>
      </c>
      <c r="P7418">
        <v>24225</v>
      </c>
      <c r="Q7418" t="s">
        <v>95</v>
      </c>
      <c r="R7418">
        <v>935</v>
      </c>
      <c r="S7418" s="2">
        <v>44751</v>
      </c>
      <c r="T7418" s="2">
        <v>44773</v>
      </c>
      <c r="U7418">
        <v>0</v>
      </c>
      <c r="V7418" t="s">
        <v>85</v>
      </c>
      <c r="W7418">
        <v>838</v>
      </c>
      <c r="X7418" t="s">
        <v>60</v>
      </c>
      <c r="Y7418" t="s">
        <v>61</v>
      </c>
      <c r="Z7418">
        <v>0</v>
      </c>
      <c r="AA7418">
        <v>902</v>
      </c>
      <c r="AB7418">
        <v>23454</v>
      </c>
      <c r="AC7418" t="s">
        <v>73</v>
      </c>
    </row>
    <row r="7419" spans="1:29" x14ac:dyDescent="0.3">
      <c r="A7419" s="1" t="s">
        <v>47</v>
      </c>
      <c r="B7419" t="s">
        <v>145</v>
      </c>
      <c r="C7419" t="s">
        <v>3466</v>
      </c>
      <c r="D7419" t="s">
        <v>138</v>
      </c>
      <c r="E7419">
        <v>2</v>
      </c>
      <c r="F7419" t="s">
        <v>99</v>
      </c>
      <c r="G7419" t="s">
        <v>579</v>
      </c>
      <c r="H7419" t="s">
        <v>35</v>
      </c>
      <c r="I7419" t="s">
        <v>417</v>
      </c>
      <c r="J7419" t="s">
        <v>669</v>
      </c>
      <c r="K7419">
        <f>1-936-320-9056</f>
        <v>-10311</v>
      </c>
      <c r="L7419" t="s">
        <v>16277</v>
      </c>
      <c r="M7419" t="s">
        <v>1294</v>
      </c>
      <c r="N7419" t="s">
        <v>58</v>
      </c>
      <c r="O7419">
        <v>7585</v>
      </c>
      <c r="P7419">
        <v>11142</v>
      </c>
      <c r="Q7419" t="s">
        <v>59</v>
      </c>
      <c r="R7419">
        <v>780</v>
      </c>
      <c r="S7419" s="2">
        <v>44525</v>
      </c>
      <c r="T7419" s="2">
        <v>44555</v>
      </c>
      <c r="U7419">
        <v>28338</v>
      </c>
      <c r="V7419" t="s">
        <v>85</v>
      </c>
      <c r="W7419">
        <v>833</v>
      </c>
      <c r="X7419" t="s">
        <v>60</v>
      </c>
      <c r="Y7419" t="s">
        <v>61</v>
      </c>
      <c r="Z7419">
        <v>4188</v>
      </c>
      <c r="AA7419">
        <v>742</v>
      </c>
      <c r="AB7419">
        <v>8364</v>
      </c>
      <c r="AC7419" t="s">
        <v>73</v>
      </c>
    </row>
    <row r="7420" spans="1:29" x14ac:dyDescent="0.3">
      <c r="A7420" s="1" t="s">
        <v>29</v>
      </c>
      <c r="B7420" t="s">
        <v>74</v>
      </c>
      <c r="C7420" t="s">
        <v>831</v>
      </c>
      <c r="D7420" t="s">
        <v>178</v>
      </c>
      <c r="E7420">
        <v>8</v>
      </c>
      <c r="F7420" t="s">
        <v>33</v>
      </c>
      <c r="G7420" t="s">
        <v>34</v>
      </c>
      <c r="H7420" t="s">
        <v>79</v>
      </c>
      <c r="I7420" t="s">
        <v>2170</v>
      </c>
      <c r="J7420" t="s">
        <v>1887</v>
      </c>
      <c r="K7420" t="s">
        <v>16278</v>
      </c>
      <c r="L7420" t="s">
        <v>16279</v>
      </c>
      <c r="M7420" t="s">
        <v>1146</v>
      </c>
      <c r="N7420" t="s">
        <v>84</v>
      </c>
      <c r="O7420">
        <v>12436</v>
      </c>
      <c r="P7420">
        <v>17274</v>
      </c>
      <c r="Q7420" t="s">
        <v>95</v>
      </c>
      <c r="R7420">
        <v>85</v>
      </c>
      <c r="S7420" s="2">
        <v>44648</v>
      </c>
      <c r="T7420" t="s">
        <v>42</v>
      </c>
      <c r="U7420">
        <v>0</v>
      </c>
      <c r="V7420" t="s">
        <v>43</v>
      </c>
      <c r="W7420">
        <v>548</v>
      </c>
      <c r="X7420" t="s">
        <v>44</v>
      </c>
      <c r="Y7420" t="s">
        <v>72</v>
      </c>
      <c r="Z7420">
        <v>0</v>
      </c>
      <c r="AA7420">
        <v>377</v>
      </c>
      <c r="AB7420">
        <v>12465</v>
      </c>
      <c r="AC7420" t="s">
        <v>73</v>
      </c>
    </row>
    <row r="7421" spans="1:29" x14ac:dyDescent="0.3">
      <c r="A7421" s="1" t="s">
        <v>29</v>
      </c>
      <c r="B7421" t="s">
        <v>327</v>
      </c>
      <c r="C7421" t="s">
        <v>1079</v>
      </c>
      <c r="D7421" t="s">
        <v>257</v>
      </c>
      <c r="E7421">
        <v>5</v>
      </c>
      <c r="F7421" t="s">
        <v>51</v>
      </c>
      <c r="G7421" t="s">
        <v>1069</v>
      </c>
      <c r="H7421" t="s">
        <v>79</v>
      </c>
      <c r="I7421" t="s">
        <v>1156</v>
      </c>
      <c r="J7421" t="s">
        <v>6088</v>
      </c>
      <c r="K7421" t="s">
        <v>16280</v>
      </c>
      <c r="L7421" t="s">
        <v>16281</v>
      </c>
      <c r="M7421" t="s">
        <v>333</v>
      </c>
      <c r="N7421" t="s">
        <v>94</v>
      </c>
      <c r="O7421">
        <v>25723</v>
      </c>
      <c r="P7421">
        <v>28252</v>
      </c>
      <c r="Q7421" t="s">
        <v>95</v>
      </c>
      <c r="R7421">
        <v>722</v>
      </c>
      <c r="S7421" s="2">
        <v>44967</v>
      </c>
      <c r="T7421" t="s">
        <v>42</v>
      </c>
      <c r="U7421">
        <v>0</v>
      </c>
      <c r="V7421" t="s">
        <v>106</v>
      </c>
      <c r="W7421">
        <v>727</v>
      </c>
      <c r="X7421" t="s">
        <v>44</v>
      </c>
      <c r="Y7421" t="s">
        <v>72</v>
      </c>
      <c r="Z7421">
        <v>0</v>
      </c>
      <c r="AA7421">
        <v>789</v>
      </c>
      <c r="AB7421">
        <v>25837</v>
      </c>
      <c r="AC7421" t="s">
        <v>46</v>
      </c>
    </row>
    <row r="7422" spans="1:29" x14ac:dyDescent="0.3">
      <c r="A7422" s="1" t="s">
        <v>29</v>
      </c>
      <c r="B7422" t="s">
        <v>74</v>
      </c>
      <c r="C7422" t="s">
        <v>903</v>
      </c>
      <c r="D7422" t="s">
        <v>128</v>
      </c>
      <c r="E7422">
        <v>6</v>
      </c>
      <c r="F7422" t="s">
        <v>51</v>
      </c>
      <c r="G7422" t="s">
        <v>345</v>
      </c>
      <c r="H7422" t="s">
        <v>35</v>
      </c>
      <c r="I7422" t="s">
        <v>3897</v>
      </c>
      <c r="J7422" t="s">
        <v>1626</v>
      </c>
      <c r="K7422" t="s">
        <v>16282</v>
      </c>
      <c r="L7422" t="s">
        <v>16283</v>
      </c>
      <c r="M7422" t="s">
        <v>2176</v>
      </c>
      <c r="N7422" t="s">
        <v>94</v>
      </c>
      <c r="O7422">
        <v>16785</v>
      </c>
      <c r="P7422">
        <v>19761</v>
      </c>
      <c r="Q7422" t="s">
        <v>59</v>
      </c>
      <c r="R7422">
        <v>707</v>
      </c>
      <c r="S7422" s="2">
        <v>44390</v>
      </c>
      <c r="T7422" s="2">
        <v>44402</v>
      </c>
      <c r="U7422">
        <v>30973</v>
      </c>
      <c r="V7422" t="s">
        <v>106</v>
      </c>
      <c r="W7422">
        <v>815</v>
      </c>
      <c r="X7422" t="s">
        <v>60</v>
      </c>
      <c r="Y7422" t="s">
        <v>72</v>
      </c>
      <c r="Z7422">
        <v>0</v>
      </c>
      <c r="AA7422">
        <v>358</v>
      </c>
      <c r="AB7422">
        <v>19215</v>
      </c>
      <c r="AC7422" t="s">
        <v>46</v>
      </c>
    </row>
    <row r="7423" spans="1:29" x14ac:dyDescent="0.3">
      <c r="A7423" s="1" t="s">
        <v>47</v>
      </c>
      <c r="B7423" t="s">
        <v>145</v>
      </c>
      <c r="C7423" t="s">
        <v>528</v>
      </c>
      <c r="D7423" t="s">
        <v>76</v>
      </c>
      <c r="E7423">
        <v>7</v>
      </c>
      <c r="F7423" t="s">
        <v>271</v>
      </c>
      <c r="G7423" t="s">
        <v>340</v>
      </c>
      <c r="H7423" t="s">
        <v>79</v>
      </c>
      <c r="I7423" t="s">
        <v>406</v>
      </c>
      <c r="J7423" t="s">
        <v>389</v>
      </c>
      <c r="K7423" t="s">
        <v>16284</v>
      </c>
      <c r="L7423" t="s">
        <v>16285</v>
      </c>
      <c r="M7423" t="s">
        <v>533</v>
      </c>
      <c r="N7423" t="s">
        <v>58</v>
      </c>
      <c r="O7423">
        <v>25589</v>
      </c>
      <c r="P7423">
        <v>29807</v>
      </c>
      <c r="Q7423" t="s">
        <v>59</v>
      </c>
      <c r="R7423">
        <v>939</v>
      </c>
      <c r="S7423" s="2">
        <v>44757</v>
      </c>
      <c r="T7423" s="2">
        <v>44765</v>
      </c>
      <c r="U7423">
        <v>26953</v>
      </c>
      <c r="V7423" t="s">
        <v>71</v>
      </c>
      <c r="W7423">
        <v>529</v>
      </c>
      <c r="X7423" t="s">
        <v>60</v>
      </c>
      <c r="Y7423" t="s">
        <v>61</v>
      </c>
      <c r="Z7423">
        <v>3043</v>
      </c>
      <c r="AA7423">
        <v>155</v>
      </c>
      <c r="AB7423">
        <v>26393</v>
      </c>
      <c r="AC7423" t="s">
        <v>46</v>
      </c>
    </row>
    <row r="7424" spans="1:29" x14ac:dyDescent="0.3">
      <c r="A7424" s="1" t="s">
        <v>47</v>
      </c>
      <c r="B7424" t="s">
        <v>108</v>
      </c>
      <c r="C7424" t="s">
        <v>270</v>
      </c>
      <c r="D7424" t="s">
        <v>185</v>
      </c>
      <c r="E7424">
        <v>4</v>
      </c>
      <c r="F7424" t="s">
        <v>221</v>
      </c>
      <c r="G7424" t="s">
        <v>506</v>
      </c>
      <c r="H7424" t="s">
        <v>35</v>
      </c>
      <c r="I7424" t="s">
        <v>2725</v>
      </c>
      <c r="J7424" t="s">
        <v>211</v>
      </c>
      <c r="K7424" t="s">
        <v>16286</v>
      </c>
      <c r="L7424" t="s">
        <v>16287</v>
      </c>
      <c r="M7424" t="s">
        <v>116</v>
      </c>
      <c r="N7424" t="s">
        <v>94</v>
      </c>
      <c r="O7424">
        <v>18609</v>
      </c>
      <c r="P7424">
        <v>22297</v>
      </c>
      <c r="Q7424" t="s">
        <v>95</v>
      </c>
      <c r="R7424">
        <v>108</v>
      </c>
      <c r="S7424" s="2">
        <v>45054</v>
      </c>
      <c r="T7424" s="2">
        <v>45077</v>
      </c>
      <c r="U7424">
        <v>0</v>
      </c>
      <c r="V7424" t="s">
        <v>106</v>
      </c>
      <c r="W7424">
        <v>671</v>
      </c>
      <c r="X7424" t="s">
        <v>60</v>
      </c>
      <c r="Y7424" t="s">
        <v>72</v>
      </c>
      <c r="Z7424">
        <v>0</v>
      </c>
      <c r="AA7424">
        <v>594</v>
      </c>
      <c r="AB7424">
        <v>18997</v>
      </c>
      <c r="AC7424" t="s">
        <v>73</v>
      </c>
    </row>
    <row r="7425" spans="1:29" x14ac:dyDescent="0.3">
      <c r="A7425" s="1" t="s">
        <v>29</v>
      </c>
      <c r="B7425" t="s">
        <v>228</v>
      </c>
      <c r="C7425" t="s">
        <v>1862</v>
      </c>
      <c r="D7425" t="s">
        <v>138</v>
      </c>
      <c r="E7425">
        <v>10</v>
      </c>
      <c r="F7425" t="s">
        <v>33</v>
      </c>
      <c r="G7425" t="s">
        <v>451</v>
      </c>
      <c r="H7425" t="s">
        <v>79</v>
      </c>
      <c r="I7425" t="s">
        <v>3473</v>
      </c>
      <c r="J7425" t="s">
        <v>3925</v>
      </c>
      <c r="K7425">
        <f>1-922-376-3253</f>
        <v>-4550</v>
      </c>
      <c r="L7425" t="s">
        <v>16288</v>
      </c>
      <c r="M7425" t="s">
        <v>233</v>
      </c>
      <c r="N7425" t="s">
        <v>94</v>
      </c>
      <c r="O7425">
        <v>24823</v>
      </c>
      <c r="P7425">
        <v>27196</v>
      </c>
      <c r="Q7425" t="s">
        <v>41</v>
      </c>
      <c r="R7425">
        <v>538</v>
      </c>
      <c r="S7425" s="2">
        <v>44898</v>
      </c>
      <c r="T7425" t="s">
        <v>42</v>
      </c>
      <c r="U7425">
        <v>0</v>
      </c>
      <c r="V7425" t="s">
        <v>85</v>
      </c>
      <c r="W7425">
        <v>832</v>
      </c>
      <c r="X7425" t="s">
        <v>44</v>
      </c>
      <c r="Y7425" t="s">
        <v>61</v>
      </c>
      <c r="Z7425">
        <v>0</v>
      </c>
      <c r="AA7425">
        <v>236</v>
      </c>
      <c r="AB7425">
        <v>25995</v>
      </c>
      <c r="AC7425" t="s">
        <v>107</v>
      </c>
    </row>
    <row r="7426" spans="1:29" x14ac:dyDescent="0.3">
      <c r="A7426" s="1" t="s">
        <v>47</v>
      </c>
      <c r="B7426" t="s">
        <v>153</v>
      </c>
      <c r="C7426" t="s">
        <v>877</v>
      </c>
      <c r="D7426" t="s">
        <v>155</v>
      </c>
      <c r="E7426">
        <v>6</v>
      </c>
      <c r="F7426" t="s">
        <v>271</v>
      </c>
      <c r="G7426" t="s">
        <v>689</v>
      </c>
      <c r="H7426" t="s">
        <v>79</v>
      </c>
      <c r="I7426" t="s">
        <v>417</v>
      </c>
      <c r="J7426" t="s">
        <v>2137</v>
      </c>
      <c r="K7426" t="s">
        <v>16289</v>
      </c>
      <c r="L7426" t="s">
        <v>16290</v>
      </c>
      <c r="M7426" t="s">
        <v>255</v>
      </c>
      <c r="N7426" t="s">
        <v>84</v>
      </c>
      <c r="O7426">
        <v>14967</v>
      </c>
      <c r="P7426">
        <v>19464</v>
      </c>
      <c r="Q7426" t="s">
        <v>59</v>
      </c>
      <c r="R7426">
        <v>153</v>
      </c>
      <c r="S7426" s="2">
        <v>44786</v>
      </c>
      <c r="T7426" s="2">
        <v>44805</v>
      </c>
      <c r="U7426">
        <v>4239</v>
      </c>
      <c r="V7426" t="s">
        <v>71</v>
      </c>
      <c r="W7426">
        <v>832</v>
      </c>
      <c r="X7426" t="s">
        <v>60</v>
      </c>
      <c r="Y7426" t="s">
        <v>61</v>
      </c>
      <c r="Z7426">
        <v>0</v>
      </c>
      <c r="AA7426">
        <v>625</v>
      </c>
      <c r="AB7426">
        <v>15509</v>
      </c>
      <c r="AC7426" t="s">
        <v>107</v>
      </c>
    </row>
    <row r="7427" spans="1:29" x14ac:dyDescent="0.3">
      <c r="A7427" s="1" t="s">
        <v>29</v>
      </c>
      <c r="B7427" t="s">
        <v>74</v>
      </c>
      <c r="C7427" t="s">
        <v>2140</v>
      </c>
      <c r="D7427" t="s">
        <v>155</v>
      </c>
      <c r="E7427">
        <v>9</v>
      </c>
      <c r="F7427" t="s">
        <v>64</v>
      </c>
      <c r="G7427" t="s">
        <v>433</v>
      </c>
      <c r="H7427" t="s">
        <v>35</v>
      </c>
      <c r="I7427" t="s">
        <v>711</v>
      </c>
      <c r="J7427" t="s">
        <v>1535</v>
      </c>
      <c r="K7427" t="s">
        <v>16291</v>
      </c>
      <c r="L7427" t="s">
        <v>16292</v>
      </c>
      <c r="M7427" t="s">
        <v>175</v>
      </c>
      <c r="N7427" t="s">
        <v>84</v>
      </c>
      <c r="O7427">
        <v>5388</v>
      </c>
      <c r="P7427">
        <v>8168</v>
      </c>
      <c r="Q7427" t="s">
        <v>41</v>
      </c>
      <c r="R7427">
        <v>106</v>
      </c>
      <c r="S7427" s="2">
        <v>44616</v>
      </c>
      <c r="T7427" t="s">
        <v>42</v>
      </c>
      <c r="U7427">
        <v>0</v>
      </c>
      <c r="V7427" t="s">
        <v>71</v>
      </c>
      <c r="W7427">
        <v>406</v>
      </c>
      <c r="X7427" t="s">
        <v>44</v>
      </c>
      <c r="Y7427" t="s">
        <v>72</v>
      </c>
      <c r="Z7427">
        <v>0</v>
      </c>
      <c r="AA7427">
        <v>951</v>
      </c>
      <c r="AB7427">
        <v>6531</v>
      </c>
      <c r="AC7427" t="s">
        <v>46</v>
      </c>
    </row>
    <row r="7428" spans="1:29" x14ac:dyDescent="0.3">
      <c r="A7428" s="1" t="s">
        <v>29</v>
      </c>
      <c r="B7428" t="s">
        <v>86</v>
      </c>
      <c r="C7428" t="s">
        <v>4638</v>
      </c>
      <c r="D7428" t="s">
        <v>32</v>
      </c>
      <c r="E7428">
        <v>7</v>
      </c>
      <c r="F7428" t="s">
        <v>51</v>
      </c>
      <c r="G7428" t="s">
        <v>291</v>
      </c>
      <c r="H7428" t="s">
        <v>79</v>
      </c>
      <c r="I7428" t="s">
        <v>188</v>
      </c>
      <c r="J7428" t="s">
        <v>1873</v>
      </c>
      <c r="K7428" t="s">
        <v>16293</v>
      </c>
      <c r="L7428" t="s">
        <v>16294</v>
      </c>
      <c r="M7428" t="s">
        <v>1113</v>
      </c>
      <c r="N7428" t="s">
        <v>94</v>
      </c>
      <c r="O7428">
        <v>26608</v>
      </c>
      <c r="P7428">
        <v>30441</v>
      </c>
      <c r="Q7428" t="s">
        <v>41</v>
      </c>
      <c r="R7428">
        <v>732</v>
      </c>
      <c r="S7428" s="2">
        <v>45033</v>
      </c>
      <c r="T7428" s="2">
        <v>45039</v>
      </c>
      <c r="U7428">
        <v>0</v>
      </c>
      <c r="V7428" t="s">
        <v>43</v>
      </c>
      <c r="W7428">
        <v>829</v>
      </c>
      <c r="X7428" t="s">
        <v>60</v>
      </c>
      <c r="Y7428" t="s">
        <v>61</v>
      </c>
      <c r="Z7428">
        <v>0</v>
      </c>
      <c r="AA7428">
        <v>647</v>
      </c>
      <c r="AB7428">
        <v>26757</v>
      </c>
      <c r="AC7428" t="s">
        <v>46</v>
      </c>
    </row>
    <row r="7429" spans="1:29" x14ac:dyDescent="0.3">
      <c r="A7429" s="1" t="s">
        <v>47</v>
      </c>
      <c r="B7429" t="s">
        <v>108</v>
      </c>
      <c r="C7429" t="s">
        <v>109</v>
      </c>
      <c r="D7429" t="s">
        <v>178</v>
      </c>
      <c r="E7429">
        <v>7</v>
      </c>
      <c r="F7429" t="s">
        <v>51</v>
      </c>
      <c r="G7429" t="s">
        <v>285</v>
      </c>
      <c r="H7429" t="s">
        <v>35</v>
      </c>
      <c r="I7429" t="s">
        <v>2110</v>
      </c>
      <c r="J7429" t="s">
        <v>8089</v>
      </c>
      <c r="K7429" t="s">
        <v>16295</v>
      </c>
      <c r="L7429" t="s">
        <v>16296</v>
      </c>
      <c r="M7429" t="s">
        <v>1252</v>
      </c>
      <c r="N7429" t="s">
        <v>84</v>
      </c>
      <c r="O7429">
        <v>2509</v>
      </c>
      <c r="P7429">
        <v>5636</v>
      </c>
      <c r="Q7429" t="s">
        <v>41</v>
      </c>
      <c r="R7429">
        <v>378</v>
      </c>
      <c r="S7429" s="2">
        <v>44325</v>
      </c>
      <c r="T7429" t="s">
        <v>42</v>
      </c>
      <c r="U7429">
        <v>0</v>
      </c>
      <c r="V7429" t="s">
        <v>71</v>
      </c>
      <c r="W7429">
        <v>807</v>
      </c>
      <c r="X7429" t="s">
        <v>44</v>
      </c>
      <c r="Y7429" t="s">
        <v>61</v>
      </c>
      <c r="Z7429">
        <v>0</v>
      </c>
      <c r="AA7429">
        <v>707</v>
      </c>
      <c r="AB7429">
        <v>5288</v>
      </c>
      <c r="AC7429" t="s">
        <v>107</v>
      </c>
    </row>
    <row r="7430" spans="1:29" x14ac:dyDescent="0.3">
      <c r="A7430" s="1" t="s">
        <v>29</v>
      </c>
      <c r="B7430" t="s">
        <v>363</v>
      </c>
      <c r="C7430" t="s">
        <v>2024</v>
      </c>
      <c r="D7430" t="s">
        <v>257</v>
      </c>
      <c r="E7430">
        <v>5</v>
      </c>
      <c r="F7430" t="s">
        <v>51</v>
      </c>
      <c r="G7430" t="s">
        <v>1069</v>
      </c>
      <c r="H7430" t="s">
        <v>79</v>
      </c>
      <c r="I7430" t="s">
        <v>6030</v>
      </c>
      <c r="J7430" t="s">
        <v>1097</v>
      </c>
      <c r="K7430" t="s">
        <v>16297</v>
      </c>
      <c r="L7430" t="s">
        <v>16298</v>
      </c>
      <c r="M7430" t="s">
        <v>431</v>
      </c>
      <c r="N7430" t="s">
        <v>94</v>
      </c>
      <c r="O7430">
        <v>23737</v>
      </c>
      <c r="P7430">
        <v>27525</v>
      </c>
      <c r="Q7430" t="s">
        <v>95</v>
      </c>
      <c r="R7430">
        <v>252</v>
      </c>
      <c r="S7430" s="2">
        <v>44352</v>
      </c>
      <c r="T7430" s="2">
        <v>44355</v>
      </c>
      <c r="U7430">
        <v>0</v>
      </c>
      <c r="V7430" t="s">
        <v>106</v>
      </c>
      <c r="W7430">
        <v>567</v>
      </c>
      <c r="X7430" t="s">
        <v>60</v>
      </c>
      <c r="Y7430" t="s">
        <v>45</v>
      </c>
      <c r="Z7430">
        <v>0</v>
      </c>
      <c r="AA7430">
        <v>587</v>
      </c>
      <c r="AB7430">
        <v>25284</v>
      </c>
      <c r="AC7430" t="s">
        <v>46</v>
      </c>
    </row>
    <row r="7431" spans="1:29" x14ac:dyDescent="0.3">
      <c r="A7431" s="1" t="s">
        <v>47</v>
      </c>
      <c r="B7431" t="s">
        <v>136</v>
      </c>
      <c r="C7431" t="s">
        <v>1386</v>
      </c>
      <c r="D7431" t="s">
        <v>98</v>
      </c>
      <c r="E7431">
        <v>1</v>
      </c>
      <c r="F7431" t="s">
        <v>129</v>
      </c>
      <c r="G7431" t="s">
        <v>130</v>
      </c>
      <c r="H7431" t="s">
        <v>79</v>
      </c>
      <c r="I7431" t="s">
        <v>2209</v>
      </c>
      <c r="J7431" t="s">
        <v>476</v>
      </c>
      <c r="K7431" t="s">
        <v>16299</v>
      </c>
      <c r="L7431" t="s">
        <v>2375</v>
      </c>
      <c r="M7431" t="s">
        <v>1847</v>
      </c>
      <c r="N7431" t="s">
        <v>40</v>
      </c>
      <c r="O7431">
        <v>23477</v>
      </c>
      <c r="P7431">
        <v>27800</v>
      </c>
      <c r="Q7431" t="s">
        <v>41</v>
      </c>
      <c r="R7431">
        <v>743</v>
      </c>
      <c r="S7431" s="2">
        <v>45269</v>
      </c>
      <c r="T7431" t="s">
        <v>42</v>
      </c>
      <c r="U7431">
        <v>0</v>
      </c>
      <c r="V7431" t="s">
        <v>106</v>
      </c>
      <c r="W7431">
        <v>791</v>
      </c>
      <c r="X7431" t="s">
        <v>44</v>
      </c>
      <c r="Y7431" t="s">
        <v>61</v>
      </c>
      <c r="Z7431">
        <v>0</v>
      </c>
      <c r="AA7431">
        <v>584</v>
      </c>
      <c r="AB7431">
        <v>24607</v>
      </c>
      <c r="AC7431" t="s">
        <v>107</v>
      </c>
    </row>
    <row r="7432" spans="1:29" x14ac:dyDescent="0.3">
      <c r="A7432" s="1" t="s">
        <v>47</v>
      </c>
      <c r="B7432" t="s">
        <v>592</v>
      </c>
      <c r="C7432" t="s">
        <v>2761</v>
      </c>
      <c r="D7432" t="s">
        <v>50</v>
      </c>
      <c r="E7432">
        <v>1</v>
      </c>
      <c r="F7432" t="s">
        <v>51</v>
      </c>
      <c r="G7432" t="s">
        <v>237</v>
      </c>
      <c r="H7432" t="s">
        <v>35</v>
      </c>
      <c r="I7432" t="s">
        <v>869</v>
      </c>
      <c r="J7432" t="s">
        <v>748</v>
      </c>
      <c r="K7432" t="s">
        <v>16300</v>
      </c>
      <c r="L7432" t="s">
        <v>16301</v>
      </c>
      <c r="M7432" t="s">
        <v>919</v>
      </c>
      <c r="N7432" t="s">
        <v>84</v>
      </c>
      <c r="O7432">
        <v>25274</v>
      </c>
      <c r="P7432">
        <v>28915</v>
      </c>
      <c r="Q7432" t="s">
        <v>59</v>
      </c>
      <c r="R7432">
        <v>9</v>
      </c>
      <c r="S7432" s="2">
        <v>45156</v>
      </c>
      <c r="T7432" s="2">
        <v>45158</v>
      </c>
      <c r="U7432">
        <v>29202</v>
      </c>
      <c r="V7432" t="s">
        <v>71</v>
      </c>
      <c r="W7432">
        <v>656</v>
      </c>
      <c r="X7432" t="s">
        <v>60</v>
      </c>
      <c r="Y7432" t="s">
        <v>72</v>
      </c>
      <c r="Z7432">
        <v>0</v>
      </c>
      <c r="AA7432">
        <v>896</v>
      </c>
      <c r="AB7432">
        <v>26410</v>
      </c>
      <c r="AC7432" t="s">
        <v>73</v>
      </c>
    </row>
    <row r="7433" spans="1:29" x14ac:dyDescent="0.3">
      <c r="A7433" s="1" t="s">
        <v>29</v>
      </c>
      <c r="B7433" t="s">
        <v>30</v>
      </c>
      <c r="C7433" t="s">
        <v>1393</v>
      </c>
      <c r="D7433" t="s">
        <v>236</v>
      </c>
      <c r="E7433">
        <v>5</v>
      </c>
      <c r="F7433" t="s">
        <v>120</v>
      </c>
      <c r="G7433" t="s">
        <v>1180</v>
      </c>
      <c r="H7433" t="s">
        <v>35</v>
      </c>
      <c r="I7433" t="s">
        <v>1313</v>
      </c>
      <c r="J7433" t="s">
        <v>372</v>
      </c>
      <c r="K7433" t="s">
        <v>16302</v>
      </c>
      <c r="L7433" t="s">
        <v>16303</v>
      </c>
      <c r="M7433" t="s">
        <v>1307</v>
      </c>
      <c r="N7433" t="s">
        <v>58</v>
      </c>
      <c r="O7433">
        <v>12646</v>
      </c>
      <c r="P7433">
        <v>15159</v>
      </c>
      <c r="Q7433" t="s">
        <v>41</v>
      </c>
      <c r="R7433">
        <v>900</v>
      </c>
      <c r="S7433" s="2">
        <v>44764</v>
      </c>
      <c r="T7433" s="2">
        <v>44767</v>
      </c>
      <c r="U7433">
        <v>0</v>
      </c>
      <c r="V7433" t="s">
        <v>106</v>
      </c>
      <c r="W7433">
        <v>542</v>
      </c>
      <c r="X7433" t="s">
        <v>60</v>
      </c>
      <c r="Y7433" t="s">
        <v>45</v>
      </c>
      <c r="Z7433">
        <v>3890</v>
      </c>
      <c r="AA7433">
        <v>293</v>
      </c>
      <c r="AB7433">
        <v>13939</v>
      </c>
      <c r="AC7433" t="s">
        <v>73</v>
      </c>
    </row>
    <row r="7434" spans="1:29" x14ac:dyDescent="0.3">
      <c r="A7434" s="1" t="s">
        <v>47</v>
      </c>
      <c r="B7434" t="s">
        <v>145</v>
      </c>
      <c r="C7434" t="s">
        <v>445</v>
      </c>
      <c r="D7434" t="s">
        <v>128</v>
      </c>
      <c r="E7434">
        <v>3</v>
      </c>
      <c r="F7434" t="s">
        <v>129</v>
      </c>
      <c r="G7434" t="s">
        <v>944</v>
      </c>
      <c r="H7434" t="s">
        <v>79</v>
      </c>
      <c r="I7434" t="s">
        <v>292</v>
      </c>
      <c r="J7434" t="s">
        <v>372</v>
      </c>
      <c r="K7434" t="s">
        <v>16304</v>
      </c>
      <c r="L7434" t="s">
        <v>16305</v>
      </c>
      <c r="M7434" t="s">
        <v>1762</v>
      </c>
      <c r="N7434" t="s">
        <v>84</v>
      </c>
      <c r="O7434">
        <v>3881</v>
      </c>
      <c r="P7434">
        <v>6003</v>
      </c>
      <c r="Q7434" t="s">
        <v>41</v>
      </c>
      <c r="R7434">
        <v>889</v>
      </c>
      <c r="S7434" s="2">
        <v>44767</v>
      </c>
      <c r="T7434" t="s">
        <v>42</v>
      </c>
      <c r="U7434">
        <v>0</v>
      </c>
      <c r="V7434" t="s">
        <v>106</v>
      </c>
      <c r="W7434">
        <v>541</v>
      </c>
      <c r="X7434" t="s">
        <v>44</v>
      </c>
      <c r="Y7434" t="s">
        <v>45</v>
      </c>
      <c r="Z7434">
        <v>0</v>
      </c>
      <c r="AA7434">
        <v>45</v>
      </c>
      <c r="AB7434">
        <v>5395</v>
      </c>
      <c r="AC7434" t="s">
        <v>107</v>
      </c>
    </row>
    <row r="7435" spans="1:29" x14ac:dyDescent="0.3">
      <c r="A7435" s="1" t="s">
        <v>29</v>
      </c>
      <c r="B7435" t="s">
        <v>62</v>
      </c>
      <c r="C7435" t="s">
        <v>4252</v>
      </c>
      <c r="D7435" t="s">
        <v>387</v>
      </c>
      <c r="E7435">
        <v>5</v>
      </c>
      <c r="F7435" t="s">
        <v>221</v>
      </c>
      <c r="G7435" t="s">
        <v>250</v>
      </c>
      <c r="H7435" t="s">
        <v>35</v>
      </c>
      <c r="I7435" t="s">
        <v>3385</v>
      </c>
      <c r="J7435" t="s">
        <v>2470</v>
      </c>
      <c r="K7435" t="s">
        <v>16306</v>
      </c>
      <c r="L7435" t="s">
        <v>16307</v>
      </c>
      <c r="M7435" t="s">
        <v>326</v>
      </c>
      <c r="N7435" t="s">
        <v>40</v>
      </c>
      <c r="O7435">
        <v>3446</v>
      </c>
      <c r="P7435">
        <v>6947</v>
      </c>
      <c r="Q7435" t="s">
        <v>95</v>
      </c>
      <c r="R7435">
        <v>623</v>
      </c>
      <c r="S7435" s="2">
        <v>44558</v>
      </c>
      <c r="T7435" s="2">
        <v>44580</v>
      </c>
      <c r="U7435">
        <v>0</v>
      </c>
      <c r="V7435" t="s">
        <v>43</v>
      </c>
      <c r="W7435">
        <v>419</v>
      </c>
      <c r="X7435" t="s">
        <v>60</v>
      </c>
      <c r="Y7435" t="s">
        <v>72</v>
      </c>
      <c r="Z7435">
        <v>0</v>
      </c>
      <c r="AA7435">
        <v>866</v>
      </c>
      <c r="AB7435">
        <v>4306</v>
      </c>
      <c r="AC7435" t="s">
        <v>73</v>
      </c>
    </row>
    <row r="7436" spans="1:29" x14ac:dyDescent="0.3">
      <c r="A7436" s="1" t="s">
        <v>29</v>
      </c>
      <c r="B7436" t="s">
        <v>363</v>
      </c>
      <c r="C7436" t="s">
        <v>2262</v>
      </c>
      <c r="D7436" t="s">
        <v>98</v>
      </c>
      <c r="E7436">
        <v>9</v>
      </c>
      <c r="F7436" t="s">
        <v>64</v>
      </c>
      <c r="G7436" t="s">
        <v>1152</v>
      </c>
      <c r="H7436" t="s">
        <v>79</v>
      </c>
      <c r="I7436" t="s">
        <v>2075</v>
      </c>
      <c r="J7436" t="s">
        <v>524</v>
      </c>
      <c r="K7436" t="s">
        <v>16308</v>
      </c>
      <c r="L7436" t="s">
        <v>16309</v>
      </c>
      <c r="M7436" t="s">
        <v>456</v>
      </c>
      <c r="N7436" t="s">
        <v>40</v>
      </c>
      <c r="O7436">
        <v>3217</v>
      </c>
      <c r="P7436">
        <v>7734</v>
      </c>
      <c r="Q7436" t="s">
        <v>95</v>
      </c>
      <c r="R7436">
        <v>650</v>
      </c>
      <c r="S7436" s="2">
        <v>45326</v>
      </c>
      <c r="T7436" s="2">
        <v>45335</v>
      </c>
      <c r="U7436">
        <v>0</v>
      </c>
      <c r="V7436" t="s">
        <v>43</v>
      </c>
      <c r="W7436">
        <v>677</v>
      </c>
      <c r="X7436" t="s">
        <v>60</v>
      </c>
      <c r="Y7436" t="s">
        <v>61</v>
      </c>
      <c r="Z7436">
        <v>0</v>
      </c>
      <c r="AA7436">
        <v>915</v>
      </c>
      <c r="AB7436">
        <v>6003</v>
      </c>
      <c r="AC7436" t="s">
        <v>46</v>
      </c>
    </row>
    <row r="7437" spans="1:29" x14ac:dyDescent="0.3">
      <c r="A7437" s="1" t="s">
        <v>47</v>
      </c>
      <c r="B7437" t="s">
        <v>592</v>
      </c>
      <c r="C7437" t="s">
        <v>593</v>
      </c>
      <c r="D7437" t="s">
        <v>201</v>
      </c>
      <c r="E7437">
        <v>1</v>
      </c>
      <c r="F7437" t="s">
        <v>33</v>
      </c>
      <c r="G7437" t="s">
        <v>34</v>
      </c>
      <c r="H7437" t="s">
        <v>79</v>
      </c>
      <c r="I7437" t="s">
        <v>1441</v>
      </c>
      <c r="J7437" t="s">
        <v>5918</v>
      </c>
      <c r="K7437" t="s">
        <v>16310</v>
      </c>
      <c r="L7437" t="s">
        <v>16311</v>
      </c>
      <c r="M7437" t="s">
        <v>1151</v>
      </c>
      <c r="N7437" t="s">
        <v>40</v>
      </c>
      <c r="O7437">
        <v>24110</v>
      </c>
      <c r="P7437">
        <v>27377</v>
      </c>
      <c r="Q7437" t="s">
        <v>95</v>
      </c>
      <c r="R7437">
        <v>667</v>
      </c>
      <c r="S7437" s="2">
        <v>45320</v>
      </c>
      <c r="T7437" s="2">
        <v>45323</v>
      </c>
      <c r="U7437">
        <v>0</v>
      </c>
      <c r="V7437" t="s">
        <v>106</v>
      </c>
      <c r="W7437">
        <v>567</v>
      </c>
      <c r="X7437" t="s">
        <v>60</v>
      </c>
      <c r="Y7437" t="s">
        <v>45</v>
      </c>
      <c r="Z7437">
        <v>0</v>
      </c>
      <c r="AA7437">
        <v>657</v>
      </c>
      <c r="AB7437">
        <v>25726</v>
      </c>
      <c r="AC7437" t="s">
        <v>73</v>
      </c>
    </row>
    <row r="7438" spans="1:29" x14ac:dyDescent="0.3">
      <c r="A7438" s="1" t="s">
        <v>47</v>
      </c>
      <c r="B7438" t="s">
        <v>136</v>
      </c>
      <c r="C7438" t="s">
        <v>2546</v>
      </c>
      <c r="D7438" t="s">
        <v>32</v>
      </c>
      <c r="E7438">
        <v>4</v>
      </c>
      <c r="F7438" t="s">
        <v>271</v>
      </c>
      <c r="G7438" t="s">
        <v>689</v>
      </c>
      <c r="H7438" t="s">
        <v>35</v>
      </c>
      <c r="I7438" t="s">
        <v>4311</v>
      </c>
      <c r="J7438" t="s">
        <v>759</v>
      </c>
      <c r="K7438" t="s">
        <v>16312</v>
      </c>
      <c r="L7438" t="s">
        <v>16313</v>
      </c>
      <c r="M7438" t="s">
        <v>1128</v>
      </c>
      <c r="N7438" t="s">
        <v>84</v>
      </c>
      <c r="O7438">
        <v>5330</v>
      </c>
      <c r="P7438">
        <v>7474</v>
      </c>
      <c r="Q7438" t="s">
        <v>59</v>
      </c>
      <c r="R7438">
        <v>537</v>
      </c>
      <c r="S7438" s="2">
        <v>44842</v>
      </c>
      <c r="T7438" s="2">
        <v>44853</v>
      </c>
      <c r="U7438">
        <v>12431</v>
      </c>
      <c r="V7438" t="s">
        <v>85</v>
      </c>
      <c r="W7438">
        <v>400</v>
      </c>
      <c r="X7438" t="s">
        <v>60</v>
      </c>
      <c r="Y7438" t="s">
        <v>61</v>
      </c>
      <c r="Z7438">
        <v>0</v>
      </c>
      <c r="AA7438">
        <v>567</v>
      </c>
      <c r="AB7438">
        <v>7155</v>
      </c>
      <c r="AC7438" t="s">
        <v>46</v>
      </c>
    </row>
    <row r="7439" spans="1:29" x14ac:dyDescent="0.3">
      <c r="A7439" s="1" t="s">
        <v>29</v>
      </c>
      <c r="B7439" t="s">
        <v>541</v>
      </c>
      <c r="C7439" t="s">
        <v>541</v>
      </c>
      <c r="D7439" t="s">
        <v>50</v>
      </c>
      <c r="E7439">
        <v>2</v>
      </c>
      <c r="F7439" t="s">
        <v>99</v>
      </c>
      <c r="G7439" t="s">
        <v>950</v>
      </c>
      <c r="H7439" t="s">
        <v>35</v>
      </c>
      <c r="I7439" t="s">
        <v>3221</v>
      </c>
      <c r="J7439" t="s">
        <v>3514</v>
      </c>
      <c r="K7439" t="s">
        <v>16314</v>
      </c>
      <c r="L7439" t="s">
        <v>16315</v>
      </c>
      <c r="M7439" t="s">
        <v>1193</v>
      </c>
      <c r="N7439" t="s">
        <v>84</v>
      </c>
      <c r="O7439">
        <v>19649</v>
      </c>
      <c r="P7439">
        <v>21815</v>
      </c>
      <c r="Q7439" t="s">
        <v>95</v>
      </c>
      <c r="R7439">
        <v>437</v>
      </c>
      <c r="S7439" s="2">
        <v>44444</v>
      </c>
      <c r="T7439" s="2">
        <v>44452</v>
      </c>
      <c r="U7439">
        <v>0</v>
      </c>
      <c r="V7439" t="s">
        <v>106</v>
      </c>
      <c r="W7439">
        <v>539</v>
      </c>
      <c r="X7439" t="s">
        <v>60</v>
      </c>
      <c r="Y7439" t="s">
        <v>45</v>
      </c>
      <c r="Z7439">
        <v>0</v>
      </c>
      <c r="AA7439">
        <v>512</v>
      </c>
      <c r="AB7439">
        <v>20690</v>
      </c>
      <c r="AC7439" t="s">
        <v>46</v>
      </c>
    </row>
    <row r="7440" spans="1:29" x14ac:dyDescent="0.3">
      <c r="A7440" s="1" t="s">
        <v>47</v>
      </c>
      <c r="B7440" t="s">
        <v>234</v>
      </c>
      <c r="C7440" t="s">
        <v>1375</v>
      </c>
      <c r="D7440" t="s">
        <v>185</v>
      </c>
      <c r="E7440">
        <v>3</v>
      </c>
      <c r="F7440" t="s">
        <v>99</v>
      </c>
      <c r="G7440" t="s">
        <v>100</v>
      </c>
      <c r="H7440" t="s">
        <v>79</v>
      </c>
      <c r="I7440" t="s">
        <v>16316</v>
      </c>
      <c r="J7440" t="s">
        <v>890</v>
      </c>
      <c r="K7440" t="s">
        <v>16317</v>
      </c>
      <c r="L7440" t="s">
        <v>16318</v>
      </c>
      <c r="M7440" t="s">
        <v>2756</v>
      </c>
      <c r="N7440" t="s">
        <v>40</v>
      </c>
      <c r="O7440">
        <v>3316</v>
      </c>
      <c r="P7440">
        <v>8144</v>
      </c>
      <c r="Q7440" t="s">
        <v>41</v>
      </c>
      <c r="R7440">
        <v>664</v>
      </c>
      <c r="S7440" s="2">
        <v>45138</v>
      </c>
      <c r="T7440" t="s">
        <v>42</v>
      </c>
      <c r="U7440">
        <v>0</v>
      </c>
      <c r="V7440" t="s">
        <v>43</v>
      </c>
      <c r="W7440">
        <v>451</v>
      </c>
      <c r="X7440" t="s">
        <v>44</v>
      </c>
      <c r="Y7440" t="s">
        <v>45</v>
      </c>
      <c r="Z7440">
        <v>0</v>
      </c>
      <c r="AA7440">
        <v>64</v>
      </c>
      <c r="AB7440">
        <v>3990</v>
      </c>
      <c r="AC7440" t="s">
        <v>107</v>
      </c>
    </row>
    <row r="7441" spans="1:29" x14ac:dyDescent="0.3">
      <c r="A7441" s="1" t="s">
        <v>47</v>
      </c>
      <c r="B7441" t="s">
        <v>48</v>
      </c>
      <c r="C7441" t="s">
        <v>1559</v>
      </c>
      <c r="D7441" t="s">
        <v>98</v>
      </c>
      <c r="E7441">
        <v>6</v>
      </c>
      <c r="F7441" t="s">
        <v>33</v>
      </c>
      <c r="G7441" t="s">
        <v>411</v>
      </c>
      <c r="H7441" t="s">
        <v>79</v>
      </c>
      <c r="I7441" t="s">
        <v>1726</v>
      </c>
      <c r="J7441" t="s">
        <v>3527</v>
      </c>
      <c r="K7441" t="s">
        <v>16319</v>
      </c>
      <c r="L7441" t="s">
        <v>16320</v>
      </c>
      <c r="M7441" t="s">
        <v>556</v>
      </c>
      <c r="N7441" t="s">
        <v>84</v>
      </c>
      <c r="O7441">
        <v>17961</v>
      </c>
      <c r="P7441">
        <v>22206</v>
      </c>
      <c r="Q7441" t="s">
        <v>41</v>
      </c>
      <c r="R7441">
        <v>614</v>
      </c>
      <c r="S7441" s="2">
        <v>45117</v>
      </c>
      <c r="T7441" s="2">
        <v>45140</v>
      </c>
      <c r="U7441">
        <v>0</v>
      </c>
      <c r="V7441" t="s">
        <v>106</v>
      </c>
      <c r="W7441">
        <v>416</v>
      </c>
      <c r="X7441" t="s">
        <v>60</v>
      </c>
      <c r="Y7441" t="s">
        <v>72</v>
      </c>
      <c r="Z7441">
        <v>0</v>
      </c>
      <c r="AA7441">
        <v>958</v>
      </c>
      <c r="AB7441">
        <v>21510</v>
      </c>
      <c r="AC7441" t="s">
        <v>46</v>
      </c>
    </row>
    <row r="7442" spans="1:29" x14ac:dyDescent="0.3">
      <c r="A7442" s="1" t="s">
        <v>29</v>
      </c>
      <c r="B7442" t="s">
        <v>393</v>
      </c>
      <c r="C7442" t="s">
        <v>1245</v>
      </c>
      <c r="D7442" t="s">
        <v>76</v>
      </c>
      <c r="E7442">
        <v>5</v>
      </c>
      <c r="F7442" t="s">
        <v>99</v>
      </c>
      <c r="G7442" t="s">
        <v>100</v>
      </c>
      <c r="H7442" t="s">
        <v>35</v>
      </c>
      <c r="I7442" t="s">
        <v>1379</v>
      </c>
      <c r="J7442" t="s">
        <v>1048</v>
      </c>
      <c r="K7442" t="s">
        <v>16321</v>
      </c>
      <c r="L7442" t="s">
        <v>16322</v>
      </c>
      <c r="M7442" t="s">
        <v>1244</v>
      </c>
      <c r="N7442" t="s">
        <v>84</v>
      </c>
      <c r="O7442">
        <v>14535</v>
      </c>
      <c r="P7442">
        <v>17074</v>
      </c>
      <c r="Q7442" t="s">
        <v>41</v>
      </c>
      <c r="R7442">
        <v>971</v>
      </c>
      <c r="S7442" s="2">
        <v>45317</v>
      </c>
      <c r="T7442" s="2">
        <v>45322</v>
      </c>
      <c r="U7442">
        <v>0</v>
      </c>
      <c r="V7442" t="s">
        <v>106</v>
      </c>
      <c r="W7442">
        <v>814</v>
      </c>
      <c r="X7442" t="s">
        <v>60</v>
      </c>
      <c r="Y7442" t="s">
        <v>61</v>
      </c>
      <c r="Z7442">
        <v>0</v>
      </c>
      <c r="AA7442">
        <v>185</v>
      </c>
      <c r="AB7442">
        <v>15855</v>
      </c>
      <c r="AC7442" t="s">
        <v>46</v>
      </c>
    </row>
    <row r="7443" spans="1:29" x14ac:dyDescent="0.3">
      <c r="A7443" s="1" t="s">
        <v>47</v>
      </c>
      <c r="B7443" t="s">
        <v>161</v>
      </c>
      <c r="C7443" t="s">
        <v>734</v>
      </c>
      <c r="D7443" t="s">
        <v>32</v>
      </c>
      <c r="E7443">
        <v>7</v>
      </c>
      <c r="F7443" t="s">
        <v>77</v>
      </c>
      <c r="G7443" t="s">
        <v>365</v>
      </c>
      <c r="H7443" t="s">
        <v>79</v>
      </c>
      <c r="I7443" t="s">
        <v>4642</v>
      </c>
      <c r="J7443" t="s">
        <v>372</v>
      </c>
      <c r="K7443" t="s">
        <v>16323</v>
      </c>
      <c r="L7443" t="s">
        <v>16324</v>
      </c>
      <c r="M7443" t="s">
        <v>1475</v>
      </c>
      <c r="N7443" t="s">
        <v>94</v>
      </c>
      <c r="O7443">
        <v>4993</v>
      </c>
      <c r="P7443">
        <v>7254</v>
      </c>
      <c r="Q7443" t="s">
        <v>59</v>
      </c>
      <c r="R7443">
        <v>36</v>
      </c>
      <c r="S7443" s="2">
        <v>44547</v>
      </c>
      <c r="T7443" s="2">
        <v>44573</v>
      </c>
      <c r="U7443">
        <v>28813</v>
      </c>
      <c r="V7443" t="s">
        <v>71</v>
      </c>
      <c r="W7443">
        <v>665</v>
      </c>
      <c r="X7443" t="s">
        <v>60</v>
      </c>
      <c r="Y7443" t="s">
        <v>72</v>
      </c>
      <c r="Z7443">
        <v>0</v>
      </c>
      <c r="AA7443">
        <v>514</v>
      </c>
      <c r="AB7443">
        <v>6356</v>
      </c>
      <c r="AC7443" t="s">
        <v>107</v>
      </c>
    </row>
    <row r="7444" spans="1:29" x14ac:dyDescent="0.3">
      <c r="A7444" s="1" t="s">
        <v>29</v>
      </c>
      <c r="B7444" t="s">
        <v>327</v>
      </c>
      <c r="C7444" t="s">
        <v>1889</v>
      </c>
      <c r="D7444" t="s">
        <v>178</v>
      </c>
      <c r="E7444">
        <v>9</v>
      </c>
      <c r="F7444" t="s">
        <v>64</v>
      </c>
      <c r="G7444" t="s">
        <v>1152</v>
      </c>
      <c r="H7444" t="s">
        <v>79</v>
      </c>
      <c r="I7444" t="s">
        <v>565</v>
      </c>
      <c r="J7444" t="s">
        <v>3306</v>
      </c>
      <c r="K7444" t="s">
        <v>16325</v>
      </c>
      <c r="L7444" t="s">
        <v>16326</v>
      </c>
      <c r="M7444" t="s">
        <v>1023</v>
      </c>
      <c r="N7444" t="s">
        <v>58</v>
      </c>
      <c r="O7444">
        <v>4721</v>
      </c>
      <c r="P7444">
        <v>7928</v>
      </c>
      <c r="Q7444" t="s">
        <v>41</v>
      </c>
      <c r="R7444">
        <v>98</v>
      </c>
      <c r="S7444" s="2">
        <v>44660</v>
      </c>
      <c r="T7444" t="s">
        <v>42</v>
      </c>
      <c r="U7444">
        <v>0</v>
      </c>
      <c r="V7444" t="s">
        <v>106</v>
      </c>
      <c r="W7444">
        <v>452</v>
      </c>
      <c r="X7444" t="s">
        <v>44</v>
      </c>
      <c r="Y7444" t="s">
        <v>45</v>
      </c>
      <c r="Z7444">
        <v>1399</v>
      </c>
      <c r="AA7444">
        <v>90</v>
      </c>
      <c r="AB7444">
        <v>6034</v>
      </c>
      <c r="AC7444" t="s">
        <v>46</v>
      </c>
    </row>
    <row r="7445" spans="1:29" x14ac:dyDescent="0.3">
      <c r="A7445" s="1" t="s">
        <v>47</v>
      </c>
      <c r="B7445" t="s">
        <v>176</v>
      </c>
      <c r="C7445" t="s">
        <v>3614</v>
      </c>
      <c r="D7445" t="s">
        <v>236</v>
      </c>
      <c r="E7445">
        <v>9</v>
      </c>
      <c r="F7445" t="s">
        <v>271</v>
      </c>
      <c r="G7445" t="s">
        <v>495</v>
      </c>
      <c r="H7445" t="s">
        <v>35</v>
      </c>
      <c r="I7445" t="s">
        <v>883</v>
      </c>
      <c r="J7445" t="s">
        <v>2330</v>
      </c>
      <c r="K7445" t="s">
        <v>16327</v>
      </c>
      <c r="L7445" t="s">
        <v>16328</v>
      </c>
      <c r="M7445" t="s">
        <v>1637</v>
      </c>
      <c r="N7445" t="s">
        <v>40</v>
      </c>
      <c r="O7445">
        <v>5586</v>
      </c>
      <c r="P7445">
        <v>9899</v>
      </c>
      <c r="Q7445" t="s">
        <v>95</v>
      </c>
      <c r="R7445">
        <v>430</v>
      </c>
      <c r="S7445" s="2">
        <v>44428</v>
      </c>
      <c r="T7445" t="s">
        <v>42</v>
      </c>
      <c r="U7445">
        <v>0</v>
      </c>
      <c r="V7445" t="s">
        <v>85</v>
      </c>
      <c r="W7445">
        <v>710</v>
      </c>
      <c r="X7445" t="s">
        <v>44</v>
      </c>
      <c r="Y7445" t="s">
        <v>61</v>
      </c>
      <c r="Z7445">
        <v>0</v>
      </c>
      <c r="AA7445">
        <v>28</v>
      </c>
      <c r="AB7445">
        <v>6339</v>
      </c>
      <c r="AC7445" t="s">
        <v>46</v>
      </c>
    </row>
    <row r="7446" spans="1:29" x14ac:dyDescent="0.3">
      <c r="A7446" s="1" t="s">
        <v>47</v>
      </c>
      <c r="B7446" t="s">
        <v>234</v>
      </c>
      <c r="C7446" t="s">
        <v>235</v>
      </c>
      <c r="D7446" t="s">
        <v>178</v>
      </c>
      <c r="E7446">
        <v>3</v>
      </c>
      <c r="F7446" t="s">
        <v>51</v>
      </c>
      <c r="G7446" t="s">
        <v>52</v>
      </c>
      <c r="H7446" t="s">
        <v>79</v>
      </c>
      <c r="I7446" t="s">
        <v>662</v>
      </c>
      <c r="J7446" t="s">
        <v>1792</v>
      </c>
      <c r="K7446" t="s">
        <v>16329</v>
      </c>
      <c r="L7446" t="s">
        <v>16330</v>
      </c>
      <c r="M7446" t="s">
        <v>2192</v>
      </c>
      <c r="N7446" t="s">
        <v>84</v>
      </c>
      <c r="O7446">
        <v>9911</v>
      </c>
      <c r="P7446">
        <v>14097</v>
      </c>
      <c r="Q7446" t="s">
        <v>95</v>
      </c>
      <c r="R7446">
        <v>534</v>
      </c>
      <c r="S7446" s="2">
        <v>45148</v>
      </c>
      <c r="T7446" t="s">
        <v>42</v>
      </c>
      <c r="U7446">
        <v>0</v>
      </c>
      <c r="V7446" t="s">
        <v>43</v>
      </c>
      <c r="W7446">
        <v>558</v>
      </c>
      <c r="X7446" t="s">
        <v>44</v>
      </c>
      <c r="Y7446" t="s">
        <v>61</v>
      </c>
      <c r="Z7446">
        <v>0</v>
      </c>
      <c r="AA7446">
        <v>672</v>
      </c>
      <c r="AB7446">
        <v>11586</v>
      </c>
      <c r="AC7446" t="s">
        <v>107</v>
      </c>
    </row>
    <row r="7447" spans="1:29" x14ac:dyDescent="0.3">
      <c r="A7447" s="1" t="s">
        <v>47</v>
      </c>
      <c r="B7447" t="s">
        <v>48</v>
      </c>
      <c r="C7447" t="s">
        <v>215</v>
      </c>
      <c r="D7447" t="s">
        <v>110</v>
      </c>
      <c r="E7447">
        <v>4</v>
      </c>
      <c r="F7447" t="s">
        <v>64</v>
      </c>
      <c r="G7447" t="s">
        <v>433</v>
      </c>
      <c r="H7447" t="s">
        <v>79</v>
      </c>
      <c r="I7447" t="s">
        <v>434</v>
      </c>
      <c r="J7447" t="s">
        <v>3749</v>
      </c>
      <c r="K7447" t="s">
        <v>16331</v>
      </c>
      <c r="L7447" t="s">
        <v>16332</v>
      </c>
      <c r="M7447" t="s">
        <v>385</v>
      </c>
      <c r="N7447" t="s">
        <v>84</v>
      </c>
      <c r="O7447">
        <v>19784</v>
      </c>
      <c r="P7447">
        <v>23279</v>
      </c>
      <c r="Q7447" t="s">
        <v>59</v>
      </c>
      <c r="R7447">
        <v>207</v>
      </c>
      <c r="S7447" s="2">
        <v>45348</v>
      </c>
      <c r="T7447" t="s">
        <v>42</v>
      </c>
      <c r="U7447">
        <v>27452</v>
      </c>
      <c r="V7447" t="s">
        <v>85</v>
      </c>
      <c r="W7447">
        <v>622</v>
      </c>
      <c r="X7447" t="s">
        <v>44</v>
      </c>
      <c r="Y7447" t="s">
        <v>45</v>
      </c>
      <c r="Z7447">
        <v>0</v>
      </c>
      <c r="AA7447">
        <v>376</v>
      </c>
      <c r="AB7447">
        <v>21597</v>
      </c>
      <c r="AC7447" t="s">
        <v>73</v>
      </c>
    </row>
    <row r="7448" spans="1:29" x14ac:dyDescent="0.3">
      <c r="A7448" s="1" t="s">
        <v>47</v>
      </c>
      <c r="B7448" t="s">
        <v>117</v>
      </c>
      <c r="C7448" t="s">
        <v>2114</v>
      </c>
      <c r="D7448" t="s">
        <v>257</v>
      </c>
      <c r="E7448">
        <v>2</v>
      </c>
      <c r="F7448" t="s">
        <v>64</v>
      </c>
      <c r="G7448" t="s">
        <v>258</v>
      </c>
      <c r="H7448" t="s">
        <v>79</v>
      </c>
      <c r="I7448" t="s">
        <v>131</v>
      </c>
      <c r="J7448" t="s">
        <v>90</v>
      </c>
      <c r="K7448" t="s">
        <v>16333</v>
      </c>
      <c r="L7448" t="s">
        <v>16334</v>
      </c>
      <c r="M7448" t="s">
        <v>868</v>
      </c>
      <c r="N7448" t="s">
        <v>40</v>
      </c>
      <c r="O7448">
        <v>21070</v>
      </c>
      <c r="P7448">
        <v>25206</v>
      </c>
      <c r="Q7448" t="s">
        <v>41</v>
      </c>
      <c r="R7448">
        <v>866</v>
      </c>
      <c r="S7448" s="2">
        <v>45241</v>
      </c>
      <c r="T7448" t="s">
        <v>42</v>
      </c>
      <c r="U7448">
        <v>0</v>
      </c>
      <c r="V7448" t="s">
        <v>71</v>
      </c>
      <c r="W7448">
        <v>639</v>
      </c>
      <c r="X7448" t="s">
        <v>44</v>
      </c>
      <c r="Y7448" t="s">
        <v>72</v>
      </c>
      <c r="Z7448">
        <v>0</v>
      </c>
      <c r="AA7448">
        <v>103</v>
      </c>
      <c r="AB7448">
        <v>21639</v>
      </c>
      <c r="AC7448" t="s">
        <v>73</v>
      </c>
    </row>
    <row r="7449" spans="1:29" x14ac:dyDescent="0.3">
      <c r="A7449" s="1" t="s">
        <v>47</v>
      </c>
      <c r="B7449" t="s">
        <v>117</v>
      </c>
      <c r="C7449" t="s">
        <v>118</v>
      </c>
      <c r="D7449" t="s">
        <v>50</v>
      </c>
      <c r="E7449">
        <v>8</v>
      </c>
      <c r="F7449" t="s">
        <v>221</v>
      </c>
      <c r="G7449" t="s">
        <v>667</v>
      </c>
      <c r="H7449" t="s">
        <v>35</v>
      </c>
      <c r="I7449" t="s">
        <v>1835</v>
      </c>
      <c r="J7449" t="s">
        <v>5212</v>
      </c>
      <c r="K7449" t="s">
        <v>16335</v>
      </c>
      <c r="L7449" t="s">
        <v>16336</v>
      </c>
      <c r="M7449" t="s">
        <v>868</v>
      </c>
      <c r="N7449" t="s">
        <v>84</v>
      </c>
      <c r="O7449">
        <v>6796</v>
      </c>
      <c r="P7449">
        <v>11539</v>
      </c>
      <c r="Q7449" t="s">
        <v>59</v>
      </c>
      <c r="R7449">
        <v>320</v>
      </c>
      <c r="S7449" s="2">
        <v>44292</v>
      </c>
      <c r="T7449" t="s">
        <v>42</v>
      </c>
      <c r="U7449">
        <v>10648</v>
      </c>
      <c r="V7449" t="s">
        <v>106</v>
      </c>
      <c r="W7449">
        <v>709</v>
      </c>
      <c r="X7449" t="s">
        <v>44</v>
      </c>
      <c r="Y7449" t="s">
        <v>61</v>
      </c>
      <c r="Z7449">
        <v>0</v>
      </c>
      <c r="AA7449">
        <v>44</v>
      </c>
      <c r="AB7449">
        <v>7103</v>
      </c>
      <c r="AC7449" t="s">
        <v>107</v>
      </c>
    </row>
    <row r="7450" spans="1:29" x14ac:dyDescent="0.3">
      <c r="A7450" s="1" t="s">
        <v>29</v>
      </c>
      <c r="B7450" t="s">
        <v>30</v>
      </c>
      <c r="C7450" t="s">
        <v>5066</v>
      </c>
      <c r="D7450" t="s">
        <v>155</v>
      </c>
      <c r="E7450">
        <v>5</v>
      </c>
      <c r="F7450" t="s">
        <v>64</v>
      </c>
      <c r="G7450" t="s">
        <v>783</v>
      </c>
      <c r="H7450" t="s">
        <v>79</v>
      </c>
      <c r="I7450" t="s">
        <v>827</v>
      </c>
      <c r="J7450" t="s">
        <v>372</v>
      </c>
      <c r="K7450">
        <v>3572579893</v>
      </c>
      <c r="L7450" t="s">
        <v>16337</v>
      </c>
      <c r="M7450" t="s">
        <v>1029</v>
      </c>
      <c r="N7450" t="s">
        <v>40</v>
      </c>
      <c r="O7450">
        <v>14159</v>
      </c>
      <c r="P7450">
        <v>18444</v>
      </c>
      <c r="Q7450" t="s">
        <v>95</v>
      </c>
      <c r="R7450">
        <v>985</v>
      </c>
      <c r="S7450" s="2">
        <v>44298</v>
      </c>
      <c r="T7450" s="2">
        <v>44317</v>
      </c>
      <c r="U7450">
        <v>0</v>
      </c>
      <c r="V7450" t="s">
        <v>106</v>
      </c>
      <c r="W7450">
        <v>459</v>
      </c>
      <c r="X7450" t="s">
        <v>60</v>
      </c>
      <c r="Y7450" t="s">
        <v>72</v>
      </c>
      <c r="Z7450">
        <v>0</v>
      </c>
      <c r="AA7450">
        <v>934</v>
      </c>
      <c r="AB7450">
        <v>16560</v>
      </c>
      <c r="AC7450" t="s">
        <v>46</v>
      </c>
    </row>
    <row r="7451" spans="1:29" x14ac:dyDescent="0.3">
      <c r="A7451" s="1" t="s">
        <v>29</v>
      </c>
      <c r="B7451" t="s">
        <v>541</v>
      </c>
      <c r="C7451" t="s">
        <v>2018</v>
      </c>
      <c r="D7451" t="s">
        <v>119</v>
      </c>
      <c r="E7451">
        <v>8</v>
      </c>
      <c r="F7451" t="s">
        <v>186</v>
      </c>
      <c r="G7451" t="s">
        <v>620</v>
      </c>
      <c r="H7451" t="s">
        <v>35</v>
      </c>
      <c r="I7451" t="s">
        <v>5237</v>
      </c>
      <c r="J7451" t="s">
        <v>347</v>
      </c>
      <c r="K7451" t="s">
        <v>16338</v>
      </c>
      <c r="L7451" t="s">
        <v>16339</v>
      </c>
      <c r="M7451" t="s">
        <v>546</v>
      </c>
      <c r="N7451" t="s">
        <v>84</v>
      </c>
      <c r="O7451">
        <v>19245</v>
      </c>
      <c r="P7451">
        <v>22868</v>
      </c>
      <c r="Q7451" t="s">
        <v>59</v>
      </c>
      <c r="R7451">
        <v>473</v>
      </c>
      <c r="S7451" s="2">
        <v>45143</v>
      </c>
      <c r="T7451" s="2">
        <v>45160</v>
      </c>
      <c r="U7451">
        <v>7475</v>
      </c>
      <c r="V7451" t="s">
        <v>43</v>
      </c>
      <c r="W7451">
        <v>569</v>
      </c>
      <c r="X7451" t="s">
        <v>60</v>
      </c>
      <c r="Y7451" t="s">
        <v>72</v>
      </c>
      <c r="Z7451">
        <v>0</v>
      </c>
      <c r="AA7451">
        <v>47</v>
      </c>
      <c r="AB7451">
        <v>20686</v>
      </c>
      <c r="AC7451" t="s">
        <v>73</v>
      </c>
    </row>
    <row r="7452" spans="1:29" x14ac:dyDescent="0.3">
      <c r="A7452" s="1" t="s">
        <v>29</v>
      </c>
      <c r="B7452" t="s">
        <v>62</v>
      </c>
      <c r="C7452" t="s">
        <v>2021</v>
      </c>
      <c r="D7452" t="s">
        <v>76</v>
      </c>
      <c r="E7452">
        <v>8</v>
      </c>
      <c r="F7452" t="s">
        <v>129</v>
      </c>
      <c r="G7452" t="s">
        <v>1528</v>
      </c>
      <c r="H7452" t="s">
        <v>35</v>
      </c>
      <c r="I7452" t="s">
        <v>2513</v>
      </c>
      <c r="J7452" t="s">
        <v>2268</v>
      </c>
      <c r="K7452" t="s">
        <v>16340</v>
      </c>
      <c r="L7452" t="s">
        <v>16341</v>
      </c>
      <c r="M7452" t="s">
        <v>404</v>
      </c>
      <c r="N7452" t="s">
        <v>84</v>
      </c>
      <c r="O7452">
        <v>21357</v>
      </c>
      <c r="P7452">
        <v>23765</v>
      </c>
      <c r="Q7452" t="s">
        <v>59</v>
      </c>
      <c r="R7452">
        <v>331</v>
      </c>
      <c r="S7452" s="2">
        <v>45150</v>
      </c>
      <c r="T7452" s="2">
        <v>45179</v>
      </c>
      <c r="U7452">
        <v>20791</v>
      </c>
      <c r="V7452" t="s">
        <v>71</v>
      </c>
      <c r="W7452">
        <v>830</v>
      </c>
      <c r="X7452" t="s">
        <v>60</v>
      </c>
      <c r="Y7452" t="s">
        <v>45</v>
      </c>
      <c r="Z7452">
        <v>0</v>
      </c>
      <c r="AA7452">
        <v>155</v>
      </c>
      <c r="AB7452">
        <v>22607</v>
      </c>
      <c r="AC7452" t="s">
        <v>46</v>
      </c>
    </row>
    <row r="7453" spans="1:29" x14ac:dyDescent="0.3">
      <c r="A7453" s="1" t="s">
        <v>29</v>
      </c>
      <c r="B7453" t="s">
        <v>327</v>
      </c>
      <c r="C7453" t="s">
        <v>949</v>
      </c>
      <c r="D7453" t="s">
        <v>257</v>
      </c>
      <c r="E7453">
        <v>5</v>
      </c>
      <c r="F7453" t="s">
        <v>99</v>
      </c>
      <c r="G7453" t="s">
        <v>558</v>
      </c>
      <c r="H7453" t="s">
        <v>35</v>
      </c>
      <c r="I7453" t="s">
        <v>189</v>
      </c>
      <c r="J7453" t="s">
        <v>1841</v>
      </c>
      <c r="K7453" t="s">
        <v>16342</v>
      </c>
      <c r="L7453" t="s">
        <v>16343</v>
      </c>
      <c r="M7453" t="s">
        <v>2246</v>
      </c>
      <c r="N7453" t="s">
        <v>94</v>
      </c>
      <c r="O7453">
        <v>3833</v>
      </c>
      <c r="P7453">
        <v>6289</v>
      </c>
      <c r="Q7453" t="s">
        <v>95</v>
      </c>
      <c r="R7453">
        <v>239</v>
      </c>
      <c r="S7453" s="2">
        <v>44311</v>
      </c>
      <c r="T7453" s="2">
        <v>44339</v>
      </c>
      <c r="U7453">
        <v>0</v>
      </c>
      <c r="V7453" t="s">
        <v>106</v>
      </c>
      <c r="W7453">
        <v>477</v>
      </c>
      <c r="X7453" t="s">
        <v>60</v>
      </c>
      <c r="Y7453" t="s">
        <v>72</v>
      </c>
      <c r="Z7453">
        <v>0</v>
      </c>
      <c r="AA7453">
        <v>891</v>
      </c>
      <c r="AB7453">
        <v>6031</v>
      </c>
      <c r="AC7453" t="s">
        <v>46</v>
      </c>
    </row>
    <row r="7454" spans="1:29" x14ac:dyDescent="0.3">
      <c r="A7454" s="1" t="s">
        <v>47</v>
      </c>
      <c r="B7454" t="s">
        <v>48</v>
      </c>
      <c r="C7454" t="s">
        <v>1440</v>
      </c>
      <c r="D7454" t="s">
        <v>387</v>
      </c>
      <c r="E7454">
        <v>5</v>
      </c>
      <c r="F7454" t="s">
        <v>221</v>
      </c>
      <c r="G7454" t="s">
        <v>882</v>
      </c>
      <c r="H7454" t="s">
        <v>35</v>
      </c>
      <c r="I7454" t="s">
        <v>1726</v>
      </c>
      <c r="J7454" t="s">
        <v>5870</v>
      </c>
      <c r="K7454" t="s">
        <v>16344</v>
      </c>
      <c r="L7454" t="s">
        <v>16345</v>
      </c>
      <c r="M7454" t="s">
        <v>1479</v>
      </c>
      <c r="N7454" t="s">
        <v>84</v>
      </c>
      <c r="O7454">
        <v>14496</v>
      </c>
      <c r="P7454">
        <v>17352</v>
      </c>
      <c r="Q7454" t="s">
        <v>59</v>
      </c>
      <c r="R7454">
        <v>717</v>
      </c>
      <c r="S7454" s="2">
        <v>44348</v>
      </c>
      <c r="T7454" s="2">
        <v>44349</v>
      </c>
      <c r="U7454">
        <v>29432</v>
      </c>
      <c r="V7454" t="s">
        <v>71</v>
      </c>
      <c r="W7454">
        <v>695</v>
      </c>
      <c r="X7454" t="s">
        <v>60</v>
      </c>
      <c r="Y7454" t="s">
        <v>61</v>
      </c>
      <c r="Z7454">
        <v>0</v>
      </c>
      <c r="AA7454">
        <v>694</v>
      </c>
      <c r="AB7454">
        <v>15702</v>
      </c>
      <c r="AC7454" t="s">
        <v>107</v>
      </c>
    </row>
    <row r="7455" spans="1:29" x14ac:dyDescent="0.3">
      <c r="A7455" s="1" t="s">
        <v>47</v>
      </c>
      <c r="B7455" t="s">
        <v>48</v>
      </c>
      <c r="C7455" t="s">
        <v>4088</v>
      </c>
      <c r="D7455" t="s">
        <v>352</v>
      </c>
      <c r="E7455">
        <v>3</v>
      </c>
      <c r="F7455" t="s">
        <v>221</v>
      </c>
      <c r="G7455" t="s">
        <v>548</v>
      </c>
      <c r="H7455" t="s">
        <v>35</v>
      </c>
      <c r="I7455" t="s">
        <v>672</v>
      </c>
      <c r="J7455" t="s">
        <v>2198</v>
      </c>
      <c r="K7455">
        <v>1841551945</v>
      </c>
      <c r="L7455" t="s">
        <v>16346</v>
      </c>
      <c r="M7455" t="s">
        <v>1240</v>
      </c>
      <c r="N7455" t="s">
        <v>94</v>
      </c>
      <c r="O7455">
        <v>16993</v>
      </c>
      <c r="P7455">
        <v>20391</v>
      </c>
      <c r="Q7455" t="s">
        <v>95</v>
      </c>
      <c r="R7455">
        <v>574</v>
      </c>
      <c r="S7455" s="2">
        <v>44317</v>
      </c>
      <c r="T7455" t="s">
        <v>42</v>
      </c>
      <c r="U7455">
        <v>0</v>
      </c>
      <c r="V7455" t="s">
        <v>71</v>
      </c>
      <c r="W7455">
        <v>720</v>
      </c>
      <c r="X7455" t="s">
        <v>44</v>
      </c>
      <c r="Y7455" t="s">
        <v>45</v>
      </c>
      <c r="Z7455">
        <v>0</v>
      </c>
      <c r="AA7455">
        <v>367</v>
      </c>
      <c r="AB7455">
        <v>19574</v>
      </c>
      <c r="AC7455" t="s">
        <v>73</v>
      </c>
    </row>
    <row r="7456" spans="1:29" x14ac:dyDescent="0.3">
      <c r="A7456" s="1" t="s">
        <v>47</v>
      </c>
      <c r="B7456" t="s">
        <v>161</v>
      </c>
      <c r="C7456" t="s">
        <v>1618</v>
      </c>
      <c r="D7456" t="s">
        <v>138</v>
      </c>
      <c r="E7456">
        <v>1</v>
      </c>
      <c r="F7456" t="s">
        <v>271</v>
      </c>
      <c r="G7456" t="s">
        <v>495</v>
      </c>
      <c r="H7456" t="s">
        <v>35</v>
      </c>
      <c r="I7456" t="s">
        <v>2539</v>
      </c>
      <c r="J7456" t="s">
        <v>5461</v>
      </c>
      <c r="K7456" t="s">
        <v>16347</v>
      </c>
      <c r="L7456" t="s">
        <v>16348</v>
      </c>
      <c r="M7456" t="s">
        <v>1578</v>
      </c>
      <c r="N7456" t="s">
        <v>84</v>
      </c>
      <c r="O7456">
        <v>29911</v>
      </c>
      <c r="P7456">
        <v>32979</v>
      </c>
      <c r="Q7456" t="s">
        <v>41</v>
      </c>
      <c r="R7456">
        <v>982</v>
      </c>
      <c r="S7456" s="2">
        <v>44285</v>
      </c>
      <c r="T7456" s="2">
        <v>44306</v>
      </c>
      <c r="U7456">
        <v>0</v>
      </c>
      <c r="V7456" t="s">
        <v>106</v>
      </c>
      <c r="W7456">
        <v>680</v>
      </c>
      <c r="X7456" t="s">
        <v>60</v>
      </c>
      <c r="Y7456" t="s">
        <v>72</v>
      </c>
      <c r="Z7456">
        <v>0</v>
      </c>
      <c r="AA7456">
        <v>777</v>
      </c>
      <c r="AB7456">
        <v>32765</v>
      </c>
      <c r="AC7456" t="s">
        <v>73</v>
      </c>
    </row>
    <row r="7457" spans="1:29" x14ac:dyDescent="0.3">
      <c r="A7457" s="1" t="s">
        <v>47</v>
      </c>
      <c r="B7457" t="s">
        <v>136</v>
      </c>
      <c r="C7457" t="s">
        <v>2546</v>
      </c>
      <c r="D7457" t="s">
        <v>178</v>
      </c>
      <c r="E7457">
        <v>8</v>
      </c>
      <c r="F7457" t="s">
        <v>221</v>
      </c>
      <c r="G7457" t="s">
        <v>882</v>
      </c>
      <c r="H7457" t="s">
        <v>79</v>
      </c>
      <c r="I7457" t="s">
        <v>4727</v>
      </c>
      <c r="J7457" t="s">
        <v>3698</v>
      </c>
      <c r="K7457" t="s">
        <v>16349</v>
      </c>
      <c r="L7457" t="s">
        <v>16350</v>
      </c>
      <c r="M7457" t="s">
        <v>207</v>
      </c>
      <c r="N7457" t="s">
        <v>84</v>
      </c>
      <c r="O7457">
        <v>21433</v>
      </c>
      <c r="P7457">
        <v>23617</v>
      </c>
      <c r="Q7457" t="s">
        <v>41</v>
      </c>
      <c r="R7457">
        <v>493</v>
      </c>
      <c r="S7457" s="2">
        <v>45229</v>
      </c>
      <c r="T7457" s="2">
        <v>45248</v>
      </c>
      <c r="U7457">
        <v>0</v>
      </c>
      <c r="V7457" t="s">
        <v>106</v>
      </c>
      <c r="W7457">
        <v>556</v>
      </c>
      <c r="X7457" t="s">
        <v>60</v>
      </c>
      <c r="Y7457" t="s">
        <v>72</v>
      </c>
      <c r="Z7457">
        <v>0</v>
      </c>
      <c r="AA7457">
        <v>794</v>
      </c>
      <c r="AB7457">
        <v>21861</v>
      </c>
      <c r="AC7457" t="s">
        <v>73</v>
      </c>
    </row>
    <row r="7458" spans="1:29" x14ac:dyDescent="0.3">
      <c r="A7458" s="1" t="s">
        <v>47</v>
      </c>
      <c r="B7458" t="s">
        <v>108</v>
      </c>
      <c r="C7458" t="s">
        <v>1763</v>
      </c>
      <c r="D7458" t="s">
        <v>138</v>
      </c>
      <c r="E7458">
        <v>1</v>
      </c>
      <c r="F7458" t="s">
        <v>221</v>
      </c>
      <c r="G7458" t="s">
        <v>1096</v>
      </c>
      <c r="H7458" t="s">
        <v>35</v>
      </c>
      <c r="I7458" t="s">
        <v>4871</v>
      </c>
      <c r="J7458" t="s">
        <v>149</v>
      </c>
      <c r="K7458" t="s">
        <v>16351</v>
      </c>
      <c r="L7458" t="s">
        <v>16352</v>
      </c>
      <c r="M7458" t="s">
        <v>1768</v>
      </c>
      <c r="N7458" t="s">
        <v>84</v>
      </c>
      <c r="O7458">
        <v>28896</v>
      </c>
      <c r="P7458">
        <v>30992</v>
      </c>
      <c r="Q7458" t="s">
        <v>59</v>
      </c>
      <c r="R7458">
        <v>991</v>
      </c>
      <c r="S7458" s="2">
        <v>45253</v>
      </c>
      <c r="T7458" s="2">
        <v>45260</v>
      </c>
      <c r="U7458">
        <v>34212</v>
      </c>
      <c r="V7458" t="s">
        <v>71</v>
      </c>
      <c r="W7458">
        <v>417</v>
      </c>
      <c r="X7458" t="s">
        <v>60</v>
      </c>
      <c r="Y7458" t="s">
        <v>61</v>
      </c>
      <c r="Z7458">
        <v>0</v>
      </c>
      <c r="AA7458">
        <v>431</v>
      </c>
      <c r="AB7458">
        <v>30717</v>
      </c>
      <c r="AC7458" t="s">
        <v>73</v>
      </c>
    </row>
    <row r="7459" spans="1:29" x14ac:dyDescent="0.3">
      <c r="A7459" s="1" t="s">
        <v>47</v>
      </c>
      <c r="B7459" t="s">
        <v>145</v>
      </c>
      <c r="C7459" t="s">
        <v>3466</v>
      </c>
      <c r="D7459" t="s">
        <v>387</v>
      </c>
      <c r="E7459">
        <v>1</v>
      </c>
      <c r="F7459" t="s">
        <v>271</v>
      </c>
      <c r="G7459" t="s">
        <v>400</v>
      </c>
      <c r="H7459" t="s">
        <v>35</v>
      </c>
      <c r="I7459" t="s">
        <v>791</v>
      </c>
      <c r="J7459" t="s">
        <v>396</v>
      </c>
      <c r="K7459" t="s">
        <v>16353</v>
      </c>
      <c r="L7459" t="s">
        <v>16354</v>
      </c>
      <c r="M7459" t="s">
        <v>533</v>
      </c>
      <c r="N7459" t="s">
        <v>94</v>
      </c>
      <c r="O7459">
        <v>12475</v>
      </c>
      <c r="P7459">
        <v>16233</v>
      </c>
      <c r="Q7459" t="s">
        <v>59</v>
      </c>
      <c r="R7459">
        <v>23</v>
      </c>
      <c r="S7459" s="2">
        <v>44792</v>
      </c>
      <c r="T7459" s="2">
        <v>44797</v>
      </c>
      <c r="U7459">
        <v>6677</v>
      </c>
      <c r="V7459" t="s">
        <v>43</v>
      </c>
      <c r="W7459">
        <v>417</v>
      </c>
      <c r="X7459" t="s">
        <v>60</v>
      </c>
      <c r="Y7459" t="s">
        <v>61</v>
      </c>
      <c r="Z7459">
        <v>0</v>
      </c>
      <c r="AA7459">
        <v>571</v>
      </c>
      <c r="AB7459">
        <v>14691</v>
      </c>
      <c r="AC7459" t="s">
        <v>73</v>
      </c>
    </row>
    <row r="7460" spans="1:29" x14ac:dyDescent="0.3">
      <c r="A7460" s="1" t="s">
        <v>29</v>
      </c>
      <c r="B7460" t="s">
        <v>228</v>
      </c>
      <c r="C7460" t="s">
        <v>256</v>
      </c>
      <c r="D7460" t="s">
        <v>155</v>
      </c>
      <c r="E7460">
        <v>1</v>
      </c>
      <c r="F7460" t="s">
        <v>271</v>
      </c>
      <c r="G7460" t="s">
        <v>715</v>
      </c>
      <c r="H7460" t="s">
        <v>35</v>
      </c>
      <c r="I7460" t="s">
        <v>803</v>
      </c>
      <c r="J7460" t="s">
        <v>1026</v>
      </c>
      <c r="K7460">
        <f>1-116-523-6757</f>
        <v>-7395</v>
      </c>
      <c r="L7460" t="s">
        <v>16355</v>
      </c>
      <c r="M7460" t="s">
        <v>262</v>
      </c>
      <c r="N7460" t="s">
        <v>40</v>
      </c>
      <c r="O7460">
        <v>3789</v>
      </c>
      <c r="P7460">
        <v>7679</v>
      </c>
      <c r="Q7460" t="s">
        <v>59</v>
      </c>
      <c r="R7460">
        <v>546</v>
      </c>
      <c r="S7460" s="2">
        <v>45213</v>
      </c>
      <c r="T7460" t="s">
        <v>42</v>
      </c>
      <c r="U7460">
        <v>46592</v>
      </c>
      <c r="V7460" t="s">
        <v>85</v>
      </c>
      <c r="W7460">
        <v>786</v>
      </c>
      <c r="X7460" t="s">
        <v>44</v>
      </c>
      <c r="Y7460" t="s">
        <v>61</v>
      </c>
      <c r="Z7460">
        <v>0</v>
      </c>
      <c r="AA7460">
        <v>913</v>
      </c>
      <c r="AB7460">
        <v>6811</v>
      </c>
      <c r="AC7460" t="s">
        <v>73</v>
      </c>
    </row>
    <row r="7461" spans="1:29" x14ac:dyDescent="0.3">
      <c r="A7461" s="1" t="s">
        <v>29</v>
      </c>
      <c r="B7461" t="s">
        <v>363</v>
      </c>
      <c r="C7461" t="s">
        <v>1598</v>
      </c>
      <c r="D7461" t="s">
        <v>178</v>
      </c>
      <c r="E7461">
        <v>10</v>
      </c>
      <c r="F7461" t="s">
        <v>99</v>
      </c>
      <c r="G7461" t="s">
        <v>529</v>
      </c>
      <c r="H7461" t="s">
        <v>35</v>
      </c>
      <c r="I7461" t="s">
        <v>3291</v>
      </c>
      <c r="J7461" t="s">
        <v>10003</v>
      </c>
      <c r="K7461" t="s">
        <v>16356</v>
      </c>
      <c r="L7461" t="s">
        <v>16357</v>
      </c>
      <c r="M7461" t="s">
        <v>2729</v>
      </c>
      <c r="N7461" t="s">
        <v>94</v>
      </c>
      <c r="O7461">
        <v>29750</v>
      </c>
      <c r="P7461">
        <v>33938</v>
      </c>
      <c r="Q7461" t="s">
        <v>95</v>
      </c>
      <c r="R7461">
        <v>218</v>
      </c>
      <c r="S7461" s="2">
        <v>44390</v>
      </c>
      <c r="T7461" s="2">
        <v>44412</v>
      </c>
      <c r="U7461">
        <v>0</v>
      </c>
      <c r="V7461" t="s">
        <v>106</v>
      </c>
      <c r="W7461">
        <v>463</v>
      </c>
      <c r="X7461" t="s">
        <v>60</v>
      </c>
      <c r="Y7461" t="s">
        <v>45</v>
      </c>
      <c r="Z7461">
        <v>0</v>
      </c>
      <c r="AA7461">
        <v>505</v>
      </c>
      <c r="AB7461">
        <v>32317</v>
      </c>
      <c r="AC7461" t="s">
        <v>46</v>
      </c>
    </row>
    <row r="7462" spans="1:29" x14ac:dyDescent="0.3">
      <c r="A7462" s="1" t="s">
        <v>29</v>
      </c>
      <c r="B7462" t="s">
        <v>541</v>
      </c>
      <c r="C7462" t="s">
        <v>541</v>
      </c>
      <c r="D7462" t="s">
        <v>32</v>
      </c>
      <c r="E7462">
        <v>7</v>
      </c>
      <c r="F7462" t="s">
        <v>51</v>
      </c>
      <c r="G7462" t="s">
        <v>345</v>
      </c>
      <c r="H7462" t="s">
        <v>79</v>
      </c>
      <c r="I7462" t="s">
        <v>2110</v>
      </c>
      <c r="J7462" t="s">
        <v>12611</v>
      </c>
      <c r="K7462" t="s">
        <v>16358</v>
      </c>
      <c r="L7462" t="s">
        <v>16359</v>
      </c>
      <c r="M7462" t="s">
        <v>733</v>
      </c>
      <c r="N7462" t="s">
        <v>84</v>
      </c>
      <c r="O7462">
        <v>2774</v>
      </c>
      <c r="P7462">
        <v>6367</v>
      </c>
      <c r="Q7462" t="s">
        <v>59</v>
      </c>
      <c r="R7462">
        <v>285</v>
      </c>
      <c r="S7462" s="2">
        <v>44824</v>
      </c>
      <c r="T7462" s="2">
        <v>44827</v>
      </c>
      <c r="U7462">
        <v>40085</v>
      </c>
      <c r="V7462" t="s">
        <v>71</v>
      </c>
      <c r="W7462">
        <v>660</v>
      </c>
      <c r="X7462" t="s">
        <v>60</v>
      </c>
      <c r="Y7462" t="s">
        <v>45</v>
      </c>
      <c r="Z7462">
        <v>0</v>
      </c>
      <c r="AA7462">
        <v>462</v>
      </c>
      <c r="AB7462">
        <v>4620</v>
      </c>
      <c r="AC7462" t="s">
        <v>46</v>
      </c>
    </row>
    <row r="7463" spans="1:29" x14ac:dyDescent="0.3">
      <c r="A7463" s="1" t="s">
        <v>29</v>
      </c>
      <c r="B7463" t="s">
        <v>228</v>
      </c>
      <c r="C7463" t="s">
        <v>2981</v>
      </c>
      <c r="D7463" t="s">
        <v>98</v>
      </c>
      <c r="E7463">
        <v>7</v>
      </c>
      <c r="F7463" t="s">
        <v>221</v>
      </c>
      <c r="G7463" t="s">
        <v>250</v>
      </c>
      <c r="H7463" t="s">
        <v>35</v>
      </c>
      <c r="I7463" t="s">
        <v>1287</v>
      </c>
      <c r="J7463" t="s">
        <v>16360</v>
      </c>
      <c r="K7463" t="s">
        <v>16361</v>
      </c>
      <c r="L7463" t="s">
        <v>16362</v>
      </c>
      <c r="M7463" t="s">
        <v>993</v>
      </c>
      <c r="N7463" t="s">
        <v>94</v>
      </c>
      <c r="O7463">
        <v>23914</v>
      </c>
      <c r="P7463">
        <v>28511</v>
      </c>
      <c r="Q7463" t="s">
        <v>41</v>
      </c>
      <c r="R7463">
        <v>208</v>
      </c>
      <c r="S7463" s="2">
        <v>45086</v>
      </c>
      <c r="T7463" s="2">
        <v>45102</v>
      </c>
      <c r="U7463">
        <v>0</v>
      </c>
      <c r="V7463" t="s">
        <v>85</v>
      </c>
      <c r="W7463">
        <v>726</v>
      </c>
      <c r="X7463" t="s">
        <v>60</v>
      </c>
      <c r="Y7463" t="s">
        <v>45</v>
      </c>
      <c r="Z7463">
        <v>0</v>
      </c>
      <c r="AA7463">
        <v>367</v>
      </c>
      <c r="AB7463">
        <v>28135</v>
      </c>
      <c r="AC7463" t="s">
        <v>46</v>
      </c>
    </row>
    <row r="7464" spans="1:29" x14ac:dyDescent="0.3">
      <c r="A7464" s="1" t="s">
        <v>29</v>
      </c>
      <c r="B7464" t="s">
        <v>228</v>
      </c>
      <c r="C7464" t="s">
        <v>2889</v>
      </c>
      <c r="D7464" t="s">
        <v>257</v>
      </c>
      <c r="E7464">
        <v>9</v>
      </c>
      <c r="F7464" t="s">
        <v>64</v>
      </c>
      <c r="G7464" t="s">
        <v>65</v>
      </c>
      <c r="H7464" t="s">
        <v>35</v>
      </c>
      <c r="I7464" t="s">
        <v>656</v>
      </c>
      <c r="J7464" t="s">
        <v>196</v>
      </c>
      <c r="K7464" t="s">
        <v>16363</v>
      </c>
      <c r="L7464" t="s">
        <v>16364</v>
      </c>
      <c r="M7464" t="s">
        <v>487</v>
      </c>
      <c r="N7464" t="s">
        <v>84</v>
      </c>
      <c r="O7464">
        <v>2932</v>
      </c>
      <c r="P7464">
        <v>6446</v>
      </c>
      <c r="Q7464" t="s">
        <v>41</v>
      </c>
      <c r="R7464">
        <v>316</v>
      </c>
      <c r="S7464" s="2">
        <v>44773</v>
      </c>
      <c r="T7464" s="2">
        <v>44777</v>
      </c>
      <c r="U7464">
        <v>0</v>
      </c>
      <c r="V7464" t="s">
        <v>71</v>
      </c>
      <c r="W7464">
        <v>570</v>
      </c>
      <c r="X7464" t="s">
        <v>60</v>
      </c>
      <c r="Y7464" t="s">
        <v>45</v>
      </c>
      <c r="Z7464">
        <v>0</v>
      </c>
      <c r="AA7464">
        <v>704</v>
      </c>
      <c r="AB7464">
        <v>5300</v>
      </c>
      <c r="AC7464" t="s">
        <v>46</v>
      </c>
    </row>
    <row r="7465" spans="1:29" x14ac:dyDescent="0.3">
      <c r="A7465" s="1" t="s">
        <v>47</v>
      </c>
      <c r="B7465" t="s">
        <v>161</v>
      </c>
      <c r="C7465" t="s">
        <v>2054</v>
      </c>
      <c r="D7465" t="s">
        <v>110</v>
      </c>
      <c r="E7465">
        <v>2</v>
      </c>
      <c r="F7465" t="s">
        <v>186</v>
      </c>
      <c r="G7465" t="s">
        <v>535</v>
      </c>
      <c r="H7465" t="s">
        <v>35</v>
      </c>
      <c r="I7465" t="s">
        <v>1695</v>
      </c>
      <c r="J7465" t="s">
        <v>3693</v>
      </c>
      <c r="K7465" t="s">
        <v>16365</v>
      </c>
      <c r="L7465" t="s">
        <v>16366</v>
      </c>
      <c r="M7465" t="s">
        <v>618</v>
      </c>
      <c r="N7465" t="s">
        <v>84</v>
      </c>
      <c r="O7465">
        <v>2897</v>
      </c>
      <c r="P7465">
        <v>5515</v>
      </c>
      <c r="Q7465" t="s">
        <v>59</v>
      </c>
      <c r="R7465">
        <v>8</v>
      </c>
      <c r="S7465" s="2">
        <v>44797</v>
      </c>
      <c r="T7465" s="2">
        <v>44814</v>
      </c>
      <c r="U7465">
        <v>34513</v>
      </c>
      <c r="V7465" t="s">
        <v>43</v>
      </c>
      <c r="W7465">
        <v>563</v>
      </c>
      <c r="X7465" t="s">
        <v>60</v>
      </c>
      <c r="Y7465" t="s">
        <v>61</v>
      </c>
      <c r="Z7465">
        <v>0</v>
      </c>
      <c r="AA7465">
        <v>195</v>
      </c>
      <c r="AB7465">
        <v>2929</v>
      </c>
      <c r="AC7465" t="s">
        <v>107</v>
      </c>
    </row>
    <row r="7466" spans="1:29" x14ac:dyDescent="0.3">
      <c r="A7466" s="1" t="s">
        <v>47</v>
      </c>
      <c r="B7466" t="s">
        <v>145</v>
      </c>
      <c r="C7466" t="s">
        <v>2354</v>
      </c>
      <c r="D7466" t="s">
        <v>387</v>
      </c>
      <c r="E7466">
        <v>3</v>
      </c>
      <c r="F7466" t="s">
        <v>120</v>
      </c>
      <c r="G7466" t="s">
        <v>543</v>
      </c>
      <c r="H7466" t="s">
        <v>35</v>
      </c>
      <c r="I7466" t="s">
        <v>668</v>
      </c>
      <c r="J7466" t="s">
        <v>787</v>
      </c>
      <c r="K7466" t="s">
        <v>16367</v>
      </c>
      <c r="L7466" t="s">
        <v>16368</v>
      </c>
      <c r="M7466" t="s">
        <v>449</v>
      </c>
      <c r="N7466" t="s">
        <v>58</v>
      </c>
      <c r="O7466">
        <v>10785</v>
      </c>
      <c r="P7466">
        <v>13379</v>
      </c>
      <c r="Q7466" t="s">
        <v>59</v>
      </c>
      <c r="R7466">
        <v>139</v>
      </c>
      <c r="S7466" s="2">
        <v>45060</v>
      </c>
      <c r="T7466" s="2">
        <v>45068</v>
      </c>
      <c r="U7466">
        <v>14916</v>
      </c>
      <c r="V7466" t="s">
        <v>43</v>
      </c>
      <c r="W7466">
        <v>690</v>
      </c>
      <c r="X7466" t="s">
        <v>60</v>
      </c>
      <c r="Y7466" t="s">
        <v>72</v>
      </c>
      <c r="Z7466">
        <v>1245</v>
      </c>
      <c r="AA7466">
        <v>332</v>
      </c>
      <c r="AB7466">
        <v>13352</v>
      </c>
      <c r="AC7466" t="s">
        <v>107</v>
      </c>
    </row>
    <row r="7467" spans="1:29" x14ac:dyDescent="0.3">
      <c r="A7467" s="1" t="s">
        <v>29</v>
      </c>
      <c r="B7467" t="s">
        <v>74</v>
      </c>
      <c r="C7467" t="s">
        <v>1101</v>
      </c>
      <c r="D7467" t="s">
        <v>201</v>
      </c>
      <c r="E7467">
        <v>6</v>
      </c>
      <c r="F7467" t="s">
        <v>99</v>
      </c>
      <c r="G7467" t="s">
        <v>1138</v>
      </c>
      <c r="H7467" t="s">
        <v>35</v>
      </c>
      <c r="I7467" t="s">
        <v>827</v>
      </c>
      <c r="J7467" t="s">
        <v>3663</v>
      </c>
      <c r="K7467" t="s">
        <v>16369</v>
      </c>
      <c r="L7467" t="s">
        <v>16370</v>
      </c>
      <c r="M7467" t="s">
        <v>795</v>
      </c>
      <c r="N7467" t="s">
        <v>94</v>
      </c>
      <c r="O7467">
        <v>15116</v>
      </c>
      <c r="P7467">
        <v>18898</v>
      </c>
      <c r="Q7467" t="s">
        <v>95</v>
      </c>
      <c r="R7467">
        <v>806</v>
      </c>
      <c r="S7467" s="2">
        <v>44538</v>
      </c>
      <c r="T7467" t="s">
        <v>42</v>
      </c>
      <c r="U7467">
        <v>0</v>
      </c>
      <c r="V7467" t="s">
        <v>43</v>
      </c>
      <c r="W7467">
        <v>599</v>
      </c>
      <c r="X7467" t="s">
        <v>44</v>
      </c>
      <c r="Y7467" t="s">
        <v>72</v>
      </c>
      <c r="Z7467">
        <v>0</v>
      </c>
      <c r="AA7467">
        <v>23</v>
      </c>
      <c r="AB7467">
        <v>16335</v>
      </c>
      <c r="AC7467" t="s">
        <v>46</v>
      </c>
    </row>
    <row r="7468" spans="1:29" x14ac:dyDescent="0.3">
      <c r="A7468" s="1" t="s">
        <v>29</v>
      </c>
      <c r="B7468" t="s">
        <v>393</v>
      </c>
      <c r="C7468" t="s">
        <v>2325</v>
      </c>
      <c r="D7468" t="s">
        <v>98</v>
      </c>
      <c r="E7468">
        <v>10</v>
      </c>
      <c r="F7468" t="s">
        <v>120</v>
      </c>
      <c r="G7468" t="s">
        <v>820</v>
      </c>
      <c r="H7468" t="s">
        <v>79</v>
      </c>
      <c r="I7468" t="s">
        <v>1287</v>
      </c>
      <c r="J7468" t="s">
        <v>5979</v>
      </c>
      <c r="K7468">
        <f>1-900-777-927</f>
        <v>-2603</v>
      </c>
      <c r="L7468" t="s">
        <v>16371</v>
      </c>
      <c r="M7468" t="s">
        <v>846</v>
      </c>
      <c r="N7468" t="s">
        <v>94</v>
      </c>
      <c r="O7468">
        <v>25336</v>
      </c>
      <c r="P7468">
        <v>28819</v>
      </c>
      <c r="Q7468" t="s">
        <v>95</v>
      </c>
      <c r="R7468">
        <v>96</v>
      </c>
      <c r="S7468" s="2">
        <v>44545</v>
      </c>
      <c r="T7468" t="s">
        <v>42</v>
      </c>
      <c r="U7468">
        <v>0</v>
      </c>
      <c r="V7468" t="s">
        <v>71</v>
      </c>
      <c r="W7468">
        <v>503</v>
      </c>
      <c r="X7468" t="s">
        <v>44</v>
      </c>
      <c r="Y7468" t="s">
        <v>45</v>
      </c>
      <c r="Z7468">
        <v>0</v>
      </c>
      <c r="AA7468">
        <v>225</v>
      </c>
      <c r="AB7468">
        <v>28304</v>
      </c>
      <c r="AC7468" t="s">
        <v>73</v>
      </c>
    </row>
    <row r="7469" spans="1:29" x14ac:dyDescent="0.3">
      <c r="A7469" s="1" t="s">
        <v>29</v>
      </c>
      <c r="B7469" t="s">
        <v>393</v>
      </c>
      <c r="C7469" t="s">
        <v>2027</v>
      </c>
      <c r="D7469" t="s">
        <v>98</v>
      </c>
      <c r="E7469">
        <v>1</v>
      </c>
      <c r="F7469" t="s">
        <v>77</v>
      </c>
      <c r="G7469" t="s">
        <v>980</v>
      </c>
      <c r="H7469" t="s">
        <v>35</v>
      </c>
      <c r="I7469" t="s">
        <v>513</v>
      </c>
      <c r="J7469" t="s">
        <v>560</v>
      </c>
      <c r="K7469">
        <v>7446390700</v>
      </c>
      <c r="L7469" t="s">
        <v>16372</v>
      </c>
      <c r="M7469" t="s">
        <v>603</v>
      </c>
      <c r="N7469" t="s">
        <v>58</v>
      </c>
      <c r="O7469">
        <v>4016</v>
      </c>
      <c r="P7469">
        <v>8990</v>
      </c>
      <c r="Q7469" t="s">
        <v>41</v>
      </c>
      <c r="R7469">
        <v>485</v>
      </c>
      <c r="S7469" s="2">
        <v>44366</v>
      </c>
      <c r="T7469" t="s">
        <v>42</v>
      </c>
      <c r="U7469">
        <v>0</v>
      </c>
      <c r="V7469" t="s">
        <v>106</v>
      </c>
      <c r="W7469">
        <v>755</v>
      </c>
      <c r="X7469" t="s">
        <v>44</v>
      </c>
      <c r="Y7469" t="s">
        <v>45</v>
      </c>
      <c r="Z7469">
        <v>3316</v>
      </c>
      <c r="AA7469">
        <v>856</v>
      </c>
      <c r="AB7469">
        <v>6049</v>
      </c>
      <c r="AC7469" t="s">
        <v>73</v>
      </c>
    </row>
    <row r="7470" spans="1:29" x14ac:dyDescent="0.3">
      <c r="A7470" s="1" t="s">
        <v>29</v>
      </c>
      <c r="B7470" t="s">
        <v>74</v>
      </c>
      <c r="C7470" t="s">
        <v>1677</v>
      </c>
      <c r="D7470" t="s">
        <v>236</v>
      </c>
      <c r="E7470">
        <v>10</v>
      </c>
      <c r="F7470" t="s">
        <v>33</v>
      </c>
      <c r="G7470" t="s">
        <v>848</v>
      </c>
      <c r="H7470" t="s">
        <v>79</v>
      </c>
      <c r="I7470" t="s">
        <v>9206</v>
      </c>
      <c r="J7470" t="s">
        <v>3409</v>
      </c>
      <c r="K7470" t="s">
        <v>16373</v>
      </c>
      <c r="L7470" t="s">
        <v>16374</v>
      </c>
      <c r="M7470" t="s">
        <v>795</v>
      </c>
      <c r="N7470" t="s">
        <v>84</v>
      </c>
      <c r="O7470">
        <v>4029</v>
      </c>
      <c r="P7470">
        <v>8993</v>
      </c>
      <c r="Q7470" t="s">
        <v>95</v>
      </c>
      <c r="R7470">
        <v>565</v>
      </c>
      <c r="S7470" s="2">
        <v>44935</v>
      </c>
      <c r="T7470" t="s">
        <v>42</v>
      </c>
      <c r="U7470">
        <v>0</v>
      </c>
      <c r="V7470" t="s">
        <v>85</v>
      </c>
      <c r="W7470">
        <v>400</v>
      </c>
      <c r="X7470" t="s">
        <v>44</v>
      </c>
      <c r="Y7470" t="s">
        <v>45</v>
      </c>
      <c r="Z7470">
        <v>0</v>
      </c>
      <c r="AA7470">
        <v>972</v>
      </c>
      <c r="AB7470">
        <v>6310</v>
      </c>
      <c r="AC7470" t="s">
        <v>107</v>
      </c>
    </row>
    <row r="7471" spans="1:29" x14ac:dyDescent="0.3">
      <c r="A7471" s="1" t="s">
        <v>47</v>
      </c>
      <c r="B7471" t="s">
        <v>145</v>
      </c>
      <c r="C7471" t="s">
        <v>445</v>
      </c>
      <c r="D7471" t="s">
        <v>119</v>
      </c>
      <c r="E7471">
        <v>6</v>
      </c>
      <c r="F7471" t="s">
        <v>64</v>
      </c>
      <c r="G7471" t="s">
        <v>88</v>
      </c>
      <c r="H7471" t="s">
        <v>35</v>
      </c>
      <c r="I7471" t="s">
        <v>2601</v>
      </c>
      <c r="J7471" t="s">
        <v>3546</v>
      </c>
      <c r="K7471">
        <v>5339971921</v>
      </c>
      <c r="L7471" t="s">
        <v>16375</v>
      </c>
      <c r="M7471" t="s">
        <v>533</v>
      </c>
      <c r="N7471" t="s">
        <v>94</v>
      </c>
      <c r="O7471">
        <v>19501</v>
      </c>
      <c r="P7471">
        <v>21897</v>
      </c>
      <c r="Q7471" t="s">
        <v>59</v>
      </c>
      <c r="R7471">
        <v>678</v>
      </c>
      <c r="S7471" s="2">
        <v>44828</v>
      </c>
      <c r="T7471" s="2">
        <v>44829</v>
      </c>
      <c r="U7471">
        <v>20062</v>
      </c>
      <c r="V7471" t="s">
        <v>85</v>
      </c>
      <c r="W7471">
        <v>558</v>
      </c>
      <c r="X7471" t="s">
        <v>60</v>
      </c>
      <c r="Y7471" t="s">
        <v>61</v>
      </c>
      <c r="Z7471">
        <v>0</v>
      </c>
      <c r="AA7471">
        <v>25</v>
      </c>
      <c r="AB7471">
        <v>21777</v>
      </c>
      <c r="AC7471" t="s">
        <v>107</v>
      </c>
    </row>
    <row r="7472" spans="1:29" x14ac:dyDescent="0.3">
      <c r="A7472" s="1" t="s">
        <v>47</v>
      </c>
      <c r="B7472" t="s">
        <v>108</v>
      </c>
      <c r="C7472" t="s">
        <v>709</v>
      </c>
      <c r="D7472" t="s">
        <v>119</v>
      </c>
      <c r="E7472">
        <v>4</v>
      </c>
      <c r="F7472" t="s">
        <v>33</v>
      </c>
      <c r="G7472" t="s">
        <v>170</v>
      </c>
      <c r="H7472" t="s">
        <v>35</v>
      </c>
      <c r="I7472" t="s">
        <v>3002</v>
      </c>
      <c r="J7472" t="s">
        <v>1036</v>
      </c>
      <c r="K7472" t="s">
        <v>16376</v>
      </c>
      <c r="L7472" t="s">
        <v>16377</v>
      </c>
      <c r="M7472" t="s">
        <v>1402</v>
      </c>
      <c r="N7472" t="s">
        <v>58</v>
      </c>
      <c r="O7472">
        <v>18138</v>
      </c>
      <c r="P7472">
        <v>21045</v>
      </c>
      <c r="Q7472" t="s">
        <v>59</v>
      </c>
      <c r="R7472">
        <v>2</v>
      </c>
      <c r="S7472" s="2">
        <v>45118</v>
      </c>
      <c r="T7472" s="2">
        <v>45138</v>
      </c>
      <c r="U7472">
        <v>13583</v>
      </c>
      <c r="V7472" t="s">
        <v>43</v>
      </c>
      <c r="W7472">
        <v>563</v>
      </c>
      <c r="X7472" t="s">
        <v>60</v>
      </c>
      <c r="Y7472" t="s">
        <v>61</v>
      </c>
      <c r="Z7472">
        <v>3967</v>
      </c>
      <c r="AA7472">
        <v>86</v>
      </c>
      <c r="AB7472">
        <v>20951</v>
      </c>
      <c r="AC7472" t="s">
        <v>73</v>
      </c>
    </row>
    <row r="7473" spans="1:29" x14ac:dyDescent="0.3">
      <c r="A7473" s="1" t="s">
        <v>47</v>
      </c>
      <c r="B7473" t="s">
        <v>592</v>
      </c>
      <c r="C7473" t="s">
        <v>5094</v>
      </c>
      <c r="D7473" t="s">
        <v>178</v>
      </c>
      <c r="E7473">
        <v>4</v>
      </c>
      <c r="F7473" t="s">
        <v>271</v>
      </c>
      <c r="G7473" t="s">
        <v>1110</v>
      </c>
      <c r="H7473" t="s">
        <v>35</v>
      </c>
      <c r="I7473" t="s">
        <v>906</v>
      </c>
      <c r="J7473" t="s">
        <v>9767</v>
      </c>
      <c r="K7473" t="s">
        <v>16378</v>
      </c>
      <c r="L7473" t="s">
        <v>16379</v>
      </c>
      <c r="M7473" t="s">
        <v>2648</v>
      </c>
      <c r="N7473" t="s">
        <v>40</v>
      </c>
      <c r="O7473">
        <v>4522</v>
      </c>
      <c r="P7473">
        <v>7482</v>
      </c>
      <c r="Q7473" t="s">
        <v>59</v>
      </c>
      <c r="R7473">
        <v>759</v>
      </c>
      <c r="S7473" s="2">
        <v>44835</v>
      </c>
      <c r="T7473" s="2">
        <v>44855</v>
      </c>
      <c r="U7473">
        <v>35041</v>
      </c>
      <c r="V7473" t="s">
        <v>71</v>
      </c>
      <c r="W7473">
        <v>837</v>
      </c>
      <c r="X7473" t="s">
        <v>60</v>
      </c>
      <c r="Y7473" t="s">
        <v>72</v>
      </c>
      <c r="Z7473">
        <v>0</v>
      </c>
      <c r="AA7473">
        <v>386</v>
      </c>
      <c r="AB7473">
        <v>5243</v>
      </c>
      <c r="AC7473" t="s">
        <v>73</v>
      </c>
    </row>
    <row r="7474" spans="1:29" x14ac:dyDescent="0.3">
      <c r="A7474" s="1" t="s">
        <v>47</v>
      </c>
      <c r="B7474" t="s">
        <v>592</v>
      </c>
      <c r="C7474" t="s">
        <v>3650</v>
      </c>
      <c r="D7474" t="s">
        <v>185</v>
      </c>
      <c r="E7474">
        <v>5</v>
      </c>
      <c r="F7474" t="s">
        <v>33</v>
      </c>
      <c r="G7474" t="s">
        <v>170</v>
      </c>
      <c r="H7474" t="s">
        <v>79</v>
      </c>
      <c r="I7474" t="s">
        <v>1379</v>
      </c>
      <c r="J7474" t="s">
        <v>372</v>
      </c>
      <c r="K7474" t="s">
        <v>16380</v>
      </c>
      <c r="L7474" t="s">
        <v>16381</v>
      </c>
      <c r="M7474" t="s">
        <v>2167</v>
      </c>
      <c r="N7474" t="s">
        <v>58</v>
      </c>
      <c r="O7474">
        <v>28759</v>
      </c>
      <c r="P7474">
        <v>33457</v>
      </c>
      <c r="Q7474" t="s">
        <v>41</v>
      </c>
      <c r="R7474">
        <v>132</v>
      </c>
      <c r="S7474" s="2">
        <v>44514</v>
      </c>
      <c r="T7474" t="s">
        <v>42</v>
      </c>
      <c r="U7474">
        <v>0</v>
      </c>
      <c r="V7474" t="s">
        <v>85</v>
      </c>
      <c r="W7474">
        <v>412</v>
      </c>
      <c r="X7474" t="s">
        <v>44</v>
      </c>
      <c r="Y7474" t="s">
        <v>45</v>
      </c>
      <c r="Z7474">
        <v>2915</v>
      </c>
      <c r="AA7474">
        <v>274</v>
      </c>
      <c r="AB7474">
        <v>30250</v>
      </c>
      <c r="AC7474" t="s">
        <v>107</v>
      </c>
    </row>
    <row r="7475" spans="1:29" x14ac:dyDescent="0.3">
      <c r="A7475" s="1" t="s">
        <v>29</v>
      </c>
      <c r="B7475" t="s">
        <v>363</v>
      </c>
      <c r="C7475" t="s">
        <v>3792</v>
      </c>
      <c r="D7475" t="s">
        <v>138</v>
      </c>
      <c r="E7475">
        <v>7</v>
      </c>
      <c r="F7475" t="s">
        <v>221</v>
      </c>
      <c r="G7475" t="s">
        <v>882</v>
      </c>
      <c r="H7475" t="s">
        <v>35</v>
      </c>
      <c r="I7475" t="s">
        <v>210</v>
      </c>
      <c r="J7475" t="s">
        <v>1615</v>
      </c>
      <c r="K7475" t="s">
        <v>16382</v>
      </c>
      <c r="L7475" t="s">
        <v>16383</v>
      </c>
      <c r="M7475" t="s">
        <v>421</v>
      </c>
      <c r="N7475" t="s">
        <v>94</v>
      </c>
      <c r="O7475">
        <v>28382</v>
      </c>
      <c r="P7475">
        <v>30425</v>
      </c>
      <c r="Q7475" t="s">
        <v>41</v>
      </c>
      <c r="R7475">
        <v>440</v>
      </c>
      <c r="S7475" s="2">
        <v>44338</v>
      </c>
      <c r="T7475" t="s">
        <v>42</v>
      </c>
      <c r="U7475">
        <v>0</v>
      </c>
      <c r="V7475" t="s">
        <v>106</v>
      </c>
      <c r="W7475">
        <v>722</v>
      </c>
      <c r="X7475" t="s">
        <v>44</v>
      </c>
      <c r="Y7475" t="s">
        <v>61</v>
      </c>
      <c r="Z7475">
        <v>0</v>
      </c>
      <c r="AA7475">
        <v>695</v>
      </c>
      <c r="AB7475">
        <v>29375</v>
      </c>
      <c r="AC7475" t="s">
        <v>73</v>
      </c>
    </row>
    <row r="7476" spans="1:29" x14ac:dyDescent="0.3">
      <c r="A7476" s="1" t="s">
        <v>29</v>
      </c>
      <c r="B7476" t="s">
        <v>541</v>
      </c>
      <c r="C7476" t="s">
        <v>672</v>
      </c>
      <c r="D7476" t="s">
        <v>185</v>
      </c>
      <c r="E7476">
        <v>9</v>
      </c>
      <c r="F7476" t="s">
        <v>64</v>
      </c>
      <c r="G7476" t="s">
        <v>783</v>
      </c>
      <c r="H7476" t="s">
        <v>79</v>
      </c>
      <c r="I7476" t="s">
        <v>464</v>
      </c>
      <c r="J7476" t="s">
        <v>6873</v>
      </c>
      <c r="K7476" t="s">
        <v>16384</v>
      </c>
      <c r="L7476" t="s">
        <v>16385</v>
      </c>
      <c r="M7476" t="s">
        <v>1340</v>
      </c>
      <c r="N7476" t="s">
        <v>94</v>
      </c>
      <c r="O7476">
        <v>6796</v>
      </c>
      <c r="P7476">
        <v>9033</v>
      </c>
      <c r="Q7476" t="s">
        <v>95</v>
      </c>
      <c r="R7476">
        <v>548</v>
      </c>
      <c r="S7476" s="2">
        <v>44834</v>
      </c>
      <c r="T7476" t="s">
        <v>42</v>
      </c>
      <c r="U7476">
        <v>0</v>
      </c>
      <c r="V7476" t="s">
        <v>43</v>
      </c>
      <c r="W7476">
        <v>404</v>
      </c>
      <c r="X7476" t="s">
        <v>44</v>
      </c>
      <c r="Y7476" t="s">
        <v>72</v>
      </c>
      <c r="Z7476">
        <v>0</v>
      </c>
      <c r="AA7476">
        <v>335</v>
      </c>
      <c r="AB7476">
        <v>7974</v>
      </c>
      <c r="AC7476" t="s">
        <v>46</v>
      </c>
    </row>
    <row r="7477" spans="1:29" x14ac:dyDescent="0.3">
      <c r="A7477" s="1" t="s">
        <v>47</v>
      </c>
      <c r="B7477" t="s">
        <v>153</v>
      </c>
      <c r="C7477" t="s">
        <v>5042</v>
      </c>
      <c r="D7477" t="s">
        <v>110</v>
      </c>
      <c r="E7477">
        <v>10</v>
      </c>
      <c r="F7477" t="s">
        <v>77</v>
      </c>
      <c r="G7477" t="s">
        <v>202</v>
      </c>
      <c r="H7477" t="s">
        <v>79</v>
      </c>
      <c r="I7477" t="s">
        <v>2994</v>
      </c>
      <c r="J7477" t="s">
        <v>537</v>
      </c>
      <c r="K7477" t="s">
        <v>16386</v>
      </c>
      <c r="L7477" t="s">
        <v>16387</v>
      </c>
      <c r="M7477" t="s">
        <v>410</v>
      </c>
      <c r="N7477" t="s">
        <v>94</v>
      </c>
      <c r="O7477">
        <v>6342</v>
      </c>
      <c r="P7477">
        <v>10420</v>
      </c>
      <c r="Q7477" t="s">
        <v>95</v>
      </c>
      <c r="R7477">
        <v>709</v>
      </c>
      <c r="S7477" s="2">
        <v>44780</v>
      </c>
      <c r="T7477" s="2">
        <v>44810</v>
      </c>
      <c r="U7477">
        <v>0</v>
      </c>
      <c r="V7477" t="s">
        <v>106</v>
      </c>
      <c r="W7477">
        <v>717</v>
      </c>
      <c r="X7477" t="s">
        <v>60</v>
      </c>
      <c r="Y7477" t="s">
        <v>72</v>
      </c>
      <c r="Z7477">
        <v>0</v>
      </c>
      <c r="AA7477">
        <v>845</v>
      </c>
      <c r="AB7477">
        <v>10383</v>
      </c>
      <c r="AC7477" t="s">
        <v>46</v>
      </c>
    </row>
    <row r="7478" spans="1:29" x14ac:dyDescent="0.3">
      <c r="A7478" s="1" t="s">
        <v>29</v>
      </c>
      <c r="B7478" t="s">
        <v>228</v>
      </c>
      <c r="C7478" t="s">
        <v>474</v>
      </c>
      <c r="D7478" t="s">
        <v>236</v>
      </c>
      <c r="E7478">
        <v>10</v>
      </c>
      <c r="F7478" t="s">
        <v>120</v>
      </c>
      <c r="G7478" t="s">
        <v>1533</v>
      </c>
      <c r="H7478" t="s">
        <v>79</v>
      </c>
      <c r="I7478" t="s">
        <v>2906</v>
      </c>
      <c r="J7478" t="s">
        <v>1626</v>
      </c>
      <c r="K7478" t="s">
        <v>16388</v>
      </c>
      <c r="L7478" t="s">
        <v>16389</v>
      </c>
      <c r="M7478" t="s">
        <v>964</v>
      </c>
      <c r="N7478" t="s">
        <v>94</v>
      </c>
      <c r="O7478">
        <v>5687</v>
      </c>
      <c r="P7478">
        <v>9884</v>
      </c>
      <c r="Q7478" t="s">
        <v>95</v>
      </c>
      <c r="R7478">
        <v>887</v>
      </c>
      <c r="S7478" s="2">
        <v>44664</v>
      </c>
      <c r="T7478" s="2">
        <v>44690</v>
      </c>
      <c r="U7478">
        <v>0</v>
      </c>
      <c r="V7478" t="s">
        <v>71</v>
      </c>
      <c r="W7478">
        <v>602</v>
      </c>
      <c r="X7478" t="s">
        <v>60</v>
      </c>
      <c r="Y7478" t="s">
        <v>72</v>
      </c>
      <c r="Z7478">
        <v>0</v>
      </c>
      <c r="AA7478">
        <v>573</v>
      </c>
      <c r="AB7478">
        <v>7558</v>
      </c>
      <c r="AC7478" t="s">
        <v>46</v>
      </c>
    </row>
    <row r="7479" spans="1:29" x14ac:dyDescent="0.3">
      <c r="A7479" s="1" t="s">
        <v>47</v>
      </c>
      <c r="B7479" t="s">
        <v>592</v>
      </c>
      <c r="C7479" t="s">
        <v>3877</v>
      </c>
      <c r="D7479" t="s">
        <v>257</v>
      </c>
      <c r="E7479">
        <v>3</v>
      </c>
      <c r="F7479" t="s">
        <v>129</v>
      </c>
      <c r="G7479" t="s">
        <v>298</v>
      </c>
      <c r="H7479" t="s">
        <v>35</v>
      </c>
      <c r="I7479" t="s">
        <v>1534</v>
      </c>
      <c r="J7479" t="s">
        <v>224</v>
      </c>
      <c r="K7479" s="3" t="s">
        <v>16390</v>
      </c>
      <c r="L7479" t="s">
        <v>16391</v>
      </c>
      <c r="M7479" t="s">
        <v>598</v>
      </c>
      <c r="N7479" t="s">
        <v>94</v>
      </c>
      <c r="O7479">
        <v>17408</v>
      </c>
      <c r="P7479">
        <v>22208</v>
      </c>
      <c r="Q7479" t="s">
        <v>95</v>
      </c>
      <c r="R7479">
        <v>402</v>
      </c>
      <c r="S7479" s="2">
        <v>44329</v>
      </c>
      <c r="T7479" s="2">
        <v>44345</v>
      </c>
      <c r="U7479">
        <v>0</v>
      </c>
      <c r="V7479" t="s">
        <v>85</v>
      </c>
      <c r="W7479">
        <v>793</v>
      </c>
      <c r="X7479" t="s">
        <v>60</v>
      </c>
      <c r="Y7479" t="s">
        <v>72</v>
      </c>
      <c r="Z7479">
        <v>0</v>
      </c>
      <c r="AA7479">
        <v>134</v>
      </c>
      <c r="AB7479">
        <v>21132</v>
      </c>
      <c r="AC7479" t="s">
        <v>73</v>
      </c>
    </row>
    <row r="7480" spans="1:29" x14ac:dyDescent="0.3">
      <c r="A7480" s="1" t="s">
        <v>29</v>
      </c>
      <c r="B7480" t="s">
        <v>96</v>
      </c>
      <c r="C7480" t="s">
        <v>661</v>
      </c>
      <c r="D7480" t="s">
        <v>201</v>
      </c>
      <c r="E7480">
        <v>10</v>
      </c>
      <c r="F7480" t="s">
        <v>77</v>
      </c>
      <c r="G7480" t="s">
        <v>980</v>
      </c>
      <c r="H7480" t="s">
        <v>79</v>
      </c>
      <c r="I7480" t="s">
        <v>889</v>
      </c>
      <c r="J7480" t="s">
        <v>6917</v>
      </c>
      <c r="K7480" t="s">
        <v>16392</v>
      </c>
      <c r="L7480" t="s">
        <v>16393</v>
      </c>
      <c r="M7480" t="s">
        <v>665</v>
      </c>
      <c r="N7480" t="s">
        <v>84</v>
      </c>
      <c r="O7480">
        <v>24759</v>
      </c>
      <c r="P7480">
        <v>28076</v>
      </c>
      <c r="Q7480" t="s">
        <v>59</v>
      </c>
      <c r="R7480">
        <v>836</v>
      </c>
      <c r="S7480" s="2">
        <v>45019</v>
      </c>
      <c r="T7480" t="s">
        <v>42</v>
      </c>
      <c r="U7480">
        <v>44721</v>
      </c>
      <c r="V7480" t="s">
        <v>106</v>
      </c>
      <c r="W7480">
        <v>792</v>
      </c>
      <c r="X7480" t="s">
        <v>44</v>
      </c>
      <c r="Y7480" t="s">
        <v>72</v>
      </c>
      <c r="Z7480">
        <v>0</v>
      </c>
      <c r="AA7480">
        <v>144</v>
      </c>
      <c r="AB7480">
        <v>27515</v>
      </c>
      <c r="AC7480" t="s">
        <v>46</v>
      </c>
    </row>
    <row r="7481" spans="1:29" x14ac:dyDescent="0.3">
      <c r="A7481" s="1" t="s">
        <v>47</v>
      </c>
      <c r="B7481" t="s">
        <v>145</v>
      </c>
      <c r="C7481" t="s">
        <v>1413</v>
      </c>
      <c r="D7481" t="s">
        <v>178</v>
      </c>
      <c r="E7481">
        <v>10</v>
      </c>
      <c r="F7481" t="s">
        <v>120</v>
      </c>
      <c r="G7481" t="s">
        <v>489</v>
      </c>
      <c r="H7481" t="s">
        <v>35</v>
      </c>
      <c r="I7481" t="s">
        <v>16394</v>
      </c>
      <c r="J7481" t="s">
        <v>2070</v>
      </c>
      <c r="K7481" t="s">
        <v>16395</v>
      </c>
      <c r="L7481" t="s">
        <v>16396</v>
      </c>
      <c r="M7481" t="s">
        <v>1762</v>
      </c>
      <c r="N7481" t="s">
        <v>84</v>
      </c>
      <c r="O7481">
        <v>13806</v>
      </c>
      <c r="P7481">
        <v>16707</v>
      </c>
      <c r="Q7481" t="s">
        <v>41</v>
      </c>
      <c r="R7481">
        <v>775</v>
      </c>
      <c r="S7481" s="2">
        <v>44556</v>
      </c>
      <c r="T7481" t="s">
        <v>42</v>
      </c>
      <c r="U7481">
        <v>0</v>
      </c>
      <c r="V7481" t="s">
        <v>85</v>
      </c>
      <c r="W7481">
        <v>435</v>
      </c>
      <c r="X7481" t="s">
        <v>44</v>
      </c>
      <c r="Y7481" t="s">
        <v>72</v>
      </c>
      <c r="Z7481">
        <v>0</v>
      </c>
      <c r="AA7481">
        <v>115</v>
      </c>
      <c r="AB7481">
        <v>15043</v>
      </c>
      <c r="AC7481" t="s">
        <v>73</v>
      </c>
    </row>
    <row r="7482" spans="1:29" x14ac:dyDescent="0.3">
      <c r="A7482" s="1" t="s">
        <v>29</v>
      </c>
      <c r="B7482" t="s">
        <v>228</v>
      </c>
      <c r="C7482" t="s">
        <v>2479</v>
      </c>
      <c r="D7482" t="s">
        <v>178</v>
      </c>
      <c r="E7482">
        <v>10</v>
      </c>
      <c r="F7482" t="s">
        <v>51</v>
      </c>
      <c r="G7482" t="s">
        <v>345</v>
      </c>
      <c r="H7482" t="s">
        <v>35</v>
      </c>
      <c r="I7482" t="s">
        <v>1656</v>
      </c>
      <c r="J7482" t="s">
        <v>6151</v>
      </c>
      <c r="K7482" t="s">
        <v>16397</v>
      </c>
      <c r="L7482" t="s">
        <v>16398</v>
      </c>
      <c r="M7482" t="s">
        <v>233</v>
      </c>
      <c r="N7482" t="s">
        <v>40</v>
      </c>
      <c r="O7482">
        <v>21455</v>
      </c>
      <c r="P7482">
        <v>25811</v>
      </c>
      <c r="Q7482" t="s">
        <v>59</v>
      </c>
      <c r="R7482">
        <v>794</v>
      </c>
      <c r="S7482" s="2">
        <v>45343</v>
      </c>
      <c r="T7482" t="s">
        <v>42</v>
      </c>
      <c r="U7482">
        <v>45172</v>
      </c>
      <c r="V7482" t="s">
        <v>85</v>
      </c>
      <c r="W7482">
        <v>811</v>
      </c>
      <c r="X7482" t="s">
        <v>44</v>
      </c>
      <c r="Y7482" t="s">
        <v>61</v>
      </c>
      <c r="Z7482">
        <v>0</v>
      </c>
      <c r="AA7482">
        <v>156</v>
      </c>
      <c r="AB7482">
        <v>25196</v>
      </c>
      <c r="AC7482" t="s">
        <v>73</v>
      </c>
    </row>
    <row r="7483" spans="1:29" x14ac:dyDescent="0.3">
      <c r="A7483" s="1" t="s">
        <v>29</v>
      </c>
      <c r="B7483" t="s">
        <v>96</v>
      </c>
      <c r="C7483" t="s">
        <v>2575</v>
      </c>
      <c r="D7483" t="s">
        <v>50</v>
      </c>
      <c r="E7483">
        <v>5</v>
      </c>
      <c r="F7483" t="s">
        <v>271</v>
      </c>
      <c r="G7483" t="s">
        <v>1110</v>
      </c>
      <c r="H7483" t="s">
        <v>79</v>
      </c>
      <c r="I7483" t="s">
        <v>464</v>
      </c>
      <c r="J7483" t="s">
        <v>8573</v>
      </c>
      <c r="K7483">
        <v>4129068484</v>
      </c>
      <c r="L7483" t="s">
        <v>16399</v>
      </c>
      <c r="M7483" t="s">
        <v>1136</v>
      </c>
      <c r="N7483" t="s">
        <v>40</v>
      </c>
      <c r="O7483">
        <v>12265</v>
      </c>
      <c r="P7483">
        <v>17037</v>
      </c>
      <c r="Q7483" t="s">
        <v>95</v>
      </c>
      <c r="R7483">
        <v>908</v>
      </c>
      <c r="S7483" s="2">
        <v>45265</v>
      </c>
      <c r="T7483" t="s">
        <v>42</v>
      </c>
      <c r="U7483">
        <v>0</v>
      </c>
      <c r="V7483" t="s">
        <v>43</v>
      </c>
      <c r="W7483">
        <v>618</v>
      </c>
      <c r="X7483" t="s">
        <v>44</v>
      </c>
      <c r="Y7483" t="s">
        <v>61</v>
      </c>
      <c r="Z7483">
        <v>0</v>
      </c>
      <c r="AA7483">
        <v>710</v>
      </c>
      <c r="AB7483">
        <v>13674</v>
      </c>
      <c r="AC7483" t="s">
        <v>46</v>
      </c>
    </row>
    <row r="7484" spans="1:29" x14ac:dyDescent="0.3">
      <c r="A7484" s="1" t="s">
        <v>47</v>
      </c>
      <c r="B7484" t="s">
        <v>145</v>
      </c>
      <c r="C7484" t="s">
        <v>688</v>
      </c>
      <c r="D7484" t="s">
        <v>169</v>
      </c>
      <c r="E7484">
        <v>1</v>
      </c>
      <c r="F7484" t="s">
        <v>51</v>
      </c>
      <c r="G7484" t="s">
        <v>345</v>
      </c>
      <c r="H7484" t="s">
        <v>35</v>
      </c>
      <c r="I7484" t="s">
        <v>475</v>
      </c>
      <c r="J7484" t="s">
        <v>5281</v>
      </c>
      <c r="K7484" t="s">
        <v>16400</v>
      </c>
      <c r="L7484" t="s">
        <v>16401</v>
      </c>
      <c r="M7484" t="s">
        <v>449</v>
      </c>
      <c r="N7484" t="s">
        <v>40</v>
      </c>
      <c r="O7484">
        <v>21465</v>
      </c>
      <c r="P7484">
        <v>23873</v>
      </c>
      <c r="Q7484" t="s">
        <v>41</v>
      </c>
      <c r="R7484">
        <v>326</v>
      </c>
      <c r="S7484" s="2">
        <v>45195</v>
      </c>
      <c r="T7484" s="2">
        <v>45197</v>
      </c>
      <c r="U7484">
        <v>0</v>
      </c>
      <c r="V7484" t="s">
        <v>71</v>
      </c>
      <c r="W7484">
        <v>677</v>
      </c>
      <c r="X7484" t="s">
        <v>60</v>
      </c>
      <c r="Y7484" t="s">
        <v>72</v>
      </c>
      <c r="Z7484">
        <v>0</v>
      </c>
      <c r="AA7484">
        <v>861</v>
      </c>
      <c r="AB7484">
        <v>21534</v>
      </c>
      <c r="AC7484" t="s">
        <v>73</v>
      </c>
    </row>
    <row r="7485" spans="1:29" x14ac:dyDescent="0.3">
      <c r="A7485" s="1" t="s">
        <v>29</v>
      </c>
      <c r="B7485" t="s">
        <v>393</v>
      </c>
      <c r="C7485" t="s">
        <v>873</v>
      </c>
      <c r="D7485" t="s">
        <v>257</v>
      </c>
      <c r="E7485">
        <v>3</v>
      </c>
      <c r="F7485" t="s">
        <v>186</v>
      </c>
      <c r="G7485" t="s">
        <v>650</v>
      </c>
      <c r="H7485" t="s">
        <v>79</v>
      </c>
      <c r="I7485" t="s">
        <v>990</v>
      </c>
      <c r="J7485" t="s">
        <v>730</v>
      </c>
      <c r="K7485" t="s">
        <v>16402</v>
      </c>
      <c r="L7485" t="s">
        <v>16403</v>
      </c>
      <c r="M7485" t="s">
        <v>603</v>
      </c>
      <c r="N7485" t="s">
        <v>84</v>
      </c>
      <c r="O7485">
        <v>7952</v>
      </c>
      <c r="P7485">
        <v>10940</v>
      </c>
      <c r="Q7485" t="s">
        <v>59</v>
      </c>
      <c r="R7485">
        <v>581</v>
      </c>
      <c r="S7485" s="2">
        <v>45332</v>
      </c>
      <c r="T7485" t="s">
        <v>42</v>
      </c>
      <c r="U7485">
        <v>36715</v>
      </c>
      <c r="V7485" t="s">
        <v>106</v>
      </c>
      <c r="W7485">
        <v>668</v>
      </c>
      <c r="X7485" t="s">
        <v>44</v>
      </c>
      <c r="Y7485" t="s">
        <v>61</v>
      </c>
      <c r="Z7485">
        <v>0</v>
      </c>
      <c r="AA7485">
        <v>320</v>
      </c>
      <c r="AB7485">
        <v>8990</v>
      </c>
      <c r="AC7485" t="s">
        <v>107</v>
      </c>
    </row>
    <row r="7486" spans="1:29" x14ac:dyDescent="0.3">
      <c r="A7486" s="1" t="s">
        <v>29</v>
      </c>
      <c r="B7486" t="s">
        <v>228</v>
      </c>
      <c r="C7486" t="s">
        <v>2333</v>
      </c>
      <c r="D7486" t="s">
        <v>98</v>
      </c>
      <c r="E7486">
        <v>2</v>
      </c>
      <c r="F7486" t="s">
        <v>77</v>
      </c>
      <c r="G7486" t="s">
        <v>501</v>
      </c>
      <c r="H7486" t="s">
        <v>35</v>
      </c>
      <c r="I7486" t="s">
        <v>412</v>
      </c>
      <c r="J7486" t="s">
        <v>5698</v>
      </c>
      <c r="K7486" t="s">
        <v>16404</v>
      </c>
      <c r="L7486" t="s">
        <v>16405</v>
      </c>
      <c r="M7486" t="s">
        <v>233</v>
      </c>
      <c r="N7486" t="s">
        <v>58</v>
      </c>
      <c r="O7486">
        <v>24178</v>
      </c>
      <c r="P7486">
        <v>26431</v>
      </c>
      <c r="Q7486" t="s">
        <v>95</v>
      </c>
      <c r="R7486">
        <v>814</v>
      </c>
      <c r="S7486" s="2">
        <v>44402</v>
      </c>
      <c r="T7486" s="2">
        <v>44408</v>
      </c>
      <c r="U7486">
        <v>0</v>
      </c>
      <c r="V7486" t="s">
        <v>106</v>
      </c>
      <c r="W7486">
        <v>558</v>
      </c>
      <c r="X7486" t="s">
        <v>60</v>
      </c>
      <c r="Y7486" t="s">
        <v>45</v>
      </c>
      <c r="Z7486">
        <v>2425</v>
      </c>
      <c r="AA7486">
        <v>604</v>
      </c>
      <c r="AB7486">
        <v>25632</v>
      </c>
      <c r="AC7486" t="s">
        <v>107</v>
      </c>
    </row>
    <row r="7487" spans="1:29" x14ac:dyDescent="0.3">
      <c r="A7487" s="1" t="s">
        <v>29</v>
      </c>
      <c r="B7487" t="s">
        <v>228</v>
      </c>
      <c r="C7487" t="s">
        <v>1225</v>
      </c>
      <c r="D7487" t="s">
        <v>128</v>
      </c>
      <c r="E7487">
        <v>1</v>
      </c>
      <c r="F7487" t="s">
        <v>120</v>
      </c>
      <c r="G7487" t="s">
        <v>1180</v>
      </c>
      <c r="H7487" t="s">
        <v>79</v>
      </c>
      <c r="I7487" t="s">
        <v>3328</v>
      </c>
      <c r="J7487" t="s">
        <v>6550</v>
      </c>
      <c r="K7487" t="s">
        <v>16406</v>
      </c>
      <c r="L7487" t="s">
        <v>16407</v>
      </c>
      <c r="M7487" t="s">
        <v>479</v>
      </c>
      <c r="N7487" t="s">
        <v>84</v>
      </c>
      <c r="O7487">
        <v>3617</v>
      </c>
      <c r="P7487">
        <v>7972</v>
      </c>
      <c r="Q7487" t="s">
        <v>41</v>
      </c>
      <c r="R7487">
        <v>923</v>
      </c>
      <c r="S7487" s="2">
        <v>44361</v>
      </c>
      <c r="T7487" s="2">
        <v>44381</v>
      </c>
      <c r="U7487">
        <v>0</v>
      </c>
      <c r="V7487" t="s">
        <v>71</v>
      </c>
      <c r="W7487">
        <v>497</v>
      </c>
      <c r="X7487" t="s">
        <v>60</v>
      </c>
      <c r="Y7487" t="s">
        <v>61</v>
      </c>
      <c r="Z7487">
        <v>0</v>
      </c>
      <c r="AA7487">
        <v>219</v>
      </c>
      <c r="AB7487">
        <v>7059</v>
      </c>
      <c r="AC7487" t="s">
        <v>107</v>
      </c>
    </row>
    <row r="7488" spans="1:29" x14ac:dyDescent="0.3">
      <c r="A7488" s="1" t="s">
        <v>47</v>
      </c>
      <c r="B7488" t="s">
        <v>48</v>
      </c>
      <c r="C7488" t="s">
        <v>644</v>
      </c>
      <c r="D7488" t="s">
        <v>236</v>
      </c>
      <c r="E7488">
        <v>6</v>
      </c>
      <c r="F7488" t="s">
        <v>221</v>
      </c>
      <c r="G7488" t="s">
        <v>667</v>
      </c>
      <c r="H7488" t="s">
        <v>35</v>
      </c>
      <c r="I7488" t="s">
        <v>66</v>
      </c>
      <c r="J7488" t="s">
        <v>576</v>
      </c>
      <c r="K7488" t="s">
        <v>16408</v>
      </c>
      <c r="L7488" t="s">
        <v>16409</v>
      </c>
      <c r="M7488" t="s">
        <v>1240</v>
      </c>
      <c r="N7488" t="s">
        <v>58</v>
      </c>
      <c r="O7488">
        <v>19138</v>
      </c>
      <c r="P7488">
        <v>23945</v>
      </c>
      <c r="Q7488" t="s">
        <v>59</v>
      </c>
      <c r="R7488">
        <v>12</v>
      </c>
      <c r="S7488" s="2">
        <v>45155</v>
      </c>
      <c r="T7488" s="2">
        <v>45179</v>
      </c>
      <c r="U7488">
        <v>5865</v>
      </c>
      <c r="V7488" t="s">
        <v>106</v>
      </c>
      <c r="W7488">
        <v>766</v>
      </c>
      <c r="X7488" t="s">
        <v>60</v>
      </c>
      <c r="Y7488" t="s">
        <v>45</v>
      </c>
      <c r="Z7488">
        <v>1714</v>
      </c>
      <c r="AA7488">
        <v>726</v>
      </c>
      <c r="AB7488">
        <v>20535</v>
      </c>
      <c r="AC7488" t="s">
        <v>73</v>
      </c>
    </row>
    <row r="7489" spans="1:29" x14ac:dyDescent="0.3">
      <c r="A7489" s="1" t="s">
        <v>29</v>
      </c>
      <c r="B7489" t="s">
        <v>62</v>
      </c>
      <c r="C7489" t="s">
        <v>321</v>
      </c>
      <c r="D7489" t="s">
        <v>257</v>
      </c>
      <c r="E7489">
        <v>7</v>
      </c>
      <c r="F7489" t="s">
        <v>33</v>
      </c>
      <c r="G7489" t="s">
        <v>139</v>
      </c>
      <c r="H7489" t="s">
        <v>35</v>
      </c>
      <c r="I7489" t="s">
        <v>889</v>
      </c>
      <c r="J7489" t="s">
        <v>7658</v>
      </c>
      <c r="K7489" t="s">
        <v>16410</v>
      </c>
      <c r="L7489" t="s">
        <v>16411</v>
      </c>
      <c r="M7489" t="s">
        <v>362</v>
      </c>
      <c r="N7489" t="s">
        <v>94</v>
      </c>
      <c r="O7489">
        <v>11026</v>
      </c>
      <c r="P7489">
        <v>13325</v>
      </c>
      <c r="Q7489" t="s">
        <v>95</v>
      </c>
      <c r="R7489">
        <v>915</v>
      </c>
      <c r="S7489" s="2">
        <v>44973</v>
      </c>
      <c r="T7489" s="2">
        <v>44988</v>
      </c>
      <c r="U7489">
        <v>0</v>
      </c>
      <c r="V7489" t="s">
        <v>43</v>
      </c>
      <c r="W7489">
        <v>438</v>
      </c>
      <c r="X7489" t="s">
        <v>60</v>
      </c>
      <c r="Y7489" t="s">
        <v>61</v>
      </c>
      <c r="Z7489">
        <v>0</v>
      </c>
      <c r="AA7489">
        <v>885</v>
      </c>
      <c r="AB7489">
        <v>11406</v>
      </c>
      <c r="AC7489" t="s">
        <v>46</v>
      </c>
    </row>
    <row r="7490" spans="1:29" x14ac:dyDescent="0.3">
      <c r="A7490" s="1" t="s">
        <v>29</v>
      </c>
      <c r="B7490" t="s">
        <v>541</v>
      </c>
      <c r="C7490" t="s">
        <v>3530</v>
      </c>
      <c r="D7490" t="s">
        <v>32</v>
      </c>
      <c r="E7490">
        <v>7</v>
      </c>
      <c r="F7490" t="s">
        <v>120</v>
      </c>
      <c r="G7490" t="s">
        <v>468</v>
      </c>
      <c r="H7490" t="s">
        <v>79</v>
      </c>
      <c r="I7490" t="s">
        <v>1302</v>
      </c>
      <c r="J7490" t="s">
        <v>1455</v>
      </c>
      <c r="K7490" t="s">
        <v>16412</v>
      </c>
      <c r="L7490" t="s">
        <v>16413</v>
      </c>
      <c r="M7490" t="s">
        <v>1340</v>
      </c>
      <c r="N7490" t="s">
        <v>58</v>
      </c>
      <c r="O7490">
        <v>15234</v>
      </c>
      <c r="P7490">
        <v>19008</v>
      </c>
      <c r="Q7490" t="s">
        <v>95</v>
      </c>
      <c r="R7490">
        <v>309</v>
      </c>
      <c r="S7490" s="2">
        <v>45311</v>
      </c>
      <c r="T7490" s="2">
        <v>45339</v>
      </c>
      <c r="U7490">
        <v>0</v>
      </c>
      <c r="V7490" t="s">
        <v>43</v>
      </c>
      <c r="W7490">
        <v>630</v>
      </c>
      <c r="X7490" t="s">
        <v>60</v>
      </c>
      <c r="Y7490" t="s">
        <v>61</v>
      </c>
      <c r="Z7490">
        <v>2768</v>
      </c>
      <c r="AA7490">
        <v>447</v>
      </c>
      <c r="AB7490">
        <v>17454</v>
      </c>
      <c r="AC7490" t="s">
        <v>107</v>
      </c>
    </row>
    <row r="7491" spans="1:29" x14ac:dyDescent="0.3">
      <c r="A7491" s="1" t="s">
        <v>29</v>
      </c>
      <c r="B7491" t="s">
        <v>327</v>
      </c>
      <c r="C7491" t="s">
        <v>1889</v>
      </c>
      <c r="D7491" t="s">
        <v>201</v>
      </c>
      <c r="E7491">
        <v>4</v>
      </c>
      <c r="F7491" t="s">
        <v>129</v>
      </c>
      <c r="G7491" t="s">
        <v>700</v>
      </c>
      <c r="H7491" t="s">
        <v>79</v>
      </c>
      <c r="I7491" t="s">
        <v>2513</v>
      </c>
      <c r="J7491" t="s">
        <v>4734</v>
      </c>
      <c r="K7491" t="s">
        <v>16414</v>
      </c>
      <c r="L7491" t="s">
        <v>16415</v>
      </c>
      <c r="M7491" t="s">
        <v>2246</v>
      </c>
      <c r="N7491" t="s">
        <v>94</v>
      </c>
      <c r="O7491">
        <v>5457</v>
      </c>
      <c r="P7491">
        <v>10417</v>
      </c>
      <c r="Q7491" t="s">
        <v>41</v>
      </c>
      <c r="R7491">
        <v>113</v>
      </c>
      <c r="S7491" s="2">
        <v>45177</v>
      </c>
      <c r="T7491" t="s">
        <v>42</v>
      </c>
      <c r="U7491">
        <v>0</v>
      </c>
      <c r="V7491" t="s">
        <v>71</v>
      </c>
      <c r="W7491">
        <v>791</v>
      </c>
      <c r="X7491" t="s">
        <v>44</v>
      </c>
      <c r="Y7491" t="s">
        <v>72</v>
      </c>
      <c r="Z7491">
        <v>0</v>
      </c>
      <c r="AA7491">
        <v>577</v>
      </c>
      <c r="AB7491">
        <v>9418</v>
      </c>
      <c r="AC7491" t="s">
        <v>107</v>
      </c>
    </row>
    <row r="7492" spans="1:29" x14ac:dyDescent="0.3">
      <c r="A7492" s="1" t="s">
        <v>29</v>
      </c>
      <c r="B7492" t="s">
        <v>30</v>
      </c>
      <c r="C7492" t="s">
        <v>2490</v>
      </c>
      <c r="D7492" t="s">
        <v>138</v>
      </c>
      <c r="E7492">
        <v>9</v>
      </c>
      <c r="F7492" t="s">
        <v>64</v>
      </c>
      <c r="G7492" t="s">
        <v>783</v>
      </c>
      <c r="H7492" t="s">
        <v>79</v>
      </c>
      <c r="I7492" t="s">
        <v>434</v>
      </c>
      <c r="J7492" t="s">
        <v>314</v>
      </c>
      <c r="K7492" t="s">
        <v>16416</v>
      </c>
      <c r="L7492" t="s">
        <v>16417</v>
      </c>
      <c r="M7492" t="s">
        <v>1029</v>
      </c>
      <c r="N7492" t="s">
        <v>58</v>
      </c>
      <c r="O7492">
        <v>4588</v>
      </c>
      <c r="P7492">
        <v>9452</v>
      </c>
      <c r="Q7492" t="s">
        <v>95</v>
      </c>
      <c r="R7492">
        <v>721</v>
      </c>
      <c r="S7492" s="2">
        <v>45030</v>
      </c>
      <c r="T7492" s="2">
        <v>45055</v>
      </c>
      <c r="U7492">
        <v>0</v>
      </c>
      <c r="V7492" t="s">
        <v>71</v>
      </c>
      <c r="W7492">
        <v>647</v>
      </c>
      <c r="X7492" t="s">
        <v>60</v>
      </c>
      <c r="Y7492" t="s">
        <v>72</v>
      </c>
      <c r="Z7492">
        <v>1483</v>
      </c>
      <c r="AA7492">
        <v>97</v>
      </c>
      <c r="AB7492">
        <v>4959</v>
      </c>
      <c r="AC7492" t="s">
        <v>73</v>
      </c>
    </row>
    <row r="7493" spans="1:29" x14ac:dyDescent="0.3">
      <c r="A7493" s="1" t="s">
        <v>29</v>
      </c>
      <c r="B7493" t="s">
        <v>30</v>
      </c>
      <c r="C7493" t="s">
        <v>1302</v>
      </c>
      <c r="D7493" t="s">
        <v>138</v>
      </c>
      <c r="E7493">
        <v>6</v>
      </c>
      <c r="F7493" t="s">
        <v>129</v>
      </c>
      <c r="G7493" t="s">
        <v>130</v>
      </c>
      <c r="H7493" t="s">
        <v>35</v>
      </c>
      <c r="I7493" t="s">
        <v>3190</v>
      </c>
      <c r="J7493" t="s">
        <v>1892</v>
      </c>
      <c r="K7493" t="s">
        <v>16418</v>
      </c>
      <c r="L7493" t="s">
        <v>16419</v>
      </c>
      <c r="M7493" t="s">
        <v>1307</v>
      </c>
      <c r="N7493" t="s">
        <v>84</v>
      </c>
      <c r="O7493">
        <v>11689</v>
      </c>
      <c r="P7493">
        <v>16496</v>
      </c>
      <c r="Q7493" t="s">
        <v>59</v>
      </c>
      <c r="R7493">
        <v>401</v>
      </c>
      <c r="S7493" s="2">
        <v>44604</v>
      </c>
      <c r="T7493" t="s">
        <v>42</v>
      </c>
      <c r="U7493">
        <v>2171</v>
      </c>
      <c r="V7493" t="s">
        <v>43</v>
      </c>
      <c r="W7493">
        <v>442</v>
      </c>
      <c r="X7493" t="s">
        <v>44</v>
      </c>
      <c r="Y7493" t="s">
        <v>45</v>
      </c>
      <c r="Z7493">
        <v>0</v>
      </c>
      <c r="AA7493">
        <v>851</v>
      </c>
      <c r="AB7493">
        <v>13509</v>
      </c>
      <c r="AC7493" t="s">
        <v>107</v>
      </c>
    </row>
    <row r="7494" spans="1:29" x14ac:dyDescent="0.3">
      <c r="A7494" s="1" t="s">
        <v>29</v>
      </c>
      <c r="B7494" t="s">
        <v>393</v>
      </c>
      <c r="C7494" t="s">
        <v>1492</v>
      </c>
      <c r="D7494" t="s">
        <v>201</v>
      </c>
      <c r="E7494">
        <v>1</v>
      </c>
      <c r="F7494" t="s">
        <v>129</v>
      </c>
      <c r="G7494" t="s">
        <v>130</v>
      </c>
      <c r="H7494" t="s">
        <v>79</v>
      </c>
      <c r="I7494" t="s">
        <v>1788</v>
      </c>
      <c r="J7494" t="s">
        <v>5698</v>
      </c>
      <c r="K7494" t="s">
        <v>16420</v>
      </c>
      <c r="L7494" t="s">
        <v>16421</v>
      </c>
      <c r="M7494" t="s">
        <v>876</v>
      </c>
      <c r="N7494" t="s">
        <v>84</v>
      </c>
      <c r="O7494">
        <v>11848</v>
      </c>
      <c r="P7494">
        <v>16434</v>
      </c>
      <c r="Q7494" t="s">
        <v>59</v>
      </c>
      <c r="R7494">
        <v>457</v>
      </c>
      <c r="S7494" s="2">
        <v>44324</v>
      </c>
      <c r="T7494" t="s">
        <v>42</v>
      </c>
      <c r="U7494">
        <v>46799</v>
      </c>
      <c r="V7494" t="s">
        <v>43</v>
      </c>
      <c r="W7494">
        <v>734</v>
      </c>
      <c r="X7494" t="s">
        <v>44</v>
      </c>
      <c r="Y7494" t="s">
        <v>61</v>
      </c>
      <c r="Z7494">
        <v>0</v>
      </c>
      <c r="AA7494">
        <v>563</v>
      </c>
      <c r="AB7494">
        <v>13160</v>
      </c>
      <c r="AC7494" t="s">
        <v>73</v>
      </c>
    </row>
    <row r="7495" spans="1:29" x14ac:dyDescent="0.3">
      <c r="A7495" s="1" t="s">
        <v>29</v>
      </c>
      <c r="B7495" t="s">
        <v>228</v>
      </c>
      <c r="C7495" t="s">
        <v>2981</v>
      </c>
      <c r="D7495" t="s">
        <v>178</v>
      </c>
      <c r="E7495">
        <v>8</v>
      </c>
      <c r="F7495" t="s">
        <v>77</v>
      </c>
      <c r="G7495" t="s">
        <v>264</v>
      </c>
      <c r="H7495" t="s">
        <v>79</v>
      </c>
      <c r="I7495" t="s">
        <v>1589</v>
      </c>
      <c r="J7495" t="s">
        <v>1283</v>
      </c>
      <c r="K7495" t="s">
        <v>16422</v>
      </c>
      <c r="L7495" t="s">
        <v>9985</v>
      </c>
      <c r="M7495" t="s">
        <v>640</v>
      </c>
      <c r="N7495" t="s">
        <v>84</v>
      </c>
      <c r="O7495">
        <v>13451</v>
      </c>
      <c r="P7495">
        <v>18183</v>
      </c>
      <c r="Q7495" t="s">
        <v>41</v>
      </c>
      <c r="R7495">
        <v>110</v>
      </c>
      <c r="S7495" s="2">
        <v>44895</v>
      </c>
      <c r="T7495" t="s">
        <v>42</v>
      </c>
      <c r="U7495">
        <v>0</v>
      </c>
      <c r="V7495" t="s">
        <v>106</v>
      </c>
      <c r="W7495">
        <v>703</v>
      </c>
      <c r="X7495" t="s">
        <v>44</v>
      </c>
      <c r="Y7495" t="s">
        <v>61</v>
      </c>
      <c r="Z7495">
        <v>0</v>
      </c>
      <c r="AA7495">
        <v>350</v>
      </c>
      <c r="AB7495">
        <v>17961</v>
      </c>
      <c r="AC7495" t="s">
        <v>73</v>
      </c>
    </row>
    <row r="7496" spans="1:29" x14ac:dyDescent="0.3">
      <c r="A7496" s="1" t="s">
        <v>47</v>
      </c>
      <c r="B7496" t="s">
        <v>234</v>
      </c>
      <c r="C7496" t="s">
        <v>2232</v>
      </c>
      <c r="D7496" t="s">
        <v>236</v>
      </c>
      <c r="E7496">
        <v>9</v>
      </c>
      <c r="F7496" t="s">
        <v>221</v>
      </c>
      <c r="G7496" t="s">
        <v>335</v>
      </c>
      <c r="H7496" t="s">
        <v>79</v>
      </c>
      <c r="I7496" t="s">
        <v>336</v>
      </c>
      <c r="J7496" t="s">
        <v>16423</v>
      </c>
      <c r="K7496" t="s">
        <v>16424</v>
      </c>
      <c r="L7496" t="s">
        <v>16425</v>
      </c>
      <c r="M7496" t="s">
        <v>483</v>
      </c>
      <c r="N7496" t="s">
        <v>84</v>
      </c>
      <c r="O7496">
        <v>29785</v>
      </c>
      <c r="P7496">
        <v>33821</v>
      </c>
      <c r="Q7496" t="s">
        <v>41</v>
      </c>
      <c r="R7496">
        <v>145</v>
      </c>
      <c r="S7496" s="2">
        <v>44753</v>
      </c>
      <c r="T7496" t="s">
        <v>42</v>
      </c>
      <c r="U7496">
        <v>0</v>
      </c>
      <c r="V7496" t="s">
        <v>43</v>
      </c>
      <c r="W7496">
        <v>718</v>
      </c>
      <c r="X7496" t="s">
        <v>44</v>
      </c>
      <c r="Y7496" t="s">
        <v>45</v>
      </c>
      <c r="Z7496">
        <v>0</v>
      </c>
      <c r="AA7496">
        <v>416</v>
      </c>
      <c r="AB7496">
        <v>32212</v>
      </c>
      <c r="AC7496" t="s">
        <v>73</v>
      </c>
    </row>
    <row r="7497" spans="1:29" x14ac:dyDescent="0.3">
      <c r="A7497" s="1" t="s">
        <v>29</v>
      </c>
      <c r="B7497" t="s">
        <v>62</v>
      </c>
      <c r="C7497" t="s">
        <v>3533</v>
      </c>
      <c r="D7497" t="s">
        <v>387</v>
      </c>
      <c r="E7497">
        <v>5</v>
      </c>
      <c r="F7497" t="s">
        <v>271</v>
      </c>
      <c r="G7497" t="s">
        <v>1060</v>
      </c>
      <c r="H7497" t="s">
        <v>35</v>
      </c>
      <c r="I7497" t="s">
        <v>4093</v>
      </c>
      <c r="J7497" t="s">
        <v>7015</v>
      </c>
      <c r="K7497" t="s">
        <v>16426</v>
      </c>
      <c r="L7497" t="s">
        <v>16427</v>
      </c>
      <c r="M7497" t="s">
        <v>326</v>
      </c>
      <c r="N7497" t="s">
        <v>58</v>
      </c>
      <c r="O7497">
        <v>22633</v>
      </c>
      <c r="P7497">
        <v>26066</v>
      </c>
      <c r="Q7497" t="s">
        <v>95</v>
      </c>
      <c r="R7497">
        <v>667</v>
      </c>
      <c r="S7497" s="2">
        <v>45184</v>
      </c>
      <c r="T7497" s="2">
        <v>45188</v>
      </c>
      <c r="U7497">
        <v>0</v>
      </c>
      <c r="V7497" t="s">
        <v>85</v>
      </c>
      <c r="W7497">
        <v>695</v>
      </c>
      <c r="X7497" t="s">
        <v>60</v>
      </c>
      <c r="Y7497" t="s">
        <v>45</v>
      </c>
      <c r="Z7497">
        <v>3110</v>
      </c>
      <c r="AA7497">
        <v>762</v>
      </c>
      <c r="AB7497">
        <v>23553</v>
      </c>
      <c r="AC7497" t="s">
        <v>107</v>
      </c>
    </row>
    <row r="7498" spans="1:29" x14ac:dyDescent="0.3">
      <c r="A7498" s="1" t="s">
        <v>47</v>
      </c>
      <c r="B7498" t="s">
        <v>48</v>
      </c>
      <c r="C7498" t="s">
        <v>1355</v>
      </c>
      <c r="D7498" t="s">
        <v>110</v>
      </c>
      <c r="E7498">
        <v>3</v>
      </c>
      <c r="F7498" t="s">
        <v>271</v>
      </c>
      <c r="G7498" t="s">
        <v>1298</v>
      </c>
      <c r="H7498" t="s">
        <v>35</v>
      </c>
      <c r="I7498" t="s">
        <v>1769</v>
      </c>
      <c r="J7498" t="s">
        <v>5125</v>
      </c>
      <c r="K7498">
        <v>2415456949</v>
      </c>
      <c r="L7498" t="s">
        <v>16428</v>
      </c>
      <c r="M7498" t="s">
        <v>57</v>
      </c>
      <c r="N7498" t="s">
        <v>84</v>
      </c>
      <c r="O7498">
        <v>23413</v>
      </c>
      <c r="P7498">
        <v>26071</v>
      </c>
      <c r="Q7498" t="s">
        <v>41</v>
      </c>
      <c r="R7498">
        <v>327</v>
      </c>
      <c r="S7498" s="2">
        <v>44940</v>
      </c>
      <c r="T7498" t="s">
        <v>42</v>
      </c>
      <c r="U7498">
        <v>0</v>
      </c>
      <c r="V7498" t="s">
        <v>106</v>
      </c>
      <c r="W7498">
        <v>452</v>
      </c>
      <c r="X7498" t="s">
        <v>44</v>
      </c>
      <c r="Y7498" t="s">
        <v>72</v>
      </c>
      <c r="Z7498">
        <v>0</v>
      </c>
      <c r="AA7498">
        <v>344</v>
      </c>
      <c r="AB7498">
        <v>23536</v>
      </c>
      <c r="AC7498" t="s">
        <v>46</v>
      </c>
    </row>
    <row r="7499" spans="1:29" x14ac:dyDescent="0.3">
      <c r="A7499" s="1" t="s">
        <v>29</v>
      </c>
      <c r="B7499" t="s">
        <v>96</v>
      </c>
      <c r="C7499" t="s">
        <v>893</v>
      </c>
      <c r="D7499" t="s">
        <v>387</v>
      </c>
      <c r="E7499">
        <v>1</v>
      </c>
      <c r="F7499" t="s">
        <v>99</v>
      </c>
      <c r="G7499" t="s">
        <v>579</v>
      </c>
      <c r="H7499" t="s">
        <v>79</v>
      </c>
      <c r="I7499" t="s">
        <v>636</v>
      </c>
      <c r="J7499" t="s">
        <v>1148</v>
      </c>
      <c r="K7499" t="s">
        <v>16429</v>
      </c>
      <c r="L7499" t="s">
        <v>16430</v>
      </c>
      <c r="M7499" t="s">
        <v>1500</v>
      </c>
      <c r="N7499" t="s">
        <v>58</v>
      </c>
      <c r="O7499">
        <v>23735</v>
      </c>
      <c r="P7499">
        <v>26593</v>
      </c>
      <c r="Q7499" t="s">
        <v>95</v>
      </c>
      <c r="R7499">
        <v>766</v>
      </c>
      <c r="S7499" s="2">
        <v>44935</v>
      </c>
      <c r="T7499" s="2">
        <v>44941</v>
      </c>
      <c r="U7499">
        <v>0</v>
      </c>
      <c r="V7499" t="s">
        <v>106</v>
      </c>
      <c r="W7499">
        <v>529</v>
      </c>
      <c r="X7499" t="s">
        <v>60</v>
      </c>
      <c r="Y7499" t="s">
        <v>72</v>
      </c>
      <c r="Z7499">
        <v>4632</v>
      </c>
      <c r="AA7499">
        <v>524</v>
      </c>
      <c r="AB7499">
        <v>25280</v>
      </c>
      <c r="AC7499" t="s">
        <v>73</v>
      </c>
    </row>
    <row r="7500" spans="1:29" x14ac:dyDescent="0.3">
      <c r="A7500" s="1" t="s">
        <v>29</v>
      </c>
      <c r="B7500" t="s">
        <v>30</v>
      </c>
      <c r="C7500" t="s">
        <v>1913</v>
      </c>
      <c r="D7500" t="s">
        <v>76</v>
      </c>
      <c r="E7500">
        <v>5</v>
      </c>
      <c r="F7500" t="s">
        <v>99</v>
      </c>
      <c r="G7500" t="s">
        <v>579</v>
      </c>
      <c r="H7500" t="s">
        <v>79</v>
      </c>
      <c r="I7500" t="s">
        <v>251</v>
      </c>
      <c r="J7500" t="s">
        <v>6917</v>
      </c>
      <c r="K7500" t="s">
        <v>16431</v>
      </c>
      <c r="L7500" t="s">
        <v>16432</v>
      </c>
      <c r="M7500" t="s">
        <v>269</v>
      </c>
      <c r="N7500" t="s">
        <v>94</v>
      </c>
      <c r="O7500">
        <v>15106</v>
      </c>
      <c r="P7500">
        <v>18233</v>
      </c>
      <c r="Q7500" t="s">
        <v>95</v>
      </c>
      <c r="R7500">
        <v>659</v>
      </c>
      <c r="S7500" s="2">
        <v>44344</v>
      </c>
      <c r="T7500" t="s">
        <v>42</v>
      </c>
      <c r="U7500">
        <v>0</v>
      </c>
      <c r="V7500" t="s">
        <v>106</v>
      </c>
      <c r="W7500">
        <v>401</v>
      </c>
      <c r="X7500" t="s">
        <v>44</v>
      </c>
      <c r="Y7500" t="s">
        <v>61</v>
      </c>
      <c r="Z7500">
        <v>0</v>
      </c>
      <c r="AA7500">
        <v>589</v>
      </c>
      <c r="AB7500">
        <v>15251</v>
      </c>
      <c r="AC7500" t="s">
        <v>107</v>
      </c>
    </row>
    <row r="7501" spans="1:29" x14ac:dyDescent="0.3">
      <c r="A7501" s="1" t="s">
        <v>47</v>
      </c>
      <c r="B7501" t="s">
        <v>153</v>
      </c>
      <c r="C7501" t="s">
        <v>534</v>
      </c>
      <c r="D7501" t="s">
        <v>169</v>
      </c>
      <c r="E7501">
        <v>5</v>
      </c>
      <c r="F7501" t="s">
        <v>64</v>
      </c>
      <c r="G7501" t="s">
        <v>258</v>
      </c>
      <c r="H7501" t="s">
        <v>35</v>
      </c>
      <c r="I7501" t="s">
        <v>7587</v>
      </c>
      <c r="J7501" t="s">
        <v>2602</v>
      </c>
      <c r="K7501" t="s">
        <v>16433</v>
      </c>
      <c r="L7501" t="s">
        <v>16434</v>
      </c>
      <c r="M7501" t="s">
        <v>255</v>
      </c>
      <c r="N7501" t="s">
        <v>40</v>
      </c>
      <c r="O7501">
        <v>8463</v>
      </c>
      <c r="P7501">
        <v>10798</v>
      </c>
      <c r="Q7501" t="s">
        <v>41</v>
      </c>
      <c r="R7501">
        <v>224</v>
      </c>
      <c r="S7501" s="2">
        <v>44953</v>
      </c>
      <c r="T7501" s="2">
        <v>44961</v>
      </c>
      <c r="U7501">
        <v>0</v>
      </c>
      <c r="V7501" t="s">
        <v>85</v>
      </c>
      <c r="W7501">
        <v>682</v>
      </c>
      <c r="X7501" t="s">
        <v>60</v>
      </c>
      <c r="Y7501" t="s">
        <v>72</v>
      </c>
      <c r="Z7501">
        <v>0</v>
      </c>
      <c r="AA7501">
        <v>597</v>
      </c>
      <c r="AB7501">
        <v>9852</v>
      </c>
      <c r="AC7501" t="s">
        <v>46</v>
      </c>
    </row>
    <row r="7502" spans="1:29" x14ac:dyDescent="0.3">
      <c r="A7502" s="1" t="s">
        <v>29</v>
      </c>
      <c r="B7502" t="s">
        <v>74</v>
      </c>
      <c r="C7502" t="s">
        <v>1548</v>
      </c>
      <c r="D7502" t="s">
        <v>169</v>
      </c>
      <c r="E7502">
        <v>10</v>
      </c>
      <c r="F7502" t="s">
        <v>33</v>
      </c>
      <c r="G7502" t="s">
        <v>411</v>
      </c>
      <c r="H7502" t="s">
        <v>79</v>
      </c>
      <c r="I7502" t="s">
        <v>3376</v>
      </c>
      <c r="J7502" t="s">
        <v>9492</v>
      </c>
      <c r="K7502" t="s">
        <v>16435</v>
      </c>
      <c r="L7502" t="s">
        <v>16436</v>
      </c>
      <c r="M7502" t="s">
        <v>83</v>
      </c>
      <c r="N7502" t="s">
        <v>94</v>
      </c>
      <c r="O7502">
        <v>13045</v>
      </c>
      <c r="P7502">
        <v>18026</v>
      </c>
      <c r="Q7502" t="s">
        <v>59</v>
      </c>
      <c r="R7502">
        <v>336</v>
      </c>
      <c r="S7502" s="2">
        <v>45338</v>
      </c>
      <c r="T7502" s="2">
        <v>45342</v>
      </c>
      <c r="U7502">
        <v>25582</v>
      </c>
      <c r="V7502" t="s">
        <v>85</v>
      </c>
      <c r="W7502">
        <v>426</v>
      </c>
      <c r="X7502" t="s">
        <v>60</v>
      </c>
      <c r="Y7502" t="s">
        <v>61</v>
      </c>
      <c r="Z7502">
        <v>0</v>
      </c>
      <c r="AA7502">
        <v>114</v>
      </c>
      <c r="AB7502">
        <v>16561</v>
      </c>
      <c r="AC7502" t="s">
        <v>46</v>
      </c>
    </row>
    <row r="7503" spans="1:29" x14ac:dyDescent="0.3">
      <c r="A7503" s="1" t="s">
        <v>47</v>
      </c>
      <c r="B7503" t="s">
        <v>48</v>
      </c>
      <c r="C7503" t="s">
        <v>4885</v>
      </c>
      <c r="D7503" t="s">
        <v>76</v>
      </c>
      <c r="E7503">
        <v>7</v>
      </c>
      <c r="F7503" t="s">
        <v>271</v>
      </c>
      <c r="G7503" t="s">
        <v>715</v>
      </c>
      <c r="H7503" t="s">
        <v>79</v>
      </c>
      <c r="I7503" t="s">
        <v>140</v>
      </c>
      <c r="J7503" t="s">
        <v>560</v>
      </c>
      <c r="K7503" t="s">
        <v>16437</v>
      </c>
      <c r="L7503" t="s">
        <v>16438</v>
      </c>
      <c r="M7503" t="s">
        <v>438</v>
      </c>
      <c r="N7503" t="s">
        <v>94</v>
      </c>
      <c r="O7503">
        <v>29267</v>
      </c>
      <c r="P7503">
        <v>34253</v>
      </c>
      <c r="Q7503" t="s">
        <v>59</v>
      </c>
      <c r="R7503">
        <v>112</v>
      </c>
      <c r="S7503" s="2">
        <v>44408</v>
      </c>
      <c r="T7503" t="s">
        <v>42</v>
      </c>
      <c r="U7503">
        <v>31797</v>
      </c>
      <c r="V7503" t="s">
        <v>43</v>
      </c>
      <c r="W7503">
        <v>556</v>
      </c>
      <c r="X7503" t="s">
        <v>44</v>
      </c>
      <c r="Y7503" t="s">
        <v>72</v>
      </c>
      <c r="Z7503">
        <v>0</v>
      </c>
      <c r="AA7503">
        <v>211</v>
      </c>
      <c r="AB7503">
        <v>30555</v>
      </c>
      <c r="AC7503" t="s">
        <v>107</v>
      </c>
    </row>
    <row r="7504" spans="1:29" x14ac:dyDescent="0.3">
      <c r="A7504" s="1" t="s">
        <v>47</v>
      </c>
      <c r="B7504" t="s">
        <v>136</v>
      </c>
      <c r="C7504" t="s">
        <v>1426</v>
      </c>
      <c r="D7504" t="s">
        <v>98</v>
      </c>
      <c r="E7504">
        <v>2</v>
      </c>
      <c r="F7504" t="s">
        <v>120</v>
      </c>
      <c r="G7504" t="s">
        <v>329</v>
      </c>
      <c r="H7504" t="s">
        <v>35</v>
      </c>
      <c r="I7504" t="s">
        <v>4626</v>
      </c>
      <c r="J7504" t="s">
        <v>8250</v>
      </c>
      <c r="K7504" t="s">
        <v>16439</v>
      </c>
      <c r="L7504" t="s">
        <v>16440</v>
      </c>
      <c r="M7504" t="s">
        <v>1374</v>
      </c>
      <c r="N7504" t="s">
        <v>94</v>
      </c>
      <c r="O7504">
        <v>15411</v>
      </c>
      <c r="P7504">
        <v>17770</v>
      </c>
      <c r="Q7504" t="s">
        <v>59</v>
      </c>
      <c r="R7504">
        <v>69</v>
      </c>
      <c r="S7504" s="2">
        <v>45339</v>
      </c>
      <c r="T7504" s="2">
        <v>45355</v>
      </c>
      <c r="U7504">
        <v>46249</v>
      </c>
      <c r="V7504" t="s">
        <v>71</v>
      </c>
      <c r="W7504">
        <v>556</v>
      </c>
      <c r="X7504" t="s">
        <v>60</v>
      </c>
      <c r="Y7504" t="s">
        <v>45</v>
      </c>
      <c r="Z7504">
        <v>0</v>
      </c>
      <c r="AA7504">
        <v>692</v>
      </c>
      <c r="AB7504">
        <v>17445</v>
      </c>
      <c r="AC7504" t="s">
        <v>46</v>
      </c>
    </row>
    <row r="7505" spans="1:29" x14ac:dyDescent="0.3">
      <c r="A7505" s="1" t="s">
        <v>47</v>
      </c>
      <c r="B7505" t="s">
        <v>176</v>
      </c>
      <c r="C7505" t="s">
        <v>3609</v>
      </c>
      <c r="D7505" t="s">
        <v>257</v>
      </c>
      <c r="E7505">
        <v>1</v>
      </c>
      <c r="F7505" t="s">
        <v>33</v>
      </c>
      <c r="G7505" t="s">
        <v>111</v>
      </c>
      <c r="H7505" t="s">
        <v>79</v>
      </c>
      <c r="I7505" t="s">
        <v>1313</v>
      </c>
      <c r="J7505" t="s">
        <v>113</v>
      </c>
      <c r="K7505" t="s">
        <v>16441</v>
      </c>
      <c r="L7505" t="s">
        <v>16442</v>
      </c>
      <c r="M7505" t="s">
        <v>887</v>
      </c>
      <c r="N7505" t="s">
        <v>84</v>
      </c>
      <c r="O7505">
        <v>24573</v>
      </c>
      <c r="P7505">
        <v>27826</v>
      </c>
      <c r="Q7505" t="s">
        <v>95</v>
      </c>
      <c r="R7505">
        <v>412</v>
      </c>
      <c r="S7505" s="2">
        <v>44825</v>
      </c>
      <c r="T7505" t="s">
        <v>42</v>
      </c>
      <c r="U7505">
        <v>0</v>
      </c>
      <c r="V7505" t="s">
        <v>43</v>
      </c>
      <c r="W7505">
        <v>762</v>
      </c>
      <c r="X7505" t="s">
        <v>44</v>
      </c>
      <c r="Y7505" t="s">
        <v>72</v>
      </c>
      <c r="Z7505">
        <v>0</v>
      </c>
      <c r="AA7505">
        <v>943</v>
      </c>
      <c r="AB7505">
        <v>26762</v>
      </c>
      <c r="AC7505" t="s">
        <v>73</v>
      </c>
    </row>
    <row r="7506" spans="1:29" x14ac:dyDescent="0.3">
      <c r="A7506" s="1" t="s">
        <v>47</v>
      </c>
      <c r="B7506" t="s">
        <v>48</v>
      </c>
      <c r="C7506" t="s">
        <v>297</v>
      </c>
      <c r="D7506" t="s">
        <v>178</v>
      </c>
      <c r="E7506">
        <v>5</v>
      </c>
      <c r="F7506" t="s">
        <v>99</v>
      </c>
      <c r="G7506" t="s">
        <v>950</v>
      </c>
      <c r="H7506" t="s">
        <v>79</v>
      </c>
      <c r="I7506" t="s">
        <v>1563</v>
      </c>
      <c r="J7506" t="s">
        <v>1004</v>
      </c>
      <c r="K7506" t="s">
        <v>16443</v>
      </c>
      <c r="L7506" t="s">
        <v>16444</v>
      </c>
      <c r="M7506" t="s">
        <v>57</v>
      </c>
      <c r="N7506" t="s">
        <v>40</v>
      </c>
      <c r="O7506">
        <v>5246</v>
      </c>
      <c r="P7506">
        <v>9843</v>
      </c>
      <c r="Q7506" t="s">
        <v>41</v>
      </c>
      <c r="R7506">
        <v>431</v>
      </c>
      <c r="S7506" s="2">
        <v>44381</v>
      </c>
      <c r="T7506" s="2">
        <v>44386</v>
      </c>
      <c r="U7506">
        <v>0</v>
      </c>
      <c r="V7506" t="s">
        <v>43</v>
      </c>
      <c r="W7506">
        <v>814</v>
      </c>
      <c r="X7506" t="s">
        <v>60</v>
      </c>
      <c r="Y7506" t="s">
        <v>45</v>
      </c>
      <c r="Z7506">
        <v>0</v>
      </c>
      <c r="AA7506">
        <v>879</v>
      </c>
      <c r="AB7506">
        <v>7019</v>
      </c>
      <c r="AC7506" t="s">
        <v>73</v>
      </c>
    </row>
    <row r="7507" spans="1:29" x14ac:dyDescent="0.3">
      <c r="A7507" s="1" t="s">
        <v>29</v>
      </c>
      <c r="B7507" t="s">
        <v>96</v>
      </c>
      <c r="C7507" t="s">
        <v>4402</v>
      </c>
      <c r="D7507" t="s">
        <v>119</v>
      </c>
      <c r="E7507">
        <v>4</v>
      </c>
      <c r="F7507" t="s">
        <v>271</v>
      </c>
      <c r="G7507" t="s">
        <v>689</v>
      </c>
      <c r="H7507" t="s">
        <v>35</v>
      </c>
      <c r="I7507" t="s">
        <v>4642</v>
      </c>
      <c r="J7507" t="s">
        <v>354</v>
      </c>
      <c r="K7507" t="s">
        <v>16445</v>
      </c>
      <c r="L7507" t="s">
        <v>16446</v>
      </c>
      <c r="M7507" t="s">
        <v>1197</v>
      </c>
      <c r="N7507" t="s">
        <v>40</v>
      </c>
      <c r="O7507">
        <v>9220</v>
      </c>
      <c r="P7507">
        <v>11233</v>
      </c>
      <c r="Q7507" t="s">
        <v>59</v>
      </c>
      <c r="R7507">
        <v>174</v>
      </c>
      <c r="S7507" s="2">
        <v>45029</v>
      </c>
      <c r="T7507" s="2">
        <v>45049</v>
      </c>
      <c r="U7507">
        <v>12056</v>
      </c>
      <c r="V7507" t="s">
        <v>43</v>
      </c>
      <c r="W7507">
        <v>541</v>
      </c>
      <c r="X7507" t="s">
        <v>60</v>
      </c>
      <c r="Y7507" t="s">
        <v>45</v>
      </c>
      <c r="Z7507">
        <v>0</v>
      </c>
      <c r="AA7507">
        <v>657</v>
      </c>
      <c r="AB7507">
        <v>10409</v>
      </c>
      <c r="AC7507" t="s">
        <v>46</v>
      </c>
    </row>
    <row r="7508" spans="1:29" x14ac:dyDescent="0.3">
      <c r="A7508" s="1" t="s">
        <v>29</v>
      </c>
      <c r="B7508" t="s">
        <v>363</v>
      </c>
      <c r="C7508" t="s">
        <v>692</v>
      </c>
      <c r="D7508" t="s">
        <v>257</v>
      </c>
      <c r="E7508">
        <v>10</v>
      </c>
      <c r="F7508" t="s">
        <v>120</v>
      </c>
      <c r="G7508" t="s">
        <v>329</v>
      </c>
      <c r="H7508" t="s">
        <v>35</v>
      </c>
      <c r="I7508" t="s">
        <v>990</v>
      </c>
      <c r="J7508" t="s">
        <v>7015</v>
      </c>
      <c r="K7508" t="s">
        <v>16447</v>
      </c>
      <c r="L7508" t="s">
        <v>16448</v>
      </c>
      <c r="M7508" t="s">
        <v>705</v>
      </c>
      <c r="N7508" t="s">
        <v>40</v>
      </c>
      <c r="O7508">
        <v>11451</v>
      </c>
      <c r="P7508">
        <v>15789</v>
      </c>
      <c r="Q7508" t="s">
        <v>59</v>
      </c>
      <c r="R7508">
        <v>3</v>
      </c>
      <c r="S7508" s="2">
        <v>45333</v>
      </c>
      <c r="T7508" t="s">
        <v>42</v>
      </c>
      <c r="U7508">
        <v>16403</v>
      </c>
      <c r="V7508" t="s">
        <v>106</v>
      </c>
      <c r="W7508">
        <v>692</v>
      </c>
      <c r="X7508" t="s">
        <v>44</v>
      </c>
      <c r="Y7508" t="s">
        <v>72</v>
      </c>
      <c r="Z7508">
        <v>0</v>
      </c>
      <c r="AA7508">
        <v>36</v>
      </c>
      <c r="AB7508">
        <v>14317</v>
      </c>
      <c r="AC7508" t="s">
        <v>107</v>
      </c>
    </row>
    <row r="7509" spans="1:29" x14ac:dyDescent="0.3">
      <c r="A7509" s="1" t="s">
        <v>29</v>
      </c>
      <c r="B7509" t="s">
        <v>62</v>
      </c>
      <c r="C7509" t="s">
        <v>462</v>
      </c>
      <c r="D7509" t="s">
        <v>387</v>
      </c>
      <c r="E7509">
        <v>5</v>
      </c>
      <c r="F7509" t="s">
        <v>51</v>
      </c>
      <c r="G7509" t="s">
        <v>237</v>
      </c>
      <c r="H7509" t="s">
        <v>35</v>
      </c>
      <c r="I7509" t="s">
        <v>156</v>
      </c>
      <c r="J7509" t="s">
        <v>3306</v>
      </c>
      <c r="K7509" t="s">
        <v>16449</v>
      </c>
      <c r="L7509" t="s">
        <v>16450</v>
      </c>
      <c r="M7509" t="s">
        <v>505</v>
      </c>
      <c r="N7509" t="s">
        <v>84</v>
      </c>
      <c r="O7509">
        <v>25440</v>
      </c>
      <c r="P7509">
        <v>27467</v>
      </c>
      <c r="Q7509" t="s">
        <v>95</v>
      </c>
      <c r="R7509">
        <v>430</v>
      </c>
      <c r="S7509" s="2">
        <v>45276</v>
      </c>
      <c r="T7509" s="2">
        <v>45287</v>
      </c>
      <c r="U7509">
        <v>0</v>
      </c>
      <c r="V7509" t="s">
        <v>106</v>
      </c>
      <c r="W7509">
        <v>643</v>
      </c>
      <c r="X7509" t="s">
        <v>60</v>
      </c>
      <c r="Y7509" t="s">
        <v>61</v>
      </c>
      <c r="Z7509">
        <v>0</v>
      </c>
      <c r="AA7509">
        <v>71</v>
      </c>
      <c r="AB7509">
        <v>25666</v>
      </c>
      <c r="AC7509" t="s">
        <v>107</v>
      </c>
    </row>
    <row r="7510" spans="1:29" x14ac:dyDescent="0.3">
      <c r="A7510" s="1" t="s">
        <v>29</v>
      </c>
      <c r="B7510" t="s">
        <v>363</v>
      </c>
      <c r="C7510" t="s">
        <v>1598</v>
      </c>
      <c r="D7510" t="s">
        <v>257</v>
      </c>
      <c r="E7510">
        <v>1</v>
      </c>
      <c r="F7510" t="s">
        <v>129</v>
      </c>
      <c r="G7510" t="s">
        <v>1528</v>
      </c>
      <c r="H7510" t="s">
        <v>79</v>
      </c>
      <c r="I7510" t="s">
        <v>16451</v>
      </c>
      <c r="J7510" t="s">
        <v>1600</v>
      </c>
      <c r="K7510">
        <v>7840581505</v>
      </c>
      <c r="L7510" t="s">
        <v>16452</v>
      </c>
      <c r="M7510" t="s">
        <v>421</v>
      </c>
      <c r="N7510" t="s">
        <v>84</v>
      </c>
      <c r="O7510">
        <v>25670</v>
      </c>
      <c r="P7510">
        <v>29315</v>
      </c>
      <c r="Q7510" t="s">
        <v>95</v>
      </c>
      <c r="R7510">
        <v>453</v>
      </c>
      <c r="S7510" s="2">
        <v>44335</v>
      </c>
      <c r="T7510" t="s">
        <v>42</v>
      </c>
      <c r="U7510">
        <v>0</v>
      </c>
      <c r="V7510" t="s">
        <v>43</v>
      </c>
      <c r="W7510">
        <v>655</v>
      </c>
      <c r="X7510" t="s">
        <v>44</v>
      </c>
      <c r="Y7510" t="s">
        <v>61</v>
      </c>
      <c r="Z7510">
        <v>0</v>
      </c>
      <c r="AA7510">
        <v>839</v>
      </c>
      <c r="AB7510">
        <v>26043</v>
      </c>
      <c r="AC7510" t="s">
        <v>46</v>
      </c>
    </row>
    <row r="7511" spans="1:29" x14ac:dyDescent="0.3">
      <c r="A7511" s="1" t="s">
        <v>29</v>
      </c>
      <c r="B7511" t="s">
        <v>62</v>
      </c>
      <c r="C7511" t="s">
        <v>357</v>
      </c>
      <c r="D7511" t="s">
        <v>185</v>
      </c>
      <c r="E7511">
        <v>5</v>
      </c>
      <c r="F7511" t="s">
        <v>221</v>
      </c>
      <c r="G7511" t="s">
        <v>1096</v>
      </c>
      <c r="H7511" t="s">
        <v>79</v>
      </c>
      <c r="I7511" t="s">
        <v>1735</v>
      </c>
      <c r="J7511" t="s">
        <v>3310</v>
      </c>
      <c r="K7511" t="s">
        <v>16453</v>
      </c>
      <c r="L7511" t="s">
        <v>16454</v>
      </c>
      <c r="M7511" t="s">
        <v>505</v>
      </c>
      <c r="N7511" t="s">
        <v>84</v>
      </c>
      <c r="O7511">
        <v>6498</v>
      </c>
      <c r="P7511">
        <v>10729</v>
      </c>
      <c r="Q7511" t="s">
        <v>95</v>
      </c>
      <c r="R7511">
        <v>560</v>
      </c>
      <c r="S7511" s="2">
        <v>44572</v>
      </c>
      <c r="T7511" s="2">
        <v>44593</v>
      </c>
      <c r="U7511">
        <v>0</v>
      </c>
      <c r="V7511" t="s">
        <v>43</v>
      </c>
      <c r="W7511">
        <v>642</v>
      </c>
      <c r="X7511" t="s">
        <v>60</v>
      </c>
      <c r="Y7511" t="s">
        <v>61</v>
      </c>
      <c r="Z7511">
        <v>0</v>
      </c>
      <c r="AA7511">
        <v>758</v>
      </c>
      <c r="AB7511">
        <v>7742</v>
      </c>
      <c r="AC7511" t="s">
        <v>73</v>
      </c>
    </row>
    <row r="7512" spans="1:29" x14ac:dyDescent="0.3">
      <c r="A7512" s="1" t="s">
        <v>29</v>
      </c>
      <c r="B7512" t="s">
        <v>96</v>
      </c>
      <c r="C7512" t="s">
        <v>2037</v>
      </c>
      <c r="D7512" t="s">
        <v>138</v>
      </c>
      <c r="E7512">
        <v>8</v>
      </c>
      <c r="F7512" t="s">
        <v>99</v>
      </c>
      <c r="G7512" t="s">
        <v>631</v>
      </c>
      <c r="H7512" t="s">
        <v>79</v>
      </c>
      <c r="I7512" t="s">
        <v>530</v>
      </c>
      <c r="J7512" t="s">
        <v>2446</v>
      </c>
      <c r="K7512" t="s">
        <v>16455</v>
      </c>
      <c r="L7512" t="s">
        <v>16456</v>
      </c>
      <c r="M7512" t="s">
        <v>199</v>
      </c>
      <c r="N7512" t="s">
        <v>84</v>
      </c>
      <c r="O7512">
        <v>22716</v>
      </c>
      <c r="P7512">
        <v>26329</v>
      </c>
      <c r="Q7512" t="s">
        <v>95</v>
      </c>
      <c r="R7512">
        <v>564</v>
      </c>
      <c r="S7512" s="2">
        <v>45002</v>
      </c>
      <c r="T7512" t="s">
        <v>42</v>
      </c>
      <c r="U7512">
        <v>0</v>
      </c>
      <c r="V7512" t="s">
        <v>106</v>
      </c>
      <c r="W7512">
        <v>630</v>
      </c>
      <c r="X7512" t="s">
        <v>44</v>
      </c>
      <c r="Y7512" t="s">
        <v>61</v>
      </c>
      <c r="Z7512">
        <v>0</v>
      </c>
      <c r="AA7512">
        <v>341</v>
      </c>
      <c r="AB7512">
        <v>23274</v>
      </c>
      <c r="AC7512" t="s">
        <v>107</v>
      </c>
    </row>
    <row r="7513" spans="1:29" x14ac:dyDescent="0.3">
      <c r="A7513" s="1" t="s">
        <v>47</v>
      </c>
      <c r="B7513" t="s">
        <v>117</v>
      </c>
      <c r="C7513" t="s">
        <v>2487</v>
      </c>
      <c r="D7513" t="s">
        <v>236</v>
      </c>
      <c r="E7513">
        <v>10</v>
      </c>
      <c r="F7513" t="s">
        <v>77</v>
      </c>
      <c r="G7513" t="s">
        <v>78</v>
      </c>
      <c r="H7513" t="s">
        <v>79</v>
      </c>
      <c r="I7513" t="s">
        <v>140</v>
      </c>
      <c r="J7513" t="s">
        <v>1738</v>
      </c>
      <c r="K7513" t="s">
        <v>16457</v>
      </c>
      <c r="L7513" t="s">
        <v>16458</v>
      </c>
      <c r="M7513" t="s">
        <v>1484</v>
      </c>
      <c r="N7513" t="s">
        <v>58</v>
      </c>
      <c r="O7513">
        <v>24085</v>
      </c>
      <c r="P7513">
        <v>28236</v>
      </c>
      <c r="Q7513" t="s">
        <v>95</v>
      </c>
      <c r="R7513">
        <v>229</v>
      </c>
      <c r="S7513" s="2">
        <v>44745</v>
      </c>
      <c r="T7513" s="2">
        <v>44764</v>
      </c>
      <c r="U7513">
        <v>0</v>
      </c>
      <c r="V7513" t="s">
        <v>85</v>
      </c>
      <c r="W7513">
        <v>601</v>
      </c>
      <c r="X7513" t="s">
        <v>60</v>
      </c>
      <c r="Y7513" t="s">
        <v>72</v>
      </c>
      <c r="Z7513">
        <v>3308</v>
      </c>
      <c r="AA7513">
        <v>377</v>
      </c>
      <c r="AB7513">
        <v>26563</v>
      </c>
      <c r="AC7513" t="s">
        <v>46</v>
      </c>
    </row>
    <row r="7514" spans="1:29" x14ac:dyDescent="0.3">
      <c r="A7514" s="1" t="s">
        <v>47</v>
      </c>
      <c r="B7514" t="s">
        <v>161</v>
      </c>
      <c r="C7514" t="s">
        <v>1487</v>
      </c>
      <c r="D7514" t="s">
        <v>257</v>
      </c>
      <c r="E7514">
        <v>7</v>
      </c>
      <c r="F7514" t="s">
        <v>221</v>
      </c>
      <c r="G7514" t="s">
        <v>882</v>
      </c>
      <c r="H7514" t="s">
        <v>35</v>
      </c>
      <c r="I7514" t="s">
        <v>10079</v>
      </c>
      <c r="J7514" t="s">
        <v>524</v>
      </c>
      <c r="K7514" t="s">
        <v>16459</v>
      </c>
      <c r="L7514" t="s">
        <v>16460</v>
      </c>
      <c r="M7514" t="s">
        <v>2373</v>
      </c>
      <c r="N7514" t="s">
        <v>58</v>
      </c>
      <c r="O7514">
        <v>13275</v>
      </c>
      <c r="P7514">
        <v>15940</v>
      </c>
      <c r="Q7514" t="s">
        <v>59</v>
      </c>
      <c r="R7514">
        <v>791</v>
      </c>
      <c r="S7514" s="2">
        <v>44307</v>
      </c>
      <c r="T7514" s="2">
        <v>44309</v>
      </c>
      <c r="U7514">
        <v>16692</v>
      </c>
      <c r="V7514" t="s">
        <v>43</v>
      </c>
      <c r="W7514">
        <v>557</v>
      </c>
      <c r="X7514" t="s">
        <v>60</v>
      </c>
      <c r="Y7514" t="s">
        <v>45</v>
      </c>
      <c r="Z7514">
        <v>1894</v>
      </c>
      <c r="AA7514">
        <v>144</v>
      </c>
      <c r="AB7514">
        <v>15422</v>
      </c>
      <c r="AC7514" t="s">
        <v>73</v>
      </c>
    </row>
    <row r="7515" spans="1:29" x14ac:dyDescent="0.3">
      <c r="A7515" s="1" t="s">
        <v>29</v>
      </c>
      <c r="B7515" t="s">
        <v>74</v>
      </c>
      <c r="C7515" t="s">
        <v>790</v>
      </c>
      <c r="D7515" t="s">
        <v>201</v>
      </c>
      <c r="E7515">
        <v>1</v>
      </c>
      <c r="F7515" t="s">
        <v>51</v>
      </c>
      <c r="G7515" t="s">
        <v>237</v>
      </c>
      <c r="H7515" t="s">
        <v>35</v>
      </c>
      <c r="I7515" t="s">
        <v>523</v>
      </c>
      <c r="J7515" t="s">
        <v>211</v>
      </c>
      <c r="K7515" t="s">
        <v>16461</v>
      </c>
      <c r="L7515" t="s">
        <v>16462</v>
      </c>
      <c r="M7515" t="s">
        <v>795</v>
      </c>
      <c r="N7515" t="s">
        <v>58</v>
      </c>
      <c r="O7515">
        <v>28924</v>
      </c>
      <c r="P7515">
        <v>32899</v>
      </c>
      <c r="Q7515" t="s">
        <v>41</v>
      </c>
      <c r="R7515">
        <v>99</v>
      </c>
      <c r="S7515" s="2">
        <v>44428</v>
      </c>
      <c r="T7515" t="s">
        <v>42</v>
      </c>
      <c r="U7515">
        <v>0</v>
      </c>
      <c r="V7515" t="s">
        <v>71</v>
      </c>
      <c r="W7515">
        <v>655</v>
      </c>
      <c r="X7515" t="s">
        <v>44</v>
      </c>
      <c r="Y7515" t="s">
        <v>61</v>
      </c>
      <c r="Z7515">
        <v>4333</v>
      </c>
      <c r="AA7515">
        <v>170</v>
      </c>
      <c r="AB7515">
        <v>30800</v>
      </c>
      <c r="AC7515" t="s">
        <v>107</v>
      </c>
    </row>
    <row r="7516" spans="1:29" x14ac:dyDescent="0.3">
      <c r="A7516" s="1" t="s">
        <v>29</v>
      </c>
      <c r="B7516" t="s">
        <v>96</v>
      </c>
      <c r="C7516" t="s">
        <v>1194</v>
      </c>
      <c r="D7516" t="s">
        <v>387</v>
      </c>
      <c r="E7516">
        <v>1</v>
      </c>
      <c r="F7516" t="s">
        <v>51</v>
      </c>
      <c r="G7516" t="s">
        <v>1427</v>
      </c>
      <c r="H7516" t="s">
        <v>79</v>
      </c>
      <c r="I7516" t="s">
        <v>36</v>
      </c>
      <c r="J7516" t="s">
        <v>730</v>
      </c>
      <c r="K7516" t="s">
        <v>16463</v>
      </c>
      <c r="L7516" t="s">
        <v>16464</v>
      </c>
      <c r="M7516" t="s">
        <v>2382</v>
      </c>
      <c r="N7516" t="s">
        <v>58</v>
      </c>
      <c r="O7516">
        <v>18242</v>
      </c>
      <c r="P7516">
        <v>21041</v>
      </c>
      <c r="Q7516" t="s">
        <v>41</v>
      </c>
      <c r="R7516">
        <v>547</v>
      </c>
      <c r="S7516" s="2">
        <v>44463</v>
      </c>
      <c r="T7516" s="2">
        <v>44477</v>
      </c>
      <c r="U7516">
        <v>0</v>
      </c>
      <c r="V7516" t="s">
        <v>106</v>
      </c>
      <c r="W7516">
        <v>502</v>
      </c>
      <c r="X7516" t="s">
        <v>60</v>
      </c>
      <c r="Y7516" t="s">
        <v>61</v>
      </c>
      <c r="Z7516">
        <v>1104</v>
      </c>
      <c r="AA7516">
        <v>953</v>
      </c>
      <c r="AB7516">
        <v>19460</v>
      </c>
      <c r="AC7516" t="s">
        <v>73</v>
      </c>
    </row>
    <row r="7517" spans="1:29" x14ac:dyDescent="0.3">
      <c r="A7517" s="1" t="s">
        <v>29</v>
      </c>
      <c r="B7517" t="s">
        <v>228</v>
      </c>
      <c r="C7517" t="s">
        <v>1545</v>
      </c>
      <c r="D7517" t="s">
        <v>32</v>
      </c>
      <c r="E7517">
        <v>1</v>
      </c>
      <c r="F7517" t="s">
        <v>77</v>
      </c>
      <c r="G7517" t="s">
        <v>202</v>
      </c>
      <c r="H7517" t="s">
        <v>35</v>
      </c>
      <c r="I7517" t="s">
        <v>3190</v>
      </c>
      <c r="J7517" t="s">
        <v>657</v>
      </c>
      <c r="K7517">
        <f>1-476-563-6439</f>
        <v>-7477</v>
      </c>
      <c r="L7517" t="s">
        <v>16465</v>
      </c>
      <c r="M7517" t="s">
        <v>640</v>
      </c>
      <c r="N7517" t="s">
        <v>94</v>
      </c>
      <c r="O7517">
        <v>3299</v>
      </c>
      <c r="P7517">
        <v>7051</v>
      </c>
      <c r="Q7517" t="s">
        <v>59</v>
      </c>
      <c r="R7517">
        <v>981</v>
      </c>
      <c r="S7517" s="2">
        <v>44659</v>
      </c>
      <c r="T7517" t="s">
        <v>42</v>
      </c>
      <c r="U7517">
        <v>29299</v>
      </c>
      <c r="V7517" t="s">
        <v>106</v>
      </c>
      <c r="W7517">
        <v>751</v>
      </c>
      <c r="X7517" t="s">
        <v>44</v>
      </c>
      <c r="Y7517" t="s">
        <v>61</v>
      </c>
      <c r="Z7517">
        <v>0</v>
      </c>
      <c r="AA7517">
        <v>393</v>
      </c>
      <c r="AB7517">
        <v>3844</v>
      </c>
      <c r="AC7517" t="s">
        <v>73</v>
      </c>
    </row>
    <row r="7518" spans="1:29" x14ac:dyDescent="0.3">
      <c r="A7518" s="1" t="s">
        <v>47</v>
      </c>
      <c r="B7518" t="s">
        <v>108</v>
      </c>
      <c r="C7518" t="s">
        <v>270</v>
      </c>
      <c r="D7518" t="s">
        <v>236</v>
      </c>
      <c r="E7518">
        <v>1</v>
      </c>
      <c r="F7518" t="s">
        <v>120</v>
      </c>
      <c r="G7518" t="s">
        <v>468</v>
      </c>
      <c r="H7518" t="s">
        <v>79</v>
      </c>
      <c r="I7518" t="s">
        <v>3113</v>
      </c>
      <c r="J7518" t="s">
        <v>266</v>
      </c>
      <c r="K7518" t="s">
        <v>16466</v>
      </c>
      <c r="L7518" t="s">
        <v>16467</v>
      </c>
      <c r="M7518" t="s">
        <v>1252</v>
      </c>
      <c r="N7518" t="s">
        <v>40</v>
      </c>
      <c r="O7518">
        <v>25429</v>
      </c>
      <c r="P7518">
        <v>30075</v>
      </c>
      <c r="Q7518" t="s">
        <v>59</v>
      </c>
      <c r="R7518">
        <v>10</v>
      </c>
      <c r="S7518" s="2">
        <v>44714</v>
      </c>
      <c r="T7518" s="2">
        <v>44734</v>
      </c>
      <c r="U7518">
        <v>32757</v>
      </c>
      <c r="V7518" t="s">
        <v>106</v>
      </c>
      <c r="W7518">
        <v>785</v>
      </c>
      <c r="X7518" t="s">
        <v>60</v>
      </c>
      <c r="Y7518" t="s">
        <v>72</v>
      </c>
      <c r="Z7518">
        <v>0</v>
      </c>
      <c r="AA7518">
        <v>221</v>
      </c>
      <c r="AB7518">
        <v>26538</v>
      </c>
      <c r="AC7518" t="s">
        <v>107</v>
      </c>
    </row>
    <row r="7519" spans="1:29" x14ac:dyDescent="0.3">
      <c r="A7519" s="1" t="s">
        <v>47</v>
      </c>
      <c r="B7519" t="s">
        <v>48</v>
      </c>
      <c r="C7519" t="s">
        <v>1453</v>
      </c>
      <c r="D7519" t="s">
        <v>76</v>
      </c>
      <c r="E7519">
        <v>1</v>
      </c>
      <c r="F7519" t="s">
        <v>186</v>
      </c>
      <c r="G7519" t="s">
        <v>650</v>
      </c>
      <c r="H7519" t="s">
        <v>79</v>
      </c>
      <c r="I7519" t="s">
        <v>1428</v>
      </c>
      <c r="J7519" t="s">
        <v>428</v>
      </c>
      <c r="K7519" t="s">
        <v>16468</v>
      </c>
      <c r="L7519" t="s">
        <v>16469</v>
      </c>
      <c r="M7519" t="s">
        <v>385</v>
      </c>
      <c r="N7519" t="s">
        <v>58</v>
      </c>
      <c r="O7519">
        <v>28346</v>
      </c>
      <c r="P7519">
        <v>32642</v>
      </c>
      <c r="Q7519" t="s">
        <v>41</v>
      </c>
      <c r="R7519">
        <v>530</v>
      </c>
      <c r="S7519" s="2">
        <v>45254</v>
      </c>
      <c r="T7519" t="s">
        <v>42</v>
      </c>
      <c r="U7519">
        <v>0</v>
      </c>
      <c r="V7519" t="s">
        <v>106</v>
      </c>
      <c r="W7519">
        <v>794</v>
      </c>
      <c r="X7519" t="s">
        <v>44</v>
      </c>
      <c r="Y7519" t="s">
        <v>61</v>
      </c>
      <c r="Z7519">
        <v>1479</v>
      </c>
      <c r="AA7519">
        <v>734</v>
      </c>
      <c r="AB7519">
        <v>31501</v>
      </c>
      <c r="AC7519" t="s">
        <v>107</v>
      </c>
    </row>
    <row r="7520" spans="1:29" x14ac:dyDescent="0.3">
      <c r="A7520" s="1" t="s">
        <v>47</v>
      </c>
      <c r="B7520" t="s">
        <v>592</v>
      </c>
      <c r="C7520" t="s">
        <v>3858</v>
      </c>
      <c r="D7520" t="s">
        <v>76</v>
      </c>
      <c r="E7520">
        <v>3</v>
      </c>
      <c r="F7520" t="s">
        <v>51</v>
      </c>
      <c r="G7520" t="s">
        <v>710</v>
      </c>
      <c r="H7520" t="s">
        <v>35</v>
      </c>
      <c r="I7520" t="s">
        <v>1302</v>
      </c>
      <c r="J7520" t="s">
        <v>1652</v>
      </c>
      <c r="K7520" t="s">
        <v>16470</v>
      </c>
      <c r="L7520" t="s">
        <v>16471</v>
      </c>
      <c r="M7520" t="s">
        <v>2150</v>
      </c>
      <c r="N7520" t="s">
        <v>94</v>
      </c>
      <c r="O7520">
        <v>27454</v>
      </c>
      <c r="P7520">
        <v>30409</v>
      </c>
      <c r="Q7520" t="s">
        <v>59</v>
      </c>
      <c r="R7520">
        <v>588</v>
      </c>
      <c r="S7520" s="2">
        <v>44385</v>
      </c>
      <c r="T7520" t="s">
        <v>42</v>
      </c>
      <c r="U7520">
        <v>37825</v>
      </c>
      <c r="V7520" t="s">
        <v>43</v>
      </c>
      <c r="W7520">
        <v>546</v>
      </c>
      <c r="X7520" t="s">
        <v>44</v>
      </c>
      <c r="Y7520" t="s">
        <v>45</v>
      </c>
      <c r="Z7520">
        <v>0</v>
      </c>
      <c r="AA7520">
        <v>494</v>
      </c>
      <c r="AB7520">
        <v>30291</v>
      </c>
      <c r="AC7520" t="s">
        <v>46</v>
      </c>
    </row>
    <row r="7521" spans="1:29" x14ac:dyDescent="0.3">
      <c r="A7521" s="1" t="s">
        <v>47</v>
      </c>
      <c r="B7521" t="s">
        <v>234</v>
      </c>
      <c r="C7521" t="s">
        <v>2232</v>
      </c>
      <c r="D7521" t="s">
        <v>178</v>
      </c>
      <c r="E7521">
        <v>1</v>
      </c>
      <c r="F7521" t="s">
        <v>129</v>
      </c>
      <c r="G7521" t="s">
        <v>395</v>
      </c>
      <c r="H7521" t="s">
        <v>79</v>
      </c>
      <c r="I7521" t="s">
        <v>53</v>
      </c>
      <c r="J7521" t="s">
        <v>3910</v>
      </c>
      <c r="K7521">
        <v>6541855964</v>
      </c>
      <c r="L7521" t="s">
        <v>16472</v>
      </c>
      <c r="M7521" t="s">
        <v>1972</v>
      </c>
      <c r="N7521" t="s">
        <v>58</v>
      </c>
      <c r="O7521">
        <v>28580</v>
      </c>
      <c r="P7521">
        <v>31005</v>
      </c>
      <c r="Q7521" t="s">
        <v>59</v>
      </c>
      <c r="R7521">
        <v>842</v>
      </c>
      <c r="S7521" s="2">
        <v>44775</v>
      </c>
      <c r="T7521" t="s">
        <v>42</v>
      </c>
      <c r="U7521">
        <v>33276</v>
      </c>
      <c r="V7521" t="s">
        <v>106</v>
      </c>
      <c r="W7521">
        <v>460</v>
      </c>
      <c r="X7521" t="s">
        <v>44</v>
      </c>
      <c r="Y7521" t="s">
        <v>45</v>
      </c>
      <c r="Z7521">
        <v>3123</v>
      </c>
      <c r="AA7521">
        <v>344</v>
      </c>
      <c r="AB7521">
        <v>29434</v>
      </c>
      <c r="AC7521" t="s">
        <v>107</v>
      </c>
    </row>
    <row r="7522" spans="1:29" x14ac:dyDescent="0.3">
      <c r="A7522" s="1" t="s">
        <v>47</v>
      </c>
      <c r="B7522" t="s">
        <v>145</v>
      </c>
      <c r="C7522" t="s">
        <v>1527</v>
      </c>
      <c r="D7522" t="s">
        <v>387</v>
      </c>
      <c r="E7522">
        <v>7</v>
      </c>
      <c r="F7522" t="s">
        <v>99</v>
      </c>
      <c r="G7522" t="s">
        <v>529</v>
      </c>
      <c r="H7522" t="s">
        <v>79</v>
      </c>
      <c r="I7522" t="s">
        <v>148</v>
      </c>
      <c r="J7522" t="s">
        <v>1213</v>
      </c>
      <c r="K7522" t="s">
        <v>16473</v>
      </c>
      <c r="L7522" t="s">
        <v>16474</v>
      </c>
      <c r="M7522" t="s">
        <v>449</v>
      </c>
      <c r="N7522" t="s">
        <v>84</v>
      </c>
      <c r="O7522">
        <v>17838</v>
      </c>
      <c r="P7522">
        <v>22536</v>
      </c>
      <c r="Q7522" t="s">
        <v>59</v>
      </c>
      <c r="R7522">
        <v>328</v>
      </c>
      <c r="S7522" s="2">
        <v>44902</v>
      </c>
      <c r="T7522" t="s">
        <v>42</v>
      </c>
      <c r="U7522">
        <v>20015</v>
      </c>
      <c r="V7522" t="s">
        <v>43</v>
      </c>
      <c r="W7522">
        <v>654</v>
      </c>
      <c r="X7522" t="s">
        <v>44</v>
      </c>
      <c r="Y7522" t="s">
        <v>45</v>
      </c>
      <c r="Z7522">
        <v>0</v>
      </c>
      <c r="AA7522">
        <v>595</v>
      </c>
      <c r="AB7522">
        <v>22019</v>
      </c>
      <c r="AC7522" t="s">
        <v>73</v>
      </c>
    </row>
    <row r="7523" spans="1:29" x14ac:dyDescent="0.3">
      <c r="A7523" s="1" t="s">
        <v>47</v>
      </c>
      <c r="B7523" t="s">
        <v>145</v>
      </c>
      <c r="C7523" t="s">
        <v>528</v>
      </c>
      <c r="D7523" t="s">
        <v>178</v>
      </c>
      <c r="E7523">
        <v>9</v>
      </c>
      <c r="F7523" t="s">
        <v>186</v>
      </c>
      <c r="G7523" t="s">
        <v>535</v>
      </c>
      <c r="H7523" t="s">
        <v>79</v>
      </c>
      <c r="I7523" t="s">
        <v>4093</v>
      </c>
      <c r="J7523" t="s">
        <v>1684</v>
      </c>
      <c r="K7523" t="s">
        <v>16475</v>
      </c>
      <c r="L7523" t="s">
        <v>16476</v>
      </c>
      <c r="M7523" t="s">
        <v>449</v>
      </c>
      <c r="N7523" t="s">
        <v>58</v>
      </c>
      <c r="O7523">
        <v>28610</v>
      </c>
      <c r="P7523">
        <v>32243</v>
      </c>
      <c r="Q7523" t="s">
        <v>41</v>
      </c>
      <c r="R7523">
        <v>566</v>
      </c>
      <c r="S7523" s="2">
        <v>45200</v>
      </c>
      <c r="T7523" t="s">
        <v>42</v>
      </c>
      <c r="U7523">
        <v>0</v>
      </c>
      <c r="V7523" t="s">
        <v>85</v>
      </c>
      <c r="W7523">
        <v>433</v>
      </c>
      <c r="X7523" t="s">
        <v>44</v>
      </c>
      <c r="Y7523" t="s">
        <v>61</v>
      </c>
      <c r="Z7523">
        <v>2717</v>
      </c>
      <c r="AA7523">
        <v>178</v>
      </c>
      <c r="AB7523">
        <v>29051</v>
      </c>
      <c r="AC7523" t="s">
        <v>107</v>
      </c>
    </row>
    <row r="7524" spans="1:29" x14ac:dyDescent="0.3">
      <c r="A7524" s="1" t="s">
        <v>47</v>
      </c>
      <c r="B7524" t="s">
        <v>145</v>
      </c>
      <c r="C7524" t="s">
        <v>1527</v>
      </c>
      <c r="D7524" t="s">
        <v>155</v>
      </c>
      <c r="E7524">
        <v>3</v>
      </c>
      <c r="F7524" t="s">
        <v>77</v>
      </c>
      <c r="G7524" t="s">
        <v>78</v>
      </c>
      <c r="H7524" t="s">
        <v>79</v>
      </c>
      <c r="I7524" t="s">
        <v>441</v>
      </c>
      <c r="J7524" t="s">
        <v>1148</v>
      </c>
      <c r="K7524" t="s">
        <v>16477</v>
      </c>
      <c r="L7524" t="s">
        <v>16478</v>
      </c>
      <c r="M7524" t="s">
        <v>2459</v>
      </c>
      <c r="N7524" t="s">
        <v>94</v>
      </c>
      <c r="O7524">
        <v>24182</v>
      </c>
      <c r="P7524">
        <v>27561</v>
      </c>
      <c r="Q7524" t="s">
        <v>59</v>
      </c>
      <c r="R7524">
        <v>55</v>
      </c>
      <c r="S7524" s="2">
        <v>45015</v>
      </c>
      <c r="T7524" s="2">
        <v>45017</v>
      </c>
      <c r="U7524">
        <v>44060</v>
      </c>
      <c r="V7524" t="s">
        <v>43</v>
      </c>
      <c r="W7524">
        <v>452</v>
      </c>
      <c r="X7524" t="s">
        <v>60</v>
      </c>
      <c r="Y7524" t="s">
        <v>61</v>
      </c>
      <c r="Z7524">
        <v>0</v>
      </c>
      <c r="AA7524">
        <v>343</v>
      </c>
      <c r="AB7524">
        <v>25886</v>
      </c>
      <c r="AC7524" t="s">
        <v>73</v>
      </c>
    </row>
    <row r="7525" spans="1:29" x14ac:dyDescent="0.3">
      <c r="A7525" s="1" t="s">
        <v>29</v>
      </c>
      <c r="B7525" t="s">
        <v>86</v>
      </c>
      <c r="C7525" t="s">
        <v>2143</v>
      </c>
      <c r="D7525" t="s">
        <v>50</v>
      </c>
      <c r="E7525">
        <v>1</v>
      </c>
      <c r="F7525" t="s">
        <v>120</v>
      </c>
      <c r="G7525" t="s">
        <v>468</v>
      </c>
      <c r="H7525" t="s">
        <v>35</v>
      </c>
      <c r="I7525" t="s">
        <v>1649</v>
      </c>
      <c r="J7525" t="s">
        <v>5940</v>
      </c>
      <c r="K7525" t="s">
        <v>16479</v>
      </c>
      <c r="L7525" t="s">
        <v>16480</v>
      </c>
      <c r="M7525" t="s">
        <v>1100</v>
      </c>
      <c r="N7525" t="s">
        <v>40</v>
      </c>
      <c r="O7525">
        <v>2986</v>
      </c>
      <c r="P7525">
        <v>7032</v>
      </c>
      <c r="Q7525" t="s">
        <v>95</v>
      </c>
      <c r="R7525">
        <v>173</v>
      </c>
      <c r="S7525" s="2">
        <v>44520</v>
      </c>
      <c r="T7525" t="s">
        <v>42</v>
      </c>
      <c r="U7525">
        <v>0</v>
      </c>
      <c r="V7525" t="s">
        <v>85</v>
      </c>
      <c r="W7525">
        <v>482</v>
      </c>
      <c r="X7525" t="s">
        <v>44</v>
      </c>
      <c r="Y7525" t="s">
        <v>72</v>
      </c>
      <c r="Z7525">
        <v>0</v>
      </c>
      <c r="AA7525">
        <v>794</v>
      </c>
      <c r="AB7525">
        <v>4582</v>
      </c>
      <c r="AC7525" t="s">
        <v>107</v>
      </c>
    </row>
    <row r="7526" spans="1:29" x14ac:dyDescent="0.3">
      <c r="A7526" s="1" t="s">
        <v>29</v>
      </c>
      <c r="B7526" t="s">
        <v>74</v>
      </c>
      <c r="C7526" t="s">
        <v>1677</v>
      </c>
      <c r="D7526" t="s">
        <v>169</v>
      </c>
      <c r="E7526">
        <v>7</v>
      </c>
      <c r="F7526" t="s">
        <v>99</v>
      </c>
      <c r="G7526" t="s">
        <v>950</v>
      </c>
      <c r="H7526" t="s">
        <v>35</v>
      </c>
      <c r="I7526" t="s">
        <v>3492</v>
      </c>
      <c r="J7526" t="s">
        <v>122</v>
      </c>
      <c r="K7526" t="s">
        <v>16481</v>
      </c>
      <c r="L7526" t="s">
        <v>16482</v>
      </c>
      <c r="M7526" t="s">
        <v>2176</v>
      </c>
      <c r="N7526" t="s">
        <v>40</v>
      </c>
      <c r="O7526">
        <v>5748</v>
      </c>
      <c r="P7526">
        <v>10619</v>
      </c>
      <c r="Q7526" t="s">
        <v>41</v>
      </c>
      <c r="R7526">
        <v>629</v>
      </c>
      <c r="S7526" s="2">
        <v>45049</v>
      </c>
      <c r="T7526" s="2">
        <v>45056</v>
      </c>
      <c r="U7526">
        <v>0</v>
      </c>
      <c r="V7526" t="s">
        <v>85</v>
      </c>
      <c r="W7526">
        <v>469</v>
      </c>
      <c r="X7526" t="s">
        <v>60</v>
      </c>
      <c r="Y7526" t="s">
        <v>72</v>
      </c>
      <c r="Z7526">
        <v>0</v>
      </c>
      <c r="AA7526">
        <v>973</v>
      </c>
      <c r="AB7526">
        <v>7413</v>
      </c>
      <c r="AC7526" t="s">
        <v>107</v>
      </c>
    </row>
    <row r="7527" spans="1:29" x14ac:dyDescent="0.3">
      <c r="A7527" s="1" t="s">
        <v>29</v>
      </c>
      <c r="B7527" t="s">
        <v>30</v>
      </c>
      <c r="C7527" t="s">
        <v>2187</v>
      </c>
      <c r="D7527" t="s">
        <v>169</v>
      </c>
      <c r="E7527">
        <v>1</v>
      </c>
      <c r="F7527" t="s">
        <v>186</v>
      </c>
      <c r="G7527" t="s">
        <v>650</v>
      </c>
      <c r="H7527" t="s">
        <v>35</v>
      </c>
      <c r="I7527" t="s">
        <v>1276</v>
      </c>
      <c r="J7527" t="s">
        <v>3344</v>
      </c>
      <c r="K7527" t="s">
        <v>16483</v>
      </c>
      <c r="L7527" t="s">
        <v>16484</v>
      </c>
      <c r="M7527" t="s">
        <v>1029</v>
      </c>
      <c r="N7527" t="s">
        <v>84</v>
      </c>
      <c r="O7527">
        <v>13743</v>
      </c>
      <c r="P7527">
        <v>16608</v>
      </c>
      <c r="Q7527" t="s">
        <v>95</v>
      </c>
      <c r="R7527">
        <v>647</v>
      </c>
      <c r="S7527" s="2">
        <v>44653</v>
      </c>
      <c r="T7527" t="s">
        <v>42</v>
      </c>
      <c r="U7527">
        <v>0</v>
      </c>
      <c r="V7527" t="s">
        <v>71</v>
      </c>
      <c r="W7527">
        <v>487</v>
      </c>
      <c r="X7527" t="s">
        <v>44</v>
      </c>
      <c r="Y7527" t="s">
        <v>61</v>
      </c>
      <c r="Z7527">
        <v>0</v>
      </c>
      <c r="AA7527">
        <v>895</v>
      </c>
      <c r="AB7527">
        <v>14118</v>
      </c>
      <c r="AC7527" t="s">
        <v>107</v>
      </c>
    </row>
    <row r="7528" spans="1:29" x14ac:dyDescent="0.3">
      <c r="A7528" s="1" t="s">
        <v>29</v>
      </c>
      <c r="B7528" t="s">
        <v>228</v>
      </c>
      <c r="C7528" t="s">
        <v>960</v>
      </c>
      <c r="D7528" t="s">
        <v>236</v>
      </c>
      <c r="E7528">
        <v>4</v>
      </c>
      <c r="F7528" t="s">
        <v>186</v>
      </c>
      <c r="G7528" t="s">
        <v>1504</v>
      </c>
      <c r="H7528" t="s">
        <v>35</v>
      </c>
      <c r="I7528" t="s">
        <v>1327</v>
      </c>
      <c r="J7528" t="s">
        <v>748</v>
      </c>
      <c r="K7528" t="s">
        <v>16485</v>
      </c>
      <c r="L7528" t="s">
        <v>16486</v>
      </c>
      <c r="M7528" t="s">
        <v>233</v>
      </c>
      <c r="N7528" t="s">
        <v>40</v>
      </c>
      <c r="O7528">
        <v>8396</v>
      </c>
      <c r="P7528">
        <v>13028</v>
      </c>
      <c r="Q7528" t="s">
        <v>59</v>
      </c>
      <c r="R7528">
        <v>995</v>
      </c>
      <c r="S7528" s="2">
        <v>44672</v>
      </c>
      <c r="T7528" s="2">
        <v>44700</v>
      </c>
      <c r="U7528">
        <v>13102</v>
      </c>
      <c r="V7528" t="s">
        <v>71</v>
      </c>
      <c r="W7528">
        <v>748</v>
      </c>
      <c r="X7528" t="s">
        <v>60</v>
      </c>
      <c r="Y7528" t="s">
        <v>45</v>
      </c>
      <c r="Z7528">
        <v>0</v>
      </c>
      <c r="AA7528">
        <v>251</v>
      </c>
      <c r="AB7528">
        <v>9626</v>
      </c>
      <c r="AC7528" t="s">
        <v>107</v>
      </c>
    </row>
    <row r="7529" spans="1:29" x14ac:dyDescent="0.3">
      <c r="A7529" s="1" t="s">
        <v>47</v>
      </c>
      <c r="B7529" t="s">
        <v>592</v>
      </c>
      <c r="C7529" t="s">
        <v>2444</v>
      </c>
      <c r="D7529" t="s">
        <v>98</v>
      </c>
      <c r="E7529">
        <v>1</v>
      </c>
      <c r="F7529" t="s">
        <v>64</v>
      </c>
      <c r="G7529" t="s">
        <v>802</v>
      </c>
      <c r="H7529" t="s">
        <v>79</v>
      </c>
      <c r="I7529" t="s">
        <v>1634</v>
      </c>
      <c r="J7529" t="s">
        <v>1914</v>
      </c>
      <c r="K7529" t="s">
        <v>16487</v>
      </c>
      <c r="L7529" t="s">
        <v>16488</v>
      </c>
      <c r="M7529" t="s">
        <v>1449</v>
      </c>
      <c r="N7529" t="s">
        <v>84</v>
      </c>
      <c r="O7529">
        <v>7339</v>
      </c>
      <c r="P7529">
        <v>11506</v>
      </c>
      <c r="Q7529" t="s">
        <v>95</v>
      </c>
      <c r="R7529">
        <v>420</v>
      </c>
      <c r="S7529" s="2">
        <v>44816</v>
      </c>
      <c r="T7529" s="2">
        <v>44844</v>
      </c>
      <c r="U7529">
        <v>0</v>
      </c>
      <c r="V7529" t="s">
        <v>71</v>
      </c>
      <c r="W7529">
        <v>812</v>
      </c>
      <c r="X7529" t="s">
        <v>60</v>
      </c>
      <c r="Y7529" t="s">
        <v>61</v>
      </c>
      <c r="Z7529">
        <v>0</v>
      </c>
      <c r="AA7529">
        <v>678</v>
      </c>
      <c r="AB7529">
        <v>10295</v>
      </c>
      <c r="AC7529" t="s">
        <v>73</v>
      </c>
    </row>
    <row r="7530" spans="1:29" x14ac:dyDescent="0.3">
      <c r="A7530" s="1" t="s">
        <v>47</v>
      </c>
      <c r="B7530" t="s">
        <v>108</v>
      </c>
      <c r="C7530" t="s">
        <v>109</v>
      </c>
      <c r="D7530" t="s">
        <v>32</v>
      </c>
      <c r="E7530">
        <v>5</v>
      </c>
      <c r="F7530" t="s">
        <v>120</v>
      </c>
      <c r="G7530" t="s">
        <v>543</v>
      </c>
      <c r="H7530" t="s">
        <v>79</v>
      </c>
      <c r="I7530" t="s">
        <v>821</v>
      </c>
      <c r="J7530" t="s">
        <v>172</v>
      </c>
      <c r="K7530" t="s">
        <v>16489</v>
      </c>
      <c r="L7530" t="s">
        <v>16490</v>
      </c>
      <c r="M7530" t="s">
        <v>277</v>
      </c>
      <c r="N7530" t="s">
        <v>58</v>
      </c>
      <c r="O7530">
        <v>14259</v>
      </c>
      <c r="P7530">
        <v>17727</v>
      </c>
      <c r="Q7530" t="s">
        <v>59</v>
      </c>
      <c r="R7530">
        <v>684</v>
      </c>
      <c r="S7530" s="2">
        <v>44652</v>
      </c>
      <c r="T7530" s="2">
        <v>44655</v>
      </c>
      <c r="U7530">
        <v>14227</v>
      </c>
      <c r="V7530" t="s">
        <v>71</v>
      </c>
      <c r="W7530">
        <v>546</v>
      </c>
      <c r="X7530" t="s">
        <v>60</v>
      </c>
      <c r="Y7530" t="s">
        <v>45</v>
      </c>
      <c r="Z7530">
        <v>3801</v>
      </c>
      <c r="AA7530">
        <v>640</v>
      </c>
      <c r="AB7530">
        <v>15264</v>
      </c>
      <c r="AC7530" t="s">
        <v>73</v>
      </c>
    </row>
    <row r="7531" spans="1:29" x14ac:dyDescent="0.3">
      <c r="A7531" s="1" t="s">
        <v>47</v>
      </c>
      <c r="B7531" t="s">
        <v>234</v>
      </c>
      <c r="C7531" t="s">
        <v>2309</v>
      </c>
      <c r="D7531" t="s">
        <v>257</v>
      </c>
      <c r="E7531">
        <v>9</v>
      </c>
      <c r="F7531" t="s">
        <v>51</v>
      </c>
      <c r="G7531" t="s">
        <v>52</v>
      </c>
      <c r="H7531" t="s">
        <v>79</v>
      </c>
      <c r="I7531" t="s">
        <v>11080</v>
      </c>
      <c r="J7531" t="s">
        <v>1841</v>
      </c>
      <c r="K7531" t="s">
        <v>16491</v>
      </c>
      <c r="L7531" t="s">
        <v>16492</v>
      </c>
      <c r="M7531" t="s">
        <v>483</v>
      </c>
      <c r="N7531" t="s">
        <v>84</v>
      </c>
      <c r="O7531">
        <v>28192</v>
      </c>
      <c r="P7531">
        <v>32768</v>
      </c>
      <c r="Q7531" t="s">
        <v>95</v>
      </c>
      <c r="R7531">
        <v>479</v>
      </c>
      <c r="S7531" s="2">
        <v>45195</v>
      </c>
      <c r="T7531" s="2">
        <v>45205</v>
      </c>
      <c r="U7531">
        <v>0</v>
      </c>
      <c r="V7531" t="s">
        <v>43</v>
      </c>
      <c r="W7531">
        <v>849</v>
      </c>
      <c r="X7531" t="s">
        <v>60</v>
      </c>
      <c r="Y7531" t="s">
        <v>61</v>
      </c>
      <c r="Z7531">
        <v>0</v>
      </c>
      <c r="AA7531">
        <v>270</v>
      </c>
      <c r="AB7531">
        <v>31454</v>
      </c>
      <c r="AC7531" t="s">
        <v>46</v>
      </c>
    </row>
    <row r="7532" spans="1:29" x14ac:dyDescent="0.3">
      <c r="A7532" s="1" t="s">
        <v>29</v>
      </c>
      <c r="B7532" t="s">
        <v>363</v>
      </c>
      <c r="C7532" t="s">
        <v>1598</v>
      </c>
      <c r="D7532" t="s">
        <v>119</v>
      </c>
      <c r="E7532">
        <v>7</v>
      </c>
      <c r="F7532" t="s">
        <v>64</v>
      </c>
      <c r="G7532" t="s">
        <v>802</v>
      </c>
      <c r="H7532" t="s">
        <v>79</v>
      </c>
      <c r="I7532" t="s">
        <v>1170</v>
      </c>
      <c r="J7532" t="s">
        <v>605</v>
      </c>
      <c r="K7532" t="s">
        <v>16493</v>
      </c>
      <c r="L7532" t="s">
        <v>16494</v>
      </c>
      <c r="M7532" t="s">
        <v>705</v>
      </c>
      <c r="N7532" t="s">
        <v>84</v>
      </c>
      <c r="O7532">
        <v>5721</v>
      </c>
      <c r="P7532">
        <v>9250</v>
      </c>
      <c r="Q7532" t="s">
        <v>95</v>
      </c>
      <c r="R7532">
        <v>172</v>
      </c>
      <c r="S7532" s="2">
        <v>45332</v>
      </c>
      <c r="T7532" t="s">
        <v>42</v>
      </c>
      <c r="U7532">
        <v>0</v>
      </c>
      <c r="V7532" t="s">
        <v>71</v>
      </c>
      <c r="W7532">
        <v>785</v>
      </c>
      <c r="X7532" t="s">
        <v>44</v>
      </c>
      <c r="Y7532" t="s">
        <v>72</v>
      </c>
      <c r="Z7532">
        <v>0</v>
      </c>
      <c r="AA7532">
        <v>682</v>
      </c>
      <c r="AB7532">
        <v>6196</v>
      </c>
      <c r="AC7532" t="s">
        <v>73</v>
      </c>
    </row>
    <row r="7533" spans="1:29" x14ac:dyDescent="0.3">
      <c r="A7533" s="1" t="s">
        <v>29</v>
      </c>
      <c r="B7533" t="s">
        <v>393</v>
      </c>
      <c r="C7533" t="s">
        <v>394</v>
      </c>
      <c r="D7533" t="s">
        <v>236</v>
      </c>
      <c r="E7533">
        <v>6</v>
      </c>
      <c r="F7533" t="s">
        <v>186</v>
      </c>
      <c r="G7533" t="s">
        <v>620</v>
      </c>
      <c r="H7533" t="s">
        <v>35</v>
      </c>
      <c r="I7533" t="s">
        <v>8214</v>
      </c>
      <c r="J7533" t="s">
        <v>5953</v>
      </c>
      <c r="K7533" t="s">
        <v>16495</v>
      </c>
      <c r="L7533" t="s">
        <v>16496</v>
      </c>
      <c r="M7533" t="s">
        <v>654</v>
      </c>
      <c r="N7533" t="s">
        <v>84</v>
      </c>
      <c r="O7533">
        <v>20003</v>
      </c>
      <c r="P7533">
        <v>23638</v>
      </c>
      <c r="Q7533" t="s">
        <v>95</v>
      </c>
      <c r="R7533">
        <v>939</v>
      </c>
      <c r="S7533" s="2">
        <v>44745</v>
      </c>
      <c r="T7533" t="s">
        <v>42</v>
      </c>
      <c r="U7533">
        <v>0</v>
      </c>
      <c r="V7533" t="s">
        <v>85</v>
      </c>
      <c r="W7533">
        <v>680</v>
      </c>
      <c r="X7533" t="s">
        <v>44</v>
      </c>
      <c r="Y7533" t="s">
        <v>61</v>
      </c>
      <c r="Z7533">
        <v>0</v>
      </c>
      <c r="AA7533">
        <v>652</v>
      </c>
      <c r="AB7533">
        <v>20518</v>
      </c>
      <c r="AC7533" t="s">
        <v>73</v>
      </c>
    </row>
    <row r="7534" spans="1:29" x14ac:dyDescent="0.3">
      <c r="A7534" s="1" t="s">
        <v>47</v>
      </c>
      <c r="B7534" t="s">
        <v>234</v>
      </c>
      <c r="C7534" t="s">
        <v>2589</v>
      </c>
      <c r="D7534" t="s">
        <v>119</v>
      </c>
      <c r="E7534">
        <v>9</v>
      </c>
      <c r="F7534" t="s">
        <v>186</v>
      </c>
      <c r="G7534" t="s">
        <v>1504</v>
      </c>
      <c r="H7534" t="s">
        <v>35</v>
      </c>
      <c r="I7534" t="s">
        <v>3385</v>
      </c>
      <c r="J7534" t="s">
        <v>224</v>
      </c>
      <c r="K7534" t="s">
        <v>16497</v>
      </c>
      <c r="L7534" t="s">
        <v>16498</v>
      </c>
      <c r="M7534" t="s">
        <v>2756</v>
      </c>
      <c r="N7534" t="s">
        <v>40</v>
      </c>
      <c r="O7534">
        <v>24034</v>
      </c>
      <c r="P7534">
        <v>27857</v>
      </c>
      <c r="Q7534" t="s">
        <v>41</v>
      </c>
      <c r="R7534">
        <v>75</v>
      </c>
      <c r="S7534" s="2">
        <v>44989</v>
      </c>
      <c r="T7534" t="s">
        <v>42</v>
      </c>
      <c r="U7534">
        <v>0</v>
      </c>
      <c r="V7534" t="s">
        <v>43</v>
      </c>
      <c r="W7534">
        <v>488</v>
      </c>
      <c r="X7534" t="s">
        <v>44</v>
      </c>
      <c r="Y7534" t="s">
        <v>45</v>
      </c>
      <c r="Z7534">
        <v>0</v>
      </c>
      <c r="AA7534">
        <v>394</v>
      </c>
      <c r="AB7534">
        <v>25477</v>
      </c>
      <c r="AC7534" t="s">
        <v>46</v>
      </c>
    </row>
    <row r="7535" spans="1:29" x14ac:dyDescent="0.3">
      <c r="A7535" s="1" t="s">
        <v>29</v>
      </c>
      <c r="B7535" t="s">
        <v>228</v>
      </c>
      <c r="C7535" t="s">
        <v>1185</v>
      </c>
      <c r="D7535" t="s">
        <v>257</v>
      </c>
      <c r="E7535">
        <v>10</v>
      </c>
      <c r="F7535" t="s">
        <v>129</v>
      </c>
      <c r="G7535" t="s">
        <v>395</v>
      </c>
      <c r="H7535" t="s">
        <v>79</v>
      </c>
      <c r="I7535" t="s">
        <v>2386</v>
      </c>
      <c r="J7535" t="s">
        <v>693</v>
      </c>
      <c r="K7535" t="s">
        <v>16499</v>
      </c>
      <c r="L7535" t="s">
        <v>16500</v>
      </c>
      <c r="M7535" t="s">
        <v>479</v>
      </c>
      <c r="N7535" t="s">
        <v>94</v>
      </c>
      <c r="O7535">
        <v>12736</v>
      </c>
      <c r="P7535">
        <v>15161</v>
      </c>
      <c r="Q7535" t="s">
        <v>41</v>
      </c>
      <c r="R7535">
        <v>21</v>
      </c>
      <c r="S7535" s="2">
        <v>45154</v>
      </c>
      <c r="T7535" s="2">
        <v>45181</v>
      </c>
      <c r="U7535">
        <v>0</v>
      </c>
      <c r="V7535" t="s">
        <v>43</v>
      </c>
      <c r="W7535">
        <v>468</v>
      </c>
      <c r="X7535" t="s">
        <v>60</v>
      </c>
      <c r="Y7535" t="s">
        <v>45</v>
      </c>
      <c r="Z7535">
        <v>0</v>
      </c>
      <c r="AA7535">
        <v>441</v>
      </c>
      <c r="AB7535">
        <v>13747</v>
      </c>
      <c r="AC7535" t="s">
        <v>46</v>
      </c>
    </row>
    <row r="7536" spans="1:29" x14ac:dyDescent="0.3">
      <c r="A7536" s="1" t="s">
        <v>29</v>
      </c>
      <c r="B7536" t="s">
        <v>96</v>
      </c>
      <c r="C7536" t="s">
        <v>888</v>
      </c>
      <c r="D7536" t="s">
        <v>155</v>
      </c>
      <c r="E7536">
        <v>5</v>
      </c>
      <c r="F7536" t="s">
        <v>64</v>
      </c>
      <c r="G7536" t="s">
        <v>388</v>
      </c>
      <c r="H7536" t="s">
        <v>79</v>
      </c>
      <c r="I7536" t="s">
        <v>756</v>
      </c>
      <c r="J7536" t="s">
        <v>9303</v>
      </c>
      <c r="K7536" t="s">
        <v>16501</v>
      </c>
      <c r="L7536" t="s">
        <v>16502</v>
      </c>
      <c r="M7536" t="s">
        <v>777</v>
      </c>
      <c r="N7536" t="s">
        <v>94</v>
      </c>
      <c r="O7536">
        <v>16226</v>
      </c>
      <c r="P7536">
        <v>20912</v>
      </c>
      <c r="Q7536" t="s">
        <v>41</v>
      </c>
      <c r="R7536">
        <v>278</v>
      </c>
      <c r="S7536" s="2">
        <v>45157</v>
      </c>
      <c r="T7536" s="2">
        <v>45186</v>
      </c>
      <c r="U7536">
        <v>0</v>
      </c>
      <c r="V7536" t="s">
        <v>85</v>
      </c>
      <c r="W7536">
        <v>629</v>
      </c>
      <c r="X7536" t="s">
        <v>60</v>
      </c>
      <c r="Y7536" t="s">
        <v>45</v>
      </c>
      <c r="Z7536">
        <v>0</v>
      </c>
      <c r="AA7536">
        <v>27</v>
      </c>
      <c r="AB7536">
        <v>17605</v>
      </c>
      <c r="AC7536" t="s">
        <v>73</v>
      </c>
    </row>
    <row r="7537" spans="1:29" x14ac:dyDescent="0.3">
      <c r="A7537" s="1" t="s">
        <v>47</v>
      </c>
      <c r="B7537" t="s">
        <v>234</v>
      </c>
      <c r="C7537" t="s">
        <v>2309</v>
      </c>
      <c r="D7537" t="s">
        <v>236</v>
      </c>
      <c r="E7537">
        <v>2</v>
      </c>
      <c r="F7537" t="s">
        <v>186</v>
      </c>
      <c r="G7537" t="s">
        <v>463</v>
      </c>
      <c r="H7537" t="s">
        <v>79</v>
      </c>
      <c r="I7537" t="s">
        <v>1035</v>
      </c>
      <c r="J7537" t="s">
        <v>4807</v>
      </c>
      <c r="K7537" t="s">
        <v>16503</v>
      </c>
      <c r="L7537" t="s">
        <v>16504</v>
      </c>
      <c r="M7537" t="s">
        <v>1972</v>
      </c>
      <c r="N7537" t="s">
        <v>40</v>
      </c>
      <c r="O7537">
        <v>17387</v>
      </c>
      <c r="P7537">
        <v>22014</v>
      </c>
      <c r="Q7537" t="s">
        <v>59</v>
      </c>
      <c r="R7537">
        <v>120</v>
      </c>
      <c r="S7537" s="2">
        <v>45213</v>
      </c>
      <c r="T7537" s="2">
        <v>45237</v>
      </c>
      <c r="U7537">
        <v>5389</v>
      </c>
      <c r="V7537" t="s">
        <v>106</v>
      </c>
      <c r="W7537">
        <v>723</v>
      </c>
      <c r="X7537" t="s">
        <v>60</v>
      </c>
      <c r="Y7537" t="s">
        <v>72</v>
      </c>
      <c r="Z7537">
        <v>0</v>
      </c>
      <c r="AA7537">
        <v>315</v>
      </c>
      <c r="AB7537">
        <v>18687</v>
      </c>
      <c r="AC7537" t="s">
        <v>46</v>
      </c>
    </row>
    <row r="7538" spans="1:29" x14ac:dyDescent="0.3">
      <c r="A7538" s="1" t="s">
        <v>29</v>
      </c>
      <c r="B7538" t="s">
        <v>86</v>
      </c>
      <c r="C7538" t="s">
        <v>1680</v>
      </c>
      <c r="D7538" t="s">
        <v>352</v>
      </c>
      <c r="E7538">
        <v>4</v>
      </c>
      <c r="F7538" t="s">
        <v>64</v>
      </c>
      <c r="G7538" t="s">
        <v>388</v>
      </c>
      <c r="H7538" t="s">
        <v>35</v>
      </c>
      <c r="I7538" t="s">
        <v>305</v>
      </c>
      <c r="J7538" t="s">
        <v>1594</v>
      </c>
      <c r="K7538" t="s">
        <v>16505</v>
      </c>
      <c r="L7538" t="s">
        <v>16506</v>
      </c>
      <c r="M7538" t="s">
        <v>93</v>
      </c>
      <c r="N7538" t="s">
        <v>58</v>
      </c>
      <c r="O7538">
        <v>3777</v>
      </c>
      <c r="P7538">
        <v>7827</v>
      </c>
      <c r="Q7538" t="s">
        <v>95</v>
      </c>
      <c r="R7538">
        <v>487</v>
      </c>
      <c r="S7538" s="2">
        <v>44608</v>
      </c>
      <c r="T7538" t="s">
        <v>42</v>
      </c>
      <c r="U7538">
        <v>0</v>
      </c>
      <c r="V7538" t="s">
        <v>85</v>
      </c>
      <c r="W7538">
        <v>475</v>
      </c>
      <c r="X7538" t="s">
        <v>44</v>
      </c>
      <c r="Y7538" t="s">
        <v>61</v>
      </c>
      <c r="Z7538">
        <v>4008</v>
      </c>
      <c r="AA7538">
        <v>791</v>
      </c>
      <c r="AB7538">
        <v>4101</v>
      </c>
      <c r="AC7538" t="s">
        <v>107</v>
      </c>
    </row>
    <row r="7539" spans="1:29" x14ac:dyDescent="0.3">
      <c r="A7539" s="1" t="s">
        <v>47</v>
      </c>
      <c r="B7539" t="s">
        <v>161</v>
      </c>
      <c r="C7539" t="s">
        <v>2091</v>
      </c>
      <c r="D7539" t="s">
        <v>138</v>
      </c>
      <c r="E7539">
        <v>4</v>
      </c>
      <c r="F7539" t="s">
        <v>51</v>
      </c>
      <c r="G7539" t="s">
        <v>1075</v>
      </c>
      <c r="H7539" t="s">
        <v>79</v>
      </c>
      <c r="I7539" t="s">
        <v>615</v>
      </c>
      <c r="J7539" t="s">
        <v>11474</v>
      </c>
      <c r="K7539" t="s">
        <v>16507</v>
      </c>
      <c r="L7539" t="s">
        <v>16508</v>
      </c>
      <c r="M7539" t="s">
        <v>2032</v>
      </c>
      <c r="N7539" t="s">
        <v>40</v>
      </c>
      <c r="O7539">
        <v>14914</v>
      </c>
      <c r="P7539">
        <v>19090</v>
      </c>
      <c r="Q7539" t="s">
        <v>41</v>
      </c>
      <c r="R7539">
        <v>275</v>
      </c>
      <c r="S7539" s="2">
        <v>44679</v>
      </c>
      <c r="T7539" t="s">
        <v>42</v>
      </c>
      <c r="U7539">
        <v>0</v>
      </c>
      <c r="V7539" t="s">
        <v>85</v>
      </c>
      <c r="W7539">
        <v>473</v>
      </c>
      <c r="X7539" t="s">
        <v>44</v>
      </c>
      <c r="Y7539" t="s">
        <v>61</v>
      </c>
      <c r="Z7539">
        <v>0</v>
      </c>
      <c r="AA7539">
        <v>900</v>
      </c>
      <c r="AB7539">
        <v>18848</v>
      </c>
      <c r="AC7539" t="s">
        <v>46</v>
      </c>
    </row>
    <row r="7540" spans="1:29" x14ac:dyDescent="0.3">
      <c r="A7540" s="1" t="s">
        <v>47</v>
      </c>
      <c r="B7540" t="s">
        <v>176</v>
      </c>
      <c r="C7540" t="s">
        <v>290</v>
      </c>
      <c r="D7540" t="s">
        <v>185</v>
      </c>
      <c r="E7540">
        <v>3</v>
      </c>
      <c r="F7540" t="s">
        <v>120</v>
      </c>
      <c r="G7540" t="s">
        <v>329</v>
      </c>
      <c r="H7540" t="s">
        <v>79</v>
      </c>
      <c r="I7540" t="s">
        <v>502</v>
      </c>
      <c r="J7540" t="s">
        <v>5750</v>
      </c>
      <c r="K7540" t="s">
        <v>16509</v>
      </c>
      <c r="L7540" t="s">
        <v>16510</v>
      </c>
      <c r="M7540" t="s">
        <v>1507</v>
      </c>
      <c r="N7540" t="s">
        <v>94</v>
      </c>
      <c r="O7540">
        <v>16987</v>
      </c>
      <c r="P7540">
        <v>21901</v>
      </c>
      <c r="Q7540" t="s">
        <v>59</v>
      </c>
      <c r="R7540">
        <v>602</v>
      </c>
      <c r="S7540" s="2">
        <v>45261</v>
      </c>
      <c r="T7540" s="2">
        <v>45282</v>
      </c>
      <c r="U7540">
        <v>28813</v>
      </c>
      <c r="V7540" t="s">
        <v>43</v>
      </c>
      <c r="W7540">
        <v>475</v>
      </c>
      <c r="X7540" t="s">
        <v>60</v>
      </c>
      <c r="Y7540" t="s">
        <v>72</v>
      </c>
      <c r="Z7540">
        <v>0</v>
      </c>
      <c r="AA7540">
        <v>999</v>
      </c>
      <c r="AB7540">
        <v>17979</v>
      </c>
      <c r="AC7540" t="s">
        <v>107</v>
      </c>
    </row>
    <row r="7541" spans="1:29" x14ac:dyDescent="0.3">
      <c r="A7541" s="1" t="s">
        <v>47</v>
      </c>
      <c r="B7541" t="s">
        <v>161</v>
      </c>
      <c r="C7541" t="s">
        <v>386</v>
      </c>
      <c r="D7541" t="s">
        <v>178</v>
      </c>
      <c r="E7541">
        <v>6</v>
      </c>
      <c r="F7541" t="s">
        <v>129</v>
      </c>
      <c r="G7541" t="s">
        <v>130</v>
      </c>
      <c r="H7541" t="s">
        <v>79</v>
      </c>
      <c r="I7541" t="s">
        <v>6463</v>
      </c>
      <c r="J7541" t="s">
        <v>1217</v>
      </c>
      <c r="K7541" t="s">
        <v>16511</v>
      </c>
      <c r="L7541" t="s">
        <v>16512</v>
      </c>
      <c r="M7541" t="s">
        <v>1578</v>
      </c>
      <c r="N7541" t="s">
        <v>94</v>
      </c>
      <c r="O7541">
        <v>12379</v>
      </c>
      <c r="P7541">
        <v>17178</v>
      </c>
      <c r="Q7541" t="s">
        <v>59</v>
      </c>
      <c r="R7541">
        <v>804</v>
      </c>
      <c r="S7541" s="2">
        <v>44657</v>
      </c>
      <c r="T7541" t="s">
        <v>42</v>
      </c>
      <c r="U7541">
        <v>21983</v>
      </c>
      <c r="V7541" t="s">
        <v>85</v>
      </c>
      <c r="W7541">
        <v>623</v>
      </c>
      <c r="X7541" t="s">
        <v>44</v>
      </c>
      <c r="Y7541" t="s">
        <v>61</v>
      </c>
      <c r="Z7541">
        <v>0</v>
      </c>
      <c r="AA7541">
        <v>592</v>
      </c>
      <c r="AB7541">
        <v>13173</v>
      </c>
      <c r="AC7541" t="s">
        <v>107</v>
      </c>
    </row>
    <row r="7542" spans="1:29" x14ac:dyDescent="0.3">
      <c r="A7542" s="1" t="s">
        <v>29</v>
      </c>
      <c r="B7542" t="s">
        <v>30</v>
      </c>
      <c r="C7542" t="s">
        <v>1769</v>
      </c>
      <c r="D7542" t="s">
        <v>50</v>
      </c>
      <c r="E7542">
        <v>5</v>
      </c>
      <c r="F7542" t="s">
        <v>51</v>
      </c>
      <c r="G7542" t="s">
        <v>1075</v>
      </c>
      <c r="H7542" t="s">
        <v>79</v>
      </c>
      <c r="I7542" t="s">
        <v>1156</v>
      </c>
      <c r="J7542" t="s">
        <v>12133</v>
      </c>
      <c r="K7542" t="s">
        <v>16513</v>
      </c>
      <c r="L7542" t="s">
        <v>16514</v>
      </c>
      <c r="M7542" t="s">
        <v>1029</v>
      </c>
      <c r="N7542" t="s">
        <v>84</v>
      </c>
      <c r="O7542">
        <v>23344</v>
      </c>
      <c r="P7542">
        <v>27109</v>
      </c>
      <c r="Q7542" t="s">
        <v>59</v>
      </c>
      <c r="R7542">
        <v>631</v>
      </c>
      <c r="S7542" s="2">
        <v>45336</v>
      </c>
      <c r="T7542" s="2">
        <v>45342</v>
      </c>
      <c r="U7542">
        <v>541</v>
      </c>
      <c r="V7542" t="s">
        <v>106</v>
      </c>
      <c r="W7542">
        <v>426</v>
      </c>
      <c r="X7542" t="s">
        <v>60</v>
      </c>
      <c r="Y7542" t="s">
        <v>61</v>
      </c>
      <c r="Z7542">
        <v>0</v>
      </c>
      <c r="AA7542">
        <v>104</v>
      </c>
      <c r="AB7542">
        <v>26300</v>
      </c>
      <c r="AC7542" t="s">
        <v>73</v>
      </c>
    </row>
    <row r="7543" spans="1:29" x14ac:dyDescent="0.3">
      <c r="A7543" s="1" t="s">
        <v>47</v>
      </c>
      <c r="B7543" t="s">
        <v>592</v>
      </c>
      <c r="C7543" t="s">
        <v>2536</v>
      </c>
      <c r="D7543" t="s">
        <v>236</v>
      </c>
      <c r="E7543">
        <v>3</v>
      </c>
      <c r="F7543" t="s">
        <v>51</v>
      </c>
      <c r="G7543" t="s">
        <v>237</v>
      </c>
      <c r="H7543" t="s">
        <v>79</v>
      </c>
      <c r="I7543" t="s">
        <v>701</v>
      </c>
      <c r="J7543" t="s">
        <v>3310</v>
      </c>
      <c r="K7543" t="s">
        <v>16515</v>
      </c>
      <c r="L7543" t="s">
        <v>16516</v>
      </c>
      <c r="M7543" t="s">
        <v>2648</v>
      </c>
      <c r="N7543" t="s">
        <v>94</v>
      </c>
      <c r="O7543">
        <v>16481</v>
      </c>
      <c r="P7543">
        <v>18565</v>
      </c>
      <c r="Q7543" t="s">
        <v>41</v>
      </c>
      <c r="R7543">
        <v>608</v>
      </c>
      <c r="S7543" s="2">
        <v>44980</v>
      </c>
      <c r="T7543" t="s">
        <v>42</v>
      </c>
      <c r="U7543">
        <v>0</v>
      </c>
      <c r="V7543" t="s">
        <v>106</v>
      </c>
      <c r="W7543">
        <v>773</v>
      </c>
      <c r="X7543" t="s">
        <v>44</v>
      </c>
      <c r="Y7543" t="s">
        <v>45</v>
      </c>
      <c r="Z7543">
        <v>0</v>
      </c>
      <c r="AA7543">
        <v>466</v>
      </c>
      <c r="AB7543">
        <v>17599</v>
      </c>
      <c r="AC7543" t="s">
        <v>73</v>
      </c>
    </row>
    <row r="7544" spans="1:29" x14ac:dyDescent="0.3">
      <c r="A7544" s="1" t="s">
        <v>29</v>
      </c>
      <c r="B7544" t="s">
        <v>74</v>
      </c>
      <c r="C7544" t="s">
        <v>1286</v>
      </c>
      <c r="D7544" t="s">
        <v>387</v>
      </c>
      <c r="E7544">
        <v>7</v>
      </c>
      <c r="F7544" t="s">
        <v>77</v>
      </c>
      <c r="G7544" t="s">
        <v>202</v>
      </c>
      <c r="H7544" t="s">
        <v>79</v>
      </c>
      <c r="I7544" t="s">
        <v>412</v>
      </c>
      <c r="J7544" t="s">
        <v>90</v>
      </c>
      <c r="K7544" t="s">
        <v>16517</v>
      </c>
      <c r="L7544" t="s">
        <v>16518</v>
      </c>
      <c r="M7544" t="s">
        <v>1718</v>
      </c>
      <c r="N7544" t="s">
        <v>84</v>
      </c>
      <c r="O7544">
        <v>24089</v>
      </c>
      <c r="P7544">
        <v>28378</v>
      </c>
      <c r="Q7544" t="s">
        <v>59</v>
      </c>
      <c r="R7544">
        <v>340</v>
      </c>
      <c r="S7544" s="2">
        <v>45005</v>
      </c>
      <c r="T7544" s="2">
        <v>45007</v>
      </c>
      <c r="U7544">
        <v>2947</v>
      </c>
      <c r="V7544" t="s">
        <v>43</v>
      </c>
      <c r="W7544">
        <v>760</v>
      </c>
      <c r="X7544" t="s">
        <v>60</v>
      </c>
      <c r="Y7544" t="s">
        <v>72</v>
      </c>
      <c r="Z7544">
        <v>0</v>
      </c>
      <c r="AA7544">
        <v>116</v>
      </c>
      <c r="AB7544">
        <v>25124</v>
      </c>
      <c r="AC7544" t="s">
        <v>73</v>
      </c>
    </row>
    <row r="7545" spans="1:29" x14ac:dyDescent="0.3">
      <c r="A7545" s="1" t="s">
        <v>47</v>
      </c>
      <c r="B7545" t="s">
        <v>592</v>
      </c>
      <c r="C7545" t="s">
        <v>2147</v>
      </c>
      <c r="D7545" t="s">
        <v>76</v>
      </c>
      <c r="E7545">
        <v>3</v>
      </c>
      <c r="F7545" t="s">
        <v>186</v>
      </c>
      <c r="G7545" t="s">
        <v>187</v>
      </c>
      <c r="H7545" t="s">
        <v>79</v>
      </c>
      <c r="I7545" t="s">
        <v>4365</v>
      </c>
      <c r="J7545" t="s">
        <v>1647</v>
      </c>
      <c r="K7545" t="s">
        <v>16519</v>
      </c>
      <c r="L7545" t="s">
        <v>16520</v>
      </c>
      <c r="M7545" t="s">
        <v>919</v>
      </c>
      <c r="N7545" t="s">
        <v>58</v>
      </c>
      <c r="O7545">
        <v>19463</v>
      </c>
      <c r="P7545">
        <v>23748</v>
      </c>
      <c r="Q7545" t="s">
        <v>41</v>
      </c>
      <c r="R7545">
        <v>375</v>
      </c>
      <c r="S7545" s="2">
        <v>44386</v>
      </c>
      <c r="T7545" s="2">
        <v>44393</v>
      </c>
      <c r="U7545">
        <v>0</v>
      </c>
      <c r="V7545" t="s">
        <v>71</v>
      </c>
      <c r="W7545">
        <v>485</v>
      </c>
      <c r="X7545" t="s">
        <v>60</v>
      </c>
      <c r="Y7545" t="s">
        <v>72</v>
      </c>
      <c r="Z7545">
        <v>2021</v>
      </c>
      <c r="AA7545">
        <v>672</v>
      </c>
      <c r="AB7545">
        <v>22586</v>
      </c>
      <c r="AC7545" t="s">
        <v>107</v>
      </c>
    </row>
    <row r="7546" spans="1:29" x14ac:dyDescent="0.3">
      <c r="A7546" s="1" t="s">
        <v>47</v>
      </c>
      <c r="B7546" t="s">
        <v>176</v>
      </c>
      <c r="C7546" t="s">
        <v>3609</v>
      </c>
      <c r="D7546" t="s">
        <v>178</v>
      </c>
      <c r="E7546">
        <v>3</v>
      </c>
      <c r="F7546" t="s">
        <v>64</v>
      </c>
      <c r="G7546" t="s">
        <v>433</v>
      </c>
      <c r="H7546" t="s">
        <v>35</v>
      </c>
      <c r="I7546" t="s">
        <v>251</v>
      </c>
      <c r="J7546" t="s">
        <v>3749</v>
      </c>
      <c r="K7546" t="s">
        <v>16521</v>
      </c>
      <c r="L7546" t="s">
        <v>16522</v>
      </c>
      <c r="M7546" t="s">
        <v>426</v>
      </c>
      <c r="N7546" t="s">
        <v>40</v>
      </c>
      <c r="O7546">
        <v>18998</v>
      </c>
      <c r="P7546">
        <v>22158</v>
      </c>
      <c r="Q7546" t="s">
        <v>95</v>
      </c>
      <c r="R7546">
        <v>637</v>
      </c>
      <c r="S7546" s="2">
        <v>44600</v>
      </c>
      <c r="T7546" t="s">
        <v>42</v>
      </c>
      <c r="U7546">
        <v>0</v>
      </c>
      <c r="V7546" t="s">
        <v>43</v>
      </c>
      <c r="W7546">
        <v>657</v>
      </c>
      <c r="X7546" t="s">
        <v>44</v>
      </c>
      <c r="Y7546" t="s">
        <v>61</v>
      </c>
      <c r="Z7546">
        <v>0</v>
      </c>
      <c r="AA7546">
        <v>993</v>
      </c>
      <c r="AB7546">
        <v>21041</v>
      </c>
      <c r="AC7546" t="s">
        <v>46</v>
      </c>
    </row>
    <row r="7547" spans="1:29" x14ac:dyDescent="0.3">
      <c r="A7547" s="1" t="s">
        <v>29</v>
      </c>
      <c r="B7547" t="s">
        <v>96</v>
      </c>
      <c r="C7547" t="s">
        <v>1523</v>
      </c>
      <c r="D7547" t="s">
        <v>32</v>
      </c>
      <c r="E7547">
        <v>9</v>
      </c>
      <c r="F7547" t="s">
        <v>186</v>
      </c>
      <c r="G7547" t="s">
        <v>1504</v>
      </c>
      <c r="H7547" t="s">
        <v>79</v>
      </c>
      <c r="I7547" t="s">
        <v>778</v>
      </c>
      <c r="J7547" t="s">
        <v>5261</v>
      </c>
      <c r="K7547" t="s">
        <v>16523</v>
      </c>
      <c r="L7547" t="s">
        <v>16524</v>
      </c>
      <c r="M7547" t="s">
        <v>818</v>
      </c>
      <c r="N7547" t="s">
        <v>94</v>
      </c>
      <c r="O7547">
        <v>9364</v>
      </c>
      <c r="P7547">
        <v>13976</v>
      </c>
      <c r="Q7547" t="s">
        <v>41</v>
      </c>
      <c r="R7547">
        <v>311</v>
      </c>
      <c r="S7547" s="2">
        <v>44855</v>
      </c>
      <c r="T7547" s="2">
        <v>44856</v>
      </c>
      <c r="U7547">
        <v>0</v>
      </c>
      <c r="V7547" t="s">
        <v>106</v>
      </c>
      <c r="W7547">
        <v>690</v>
      </c>
      <c r="X7547" t="s">
        <v>60</v>
      </c>
      <c r="Y7547" t="s">
        <v>72</v>
      </c>
      <c r="Z7547">
        <v>0</v>
      </c>
      <c r="AA7547">
        <v>432</v>
      </c>
      <c r="AB7547">
        <v>10773</v>
      </c>
      <c r="AC7547" t="s">
        <v>73</v>
      </c>
    </row>
    <row r="7548" spans="1:29" x14ac:dyDescent="0.3">
      <c r="A7548" s="1" t="s">
        <v>47</v>
      </c>
      <c r="B7548" t="s">
        <v>117</v>
      </c>
      <c r="C7548" t="s">
        <v>865</v>
      </c>
      <c r="D7548" t="s">
        <v>201</v>
      </c>
      <c r="E7548">
        <v>8</v>
      </c>
      <c r="F7548" t="s">
        <v>99</v>
      </c>
      <c r="G7548" t="s">
        <v>529</v>
      </c>
      <c r="H7548" t="s">
        <v>35</v>
      </c>
      <c r="I7548" t="s">
        <v>927</v>
      </c>
      <c r="J7548" t="s">
        <v>2227</v>
      </c>
      <c r="K7548" t="s">
        <v>16525</v>
      </c>
      <c r="L7548" t="s">
        <v>16526</v>
      </c>
      <c r="M7548" t="s">
        <v>1484</v>
      </c>
      <c r="N7548" t="s">
        <v>94</v>
      </c>
      <c r="O7548">
        <v>24290</v>
      </c>
      <c r="P7548">
        <v>28710</v>
      </c>
      <c r="Q7548" t="s">
        <v>95</v>
      </c>
      <c r="R7548">
        <v>498</v>
      </c>
      <c r="S7548" s="2">
        <v>44641</v>
      </c>
      <c r="T7548" t="s">
        <v>42</v>
      </c>
      <c r="U7548">
        <v>0</v>
      </c>
      <c r="V7548" t="s">
        <v>106</v>
      </c>
      <c r="W7548">
        <v>697</v>
      </c>
      <c r="X7548" t="s">
        <v>44</v>
      </c>
      <c r="Y7548" t="s">
        <v>45</v>
      </c>
      <c r="Z7548">
        <v>0</v>
      </c>
      <c r="AA7548">
        <v>793</v>
      </c>
      <c r="AB7548">
        <v>25634</v>
      </c>
      <c r="AC7548" t="s">
        <v>73</v>
      </c>
    </row>
    <row r="7549" spans="1:29" x14ac:dyDescent="0.3">
      <c r="A7549" s="1" t="s">
        <v>47</v>
      </c>
      <c r="B7549" t="s">
        <v>48</v>
      </c>
      <c r="C7549" t="s">
        <v>644</v>
      </c>
      <c r="D7549" t="s">
        <v>236</v>
      </c>
      <c r="E7549">
        <v>10</v>
      </c>
      <c r="F7549" t="s">
        <v>33</v>
      </c>
      <c r="G7549" t="s">
        <v>848</v>
      </c>
      <c r="H7549" t="s">
        <v>79</v>
      </c>
      <c r="I7549" t="s">
        <v>906</v>
      </c>
      <c r="J7549" t="s">
        <v>180</v>
      </c>
      <c r="K7549" t="s">
        <v>16527</v>
      </c>
      <c r="L7549" t="s">
        <v>16528</v>
      </c>
      <c r="M7549" t="s">
        <v>303</v>
      </c>
      <c r="N7549" t="s">
        <v>58</v>
      </c>
      <c r="O7549">
        <v>26490</v>
      </c>
      <c r="P7549">
        <v>30498</v>
      </c>
      <c r="Q7549" t="s">
        <v>41</v>
      </c>
      <c r="R7549">
        <v>811</v>
      </c>
      <c r="S7549" s="2">
        <v>44811</v>
      </c>
      <c r="T7549" t="s">
        <v>42</v>
      </c>
      <c r="U7549">
        <v>0</v>
      </c>
      <c r="V7549" t="s">
        <v>43</v>
      </c>
      <c r="W7549">
        <v>731</v>
      </c>
      <c r="X7549" t="s">
        <v>44</v>
      </c>
      <c r="Y7549" t="s">
        <v>72</v>
      </c>
      <c r="Z7549">
        <v>1052</v>
      </c>
      <c r="AA7549">
        <v>951</v>
      </c>
      <c r="AB7549">
        <v>30314</v>
      </c>
      <c r="AC7549" t="s">
        <v>46</v>
      </c>
    </row>
    <row r="7550" spans="1:29" x14ac:dyDescent="0.3">
      <c r="A7550" s="1" t="s">
        <v>29</v>
      </c>
      <c r="B7550" t="s">
        <v>541</v>
      </c>
      <c r="C7550" t="s">
        <v>3205</v>
      </c>
      <c r="D7550" t="s">
        <v>76</v>
      </c>
      <c r="E7550">
        <v>3</v>
      </c>
      <c r="F7550" t="s">
        <v>186</v>
      </c>
      <c r="G7550" t="s">
        <v>650</v>
      </c>
      <c r="H7550" t="s">
        <v>79</v>
      </c>
      <c r="I7550" t="s">
        <v>679</v>
      </c>
      <c r="J7550" t="s">
        <v>4783</v>
      </c>
      <c r="K7550" t="s">
        <v>16529</v>
      </c>
      <c r="L7550" t="s">
        <v>16530</v>
      </c>
      <c r="M7550" t="s">
        <v>733</v>
      </c>
      <c r="N7550" t="s">
        <v>84</v>
      </c>
      <c r="O7550">
        <v>18607</v>
      </c>
      <c r="P7550">
        <v>22056</v>
      </c>
      <c r="Q7550" t="s">
        <v>59</v>
      </c>
      <c r="R7550">
        <v>122</v>
      </c>
      <c r="S7550" s="2">
        <v>44281</v>
      </c>
      <c r="T7550" s="2">
        <v>44282</v>
      </c>
      <c r="U7550">
        <v>32336</v>
      </c>
      <c r="V7550" t="s">
        <v>43</v>
      </c>
      <c r="W7550">
        <v>580</v>
      </c>
      <c r="X7550" t="s">
        <v>60</v>
      </c>
      <c r="Y7550" t="s">
        <v>61</v>
      </c>
      <c r="Z7550">
        <v>0</v>
      </c>
      <c r="AA7550">
        <v>600</v>
      </c>
      <c r="AB7550">
        <v>20755</v>
      </c>
      <c r="AC7550" t="s">
        <v>107</v>
      </c>
    </row>
    <row r="7551" spans="1:29" x14ac:dyDescent="0.3">
      <c r="A7551" s="1" t="s">
        <v>29</v>
      </c>
      <c r="B7551" t="s">
        <v>363</v>
      </c>
      <c r="C7551" t="s">
        <v>661</v>
      </c>
      <c r="D7551" t="s">
        <v>76</v>
      </c>
      <c r="E7551">
        <v>2</v>
      </c>
      <c r="F7551" t="s">
        <v>33</v>
      </c>
      <c r="G7551" t="s">
        <v>728</v>
      </c>
      <c r="H7551" t="s">
        <v>35</v>
      </c>
      <c r="I7551" t="s">
        <v>1480</v>
      </c>
      <c r="J7551" t="s">
        <v>553</v>
      </c>
      <c r="K7551" t="s">
        <v>16531</v>
      </c>
      <c r="L7551" t="s">
        <v>16532</v>
      </c>
      <c r="M7551" t="s">
        <v>1603</v>
      </c>
      <c r="N7551" t="s">
        <v>84</v>
      </c>
      <c r="O7551">
        <v>23832</v>
      </c>
      <c r="P7551">
        <v>28517</v>
      </c>
      <c r="Q7551" t="s">
        <v>41</v>
      </c>
      <c r="R7551">
        <v>384</v>
      </c>
      <c r="S7551" s="2">
        <v>45011</v>
      </c>
      <c r="T7551" t="s">
        <v>42</v>
      </c>
      <c r="U7551">
        <v>0</v>
      </c>
      <c r="V7551" t="s">
        <v>106</v>
      </c>
      <c r="W7551">
        <v>834</v>
      </c>
      <c r="X7551" t="s">
        <v>44</v>
      </c>
      <c r="Y7551" t="s">
        <v>45</v>
      </c>
      <c r="Z7551">
        <v>0</v>
      </c>
      <c r="AA7551">
        <v>543</v>
      </c>
      <c r="AB7551">
        <v>23907</v>
      </c>
      <c r="AC7551" t="s">
        <v>73</v>
      </c>
    </row>
    <row r="7552" spans="1:29" x14ac:dyDescent="0.3">
      <c r="A7552" s="1" t="s">
        <v>29</v>
      </c>
      <c r="B7552" t="s">
        <v>541</v>
      </c>
      <c r="C7552" t="s">
        <v>3205</v>
      </c>
      <c r="D7552" t="s">
        <v>50</v>
      </c>
      <c r="E7552">
        <v>6</v>
      </c>
      <c r="F7552" t="s">
        <v>33</v>
      </c>
      <c r="G7552" t="s">
        <v>170</v>
      </c>
      <c r="H7552" t="s">
        <v>35</v>
      </c>
      <c r="I7552" t="s">
        <v>292</v>
      </c>
      <c r="J7552" t="s">
        <v>890</v>
      </c>
      <c r="K7552" t="s">
        <v>16533</v>
      </c>
      <c r="L7552" t="s">
        <v>16534</v>
      </c>
      <c r="M7552" t="s">
        <v>563</v>
      </c>
      <c r="N7552" t="s">
        <v>84</v>
      </c>
      <c r="O7552">
        <v>21839</v>
      </c>
      <c r="P7552">
        <v>25074</v>
      </c>
      <c r="Q7552" t="s">
        <v>41</v>
      </c>
      <c r="R7552">
        <v>865</v>
      </c>
      <c r="S7552" s="2">
        <v>45279</v>
      </c>
      <c r="T7552" s="2">
        <v>45299</v>
      </c>
      <c r="U7552">
        <v>0</v>
      </c>
      <c r="V7552" t="s">
        <v>106</v>
      </c>
      <c r="W7552">
        <v>798</v>
      </c>
      <c r="X7552" t="s">
        <v>60</v>
      </c>
      <c r="Y7552" t="s">
        <v>45</v>
      </c>
      <c r="Z7552">
        <v>0</v>
      </c>
      <c r="AA7552">
        <v>942</v>
      </c>
      <c r="AB7552">
        <v>24083</v>
      </c>
      <c r="AC7552" t="s">
        <v>46</v>
      </c>
    </row>
    <row r="7553" spans="1:29" x14ac:dyDescent="0.3">
      <c r="A7553" s="1" t="s">
        <v>29</v>
      </c>
      <c r="B7553" t="s">
        <v>74</v>
      </c>
      <c r="C7553" t="s">
        <v>903</v>
      </c>
      <c r="D7553" t="s">
        <v>50</v>
      </c>
      <c r="E7553">
        <v>2</v>
      </c>
      <c r="F7553" t="s">
        <v>33</v>
      </c>
      <c r="G7553" t="s">
        <v>139</v>
      </c>
      <c r="H7553" t="s">
        <v>79</v>
      </c>
      <c r="I7553" t="s">
        <v>2696</v>
      </c>
      <c r="J7553" t="s">
        <v>530</v>
      </c>
      <c r="K7553" t="s">
        <v>16535</v>
      </c>
      <c r="L7553" t="s">
        <v>16536</v>
      </c>
      <c r="M7553" t="s">
        <v>1146</v>
      </c>
      <c r="N7553" t="s">
        <v>94</v>
      </c>
      <c r="O7553">
        <v>27644</v>
      </c>
      <c r="P7553">
        <v>32504</v>
      </c>
      <c r="Q7553" t="s">
        <v>59</v>
      </c>
      <c r="R7553">
        <v>79</v>
      </c>
      <c r="S7553" s="2">
        <v>44577</v>
      </c>
      <c r="T7553" s="2">
        <v>44591</v>
      </c>
      <c r="U7553">
        <v>46761</v>
      </c>
      <c r="V7553" t="s">
        <v>71</v>
      </c>
      <c r="W7553">
        <v>592</v>
      </c>
      <c r="X7553" t="s">
        <v>60</v>
      </c>
      <c r="Y7553" t="s">
        <v>45</v>
      </c>
      <c r="Z7553">
        <v>0</v>
      </c>
      <c r="AA7553">
        <v>375</v>
      </c>
      <c r="AB7553">
        <v>31970</v>
      </c>
      <c r="AC7553" t="s">
        <v>73</v>
      </c>
    </row>
    <row r="7554" spans="1:29" x14ac:dyDescent="0.3">
      <c r="A7554" s="1" t="s">
        <v>47</v>
      </c>
      <c r="B7554" t="s">
        <v>153</v>
      </c>
      <c r="C7554" t="s">
        <v>339</v>
      </c>
      <c r="D7554" t="s">
        <v>201</v>
      </c>
      <c r="E7554">
        <v>2</v>
      </c>
      <c r="F7554" t="s">
        <v>51</v>
      </c>
      <c r="G7554" t="s">
        <v>1069</v>
      </c>
      <c r="H7554" t="s">
        <v>35</v>
      </c>
      <c r="I7554" t="s">
        <v>6053</v>
      </c>
      <c r="J7554" t="s">
        <v>10476</v>
      </c>
      <c r="K7554">
        <v>5142390748</v>
      </c>
      <c r="L7554" t="s">
        <v>16537</v>
      </c>
      <c r="M7554" t="s">
        <v>255</v>
      </c>
      <c r="N7554" t="s">
        <v>94</v>
      </c>
      <c r="O7554">
        <v>24124</v>
      </c>
      <c r="P7554">
        <v>28272</v>
      </c>
      <c r="Q7554" t="s">
        <v>95</v>
      </c>
      <c r="R7554">
        <v>78</v>
      </c>
      <c r="S7554" s="2">
        <v>45009</v>
      </c>
      <c r="T7554" s="2">
        <v>45017</v>
      </c>
      <c r="U7554">
        <v>0</v>
      </c>
      <c r="V7554" t="s">
        <v>106</v>
      </c>
      <c r="W7554">
        <v>827</v>
      </c>
      <c r="X7554" t="s">
        <v>60</v>
      </c>
      <c r="Y7554" t="s">
        <v>61</v>
      </c>
      <c r="Z7554">
        <v>0</v>
      </c>
      <c r="AA7554">
        <v>658</v>
      </c>
      <c r="AB7554">
        <v>26133</v>
      </c>
      <c r="AC7554" t="s">
        <v>46</v>
      </c>
    </row>
    <row r="7555" spans="1:29" x14ac:dyDescent="0.3">
      <c r="A7555" s="1" t="s">
        <v>47</v>
      </c>
      <c r="B7555" t="s">
        <v>153</v>
      </c>
      <c r="C7555" t="s">
        <v>8836</v>
      </c>
      <c r="D7555" t="s">
        <v>155</v>
      </c>
      <c r="E7555">
        <v>6</v>
      </c>
      <c r="F7555" t="s">
        <v>64</v>
      </c>
      <c r="G7555" t="s">
        <v>388</v>
      </c>
      <c r="H7555" t="s">
        <v>35</v>
      </c>
      <c r="I7555" t="s">
        <v>778</v>
      </c>
      <c r="J7555" t="s">
        <v>1182</v>
      </c>
      <c r="K7555" t="s">
        <v>16538</v>
      </c>
      <c r="L7555" t="s">
        <v>16539</v>
      </c>
      <c r="M7555" t="s">
        <v>1202</v>
      </c>
      <c r="N7555" t="s">
        <v>40</v>
      </c>
      <c r="O7555">
        <v>27369</v>
      </c>
      <c r="P7555">
        <v>31886</v>
      </c>
      <c r="Q7555" t="s">
        <v>59</v>
      </c>
      <c r="R7555">
        <v>203</v>
      </c>
      <c r="S7555" s="2">
        <v>45100</v>
      </c>
      <c r="T7555" s="2">
        <v>45104</v>
      </c>
      <c r="U7555">
        <v>27113</v>
      </c>
      <c r="V7555" t="s">
        <v>106</v>
      </c>
      <c r="W7555">
        <v>828</v>
      </c>
      <c r="X7555" t="s">
        <v>60</v>
      </c>
      <c r="Y7555" t="s">
        <v>61</v>
      </c>
      <c r="Z7555">
        <v>0</v>
      </c>
      <c r="AA7555">
        <v>406</v>
      </c>
      <c r="AB7555">
        <v>27749</v>
      </c>
      <c r="AC7555" t="s">
        <v>73</v>
      </c>
    </row>
    <row r="7556" spans="1:29" x14ac:dyDescent="0.3">
      <c r="A7556" s="1" t="s">
        <v>47</v>
      </c>
      <c r="B7556" t="s">
        <v>108</v>
      </c>
      <c r="C7556" t="s">
        <v>1275</v>
      </c>
      <c r="D7556" t="s">
        <v>155</v>
      </c>
      <c r="E7556">
        <v>4</v>
      </c>
      <c r="F7556" t="s">
        <v>64</v>
      </c>
      <c r="G7556" t="s">
        <v>1152</v>
      </c>
      <c r="H7556" t="s">
        <v>35</v>
      </c>
      <c r="I7556" t="s">
        <v>1608</v>
      </c>
      <c r="J7556" t="s">
        <v>730</v>
      </c>
      <c r="K7556" t="s">
        <v>16540</v>
      </c>
      <c r="L7556" t="s">
        <v>16541</v>
      </c>
      <c r="M7556" t="s">
        <v>660</v>
      </c>
      <c r="N7556" t="s">
        <v>58</v>
      </c>
      <c r="O7556">
        <v>21941</v>
      </c>
      <c r="P7556">
        <v>24308</v>
      </c>
      <c r="Q7556" t="s">
        <v>95</v>
      </c>
      <c r="R7556">
        <v>819</v>
      </c>
      <c r="S7556" s="2">
        <v>44719</v>
      </c>
      <c r="T7556" t="s">
        <v>42</v>
      </c>
      <c r="U7556">
        <v>0</v>
      </c>
      <c r="V7556" t="s">
        <v>106</v>
      </c>
      <c r="W7556">
        <v>424</v>
      </c>
      <c r="X7556" t="s">
        <v>44</v>
      </c>
      <c r="Y7556" t="s">
        <v>45</v>
      </c>
      <c r="Z7556">
        <v>2023</v>
      </c>
      <c r="AA7556">
        <v>497</v>
      </c>
      <c r="AB7556">
        <v>22434</v>
      </c>
      <c r="AC7556" t="s">
        <v>46</v>
      </c>
    </row>
    <row r="7557" spans="1:29" x14ac:dyDescent="0.3">
      <c r="A7557" s="1" t="s">
        <v>29</v>
      </c>
      <c r="B7557" t="s">
        <v>74</v>
      </c>
      <c r="C7557" t="s">
        <v>831</v>
      </c>
      <c r="D7557" t="s">
        <v>201</v>
      </c>
      <c r="E7557">
        <v>1</v>
      </c>
      <c r="F7557" t="s">
        <v>221</v>
      </c>
      <c r="G7557" t="s">
        <v>506</v>
      </c>
      <c r="H7557" t="s">
        <v>79</v>
      </c>
      <c r="I7557" t="s">
        <v>66</v>
      </c>
      <c r="J7557" t="s">
        <v>3310</v>
      </c>
      <c r="K7557" t="s">
        <v>16542</v>
      </c>
      <c r="L7557" t="s">
        <v>16543</v>
      </c>
      <c r="M7557" t="s">
        <v>969</v>
      </c>
      <c r="N7557" t="s">
        <v>58</v>
      </c>
      <c r="O7557">
        <v>12415</v>
      </c>
      <c r="P7557">
        <v>15784</v>
      </c>
      <c r="Q7557" t="s">
        <v>41</v>
      </c>
      <c r="R7557">
        <v>958</v>
      </c>
      <c r="S7557" s="2">
        <v>44512</v>
      </c>
      <c r="T7557" s="2">
        <v>44516</v>
      </c>
      <c r="U7557">
        <v>0</v>
      </c>
      <c r="V7557" t="s">
        <v>85</v>
      </c>
      <c r="W7557">
        <v>516</v>
      </c>
      <c r="X7557" t="s">
        <v>60</v>
      </c>
      <c r="Y7557" t="s">
        <v>72</v>
      </c>
      <c r="Z7557">
        <v>4526</v>
      </c>
      <c r="AA7557">
        <v>389</v>
      </c>
      <c r="AB7557">
        <v>12655</v>
      </c>
      <c r="AC7557" t="s">
        <v>107</v>
      </c>
    </row>
    <row r="7558" spans="1:29" x14ac:dyDescent="0.3">
      <c r="A7558" s="1" t="s">
        <v>47</v>
      </c>
      <c r="B7558" t="s">
        <v>48</v>
      </c>
      <c r="C7558" t="s">
        <v>3795</v>
      </c>
      <c r="D7558" t="s">
        <v>138</v>
      </c>
      <c r="E7558">
        <v>2</v>
      </c>
      <c r="F7558" t="s">
        <v>77</v>
      </c>
      <c r="G7558" t="s">
        <v>440</v>
      </c>
      <c r="H7558" t="s">
        <v>79</v>
      </c>
      <c r="I7558" t="s">
        <v>636</v>
      </c>
      <c r="J7558" t="s">
        <v>5224</v>
      </c>
      <c r="K7558" s="3" t="s">
        <v>16544</v>
      </c>
      <c r="L7558" t="s">
        <v>16545</v>
      </c>
      <c r="M7558" t="s">
        <v>648</v>
      </c>
      <c r="N7558" t="s">
        <v>58</v>
      </c>
      <c r="O7558">
        <v>24845</v>
      </c>
      <c r="P7558">
        <v>27277</v>
      </c>
      <c r="Q7558" t="s">
        <v>95</v>
      </c>
      <c r="R7558">
        <v>87</v>
      </c>
      <c r="S7558" s="2">
        <v>45257</v>
      </c>
      <c r="T7558" t="s">
        <v>42</v>
      </c>
      <c r="U7558">
        <v>0</v>
      </c>
      <c r="V7558" t="s">
        <v>43</v>
      </c>
      <c r="W7558">
        <v>537</v>
      </c>
      <c r="X7558" t="s">
        <v>44</v>
      </c>
      <c r="Y7558" t="s">
        <v>72</v>
      </c>
      <c r="Z7558">
        <v>2888</v>
      </c>
      <c r="AA7558">
        <v>18</v>
      </c>
      <c r="AB7558">
        <v>26171</v>
      </c>
      <c r="AC7558" t="s">
        <v>73</v>
      </c>
    </row>
    <row r="7559" spans="1:29" x14ac:dyDescent="0.3">
      <c r="A7559" s="1" t="s">
        <v>29</v>
      </c>
      <c r="B7559" t="s">
        <v>96</v>
      </c>
      <c r="C7559" t="s">
        <v>1496</v>
      </c>
      <c r="D7559" t="s">
        <v>185</v>
      </c>
      <c r="E7559">
        <v>2</v>
      </c>
      <c r="F7559" t="s">
        <v>129</v>
      </c>
      <c r="G7559" t="s">
        <v>574</v>
      </c>
      <c r="H7559" t="s">
        <v>35</v>
      </c>
      <c r="I7559" t="s">
        <v>883</v>
      </c>
      <c r="J7559" t="s">
        <v>3922</v>
      </c>
      <c r="K7559" t="s">
        <v>16546</v>
      </c>
      <c r="L7559" t="s">
        <v>16547</v>
      </c>
      <c r="M7559" t="s">
        <v>1784</v>
      </c>
      <c r="N7559" t="s">
        <v>40</v>
      </c>
      <c r="O7559">
        <v>14006</v>
      </c>
      <c r="P7559">
        <v>18219</v>
      </c>
      <c r="Q7559" t="s">
        <v>59</v>
      </c>
      <c r="R7559">
        <v>46</v>
      </c>
      <c r="S7559" s="2">
        <v>44559</v>
      </c>
      <c r="T7559" s="2">
        <v>44567</v>
      </c>
      <c r="U7559">
        <v>8993</v>
      </c>
      <c r="V7559" t="s">
        <v>43</v>
      </c>
      <c r="W7559">
        <v>535</v>
      </c>
      <c r="X7559" t="s">
        <v>60</v>
      </c>
      <c r="Y7559" t="s">
        <v>45</v>
      </c>
      <c r="Z7559">
        <v>0</v>
      </c>
      <c r="AA7559">
        <v>416</v>
      </c>
      <c r="AB7559">
        <v>17871</v>
      </c>
      <c r="AC7559" t="s">
        <v>73</v>
      </c>
    </row>
    <row r="7560" spans="1:29" x14ac:dyDescent="0.3">
      <c r="A7560" s="1" t="s">
        <v>47</v>
      </c>
      <c r="B7560" t="s">
        <v>161</v>
      </c>
      <c r="C7560" t="s">
        <v>1692</v>
      </c>
      <c r="D7560" t="s">
        <v>352</v>
      </c>
      <c r="E7560">
        <v>4</v>
      </c>
      <c r="F7560" t="s">
        <v>33</v>
      </c>
      <c r="G7560" t="s">
        <v>848</v>
      </c>
      <c r="H7560" t="s">
        <v>35</v>
      </c>
      <c r="I7560" t="s">
        <v>883</v>
      </c>
      <c r="J7560" t="s">
        <v>730</v>
      </c>
      <c r="K7560" t="s">
        <v>16548</v>
      </c>
      <c r="L7560" t="s">
        <v>16549</v>
      </c>
      <c r="M7560" t="s">
        <v>687</v>
      </c>
      <c r="N7560" t="s">
        <v>84</v>
      </c>
      <c r="O7560">
        <v>4207</v>
      </c>
      <c r="P7560">
        <v>6613</v>
      </c>
      <c r="Q7560" t="s">
        <v>59</v>
      </c>
      <c r="R7560">
        <v>479</v>
      </c>
      <c r="S7560" s="2">
        <v>44417</v>
      </c>
      <c r="T7560" s="2">
        <v>44445</v>
      </c>
      <c r="U7560">
        <v>11189</v>
      </c>
      <c r="V7560" t="s">
        <v>85</v>
      </c>
      <c r="W7560">
        <v>521</v>
      </c>
      <c r="X7560" t="s">
        <v>60</v>
      </c>
      <c r="Y7560" t="s">
        <v>61</v>
      </c>
      <c r="Z7560">
        <v>0</v>
      </c>
      <c r="AA7560">
        <v>205</v>
      </c>
      <c r="AB7560">
        <v>4598</v>
      </c>
      <c r="AC7560" t="s">
        <v>73</v>
      </c>
    </row>
    <row r="7561" spans="1:29" x14ac:dyDescent="0.3">
      <c r="A7561" s="1" t="s">
        <v>29</v>
      </c>
      <c r="B7561" t="s">
        <v>86</v>
      </c>
      <c r="C7561" t="s">
        <v>1621</v>
      </c>
      <c r="D7561" t="s">
        <v>98</v>
      </c>
      <c r="E7561">
        <v>9</v>
      </c>
      <c r="F7561" t="s">
        <v>186</v>
      </c>
      <c r="G7561" t="s">
        <v>620</v>
      </c>
      <c r="H7561" t="s">
        <v>79</v>
      </c>
      <c r="I7561" t="s">
        <v>1841</v>
      </c>
      <c r="J7561" t="s">
        <v>1036</v>
      </c>
      <c r="K7561" t="s">
        <v>16550</v>
      </c>
      <c r="L7561" t="s">
        <v>16551</v>
      </c>
      <c r="M7561" t="s">
        <v>1691</v>
      </c>
      <c r="N7561" t="s">
        <v>40</v>
      </c>
      <c r="O7561">
        <v>13558</v>
      </c>
      <c r="P7561">
        <v>17482</v>
      </c>
      <c r="Q7561" t="s">
        <v>41</v>
      </c>
      <c r="R7561">
        <v>132</v>
      </c>
      <c r="S7561" s="2">
        <v>44502</v>
      </c>
      <c r="T7561" s="2">
        <v>44529</v>
      </c>
      <c r="U7561">
        <v>0</v>
      </c>
      <c r="V7561" t="s">
        <v>43</v>
      </c>
      <c r="W7561">
        <v>563</v>
      </c>
      <c r="X7561" t="s">
        <v>60</v>
      </c>
      <c r="Y7561" t="s">
        <v>72</v>
      </c>
      <c r="Z7561">
        <v>0</v>
      </c>
      <c r="AA7561">
        <v>887</v>
      </c>
      <c r="AB7561">
        <v>13651</v>
      </c>
      <c r="AC7561" t="s">
        <v>46</v>
      </c>
    </row>
    <row r="7562" spans="1:29" x14ac:dyDescent="0.3">
      <c r="A7562" s="1" t="s">
        <v>29</v>
      </c>
      <c r="B7562" t="s">
        <v>327</v>
      </c>
      <c r="C7562" t="s">
        <v>1336</v>
      </c>
      <c r="D7562" t="s">
        <v>236</v>
      </c>
      <c r="E7562">
        <v>3</v>
      </c>
      <c r="F7562" t="s">
        <v>186</v>
      </c>
      <c r="G7562" t="s">
        <v>535</v>
      </c>
      <c r="H7562" t="s">
        <v>35</v>
      </c>
      <c r="I7562" t="s">
        <v>5641</v>
      </c>
      <c r="J7562" t="s">
        <v>2315</v>
      </c>
      <c r="K7562" t="s">
        <v>16552</v>
      </c>
      <c r="L7562" t="s">
        <v>16553</v>
      </c>
      <c r="M7562" t="s">
        <v>2246</v>
      </c>
      <c r="N7562" t="s">
        <v>58</v>
      </c>
      <c r="O7562">
        <v>16059</v>
      </c>
      <c r="P7562">
        <v>20744</v>
      </c>
      <c r="Q7562" t="s">
        <v>95</v>
      </c>
      <c r="R7562">
        <v>846</v>
      </c>
      <c r="S7562" s="2">
        <v>44579</v>
      </c>
      <c r="T7562" s="2">
        <v>44589</v>
      </c>
      <c r="U7562">
        <v>0</v>
      </c>
      <c r="V7562" t="s">
        <v>85</v>
      </c>
      <c r="W7562">
        <v>583</v>
      </c>
      <c r="X7562" t="s">
        <v>60</v>
      </c>
      <c r="Y7562" t="s">
        <v>61</v>
      </c>
      <c r="Z7562">
        <v>4634</v>
      </c>
      <c r="AA7562">
        <v>506</v>
      </c>
      <c r="AB7562">
        <v>19810</v>
      </c>
      <c r="AC7562" t="s">
        <v>107</v>
      </c>
    </row>
    <row r="7563" spans="1:29" x14ac:dyDescent="0.3">
      <c r="A7563" s="1" t="s">
        <v>29</v>
      </c>
      <c r="B7563" t="s">
        <v>62</v>
      </c>
      <c r="C7563" t="s">
        <v>2097</v>
      </c>
      <c r="D7563" t="s">
        <v>50</v>
      </c>
      <c r="E7563">
        <v>1</v>
      </c>
      <c r="F7563" t="s">
        <v>120</v>
      </c>
      <c r="G7563" t="s">
        <v>820</v>
      </c>
      <c r="H7563" t="s">
        <v>35</v>
      </c>
      <c r="I7563" t="s">
        <v>565</v>
      </c>
      <c r="J7563" t="s">
        <v>4529</v>
      </c>
      <c r="K7563" t="s">
        <v>16554</v>
      </c>
      <c r="L7563" t="s">
        <v>16555</v>
      </c>
      <c r="M7563" t="s">
        <v>1330</v>
      </c>
      <c r="N7563" t="s">
        <v>84</v>
      </c>
      <c r="O7563">
        <v>5064</v>
      </c>
      <c r="P7563">
        <v>9559</v>
      </c>
      <c r="Q7563" t="s">
        <v>41</v>
      </c>
      <c r="R7563">
        <v>821</v>
      </c>
      <c r="S7563" s="2">
        <v>44267</v>
      </c>
      <c r="T7563" t="s">
        <v>42</v>
      </c>
      <c r="U7563">
        <v>0</v>
      </c>
      <c r="V7563" t="s">
        <v>43</v>
      </c>
      <c r="W7563">
        <v>489</v>
      </c>
      <c r="X7563" t="s">
        <v>44</v>
      </c>
      <c r="Y7563" t="s">
        <v>45</v>
      </c>
      <c r="Z7563">
        <v>0</v>
      </c>
      <c r="AA7563">
        <v>206</v>
      </c>
      <c r="AB7563">
        <v>8049</v>
      </c>
      <c r="AC7563" t="s">
        <v>73</v>
      </c>
    </row>
    <row r="7564" spans="1:29" x14ac:dyDescent="0.3">
      <c r="A7564" s="1" t="s">
        <v>29</v>
      </c>
      <c r="B7564" t="s">
        <v>86</v>
      </c>
      <c r="C7564" t="s">
        <v>1312</v>
      </c>
      <c r="D7564" t="s">
        <v>352</v>
      </c>
      <c r="E7564">
        <v>9</v>
      </c>
      <c r="F7564" t="s">
        <v>221</v>
      </c>
      <c r="G7564" t="s">
        <v>335</v>
      </c>
      <c r="H7564" t="s">
        <v>79</v>
      </c>
      <c r="I7564" t="s">
        <v>565</v>
      </c>
      <c r="J7564" t="s">
        <v>1836</v>
      </c>
      <c r="K7564" t="s">
        <v>16556</v>
      </c>
      <c r="L7564" t="s">
        <v>16557</v>
      </c>
      <c r="M7564" t="s">
        <v>1691</v>
      </c>
      <c r="N7564" t="s">
        <v>94</v>
      </c>
      <c r="O7564">
        <v>11075</v>
      </c>
      <c r="P7564">
        <v>14903</v>
      </c>
      <c r="Q7564" t="s">
        <v>95</v>
      </c>
      <c r="R7564">
        <v>603</v>
      </c>
      <c r="S7564" s="2">
        <v>44862</v>
      </c>
      <c r="T7564" t="s">
        <v>42</v>
      </c>
      <c r="U7564">
        <v>0</v>
      </c>
      <c r="V7564" t="s">
        <v>43</v>
      </c>
      <c r="W7564">
        <v>774</v>
      </c>
      <c r="X7564" t="s">
        <v>44</v>
      </c>
      <c r="Y7564" t="s">
        <v>72</v>
      </c>
      <c r="Z7564">
        <v>0</v>
      </c>
      <c r="AA7564">
        <v>305</v>
      </c>
      <c r="AB7564">
        <v>13441</v>
      </c>
      <c r="AC7564" t="s">
        <v>107</v>
      </c>
    </row>
    <row r="7565" spans="1:29" x14ac:dyDescent="0.3">
      <c r="A7565" s="1" t="s">
        <v>47</v>
      </c>
      <c r="B7565" t="s">
        <v>145</v>
      </c>
      <c r="C7565" t="s">
        <v>270</v>
      </c>
      <c r="D7565" t="s">
        <v>236</v>
      </c>
      <c r="E7565">
        <v>6</v>
      </c>
      <c r="F7565" t="s">
        <v>77</v>
      </c>
      <c r="G7565" t="s">
        <v>980</v>
      </c>
      <c r="H7565" t="s">
        <v>35</v>
      </c>
      <c r="I7565" t="s">
        <v>3333</v>
      </c>
      <c r="J7565" t="s">
        <v>1106</v>
      </c>
      <c r="K7565" t="s">
        <v>16558</v>
      </c>
      <c r="L7565" t="s">
        <v>16559</v>
      </c>
      <c r="M7565" t="s">
        <v>152</v>
      </c>
      <c r="N7565" t="s">
        <v>58</v>
      </c>
      <c r="O7565">
        <v>22745</v>
      </c>
      <c r="P7565">
        <v>27351</v>
      </c>
      <c r="Q7565" t="s">
        <v>41</v>
      </c>
      <c r="R7565">
        <v>461</v>
      </c>
      <c r="S7565" s="2">
        <v>45037</v>
      </c>
      <c r="T7565" t="s">
        <v>42</v>
      </c>
      <c r="U7565">
        <v>0</v>
      </c>
      <c r="V7565" t="s">
        <v>43</v>
      </c>
      <c r="W7565">
        <v>492</v>
      </c>
      <c r="X7565" t="s">
        <v>44</v>
      </c>
      <c r="Y7565" t="s">
        <v>61</v>
      </c>
      <c r="Z7565">
        <v>4480</v>
      </c>
      <c r="AA7565">
        <v>42</v>
      </c>
      <c r="AB7565">
        <v>24593</v>
      </c>
      <c r="AC7565" t="s">
        <v>107</v>
      </c>
    </row>
    <row r="7566" spans="1:29" x14ac:dyDescent="0.3">
      <c r="A7566" s="1" t="s">
        <v>47</v>
      </c>
      <c r="B7566" t="s">
        <v>117</v>
      </c>
      <c r="C7566" t="s">
        <v>976</v>
      </c>
      <c r="D7566" t="s">
        <v>352</v>
      </c>
      <c r="E7566">
        <v>5</v>
      </c>
      <c r="F7566" t="s">
        <v>221</v>
      </c>
      <c r="G7566" t="s">
        <v>506</v>
      </c>
      <c r="H7566" t="s">
        <v>35</v>
      </c>
      <c r="I7566" t="s">
        <v>1501</v>
      </c>
      <c r="J7566" t="s">
        <v>1600</v>
      </c>
      <c r="K7566" t="s">
        <v>16560</v>
      </c>
      <c r="L7566" t="s">
        <v>16561</v>
      </c>
      <c r="M7566" t="s">
        <v>1852</v>
      </c>
      <c r="N7566" t="s">
        <v>94</v>
      </c>
      <c r="O7566">
        <v>13876</v>
      </c>
      <c r="P7566">
        <v>16363</v>
      </c>
      <c r="Q7566" t="s">
        <v>95</v>
      </c>
      <c r="R7566">
        <v>588</v>
      </c>
      <c r="S7566" s="2">
        <v>44912</v>
      </c>
      <c r="T7566" s="2">
        <v>44917</v>
      </c>
      <c r="U7566">
        <v>0</v>
      </c>
      <c r="V7566" t="s">
        <v>71</v>
      </c>
      <c r="W7566">
        <v>567</v>
      </c>
      <c r="X7566" t="s">
        <v>60</v>
      </c>
      <c r="Y7566" t="s">
        <v>61</v>
      </c>
      <c r="Z7566">
        <v>0</v>
      </c>
      <c r="AA7566">
        <v>605</v>
      </c>
      <c r="AB7566">
        <v>15757</v>
      </c>
      <c r="AC7566" t="s">
        <v>46</v>
      </c>
    </row>
    <row r="7567" spans="1:29" x14ac:dyDescent="0.3">
      <c r="A7567" s="1" t="s">
        <v>47</v>
      </c>
      <c r="B7567" t="s">
        <v>136</v>
      </c>
      <c r="C7567" t="s">
        <v>137</v>
      </c>
      <c r="D7567" t="s">
        <v>98</v>
      </c>
      <c r="E7567">
        <v>7</v>
      </c>
      <c r="F7567" t="s">
        <v>271</v>
      </c>
      <c r="G7567" t="s">
        <v>1060</v>
      </c>
      <c r="H7567" t="s">
        <v>35</v>
      </c>
      <c r="I7567" t="s">
        <v>656</v>
      </c>
      <c r="J7567" t="s">
        <v>581</v>
      </c>
      <c r="K7567" t="s">
        <v>16562</v>
      </c>
      <c r="L7567" t="s">
        <v>16563</v>
      </c>
      <c r="M7567" t="s">
        <v>1847</v>
      </c>
      <c r="N7567" t="s">
        <v>84</v>
      </c>
      <c r="O7567">
        <v>7603</v>
      </c>
      <c r="P7567">
        <v>10313</v>
      </c>
      <c r="Q7567" t="s">
        <v>41</v>
      </c>
      <c r="R7567">
        <v>330</v>
      </c>
      <c r="S7567" s="2">
        <v>44769</v>
      </c>
      <c r="T7567" t="s">
        <v>42</v>
      </c>
      <c r="U7567">
        <v>0</v>
      </c>
      <c r="V7567" t="s">
        <v>106</v>
      </c>
      <c r="W7567">
        <v>640</v>
      </c>
      <c r="X7567" t="s">
        <v>44</v>
      </c>
      <c r="Y7567" t="s">
        <v>72</v>
      </c>
      <c r="Z7567">
        <v>0</v>
      </c>
      <c r="AA7567">
        <v>398</v>
      </c>
      <c r="AB7567">
        <v>8917</v>
      </c>
      <c r="AC7567" t="s">
        <v>107</v>
      </c>
    </row>
    <row r="7568" spans="1:29" x14ac:dyDescent="0.3">
      <c r="A7568" s="1" t="s">
        <v>47</v>
      </c>
      <c r="B7568" t="s">
        <v>592</v>
      </c>
      <c r="C7568" t="s">
        <v>1566</v>
      </c>
      <c r="D7568" t="s">
        <v>178</v>
      </c>
      <c r="E7568">
        <v>7</v>
      </c>
      <c r="F7568" t="s">
        <v>271</v>
      </c>
      <c r="G7568" t="s">
        <v>1110</v>
      </c>
      <c r="H7568" t="s">
        <v>79</v>
      </c>
      <c r="I7568" t="s">
        <v>940</v>
      </c>
      <c r="J7568" t="s">
        <v>1914</v>
      </c>
      <c r="K7568" t="s">
        <v>16564</v>
      </c>
      <c r="L7568" t="s">
        <v>16565</v>
      </c>
      <c r="M7568" t="s">
        <v>1948</v>
      </c>
      <c r="N7568" t="s">
        <v>94</v>
      </c>
      <c r="O7568">
        <v>5998</v>
      </c>
      <c r="P7568">
        <v>10292</v>
      </c>
      <c r="Q7568" t="s">
        <v>95</v>
      </c>
      <c r="R7568">
        <v>228</v>
      </c>
      <c r="S7568" s="2">
        <v>44715</v>
      </c>
      <c r="T7568" s="2">
        <v>44744</v>
      </c>
      <c r="U7568">
        <v>0</v>
      </c>
      <c r="V7568" t="s">
        <v>43</v>
      </c>
      <c r="W7568">
        <v>756</v>
      </c>
      <c r="X7568" t="s">
        <v>60</v>
      </c>
      <c r="Y7568" t="s">
        <v>61</v>
      </c>
      <c r="Z7568">
        <v>0</v>
      </c>
      <c r="AA7568">
        <v>933</v>
      </c>
      <c r="AB7568">
        <v>8120</v>
      </c>
      <c r="AC7568" t="s">
        <v>46</v>
      </c>
    </row>
    <row r="7569" spans="1:29" x14ac:dyDescent="0.3">
      <c r="A7569" s="1" t="s">
        <v>29</v>
      </c>
      <c r="B7569" t="s">
        <v>86</v>
      </c>
      <c r="C7569" t="s">
        <v>1266</v>
      </c>
      <c r="D7569" t="s">
        <v>169</v>
      </c>
      <c r="E7569">
        <v>6</v>
      </c>
      <c r="F7569" t="s">
        <v>77</v>
      </c>
      <c r="G7569" t="s">
        <v>440</v>
      </c>
      <c r="H7569" t="s">
        <v>35</v>
      </c>
      <c r="I7569" t="s">
        <v>292</v>
      </c>
      <c r="J7569" t="s">
        <v>4815</v>
      </c>
      <c r="K7569" t="s">
        <v>16566</v>
      </c>
      <c r="L7569" t="s">
        <v>16567</v>
      </c>
      <c r="M7569" t="s">
        <v>1691</v>
      </c>
      <c r="N7569" t="s">
        <v>94</v>
      </c>
      <c r="O7569">
        <v>29638</v>
      </c>
      <c r="P7569">
        <v>32472</v>
      </c>
      <c r="Q7569" t="s">
        <v>59</v>
      </c>
      <c r="R7569">
        <v>38</v>
      </c>
      <c r="S7569" s="2">
        <v>44465</v>
      </c>
      <c r="T7569" s="2">
        <v>44491</v>
      </c>
      <c r="U7569">
        <v>41253</v>
      </c>
      <c r="V7569" t="s">
        <v>43</v>
      </c>
      <c r="W7569">
        <v>838</v>
      </c>
      <c r="X7569" t="s">
        <v>60</v>
      </c>
      <c r="Y7569" t="s">
        <v>61</v>
      </c>
      <c r="Z7569">
        <v>0</v>
      </c>
      <c r="AA7569">
        <v>979</v>
      </c>
      <c r="AB7569">
        <v>30186</v>
      </c>
      <c r="AC7569" t="s">
        <v>107</v>
      </c>
    </row>
    <row r="7570" spans="1:29" x14ac:dyDescent="0.3">
      <c r="A7570" s="1" t="s">
        <v>29</v>
      </c>
      <c r="B7570" t="s">
        <v>327</v>
      </c>
      <c r="C7570" t="s">
        <v>1383</v>
      </c>
      <c r="D7570" t="s">
        <v>185</v>
      </c>
      <c r="E7570">
        <v>3</v>
      </c>
      <c r="F7570" t="s">
        <v>129</v>
      </c>
      <c r="G7570" t="s">
        <v>130</v>
      </c>
      <c r="H7570" t="s">
        <v>35</v>
      </c>
      <c r="I7570" t="s">
        <v>756</v>
      </c>
      <c r="J7570" t="s">
        <v>16054</v>
      </c>
      <c r="K7570" t="s">
        <v>16568</v>
      </c>
      <c r="L7570" t="s">
        <v>16569</v>
      </c>
      <c r="M7570" t="s">
        <v>333</v>
      </c>
      <c r="N7570" t="s">
        <v>58</v>
      </c>
      <c r="O7570">
        <v>6120</v>
      </c>
      <c r="P7570">
        <v>8581</v>
      </c>
      <c r="Q7570" t="s">
        <v>95</v>
      </c>
      <c r="R7570">
        <v>937</v>
      </c>
      <c r="S7570" s="2">
        <v>44758</v>
      </c>
      <c r="T7570" s="2">
        <v>44768</v>
      </c>
      <c r="U7570">
        <v>0</v>
      </c>
      <c r="V7570" t="s">
        <v>106</v>
      </c>
      <c r="W7570">
        <v>424</v>
      </c>
      <c r="X7570" t="s">
        <v>60</v>
      </c>
      <c r="Y7570" t="s">
        <v>72</v>
      </c>
      <c r="Z7570">
        <v>2486</v>
      </c>
      <c r="AA7570">
        <v>284</v>
      </c>
      <c r="AB7570">
        <v>6640</v>
      </c>
      <c r="AC7570" t="s">
        <v>73</v>
      </c>
    </row>
    <row r="7571" spans="1:29" x14ac:dyDescent="0.3">
      <c r="A7571" s="1" t="s">
        <v>47</v>
      </c>
      <c r="B7571" t="s">
        <v>136</v>
      </c>
      <c r="C7571" t="s">
        <v>1124</v>
      </c>
      <c r="D7571" t="s">
        <v>32</v>
      </c>
      <c r="E7571">
        <v>3</v>
      </c>
      <c r="F7571" t="s">
        <v>120</v>
      </c>
      <c r="G7571" t="s">
        <v>329</v>
      </c>
      <c r="H7571" t="s">
        <v>79</v>
      </c>
      <c r="I7571" t="s">
        <v>1553</v>
      </c>
      <c r="J7571" t="s">
        <v>1652</v>
      </c>
      <c r="K7571">
        <f>1-761-197-4260</f>
        <v>-5217</v>
      </c>
      <c r="L7571" t="s">
        <v>16570</v>
      </c>
      <c r="M7571" t="s">
        <v>207</v>
      </c>
      <c r="N7571" t="s">
        <v>40</v>
      </c>
      <c r="O7571">
        <v>19416</v>
      </c>
      <c r="P7571">
        <v>24072</v>
      </c>
      <c r="Q7571" t="s">
        <v>95</v>
      </c>
      <c r="R7571">
        <v>760</v>
      </c>
      <c r="S7571" s="2">
        <v>44787</v>
      </c>
      <c r="T7571" t="s">
        <v>42</v>
      </c>
      <c r="U7571">
        <v>0</v>
      </c>
      <c r="V7571" t="s">
        <v>71</v>
      </c>
      <c r="W7571">
        <v>637</v>
      </c>
      <c r="X7571" t="s">
        <v>44</v>
      </c>
      <c r="Y7571" t="s">
        <v>61</v>
      </c>
      <c r="Z7571">
        <v>0</v>
      </c>
      <c r="AA7571">
        <v>509</v>
      </c>
      <c r="AB7571">
        <v>19865</v>
      </c>
      <c r="AC7571" t="s">
        <v>46</v>
      </c>
    </row>
    <row r="7572" spans="1:29" x14ac:dyDescent="0.3">
      <c r="A7572" s="1" t="s">
        <v>29</v>
      </c>
      <c r="B7572" t="s">
        <v>363</v>
      </c>
      <c r="C7572" t="s">
        <v>1598</v>
      </c>
      <c r="D7572" t="s">
        <v>236</v>
      </c>
      <c r="E7572">
        <v>9</v>
      </c>
      <c r="F7572" t="s">
        <v>64</v>
      </c>
      <c r="G7572" t="s">
        <v>1152</v>
      </c>
      <c r="H7572" t="s">
        <v>79</v>
      </c>
      <c r="I7572" t="s">
        <v>265</v>
      </c>
      <c r="J7572" t="s">
        <v>2184</v>
      </c>
      <c r="K7572" t="s">
        <v>16571</v>
      </c>
      <c r="L7572" t="s">
        <v>16572</v>
      </c>
      <c r="M7572" t="s">
        <v>431</v>
      </c>
      <c r="N7572" t="s">
        <v>58</v>
      </c>
      <c r="O7572">
        <v>19535</v>
      </c>
      <c r="P7572">
        <v>21945</v>
      </c>
      <c r="Q7572" t="s">
        <v>59</v>
      </c>
      <c r="R7572">
        <v>405</v>
      </c>
      <c r="S7572" s="2">
        <v>44845</v>
      </c>
      <c r="T7572" s="2">
        <v>44859</v>
      </c>
      <c r="U7572">
        <v>27227</v>
      </c>
      <c r="V7572" t="s">
        <v>85</v>
      </c>
      <c r="W7572">
        <v>511</v>
      </c>
      <c r="X7572" t="s">
        <v>60</v>
      </c>
      <c r="Y7572" t="s">
        <v>61</v>
      </c>
      <c r="Z7572">
        <v>1020</v>
      </c>
      <c r="AA7572">
        <v>382</v>
      </c>
      <c r="AB7572">
        <v>19740</v>
      </c>
      <c r="AC7572" t="s">
        <v>46</v>
      </c>
    </row>
    <row r="7573" spans="1:29" x14ac:dyDescent="0.3">
      <c r="A7573" s="1" t="s">
        <v>29</v>
      </c>
      <c r="B7573" t="s">
        <v>228</v>
      </c>
      <c r="C7573" t="s">
        <v>474</v>
      </c>
      <c r="D7573" t="s">
        <v>128</v>
      </c>
      <c r="E7573">
        <v>1</v>
      </c>
      <c r="F7573" t="s">
        <v>221</v>
      </c>
      <c r="G7573" t="s">
        <v>1989</v>
      </c>
      <c r="H7573" t="s">
        <v>79</v>
      </c>
      <c r="I7573" t="s">
        <v>4595</v>
      </c>
      <c r="J7573" t="s">
        <v>2446</v>
      </c>
      <c r="K7573" t="s">
        <v>16573</v>
      </c>
      <c r="L7573" t="s">
        <v>16574</v>
      </c>
      <c r="M7573" t="s">
        <v>852</v>
      </c>
      <c r="N7573" t="s">
        <v>40</v>
      </c>
      <c r="O7573">
        <v>29696</v>
      </c>
      <c r="P7573">
        <v>31714</v>
      </c>
      <c r="Q7573" t="s">
        <v>41</v>
      </c>
      <c r="R7573">
        <v>165</v>
      </c>
      <c r="S7573" s="2">
        <v>45340</v>
      </c>
      <c r="T7573" t="s">
        <v>42</v>
      </c>
      <c r="U7573">
        <v>0</v>
      </c>
      <c r="V7573" t="s">
        <v>43</v>
      </c>
      <c r="W7573">
        <v>618</v>
      </c>
      <c r="X7573" t="s">
        <v>44</v>
      </c>
      <c r="Y7573" t="s">
        <v>72</v>
      </c>
      <c r="Z7573">
        <v>0</v>
      </c>
      <c r="AA7573">
        <v>672</v>
      </c>
      <c r="AB7573">
        <v>30070</v>
      </c>
      <c r="AC7573" t="s">
        <v>73</v>
      </c>
    </row>
    <row r="7574" spans="1:29" x14ac:dyDescent="0.3">
      <c r="A7574" s="1" t="s">
        <v>29</v>
      </c>
      <c r="B7574" t="s">
        <v>86</v>
      </c>
      <c r="C7574" t="s">
        <v>1312</v>
      </c>
      <c r="D7574" t="s">
        <v>257</v>
      </c>
      <c r="E7574">
        <v>8</v>
      </c>
      <c r="F7574" t="s">
        <v>64</v>
      </c>
      <c r="G7574" t="s">
        <v>388</v>
      </c>
      <c r="H7574" t="s">
        <v>35</v>
      </c>
      <c r="I7574" t="s">
        <v>441</v>
      </c>
      <c r="J7574" t="s">
        <v>305</v>
      </c>
      <c r="K7574" t="s">
        <v>16575</v>
      </c>
      <c r="L7574" t="s">
        <v>16576</v>
      </c>
      <c r="M7574" t="s">
        <v>1100</v>
      </c>
      <c r="N7574" t="s">
        <v>84</v>
      </c>
      <c r="O7574">
        <v>4766</v>
      </c>
      <c r="P7574">
        <v>9078</v>
      </c>
      <c r="Q7574" t="s">
        <v>59</v>
      </c>
      <c r="R7574">
        <v>137</v>
      </c>
      <c r="S7574" s="2">
        <v>44361</v>
      </c>
      <c r="T7574" t="s">
        <v>42</v>
      </c>
      <c r="U7574">
        <v>18202</v>
      </c>
      <c r="V7574" t="s">
        <v>43</v>
      </c>
      <c r="W7574">
        <v>545</v>
      </c>
      <c r="X7574" t="s">
        <v>44</v>
      </c>
      <c r="Y7574" t="s">
        <v>72</v>
      </c>
      <c r="Z7574">
        <v>0</v>
      </c>
      <c r="AA7574">
        <v>520</v>
      </c>
      <c r="AB7574">
        <v>6628</v>
      </c>
      <c r="AC7574" t="s">
        <v>46</v>
      </c>
    </row>
    <row r="7575" spans="1:29" x14ac:dyDescent="0.3">
      <c r="A7575" s="1" t="s">
        <v>29</v>
      </c>
      <c r="B7575" t="s">
        <v>363</v>
      </c>
      <c r="C7575" t="s">
        <v>1281</v>
      </c>
      <c r="D7575" t="s">
        <v>185</v>
      </c>
      <c r="E7575">
        <v>9</v>
      </c>
      <c r="F7575" t="s">
        <v>99</v>
      </c>
      <c r="G7575" t="s">
        <v>1638</v>
      </c>
      <c r="H7575" t="s">
        <v>35</v>
      </c>
      <c r="I7575" t="s">
        <v>906</v>
      </c>
      <c r="J7575" t="s">
        <v>1892</v>
      </c>
      <c r="K7575" t="s">
        <v>16577</v>
      </c>
      <c r="L7575" t="s">
        <v>16578</v>
      </c>
      <c r="M7575" t="s">
        <v>369</v>
      </c>
      <c r="N7575" t="s">
        <v>84</v>
      </c>
      <c r="O7575">
        <v>12583</v>
      </c>
      <c r="P7575">
        <v>16896</v>
      </c>
      <c r="Q7575" t="s">
        <v>41</v>
      </c>
      <c r="R7575">
        <v>471</v>
      </c>
      <c r="S7575" s="2">
        <v>44806</v>
      </c>
      <c r="T7575" t="s">
        <v>42</v>
      </c>
      <c r="U7575">
        <v>0</v>
      </c>
      <c r="V7575" t="s">
        <v>71</v>
      </c>
      <c r="W7575">
        <v>457</v>
      </c>
      <c r="X7575" t="s">
        <v>44</v>
      </c>
      <c r="Y7575" t="s">
        <v>45</v>
      </c>
      <c r="Z7575">
        <v>0</v>
      </c>
      <c r="AA7575">
        <v>946</v>
      </c>
      <c r="AB7575">
        <v>16557</v>
      </c>
      <c r="AC7575" t="s">
        <v>107</v>
      </c>
    </row>
    <row r="7576" spans="1:29" x14ac:dyDescent="0.3">
      <c r="A7576" s="1" t="s">
        <v>47</v>
      </c>
      <c r="B7576" t="s">
        <v>117</v>
      </c>
      <c r="C7576" t="s">
        <v>2487</v>
      </c>
      <c r="D7576" t="s">
        <v>178</v>
      </c>
      <c r="E7576">
        <v>8</v>
      </c>
      <c r="F7576" t="s">
        <v>33</v>
      </c>
      <c r="G7576" t="s">
        <v>209</v>
      </c>
      <c r="H7576" t="s">
        <v>79</v>
      </c>
      <c r="I7576" t="s">
        <v>2696</v>
      </c>
      <c r="J7576" t="s">
        <v>4405</v>
      </c>
      <c r="K7576" t="s">
        <v>16579</v>
      </c>
      <c r="L7576" t="s">
        <v>16580</v>
      </c>
      <c r="M7576" t="s">
        <v>126</v>
      </c>
      <c r="N7576" t="s">
        <v>40</v>
      </c>
      <c r="O7576">
        <v>25559</v>
      </c>
      <c r="P7576">
        <v>28078</v>
      </c>
      <c r="Q7576" t="s">
        <v>41</v>
      </c>
      <c r="R7576">
        <v>350</v>
      </c>
      <c r="S7576" s="2">
        <v>44930</v>
      </c>
      <c r="T7576" s="2">
        <v>44944</v>
      </c>
      <c r="U7576">
        <v>0</v>
      </c>
      <c r="V7576" t="s">
        <v>43</v>
      </c>
      <c r="W7576">
        <v>605</v>
      </c>
      <c r="X7576" t="s">
        <v>60</v>
      </c>
      <c r="Y7576" t="s">
        <v>61</v>
      </c>
      <c r="Z7576">
        <v>0</v>
      </c>
      <c r="AA7576">
        <v>364</v>
      </c>
      <c r="AB7576">
        <v>27406</v>
      </c>
      <c r="AC7576" t="s">
        <v>73</v>
      </c>
    </row>
    <row r="7577" spans="1:29" x14ac:dyDescent="0.3">
      <c r="A7577" s="1" t="s">
        <v>47</v>
      </c>
      <c r="B7577" t="s">
        <v>153</v>
      </c>
      <c r="C7577" t="s">
        <v>2424</v>
      </c>
      <c r="D7577" t="s">
        <v>236</v>
      </c>
      <c r="E7577">
        <v>5</v>
      </c>
      <c r="F7577" t="s">
        <v>33</v>
      </c>
      <c r="G7577" t="s">
        <v>179</v>
      </c>
      <c r="H7577" t="s">
        <v>79</v>
      </c>
      <c r="I7577" t="s">
        <v>2753</v>
      </c>
      <c r="J7577" t="s">
        <v>5828</v>
      </c>
      <c r="K7577" t="s">
        <v>16581</v>
      </c>
      <c r="L7577" t="s">
        <v>16582</v>
      </c>
      <c r="M7577" t="s">
        <v>860</v>
      </c>
      <c r="N7577" t="s">
        <v>94</v>
      </c>
      <c r="O7577">
        <v>17251</v>
      </c>
      <c r="P7577">
        <v>21498</v>
      </c>
      <c r="Q7577" t="s">
        <v>41</v>
      </c>
      <c r="R7577">
        <v>387</v>
      </c>
      <c r="S7577" s="2">
        <v>44679</v>
      </c>
      <c r="T7577" t="s">
        <v>42</v>
      </c>
      <c r="U7577">
        <v>0</v>
      </c>
      <c r="V7577" t="s">
        <v>106</v>
      </c>
      <c r="W7577">
        <v>422</v>
      </c>
      <c r="X7577" t="s">
        <v>44</v>
      </c>
      <c r="Y7577" t="s">
        <v>45</v>
      </c>
      <c r="Z7577">
        <v>0</v>
      </c>
      <c r="AA7577">
        <v>232</v>
      </c>
      <c r="AB7577">
        <v>20451</v>
      </c>
      <c r="AC7577" t="s">
        <v>46</v>
      </c>
    </row>
    <row r="7578" spans="1:29" x14ac:dyDescent="0.3">
      <c r="A7578" s="1" t="s">
        <v>29</v>
      </c>
      <c r="B7578" t="s">
        <v>228</v>
      </c>
      <c r="C7578" t="s">
        <v>1862</v>
      </c>
      <c r="D7578" t="s">
        <v>178</v>
      </c>
      <c r="E7578">
        <v>8</v>
      </c>
      <c r="F7578" t="s">
        <v>120</v>
      </c>
      <c r="G7578" t="s">
        <v>329</v>
      </c>
      <c r="H7578" t="s">
        <v>79</v>
      </c>
      <c r="I7578" t="s">
        <v>299</v>
      </c>
      <c r="J7578" t="s">
        <v>342</v>
      </c>
      <c r="K7578" t="s">
        <v>16583</v>
      </c>
      <c r="L7578" t="s">
        <v>16584</v>
      </c>
      <c r="M7578" t="s">
        <v>852</v>
      </c>
      <c r="N7578" t="s">
        <v>84</v>
      </c>
      <c r="O7578">
        <v>14907</v>
      </c>
      <c r="P7578">
        <v>18420</v>
      </c>
      <c r="Q7578" t="s">
        <v>41</v>
      </c>
      <c r="R7578">
        <v>597</v>
      </c>
      <c r="S7578" s="2">
        <v>45276</v>
      </c>
      <c r="T7578" s="2">
        <v>45277</v>
      </c>
      <c r="U7578">
        <v>0</v>
      </c>
      <c r="V7578" t="s">
        <v>85</v>
      </c>
      <c r="W7578">
        <v>660</v>
      </c>
      <c r="X7578" t="s">
        <v>60</v>
      </c>
      <c r="Y7578" t="s">
        <v>45</v>
      </c>
      <c r="Z7578">
        <v>0</v>
      </c>
      <c r="AA7578">
        <v>420</v>
      </c>
      <c r="AB7578">
        <v>16744</v>
      </c>
      <c r="AC7578" t="s">
        <v>73</v>
      </c>
    </row>
    <row r="7579" spans="1:29" x14ac:dyDescent="0.3">
      <c r="A7579" s="1" t="s">
        <v>47</v>
      </c>
      <c r="B7579" t="s">
        <v>234</v>
      </c>
      <c r="C7579" t="s">
        <v>1375</v>
      </c>
      <c r="D7579" t="s">
        <v>138</v>
      </c>
      <c r="E7579">
        <v>10</v>
      </c>
      <c r="F7579" t="s">
        <v>64</v>
      </c>
      <c r="G7579" t="s">
        <v>1152</v>
      </c>
      <c r="H7579" t="s">
        <v>79</v>
      </c>
      <c r="I7579" t="s">
        <v>1083</v>
      </c>
      <c r="J7579" t="s">
        <v>1600</v>
      </c>
      <c r="K7579" t="s">
        <v>16585</v>
      </c>
      <c r="L7579" t="s">
        <v>16586</v>
      </c>
      <c r="M7579" t="s">
        <v>810</v>
      </c>
      <c r="N7579" t="s">
        <v>84</v>
      </c>
      <c r="O7579">
        <v>7875</v>
      </c>
      <c r="P7579">
        <v>10060</v>
      </c>
      <c r="Q7579" t="s">
        <v>59</v>
      </c>
      <c r="R7579">
        <v>473</v>
      </c>
      <c r="S7579" s="2">
        <v>44511</v>
      </c>
      <c r="T7579" s="2">
        <v>44521</v>
      </c>
      <c r="U7579">
        <v>32742</v>
      </c>
      <c r="V7579" t="s">
        <v>43</v>
      </c>
      <c r="W7579">
        <v>743</v>
      </c>
      <c r="X7579" t="s">
        <v>60</v>
      </c>
      <c r="Y7579" t="s">
        <v>72</v>
      </c>
      <c r="Z7579">
        <v>0</v>
      </c>
      <c r="AA7579">
        <v>878</v>
      </c>
      <c r="AB7579">
        <v>9753</v>
      </c>
      <c r="AC7579" t="s">
        <v>46</v>
      </c>
    </row>
    <row r="7580" spans="1:29" x14ac:dyDescent="0.3">
      <c r="A7580" s="1" t="s">
        <v>47</v>
      </c>
      <c r="B7580" t="s">
        <v>108</v>
      </c>
      <c r="C7580" t="s">
        <v>709</v>
      </c>
      <c r="D7580" t="s">
        <v>32</v>
      </c>
      <c r="E7580">
        <v>9</v>
      </c>
      <c r="F7580" t="s">
        <v>33</v>
      </c>
      <c r="G7580" t="s">
        <v>111</v>
      </c>
      <c r="H7580" t="s">
        <v>35</v>
      </c>
      <c r="I7580" t="s">
        <v>756</v>
      </c>
      <c r="J7580" t="s">
        <v>2188</v>
      </c>
      <c r="K7580" t="s">
        <v>16587</v>
      </c>
      <c r="L7580" t="s">
        <v>16588</v>
      </c>
      <c r="M7580" t="s">
        <v>444</v>
      </c>
      <c r="N7580" t="s">
        <v>84</v>
      </c>
      <c r="O7580">
        <v>20949</v>
      </c>
      <c r="P7580">
        <v>23679</v>
      </c>
      <c r="Q7580" t="s">
        <v>41</v>
      </c>
      <c r="R7580">
        <v>240</v>
      </c>
      <c r="S7580" s="2">
        <v>44662</v>
      </c>
      <c r="T7580" t="s">
        <v>42</v>
      </c>
      <c r="U7580">
        <v>0</v>
      </c>
      <c r="V7580" t="s">
        <v>43</v>
      </c>
      <c r="W7580">
        <v>630</v>
      </c>
      <c r="X7580" t="s">
        <v>44</v>
      </c>
      <c r="Y7580" t="s">
        <v>45</v>
      </c>
      <c r="Z7580">
        <v>0</v>
      </c>
      <c r="AA7580">
        <v>611</v>
      </c>
      <c r="AB7580">
        <v>22883</v>
      </c>
      <c r="AC7580" t="s">
        <v>46</v>
      </c>
    </row>
    <row r="7581" spans="1:29" x14ac:dyDescent="0.3">
      <c r="A7581" s="1" t="s">
        <v>47</v>
      </c>
      <c r="B7581" t="s">
        <v>117</v>
      </c>
      <c r="C7581" t="s">
        <v>2487</v>
      </c>
      <c r="D7581" t="s">
        <v>169</v>
      </c>
      <c r="E7581">
        <v>10</v>
      </c>
      <c r="F7581" t="s">
        <v>129</v>
      </c>
      <c r="G7581" t="s">
        <v>298</v>
      </c>
      <c r="H7581" t="s">
        <v>79</v>
      </c>
      <c r="I7581" t="s">
        <v>1287</v>
      </c>
      <c r="J7581" t="s">
        <v>1792</v>
      </c>
      <c r="K7581" t="s">
        <v>16589</v>
      </c>
      <c r="L7581" t="s">
        <v>16590</v>
      </c>
      <c r="M7581" t="s">
        <v>248</v>
      </c>
      <c r="N7581" t="s">
        <v>94</v>
      </c>
      <c r="O7581">
        <v>7310</v>
      </c>
      <c r="P7581">
        <v>11998</v>
      </c>
      <c r="Q7581" t="s">
        <v>41</v>
      </c>
      <c r="R7581">
        <v>461</v>
      </c>
      <c r="S7581" s="2">
        <v>44613</v>
      </c>
      <c r="T7581" s="2">
        <v>44624</v>
      </c>
      <c r="U7581">
        <v>0</v>
      </c>
      <c r="V7581" t="s">
        <v>85</v>
      </c>
      <c r="W7581">
        <v>440</v>
      </c>
      <c r="X7581" t="s">
        <v>60</v>
      </c>
      <c r="Y7581" t="s">
        <v>61</v>
      </c>
      <c r="Z7581">
        <v>0</v>
      </c>
      <c r="AA7581">
        <v>628</v>
      </c>
      <c r="AB7581">
        <v>11164</v>
      </c>
      <c r="AC7581" t="s">
        <v>46</v>
      </c>
    </row>
    <row r="7582" spans="1:29" x14ac:dyDescent="0.3">
      <c r="A7582" s="1" t="s">
        <v>47</v>
      </c>
      <c r="B7582" t="s">
        <v>592</v>
      </c>
      <c r="C7582" t="s">
        <v>1147</v>
      </c>
      <c r="D7582" t="s">
        <v>185</v>
      </c>
      <c r="E7582">
        <v>4</v>
      </c>
      <c r="F7582" t="s">
        <v>33</v>
      </c>
      <c r="G7582" t="s">
        <v>179</v>
      </c>
      <c r="H7582" t="s">
        <v>35</v>
      </c>
      <c r="I7582" t="s">
        <v>292</v>
      </c>
      <c r="J7582" t="s">
        <v>1986</v>
      </c>
      <c r="K7582" t="s">
        <v>16591</v>
      </c>
      <c r="L7582" t="s">
        <v>16592</v>
      </c>
      <c r="M7582" t="s">
        <v>1948</v>
      </c>
      <c r="N7582" t="s">
        <v>40</v>
      </c>
      <c r="O7582">
        <v>8040</v>
      </c>
      <c r="P7582">
        <v>12264</v>
      </c>
      <c r="Q7582" t="s">
        <v>41</v>
      </c>
      <c r="R7582">
        <v>489</v>
      </c>
      <c r="S7582" s="2">
        <v>44752</v>
      </c>
      <c r="T7582" s="2">
        <v>44781</v>
      </c>
      <c r="U7582">
        <v>0</v>
      </c>
      <c r="V7582" t="s">
        <v>106</v>
      </c>
      <c r="W7582">
        <v>727</v>
      </c>
      <c r="X7582" t="s">
        <v>60</v>
      </c>
      <c r="Y7582" t="s">
        <v>61</v>
      </c>
      <c r="Z7582">
        <v>0</v>
      </c>
      <c r="AA7582">
        <v>209</v>
      </c>
      <c r="AB7582">
        <v>8462</v>
      </c>
      <c r="AC7582" t="s">
        <v>107</v>
      </c>
    </row>
    <row r="7583" spans="1:29" x14ac:dyDescent="0.3">
      <c r="A7583" s="1" t="s">
        <v>29</v>
      </c>
      <c r="B7583" t="s">
        <v>541</v>
      </c>
      <c r="C7583" t="s">
        <v>1114</v>
      </c>
      <c r="D7583" t="s">
        <v>236</v>
      </c>
      <c r="E7583">
        <v>9</v>
      </c>
      <c r="F7583" t="s">
        <v>271</v>
      </c>
      <c r="G7583" t="s">
        <v>1060</v>
      </c>
      <c r="H7583" t="s">
        <v>79</v>
      </c>
      <c r="I7583" t="s">
        <v>1352</v>
      </c>
      <c r="J7583" t="s">
        <v>1652</v>
      </c>
      <c r="K7583" t="s">
        <v>16593</v>
      </c>
      <c r="L7583" t="s">
        <v>16594</v>
      </c>
      <c r="M7583" t="s">
        <v>1715</v>
      </c>
      <c r="N7583" t="s">
        <v>58</v>
      </c>
      <c r="O7583">
        <v>11122</v>
      </c>
      <c r="P7583">
        <v>13399</v>
      </c>
      <c r="Q7583" t="s">
        <v>41</v>
      </c>
      <c r="R7583">
        <v>262</v>
      </c>
      <c r="S7583" s="2">
        <v>44399</v>
      </c>
      <c r="T7583" s="2">
        <v>44415</v>
      </c>
      <c r="U7583">
        <v>0</v>
      </c>
      <c r="V7583" t="s">
        <v>85</v>
      </c>
      <c r="W7583">
        <v>443</v>
      </c>
      <c r="X7583" t="s">
        <v>60</v>
      </c>
      <c r="Y7583" t="s">
        <v>45</v>
      </c>
      <c r="Z7583">
        <v>1694</v>
      </c>
      <c r="AA7583">
        <v>810</v>
      </c>
      <c r="AB7583">
        <v>13308</v>
      </c>
      <c r="AC7583" t="s">
        <v>107</v>
      </c>
    </row>
    <row r="7584" spans="1:29" x14ac:dyDescent="0.3">
      <c r="A7584" s="1" t="s">
        <v>47</v>
      </c>
      <c r="B7584" t="s">
        <v>108</v>
      </c>
      <c r="C7584" t="s">
        <v>655</v>
      </c>
      <c r="D7584" t="s">
        <v>201</v>
      </c>
      <c r="E7584">
        <v>10</v>
      </c>
      <c r="F7584" t="s">
        <v>77</v>
      </c>
      <c r="G7584" t="s">
        <v>202</v>
      </c>
      <c r="H7584" t="s">
        <v>35</v>
      </c>
      <c r="I7584" t="s">
        <v>112</v>
      </c>
      <c r="J7584" t="s">
        <v>3910</v>
      </c>
      <c r="K7584" t="s">
        <v>16595</v>
      </c>
      <c r="L7584" t="s">
        <v>16596</v>
      </c>
      <c r="M7584" t="s">
        <v>1768</v>
      </c>
      <c r="N7584" t="s">
        <v>40</v>
      </c>
      <c r="O7584">
        <v>18931</v>
      </c>
      <c r="P7584">
        <v>21332</v>
      </c>
      <c r="Q7584" t="s">
        <v>59</v>
      </c>
      <c r="R7584">
        <v>806</v>
      </c>
      <c r="S7584" s="2">
        <v>44620</v>
      </c>
      <c r="T7584" t="s">
        <v>42</v>
      </c>
      <c r="U7584">
        <v>39442</v>
      </c>
      <c r="V7584" t="s">
        <v>71</v>
      </c>
      <c r="W7584">
        <v>738</v>
      </c>
      <c r="X7584" t="s">
        <v>44</v>
      </c>
      <c r="Y7584" t="s">
        <v>61</v>
      </c>
      <c r="Z7584">
        <v>0</v>
      </c>
      <c r="AA7584">
        <v>526</v>
      </c>
      <c r="AB7584">
        <v>20434</v>
      </c>
      <c r="AC7584" t="s">
        <v>107</v>
      </c>
    </row>
    <row r="7585" spans="1:29" x14ac:dyDescent="0.3">
      <c r="A7585" s="1" t="s">
        <v>29</v>
      </c>
      <c r="B7585" t="s">
        <v>74</v>
      </c>
      <c r="C7585" t="s">
        <v>2140</v>
      </c>
      <c r="D7585" t="s">
        <v>201</v>
      </c>
      <c r="E7585">
        <v>7</v>
      </c>
      <c r="F7585" t="s">
        <v>33</v>
      </c>
      <c r="G7585" t="s">
        <v>848</v>
      </c>
      <c r="H7585" t="s">
        <v>79</v>
      </c>
      <c r="I7585" t="s">
        <v>238</v>
      </c>
      <c r="J7585" t="s">
        <v>1410</v>
      </c>
      <c r="K7585" t="s">
        <v>16597</v>
      </c>
      <c r="L7585" t="s">
        <v>10114</v>
      </c>
      <c r="M7585" t="s">
        <v>1146</v>
      </c>
      <c r="N7585" t="s">
        <v>84</v>
      </c>
      <c r="O7585">
        <v>27707</v>
      </c>
      <c r="P7585">
        <v>29953</v>
      </c>
      <c r="Q7585" t="s">
        <v>41</v>
      </c>
      <c r="R7585">
        <v>767</v>
      </c>
      <c r="S7585" s="2">
        <v>44838</v>
      </c>
      <c r="T7585" s="2">
        <v>44842</v>
      </c>
      <c r="U7585">
        <v>0</v>
      </c>
      <c r="V7585" t="s">
        <v>85</v>
      </c>
      <c r="W7585">
        <v>831</v>
      </c>
      <c r="X7585" t="s">
        <v>60</v>
      </c>
      <c r="Y7585" t="s">
        <v>61</v>
      </c>
      <c r="Z7585">
        <v>0</v>
      </c>
      <c r="AA7585">
        <v>947</v>
      </c>
      <c r="AB7585">
        <v>28324</v>
      </c>
      <c r="AC7585" t="s">
        <v>73</v>
      </c>
    </row>
    <row r="7586" spans="1:29" x14ac:dyDescent="0.3">
      <c r="A7586" s="1" t="s">
        <v>29</v>
      </c>
      <c r="B7586" t="s">
        <v>393</v>
      </c>
      <c r="C7586" t="s">
        <v>2325</v>
      </c>
      <c r="D7586" t="s">
        <v>352</v>
      </c>
      <c r="E7586">
        <v>4</v>
      </c>
      <c r="F7586" t="s">
        <v>271</v>
      </c>
      <c r="G7586" t="s">
        <v>1110</v>
      </c>
      <c r="H7586" t="s">
        <v>79</v>
      </c>
      <c r="I7586" t="s">
        <v>1611</v>
      </c>
      <c r="J7586" t="s">
        <v>491</v>
      </c>
      <c r="K7586" s="3" t="s">
        <v>16598</v>
      </c>
      <c r="L7586" t="s">
        <v>16599</v>
      </c>
      <c r="M7586" t="s">
        <v>846</v>
      </c>
      <c r="N7586" t="s">
        <v>58</v>
      </c>
      <c r="O7586">
        <v>24575</v>
      </c>
      <c r="P7586">
        <v>29377</v>
      </c>
      <c r="Q7586" t="s">
        <v>41</v>
      </c>
      <c r="R7586">
        <v>520</v>
      </c>
      <c r="S7586" s="2">
        <v>44478</v>
      </c>
      <c r="T7586" t="s">
        <v>42</v>
      </c>
      <c r="U7586">
        <v>0</v>
      </c>
      <c r="V7586" t="s">
        <v>71</v>
      </c>
      <c r="W7586">
        <v>641</v>
      </c>
      <c r="X7586" t="s">
        <v>44</v>
      </c>
      <c r="Y7586" t="s">
        <v>45</v>
      </c>
      <c r="Z7586">
        <v>2817</v>
      </c>
      <c r="AA7586">
        <v>187</v>
      </c>
      <c r="AB7586">
        <v>24948</v>
      </c>
      <c r="AC7586" t="s">
        <v>107</v>
      </c>
    </row>
    <row r="7587" spans="1:29" x14ac:dyDescent="0.3">
      <c r="A7587" s="1" t="s">
        <v>47</v>
      </c>
      <c r="B7587" t="s">
        <v>117</v>
      </c>
      <c r="C7587" t="s">
        <v>865</v>
      </c>
      <c r="D7587" t="s">
        <v>76</v>
      </c>
      <c r="E7587">
        <v>2</v>
      </c>
      <c r="F7587" t="s">
        <v>271</v>
      </c>
      <c r="G7587" t="s">
        <v>1060</v>
      </c>
      <c r="H7587" t="s">
        <v>79</v>
      </c>
      <c r="I7587" t="s">
        <v>1649</v>
      </c>
      <c r="J7587" t="s">
        <v>1554</v>
      </c>
      <c r="K7587">
        <f>1-56-668-1054</f>
        <v>-1777</v>
      </c>
      <c r="L7587" t="s">
        <v>16600</v>
      </c>
      <c r="M7587" t="s">
        <v>925</v>
      </c>
      <c r="N7587" t="s">
        <v>40</v>
      </c>
      <c r="O7587">
        <v>29340</v>
      </c>
      <c r="P7587">
        <v>32617</v>
      </c>
      <c r="Q7587" t="s">
        <v>95</v>
      </c>
      <c r="R7587">
        <v>921</v>
      </c>
      <c r="S7587" s="2">
        <v>44369</v>
      </c>
      <c r="T7587" s="2">
        <v>44395</v>
      </c>
      <c r="U7587">
        <v>0</v>
      </c>
      <c r="V7587" t="s">
        <v>71</v>
      </c>
      <c r="W7587">
        <v>418</v>
      </c>
      <c r="X7587" t="s">
        <v>60</v>
      </c>
      <c r="Y7587" t="s">
        <v>72</v>
      </c>
      <c r="Z7587">
        <v>0</v>
      </c>
      <c r="AA7587">
        <v>982</v>
      </c>
      <c r="AB7587">
        <v>30438</v>
      </c>
      <c r="AC7587" t="s">
        <v>73</v>
      </c>
    </row>
    <row r="7588" spans="1:29" x14ac:dyDescent="0.3">
      <c r="A7588" s="1" t="s">
        <v>47</v>
      </c>
      <c r="B7588" t="s">
        <v>117</v>
      </c>
      <c r="C7588" t="s">
        <v>1344</v>
      </c>
      <c r="D7588" t="s">
        <v>178</v>
      </c>
      <c r="E7588">
        <v>4</v>
      </c>
      <c r="F7588" t="s">
        <v>51</v>
      </c>
      <c r="G7588" t="s">
        <v>710</v>
      </c>
      <c r="H7588" t="s">
        <v>35</v>
      </c>
      <c r="I7588" t="s">
        <v>559</v>
      </c>
      <c r="J7588" t="s">
        <v>319</v>
      </c>
      <c r="K7588" t="s">
        <v>16601</v>
      </c>
      <c r="L7588" t="s">
        <v>16602</v>
      </c>
      <c r="M7588" t="s">
        <v>868</v>
      </c>
      <c r="N7588" t="s">
        <v>84</v>
      </c>
      <c r="O7588">
        <v>22761</v>
      </c>
      <c r="P7588">
        <v>25011</v>
      </c>
      <c r="Q7588" t="s">
        <v>41</v>
      </c>
      <c r="R7588">
        <v>475</v>
      </c>
      <c r="S7588" s="2">
        <v>45064</v>
      </c>
      <c r="T7588" t="s">
        <v>42</v>
      </c>
      <c r="U7588">
        <v>0</v>
      </c>
      <c r="V7588" t="s">
        <v>71</v>
      </c>
      <c r="W7588">
        <v>788</v>
      </c>
      <c r="X7588" t="s">
        <v>44</v>
      </c>
      <c r="Y7588" t="s">
        <v>45</v>
      </c>
      <c r="Z7588">
        <v>0</v>
      </c>
      <c r="AA7588">
        <v>649</v>
      </c>
      <c r="AB7588">
        <v>23123</v>
      </c>
      <c r="AC7588" t="s">
        <v>107</v>
      </c>
    </row>
    <row r="7589" spans="1:29" x14ac:dyDescent="0.3">
      <c r="A7589" s="1" t="s">
        <v>47</v>
      </c>
      <c r="B7589" t="s">
        <v>108</v>
      </c>
      <c r="C7589" t="s">
        <v>655</v>
      </c>
      <c r="D7589" t="s">
        <v>387</v>
      </c>
      <c r="E7589">
        <v>9</v>
      </c>
      <c r="F7589" t="s">
        <v>33</v>
      </c>
      <c r="G7589" t="s">
        <v>179</v>
      </c>
      <c r="H7589" t="s">
        <v>79</v>
      </c>
      <c r="I7589" t="s">
        <v>210</v>
      </c>
      <c r="J7589" t="s">
        <v>3212</v>
      </c>
      <c r="K7589">
        <f>1-579-521-4169</f>
        <v>-5268</v>
      </c>
      <c r="L7589" t="s">
        <v>16603</v>
      </c>
      <c r="M7589" t="s">
        <v>444</v>
      </c>
      <c r="N7589" t="s">
        <v>58</v>
      </c>
      <c r="O7589">
        <v>21252</v>
      </c>
      <c r="P7589">
        <v>24948</v>
      </c>
      <c r="Q7589" t="s">
        <v>59</v>
      </c>
      <c r="R7589">
        <v>19</v>
      </c>
      <c r="S7589" s="2">
        <v>44516</v>
      </c>
      <c r="T7589" s="2">
        <v>44533</v>
      </c>
      <c r="U7589">
        <v>41614</v>
      </c>
      <c r="V7589" t="s">
        <v>106</v>
      </c>
      <c r="W7589">
        <v>455</v>
      </c>
      <c r="X7589" t="s">
        <v>60</v>
      </c>
      <c r="Y7589" t="s">
        <v>72</v>
      </c>
      <c r="Z7589">
        <v>4207</v>
      </c>
      <c r="AA7589">
        <v>973</v>
      </c>
      <c r="AB7589">
        <v>24222</v>
      </c>
      <c r="AC7589" t="s">
        <v>46</v>
      </c>
    </row>
    <row r="7590" spans="1:29" x14ac:dyDescent="0.3">
      <c r="A7590" s="1" t="s">
        <v>29</v>
      </c>
      <c r="B7590" t="s">
        <v>30</v>
      </c>
      <c r="C7590" t="s">
        <v>1118</v>
      </c>
      <c r="D7590" t="s">
        <v>352</v>
      </c>
      <c r="E7590">
        <v>5</v>
      </c>
      <c r="F7590" t="s">
        <v>77</v>
      </c>
      <c r="G7590" t="s">
        <v>264</v>
      </c>
      <c r="H7590" t="s">
        <v>35</v>
      </c>
      <c r="I7590" t="s">
        <v>2684</v>
      </c>
      <c r="J7590" t="s">
        <v>2441</v>
      </c>
      <c r="K7590" t="s">
        <v>16604</v>
      </c>
      <c r="L7590" t="s">
        <v>16605</v>
      </c>
      <c r="M7590" t="s">
        <v>3066</v>
      </c>
      <c r="N7590" t="s">
        <v>84</v>
      </c>
      <c r="O7590">
        <v>27003</v>
      </c>
      <c r="P7590">
        <v>29343</v>
      </c>
      <c r="Q7590" t="s">
        <v>41</v>
      </c>
      <c r="R7590">
        <v>372</v>
      </c>
      <c r="S7590" s="2">
        <v>44430</v>
      </c>
      <c r="T7590" s="2">
        <v>44450</v>
      </c>
      <c r="U7590">
        <v>0</v>
      </c>
      <c r="V7590" t="s">
        <v>106</v>
      </c>
      <c r="W7590">
        <v>739</v>
      </c>
      <c r="X7590" t="s">
        <v>60</v>
      </c>
      <c r="Y7590" t="s">
        <v>72</v>
      </c>
      <c r="Z7590">
        <v>0</v>
      </c>
      <c r="AA7590">
        <v>880</v>
      </c>
      <c r="AB7590">
        <v>28243</v>
      </c>
      <c r="AC7590" t="s">
        <v>46</v>
      </c>
    </row>
    <row r="7591" spans="1:29" x14ac:dyDescent="0.3">
      <c r="A7591" s="1" t="s">
        <v>47</v>
      </c>
      <c r="B7591" t="s">
        <v>161</v>
      </c>
      <c r="C7591" t="s">
        <v>9706</v>
      </c>
      <c r="D7591" t="s">
        <v>155</v>
      </c>
      <c r="E7591">
        <v>6</v>
      </c>
      <c r="F7591" t="s">
        <v>221</v>
      </c>
      <c r="G7591" t="s">
        <v>335</v>
      </c>
      <c r="H7591" t="s">
        <v>79</v>
      </c>
      <c r="I7591" t="s">
        <v>3333</v>
      </c>
      <c r="J7591" t="s">
        <v>372</v>
      </c>
      <c r="K7591" t="s">
        <v>16606</v>
      </c>
      <c r="L7591" t="s">
        <v>16607</v>
      </c>
      <c r="M7591" t="s">
        <v>167</v>
      </c>
      <c r="N7591" t="s">
        <v>40</v>
      </c>
      <c r="O7591">
        <v>14256</v>
      </c>
      <c r="P7591">
        <v>18013</v>
      </c>
      <c r="Q7591" t="s">
        <v>41</v>
      </c>
      <c r="R7591">
        <v>547</v>
      </c>
      <c r="S7591" s="2">
        <v>44961</v>
      </c>
      <c r="T7591" s="2">
        <v>44983</v>
      </c>
      <c r="U7591">
        <v>0</v>
      </c>
      <c r="V7591" t="s">
        <v>106</v>
      </c>
      <c r="W7591">
        <v>745</v>
      </c>
      <c r="X7591" t="s">
        <v>60</v>
      </c>
      <c r="Y7591" t="s">
        <v>61</v>
      </c>
      <c r="Z7591">
        <v>0</v>
      </c>
      <c r="AA7591">
        <v>686</v>
      </c>
      <c r="AB7591">
        <v>15426</v>
      </c>
      <c r="AC7591" t="s">
        <v>46</v>
      </c>
    </row>
    <row r="7592" spans="1:29" x14ac:dyDescent="0.3">
      <c r="A7592" s="1" t="s">
        <v>47</v>
      </c>
      <c r="B7592" t="s">
        <v>145</v>
      </c>
      <c r="C7592" t="s">
        <v>2354</v>
      </c>
      <c r="D7592" t="s">
        <v>50</v>
      </c>
      <c r="E7592">
        <v>3</v>
      </c>
      <c r="F7592" t="s">
        <v>33</v>
      </c>
      <c r="G7592" t="s">
        <v>728</v>
      </c>
      <c r="H7592" t="s">
        <v>35</v>
      </c>
      <c r="I7592" t="s">
        <v>292</v>
      </c>
      <c r="J7592" t="s">
        <v>748</v>
      </c>
      <c r="K7592" t="s">
        <v>16608</v>
      </c>
      <c r="L7592" t="s">
        <v>16609</v>
      </c>
      <c r="M7592" t="s">
        <v>499</v>
      </c>
      <c r="N7592" t="s">
        <v>58</v>
      </c>
      <c r="O7592">
        <v>6357</v>
      </c>
      <c r="P7592">
        <v>9898</v>
      </c>
      <c r="Q7592" t="s">
        <v>41</v>
      </c>
      <c r="R7592">
        <v>69</v>
      </c>
      <c r="S7592" s="2">
        <v>45164</v>
      </c>
      <c r="T7592" s="2">
        <v>45186</v>
      </c>
      <c r="U7592">
        <v>0</v>
      </c>
      <c r="V7592" t="s">
        <v>85</v>
      </c>
      <c r="W7592">
        <v>545</v>
      </c>
      <c r="X7592" t="s">
        <v>60</v>
      </c>
      <c r="Y7592" t="s">
        <v>61</v>
      </c>
      <c r="Z7592">
        <v>3017</v>
      </c>
      <c r="AA7592">
        <v>862</v>
      </c>
      <c r="AB7592">
        <v>8358</v>
      </c>
      <c r="AC7592" t="s">
        <v>73</v>
      </c>
    </row>
    <row r="7593" spans="1:29" x14ac:dyDescent="0.3">
      <c r="A7593" s="1" t="s">
        <v>29</v>
      </c>
      <c r="B7593" t="s">
        <v>228</v>
      </c>
      <c r="C7593" t="s">
        <v>1652</v>
      </c>
      <c r="D7593" t="s">
        <v>178</v>
      </c>
      <c r="E7593">
        <v>8</v>
      </c>
      <c r="F7593" t="s">
        <v>64</v>
      </c>
      <c r="G7593" t="s">
        <v>433</v>
      </c>
      <c r="H7593" t="s">
        <v>79</v>
      </c>
      <c r="I7593" t="s">
        <v>507</v>
      </c>
      <c r="J7593" t="s">
        <v>16610</v>
      </c>
      <c r="K7593" t="s">
        <v>16611</v>
      </c>
      <c r="L7593" t="s">
        <v>16612</v>
      </c>
      <c r="M7593" t="s">
        <v>964</v>
      </c>
      <c r="N7593" t="s">
        <v>58</v>
      </c>
      <c r="O7593">
        <v>24354</v>
      </c>
      <c r="P7593">
        <v>26981</v>
      </c>
      <c r="Q7593" t="s">
        <v>95</v>
      </c>
      <c r="R7593">
        <v>669</v>
      </c>
      <c r="S7593" s="2">
        <v>45331</v>
      </c>
      <c r="T7593" s="2">
        <v>45357</v>
      </c>
      <c r="U7593">
        <v>0</v>
      </c>
      <c r="V7593" t="s">
        <v>43</v>
      </c>
      <c r="W7593">
        <v>512</v>
      </c>
      <c r="X7593" t="s">
        <v>60</v>
      </c>
      <c r="Y7593" t="s">
        <v>61</v>
      </c>
      <c r="Z7593">
        <v>3177</v>
      </c>
      <c r="AA7593">
        <v>777</v>
      </c>
      <c r="AB7593">
        <v>24881</v>
      </c>
      <c r="AC7593" t="s">
        <v>107</v>
      </c>
    </row>
    <row r="7594" spans="1:29" x14ac:dyDescent="0.3">
      <c r="A7594" s="1" t="s">
        <v>29</v>
      </c>
      <c r="B7594" t="s">
        <v>62</v>
      </c>
      <c r="C7594" t="s">
        <v>1165</v>
      </c>
      <c r="D7594" t="s">
        <v>201</v>
      </c>
      <c r="E7594">
        <v>10</v>
      </c>
      <c r="F7594" t="s">
        <v>120</v>
      </c>
      <c r="G7594" t="s">
        <v>543</v>
      </c>
      <c r="H7594" t="s">
        <v>35</v>
      </c>
      <c r="I7594" t="s">
        <v>1645</v>
      </c>
      <c r="J7594" t="s">
        <v>2158</v>
      </c>
      <c r="K7594" t="s">
        <v>16613</v>
      </c>
      <c r="L7594" t="s">
        <v>16614</v>
      </c>
      <c r="M7594" t="s">
        <v>70</v>
      </c>
      <c r="N7594" t="s">
        <v>84</v>
      </c>
      <c r="O7594">
        <v>16792</v>
      </c>
      <c r="P7594">
        <v>21599</v>
      </c>
      <c r="Q7594" t="s">
        <v>41</v>
      </c>
      <c r="R7594">
        <v>972</v>
      </c>
      <c r="S7594" s="2">
        <v>44552</v>
      </c>
      <c r="T7594" t="s">
        <v>42</v>
      </c>
      <c r="U7594">
        <v>0</v>
      </c>
      <c r="V7594" t="s">
        <v>43</v>
      </c>
      <c r="W7594">
        <v>407</v>
      </c>
      <c r="X7594" t="s">
        <v>44</v>
      </c>
      <c r="Y7594" t="s">
        <v>72</v>
      </c>
      <c r="Z7594">
        <v>0</v>
      </c>
      <c r="AA7594">
        <v>984</v>
      </c>
      <c r="AB7594">
        <v>21161</v>
      </c>
      <c r="AC7594" t="s">
        <v>46</v>
      </c>
    </row>
    <row r="7595" spans="1:29" x14ac:dyDescent="0.3">
      <c r="A7595" s="1" t="s">
        <v>29</v>
      </c>
      <c r="B7595" t="s">
        <v>327</v>
      </c>
      <c r="C7595" t="s">
        <v>3998</v>
      </c>
      <c r="D7595" t="s">
        <v>257</v>
      </c>
      <c r="E7595">
        <v>7</v>
      </c>
      <c r="F7595" t="s">
        <v>271</v>
      </c>
      <c r="G7595" t="s">
        <v>1060</v>
      </c>
      <c r="H7595" t="s">
        <v>79</v>
      </c>
      <c r="I7595" t="s">
        <v>1303</v>
      </c>
      <c r="J7595" t="s">
        <v>1390</v>
      </c>
      <c r="K7595" t="s">
        <v>16615</v>
      </c>
      <c r="L7595" t="s">
        <v>16616</v>
      </c>
      <c r="M7595" t="s">
        <v>333</v>
      </c>
      <c r="N7595" t="s">
        <v>84</v>
      </c>
      <c r="O7595">
        <v>10783</v>
      </c>
      <c r="P7595">
        <v>14387</v>
      </c>
      <c r="Q7595" t="s">
        <v>59</v>
      </c>
      <c r="R7595">
        <v>502</v>
      </c>
      <c r="S7595" s="2">
        <v>44342</v>
      </c>
      <c r="T7595" s="2">
        <v>44371</v>
      </c>
      <c r="U7595">
        <v>8008</v>
      </c>
      <c r="V7595" t="s">
        <v>71</v>
      </c>
      <c r="W7595">
        <v>492</v>
      </c>
      <c r="X7595" t="s">
        <v>60</v>
      </c>
      <c r="Y7595" t="s">
        <v>45</v>
      </c>
      <c r="Z7595">
        <v>0</v>
      </c>
      <c r="AA7595">
        <v>861</v>
      </c>
      <c r="AB7595">
        <v>11518</v>
      </c>
      <c r="AC7595" t="s">
        <v>73</v>
      </c>
    </row>
    <row r="7596" spans="1:29" x14ac:dyDescent="0.3">
      <c r="A7596" s="1" t="s">
        <v>29</v>
      </c>
      <c r="B7596" t="s">
        <v>541</v>
      </c>
      <c r="C7596" t="s">
        <v>4780</v>
      </c>
      <c r="D7596" t="s">
        <v>155</v>
      </c>
      <c r="E7596">
        <v>7</v>
      </c>
      <c r="F7596" t="s">
        <v>129</v>
      </c>
      <c r="G7596" t="s">
        <v>130</v>
      </c>
      <c r="H7596" t="s">
        <v>35</v>
      </c>
      <c r="I7596" t="s">
        <v>36</v>
      </c>
      <c r="J7596" t="s">
        <v>878</v>
      </c>
      <c r="K7596" t="s">
        <v>16617</v>
      </c>
      <c r="L7596" t="s">
        <v>16618</v>
      </c>
      <c r="M7596" t="s">
        <v>1117</v>
      </c>
      <c r="N7596" t="s">
        <v>94</v>
      </c>
      <c r="O7596">
        <v>18740</v>
      </c>
      <c r="P7596">
        <v>22544</v>
      </c>
      <c r="Q7596" t="s">
        <v>59</v>
      </c>
      <c r="R7596">
        <v>272</v>
      </c>
      <c r="S7596" s="2">
        <v>44845</v>
      </c>
      <c r="T7596" s="2">
        <v>44847</v>
      </c>
      <c r="U7596">
        <v>26646</v>
      </c>
      <c r="V7596" t="s">
        <v>85</v>
      </c>
      <c r="W7596">
        <v>707</v>
      </c>
      <c r="X7596" t="s">
        <v>60</v>
      </c>
      <c r="Y7596" t="s">
        <v>61</v>
      </c>
      <c r="Z7596">
        <v>0</v>
      </c>
      <c r="AA7596">
        <v>600</v>
      </c>
      <c r="AB7596">
        <v>21562</v>
      </c>
      <c r="AC7596" t="s">
        <v>46</v>
      </c>
    </row>
    <row r="7597" spans="1:29" x14ac:dyDescent="0.3">
      <c r="A7597" s="1" t="s">
        <v>47</v>
      </c>
      <c r="B7597" t="s">
        <v>48</v>
      </c>
      <c r="C7597" t="s">
        <v>1355</v>
      </c>
      <c r="D7597" t="s">
        <v>110</v>
      </c>
      <c r="E7597">
        <v>10</v>
      </c>
      <c r="F7597" t="s">
        <v>120</v>
      </c>
      <c r="G7597" t="s">
        <v>468</v>
      </c>
      <c r="H7597" t="s">
        <v>35</v>
      </c>
      <c r="I7597" t="s">
        <v>2075</v>
      </c>
      <c r="J7597" t="s">
        <v>748</v>
      </c>
      <c r="K7597" t="s">
        <v>16619</v>
      </c>
      <c r="L7597" t="s">
        <v>16620</v>
      </c>
      <c r="M7597" t="s">
        <v>303</v>
      </c>
      <c r="N7597" t="s">
        <v>94</v>
      </c>
      <c r="O7597">
        <v>16565</v>
      </c>
      <c r="P7597">
        <v>19544</v>
      </c>
      <c r="Q7597" t="s">
        <v>59</v>
      </c>
      <c r="R7597">
        <v>250</v>
      </c>
      <c r="S7597" s="2">
        <v>44778</v>
      </c>
      <c r="T7597" s="2">
        <v>44801</v>
      </c>
      <c r="U7597">
        <v>17545</v>
      </c>
      <c r="V7597" t="s">
        <v>85</v>
      </c>
      <c r="W7597">
        <v>569</v>
      </c>
      <c r="X7597" t="s">
        <v>60</v>
      </c>
      <c r="Y7597" t="s">
        <v>72</v>
      </c>
      <c r="Z7597">
        <v>0</v>
      </c>
      <c r="AA7597">
        <v>88</v>
      </c>
      <c r="AB7597">
        <v>17370</v>
      </c>
      <c r="AC7597" t="s">
        <v>46</v>
      </c>
    </row>
    <row r="7598" spans="1:29" x14ac:dyDescent="0.3">
      <c r="A7598" s="1" t="s">
        <v>47</v>
      </c>
      <c r="B7598" t="s">
        <v>48</v>
      </c>
      <c r="C7598" t="s">
        <v>2015</v>
      </c>
      <c r="D7598" t="s">
        <v>387</v>
      </c>
      <c r="E7598">
        <v>9</v>
      </c>
      <c r="F7598" t="s">
        <v>271</v>
      </c>
      <c r="G7598" t="s">
        <v>353</v>
      </c>
      <c r="H7598" t="s">
        <v>35</v>
      </c>
      <c r="I7598" t="s">
        <v>6105</v>
      </c>
      <c r="J7598" t="s">
        <v>4462</v>
      </c>
      <c r="K7598" t="s">
        <v>16621</v>
      </c>
      <c r="L7598" t="s">
        <v>16622</v>
      </c>
      <c r="M7598" t="s">
        <v>220</v>
      </c>
      <c r="N7598" t="s">
        <v>40</v>
      </c>
      <c r="O7598">
        <v>14578</v>
      </c>
      <c r="P7598">
        <v>17703</v>
      </c>
      <c r="Q7598" t="s">
        <v>59</v>
      </c>
      <c r="R7598">
        <v>895</v>
      </c>
      <c r="S7598" s="2">
        <v>44392</v>
      </c>
      <c r="T7598" t="s">
        <v>42</v>
      </c>
      <c r="U7598">
        <v>15407</v>
      </c>
      <c r="V7598" t="s">
        <v>43</v>
      </c>
      <c r="W7598">
        <v>543</v>
      </c>
      <c r="X7598" t="s">
        <v>44</v>
      </c>
      <c r="Y7598" t="s">
        <v>72</v>
      </c>
      <c r="Z7598">
        <v>0</v>
      </c>
      <c r="AA7598">
        <v>829</v>
      </c>
      <c r="AB7598">
        <v>17039</v>
      </c>
      <c r="AC7598" t="s">
        <v>46</v>
      </c>
    </row>
    <row r="7599" spans="1:29" x14ac:dyDescent="0.3">
      <c r="A7599" s="1" t="s">
        <v>47</v>
      </c>
      <c r="B7599" t="s">
        <v>48</v>
      </c>
      <c r="C7599" t="s">
        <v>1579</v>
      </c>
      <c r="D7599" t="s">
        <v>257</v>
      </c>
      <c r="E7599">
        <v>8</v>
      </c>
      <c r="F7599" t="s">
        <v>221</v>
      </c>
      <c r="G7599" t="s">
        <v>858</v>
      </c>
      <c r="H7599" t="s">
        <v>35</v>
      </c>
      <c r="I7599" t="s">
        <v>458</v>
      </c>
      <c r="J7599" t="s">
        <v>2453</v>
      </c>
      <c r="K7599" t="s">
        <v>16623</v>
      </c>
      <c r="L7599" t="s">
        <v>16624</v>
      </c>
      <c r="M7599" t="s">
        <v>57</v>
      </c>
      <c r="N7599" t="s">
        <v>84</v>
      </c>
      <c r="O7599">
        <v>13677</v>
      </c>
      <c r="P7599">
        <v>17049</v>
      </c>
      <c r="Q7599" t="s">
        <v>41</v>
      </c>
      <c r="R7599">
        <v>320</v>
      </c>
      <c r="S7599" s="2">
        <v>45205</v>
      </c>
      <c r="T7599" t="s">
        <v>42</v>
      </c>
      <c r="U7599">
        <v>0</v>
      </c>
      <c r="V7599" t="s">
        <v>106</v>
      </c>
      <c r="W7599">
        <v>527</v>
      </c>
      <c r="X7599" t="s">
        <v>44</v>
      </c>
      <c r="Y7599" t="s">
        <v>72</v>
      </c>
      <c r="Z7599">
        <v>0</v>
      </c>
      <c r="AA7599">
        <v>631</v>
      </c>
      <c r="AB7599">
        <v>14025</v>
      </c>
      <c r="AC7599" t="s">
        <v>46</v>
      </c>
    </row>
    <row r="7600" spans="1:29" x14ac:dyDescent="0.3">
      <c r="A7600" s="1" t="s">
        <v>47</v>
      </c>
      <c r="B7600" t="s">
        <v>48</v>
      </c>
      <c r="C7600" t="s">
        <v>1697</v>
      </c>
      <c r="D7600" t="s">
        <v>201</v>
      </c>
      <c r="E7600">
        <v>7</v>
      </c>
      <c r="F7600" t="s">
        <v>129</v>
      </c>
      <c r="G7600" t="s">
        <v>944</v>
      </c>
      <c r="H7600" t="s">
        <v>79</v>
      </c>
      <c r="I7600" t="s">
        <v>2100</v>
      </c>
      <c r="J7600" t="s">
        <v>2341</v>
      </c>
      <c r="K7600">
        <f>1-359-252-9178</f>
        <v>-9788</v>
      </c>
      <c r="L7600" t="s">
        <v>16625</v>
      </c>
      <c r="M7600" t="s">
        <v>303</v>
      </c>
      <c r="N7600" t="s">
        <v>84</v>
      </c>
      <c r="O7600">
        <v>18583</v>
      </c>
      <c r="P7600">
        <v>20669</v>
      </c>
      <c r="Q7600" t="s">
        <v>41</v>
      </c>
      <c r="R7600">
        <v>198</v>
      </c>
      <c r="S7600" s="2">
        <v>45288</v>
      </c>
      <c r="T7600" t="s">
        <v>42</v>
      </c>
      <c r="U7600">
        <v>0</v>
      </c>
      <c r="V7600" t="s">
        <v>71</v>
      </c>
      <c r="W7600">
        <v>453</v>
      </c>
      <c r="X7600" t="s">
        <v>44</v>
      </c>
      <c r="Y7600" t="s">
        <v>61</v>
      </c>
      <c r="Z7600">
        <v>0</v>
      </c>
      <c r="AA7600">
        <v>243</v>
      </c>
      <c r="AB7600">
        <v>19785</v>
      </c>
      <c r="AC7600" t="s">
        <v>107</v>
      </c>
    </row>
    <row r="7601" spans="1:29" x14ac:dyDescent="0.3">
      <c r="A7601" s="1" t="s">
        <v>47</v>
      </c>
      <c r="B7601" t="s">
        <v>48</v>
      </c>
      <c r="C7601" t="s">
        <v>1453</v>
      </c>
      <c r="D7601" t="s">
        <v>50</v>
      </c>
      <c r="E7601">
        <v>1</v>
      </c>
      <c r="F7601" t="s">
        <v>77</v>
      </c>
      <c r="G7601" t="s">
        <v>501</v>
      </c>
      <c r="H7601" t="s">
        <v>79</v>
      </c>
      <c r="I7601" t="s">
        <v>3002</v>
      </c>
      <c r="J7601" t="s">
        <v>8019</v>
      </c>
      <c r="K7601" t="s">
        <v>16626</v>
      </c>
      <c r="L7601" t="s">
        <v>16627</v>
      </c>
      <c r="M7601" t="s">
        <v>1479</v>
      </c>
      <c r="N7601" t="s">
        <v>84</v>
      </c>
      <c r="O7601">
        <v>26051</v>
      </c>
      <c r="P7601">
        <v>28824</v>
      </c>
      <c r="Q7601" t="s">
        <v>41</v>
      </c>
      <c r="R7601">
        <v>933</v>
      </c>
      <c r="S7601" s="2">
        <v>45326</v>
      </c>
      <c r="T7601" t="s">
        <v>42</v>
      </c>
      <c r="U7601">
        <v>0</v>
      </c>
      <c r="V7601" t="s">
        <v>71</v>
      </c>
      <c r="W7601">
        <v>439</v>
      </c>
      <c r="X7601" t="s">
        <v>44</v>
      </c>
      <c r="Y7601" t="s">
        <v>45</v>
      </c>
      <c r="Z7601">
        <v>0</v>
      </c>
      <c r="AA7601">
        <v>863</v>
      </c>
      <c r="AB7601">
        <v>28378</v>
      </c>
      <c r="AC7601" t="s">
        <v>73</v>
      </c>
    </row>
    <row r="7602" spans="1:29" x14ac:dyDescent="0.3">
      <c r="A7602" s="1" t="s">
        <v>47</v>
      </c>
      <c r="B7602" t="s">
        <v>592</v>
      </c>
      <c r="C7602" t="s">
        <v>2303</v>
      </c>
      <c r="D7602" t="s">
        <v>236</v>
      </c>
      <c r="E7602">
        <v>9</v>
      </c>
      <c r="F7602" t="s">
        <v>64</v>
      </c>
      <c r="G7602" t="s">
        <v>65</v>
      </c>
      <c r="H7602" t="s">
        <v>79</v>
      </c>
      <c r="I7602" t="s">
        <v>621</v>
      </c>
      <c r="J7602" t="s">
        <v>3142</v>
      </c>
      <c r="K7602" t="s">
        <v>16628</v>
      </c>
      <c r="L7602" t="s">
        <v>16629</v>
      </c>
      <c r="M7602" t="s">
        <v>2648</v>
      </c>
      <c r="N7602" t="s">
        <v>84</v>
      </c>
      <c r="O7602">
        <v>2737</v>
      </c>
      <c r="P7602">
        <v>7717</v>
      </c>
      <c r="Q7602" t="s">
        <v>59</v>
      </c>
      <c r="R7602">
        <v>32</v>
      </c>
      <c r="S7602" s="2">
        <v>45318</v>
      </c>
      <c r="T7602" t="s">
        <v>42</v>
      </c>
      <c r="U7602">
        <v>47280</v>
      </c>
      <c r="V7602" t="s">
        <v>43</v>
      </c>
      <c r="W7602">
        <v>707</v>
      </c>
      <c r="X7602" t="s">
        <v>44</v>
      </c>
      <c r="Y7602" t="s">
        <v>61</v>
      </c>
      <c r="Z7602">
        <v>0</v>
      </c>
      <c r="AA7602">
        <v>11</v>
      </c>
      <c r="AB7602">
        <v>7355</v>
      </c>
      <c r="AC7602" t="s">
        <v>46</v>
      </c>
    </row>
    <row r="7603" spans="1:29" x14ac:dyDescent="0.3">
      <c r="A7603" s="1" t="s">
        <v>29</v>
      </c>
      <c r="B7603" t="s">
        <v>327</v>
      </c>
      <c r="C7603" t="s">
        <v>1432</v>
      </c>
      <c r="D7603" t="s">
        <v>352</v>
      </c>
      <c r="E7603">
        <v>1</v>
      </c>
      <c r="F7603" t="s">
        <v>120</v>
      </c>
      <c r="G7603" t="s">
        <v>489</v>
      </c>
      <c r="H7603" t="s">
        <v>79</v>
      </c>
      <c r="I7603" t="s">
        <v>502</v>
      </c>
      <c r="J7603" t="s">
        <v>637</v>
      </c>
      <c r="K7603" t="s">
        <v>16630</v>
      </c>
      <c r="L7603" t="s">
        <v>16631</v>
      </c>
      <c r="M7603" t="s">
        <v>2246</v>
      </c>
      <c r="N7603" t="s">
        <v>58</v>
      </c>
      <c r="O7603">
        <v>11471</v>
      </c>
      <c r="P7603">
        <v>14096</v>
      </c>
      <c r="Q7603" t="s">
        <v>59</v>
      </c>
      <c r="R7603">
        <v>595</v>
      </c>
      <c r="S7603" s="2">
        <v>45021</v>
      </c>
      <c r="T7603" t="s">
        <v>42</v>
      </c>
      <c r="U7603">
        <v>18265</v>
      </c>
      <c r="V7603" t="s">
        <v>106</v>
      </c>
      <c r="W7603">
        <v>560</v>
      </c>
      <c r="X7603" t="s">
        <v>44</v>
      </c>
      <c r="Y7603" t="s">
        <v>61</v>
      </c>
      <c r="Z7603">
        <v>1146</v>
      </c>
      <c r="AA7603">
        <v>770</v>
      </c>
      <c r="AB7603">
        <v>12344</v>
      </c>
      <c r="AC7603" t="s">
        <v>73</v>
      </c>
    </row>
    <row r="7604" spans="1:29" x14ac:dyDescent="0.3">
      <c r="A7604" s="1" t="s">
        <v>29</v>
      </c>
      <c r="B7604" t="s">
        <v>393</v>
      </c>
      <c r="C7604" t="s">
        <v>1253</v>
      </c>
      <c r="D7604" t="s">
        <v>387</v>
      </c>
      <c r="E7604">
        <v>3</v>
      </c>
      <c r="F7604" t="s">
        <v>186</v>
      </c>
      <c r="G7604" t="s">
        <v>620</v>
      </c>
      <c r="H7604" t="s">
        <v>35</v>
      </c>
      <c r="I7604" t="s">
        <v>299</v>
      </c>
      <c r="J7604" t="s">
        <v>6550</v>
      </c>
      <c r="K7604" t="s">
        <v>16632</v>
      </c>
      <c r="L7604" t="s">
        <v>16633</v>
      </c>
      <c r="M7604" t="s">
        <v>1244</v>
      </c>
      <c r="N7604" t="s">
        <v>84</v>
      </c>
      <c r="O7604">
        <v>11106</v>
      </c>
      <c r="P7604">
        <v>14681</v>
      </c>
      <c r="Q7604" t="s">
        <v>95</v>
      </c>
      <c r="R7604">
        <v>291</v>
      </c>
      <c r="S7604" s="2">
        <v>44889</v>
      </c>
      <c r="T7604" s="2">
        <v>44892</v>
      </c>
      <c r="U7604">
        <v>0</v>
      </c>
      <c r="V7604" t="s">
        <v>43</v>
      </c>
      <c r="W7604">
        <v>797</v>
      </c>
      <c r="X7604" t="s">
        <v>60</v>
      </c>
      <c r="Y7604" t="s">
        <v>45</v>
      </c>
      <c r="Z7604">
        <v>0</v>
      </c>
      <c r="AA7604">
        <v>321</v>
      </c>
      <c r="AB7604">
        <v>13044</v>
      </c>
      <c r="AC7604" t="s">
        <v>46</v>
      </c>
    </row>
    <row r="7605" spans="1:29" x14ac:dyDescent="0.3">
      <c r="A7605" s="1" t="s">
        <v>47</v>
      </c>
      <c r="B7605" t="s">
        <v>136</v>
      </c>
      <c r="C7605" t="s">
        <v>2546</v>
      </c>
      <c r="D7605" t="s">
        <v>76</v>
      </c>
      <c r="E7605">
        <v>2</v>
      </c>
      <c r="F7605" t="s">
        <v>129</v>
      </c>
      <c r="G7605" t="s">
        <v>395</v>
      </c>
      <c r="H7605" t="s">
        <v>35</v>
      </c>
      <c r="I7605" t="s">
        <v>906</v>
      </c>
      <c r="J7605" t="s">
        <v>306</v>
      </c>
      <c r="K7605" t="s">
        <v>16634</v>
      </c>
      <c r="L7605" t="s">
        <v>16635</v>
      </c>
      <c r="M7605" t="s">
        <v>1847</v>
      </c>
      <c r="N7605" t="s">
        <v>40</v>
      </c>
      <c r="O7605">
        <v>11289</v>
      </c>
      <c r="P7605">
        <v>14121</v>
      </c>
      <c r="Q7605" t="s">
        <v>59</v>
      </c>
      <c r="R7605">
        <v>189</v>
      </c>
      <c r="S7605" s="2">
        <v>44445</v>
      </c>
      <c r="T7605" s="2">
        <v>44457</v>
      </c>
      <c r="U7605">
        <v>44518</v>
      </c>
      <c r="V7605" t="s">
        <v>71</v>
      </c>
      <c r="W7605">
        <v>471</v>
      </c>
      <c r="X7605" t="s">
        <v>60</v>
      </c>
      <c r="Y7605" t="s">
        <v>72</v>
      </c>
      <c r="Z7605">
        <v>0</v>
      </c>
      <c r="AA7605">
        <v>381</v>
      </c>
      <c r="AB7605">
        <v>11582</v>
      </c>
      <c r="AC7605" t="s">
        <v>46</v>
      </c>
    </row>
    <row r="7606" spans="1:29" x14ac:dyDescent="0.3">
      <c r="A7606" s="1" t="s">
        <v>47</v>
      </c>
      <c r="B7606" t="s">
        <v>48</v>
      </c>
      <c r="C7606" t="s">
        <v>297</v>
      </c>
      <c r="D7606" t="s">
        <v>128</v>
      </c>
      <c r="E7606">
        <v>2</v>
      </c>
      <c r="F7606" t="s">
        <v>64</v>
      </c>
      <c r="G7606" t="s">
        <v>65</v>
      </c>
      <c r="H7606" t="s">
        <v>79</v>
      </c>
      <c r="I7606" t="s">
        <v>1210</v>
      </c>
      <c r="J7606" t="s">
        <v>4796</v>
      </c>
      <c r="K7606">
        <f>1-496-836-1475</f>
        <v>-2806</v>
      </c>
      <c r="L7606" t="s">
        <v>16636</v>
      </c>
      <c r="M7606" t="s">
        <v>385</v>
      </c>
      <c r="N7606" t="s">
        <v>94</v>
      </c>
      <c r="O7606">
        <v>11357</v>
      </c>
      <c r="P7606">
        <v>14089</v>
      </c>
      <c r="Q7606" t="s">
        <v>95</v>
      </c>
      <c r="R7606">
        <v>56</v>
      </c>
      <c r="S7606" s="2">
        <v>44497</v>
      </c>
      <c r="T7606" t="s">
        <v>42</v>
      </c>
      <c r="U7606">
        <v>0</v>
      </c>
      <c r="V7606" t="s">
        <v>71</v>
      </c>
      <c r="W7606">
        <v>454</v>
      </c>
      <c r="X7606" t="s">
        <v>44</v>
      </c>
      <c r="Y7606" t="s">
        <v>45</v>
      </c>
      <c r="Z7606">
        <v>0</v>
      </c>
      <c r="AA7606">
        <v>284</v>
      </c>
      <c r="AB7606">
        <v>11607</v>
      </c>
      <c r="AC7606" t="s">
        <v>107</v>
      </c>
    </row>
    <row r="7607" spans="1:29" x14ac:dyDescent="0.3">
      <c r="A7607" s="1" t="s">
        <v>29</v>
      </c>
      <c r="B7607" t="s">
        <v>541</v>
      </c>
      <c r="C7607" t="s">
        <v>1114</v>
      </c>
      <c r="D7607" t="s">
        <v>387</v>
      </c>
      <c r="E7607">
        <v>7</v>
      </c>
      <c r="F7607" t="s">
        <v>271</v>
      </c>
      <c r="G7607" t="s">
        <v>495</v>
      </c>
      <c r="H7607" t="s">
        <v>35</v>
      </c>
      <c r="I7607" t="s">
        <v>5901</v>
      </c>
      <c r="J7607" t="s">
        <v>1171</v>
      </c>
      <c r="K7607" t="s">
        <v>16637</v>
      </c>
      <c r="L7607" t="s">
        <v>16638</v>
      </c>
      <c r="M7607" t="s">
        <v>1632</v>
      </c>
      <c r="N7607" t="s">
        <v>84</v>
      </c>
      <c r="O7607">
        <v>12706</v>
      </c>
      <c r="P7607">
        <v>16934</v>
      </c>
      <c r="Q7607" t="s">
        <v>41</v>
      </c>
      <c r="R7607">
        <v>959</v>
      </c>
      <c r="S7607" s="2">
        <v>44396</v>
      </c>
      <c r="T7607" t="s">
        <v>42</v>
      </c>
      <c r="U7607">
        <v>0</v>
      </c>
      <c r="V7607" t="s">
        <v>85</v>
      </c>
      <c r="W7607">
        <v>663</v>
      </c>
      <c r="X7607" t="s">
        <v>44</v>
      </c>
      <c r="Y7607" t="s">
        <v>61</v>
      </c>
      <c r="Z7607">
        <v>0</v>
      </c>
      <c r="AA7607">
        <v>679</v>
      </c>
      <c r="AB7607">
        <v>13537</v>
      </c>
      <c r="AC7607" t="s">
        <v>73</v>
      </c>
    </row>
    <row r="7608" spans="1:29" x14ac:dyDescent="0.3">
      <c r="A7608" s="1" t="s">
        <v>29</v>
      </c>
      <c r="B7608" t="s">
        <v>86</v>
      </c>
      <c r="C7608" t="s">
        <v>366</v>
      </c>
      <c r="D7608" t="s">
        <v>169</v>
      </c>
      <c r="E7608">
        <v>2</v>
      </c>
      <c r="F7608" t="s">
        <v>99</v>
      </c>
      <c r="G7608" t="s">
        <v>1138</v>
      </c>
      <c r="H7608" t="s">
        <v>35</v>
      </c>
      <c r="I7608" t="s">
        <v>580</v>
      </c>
      <c r="J7608" t="s">
        <v>2670</v>
      </c>
      <c r="K7608" t="s">
        <v>16639</v>
      </c>
      <c r="L7608" t="s">
        <v>16640</v>
      </c>
      <c r="M7608" t="s">
        <v>2131</v>
      </c>
      <c r="N7608" t="s">
        <v>58</v>
      </c>
      <c r="O7608">
        <v>24192</v>
      </c>
      <c r="P7608">
        <v>27961</v>
      </c>
      <c r="Q7608" t="s">
        <v>59</v>
      </c>
      <c r="R7608">
        <v>801</v>
      </c>
      <c r="S7608" s="2">
        <v>44947</v>
      </c>
      <c r="T7608" t="s">
        <v>42</v>
      </c>
      <c r="U7608">
        <v>33747</v>
      </c>
      <c r="V7608" t="s">
        <v>43</v>
      </c>
      <c r="W7608">
        <v>608</v>
      </c>
      <c r="X7608" t="s">
        <v>44</v>
      </c>
      <c r="Y7608" t="s">
        <v>61</v>
      </c>
      <c r="Z7608">
        <v>4239</v>
      </c>
      <c r="AA7608">
        <v>606</v>
      </c>
      <c r="AB7608">
        <v>25861</v>
      </c>
      <c r="AC7608" t="s">
        <v>107</v>
      </c>
    </row>
    <row r="7609" spans="1:29" x14ac:dyDescent="0.3">
      <c r="A7609" s="1" t="s">
        <v>29</v>
      </c>
      <c r="B7609" t="s">
        <v>228</v>
      </c>
      <c r="C7609" t="s">
        <v>1949</v>
      </c>
      <c r="D7609" t="s">
        <v>236</v>
      </c>
      <c r="E7609">
        <v>10</v>
      </c>
      <c r="F7609" t="s">
        <v>99</v>
      </c>
      <c r="G7609" t="s">
        <v>558</v>
      </c>
      <c r="H7609" t="s">
        <v>79</v>
      </c>
      <c r="I7609" t="s">
        <v>3328</v>
      </c>
      <c r="J7609" t="s">
        <v>389</v>
      </c>
      <c r="K7609" t="s">
        <v>16641</v>
      </c>
      <c r="L7609" t="s">
        <v>16642</v>
      </c>
      <c r="M7609" t="s">
        <v>993</v>
      </c>
      <c r="N7609" t="s">
        <v>40</v>
      </c>
      <c r="O7609">
        <v>21229</v>
      </c>
      <c r="P7609">
        <v>23263</v>
      </c>
      <c r="Q7609" t="s">
        <v>95</v>
      </c>
      <c r="R7609">
        <v>848</v>
      </c>
      <c r="S7609" s="2">
        <v>44743</v>
      </c>
      <c r="T7609" t="s">
        <v>42</v>
      </c>
      <c r="U7609">
        <v>0</v>
      </c>
      <c r="V7609" t="s">
        <v>106</v>
      </c>
      <c r="W7609">
        <v>759</v>
      </c>
      <c r="X7609" t="s">
        <v>44</v>
      </c>
      <c r="Y7609" t="s">
        <v>72</v>
      </c>
      <c r="Z7609">
        <v>0</v>
      </c>
      <c r="AA7609">
        <v>188</v>
      </c>
      <c r="AB7609">
        <v>22600</v>
      </c>
      <c r="AC7609" t="s">
        <v>73</v>
      </c>
    </row>
    <row r="7610" spans="1:29" x14ac:dyDescent="0.3">
      <c r="A7610" s="1" t="s">
        <v>47</v>
      </c>
      <c r="B7610" t="s">
        <v>136</v>
      </c>
      <c r="C7610" t="s">
        <v>1426</v>
      </c>
      <c r="D7610" t="s">
        <v>155</v>
      </c>
      <c r="E7610">
        <v>2</v>
      </c>
      <c r="F7610" t="s">
        <v>33</v>
      </c>
      <c r="G7610" t="s">
        <v>139</v>
      </c>
      <c r="H7610" t="s">
        <v>35</v>
      </c>
      <c r="I7610" t="s">
        <v>906</v>
      </c>
      <c r="J7610" t="s">
        <v>657</v>
      </c>
      <c r="K7610" t="s">
        <v>16643</v>
      </c>
      <c r="L7610" t="s">
        <v>16644</v>
      </c>
      <c r="M7610" t="s">
        <v>1374</v>
      </c>
      <c r="N7610" t="s">
        <v>40</v>
      </c>
      <c r="O7610">
        <v>13648</v>
      </c>
      <c r="P7610">
        <v>16383</v>
      </c>
      <c r="Q7610" t="s">
        <v>41</v>
      </c>
      <c r="R7610">
        <v>786</v>
      </c>
      <c r="S7610" s="2">
        <v>44445</v>
      </c>
      <c r="T7610" s="2">
        <v>44473</v>
      </c>
      <c r="U7610">
        <v>0</v>
      </c>
      <c r="V7610" t="s">
        <v>71</v>
      </c>
      <c r="W7610">
        <v>489</v>
      </c>
      <c r="X7610" t="s">
        <v>60</v>
      </c>
      <c r="Y7610" t="s">
        <v>72</v>
      </c>
      <c r="Z7610">
        <v>0</v>
      </c>
      <c r="AA7610">
        <v>98</v>
      </c>
      <c r="AB7610">
        <v>14697</v>
      </c>
      <c r="AC7610" t="s">
        <v>46</v>
      </c>
    </row>
    <row r="7611" spans="1:29" x14ac:dyDescent="0.3">
      <c r="A7611" s="1" t="s">
        <v>47</v>
      </c>
      <c r="B7611" t="s">
        <v>108</v>
      </c>
      <c r="C7611" t="s">
        <v>3655</v>
      </c>
      <c r="D7611" t="s">
        <v>128</v>
      </c>
      <c r="E7611">
        <v>3</v>
      </c>
      <c r="F7611" t="s">
        <v>51</v>
      </c>
      <c r="G7611" t="s">
        <v>710</v>
      </c>
      <c r="H7611" t="s">
        <v>79</v>
      </c>
      <c r="I7611" t="s">
        <v>89</v>
      </c>
      <c r="J7611" t="s">
        <v>2421</v>
      </c>
      <c r="K7611" t="s">
        <v>16645</v>
      </c>
      <c r="L7611" t="s">
        <v>16646</v>
      </c>
      <c r="M7611" t="s">
        <v>522</v>
      </c>
      <c r="N7611" t="s">
        <v>58</v>
      </c>
      <c r="O7611">
        <v>4823</v>
      </c>
      <c r="P7611">
        <v>9635</v>
      </c>
      <c r="Q7611" t="s">
        <v>95</v>
      </c>
      <c r="R7611">
        <v>902</v>
      </c>
      <c r="S7611" s="2">
        <v>44923</v>
      </c>
      <c r="T7611" t="s">
        <v>42</v>
      </c>
      <c r="U7611">
        <v>0</v>
      </c>
      <c r="V7611" t="s">
        <v>106</v>
      </c>
      <c r="W7611">
        <v>838</v>
      </c>
      <c r="X7611" t="s">
        <v>44</v>
      </c>
      <c r="Y7611" t="s">
        <v>45</v>
      </c>
      <c r="Z7611">
        <v>3380</v>
      </c>
      <c r="AA7611">
        <v>425</v>
      </c>
      <c r="AB7611">
        <v>7110</v>
      </c>
      <c r="AC7611" t="s">
        <v>46</v>
      </c>
    </row>
    <row r="7612" spans="1:29" x14ac:dyDescent="0.3">
      <c r="A7612" s="1" t="s">
        <v>47</v>
      </c>
      <c r="B7612" t="s">
        <v>108</v>
      </c>
      <c r="C7612" t="s">
        <v>109</v>
      </c>
      <c r="D7612" t="s">
        <v>169</v>
      </c>
      <c r="E7612">
        <v>10</v>
      </c>
      <c r="F7612" t="s">
        <v>221</v>
      </c>
      <c r="G7612" t="s">
        <v>335</v>
      </c>
      <c r="H7612" t="s">
        <v>35</v>
      </c>
      <c r="I7612" t="s">
        <v>2824</v>
      </c>
      <c r="J7612" t="s">
        <v>3055</v>
      </c>
      <c r="K7612" t="s">
        <v>16647</v>
      </c>
      <c r="L7612" t="s">
        <v>16648</v>
      </c>
      <c r="M7612" t="s">
        <v>1402</v>
      </c>
      <c r="N7612" t="s">
        <v>84</v>
      </c>
      <c r="O7612">
        <v>20501</v>
      </c>
      <c r="P7612">
        <v>23047</v>
      </c>
      <c r="Q7612" t="s">
        <v>41</v>
      </c>
      <c r="R7612">
        <v>429</v>
      </c>
      <c r="S7612" s="2">
        <v>44834</v>
      </c>
      <c r="T7612" s="2">
        <v>44862</v>
      </c>
      <c r="U7612">
        <v>0</v>
      </c>
      <c r="V7612" t="s">
        <v>71</v>
      </c>
      <c r="W7612">
        <v>613</v>
      </c>
      <c r="X7612" t="s">
        <v>60</v>
      </c>
      <c r="Y7612" t="s">
        <v>45</v>
      </c>
      <c r="Z7612">
        <v>0</v>
      </c>
      <c r="AA7612">
        <v>81</v>
      </c>
      <c r="AB7612">
        <v>21664</v>
      </c>
      <c r="AC7612" t="s">
        <v>107</v>
      </c>
    </row>
    <row r="7613" spans="1:29" x14ac:dyDescent="0.3">
      <c r="A7613" s="1" t="s">
        <v>29</v>
      </c>
      <c r="B7613" t="s">
        <v>228</v>
      </c>
      <c r="C7613" t="s">
        <v>1185</v>
      </c>
      <c r="D7613" t="s">
        <v>352</v>
      </c>
      <c r="E7613">
        <v>2</v>
      </c>
      <c r="F7613" t="s">
        <v>129</v>
      </c>
      <c r="G7613" t="s">
        <v>130</v>
      </c>
      <c r="H7613" t="s">
        <v>35</v>
      </c>
      <c r="I7613" t="s">
        <v>1043</v>
      </c>
      <c r="J7613" t="s">
        <v>1814</v>
      </c>
      <c r="K7613" t="s">
        <v>16649</v>
      </c>
      <c r="L7613" t="s">
        <v>16650</v>
      </c>
      <c r="M7613" t="s">
        <v>993</v>
      </c>
      <c r="N7613" t="s">
        <v>58</v>
      </c>
      <c r="O7613">
        <v>19428</v>
      </c>
      <c r="P7613">
        <v>22893</v>
      </c>
      <c r="Q7613" t="s">
        <v>41</v>
      </c>
      <c r="R7613">
        <v>414</v>
      </c>
      <c r="S7613" s="2">
        <v>45294</v>
      </c>
      <c r="T7613" t="s">
        <v>42</v>
      </c>
      <c r="U7613">
        <v>0</v>
      </c>
      <c r="V7613" t="s">
        <v>106</v>
      </c>
      <c r="W7613">
        <v>612</v>
      </c>
      <c r="X7613" t="s">
        <v>44</v>
      </c>
      <c r="Y7613" t="s">
        <v>72</v>
      </c>
      <c r="Z7613">
        <v>4794</v>
      </c>
      <c r="AA7613">
        <v>640</v>
      </c>
      <c r="AB7613">
        <v>21807</v>
      </c>
      <c r="AC7613" t="s">
        <v>107</v>
      </c>
    </row>
    <row r="7614" spans="1:29" x14ac:dyDescent="0.3">
      <c r="A7614" s="1" t="s">
        <v>29</v>
      </c>
      <c r="B7614" t="s">
        <v>96</v>
      </c>
      <c r="C7614" t="s">
        <v>1389</v>
      </c>
      <c r="D7614" t="s">
        <v>128</v>
      </c>
      <c r="E7614">
        <v>9</v>
      </c>
      <c r="F7614" t="s">
        <v>99</v>
      </c>
      <c r="G7614" t="s">
        <v>529</v>
      </c>
      <c r="H7614" t="s">
        <v>35</v>
      </c>
      <c r="I7614" t="s">
        <v>1611</v>
      </c>
      <c r="J7614" t="s">
        <v>1865</v>
      </c>
      <c r="K7614" t="s">
        <v>16651</v>
      </c>
      <c r="L7614" t="s">
        <v>16652</v>
      </c>
      <c r="M7614" t="s">
        <v>665</v>
      </c>
      <c r="N7614" t="s">
        <v>58</v>
      </c>
      <c r="O7614">
        <v>27902</v>
      </c>
      <c r="P7614">
        <v>31986</v>
      </c>
      <c r="Q7614" t="s">
        <v>95</v>
      </c>
      <c r="R7614">
        <v>286</v>
      </c>
      <c r="S7614" s="2">
        <v>44484</v>
      </c>
      <c r="T7614" t="s">
        <v>42</v>
      </c>
      <c r="U7614">
        <v>0</v>
      </c>
      <c r="V7614" t="s">
        <v>71</v>
      </c>
      <c r="W7614">
        <v>829</v>
      </c>
      <c r="X7614" t="s">
        <v>44</v>
      </c>
      <c r="Y7614" t="s">
        <v>45</v>
      </c>
      <c r="Z7614">
        <v>4991</v>
      </c>
      <c r="AA7614">
        <v>707</v>
      </c>
      <c r="AB7614">
        <v>29496</v>
      </c>
      <c r="AC7614" t="s">
        <v>46</v>
      </c>
    </row>
    <row r="7615" spans="1:29" x14ac:dyDescent="0.3">
      <c r="A7615" s="1" t="s">
        <v>47</v>
      </c>
      <c r="B7615" t="s">
        <v>108</v>
      </c>
      <c r="C7615" t="s">
        <v>109</v>
      </c>
      <c r="D7615" t="s">
        <v>257</v>
      </c>
      <c r="E7615">
        <v>8</v>
      </c>
      <c r="F7615" t="s">
        <v>186</v>
      </c>
      <c r="G7615" t="s">
        <v>710</v>
      </c>
      <c r="H7615" t="s">
        <v>35</v>
      </c>
      <c r="I7615" t="s">
        <v>1625</v>
      </c>
      <c r="J7615" t="s">
        <v>3094</v>
      </c>
      <c r="K7615" t="s">
        <v>16653</v>
      </c>
      <c r="L7615" t="s">
        <v>16654</v>
      </c>
      <c r="M7615" t="s">
        <v>1422</v>
      </c>
      <c r="N7615" t="s">
        <v>84</v>
      </c>
      <c r="O7615">
        <v>15455</v>
      </c>
      <c r="P7615">
        <v>19244</v>
      </c>
      <c r="Q7615" t="s">
        <v>59</v>
      </c>
      <c r="R7615">
        <v>392</v>
      </c>
      <c r="S7615" s="2">
        <v>44339</v>
      </c>
      <c r="T7615" s="2">
        <v>44353</v>
      </c>
      <c r="U7615">
        <v>13428</v>
      </c>
      <c r="V7615" t="s">
        <v>43</v>
      </c>
      <c r="W7615">
        <v>443</v>
      </c>
      <c r="X7615" t="s">
        <v>60</v>
      </c>
      <c r="Y7615" t="s">
        <v>72</v>
      </c>
      <c r="Z7615">
        <v>0</v>
      </c>
      <c r="AA7615">
        <v>123</v>
      </c>
      <c r="AB7615">
        <v>18648</v>
      </c>
      <c r="AC7615" t="s">
        <v>107</v>
      </c>
    </row>
    <row r="7616" spans="1:29" x14ac:dyDescent="0.3">
      <c r="A7616" s="1" t="s">
        <v>29</v>
      </c>
      <c r="B7616" t="s">
        <v>96</v>
      </c>
      <c r="C7616" t="s">
        <v>1496</v>
      </c>
      <c r="D7616" t="s">
        <v>76</v>
      </c>
      <c r="E7616">
        <v>3</v>
      </c>
      <c r="F7616" t="s">
        <v>129</v>
      </c>
      <c r="G7616" t="s">
        <v>1528</v>
      </c>
      <c r="H7616" t="s">
        <v>35</v>
      </c>
      <c r="I7616" t="s">
        <v>1445</v>
      </c>
      <c r="J7616" t="s">
        <v>936</v>
      </c>
      <c r="K7616" t="s">
        <v>16655</v>
      </c>
      <c r="L7616" t="s">
        <v>16656</v>
      </c>
      <c r="M7616" t="s">
        <v>1784</v>
      </c>
      <c r="N7616" t="s">
        <v>84</v>
      </c>
      <c r="O7616">
        <v>11588</v>
      </c>
      <c r="P7616">
        <v>14905</v>
      </c>
      <c r="Q7616" t="s">
        <v>95</v>
      </c>
      <c r="R7616">
        <v>689</v>
      </c>
      <c r="S7616" s="2">
        <v>44832</v>
      </c>
      <c r="T7616" t="s">
        <v>42</v>
      </c>
      <c r="U7616">
        <v>0</v>
      </c>
      <c r="V7616" t="s">
        <v>85</v>
      </c>
      <c r="W7616">
        <v>576</v>
      </c>
      <c r="X7616" t="s">
        <v>44</v>
      </c>
      <c r="Y7616" t="s">
        <v>61</v>
      </c>
      <c r="Z7616">
        <v>0</v>
      </c>
      <c r="AA7616">
        <v>959</v>
      </c>
      <c r="AB7616">
        <v>12364</v>
      </c>
      <c r="AC7616" t="s">
        <v>73</v>
      </c>
    </row>
    <row r="7617" spans="1:29" x14ac:dyDescent="0.3">
      <c r="A7617" s="1" t="s">
        <v>47</v>
      </c>
      <c r="B7617" t="s">
        <v>108</v>
      </c>
      <c r="C7617" t="s">
        <v>709</v>
      </c>
      <c r="D7617" t="s">
        <v>201</v>
      </c>
      <c r="E7617">
        <v>7</v>
      </c>
      <c r="F7617" t="s">
        <v>271</v>
      </c>
      <c r="G7617" t="s">
        <v>400</v>
      </c>
      <c r="H7617" t="s">
        <v>35</v>
      </c>
      <c r="I7617" t="s">
        <v>210</v>
      </c>
      <c r="J7617" t="s">
        <v>1684</v>
      </c>
      <c r="K7617" t="s">
        <v>16657</v>
      </c>
      <c r="L7617" t="s">
        <v>16658</v>
      </c>
      <c r="M7617" t="s">
        <v>660</v>
      </c>
      <c r="N7617" t="s">
        <v>94</v>
      </c>
      <c r="O7617">
        <v>7253</v>
      </c>
      <c r="P7617">
        <v>11412</v>
      </c>
      <c r="Q7617" t="s">
        <v>41</v>
      </c>
      <c r="R7617">
        <v>408</v>
      </c>
      <c r="S7617" s="2">
        <v>44719</v>
      </c>
      <c r="T7617" t="s">
        <v>42</v>
      </c>
      <c r="U7617">
        <v>0</v>
      </c>
      <c r="V7617" t="s">
        <v>71</v>
      </c>
      <c r="W7617">
        <v>731</v>
      </c>
      <c r="X7617" t="s">
        <v>44</v>
      </c>
      <c r="Y7617" t="s">
        <v>45</v>
      </c>
      <c r="Z7617">
        <v>0</v>
      </c>
      <c r="AA7617">
        <v>926</v>
      </c>
      <c r="AB7617">
        <v>8827</v>
      </c>
      <c r="AC7617" t="s">
        <v>107</v>
      </c>
    </row>
    <row r="7618" spans="1:29" x14ac:dyDescent="0.3">
      <c r="A7618" s="1" t="s">
        <v>47</v>
      </c>
      <c r="B7618" t="s">
        <v>145</v>
      </c>
      <c r="C7618" t="s">
        <v>547</v>
      </c>
      <c r="D7618" t="s">
        <v>236</v>
      </c>
      <c r="E7618">
        <v>3</v>
      </c>
      <c r="F7618" t="s">
        <v>129</v>
      </c>
      <c r="G7618" t="s">
        <v>1528</v>
      </c>
      <c r="H7618" t="s">
        <v>79</v>
      </c>
      <c r="I7618" t="s">
        <v>921</v>
      </c>
      <c r="J7618" t="s">
        <v>524</v>
      </c>
      <c r="K7618" t="s">
        <v>16659</v>
      </c>
      <c r="L7618" t="s">
        <v>16660</v>
      </c>
      <c r="M7618" t="s">
        <v>533</v>
      </c>
      <c r="N7618" t="s">
        <v>40</v>
      </c>
      <c r="O7618">
        <v>29979</v>
      </c>
      <c r="P7618">
        <v>34740</v>
      </c>
      <c r="Q7618" t="s">
        <v>41</v>
      </c>
      <c r="R7618">
        <v>66</v>
      </c>
      <c r="S7618" s="2">
        <v>44841</v>
      </c>
      <c r="T7618" s="2">
        <v>44868</v>
      </c>
      <c r="U7618">
        <v>0</v>
      </c>
      <c r="V7618" t="s">
        <v>85</v>
      </c>
      <c r="W7618">
        <v>703</v>
      </c>
      <c r="X7618" t="s">
        <v>60</v>
      </c>
      <c r="Y7618" t="s">
        <v>61</v>
      </c>
      <c r="Z7618">
        <v>0</v>
      </c>
      <c r="AA7618">
        <v>421</v>
      </c>
      <c r="AB7618">
        <v>34305</v>
      </c>
      <c r="AC7618" t="s">
        <v>73</v>
      </c>
    </row>
    <row r="7619" spans="1:29" x14ac:dyDescent="0.3">
      <c r="A7619" s="1" t="s">
        <v>47</v>
      </c>
      <c r="B7619" t="s">
        <v>117</v>
      </c>
      <c r="C7619" t="s">
        <v>920</v>
      </c>
      <c r="D7619" t="s">
        <v>128</v>
      </c>
      <c r="E7619">
        <v>6</v>
      </c>
      <c r="F7619" t="s">
        <v>129</v>
      </c>
      <c r="G7619" t="s">
        <v>163</v>
      </c>
      <c r="H7619" t="s">
        <v>35</v>
      </c>
      <c r="I7619" t="s">
        <v>1210</v>
      </c>
      <c r="J7619" t="s">
        <v>878</v>
      </c>
      <c r="K7619" t="s">
        <v>16661</v>
      </c>
      <c r="L7619" t="s">
        <v>16662</v>
      </c>
      <c r="M7619" t="s">
        <v>1326</v>
      </c>
      <c r="N7619" t="s">
        <v>58</v>
      </c>
      <c r="O7619">
        <v>16702</v>
      </c>
      <c r="P7619">
        <v>18917</v>
      </c>
      <c r="Q7619" t="s">
        <v>95</v>
      </c>
      <c r="R7619">
        <v>399</v>
      </c>
      <c r="S7619" s="2">
        <v>45245</v>
      </c>
      <c r="T7619" t="s">
        <v>42</v>
      </c>
      <c r="U7619">
        <v>0</v>
      </c>
      <c r="V7619" t="s">
        <v>71</v>
      </c>
      <c r="W7619">
        <v>408</v>
      </c>
      <c r="X7619" t="s">
        <v>44</v>
      </c>
      <c r="Y7619" t="s">
        <v>45</v>
      </c>
      <c r="Z7619">
        <v>3540</v>
      </c>
      <c r="AA7619">
        <v>912</v>
      </c>
      <c r="AB7619">
        <v>17913</v>
      </c>
      <c r="AC7619" t="s">
        <v>46</v>
      </c>
    </row>
    <row r="7620" spans="1:29" x14ac:dyDescent="0.3">
      <c r="A7620" s="1" t="s">
        <v>47</v>
      </c>
      <c r="B7620" t="s">
        <v>48</v>
      </c>
      <c r="C7620" t="s">
        <v>2254</v>
      </c>
      <c r="D7620" t="s">
        <v>178</v>
      </c>
      <c r="E7620">
        <v>9</v>
      </c>
      <c r="F7620" t="s">
        <v>129</v>
      </c>
      <c r="G7620" t="s">
        <v>298</v>
      </c>
      <c r="H7620" t="s">
        <v>79</v>
      </c>
      <c r="I7620" t="s">
        <v>4605</v>
      </c>
      <c r="J7620" t="s">
        <v>1600</v>
      </c>
      <c r="K7620" t="s">
        <v>16663</v>
      </c>
      <c r="L7620" t="s">
        <v>16664</v>
      </c>
      <c r="M7620" t="s">
        <v>303</v>
      </c>
      <c r="N7620" t="s">
        <v>58</v>
      </c>
      <c r="O7620">
        <v>7904</v>
      </c>
      <c r="P7620">
        <v>11760</v>
      </c>
      <c r="Q7620" t="s">
        <v>59</v>
      </c>
      <c r="R7620">
        <v>165</v>
      </c>
      <c r="S7620" s="2">
        <v>44311</v>
      </c>
      <c r="T7620" s="2">
        <v>44330</v>
      </c>
      <c r="U7620">
        <v>5736</v>
      </c>
      <c r="V7620" t="s">
        <v>43</v>
      </c>
      <c r="W7620">
        <v>812</v>
      </c>
      <c r="X7620" t="s">
        <v>60</v>
      </c>
      <c r="Y7620" t="s">
        <v>45</v>
      </c>
      <c r="Z7620">
        <v>2293</v>
      </c>
      <c r="AA7620">
        <v>396</v>
      </c>
      <c r="AB7620">
        <v>11279</v>
      </c>
      <c r="AC7620" t="s">
        <v>107</v>
      </c>
    </row>
    <row r="7621" spans="1:29" x14ac:dyDescent="0.3">
      <c r="A7621" s="1" t="s">
        <v>29</v>
      </c>
      <c r="B7621" t="s">
        <v>74</v>
      </c>
      <c r="C7621" t="s">
        <v>573</v>
      </c>
      <c r="D7621" t="s">
        <v>236</v>
      </c>
      <c r="E7621">
        <v>8</v>
      </c>
      <c r="F7621" t="s">
        <v>120</v>
      </c>
      <c r="G7621" t="s">
        <v>1533</v>
      </c>
      <c r="H7621" t="s">
        <v>79</v>
      </c>
      <c r="I7621" t="s">
        <v>756</v>
      </c>
      <c r="J7621" t="s">
        <v>610</v>
      </c>
      <c r="K7621" t="s">
        <v>16665</v>
      </c>
      <c r="L7621" t="s">
        <v>16666</v>
      </c>
      <c r="M7621" t="s">
        <v>973</v>
      </c>
      <c r="N7621" t="s">
        <v>84</v>
      </c>
      <c r="O7621">
        <v>6062</v>
      </c>
      <c r="P7621">
        <v>9510</v>
      </c>
      <c r="Q7621" t="s">
        <v>95</v>
      </c>
      <c r="R7621">
        <v>890</v>
      </c>
      <c r="S7621" s="2">
        <v>45253</v>
      </c>
      <c r="T7621" t="s">
        <v>42</v>
      </c>
      <c r="U7621">
        <v>0</v>
      </c>
      <c r="V7621" t="s">
        <v>85</v>
      </c>
      <c r="W7621">
        <v>724</v>
      </c>
      <c r="X7621" t="s">
        <v>44</v>
      </c>
      <c r="Y7621" t="s">
        <v>45</v>
      </c>
      <c r="Z7621">
        <v>0</v>
      </c>
      <c r="AA7621">
        <v>547</v>
      </c>
      <c r="AB7621">
        <v>6502</v>
      </c>
      <c r="AC7621" t="s">
        <v>73</v>
      </c>
    </row>
    <row r="7622" spans="1:29" x14ac:dyDescent="0.3">
      <c r="A7622" s="1" t="s">
        <v>47</v>
      </c>
      <c r="B7622" t="s">
        <v>161</v>
      </c>
      <c r="C7622" t="s">
        <v>386</v>
      </c>
      <c r="D7622" t="s">
        <v>50</v>
      </c>
      <c r="E7622">
        <v>9</v>
      </c>
      <c r="F7622" t="s">
        <v>64</v>
      </c>
      <c r="G7622" t="s">
        <v>1599</v>
      </c>
      <c r="H7622" t="s">
        <v>35</v>
      </c>
      <c r="I7622" t="s">
        <v>4854</v>
      </c>
      <c r="J7622" t="s">
        <v>90</v>
      </c>
      <c r="K7622">
        <v>4069365122</v>
      </c>
      <c r="L7622" t="s">
        <v>16667</v>
      </c>
      <c r="M7622" t="s">
        <v>392</v>
      </c>
      <c r="N7622" t="s">
        <v>84</v>
      </c>
      <c r="O7622">
        <v>3075</v>
      </c>
      <c r="P7622">
        <v>6180</v>
      </c>
      <c r="Q7622" t="s">
        <v>95</v>
      </c>
      <c r="R7622">
        <v>570</v>
      </c>
      <c r="S7622" s="2">
        <v>44836</v>
      </c>
      <c r="T7622" s="2">
        <v>44837</v>
      </c>
      <c r="U7622">
        <v>0</v>
      </c>
      <c r="V7622" t="s">
        <v>106</v>
      </c>
      <c r="W7622">
        <v>482</v>
      </c>
      <c r="X7622" t="s">
        <v>60</v>
      </c>
      <c r="Y7622" t="s">
        <v>72</v>
      </c>
      <c r="Z7622">
        <v>0</v>
      </c>
      <c r="AA7622">
        <v>231</v>
      </c>
      <c r="AB7622">
        <v>4785</v>
      </c>
      <c r="AC7622" t="s">
        <v>107</v>
      </c>
    </row>
    <row r="7623" spans="1:29" x14ac:dyDescent="0.3">
      <c r="A7623" s="1" t="s">
        <v>29</v>
      </c>
      <c r="B7623" t="s">
        <v>393</v>
      </c>
      <c r="C7623" t="s">
        <v>2027</v>
      </c>
      <c r="D7623" t="s">
        <v>178</v>
      </c>
      <c r="E7623">
        <v>4</v>
      </c>
      <c r="F7623" t="s">
        <v>186</v>
      </c>
      <c r="G7623" t="s">
        <v>1504</v>
      </c>
      <c r="H7623" t="s">
        <v>79</v>
      </c>
      <c r="I7623" t="s">
        <v>2161</v>
      </c>
      <c r="J7623" t="s">
        <v>657</v>
      </c>
      <c r="K7623" t="s">
        <v>16668</v>
      </c>
      <c r="L7623" t="s">
        <v>16669</v>
      </c>
      <c r="M7623" t="s">
        <v>654</v>
      </c>
      <c r="N7623" t="s">
        <v>58</v>
      </c>
      <c r="O7623">
        <v>4945</v>
      </c>
      <c r="P7623">
        <v>8376</v>
      </c>
      <c r="Q7623" t="s">
        <v>59</v>
      </c>
      <c r="R7623">
        <v>864</v>
      </c>
      <c r="S7623" s="2">
        <v>44799</v>
      </c>
      <c r="T7623" t="s">
        <v>42</v>
      </c>
      <c r="U7623">
        <v>38107</v>
      </c>
      <c r="V7623" t="s">
        <v>106</v>
      </c>
      <c r="W7623">
        <v>838</v>
      </c>
      <c r="X7623" t="s">
        <v>44</v>
      </c>
      <c r="Y7623" t="s">
        <v>72</v>
      </c>
      <c r="Z7623">
        <v>1993</v>
      </c>
      <c r="AA7623">
        <v>872</v>
      </c>
      <c r="AB7623">
        <v>5945</v>
      </c>
      <c r="AC7623" t="s">
        <v>46</v>
      </c>
    </row>
    <row r="7624" spans="1:29" x14ac:dyDescent="0.3">
      <c r="A7624" s="1" t="s">
        <v>29</v>
      </c>
      <c r="B7624" t="s">
        <v>74</v>
      </c>
      <c r="C7624" t="s">
        <v>2004</v>
      </c>
      <c r="D7624" t="s">
        <v>178</v>
      </c>
      <c r="E7624">
        <v>7</v>
      </c>
      <c r="F7624" t="s">
        <v>186</v>
      </c>
      <c r="G7624" t="s">
        <v>650</v>
      </c>
      <c r="H7624" t="s">
        <v>35</v>
      </c>
      <c r="I7624" t="s">
        <v>464</v>
      </c>
      <c r="J7624" t="s">
        <v>5592</v>
      </c>
      <c r="K7624" t="s">
        <v>16670</v>
      </c>
      <c r="L7624" t="s">
        <v>16671</v>
      </c>
      <c r="M7624" t="s">
        <v>2176</v>
      </c>
      <c r="N7624" t="s">
        <v>40</v>
      </c>
      <c r="O7624">
        <v>24432</v>
      </c>
      <c r="P7624">
        <v>26994</v>
      </c>
      <c r="Q7624" t="s">
        <v>41</v>
      </c>
      <c r="R7624">
        <v>633</v>
      </c>
      <c r="S7624" s="2">
        <v>45057</v>
      </c>
      <c r="T7624" s="2">
        <v>45068</v>
      </c>
      <c r="U7624">
        <v>0</v>
      </c>
      <c r="V7624" t="s">
        <v>106</v>
      </c>
      <c r="W7624">
        <v>692</v>
      </c>
      <c r="X7624" t="s">
        <v>60</v>
      </c>
      <c r="Y7624" t="s">
        <v>45</v>
      </c>
      <c r="Z7624">
        <v>0</v>
      </c>
      <c r="AA7624">
        <v>949</v>
      </c>
      <c r="AB7624">
        <v>25334</v>
      </c>
      <c r="AC7624" t="s">
        <v>73</v>
      </c>
    </row>
    <row r="7625" spans="1:29" x14ac:dyDescent="0.3">
      <c r="A7625" s="1" t="s">
        <v>47</v>
      </c>
      <c r="B7625" t="s">
        <v>161</v>
      </c>
      <c r="C7625" t="s">
        <v>2203</v>
      </c>
      <c r="D7625" t="s">
        <v>185</v>
      </c>
      <c r="E7625">
        <v>10</v>
      </c>
      <c r="F7625" t="s">
        <v>129</v>
      </c>
      <c r="G7625" t="s">
        <v>298</v>
      </c>
      <c r="H7625" t="s">
        <v>79</v>
      </c>
      <c r="I7625" t="s">
        <v>849</v>
      </c>
      <c r="J7625" t="s">
        <v>4705</v>
      </c>
      <c r="K7625">
        <f>1-546-788-7916</f>
        <v>-9249</v>
      </c>
      <c r="L7625" t="s">
        <v>13514</v>
      </c>
      <c r="M7625" t="s">
        <v>283</v>
      </c>
      <c r="N7625" t="s">
        <v>40</v>
      </c>
      <c r="O7625">
        <v>4230</v>
      </c>
      <c r="P7625">
        <v>6701</v>
      </c>
      <c r="Q7625" t="s">
        <v>59</v>
      </c>
      <c r="R7625">
        <v>690</v>
      </c>
      <c r="S7625" s="2">
        <v>44383</v>
      </c>
      <c r="T7625" s="2">
        <v>44395</v>
      </c>
      <c r="U7625">
        <v>38819</v>
      </c>
      <c r="V7625" t="s">
        <v>71</v>
      </c>
      <c r="W7625">
        <v>834</v>
      </c>
      <c r="X7625" t="s">
        <v>60</v>
      </c>
      <c r="Y7625" t="s">
        <v>45</v>
      </c>
      <c r="Z7625">
        <v>0</v>
      </c>
      <c r="AA7625">
        <v>386</v>
      </c>
      <c r="AB7625">
        <v>5927</v>
      </c>
      <c r="AC7625" t="s">
        <v>107</v>
      </c>
    </row>
    <row r="7626" spans="1:29" x14ac:dyDescent="0.3">
      <c r="A7626" s="1" t="s">
        <v>47</v>
      </c>
      <c r="B7626" t="s">
        <v>592</v>
      </c>
      <c r="C7626" t="s">
        <v>3877</v>
      </c>
      <c r="D7626" t="s">
        <v>76</v>
      </c>
      <c r="E7626">
        <v>1</v>
      </c>
      <c r="F7626" t="s">
        <v>221</v>
      </c>
      <c r="G7626" t="s">
        <v>506</v>
      </c>
      <c r="H7626" t="s">
        <v>35</v>
      </c>
      <c r="I7626" t="s">
        <v>459</v>
      </c>
      <c r="J7626" t="s">
        <v>1684</v>
      </c>
      <c r="K7626" t="s">
        <v>16672</v>
      </c>
      <c r="L7626" t="s">
        <v>16673</v>
      </c>
      <c r="M7626" t="s">
        <v>1512</v>
      </c>
      <c r="N7626" t="s">
        <v>40</v>
      </c>
      <c r="O7626">
        <v>13015</v>
      </c>
      <c r="P7626">
        <v>15409</v>
      </c>
      <c r="Q7626" t="s">
        <v>95</v>
      </c>
      <c r="R7626">
        <v>42</v>
      </c>
      <c r="S7626" s="2">
        <v>44603</v>
      </c>
      <c r="T7626" t="s">
        <v>42</v>
      </c>
      <c r="U7626">
        <v>0</v>
      </c>
      <c r="V7626" t="s">
        <v>43</v>
      </c>
      <c r="W7626">
        <v>624</v>
      </c>
      <c r="X7626" t="s">
        <v>44</v>
      </c>
      <c r="Y7626" t="s">
        <v>61</v>
      </c>
      <c r="Z7626">
        <v>0</v>
      </c>
      <c r="AA7626">
        <v>538</v>
      </c>
      <c r="AB7626">
        <v>13281</v>
      </c>
      <c r="AC7626" t="s">
        <v>107</v>
      </c>
    </row>
    <row r="7627" spans="1:29" x14ac:dyDescent="0.3">
      <c r="A7627" s="1" t="s">
        <v>47</v>
      </c>
      <c r="B7627" t="s">
        <v>108</v>
      </c>
      <c r="C7627" t="s">
        <v>1275</v>
      </c>
      <c r="D7627" t="s">
        <v>257</v>
      </c>
      <c r="E7627">
        <v>4</v>
      </c>
      <c r="F7627" t="s">
        <v>221</v>
      </c>
      <c r="G7627" t="s">
        <v>222</v>
      </c>
      <c r="H7627" t="s">
        <v>35</v>
      </c>
      <c r="I7627" t="s">
        <v>906</v>
      </c>
      <c r="J7627" t="s">
        <v>1065</v>
      </c>
      <c r="K7627">
        <v>7237012220</v>
      </c>
      <c r="L7627" t="s">
        <v>16674</v>
      </c>
      <c r="M7627" t="s">
        <v>1278</v>
      </c>
      <c r="N7627" t="s">
        <v>40</v>
      </c>
      <c r="O7627">
        <v>9552</v>
      </c>
      <c r="P7627">
        <v>12939</v>
      </c>
      <c r="Q7627" t="s">
        <v>95</v>
      </c>
      <c r="R7627">
        <v>530</v>
      </c>
      <c r="S7627" s="2">
        <v>45121</v>
      </c>
      <c r="T7627" t="s">
        <v>42</v>
      </c>
      <c r="U7627">
        <v>0</v>
      </c>
      <c r="V7627" t="s">
        <v>106</v>
      </c>
      <c r="W7627">
        <v>613</v>
      </c>
      <c r="X7627" t="s">
        <v>44</v>
      </c>
      <c r="Y7627" t="s">
        <v>45</v>
      </c>
      <c r="Z7627">
        <v>0</v>
      </c>
      <c r="AA7627">
        <v>827</v>
      </c>
      <c r="AB7627">
        <v>10497</v>
      </c>
      <c r="AC7627" t="s">
        <v>73</v>
      </c>
    </row>
    <row r="7628" spans="1:29" x14ac:dyDescent="0.3">
      <c r="A7628" s="1" t="s">
        <v>29</v>
      </c>
      <c r="B7628" t="s">
        <v>228</v>
      </c>
      <c r="C7628" t="s">
        <v>1545</v>
      </c>
      <c r="D7628" t="s">
        <v>236</v>
      </c>
      <c r="E7628">
        <v>10</v>
      </c>
      <c r="F7628" t="s">
        <v>186</v>
      </c>
      <c r="G7628" t="s">
        <v>650</v>
      </c>
      <c r="H7628" t="s">
        <v>79</v>
      </c>
      <c r="I7628" t="s">
        <v>1237</v>
      </c>
      <c r="J7628" t="s">
        <v>5420</v>
      </c>
      <c r="K7628" t="s">
        <v>16675</v>
      </c>
      <c r="L7628" t="s">
        <v>16676</v>
      </c>
      <c r="M7628" t="s">
        <v>852</v>
      </c>
      <c r="N7628" t="s">
        <v>94</v>
      </c>
      <c r="O7628">
        <v>6490</v>
      </c>
      <c r="P7628">
        <v>10222</v>
      </c>
      <c r="Q7628" t="s">
        <v>41</v>
      </c>
      <c r="R7628">
        <v>628</v>
      </c>
      <c r="S7628" s="2">
        <v>44816</v>
      </c>
      <c r="T7628" s="2">
        <v>44832</v>
      </c>
      <c r="U7628">
        <v>0</v>
      </c>
      <c r="V7628" t="s">
        <v>71</v>
      </c>
      <c r="W7628">
        <v>496</v>
      </c>
      <c r="X7628" t="s">
        <v>60</v>
      </c>
      <c r="Y7628" t="s">
        <v>45</v>
      </c>
      <c r="Z7628">
        <v>0</v>
      </c>
      <c r="AA7628">
        <v>410</v>
      </c>
      <c r="AB7628">
        <v>8570</v>
      </c>
      <c r="AC7628" t="s">
        <v>73</v>
      </c>
    </row>
    <row r="7629" spans="1:29" x14ac:dyDescent="0.3">
      <c r="A7629" s="1" t="s">
        <v>29</v>
      </c>
      <c r="B7629" t="s">
        <v>228</v>
      </c>
      <c r="C7629" t="s">
        <v>1652</v>
      </c>
      <c r="D7629" t="s">
        <v>32</v>
      </c>
      <c r="E7629">
        <v>4</v>
      </c>
      <c r="F7629" t="s">
        <v>120</v>
      </c>
      <c r="G7629" t="s">
        <v>1180</v>
      </c>
      <c r="H7629" t="s">
        <v>35</v>
      </c>
      <c r="I7629" t="s">
        <v>36</v>
      </c>
      <c r="J7629" t="s">
        <v>157</v>
      </c>
      <c r="K7629" t="s">
        <v>16677</v>
      </c>
      <c r="L7629" t="s">
        <v>16678</v>
      </c>
      <c r="M7629" t="s">
        <v>233</v>
      </c>
      <c r="N7629" t="s">
        <v>84</v>
      </c>
      <c r="O7629">
        <v>6568</v>
      </c>
      <c r="P7629">
        <v>11532</v>
      </c>
      <c r="Q7629" t="s">
        <v>95</v>
      </c>
      <c r="R7629">
        <v>448</v>
      </c>
      <c r="S7629" s="2">
        <v>44954</v>
      </c>
      <c r="T7629" t="s">
        <v>42</v>
      </c>
      <c r="U7629">
        <v>0</v>
      </c>
      <c r="V7629" t="s">
        <v>71</v>
      </c>
      <c r="W7629">
        <v>617</v>
      </c>
      <c r="X7629" t="s">
        <v>44</v>
      </c>
      <c r="Y7629" t="s">
        <v>61</v>
      </c>
      <c r="Z7629">
        <v>0</v>
      </c>
      <c r="AA7629">
        <v>803</v>
      </c>
      <c r="AB7629">
        <v>6872</v>
      </c>
      <c r="AC7629" t="s">
        <v>107</v>
      </c>
    </row>
    <row r="7630" spans="1:29" x14ac:dyDescent="0.3">
      <c r="A7630" s="1" t="s">
        <v>29</v>
      </c>
      <c r="B7630" t="s">
        <v>96</v>
      </c>
      <c r="C7630" t="s">
        <v>1133</v>
      </c>
      <c r="D7630" t="s">
        <v>128</v>
      </c>
      <c r="E7630">
        <v>5</v>
      </c>
      <c r="F7630" t="s">
        <v>120</v>
      </c>
      <c r="G7630" t="s">
        <v>468</v>
      </c>
      <c r="H7630" t="s">
        <v>79</v>
      </c>
      <c r="I7630" t="s">
        <v>3867</v>
      </c>
      <c r="J7630" t="s">
        <v>141</v>
      </c>
      <c r="K7630" t="s">
        <v>16679</v>
      </c>
      <c r="L7630" t="s">
        <v>16680</v>
      </c>
      <c r="M7630" t="s">
        <v>105</v>
      </c>
      <c r="N7630" t="s">
        <v>58</v>
      </c>
      <c r="O7630">
        <v>7593</v>
      </c>
      <c r="P7630">
        <v>10708</v>
      </c>
      <c r="Q7630" t="s">
        <v>41</v>
      </c>
      <c r="R7630">
        <v>782</v>
      </c>
      <c r="S7630" s="2">
        <v>44826</v>
      </c>
      <c r="T7630" t="s">
        <v>42</v>
      </c>
      <c r="U7630">
        <v>0</v>
      </c>
      <c r="V7630" t="s">
        <v>85</v>
      </c>
      <c r="W7630">
        <v>720</v>
      </c>
      <c r="X7630" t="s">
        <v>44</v>
      </c>
      <c r="Y7630" t="s">
        <v>72</v>
      </c>
      <c r="Z7630">
        <v>3178</v>
      </c>
      <c r="AA7630">
        <v>406</v>
      </c>
      <c r="AB7630">
        <v>10579</v>
      </c>
      <c r="AC7630" t="s">
        <v>73</v>
      </c>
    </row>
    <row r="7631" spans="1:29" x14ac:dyDescent="0.3">
      <c r="A7631" s="1" t="s">
        <v>29</v>
      </c>
      <c r="B7631" t="s">
        <v>62</v>
      </c>
      <c r="C7631" t="s">
        <v>2040</v>
      </c>
      <c r="D7631" t="s">
        <v>169</v>
      </c>
      <c r="E7631">
        <v>6</v>
      </c>
      <c r="F7631" t="s">
        <v>186</v>
      </c>
      <c r="G7631" t="s">
        <v>187</v>
      </c>
      <c r="H7631" t="s">
        <v>35</v>
      </c>
      <c r="I7631" t="s">
        <v>6188</v>
      </c>
      <c r="J7631" t="s">
        <v>9755</v>
      </c>
      <c r="K7631" t="s">
        <v>16681</v>
      </c>
      <c r="L7631" t="s">
        <v>16682</v>
      </c>
      <c r="M7631" t="s">
        <v>362</v>
      </c>
      <c r="N7631" t="s">
        <v>58</v>
      </c>
      <c r="O7631">
        <v>25945</v>
      </c>
      <c r="P7631">
        <v>30048</v>
      </c>
      <c r="Q7631" t="s">
        <v>41</v>
      </c>
      <c r="R7631">
        <v>250</v>
      </c>
      <c r="S7631" s="2">
        <v>44584</v>
      </c>
      <c r="T7631" s="2">
        <v>44613</v>
      </c>
      <c r="U7631">
        <v>0</v>
      </c>
      <c r="V7631" t="s">
        <v>43</v>
      </c>
      <c r="W7631">
        <v>729</v>
      </c>
      <c r="X7631" t="s">
        <v>60</v>
      </c>
      <c r="Y7631" t="s">
        <v>45</v>
      </c>
      <c r="Z7631">
        <v>1438</v>
      </c>
      <c r="AA7631">
        <v>958</v>
      </c>
      <c r="AB7631">
        <v>29716</v>
      </c>
      <c r="AC7631" t="s">
        <v>46</v>
      </c>
    </row>
    <row r="7632" spans="1:29" x14ac:dyDescent="0.3">
      <c r="A7632" s="1" t="s">
        <v>29</v>
      </c>
      <c r="B7632" t="s">
        <v>541</v>
      </c>
      <c r="C7632" t="s">
        <v>1423</v>
      </c>
      <c r="D7632" t="s">
        <v>257</v>
      </c>
      <c r="E7632">
        <v>4</v>
      </c>
      <c r="F7632" t="s">
        <v>221</v>
      </c>
      <c r="G7632" t="s">
        <v>335</v>
      </c>
      <c r="H7632" t="s">
        <v>35</v>
      </c>
      <c r="I7632" t="s">
        <v>1379</v>
      </c>
      <c r="J7632" t="s">
        <v>5750</v>
      </c>
      <c r="K7632" t="s">
        <v>16683</v>
      </c>
      <c r="L7632" t="s">
        <v>16684</v>
      </c>
      <c r="M7632" t="s">
        <v>563</v>
      </c>
      <c r="N7632" t="s">
        <v>94</v>
      </c>
      <c r="O7632">
        <v>8703</v>
      </c>
      <c r="P7632">
        <v>12333</v>
      </c>
      <c r="Q7632" t="s">
        <v>41</v>
      </c>
      <c r="R7632">
        <v>950</v>
      </c>
      <c r="S7632" s="2">
        <v>44551</v>
      </c>
      <c r="T7632" s="2">
        <v>44560</v>
      </c>
      <c r="U7632">
        <v>0</v>
      </c>
      <c r="V7632" t="s">
        <v>85</v>
      </c>
      <c r="W7632">
        <v>405</v>
      </c>
      <c r="X7632" t="s">
        <v>60</v>
      </c>
      <c r="Y7632" t="s">
        <v>72</v>
      </c>
      <c r="Z7632">
        <v>0</v>
      </c>
      <c r="AA7632">
        <v>895</v>
      </c>
      <c r="AB7632">
        <v>10097</v>
      </c>
      <c r="AC7632" t="s">
        <v>46</v>
      </c>
    </row>
    <row r="7633" spans="1:29" x14ac:dyDescent="0.3">
      <c r="A7633" s="1" t="s">
        <v>47</v>
      </c>
      <c r="B7633" t="s">
        <v>48</v>
      </c>
      <c r="C7633" t="s">
        <v>6604</v>
      </c>
      <c r="D7633" t="s">
        <v>128</v>
      </c>
      <c r="E7633">
        <v>2</v>
      </c>
      <c r="F7633" t="s">
        <v>51</v>
      </c>
      <c r="G7633" t="s">
        <v>1427</v>
      </c>
      <c r="H7633" t="s">
        <v>35</v>
      </c>
      <c r="I7633" t="s">
        <v>1061</v>
      </c>
      <c r="J7633" t="s">
        <v>9112</v>
      </c>
      <c r="K7633" t="s">
        <v>16685</v>
      </c>
      <c r="L7633" t="s">
        <v>16686</v>
      </c>
      <c r="M7633" t="s">
        <v>648</v>
      </c>
      <c r="N7633" t="s">
        <v>40</v>
      </c>
      <c r="O7633">
        <v>25440</v>
      </c>
      <c r="P7633">
        <v>28951</v>
      </c>
      <c r="Q7633" t="s">
        <v>95</v>
      </c>
      <c r="R7633">
        <v>471</v>
      </c>
      <c r="S7633" s="2">
        <v>45308</v>
      </c>
      <c r="T7633" s="2">
        <v>45335</v>
      </c>
      <c r="U7633">
        <v>0</v>
      </c>
      <c r="V7633" t="s">
        <v>106</v>
      </c>
      <c r="W7633">
        <v>545</v>
      </c>
      <c r="X7633" t="s">
        <v>60</v>
      </c>
      <c r="Y7633" t="s">
        <v>45</v>
      </c>
      <c r="Z7633">
        <v>0</v>
      </c>
      <c r="AA7633">
        <v>881</v>
      </c>
      <c r="AB7633">
        <v>27055</v>
      </c>
      <c r="AC7633" t="s">
        <v>73</v>
      </c>
    </row>
    <row r="7634" spans="1:29" x14ac:dyDescent="0.3">
      <c r="A7634" s="1" t="s">
        <v>29</v>
      </c>
      <c r="B7634" t="s">
        <v>327</v>
      </c>
      <c r="C7634" t="s">
        <v>1074</v>
      </c>
      <c r="D7634" t="s">
        <v>352</v>
      </c>
      <c r="E7634">
        <v>5</v>
      </c>
      <c r="F7634" t="s">
        <v>64</v>
      </c>
      <c r="G7634" t="s">
        <v>65</v>
      </c>
      <c r="H7634" t="s">
        <v>35</v>
      </c>
      <c r="I7634" t="s">
        <v>1835</v>
      </c>
      <c r="J7634" t="s">
        <v>2941</v>
      </c>
      <c r="K7634" t="s">
        <v>16687</v>
      </c>
      <c r="L7634" t="s">
        <v>16688</v>
      </c>
      <c r="M7634" t="s">
        <v>2350</v>
      </c>
      <c r="N7634" t="s">
        <v>84</v>
      </c>
      <c r="O7634">
        <v>14110</v>
      </c>
      <c r="P7634">
        <v>16947</v>
      </c>
      <c r="Q7634" t="s">
        <v>41</v>
      </c>
      <c r="R7634">
        <v>731</v>
      </c>
      <c r="S7634" s="2">
        <v>44321</v>
      </c>
      <c r="T7634" s="2">
        <v>44349</v>
      </c>
      <c r="U7634">
        <v>0</v>
      </c>
      <c r="V7634" t="s">
        <v>71</v>
      </c>
      <c r="W7634">
        <v>837</v>
      </c>
      <c r="X7634" t="s">
        <v>60</v>
      </c>
      <c r="Y7634" t="s">
        <v>45</v>
      </c>
      <c r="Z7634">
        <v>0</v>
      </c>
      <c r="AA7634">
        <v>493</v>
      </c>
      <c r="AB7634">
        <v>16685</v>
      </c>
      <c r="AC7634" t="s">
        <v>46</v>
      </c>
    </row>
    <row r="7635" spans="1:29" x14ac:dyDescent="0.3">
      <c r="A7635" s="1" t="s">
        <v>29</v>
      </c>
      <c r="B7635" t="s">
        <v>74</v>
      </c>
      <c r="C7635" t="s">
        <v>1101</v>
      </c>
      <c r="D7635" t="s">
        <v>257</v>
      </c>
      <c r="E7635">
        <v>9</v>
      </c>
      <c r="F7635" t="s">
        <v>221</v>
      </c>
      <c r="G7635" t="s">
        <v>858</v>
      </c>
      <c r="H7635" t="s">
        <v>79</v>
      </c>
      <c r="I7635" t="s">
        <v>883</v>
      </c>
      <c r="J7635" t="s">
        <v>8333</v>
      </c>
      <c r="K7635" t="s">
        <v>16689</v>
      </c>
      <c r="L7635" t="s">
        <v>16690</v>
      </c>
      <c r="M7635" t="s">
        <v>969</v>
      </c>
      <c r="N7635" t="s">
        <v>58</v>
      </c>
      <c r="O7635">
        <v>3248</v>
      </c>
      <c r="P7635">
        <v>8176</v>
      </c>
      <c r="Q7635" t="s">
        <v>59</v>
      </c>
      <c r="R7635">
        <v>485</v>
      </c>
      <c r="S7635" s="2">
        <v>44539</v>
      </c>
      <c r="T7635" s="2">
        <v>44549</v>
      </c>
      <c r="U7635">
        <v>30129</v>
      </c>
      <c r="V7635" t="s">
        <v>43</v>
      </c>
      <c r="W7635">
        <v>737</v>
      </c>
      <c r="X7635" t="s">
        <v>60</v>
      </c>
      <c r="Y7635" t="s">
        <v>72</v>
      </c>
      <c r="Z7635">
        <v>1602</v>
      </c>
      <c r="AA7635">
        <v>795</v>
      </c>
      <c r="AB7635">
        <v>6783</v>
      </c>
      <c r="AC7635" t="s">
        <v>73</v>
      </c>
    </row>
    <row r="7636" spans="1:29" x14ac:dyDescent="0.3">
      <c r="A7636" s="1" t="s">
        <v>47</v>
      </c>
      <c r="B7636" t="s">
        <v>176</v>
      </c>
      <c r="C7636" t="s">
        <v>898</v>
      </c>
      <c r="D7636" t="s">
        <v>352</v>
      </c>
      <c r="E7636">
        <v>2</v>
      </c>
      <c r="F7636" t="s">
        <v>64</v>
      </c>
      <c r="G7636" t="s">
        <v>1152</v>
      </c>
      <c r="H7636" t="s">
        <v>79</v>
      </c>
      <c r="I7636" t="s">
        <v>3135</v>
      </c>
      <c r="J7636" t="s">
        <v>1210</v>
      </c>
      <c r="K7636" t="s">
        <v>16691</v>
      </c>
      <c r="L7636" t="s">
        <v>16692</v>
      </c>
      <c r="M7636" t="s">
        <v>296</v>
      </c>
      <c r="N7636" t="s">
        <v>58</v>
      </c>
      <c r="O7636">
        <v>18857</v>
      </c>
      <c r="P7636">
        <v>20925</v>
      </c>
      <c r="Q7636" t="s">
        <v>41</v>
      </c>
      <c r="R7636">
        <v>279</v>
      </c>
      <c r="S7636" s="2">
        <v>44693</v>
      </c>
      <c r="T7636" t="s">
        <v>42</v>
      </c>
      <c r="U7636">
        <v>0</v>
      </c>
      <c r="V7636" t="s">
        <v>71</v>
      </c>
      <c r="W7636">
        <v>440</v>
      </c>
      <c r="X7636" t="s">
        <v>44</v>
      </c>
      <c r="Y7636" t="s">
        <v>72</v>
      </c>
      <c r="Z7636">
        <v>2052</v>
      </c>
      <c r="AA7636">
        <v>599</v>
      </c>
      <c r="AB7636">
        <v>20358</v>
      </c>
      <c r="AC7636" t="s">
        <v>46</v>
      </c>
    </row>
    <row r="7637" spans="1:29" x14ac:dyDescent="0.3">
      <c r="A7637" s="1" t="s">
        <v>47</v>
      </c>
      <c r="B7637" t="s">
        <v>176</v>
      </c>
      <c r="C7637" t="s">
        <v>1000</v>
      </c>
      <c r="D7637" t="s">
        <v>119</v>
      </c>
      <c r="E7637">
        <v>7</v>
      </c>
      <c r="F7637" t="s">
        <v>129</v>
      </c>
      <c r="G7637" t="s">
        <v>163</v>
      </c>
      <c r="H7637" t="s">
        <v>79</v>
      </c>
      <c r="I7637" t="s">
        <v>921</v>
      </c>
      <c r="J7637" t="s">
        <v>7426</v>
      </c>
      <c r="K7637" t="s">
        <v>16693</v>
      </c>
      <c r="L7637" t="s">
        <v>16694</v>
      </c>
      <c r="M7637" t="s">
        <v>957</v>
      </c>
      <c r="N7637" t="s">
        <v>58</v>
      </c>
      <c r="O7637">
        <v>21555</v>
      </c>
      <c r="P7637">
        <v>24816</v>
      </c>
      <c r="Q7637" t="s">
        <v>95</v>
      </c>
      <c r="R7637">
        <v>770</v>
      </c>
      <c r="S7637" s="2">
        <v>45222</v>
      </c>
      <c r="T7637" s="2">
        <v>45248</v>
      </c>
      <c r="U7637">
        <v>0</v>
      </c>
      <c r="V7637" t="s">
        <v>43</v>
      </c>
      <c r="W7637">
        <v>402</v>
      </c>
      <c r="X7637" t="s">
        <v>60</v>
      </c>
      <c r="Y7637" t="s">
        <v>45</v>
      </c>
      <c r="Z7637">
        <v>3869</v>
      </c>
      <c r="AA7637">
        <v>471</v>
      </c>
      <c r="AB7637">
        <v>22313</v>
      </c>
      <c r="AC7637" t="s">
        <v>46</v>
      </c>
    </row>
    <row r="7638" spans="1:29" x14ac:dyDescent="0.3">
      <c r="A7638" s="1" t="s">
        <v>29</v>
      </c>
      <c r="B7638" t="s">
        <v>228</v>
      </c>
      <c r="C7638" t="s">
        <v>3751</v>
      </c>
      <c r="D7638" t="s">
        <v>138</v>
      </c>
      <c r="E7638">
        <v>1</v>
      </c>
      <c r="F7638" t="s">
        <v>120</v>
      </c>
      <c r="G7638" t="s">
        <v>329</v>
      </c>
      <c r="H7638" t="s">
        <v>79</v>
      </c>
      <c r="I7638" t="s">
        <v>5612</v>
      </c>
      <c r="J7638" t="s">
        <v>1052</v>
      </c>
      <c r="K7638" t="s">
        <v>16695</v>
      </c>
      <c r="L7638" t="s">
        <v>16696</v>
      </c>
      <c r="M7638" t="s">
        <v>964</v>
      </c>
      <c r="N7638" t="s">
        <v>94</v>
      </c>
      <c r="O7638">
        <v>5822</v>
      </c>
      <c r="P7638">
        <v>9079</v>
      </c>
      <c r="Q7638" t="s">
        <v>59</v>
      </c>
      <c r="R7638">
        <v>533</v>
      </c>
      <c r="S7638" s="2">
        <v>45209</v>
      </c>
      <c r="T7638" t="s">
        <v>42</v>
      </c>
      <c r="U7638">
        <v>38819</v>
      </c>
      <c r="V7638" t="s">
        <v>71</v>
      </c>
      <c r="W7638">
        <v>670</v>
      </c>
      <c r="X7638" t="s">
        <v>44</v>
      </c>
      <c r="Y7638" t="s">
        <v>45</v>
      </c>
      <c r="Z7638">
        <v>0</v>
      </c>
      <c r="AA7638">
        <v>939</v>
      </c>
      <c r="AB7638">
        <v>6616</v>
      </c>
      <c r="AC7638" t="s">
        <v>107</v>
      </c>
    </row>
    <row r="7639" spans="1:29" x14ac:dyDescent="0.3">
      <c r="A7639" s="1" t="s">
        <v>29</v>
      </c>
      <c r="B7639" t="s">
        <v>86</v>
      </c>
      <c r="C7639" t="s">
        <v>2490</v>
      </c>
      <c r="D7639" t="s">
        <v>98</v>
      </c>
      <c r="E7639">
        <v>10</v>
      </c>
      <c r="F7639" t="s">
        <v>51</v>
      </c>
      <c r="G7639" t="s">
        <v>1069</v>
      </c>
      <c r="H7639" t="s">
        <v>79</v>
      </c>
      <c r="I7639" t="s">
        <v>1276</v>
      </c>
      <c r="J7639" t="s">
        <v>904</v>
      </c>
      <c r="K7639" t="s">
        <v>16697</v>
      </c>
      <c r="L7639" t="s">
        <v>16698</v>
      </c>
      <c r="M7639" t="s">
        <v>1113</v>
      </c>
      <c r="N7639" t="s">
        <v>94</v>
      </c>
      <c r="O7639">
        <v>9194</v>
      </c>
      <c r="P7639">
        <v>12280</v>
      </c>
      <c r="Q7639" t="s">
        <v>59</v>
      </c>
      <c r="R7639">
        <v>13</v>
      </c>
      <c r="S7639" s="2">
        <v>45061</v>
      </c>
      <c r="T7639" s="2">
        <v>45080</v>
      </c>
      <c r="U7639">
        <v>9835</v>
      </c>
      <c r="V7639" t="s">
        <v>106</v>
      </c>
      <c r="W7639">
        <v>639</v>
      </c>
      <c r="X7639" t="s">
        <v>60</v>
      </c>
      <c r="Y7639" t="s">
        <v>45</v>
      </c>
      <c r="Z7639">
        <v>0</v>
      </c>
      <c r="AA7639">
        <v>695</v>
      </c>
      <c r="AB7639">
        <v>10483</v>
      </c>
      <c r="AC7639" t="s">
        <v>107</v>
      </c>
    </row>
    <row r="7640" spans="1:29" x14ac:dyDescent="0.3">
      <c r="A7640" s="1" t="s">
        <v>29</v>
      </c>
      <c r="B7640" t="s">
        <v>96</v>
      </c>
      <c r="C7640" t="s">
        <v>2037</v>
      </c>
      <c r="D7640" t="s">
        <v>128</v>
      </c>
      <c r="E7640">
        <v>6</v>
      </c>
      <c r="F7640" t="s">
        <v>221</v>
      </c>
      <c r="G7640" t="s">
        <v>1989</v>
      </c>
      <c r="H7640" t="s">
        <v>35</v>
      </c>
      <c r="I7640" t="s">
        <v>36</v>
      </c>
      <c r="J7640" t="s">
        <v>5428</v>
      </c>
      <c r="K7640" t="s">
        <v>16699</v>
      </c>
      <c r="L7640" t="s">
        <v>16700</v>
      </c>
      <c r="M7640" t="s">
        <v>1500</v>
      </c>
      <c r="N7640" t="s">
        <v>94</v>
      </c>
      <c r="O7640">
        <v>7816</v>
      </c>
      <c r="P7640">
        <v>11109</v>
      </c>
      <c r="Q7640" t="s">
        <v>59</v>
      </c>
      <c r="R7640">
        <v>544</v>
      </c>
      <c r="S7640" s="2">
        <v>45257</v>
      </c>
      <c r="T7640" s="2">
        <v>45263</v>
      </c>
      <c r="U7640">
        <v>9938</v>
      </c>
      <c r="V7640" t="s">
        <v>106</v>
      </c>
      <c r="W7640">
        <v>479</v>
      </c>
      <c r="X7640" t="s">
        <v>60</v>
      </c>
      <c r="Y7640" t="s">
        <v>61</v>
      </c>
      <c r="Z7640">
        <v>0</v>
      </c>
      <c r="AA7640">
        <v>954</v>
      </c>
      <c r="AB7640">
        <v>10255</v>
      </c>
      <c r="AC7640" t="s">
        <v>107</v>
      </c>
    </row>
    <row r="7641" spans="1:29" x14ac:dyDescent="0.3">
      <c r="A7641" s="1" t="s">
        <v>29</v>
      </c>
      <c r="B7641" t="s">
        <v>96</v>
      </c>
      <c r="C7641" t="s">
        <v>2973</v>
      </c>
      <c r="D7641" t="s">
        <v>201</v>
      </c>
      <c r="E7641">
        <v>4</v>
      </c>
      <c r="F7641" t="s">
        <v>271</v>
      </c>
      <c r="G7641" t="s">
        <v>715</v>
      </c>
      <c r="H7641" t="s">
        <v>35</v>
      </c>
      <c r="I7641" t="s">
        <v>701</v>
      </c>
      <c r="J7641" t="s">
        <v>2446</v>
      </c>
      <c r="K7641" t="s">
        <v>16701</v>
      </c>
      <c r="L7641" t="s">
        <v>16702</v>
      </c>
      <c r="M7641" t="s">
        <v>2382</v>
      </c>
      <c r="N7641" t="s">
        <v>94</v>
      </c>
      <c r="O7641">
        <v>21229</v>
      </c>
      <c r="P7641">
        <v>24048</v>
      </c>
      <c r="Q7641" t="s">
        <v>59</v>
      </c>
      <c r="R7641">
        <v>282</v>
      </c>
      <c r="S7641" s="2">
        <v>44945</v>
      </c>
      <c r="T7641" s="2">
        <v>44955</v>
      </c>
      <c r="U7641">
        <v>12105</v>
      </c>
      <c r="V7641" t="s">
        <v>43</v>
      </c>
      <c r="W7641">
        <v>637</v>
      </c>
      <c r="X7641" t="s">
        <v>60</v>
      </c>
      <c r="Y7641" t="s">
        <v>61</v>
      </c>
      <c r="Z7641">
        <v>0</v>
      </c>
      <c r="AA7641">
        <v>325</v>
      </c>
      <c r="AB7641">
        <v>22545</v>
      </c>
      <c r="AC7641" t="s">
        <v>46</v>
      </c>
    </row>
    <row r="7642" spans="1:29" x14ac:dyDescent="0.3">
      <c r="A7642" s="1" t="s">
        <v>47</v>
      </c>
      <c r="B7642" t="s">
        <v>161</v>
      </c>
      <c r="C7642" t="s">
        <v>2627</v>
      </c>
      <c r="D7642" t="s">
        <v>119</v>
      </c>
      <c r="E7642">
        <v>6</v>
      </c>
      <c r="F7642" t="s">
        <v>77</v>
      </c>
      <c r="G7642" t="s">
        <v>78</v>
      </c>
      <c r="H7642" t="s">
        <v>79</v>
      </c>
      <c r="I7642" t="s">
        <v>89</v>
      </c>
      <c r="J7642" t="s">
        <v>878</v>
      </c>
      <c r="K7642" t="s">
        <v>16703</v>
      </c>
      <c r="L7642" t="s">
        <v>16704</v>
      </c>
      <c r="M7642" t="s">
        <v>192</v>
      </c>
      <c r="N7642" t="s">
        <v>84</v>
      </c>
      <c r="O7642">
        <v>21656</v>
      </c>
      <c r="P7642">
        <v>26176</v>
      </c>
      <c r="Q7642" t="s">
        <v>95</v>
      </c>
      <c r="R7642">
        <v>612</v>
      </c>
      <c r="S7642" s="2">
        <v>44720</v>
      </c>
      <c r="T7642" t="s">
        <v>42</v>
      </c>
      <c r="U7642">
        <v>0</v>
      </c>
      <c r="V7642" t="s">
        <v>85</v>
      </c>
      <c r="W7642">
        <v>830</v>
      </c>
      <c r="X7642" t="s">
        <v>44</v>
      </c>
      <c r="Y7642" t="s">
        <v>61</v>
      </c>
      <c r="Z7642">
        <v>0</v>
      </c>
      <c r="AA7642">
        <v>885</v>
      </c>
      <c r="AB7642">
        <v>22322</v>
      </c>
      <c r="AC7642" t="s">
        <v>73</v>
      </c>
    </row>
    <row r="7643" spans="1:29" x14ac:dyDescent="0.3">
      <c r="A7643" s="1" t="s">
        <v>47</v>
      </c>
      <c r="B7643" t="s">
        <v>153</v>
      </c>
      <c r="C7643" t="s">
        <v>5365</v>
      </c>
      <c r="D7643" t="s">
        <v>119</v>
      </c>
      <c r="E7643">
        <v>9</v>
      </c>
      <c r="F7643" t="s">
        <v>99</v>
      </c>
      <c r="G7643" t="s">
        <v>1138</v>
      </c>
      <c r="H7643" t="s">
        <v>79</v>
      </c>
      <c r="I7643" t="s">
        <v>632</v>
      </c>
      <c r="J7643" t="s">
        <v>8333</v>
      </c>
      <c r="K7643" t="s">
        <v>16705</v>
      </c>
      <c r="L7643" t="s">
        <v>16706</v>
      </c>
      <c r="M7643" t="s">
        <v>1208</v>
      </c>
      <c r="N7643" t="s">
        <v>40</v>
      </c>
      <c r="O7643">
        <v>25924</v>
      </c>
      <c r="P7643">
        <v>30870</v>
      </c>
      <c r="Q7643" t="s">
        <v>95</v>
      </c>
      <c r="R7643">
        <v>610</v>
      </c>
      <c r="S7643" s="2">
        <v>44283</v>
      </c>
      <c r="T7643" t="s">
        <v>42</v>
      </c>
      <c r="U7643">
        <v>0</v>
      </c>
      <c r="V7643" t="s">
        <v>71</v>
      </c>
      <c r="W7643">
        <v>445</v>
      </c>
      <c r="X7643" t="s">
        <v>44</v>
      </c>
      <c r="Y7643" t="s">
        <v>72</v>
      </c>
      <c r="Z7643">
        <v>0</v>
      </c>
      <c r="AA7643">
        <v>265</v>
      </c>
      <c r="AB7643">
        <v>30117</v>
      </c>
      <c r="AC7643" t="s">
        <v>107</v>
      </c>
    </row>
    <row r="7644" spans="1:29" x14ac:dyDescent="0.3">
      <c r="A7644" s="1" t="s">
        <v>29</v>
      </c>
      <c r="B7644" t="s">
        <v>30</v>
      </c>
      <c r="C7644" t="s">
        <v>1047</v>
      </c>
      <c r="D7644" t="s">
        <v>178</v>
      </c>
      <c r="E7644">
        <v>1</v>
      </c>
      <c r="F7644" t="s">
        <v>33</v>
      </c>
      <c r="G7644" t="s">
        <v>139</v>
      </c>
      <c r="H7644" t="s">
        <v>35</v>
      </c>
      <c r="I7644" t="s">
        <v>1611</v>
      </c>
      <c r="J7644" t="s">
        <v>1541</v>
      </c>
      <c r="K7644" t="s">
        <v>16707</v>
      </c>
      <c r="L7644" t="s">
        <v>16708</v>
      </c>
      <c r="M7644" t="s">
        <v>3066</v>
      </c>
      <c r="N7644" t="s">
        <v>58</v>
      </c>
      <c r="O7644">
        <v>25351</v>
      </c>
      <c r="P7644">
        <v>27958</v>
      </c>
      <c r="Q7644" t="s">
        <v>41</v>
      </c>
      <c r="R7644">
        <v>736</v>
      </c>
      <c r="S7644" s="2">
        <v>45324</v>
      </c>
      <c r="T7644" t="s">
        <v>42</v>
      </c>
      <c r="U7644">
        <v>0</v>
      </c>
      <c r="V7644" t="s">
        <v>43</v>
      </c>
      <c r="W7644">
        <v>722</v>
      </c>
      <c r="X7644" t="s">
        <v>44</v>
      </c>
      <c r="Y7644" t="s">
        <v>61</v>
      </c>
      <c r="Z7644">
        <v>1831</v>
      </c>
      <c r="AA7644">
        <v>415</v>
      </c>
      <c r="AB7644">
        <v>25640</v>
      </c>
      <c r="AC7644" t="s">
        <v>46</v>
      </c>
    </row>
    <row r="7645" spans="1:29" x14ac:dyDescent="0.3">
      <c r="A7645" s="1" t="s">
        <v>47</v>
      </c>
      <c r="B7645" t="s">
        <v>153</v>
      </c>
      <c r="C7645" t="s">
        <v>4284</v>
      </c>
      <c r="D7645" t="s">
        <v>155</v>
      </c>
      <c r="E7645">
        <v>8</v>
      </c>
      <c r="F7645" t="s">
        <v>51</v>
      </c>
      <c r="G7645" t="s">
        <v>710</v>
      </c>
      <c r="H7645" t="s">
        <v>79</v>
      </c>
      <c r="I7645" t="s">
        <v>1841</v>
      </c>
      <c r="J7645" t="s">
        <v>900</v>
      </c>
      <c r="K7645">
        <v>2507140709</v>
      </c>
      <c r="L7645" t="s">
        <v>16709</v>
      </c>
      <c r="M7645" t="s">
        <v>943</v>
      </c>
      <c r="N7645" t="s">
        <v>40</v>
      </c>
      <c r="O7645">
        <v>4813</v>
      </c>
      <c r="P7645">
        <v>9315</v>
      </c>
      <c r="Q7645" t="s">
        <v>59</v>
      </c>
      <c r="R7645">
        <v>171</v>
      </c>
      <c r="S7645" s="2">
        <v>44513</v>
      </c>
      <c r="T7645" s="2">
        <v>44541</v>
      </c>
      <c r="U7645">
        <v>2212</v>
      </c>
      <c r="V7645" t="s">
        <v>85</v>
      </c>
      <c r="W7645">
        <v>717</v>
      </c>
      <c r="X7645" t="s">
        <v>60</v>
      </c>
      <c r="Y7645" t="s">
        <v>61</v>
      </c>
      <c r="Z7645">
        <v>0</v>
      </c>
      <c r="AA7645">
        <v>132</v>
      </c>
      <c r="AB7645">
        <v>6032</v>
      </c>
      <c r="AC7645" t="s">
        <v>107</v>
      </c>
    </row>
    <row r="7646" spans="1:29" x14ac:dyDescent="0.3">
      <c r="A7646" s="1" t="s">
        <v>47</v>
      </c>
      <c r="B7646" t="s">
        <v>176</v>
      </c>
      <c r="C7646" t="s">
        <v>1655</v>
      </c>
      <c r="D7646" t="s">
        <v>50</v>
      </c>
      <c r="E7646">
        <v>5</v>
      </c>
      <c r="F7646" t="s">
        <v>186</v>
      </c>
      <c r="G7646" t="s">
        <v>620</v>
      </c>
      <c r="H7646" t="s">
        <v>79</v>
      </c>
      <c r="I7646" t="s">
        <v>1156</v>
      </c>
      <c r="J7646" t="s">
        <v>576</v>
      </c>
      <c r="K7646" t="s">
        <v>16710</v>
      </c>
      <c r="L7646" t="s">
        <v>16711</v>
      </c>
      <c r="M7646" t="s">
        <v>1507</v>
      </c>
      <c r="N7646" t="s">
        <v>40</v>
      </c>
      <c r="O7646">
        <v>3692</v>
      </c>
      <c r="P7646">
        <v>7163</v>
      </c>
      <c r="Q7646" t="s">
        <v>95</v>
      </c>
      <c r="R7646">
        <v>28</v>
      </c>
      <c r="S7646" s="2">
        <v>44622</v>
      </c>
      <c r="T7646" s="2">
        <v>44638</v>
      </c>
      <c r="U7646">
        <v>0</v>
      </c>
      <c r="V7646" t="s">
        <v>71</v>
      </c>
      <c r="W7646">
        <v>471</v>
      </c>
      <c r="X7646" t="s">
        <v>60</v>
      </c>
      <c r="Y7646" t="s">
        <v>72</v>
      </c>
      <c r="Z7646">
        <v>0</v>
      </c>
      <c r="AA7646">
        <v>373</v>
      </c>
      <c r="AB7646">
        <v>5993</v>
      </c>
      <c r="AC7646" t="s">
        <v>73</v>
      </c>
    </row>
    <row r="7647" spans="1:29" x14ac:dyDescent="0.3">
      <c r="A7647" s="1" t="s">
        <v>47</v>
      </c>
      <c r="B7647" t="s">
        <v>161</v>
      </c>
      <c r="C7647" t="s">
        <v>614</v>
      </c>
      <c r="D7647" t="s">
        <v>138</v>
      </c>
      <c r="E7647">
        <v>10</v>
      </c>
      <c r="F7647" t="s">
        <v>186</v>
      </c>
      <c r="G7647" t="s">
        <v>535</v>
      </c>
      <c r="H7647" t="s">
        <v>35</v>
      </c>
      <c r="I7647" t="s">
        <v>906</v>
      </c>
      <c r="J7647" t="s">
        <v>1567</v>
      </c>
      <c r="K7647" t="s">
        <v>16712</v>
      </c>
      <c r="L7647" t="s">
        <v>16713</v>
      </c>
      <c r="M7647" t="s">
        <v>618</v>
      </c>
      <c r="N7647" t="s">
        <v>58</v>
      </c>
      <c r="O7647">
        <v>5412</v>
      </c>
      <c r="P7647">
        <v>9243</v>
      </c>
      <c r="Q7647" t="s">
        <v>41</v>
      </c>
      <c r="R7647">
        <v>210</v>
      </c>
      <c r="S7647" s="2">
        <v>44613</v>
      </c>
      <c r="T7647" t="s">
        <v>42</v>
      </c>
      <c r="U7647">
        <v>0</v>
      </c>
      <c r="V7647" t="s">
        <v>71</v>
      </c>
      <c r="W7647">
        <v>468</v>
      </c>
      <c r="X7647" t="s">
        <v>44</v>
      </c>
      <c r="Y7647" t="s">
        <v>72</v>
      </c>
      <c r="Z7647">
        <v>1225</v>
      </c>
      <c r="AA7647">
        <v>104</v>
      </c>
      <c r="AB7647">
        <v>9162</v>
      </c>
      <c r="AC7647" t="s">
        <v>73</v>
      </c>
    </row>
    <row r="7648" spans="1:29" x14ac:dyDescent="0.3">
      <c r="A7648" s="1" t="s">
        <v>47</v>
      </c>
      <c r="B7648" t="s">
        <v>234</v>
      </c>
      <c r="C7648" t="s">
        <v>1588</v>
      </c>
      <c r="D7648" t="s">
        <v>98</v>
      </c>
      <c r="E7648">
        <v>9</v>
      </c>
      <c r="F7648" t="s">
        <v>129</v>
      </c>
      <c r="G7648" t="s">
        <v>130</v>
      </c>
      <c r="H7648" t="s">
        <v>79</v>
      </c>
      <c r="I7648" t="s">
        <v>101</v>
      </c>
      <c r="J7648" t="s">
        <v>3618</v>
      </c>
      <c r="K7648" t="s">
        <v>16714</v>
      </c>
      <c r="L7648" t="s">
        <v>16715</v>
      </c>
      <c r="M7648" t="s">
        <v>810</v>
      </c>
      <c r="N7648" t="s">
        <v>94</v>
      </c>
      <c r="O7648">
        <v>19607</v>
      </c>
      <c r="P7648">
        <v>22632</v>
      </c>
      <c r="Q7648" t="s">
        <v>95</v>
      </c>
      <c r="R7648">
        <v>15</v>
      </c>
      <c r="S7648" s="2">
        <v>45125</v>
      </c>
      <c r="T7648" t="s">
        <v>42</v>
      </c>
      <c r="U7648">
        <v>0</v>
      </c>
      <c r="V7648" t="s">
        <v>106</v>
      </c>
      <c r="W7648">
        <v>537</v>
      </c>
      <c r="X7648" t="s">
        <v>44</v>
      </c>
      <c r="Y7648" t="s">
        <v>61</v>
      </c>
      <c r="Z7648">
        <v>0</v>
      </c>
      <c r="AA7648">
        <v>991</v>
      </c>
      <c r="AB7648">
        <v>22477</v>
      </c>
      <c r="AC7648" t="s">
        <v>73</v>
      </c>
    </row>
    <row r="7649" spans="1:29" x14ac:dyDescent="0.3">
      <c r="A7649" s="1" t="s">
        <v>29</v>
      </c>
      <c r="B7649" t="s">
        <v>228</v>
      </c>
      <c r="C7649" t="s">
        <v>4757</v>
      </c>
      <c r="D7649" t="s">
        <v>178</v>
      </c>
      <c r="E7649">
        <v>4</v>
      </c>
      <c r="F7649" t="s">
        <v>99</v>
      </c>
      <c r="G7649" t="s">
        <v>631</v>
      </c>
      <c r="H7649" t="s">
        <v>35</v>
      </c>
      <c r="I7649" t="s">
        <v>188</v>
      </c>
      <c r="J7649" t="s">
        <v>1450</v>
      </c>
      <c r="K7649">
        <v>3361789630</v>
      </c>
      <c r="L7649" t="s">
        <v>16716</v>
      </c>
      <c r="M7649" t="s">
        <v>640</v>
      </c>
      <c r="N7649" t="s">
        <v>84</v>
      </c>
      <c r="O7649">
        <v>9835</v>
      </c>
      <c r="P7649">
        <v>14412</v>
      </c>
      <c r="Q7649" t="s">
        <v>59</v>
      </c>
      <c r="R7649">
        <v>738</v>
      </c>
      <c r="S7649" s="2">
        <v>45244</v>
      </c>
      <c r="T7649" s="2">
        <v>45258</v>
      </c>
      <c r="U7649">
        <v>41560</v>
      </c>
      <c r="V7649" t="s">
        <v>71</v>
      </c>
      <c r="W7649">
        <v>638</v>
      </c>
      <c r="X7649" t="s">
        <v>60</v>
      </c>
      <c r="Y7649" t="s">
        <v>72</v>
      </c>
      <c r="Z7649">
        <v>0</v>
      </c>
      <c r="AA7649">
        <v>870</v>
      </c>
      <c r="AB7649">
        <v>14410</v>
      </c>
      <c r="AC7649" t="s">
        <v>46</v>
      </c>
    </row>
    <row r="7650" spans="1:29" x14ac:dyDescent="0.3">
      <c r="A7650" s="1" t="s">
        <v>29</v>
      </c>
      <c r="B7650" t="s">
        <v>363</v>
      </c>
      <c r="C7650" t="s">
        <v>1598</v>
      </c>
      <c r="D7650" t="s">
        <v>387</v>
      </c>
      <c r="E7650">
        <v>2</v>
      </c>
      <c r="F7650" t="s">
        <v>77</v>
      </c>
      <c r="G7650" t="s">
        <v>932</v>
      </c>
      <c r="H7650" t="s">
        <v>35</v>
      </c>
      <c r="I7650" t="s">
        <v>1835</v>
      </c>
      <c r="J7650" t="s">
        <v>1567</v>
      </c>
      <c r="K7650">
        <v>9957749127</v>
      </c>
      <c r="L7650" t="s">
        <v>16717</v>
      </c>
      <c r="M7650" t="s">
        <v>511</v>
      </c>
      <c r="N7650" t="s">
        <v>58</v>
      </c>
      <c r="O7650">
        <v>25423</v>
      </c>
      <c r="P7650">
        <v>28986</v>
      </c>
      <c r="Q7650" t="s">
        <v>59</v>
      </c>
      <c r="R7650">
        <v>337</v>
      </c>
      <c r="S7650" s="2">
        <v>45352</v>
      </c>
      <c r="T7650" t="s">
        <v>42</v>
      </c>
      <c r="U7650">
        <v>27841</v>
      </c>
      <c r="V7650" t="s">
        <v>43</v>
      </c>
      <c r="W7650">
        <v>461</v>
      </c>
      <c r="X7650" t="s">
        <v>44</v>
      </c>
      <c r="Y7650" t="s">
        <v>45</v>
      </c>
      <c r="Z7650">
        <v>3218</v>
      </c>
      <c r="AA7650">
        <v>422</v>
      </c>
      <c r="AB7650">
        <v>27048</v>
      </c>
      <c r="AC7650" t="s">
        <v>107</v>
      </c>
    </row>
    <row r="7651" spans="1:29" x14ac:dyDescent="0.3">
      <c r="A7651" s="1" t="s">
        <v>47</v>
      </c>
      <c r="B7651" t="s">
        <v>153</v>
      </c>
      <c r="C7651" t="s">
        <v>2351</v>
      </c>
      <c r="D7651" t="s">
        <v>76</v>
      </c>
      <c r="E7651">
        <v>2</v>
      </c>
      <c r="F7651" t="s">
        <v>64</v>
      </c>
      <c r="G7651" t="s">
        <v>783</v>
      </c>
      <c r="H7651" t="s">
        <v>35</v>
      </c>
      <c r="I7651" t="s">
        <v>265</v>
      </c>
      <c r="J7651" t="s">
        <v>15852</v>
      </c>
      <c r="K7651" t="s">
        <v>16718</v>
      </c>
      <c r="L7651" t="s">
        <v>16719</v>
      </c>
      <c r="M7651" t="s">
        <v>750</v>
      </c>
      <c r="N7651" t="s">
        <v>40</v>
      </c>
      <c r="O7651">
        <v>24828</v>
      </c>
      <c r="P7651">
        <v>28320</v>
      </c>
      <c r="Q7651" t="s">
        <v>41</v>
      </c>
      <c r="R7651">
        <v>967</v>
      </c>
      <c r="S7651" s="2">
        <v>44816</v>
      </c>
      <c r="T7651" s="2">
        <v>44844</v>
      </c>
      <c r="U7651">
        <v>0</v>
      </c>
      <c r="V7651" t="s">
        <v>106</v>
      </c>
      <c r="W7651">
        <v>843</v>
      </c>
      <c r="X7651" t="s">
        <v>60</v>
      </c>
      <c r="Y7651" t="s">
        <v>61</v>
      </c>
      <c r="Z7651">
        <v>0</v>
      </c>
      <c r="AA7651">
        <v>264</v>
      </c>
      <c r="AB7651">
        <v>28267</v>
      </c>
      <c r="AC7651" t="s">
        <v>46</v>
      </c>
    </row>
    <row r="7652" spans="1:29" x14ac:dyDescent="0.3">
      <c r="A7652" s="1" t="s">
        <v>29</v>
      </c>
      <c r="B7652" t="s">
        <v>30</v>
      </c>
      <c r="C7652" t="s">
        <v>1047</v>
      </c>
      <c r="D7652" t="s">
        <v>257</v>
      </c>
      <c r="E7652">
        <v>3</v>
      </c>
      <c r="F7652" t="s">
        <v>221</v>
      </c>
      <c r="G7652" t="s">
        <v>1989</v>
      </c>
      <c r="H7652" t="s">
        <v>79</v>
      </c>
      <c r="I7652" t="s">
        <v>1705</v>
      </c>
      <c r="J7652" t="s">
        <v>1358</v>
      </c>
      <c r="K7652" t="s">
        <v>16720</v>
      </c>
      <c r="L7652" t="s">
        <v>16721</v>
      </c>
      <c r="M7652" t="s">
        <v>3066</v>
      </c>
      <c r="N7652" t="s">
        <v>94</v>
      </c>
      <c r="O7652">
        <v>28783</v>
      </c>
      <c r="P7652">
        <v>33321</v>
      </c>
      <c r="Q7652" t="s">
        <v>95</v>
      </c>
      <c r="R7652">
        <v>262</v>
      </c>
      <c r="S7652" s="2">
        <v>44706</v>
      </c>
      <c r="T7652" t="s">
        <v>42</v>
      </c>
      <c r="U7652">
        <v>0</v>
      </c>
      <c r="V7652" t="s">
        <v>43</v>
      </c>
      <c r="W7652">
        <v>629</v>
      </c>
      <c r="X7652" t="s">
        <v>44</v>
      </c>
      <c r="Y7652" t="s">
        <v>61</v>
      </c>
      <c r="Z7652">
        <v>0</v>
      </c>
      <c r="AA7652">
        <v>116</v>
      </c>
      <c r="AB7652">
        <v>29626</v>
      </c>
      <c r="AC7652" t="s">
        <v>107</v>
      </c>
    </row>
    <row r="7653" spans="1:29" x14ac:dyDescent="0.3">
      <c r="A7653" s="1" t="s">
        <v>29</v>
      </c>
      <c r="B7653" t="s">
        <v>62</v>
      </c>
      <c r="C7653" t="s">
        <v>357</v>
      </c>
      <c r="D7653" t="s">
        <v>185</v>
      </c>
      <c r="E7653">
        <v>4</v>
      </c>
      <c r="F7653" t="s">
        <v>120</v>
      </c>
      <c r="G7653" t="s">
        <v>543</v>
      </c>
      <c r="H7653" t="s">
        <v>79</v>
      </c>
      <c r="I7653" t="s">
        <v>4701</v>
      </c>
      <c r="J7653" t="s">
        <v>4314</v>
      </c>
      <c r="K7653" t="s">
        <v>16722</v>
      </c>
      <c r="L7653" t="s">
        <v>16723</v>
      </c>
      <c r="M7653" t="s">
        <v>1976</v>
      </c>
      <c r="N7653" t="s">
        <v>84</v>
      </c>
      <c r="O7653">
        <v>22712</v>
      </c>
      <c r="P7653">
        <v>24857</v>
      </c>
      <c r="Q7653" t="s">
        <v>41</v>
      </c>
      <c r="R7653">
        <v>699</v>
      </c>
      <c r="S7653" s="2">
        <v>44754</v>
      </c>
      <c r="T7653" s="2">
        <v>44763</v>
      </c>
      <c r="U7653">
        <v>0</v>
      </c>
      <c r="V7653" t="s">
        <v>71</v>
      </c>
      <c r="W7653">
        <v>787</v>
      </c>
      <c r="X7653" t="s">
        <v>60</v>
      </c>
      <c r="Y7653" t="s">
        <v>72</v>
      </c>
      <c r="Z7653">
        <v>0</v>
      </c>
      <c r="AA7653">
        <v>120</v>
      </c>
      <c r="AB7653">
        <v>23514</v>
      </c>
      <c r="AC7653" t="s">
        <v>107</v>
      </c>
    </row>
    <row r="7654" spans="1:29" x14ac:dyDescent="0.3">
      <c r="A7654" s="1" t="s">
        <v>47</v>
      </c>
      <c r="B7654" t="s">
        <v>176</v>
      </c>
      <c r="C7654" t="s">
        <v>334</v>
      </c>
      <c r="D7654" t="s">
        <v>352</v>
      </c>
      <c r="E7654">
        <v>1</v>
      </c>
      <c r="F7654" t="s">
        <v>64</v>
      </c>
      <c r="G7654" t="s">
        <v>376</v>
      </c>
      <c r="H7654" t="s">
        <v>79</v>
      </c>
      <c r="I7654" t="s">
        <v>238</v>
      </c>
      <c r="J7654" t="s">
        <v>5979</v>
      </c>
      <c r="K7654" s="3" t="s">
        <v>16724</v>
      </c>
      <c r="L7654" t="s">
        <v>16725</v>
      </c>
      <c r="M7654" t="s">
        <v>1507</v>
      </c>
      <c r="N7654" t="s">
        <v>40</v>
      </c>
      <c r="O7654">
        <v>19608</v>
      </c>
      <c r="P7654">
        <v>24209</v>
      </c>
      <c r="Q7654" t="s">
        <v>59</v>
      </c>
      <c r="R7654">
        <v>366</v>
      </c>
      <c r="S7654" s="2">
        <v>44450</v>
      </c>
      <c r="T7654" t="s">
        <v>42</v>
      </c>
      <c r="U7654">
        <v>46864</v>
      </c>
      <c r="V7654" t="s">
        <v>71</v>
      </c>
      <c r="W7654">
        <v>594</v>
      </c>
      <c r="X7654" t="s">
        <v>44</v>
      </c>
      <c r="Y7654" t="s">
        <v>45</v>
      </c>
      <c r="Z7654">
        <v>0</v>
      </c>
      <c r="AA7654">
        <v>876</v>
      </c>
      <c r="AB7654">
        <v>21546</v>
      </c>
      <c r="AC7654" t="s">
        <v>107</v>
      </c>
    </row>
    <row r="7655" spans="1:29" x14ac:dyDescent="0.3">
      <c r="A7655" s="1" t="s">
        <v>29</v>
      </c>
      <c r="B7655" t="s">
        <v>228</v>
      </c>
      <c r="C7655" t="s">
        <v>2850</v>
      </c>
      <c r="D7655" t="s">
        <v>352</v>
      </c>
      <c r="E7655">
        <v>9</v>
      </c>
      <c r="F7655" t="s">
        <v>77</v>
      </c>
      <c r="G7655" t="s">
        <v>202</v>
      </c>
      <c r="H7655" t="s">
        <v>79</v>
      </c>
      <c r="I7655" t="s">
        <v>2864</v>
      </c>
      <c r="J7655" t="s">
        <v>16726</v>
      </c>
      <c r="K7655" t="s">
        <v>16727</v>
      </c>
      <c r="L7655" t="s">
        <v>16728</v>
      </c>
      <c r="M7655" t="s">
        <v>640</v>
      </c>
      <c r="N7655" t="s">
        <v>84</v>
      </c>
      <c r="O7655">
        <v>23685</v>
      </c>
      <c r="P7655">
        <v>27208</v>
      </c>
      <c r="Q7655" t="s">
        <v>95</v>
      </c>
      <c r="R7655">
        <v>237</v>
      </c>
      <c r="S7655" s="2">
        <v>44963</v>
      </c>
      <c r="T7655" t="s">
        <v>42</v>
      </c>
      <c r="U7655">
        <v>0</v>
      </c>
      <c r="V7655" t="s">
        <v>106</v>
      </c>
      <c r="W7655">
        <v>591</v>
      </c>
      <c r="X7655" t="s">
        <v>44</v>
      </c>
      <c r="Y7655" t="s">
        <v>45</v>
      </c>
      <c r="Z7655">
        <v>0</v>
      </c>
      <c r="AA7655">
        <v>676</v>
      </c>
      <c r="AB7655">
        <v>24284</v>
      </c>
      <c r="AC7655" t="s">
        <v>73</v>
      </c>
    </row>
    <row r="7656" spans="1:29" x14ac:dyDescent="0.3">
      <c r="A7656" s="1" t="s">
        <v>47</v>
      </c>
      <c r="B7656" t="s">
        <v>108</v>
      </c>
      <c r="C7656" t="s">
        <v>109</v>
      </c>
      <c r="D7656" t="s">
        <v>155</v>
      </c>
      <c r="E7656">
        <v>10</v>
      </c>
      <c r="F7656" t="s">
        <v>221</v>
      </c>
      <c r="G7656" t="s">
        <v>1096</v>
      </c>
      <c r="H7656" t="s">
        <v>79</v>
      </c>
      <c r="I7656" t="s">
        <v>778</v>
      </c>
      <c r="J7656" t="s">
        <v>4678</v>
      </c>
      <c r="K7656" t="s">
        <v>16729</v>
      </c>
      <c r="L7656" t="s">
        <v>16730</v>
      </c>
      <c r="M7656" t="s">
        <v>1252</v>
      </c>
      <c r="N7656" t="s">
        <v>40</v>
      </c>
      <c r="O7656">
        <v>10315</v>
      </c>
      <c r="P7656">
        <v>12695</v>
      </c>
      <c r="Q7656" t="s">
        <v>95</v>
      </c>
      <c r="R7656">
        <v>506</v>
      </c>
      <c r="S7656" s="2">
        <v>44835</v>
      </c>
      <c r="T7656" s="2">
        <v>44850</v>
      </c>
      <c r="U7656">
        <v>0</v>
      </c>
      <c r="V7656" t="s">
        <v>106</v>
      </c>
      <c r="W7656">
        <v>428</v>
      </c>
      <c r="X7656" t="s">
        <v>60</v>
      </c>
      <c r="Y7656" t="s">
        <v>45</v>
      </c>
      <c r="Z7656">
        <v>0</v>
      </c>
      <c r="AA7656">
        <v>209</v>
      </c>
      <c r="AB7656">
        <v>11125</v>
      </c>
      <c r="AC7656" t="s">
        <v>46</v>
      </c>
    </row>
    <row r="7657" spans="1:29" x14ac:dyDescent="0.3">
      <c r="A7657" s="1" t="s">
        <v>47</v>
      </c>
      <c r="B7657" t="s">
        <v>136</v>
      </c>
      <c r="C7657" t="s">
        <v>1426</v>
      </c>
      <c r="D7657" t="s">
        <v>119</v>
      </c>
      <c r="E7657">
        <v>9</v>
      </c>
      <c r="F7657" t="s">
        <v>64</v>
      </c>
      <c r="G7657" t="s">
        <v>376</v>
      </c>
      <c r="H7657" t="s">
        <v>79</v>
      </c>
      <c r="I7657" t="s">
        <v>66</v>
      </c>
      <c r="J7657" t="s">
        <v>1567</v>
      </c>
      <c r="K7657" t="s">
        <v>16731</v>
      </c>
      <c r="L7657" t="s">
        <v>16732</v>
      </c>
      <c r="M7657" t="s">
        <v>1847</v>
      </c>
      <c r="N7657" t="s">
        <v>58</v>
      </c>
      <c r="O7657">
        <v>24686</v>
      </c>
      <c r="P7657">
        <v>28886</v>
      </c>
      <c r="Q7657" t="s">
        <v>41</v>
      </c>
      <c r="R7657">
        <v>613</v>
      </c>
      <c r="S7657" s="2">
        <v>44903</v>
      </c>
      <c r="T7657" s="2">
        <v>44917</v>
      </c>
      <c r="U7657">
        <v>0</v>
      </c>
      <c r="V7657" t="s">
        <v>43</v>
      </c>
      <c r="W7657">
        <v>576</v>
      </c>
      <c r="X7657" t="s">
        <v>60</v>
      </c>
      <c r="Y7657" t="s">
        <v>72</v>
      </c>
      <c r="Z7657">
        <v>3608</v>
      </c>
      <c r="AA7657">
        <v>368</v>
      </c>
      <c r="AB7657">
        <v>27447</v>
      </c>
      <c r="AC7657" t="s">
        <v>73</v>
      </c>
    </row>
    <row r="7658" spans="1:29" x14ac:dyDescent="0.3">
      <c r="A7658" s="1" t="s">
        <v>29</v>
      </c>
      <c r="B7658" t="s">
        <v>96</v>
      </c>
      <c r="C7658" t="s">
        <v>1194</v>
      </c>
      <c r="D7658" t="s">
        <v>201</v>
      </c>
      <c r="E7658">
        <v>4</v>
      </c>
      <c r="F7658" t="s">
        <v>271</v>
      </c>
      <c r="G7658" t="s">
        <v>495</v>
      </c>
      <c r="H7658" t="s">
        <v>79</v>
      </c>
      <c r="I7658" t="s">
        <v>1835</v>
      </c>
      <c r="J7658" t="s">
        <v>524</v>
      </c>
      <c r="K7658" t="s">
        <v>16733</v>
      </c>
      <c r="L7658" t="s">
        <v>16734</v>
      </c>
      <c r="M7658" t="s">
        <v>777</v>
      </c>
      <c r="N7658" t="s">
        <v>84</v>
      </c>
      <c r="O7658">
        <v>16945</v>
      </c>
      <c r="P7658">
        <v>21629</v>
      </c>
      <c r="Q7658" t="s">
        <v>59</v>
      </c>
      <c r="R7658">
        <v>190</v>
      </c>
      <c r="S7658" s="2">
        <v>45305</v>
      </c>
      <c r="T7658" s="2">
        <v>45319</v>
      </c>
      <c r="U7658">
        <v>35397</v>
      </c>
      <c r="V7658" t="s">
        <v>43</v>
      </c>
      <c r="W7658">
        <v>405</v>
      </c>
      <c r="X7658" t="s">
        <v>60</v>
      </c>
      <c r="Y7658" t="s">
        <v>45</v>
      </c>
      <c r="Z7658">
        <v>0</v>
      </c>
      <c r="AA7658">
        <v>290</v>
      </c>
      <c r="AB7658">
        <v>18349</v>
      </c>
      <c r="AC7658" t="s">
        <v>46</v>
      </c>
    </row>
    <row r="7659" spans="1:29" x14ac:dyDescent="0.3">
      <c r="A7659" s="1" t="s">
        <v>29</v>
      </c>
      <c r="B7659" t="s">
        <v>327</v>
      </c>
      <c r="C7659" t="s">
        <v>2058</v>
      </c>
      <c r="D7659" t="s">
        <v>352</v>
      </c>
      <c r="E7659">
        <v>6</v>
      </c>
      <c r="F7659" t="s">
        <v>129</v>
      </c>
      <c r="G7659" t="s">
        <v>130</v>
      </c>
      <c r="H7659" t="s">
        <v>79</v>
      </c>
      <c r="I7659" t="s">
        <v>1454</v>
      </c>
      <c r="J7659" t="s">
        <v>1652</v>
      </c>
      <c r="K7659" t="s">
        <v>16735</v>
      </c>
      <c r="L7659" t="s">
        <v>16736</v>
      </c>
      <c r="M7659" t="s">
        <v>1159</v>
      </c>
      <c r="N7659" t="s">
        <v>58</v>
      </c>
      <c r="O7659">
        <v>28376</v>
      </c>
      <c r="P7659">
        <v>32954</v>
      </c>
      <c r="Q7659" t="s">
        <v>59</v>
      </c>
      <c r="R7659">
        <v>940</v>
      </c>
      <c r="S7659" s="2">
        <v>45304</v>
      </c>
      <c r="T7659" t="s">
        <v>42</v>
      </c>
      <c r="U7659">
        <v>31680</v>
      </c>
      <c r="V7659" t="s">
        <v>43</v>
      </c>
      <c r="W7659">
        <v>469</v>
      </c>
      <c r="X7659" t="s">
        <v>44</v>
      </c>
      <c r="Y7659" t="s">
        <v>61</v>
      </c>
      <c r="Z7659">
        <v>1162</v>
      </c>
      <c r="AA7659">
        <v>770</v>
      </c>
      <c r="AB7659">
        <v>30486</v>
      </c>
      <c r="AC7659" t="s">
        <v>107</v>
      </c>
    </row>
    <row r="7660" spans="1:29" x14ac:dyDescent="0.3">
      <c r="A7660" s="1" t="s">
        <v>29</v>
      </c>
      <c r="B7660" t="s">
        <v>228</v>
      </c>
      <c r="C7660" t="s">
        <v>3751</v>
      </c>
      <c r="D7660" t="s">
        <v>201</v>
      </c>
      <c r="E7660">
        <v>10</v>
      </c>
      <c r="F7660" t="s">
        <v>33</v>
      </c>
      <c r="G7660" t="s">
        <v>139</v>
      </c>
      <c r="H7660" t="s">
        <v>35</v>
      </c>
      <c r="I7660" t="s">
        <v>936</v>
      </c>
      <c r="J7660" t="s">
        <v>188</v>
      </c>
      <c r="K7660" t="s">
        <v>16737</v>
      </c>
      <c r="L7660" t="s">
        <v>16738</v>
      </c>
      <c r="M7660" t="s">
        <v>640</v>
      </c>
      <c r="N7660" t="s">
        <v>40</v>
      </c>
      <c r="O7660">
        <v>8847</v>
      </c>
      <c r="P7660">
        <v>11922</v>
      </c>
      <c r="Q7660" t="s">
        <v>59</v>
      </c>
      <c r="R7660">
        <v>829</v>
      </c>
      <c r="S7660" s="2">
        <v>44317</v>
      </c>
      <c r="T7660" t="s">
        <v>42</v>
      </c>
      <c r="U7660">
        <v>47019</v>
      </c>
      <c r="V7660" t="s">
        <v>43</v>
      </c>
      <c r="W7660">
        <v>702</v>
      </c>
      <c r="X7660" t="s">
        <v>44</v>
      </c>
      <c r="Y7660" t="s">
        <v>72</v>
      </c>
      <c r="Z7660">
        <v>0</v>
      </c>
      <c r="AA7660">
        <v>262</v>
      </c>
      <c r="AB7660">
        <v>8927</v>
      </c>
      <c r="AC7660" t="s">
        <v>73</v>
      </c>
    </row>
    <row r="7661" spans="1:29" x14ac:dyDescent="0.3">
      <c r="A7661" s="1" t="s">
        <v>47</v>
      </c>
      <c r="B7661" t="s">
        <v>176</v>
      </c>
      <c r="C7661" t="s">
        <v>2306</v>
      </c>
      <c r="D7661" t="s">
        <v>201</v>
      </c>
      <c r="E7661">
        <v>5</v>
      </c>
      <c r="F7661" t="s">
        <v>271</v>
      </c>
      <c r="G7661" t="s">
        <v>272</v>
      </c>
      <c r="H7661" t="s">
        <v>35</v>
      </c>
      <c r="I7661" t="s">
        <v>216</v>
      </c>
      <c r="J7661" t="s">
        <v>916</v>
      </c>
      <c r="K7661" t="s">
        <v>16739</v>
      </c>
      <c r="L7661" t="s">
        <v>16740</v>
      </c>
      <c r="M7661" t="s">
        <v>1665</v>
      </c>
      <c r="N7661" t="s">
        <v>94</v>
      </c>
      <c r="O7661">
        <v>12369</v>
      </c>
      <c r="P7661">
        <v>15641</v>
      </c>
      <c r="Q7661" t="s">
        <v>41</v>
      </c>
      <c r="R7661">
        <v>965</v>
      </c>
      <c r="S7661" s="2">
        <v>45339</v>
      </c>
      <c r="T7661" s="2">
        <v>45359</v>
      </c>
      <c r="U7661">
        <v>0</v>
      </c>
      <c r="V7661" t="s">
        <v>71</v>
      </c>
      <c r="W7661">
        <v>784</v>
      </c>
      <c r="X7661" t="s">
        <v>60</v>
      </c>
      <c r="Y7661" t="s">
        <v>72</v>
      </c>
      <c r="Z7661">
        <v>0</v>
      </c>
      <c r="AA7661">
        <v>17</v>
      </c>
      <c r="AB7661">
        <v>14474</v>
      </c>
      <c r="AC7661" t="s">
        <v>107</v>
      </c>
    </row>
    <row r="7662" spans="1:29" x14ac:dyDescent="0.3">
      <c r="A7662" s="1" t="s">
        <v>47</v>
      </c>
      <c r="B7662" t="s">
        <v>48</v>
      </c>
      <c r="C7662" t="s">
        <v>644</v>
      </c>
      <c r="D7662" t="s">
        <v>110</v>
      </c>
      <c r="E7662">
        <v>6</v>
      </c>
      <c r="F7662" t="s">
        <v>33</v>
      </c>
      <c r="G7662" t="s">
        <v>139</v>
      </c>
      <c r="H7662" t="s">
        <v>35</v>
      </c>
      <c r="I7662" t="s">
        <v>1379</v>
      </c>
      <c r="J7662" t="s">
        <v>4196</v>
      </c>
      <c r="K7662" t="s">
        <v>16741</v>
      </c>
      <c r="L7662" t="s">
        <v>16742</v>
      </c>
      <c r="M7662" t="s">
        <v>438</v>
      </c>
      <c r="N7662" t="s">
        <v>58</v>
      </c>
      <c r="O7662">
        <v>9401</v>
      </c>
      <c r="P7662">
        <v>12256</v>
      </c>
      <c r="Q7662" t="s">
        <v>41</v>
      </c>
      <c r="R7662">
        <v>65</v>
      </c>
      <c r="S7662" s="2">
        <v>45046</v>
      </c>
      <c r="T7662" s="2">
        <v>45066</v>
      </c>
      <c r="U7662">
        <v>0</v>
      </c>
      <c r="V7662" t="s">
        <v>85</v>
      </c>
      <c r="W7662">
        <v>632</v>
      </c>
      <c r="X7662" t="s">
        <v>60</v>
      </c>
      <c r="Y7662" t="s">
        <v>45</v>
      </c>
      <c r="Z7662">
        <v>4971</v>
      </c>
      <c r="AA7662">
        <v>50</v>
      </c>
      <c r="AB7662">
        <v>10512</v>
      </c>
      <c r="AC7662" t="s">
        <v>73</v>
      </c>
    </row>
    <row r="7663" spans="1:29" x14ac:dyDescent="0.3">
      <c r="A7663" s="1" t="s">
        <v>47</v>
      </c>
      <c r="B7663" t="s">
        <v>153</v>
      </c>
      <c r="C7663" t="s">
        <v>5340</v>
      </c>
      <c r="D7663" t="s">
        <v>236</v>
      </c>
      <c r="E7663">
        <v>7</v>
      </c>
      <c r="F7663" t="s">
        <v>64</v>
      </c>
      <c r="G7663" t="s">
        <v>88</v>
      </c>
      <c r="H7663" t="s">
        <v>79</v>
      </c>
      <c r="I7663" t="s">
        <v>53</v>
      </c>
      <c r="J7663" t="s">
        <v>1877</v>
      </c>
      <c r="K7663" t="s">
        <v>16743</v>
      </c>
      <c r="L7663" t="s">
        <v>16744</v>
      </c>
      <c r="M7663" t="s">
        <v>255</v>
      </c>
      <c r="N7663" t="s">
        <v>84</v>
      </c>
      <c r="O7663">
        <v>11267</v>
      </c>
      <c r="P7663">
        <v>14156</v>
      </c>
      <c r="Q7663" t="s">
        <v>95</v>
      </c>
      <c r="R7663">
        <v>851</v>
      </c>
      <c r="S7663" s="2">
        <v>45104</v>
      </c>
      <c r="T7663" t="s">
        <v>42</v>
      </c>
      <c r="U7663">
        <v>0</v>
      </c>
      <c r="V7663" t="s">
        <v>43</v>
      </c>
      <c r="W7663">
        <v>427</v>
      </c>
      <c r="X7663" t="s">
        <v>44</v>
      </c>
      <c r="Y7663" t="s">
        <v>61</v>
      </c>
      <c r="Z7663">
        <v>0</v>
      </c>
      <c r="AA7663">
        <v>382</v>
      </c>
      <c r="AB7663">
        <v>12563</v>
      </c>
      <c r="AC7663" t="s">
        <v>46</v>
      </c>
    </row>
    <row r="7664" spans="1:29" x14ac:dyDescent="0.3">
      <c r="A7664" s="1" t="s">
        <v>29</v>
      </c>
      <c r="B7664" t="s">
        <v>30</v>
      </c>
      <c r="C7664" t="s">
        <v>1670</v>
      </c>
      <c r="D7664" t="s">
        <v>110</v>
      </c>
      <c r="E7664">
        <v>3</v>
      </c>
      <c r="F7664" t="s">
        <v>271</v>
      </c>
      <c r="G7664" t="s">
        <v>1298</v>
      </c>
      <c r="H7664" t="s">
        <v>79</v>
      </c>
      <c r="I7664" t="s">
        <v>1403</v>
      </c>
      <c r="J7664" t="s">
        <v>5623</v>
      </c>
      <c r="K7664" t="s">
        <v>16745</v>
      </c>
      <c r="L7664" t="s">
        <v>16746</v>
      </c>
      <c r="M7664" t="s">
        <v>1029</v>
      </c>
      <c r="N7664" t="s">
        <v>58</v>
      </c>
      <c r="O7664">
        <v>10513</v>
      </c>
      <c r="P7664">
        <v>14370</v>
      </c>
      <c r="Q7664" t="s">
        <v>95</v>
      </c>
      <c r="R7664">
        <v>605</v>
      </c>
      <c r="S7664" s="2">
        <v>45150</v>
      </c>
      <c r="T7664" s="2">
        <v>45164</v>
      </c>
      <c r="U7664">
        <v>0</v>
      </c>
      <c r="V7664" t="s">
        <v>43</v>
      </c>
      <c r="W7664">
        <v>575</v>
      </c>
      <c r="X7664" t="s">
        <v>60</v>
      </c>
      <c r="Y7664" t="s">
        <v>72</v>
      </c>
      <c r="Z7664">
        <v>1684</v>
      </c>
      <c r="AA7664">
        <v>481</v>
      </c>
      <c r="AB7664">
        <v>14083</v>
      </c>
      <c r="AC7664" t="s">
        <v>107</v>
      </c>
    </row>
    <row r="7665" spans="1:29" x14ac:dyDescent="0.3">
      <c r="A7665" s="1" t="s">
        <v>29</v>
      </c>
      <c r="B7665" t="s">
        <v>541</v>
      </c>
      <c r="C7665" t="s">
        <v>557</v>
      </c>
      <c r="D7665" t="s">
        <v>352</v>
      </c>
      <c r="E7665">
        <v>10</v>
      </c>
      <c r="F7665" t="s">
        <v>99</v>
      </c>
      <c r="G7665" t="s">
        <v>950</v>
      </c>
      <c r="H7665" t="s">
        <v>35</v>
      </c>
      <c r="I7665" t="s">
        <v>6030</v>
      </c>
      <c r="J7665" t="s">
        <v>3232</v>
      </c>
      <c r="K7665" t="s">
        <v>16747</v>
      </c>
      <c r="L7665" t="s">
        <v>16748</v>
      </c>
      <c r="M7665" t="s">
        <v>563</v>
      </c>
      <c r="N7665" t="s">
        <v>84</v>
      </c>
      <c r="O7665">
        <v>29670</v>
      </c>
      <c r="P7665">
        <v>33068</v>
      </c>
      <c r="Q7665" t="s">
        <v>59</v>
      </c>
      <c r="R7665">
        <v>801</v>
      </c>
      <c r="S7665" s="2">
        <v>45166</v>
      </c>
      <c r="T7665" t="s">
        <v>42</v>
      </c>
      <c r="U7665">
        <v>15470</v>
      </c>
      <c r="V7665" t="s">
        <v>71</v>
      </c>
      <c r="W7665">
        <v>441</v>
      </c>
      <c r="X7665" t="s">
        <v>44</v>
      </c>
      <c r="Y7665" t="s">
        <v>61</v>
      </c>
      <c r="Z7665">
        <v>0</v>
      </c>
      <c r="AA7665">
        <v>472</v>
      </c>
      <c r="AB7665">
        <v>32261</v>
      </c>
      <c r="AC7665" t="s">
        <v>73</v>
      </c>
    </row>
    <row r="7666" spans="1:29" x14ac:dyDescent="0.3">
      <c r="A7666" s="1" t="s">
        <v>47</v>
      </c>
      <c r="B7666" t="s">
        <v>153</v>
      </c>
      <c r="C7666" t="s">
        <v>3956</v>
      </c>
      <c r="D7666" t="s">
        <v>169</v>
      </c>
      <c r="E7666">
        <v>7</v>
      </c>
      <c r="F7666" t="s">
        <v>77</v>
      </c>
      <c r="G7666" t="s">
        <v>78</v>
      </c>
      <c r="H7666" t="s">
        <v>79</v>
      </c>
      <c r="I7666" t="s">
        <v>519</v>
      </c>
      <c r="J7666" t="s">
        <v>293</v>
      </c>
      <c r="K7666" t="s">
        <v>16749</v>
      </c>
      <c r="L7666" t="s">
        <v>16750</v>
      </c>
      <c r="M7666" t="s">
        <v>1202</v>
      </c>
      <c r="N7666" t="s">
        <v>94</v>
      </c>
      <c r="O7666">
        <v>8908</v>
      </c>
      <c r="P7666">
        <v>13529</v>
      </c>
      <c r="Q7666" t="s">
        <v>59</v>
      </c>
      <c r="R7666">
        <v>889</v>
      </c>
      <c r="S7666" s="2">
        <v>44906</v>
      </c>
      <c r="T7666" s="2">
        <v>44920</v>
      </c>
      <c r="U7666">
        <v>9144</v>
      </c>
      <c r="V7666" t="s">
        <v>43</v>
      </c>
      <c r="W7666">
        <v>408</v>
      </c>
      <c r="X7666" t="s">
        <v>60</v>
      </c>
      <c r="Y7666" t="s">
        <v>45</v>
      </c>
      <c r="Z7666">
        <v>0</v>
      </c>
      <c r="AA7666">
        <v>679</v>
      </c>
      <c r="AB7666">
        <v>9155</v>
      </c>
      <c r="AC7666" t="s">
        <v>73</v>
      </c>
    </row>
    <row r="7667" spans="1:29" x14ac:dyDescent="0.3">
      <c r="A7667" s="1" t="s">
        <v>47</v>
      </c>
      <c r="B7667" t="s">
        <v>136</v>
      </c>
      <c r="C7667" t="s">
        <v>137</v>
      </c>
      <c r="D7667" t="s">
        <v>155</v>
      </c>
      <c r="E7667">
        <v>3</v>
      </c>
      <c r="F7667" t="s">
        <v>99</v>
      </c>
      <c r="G7667" t="s">
        <v>558</v>
      </c>
      <c r="H7667" t="s">
        <v>79</v>
      </c>
      <c r="I7667" t="s">
        <v>1705</v>
      </c>
      <c r="J7667" t="s">
        <v>2554</v>
      </c>
      <c r="K7667">
        <v>7425518887</v>
      </c>
      <c r="L7667" t="s">
        <v>16751</v>
      </c>
      <c r="M7667" t="s">
        <v>2086</v>
      </c>
      <c r="N7667" t="s">
        <v>94</v>
      </c>
      <c r="O7667">
        <v>15070</v>
      </c>
      <c r="P7667">
        <v>18920</v>
      </c>
      <c r="Q7667" t="s">
        <v>41</v>
      </c>
      <c r="R7667">
        <v>966</v>
      </c>
      <c r="S7667" s="2">
        <v>44839</v>
      </c>
      <c r="T7667" t="s">
        <v>42</v>
      </c>
      <c r="U7667">
        <v>0</v>
      </c>
      <c r="V7667" t="s">
        <v>71</v>
      </c>
      <c r="W7667">
        <v>692</v>
      </c>
      <c r="X7667" t="s">
        <v>44</v>
      </c>
      <c r="Y7667" t="s">
        <v>61</v>
      </c>
      <c r="Z7667">
        <v>0</v>
      </c>
      <c r="AA7667">
        <v>324</v>
      </c>
      <c r="AB7667">
        <v>17594</v>
      </c>
      <c r="AC7667" t="s">
        <v>46</v>
      </c>
    </row>
    <row r="7668" spans="1:29" x14ac:dyDescent="0.3">
      <c r="A7668" s="1" t="s">
        <v>29</v>
      </c>
      <c r="B7668" t="s">
        <v>62</v>
      </c>
      <c r="C7668" t="s">
        <v>3533</v>
      </c>
      <c r="D7668" t="s">
        <v>178</v>
      </c>
      <c r="E7668">
        <v>8</v>
      </c>
      <c r="F7668" t="s">
        <v>64</v>
      </c>
      <c r="G7668" t="s">
        <v>783</v>
      </c>
      <c r="H7668" t="s">
        <v>79</v>
      </c>
      <c r="I7668" t="s">
        <v>7194</v>
      </c>
      <c r="J7668" t="s">
        <v>5815</v>
      </c>
      <c r="K7668">
        <f>1-22-830-2857</f>
        <v>-3708</v>
      </c>
      <c r="L7668" t="s">
        <v>16752</v>
      </c>
      <c r="M7668" t="s">
        <v>70</v>
      </c>
      <c r="N7668" t="s">
        <v>40</v>
      </c>
      <c r="O7668">
        <v>29197</v>
      </c>
      <c r="P7668">
        <v>31855</v>
      </c>
      <c r="Q7668" t="s">
        <v>95</v>
      </c>
      <c r="R7668">
        <v>981</v>
      </c>
      <c r="S7668" s="2">
        <v>44475</v>
      </c>
      <c r="T7668" s="2">
        <v>44480</v>
      </c>
      <c r="U7668">
        <v>0</v>
      </c>
      <c r="V7668" t="s">
        <v>43</v>
      </c>
      <c r="W7668">
        <v>517</v>
      </c>
      <c r="X7668" t="s">
        <v>60</v>
      </c>
      <c r="Y7668" t="s">
        <v>72</v>
      </c>
      <c r="Z7668">
        <v>0</v>
      </c>
      <c r="AA7668">
        <v>428</v>
      </c>
      <c r="AB7668">
        <v>31108</v>
      </c>
      <c r="AC7668" t="s">
        <v>73</v>
      </c>
    </row>
    <row r="7669" spans="1:29" x14ac:dyDescent="0.3">
      <c r="A7669" s="1" t="s">
        <v>47</v>
      </c>
      <c r="B7669" t="s">
        <v>145</v>
      </c>
      <c r="C7669" t="s">
        <v>3466</v>
      </c>
      <c r="D7669" t="s">
        <v>138</v>
      </c>
      <c r="E7669">
        <v>4</v>
      </c>
      <c r="F7669" t="s">
        <v>129</v>
      </c>
      <c r="G7669" t="s">
        <v>163</v>
      </c>
      <c r="H7669" t="s">
        <v>79</v>
      </c>
      <c r="I7669" t="s">
        <v>565</v>
      </c>
      <c r="J7669" t="s">
        <v>4177</v>
      </c>
      <c r="K7669" t="s">
        <v>16753</v>
      </c>
      <c r="L7669" t="s">
        <v>16754</v>
      </c>
      <c r="M7669" t="s">
        <v>2358</v>
      </c>
      <c r="N7669" t="s">
        <v>94</v>
      </c>
      <c r="O7669">
        <v>5107</v>
      </c>
      <c r="P7669">
        <v>7325</v>
      </c>
      <c r="Q7669" t="s">
        <v>95</v>
      </c>
      <c r="R7669">
        <v>418</v>
      </c>
      <c r="S7669" s="2">
        <v>44568</v>
      </c>
      <c r="T7669" s="2">
        <v>44586</v>
      </c>
      <c r="U7669">
        <v>0</v>
      </c>
      <c r="V7669" t="s">
        <v>71</v>
      </c>
      <c r="W7669">
        <v>444</v>
      </c>
      <c r="X7669" t="s">
        <v>60</v>
      </c>
      <c r="Y7669" t="s">
        <v>61</v>
      </c>
      <c r="Z7669">
        <v>0</v>
      </c>
      <c r="AA7669">
        <v>837</v>
      </c>
      <c r="AB7669">
        <v>6787</v>
      </c>
      <c r="AC7669" t="s">
        <v>46</v>
      </c>
    </row>
    <row r="7670" spans="1:29" x14ac:dyDescent="0.3">
      <c r="A7670" s="1" t="s">
        <v>47</v>
      </c>
      <c r="B7670" t="s">
        <v>592</v>
      </c>
      <c r="C7670" t="s">
        <v>2236</v>
      </c>
      <c r="D7670" t="s">
        <v>119</v>
      </c>
      <c r="E7670">
        <v>1</v>
      </c>
      <c r="F7670" t="s">
        <v>221</v>
      </c>
      <c r="G7670" t="s">
        <v>250</v>
      </c>
      <c r="H7670" t="s">
        <v>35</v>
      </c>
      <c r="I7670" t="s">
        <v>322</v>
      </c>
      <c r="J7670" t="s">
        <v>553</v>
      </c>
      <c r="K7670" t="s">
        <v>16755</v>
      </c>
      <c r="L7670" t="s">
        <v>16756</v>
      </c>
      <c r="M7670" t="s">
        <v>3019</v>
      </c>
      <c r="N7670" t="s">
        <v>58</v>
      </c>
      <c r="O7670">
        <v>10169</v>
      </c>
      <c r="P7670">
        <v>13257</v>
      </c>
      <c r="Q7670" t="s">
        <v>41</v>
      </c>
      <c r="R7670">
        <v>994</v>
      </c>
      <c r="S7670" s="2">
        <v>44947</v>
      </c>
      <c r="T7670" s="2">
        <v>44976</v>
      </c>
      <c r="U7670">
        <v>0</v>
      </c>
      <c r="V7670" t="s">
        <v>43</v>
      </c>
      <c r="W7670">
        <v>817</v>
      </c>
      <c r="X7670" t="s">
        <v>60</v>
      </c>
      <c r="Y7670" t="s">
        <v>45</v>
      </c>
      <c r="Z7670">
        <v>3705</v>
      </c>
      <c r="AA7670">
        <v>775</v>
      </c>
      <c r="AB7670">
        <v>13049</v>
      </c>
      <c r="AC7670" t="s">
        <v>73</v>
      </c>
    </row>
    <row r="7671" spans="1:29" x14ac:dyDescent="0.3">
      <c r="A7671" s="1" t="s">
        <v>29</v>
      </c>
      <c r="B7671" t="s">
        <v>86</v>
      </c>
      <c r="C7671" t="s">
        <v>1966</v>
      </c>
      <c r="D7671" t="s">
        <v>236</v>
      </c>
      <c r="E7671">
        <v>7</v>
      </c>
      <c r="F7671" t="s">
        <v>271</v>
      </c>
      <c r="G7671" t="s">
        <v>1298</v>
      </c>
      <c r="H7671" t="s">
        <v>35</v>
      </c>
      <c r="I7671" t="s">
        <v>3333</v>
      </c>
      <c r="J7671" t="s">
        <v>14994</v>
      </c>
      <c r="K7671" t="s">
        <v>16757</v>
      </c>
      <c r="L7671" t="s">
        <v>16758</v>
      </c>
      <c r="M7671" t="s">
        <v>1597</v>
      </c>
      <c r="N7671" t="s">
        <v>84</v>
      </c>
      <c r="O7671">
        <v>29208</v>
      </c>
      <c r="P7671">
        <v>33514</v>
      </c>
      <c r="Q7671" t="s">
        <v>41</v>
      </c>
      <c r="R7671">
        <v>385</v>
      </c>
      <c r="S7671" s="2">
        <v>45102</v>
      </c>
      <c r="T7671" s="2">
        <v>45114</v>
      </c>
      <c r="U7671">
        <v>0</v>
      </c>
      <c r="V7671" t="s">
        <v>85</v>
      </c>
      <c r="W7671">
        <v>763</v>
      </c>
      <c r="X7671" t="s">
        <v>60</v>
      </c>
      <c r="Y7671" t="s">
        <v>45</v>
      </c>
      <c r="Z7671">
        <v>0</v>
      </c>
      <c r="AA7671">
        <v>584</v>
      </c>
      <c r="AB7671">
        <v>33112</v>
      </c>
      <c r="AC7671" t="s">
        <v>73</v>
      </c>
    </row>
    <row r="7672" spans="1:29" x14ac:dyDescent="0.3">
      <c r="A7672" s="1" t="s">
        <v>29</v>
      </c>
      <c r="B7672" t="s">
        <v>363</v>
      </c>
      <c r="C7672" t="s">
        <v>692</v>
      </c>
      <c r="D7672" t="s">
        <v>98</v>
      </c>
      <c r="E7672">
        <v>10</v>
      </c>
      <c r="F7672" t="s">
        <v>64</v>
      </c>
      <c r="G7672" t="s">
        <v>65</v>
      </c>
      <c r="H7672" t="s">
        <v>35</v>
      </c>
      <c r="I7672" t="s">
        <v>4846</v>
      </c>
      <c r="J7672" t="s">
        <v>80</v>
      </c>
      <c r="K7672" t="s">
        <v>16759</v>
      </c>
      <c r="L7672" t="s">
        <v>16760</v>
      </c>
      <c r="M7672" t="s">
        <v>1603</v>
      </c>
      <c r="N7672" t="s">
        <v>94</v>
      </c>
      <c r="O7672">
        <v>29369</v>
      </c>
      <c r="P7672">
        <v>32810</v>
      </c>
      <c r="Q7672" t="s">
        <v>41</v>
      </c>
      <c r="R7672">
        <v>620</v>
      </c>
      <c r="S7672" s="2">
        <v>44602</v>
      </c>
      <c r="T7672" s="2">
        <v>44625</v>
      </c>
      <c r="U7672">
        <v>0</v>
      </c>
      <c r="V7672" t="s">
        <v>85</v>
      </c>
      <c r="W7672">
        <v>611</v>
      </c>
      <c r="X7672" t="s">
        <v>60</v>
      </c>
      <c r="Y7672" t="s">
        <v>61</v>
      </c>
      <c r="Z7672">
        <v>0</v>
      </c>
      <c r="AA7672">
        <v>181</v>
      </c>
      <c r="AB7672">
        <v>30207</v>
      </c>
      <c r="AC7672" t="s">
        <v>107</v>
      </c>
    </row>
    <row r="7673" spans="1:29" x14ac:dyDescent="0.3">
      <c r="A7673" s="1" t="s">
        <v>29</v>
      </c>
      <c r="B7673" t="s">
        <v>393</v>
      </c>
      <c r="C7673" t="s">
        <v>2946</v>
      </c>
      <c r="D7673" t="s">
        <v>128</v>
      </c>
      <c r="E7673">
        <v>6</v>
      </c>
      <c r="F7673" t="s">
        <v>77</v>
      </c>
      <c r="G7673" t="s">
        <v>440</v>
      </c>
      <c r="H7673" t="s">
        <v>79</v>
      </c>
      <c r="I7673" t="s">
        <v>216</v>
      </c>
      <c r="J7673" t="s">
        <v>904</v>
      </c>
      <c r="K7673" t="s">
        <v>16761</v>
      </c>
      <c r="L7673" t="s">
        <v>16762</v>
      </c>
      <c r="M7673" t="s">
        <v>603</v>
      </c>
      <c r="N7673" t="s">
        <v>40</v>
      </c>
      <c r="O7673">
        <v>29586</v>
      </c>
      <c r="P7673">
        <v>32889</v>
      </c>
      <c r="Q7673" t="s">
        <v>41</v>
      </c>
      <c r="R7673">
        <v>191</v>
      </c>
      <c r="S7673" s="2">
        <v>45274</v>
      </c>
      <c r="T7673" s="2">
        <v>45303</v>
      </c>
      <c r="U7673">
        <v>0</v>
      </c>
      <c r="V7673" t="s">
        <v>85</v>
      </c>
      <c r="W7673">
        <v>541</v>
      </c>
      <c r="X7673" t="s">
        <v>60</v>
      </c>
      <c r="Y7673" t="s">
        <v>72</v>
      </c>
      <c r="Z7673">
        <v>0</v>
      </c>
      <c r="AA7673">
        <v>403</v>
      </c>
      <c r="AB7673">
        <v>30825</v>
      </c>
      <c r="AC7673" t="s">
        <v>107</v>
      </c>
    </row>
    <row r="7674" spans="1:29" x14ac:dyDescent="0.3">
      <c r="A7674" s="1" t="s">
        <v>29</v>
      </c>
      <c r="B7674" t="s">
        <v>228</v>
      </c>
      <c r="C7674" t="s">
        <v>1862</v>
      </c>
      <c r="D7674" t="s">
        <v>178</v>
      </c>
      <c r="E7674">
        <v>2</v>
      </c>
      <c r="F7674" t="s">
        <v>221</v>
      </c>
      <c r="G7674" t="s">
        <v>1096</v>
      </c>
      <c r="H7674" t="s">
        <v>79</v>
      </c>
      <c r="I7674" t="s">
        <v>1379</v>
      </c>
      <c r="J7674" t="s">
        <v>524</v>
      </c>
      <c r="K7674" t="s">
        <v>16763</v>
      </c>
      <c r="L7674" t="s">
        <v>16764</v>
      </c>
      <c r="M7674" t="s">
        <v>487</v>
      </c>
      <c r="N7674" t="s">
        <v>94</v>
      </c>
      <c r="O7674">
        <v>16772</v>
      </c>
      <c r="P7674">
        <v>19555</v>
      </c>
      <c r="Q7674" t="s">
        <v>59</v>
      </c>
      <c r="R7674">
        <v>725</v>
      </c>
      <c r="S7674" s="2">
        <v>44573</v>
      </c>
      <c r="T7674" s="2">
        <v>44589</v>
      </c>
      <c r="U7674">
        <v>8104</v>
      </c>
      <c r="V7674" t="s">
        <v>43</v>
      </c>
      <c r="W7674">
        <v>718</v>
      </c>
      <c r="X7674" t="s">
        <v>60</v>
      </c>
      <c r="Y7674" t="s">
        <v>72</v>
      </c>
      <c r="Z7674">
        <v>0</v>
      </c>
      <c r="AA7674">
        <v>276</v>
      </c>
      <c r="AB7674">
        <v>16964</v>
      </c>
      <c r="AC7674" t="s">
        <v>73</v>
      </c>
    </row>
    <row r="7675" spans="1:29" x14ac:dyDescent="0.3">
      <c r="A7675" s="1" t="s">
        <v>47</v>
      </c>
      <c r="B7675" t="s">
        <v>145</v>
      </c>
      <c r="C7675" t="s">
        <v>2354</v>
      </c>
      <c r="D7675" t="s">
        <v>128</v>
      </c>
      <c r="E7675">
        <v>3</v>
      </c>
      <c r="F7675" t="s">
        <v>129</v>
      </c>
      <c r="G7675" t="s">
        <v>298</v>
      </c>
      <c r="H7675" t="s">
        <v>79</v>
      </c>
      <c r="I7675" t="s">
        <v>536</v>
      </c>
      <c r="J7675" t="s">
        <v>2624</v>
      </c>
      <c r="K7675" t="s">
        <v>16765</v>
      </c>
      <c r="L7675" t="s">
        <v>16766</v>
      </c>
      <c r="M7675" t="s">
        <v>1294</v>
      </c>
      <c r="N7675" t="s">
        <v>40</v>
      </c>
      <c r="O7675">
        <v>29319</v>
      </c>
      <c r="P7675">
        <v>32982</v>
      </c>
      <c r="Q7675" t="s">
        <v>95</v>
      </c>
      <c r="R7675">
        <v>4</v>
      </c>
      <c r="S7675" s="2">
        <v>44607</v>
      </c>
      <c r="T7675" s="2">
        <v>44636</v>
      </c>
      <c r="U7675">
        <v>0</v>
      </c>
      <c r="V7675" t="s">
        <v>106</v>
      </c>
      <c r="W7675">
        <v>410</v>
      </c>
      <c r="X7675" t="s">
        <v>60</v>
      </c>
      <c r="Y7675" t="s">
        <v>45</v>
      </c>
      <c r="Z7675">
        <v>0</v>
      </c>
      <c r="AA7675">
        <v>291</v>
      </c>
      <c r="AB7675">
        <v>30391</v>
      </c>
      <c r="AC7675" t="s">
        <v>73</v>
      </c>
    </row>
    <row r="7676" spans="1:29" x14ac:dyDescent="0.3">
      <c r="A7676" s="1" t="s">
        <v>47</v>
      </c>
      <c r="B7676" t="s">
        <v>117</v>
      </c>
      <c r="C7676" t="s">
        <v>1344</v>
      </c>
      <c r="D7676" t="s">
        <v>387</v>
      </c>
      <c r="E7676">
        <v>7</v>
      </c>
      <c r="F7676" t="s">
        <v>99</v>
      </c>
      <c r="G7676" t="s">
        <v>100</v>
      </c>
      <c r="H7676" t="s">
        <v>35</v>
      </c>
      <c r="I7676" t="s">
        <v>621</v>
      </c>
      <c r="J7676" t="s">
        <v>3633</v>
      </c>
      <c r="K7676" t="s">
        <v>16767</v>
      </c>
      <c r="L7676" t="s">
        <v>16768</v>
      </c>
      <c r="M7676" t="s">
        <v>1484</v>
      </c>
      <c r="N7676" t="s">
        <v>40</v>
      </c>
      <c r="O7676">
        <v>15208</v>
      </c>
      <c r="P7676">
        <v>17881</v>
      </c>
      <c r="Q7676" t="s">
        <v>59</v>
      </c>
      <c r="R7676">
        <v>391</v>
      </c>
      <c r="S7676" s="2">
        <v>45352</v>
      </c>
      <c r="T7676" t="s">
        <v>42</v>
      </c>
      <c r="U7676">
        <v>12764</v>
      </c>
      <c r="V7676" t="s">
        <v>71</v>
      </c>
      <c r="W7676">
        <v>422</v>
      </c>
      <c r="X7676" t="s">
        <v>44</v>
      </c>
      <c r="Y7676" t="s">
        <v>61</v>
      </c>
      <c r="Z7676">
        <v>0</v>
      </c>
      <c r="AA7676">
        <v>984</v>
      </c>
      <c r="AB7676">
        <v>16403</v>
      </c>
      <c r="AC7676" t="s">
        <v>46</v>
      </c>
    </row>
    <row r="7677" spans="1:29" x14ac:dyDescent="0.3">
      <c r="A7677" s="1" t="s">
        <v>47</v>
      </c>
      <c r="B7677" t="s">
        <v>136</v>
      </c>
      <c r="C7677" t="s">
        <v>137</v>
      </c>
      <c r="D7677" t="s">
        <v>128</v>
      </c>
      <c r="E7677">
        <v>2</v>
      </c>
      <c r="F7677" t="s">
        <v>77</v>
      </c>
      <c r="G7677" t="s">
        <v>440</v>
      </c>
      <c r="H7677" t="s">
        <v>35</v>
      </c>
      <c r="I7677" t="s">
        <v>565</v>
      </c>
      <c r="J7677" t="s">
        <v>2062</v>
      </c>
      <c r="K7677" t="s">
        <v>16769</v>
      </c>
      <c r="L7677" t="s">
        <v>16770</v>
      </c>
      <c r="M7677" t="s">
        <v>1847</v>
      </c>
      <c r="N7677" t="s">
        <v>58</v>
      </c>
      <c r="O7677">
        <v>7420</v>
      </c>
      <c r="P7677">
        <v>11267</v>
      </c>
      <c r="Q7677" t="s">
        <v>59</v>
      </c>
      <c r="R7677">
        <v>418</v>
      </c>
      <c r="S7677" s="2">
        <v>45023</v>
      </c>
      <c r="T7677" s="2">
        <v>45032</v>
      </c>
      <c r="U7677">
        <v>31588</v>
      </c>
      <c r="V7677" t="s">
        <v>43</v>
      </c>
      <c r="W7677">
        <v>611</v>
      </c>
      <c r="X7677" t="s">
        <v>60</v>
      </c>
      <c r="Y7677" t="s">
        <v>61</v>
      </c>
      <c r="Z7677">
        <v>4347</v>
      </c>
      <c r="AA7677">
        <v>512</v>
      </c>
      <c r="AB7677">
        <v>11075</v>
      </c>
      <c r="AC7677" t="s">
        <v>73</v>
      </c>
    </row>
    <row r="7678" spans="1:29" x14ac:dyDescent="0.3">
      <c r="A7678" s="1" t="s">
        <v>47</v>
      </c>
      <c r="B7678" t="s">
        <v>176</v>
      </c>
      <c r="C7678" t="s">
        <v>1347</v>
      </c>
      <c r="D7678" t="s">
        <v>76</v>
      </c>
      <c r="E7678">
        <v>7</v>
      </c>
      <c r="F7678" t="s">
        <v>271</v>
      </c>
      <c r="G7678" t="s">
        <v>1060</v>
      </c>
      <c r="H7678" t="s">
        <v>79</v>
      </c>
      <c r="I7678" t="s">
        <v>1841</v>
      </c>
      <c r="J7678" t="s">
        <v>2043</v>
      </c>
      <c r="K7678" t="s">
        <v>16771</v>
      </c>
      <c r="L7678" t="s">
        <v>16772</v>
      </c>
      <c r="M7678" t="s">
        <v>1665</v>
      </c>
      <c r="N7678" t="s">
        <v>58</v>
      </c>
      <c r="O7678">
        <v>7996</v>
      </c>
      <c r="P7678">
        <v>12505</v>
      </c>
      <c r="Q7678" t="s">
        <v>59</v>
      </c>
      <c r="R7678">
        <v>848</v>
      </c>
      <c r="S7678" s="2">
        <v>44766</v>
      </c>
      <c r="T7678" t="s">
        <v>42</v>
      </c>
      <c r="U7678">
        <v>4008</v>
      </c>
      <c r="V7678" t="s">
        <v>71</v>
      </c>
      <c r="W7678">
        <v>780</v>
      </c>
      <c r="X7678" t="s">
        <v>44</v>
      </c>
      <c r="Y7678" t="s">
        <v>61</v>
      </c>
      <c r="Z7678">
        <v>1050</v>
      </c>
      <c r="AA7678">
        <v>899</v>
      </c>
      <c r="AB7678">
        <v>10525</v>
      </c>
      <c r="AC7678" t="s">
        <v>46</v>
      </c>
    </row>
    <row r="7679" spans="1:29" x14ac:dyDescent="0.3">
      <c r="A7679" s="1" t="s">
        <v>29</v>
      </c>
      <c r="B7679" t="s">
        <v>541</v>
      </c>
      <c r="C7679" t="s">
        <v>2224</v>
      </c>
      <c r="D7679" t="s">
        <v>257</v>
      </c>
      <c r="E7679">
        <v>4</v>
      </c>
      <c r="F7679" t="s">
        <v>99</v>
      </c>
      <c r="G7679" t="s">
        <v>1638</v>
      </c>
      <c r="H7679" t="s">
        <v>79</v>
      </c>
      <c r="I7679" t="s">
        <v>3418</v>
      </c>
      <c r="J7679" t="s">
        <v>293</v>
      </c>
      <c r="K7679" t="s">
        <v>16773</v>
      </c>
      <c r="L7679" t="s">
        <v>16774</v>
      </c>
      <c r="M7679" t="s">
        <v>1340</v>
      </c>
      <c r="N7679" t="s">
        <v>58</v>
      </c>
      <c r="O7679">
        <v>7459</v>
      </c>
      <c r="P7679">
        <v>10028</v>
      </c>
      <c r="Q7679" t="s">
        <v>41</v>
      </c>
      <c r="R7679">
        <v>782</v>
      </c>
      <c r="S7679" s="2">
        <v>45325</v>
      </c>
      <c r="T7679" s="2">
        <v>45327</v>
      </c>
      <c r="U7679">
        <v>0</v>
      </c>
      <c r="V7679" t="s">
        <v>71</v>
      </c>
      <c r="W7679">
        <v>821</v>
      </c>
      <c r="X7679" t="s">
        <v>60</v>
      </c>
      <c r="Y7679" t="s">
        <v>61</v>
      </c>
      <c r="Z7679">
        <v>3144</v>
      </c>
      <c r="AA7679">
        <v>842</v>
      </c>
      <c r="AB7679">
        <v>8703</v>
      </c>
      <c r="AC7679" t="s">
        <v>107</v>
      </c>
    </row>
    <row r="7680" spans="1:29" x14ac:dyDescent="0.3">
      <c r="A7680" s="1" t="s">
        <v>29</v>
      </c>
      <c r="B7680" t="s">
        <v>30</v>
      </c>
      <c r="C7680" t="s">
        <v>3052</v>
      </c>
      <c r="D7680" t="s">
        <v>178</v>
      </c>
      <c r="E7680">
        <v>9</v>
      </c>
      <c r="F7680" t="s">
        <v>221</v>
      </c>
      <c r="G7680" t="s">
        <v>506</v>
      </c>
      <c r="H7680" t="s">
        <v>35</v>
      </c>
      <c r="I7680" t="s">
        <v>101</v>
      </c>
      <c r="J7680" t="s">
        <v>748</v>
      </c>
      <c r="K7680" t="s">
        <v>16775</v>
      </c>
      <c r="L7680" t="s">
        <v>16776</v>
      </c>
      <c r="M7680" t="s">
        <v>1491</v>
      </c>
      <c r="N7680" t="s">
        <v>58</v>
      </c>
      <c r="O7680">
        <v>18332</v>
      </c>
      <c r="P7680">
        <v>22756</v>
      </c>
      <c r="Q7680" t="s">
        <v>41</v>
      </c>
      <c r="R7680">
        <v>530</v>
      </c>
      <c r="S7680" s="2">
        <v>44399</v>
      </c>
      <c r="T7680" t="s">
        <v>42</v>
      </c>
      <c r="U7680">
        <v>0</v>
      </c>
      <c r="V7680" t="s">
        <v>71</v>
      </c>
      <c r="W7680">
        <v>416</v>
      </c>
      <c r="X7680" t="s">
        <v>44</v>
      </c>
      <c r="Y7680" t="s">
        <v>45</v>
      </c>
      <c r="Z7680">
        <v>1705</v>
      </c>
      <c r="AA7680">
        <v>759</v>
      </c>
      <c r="AB7680">
        <v>20163</v>
      </c>
      <c r="AC7680" t="s">
        <v>46</v>
      </c>
    </row>
    <row r="7681" spans="1:29" x14ac:dyDescent="0.3">
      <c r="A7681" s="1" t="s">
        <v>29</v>
      </c>
      <c r="B7681" t="s">
        <v>86</v>
      </c>
      <c r="C7681" t="s">
        <v>366</v>
      </c>
      <c r="D7681" t="s">
        <v>352</v>
      </c>
      <c r="E7681">
        <v>10</v>
      </c>
      <c r="F7681" t="s">
        <v>51</v>
      </c>
      <c r="G7681" t="s">
        <v>1069</v>
      </c>
      <c r="H7681" t="s">
        <v>79</v>
      </c>
      <c r="I7681" t="s">
        <v>2628</v>
      </c>
      <c r="J7681" t="s">
        <v>1368</v>
      </c>
      <c r="K7681" t="s">
        <v>16777</v>
      </c>
      <c r="L7681" t="s">
        <v>16778</v>
      </c>
      <c r="M7681" t="s">
        <v>1691</v>
      </c>
      <c r="N7681" t="s">
        <v>58</v>
      </c>
      <c r="O7681">
        <v>5560</v>
      </c>
      <c r="P7681">
        <v>9594</v>
      </c>
      <c r="Q7681" t="s">
        <v>59</v>
      </c>
      <c r="R7681">
        <v>341</v>
      </c>
      <c r="S7681" s="2">
        <v>44740</v>
      </c>
      <c r="T7681" t="s">
        <v>42</v>
      </c>
      <c r="U7681">
        <v>28424</v>
      </c>
      <c r="V7681" t="s">
        <v>43</v>
      </c>
      <c r="W7681">
        <v>622</v>
      </c>
      <c r="X7681" t="s">
        <v>44</v>
      </c>
      <c r="Y7681" t="s">
        <v>45</v>
      </c>
      <c r="Z7681">
        <v>1420</v>
      </c>
      <c r="AA7681">
        <v>914</v>
      </c>
      <c r="AB7681">
        <v>6049</v>
      </c>
      <c r="AC7681" t="s">
        <v>107</v>
      </c>
    </row>
    <row r="7682" spans="1:29" x14ac:dyDescent="0.3">
      <c r="A7682" s="1" t="s">
        <v>29</v>
      </c>
      <c r="B7682" t="s">
        <v>363</v>
      </c>
      <c r="C7682" t="s">
        <v>1409</v>
      </c>
      <c r="D7682" t="s">
        <v>352</v>
      </c>
      <c r="E7682">
        <v>3</v>
      </c>
      <c r="F7682" t="s">
        <v>271</v>
      </c>
      <c r="G7682" t="s">
        <v>495</v>
      </c>
      <c r="H7682" t="s">
        <v>79</v>
      </c>
      <c r="I7682" t="s">
        <v>4192</v>
      </c>
      <c r="J7682" t="s">
        <v>833</v>
      </c>
      <c r="K7682" t="s">
        <v>16779</v>
      </c>
      <c r="L7682" t="s">
        <v>16780</v>
      </c>
      <c r="M7682" t="s">
        <v>511</v>
      </c>
      <c r="N7682" t="s">
        <v>94</v>
      </c>
      <c r="O7682">
        <v>27025</v>
      </c>
      <c r="P7682">
        <v>30824</v>
      </c>
      <c r="Q7682" t="s">
        <v>59</v>
      </c>
      <c r="R7682">
        <v>400</v>
      </c>
      <c r="S7682" s="2">
        <v>44522</v>
      </c>
      <c r="T7682" s="2">
        <v>44547</v>
      </c>
      <c r="U7682">
        <v>15359</v>
      </c>
      <c r="V7682" t="s">
        <v>43</v>
      </c>
      <c r="W7682">
        <v>581</v>
      </c>
      <c r="X7682" t="s">
        <v>60</v>
      </c>
      <c r="Y7682" t="s">
        <v>61</v>
      </c>
      <c r="Z7682">
        <v>0</v>
      </c>
      <c r="AA7682">
        <v>575</v>
      </c>
      <c r="AB7682">
        <v>28558</v>
      </c>
      <c r="AC7682" t="s">
        <v>46</v>
      </c>
    </row>
    <row r="7683" spans="1:29" x14ac:dyDescent="0.3">
      <c r="A7683" s="1" t="s">
        <v>29</v>
      </c>
      <c r="B7683" t="s">
        <v>86</v>
      </c>
      <c r="C7683" t="s">
        <v>1042</v>
      </c>
      <c r="D7683" t="s">
        <v>98</v>
      </c>
      <c r="E7683">
        <v>4</v>
      </c>
      <c r="F7683" t="s">
        <v>129</v>
      </c>
      <c r="G7683" t="s">
        <v>574</v>
      </c>
      <c r="H7683" t="s">
        <v>79</v>
      </c>
      <c r="I7683" t="s">
        <v>1841</v>
      </c>
      <c r="J7683" t="s">
        <v>2624</v>
      </c>
      <c r="K7683" t="s">
        <v>16781</v>
      </c>
      <c r="L7683" t="s">
        <v>16782</v>
      </c>
      <c r="M7683" t="s">
        <v>677</v>
      </c>
      <c r="N7683" t="s">
        <v>40</v>
      </c>
      <c r="O7683">
        <v>21292</v>
      </c>
      <c r="P7683">
        <v>24550</v>
      </c>
      <c r="Q7683" t="s">
        <v>95</v>
      </c>
      <c r="R7683">
        <v>536</v>
      </c>
      <c r="S7683" s="2">
        <v>44584</v>
      </c>
      <c r="T7683" s="2">
        <v>44594</v>
      </c>
      <c r="U7683">
        <v>0</v>
      </c>
      <c r="V7683" t="s">
        <v>43</v>
      </c>
      <c r="W7683">
        <v>705</v>
      </c>
      <c r="X7683" t="s">
        <v>60</v>
      </c>
      <c r="Y7683" t="s">
        <v>72</v>
      </c>
      <c r="Z7683">
        <v>0</v>
      </c>
      <c r="AA7683">
        <v>147</v>
      </c>
      <c r="AB7683">
        <v>22903</v>
      </c>
      <c r="AC7683" t="s">
        <v>73</v>
      </c>
    </row>
    <row r="7684" spans="1:29" x14ac:dyDescent="0.3">
      <c r="A7684" s="1" t="s">
        <v>47</v>
      </c>
      <c r="B7684" t="s">
        <v>48</v>
      </c>
      <c r="C7684" t="s">
        <v>7419</v>
      </c>
      <c r="D7684" t="s">
        <v>98</v>
      </c>
      <c r="E7684">
        <v>2</v>
      </c>
      <c r="F7684" t="s">
        <v>120</v>
      </c>
      <c r="G7684" t="s">
        <v>586</v>
      </c>
      <c r="H7684" t="s">
        <v>35</v>
      </c>
      <c r="I7684" t="s">
        <v>2028</v>
      </c>
      <c r="J7684" t="s">
        <v>2416</v>
      </c>
      <c r="K7684" t="s">
        <v>16783</v>
      </c>
      <c r="L7684" t="s">
        <v>16640</v>
      </c>
      <c r="M7684" t="s">
        <v>220</v>
      </c>
      <c r="N7684" t="s">
        <v>94</v>
      </c>
      <c r="O7684">
        <v>28273</v>
      </c>
      <c r="P7684">
        <v>33150</v>
      </c>
      <c r="Q7684" t="s">
        <v>41</v>
      </c>
      <c r="R7684">
        <v>777</v>
      </c>
      <c r="S7684" s="2">
        <v>44338</v>
      </c>
      <c r="T7684" t="s">
        <v>42</v>
      </c>
      <c r="U7684">
        <v>0</v>
      </c>
      <c r="V7684" t="s">
        <v>43</v>
      </c>
      <c r="W7684">
        <v>784</v>
      </c>
      <c r="X7684" t="s">
        <v>44</v>
      </c>
      <c r="Y7684" t="s">
        <v>72</v>
      </c>
      <c r="Z7684">
        <v>0</v>
      </c>
      <c r="AA7684">
        <v>866</v>
      </c>
      <c r="AB7684">
        <v>28375</v>
      </c>
      <c r="AC7684" t="s">
        <v>107</v>
      </c>
    </row>
    <row r="7685" spans="1:29" x14ac:dyDescent="0.3">
      <c r="A7685" s="1" t="s">
        <v>29</v>
      </c>
      <c r="B7685" t="s">
        <v>228</v>
      </c>
      <c r="C7685" t="s">
        <v>2850</v>
      </c>
      <c r="D7685" t="s">
        <v>236</v>
      </c>
      <c r="E7685">
        <v>4</v>
      </c>
      <c r="F7685" t="s">
        <v>271</v>
      </c>
      <c r="G7685" t="s">
        <v>495</v>
      </c>
      <c r="H7685" t="s">
        <v>35</v>
      </c>
      <c r="I7685" t="s">
        <v>756</v>
      </c>
      <c r="J7685" t="s">
        <v>907</v>
      </c>
      <c r="K7685" t="s">
        <v>16784</v>
      </c>
      <c r="L7685" t="s">
        <v>16785</v>
      </c>
      <c r="M7685" t="s">
        <v>479</v>
      </c>
      <c r="N7685" t="s">
        <v>94</v>
      </c>
      <c r="O7685">
        <v>28821</v>
      </c>
      <c r="P7685">
        <v>31278</v>
      </c>
      <c r="Q7685" t="s">
        <v>59</v>
      </c>
      <c r="R7685">
        <v>225</v>
      </c>
      <c r="S7685" s="2">
        <v>44729</v>
      </c>
      <c r="T7685" t="s">
        <v>42</v>
      </c>
      <c r="U7685">
        <v>33389</v>
      </c>
      <c r="V7685" t="s">
        <v>106</v>
      </c>
      <c r="W7685">
        <v>512</v>
      </c>
      <c r="X7685" t="s">
        <v>44</v>
      </c>
      <c r="Y7685" t="s">
        <v>72</v>
      </c>
      <c r="Z7685">
        <v>0</v>
      </c>
      <c r="AA7685">
        <v>334</v>
      </c>
      <c r="AB7685">
        <v>29509</v>
      </c>
      <c r="AC7685" t="s">
        <v>73</v>
      </c>
    </row>
    <row r="7686" spans="1:29" x14ac:dyDescent="0.3">
      <c r="A7686" s="1" t="s">
        <v>47</v>
      </c>
      <c r="B7686" t="s">
        <v>48</v>
      </c>
      <c r="C7686" t="s">
        <v>1697</v>
      </c>
      <c r="D7686" t="s">
        <v>236</v>
      </c>
      <c r="E7686">
        <v>5</v>
      </c>
      <c r="F7686" t="s">
        <v>51</v>
      </c>
      <c r="G7686" t="s">
        <v>1069</v>
      </c>
      <c r="H7686" t="s">
        <v>35</v>
      </c>
      <c r="I7686" t="s">
        <v>292</v>
      </c>
      <c r="J7686" t="s">
        <v>319</v>
      </c>
      <c r="K7686">
        <f>1-976-456-1632</f>
        <v>-3063</v>
      </c>
      <c r="L7686" t="s">
        <v>16786</v>
      </c>
      <c r="M7686" t="s">
        <v>220</v>
      </c>
      <c r="N7686" t="s">
        <v>94</v>
      </c>
      <c r="O7686">
        <v>9378</v>
      </c>
      <c r="P7686">
        <v>12893</v>
      </c>
      <c r="Q7686" t="s">
        <v>41</v>
      </c>
      <c r="R7686">
        <v>383</v>
      </c>
      <c r="S7686" s="2">
        <v>44772</v>
      </c>
      <c r="T7686" s="2">
        <v>44781</v>
      </c>
      <c r="U7686">
        <v>0</v>
      </c>
      <c r="V7686" t="s">
        <v>43</v>
      </c>
      <c r="W7686">
        <v>522</v>
      </c>
      <c r="X7686" t="s">
        <v>60</v>
      </c>
      <c r="Y7686" t="s">
        <v>72</v>
      </c>
      <c r="Z7686">
        <v>0</v>
      </c>
      <c r="AA7686">
        <v>711</v>
      </c>
      <c r="AB7686">
        <v>11260</v>
      </c>
      <c r="AC7686" t="s">
        <v>73</v>
      </c>
    </row>
    <row r="7687" spans="1:29" x14ac:dyDescent="0.3">
      <c r="A7687" s="1" t="s">
        <v>47</v>
      </c>
      <c r="B7687" t="s">
        <v>592</v>
      </c>
      <c r="C7687" t="s">
        <v>4899</v>
      </c>
      <c r="D7687" t="s">
        <v>352</v>
      </c>
      <c r="E7687">
        <v>6</v>
      </c>
      <c r="F7687" t="s">
        <v>33</v>
      </c>
      <c r="G7687" t="s">
        <v>170</v>
      </c>
      <c r="H7687" t="s">
        <v>35</v>
      </c>
      <c r="I7687" t="s">
        <v>36</v>
      </c>
      <c r="J7687" t="s">
        <v>2081</v>
      </c>
      <c r="K7687" t="s">
        <v>16787</v>
      </c>
      <c r="L7687" t="s">
        <v>16788</v>
      </c>
      <c r="M7687" t="s">
        <v>919</v>
      </c>
      <c r="N7687" t="s">
        <v>40</v>
      </c>
      <c r="O7687">
        <v>18428</v>
      </c>
      <c r="P7687">
        <v>22660</v>
      </c>
      <c r="Q7687" t="s">
        <v>59</v>
      </c>
      <c r="R7687">
        <v>883</v>
      </c>
      <c r="S7687" s="2">
        <v>45168</v>
      </c>
      <c r="T7687" t="s">
        <v>42</v>
      </c>
      <c r="U7687">
        <v>44339</v>
      </c>
      <c r="V7687" t="s">
        <v>71</v>
      </c>
      <c r="W7687">
        <v>572</v>
      </c>
      <c r="X7687" t="s">
        <v>44</v>
      </c>
      <c r="Y7687" t="s">
        <v>45</v>
      </c>
      <c r="Z7687">
        <v>0</v>
      </c>
      <c r="AA7687">
        <v>908</v>
      </c>
      <c r="AB7687">
        <v>22596</v>
      </c>
      <c r="AC7687" t="s">
        <v>73</v>
      </c>
    </row>
    <row r="7688" spans="1:29" x14ac:dyDescent="0.3">
      <c r="A7688" s="1" t="s">
        <v>29</v>
      </c>
      <c r="B7688" t="s">
        <v>228</v>
      </c>
      <c r="C7688" t="s">
        <v>229</v>
      </c>
      <c r="D7688" t="s">
        <v>185</v>
      </c>
      <c r="E7688">
        <v>9</v>
      </c>
      <c r="F7688" t="s">
        <v>271</v>
      </c>
      <c r="G7688" t="s">
        <v>1060</v>
      </c>
      <c r="H7688" t="s">
        <v>35</v>
      </c>
      <c r="I7688" t="s">
        <v>458</v>
      </c>
      <c r="J7688" t="s">
        <v>319</v>
      </c>
      <c r="K7688" t="s">
        <v>16789</v>
      </c>
      <c r="L7688" t="s">
        <v>16790</v>
      </c>
      <c r="M7688" t="s">
        <v>1189</v>
      </c>
      <c r="N7688" t="s">
        <v>94</v>
      </c>
      <c r="O7688">
        <v>11402</v>
      </c>
      <c r="P7688">
        <v>16345</v>
      </c>
      <c r="Q7688" t="s">
        <v>59</v>
      </c>
      <c r="R7688">
        <v>107</v>
      </c>
      <c r="S7688" s="2">
        <v>44674</v>
      </c>
      <c r="T7688" s="2">
        <v>44676</v>
      </c>
      <c r="U7688">
        <v>49445</v>
      </c>
      <c r="V7688" t="s">
        <v>43</v>
      </c>
      <c r="W7688">
        <v>816</v>
      </c>
      <c r="X7688" t="s">
        <v>60</v>
      </c>
      <c r="Y7688" t="s">
        <v>45</v>
      </c>
      <c r="Z7688">
        <v>0</v>
      </c>
      <c r="AA7688">
        <v>44</v>
      </c>
      <c r="AB7688">
        <v>15110</v>
      </c>
      <c r="AC7688" t="s">
        <v>73</v>
      </c>
    </row>
    <row r="7689" spans="1:29" x14ac:dyDescent="0.3">
      <c r="A7689" s="1" t="s">
        <v>47</v>
      </c>
      <c r="B7689" t="s">
        <v>48</v>
      </c>
      <c r="C7689" t="s">
        <v>13071</v>
      </c>
      <c r="D7689" t="s">
        <v>178</v>
      </c>
      <c r="E7689">
        <v>10</v>
      </c>
      <c r="F7689" t="s">
        <v>99</v>
      </c>
      <c r="G7689" t="s">
        <v>1138</v>
      </c>
      <c r="H7689" t="s">
        <v>35</v>
      </c>
      <c r="I7689" t="s">
        <v>1611</v>
      </c>
      <c r="J7689" t="s">
        <v>1052</v>
      </c>
      <c r="K7689" t="s">
        <v>16791</v>
      </c>
      <c r="L7689" t="s">
        <v>16792</v>
      </c>
      <c r="M7689" t="s">
        <v>556</v>
      </c>
      <c r="N7689" t="s">
        <v>84</v>
      </c>
      <c r="O7689">
        <v>8147</v>
      </c>
      <c r="P7689">
        <v>12238</v>
      </c>
      <c r="Q7689" t="s">
        <v>59</v>
      </c>
      <c r="R7689">
        <v>719</v>
      </c>
      <c r="S7689" s="2">
        <v>45090</v>
      </c>
      <c r="T7689" t="s">
        <v>42</v>
      </c>
      <c r="U7689">
        <v>18176</v>
      </c>
      <c r="V7689" t="s">
        <v>85</v>
      </c>
      <c r="W7689">
        <v>561</v>
      </c>
      <c r="X7689" t="s">
        <v>44</v>
      </c>
      <c r="Y7689" t="s">
        <v>61</v>
      </c>
      <c r="Z7689">
        <v>0</v>
      </c>
      <c r="AA7689">
        <v>958</v>
      </c>
      <c r="AB7689">
        <v>9862</v>
      </c>
      <c r="AC7689" t="s">
        <v>73</v>
      </c>
    </row>
    <row r="7690" spans="1:29" x14ac:dyDescent="0.3">
      <c r="A7690" s="1" t="s">
        <v>29</v>
      </c>
      <c r="B7690" t="s">
        <v>393</v>
      </c>
      <c r="C7690" t="s">
        <v>3251</v>
      </c>
      <c r="D7690" t="s">
        <v>352</v>
      </c>
      <c r="E7690">
        <v>5</v>
      </c>
      <c r="F7690" t="s">
        <v>120</v>
      </c>
      <c r="G7690" t="s">
        <v>194</v>
      </c>
      <c r="H7690" t="s">
        <v>35</v>
      </c>
      <c r="I7690" t="s">
        <v>921</v>
      </c>
      <c r="J7690" t="s">
        <v>481</v>
      </c>
      <c r="K7690">
        <v>8489176232</v>
      </c>
      <c r="L7690" t="s">
        <v>4124</v>
      </c>
      <c r="M7690" t="s">
        <v>948</v>
      </c>
      <c r="N7690" t="s">
        <v>94</v>
      </c>
      <c r="O7690">
        <v>8721</v>
      </c>
      <c r="P7690">
        <v>13689</v>
      </c>
      <c r="Q7690" t="s">
        <v>95</v>
      </c>
      <c r="R7690">
        <v>821</v>
      </c>
      <c r="S7690" s="2">
        <v>44784</v>
      </c>
      <c r="T7690" t="s">
        <v>42</v>
      </c>
      <c r="U7690">
        <v>0</v>
      </c>
      <c r="V7690" t="s">
        <v>85</v>
      </c>
      <c r="W7690">
        <v>728</v>
      </c>
      <c r="X7690" t="s">
        <v>44</v>
      </c>
      <c r="Y7690" t="s">
        <v>72</v>
      </c>
      <c r="Z7690">
        <v>0</v>
      </c>
      <c r="AA7690">
        <v>672</v>
      </c>
      <c r="AB7690">
        <v>10952</v>
      </c>
      <c r="AC7690" t="s">
        <v>107</v>
      </c>
    </row>
    <row r="7691" spans="1:29" x14ac:dyDescent="0.3">
      <c r="A7691" s="1" t="s">
        <v>47</v>
      </c>
      <c r="B7691" t="s">
        <v>117</v>
      </c>
      <c r="C7691" t="s">
        <v>2487</v>
      </c>
      <c r="D7691" t="s">
        <v>128</v>
      </c>
      <c r="E7691">
        <v>6</v>
      </c>
      <c r="F7691" t="s">
        <v>129</v>
      </c>
      <c r="G7691" t="s">
        <v>163</v>
      </c>
      <c r="H7691" t="s">
        <v>35</v>
      </c>
      <c r="I7691" t="s">
        <v>1571</v>
      </c>
      <c r="J7691" t="s">
        <v>1567</v>
      </c>
      <c r="K7691" t="s">
        <v>16793</v>
      </c>
      <c r="L7691" t="s">
        <v>16794</v>
      </c>
      <c r="M7691" t="s">
        <v>126</v>
      </c>
      <c r="N7691" t="s">
        <v>94</v>
      </c>
      <c r="O7691">
        <v>16978</v>
      </c>
      <c r="P7691">
        <v>21454</v>
      </c>
      <c r="Q7691" t="s">
        <v>59</v>
      </c>
      <c r="R7691">
        <v>891</v>
      </c>
      <c r="S7691" s="2">
        <v>44309</v>
      </c>
      <c r="T7691" s="2">
        <v>44328</v>
      </c>
      <c r="U7691">
        <v>32835</v>
      </c>
      <c r="V7691" t="s">
        <v>71</v>
      </c>
      <c r="W7691">
        <v>675</v>
      </c>
      <c r="X7691" t="s">
        <v>60</v>
      </c>
      <c r="Y7691" t="s">
        <v>45</v>
      </c>
      <c r="Z7691">
        <v>0</v>
      </c>
      <c r="AA7691">
        <v>125</v>
      </c>
      <c r="AB7691">
        <v>19675</v>
      </c>
      <c r="AC7691" t="s">
        <v>46</v>
      </c>
    </row>
    <row r="7692" spans="1:29" x14ac:dyDescent="0.3">
      <c r="A7692" s="1" t="s">
        <v>47</v>
      </c>
      <c r="B7692" t="s">
        <v>153</v>
      </c>
      <c r="C7692" t="s">
        <v>7010</v>
      </c>
      <c r="D7692" t="s">
        <v>236</v>
      </c>
      <c r="E7692">
        <v>8</v>
      </c>
      <c r="F7692" t="s">
        <v>120</v>
      </c>
      <c r="G7692" t="s">
        <v>820</v>
      </c>
      <c r="H7692" t="s">
        <v>79</v>
      </c>
      <c r="I7692" t="s">
        <v>210</v>
      </c>
      <c r="J7692" t="s">
        <v>530</v>
      </c>
      <c r="K7692" t="s">
        <v>16795</v>
      </c>
      <c r="L7692" t="s">
        <v>16796</v>
      </c>
      <c r="M7692" t="s">
        <v>1208</v>
      </c>
      <c r="N7692" t="s">
        <v>94</v>
      </c>
      <c r="O7692">
        <v>13259</v>
      </c>
      <c r="P7692">
        <v>15345</v>
      </c>
      <c r="Q7692" t="s">
        <v>59</v>
      </c>
      <c r="R7692">
        <v>51</v>
      </c>
      <c r="S7692" s="2">
        <v>44633</v>
      </c>
      <c r="T7692" s="2">
        <v>44658</v>
      </c>
      <c r="U7692">
        <v>32258</v>
      </c>
      <c r="V7692" t="s">
        <v>71</v>
      </c>
      <c r="W7692">
        <v>417</v>
      </c>
      <c r="X7692" t="s">
        <v>60</v>
      </c>
      <c r="Y7692" t="s">
        <v>72</v>
      </c>
      <c r="Z7692">
        <v>0</v>
      </c>
      <c r="AA7692">
        <v>71</v>
      </c>
      <c r="AB7692">
        <v>14497</v>
      </c>
      <c r="AC7692" t="s">
        <v>46</v>
      </c>
    </row>
    <row r="7693" spans="1:29" x14ac:dyDescent="0.3">
      <c r="A7693" s="1" t="s">
        <v>29</v>
      </c>
      <c r="B7693" t="s">
        <v>327</v>
      </c>
      <c r="C7693" t="s">
        <v>1079</v>
      </c>
      <c r="D7693" t="s">
        <v>178</v>
      </c>
      <c r="E7693">
        <v>2</v>
      </c>
      <c r="F7693" t="s">
        <v>99</v>
      </c>
      <c r="G7693" t="s">
        <v>1138</v>
      </c>
      <c r="H7693" t="s">
        <v>35</v>
      </c>
      <c r="I7693" t="s">
        <v>265</v>
      </c>
      <c r="J7693" t="s">
        <v>610</v>
      </c>
      <c r="K7693" t="s">
        <v>16797</v>
      </c>
      <c r="L7693" t="s">
        <v>16798</v>
      </c>
      <c r="M7693" t="s">
        <v>591</v>
      </c>
      <c r="N7693" t="s">
        <v>84</v>
      </c>
      <c r="O7693">
        <v>24482</v>
      </c>
      <c r="P7693">
        <v>28666</v>
      </c>
      <c r="Q7693" t="s">
        <v>41</v>
      </c>
      <c r="R7693">
        <v>511</v>
      </c>
      <c r="S7693" s="2">
        <v>45332</v>
      </c>
      <c r="T7693" t="s">
        <v>42</v>
      </c>
      <c r="U7693">
        <v>0</v>
      </c>
      <c r="V7693" t="s">
        <v>43</v>
      </c>
      <c r="W7693">
        <v>486</v>
      </c>
      <c r="X7693" t="s">
        <v>44</v>
      </c>
      <c r="Y7693" t="s">
        <v>45</v>
      </c>
      <c r="Z7693">
        <v>0</v>
      </c>
      <c r="AA7693">
        <v>709</v>
      </c>
      <c r="AB7693">
        <v>28414</v>
      </c>
      <c r="AC7693" t="s">
        <v>46</v>
      </c>
    </row>
    <row r="7694" spans="1:29" x14ac:dyDescent="0.3">
      <c r="A7694" s="1" t="s">
        <v>29</v>
      </c>
      <c r="B7694" t="s">
        <v>74</v>
      </c>
      <c r="C7694" t="s">
        <v>965</v>
      </c>
      <c r="D7694" t="s">
        <v>387</v>
      </c>
      <c r="E7694">
        <v>2</v>
      </c>
      <c r="F7694" t="s">
        <v>33</v>
      </c>
      <c r="G7694" t="s">
        <v>34</v>
      </c>
      <c r="H7694" t="s">
        <v>35</v>
      </c>
      <c r="I7694" t="s">
        <v>1480</v>
      </c>
      <c r="J7694" t="s">
        <v>6437</v>
      </c>
      <c r="K7694" t="s">
        <v>16799</v>
      </c>
      <c r="L7694" t="s">
        <v>16800</v>
      </c>
      <c r="M7694" t="s">
        <v>842</v>
      </c>
      <c r="N7694" t="s">
        <v>84</v>
      </c>
      <c r="O7694">
        <v>11844</v>
      </c>
      <c r="P7694">
        <v>15296</v>
      </c>
      <c r="Q7694" t="s">
        <v>59</v>
      </c>
      <c r="R7694">
        <v>18</v>
      </c>
      <c r="S7694" s="2">
        <v>45169</v>
      </c>
      <c r="T7694" s="2">
        <v>45198</v>
      </c>
      <c r="U7694">
        <v>47397</v>
      </c>
      <c r="V7694" t="s">
        <v>71</v>
      </c>
      <c r="W7694">
        <v>622</v>
      </c>
      <c r="X7694" t="s">
        <v>60</v>
      </c>
      <c r="Y7694" t="s">
        <v>72</v>
      </c>
      <c r="Z7694">
        <v>0</v>
      </c>
      <c r="AA7694">
        <v>808</v>
      </c>
      <c r="AB7694">
        <v>12736</v>
      </c>
      <c r="AC7694" t="s">
        <v>107</v>
      </c>
    </row>
    <row r="7695" spans="1:29" x14ac:dyDescent="0.3">
      <c r="A7695" s="1" t="s">
        <v>47</v>
      </c>
      <c r="B7695" t="s">
        <v>48</v>
      </c>
      <c r="C7695" t="s">
        <v>1476</v>
      </c>
      <c r="D7695" t="s">
        <v>128</v>
      </c>
      <c r="E7695">
        <v>9</v>
      </c>
      <c r="F7695" t="s">
        <v>33</v>
      </c>
      <c r="G7695" t="s">
        <v>209</v>
      </c>
      <c r="H7695" t="s">
        <v>79</v>
      </c>
      <c r="I7695" t="s">
        <v>336</v>
      </c>
      <c r="J7695" t="s">
        <v>3306</v>
      </c>
      <c r="K7695" t="s">
        <v>16801</v>
      </c>
      <c r="L7695" t="s">
        <v>16802</v>
      </c>
      <c r="M7695" t="s">
        <v>385</v>
      </c>
      <c r="N7695" t="s">
        <v>84</v>
      </c>
      <c r="O7695">
        <v>7931</v>
      </c>
      <c r="P7695">
        <v>12816</v>
      </c>
      <c r="Q7695" t="s">
        <v>95</v>
      </c>
      <c r="R7695">
        <v>863</v>
      </c>
      <c r="S7695" s="2">
        <v>44436</v>
      </c>
      <c r="T7695" t="s">
        <v>42</v>
      </c>
      <c r="U7695">
        <v>0</v>
      </c>
      <c r="V7695" t="s">
        <v>71</v>
      </c>
      <c r="W7695">
        <v>435</v>
      </c>
      <c r="X7695" t="s">
        <v>44</v>
      </c>
      <c r="Y7695" t="s">
        <v>61</v>
      </c>
      <c r="Z7695">
        <v>0</v>
      </c>
      <c r="AA7695">
        <v>348</v>
      </c>
      <c r="AB7695">
        <v>11891</v>
      </c>
      <c r="AC7695" t="s">
        <v>46</v>
      </c>
    </row>
    <row r="7696" spans="1:29" x14ac:dyDescent="0.3">
      <c r="A7696" s="1" t="s">
        <v>47</v>
      </c>
      <c r="B7696" t="s">
        <v>108</v>
      </c>
      <c r="C7696" t="s">
        <v>270</v>
      </c>
      <c r="D7696" t="s">
        <v>98</v>
      </c>
      <c r="E7696">
        <v>3</v>
      </c>
      <c r="F7696" t="s">
        <v>186</v>
      </c>
      <c r="G7696" t="s">
        <v>710</v>
      </c>
      <c r="H7696" t="s">
        <v>79</v>
      </c>
      <c r="I7696" t="s">
        <v>292</v>
      </c>
      <c r="J7696" t="s">
        <v>4807</v>
      </c>
      <c r="K7696" t="s">
        <v>16803</v>
      </c>
      <c r="L7696" t="s">
        <v>16804</v>
      </c>
      <c r="M7696" t="s">
        <v>660</v>
      </c>
      <c r="N7696" t="s">
        <v>84</v>
      </c>
      <c r="O7696">
        <v>14950</v>
      </c>
      <c r="P7696">
        <v>19948</v>
      </c>
      <c r="Q7696" t="s">
        <v>59</v>
      </c>
      <c r="R7696">
        <v>972</v>
      </c>
      <c r="S7696" s="2">
        <v>44491</v>
      </c>
      <c r="T7696" t="s">
        <v>42</v>
      </c>
      <c r="U7696">
        <v>43246</v>
      </c>
      <c r="V7696" t="s">
        <v>85</v>
      </c>
      <c r="W7696">
        <v>782</v>
      </c>
      <c r="X7696" t="s">
        <v>44</v>
      </c>
      <c r="Y7696" t="s">
        <v>45</v>
      </c>
      <c r="Z7696">
        <v>0</v>
      </c>
      <c r="AA7696">
        <v>426</v>
      </c>
      <c r="AB7696">
        <v>18533</v>
      </c>
      <c r="AC7696" t="s">
        <v>46</v>
      </c>
    </row>
    <row r="7697" spans="1:29" x14ac:dyDescent="0.3">
      <c r="A7697" s="1" t="s">
        <v>47</v>
      </c>
      <c r="B7697" t="s">
        <v>592</v>
      </c>
      <c r="C7697" t="s">
        <v>2164</v>
      </c>
      <c r="D7697" t="s">
        <v>178</v>
      </c>
      <c r="E7697">
        <v>4</v>
      </c>
      <c r="F7697" t="s">
        <v>64</v>
      </c>
      <c r="G7697" t="s">
        <v>1152</v>
      </c>
      <c r="H7697" t="s">
        <v>79</v>
      </c>
      <c r="I7697" t="s">
        <v>1553</v>
      </c>
      <c r="J7697" t="s">
        <v>5831</v>
      </c>
      <c r="K7697" t="s">
        <v>16805</v>
      </c>
      <c r="L7697" t="s">
        <v>16806</v>
      </c>
      <c r="M7697" t="s">
        <v>2150</v>
      </c>
      <c r="N7697" t="s">
        <v>58</v>
      </c>
      <c r="O7697">
        <v>11263</v>
      </c>
      <c r="P7697">
        <v>14190</v>
      </c>
      <c r="Q7697" t="s">
        <v>59</v>
      </c>
      <c r="R7697">
        <v>109</v>
      </c>
      <c r="S7697" s="2">
        <v>45125</v>
      </c>
      <c r="T7697" t="s">
        <v>42</v>
      </c>
      <c r="U7697">
        <v>5771</v>
      </c>
      <c r="V7697" t="s">
        <v>85</v>
      </c>
      <c r="W7697">
        <v>638</v>
      </c>
      <c r="X7697" t="s">
        <v>44</v>
      </c>
      <c r="Y7697" t="s">
        <v>45</v>
      </c>
      <c r="Z7697">
        <v>4631</v>
      </c>
      <c r="AA7697">
        <v>305</v>
      </c>
      <c r="AB7697">
        <v>13276</v>
      </c>
      <c r="AC7697" t="s">
        <v>73</v>
      </c>
    </row>
    <row r="7698" spans="1:29" x14ac:dyDescent="0.3">
      <c r="A7698" s="1" t="s">
        <v>29</v>
      </c>
      <c r="B7698" t="s">
        <v>30</v>
      </c>
      <c r="C7698" t="s">
        <v>1047</v>
      </c>
      <c r="D7698" t="s">
        <v>236</v>
      </c>
      <c r="E7698">
        <v>5</v>
      </c>
      <c r="F7698" t="s">
        <v>33</v>
      </c>
      <c r="G7698" t="s">
        <v>111</v>
      </c>
      <c r="H7698" t="s">
        <v>35</v>
      </c>
      <c r="I7698" t="s">
        <v>889</v>
      </c>
      <c r="J7698" t="s">
        <v>530</v>
      </c>
      <c r="K7698" t="s">
        <v>16807</v>
      </c>
      <c r="L7698" t="s">
        <v>16808</v>
      </c>
      <c r="M7698" t="s">
        <v>1395</v>
      </c>
      <c r="N7698" t="s">
        <v>58</v>
      </c>
      <c r="O7698">
        <v>3091</v>
      </c>
      <c r="P7698">
        <v>6717</v>
      </c>
      <c r="Q7698" t="s">
        <v>95</v>
      </c>
      <c r="R7698">
        <v>937</v>
      </c>
      <c r="S7698" s="2">
        <v>44334</v>
      </c>
      <c r="T7698" s="2">
        <v>44337</v>
      </c>
      <c r="U7698">
        <v>0</v>
      </c>
      <c r="V7698" t="s">
        <v>106</v>
      </c>
      <c r="W7698">
        <v>497</v>
      </c>
      <c r="X7698" t="s">
        <v>60</v>
      </c>
      <c r="Y7698" t="s">
        <v>61</v>
      </c>
      <c r="Z7698">
        <v>1334</v>
      </c>
      <c r="AA7698">
        <v>770</v>
      </c>
      <c r="AB7698">
        <v>4881</v>
      </c>
      <c r="AC7698" t="s">
        <v>46</v>
      </c>
    </row>
    <row r="7699" spans="1:29" x14ac:dyDescent="0.3">
      <c r="A7699" s="1" t="s">
        <v>29</v>
      </c>
      <c r="B7699" t="s">
        <v>228</v>
      </c>
      <c r="C7699" t="s">
        <v>1185</v>
      </c>
      <c r="D7699" t="s">
        <v>178</v>
      </c>
      <c r="E7699">
        <v>9</v>
      </c>
      <c r="F7699" t="s">
        <v>221</v>
      </c>
      <c r="G7699" t="s">
        <v>882</v>
      </c>
      <c r="H7699" t="s">
        <v>79</v>
      </c>
      <c r="I7699" t="s">
        <v>230</v>
      </c>
      <c r="J7699" t="s">
        <v>1213</v>
      </c>
      <c r="K7699" t="s">
        <v>16809</v>
      </c>
      <c r="L7699" t="s">
        <v>16810</v>
      </c>
      <c r="M7699" t="s">
        <v>852</v>
      </c>
      <c r="N7699" t="s">
        <v>94</v>
      </c>
      <c r="O7699">
        <v>6830</v>
      </c>
      <c r="P7699">
        <v>11439</v>
      </c>
      <c r="Q7699" t="s">
        <v>59</v>
      </c>
      <c r="R7699">
        <v>786</v>
      </c>
      <c r="S7699" s="2">
        <v>44434</v>
      </c>
      <c r="T7699" t="s">
        <v>42</v>
      </c>
      <c r="U7699">
        <v>11503</v>
      </c>
      <c r="V7699" t="s">
        <v>85</v>
      </c>
      <c r="W7699">
        <v>755</v>
      </c>
      <c r="X7699" t="s">
        <v>44</v>
      </c>
      <c r="Y7699" t="s">
        <v>72</v>
      </c>
      <c r="Z7699">
        <v>0</v>
      </c>
      <c r="AA7699">
        <v>801</v>
      </c>
      <c r="AB7699">
        <v>7778</v>
      </c>
      <c r="AC7699" t="s">
        <v>46</v>
      </c>
    </row>
    <row r="7700" spans="1:29" x14ac:dyDescent="0.3">
      <c r="A7700" s="1" t="s">
        <v>29</v>
      </c>
      <c r="B7700" t="s">
        <v>327</v>
      </c>
      <c r="C7700" t="s">
        <v>3636</v>
      </c>
      <c r="D7700" t="s">
        <v>155</v>
      </c>
      <c r="E7700">
        <v>8</v>
      </c>
      <c r="F7700" t="s">
        <v>271</v>
      </c>
      <c r="G7700" t="s">
        <v>1298</v>
      </c>
      <c r="H7700" t="s">
        <v>79</v>
      </c>
      <c r="I7700" t="s">
        <v>1465</v>
      </c>
      <c r="J7700" t="s">
        <v>10721</v>
      </c>
      <c r="K7700" t="s">
        <v>16811</v>
      </c>
      <c r="L7700" t="s">
        <v>16812</v>
      </c>
      <c r="M7700" t="s">
        <v>1159</v>
      </c>
      <c r="N7700" t="s">
        <v>84</v>
      </c>
      <c r="O7700">
        <v>11432</v>
      </c>
      <c r="P7700">
        <v>13752</v>
      </c>
      <c r="Q7700" t="s">
        <v>59</v>
      </c>
      <c r="R7700">
        <v>257</v>
      </c>
      <c r="S7700" s="2">
        <v>45348</v>
      </c>
      <c r="T7700" t="s">
        <v>42</v>
      </c>
      <c r="U7700">
        <v>16705</v>
      </c>
      <c r="V7700" t="s">
        <v>106</v>
      </c>
      <c r="W7700">
        <v>801</v>
      </c>
      <c r="X7700" t="s">
        <v>44</v>
      </c>
      <c r="Y7700" t="s">
        <v>61</v>
      </c>
      <c r="Z7700">
        <v>0</v>
      </c>
      <c r="AA7700">
        <v>332</v>
      </c>
      <c r="AB7700">
        <v>13479</v>
      </c>
      <c r="AC7700" t="s">
        <v>73</v>
      </c>
    </row>
    <row r="7701" spans="1:29" x14ac:dyDescent="0.3">
      <c r="A7701" s="1" t="s">
        <v>47</v>
      </c>
      <c r="B7701" t="s">
        <v>176</v>
      </c>
      <c r="C7701" t="s">
        <v>5427</v>
      </c>
      <c r="D7701" t="s">
        <v>178</v>
      </c>
      <c r="E7701">
        <v>5</v>
      </c>
      <c r="F7701" t="s">
        <v>221</v>
      </c>
      <c r="G7701" t="s">
        <v>250</v>
      </c>
      <c r="H7701" t="s">
        <v>35</v>
      </c>
      <c r="I7701" t="s">
        <v>1418</v>
      </c>
      <c r="J7701" t="s">
        <v>354</v>
      </c>
      <c r="K7701" t="s">
        <v>16813</v>
      </c>
      <c r="L7701" t="s">
        <v>16814</v>
      </c>
      <c r="M7701" t="s">
        <v>887</v>
      </c>
      <c r="N7701" t="s">
        <v>40</v>
      </c>
      <c r="O7701">
        <v>22754</v>
      </c>
      <c r="P7701">
        <v>25607</v>
      </c>
      <c r="Q7701" t="s">
        <v>41</v>
      </c>
      <c r="R7701">
        <v>229</v>
      </c>
      <c r="S7701" s="2">
        <v>45255</v>
      </c>
      <c r="T7701" t="s">
        <v>42</v>
      </c>
      <c r="U7701">
        <v>0</v>
      </c>
      <c r="V7701" t="s">
        <v>71</v>
      </c>
      <c r="W7701">
        <v>593</v>
      </c>
      <c r="X7701" t="s">
        <v>44</v>
      </c>
      <c r="Y7701" t="s">
        <v>45</v>
      </c>
      <c r="Z7701">
        <v>0</v>
      </c>
      <c r="AA7701">
        <v>375</v>
      </c>
      <c r="AB7701">
        <v>23766</v>
      </c>
      <c r="AC7701" t="s">
        <v>46</v>
      </c>
    </row>
    <row r="7702" spans="1:29" x14ac:dyDescent="0.3">
      <c r="A7702" s="1" t="s">
        <v>29</v>
      </c>
      <c r="B7702" t="s">
        <v>541</v>
      </c>
      <c r="C7702" t="s">
        <v>3530</v>
      </c>
      <c r="D7702" t="s">
        <v>236</v>
      </c>
      <c r="E7702">
        <v>1</v>
      </c>
      <c r="F7702" t="s">
        <v>221</v>
      </c>
      <c r="G7702" t="s">
        <v>506</v>
      </c>
      <c r="H7702" t="s">
        <v>35</v>
      </c>
      <c r="I7702" t="s">
        <v>299</v>
      </c>
      <c r="J7702" t="s">
        <v>1171</v>
      </c>
      <c r="K7702" t="s">
        <v>16815</v>
      </c>
      <c r="L7702" t="s">
        <v>16816</v>
      </c>
      <c r="M7702" t="s">
        <v>1274</v>
      </c>
      <c r="N7702" t="s">
        <v>84</v>
      </c>
      <c r="O7702">
        <v>29924</v>
      </c>
      <c r="P7702">
        <v>34139</v>
      </c>
      <c r="Q7702" t="s">
        <v>95</v>
      </c>
      <c r="R7702">
        <v>324</v>
      </c>
      <c r="S7702" s="2">
        <v>44753</v>
      </c>
      <c r="T7702" t="s">
        <v>42</v>
      </c>
      <c r="U7702">
        <v>0</v>
      </c>
      <c r="V7702" t="s">
        <v>85</v>
      </c>
      <c r="W7702">
        <v>460</v>
      </c>
      <c r="X7702" t="s">
        <v>44</v>
      </c>
      <c r="Y7702" t="s">
        <v>61</v>
      </c>
      <c r="Z7702">
        <v>0</v>
      </c>
      <c r="AA7702">
        <v>423</v>
      </c>
      <c r="AB7702">
        <v>33668</v>
      </c>
      <c r="AC7702" t="s">
        <v>107</v>
      </c>
    </row>
    <row r="7703" spans="1:29" x14ac:dyDescent="0.3">
      <c r="A7703" s="1" t="s">
        <v>47</v>
      </c>
      <c r="B7703" t="s">
        <v>153</v>
      </c>
      <c r="C7703" t="s">
        <v>2580</v>
      </c>
      <c r="D7703" t="s">
        <v>178</v>
      </c>
      <c r="E7703">
        <v>4</v>
      </c>
      <c r="F7703" t="s">
        <v>51</v>
      </c>
      <c r="G7703" t="s">
        <v>1427</v>
      </c>
      <c r="H7703" t="s">
        <v>35</v>
      </c>
      <c r="I7703" t="s">
        <v>412</v>
      </c>
      <c r="J7703" t="s">
        <v>748</v>
      </c>
      <c r="K7703" t="s">
        <v>16817</v>
      </c>
      <c r="L7703" t="s">
        <v>16818</v>
      </c>
      <c r="M7703" t="s">
        <v>255</v>
      </c>
      <c r="N7703" t="s">
        <v>94</v>
      </c>
      <c r="O7703">
        <v>5001</v>
      </c>
      <c r="P7703">
        <v>9515</v>
      </c>
      <c r="Q7703" t="s">
        <v>95</v>
      </c>
      <c r="R7703">
        <v>213</v>
      </c>
      <c r="S7703" s="2">
        <v>45244</v>
      </c>
      <c r="T7703" s="2">
        <v>45260</v>
      </c>
      <c r="U7703">
        <v>0</v>
      </c>
      <c r="V7703" t="s">
        <v>71</v>
      </c>
      <c r="W7703">
        <v>670</v>
      </c>
      <c r="X7703" t="s">
        <v>60</v>
      </c>
      <c r="Y7703" t="s">
        <v>45</v>
      </c>
      <c r="Z7703">
        <v>0</v>
      </c>
      <c r="AA7703">
        <v>946</v>
      </c>
      <c r="AB7703">
        <v>8770</v>
      </c>
      <c r="AC7703" t="s">
        <v>46</v>
      </c>
    </row>
    <row r="7704" spans="1:29" x14ac:dyDescent="0.3">
      <c r="A7704" s="1" t="s">
        <v>47</v>
      </c>
      <c r="B7704" t="s">
        <v>592</v>
      </c>
      <c r="C7704" t="s">
        <v>3650</v>
      </c>
      <c r="D7704" t="s">
        <v>257</v>
      </c>
      <c r="E7704">
        <v>2</v>
      </c>
      <c r="F7704" t="s">
        <v>186</v>
      </c>
      <c r="G7704" t="s">
        <v>620</v>
      </c>
      <c r="H7704" t="s">
        <v>35</v>
      </c>
      <c r="I7704" t="s">
        <v>1542</v>
      </c>
      <c r="J7704" t="s">
        <v>224</v>
      </c>
      <c r="K7704" t="s">
        <v>16819</v>
      </c>
      <c r="L7704" t="s">
        <v>16820</v>
      </c>
      <c r="M7704" t="s">
        <v>598</v>
      </c>
      <c r="N7704" t="s">
        <v>94</v>
      </c>
      <c r="O7704">
        <v>13520</v>
      </c>
      <c r="P7704">
        <v>18002</v>
      </c>
      <c r="Q7704" t="s">
        <v>59</v>
      </c>
      <c r="R7704">
        <v>526</v>
      </c>
      <c r="S7704" s="2">
        <v>44279</v>
      </c>
      <c r="T7704" t="s">
        <v>42</v>
      </c>
      <c r="U7704">
        <v>40416</v>
      </c>
      <c r="V7704" t="s">
        <v>106</v>
      </c>
      <c r="W7704">
        <v>530</v>
      </c>
      <c r="X7704" t="s">
        <v>44</v>
      </c>
      <c r="Y7704" t="s">
        <v>61</v>
      </c>
      <c r="Z7704">
        <v>0</v>
      </c>
      <c r="AA7704">
        <v>390</v>
      </c>
      <c r="AB7704">
        <v>17786</v>
      </c>
      <c r="AC7704" t="s">
        <v>46</v>
      </c>
    </row>
    <row r="7705" spans="1:29" x14ac:dyDescent="0.3">
      <c r="A7705" s="1" t="s">
        <v>29</v>
      </c>
      <c r="B7705" t="s">
        <v>541</v>
      </c>
      <c r="C7705" t="s">
        <v>2463</v>
      </c>
      <c r="D7705" t="s">
        <v>201</v>
      </c>
      <c r="E7705">
        <v>3</v>
      </c>
      <c r="F7705" t="s">
        <v>186</v>
      </c>
      <c r="G7705" t="s">
        <v>535</v>
      </c>
      <c r="H7705" t="s">
        <v>79</v>
      </c>
      <c r="I7705" t="s">
        <v>3809</v>
      </c>
      <c r="J7705" t="s">
        <v>2001</v>
      </c>
      <c r="K7705">
        <f>1-782-515-6906</f>
        <v>-8202</v>
      </c>
      <c r="L7705" t="s">
        <v>16821</v>
      </c>
      <c r="M7705" t="s">
        <v>1340</v>
      </c>
      <c r="N7705" t="s">
        <v>40</v>
      </c>
      <c r="O7705">
        <v>17759</v>
      </c>
      <c r="P7705">
        <v>21802</v>
      </c>
      <c r="Q7705" t="s">
        <v>95</v>
      </c>
      <c r="R7705">
        <v>622</v>
      </c>
      <c r="S7705" s="2">
        <v>44867</v>
      </c>
      <c r="T7705" t="s">
        <v>42</v>
      </c>
      <c r="U7705">
        <v>0</v>
      </c>
      <c r="V7705" t="s">
        <v>85</v>
      </c>
      <c r="W7705">
        <v>843</v>
      </c>
      <c r="X7705" t="s">
        <v>44</v>
      </c>
      <c r="Y7705" t="s">
        <v>61</v>
      </c>
      <c r="Z7705">
        <v>0</v>
      </c>
      <c r="AA7705">
        <v>160</v>
      </c>
      <c r="AB7705">
        <v>18207</v>
      </c>
      <c r="AC7705" t="s">
        <v>46</v>
      </c>
    </row>
    <row r="7706" spans="1:29" x14ac:dyDescent="0.3">
      <c r="A7706" s="1" t="s">
        <v>29</v>
      </c>
      <c r="B7706" t="s">
        <v>327</v>
      </c>
      <c r="C7706" t="s">
        <v>1209</v>
      </c>
      <c r="D7706" t="s">
        <v>185</v>
      </c>
      <c r="E7706">
        <v>9</v>
      </c>
      <c r="F7706" t="s">
        <v>77</v>
      </c>
      <c r="G7706" t="s">
        <v>147</v>
      </c>
      <c r="H7706" t="s">
        <v>35</v>
      </c>
      <c r="I7706" t="s">
        <v>1940</v>
      </c>
      <c r="J7706" t="s">
        <v>2836</v>
      </c>
      <c r="K7706" t="s">
        <v>16822</v>
      </c>
      <c r="L7706" t="s">
        <v>16823</v>
      </c>
      <c r="M7706" t="s">
        <v>999</v>
      </c>
      <c r="N7706" t="s">
        <v>40</v>
      </c>
      <c r="O7706">
        <v>8779</v>
      </c>
      <c r="P7706">
        <v>13364</v>
      </c>
      <c r="Q7706" t="s">
        <v>95</v>
      </c>
      <c r="R7706">
        <v>884</v>
      </c>
      <c r="S7706" s="2">
        <v>44735</v>
      </c>
      <c r="T7706" t="s">
        <v>42</v>
      </c>
      <c r="U7706">
        <v>0</v>
      </c>
      <c r="V7706" t="s">
        <v>71</v>
      </c>
      <c r="W7706">
        <v>575</v>
      </c>
      <c r="X7706" t="s">
        <v>44</v>
      </c>
      <c r="Y7706" t="s">
        <v>45</v>
      </c>
      <c r="Z7706">
        <v>0</v>
      </c>
      <c r="AA7706">
        <v>495</v>
      </c>
      <c r="AB7706">
        <v>10954</v>
      </c>
      <c r="AC7706" t="s">
        <v>107</v>
      </c>
    </row>
    <row r="7707" spans="1:29" x14ac:dyDescent="0.3">
      <c r="A7707" s="1" t="s">
        <v>47</v>
      </c>
      <c r="B7707" t="s">
        <v>117</v>
      </c>
      <c r="C7707" t="s">
        <v>2114</v>
      </c>
      <c r="D7707" t="s">
        <v>138</v>
      </c>
      <c r="E7707">
        <v>3</v>
      </c>
      <c r="F7707" t="s">
        <v>129</v>
      </c>
      <c r="G7707" t="s">
        <v>163</v>
      </c>
      <c r="H7707" t="s">
        <v>79</v>
      </c>
      <c r="I7707" t="s">
        <v>774</v>
      </c>
      <c r="J7707" t="s">
        <v>605</v>
      </c>
      <c r="K7707" t="s">
        <v>16824</v>
      </c>
      <c r="L7707" t="s">
        <v>16825</v>
      </c>
      <c r="M7707" t="s">
        <v>1311</v>
      </c>
      <c r="N7707" t="s">
        <v>40</v>
      </c>
      <c r="O7707">
        <v>27208</v>
      </c>
      <c r="P7707">
        <v>31935</v>
      </c>
      <c r="Q7707" t="s">
        <v>59</v>
      </c>
      <c r="R7707">
        <v>216</v>
      </c>
      <c r="S7707" s="2">
        <v>44710</v>
      </c>
      <c r="T7707" t="s">
        <v>42</v>
      </c>
      <c r="U7707">
        <v>22539</v>
      </c>
      <c r="V7707" t="s">
        <v>85</v>
      </c>
      <c r="W7707">
        <v>407</v>
      </c>
      <c r="X7707" t="s">
        <v>44</v>
      </c>
      <c r="Y7707" t="s">
        <v>45</v>
      </c>
      <c r="Z7707">
        <v>0</v>
      </c>
      <c r="AA7707">
        <v>297</v>
      </c>
      <c r="AB7707">
        <v>28823</v>
      </c>
      <c r="AC7707" t="s">
        <v>73</v>
      </c>
    </row>
    <row r="7708" spans="1:29" x14ac:dyDescent="0.3">
      <c r="A7708" s="1" t="s">
        <v>47</v>
      </c>
      <c r="B7708" t="s">
        <v>234</v>
      </c>
      <c r="C7708" t="s">
        <v>3327</v>
      </c>
      <c r="D7708" t="s">
        <v>236</v>
      </c>
      <c r="E7708">
        <v>10</v>
      </c>
      <c r="F7708" t="s">
        <v>33</v>
      </c>
      <c r="G7708" t="s">
        <v>139</v>
      </c>
      <c r="H7708" t="s">
        <v>79</v>
      </c>
      <c r="I7708" t="s">
        <v>36</v>
      </c>
      <c r="J7708" t="s">
        <v>605</v>
      </c>
      <c r="K7708" t="s">
        <v>16826</v>
      </c>
      <c r="L7708" t="s">
        <v>16827</v>
      </c>
      <c r="M7708" t="s">
        <v>1972</v>
      </c>
      <c r="N7708" t="s">
        <v>40</v>
      </c>
      <c r="O7708">
        <v>10302</v>
      </c>
      <c r="P7708">
        <v>13516</v>
      </c>
      <c r="Q7708" t="s">
        <v>59</v>
      </c>
      <c r="R7708">
        <v>364</v>
      </c>
      <c r="S7708" s="2">
        <v>44668</v>
      </c>
      <c r="T7708" t="s">
        <v>42</v>
      </c>
      <c r="U7708">
        <v>48014</v>
      </c>
      <c r="V7708" t="s">
        <v>71</v>
      </c>
      <c r="W7708">
        <v>632</v>
      </c>
      <c r="X7708" t="s">
        <v>44</v>
      </c>
      <c r="Y7708" t="s">
        <v>72</v>
      </c>
      <c r="Z7708">
        <v>0</v>
      </c>
      <c r="AA7708">
        <v>164</v>
      </c>
      <c r="AB7708">
        <v>10707</v>
      </c>
      <c r="AC7708" t="s">
        <v>107</v>
      </c>
    </row>
    <row r="7709" spans="1:29" x14ac:dyDescent="0.3">
      <c r="A7709" s="1" t="s">
        <v>29</v>
      </c>
      <c r="B7709" t="s">
        <v>541</v>
      </c>
      <c r="C7709" t="s">
        <v>2553</v>
      </c>
      <c r="D7709" t="s">
        <v>76</v>
      </c>
      <c r="E7709">
        <v>4</v>
      </c>
      <c r="F7709" t="s">
        <v>129</v>
      </c>
      <c r="G7709" t="s">
        <v>574</v>
      </c>
      <c r="H7709" t="s">
        <v>35</v>
      </c>
      <c r="I7709" t="s">
        <v>4348</v>
      </c>
      <c r="J7709" t="s">
        <v>5623</v>
      </c>
      <c r="K7709" t="s">
        <v>16828</v>
      </c>
      <c r="L7709" t="s">
        <v>16829</v>
      </c>
      <c r="M7709" t="s">
        <v>1274</v>
      </c>
      <c r="N7709" t="s">
        <v>94</v>
      </c>
      <c r="O7709">
        <v>29374</v>
      </c>
      <c r="P7709">
        <v>33221</v>
      </c>
      <c r="Q7709" t="s">
        <v>41</v>
      </c>
      <c r="R7709">
        <v>271</v>
      </c>
      <c r="S7709" s="2">
        <v>44811</v>
      </c>
      <c r="T7709" s="2">
        <v>44812</v>
      </c>
      <c r="U7709">
        <v>0</v>
      </c>
      <c r="V7709" t="s">
        <v>85</v>
      </c>
      <c r="W7709">
        <v>760</v>
      </c>
      <c r="X7709" t="s">
        <v>60</v>
      </c>
      <c r="Y7709" t="s">
        <v>72</v>
      </c>
      <c r="Z7709">
        <v>0</v>
      </c>
      <c r="AA7709">
        <v>739</v>
      </c>
      <c r="AB7709">
        <v>32603</v>
      </c>
      <c r="AC7709" t="s">
        <v>107</v>
      </c>
    </row>
    <row r="7710" spans="1:29" x14ac:dyDescent="0.3">
      <c r="A7710" s="1" t="s">
        <v>47</v>
      </c>
      <c r="B7710" t="s">
        <v>136</v>
      </c>
      <c r="C7710" t="s">
        <v>1386</v>
      </c>
      <c r="D7710" t="s">
        <v>236</v>
      </c>
      <c r="E7710">
        <v>8</v>
      </c>
      <c r="F7710" t="s">
        <v>271</v>
      </c>
      <c r="G7710" t="s">
        <v>689</v>
      </c>
      <c r="H7710" t="s">
        <v>79</v>
      </c>
      <c r="I7710" t="s">
        <v>238</v>
      </c>
      <c r="J7710" t="s">
        <v>80</v>
      </c>
      <c r="K7710" t="s">
        <v>16830</v>
      </c>
      <c r="L7710" t="s">
        <v>16831</v>
      </c>
      <c r="M7710" t="s">
        <v>227</v>
      </c>
      <c r="N7710" t="s">
        <v>84</v>
      </c>
      <c r="O7710">
        <v>2603</v>
      </c>
      <c r="P7710">
        <v>4853</v>
      </c>
      <c r="Q7710" t="s">
        <v>95</v>
      </c>
      <c r="R7710">
        <v>785</v>
      </c>
      <c r="S7710" s="2">
        <v>44454</v>
      </c>
      <c r="T7710" t="s">
        <v>42</v>
      </c>
      <c r="U7710">
        <v>0</v>
      </c>
      <c r="V7710" t="s">
        <v>85</v>
      </c>
      <c r="W7710">
        <v>678</v>
      </c>
      <c r="X7710" t="s">
        <v>44</v>
      </c>
      <c r="Y7710" t="s">
        <v>61</v>
      </c>
      <c r="Z7710">
        <v>0</v>
      </c>
      <c r="AA7710">
        <v>447</v>
      </c>
      <c r="AB7710">
        <v>4756</v>
      </c>
      <c r="AC7710" t="s">
        <v>46</v>
      </c>
    </row>
    <row r="7711" spans="1:29" x14ac:dyDescent="0.3">
      <c r="A7711" s="1" t="s">
        <v>29</v>
      </c>
      <c r="B7711" t="s">
        <v>541</v>
      </c>
      <c r="C7711" t="s">
        <v>2018</v>
      </c>
      <c r="D7711" t="s">
        <v>50</v>
      </c>
      <c r="E7711">
        <v>4</v>
      </c>
      <c r="F7711" t="s">
        <v>129</v>
      </c>
      <c r="G7711" t="s">
        <v>130</v>
      </c>
      <c r="H7711" t="s">
        <v>79</v>
      </c>
      <c r="I7711" t="s">
        <v>1501</v>
      </c>
      <c r="J7711" t="s">
        <v>1304</v>
      </c>
      <c r="K7711" t="s">
        <v>16832</v>
      </c>
      <c r="L7711" t="s">
        <v>16833</v>
      </c>
      <c r="M7711" t="s">
        <v>1274</v>
      </c>
      <c r="N7711" t="s">
        <v>58</v>
      </c>
      <c r="O7711">
        <v>5438</v>
      </c>
      <c r="P7711">
        <v>8434</v>
      </c>
      <c r="Q7711" t="s">
        <v>95</v>
      </c>
      <c r="R7711">
        <v>851</v>
      </c>
      <c r="S7711" s="2">
        <v>44961</v>
      </c>
      <c r="T7711" s="2">
        <v>44972</v>
      </c>
      <c r="U7711">
        <v>0</v>
      </c>
      <c r="V7711" t="s">
        <v>43</v>
      </c>
      <c r="W7711">
        <v>738</v>
      </c>
      <c r="X7711" t="s">
        <v>60</v>
      </c>
      <c r="Y7711" t="s">
        <v>45</v>
      </c>
      <c r="Z7711">
        <v>3843</v>
      </c>
      <c r="AA7711">
        <v>238</v>
      </c>
      <c r="AB7711">
        <v>7258</v>
      </c>
      <c r="AC7711" t="s">
        <v>73</v>
      </c>
    </row>
    <row r="7712" spans="1:29" x14ac:dyDescent="0.3">
      <c r="A7712" s="1" t="s">
        <v>47</v>
      </c>
      <c r="B7712" t="s">
        <v>161</v>
      </c>
      <c r="C7712" t="s">
        <v>1471</v>
      </c>
      <c r="D7712" t="s">
        <v>169</v>
      </c>
      <c r="E7712">
        <v>6</v>
      </c>
      <c r="F7712" t="s">
        <v>129</v>
      </c>
      <c r="G7712" t="s">
        <v>1528</v>
      </c>
      <c r="H7712" t="s">
        <v>35</v>
      </c>
      <c r="I7712" t="s">
        <v>3328</v>
      </c>
      <c r="J7712" t="s">
        <v>7992</v>
      </c>
      <c r="K7712" t="s">
        <v>16834</v>
      </c>
      <c r="L7712" t="s">
        <v>16835</v>
      </c>
      <c r="M7712" t="s">
        <v>167</v>
      </c>
      <c r="N7712" t="s">
        <v>84</v>
      </c>
      <c r="O7712">
        <v>22894</v>
      </c>
      <c r="P7712">
        <v>27537</v>
      </c>
      <c r="Q7712" t="s">
        <v>59</v>
      </c>
      <c r="R7712">
        <v>654</v>
      </c>
      <c r="S7712" s="2">
        <v>44658</v>
      </c>
      <c r="T7712" s="2">
        <v>44688</v>
      </c>
      <c r="U7712">
        <v>44060</v>
      </c>
      <c r="V7712" t="s">
        <v>106</v>
      </c>
      <c r="W7712">
        <v>783</v>
      </c>
      <c r="X7712" t="s">
        <v>60</v>
      </c>
      <c r="Y7712" t="s">
        <v>72</v>
      </c>
      <c r="Z7712">
        <v>0</v>
      </c>
      <c r="AA7712">
        <v>765</v>
      </c>
      <c r="AB7712">
        <v>25425</v>
      </c>
      <c r="AC7712" t="s">
        <v>46</v>
      </c>
    </row>
    <row r="7713" spans="1:29" x14ac:dyDescent="0.3">
      <c r="A7713" s="1" t="s">
        <v>29</v>
      </c>
      <c r="B7713" t="s">
        <v>30</v>
      </c>
      <c r="C7713" t="s">
        <v>1913</v>
      </c>
      <c r="D7713" t="s">
        <v>169</v>
      </c>
      <c r="E7713">
        <v>3</v>
      </c>
      <c r="F7713" t="s">
        <v>51</v>
      </c>
      <c r="G7713" t="s">
        <v>285</v>
      </c>
      <c r="H7713" t="s">
        <v>79</v>
      </c>
      <c r="I7713" t="s">
        <v>1835</v>
      </c>
      <c r="J7713" t="s">
        <v>4529</v>
      </c>
      <c r="K7713" t="s">
        <v>16836</v>
      </c>
      <c r="L7713" t="s">
        <v>16837</v>
      </c>
      <c r="M7713" t="s">
        <v>269</v>
      </c>
      <c r="N7713" t="s">
        <v>40</v>
      </c>
      <c r="O7713">
        <v>29754</v>
      </c>
      <c r="P7713">
        <v>34164</v>
      </c>
      <c r="Q7713" t="s">
        <v>41</v>
      </c>
      <c r="R7713">
        <v>182</v>
      </c>
      <c r="S7713" s="2">
        <v>45339</v>
      </c>
      <c r="T7713" s="2">
        <v>45359</v>
      </c>
      <c r="U7713">
        <v>0</v>
      </c>
      <c r="V7713" t="s">
        <v>106</v>
      </c>
      <c r="W7713">
        <v>433</v>
      </c>
      <c r="X7713" t="s">
        <v>60</v>
      </c>
      <c r="Y7713" t="s">
        <v>45</v>
      </c>
      <c r="Z7713">
        <v>0</v>
      </c>
      <c r="AA7713">
        <v>66</v>
      </c>
      <c r="AB7713">
        <v>32614</v>
      </c>
      <c r="AC7713" t="s">
        <v>46</v>
      </c>
    </row>
    <row r="7714" spans="1:29" x14ac:dyDescent="0.3">
      <c r="A7714" s="1" t="s">
        <v>29</v>
      </c>
      <c r="B7714" t="s">
        <v>86</v>
      </c>
      <c r="C7714" t="s">
        <v>4560</v>
      </c>
      <c r="D7714" t="s">
        <v>387</v>
      </c>
      <c r="E7714">
        <v>7</v>
      </c>
      <c r="F7714" t="s">
        <v>271</v>
      </c>
      <c r="G7714" t="s">
        <v>689</v>
      </c>
      <c r="H7714" t="s">
        <v>79</v>
      </c>
      <c r="I7714" t="s">
        <v>3388</v>
      </c>
      <c r="J7714" t="s">
        <v>90</v>
      </c>
      <c r="K7714" t="s">
        <v>16838</v>
      </c>
      <c r="L7714" t="s">
        <v>16839</v>
      </c>
      <c r="M7714" t="s">
        <v>1691</v>
      </c>
      <c r="N7714" t="s">
        <v>58</v>
      </c>
      <c r="O7714">
        <v>16040</v>
      </c>
      <c r="P7714">
        <v>20852</v>
      </c>
      <c r="Q7714" t="s">
        <v>95</v>
      </c>
      <c r="R7714">
        <v>604</v>
      </c>
      <c r="S7714" s="2">
        <v>44445</v>
      </c>
      <c r="T7714" t="s">
        <v>42</v>
      </c>
      <c r="U7714">
        <v>0</v>
      </c>
      <c r="V7714" t="s">
        <v>85</v>
      </c>
      <c r="W7714">
        <v>449</v>
      </c>
      <c r="X7714" t="s">
        <v>44</v>
      </c>
      <c r="Y7714" t="s">
        <v>72</v>
      </c>
      <c r="Z7714">
        <v>1060</v>
      </c>
      <c r="AA7714">
        <v>579</v>
      </c>
      <c r="AB7714">
        <v>16717</v>
      </c>
      <c r="AC7714" t="s">
        <v>46</v>
      </c>
    </row>
    <row r="7715" spans="1:29" x14ac:dyDescent="0.3">
      <c r="A7715" s="1" t="s">
        <v>29</v>
      </c>
      <c r="B7715" t="s">
        <v>30</v>
      </c>
      <c r="C7715" t="s">
        <v>2187</v>
      </c>
      <c r="D7715" t="s">
        <v>201</v>
      </c>
      <c r="E7715">
        <v>3</v>
      </c>
      <c r="F7715" t="s">
        <v>33</v>
      </c>
      <c r="G7715" t="s">
        <v>34</v>
      </c>
      <c r="H7715" t="s">
        <v>79</v>
      </c>
      <c r="I7715" t="s">
        <v>921</v>
      </c>
      <c r="J7715" t="s">
        <v>3191</v>
      </c>
      <c r="K7715" t="s">
        <v>16840</v>
      </c>
      <c r="L7715" t="s">
        <v>16841</v>
      </c>
      <c r="M7715" t="s">
        <v>1395</v>
      </c>
      <c r="N7715" t="s">
        <v>58</v>
      </c>
      <c r="O7715">
        <v>25918</v>
      </c>
      <c r="P7715">
        <v>28214</v>
      </c>
      <c r="Q7715" t="s">
        <v>95</v>
      </c>
      <c r="R7715">
        <v>612</v>
      </c>
      <c r="S7715" s="2">
        <v>44452</v>
      </c>
      <c r="T7715" s="2">
        <v>44455</v>
      </c>
      <c r="U7715">
        <v>0</v>
      </c>
      <c r="V7715" t="s">
        <v>71</v>
      </c>
      <c r="W7715">
        <v>724</v>
      </c>
      <c r="X7715" t="s">
        <v>60</v>
      </c>
      <c r="Y7715" t="s">
        <v>61</v>
      </c>
      <c r="Z7715">
        <v>4568</v>
      </c>
      <c r="AA7715">
        <v>204</v>
      </c>
      <c r="AB7715">
        <v>28143</v>
      </c>
      <c r="AC7715" t="s">
        <v>46</v>
      </c>
    </row>
    <row r="7716" spans="1:29" x14ac:dyDescent="0.3">
      <c r="A7716" s="1" t="s">
        <v>29</v>
      </c>
      <c r="B7716" t="s">
        <v>228</v>
      </c>
      <c r="C7716" t="s">
        <v>2413</v>
      </c>
      <c r="D7716" t="s">
        <v>76</v>
      </c>
      <c r="E7716">
        <v>1</v>
      </c>
      <c r="F7716" t="s">
        <v>51</v>
      </c>
      <c r="G7716" t="s">
        <v>710</v>
      </c>
      <c r="H7716" t="s">
        <v>79</v>
      </c>
      <c r="I7716" t="s">
        <v>3347</v>
      </c>
      <c r="J7716" t="s">
        <v>632</v>
      </c>
      <c r="K7716" t="s">
        <v>16842</v>
      </c>
      <c r="L7716" t="s">
        <v>16843</v>
      </c>
      <c r="M7716" t="s">
        <v>473</v>
      </c>
      <c r="N7716" t="s">
        <v>94</v>
      </c>
      <c r="O7716">
        <v>9818</v>
      </c>
      <c r="P7716">
        <v>13982</v>
      </c>
      <c r="Q7716" t="s">
        <v>95</v>
      </c>
      <c r="R7716">
        <v>13</v>
      </c>
      <c r="S7716" s="2">
        <v>45238</v>
      </c>
      <c r="T7716" t="s">
        <v>42</v>
      </c>
      <c r="U7716">
        <v>0</v>
      </c>
      <c r="V7716" t="s">
        <v>43</v>
      </c>
      <c r="W7716">
        <v>687</v>
      </c>
      <c r="X7716" t="s">
        <v>44</v>
      </c>
      <c r="Y7716" t="s">
        <v>72</v>
      </c>
      <c r="Z7716">
        <v>0</v>
      </c>
      <c r="AA7716">
        <v>382</v>
      </c>
      <c r="AB7716">
        <v>13495</v>
      </c>
      <c r="AC7716" t="s">
        <v>73</v>
      </c>
    </row>
    <row r="7717" spans="1:29" x14ac:dyDescent="0.3">
      <c r="A7717" s="1" t="s">
        <v>47</v>
      </c>
      <c r="B7717" t="s">
        <v>136</v>
      </c>
      <c r="C7717" t="s">
        <v>137</v>
      </c>
      <c r="D7717" t="s">
        <v>169</v>
      </c>
      <c r="E7717">
        <v>8</v>
      </c>
      <c r="F7717" t="s">
        <v>221</v>
      </c>
      <c r="G7717" t="s">
        <v>882</v>
      </c>
      <c r="H7717" t="s">
        <v>35</v>
      </c>
      <c r="I7717" t="s">
        <v>3897</v>
      </c>
      <c r="J7717" t="s">
        <v>5125</v>
      </c>
      <c r="K7717" t="s">
        <v>16844</v>
      </c>
      <c r="L7717" t="s">
        <v>16845</v>
      </c>
      <c r="M7717" t="s">
        <v>527</v>
      </c>
      <c r="N7717" t="s">
        <v>84</v>
      </c>
      <c r="O7717">
        <v>27783</v>
      </c>
      <c r="P7717">
        <v>30339</v>
      </c>
      <c r="Q7717" t="s">
        <v>41</v>
      </c>
      <c r="R7717">
        <v>968</v>
      </c>
      <c r="S7717" s="2">
        <v>45242</v>
      </c>
      <c r="T7717" s="2">
        <v>45251</v>
      </c>
      <c r="U7717">
        <v>0</v>
      </c>
      <c r="V7717" t="s">
        <v>85</v>
      </c>
      <c r="W7717">
        <v>807</v>
      </c>
      <c r="X7717" t="s">
        <v>60</v>
      </c>
      <c r="Y7717" t="s">
        <v>45</v>
      </c>
      <c r="Z7717">
        <v>0</v>
      </c>
      <c r="AA7717">
        <v>739</v>
      </c>
      <c r="AB7717">
        <v>27806</v>
      </c>
      <c r="AC7717" t="s">
        <v>73</v>
      </c>
    </row>
    <row r="7718" spans="1:29" x14ac:dyDescent="0.3">
      <c r="A7718" s="1" t="s">
        <v>47</v>
      </c>
      <c r="B7718" t="s">
        <v>117</v>
      </c>
      <c r="C7718" t="s">
        <v>2487</v>
      </c>
      <c r="D7718" t="s">
        <v>178</v>
      </c>
      <c r="E7718">
        <v>5</v>
      </c>
      <c r="F7718" t="s">
        <v>186</v>
      </c>
      <c r="G7718" t="s">
        <v>710</v>
      </c>
      <c r="H7718" t="s">
        <v>35</v>
      </c>
      <c r="I7718" t="s">
        <v>883</v>
      </c>
      <c r="J7718" t="s">
        <v>3409</v>
      </c>
      <c r="K7718" t="s">
        <v>16846</v>
      </c>
      <c r="L7718" t="s">
        <v>6778</v>
      </c>
      <c r="M7718" t="s">
        <v>868</v>
      </c>
      <c r="N7718" t="s">
        <v>40</v>
      </c>
      <c r="O7718">
        <v>11246</v>
      </c>
      <c r="P7718">
        <v>13962</v>
      </c>
      <c r="Q7718" t="s">
        <v>41</v>
      </c>
      <c r="R7718">
        <v>775</v>
      </c>
      <c r="S7718" s="2">
        <v>44587</v>
      </c>
      <c r="T7718" s="2">
        <v>44609</v>
      </c>
      <c r="U7718">
        <v>0</v>
      </c>
      <c r="V7718" t="s">
        <v>71</v>
      </c>
      <c r="W7718">
        <v>808</v>
      </c>
      <c r="X7718" t="s">
        <v>60</v>
      </c>
      <c r="Y7718" t="s">
        <v>45</v>
      </c>
      <c r="Z7718">
        <v>0</v>
      </c>
      <c r="AA7718">
        <v>139</v>
      </c>
      <c r="AB7718">
        <v>13786</v>
      </c>
      <c r="AC7718" t="s">
        <v>46</v>
      </c>
    </row>
    <row r="7719" spans="1:29" x14ac:dyDescent="0.3">
      <c r="A7719" s="1" t="s">
        <v>47</v>
      </c>
      <c r="B7719" t="s">
        <v>117</v>
      </c>
      <c r="C7719" t="s">
        <v>1406</v>
      </c>
      <c r="D7719" t="s">
        <v>76</v>
      </c>
      <c r="E7719">
        <v>1</v>
      </c>
      <c r="F7719" t="s">
        <v>271</v>
      </c>
      <c r="G7719" t="s">
        <v>715</v>
      </c>
      <c r="H7719" t="s">
        <v>79</v>
      </c>
      <c r="I7719" t="s">
        <v>441</v>
      </c>
      <c r="J7719" t="s">
        <v>389</v>
      </c>
      <c r="K7719" t="s">
        <v>16847</v>
      </c>
      <c r="L7719" t="s">
        <v>16848</v>
      </c>
      <c r="M7719" t="s">
        <v>248</v>
      </c>
      <c r="N7719" t="s">
        <v>94</v>
      </c>
      <c r="O7719">
        <v>7475</v>
      </c>
      <c r="P7719">
        <v>12051</v>
      </c>
      <c r="Q7719" t="s">
        <v>95</v>
      </c>
      <c r="R7719">
        <v>623</v>
      </c>
      <c r="S7719" s="2">
        <v>44355</v>
      </c>
      <c r="T7719" s="2">
        <v>44366</v>
      </c>
      <c r="U7719">
        <v>0</v>
      </c>
      <c r="V7719" t="s">
        <v>71</v>
      </c>
      <c r="W7719">
        <v>847</v>
      </c>
      <c r="X7719" t="s">
        <v>60</v>
      </c>
      <c r="Y7719" t="s">
        <v>45</v>
      </c>
      <c r="Z7719">
        <v>0</v>
      </c>
      <c r="AA7719">
        <v>952</v>
      </c>
      <c r="AB7719">
        <v>11586</v>
      </c>
      <c r="AC7719" t="s">
        <v>107</v>
      </c>
    </row>
    <row r="7720" spans="1:29" x14ac:dyDescent="0.3">
      <c r="A7720" s="1" t="s">
        <v>47</v>
      </c>
      <c r="B7720" t="s">
        <v>117</v>
      </c>
      <c r="C7720" t="s">
        <v>976</v>
      </c>
      <c r="D7720" t="s">
        <v>352</v>
      </c>
      <c r="E7720">
        <v>10</v>
      </c>
      <c r="F7720" t="s">
        <v>129</v>
      </c>
      <c r="G7720" t="s">
        <v>1528</v>
      </c>
      <c r="H7720" t="s">
        <v>79</v>
      </c>
      <c r="I7720" t="s">
        <v>458</v>
      </c>
      <c r="J7720" t="s">
        <v>2543</v>
      </c>
      <c r="K7720" t="s">
        <v>16849</v>
      </c>
      <c r="L7720" t="s">
        <v>16850</v>
      </c>
      <c r="M7720" t="s">
        <v>126</v>
      </c>
      <c r="N7720" t="s">
        <v>94</v>
      </c>
      <c r="O7720">
        <v>27264</v>
      </c>
      <c r="P7720">
        <v>29633</v>
      </c>
      <c r="Q7720" t="s">
        <v>59</v>
      </c>
      <c r="R7720">
        <v>591</v>
      </c>
      <c r="S7720" s="2">
        <v>44961</v>
      </c>
      <c r="T7720" s="2">
        <v>44967</v>
      </c>
      <c r="U7720">
        <v>22686</v>
      </c>
      <c r="V7720" t="s">
        <v>43</v>
      </c>
      <c r="W7720">
        <v>425</v>
      </c>
      <c r="X7720" t="s">
        <v>60</v>
      </c>
      <c r="Y7720" t="s">
        <v>72</v>
      </c>
      <c r="Z7720">
        <v>0</v>
      </c>
      <c r="AA7720">
        <v>256</v>
      </c>
      <c r="AB7720">
        <v>28078</v>
      </c>
      <c r="AC7720" t="s">
        <v>46</v>
      </c>
    </row>
    <row r="7721" spans="1:29" x14ac:dyDescent="0.3">
      <c r="A7721" s="1" t="s">
        <v>47</v>
      </c>
      <c r="B7721" t="s">
        <v>153</v>
      </c>
      <c r="C7721" t="s">
        <v>857</v>
      </c>
      <c r="D7721" t="s">
        <v>257</v>
      </c>
      <c r="E7721">
        <v>8</v>
      </c>
      <c r="F7721" t="s">
        <v>33</v>
      </c>
      <c r="G7721" t="s">
        <v>728</v>
      </c>
      <c r="H7721" t="s">
        <v>79</v>
      </c>
      <c r="I7721" t="s">
        <v>1186</v>
      </c>
      <c r="J7721" t="s">
        <v>274</v>
      </c>
      <c r="K7721" t="s">
        <v>16851</v>
      </c>
      <c r="L7721" t="s">
        <v>16852</v>
      </c>
      <c r="M7721" t="s">
        <v>160</v>
      </c>
      <c r="N7721" t="s">
        <v>40</v>
      </c>
      <c r="O7721">
        <v>5637</v>
      </c>
      <c r="P7721">
        <v>9152</v>
      </c>
      <c r="Q7721" t="s">
        <v>59</v>
      </c>
      <c r="R7721">
        <v>411</v>
      </c>
      <c r="S7721" s="2">
        <v>44491</v>
      </c>
      <c r="T7721" t="s">
        <v>42</v>
      </c>
      <c r="U7721">
        <v>25431</v>
      </c>
      <c r="V7721" t="s">
        <v>106</v>
      </c>
      <c r="W7721">
        <v>813</v>
      </c>
      <c r="X7721" t="s">
        <v>44</v>
      </c>
      <c r="Y7721" t="s">
        <v>61</v>
      </c>
      <c r="Z7721">
        <v>0</v>
      </c>
      <c r="AA7721">
        <v>128</v>
      </c>
      <c r="AB7721">
        <v>6927</v>
      </c>
      <c r="AC7721" t="s">
        <v>107</v>
      </c>
    </row>
    <row r="7722" spans="1:29" x14ac:dyDescent="0.3">
      <c r="A7722" s="1" t="s">
        <v>47</v>
      </c>
      <c r="B7722" t="s">
        <v>592</v>
      </c>
      <c r="C7722" t="s">
        <v>3650</v>
      </c>
      <c r="D7722" t="s">
        <v>185</v>
      </c>
      <c r="E7722">
        <v>10</v>
      </c>
      <c r="F7722" t="s">
        <v>99</v>
      </c>
      <c r="G7722" t="s">
        <v>950</v>
      </c>
      <c r="H7722" t="s">
        <v>35</v>
      </c>
      <c r="I7722" t="s">
        <v>1553</v>
      </c>
      <c r="J7722" t="s">
        <v>3919</v>
      </c>
      <c r="K7722" t="s">
        <v>16853</v>
      </c>
      <c r="L7722" t="s">
        <v>16854</v>
      </c>
      <c r="M7722" t="s">
        <v>2648</v>
      </c>
      <c r="N7722" t="s">
        <v>58</v>
      </c>
      <c r="O7722">
        <v>24125</v>
      </c>
      <c r="P7722">
        <v>26473</v>
      </c>
      <c r="Q7722" t="s">
        <v>59</v>
      </c>
      <c r="R7722">
        <v>793</v>
      </c>
      <c r="S7722" s="2">
        <v>44850</v>
      </c>
      <c r="T7722" t="s">
        <v>42</v>
      </c>
      <c r="U7722">
        <v>48265</v>
      </c>
      <c r="V7722" t="s">
        <v>43</v>
      </c>
      <c r="W7722">
        <v>645</v>
      </c>
      <c r="X7722" t="s">
        <v>44</v>
      </c>
      <c r="Y7722" t="s">
        <v>72</v>
      </c>
      <c r="Z7722">
        <v>2381</v>
      </c>
      <c r="AA7722">
        <v>687</v>
      </c>
      <c r="AB7722">
        <v>24986</v>
      </c>
      <c r="AC7722" t="s">
        <v>107</v>
      </c>
    </row>
    <row r="7723" spans="1:29" x14ac:dyDescent="0.3">
      <c r="A7723" s="1" t="s">
        <v>47</v>
      </c>
      <c r="B7723" t="s">
        <v>153</v>
      </c>
      <c r="C7723" t="s">
        <v>4265</v>
      </c>
      <c r="D7723" t="s">
        <v>352</v>
      </c>
      <c r="E7723">
        <v>8</v>
      </c>
      <c r="F7723" t="s">
        <v>99</v>
      </c>
      <c r="G7723" t="s">
        <v>1138</v>
      </c>
      <c r="H7723" t="s">
        <v>79</v>
      </c>
      <c r="I7723" t="s">
        <v>2075</v>
      </c>
      <c r="J7723" t="s">
        <v>123</v>
      </c>
      <c r="K7723" t="s">
        <v>16855</v>
      </c>
      <c r="L7723" t="s">
        <v>16856</v>
      </c>
      <c r="M7723" t="s">
        <v>1202</v>
      </c>
      <c r="N7723" t="s">
        <v>40</v>
      </c>
      <c r="O7723">
        <v>9858</v>
      </c>
      <c r="P7723">
        <v>11979</v>
      </c>
      <c r="Q7723" t="s">
        <v>95</v>
      </c>
      <c r="R7723">
        <v>777</v>
      </c>
      <c r="S7723" s="2">
        <v>45359</v>
      </c>
      <c r="T7723" s="2">
        <v>45370</v>
      </c>
      <c r="U7723">
        <v>0</v>
      </c>
      <c r="V7723" t="s">
        <v>43</v>
      </c>
      <c r="W7723">
        <v>444</v>
      </c>
      <c r="X7723" t="s">
        <v>60</v>
      </c>
      <c r="Y7723" t="s">
        <v>45</v>
      </c>
      <c r="Z7723">
        <v>0</v>
      </c>
      <c r="AA7723">
        <v>615</v>
      </c>
      <c r="AB7723">
        <v>10676</v>
      </c>
      <c r="AC7723" t="s">
        <v>107</v>
      </c>
    </row>
    <row r="7724" spans="1:29" x14ac:dyDescent="0.3">
      <c r="A7724" s="1" t="s">
        <v>29</v>
      </c>
      <c r="B7724" t="s">
        <v>74</v>
      </c>
      <c r="C7724" t="s">
        <v>1677</v>
      </c>
      <c r="D7724" t="s">
        <v>178</v>
      </c>
      <c r="E7724">
        <v>6</v>
      </c>
      <c r="F7724" t="s">
        <v>271</v>
      </c>
      <c r="G7724" t="s">
        <v>1298</v>
      </c>
      <c r="H7724" t="s">
        <v>79</v>
      </c>
      <c r="I7724" t="s">
        <v>5749</v>
      </c>
      <c r="J7724" t="s">
        <v>3355</v>
      </c>
      <c r="K7724" t="s">
        <v>16857</v>
      </c>
      <c r="L7724" t="s">
        <v>16858</v>
      </c>
      <c r="M7724" t="s">
        <v>836</v>
      </c>
      <c r="N7724" t="s">
        <v>84</v>
      </c>
      <c r="O7724">
        <v>19797</v>
      </c>
      <c r="P7724">
        <v>23158</v>
      </c>
      <c r="Q7724" t="s">
        <v>59</v>
      </c>
      <c r="R7724">
        <v>942</v>
      </c>
      <c r="S7724" s="2">
        <v>45236</v>
      </c>
      <c r="T7724" s="2">
        <v>45251</v>
      </c>
      <c r="U7724">
        <v>3415</v>
      </c>
      <c r="V7724" t="s">
        <v>85</v>
      </c>
      <c r="W7724">
        <v>560</v>
      </c>
      <c r="X7724" t="s">
        <v>60</v>
      </c>
      <c r="Y7724" t="s">
        <v>72</v>
      </c>
      <c r="Z7724">
        <v>0</v>
      </c>
      <c r="AA7724">
        <v>297</v>
      </c>
      <c r="AB7724">
        <v>21075</v>
      </c>
      <c r="AC7724" t="s">
        <v>73</v>
      </c>
    </row>
    <row r="7725" spans="1:29" x14ac:dyDescent="0.3">
      <c r="A7725" s="1" t="s">
        <v>47</v>
      </c>
      <c r="B7725" t="s">
        <v>161</v>
      </c>
      <c r="C7725" t="s">
        <v>782</v>
      </c>
      <c r="D7725" t="s">
        <v>178</v>
      </c>
      <c r="E7725">
        <v>5</v>
      </c>
      <c r="F7725" t="s">
        <v>120</v>
      </c>
      <c r="G7725" t="s">
        <v>820</v>
      </c>
      <c r="H7725" t="s">
        <v>35</v>
      </c>
      <c r="I7725" t="s">
        <v>36</v>
      </c>
      <c r="J7725" t="s">
        <v>287</v>
      </c>
      <c r="K7725" t="s">
        <v>16859</v>
      </c>
      <c r="L7725" t="s">
        <v>16860</v>
      </c>
      <c r="M7725" t="s">
        <v>2373</v>
      </c>
      <c r="N7725" t="s">
        <v>84</v>
      </c>
      <c r="O7725">
        <v>11813</v>
      </c>
      <c r="P7725">
        <v>13864</v>
      </c>
      <c r="Q7725" t="s">
        <v>41</v>
      </c>
      <c r="R7725">
        <v>385</v>
      </c>
      <c r="S7725" s="2">
        <v>45045</v>
      </c>
      <c r="T7725" s="2">
        <v>45057</v>
      </c>
      <c r="U7725">
        <v>0</v>
      </c>
      <c r="V7725" t="s">
        <v>71</v>
      </c>
      <c r="W7725">
        <v>631</v>
      </c>
      <c r="X7725" t="s">
        <v>60</v>
      </c>
      <c r="Y7725" t="s">
        <v>45</v>
      </c>
      <c r="Z7725">
        <v>0</v>
      </c>
      <c r="AA7725">
        <v>189</v>
      </c>
      <c r="AB7725">
        <v>11854</v>
      </c>
      <c r="AC7725" t="s">
        <v>46</v>
      </c>
    </row>
    <row r="7726" spans="1:29" x14ac:dyDescent="0.3">
      <c r="A7726" s="1" t="s">
        <v>47</v>
      </c>
      <c r="B7726" t="s">
        <v>108</v>
      </c>
      <c r="C7726" t="s">
        <v>655</v>
      </c>
      <c r="D7726" t="s">
        <v>387</v>
      </c>
      <c r="E7726">
        <v>5</v>
      </c>
      <c r="F7726" t="s">
        <v>77</v>
      </c>
      <c r="G7726" t="s">
        <v>78</v>
      </c>
      <c r="H7726" t="s">
        <v>79</v>
      </c>
      <c r="I7726" t="s">
        <v>523</v>
      </c>
      <c r="J7726" t="s">
        <v>524</v>
      </c>
      <c r="K7726" t="s">
        <v>16861</v>
      </c>
      <c r="L7726" t="s">
        <v>16862</v>
      </c>
      <c r="M7726" t="s">
        <v>1278</v>
      </c>
      <c r="N7726" t="s">
        <v>58</v>
      </c>
      <c r="O7726">
        <v>10477</v>
      </c>
      <c r="P7726">
        <v>12891</v>
      </c>
      <c r="Q7726" t="s">
        <v>59</v>
      </c>
      <c r="R7726">
        <v>990</v>
      </c>
      <c r="S7726" s="2">
        <v>45185</v>
      </c>
      <c r="T7726" s="2">
        <v>45212</v>
      </c>
      <c r="U7726">
        <v>26981</v>
      </c>
      <c r="V7726" t="s">
        <v>71</v>
      </c>
      <c r="W7726">
        <v>427</v>
      </c>
      <c r="X7726" t="s">
        <v>60</v>
      </c>
      <c r="Y7726" t="s">
        <v>45</v>
      </c>
      <c r="Z7726">
        <v>4536</v>
      </c>
      <c r="AA7726">
        <v>799</v>
      </c>
      <c r="AB7726">
        <v>11817</v>
      </c>
      <c r="AC7726" t="s">
        <v>107</v>
      </c>
    </row>
    <row r="7727" spans="1:29" x14ac:dyDescent="0.3">
      <c r="A7727" s="1" t="s">
        <v>47</v>
      </c>
      <c r="B7727" t="s">
        <v>592</v>
      </c>
      <c r="C7727" t="s">
        <v>1566</v>
      </c>
      <c r="D7727" t="s">
        <v>352</v>
      </c>
      <c r="E7727">
        <v>4</v>
      </c>
      <c r="F7727" t="s">
        <v>221</v>
      </c>
      <c r="G7727" t="s">
        <v>506</v>
      </c>
      <c r="H7727" t="s">
        <v>79</v>
      </c>
      <c r="I7727" t="s">
        <v>756</v>
      </c>
      <c r="J7727" t="s">
        <v>4792</v>
      </c>
      <c r="K7727" t="s">
        <v>16863</v>
      </c>
      <c r="L7727" t="s">
        <v>16864</v>
      </c>
      <c r="M7727" t="s">
        <v>1512</v>
      </c>
      <c r="N7727" t="s">
        <v>40</v>
      </c>
      <c r="O7727">
        <v>21410</v>
      </c>
      <c r="P7727">
        <v>23950</v>
      </c>
      <c r="Q7727" t="s">
        <v>59</v>
      </c>
      <c r="R7727">
        <v>341</v>
      </c>
      <c r="S7727" s="2">
        <v>45062</v>
      </c>
      <c r="T7727" s="2">
        <v>45070</v>
      </c>
      <c r="U7727">
        <v>25226</v>
      </c>
      <c r="V7727" t="s">
        <v>106</v>
      </c>
      <c r="W7727">
        <v>784</v>
      </c>
      <c r="X7727" t="s">
        <v>60</v>
      </c>
      <c r="Y7727" t="s">
        <v>45</v>
      </c>
      <c r="Z7727">
        <v>0</v>
      </c>
      <c r="AA7727">
        <v>148</v>
      </c>
      <c r="AB7727">
        <v>21809</v>
      </c>
      <c r="AC7727" t="s">
        <v>107</v>
      </c>
    </row>
    <row r="7728" spans="1:29" x14ac:dyDescent="0.3">
      <c r="A7728" s="1" t="s">
        <v>47</v>
      </c>
      <c r="B7728" t="s">
        <v>136</v>
      </c>
      <c r="C7728" t="s">
        <v>1540</v>
      </c>
      <c r="D7728" t="s">
        <v>128</v>
      </c>
      <c r="E7728">
        <v>8</v>
      </c>
      <c r="F7728" t="s">
        <v>51</v>
      </c>
      <c r="G7728" t="s">
        <v>710</v>
      </c>
      <c r="H7728" t="s">
        <v>79</v>
      </c>
      <c r="I7728" t="s">
        <v>2693</v>
      </c>
      <c r="J7728" t="s">
        <v>8010</v>
      </c>
      <c r="K7728" t="s">
        <v>16865</v>
      </c>
      <c r="L7728" t="s">
        <v>16866</v>
      </c>
      <c r="M7728" t="s">
        <v>1847</v>
      </c>
      <c r="N7728" t="s">
        <v>40</v>
      </c>
      <c r="O7728">
        <v>8453</v>
      </c>
      <c r="P7728">
        <v>11822</v>
      </c>
      <c r="Q7728" t="s">
        <v>59</v>
      </c>
      <c r="R7728">
        <v>433</v>
      </c>
      <c r="S7728" s="2">
        <v>44763</v>
      </c>
      <c r="T7728" s="2">
        <v>44789</v>
      </c>
      <c r="U7728">
        <v>34967</v>
      </c>
      <c r="V7728" t="s">
        <v>71</v>
      </c>
      <c r="W7728">
        <v>415</v>
      </c>
      <c r="X7728" t="s">
        <v>60</v>
      </c>
      <c r="Y7728" t="s">
        <v>61</v>
      </c>
      <c r="Z7728">
        <v>0</v>
      </c>
      <c r="AA7728">
        <v>54</v>
      </c>
      <c r="AB7728">
        <v>8548</v>
      </c>
      <c r="AC7728" t="s">
        <v>46</v>
      </c>
    </row>
    <row r="7729" spans="1:29" x14ac:dyDescent="0.3">
      <c r="A7729" s="1" t="s">
        <v>29</v>
      </c>
      <c r="B7729" t="s">
        <v>327</v>
      </c>
      <c r="C7729" t="s">
        <v>2058</v>
      </c>
      <c r="D7729" t="s">
        <v>76</v>
      </c>
      <c r="E7729">
        <v>1</v>
      </c>
      <c r="F7729" t="s">
        <v>77</v>
      </c>
      <c r="G7729" t="s">
        <v>202</v>
      </c>
      <c r="H7729" t="s">
        <v>35</v>
      </c>
      <c r="I7729" t="s">
        <v>507</v>
      </c>
      <c r="J7729" t="s">
        <v>354</v>
      </c>
      <c r="K7729" t="s">
        <v>16867</v>
      </c>
      <c r="L7729" t="s">
        <v>16868</v>
      </c>
      <c r="M7729" t="s">
        <v>1019</v>
      </c>
      <c r="N7729" t="s">
        <v>58</v>
      </c>
      <c r="O7729">
        <v>4233</v>
      </c>
      <c r="P7729">
        <v>8465</v>
      </c>
      <c r="Q7729" t="s">
        <v>41</v>
      </c>
      <c r="R7729">
        <v>462</v>
      </c>
      <c r="S7729" s="2">
        <v>44880</v>
      </c>
      <c r="T7729" t="s">
        <v>42</v>
      </c>
      <c r="U7729">
        <v>0</v>
      </c>
      <c r="V7729" t="s">
        <v>85</v>
      </c>
      <c r="W7729">
        <v>791</v>
      </c>
      <c r="X7729" t="s">
        <v>44</v>
      </c>
      <c r="Y7729" t="s">
        <v>45</v>
      </c>
      <c r="Z7729">
        <v>4182</v>
      </c>
      <c r="AA7729">
        <v>371</v>
      </c>
      <c r="AB7729">
        <v>7531</v>
      </c>
      <c r="AC7729" t="s">
        <v>107</v>
      </c>
    </row>
    <row r="7730" spans="1:29" x14ac:dyDescent="0.3">
      <c r="A7730" s="1" t="s">
        <v>29</v>
      </c>
      <c r="B7730" t="s">
        <v>96</v>
      </c>
      <c r="C7730" t="s">
        <v>366</v>
      </c>
      <c r="D7730" t="s">
        <v>138</v>
      </c>
      <c r="E7730">
        <v>10</v>
      </c>
      <c r="F7730" t="s">
        <v>51</v>
      </c>
      <c r="G7730" t="s">
        <v>1427</v>
      </c>
      <c r="H7730" t="s">
        <v>79</v>
      </c>
      <c r="I7730" t="s">
        <v>2592</v>
      </c>
      <c r="J7730" t="s">
        <v>6226</v>
      </c>
      <c r="K7730">
        <f>1-274-969-6979</f>
        <v>-8221</v>
      </c>
      <c r="L7730" t="s">
        <v>16869</v>
      </c>
      <c r="M7730" t="s">
        <v>665</v>
      </c>
      <c r="N7730" t="s">
        <v>84</v>
      </c>
      <c r="O7730">
        <v>26098</v>
      </c>
      <c r="P7730">
        <v>30506</v>
      </c>
      <c r="Q7730" t="s">
        <v>95</v>
      </c>
      <c r="R7730">
        <v>192</v>
      </c>
      <c r="S7730" s="2">
        <v>44439</v>
      </c>
      <c r="T7730" s="2">
        <v>44454</v>
      </c>
      <c r="U7730">
        <v>0</v>
      </c>
      <c r="V7730" t="s">
        <v>85</v>
      </c>
      <c r="W7730">
        <v>523</v>
      </c>
      <c r="X7730" t="s">
        <v>60</v>
      </c>
      <c r="Y7730" t="s">
        <v>72</v>
      </c>
      <c r="Z7730">
        <v>0</v>
      </c>
      <c r="AA7730">
        <v>706</v>
      </c>
      <c r="AB7730">
        <v>30361</v>
      </c>
      <c r="AC7730" t="s">
        <v>46</v>
      </c>
    </row>
    <row r="7731" spans="1:29" x14ac:dyDescent="0.3">
      <c r="A7731" s="1" t="s">
        <v>29</v>
      </c>
      <c r="B7731" t="s">
        <v>393</v>
      </c>
      <c r="C7731" t="s">
        <v>599</v>
      </c>
      <c r="D7731" t="s">
        <v>50</v>
      </c>
      <c r="E7731">
        <v>3</v>
      </c>
      <c r="F7731" t="s">
        <v>51</v>
      </c>
      <c r="G7731" t="s">
        <v>1069</v>
      </c>
      <c r="H7731" t="s">
        <v>79</v>
      </c>
      <c r="I7731" t="s">
        <v>140</v>
      </c>
      <c r="J7731" t="s">
        <v>1986</v>
      </c>
      <c r="K7731" t="s">
        <v>16870</v>
      </c>
      <c r="L7731" t="s">
        <v>16871</v>
      </c>
      <c r="M7731" t="s">
        <v>613</v>
      </c>
      <c r="N7731" t="s">
        <v>94</v>
      </c>
      <c r="O7731">
        <v>5890</v>
      </c>
      <c r="P7731">
        <v>9887</v>
      </c>
      <c r="Q7731" t="s">
        <v>59</v>
      </c>
      <c r="R7731">
        <v>601</v>
      </c>
      <c r="S7731" s="2">
        <v>44635</v>
      </c>
      <c r="T7731" t="s">
        <v>42</v>
      </c>
      <c r="U7731">
        <v>44169</v>
      </c>
      <c r="V7731" t="s">
        <v>71</v>
      </c>
      <c r="W7731">
        <v>454</v>
      </c>
      <c r="X7731" t="s">
        <v>44</v>
      </c>
      <c r="Y7731" t="s">
        <v>61</v>
      </c>
      <c r="Z7731">
        <v>0</v>
      </c>
      <c r="AA7731">
        <v>128</v>
      </c>
      <c r="AB7731">
        <v>8450</v>
      </c>
      <c r="AC7731" t="s">
        <v>107</v>
      </c>
    </row>
    <row r="7732" spans="1:29" x14ac:dyDescent="0.3">
      <c r="A7732" s="1" t="s">
        <v>47</v>
      </c>
      <c r="B7732" t="s">
        <v>117</v>
      </c>
      <c r="C7732" t="s">
        <v>243</v>
      </c>
      <c r="D7732" t="s">
        <v>128</v>
      </c>
      <c r="E7732">
        <v>4</v>
      </c>
      <c r="F7732" t="s">
        <v>77</v>
      </c>
      <c r="G7732" t="s">
        <v>147</v>
      </c>
      <c r="H7732" t="s">
        <v>35</v>
      </c>
      <c r="I7732" t="s">
        <v>2530</v>
      </c>
      <c r="J7732" t="s">
        <v>916</v>
      </c>
      <c r="K7732" t="s">
        <v>16872</v>
      </c>
      <c r="L7732" t="s">
        <v>16873</v>
      </c>
      <c r="M7732" t="s">
        <v>126</v>
      </c>
      <c r="N7732" t="s">
        <v>58</v>
      </c>
      <c r="O7732">
        <v>14757</v>
      </c>
      <c r="P7732">
        <v>17743</v>
      </c>
      <c r="Q7732" t="s">
        <v>41</v>
      </c>
      <c r="R7732">
        <v>990</v>
      </c>
      <c r="S7732" s="2">
        <v>44714</v>
      </c>
      <c r="T7732" t="s">
        <v>42</v>
      </c>
      <c r="U7732">
        <v>0</v>
      </c>
      <c r="V7732" t="s">
        <v>106</v>
      </c>
      <c r="W7732">
        <v>644</v>
      </c>
      <c r="X7732" t="s">
        <v>44</v>
      </c>
      <c r="Y7732" t="s">
        <v>72</v>
      </c>
      <c r="Z7732">
        <v>3291</v>
      </c>
      <c r="AA7732">
        <v>910</v>
      </c>
      <c r="AB7732">
        <v>15643</v>
      </c>
      <c r="AC7732" t="s">
        <v>46</v>
      </c>
    </row>
    <row r="7733" spans="1:29" x14ac:dyDescent="0.3">
      <c r="A7733" s="1" t="s">
        <v>29</v>
      </c>
      <c r="B7733" t="s">
        <v>62</v>
      </c>
      <c r="C7733" t="s">
        <v>2097</v>
      </c>
      <c r="D7733" t="s">
        <v>201</v>
      </c>
      <c r="E7733">
        <v>7</v>
      </c>
      <c r="F7733" t="s">
        <v>77</v>
      </c>
      <c r="G7733" t="s">
        <v>1221</v>
      </c>
      <c r="H7733" t="s">
        <v>79</v>
      </c>
      <c r="I7733" t="s">
        <v>1379</v>
      </c>
      <c r="J7733" t="s">
        <v>372</v>
      </c>
      <c r="K7733" t="s">
        <v>16874</v>
      </c>
      <c r="L7733" t="s">
        <v>16875</v>
      </c>
      <c r="M7733" t="s">
        <v>404</v>
      </c>
      <c r="N7733" t="s">
        <v>58</v>
      </c>
      <c r="O7733">
        <v>24938</v>
      </c>
      <c r="P7733">
        <v>29665</v>
      </c>
      <c r="Q7733" t="s">
        <v>95</v>
      </c>
      <c r="R7733">
        <v>192</v>
      </c>
      <c r="S7733" s="2">
        <v>44650</v>
      </c>
      <c r="T7733" t="s">
        <v>42</v>
      </c>
      <c r="U7733">
        <v>0</v>
      </c>
      <c r="V7733" t="s">
        <v>106</v>
      </c>
      <c r="W7733">
        <v>679</v>
      </c>
      <c r="X7733" t="s">
        <v>44</v>
      </c>
      <c r="Y7733" t="s">
        <v>61</v>
      </c>
      <c r="Z7733">
        <v>1181</v>
      </c>
      <c r="AA7733">
        <v>296</v>
      </c>
      <c r="AB7733">
        <v>25538</v>
      </c>
      <c r="AC7733" t="s">
        <v>107</v>
      </c>
    </row>
    <row r="7734" spans="1:29" x14ac:dyDescent="0.3">
      <c r="A7734" s="1" t="s">
        <v>29</v>
      </c>
      <c r="B7734" t="s">
        <v>74</v>
      </c>
      <c r="C7734" t="s">
        <v>2173</v>
      </c>
      <c r="D7734" t="s">
        <v>201</v>
      </c>
      <c r="E7734">
        <v>5</v>
      </c>
      <c r="F7734" t="s">
        <v>33</v>
      </c>
      <c r="G7734" t="s">
        <v>209</v>
      </c>
      <c r="H7734" t="s">
        <v>79</v>
      </c>
      <c r="I7734" t="s">
        <v>513</v>
      </c>
      <c r="J7734" t="s">
        <v>16876</v>
      </c>
      <c r="K7734" t="s">
        <v>16877</v>
      </c>
      <c r="L7734" t="s">
        <v>16878</v>
      </c>
      <c r="M7734" t="s">
        <v>2176</v>
      </c>
      <c r="N7734" t="s">
        <v>84</v>
      </c>
      <c r="O7734">
        <v>4347</v>
      </c>
      <c r="P7734">
        <v>9283</v>
      </c>
      <c r="Q7734" t="s">
        <v>95</v>
      </c>
      <c r="R7734">
        <v>184</v>
      </c>
      <c r="S7734" s="2">
        <v>45054</v>
      </c>
      <c r="T7734" s="2">
        <v>45061</v>
      </c>
      <c r="U7734">
        <v>0</v>
      </c>
      <c r="V7734" t="s">
        <v>43</v>
      </c>
      <c r="W7734">
        <v>414</v>
      </c>
      <c r="X7734" t="s">
        <v>60</v>
      </c>
      <c r="Y7734" t="s">
        <v>61</v>
      </c>
      <c r="Z7734">
        <v>0</v>
      </c>
      <c r="AA7734">
        <v>209</v>
      </c>
      <c r="AB7734">
        <v>9144</v>
      </c>
      <c r="AC7734" t="s">
        <v>73</v>
      </c>
    </row>
    <row r="7735" spans="1:29" x14ac:dyDescent="0.3">
      <c r="A7735" s="1" t="s">
        <v>29</v>
      </c>
      <c r="B7735" t="s">
        <v>74</v>
      </c>
      <c r="C7735" t="s">
        <v>573</v>
      </c>
      <c r="D7735" t="s">
        <v>32</v>
      </c>
      <c r="E7735">
        <v>3</v>
      </c>
      <c r="F7735" t="s">
        <v>120</v>
      </c>
      <c r="G7735" t="s">
        <v>820</v>
      </c>
      <c r="H7735" t="s">
        <v>35</v>
      </c>
      <c r="I7735" t="s">
        <v>238</v>
      </c>
      <c r="J7735" t="s">
        <v>7984</v>
      </c>
      <c r="K7735" t="s">
        <v>16879</v>
      </c>
      <c r="L7735" t="s">
        <v>16880</v>
      </c>
      <c r="M7735" t="s">
        <v>1146</v>
      </c>
      <c r="N7735" t="s">
        <v>84</v>
      </c>
      <c r="O7735">
        <v>21757</v>
      </c>
      <c r="P7735">
        <v>25471</v>
      </c>
      <c r="Q7735" t="s">
        <v>41</v>
      </c>
      <c r="R7735">
        <v>992</v>
      </c>
      <c r="S7735" s="2">
        <v>45021</v>
      </c>
      <c r="T7735" s="2">
        <v>45026</v>
      </c>
      <c r="U7735">
        <v>0</v>
      </c>
      <c r="V7735" t="s">
        <v>71</v>
      </c>
      <c r="W7735">
        <v>455</v>
      </c>
      <c r="X7735" t="s">
        <v>60</v>
      </c>
      <c r="Y7735" t="s">
        <v>72</v>
      </c>
      <c r="Z7735">
        <v>0</v>
      </c>
      <c r="AA7735">
        <v>822</v>
      </c>
      <c r="AB7735">
        <v>23264</v>
      </c>
      <c r="AC7735" t="s">
        <v>73</v>
      </c>
    </row>
    <row r="7736" spans="1:29" x14ac:dyDescent="0.3">
      <c r="A7736" s="1" t="s">
        <v>47</v>
      </c>
      <c r="B7736" t="s">
        <v>117</v>
      </c>
      <c r="C7736" t="s">
        <v>920</v>
      </c>
      <c r="D7736" t="s">
        <v>201</v>
      </c>
      <c r="E7736">
        <v>8</v>
      </c>
      <c r="F7736" t="s">
        <v>64</v>
      </c>
      <c r="G7736" t="s">
        <v>1152</v>
      </c>
      <c r="H7736" t="s">
        <v>79</v>
      </c>
      <c r="I7736" t="s">
        <v>921</v>
      </c>
      <c r="J7736" t="s">
        <v>524</v>
      </c>
      <c r="K7736" t="s">
        <v>16881</v>
      </c>
      <c r="L7736" t="s">
        <v>16882</v>
      </c>
      <c r="M7736" t="s">
        <v>1326</v>
      </c>
      <c r="N7736" t="s">
        <v>58</v>
      </c>
      <c r="O7736">
        <v>18694</v>
      </c>
      <c r="P7736">
        <v>22898</v>
      </c>
      <c r="Q7736" t="s">
        <v>41</v>
      </c>
      <c r="R7736">
        <v>95</v>
      </c>
      <c r="S7736" s="2">
        <v>45248</v>
      </c>
      <c r="T7736" s="2">
        <v>45257</v>
      </c>
      <c r="U7736">
        <v>0</v>
      </c>
      <c r="V7736" t="s">
        <v>71</v>
      </c>
      <c r="W7736">
        <v>557</v>
      </c>
      <c r="X7736" t="s">
        <v>60</v>
      </c>
      <c r="Y7736" t="s">
        <v>45</v>
      </c>
      <c r="Z7736">
        <v>4564</v>
      </c>
      <c r="AA7736">
        <v>252</v>
      </c>
      <c r="AB7736">
        <v>22640</v>
      </c>
      <c r="AC7736" t="s">
        <v>107</v>
      </c>
    </row>
    <row r="7737" spans="1:29" x14ac:dyDescent="0.3">
      <c r="A7737" s="1" t="s">
        <v>29</v>
      </c>
      <c r="B7737" t="s">
        <v>363</v>
      </c>
      <c r="C7737" t="s">
        <v>1598</v>
      </c>
      <c r="D7737" t="s">
        <v>128</v>
      </c>
      <c r="E7737">
        <v>3</v>
      </c>
      <c r="F7737" t="s">
        <v>77</v>
      </c>
      <c r="G7737" t="s">
        <v>365</v>
      </c>
      <c r="H7737" t="s">
        <v>35</v>
      </c>
      <c r="I7737" t="s">
        <v>3135</v>
      </c>
      <c r="J7737" t="s">
        <v>4807</v>
      </c>
      <c r="K7737" t="s">
        <v>16883</v>
      </c>
      <c r="L7737" t="s">
        <v>16884</v>
      </c>
      <c r="M7737" t="s">
        <v>369</v>
      </c>
      <c r="N7737" t="s">
        <v>58</v>
      </c>
      <c r="O7737">
        <v>6230</v>
      </c>
      <c r="P7737">
        <v>11157</v>
      </c>
      <c r="Q7737" t="s">
        <v>95</v>
      </c>
      <c r="R7737">
        <v>360</v>
      </c>
      <c r="S7737" s="2">
        <v>44748</v>
      </c>
      <c r="T7737" s="2">
        <v>44775</v>
      </c>
      <c r="U7737">
        <v>0</v>
      </c>
      <c r="V7737" t="s">
        <v>85</v>
      </c>
      <c r="W7737">
        <v>739</v>
      </c>
      <c r="X7737" t="s">
        <v>60</v>
      </c>
      <c r="Y7737" t="s">
        <v>72</v>
      </c>
      <c r="Z7737">
        <v>1529</v>
      </c>
      <c r="AA7737">
        <v>392</v>
      </c>
      <c r="AB7737">
        <v>10872</v>
      </c>
      <c r="AC7737" t="s">
        <v>46</v>
      </c>
    </row>
    <row r="7738" spans="1:29" x14ac:dyDescent="0.3">
      <c r="A7738" s="1" t="s">
        <v>29</v>
      </c>
      <c r="B7738" t="s">
        <v>393</v>
      </c>
      <c r="C7738" t="s">
        <v>2325</v>
      </c>
      <c r="D7738" t="s">
        <v>32</v>
      </c>
      <c r="E7738">
        <v>4</v>
      </c>
      <c r="F7738" t="s">
        <v>64</v>
      </c>
      <c r="G7738" t="s">
        <v>65</v>
      </c>
      <c r="H7738" t="s">
        <v>35</v>
      </c>
      <c r="I7738" t="s">
        <v>3473</v>
      </c>
      <c r="J7738" t="s">
        <v>3252</v>
      </c>
      <c r="K7738" t="s">
        <v>16885</v>
      </c>
      <c r="L7738" t="s">
        <v>16886</v>
      </c>
      <c r="M7738" t="s">
        <v>846</v>
      </c>
      <c r="N7738" t="s">
        <v>58</v>
      </c>
      <c r="O7738">
        <v>17070</v>
      </c>
      <c r="P7738">
        <v>19863</v>
      </c>
      <c r="Q7738" t="s">
        <v>95</v>
      </c>
      <c r="R7738">
        <v>763</v>
      </c>
      <c r="S7738" s="2">
        <v>44412</v>
      </c>
      <c r="T7738" s="2">
        <v>44436</v>
      </c>
      <c r="U7738">
        <v>0</v>
      </c>
      <c r="V7738" t="s">
        <v>85</v>
      </c>
      <c r="W7738">
        <v>761</v>
      </c>
      <c r="X7738" t="s">
        <v>60</v>
      </c>
      <c r="Y7738" t="s">
        <v>72</v>
      </c>
      <c r="Z7738">
        <v>2784</v>
      </c>
      <c r="AA7738">
        <v>849</v>
      </c>
      <c r="AB7738">
        <v>19807</v>
      </c>
      <c r="AC7738" t="s">
        <v>46</v>
      </c>
    </row>
    <row r="7739" spans="1:29" x14ac:dyDescent="0.3">
      <c r="A7739" s="1" t="s">
        <v>29</v>
      </c>
      <c r="B7739" t="s">
        <v>363</v>
      </c>
      <c r="C7739" t="s">
        <v>2449</v>
      </c>
      <c r="D7739" t="s">
        <v>119</v>
      </c>
      <c r="E7739">
        <v>6</v>
      </c>
      <c r="F7739" t="s">
        <v>99</v>
      </c>
      <c r="G7739" t="s">
        <v>631</v>
      </c>
      <c r="H7739" t="s">
        <v>35</v>
      </c>
      <c r="I7739" t="s">
        <v>565</v>
      </c>
      <c r="J7739" t="s">
        <v>319</v>
      </c>
      <c r="K7739" t="s">
        <v>16887</v>
      </c>
      <c r="L7739" t="s">
        <v>16888</v>
      </c>
      <c r="M7739" t="s">
        <v>705</v>
      </c>
      <c r="N7739" t="s">
        <v>84</v>
      </c>
      <c r="O7739">
        <v>25428</v>
      </c>
      <c r="P7739">
        <v>29317</v>
      </c>
      <c r="Q7739" t="s">
        <v>95</v>
      </c>
      <c r="R7739">
        <v>235</v>
      </c>
      <c r="S7739" s="2">
        <v>44335</v>
      </c>
      <c r="T7739" s="2">
        <v>44356</v>
      </c>
      <c r="U7739">
        <v>0</v>
      </c>
      <c r="V7739" t="s">
        <v>106</v>
      </c>
      <c r="W7739">
        <v>450</v>
      </c>
      <c r="X7739" t="s">
        <v>60</v>
      </c>
      <c r="Y7739" t="s">
        <v>61</v>
      </c>
      <c r="Z7739">
        <v>0</v>
      </c>
      <c r="AA7739">
        <v>793</v>
      </c>
      <c r="AB7739">
        <v>26326</v>
      </c>
      <c r="AC7739" t="s">
        <v>107</v>
      </c>
    </row>
    <row r="7740" spans="1:29" x14ac:dyDescent="0.3">
      <c r="A7740" s="1" t="s">
        <v>47</v>
      </c>
      <c r="B7740" t="s">
        <v>145</v>
      </c>
      <c r="C7740" t="s">
        <v>688</v>
      </c>
      <c r="D7740" t="s">
        <v>178</v>
      </c>
      <c r="E7740">
        <v>7</v>
      </c>
      <c r="F7740" t="s">
        <v>221</v>
      </c>
      <c r="G7740" t="s">
        <v>222</v>
      </c>
      <c r="H7740" t="s">
        <v>35</v>
      </c>
      <c r="I7740" t="s">
        <v>1705</v>
      </c>
      <c r="J7740" t="s">
        <v>180</v>
      </c>
      <c r="K7740" t="s">
        <v>16889</v>
      </c>
      <c r="L7740" t="s">
        <v>16890</v>
      </c>
      <c r="M7740" t="s">
        <v>2358</v>
      </c>
      <c r="N7740" t="s">
        <v>94</v>
      </c>
      <c r="O7740">
        <v>27437</v>
      </c>
      <c r="P7740">
        <v>30583</v>
      </c>
      <c r="Q7740" t="s">
        <v>59</v>
      </c>
      <c r="R7740">
        <v>950</v>
      </c>
      <c r="S7740" s="2">
        <v>44788</v>
      </c>
      <c r="T7740" s="2">
        <v>44797</v>
      </c>
      <c r="U7740">
        <v>6240</v>
      </c>
      <c r="V7740" t="s">
        <v>43</v>
      </c>
      <c r="W7740">
        <v>784</v>
      </c>
      <c r="X7740" t="s">
        <v>60</v>
      </c>
      <c r="Y7740" t="s">
        <v>72</v>
      </c>
      <c r="Z7740">
        <v>0</v>
      </c>
      <c r="AA7740">
        <v>408</v>
      </c>
      <c r="AB7740">
        <v>29680</v>
      </c>
      <c r="AC7740" t="s">
        <v>107</v>
      </c>
    </row>
    <row r="7741" spans="1:29" x14ac:dyDescent="0.3">
      <c r="A7741" s="1" t="s">
        <v>47</v>
      </c>
      <c r="B7741" t="s">
        <v>161</v>
      </c>
      <c r="C7741" t="s">
        <v>2203</v>
      </c>
      <c r="D7741" t="s">
        <v>110</v>
      </c>
      <c r="E7741">
        <v>5</v>
      </c>
      <c r="F7741" t="s">
        <v>64</v>
      </c>
      <c r="G7741" t="s">
        <v>376</v>
      </c>
      <c r="H7741" t="s">
        <v>79</v>
      </c>
      <c r="I7741" t="s">
        <v>216</v>
      </c>
      <c r="J7741" t="s">
        <v>314</v>
      </c>
      <c r="K7741" t="s">
        <v>16891</v>
      </c>
      <c r="L7741" t="s">
        <v>16892</v>
      </c>
      <c r="M7741" t="s">
        <v>2032</v>
      </c>
      <c r="N7741" t="s">
        <v>84</v>
      </c>
      <c r="O7741">
        <v>18938</v>
      </c>
      <c r="P7741">
        <v>22876</v>
      </c>
      <c r="Q7741" t="s">
        <v>59</v>
      </c>
      <c r="R7741">
        <v>609</v>
      </c>
      <c r="S7741" s="2">
        <v>44876</v>
      </c>
      <c r="T7741" t="s">
        <v>42</v>
      </c>
      <c r="U7741">
        <v>39159</v>
      </c>
      <c r="V7741" t="s">
        <v>43</v>
      </c>
      <c r="W7741">
        <v>840</v>
      </c>
      <c r="X7741" t="s">
        <v>44</v>
      </c>
      <c r="Y7741" t="s">
        <v>61</v>
      </c>
      <c r="Z7741">
        <v>0</v>
      </c>
      <c r="AA7741">
        <v>728</v>
      </c>
      <c r="AB7741">
        <v>19780</v>
      </c>
      <c r="AC7741" t="s">
        <v>73</v>
      </c>
    </row>
    <row r="7742" spans="1:29" x14ac:dyDescent="0.3">
      <c r="A7742" s="1" t="s">
        <v>47</v>
      </c>
      <c r="B7742" t="s">
        <v>108</v>
      </c>
      <c r="C7742" t="s">
        <v>270</v>
      </c>
      <c r="D7742" t="s">
        <v>178</v>
      </c>
      <c r="E7742">
        <v>1</v>
      </c>
      <c r="F7742" t="s">
        <v>51</v>
      </c>
      <c r="G7742" t="s">
        <v>52</v>
      </c>
      <c r="H7742" t="s">
        <v>35</v>
      </c>
      <c r="I7742" t="s">
        <v>668</v>
      </c>
      <c r="J7742" t="s">
        <v>224</v>
      </c>
      <c r="K7742" t="s">
        <v>16893</v>
      </c>
      <c r="L7742" t="s">
        <v>16894</v>
      </c>
      <c r="M7742" t="s">
        <v>660</v>
      </c>
      <c r="N7742" t="s">
        <v>40</v>
      </c>
      <c r="O7742">
        <v>23014</v>
      </c>
      <c r="P7742">
        <v>25849</v>
      </c>
      <c r="Q7742" t="s">
        <v>95</v>
      </c>
      <c r="R7742">
        <v>16</v>
      </c>
      <c r="S7742" s="2">
        <v>44932</v>
      </c>
      <c r="T7742" t="s">
        <v>42</v>
      </c>
      <c r="U7742">
        <v>0</v>
      </c>
      <c r="V7742" t="s">
        <v>106</v>
      </c>
      <c r="W7742">
        <v>574</v>
      </c>
      <c r="X7742" t="s">
        <v>44</v>
      </c>
      <c r="Y7742" t="s">
        <v>72</v>
      </c>
      <c r="Z7742">
        <v>0</v>
      </c>
      <c r="AA7742">
        <v>641</v>
      </c>
      <c r="AB7742">
        <v>25029</v>
      </c>
      <c r="AC7742" t="s">
        <v>107</v>
      </c>
    </row>
    <row r="7743" spans="1:29" x14ac:dyDescent="0.3">
      <c r="A7743" s="1" t="s">
        <v>29</v>
      </c>
      <c r="B7743" t="s">
        <v>363</v>
      </c>
      <c r="C7743" t="s">
        <v>450</v>
      </c>
      <c r="D7743" t="s">
        <v>138</v>
      </c>
      <c r="E7743">
        <v>4</v>
      </c>
      <c r="F7743" t="s">
        <v>129</v>
      </c>
      <c r="G7743" t="s">
        <v>574</v>
      </c>
      <c r="H7743" t="s">
        <v>79</v>
      </c>
      <c r="I7743" t="s">
        <v>5447</v>
      </c>
      <c r="J7743" t="s">
        <v>14416</v>
      </c>
      <c r="K7743" t="s">
        <v>16895</v>
      </c>
      <c r="L7743" t="s">
        <v>16896</v>
      </c>
      <c r="M7743" t="s">
        <v>431</v>
      </c>
      <c r="N7743" t="s">
        <v>58</v>
      </c>
      <c r="O7743">
        <v>25569</v>
      </c>
      <c r="P7743">
        <v>29268</v>
      </c>
      <c r="Q7743" t="s">
        <v>41</v>
      </c>
      <c r="R7743">
        <v>398</v>
      </c>
      <c r="S7743" s="2">
        <v>44957</v>
      </c>
      <c r="T7743" t="s">
        <v>42</v>
      </c>
      <c r="U7743">
        <v>0</v>
      </c>
      <c r="V7743" t="s">
        <v>85</v>
      </c>
      <c r="W7743">
        <v>515</v>
      </c>
      <c r="X7743" t="s">
        <v>44</v>
      </c>
      <c r="Y7743" t="s">
        <v>61</v>
      </c>
      <c r="Z7743">
        <v>1722</v>
      </c>
      <c r="AA7743">
        <v>978</v>
      </c>
      <c r="AB7743">
        <v>28871</v>
      </c>
      <c r="AC7743" t="s">
        <v>46</v>
      </c>
    </row>
    <row r="7744" spans="1:29" x14ac:dyDescent="0.3">
      <c r="A7744" s="1" t="s">
        <v>47</v>
      </c>
      <c r="B7744" t="s">
        <v>136</v>
      </c>
      <c r="C7744" t="s">
        <v>1540</v>
      </c>
      <c r="D7744" t="s">
        <v>50</v>
      </c>
      <c r="E7744">
        <v>5</v>
      </c>
      <c r="F7744" t="s">
        <v>33</v>
      </c>
      <c r="G7744" t="s">
        <v>848</v>
      </c>
      <c r="H7744" t="s">
        <v>79</v>
      </c>
      <c r="I7744" t="s">
        <v>131</v>
      </c>
      <c r="J7744" t="s">
        <v>1048</v>
      </c>
      <c r="K7744" t="s">
        <v>16897</v>
      </c>
      <c r="L7744" t="s">
        <v>16898</v>
      </c>
      <c r="M7744" t="s">
        <v>312</v>
      </c>
      <c r="N7744" t="s">
        <v>94</v>
      </c>
      <c r="O7744">
        <v>18337</v>
      </c>
      <c r="P7744">
        <v>21440</v>
      </c>
      <c r="Q7744" t="s">
        <v>41</v>
      </c>
      <c r="R7744">
        <v>275</v>
      </c>
      <c r="S7744" s="2">
        <v>45301</v>
      </c>
      <c r="T7744" t="s">
        <v>42</v>
      </c>
      <c r="U7744">
        <v>0</v>
      </c>
      <c r="V7744" t="s">
        <v>43</v>
      </c>
      <c r="W7744">
        <v>846</v>
      </c>
      <c r="X7744" t="s">
        <v>44</v>
      </c>
      <c r="Y7744" t="s">
        <v>72</v>
      </c>
      <c r="Z7744">
        <v>0</v>
      </c>
      <c r="AA7744">
        <v>61</v>
      </c>
      <c r="AB7744">
        <v>18896</v>
      </c>
      <c r="AC7744" t="s">
        <v>107</v>
      </c>
    </row>
    <row r="7745" spans="1:29" x14ac:dyDescent="0.3">
      <c r="A7745" s="1" t="s">
        <v>47</v>
      </c>
      <c r="B7745" t="s">
        <v>108</v>
      </c>
      <c r="C7745" t="s">
        <v>270</v>
      </c>
      <c r="D7745" t="s">
        <v>178</v>
      </c>
      <c r="E7745">
        <v>9</v>
      </c>
      <c r="F7745" t="s">
        <v>99</v>
      </c>
      <c r="G7745" t="s">
        <v>1638</v>
      </c>
      <c r="H7745" t="s">
        <v>79</v>
      </c>
      <c r="I7745" t="s">
        <v>1287</v>
      </c>
      <c r="J7745" t="s">
        <v>1462</v>
      </c>
      <c r="K7745" t="s">
        <v>16899</v>
      </c>
      <c r="L7745" t="s">
        <v>16900</v>
      </c>
      <c r="M7745" t="s">
        <v>277</v>
      </c>
      <c r="N7745" t="s">
        <v>84</v>
      </c>
      <c r="O7745">
        <v>29142</v>
      </c>
      <c r="P7745">
        <v>32237</v>
      </c>
      <c r="Q7745" t="s">
        <v>59</v>
      </c>
      <c r="R7745">
        <v>410</v>
      </c>
      <c r="S7745" s="2">
        <v>45071</v>
      </c>
      <c r="T7745" t="s">
        <v>42</v>
      </c>
      <c r="U7745">
        <v>4032</v>
      </c>
      <c r="V7745" t="s">
        <v>106</v>
      </c>
      <c r="W7745">
        <v>416</v>
      </c>
      <c r="X7745" t="s">
        <v>44</v>
      </c>
      <c r="Y7745" t="s">
        <v>61</v>
      </c>
      <c r="Z7745">
        <v>0</v>
      </c>
      <c r="AA7745">
        <v>417</v>
      </c>
      <c r="AB7745">
        <v>31286</v>
      </c>
      <c r="AC7745" t="s">
        <v>46</v>
      </c>
    </row>
    <row r="7746" spans="1:29" x14ac:dyDescent="0.3">
      <c r="A7746" s="1" t="s">
        <v>29</v>
      </c>
      <c r="B7746" t="s">
        <v>327</v>
      </c>
      <c r="C7746" t="s">
        <v>1074</v>
      </c>
      <c r="D7746" t="s">
        <v>178</v>
      </c>
      <c r="E7746">
        <v>2</v>
      </c>
      <c r="F7746" t="s">
        <v>186</v>
      </c>
      <c r="G7746" t="s">
        <v>463</v>
      </c>
      <c r="H7746" t="s">
        <v>79</v>
      </c>
      <c r="I7746" t="s">
        <v>3492</v>
      </c>
      <c r="J7746" t="s">
        <v>5063</v>
      </c>
      <c r="K7746" t="s">
        <v>16901</v>
      </c>
      <c r="L7746" t="s">
        <v>16902</v>
      </c>
      <c r="M7746" t="s">
        <v>2246</v>
      </c>
      <c r="N7746" t="s">
        <v>84</v>
      </c>
      <c r="O7746">
        <v>9436</v>
      </c>
      <c r="P7746">
        <v>12560</v>
      </c>
      <c r="Q7746" t="s">
        <v>95</v>
      </c>
      <c r="R7746">
        <v>500</v>
      </c>
      <c r="S7746" s="2">
        <v>44393</v>
      </c>
      <c r="T7746" s="2">
        <v>44395</v>
      </c>
      <c r="U7746">
        <v>0</v>
      </c>
      <c r="V7746" t="s">
        <v>71</v>
      </c>
      <c r="W7746">
        <v>649</v>
      </c>
      <c r="X7746" t="s">
        <v>60</v>
      </c>
      <c r="Y7746" t="s">
        <v>45</v>
      </c>
      <c r="Z7746">
        <v>0</v>
      </c>
      <c r="AA7746">
        <v>590</v>
      </c>
      <c r="AB7746">
        <v>11852</v>
      </c>
      <c r="AC7746" t="s">
        <v>46</v>
      </c>
    </row>
    <row r="7747" spans="1:29" x14ac:dyDescent="0.3">
      <c r="A7747" s="1" t="s">
        <v>47</v>
      </c>
      <c r="B7747" t="s">
        <v>48</v>
      </c>
      <c r="C7747" t="s">
        <v>1559</v>
      </c>
      <c r="D7747" t="s">
        <v>155</v>
      </c>
      <c r="E7747">
        <v>2</v>
      </c>
      <c r="F7747" t="s">
        <v>221</v>
      </c>
      <c r="G7747" t="s">
        <v>506</v>
      </c>
      <c r="H7747" t="s">
        <v>79</v>
      </c>
      <c r="I7747" t="s">
        <v>936</v>
      </c>
      <c r="J7747" t="s">
        <v>5066</v>
      </c>
      <c r="K7747" t="s">
        <v>16903</v>
      </c>
      <c r="L7747" t="s">
        <v>16904</v>
      </c>
      <c r="M7747" t="s">
        <v>556</v>
      </c>
      <c r="N7747" t="s">
        <v>40</v>
      </c>
      <c r="O7747">
        <v>5110</v>
      </c>
      <c r="P7747">
        <v>7509</v>
      </c>
      <c r="Q7747" t="s">
        <v>95</v>
      </c>
      <c r="R7747">
        <v>288</v>
      </c>
      <c r="S7747" s="2">
        <v>45158</v>
      </c>
      <c r="T7747" t="s">
        <v>42</v>
      </c>
      <c r="U7747">
        <v>0</v>
      </c>
      <c r="V7747" t="s">
        <v>106</v>
      </c>
      <c r="W7747">
        <v>721</v>
      </c>
      <c r="X7747" t="s">
        <v>44</v>
      </c>
      <c r="Y7747" t="s">
        <v>45</v>
      </c>
      <c r="Z7747">
        <v>0</v>
      </c>
      <c r="AA7747">
        <v>581</v>
      </c>
      <c r="AB7747">
        <v>5903</v>
      </c>
      <c r="AC7747" t="s">
        <v>107</v>
      </c>
    </row>
    <row r="7748" spans="1:29" x14ac:dyDescent="0.3">
      <c r="A7748" s="1" t="s">
        <v>29</v>
      </c>
      <c r="B7748" t="s">
        <v>30</v>
      </c>
      <c r="C7748" t="s">
        <v>2338</v>
      </c>
      <c r="D7748" t="s">
        <v>155</v>
      </c>
      <c r="E7748">
        <v>6</v>
      </c>
      <c r="F7748" t="s">
        <v>33</v>
      </c>
      <c r="G7748" t="s">
        <v>139</v>
      </c>
      <c r="H7748" t="s">
        <v>79</v>
      </c>
      <c r="I7748" t="s">
        <v>883</v>
      </c>
      <c r="J7748" t="s">
        <v>6221</v>
      </c>
      <c r="K7748">
        <f>1-937-616-8863</f>
        <v>-10415</v>
      </c>
      <c r="L7748" t="s">
        <v>16905</v>
      </c>
      <c r="M7748" t="s">
        <v>39</v>
      </c>
      <c r="N7748" t="s">
        <v>84</v>
      </c>
      <c r="O7748">
        <v>5929</v>
      </c>
      <c r="P7748">
        <v>8306</v>
      </c>
      <c r="Q7748" t="s">
        <v>41</v>
      </c>
      <c r="R7748">
        <v>35</v>
      </c>
      <c r="S7748" s="2">
        <v>44849</v>
      </c>
      <c r="T7748" t="s">
        <v>42</v>
      </c>
      <c r="U7748">
        <v>0</v>
      </c>
      <c r="V7748" t="s">
        <v>71</v>
      </c>
      <c r="W7748">
        <v>479</v>
      </c>
      <c r="X7748" t="s">
        <v>44</v>
      </c>
      <c r="Y7748" t="s">
        <v>45</v>
      </c>
      <c r="Z7748">
        <v>0</v>
      </c>
      <c r="AA7748">
        <v>93</v>
      </c>
      <c r="AB7748">
        <v>7859</v>
      </c>
      <c r="AC7748" t="s">
        <v>73</v>
      </c>
    </row>
    <row r="7749" spans="1:29" x14ac:dyDescent="0.3">
      <c r="A7749" s="1" t="s">
        <v>29</v>
      </c>
      <c r="B7749" t="s">
        <v>30</v>
      </c>
      <c r="C7749" t="s">
        <v>1769</v>
      </c>
      <c r="D7749" t="s">
        <v>185</v>
      </c>
      <c r="E7749">
        <v>7</v>
      </c>
      <c r="F7749" t="s">
        <v>186</v>
      </c>
      <c r="G7749" t="s">
        <v>620</v>
      </c>
      <c r="H7749" t="s">
        <v>35</v>
      </c>
      <c r="I7749" t="s">
        <v>10591</v>
      </c>
      <c r="J7749" t="s">
        <v>1986</v>
      </c>
      <c r="K7749" t="s">
        <v>16906</v>
      </c>
      <c r="L7749" t="s">
        <v>16907</v>
      </c>
      <c r="M7749" t="s">
        <v>1491</v>
      </c>
      <c r="N7749" t="s">
        <v>84</v>
      </c>
      <c r="O7749">
        <v>7691</v>
      </c>
      <c r="P7749">
        <v>10921</v>
      </c>
      <c r="Q7749" t="s">
        <v>41</v>
      </c>
      <c r="R7749">
        <v>209</v>
      </c>
      <c r="S7749" s="2">
        <v>44270</v>
      </c>
      <c r="T7749" s="2">
        <v>44295</v>
      </c>
      <c r="U7749">
        <v>0</v>
      </c>
      <c r="V7749" t="s">
        <v>43</v>
      </c>
      <c r="W7749">
        <v>624</v>
      </c>
      <c r="X7749" t="s">
        <v>60</v>
      </c>
      <c r="Y7749" t="s">
        <v>72</v>
      </c>
      <c r="Z7749">
        <v>0</v>
      </c>
      <c r="AA7749">
        <v>21</v>
      </c>
      <c r="AB7749">
        <v>8152</v>
      </c>
      <c r="AC7749" t="s">
        <v>73</v>
      </c>
    </row>
    <row r="7750" spans="1:29" x14ac:dyDescent="0.3">
      <c r="A7750" s="1" t="s">
        <v>47</v>
      </c>
      <c r="B7750" t="s">
        <v>145</v>
      </c>
      <c r="C7750" t="s">
        <v>270</v>
      </c>
      <c r="D7750" t="s">
        <v>98</v>
      </c>
      <c r="E7750">
        <v>1</v>
      </c>
      <c r="F7750" t="s">
        <v>64</v>
      </c>
      <c r="G7750" t="s">
        <v>433</v>
      </c>
      <c r="H7750" t="s">
        <v>79</v>
      </c>
      <c r="I7750" t="s">
        <v>238</v>
      </c>
      <c r="J7750" t="s">
        <v>632</v>
      </c>
      <c r="K7750" t="s">
        <v>16908</v>
      </c>
      <c r="L7750" t="s">
        <v>16909</v>
      </c>
      <c r="M7750" t="s">
        <v>2965</v>
      </c>
      <c r="N7750" t="s">
        <v>58</v>
      </c>
      <c r="O7750">
        <v>6672</v>
      </c>
      <c r="P7750">
        <v>8900</v>
      </c>
      <c r="Q7750" t="s">
        <v>59</v>
      </c>
      <c r="R7750">
        <v>704</v>
      </c>
      <c r="S7750" s="2">
        <v>44532</v>
      </c>
      <c r="T7750" t="s">
        <v>42</v>
      </c>
      <c r="U7750">
        <v>24640</v>
      </c>
      <c r="V7750" t="s">
        <v>85</v>
      </c>
      <c r="W7750">
        <v>510</v>
      </c>
      <c r="X7750" t="s">
        <v>44</v>
      </c>
      <c r="Y7750" t="s">
        <v>61</v>
      </c>
      <c r="Z7750">
        <v>2165</v>
      </c>
      <c r="AA7750">
        <v>224</v>
      </c>
      <c r="AB7750">
        <v>6692</v>
      </c>
      <c r="AC7750" t="s">
        <v>73</v>
      </c>
    </row>
    <row r="7751" spans="1:29" x14ac:dyDescent="0.3">
      <c r="A7751" s="1" t="s">
        <v>29</v>
      </c>
      <c r="B7751" t="s">
        <v>62</v>
      </c>
      <c r="C7751" t="s">
        <v>63</v>
      </c>
      <c r="D7751" t="s">
        <v>257</v>
      </c>
      <c r="E7751">
        <v>5</v>
      </c>
      <c r="F7751" t="s">
        <v>129</v>
      </c>
      <c r="G7751" t="s">
        <v>163</v>
      </c>
      <c r="H7751" t="s">
        <v>35</v>
      </c>
      <c r="I7751" t="s">
        <v>869</v>
      </c>
      <c r="J7751" t="s">
        <v>407</v>
      </c>
      <c r="K7751" t="s">
        <v>16910</v>
      </c>
      <c r="L7751" t="s">
        <v>16911</v>
      </c>
      <c r="M7751" t="s">
        <v>584</v>
      </c>
      <c r="N7751" t="s">
        <v>84</v>
      </c>
      <c r="O7751">
        <v>21428</v>
      </c>
      <c r="P7751">
        <v>23780</v>
      </c>
      <c r="Q7751" t="s">
        <v>59</v>
      </c>
      <c r="R7751">
        <v>12</v>
      </c>
      <c r="S7751" s="2">
        <v>44549</v>
      </c>
      <c r="T7751" t="s">
        <v>42</v>
      </c>
      <c r="U7751">
        <v>44166</v>
      </c>
      <c r="V7751" t="s">
        <v>106</v>
      </c>
      <c r="W7751">
        <v>471</v>
      </c>
      <c r="X7751" t="s">
        <v>44</v>
      </c>
      <c r="Y7751" t="s">
        <v>72</v>
      </c>
      <c r="Z7751">
        <v>0</v>
      </c>
      <c r="AA7751">
        <v>87</v>
      </c>
      <c r="AB7751">
        <v>21563</v>
      </c>
      <c r="AC7751" t="s">
        <v>73</v>
      </c>
    </row>
    <row r="7752" spans="1:29" x14ac:dyDescent="0.3">
      <c r="A7752" s="1" t="s">
        <v>29</v>
      </c>
      <c r="B7752" t="s">
        <v>363</v>
      </c>
      <c r="C7752" t="s">
        <v>770</v>
      </c>
      <c r="D7752" t="s">
        <v>138</v>
      </c>
      <c r="E7752">
        <v>4</v>
      </c>
      <c r="F7752" t="s">
        <v>271</v>
      </c>
      <c r="G7752" t="s">
        <v>1110</v>
      </c>
      <c r="H7752" t="s">
        <v>79</v>
      </c>
      <c r="I7752" t="s">
        <v>4046</v>
      </c>
      <c r="J7752" t="s">
        <v>3086</v>
      </c>
      <c r="K7752" t="s">
        <v>16912</v>
      </c>
      <c r="L7752" t="s">
        <v>16913</v>
      </c>
      <c r="M7752" t="s">
        <v>431</v>
      </c>
      <c r="N7752" t="s">
        <v>40</v>
      </c>
      <c r="O7752">
        <v>3018</v>
      </c>
      <c r="P7752">
        <v>5751</v>
      </c>
      <c r="Q7752" t="s">
        <v>95</v>
      </c>
      <c r="R7752">
        <v>433</v>
      </c>
      <c r="S7752" s="2">
        <v>44543</v>
      </c>
      <c r="T7752" t="s">
        <v>42</v>
      </c>
      <c r="U7752">
        <v>0</v>
      </c>
      <c r="V7752" t="s">
        <v>43</v>
      </c>
      <c r="W7752">
        <v>805</v>
      </c>
      <c r="X7752" t="s">
        <v>44</v>
      </c>
      <c r="Y7752" t="s">
        <v>72</v>
      </c>
      <c r="Z7752">
        <v>0</v>
      </c>
      <c r="AA7752">
        <v>865</v>
      </c>
      <c r="AB7752">
        <v>4870</v>
      </c>
      <c r="AC7752" t="s">
        <v>73</v>
      </c>
    </row>
    <row r="7753" spans="1:29" x14ac:dyDescent="0.3">
      <c r="A7753" s="1" t="s">
        <v>47</v>
      </c>
      <c r="B7753" t="s">
        <v>153</v>
      </c>
      <c r="C7753" t="s">
        <v>826</v>
      </c>
      <c r="D7753" t="s">
        <v>178</v>
      </c>
      <c r="E7753">
        <v>9</v>
      </c>
      <c r="F7753" t="s">
        <v>77</v>
      </c>
      <c r="G7753" t="s">
        <v>440</v>
      </c>
      <c r="H7753" t="s">
        <v>35</v>
      </c>
      <c r="I7753" t="s">
        <v>299</v>
      </c>
      <c r="J7753" t="s">
        <v>2670</v>
      </c>
      <c r="K7753" t="s">
        <v>16914</v>
      </c>
      <c r="L7753" t="s">
        <v>16915</v>
      </c>
      <c r="M7753" t="s">
        <v>943</v>
      </c>
      <c r="N7753" t="s">
        <v>84</v>
      </c>
      <c r="O7753">
        <v>5327</v>
      </c>
      <c r="P7753">
        <v>7719</v>
      </c>
      <c r="Q7753" t="s">
        <v>41</v>
      </c>
      <c r="R7753">
        <v>816</v>
      </c>
      <c r="S7753" s="2">
        <v>44447</v>
      </c>
      <c r="T7753" s="2">
        <v>44477</v>
      </c>
      <c r="U7753">
        <v>0</v>
      </c>
      <c r="V7753" t="s">
        <v>106</v>
      </c>
      <c r="W7753">
        <v>538</v>
      </c>
      <c r="X7753" t="s">
        <v>60</v>
      </c>
      <c r="Y7753" t="s">
        <v>45</v>
      </c>
      <c r="Z7753">
        <v>0</v>
      </c>
      <c r="AA7753">
        <v>174</v>
      </c>
      <c r="AB7753">
        <v>5950</v>
      </c>
      <c r="AC7753" t="s">
        <v>73</v>
      </c>
    </row>
    <row r="7754" spans="1:29" x14ac:dyDescent="0.3">
      <c r="A7754" s="1" t="s">
        <v>29</v>
      </c>
      <c r="B7754" t="s">
        <v>74</v>
      </c>
      <c r="C7754" t="s">
        <v>790</v>
      </c>
      <c r="D7754" t="s">
        <v>178</v>
      </c>
      <c r="E7754">
        <v>3</v>
      </c>
      <c r="F7754" t="s">
        <v>129</v>
      </c>
      <c r="G7754" t="s">
        <v>163</v>
      </c>
      <c r="H7754" t="s">
        <v>35</v>
      </c>
      <c r="I7754" t="s">
        <v>4378</v>
      </c>
      <c r="J7754" t="s">
        <v>323</v>
      </c>
      <c r="K7754" t="s">
        <v>16916</v>
      </c>
      <c r="L7754" t="s">
        <v>16917</v>
      </c>
      <c r="M7754" t="s">
        <v>795</v>
      </c>
      <c r="N7754" t="s">
        <v>40</v>
      </c>
      <c r="O7754">
        <v>15850</v>
      </c>
      <c r="P7754">
        <v>18558</v>
      </c>
      <c r="Q7754" t="s">
        <v>95</v>
      </c>
      <c r="R7754">
        <v>958</v>
      </c>
      <c r="S7754" s="2">
        <v>44970</v>
      </c>
      <c r="T7754" t="s">
        <v>42</v>
      </c>
      <c r="U7754">
        <v>0</v>
      </c>
      <c r="V7754" t="s">
        <v>43</v>
      </c>
      <c r="W7754">
        <v>838</v>
      </c>
      <c r="X7754" t="s">
        <v>44</v>
      </c>
      <c r="Y7754" t="s">
        <v>72</v>
      </c>
      <c r="Z7754">
        <v>0</v>
      </c>
      <c r="AA7754">
        <v>334</v>
      </c>
      <c r="AB7754">
        <v>16028</v>
      </c>
      <c r="AC7754" t="s">
        <v>73</v>
      </c>
    </row>
    <row r="7755" spans="1:29" x14ac:dyDescent="0.3">
      <c r="A7755" s="1" t="s">
        <v>47</v>
      </c>
      <c r="B7755" t="s">
        <v>176</v>
      </c>
      <c r="C7755" t="s">
        <v>2730</v>
      </c>
      <c r="D7755" t="s">
        <v>50</v>
      </c>
      <c r="E7755">
        <v>8</v>
      </c>
      <c r="F7755" t="s">
        <v>64</v>
      </c>
      <c r="G7755" t="s">
        <v>1599</v>
      </c>
      <c r="H7755" t="s">
        <v>79</v>
      </c>
      <c r="I7755" t="s">
        <v>2525</v>
      </c>
      <c r="J7755" t="s">
        <v>2361</v>
      </c>
      <c r="K7755" t="s">
        <v>16918</v>
      </c>
      <c r="L7755" t="s">
        <v>16919</v>
      </c>
      <c r="M7755" t="s">
        <v>183</v>
      </c>
      <c r="N7755" t="s">
        <v>84</v>
      </c>
      <c r="O7755">
        <v>21716</v>
      </c>
      <c r="P7755">
        <v>25763</v>
      </c>
      <c r="Q7755" t="s">
        <v>59</v>
      </c>
      <c r="R7755">
        <v>121</v>
      </c>
      <c r="S7755" s="2">
        <v>45294</v>
      </c>
      <c r="T7755" t="s">
        <v>42</v>
      </c>
      <c r="U7755">
        <v>46128</v>
      </c>
      <c r="V7755" t="s">
        <v>85</v>
      </c>
      <c r="W7755">
        <v>570</v>
      </c>
      <c r="X7755" t="s">
        <v>44</v>
      </c>
      <c r="Y7755" t="s">
        <v>72</v>
      </c>
      <c r="Z7755">
        <v>0</v>
      </c>
      <c r="AA7755">
        <v>357</v>
      </c>
      <c r="AB7755">
        <v>22982</v>
      </c>
      <c r="AC7755" t="s">
        <v>46</v>
      </c>
    </row>
    <row r="7756" spans="1:29" x14ac:dyDescent="0.3">
      <c r="A7756" s="1" t="s">
        <v>29</v>
      </c>
      <c r="B7756" t="s">
        <v>96</v>
      </c>
      <c r="C7756" t="s">
        <v>2575</v>
      </c>
      <c r="D7756" t="s">
        <v>76</v>
      </c>
      <c r="E7756">
        <v>8</v>
      </c>
      <c r="F7756" t="s">
        <v>129</v>
      </c>
      <c r="G7756" t="s">
        <v>130</v>
      </c>
      <c r="H7756" t="s">
        <v>79</v>
      </c>
      <c r="I7756" t="s">
        <v>464</v>
      </c>
      <c r="J7756" t="s">
        <v>4160</v>
      </c>
      <c r="K7756" t="s">
        <v>16920</v>
      </c>
      <c r="L7756" t="s">
        <v>14016</v>
      </c>
      <c r="M7756" t="s">
        <v>105</v>
      </c>
      <c r="N7756" t="s">
        <v>94</v>
      </c>
      <c r="O7756">
        <v>18175</v>
      </c>
      <c r="P7756">
        <v>21617</v>
      </c>
      <c r="Q7756" t="s">
        <v>59</v>
      </c>
      <c r="R7756">
        <v>463</v>
      </c>
      <c r="S7756" s="2">
        <v>44860</v>
      </c>
      <c r="T7756" t="s">
        <v>42</v>
      </c>
      <c r="U7756">
        <v>44424</v>
      </c>
      <c r="V7756" t="s">
        <v>85</v>
      </c>
      <c r="W7756">
        <v>458</v>
      </c>
      <c r="X7756" t="s">
        <v>44</v>
      </c>
      <c r="Y7756" t="s">
        <v>45</v>
      </c>
      <c r="Z7756">
        <v>0</v>
      </c>
      <c r="AA7756">
        <v>774</v>
      </c>
      <c r="AB7756">
        <v>21088</v>
      </c>
      <c r="AC7756" t="s">
        <v>107</v>
      </c>
    </row>
    <row r="7757" spans="1:29" x14ac:dyDescent="0.3">
      <c r="A7757" s="1" t="s">
        <v>47</v>
      </c>
      <c r="B7757" t="s">
        <v>592</v>
      </c>
      <c r="C7757" t="s">
        <v>4899</v>
      </c>
      <c r="D7757" t="s">
        <v>201</v>
      </c>
      <c r="E7757">
        <v>4</v>
      </c>
      <c r="F7757" t="s">
        <v>99</v>
      </c>
      <c r="G7757" t="s">
        <v>529</v>
      </c>
      <c r="H7757" t="s">
        <v>79</v>
      </c>
      <c r="I7757" t="s">
        <v>3936</v>
      </c>
      <c r="J7757" t="s">
        <v>1171</v>
      </c>
      <c r="K7757" t="s">
        <v>16921</v>
      </c>
      <c r="L7757" t="s">
        <v>16922</v>
      </c>
      <c r="M7757" t="s">
        <v>2167</v>
      </c>
      <c r="N7757" t="s">
        <v>94</v>
      </c>
      <c r="O7757">
        <v>9209</v>
      </c>
      <c r="P7757">
        <v>11388</v>
      </c>
      <c r="Q7757" t="s">
        <v>59</v>
      </c>
      <c r="R7757">
        <v>277</v>
      </c>
      <c r="S7757" s="2">
        <v>45257</v>
      </c>
      <c r="T7757" t="s">
        <v>42</v>
      </c>
      <c r="U7757">
        <v>37949</v>
      </c>
      <c r="V7757" t="s">
        <v>85</v>
      </c>
      <c r="W7757">
        <v>836</v>
      </c>
      <c r="X7757" t="s">
        <v>44</v>
      </c>
      <c r="Y7757" t="s">
        <v>45</v>
      </c>
      <c r="Z7757">
        <v>0</v>
      </c>
      <c r="AA7757">
        <v>674</v>
      </c>
      <c r="AB7757">
        <v>9330</v>
      </c>
      <c r="AC7757" t="s">
        <v>107</v>
      </c>
    </row>
    <row r="7758" spans="1:29" x14ac:dyDescent="0.3">
      <c r="A7758" s="1" t="s">
        <v>47</v>
      </c>
      <c r="B7758" t="s">
        <v>108</v>
      </c>
      <c r="C7758" t="s">
        <v>655</v>
      </c>
      <c r="D7758" t="s">
        <v>178</v>
      </c>
      <c r="E7758">
        <v>9</v>
      </c>
      <c r="F7758" t="s">
        <v>64</v>
      </c>
      <c r="G7758" t="s">
        <v>1152</v>
      </c>
      <c r="H7758" t="s">
        <v>35</v>
      </c>
      <c r="I7758" t="s">
        <v>4409</v>
      </c>
      <c r="J7758" t="s">
        <v>3907</v>
      </c>
      <c r="K7758" t="s">
        <v>16923</v>
      </c>
      <c r="L7758" t="s">
        <v>16924</v>
      </c>
      <c r="M7758" t="s">
        <v>116</v>
      </c>
      <c r="N7758" t="s">
        <v>40</v>
      </c>
      <c r="O7758">
        <v>11576</v>
      </c>
      <c r="P7758">
        <v>14470</v>
      </c>
      <c r="Q7758" t="s">
        <v>41</v>
      </c>
      <c r="R7758">
        <v>303</v>
      </c>
      <c r="S7758" s="2">
        <v>44312</v>
      </c>
      <c r="T7758" s="2">
        <v>44331</v>
      </c>
      <c r="U7758">
        <v>0</v>
      </c>
      <c r="V7758" t="s">
        <v>43</v>
      </c>
      <c r="W7758">
        <v>803</v>
      </c>
      <c r="X7758" t="s">
        <v>60</v>
      </c>
      <c r="Y7758" t="s">
        <v>72</v>
      </c>
      <c r="Z7758">
        <v>0</v>
      </c>
      <c r="AA7758">
        <v>906</v>
      </c>
      <c r="AB7758">
        <v>13199</v>
      </c>
      <c r="AC7758" t="s">
        <v>107</v>
      </c>
    </row>
    <row r="7759" spans="1:29" x14ac:dyDescent="0.3">
      <c r="A7759" s="1" t="s">
        <v>29</v>
      </c>
      <c r="B7759" t="s">
        <v>363</v>
      </c>
      <c r="C7759" t="s">
        <v>2033</v>
      </c>
      <c r="D7759" t="s">
        <v>201</v>
      </c>
      <c r="E7759">
        <v>3</v>
      </c>
      <c r="F7759" t="s">
        <v>99</v>
      </c>
      <c r="G7759" t="s">
        <v>950</v>
      </c>
      <c r="H7759" t="s">
        <v>35</v>
      </c>
      <c r="I7759" t="s">
        <v>336</v>
      </c>
      <c r="J7759" t="s">
        <v>3872</v>
      </c>
      <c r="K7759" t="s">
        <v>16925</v>
      </c>
      <c r="L7759" t="s">
        <v>16926</v>
      </c>
      <c r="M7759" t="s">
        <v>1603</v>
      </c>
      <c r="N7759" t="s">
        <v>84</v>
      </c>
      <c r="O7759">
        <v>17575</v>
      </c>
      <c r="P7759">
        <v>21483</v>
      </c>
      <c r="Q7759" t="s">
        <v>41</v>
      </c>
      <c r="R7759">
        <v>151</v>
      </c>
      <c r="S7759" s="2">
        <v>44292</v>
      </c>
      <c r="T7759" t="s">
        <v>42</v>
      </c>
      <c r="U7759">
        <v>0</v>
      </c>
      <c r="V7759" t="s">
        <v>43</v>
      </c>
      <c r="W7759">
        <v>765</v>
      </c>
      <c r="X7759" t="s">
        <v>44</v>
      </c>
      <c r="Y7759" t="s">
        <v>72</v>
      </c>
      <c r="Z7759">
        <v>0</v>
      </c>
      <c r="AA7759">
        <v>593</v>
      </c>
      <c r="AB7759">
        <v>18969</v>
      </c>
      <c r="AC7759" t="s">
        <v>107</v>
      </c>
    </row>
    <row r="7760" spans="1:29" x14ac:dyDescent="0.3">
      <c r="A7760" s="1" t="s">
        <v>47</v>
      </c>
      <c r="B7760" t="s">
        <v>136</v>
      </c>
      <c r="C7760" t="s">
        <v>200</v>
      </c>
      <c r="D7760" t="s">
        <v>98</v>
      </c>
      <c r="E7760">
        <v>3</v>
      </c>
      <c r="F7760" t="s">
        <v>51</v>
      </c>
      <c r="G7760" t="s">
        <v>237</v>
      </c>
      <c r="H7760" t="s">
        <v>35</v>
      </c>
      <c r="I7760" t="s">
        <v>3190</v>
      </c>
      <c r="J7760" t="s">
        <v>3409</v>
      </c>
      <c r="K7760" t="s">
        <v>16927</v>
      </c>
      <c r="L7760" t="s">
        <v>16928</v>
      </c>
      <c r="M7760" t="s">
        <v>312</v>
      </c>
      <c r="N7760" t="s">
        <v>40</v>
      </c>
      <c r="O7760">
        <v>26722</v>
      </c>
      <c r="P7760">
        <v>30570</v>
      </c>
      <c r="Q7760" t="s">
        <v>41</v>
      </c>
      <c r="R7760">
        <v>43</v>
      </c>
      <c r="S7760" s="2">
        <v>44721</v>
      </c>
      <c r="T7760" s="2">
        <v>44732</v>
      </c>
      <c r="U7760">
        <v>0</v>
      </c>
      <c r="V7760" t="s">
        <v>71</v>
      </c>
      <c r="W7760">
        <v>638</v>
      </c>
      <c r="X7760" t="s">
        <v>60</v>
      </c>
      <c r="Y7760" t="s">
        <v>61</v>
      </c>
      <c r="Z7760">
        <v>0</v>
      </c>
      <c r="AA7760">
        <v>457</v>
      </c>
      <c r="AB7760">
        <v>28898</v>
      </c>
      <c r="AC7760" t="s">
        <v>107</v>
      </c>
    </row>
    <row r="7761" spans="1:29" x14ac:dyDescent="0.3">
      <c r="A7761" s="1" t="s">
        <v>29</v>
      </c>
      <c r="B7761" t="s">
        <v>96</v>
      </c>
      <c r="C7761" t="s">
        <v>97</v>
      </c>
      <c r="D7761" t="s">
        <v>352</v>
      </c>
      <c r="E7761">
        <v>4</v>
      </c>
      <c r="F7761" t="s">
        <v>186</v>
      </c>
      <c r="G7761" t="s">
        <v>650</v>
      </c>
      <c r="H7761" t="s">
        <v>79</v>
      </c>
      <c r="I7761" t="s">
        <v>3007</v>
      </c>
      <c r="J7761" t="s">
        <v>4153</v>
      </c>
      <c r="K7761" t="s">
        <v>16929</v>
      </c>
      <c r="L7761" t="s">
        <v>16930</v>
      </c>
      <c r="M7761" t="s">
        <v>818</v>
      </c>
      <c r="N7761" t="s">
        <v>40</v>
      </c>
      <c r="O7761">
        <v>18329</v>
      </c>
      <c r="P7761">
        <v>22327</v>
      </c>
      <c r="Q7761" t="s">
        <v>95</v>
      </c>
      <c r="R7761">
        <v>318</v>
      </c>
      <c r="S7761" s="2">
        <v>44369</v>
      </c>
      <c r="T7761" t="s">
        <v>42</v>
      </c>
      <c r="U7761">
        <v>0</v>
      </c>
      <c r="V7761" t="s">
        <v>71</v>
      </c>
      <c r="W7761">
        <v>609</v>
      </c>
      <c r="X7761" t="s">
        <v>44</v>
      </c>
      <c r="Y7761" t="s">
        <v>61</v>
      </c>
      <c r="Z7761">
        <v>0</v>
      </c>
      <c r="AA7761">
        <v>967</v>
      </c>
      <c r="AB7761">
        <v>21735</v>
      </c>
      <c r="AC7761" t="s">
        <v>107</v>
      </c>
    </row>
    <row r="7762" spans="1:29" x14ac:dyDescent="0.3">
      <c r="A7762" s="1" t="s">
        <v>29</v>
      </c>
      <c r="B7762" t="s">
        <v>30</v>
      </c>
      <c r="C7762" t="s">
        <v>1954</v>
      </c>
      <c r="D7762" t="s">
        <v>201</v>
      </c>
      <c r="E7762">
        <v>2</v>
      </c>
      <c r="F7762" t="s">
        <v>99</v>
      </c>
      <c r="G7762" t="s">
        <v>529</v>
      </c>
      <c r="H7762" t="s">
        <v>79</v>
      </c>
      <c r="I7762" t="s">
        <v>738</v>
      </c>
      <c r="J7762" t="s">
        <v>5326</v>
      </c>
      <c r="K7762" t="s">
        <v>16931</v>
      </c>
      <c r="L7762" t="s">
        <v>16932</v>
      </c>
      <c r="M7762" t="s">
        <v>1395</v>
      </c>
      <c r="N7762" t="s">
        <v>58</v>
      </c>
      <c r="O7762">
        <v>15384</v>
      </c>
      <c r="P7762">
        <v>18333</v>
      </c>
      <c r="Q7762" t="s">
        <v>59</v>
      </c>
      <c r="R7762">
        <v>478</v>
      </c>
      <c r="S7762" s="2">
        <v>44596</v>
      </c>
      <c r="T7762" s="2">
        <v>44599</v>
      </c>
      <c r="U7762">
        <v>21787</v>
      </c>
      <c r="V7762" t="s">
        <v>71</v>
      </c>
      <c r="W7762">
        <v>752</v>
      </c>
      <c r="X7762" t="s">
        <v>60</v>
      </c>
      <c r="Y7762" t="s">
        <v>72</v>
      </c>
      <c r="Z7762">
        <v>4875</v>
      </c>
      <c r="AA7762">
        <v>217</v>
      </c>
      <c r="AB7762">
        <v>18293</v>
      </c>
      <c r="AC7762" t="s">
        <v>107</v>
      </c>
    </row>
    <row r="7763" spans="1:29" x14ac:dyDescent="0.3">
      <c r="A7763" s="1" t="s">
        <v>47</v>
      </c>
      <c r="B7763" t="s">
        <v>136</v>
      </c>
      <c r="C7763" t="s">
        <v>1386</v>
      </c>
      <c r="D7763" t="s">
        <v>110</v>
      </c>
      <c r="E7763">
        <v>10</v>
      </c>
      <c r="F7763" t="s">
        <v>271</v>
      </c>
      <c r="G7763" t="s">
        <v>340</v>
      </c>
      <c r="H7763" t="s">
        <v>79</v>
      </c>
      <c r="I7763" t="s">
        <v>1804</v>
      </c>
      <c r="J7763" t="s">
        <v>3698</v>
      </c>
      <c r="K7763">
        <v>1514875234</v>
      </c>
      <c r="L7763" t="s">
        <v>16933</v>
      </c>
      <c r="M7763" t="s">
        <v>207</v>
      </c>
      <c r="N7763" t="s">
        <v>94</v>
      </c>
      <c r="O7763">
        <v>9086</v>
      </c>
      <c r="P7763">
        <v>12214</v>
      </c>
      <c r="Q7763" t="s">
        <v>59</v>
      </c>
      <c r="R7763">
        <v>855</v>
      </c>
      <c r="S7763" s="2">
        <v>44732</v>
      </c>
      <c r="T7763" s="2">
        <v>44739</v>
      </c>
      <c r="U7763">
        <v>16173</v>
      </c>
      <c r="V7763" t="s">
        <v>85</v>
      </c>
      <c r="W7763">
        <v>638</v>
      </c>
      <c r="X7763" t="s">
        <v>60</v>
      </c>
      <c r="Y7763" t="s">
        <v>72</v>
      </c>
      <c r="Z7763">
        <v>0</v>
      </c>
      <c r="AA7763">
        <v>447</v>
      </c>
      <c r="AB7763">
        <v>9161</v>
      </c>
      <c r="AC7763" t="s">
        <v>46</v>
      </c>
    </row>
    <row r="7764" spans="1:29" x14ac:dyDescent="0.3">
      <c r="A7764" s="1" t="s">
        <v>47</v>
      </c>
      <c r="B7764" t="s">
        <v>48</v>
      </c>
      <c r="C7764" t="s">
        <v>2654</v>
      </c>
      <c r="D7764" t="s">
        <v>98</v>
      </c>
      <c r="E7764">
        <v>6</v>
      </c>
      <c r="F7764" t="s">
        <v>129</v>
      </c>
      <c r="G7764" t="s">
        <v>574</v>
      </c>
      <c r="H7764" t="s">
        <v>35</v>
      </c>
      <c r="I7764" t="s">
        <v>729</v>
      </c>
      <c r="J7764" t="s">
        <v>1600</v>
      </c>
      <c r="K7764">
        <f>1-119-277-9267</f>
        <v>-9662</v>
      </c>
      <c r="L7764" t="s">
        <v>16934</v>
      </c>
      <c r="M7764" t="s">
        <v>385</v>
      </c>
      <c r="N7764" t="s">
        <v>84</v>
      </c>
      <c r="O7764">
        <v>21949</v>
      </c>
      <c r="P7764">
        <v>26923</v>
      </c>
      <c r="Q7764" t="s">
        <v>41</v>
      </c>
      <c r="R7764">
        <v>269</v>
      </c>
      <c r="S7764" s="2">
        <v>44435</v>
      </c>
      <c r="T7764" t="s">
        <v>42</v>
      </c>
      <c r="U7764">
        <v>0</v>
      </c>
      <c r="V7764" t="s">
        <v>106</v>
      </c>
      <c r="W7764">
        <v>838</v>
      </c>
      <c r="X7764" t="s">
        <v>44</v>
      </c>
      <c r="Y7764" t="s">
        <v>45</v>
      </c>
      <c r="Z7764">
        <v>0</v>
      </c>
      <c r="AA7764">
        <v>641</v>
      </c>
      <c r="AB7764">
        <v>26663</v>
      </c>
      <c r="AC7764" t="s">
        <v>73</v>
      </c>
    </row>
    <row r="7765" spans="1:29" x14ac:dyDescent="0.3">
      <c r="A7765" s="1" t="s">
        <v>47</v>
      </c>
      <c r="B7765" t="s">
        <v>153</v>
      </c>
      <c r="C7765" t="s">
        <v>1232</v>
      </c>
      <c r="D7765" t="s">
        <v>178</v>
      </c>
      <c r="E7765">
        <v>1</v>
      </c>
      <c r="F7765" t="s">
        <v>33</v>
      </c>
      <c r="G7765" t="s">
        <v>451</v>
      </c>
      <c r="H7765" t="s">
        <v>79</v>
      </c>
      <c r="I7765" t="s">
        <v>464</v>
      </c>
      <c r="J7765" t="s">
        <v>1092</v>
      </c>
      <c r="K7765" t="s">
        <v>16935</v>
      </c>
      <c r="L7765" t="s">
        <v>16936</v>
      </c>
      <c r="M7765" t="s">
        <v>1208</v>
      </c>
      <c r="N7765" t="s">
        <v>84</v>
      </c>
      <c r="O7765">
        <v>2845</v>
      </c>
      <c r="P7765">
        <v>5470</v>
      </c>
      <c r="Q7765" t="s">
        <v>95</v>
      </c>
      <c r="R7765">
        <v>531</v>
      </c>
      <c r="S7765" s="2">
        <v>44577</v>
      </c>
      <c r="T7765" s="2">
        <v>44581</v>
      </c>
      <c r="U7765">
        <v>0</v>
      </c>
      <c r="V7765" t="s">
        <v>71</v>
      </c>
      <c r="W7765">
        <v>402</v>
      </c>
      <c r="X7765" t="s">
        <v>60</v>
      </c>
      <c r="Y7765" t="s">
        <v>61</v>
      </c>
      <c r="Z7765">
        <v>0</v>
      </c>
      <c r="AA7765">
        <v>683</v>
      </c>
      <c r="AB7765">
        <v>4152</v>
      </c>
      <c r="AC7765" t="s">
        <v>46</v>
      </c>
    </row>
    <row r="7766" spans="1:29" x14ac:dyDescent="0.3">
      <c r="A7766" s="1" t="s">
        <v>47</v>
      </c>
      <c r="B7766" t="s">
        <v>176</v>
      </c>
      <c r="C7766" t="s">
        <v>2306</v>
      </c>
      <c r="D7766" t="s">
        <v>387</v>
      </c>
      <c r="E7766">
        <v>5</v>
      </c>
      <c r="F7766" t="s">
        <v>77</v>
      </c>
      <c r="G7766" t="s">
        <v>501</v>
      </c>
      <c r="H7766" t="s">
        <v>79</v>
      </c>
      <c r="I7766" t="s">
        <v>417</v>
      </c>
      <c r="J7766" t="s">
        <v>921</v>
      </c>
      <c r="K7766" t="s">
        <v>16937</v>
      </c>
      <c r="L7766" t="s">
        <v>16938</v>
      </c>
      <c r="M7766" t="s">
        <v>1637</v>
      </c>
      <c r="N7766" t="s">
        <v>84</v>
      </c>
      <c r="O7766">
        <v>5724</v>
      </c>
      <c r="P7766">
        <v>8312</v>
      </c>
      <c r="Q7766" t="s">
        <v>95</v>
      </c>
      <c r="R7766">
        <v>675</v>
      </c>
      <c r="S7766" s="2">
        <v>45017</v>
      </c>
      <c r="T7766" s="2">
        <v>45043</v>
      </c>
      <c r="U7766">
        <v>0</v>
      </c>
      <c r="V7766" t="s">
        <v>85</v>
      </c>
      <c r="W7766">
        <v>491</v>
      </c>
      <c r="X7766" t="s">
        <v>60</v>
      </c>
      <c r="Y7766" t="s">
        <v>45</v>
      </c>
      <c r="Z7766">
        <v>0</v>
      </c>
      <c r="AA7766">
        <v>637</v>
      </c>
      <c r="AB7766">
        <v>6474</v>
      </c>
      <c r="AC7766" t="s">
        <v>73</v>
      </c>
    </row>
    <row r="7767" spans="1:29" x14ac:dyDescent="0.3">
      <c r="A7767" s="1" t="s">
        <v>47</v>
      </c>
      <c r="B7767" t="s">
        <v>161</v>
      </c>
      <c r="C7767" t="s">
        <v>2551</v>
      </c>
      <c r="D7767" t="s">
        <v>138</v>
      </c>
      <c r="E7767">
        <v>8</v>
      </c>
      <c r="F7767" t="s">
        <v>221</v>
      </c>
      <c r="G7767" t="s">
        <v>858</v>
      </c>
      <c r="H7767" t="s">
        <v>79</v>
      </c>
      <c r="I7767" t="s">
        <v>906</v>
      </c>
      <c r="J7767" t="s">
        <v>2315</v>
      </c>
      <c r="K7767">
        <f>1-815-932-5311</f>
        <v>-7057</v>
      </c>
      <c r="L7767" t="s">
        <v>16939</v>
      </c>
      <c r="M7767" t="s">
        <v>687</v>
      </c>
      <c r="N7767" t="s">
        <v>84</v>
      </c>
      <c r="O7767">
        <v>16481</v>
      </c>
      <c r="P7767">
        <v>18842</v>
      </c>
      <c r="Q7767" t="s">
        <v>41</v>
      </c>
      <c r="R7767">
        <v>402</v>
      </c>
      <c r="S7767" s="2">
        <v>44390</v>
      </c>
      <c r="T7767" t="s">
        <v>42</v>
      </c>
      <c r="U7767">
        <v>0</v>
      </c>
      <c r="V7767" t="s">
        <v>43</v>
      </c>
      <c r="W7767">
        <v>439</v>
      </c>
      <c r="X7767" t="s">
        <v>44</v>
      </c>
      <c r="Y7767" t="s">
        <v>45</v>
      </c>
      <c r="Z7767">
        <v>0</v>
      </c>
      <c r="AA7767">
        <v>364</v>
      </c>
      <c r="AB7767">
        <v>17742</v>
      </c>
      <c r="AC7767" t="s">
        <v>73</v>
      </c>
    </row>
    <row r="7768" spans="1:29" x14ac:dyDescent="0.3">
      <c r="A7768" s="1" t="s">
        <v>29</v>
      </c>
      <c r="B7768" t="s">
        <v>327</v>
      </c>
      <c r="C7768" t="s">
        <v>1432</v>
      </c>
      <c r="D7768" t="s">
        <v>236</v>
      </c>
      <c r="E7768">
        <v>1</v>
      </c>
      <c r="F7768" t="s">
        <v>77</v>
      </c>
      <c r="G7768" t="s">
        <v>932</v>
      </c>
      <c r="H7768" t="s">
        <v>79</v>
      </c>
      <c r="I7768" t="s">
        <v>1070</v>
      </c>
      <c r="J7768" t="s">
        <v>5517</v>
      </c>
      <c r="K7768">
        <v>2625377048</v>
      </c>
      <c r="L7768" t="s">
        <v>16940</v>
      </c>
      <c r="M7768" t="s">
        <v>769</v>
      </c>
      <c r="N7768" t="s">
        <v>40</v>
      </c>
      <c r="O7768">
        <v>13018</v>
      </c>
      <c r="P7768">
        <v>16917</v>
      </c>
      <c r="Q7768" t="s">
        <v>95</v>
      </c>
      <c r="R7768">
        <v>190</v>
      </c>
      <c r="S7768" s="2">
        <v>44533</v>
      </c>
      <c r="T7768" s="2">
        <v>44546</v>
      </c>
      <c r="U7768">
        <v>0</v>
      </c>
      <c r="V7768" t="s">
        <v>85</v>
      </c>
      <c r="W7768">
        <v>598</v>
      </c>
      <c r="X7768" t="s">
        <v>60</v>
      </c>
      <c r="Y7768" t="s">
        <v>61</v>
      </c>
      <c r="Z7768">
        <v>0</v>
      </c>
      <c r="AA7768">
        <v>964</v>
      </c>
      <c r="AB7768">
        <v>13484</v>
      </c>
      <c r="AC7768" t="s">
        <v>107</v>
      </c>
    </row>
    <row r="7769" spans="1:29" x14ac:dyDescent="0.3">
      <c r="A7769" s="1" t="s">
        <v>29</v>
      </c>
      <c r="B7769" t="s">
        <v>393</v>
      </c>
      <c r="C7769" t="s">
        <v>873</v>
      </c>
      <c r="D7769" t="s">
        <v>178</v>
      </c>
      <c r="E7769">
        <v>3</v>
      </c>
      <c r="F7769" t="s">
        <v>33</v>
      </c>
      <c r="G7769" t="s">
        <v>209</v>
      </c>
      <c r="H7769" t="s">
        <v>79</v>
      </c>
      <c r="I7769" t="s">
        <v>3412</v>
      </c>
      <c r="J7769" t="s">
        <v>2747</v>
      </c>
      <c r="K7769" t="s">
        <v>16941</v>
      </c>
      <c r="L7769" t="s">
        <v>16942</v>
      </c>
      <c r="M7769" t="s">
        <v>948</v>
      </c>
      <c r="N7769" t="s">
        <v>58</v>
      </c>
      <c r="O7769">
        <v>12667</v>
      </c>
      <c r="P7769">
        <v>16438</v>
      </c>
      <c r="Q7769" t="s">
        <v>95</v>
      </c>
      <c r="R7769">
        <v>400</v>
      </c>
      <c r="S7769" s="2">
        <v>44871</v>
      </c>
      <c r="T7769" t="s">
        <v>42</v>
      </c>
      <c r="U7769">
        <v>0</v>
      </c>
      <c r="V7769" t="s">
        <v>106</v>
      </c>
      <c r="W7769">
        <v>788</v>
      </c>
      <c r="X7769" t="s">
        <v>44</v>
      </c>
      <c r="Y7769" t="s">
        <v>61</v>
      </c>
      <c r="Z7769">
        <v>4988</v>
      </c>
      <c r="AA7769">
        <v>384</v>
      </c>
      <c r="AB7769">
        <v>16116</v>
      </c>
      <c r="AC7769" t="s">
        <v>107</v>
      </c>
    </row>
    <row r="7770" spans="1:29" x14ac:dyDescent="0.3">
      <c r="A7770" s="1" t="s">
        <v>29</v>
      </c>
      <c r="B7770" t="s">
        <v>393</v>
      </c>
      <c r="C7770" t="s">
        <v>2946</v>
      </c>
      <c r="D7770" t="s">
        <v>110</v>
      </c>
      <c r="E7770">
        <v>7</v>
      </c>
      <c r="F7770" t="s">
        <v>120</v>
      </c>
      <c r="G7770" t="s">
        <v>1180</v>
      </c>
      <c r="H7770" t="s">
        <v>35</v>
      </c>
      <c r="I7770" t="s">
        <v>7390</v>
      </c>
      <c r="J7770" t="s">
        <v>2610</v>
      </c>
      <c r="K7770">
        <v>9219086943</v>
      </c>
      <c r="L7770" t="s">
        <v>16943</v>
      </c>
      <c r="M7770" t="s">
        <v>613</v>
      </c>
      <c r="N7770" t="s">
        <v>94</v>
      </c>
      <c r="O7770">
        <v>18293</v>
      </c>
      <c r="P7770">
        <v>20350</v>
      </c>
      <c r="Q7770" t="s">
        <v>95</v>
      </c>
      <c r="R7770">
        <v>432</v>
      </c>
      <c r="S7770" s="2">
        <v>44773</v>
      </c>
      <c r="T7770" t="s">
        <v>42</v>
      </c>
      <c r="U7770">
        <v>0</v>
      </c>
      <c r="V7770" t="s">
        <v>43</v>
      </c>
      <c r="W7770">
        <v>596</v>
      </c>
      <c r="X7770" t="s">
        <v>44</v>
      </c>
      <c r="Y7770" t="s">
        <v>45</v>
      </c>
      <c r="Z7770">
        <v>0</v>
      </c>
      <c r="AA7770">
        <v>835</v>
      </c>
      <c r="AB7770">
        <v>18988</v>
      </c>
      <c r="AC7770" t="s">
        <v>46</v>
      </c>
    </row>
    <row r="7771" spans="1:29" x14ac:dyDescent="0.3">
      <c r="A7771" s="1" t="s">
        <v>29</v>
      </c>
      <c r="B7771" t="s">
        <v>74</v>
      </c>
      <c r="C7771" t="s">
        <v>2832</v>
      </c>
      <c r="D7771" t="s">
        <v>128</v>
      </c>
      <c r="E7771">
        <v>8</v>
      </c>
      <c r="F7771" t="s">
        <v>33</v>
      </c>
      <c r="G7771" t="s">
        <v>170</v>
      </c>
      <c r="H7771" t="s">
        <v>35</v>
      </c>
      <c r="I7771" t="s">
        <v>3473</v>
      </c>
      <c r="J7771" t="s">
        <v>157</v>
      </c>
      <c r="K7771" t="s">
        <v>16944</v>
      </c>
      <c r="L7771" t="s">
        <v>16945</v>
      </c>
      <c r="M7771" t="s">
        <v>969</v>
      </c>
      <c r="N7771" t="s">
        <v>40</v>
      </c>
      <c r="O7771">
        <v>9211</v>
      </c>
      <c r="P7771">
        <v>11679</v>
      </c>
      <c r="Q7771" t="s">
        <v>41</v>
      </c>
      <c r="R7771">
        <v>38</v>
      </c>
      <c r="S7771" s="2">
        <v>44890</v>
      </c>
      <c r="T7771" t="s">
        <v>42</v>
      </c>
      <c r="U7771">
        <v>0</v>
      </c>
      <c r="V7771" t="s">
        <v>71</v>
      </c>
      <c r="W7771">
        <v>461</v>
      </c>
      <c r="X7771" t="s">
        <v>44</v>
      </c>
      <c r="Y7771" t="s">
        <v>72</v>
      </c>
      <c r="Z7771">
        <v>0</v>
      </c>
      <c r="AA7771">
        <v>267</v>
      </c>
      <c r="AB7771">
        <v>10652</v>
      </c>
      <c r="AC7771" t="s">
        <v>73</v>
      </c>
    </row>
    <row r="7772" spans="1:29" x14ac:dyDescent="0.3">
      <c r="A7772" s="1" t="s">
        <v>29</v>
      </c>
      <c r="B7772" t="s">
        <v>363</v>
      </c>
      <c r="C7772" t="s">
        <v>2449</v>
      </c>
      <c r="D7772" t="s">
        <v>178</v>
      </c>
      <c r="E7772">
        <v>8</v>
      </c>
      <c r="F7772" t="s">
        <v>129</v>
      </c>
      <c r="G7772" t="s">
        <v>700</v>
      </c>
      <c r="H7772" t="s">
        <v>79</v>
      </c>
      <c r="I7772" t="s">
        <v>89</v>
      </c>
      <c r="J7772" t="s">
        <v>123</v>
      </c>
      <c r="K7772" t="s">
        <v>16946</v>
      </c>
      <c r="L7772" t="s">
        <v>16947</v>
      </c>
      <c r="M7772" t="s">
        <v>456</v>
      </c>
      <c r="N7772" t="s">
        <v>58</v>
      </c>
      <c r="O7772">
        <v>21776</v>
      </c>
      <c r="P7772">
        <v>24920</v>
      </c>
      <c r="Q7772" t="s">
        <v>59</v>
      </c>
      <c r="R7772">
        <v>226</v>
      </c>
      <c r="S7772" s="2">
        <v>44574</v>
      </c>
      <c r="T7772" s="2">
        <v>44588</v>
      </c>
      <c r="U7772">
        <v>43246</v>
      </c>
      <c r="V7772" t="s">
        <v>106</v>
      </c>
      <c r="W7772">
        <v>534</v>
      </c>
      <c r="X7772" t="s">
        <v>60</v>
      </c>
      <c r="Y7772" t="s">
        <v>61</v>
      </c>
      <c r="Z7772">
        <v>4667</v>
      </c>
      <c r="AA7772">
        <v>779</v>
      </c>
      <c r="AB7772">
        <v>24173</v>
      </c>
      <c r="AC7772" t="s">
        <v>73</v>
      </c>
    </row>
    <row r="7773" spans="1:29" x14ac:dyDescent="0.3">
      <c r="A7773" s="1" t="s">
        <v>29</v>
      </c>
      <c r="B7773" t="s">
        <v>30</v>
      </c>
      <c r="C7773" t="s">
        <v>819</v>
      </c>
      <c r="D7773" t="s">
        <v>98</v>
      </c>
      <c r="E7773">
        <v>5</v>
      </c>
      <c r="F7773" t="s">
        <v>33</v>
      </c>
      <c r="G7773" t="s">
        <v>179</v>
      </c>
      <c r="H7773" t="s">
        <v>79</v>
      </c>
      <c r="I7773" t="s">
        <v>3135</v>
      </c>
      <c r="J7773" t="s">
        <v>224</v>
      </c>
      <c r="K7773">
        <f>1-911-845-6427</f>
        <v>-8182</v>
      </c>
      <c r="L7773" t="s">
        <v>16948</v>
      </c>
      <c r="M7773" t="s">
        <v>1029</v>
      </c>
      <c r="N7773" t="s">
        <v>40</v>
      </c>
      <c r="O7773">
        <v>28063</v>
      </c>
      <c r="P7773">
        <v>32436</v>
      </c>
      <c r="Q7773" t="s">
        <v>59</v>
      </c>
      <c r="R7773">
        <v>843</v>
      </c>
      <c r="S7773" s="2">
        <v>44594</v>
      </c>
      <c r="T7773" t="s">
        <v>42</v>
      </c>
      <c r="U7773">
        <v>22088</v>
      </c>
      <c r="V7773" t="s">
        <v>43</v>
      </c>
      <c r="W7773">
        <v>627</v>
      </c>
      <c r="X7773" t="s">
        <v>44</v>
      </c>
      <c r="Y7773" t="s">
        <v>72</v>
      </c>
      <c r="Z7773">
        <v>0</v>
      </c>
      <c r="AA7773">
        <v>514</v>
      </c>
      <c r="AB7773">
        <v>32010</v>
      </c>
      <c r="AC7773" t="s">
        <v>46</v>
      </c>
    </row>
    <row r="7774" spans="1:29" x14ac:dyDescent="0.3">
      <c r="A7774" s="1" t="s">
        <v>47</v>
      </c>
      <c r="B7774" t="s">
        <v>234</v>
      </c>
      <c r="C7774" t="s">
        <v>2589</v>
      </c>
      <c r="D7774" t="s">
        <v>138</v>
      </c>
      <c r="E7774">
        <v>6</v>
      </c>
      <c r="F7774" t="s">
        <v>271</v>
      </c>
      <c r="G7774" t="s">
        <v>495</v>
      </c>
      <c r="H7774" t="s">
        <v>35</v>
      </c>
      <c r="I7774" t="s">
        <v>632</v>
      </c>
      <c r="J7774" t="s">
        <v>3401</v>
      </c>
      <c r="K7774">
        <v>9945885639</v>
      </c>
      <c r="L7774" t="s">
        <v>16949</v>
      </c>
      <c r="M7774" t="s">
        <v>242</v>
      </c>
      <c r="N7774" t="s">
        <v>94</v>
      </c>
      <c r="O7774">
        <v>8173</v>
      </c>
      <c r="P7774">
        <v>10683</v>
      </c>
      <c r="Q7774" t="s">
        <v>95</v>
      </c>
      <c r="R7774">
        <v>287</v>
      </c>
      <c r="S7774" s="2">
        <v>44361</v>
      </c>
      <c r="T7774" s="2">
        <v>44371</v>
      </c>
      <c r="U7774">
        <v>0</v>
      </c>
      <c r="V7774" t="s">
        <v>43</v>
      </c>
      <c r="W7774">
        <v>765</v>
      </c>
      <c r="X7774" t="s">
        <v>60</v>
      </c>
      <c r="Y7774" t="s">
        <v>45</v>
      </c>
      <c r="Z7774">
        <v>0</v>
      </c>
      <c r="AA7774">
        <v>238</v>
      </c>
      <c r="AB7774">
        <v>10276</v>
      </c>
      <c r="AC7774" t="s">
        <v>73</v>
      </c>
    </row>
    <row r="7775" spans="1:29" x14ac:dyDescent="0.3">
      <c r="A7775" s="1" t="s">
        <v>47</v>
      </c>
      <c r="B7775" t="s">
        <v>153</v>
      </c>
      <c r="C7775" t="s">
        <v>2120</v>
      </c>
      <c r="D7775" t="s">
        <v>119</v>
      </c>
      <c r="E7775">
        <v>1</v>
      </c>
      <c r="F7775" t="s">
        <v>120</v>
      </c>
      <c r="G7775" t="s">
        <v>329</v>
      </c>
      <c r="H7775" t="s">
        <v>79</v>
      </c>
      <c r="I7775" t="s">
        <v>305</v>
      </c>
      <c r="J7775" t="s">
        <v>1986</v>
      </c>
      <c r="K7775" t="s">
        <v>16950</v>
      </c>
      <c r="L7775" t="s">
        <v>16951</v>
      </c>
      <c r="M7775" t="s">
        <v>410</v>
      </c>
      <c r="N7775" t="s">
        <v>40</v>
      </c>
      <c r="O7775">
        <v>21635</v>
      </c>
      <c r="P7775">
        <v>25695</v>
      </c>
      <c r="Q7775" t="s">
        <v>95</v>
      </c>
      <c r="R7775">
        <v>435</v>
      </c>
      <c r="S7775" s="2">
        <v>44395</v>
      </c>
      <c r="T7775" s="2">
        <v>44401</v>
      </c>
      <c r="U7775">
        <v>0</v>
      </c>
      <c r="V7775" t="s">
        <v>43</v>
      </c>
      <c r="W7775">
        <v>511</v>
      </c>
      <c r="X7775" t="s">
        <v>60</v>
      </c>
      <c r="Y7775" t="s">
        <v>72</v>
      </c>
      <c r="Z7775">
        <v>0</v>
      </c>
      <c r="AA7775">
        <v>131</v>
      </c>
      <c r="AB7775">
        <v>24049</v>
      </c>
      <c r="AC7775" t="s">
        <v>46</v>
      </c>
    </row>
    <row r="7776" spans="1:29" x14ac:dyDescent="0.3">
      <c r="A7776" s="1" t="s">
        <v>47</v>
      </c>
      <c r="B7776" t="s">
        <v>145</v>
      </c>
      <c r="C7776" t="s">
        <v>146</v>
      </c>
      <c r="D7776" t="s">
        <v>257</v>
      </c>
      <c r="E7776">
        <v>4</v>
      </c>
      <c r="F7776" t="s">
        <v>186</v>
      </c>
      <c r="G7776" t="s">
        <v>620</v>
      </c>
      <c r="H7776" t="s">
        <v>35</v>
      </c>
      <c r="I7776" t="s">
        <v>496</v>
      </c>
      <c r="J7776" t="s">
        <v>274</v>
      </c>
      <c r="K7776" t="s">
        <v>16952</v>
      </c>
      <c r="L7776" t="s">
        <v>16953</v>
      </c>
      <c r="M7776" t="s">
        <v>2459</v>
      </c>
      <c r="N7776" t="s">
        <v>58</v>
      </c>
      <c r="O7776">
        <v>29629</v>
      </c>
      <c r="P7776">
        <v>31830</v>
      </c>
      <c r="Q7776" t="s">
        <v>95</v>
      </c>
      <c r="R7776">
        <v>974</v>
      </c>
      <c r="S7776" s="2">
        <v>45130</v>
      </c>
      <c r="T7776" s="2">
        <v>45152</v>
      </c>
      <c r="U7776">
        <v>0</v>
      </c>
      <c r="V7776" t="s">
        <v>85</v>
      </c>
      <c r="W7776">
        <v>823</v>
      </c>
      <c r="X7776" t="s">
        <v>60</v>
      </c>
      <c r="Y7776" t="s">
        <v>45</v>
      </c>
      <c r="Z7776">
        <v>3703</v>
      </c>
      <c r="AA7776">
        <v>202</v>
      </c>
      <c r="AB7776">
        <v>30821</v>
      </c>
      <c r="AC7776" t="s">
        <v>73</v>
      </c>
    </row>
    <row r="7777" spans="1:29" x14ac:dyDescent="0.3">
      <c r="A7777" s="1" t="s">
        <v>29</v>
      </c>
      <c r="B7777" t="s">
        <v>74</v>
      </c>
      <c r="C7777" t="s">
        <v>2832</v>
      </c>
      <c r="D7777" t="s">
        <v>76</v>
      </c>
      <c r="E7777">
        <v>7</v>
      </c>
      <c r="F7777" t="s">
        <v>186</v>
      </c>
      <c r="G7777" t="s">
        <v>187</v>
      </c>
      <c r="H7777" t="s">
        <v>35</v>
      </c>
      <c r="I7777" t="s">
        <v>990</v>
      </c>
      <c r="J7777" t="s">
        <v>2330</v>
      </c>
      <c r="K7777" t="s">
        <v>16954</v>
      </c>
      <c r="L7777" t="s">
        <v>16955</v>
      </c>
      <c r="M7777" t="s">
        <v>2176</v>
      </c>
      <c r="N7777" t="s">
        <v>84</v>
      </c>
      <c r="O7777">
        <v>4890</v>
      </c>
      <c r="P7777">
        <v>8488</v>
      </c>
      <c r="Q7777" t="s">
        <v>95</v>
      </c>
      <c r="R7777">
        <v>292</v>
      </c>
      <c r="S7777" s="2">
        <v>45118</v>
      </c>
      <c r="T7777" s="2">
        <v>45121</v>
      </c>
      <c r="U7777">
        <v>0</v>
      </c>
      <c r="V7777" t="s">
        <v>71</v>
      </c>
      <c r="W7777">
        <v>599</v>
      </c>
      <c r="X7777" t="s">
        <v>60</v>
      </c>
      <c r="Y7777" t="s">
        <v>45</v>
      </c>
      <c r="Z7777">
        <v>0</v>
      </c>
      <c r="AA7777">
        <v>913</v>
      </c>
      <c r="AB7777">
        <v>7795</v>
      </c>
      <c r="AC7777" t="s">
        <v>107</v>
      </c>
    </row>
    <row r="7778" spans="1:29" x14ac:dyDescent="0.3">
      <c r="A7778" s="1" t="s">
        <v>29</v>
      </c>
      <c r="B7778" t="s">
        <v>30</v>
      </c>
      <c r="C7778" t="s">
        <v>1024</v>
      </c>
      <c r="D7778" t="s">
        <v>178</v>
      </c>
      <c r="E7778">
        <v>3</v>
      </c>
      <c r="F7778" t="s">
        <v>221</v>
      </c>
      <c r="G7778" t="s">
        <v>222</v>
      </c>
      <c r="H7778" t="s">
        <v>79</v>
      </c>
      <c r="I7778" t="s">
        <v>3288</v>
      </c>
      <c r="J7778" t="s">
        <v>828</v>
      </c>
      <c r="K7778" t="s">
        <v>16956</v>
      </c>
      <c r="L7778" t="s">
        <v>16957</v>
      </c>
      <c r="M7778" t="s">
        <v>1029</v>
      </c>
      <c r="N7778" t="s">
        <v>40</v>
      </c>
      <c r="O7778">
        <v>19896</v>
      </c>
      <c r="P7778">
        <v>24869</v>
      </c>
      <c r="Q7778" t="s">
        <v>41</v>
      </c>
      <c r="R7778">
        <v>373</v>
      </c>
      <c r="S7778" s="2">
        <v>44639</v>
      </c>
      <c r="T7778" t="s">
        <v>42</v>
      </c>
      <c r="U7778">
        <v>0</v>
      </c>
      <c r="V7778" t="s">
        <v>71</v>
      </c>
      <c r="W7778">
        <v>814</v>
      </c>
      <c r="X7778" t="s">
        <v>44</v>
      </c>
      <c r="Y7778" t="s">
        <v>61</v>
      </c>
      <c r="Z7778">
        <v>0</v>
      </c>
      <c r="AA7778">
        <v>675</v>
      </c>
      <c r="AB7778">
        <v>23451</v>
      </c>
      <c r="AC7778" t="s">
        <v>46</v>
      </c>
    </row>
    <row r="7779" spans="1:29" x14ac:dyDescent="0.3">
      <c r="A7779" s="1" t="s">
        <v>47</v>
      </c>
      <c r="B7779" t="s">
        <v>153</v>
      </c>
      <c r="C7779" t="s">
        <v>2366</v>
      </c>
      <c r="D7779" t="s">
        <v>110</v>
      </c>
      <c r="E7779">
        <v>2</v>
      </c>
      <c r="F7779" t="s">
        <v>33</v>
      </c>
      <c r="G7779" t="s">
        <v>179</v>
      </c>
      <c r="H7779" t="s">
        <v>79</v>
      </c>
      <c r="I7779" t="s">
        <v>1083</v>
      </c>
      <c r="J7779" t="s">
        <v>2655</v>
      </c>
      <c r="K7779" t="s">
        <v>16958</v>
      </c>
      <c r="L7779" t="s">
        <v>16959</v>
      </c>
      <c r="M7779" t="s">
        <v>540</v>
      </c>
      <c r="N7779" t="s">
        <v>40</v>
      </c>
      <c r="O7779">
        <v>7819</v>
      </c>
      <c r="P7779">
        <v>10691</v>
      </c>
      <c r="Q7779" t="s">
        <v>41</v>
      </c>
      <c r="R7779">
        <v>444</v>
      </c>
      <c r="S7779" s="2">
        <v>44800</v>
      </c>
      <c r="T7779" t="s">
        <v>42</v>
      </c>
      <c r="U7779">
        <v>0</v>
      </c>
      <c r="V7779" t="s">
        <v>106</v>
      </c>
      <c r="W7779">
        <v>685</v>
      </c>
      <c r="X7779" t="s">
        <v>44</v>
      </c>
      <c r="Y7779" t="s">
        <v>72</v>
      </c>
      <c r="Z7779">
        <v>0</v>
      </c>
      <c r="AA7779">
        <v>873</v>
      </c>
      <c r="AB7779">
        <v>8172</v>
      </c>
      <c r="AC7779" t="s">
        <v>73</v>
      </c>
    </row>
    <row r="7780" spans="1:29" x14ac:dyDescent="0.3">
      <c r="A7780" s="1" t="s">
        <v>47</v>
      </c>
      <c r="B7780" t="s">
        <v>136</v>
      </c>
      <c r="C7780" t="s">
        <v>200</v>
      </c>
      <c r="D7780" t="s">
        <v>76</v>
      </c>
      <c r="E7780">
        <v>6</v>
      </c>
      <c r="F7780" t="s">
        <v>120</v>
      </c>
      <c r="G7780" t="s">
        <v>329</v>
      </c>
      <c r="H7780" t="s">
        <v>35</v>
      </c>
      <c r="I7780" t="s">
        <v>827</v>
      </c>
      <c r="J7780" t="s">
        <v>2743</v>
      </c>
      <c r="K7780" t="s">
        <v>16960</v>
      </c>
      <c r="L7780" t="s">
        <v>16961</v>
      </c>
      <c r="M7780" t="s">
        <v>1847</v>
      </c>
      <c r="N7780" t="s">
        <v>84</v>
      </c>
      <c r="O7780">
        <v>17673</v>
      </c>
      <c r="P7780">
        <v>20895</v>
      </c>
      <c r="Q7780" t="s">
        <v>95</v>
      </c>
      <c r="R7780">
        <v>396</v>
      </c>
      <c r="S7780" s="2">
        <v>44447</v>
      </c>
      <c r="T7780" s="2">
        <v>44458</v>
      </c>
      <c r="U7780">
        <v>0</v>
      </c>
      <c r="V7780" t="s">
        <v>43</v>
      </c>
      <c r="W7780">
        <v>626</v>
      </c>
      <c r="X7780" t="s">
        <v>60</v>
      </c>
      <c r="Y7780" t="s">
        <v>45</v>
      </c>
      <c r="Z7780">
        <v>0</v>
      </c>
      <c r="AA7780">
        <v>252</v>
      </c>
      <c r="AB7780">
        <v>20776</v>
      </c>
      <c r="AC7780" t="s">
        <v>46</v>
      </c>
    </row>
    <row r="7781" spans="1:29" x14ac:dyDescent="0.3">
      <c r="A7781" s="1" t="s">
        <v>29</v>
      </c>
      <c r="B7781" t="s">
        <v>541</v>
      </c>
      <c r="C7781" t="s">
        <v>4106</v>
      </c>
      <c r="D7781" t="s">
        <v>119</v>
      </c>
      <c r="E7781">
        <v>1</v>
      </c>
      <c r="F7781" t="s">
        <v>186</v>
      </c>
      <c r="G7781" t="s">
        <v>620</v>
      </c>
      <c r="H7781" t="s">
        <v>79</v>
      </c>
      <c r="I7781" t="s">
        <v>990</v>
      </c>
      <c r="J7781" t="s">
        <v>359</v>
      </c>
      <c r="K7781" t="s">
        <v>16962</v>
      </c>
      <c r="L7781" t="s">
        <v>16963</v>
      </c>
      <c r="M7781" t="s">
        <v>546</v>
      </c>
      <c r="N7781" t="s">
        <v>94</v>
      </c>
      <c r="O7781">
        <v>28302</v>
      </c>
      <c r="P7781">
        <v>30831</v>
      </c>
      <c r="Q7781" t="s">
        <v>59</v>
      </c>
      <c r="R7781">
        <v>503</v>
      </c>
      <c r="S7781" s="2">
        <v>44847</v>
      </c>
      <c r="T7781" s="2">
        <v>44852</v>
      </c>
      <c r="U7781">
        <v>856</v>
      </c>
      <c r="V7781" t="s">
        <v>85</v>
      </c>
      <c r="W7781">
        <v>487</v>
      </c>
      <c r="X7781" t="s">
        <v>60</v>
      </c>
      <c r="Y7781" t="s">
        <v>72</v>
      </c>
      <c r="Z7781">
        <v>0</v>
      </c>
      <c r="AA7781">
        <v>18</v>
      </c>
      <c r="AB7781">
        <v>29009</v>
      </c>
      <c r="AC7781" t="s">
        <v>46</v>
      </c>
    </row>
    <row r="7782" spans="1:29" x14ac:dyDescent="0.3">
      <c r="A7782" s="1" t="s">
        <v>47</v>
      </c>
      <c r="B7782" t="s">
        <v>48</v>
      </c>
      <c r="C7782" t="s">
        <v>2654</v>
      </c>
      <c r="D7782" t="s">
        <v>128</v>
      </c>
      <c r="E7782">
        <v>10</v>
      </c>
      <c r="F7782" t="s">
        <v>120</v>
      </c>
      <c r="G7782" t="s">
        <v>121</v>
      </c>
      <c r="H7782" t="s">
        <v>35</v>
      </c>
      <c r="I7782" t="s">
        <v>883</v>
      </c>
      <c r="J7782" t="s">
        <v>224</v>
      </c>
      <c r="K7782" t="s">
        <v>16964</v>
      </c>
      <c r="L7782" t="s">
        <v>16965</v>
      </c>
      <c r="M7782" t="s">
        <v>648</v>
      </c>
      <c r="N7782" t="s">
        <v>94</v>
      </c>
      <c r="O7782">
        <v>6485</v>
      </c>
      <c r="P7782">
        <v>10118</v>
      </c>
      <c r="Q7782" t="s">
        <v>95</v>
      </c>
      <c r="R7782">
        <v>544</v>
      </c>
      <c r="S7782" s="2">
        <v>44916</v>
      </c>
      <c r="T7782" s="2">
        <v>44934</v>
      </c>
      <c r="U7782">
        <v>0</v>
      </c>
      <c r="V7782" t="s">
        <v>106</v>
      </c>
      <c r="W7782">
        <v>677</v>
      </c>
      <c r="X7782" t="s">
        <v>60</v>
      </c>
      <c r="Y7782" t="s">
        <v>72</v>
      </c>
      <c r="Z7782">
        <v>0</v>
      </c>
      <c r="AA7782">
        <v>773</v>
      </c>
      <c r="AB7782">
        <v>7350</v>
      </c>
      <c r="AC7782" t="s">
        <v>73</v>
      </c>
    </row>
    <row r="7783" spans="1:29" x14ac:dyDescent="0.3">
      <c r="A7783" s="1" t="s">
        <v>29</v>
      </c>
      <c r="B7783" t="s">
        <v>228</v>
      </c>
      <c r="C7783" t="s">
        <v>1949</v>
      </c>
      <c r="D7783" t="s">
        <v>110</v>
      </c>
      <c r="E7783">
        <v>4</v>
      </c>
      <c r="F7783" t="s">
        <v>64</v>
      </c>
      <c r="G7783" t="s">
        <v>376</v>
      </c>
      <c r="H7783" t="s">
        <v>79</v>
      </c>
      <c r="I7783" t="s">
        <v>292</v>
      </c>
      <c r="J7783" t="s">
        <v>4876</v>
      </c>
      <c r="K7783" t="s">
        <v>16966</v>
      </c>
      <c r="L7783" t="s">
        <v>16967</v>
      </c>
      <c r="M7783" t="s">
        <v>487</v>
      </c>
      <c r="N7783" t="s">
        <v>94</v>
      </c>
      <c r="O7783">
        <v>18866</v>
      </c>
      <c r="P7783">
        <v>23837</v>
      </c>
      <c r="Q7783" t="s">
        <v>95</v>
      </c>
      <c r="R7783">
        <v>826</v>
      </c>
      <c r="S7783" s="2">
        <v>44956</v>
      </c>
      <c r="T7783" t="s">
        <v>42</v>
      </c>
      <c r="U7783">
        <v>0</v>
      </c>
      <c r="V7783" t="s">
        <v>71</v>
      </c>
      <c r="W7783">
        <v>533</v>
      </c>
      <c r="X7783" t="s">
        <v>44</v>
      </c>
      <c r="Y7783" t="s">
        <v>61</v>
      </c>
      <c r="Z7783">
        <v>0</v>
      </c>
      <c r="AA7783">
        <v>288</v>
      </c>
      <c r="AB7783">
        <v>20936</v>
      </c>
      <c r="AC7783" t="s">
        <v>107</v>
      </c>
    </row>
    <row r="7784" spans="1:29" x14ac:dyDescent="0.3">
      <c r="A7784" s="1" t="s">
        <v>47</v>
      </c>
      <c r="B7784" t="s">
        <v>592</v>
      </c>
      <c r="C7784" t="s">
        <v>1508</v>
      </c>
      <c r="D7784" t="s">
        <v>98</v>
      </c>
      <c r="E7784">
        <v>6</v>
      </c>
      <c r="F7784" t="s">
        <v>221</v>
      </c>
      <c r="G7784" t="s">
        <v>1989</v>
      </c>
      <c r="H7784" t="s">
        <v>79</v>
      </c>
      <c r="I7784" t="s">
        <v>292</v>
      </c>
      <c r="J7784" t="s">
        <v>828</v>
      </c>
      <c r="K7784" t="s">
        <v>16968</v>
      </c>
      <c r="L7784" t="s">
        <v>16969</v>
      </c>
      <c r="M7784" t="s">
        <v>1151</v>
      </c>
      <c r="N7784" t="s">
        <v>94</v>
      </c>
      <c r="O7784">
        <v>10935</v>
      </c>
      <c r="P7784">
        <v>15198</v>
      </c>
      <c r="Q7784" t="s">
        <v>59</v>
      </c>
      <c r="R7784">
        <v>81</v>
      </c>
      <c r="S7784" s="2">
        <v>44852</v>
      </c>
      <c r="T7784" s="2">
        <v>44881</v>
      </c>
      <c r="U7784">
        <v>11310</v>
      </c>
      <c r="V7784" t="s">
        <v>71</v>
      </c>
      <c r="W7784">
        <v>778</v>
      </c>
      <c r="X7784" t="s">
        <v>60</v>
      </c>
      <c r="Y7784" t="s">
        <v>72</v>
      </c>
      <c r="Z7784">
        <v>0</v>
      </c>
      <c r="AA7784">
        <v>264</v>
      </c>
      <c r="AB7784">
        <v>14737</v>
      </c>
      <c r="AC7784" t="s">
        <v>46</v>
      </c>
    </row>
    <row r="7785" spans="1:29" x14ac:dyDescent="0.3">
      <c r="A7785" s="1" t="s">
        <v>47</v>
      </c>
      <c r="B7785" t="s">
        <v>48</v>
      </c>
      <c r="C7785" t="s">
        <v>1440</v>
      </c>
      <c r="D7785" t="s">
        <v>178</v>
      </c>
      <c r="E7785">
        <v>6</v>
      </c>
      <c r="F7785" t="s">
        <v>129</v>
      </c>
      <c r="G7785" t="s">
        <v>298</v>
      </c>
      <c r="H7785" t="s">
        <v>35</v>
      </c>
      <c r="I7785" t="s">
        <v>513</v>
      </c>
      <c r="J7785" t="s">
        <v>10135</v>
      </c>
      <c r="K7785" t="s">
        <v>16970</v>
      </c>
      <c r="L7785" t="s">
        <v>16971</v>
      </c>
      <c r="M7785" t="s">
        <v>57</v>
      </c>
      <c r="N7785" t="s">
        <v>94</v>
      </c>
      <c r="O7785">
        <v>23957</v>
      </c>
      <c r="P7785">
        <v>26680</v>
      </c>
      <c r="Q7785" t="s">
        <v>95</v>
      </c>
      <c r="R7785">
        <v>354</v>
      </c>
      <c r="S7785" s="2">
        <v>44860</v>
      </c>
      <c r="T7785" t="s">
        <v>42</v>
      </c>
      <c r="U7785">
        <v>0</v>
      </c>
      <c r="V7785" t="s">
        <v>85</v>
      </c>
      <c r="W7785">
        <v>483</v>
      </c>
      <c r="X7785" t="s">
        <v>44</v>
      </c>
      <c r="Y7785" t="s">
        <v>72</v>
      </c>
      <c r="Z7785">
        <v>0</v>
      </c>
      <c r="AA7785">
        <v>882</v>
      </c>
      <c r="AB7785">
        <v>25598</v>
      </c>
      <c r="AC7785" t="s">
        <v>46</v>
      </c>
    </row>
    <row r="7786" spans="1:29" x14ac:dyDescent="0.3">
      <c r="A7786" s="1" t="s">
        <v>29</v>
      </c>
      <c r="B7786" t="s">
        <v>363</v>
      </c>
      <c r="C7786" t="s">
        <v>2177</v>
      </c>
      <c r="D7786" t="s">
        <v>32</v>
      </c>
      <c r="E7786">
        <v>7</v>
      </c>
      <c r="F7786" t="s">
        <v>120</v>
      </c>
      <c r="G7786" t="s">
        <v>329</v>
      </c>
      <c r="H7786" t="s">
        <v>35</v>
      </c>
      <c r="I7786" t="s">
        <v>140</v>
      </c>
      <c r="J7786" t="s">
        <v>3698</v>
      </c>
      <c r="K7786" t="s">
        <v>16972</v>
      </c>
      <c r="L7786" t="s">
        <v>16973</v>
      </c>
      <c r="M7786" t="s">
        <v>705</v>
      </c>
      <c r="N7786" t="s">
        <v>94</v>
      </c>
      <c r="O7786">
        <v>6877</v>
      </c>
      <c r="P7786">
        <v>11526</v>
      </c>
      <c r="Q7786" t="s">
        <v>95</v>
      </c>
      <c r="R7786">
        <v>802</v>
      </c>
      <c r="S7786" s="2">
        <v>44632</v>
      </c>
      <c r="T7786" s="2">
        <v>44637</v>
      </c>
      <c r="U7786">
        <v>0</v>
      </c>
      <c r="V7786" t="s">
        <v>85</v>
      </c>
      <c r="W7786">
        <v>463</v>
      </c>
      <c r="X7786" t="s">
        <v>60</v>
      </c>
      <c r="Y7786" t="s">
        <v>72</v>
      </c>
      <c r="Z7786">
        <v>0</v>
      </c>
      <c r="AA7786">
        <v>367</v>
      </c>
      <c r="AB7786">
        <v>10521</v>
      </c>
      <c r="AC7786" t="s">
        <v>73</v>
      </c>
    </row>
    <row r="7787" spans="1:29" x14ac:dyDescent="0.3">
      <c r="A7787" s="1" t="s">
        <v>29</v>
      </c>
      <c r="B7787" t="s">
        <v>62</v>
      </c>
      <c r="C7787" t="s">
        <v>370</v>
      </c>
      <c r="D7787" t="s">
        <v>352</v>
      </c>
      <c r="E7787">
        <v>9</v>
      </c>
      <c r="F7787" t="s">
        <v>33</v>
      </c>
      <c r="G7787" t="s">
        <v>209</v>
      </c>
      <c r="H7787" t="s">
        <v>35</v>
      </c>
      <c r="I7787" t="s">
        <v>2839</v>
      </c>
      <c r="J7787" t="s">
        <v>2491</v>
      </c>
      <c r="K7787" t="s">
        <v>16974</v>
      </c>
      <c r="L7787" t="s">
        <v>5837</v>
      </c>
      <c r="M7787" t="s">
        <v>584</v>
      </c>
      <c r="N7787" t="s">
        <v>58</v>
      </c>
      <c r="O7787">
        <v>3499</v>
      </c>
      <c r="P7787">
        <v>6083</v>
      </c>
      <c r="Q7787" t="s">
        <v>59</v>
      </c>
      <c r="R7787">
        <v>739</v>
      </c>
      <c r="S7787" s="2">
        <v>44893</v>
      </c>
      <c r="T7787" s="2">
        <v>44905</v>
      </c>
      <c r="U7787">
        <v>27553</v>
      </c>
      <c r="V7787" t="s">
        <v>106</v>
      </c>
      <c r="W7787">
        <v>843</v>
      </c>
      <c r="X7787" t="s">
        <v>60</v>
      </c>
      <c r="Y7787" t="s">
        <v>45</v>
      </c>
      <c r="Z7787">
        <v>2550</v>
      </c>
      <c r="AA7787">
        <v>669</v>
      </c>
      <c r="AB7787">
        <v>3687</v>
      </c>
      <c r="AC7787" t="s">
        <v>73</v>
      </c>
    </row>
    <row r="7788" spans="1:29" x14ac:dyDescent="0.3">
      <c r="A7788" s="1" t="s">
        <v>29</v>
      </c>
      <c r="B7788" t="s">
        <v>327</v>
      </c>
      <c r="C7788" t="s">
        <v>3828</v>
      </c>
      <c r="D7788" t="s">
        <v>387</v>
      </c>
      <c r="E7788">
        <v>2</v>
      </c>
      <c r="F7788" t="s">
        <v>51</v>
      </c>
      <c r="G7788" t="s">
        <v>1427</v>
      </c>
      <c r="H7788" t="s">
        <v>79</v>
      </c>
      <c r="I7788" t="s">
        <v>417</v>
      </c>
      <c r="J7788" t="s">
        <v>123</v>
      </c>
      <c r="K7788" t="s">
        <v>16975</v>
      </c>
      <c r="L7788" t="s">
        <v>16976</v>
      </c>
      <c r="M7788" t="s">
        <v>1023</v>
      </c>
      <c r="N7788" t="s">
        <v>84</v>
      </c>
      <c r="O7788">
        <v>10174</v>
      </c>
      <c r="P7788">
        <v>15084</v>
      </c>
      <c r="Q7788" t="s">
        <v>95</v>
      </c>
      <c r="R7788">
        <v>578</v>
      </c>
      <c r="S7788" s="2">
        <v>45344</v>
      </c>
      <c r="T7788" t="s">
        <v>42</v>
      </c>
      <c r="U7788">
        <v>0</v>
      </c>
      <c r="V7788" t="s">
        <v>106</v>
      </c>
      <c r="W7788">
        <v>610</v>
      </c>
      <c r="X7788" t="s">
        <v>44</v>
      </c>
      <c r="Y7788" t="s">
        <v>45</v>
      </c>
      <c r="Z7788">
        <v>0</v>
      </c>
      <c r="AA7788">
        <v>757</v>
      </c>
      <c r="AB7788">
        <v>10544</v>
      </c>
      <c r="AC7788" t="s">
        <v>46</v>
      </c>
    </row>
    <row r="7789" spans="1:29" x14ac:dyDescent="0.3">
      <c r="A7789" s="1" t="s">
        <v>29</v>
      </c>
      <c r="B7789" t="s">
        <v>541</v>
      </c>
      <c r="C7789" t="s">
        <v>557</v>
      </c>
      <c r="D7789" t="s">
        <v>257</v>
      </c>
      <c r="E7789">
        <v>3</v>
      </c>
      <c r="F7789" t="s">
        <v>99</v>
      </c>
      <c r="G7789" t="s">
        <v>950</v>
      </c>
      <c r="H7789" t="s">
        <v>35</v>
      </c>
      <c r="I7789" t="s">
        <v>3957</v>
      </c>
      <c r="J7789" t="s">
        <v>1205</v>
      </c>
      <c r="K7789">
        <f>1-442-95-7513</f>
        <v>-8049</v>
      </c>
      <c r="L7789" t="s">
        <v>16977</v>
      </c>
      <c r="M7789" t="s">
        <v>563</v>
      </c>
      <c r="N7789" t="s">
        <v>94</v>
      </c>
      <c r="O7789">
        <v>26134</v>
      </c>
      <c r="P7789">
        <v>29361</v>
      </c>
      <c r="Q7789" t="s">
        <v>95</v>
      </c>
      <c r="R7789">
        <v>121</v>
      </c>
      <c r="S7789" s="2">
        <v>44382</v>
      </c>
      <c r="T7789" s="2">
        <v>44396</v>
      </c>
      <c r="U7789">
        <v>0</v>
      </c>
      <c r="V7789" t="s">
        <v>71</v>
      </c>
      <c r="W7789">
        <v>762</v>
      </c>
      <c r="X7789" t="s">
        <v>60</v>
      </c>
      <c r="Y7789" t="s">
        <v>72</v>
      </c>
      <c r="Z7789">
        <v>0</v>
      </c>
      <c r="AA7789">
        <v>903</v>
      </c>
      <c r="AB7789">
        <v>26628</v>
      </c>
      <c r="AC7789" t="s">
        <v>73</v>
      </c>
    </row>
    <row r="7790" spans="1:29" x14ac:dyDescent="0.3">
      <c r="A7790" s="1" t="s">
        <v>47</v>
      </c>
      <c r="B7790" t="s">
        <v>153</v>
      </c>
      <c r="C7790" t="s">
        <v>747</v>
      </c>
      <c r="D7790" t="s">
        <v>201</v>
      </c>
      <c r="E7790">
        <v>1</v>
      </c>
      <c r="F7790" t="s">
        <v>64</v>
      </c>
      <c r="G7790" t="s">
        <v>65</v>
      </c>
      <c r="H7790" t="s">
        <v>35</v>
      </c>
      <c r="I7790" t="s">
        <v>292</v>
      </c>
      <c r="J7790" t="s">
        <v>1652</v>
      </c>
      <c r="K7790" t="s">
        <v>16978</v>
      </c>
      <c r="L7790" t="s">
        <v>16979</v>
      </c>
      <c r="M7790" t="s">
        <v>860</v>
      </c>
      <c r="N7790" t="s">
        <v>40</v>
      </c>
      <c r="O7790">
        <v>25457</v>
      </c>
      <c r="P7790">
        <v>29749</v>
      </c>
      <c r="Q7790" t="s">
        <v>59</v>
      </c>
      <c r="R7790">
        <v>753</v>
      </c>
      <c r="S7790" s="2">
        <v>44519</v>
      </c>
      <c r="T7790" s="2">
        <v>44528</v>
      </c>
      <c r="U7790">
        <v>18148</v>
      </c>
      <c r="V7790" t="s">
        <v>85</v>
      </c>
      <c r="W7790">
        <v>651</v>
      </c>
      <c r="X7790" t="s">
        <v>60</v>
      </c>
      <c r="Y7790" t="s">
        <v>61</v>
      </c>
      <c r="Z7790">
        <v>0</v>
      </c>
      <c r="AA7790">
        <v>912</v>
      </c>
      <c r="AB7790">
        <v>25594</v>
      </c>
      <c r="AC7790" t="s">
        <v>107</v>
      </c>
    </row>
    <row r="7791" spans="1:29" x14ac:dyDescent="0.3">
      <c r="A7791" s="1" t="s">
        <v>47</v>
      </c>
      <c r="B7791" t="s">
        <v>234</v>
      </c>
      <c r="C7791" t="s">
        <v>2565</v>
      </c>
      <c r="D7791" t="s">
        <v>178</v>
      </c>
      <c r="E7791">
        <v>8</v>
      </c>
      <c r="F7791" t="s">
        <v>129</v>
      </c>
      <c r="G7791" t="s">
        <v>944</v>
      </c>
      <c r="H7791" t="s">
        <v>35</v>
      </c>
      <c r="I7791" t="s">
        <v>935</v>
      </c>
      <c r="J7791" t="s">
        <v>3359</v>
      </c>
      <c r="K7791" t="s">
        <v>16980</v>
      </c>
      <c r="L7791" t="s">
        <v>16981</v>
      </c>
      <c r="M7791" t="s">
        <v>242</v>
      </c>
      <c r="N7791" t="s">
        <v>94</v>
      </c>
      <c r="O7791">
        <v>17862</v>
      </c>
      <c r="P7791">
        <v>22612</v>
      </c>
      <c r="Q7791" t="s">
        <v>95</v>
      </c>
      <c r="R7791">
        <v>893</v>
      </c>
      <c r="S7791" s="2">
        <v>44989</v>
      </c>
      <c r="T7791" t="s">
        <v>42</v>
      </c>
      <c r="U7791">
        <v>0</v>
      </c>
      <c r="V7791" t="s">
        <v>43</v>
      </c>
      <c r="W7791">
        <v>770</v>
      </c>
      <c r="X7791" t="s">
        <v>44</v>
      </c>
      <c r="Y7791" t="s">
        <v>61</v>
      </c>
      <c r="Z7791">
        <v>0</v>
      </c>
      <c r="AA7791">
        <v>526</v>
      </c>
      <c r="AB7791">
        <v>21903</v>
      </c>
      <c r="AC7791" t="s">
        <v>73</v>
      </c>
    </row>
    <row r="7792" spans="1:29" x14ac:dyDescent="0.3">
      <c r="A7792" s="1" t="s">
        <v>29</v>
      </c>
      <c r="B7792" t="s">
        <v>96</v>
      </c>
      <c r="C7792" t="s">
        <v>2037</v>
      </c>
      <c r="D7792" t="s">
        <v>178</v>
      </c>
      <c r="E7792">
        <v>6</v>
      </c>
      <c r="F7792" t="s">
        <v>271</v>
      </c>
      <c r="G7792" t="s">
        <v>400</v>
      </c>
      <c r="H7792" t="s">
        <v>79</v>
      </c>
      <c r="I7792" t="s">
        <v>1418</v>
      </c>
      <c r="J7792" t="s">
        <v>5806</v>
      </c>
      <c r="K7792" t="s">
        <v>16982</v>
      </c>
      <c r="L7792" t="s">
        <v>16983</v>
      </c>
      <c r="M7792" t="s">
        <v>2382</v>
      </c>
      <c r="N7792" t="s">
        <v>84</v>
      </c>
      <c r="O7792">
        <v>18358</v>
      </c>
      <c r="P7792">
        <v>22310</v>
      </c>
      <c r="Q7792" t="s">
        <v>41</v>
      </c>
      <c r="R7792">
        <v>37</v>
      </c>
      <c r="S7792" s="2">
        <v>45311</v>
      </c>
      <c r="T7792" t="s">
        <v>42</v>
      </c>
      <c r="U7792">
        <v>0</v>
      </c>
      <c r="V7792" t="s">
        <v>85</v>
      </c>
      <c r="W7792">
        <v>461</v>
      </c>
      <c r="X7792" t="s">
        <v>44</v>
      </c>
      <c r="Y7792" t="s">
        <v>45</v>
      </c>
      <c r="Z7792">
        <v>0</v>
      </c>
      <c r="AA7792">
        <v>146</v>
      </c>
      <c r="AB7792">
        <v>18805</v>
      </c>
      <c r="AC7792" t="s">
        <v>73</v>
      </c>
    </row>
    <row r="7793" spans="1:29" x14ac:dyDescent="0.3">
      <c r="A7793" s="1" t="s">
        <v>29</v>
      </c>
      <c r="B7793" t="s">
        <v>228</v>
      </c>
      <c r="C7793" t="s">
        <v>3751</v>
      </c>
      <c r="D7793" t="s">
        <v>178</v>
      </c>
      <c r="E7793">
        <v>8</v>
      </c>
      <c r="F7793" t="s">
        <v>51</v>
      </c>
      <c r="G7793" t="s">
        <v>285</v>
      </c>
      <c r="H7793" t="s">
        <v>35</v>
      </c>
      <c r="I7793" t="s">
        <v>3333</v>
      </c>
      <c r="J7793" t="s">
        <v>1629</v>
      </c>
      <c r="K7793" t="s">
        <v>16984</v>
      </c>
      <c r="L7793" t="s">
        <v>16985</v>
      </c>
      <c r="M7793" t="s">
        <v>262</v>
      </c>
      <c r="N7793" t="s">
        <v>84</v>
      </c>
      <c r="O7793">
        <v>11840</v>
      </c>
      <c r="P7793">
        <v>14980</v>
      </c>
      <c r="Q7793" t="s">
        <v>59</v>
      </c>
      <c r="R7793">
        <v>542</v>
      </c>
      <c r="S7793" s="2">
        <v>45328</v>
      </c>
      <c r="T7793" t="s">
        <v>42</v>
      </c>
      <c r="U7793">
        <v>21212</v>
      </c>
      <c r="V7793" t="s">
        <v>71</v>
      </c>
      <c r="W7793">
        <v>632</v>
      </c>
      <c r="X7793" t="s">
        <v>44</v>
      </c>
      <c r="Y7793" t="s">
        <v>61</v>
      </c>
      <c r="Z7793">
        <v>0</v>
      </c>
      <c r="AA7793">
        <v>683</v>
      </c>
      <c r="AB7793">
        <v>13802</v>
      </c>
      <c r="AC7793" t="s">
        <v>46</v>
      </c>
    </row>
    <row r="7794" spans="1:29" x14ac:dyDescent="0.3">
      <c r="A7794" s="1" t="s">
        <v>47</v>
      </c>
      <c r="B7794" t="s">
        <v>145</v>
      </c>
      <c r="C7794" t="s">
        <v>270</v>
      </c>
      <c r="D7794" t="s">
        <v>178</v>
      </c>
      <c r="E7794">
        <v>10</v>
      </c>
      <c r="F7794" t="s">
        <v>186</v>
      </c>
      <c r="G7794" t="s">
        <v>187</v>
      </c>
      <c r="H7794" t="s">
        <v>79</v>
      </c>
      <c r="I7794" t="s">
        <v>1246</v>
      </c>
      <c r="J7794" t="s">
        <v>2599</v>
      </c>
      <c r="K7794">
        <v>8212157206</v>
      </c>
      <c r="L7794" t="s">
        <v>16986</v>
      </c>
      <c r="M7794" t="s">
        <v>152</v>
      </c>
      <c r="N7794" t="s">
        <v>58</v>
      </c>
      <c r="O7794">
        <v>11656</v>
      </c>
      <c r="P7794">
        <v>16173</v>
      </c>
      <c r="Q7794" t="s">
        <v>41</v>
      </c>
      <c r="R7794">
        <v>735</v>
      </c>
      <c r="S7794" s="2">
        <v>45120</v>
      </c>
      <c r="T7794" s="2">
        <v>45145</v>
      </c>
      <c r="U7794">
        <v>0</v>
      </c>
      <c r="V7794" t="s">
        <v>71</v>
      </c>
      <c r="W7794">
        <v>749</v>
      </c>
      <c r="X7794" t="s">
        <v>60</v>
      </c>
      <c r="Y7794" t="s">
        <v>72</v>
      </c>
      <c r="Z7794">
        <v>2543</v>
      </c>
      <c r="AA7794">
        <v>146</v>
      </c>
      <c r="AB7794">
        <v>14372</v>
      </c>
      <c r="AC7794" t="s">
        <v>107</v>
      </c>
    </row>
    <row r="7795" spans="1:29" x14ac:dyDescent="0.3">
      <c r="A7795" s="1" t="s">
        <v>29</v>
      </c>
      <c r="B7795" t="s">
        <v>74</v>
      </c>
      <c r="C7795" t="s">
        <v>2140</v>
      </c>
      <c r="D7795" t="s">
        <v>236</v>
      </c>
      <c r="E7795">
        <v>4</v>
      </c>
      <c r="F7795" t="s">
        <v>99</v>
      </c>
      <c r="G7795" t="s">
        <v>1638</v>
      </c>
      <c r="H7795" t="s">
        <v>79</v>
      </c>
      <c r="I7795" t="s">
        <v>131</v>
      </c>
      <c r="J7795" t="s">
        <v>748</v>
      </c>
      <c r="K7795" t="s">
        <v>16987</v>
      </c>
      <c r="L7795" t="s">
        <v>16988</v>
      </c>
      <c r="M7795" t="s">
        <v>836</v>
      </c>
      <c r="N7795" t="s">
        <v>94</v>
      </c>
      <c r="O7795">
        <v>7236</v>
      </c>
      <c r="P7795">
        <v>10879</v>
      </c>
      <c r="Q7795" t="s">
        <v>95</v>
      </c>
      <c r="R7795">
        <v>466</v>
      </c>
      <c r="S7795" s="2">
        <v>45318</v>
      </c>
      <c r="T7795" t="s">
        <v>42</v>
      </c>
      <c r="U7795">
        <v>0</v>
      </c>
      <c r="V7795" t="s">
        <v>43</v>
      </c>
      <c r="W7795">
        <v>449</v>
      </c>
      <c r="X7795" t="s">
        <v>44</v>
      </c>
      <c r="Y7795" t="s">
        <v>61</v>
      </c>
      <c r="Z7795">
        <v>0</v>
      </c>
      <c r="AA7795">
        <v>751</v>
      </c>
      <c r="AB7795">
        <v>9644</v>
      </c>
      <c r="AC7795" t="s">
        <v>73</v>
      </c>
    </row>
    <row r="7796" spans="1:29" x14ac:dyDescent="0.3">
      <c r="A7796" s="1" t="s">
        <v>29</v>
      </c>
      <c r="B7796" t="s">
        <v>86</v>
      </c>
      <c r="C7796" t="s">
        <v>4762</v>
      </c>
      <c r="D7796" t="s">
        <v>201</v>
      </c>
      <c r="E7796">
        <v>7</v>
      </c>
      <c r="F7796" t="s">
        <v>33</v>
      </c>
      <c r="G7796" t="s">
        <v>411</v>
      </c>
      <c r="H7796" t="s">
        <v>35</v>
      </c>
      <c r="I7796" t="s">
        <v>10297</v>
      </c>
      <c r="J7796" t="s">
        <v>172</v>
      </c>
      <c r="K7796" t="s">
        <v>16989</v>
      </c>
      <c r="L7796" t="s">
        <v>16990</v>
      </c>
      <c r="M7796" t="s">
        <v>1366</v>
      </c>
      <c r="N7796" t="s">
        <v>84</v>
      </c>
      <c r="O7796">
        <v>18995</v>
      </c>
      <c r="P7796">
        <v>21620</v>
      </c>
      <c r="Q7796" t="s">
        <v>41</v>
      </c>
      <c r="R7796">
        <v>422</v>
      </c>
      <c r="S7796" s="2">
        <v>45333</v>
      </c>
      <c r="T7796" t="s">
        <v>42</v>
      </c>
      <c r="U7796">
        <v>0</v>
      </c>
      <c r="V7796" t="s">
        <v>85</v>
      </c>
      <c r="W7796">
        <v>514</v>
      </c>
      <c r="X7796" t="s">
        <v>44</v>
      </c>
      <c r="Y7796" t="s">
        <v>72</v>
      </c>
      <c r="Z7796">
        <v>0</v>
      </c>
      <c r="AA7796">
        <v>830</v>
      </c>
      <c r="AB7796">
        <v>21381</v>
      </c>
      <c r="AC7796" t="s">
        <v>107</v>
      </c>
    </row>
    <row r="7797" spans="1:29" x14ac:dyDescent="0.3">
      <c r="A7797" s="1" t="s">
        <v>29</v>
      </c>
      <c r="B7797" t="s">
        <v>541</v>
      </c>
      <c r="C7797" t="s">
        <v>1803</v>
      </c>
      <c r="D7797" t="s">
        <v>138</v>
      </c>
      <c r="E7797">
        <v>7</v>
      </c>
      <c r="F7797" t="s">
        <v>51</v>
      </c>
      <c r="G7797" t="s">
        <v>237</v>
      </c>
      <c r="H7797" t="s">
        <v>35</v>
      </c>
      <c r="I7797" t="s">
        <v>36</v>
      </c>
      <c r="J7797" t="s">
        <v>2001</v>
      </c>
      <c r="K7797">
        <v>9735118804</v>
      </c>
      <c r="L7797" t="s">
        <v>16991</v>
      </c>
      <c r="M7797" t="s">
        <v>1632</v>
      </c>
      <c r="N7797" t="s">
        <v>40</v>
      </c>
      <c r="O7797">
        <v>4989</v>
      </c>
      <c r="P7797">
        <v>7074</v>
      </c>
      <c r="Q7797" t="s">
        <v>95</v>
      </c>
      <c r="R7797">
        <v>100</v>
      </c>
      <c r="S7797" s="2">
        <v>44636</v>
      </c>
      <c r="T7797" s="2">
        <v>44645</v>
      </c>
      <c r="U7797">
        <v>0</v>
      </c>
      <c r="V7797" t="s">
        <v>71</v>
      </c>
      <c r="W7797">
        <v>413</v>
      </c>
      <c r="X7797" t="s">
        <v>60</v>
      </c>
      <c r="Y7797" t="s">
        <v>61</v>
      </c>
      <c r="Z7797">
        <v>0</v>
      </c>
      <c r="AA7797">
        <v>951</v>
      </c>
      <c r="AB7797">
        <v>5341</v>
      </c>
      <c r="AC7797" t="s">
        <v>107</v>
      </c>
    </row>
    <row r="7798" spans="1:29" x14ac:dyDescent="0.3">
      <c r="A7798" s="1" t="s">
        <v>47</v>
      </c>
      <c r="B7798" t="s">
        <v>234</v>
      </c>
      <c r="C7798" t="s">
        <v>742</v>
      </c>
      <c r="D7798" t="s">
        <v>178</v>
      </c>
      <c r="E7798">
        <v>8</v>
      </c>
      <c r="F7798" t="s">
        <v>129</v>
      </c>
      <c r="G7798" t="s">
        <v>395</v>
      </c>
      <c r="H7798" t="s">
        <v>79</v>
      </c>
      <c r="I7798" t="s">
        <v>3347</v>
      </c>
      <c r="J7798" t="s">
        <v>1567</v>
      </c>
      <c r="K7798">
        <v>2435047650</v>
      </c>
      <c r="L7798" t="s">
        <v>16992</v>
      </c>
      <c r="M7798" t="s">
        <v>800</v>
      </c>
      <c r="N7798" t="s">
        <v>94</v>
      </c>
      <c r="O7798">
        <v>18379</v>
      </c>
      <c r="P7798">
        <v>20534</v>
      </c>
      <c r="Q7798" t="s">
        <v>95</v>
      </c>
      <c r="R7798">
        <v>233</v>
      </c>
      <c r="S7798" s="2">
        <v>44953</v>
      </c>
      <c r="T7798" t="s">
        <v>42</v>
      </c>
      <c r="U7798">
        <v>0</v>
      </c>
      <c r="V7798" t="s">
        <v>85</v>
      </c>
      <c r="W7798">
        <v>764</v>
      </c>
      <c r="X7798" t="s">
        <v>44</v>
      </c>
      <c r="Y7798" t="s">
        <v>61</v>
      </c>
      <c r="Z7798">
        <v>0</v>
      </c>
      <c r="AA7798">
        <v>915</v>
      </c>
      <c r="AB7798">
        <v>19436</v>
      </c>
      <c r="AC7798" t="s">
        <v>107</v>
      </c>
    </row>
    <row r="7799" spans="1:29" x14ac:dyDescent="0.3">
      <c r="A7799" s="1" t="s">
        <v>29</v>
      </c>
      <c r="B7799" t="s">
        <v>96</v>
      </c>
      <c r="C7799" t="s">
        <v>1133</v>
      </c>
      <c r="D7799" t="s">
        <v>155</v>
      </c>
      <c r="E7799">
        <v>1</v>
      </c>
      <c r="F7799" t="s">
        <v>271</v>
      </c>
      <c r="G7799" t="s">
        <v>1298</v>
      </c>
      <c r="H7799" t="s">
        <v>79</v>
      </c>
      <c r="I7799" t="s">
        <v>12734</v>
      </c>
      <c r="J7799" t="s">
        <v>3809</v>
      </c>
      <c r="K7799" t="s">
        <v>16993</v>
      </c>
      <c r="L7799" t="s">
        <v>16994</v>
      </c>
      <c r="M7799" t="s">
        <v>1784</v>
      </c>
      <c r="N7799" t="s">
        <v>40</v>
      </c>
      <c r="O7799">
        <v>6400</v>
      </c>
      <c r="P7799">
        <v>9459</v>
      </c>
      <c r="Q7799" t="s">
        <v>95</v>
      </c>
      <c r="R7799">
        <v>986</v>
      </c>
      <c r="S7799" s="2">
        <v>45308</v>
      </c>
      <c r="T7799" t="s">
        <v>42</v>
      </c>
      <c r="U7799">
        <v>0</v>
      </c>
      <c r="V7799" t="s">
        <v>43</v>
      </c>
      <c r="W7799">
        <v>788</v>
      </c>
      <c r="X7799" t="s">
        <v>44</v>
      </c>
      <c r="Y7799" t="s">
        <v>61</v>
      </c>
      <c r="Z7799">
        <v>0</v>
      </c>
      <c r="AA7799">
        <v>232</v>
      </c>
      <c r="AB7799">
        <v>7485</v>
      </c>
      <c r="AC7799" t="s">
        <v>73</v>
      </c>
    </row>
    <row r="7800" spans="1:29" x14ac:dyDescent="0.3">
      <c r="A7800" s="1" t="s">
        <v>47</v>
      </c>
      <c r="B7800" t="s">
        <v>176</v>
      </c>
      <c r="C7800" t="s">
        <v>1000</v>
      </c>
      <c r="D7800" t="s">
        <v>178</v>
      </c>
      <c r="E7800">
        <v>1</v>
      </c>
      <c r="F7800" t="s">
        <v>186</v>
      </c>
      <c r="G7800" t="s">
        <v>535</v>
      </c>
      <c r="H7800" t="s">
        <v>35</v>
      </c>
      <c r="I7800" t="s">
        <v>2539</v>
      </c>
      <c r="J7800" t="s">
        <v>1036</v>
      </c>
      <c r="K7800" t="s">
        <v>16995</v>
      </c>
      <c r="L7800" t="s">
        <v>16996</v>
      </c>
      <c r="M7800" t="s">
        <v>1507</v>
      </c>
      <c r="N7800" t="s">
        <v>84</v>
      </c>
      <c r="O7800">
        <v>9809</v>
      </c>
      <c r="P7800">
        <v>13668</v>
      </c>
      <c r="Q7800" t="s">
        <v>59</v>
      </c>
      <c r="R7800">
        <v>412</v>
      </c>
      <c r="S7800" s="2">
        <v>45333</v>
      </c>
      <c r="T7800" t="s">
        <v>42</v>
      </c>
      <c r="U7800">
        <v>18637</v>
      </c>
      <c r="V7800" t="s">
        <v>85</v>
      </c>
      <c r="W7800">
        <v>812</v>
      </c>
      <c r="X7800" t="s">
        <v>44</v>
      </c>
      <c r="Y7800" t="s">
        <v>61</v>
      </c>
      <c r="Z7800">
        <v>0</v>
      </c>
      <c r="AA7800">
        <v>151</v>
      </c>
      <c r="AB7800">
        <v>10033</v>
      </c>
      <c r="AC7800" t="s">
        <v>73</v>
      </c>
    </row>
    <row r="7801" spans="1:29" x14ac:dyDescent="0.3">
      <c r="A7801" s="1" t="s">
        <v>47</v>
      </c>
      <c r="B7801" t="s">
        <v>176</v>
      </c>
      <c r="C7801" t="s">
        <v>208</v>
      </c>
      <c r="D7801" t="s">
        <v>98</v>
      </c>
      <c r="E7801">
        <v>8</v>
      </c>
      <c r="F7801" t="s">
        <v>99</v>
      </c>
      <c r="G7801" t="s">
        <v>950</v>
      </c>
      <c r="H7801" t="s">
        <v>79</v>
      </c>
      <c r="I7801" t="s">
        <v>1035</v>
      </c>
      <c r="J7801" t="s">
        <v>1199</v>
      </c>
      <c r="K7801" t="s">
        <v>16997</v>
      </c>
      <c r="L7801" t="s">
        <v>16998</v>
      </c>
      <c r="M7801" t="s">
        <v>214</v>
      </c>
      <c r="N7801" t="s">
        <v>84</v>
      </c>
      <c r="O7801">
        <v>19961</v>
      </c>
      <c r="P7801">
        <v>23158</v>
      </c>
      <c r="Q7801" t="s">
        <v>95</v>
      </c>
      <c r="R7801">
        <v>248</v>
      </c>
      <c r="S7801" s="2">
        <v>44621</v>
      </c>
      <c r="T7801" t="s">
        <v>42</v>
      </c>
      <c r="U7801">
        <v>0</v>
      </c>
      <c r="V7801" t="s">
        <v>85</v>
      </c>
      <c r="W7801">
        <v>837</v>
      </c>
      <c r="X7801" t="s">
        <v>44</v>
      </c>
      <c r="Y7801" t="s">
        <v>72</v>
      </c>
      <c r="Z7801">
        <v>0</v>
      </c>
      <c r="AA7801">
        <v>739</v>
      </c>
      <c r="AB7801">
        <v>21565</v>
      </c>
      <c r="AC7801" t="s">
        <v>107</v>
      </c>
    </row>
    <row r="7802" spans="1:29" x14ac:dyDescent="0.3">
      <c r="A7802" s="1" t="s">
        <v>29</v>
      </c>
      <c r="B7802" t="s">
        <v>228</v>
      </c>
      <c r="C7802" t="s">
        <v>2981</v>
      </c>
      <c r="D7802" t="s">
        <v>178</v>
      </c>
      <c r="E7802">
        <v>4</v>
      </c>
      <c r="F7802" t="s">
        <v>186</v>
      </c>
      <c r="G7802" t="s">
        <v>1504</v>
      </c>
      <c r="H7802" t="s">
        <v>79</v>
      </c>
      <c r="I7802" t="s">
        <v>1553</v>
      </c>
      <c r="J7802" t="s">
        <v>372</v>
      </c>
      <c r="K7802" t="s">
        <v>16999</v>
      </c>
      <c r="L7802" t="s">
        <v>17000</v>
      </c>
      <c r="M7802" t="s">
        <v>262</v>
      </c>
      <c r="N7802" t="s">
        <v>94</v>
      </c>
      <c r="O7802">
        <v>28685</v>
      </c>
      <c r="P7802">
        <v>33509</v>
      </c>
      <c r="Q7802" t="s">
        <v>95</v>
      </c>
      <c r="R7802">
        <v>131</v>
      </c>
      <c r="S7802" s="2">
        <v>44750</v>
      </c>
      <c r="T7802" s="2">
        <v>44768</v>
      </c>
      <c r="U7802">
        <v>0</v>
      </c>
      <c r="V7802" t="s">
        <v>71</v>
      </c>
      <c r="W7802">
        <v>710</v>
      </c>
      <c r="X7802" t="s">
        <v>60</v>
      </c>
      <c r="Y7802" t="s">
        <v>61</v>
      </c>
      <c r="Z7802">
        <v>0</v>
      </c>
      <c r="AA7802">
        <v>850</v>
      </c>
      <c r="AB7802">
        <v>28851</v>
      </c>
      <c r="AC7802" t="s">
        <v>73</v>
      </c>
    </row>
    <row r="7803" spans="1:29" x14ac:dyDescent="0.3">
      <c r="A7803" s="1" t="s">
        <v>29</v>
      </c>
      <c r="B7803" t="s">
        <v>96</v>
      </c>
      <c r="C7803" t="s">
        <v>97</v>
      </c>
      <c r="D7803" t="s">
        <v>257</v>
      </c>
      <c r="E7803">
        <v>7</v>
      </c>
      <c r="F7803" t="s">
        <v>186</v>
      </c>
      <c r="G7803" t="s">
        <v>650</v>
      </c>
      <c r="H7803" t="s">
        <v>79</v>
      </c>
      <c r="I7803" t="s">
        <v>4626</v>
      </c>
      <c r="J7803" t="s">
        <v>319</v>
      </c>
      <c r="K7803" t="s">
        <v>17001</v>
      </c>
      <c r="L7803" t="s">
        <v>17002</v>
      </c>
      <c r="M7803" t="s">
        <v>1500</v>
      </c>
      <c r="N7803" t="s">
        <v>94</v>
      </c>
      <c r="O7803">
        <v>2502</v>
      </c>
      <c r="P7803">
        <v>6465</v>
      </c>
      <c r="Q7803" t="s">
        <v>41</v>
      </c>
      <c r="R7803">
        <v>245</v>
      </c>
      <c r="S7803" s="2">
        <v>44873</v>
      </c>
      <c r="T7803" t="s">
        <v>42</v>
      </c>
      <c r="U7803">
        <v>0</v>
      </c>
      <c r="V7803" t="s">
        <v>43</v>
      </c>
      <c r="W7803">
        <v>718</v>
      </c>
      <c r="X7803" t="s">
        <v>44</v>
      </c>
      <c r="Y7803" t="s">
        <v>45</v>
      </c>
      <c r="Z7803">
        <v>0</v>
      </c>
      <c r="AA7803">
        <v>622</v>
      </c>
      <c r="AB7803">
        <v>4238</v>
      </c>
      <c r="AC7803" t="s">
        <v>73</v>
      </c>
    </row>
    <row r="7804" spans="1:29" x14ac:dyDescent="0.3">
      <c r="A7804" s="1" t="s">
        <v>47</v>
      </c>
      <c r="B7804" t="s">
        <v>153</v>
      </c>
      <c r="C7804" t="s">
        <v>249</v>
      </c>
      <c r="D7804" t="s">
        <v>76</v>
      </c>
      <c r="E7804">
        <v>9</v>
      </c>
      <c r="F7804" t="s">
        <v>186</v>
      </c>
      <c r="G7804" t="s">
        <v>535</v>
      </c>
      <c r="H7804" t="s">
        <v>79</v>
      </c>
      <c r="I7804" t="s">
        <v>2693</v>
      </c>
      <c r="J7804" t="s">
        <v>4563</v>
      </c>
      <c r="K7804" t="s">
        <v>17003</v>
      </c>
      <c r="L7804" t="s">
        <v>17004</v>
      </c>
      <c r="M7804" t="s">
        <v>1202</v>
      </c>
      <c r="N7804" t="s">
        <v>94</v>
      </c>
      <c r="O7804">
        <v>9212</v>
      </c>
      <c r="P7804">
        <v>13114</v>
      </c>
      <c r="Q7804" t="s">
        <v>41</v>
      </c>
      <c r="R7804">
        <v>527</v>
      </c>
      <c r="S7804" s="2">
        <v>44354</v>
      </c>
      <c r="T7804" t="s">
        <v>42</v>
      </c>
      <c r="U7804">
        <v>0</v>
      </c>
      <c r="V7804" t="s">
        <v>85</v>
      </c>
      <c r="W7804">
        <v>551</v>
      </c>
      <c r="X7804" t="s">
        <v>44</v>
      </c>
      <c r="Y7804" t="s">
        <v>72</v>
      </c>
      <c r="Z7804">
        <v>0</v>
      </c>
      <c r="AA7804">
        <v>148</v>
      </c>
      <c r="AB7804">
        <v>12871</v>
      </c>
      <c r="AC7804" t="s">
        <v>46</v>
      </c>
    </row>
    <row r="7805" spans="1:29" x14ac:dyDescent="0.3">
      <c r="A7805" s="1" t="s">
        <v>29</v>
      </c>
      <c r="B7805" t="s">
        <v>393</v>
      </c>
      <c r="C7805" t="s">
        <v>1262</v>
      </c>
      <c r="D7805" t="s">
        <v>178</v>
      </c>
      <c r="E7805">
        <v>10</v>
      </c>
      <c r="F7805" t="s">
        <v>99</v>
      </c>
      <c r="G7805" t="s">
        <v>1638</v>
      </c>
      <c r="H7805" t="s">
        <v>79</v>
      </c>
      <c r="I7805" t="s">
        <v>1593</v>
      </c>
      <c r="J7805" t="s">
        <v>524</v>
      </c>
      <c r="K7805" t="s">
        <v>17005</v>
      </c>
      <c r="L7805" t="s">
        <v>17006</v>
      </c>
      <c r="M7805" t="s">
        <v>399</v>
      </c>
      <c r="N7805" t="s">
        <v>40</v>
      </c>
      <c r="O7805">
        <v>29468</v>
      </c>
      <c r="P7805">
        <v>33309</v>
      </c>
      <c r="Q7805" t="s">
        <v>95</v>
      </c>
      <c r="R7805">
        <v>858</v>
      </c>
      <c r="S7805" s="2">
        <v>44813</v>
      </c>
      <c r="T7805" s="2">
        <v>44816</v>
      </c>
      <c r="U7805">
        <v>0</v>
      </c>
      <c r="V7805" t="s">
        <v>106</v>
      </c>
      <c r="W7805">
        <v>580</v>
      </c>
      <c r="X7805" t="s">
        <v>60</v>
      </c>
      <c r="Y7805" t="s">
        <v>72</v>
      </c>
      <c r="Z7805">
        <v>0</v>
      </c>
      <c r="AA7805">
        <v>235</v>
      </c>
      <c r="AB7805">
        <v>30660</v>
      </c>
      <c r="AC7805" t="s">
        <v>73</v>
      </c>
    </row>
    <row r="7806" spans="1:29" x14ac:dyDescent="0.3">
      <c r="A7806" s="1" t="s">
        <v>29</v>
      </c>
      <c r="B7806" t="s">
        <v>96</v>
      </c>
      <c r="C7806" t="s">
        <v>2973</v>
      </c>
      <c r="D7806" t="s">
        <v>98</v>
      </c>
      <c r="E7806">
        <v>8</v>
      </c>
      <c r="F7806" t="s">
        <v>129</v>
      </c>
      <c r="G7806" t="s">
        <v>130</v>
      </c>
      <c r="H7806" t="s">
        <v>35</v>
      </c>
      <c r="I7806" t="s">
        <v>1156</v>
      </c>
      <c r="J7806" t="s">
        <v>90</v>
      </c>
      <c r="K7806" t="s">
        <v>17007</v>
      </c>
      <c r="L7806" t="s">
        <v>17008</v>
      </c>
      <c r="M7806" t="s">
        <v>199</v>
      </c>
      <c r="N7806" t="s">
        <v>58</v>
      </c>
      <c r="O7806">
        <v>20338</v>
      </c>
      <c r="P7806">
        <v>22417</v>
      </c>
      <c r="Q7806" t="s">
        <v>95</v>
      </c>
      <c r="R7806">
        <v>895</v>
      </c>
      <c r="S7806" s="2">
        <v>45344</v>
      </c>
      <c r="T7806" s="2">
        <v>45368</v>
      </c>
      <c r="U7806">
        <v>0</v>
      </c>
      <c r="V7806" t="s">
        <v>85</v>
      </c>
      <c r="W7806">
        <v>722</v>
      </c>
      <c r="X7806" t="s">
        <v>60</v>
      </c>
      <c r="Y7806" t="s">
        <v>61</v>
      </c>
      <c r="Z7806">
        <v>3096</v>
      </c>
      <c r="AA7806">
        <v>255</v>
      </c>
      <c r="AB7806">
        <v>20910</v>
      </c>
      <c r="AC7806" t="s">
        <v>107</v>
      </c>
    </row>
    <row r="7807" spans="1:29" x14ac:dyDescent="0.3">
      <c r="A7807" s="1" t="s">
        <v>29</v>
      </c>
      <c r="B7807" t="s">
        <v>363</v>
      </c>
      <c r="C7807" t="s">
        <v>1064</v>
      </c>
      <c r="D7807" t="s">
        <v>201</v>
      </c>
      <c r="E7807">
        <v>9</v>
      </c>
      <c r="F7807" t="s">
        <v>186</v>
      </c>
      <c r="G7807" t="s">
        <v>187</v>
      </c>
      <c r="H7807" t="s">
        <v>79</v>
      </c>
      <c r="I7807" t="s">
        <v>8541</v>
      </c>
      <c r="J7807" t="s">
        <v>1371</v>
      </c>
      <c r="K7807" t="s">
        <v>17009</v>
      </c>
      <c r="L7807" t="s">
        <v>17010</v>
      </c>
      <c r="M7807" t="s">
        <v>705</v>
      </c>
      <c r="N7807" t="s">
        <v>58</v>
      </c>
      <c r="O7807">
        <v>4634</v>
      </c>
      <c r="P7807">
        <v>7642</v>
      </c>
      <c r="Q7807" t="s">
        <v>95</v>
      </c>
      <c r="R7807">
        <v>488</v>
      </c>
      <c r="S7807" s="2">
        <v>44582</v>
      </c>
      <c r="T7807" t="s">
        <v>42</v>
      </c>
      <c r="U7807">
        <v>0</v>
      </c>
      <c r="V7807" t="s">
        <v>106</v>
      </c>
      <c r="W7807">
        <v>809</v>
      </c>
      <c r="X7807" t="s">
        <v>44</v>
      </c>
      <c r="Y7807" t="s">
        <v>61</v>
      </c>
      <c r="Z7807">
        <v>4590</v>
      </c>
      <c r="AA7807">
        <v>494</v>
      </c>
      <c r="AB7807">
        <v>6379</v>
      </c>
      <c r="AC7807" t="s">
        <v>46</v>
      </c>
    </row>
    <row r="7808" spans="1:29" x14ac:dyDescent="0.3">
      <c r="A7808" s="1" t="s">
        <v>29</v>
      </c>
      <c r="B7808" t="s">
        <v>228</v>
      </c>
      <c r="C7808" t="s">
        <v>467</v>
      </c>
      <c r="D7808" t="s">
        <v>178</v>
      </c>
      <c r="E7808">
        <v>2</v>
      </c>
      <c r="F7808" t="s">
        <v>129</v>
      </c>
      <c r="G7808" t="s">
        <v>1528</v>
      </c>
      <c r="H7808" t="s">
        <v>35</v>
      </c>
      <c r="I7808" t="s">
        <v>17011</v>
      </c>
      <c r="J7808" t="s">
        <v>2081</v>
      </c>
      <c r="K7808">
        <v>9584313067</v>
      </c>
      <c r="L7808" t="s">
        <v>17012</v>
      </c>
      <c r="M7808" t="s">
        <v>473</v>
      </c>
      <c r="N7808" t="s">
        <v>94</v>
      </c>
      <c r="O7808">
        <v>29764</v>
      </c>
      <c r="P7808">
        <v>33417</v>
      </c>
      <c r="Q7808" t="s">
        <v>95</v>
      </c>
      <c r="R7808">
        <v>690</v>
      </c>
      <c r="S7808" s="2">
        <v>44616</v>
      </c>
      <c r="T7808" s="2">
        <v>44618</v>
      </c>
      <c r="U7808">
        <v>0</v>
      </c>
      <c r="V7808" t="s">
        <v>43</v>
      </c>
      <c r="W7808">
        <v>829</v>
      </c>
      <c r="X7808" t="s">
        <v>60</v>
      </c>
      <c r="Y7808" t="s">
        <v>72</v>
      </c>
      <c r="Z7808">
        <v>0</v>
      </c>
      <c r="AA7808">
        <v>74</v>
      </c>
      <c r="AB7808">
        <v>30075</v>
      </c>
      <c r="AC7808" t="s">
        <v>107</v>
      </c>
    </row>
    <row r="7809" spans="1:29" x14ac:dyDescent="0.3">
      <c r="A7809" s="1" t="s">
        <v>47</v>
      </c>
      <c r="B7809" t="s">
        <v>108</v>
      </c>
      <c r="C7809" t="s">
        <v>109</v>
      </c>
      <c r="D7809" t="s">
        <v>32</v>
      </c>
      <c r="E7809">
        <v>6</v>
      </c>
      <c r="F7809" t="s">
        <v>221</v>
      </c>
      <c r="G7809" t="s">
        <v>335</v>
      </c>
      <c r="H7809" t="s">
        <v>35</v>
      </c>
      <c r="I7809" t="s">
        <v>771</v>
      </c>
      <c r="J7809" t="s">
        <v>5585</v>
      </c>
      <c r="K7809" t="s">
        <v>17013</v>
      </c>
      <c r="L7809" t="s">
        <v>17014</v>
      </c>
      <c r="M7809" t="s">
        <v>1422</v>
      </c>
      <c r="N7809" t="s">
        <v>40</v>
      </c>
      <c r="O7809">
        <v>22086</v>
      </c>
      <c r="P7809">
        <v>26558</v>
      </c>
      <c r="Q7809" t="s">
        <v>59</v>
      </c>
      <c r="R7809">
        <v>680</v>
      </c>
      <c r="S7809" s="2">
        <v>44465</v>
      </c>
      <c r="T7809" s="2">
        <v>44495</v>
      </c>
      <c r="U7809">
        <v>18265</v>
      </c>
      <c r="V7809" t="s">
        <v>43</v>
      </c>
      <c r="W7809">
        <v>427</v>
      </c>
      <c r="X7809" t="s">
        <v>60</v>
      </c>
      <c r="Y7809" t="s">
        <v>61</v>
      </c>
      <c r="Z7809">
        <v>0</v>
      </c>
      <c r="AA7809">
        <v>879</v>
      </c>
      <c r="AB7809">
        <v>22636</v>
      </c>
      <c r="AC7809" t="s">
        <v>46</v>
      </c>
    </row>
    <row r="7810" spans="1:29" x14ac:dyDescent="0.3">
      <c r="A7810" s="1" t="s">
        <v>47</v>
      </c>
      <c r="B7810" t="s">
        <v>153</v>
      </c>
      <c r="C7810" t="s">
        <v>3264</v>
      </c>
      <c r="D7810" t="s">
        <v>236</v>
      </c>
      <c r="E7810">
        <v>8</v>
      </c>
      <c r="F7810" t="s">
        <v>221</v>
      </c>
      <c r="G7810" t="s">
        <v>858</v>
      </c>
      <c r="H7810" t="s">
        <v>35</v>
      </c>
      <c r="I7810" t="s">
        <v>1351</v>
      </c>
      <c r="J7810" t="s">
        <v>3055</v>
      </c>
      <c r="K7810" t="s">
        <v>17015</v>
      </c>
      <c r="L7810" t="s">
        <v>17016</v>
      </c>
      <c r="M7810" t="s">
        <v>540</v>
      </c>
      <c r="N7810" t="s">
        <v>84</v>
      </c>
      <c r="O7810">
        <v>28931</v>
      </c>
      <c r="P7810">
        <v>32049</v>
      </c>
      <c r="Q7810" t="s">
        <v>59</v>
      </c>
      <c r="R7810">
        <v>837</v>
      </c>
      <c r="S7810" s="2">
        <v>44375</v>
      </c>
      <c r="T7810" s="2">
        <v>44397</v>
      </c>
      <c r="U7810">
        <v>33658</v>
      </c>
      <c r="V7810" t="s">
        <v>106</v>
      </c>
      <c r="W7810">
        <v>673</v>
      </c>
      <c r="X7810" t="s">
        <v>60</v>
      </c>
      <c r="Y7810" t="s">
        <v>61</v>
      </c>
      <c r="Z7810">
        <v>0</v>
      </c>
      <c r="AA7810">
        <v>41</v>
      </c>
      <c r="AB7810">
        <v>31348</v>
      </c>
      <c r="AC7810" t="s">
        <v>107</v>
      </c>
    </row>
    <row r="7811" spans="1:29" x14ac:dyDescent="0.3">
      <c r="A7811" s="1" t="s">
        <v>47</v>
      </c>
      <c r="B7811" t="s">
        <v>145</v>
      </c>
      <c r="C7811" t="s">
        <v>445</v>
      </c>
      <c r="D7811" t="s">
        <v>185</v>
      </c>
      <c r="E7811">
        <v>8</v>
      </c>
      <c r="F7811" t="s">
        <v>129</v>
      </c>
      <c r="G7811" t="s">
        <v>700</v>
      </c>
      <c r="H7811" t="s">
        <v>35</v>
      </c>
      <c r="I7811" t="s">
        <v>4493</v>
      </c>
      <c r="J7811" t="s">
        <v>1567</v>
      </c>
      <c r="K7811" t="s">
        <v>17017</v>
      </c>
      <c r="L7811" t="s">
        <v>17018</v>
      </c>
      <c r="M7811" t="s">
        <v>2965</v>
      </c>
      <c r="N7811" t="s">
        <v>94</v>
      </c>
      <c r="O7811">
        <v>7475</v>
      </c>
      <c r="P7811">
        <v>11181</v>
      </c>
      <c r="Q7811" t="s">
        <v>59</v>
      </c>
      <c r="R7811">
        <v>344</v>
      </c>
      <c r="S7811" s="2">
        <v>44509</v>
      </c>
      <c r="T7811" t="s">
        <v>42</v>
      </c>
      <c r="U7811">
        <v>49421</v>
      </c>
      <c r="V7811" t="s">
        <v>106</v>
      </c>
      <c r="W7811">
        <v>451</v>
      </c>
      <c r="X7811" t="s">
        <v>44</v>
      </c>
      <c r="Y7811" t="s">
        <v>72</v>
      </c>
      <c r="Z7811">
        <v>0</v>
      </c>
      <c r="AA7811">
        <v>217</v>
      </c>
      <c r="AB7811">
        <v>9807</v>
      </c>
      <c r="AC7811" t="s">
        <v>46</v>
      </c>
    </row>
    <row r="7812" spans="1:29" x14ac:dyDescent="0.3">
      <c r="A7812" s="1" t="s">
        <v>47</v>
      </c>
      <c r="B7812" t="s">
        <v>108</v>
      </c>
      <c r="C7812" t="s">
        <v>270</v>
      </c>
      <c r="D7812" t="s">
        <v>32</v>
      </c>
      <c r="E7812">
        <v>4</v>
      </c>
      <c r="F7812" t="s">
        <v>129</v>
      </c>
      <c r="G7812" t="s">
        <v>1528</v>
      </c>
      <c r="H7812" t="s">
        <v>35</v>
      </c>
      <c r="I7812" t="s">
        <v>883</v>
      </c>
      <c r="J7812" t="s">
        <v>407</v>
      </c>
      <c r="K7812" t="s">
        <v>17019</v>
      </c>
      <c r="L7812" t="s">
        <v>17020</v>
      </c>
      <c r="M7812" t="s">
        <v>116</v>
      </c>
      <c r="N7812" t="s">
        <v>40</v>
      </c>
      <c r="O7812">
        <v>9364</v>
      </c>
      <c r="P7812">
        <v>12398</v>
      </c>
      <c r="Q7812" t="s">
        <v>41</v>
      </c>
      <c r="R7812">
        <v>828</v>
      </c>
      <c r="S7812" s="2">
        <v>45025</v>
      </c>
      <c r="T7812" t="s">
        <v>42</v>
      </c>
      <c r="U7812">
        <v>0</v>
      </c>
      <c r="V7812" t="s">
        <v>85</v>
      </c>
      <c r="W7812">
        <v>710</v>
      </c>
      <c r="X7812" t="s">
        <v>44</v>
      </c>
      <c r="Y7812" t="s">
        <v>61</v>
      </c>
      <c r="Z7812">
        <v>0</v>
      </c>
      <c r="AA7812">
        <v>189</v>
      </c>
      <c r="AB7812">
        <v>10839</v>
      </c>
      <c r="AC7812" t="s">
        <v>107</v>
      </c>
    </row>
    <row r="7813" spans="1:29" x14ac:dyDescent="0.3">
      <c r="A7813" s="1" t="s">
        <v>29</v>
      </c>
      <c r="B7813" t="s">
        <v>62</v>
      </c>
      <c r="C7813" t="s">
        <v>357</v>
      </c>
      <c r="D7813" t="s">
        <v>236</v>
      </c>
      <c r="E7813">
        <v>10</v>
      </c>
      <c r="F7813" t="s">
        <v>99</v>
      </c>
      <c r="G7813" t="s">
        <v>710</v>
      </c>
      <c r="H7813" t="s">
        <v>35</v>
      </c>
      <c r="I7813" t="s">
        <v>906</v>
      </c>
      <c r="J7813" t="s">
        <v>748</v>
      </c>
      <c r="K7813">
        <f>1-453-234-3999</f>
        <v>-4685</v>
      </c>
      <c r="L7813" t="s">
        <v>17021</v>
      </c>
      <c r="M7813" t="s">
        <v>404</v>
      </c>
      <c r="N7813" t="s">
        <v>58</v>
      </c>
      <c r="O7813">
        <v>3417</v>
      </c>
      <c r="P7813">
        <v>5915</v>
      </c>
      <c r="Q7813" t="s">
        <v>41</v>
      </c>
      <c r="R7813">
        <v>476</v>
      </c>
      <c r="S7813" s="2">
        <v>45294</v>
      </c>
      <c r="T7813" s="2">
        <v>45308</v>
      </c>
      <c r="U7813">
        <v>0</v>
      </c>
      <c r="V7813" t="s">
        <v>85</v>
      </c>
      <c r="W7813">
        <v>843</v>
      </c>
      <c r="X7813" t="s">
        <v>60</v>
      </c>
      <c r="Y7813" t="s">
        <v>45</v>
      </c>
      <c r="Z7813">
        <v>1617</v>
      </c>
      <c r="AA7813">
        <v>936</v>
      </c>
      <c r="AB7813">
        <v>4087</v>
      </c>
      <c r="AC7813" t="s">
        <v>73</v>
      </c>
    </row>
    <row r="7814" spans="1:29" x14ac:dyDescent="0.3">
      <c r="A7814" s="1" t="s">
        <v>47</v>
      </c>
      <c r="B7814" t="s">
        <v>153</v>
      </c>
      <c r="C7814" t="s">
        <v>1704</v>
      </c>
      <c r="D7814" t="s">
        <v>155</v>
      </c>
      <c r="E7814">
        <v>8</v>
      </c>
      <c r="F7814" t="s">
        <v>271</v>
      </c>
      <c r="G7814" t="s">
        <v>400</v>
      </c>
      <c r="H7814" t="s">
        <v>35</v>
      </c>
      <c r="I7814" t="s">
        <v>4854</v>
      </c>
      <c r="J7814" t="s">
        <v>566</v>
      </c>
      <c r="K7814" t="s">
        <v>17022</v>
      </c>
      <c r="L7814" t="s">
        <v>17023</v>
      </c>
      <c r="M7814" t="s">
        <v>1208</v>
      </c>
      <c r="N7814" t="s">
        <v>94</v>
      </c>
      <c r="O7814">
        <v>19380</v>
      </c>
      <c r="P7814">
        <v>23135</v>
      </c>
      <c r="Q7814" t="s">
        <v>41</v>
      </c>
      <c r="R7814">
        <v>377</v>
      </c>
      <c r="S7814" s="2">
        <v>44387</v>
      </c>
      <c r="T7814" t="s">
        <v>42</v>
      </c>
      <c r="U7814">
        <v>0</v>
      </c>
      <c r="V7814" t="s">
        <v>106</v>
      </c>
      <c r="W7814">
        <v>694</v>
      </c>
      <c r="X7814" t="s">
        <v>44</v>
      </c>
      <c r="Y7814" t="s">
        <v>72</v>
      </c>
      <c r="Z7814">
        <v>0</v>
      </c>
      <c r="AA7814">
        <v>177</v>
      </c>
      <c r="AB7814">
        <v>20751</v>
      </c>
      <c r="AC7814" t="s">
        <v>46</v>
      </c>
    </row>
    <row r="7815" spans="1:29" x14ac:dyDescent="0.3">
      <c r="A7815" s="1" t="s">
        <v>29</v>
      </c>
      <c r="B7815" t="s">
        <v>541</v>
      </c>
      <c r="C7815" t="s">
        <v>1834</v>
      </c>
      <c r="D7815" t="s">
        <v>128</v>
      </c>
      <c r="E7815">
        <v>4</v>
      </c>
      <c r="F7815" t="s">
        <v>129</v>
      </c>
      <c r="G7815" t="s">
        <v>574</v>
      </c>
      <c r="H7815" t="s">
        <v>79</v>
      </c>
      <c r="I7815" t="s">
        <v>5237</v>
      </c>
      <c r="J7815" t="s">
        <v>1076</v>
      </c>
      <c r="K7815">
        <v>4178783662</v>
      </c>
      <c r="L7815" t="s">
        <v>17024</v>
      </c>
      <c r="M7815" t="s">
        <v>1340</v>
      </c>
      <c r="N7815" t="s">
        <v>58</v>
      </c>
      <c r="O7815">
        <v>11389</v>
      </c>
      <c r="P7815">
        <v>14477</v>
      </c>
      <c r="Q7815" t="s">
        <v>41</v>
      </c>
      <c r="R7815">
        <v>439</v>
      </c>
      <c r="S7815" s="2">
        <v>44447</v>
      </c>
      <c r="T7815" t="s">
        <v>42</v>
      </c>
      <c r="U7815">
        <v>0</v>
      </c>
      <c r="V7815" t="s">
        <v>85</v>
      </c>
      <c r="W7815">
        <v>767</v>
      </c>
      <c r="X7815" t="s">
        <v>44</v>
      </c>
      <c r="Y7815" t="s">
        <v>61</v>
      </c>
      <c r="Z7815">
        <v>1951</v>
      </c>
      <c r="AA7815">
        <v>454</v>
      </c>
      <c r="AB7815">
        <v>12955</v>
      </c>
      <c r="AC7815" t="s">
        <v>107</v>
      </c>
    </row>
    <row r="7816" spans="1:29" x14ac:dyDescent="0.3">
      <c r="A7816" s="1" t="s">
        <v>47</v>
      </c>
      <c r="B7816" t="s">
        <v>592</v>
      </c>
      <c r="C7816" t="s">
        <v>3279</v>
      </c>
      <c r="D7816" t="s">
        <v>76</v>
      </c>
      <c r="E7816">
        <v>6</v>
      </c>
      <c r="F7816" t="s">
        <v>51</v>
      </c>
      <c r="G7816" t="s">
        <v>291</v>
      </c>
      <c r="H7816" t="s">
        <v>35</v>
      </c>
      <c r="I7816" t="s">
        <v>530</v>
      </c>
      <c r="J7816" t="s">
        <v>2947</v>
      </c>
      <c r="K7816" t="s">
        <v>17025</v>
      </c>
      <c r="L7816" t="s">
        <v>17026</v>
      </c>
      <c r="M7816" t="s">
        <v>1449</v>
      </c>
      <c r="N7816" t="s">
        <v>94</v>
      </c>
      <c r="O7816">
        <v>19343</v>
      </c>
      <c r="P7816">
        <v>23591</v>
      </c>
      <c r="Q7816" t="s">
        <v>95</v>
      </c>
      <c r="R7816">
        <v>173</v>
      </c>
      <c r="S7816" s="2">
        <v>44798</v>
      </c>
      <c r="T7816" t="s">
        <v>42</v>
      </c>
      <c r="U7816">
        <v>0</v>
      </c>
      <c r="V7816" t="s">
        <v>43</v>
      </c>
      <c r="W7816">
        <v>450</v>
      </c>
      <c r="X7816" t="s">
        <v>44</v>
      </c>
      <c r="Y7816" t="s">
        <v>45</v>
      </c>
      <c r="Z7816">
        <v>0</v>
      </c>
      <c r="AA7816">
        <v>371</v>
      </c>
      <c r="AB7816">
        <v>19823</v>
      </c>
      <c r="AC7816" t="s">
        <v>107</v>
      </c>
    </row>
    <row r="7817" spans="1:29" x14ac:dyDescent="0.3">
      <c r="A7817" s="1" t="s">
        <v>29</v>
      </c>
      <c r="B7817" t="s">
        <v>541</v>
      </c>
      <c r="C7817" t="s">
        <v>1423</v>
      </c>
      <c r="D7817" t="s">
        <v>178</v>
      </c>
      <c r="E7817">
        <v>8</v>
      </c>
      <c r="F7817" t="s">
        <v>51</v>
      </c>
      <c r="G7817" t="s">
        <v>710</v>
      </c>
      <c r="H7817" t="s">
        <v>35</v>
      </c>
      <c r="I7817" t="s">
        <v>305</v>
      </c>
      <c r="J7817" t="s">
        <v>627</v>
      </c>
      <c r="K7817" t="s">
        <v>17027</v>
      </c>
      <c r="L7817" t="s">
        <v>17028</v>
      </c>
      <c r="M7817" t="s">
        <v>563</v>
      </c>
      <c r="N7817" t="s">
        <v>58</v>
      </c>
      <c r="O7817">
        <v>16952</v>
      </c>
      <c r="P7817">
        <v>21727</v>
      </c>
      <c r="Q7817" t="s">
        <v>95</v>
      </c>
      <c r="R7817">
        <v>741</v>
      </c>
      <c r="S7817" s="2">
        <v>44639</v>
      </c>
      <c r="T7817" s="2">
        <v>44646</v>
      </c>
      <c r="U7817">
        <v>0</v>
      </c>
      <c r="V7817" t="s">
        <v>85</v>
      </c>
      <c r="W7817">
        <v>642</v>
      </c>
      <c r="X7817" t="s">
        <v>60</v>
      </c>
      <c r="Y7817" t="s">
        <v>45</v>
      </c>
      <c r="Z7817">
        <v>2494</v>
      </c>
      <c r="AA7817">
        <v>356</v>
      </c>
      <c r="AB7817">
        <v>18688</v>
      </c>
      <c r="AC7817" t="s">
        <v>107</v>
      </c>
    </row>
    <row r="7818" spans="1:29" x14ac:dyDescent="0.3">
      <c r="A7818" s="1" t="s">
        <v>47</v>
      </c>
      <c r="B7818" t="s">
        <v>108</v>
      </c>
      <c r="C7818" t="s">
        <v>3655</v>
      </c>
      <c r="D7818" t="s">
        <v>98</v>
      </c>
      <c r="E7818">
        <v>6</v>
      </c>
      <c r="F7818" t="s">
        <v>51</v>
      </c>
      <c r="G7818" t="s">
        <v>1069</v>
      </c>
      <c r="H7818" t="s">
        <v>35</v>
      </c>
      <c r="I7818" t="s">
        <v>6042</v>
      </c>
      <c r="J7818" t="s">
        <v>5850</v>
      </c>
      <c r="K7818" t="s">
        <v>17029</v>
      </c>
      <c r="L7818" t="s">
        <v>17030</v>
      </c>
      <c r="M7818" t="s">
        <v>1278</v>
      </c>
      <c r="N7818" t="s">
        <v>40</v>
      </c>
      <c r="O7818">
        <v>18151</v>
      </c>
      <c r="P7818">
        <v>20666</v>
      </c>
      <c r="Q7818" t="s">
        <v>59</v>
      </c>
      <c r="R7818">
        <v>403</v>
      </c>
      <c r="S7818" s="2">
        <v>44842</v>
      </c>
      <c r="T7818" s="2">
        <v>44871</v>
      </c>
      <c r="U7818">
        <v>26169</v>
      </c>
      <c r="V7818" t="s">
        <v>71</v>
      </c>
      <c r="W7818">
        <v>684</v>
      </c>
      <c r="X7818" t="s">
        <v>60</v>
      </c>
      <c r="Y7818" t="s">
        <v>45</v>
      </c>
      <c r="Z7818">
        <v>0</v>
      </c>
      <c r="AA7818">
        <v>524</v>
      </c>
      <c r="AB7818">
        <v>18842</v>
      </c>
      <c r="AC7818" t="s">
        <v>107</v>
      </c>
    </row>
    <row r="7819" spans="1:29" x14ac:dyDescent="0.3">
      <c r="A7819" s="1" t="s">
        <v>29</v>
      </c>
      <c r="B7819" t="s">
        <v>96</v>
      </c>
      <c r="C7819" t="s">
        <v>2169</v>
      </c>
      <c r="D7819" t="s">
        <v>178</v>
      </c>
      <c r="E7819">
        <v>10</v>
      </c>
      <c r="F7819" t="s">
        <v>99</v>
      </c>
      <c r="G7819" t="s">
        <v>579</v>
      </c>
      <c r="H7819" t="s">
        <v>79</v>
      </c>
      <c r="I7819" t="s">
        <v>921</v>
      </c>
      <c r="J7819" t="s">
        <v>766</v>
      </c>
      <c r="K7819" t="s">
        <v>17031</v>
      </c>
      <c r="L7819" t="s">
        <v>17032</v>
      </c>
      <c r="M7819" t="s">
        <v>105</v>
      </c>
      <c r="N7819" t="s">
        <v>84</v>
      </c>
      <c r="O7819">
        <v>18027</v>
      </c>
      <c r="P7819">
        <v>22613</v>
      </c>
      <c r="Q7819" t="s">
        <v>59</v>
      </c>
      <c r="R7819">
        <v>519</v>
      </c>
      <c r="S7819" s="2">
        <v>44421</v>
      </c>
      <c r="T7819" s="2">
        <v>44426</v>
      </c>
      <c r="U7819">
        <v>10643</v>
      </c>
      <c r="V7819" t="s">
        <v>85</v>
      </c>
      <c r="W7819">
        <v>603</v>
      </c>
      <c r="X7819" t="s">
        <v>60</v>
      </c>
      <c r="Y7819" t="s">
        <v>61</v>
      </c>
      <c r="Z7819">
        <v>0</v>
      </c>
      <c r="AA7819">
        <v>705</v>
      </c>
      <c r="AB7819">
        <v>22034</v>
      </c>
      <c r="AC7819" t="s">
        <v>73</v>
      </c>
    </row>
    <row r="7820" spans="1:29" x14ac:dyDescent="0.3">
      <c r="A7820" s="1" t="s">
        <v>47</v>
      </c>
      <c r="B7820" t="s">
        <v>108</v>
      </c>
      <c r="C7820" t="s">
        <v>109</v>
      </c>
      <c r="D7820" t="s">
        <v>185</v>
      </c>
      <c r="E7820">
        <v>8</v>
      </c>
      <c r="F7820" t="s">
        <v>221</v>
      </c>
      <c r="G7820" t="s">
        <v>222</v>
      </c>
      <c r="H7820" t="s">
        <v>35</v>
      </c>
      <c r="I7820" t="s">
        <v>889</v>
      </c>
      <c r="J7820" t="s">
        <v>7658</v>
      </c>
      <c r="K7820" t="s">
        <v>17033</v>
      </c>
      <c r="L7820" t="s">
        <v>17034</v>
      </c>
      <c r="M7820" t="s">
        <v>277</v>
      </c>
      <c r="N7820" t="s">
        <v>40</v>
      </c>
      <c r="O7820">
        <v>23326</v>
      </c>
      <c r="P7820">
        <v>27841</v>
      </c>
      <c r="Q7820" t="s">
        <v>59</v>
      </c>
      <c r="R7820">
        <v>347</v>
      </c>
      <c r="S7820" s="2">
        <v>44855</v>
      </c>
      <c r="T7820" s="2">
        <v>44884</v>
      </c>
      <c r="U7820">
        <v>46018</v>
      </c>
      <c r="V7820" t="s">
        <v>43</v>
      </c>
      <c r="W7820">
        <v>416</v>
      </c>
      <c r="X7820" t="s">
        <v>60</v>
      </c>
      <c r="Y7820" t="s">
        <v>72</v>
      </c>
      <c r="Z7820">
        <v>0</v>
      </c>
      <c r="AA7820">
        <v>70</v>
      </c>
      <c r="AB7820">
        <v>26447</v>
      </c>
      <c r="AC7820" t="s">
        <v>107</v>
      </c>
    </row>
    <row r="7821" spans="1:29" x14ac:dyDescent="0.3">
      <c r="A7821" s="1" t="s">
        <v>47</v>
      </c>
      <c r="B7821" t="s">
        <v>136</v>
      </c>
      <c r="C7821" t="s">
        <v>641</v>
      </c>
      <c r="D7821" t="s">
        <v>178</v>
      </c>
      <c r="E7821">
        <v>9</v>
      </c>
      <c r="F7821" t="s">
        <v>77</v>
      </c>
      <c r="G7821" t="s">
        <v>78</v>
      </c>
      <c r="H7821" t="s">
        <v>79</v>
      </c>
      <c r="I7821" t="s">
        <v>17035</v>
      </c>
      <c r="J7821" t="s">
        <v>1567</v>
      </c>
      <c r="K7821" t="s">
        <v>17036</v>
      </c>
      <c r="L7821" t="s">
        <v>17037</v>
      </c>
      <c r="M7821" t="s">
        <v>144</v>
      </c>
      <c r="N7821" t="s">
        <v>40</v>
      </c>
      <c r="O7821">
        <v>4991</v>
      </c>
      <c r="P7821">
        <v>9433</v>
      </c>
      <c r="Q7821" t="s">
        <v>59</v>
      </c>
      <c r="R7821">
        <v>54</v>
      </c>
      <c r="S7821" s="2">
        <v>44520</v>
      </c>
      <c r="T7821" t="s">
        <v>42</v>
      </c>
      <c r="U7821">
        <v>40669</v>
      </c>
      <c r="V7821" t="s">
        <v>43</v>
      </c>
      <c r="W7821">
        <v>427</v>
      </c>
      <c r="X7821" t="s">
        <v>44</v>
      </c>
      <c r="Y7821" t="s">
        <v>45</v>
      </c>
      <c r="Z7821">
        <v>0</v>
      </c>
      <c r="AA7821">
        <v>623</v>
      </c>
      <c r="AB7821">
        <v>8766</v>
      </c>
      <c r="AC7821" t="s">
        <v>73</v>
      </c>
    </row>
    <row r="7822" spans="1:29" x14ac:dyDescent="0.3">
      <c r="A7822" s="1" t="s">
        <v>29</v>
      </c>
      <c r="B7822" t="s">
        <v>541</v>
      </c>
      <c r="C7822" t="s">
        <v>2553</v>
      </c>
      <c r="D7822" t="s">
        <v>110</v>
      </c>
      <c r="E7822">
        <v>10</v>
      </c>
      <c r="F7822" t="s">
        <v>77</v>
      </c>
      <c r="G7822" t="s">
        <v>932</v>
      </c>
      <c r="H7822" t="s">
        <v>79</v>
      </c>
      <c r="I7822" t="s">
        <v>17038</v>
      </c>
      <c r="J7822" t="s">
        <v>323</v>
      </c>
      <c r="K7822" t="s">
        <v>17039</v>
      </c>
      <c r="L7822" t="s">
        <v>17040</v>
      </c>
      <c r="M7822" t="s">
        <v>1715</v>
      </c>
      <c r="N7822" t="s">
        <v>84</v>
      </c>
      <c r="O7822">
        <v>14241</v>
      </c>
      <c r="P7822">
        <v>16366</v>
      </c>
      <c r="Q7822" t="s">
        <v>95</v>
      </c>
      <c r="R7822">
        <v>229</v>
      </c>
      <c r="S7822" s="2">
        <v>44761</v>
      </c>
      <c r="T7822" s="2">
        <v>44791</v>
      </c>
      <c r="U7822">
        <v>0</v>
      </c>
      <c r="V7822" t="s">
        <v>43</v>
      </c>
      <c r="W7822">
        <v>695</v>
      </c>
      <c r="X7822" t="s">
        <v>60</v>
      </c>
      <c r="Y7822" t="s">
        <v>45</v>
      </c>
      <c r="Z7822">
        <v>0</v>
      </c>
      <c r="AA7822">
        <v>374</v>
      </c>
      <c r="AB7822">
        <v>15146</v>
      </c>
      <c r="AC7822" t="s">
        <v>73</v>
      </c>
    </row>
    <row r="7823" spans="1:29" x14ac:dyDescent="0.3">
      <c r="A7823" s="1" t="s">
        <v>29</v>
      </c>
      <c r="B7823" t="s">
        <v>86</v>
      </c>
      <c r="C7823" t="s">
        <v>1621</v>
      </c>
      <c r="D7823" t="s">
        <v>50</v>
      </c>
      <c r="E7823">
        <v>10</v>
      </c>
      <c r="F7823" t="s">
        <v>120</v>
      </c>
      <c r="G7823" t="s">
        <v>489</v>
      </c>
      <c r="H7823" t="s">
        <v>79</v>
      </c>
      <c r="I7823" t="s">
        <v>1070</v>
      </c>
      <c r="J7823" t="s">
        <v>743</v>
      </c>
      <c r="K7823" t="s">
        <v>17041</v>
      </c>
      <c r="L7823" t="s">
        <v>17042</v>
      </c>
      <c r="M7823" t="s">
        <v>93</v>
      </c>
      <c r="N7823" t="s">
        <v>94</v>
      </c>
      <c r="O7823">
        <v>21144</v>
      </c>
      <c r="P7823">
        <v>23194</v>
      </c>
      <c r="Q7823" t="s">
        <v>95</v>
      </c>
      <c r="R7823">
        <v>459</v>
      </c>
      <c r="S7823" s="2">
        <v>44988</v>
      </c>
      <c r="T7823" s="2">
        <v>44997</v>
      </c>
      <c r="U7823">
        <v>0</v>
      </c>
      <c r="V7823" t="s">
        <v>85</v>
      </c>
      <c r="W7823">
        <v>545</v>
      </c>
      <c r="X7823" t="s">
        <v>60</v>
      </c>
      <c r="Y7823" t="s">
        <v>45</v>
      </c>
      <c r="Z7823">
        <v>0</v>
      </c>
      <c r="AA7823">
        <v>124</v>
      </c>
      <c r="AB7823">
        <v>22790</v>
      </c>
      <c r="AC7823" t="s">
        <v>107</v>
      </c>
    </row>
    <row r="7824" spans="1:29" x14ac:dyDescent="0.3">
      <c r="A7824" s="1" t="s">
        <v>29</v>
      </c>
      <c r="B7824" t="s">
        <v>363</v>
      </c>
      <c r="C7824" t="s">
        <v>2724</v>
      </c>
      <c r="D7824" t="s">
        <v>387</v>
      </c>
      <c r="E7824">
        <v>10</v>
      </c>
      <c r="F7824" t="s">
        <v>271</v>
      </c>
      <c r="G7824" t="s">
        <v>272</v>
      </c>
      <c r="H7824" t="s">
        <v>79</v>
      </c>
      <c r="I7824" t="s">
        <v>507</v>
      </c>
      <c r="J7824" t="s">
        <v>319</v>
      </c>
      <c r="K7824" t="s">
        <v>17043</v>
      </c>
      <c r="L7824" t="s">
        <v>13807</v>
      </c>
      <c r="M7824" t="s">
        <v>456</v>
      </c>
      <c r="N7824" t="s">
        <v>84</v>
      </c>
      <c r="O7824">
        <v>3164</v>
      </c>
      <c r="P7824">
        <v>5419</v>
      </c>
      <c r="Q7824" t="s">
        <v>59</v>
      </c>
      <c r="R7824">
        <v>43</v>
      </c>
      <c r="S7824" s="2">
        <v>45134</v>
      </c>
      <c r="T7824" s="2">
        <v>45157</v>
      </c>
      <c r="U7824">
        <v>23592</v>
      </c>
      <c r="V7824" t="s">
        <v>71</v>
      </c>
      <c r="W7824">
        <v>586</v>
      </c>
      <c r="X7824" t="s">
        <v>60</v>
      </c>
      <c r="Y7824" t="s">
        <v>61</v>
      </c>
      <c r="Z7824">
        <v>0</v>
      </c>
      <c r="AA7824">
        <v>609</v>
      </c>
      <c r="AB7824">
        <v>3183</v>
      </c>
      <c r="AC7824" t="s">
        <v>46</v>
      </c>
    </row>
    <row r="7825" spans="1:29" x14ac:dyDescent="0.3">
      <c r="A7825" s="1" t="s">
        <v>47</v>
      </c>
      <c r="B7825" t="s">
        <v>145</v>
      </c>
      <c r="C7825" t="s">
        <v>547</v>
      </c>
      <c r="D7825" t="s">
        <v>257</v>
      </c>
      <c r="E7825">
        <v>9</v>
      </c>
      <c r="F7825" t="s">
        <v>120</v>
      </c>
      <c r="G7825" t="s">
        <v>586</v>
      </c>
      <c r="H7825" t="s">
        <v>79</v>
      </c>
      <c r="I7825" t="s">
        <v>434</v>
      </c>
      <c r="J7825" t="s">
        <v>3191</v>
      </c>
      <c r="K7825" t="s">
        <v>17044</v>
      </c>
      <c r="L7825" t="s">
        <v>17045</v>
      </c>
      <c r="M7825" t="s">
        <v>2459</v>
      </c>
      <c r="N7825" t="s">
        <v>58</v>
      </c>
      <c r="O7825">
        <v>26942</v>
      </c>
      <c r="P7825">
        <v>30742</v>
      </c>
      <c r="Q7825" t="s">
        <v>41</v>
      </c>
      <c r="R7825">
        <v>754</v>
      </c>
      <c r="S7825" s="2">
        <v>44627</v>
      </c>
      <c r="T7825" s="2">
        <v>44654</v>
      </c>
      <c r="U7825">
        <v>0</v>
      </c>
      <c r="V7825" t="s">
        <v>43</v>
      </c>
      <c r="W7825">
        <v>806</v>
      </c>
      <c r="X7825" t="s">
        <v>60</v>
      </c>
      <c r="Y7825" t="s">
        <v>72</v>
      </c>
      <c r="Z7825">
        <v>1663</v>
      </c>
      <c r="AA7825">
        <v>122</v>
      </c>
      <c r="AB7825">
        <v>29409</v>
      </c>
      <c r="AC7825" t="s">
        <v>107</v>
      </c>
    </row>
    <row r="7826" spans="1:29" x14ac:dyDescent="0.3">
      <c r="A7826" s="1" t="s">
        <v>47</v>
      </c>
      <c r="B7826" t="s">
        <v>176</v>
      </c>
      <c r="C7826" t="s">
        <v>1978</v>
      </c>
      <c r="D7826" t="s">
        <v>155</v>
      </c>
      <c r="E7826">
        <v>8</v>
      </c>
      <c r="F7826" t="s">
        <v>51</v>
      </c>
      <c r="G7826" t="s">
        <v>345</v>
      </c>
      <c r="H7826" t="s">
        <v>35</v>
      </c>
      <c r="I7826" t="s">
        <v>990</v>
      </c>
      <c r="J7826" t="s">
        <v>1973</v>
      </c>
      <c r="K7826" t="s">
        <v>17046</v>
      </c>
      <c r="L7826" t="s">
        <v>17047</v>
      </c>
      <c r="M7826" t="s">
        <v>426</v>
      </c>
      <c r="N7826" t="s">
        <v>40</v>
      </c>
      <c r="O7826">
        <v>22360</v>
      </c>
      <c r="P7826">
        <v>27260</v>
      </c>
      <c r="Q7826" t="s">
        <v>41</v>
      </c>
      <c r="R7826">
        <v>13</v>
      </c>
      <c r="S7826" s="2">
        <v>44278</v>
      </c>
      <c r="T7826" t="s">
        <v>42</v>
      </c>
      <c r="U7826">
        <v>0</v>
      </c>
      <c r="V7826" t="s">
        <v>43</v>
      </c>
      <c r="W7826">
        <v>637</v>
      </c>
      <c r="X7826" t="s">
        <v>44</v>
      </c>
      <c r="Y7826" t="s">
        <v>45</v>
      </c>
      <c r="Z7826">
        <v>0</v>
      </c>
      <c r="AA7826">
        <v>121</v>
      </c>
      <c r="AB7826">
        <v>22914</v>
      </c>
      <c r="AC7826" t="s">
        <v>73</v>
      </c>
    </row>
    <row r="7827" spans="1:29" x14ac:dyDescent="0.3">
      <c r="A7827" s="1" t="s">
        <v>29</v>
      </c>
      <c r="B7827" t="s">
        <v>393</v>
      </c>
      <c r="C7827" t="s">
        <v>3578</v>
      </c>
      <c r="D7827" t="s">
        <v>76</v>
      </c>
      <c r="E7827">
        <v>2</v>
      </c>
      <c r="F7827" t="s">
        <v>129</v>
      </c>
      <c r="G7827" t="s">
        <v>298</v>
      </c>
      <c r="H7827" t="s">
        <v>35</v>
      </c>
      <c r="I7827" t="s">
        <v>921</v>
      </c>
      <c r="J7827" t="s">
        <v>2387</v>
      </c>
      <c r="K7827" t="s">
        <v>17048</v>
      </c>
      <c r="L7827" t="s">
        <v>17049</v>
      </c>
      <c r="M7827" t="s">
        <v>846</v>
      </c>
      <c r="N7827" t="s">
        <v>94</v>
      </c>
      <c r="O7827">
        <v>25314</v>
      </c>
      <c r="P7827">
        <v>29103</v>
      </c>
      <c r="Q7827" t="s">
        <v>41</v>
      </c>
      <c r="R7827">
        <v>427</v>
      </c>
      <c r="S7827" s="2">
        <v>45351</v>
      </c>
      <c r="T7827" s="2">
        <v>45354</v>
      </c>
      <c r="U7827">
        <v>0</v>
      </c>
      <c r="V7827" t="s">
        <v>106</v>
      </c>
      <c r="W7827">
        <v>468</v>
      </c>
      <c r="X7827" t="s">
        <v>60</v>
      </c>
      <c r="Y7827" t="s">
        <v>72</v>
      </c>
      <c r="Z7827">
        <v>0</v>
      </c>
      <c r="AA7827">
        <v>809</v>
      </c>
      <c r="AB7827">
        <v>26116</v>
      </c>
      <c r="AC7827" t="s">
        <v>107</v>
      </c>
    </row>
    <row r="7828" spans="1:29" x14ac:dyDescent="0.3">
      <c r="A7828" s="1" t="s">
        <v>29</v>
      </c>
      <c r="B7828" t="s">
        <v>363</v>
      </c>
      <c r="C7828" t="s">
        <v>1258</v>
      </c>
      <c r="D7828" t="s">
        <v>110</v>
      </c>
      <c r="E7828">
        <v>8</v>
      </c>
      <c r="F7828" t="s">
        <v>64</v>
      </c>
      <c r="G7828" t="s">
        <v>88</v>
      </c>
      <c r="H7828" t="s">
        <v>79</v>
      </c>
      <c r="I7828" t="s">
        <v>1553</v>
      </c>
      <c r="J7828" t="s">
        <v>2184</v>
      </c>
      <c r="K7828" t="s">
        <v>17050</v>
      </c>
      <c r="L7828" t="s">
        <v>17051</v>
      </c>
      <c r="M7828" t="s">
        <v>511</v>
      </c>
      <c r="N7828" t="s">
        <v>84</v>
      </c>
      <c r="O7828">
        <v>25983</v>
      </c>
      <c r="P7828">
        <v>28417</v>
      </c>
      <c r="Q7828" t="s">
        <v>59</v>
      </c>
      <c r="R7828">
        <v>462</v>
      </c>
      <c r="S7828" s="2">
        <v>45034</v>
      </c>
      <c r="T7828" s="2">
        <v>45061</v>
      </c>
      <c r="U7828">
        <v>1424</v>
      </c>
      <c r="V7828" t="s">
        <v>106</v>
      </c>
      <c r="W7828">
        <v>723</v>
      </c>
      <c r="X7828" t="s">
        <v>60</v>
      </c>
      <c r="Y7828" t="s">
        <v>61</v>
      </c>
      <c r="Z7828">
        <v>0</v>
      </c>
      <c r="AA7828">
        <v>192</v>
      </c>
      <c r="AB7828">
        <v>28193</v>
      </c>
      <c r="AC7828" t="s">
        <v>107</v>
      </c>
    </row>
    <row r="7829" spans="1:29" x14ac:dyDescent="0.3">
      <c r="A7829" s="1" t="s">
        <v>29</v>
      </c>
      <c r="B7829" t="s">
        <v>541</v>
      </c>
      <c r="C7829" t="s">
        <v>2224</v>
      </c>
      <c r="D7829" t="s">
        <v>110</v>
      </c>
      <c r="E7829">
        <v>10</v>
      </c>
      <c r="F7829" t="s">
        <v>33</v>
      </c>
      <c r="G7829" t="s">
        <v>111</v>
      </c>
      <c r="H7829" t="s">
        <v>79</v>
      </c>
      <c r="I7829" t="s">
        <v>2157</v>
      </c>
      <c r="J7829" t="s">
        <v>12608</v>
      </c>
      <c r="K7829" t="s">
        <v>17052</v>
      </c>
      <c r="L7829" t="s">
        <v>17053</v>
      </c>
      <c r="M7829" t="s">
        <v>1715</v>
      </c>
      <c r="N7829" t="s">
        <v>58</v>
      </c>
      <c r="O7829">
        <v>6563</v>
      </c>
      <c r="P7829">
        <v>9077</v>
      </c>
      <c r="Q7829" t="s">
        <v>95</v>
      </c>
      <c r="R7829">
        <v>368</v>
      </c>
      <c r="S7829" s="2">
        <v>44682</v>
      </c>
      <c r="T7829" t="s">
        <v>42</v>
      </c>
      <c r="U7829">
        <v>0</v>
      </c>
      <c r="V7829" t="s">
        <v>71</v>
      </c>
      <c r="W7829">
        <v>727</v>
      </c>
      <c r="X7829" t="s">
        <v>44</v>
      </c>
      <c r="Y7829" t="s">
        <v>45</v>
      </c>
      <c r="Z7829">
        <v>2707</v>
      </c>
      <c r="AA7829">
        <v>210</v>
      </c>
      <c r="AB7829">
        <v>6667</v>
      </c>
      <c r="AC7829" t="s">
        <v>107</v>
      </c>
    </row>
    <row r="7830" spans="1:29" x14ac:dyDescent="0.3">
      <c r="A7830" s="1" t="s">
        <v>29</v>
      </c>
      <c r="B7830" t="s">
        <v>363</v>
      </c>
      <c r="C7830" t="s">
        <v>2262</v>
      </c>
      <c r="D7830" t="s">
        <v>128</v>
      </c>
      <c r="E7830">
        <v>7</v>
      </c>
      <c r="F7830" t="s">
        <v>129</v>
      </c>
      <c r="G7830" t="s">
        <v>700</v>
      </c>
      <c r="H7830" t="s">
        <v>79</v>
      </c>
      <c r="I7830" t="s">
        <v>112</v>
      </c>
      <c r="J7830" t="s">
        <v>17054</v>
      </c>
      <c r="K7830">
        <v>5725698597</v>
      </c>
      <c r="L7830" t="s">
        <v>17055</v>
      </c>
      <c r="M7830" t="s">
        <v>1068</v>
      </c>
      <c r="N7830" t="s">
        <v>94</v>
      </c>
      <c r="O7830">
        <v>15340</v>
      </c>
      <c r="P7830">
        <v>20162</v>
      </c>
      <c r="Q7830" t="s">
        <v>59</v>
      </c>
      <c r="R7830">
        <v>746</v>
      </c>
      <c r="S7830" s="2">
        <v>45149</v>
      </c>
      <c r="T7830" s="2">
        <v>45176</v>
      </c>
      <c r="U7830">
        <v>49741</v>
      </c>
      <c r="V7830" t="s">
        <v>85</v>
      </c>
      <c r="W7830">
        <v>809</v>
      </c>
      <c r="X7830" t="s">
        <v>60</v>
      </c>
      <c r="Y7830" t="s">
        <v>45</v>
      </c>
      <c r="Z7830">
        <v>0</v>
      </c>
      <c r="AA7830">
        <v>11</v>
      </c>
      <c r="AB7830">
        <v>16303</v>
      </c>
      <c r="AC7830" t="s">
        <v>73</v>
      </c>
    </row>
    <row r="7831" spans="1:29" x14ac:dyDescent="0.3">
      <c r="A7831" s="1" t="s">
        <v>29</v>
      </c>
      <c r="B7831" t="s">
        <v>541</v>
      </c>
      <c r="C7831" t="s">
        <v>3530</v>
      </c>
      <c r="D7831" t="s">
        <v>169</v>
      </c>
      <c r="E7831">
        <v>10</v>
      </c>
      <c r="F7831" t="s">
        <v>120</v>
      </c>
      <c r="G7831" t="s">
        <v>121</v>
      </c>
      <c r="H7831" t="s">
        <v>79</v>
      </c>
      <c r="I7831" t="s">
        <v>265</v>
      </c>
      <c r="J7831" t="s">
        <v>3107</v>
      </c>
      <c r="K7831" t="s">
        <v>17056</v>
      </c>
      <c r="L7831" t="s">
        <v>17057</v>
      </c>
      <c r="M7831" t="s">
        <v>1193</v>
      </c>
      <c r="N7831" t="s">
        <v>84</v>
      </c>
      <c r="O7831">
        <v>15034</v>
      </c>
      <c r="P7831">
        <v>17105</v>
      </c>
      <c r="Q7831" t="s">
        <v>41</v>
      </c>
      <c r="R7831">
        <v>640</v>
      </c>
      <c r="S7831" s="2">
        <v>44560</v>
      </c>
      <c r="T7831" t="s">
        <v>42</v>
      </c>
      <c r="U7831">
        <v>0</v>
      </c>
      <c r="V7831" t="s">
        <v>85</v>
      </c>
      <c r="W7831">
        <v>797</v>
      </c>
      <c r="X7831" t="s">
        <v>44</v>
      </c>
      <c r="Y7831" t="s">
        <v>72</v>
      </c>
      <c r="Z7831">
        <v>0</v>
      </c>
      <c r="AA7831">
        <v>680</v>
      </c>
      <c r="AB7831">
        <v>16784</v>
      </c>
      <c r="AC7831" t="s">
        <v>107</v>
      </c>
    </row>
    <row r="7832" spans="1:29" x14ac:dyDescent="0.3">
      <c r="A7832" s="1" t="s">
        <v>29</v>
      </c>
      <c r="B7832" t="s">
        <v>363</v>
      </c>
      <c r="C7832" t="s">
        <v>1281</v>
      </c>
      <c r="D7832" t="s">
        <v>119</v>
      </c>
      <c r="E7832">
        <v>9</v>
      </c>
      <c r="F7832" t="s">
        <v>221</v>
      </c>
      <c r="G7832" t="s">
        <v>335</v>
      </c>
      <c r="H7832" t="s">
        <v>79</v>
      </c>
      <c r="I7832" t="s">
        <v>464</v>
      </c>
      <c r="J7832" t="s">
        <v>916</v>
      </c>
      <c r="K7832" t="s">
        <v>17058</v>
      </c>
      <c r="L7832" t="s">
        <v>17059</v>
      </c>
      <c r="M7832" t="s">
        <v>369</v>
      </c>
      <c r="N7832" t="s">
        <v>58</v>
      </c>
      <c r="O7832">
        <v>21688</v>
      </c>
      <c r="P7832">
        <v>25740</v>
      </c>
      <c r="Q7832" t="s">
        <v>59</v>
      </c>
      <c r="R7832">
        <v>451</v>
      </c>
      <c r="S7832" s="2">
        <v>44806</v>
      </c>
      <c r="T7832" t="s">
        <v>42</v>
      </c>
      <c r="U7832">
        <v>4433</v>
      </c>
      <c r="V7832" t="s">
        <v>43</v>
      </c>
      <c r="W7832">
        <v>406</v>
      </c>
      <c r="X7832" t="s">
        <v>44</v>
      </c>
      <c r="Y7832" t="s">
        <v>45</v>
      </c>
      <c r="Z7832">
        <v>1174</v>
      </c>
      <c r="AA7832">
        <v>509</v>
      </c>
      <c r="AB7832">
        <v>25255</v>
      </c>
      <c r="AC7832" t="s">
        <v>73</v>
      </c>
    </row>
    <row r="7833" spans="1:29" x14ac:dyDescent="0.3">
      <c r="A7833" s="1" t="s">
        <v>29</v>
      </c>
      <c r="B7833" t="s">
        <v>327</v>
      </c>
      <c r="C7833" t="s">
        <v>3998</v>
      </c>
      <c r="D7833" t="s">
        <v>387</v>
      </c>
      <c r="E7833">
        <v>8</v>
      </c>
      <c r="F7833" t="s">
        <v>51</v>
      </c>
      <c r="G7833" t="s">
        <v>1427</v>
      </c>
      <c r="H7833" t="s">
        <v>79</v>
      </c>
      <c r="I7833" t="s">
        <v>1940</v>
      </c>
      <c r="J7833" t="s">
        <v>3333</v>
      </c>
      <c r="K7833" t="s">
        <v>17060</v>
      </c>
      <c r="L7833" t="s">
        <v>17061</v>
      </c>
      <c r="M7833" t="s">
        <v>2350</v>
      </c>
      <c r="N7833" t="s">
        <v>40</v>
      </c>
      <c r="O7833">
        <v>16921</v>
      </c>
      <c r="P7833">
        <v>20474</v>
      </c>
      <c r="Q7833" t="s">
        <v>95</v>
      </c>
      <c r="R7833">
        <v>331</v>
      </c>
      <c r="S7833" s="2">
        <v>44511</v>
      </c>
      <c r="T7833" t="s">
        <v>42</v>
      </c>
      <c r="U7833">
        <v>0</v>
      </c>
      <c r="V7833" t="s">
        <v>71</v>
      </c>
      <c r="W7833">
        <v>683</v>
      </c>
      <c r="X7833" t="s">
        <v>44</v>
      </c>
      <c r="Y7833" t="s">
        <v>72</v>
      </c>
      <c r="Z7833">
        <v>0</v>
      </c>
      <c r="AA7833">
        <v>327</v>
      </c>
      <c r="AB7833">
        <v>17365</v>
      </c>
      <c r="AC7833" t="s">
        <v>46</v>
      </c>
    </row>
    <row r="7834" spans="1:29" x14ac:dyDescent="0.3">
      <c r="A7834" s="1" t="s">
        <v>47</v>
      </c>
      <c r="B7834" t="s">
        <v>592</v>
      </c>
      <c r="C7834" t="s">
        <v>2701</v>
      </c>
      <c r="D7834" t="s">
        <v>138</v>
      </c>
      <c r="E7834">
        <v>2</v>
      </c>
      <c r="F7834" t="s">
        <v>271</v>
      </c>
      <c r="G7834" t="s">
        <v>689</v>
      </c>
      <c r="H7834" t="s">
        <v>35</v>
      </c>
      <c r="I7834" t="s">
        <v>1327</v>
      </c>
      <c r="J7834" t="s">
        <v>9605</v>
      </c>
      <c r="K7834" t="s">
        <v>17062</v>
      </c>
      <c r="L7834" t="s">
        <v>17063</v>
      </c>
      <c r="M7834" t="s">
        <v>1512</v>
      </c>
      <c r="N7834" t="s">
        <v>58</v>
      </c>
      <c r="O7834">
        <v>26279</v>
      </c>
      <c r="P7834">
        <v>29532</v>
      </c>
      <c r="Q7834" t="s">
        <v>95</v>
      </c>
      <c r="R7834">
        <v>972</v>
      </c>
      <c r="S7834" s="2">
        <v>44928</v>
      </c>
      <c r="T7834" t="s">
        <v>42</v>
      </c>
      <c r="U7834">
        <v>0</v>
      </c>
      <c r="V7834" t="s">
        <v>71</v>
      </c>
      <c r="W7834">
        <v>492</v>
      </c>
      <c r="X7834" t="s">
        <v>44</v>
      </c>
      <c r="Y7834" t="s">
        <v>61</v>
      </c>
      <c r="Z7834">
        <v>1088</v>
      </c>
      <c r="AA7834">
        <v>840</v>
      </c>
      <c r="AB7834">
        <v>27023</v>
      </c>
      <c r="AC7834" t="s">
        <v>73</v>
      </c>
    </row>
    <row r="7835" spans="1:29" x14ac:dyDescent="0.3">
      <c r="A7835" s="1" t="s">
        <v>29</v>
      </c>
      <c r="B7835" t="s">
        <v>30</v>
      </c>
      <c r="C7835" t="s">
        <v>2338</v>
      </c>
      <c r="D7835" t="s">
        <v>387</v>
      </c>
      <c r="E7835">
        <v>4</v>
      </c>
      <c r="F7835" t="s">
        <v>221</v>
      </c>
      <c r="G7835" t="s">
        <v>548</v>
      </c>
      <c r="H7835" t="s">
        <v>79</v>
      </c>
      <c r="I7835" t="s">
        <v>140</v>
      </c>
      <c r="J7835" t="s">
        <v>2286</v>
      </c>
      <c r="K7835" t="s">
        <v>17064</v>
      </c>
      <c r="L7835" t="s">
        <v>17065</v>
      </c>
      <c r="M7835" t="s">
        <v>1039</v>
      </c>
      <c r="N7835" t="s">
        <v>58</v>
      </c>
      <c r="O7835">
        <v>17400</v>
      </c>
      <c r="P7835">
        <v>19530</v>
      </c>
      <c r="Q7835" t="s">
        <v>95</v>
      </c>
      <c r="R7835">
        <v>481</v>
      </c>
      <c r="S7835" s="2">
        <v>45220</v>
      </c>
      <c r="T7835" t="s">
        <v>42</v>
      </c>
      <c r="U7835">
        <v>0</v>
      </c>
      <c r="V7835" t="s">
        <v>106</v>
      </c>
      <c r="W7835">
        <v>612</v>
      </c>
      <c r="X7835" t="s">
        <v>44</v>
      </c>
      <c r="Y7835" t="s">
        <v>45</v>
      </c>
      <c r="Z7835">
        <v>4952</v>
      </c>
      <c r="AA7835">
        <v>352</v>
      </c>
      <c r="AB7835">
        <v>18520</v>
      </c>
      <c r="AC7835" t="s">
        <v>46</v>
      </c>
    </row>
    <row r="7836" spans="1:29" x14ac:dyDescent="0.3">
      <c r="A7836" s="1" t="s">
        <v>29</v>
      </c>
      <c r="B7836" t="s">
        <v>74</v>
      </c>
      <c r="C7836" t="s">
        <v>1007</v>
      </c>
      <c r="D7836" t="s">
        <v>387</v>
      </c>
      <c r="E7836">
        <v>9</v>
      </c>
      <c r="F7836" t="s">
        <v>33</v>
      </c>
      <c r="G7836" t="s">
        <v>139</v>
      </c>
      <c r="H7836" t="s">
        <v>79</v>
      </c>
      <c r="I7836" t="s">
        <v>936</v>
      </c>
      <c r="J7836" t="s">
        <v>706</v>
      </c>
      <c r="K7836" t="s">
        <v>17066</v>
      </c>
      <c r="L7836" t="s">
        <v>17067</v>
      </c>
      <c r="M7836" t="s">
        <v>795</v>
      </c>
      <c r="N7836" t="s">
        <v>40</v>
      </c>
      <c r="O7836">
        <v>3121</v>
      </c>
      <c r="P7836">
        <v>7168</v>
      </c>
      <c r="Q7836" t="s">
        <v>59</v>
      </c>
      <c r="R7836">
        <v>336</v>
      </c>
      <c r="S7836" s="2">
        <v>44511</v>
      </c>
      <c r="T7836" t="s">
        <v>42</v>
      </c>
      <c r="U7836">
        <v>32318</v>
      </c>
      <c r="V7836" t="s">
        <v>85</v>
      </c>
      <c r="W7836">
        <v>450</v>
      </c>
      <c r="X7836" t="s">
        <v>44</v>
      </c>
      <c r="Y7836" t="s">
        <v>45</v>
      </c>
      <c r="Z7836">
        <v>0</v>
      </c>
      <c r="AA7836">
        <v>753</v>
      </c>
      <c r="AB7836">
        <v>3853</v>
      </c>
      <c r="AC7836" t="s">
        <v>46</v>
      </c>
    </row>
    <row r="7837" spans="1:29" x14ac:dyDescent="0.3">
      <c r="A7837" s="1" t="s">
        <v>29</v>
      </c>
      <c r="B7837" t="s">
        <v>327</v>
      </c>
      <c r="C7837" t="s">
        <v>994</v>
      </c>
      <c r="D7837" t="s">
        <v>236</v>
      </c>
      <c r="E7837">
        <v>1</v>
      </c>
      <c r="F7837" t="s">
        <v>221</v>
      </c>
      <c r="G7837" t="s">
        <v>335</v>
      </c>
      <c r="H7837" t="s">
        <v>79</v>
      </c>
      <c r="I7837" t="s">
        <v>1302</v>
      </c>
      <c r="J7837" t="s">
        <v>2043</v>
      </c>
      <c r="K7837">
        <v>1491911594</v>
      </c>
      <c r="L7837" t="s">
        <v>17068</v>
      </c>
      <c r="M7837" t="s">
        <v>1019</v>
      </c>
      <c r="N7837" t="s">
        <v>58</v>
      </c>
      <c r="O7837">
        <v>21643</v>
      </c>
      <c r="P7837">
        <v>25014</v>
      </c>
      <c r="Q7837" t="s">
        <v>95</v>
      </c>
      <c r="R7837">
        <v>441</v>
      </c>
      <c r="S7837" s="2">
        <v>45187</v>
      </c>
      <c r="T7837" s="2">
        <v>45208</v>
      </c>
      <c r="U7837">
        <v>0</v>
      </c>
      <c r="V7837" t="s">
        <v>85</v>
      </c>
      <c r="W7837">
        <v>501</v>
      </c>
      <c r="X7837" t="s">
        <v>60</v>
      </c>
      <c r="Y7837" t="s">
        <v>45</v>
      </c>
      <c r="Z7837">
        <v>2921</v>
      </c>
      <c r="AA7837">
        <v>411</v>
      </c>
      <c r="AB7837">
        <v>22024</v>
      </c>
      <c r="AC7837" t="s">
        <v>73</v>
      </c>
    </row>
    <row r="7838" spans="1:29" x14ac:dyDescent="0.3">
      <c r="A7838" s="1" t="s">
        <v>29</v>
      </c>
      <c r="B7838" t="s">
        <v>62</v>
      </c>
      <c r="C7838" t="s">
        <v>569</v>
      </c>
      <c r="D7838" t="s">
        <v>32</v>
      </c>
      <c r="E7838">
        <v>10</v>
      </c>
      <c r="F7838" t="s">
        <v>120</v>
      </c>
      <c r="G7838" t="s">
        <v>586</v>
      </c>
      <c r="H7838" t="s">
        <v>79</v>
      </c>
      <c r="I7838" t="s">
        <v>990</v>
      </c>
      <c r="J7838" t="s">
        <v>1600</v>
      </c>
      <c r="K7838" t="s">
        <v>17069</v>
      </c>
      <c r="L7838" t="s">
        <v>17070</v>
      </c>
      <c r="M7838" t="s">
        <v>1330</v>
      </c>
      <c r="N7838" t="s">
        <v>40</v>
      </c>
      <c r="O7838">
        <v>11365</v>
      </c>
      <c r="P7838">
        <v>15256</v>
      </c>
      <c r="Q7838" t="s">
        <v>95</v>
      </c>
      <c r="R7838">
        <v>765</v>
      </c>
      <c r="S7838" s="2">
        <v>44845</v>
      </c>
      <c r="T7838" t="s">
        <v>42</v>
      </c>
      <c r="U7838">
        <v>0</v>
      </c>
      <c r="V7838" t="s">
        <v>85</v>
      </c>
      <c r="W7838">
        <v>676</v>
      </c>
      <c r="X7838" t="s">
        <v>44</v>
      </c>
      <c r="Y7838" t="s">
        <v>72</v>
      </c>
      <c r="Z7838">
        <v>0</v>
      </c>
      <c r="AA7838">
        <v>792</v>
      </c>
      <c r="AB7838">
        <v>11700</v>
      </c>
      <c r="AC7838" t="s">
        <v>46</v>
      </c>
    </row>
    <row r="7839" spans="1:29" x14ac:dyDescent="0.3">
      <c r="A7839" s="1" t="s">
        <v>29</v>
      </c>
      <c r="B7839" t="s">
        <v>541</v>
      </c>
      <c r="C7839" t="s">
        <v>1423</v>
      </c>
      <c r="D7839" t="s">
        <v>257</v>
      </c>
      <c r="E7839">
        <v>5</v>
      </c>
      <c r="F7839" t="s">
        <v>221</v>
      </c>
      <c r="G7839" t="s">
        <v>882</v>
      </c>
      <c r="H7839" t="s">
        <v>79</v>
      </c>
      <c r="I7839" t="s">
        <v>1611</v>
      </c>
      <c r="J7839" t="s">
        <v>921</v>
      </c>
      <c r="K7839">
        <f>1-197-162-7466</f>
        <v>-7824</v>
      </c>
      <c r="L7839" t="s">
        <v>17071</v>
      </c>
      <c r="M7839" t="s">
        <v>546</v>
      </c>
      <c r="N7839" t="s">
        <v>40</v>
      </c>
      <c r="O7839">
        <v>23514</v>
      </c>
      <c r="P7839">
        <v>28312</v>
      </c>
      <c r="Q7839" t="s">
        <v>95</v>
      </c>
      <c r="R7839">
        <v>274</v>
      </c>
      <c r="S7839" s="2">
        <v>44830</v>
      </c>
      <c r="T7839" t="s">
        <v>42</v>
      </c>
      <c r="U7839">
        <v>0</v>
      </c>
      <c r="V7839" t="s">
        <v>71</v>
      </c>
      <c r="W7839">
        <v>684</v>
      </c>
      <c r="X7839" t="s">
        <v>44</v>
      </c>
      <c r="Y7839" t="s">
        <v>61</v>
      </c>
      <c r="Z7839">
        <v>0</v>
      </c>
      <c r="AA7839">
        <v>20</v>
      </c>
      <c r="AB7839">
        <v>26395</v>
      </c>
      <c r="AC7839" t="s">
        <v>107</v>
      </c>
    </row>
    <row r="7840" spans="1:29" x14ac:dyDescent="0.3">
      <c r="A7840" s="1" t="s">
        <v>47</v>
      </c>
      <c r="B7840" t="s">
        <v>145</v>
      </c>
      <c r="C7840" t="s">
        <v>1527</v>
      </c>
      <c r="D7840" t="s">
        <v>178</v>
      </c>
      <c r="E7840">
        <v>9</v>
      </c>
      <c r="F7840" t="s">
        <v>64</v>
      </c>
      <c r="G7840" t="s">
        <v>376</v>
      </c>
      <c r="H7840" t="s">
        <v>79</v>
      </c>
      <c r="I7840" t="s">
        <v>2539</v>
      </c>
      <c r="J7840" t="s">
        <v>610</v>
      </c>
      <c r="K7840" t="s">
        <v>17072</v>
      </c>
      <c r="L7840" t="s">
        <v>17073</v>
      </c>
      <c r="M7840" t="s">
        <v>499</v>
      </c>
      <c r="N7840" t="s">
        <v>94</v>
      </c>
      <c r="O7840">
        <v>8970</v>
      </c>
      <c r="P7840">
        <v>13504</v>
      </c>
      <c r="Q7840" t="s">
        <v>59</v>
      </c>
      <c r="R7840">
        <v>355</v>
      </c>
      <c r="S7840" s="2">
        <v>44961</v>
      </c>
      <c r="T7840" t="s">
        <v>42</v>
      </c>
      <c r="U7840">
        <v>25765</v>
      </c>
      <c r="V7840" t="s">
        <v>106</v>
      </c>
      <c r="W7840">
        <v>615</v>
      </c>
      <c r="X7840" t="s">
        <v>44</v>
      </c>
      <c r="Y7840" t="s">
        <v>72</v>
      </c>
      <c r="Z7840">
        <v>0</v>
      </c>
      <c r="AA7840">
        <v>31</v>
      </c>
      <c r="AB7840">
        <v>12951</v>
      </c>
      <c r="AC7840" t="s">
        <v>107</v>
      </c>
    </row>
    <row r="7841" spans="1:29" x14ac:dyDescent="0.3">
      <c r="A7841" s="1" t="s">
        <v>47</v>
      </c>
      <c r="B7841" t="s">
        <v>145</v>
      </c>
      <c r="C7841" t="s">
        <v>3466</v>
      </c>
      <c r="D7841" t="s">
        <v>155</v>
      </c>
      <c r="E7841">
        <v>6</v>
      </c>
      <c r="F7841" t="s">
        <v>77</v>
      </c>
      <c r="G7841" t="s">
        <v>264</v>
      </c>
      <c r="H7841" t="s">
        <v>79</v>
      </c>
      <c r="I7841" t="s">
        <v>1246</v>
      </c>
      <c r="J7841" t="s">
        <v>878</v>
      </c>
      <c r="K7841" t="s">
        <v>17074</v>
      </c>
      <c r="L7841" t="s">
        <v>17075</v>
      </c>
      <c r="M7841" t="s">
        <v>152</v>
      </c>
      <c r="N7841" t="s">
        <v>40</v>
      </c>
      <c r="O7841">
        <v>24639</v>
      </c>
      <c r="P7841">
        <v>27023</v>
      </c>
      <c r="Q7841" t="s">
        <v>41</v>
      </c>
      <c r="R7841">
        <v>412</v>
      </c>
      <c r="S7841" s="2">
        <v>44580</v>
      </c>
      <c r="T7841" s="2">
        <v>44587</v>
      </c>
      <c r="U7841">
        <v>0</v>
      </c>
      <c r="V7841" t="s">
        <v>43</v>
      </c>
      <c r="W7841">
        <v>830</v>
      </c>
      <c r="X7841" t="s">
        <v>60</v>
      </c>
      <c r="Y7841" t="s">
        <v>61</v>
      </c>
      <c r="Z7841">
        <v>0</v>
      </c>
      <c r="AA7841">
        <v>327</v>
      </c>
      <c r="AB7841">
        <v>26388</v>
      </c>
      <c r="AC7841" t="s">
        <v>46</v>
      </c>
    </row>
    <row r="7842" spans="1:29" x14ac:dyDescent="0.3">
      <c r="A7842" s="1" t="s">
        <v>29</v>
      </c>
      <c r="B7842" t="s">
        <v>86</v>
      </c>
      <c r="C7842" t="s">
        <v>4560</v>
      </c>
      <c r="D7842" t="s">
        <v>76</v>
      </c>
      <c r="E7842">
        <v>4</v>
      </c>
      <c r="F7842" t="s">
        <v>129</v>
      </c>
      <c r="G7842" t="s">
        <v>163</v>
      </c>
      <c r="H7842" t="s">
        <v>35</v>
      </c>
      <c r="I7842" t="s">
        <v>729</v>
      </c>
      <c r="J7842" t="s">
        <v>314</v>
      </c>
      <c r="K7842" t="s">
        <v>17076</v>
      </c>
      <c r="L7842" t="s">
        <v>17077</v>
      </c>
      <c r="M7842" t="s">
        <v>1366</v>
      </c>
      <c r="N7842" t="s">
        <v>58</v>
      </c>
      <c r="O7842">
        <v>23621</v>
      </c>
      <c r="P7842">
        <v>26353</v>
      </c>
      <c r="Q7842" t="s">
        <v>59</v>
      </c>
      <c r="R7842">
        <v>89</v>
      </c>
      <c r="S7842" s="2">
        <v>44862</v>
      </c>
      <c r="T7842" t="s">
        <v>42</v>
      </c>
      <c r="U7842">
        <v>8260</v>
      </c>
      <c r="V7842" t="s">
        <v>85</v>
      </c>
      <c r="W7842">
        <v>834</v>
      </c>
      <c r="X7842" t="s">
        <v>44</v>
      </c>
      <c r="Y7842" t="s">
        <v>72</v>
      </c>
      <c r="Z7842">
        <v>2862</v>
      </c>
      <c r="AA7842">
        <v>742</v>
      </c>
      <c r="AB7842">
        <v>25099</v>
      </c>
      <c r="AC7842" t="s">
        <v>73</v>
      </c>
    </row>
    <row r="7843" spans="1:29" x14ac:dyDescent="0.3">
      <c r="A7843" s="1" t="s">
        <v>29</v>
      </c>
      <c r="B7843" t="s">
        <v>541</v>
      </c>
      <c r="C7843" t="s">
        <v>672</v>
      </c>
      <c r="D7843" t="s">
        <v>128</v>
      </c>
      <c r="E7843">
        <v>9</v>
      </c>
      <c r="F7843" t="s">
        <v>99</v>
      </c>
      <c r="G7843" t="s">
        <v>631</v>
      </c>
      <c r="H7843" t="s">
        <v>79</v>
      </c>
      <c r="I7843" t="s">
        <v>1841</v>
      </c>
      <c r="J7843" t="s">
        <v>3594</v>
      </c>
      <c r="K7843" t="s">
        <v>17078</v>
      </c>
      <c r="L7843" t="s">
        <v>17079</v>
      </c>
      <c r="M7843" t="s">
        <v>1632</v>
      </c>
      <c r="N7843" t="s">
        <v>40</v>
      </c>
      <c r="O7843">
        <v>15570</v>
      </c>
      <c r="P7843">
        <v>18662</v>
      </c>
      <c r="Q7843" t="s">
        <v>95</v>
      </c>
      <c r="R7843">
        <v>628</v>
      </c>
      <c r="S7843" s="2">
        <v>44815</v>
      </c>
      <c r="T7843" s="2">
        <v>44838</v>
      </c>
      <c r="U7843">
        <v>0</v>
      </c>
      <c r="V7843" t="s">
        <v>43</v>
      </c>
      <c r="W7843">
        <v>486</v>
      </c>
      <c r="X7843" t="s">
        <v>60</v>
      </c>
      <c r="Y7843" t="s">
        <v>61</v>
      </c>
      <c r="Z7843">
        <v>0</v>
      </c>
      <c r="AA7843">
        <v>493</v>
      </c>
      <c r="AB7843">
        <v>17661</v>
      </c>
      <c r="AC7843" t="s">
        <v>46</v>
      </c>
    </row>
    <row r="7844" spans="1:29" x14ac:dyDescent="0.3">
      <c r="A7844" s="1" t="s">
        <v>47</v>
      </c>
      <c r="B7844" t="s">
        <v>176</v>
      </c>
      <c r="C7844" t="s">
        <v>1655</v>
      </c>
      <c r="D7844" t="s">
        <v>138</v>
      </c>
      <c r="E7844">
        <v>5</v>
      </c>
      <c r="F7844" t="s">
        <v>186</v>
      </c>
      <c r="G7844" t="s">
        <v>535</v>
      </c>
      <c r="H7844" t="s">
        <v>35</v>
      </c>
      <c r="I7844" t="s">
        <v>1008</v>
      </c>
      <c r="J7844" t="s">
        <v>1554</v>
      </c>
      <c r="K7844" t="s">
        <v>17080</v>
      </c>
      <c r="L7844" t="s">
        <v>17081</v>
      </c>
      <c r="M7844" t="s">
        <v>426</v>
      </c>
      <c r="N7844" t="s">
        <v>58</v>
      </c>
      <c r="O7844">
        <v>17062</v>
      </c>
      <c r="P7844">
        <v>22049</v>
      </c>
      <c r="Q7844" t="s">
        <v>95</v>
      </c>
      <c r="R7844">
        <v>329</v>
      </c>
      <c r="S7844" s="2">
        <v>44946</v>
      </c>
      <c r="T7844" t="s">
        <v>42</v>
      </c>
      <c r="U7844">
        <v>0</v>
      </c>
      <c r="V7844" t="s">
        <v>85</v>
      </c>
      <c r="W7844">
        <v>704</v>
      </c>
      <c r="X7844" t="s">
        <v>44</v>
      </c>
      <c r="Y7844" t="s">
        <v>72</v>
      </c>
      <c r="Z7844">
        <v>1345</v>
      </c>
      <c r="AA7844">
        <v>688</v>
      </c>
      <c r="AB7844">
        <v>20107</v>
      </c>
      <c r="AC7844" t="s">
        <v>107</v>
      </c>
    </row>
    <row r="7845" spans="1:29" x14ac:dyDescent="0.3">
      <c r="A7845" s="1" t="s">
        <v>29</v>
      </c>
      <c r="B7845" t="s">
        <v>393</v>
      </c>
      <c r="C7845" t="s">
        <v>2642</v>
      </c>
      <c r="D7845" t="s">
        <v>119</v>
      </c>
      <c r="E7845">
        <v>2</v>
      </c>
      <c r="F7845" t="s">
        <v>186</v>
      </c>
      <c r="G7845" t="s">
        <v>1504</v>
      </c>
      <c r="H7845" t="s">
        <v>79</v>
      </c>
      <c r="I7845" t="s">
        <v>3901</v>
      </c>
      <c r="J7845" t="s">
        <v>8573</v>
      </c>
      <c r="K7845" t="s">
        <v>17082</v>
      </c>
      <c r="L7845" t="s">
        <v>17083</v>
      </c>
      <c r="M7845" t="s">
        <v>876</v>
      </c>
      <c r="N7845" t="s">
        <v>58</v>
      </c>
      <c r="O7845">
        <v>7828</v>
      </c>
      <c r="P7845">
        <v>11975</v>
      </c>
      <c r="Q7845" t="s">
        <v>59</v>
      </c>
      <c r="R7845">
        <v>155</v>
      </c>
      <c r="S7845" s="2">
        <v>44937</v>
      </c>
      <c r="T7845" s="2">
        <v>44964</v>
      </c>
      <c r="U7845">
        <v>33070</v>
      </c>
      <c r="V7845" t="s">
        <v>85</v>
      </c>
      <c r="W7845">
        <v>800</v>
      </c>
      <c r="X7845" t="s">
        <v>60</v>
      </c>
      <c r="Y7845" t="s">
        <v>61</v>
      </c>
      <c r="Z7845">
        <v>4741</v>
      </c>
      <c r="AA7845">
        <v>415</v>
      </c>
      <c r="AB7845">
        <v>8195</v>
      </c>
      <c r="AC7845" t="s">
        <v>46</v>
      </c>
    </row>
    <row r="7846" spans="1:29" x14ac:dyDescent="0.3">
      <c r="A7846" s="1" t="s">
        <v>47</v>
      </c>
      <c r="B7846" t="s">
        <v>145</v>
      </c>
      <c r="C7846" t="s">
        <v>445</v>
      </c>
      <c r="D7846" t="s">
        <v>110</v>
      </c>
      <c r="E7846">
        <v>9</v>
      </c>
      <c r="F7846" t="s">
        <v>186</v>
      </c>
      <c r="G7846" t="s">
        <v>620</v>
      </c>
      <c r="H7846" t="s">
        <v>79</v>
      </c>
      <c r="I7846" t="s">
        <v>89</v>
      </c>
      <c r="J7846" t="s">
        <v>1080</v>
      </c>
      <c r="K7846" t="s">
        <v>17084</v>
      </c>
      <c r="L7846" t="s">
        <v>17085</v>
      </c>
      <c r="M7846" t="s">
        <v>2965</v>
      </c>
      <c r="N7846" t="s">
        <v>84</v>
      </c>
      <c r="O7846">
        <v>4676</v>
      </c>
      <c r="P7846">
        <v>9033</v>
      </c>
      <c r="Q7846" t="s">
        <v>41</v>
      </c>
      <c r="R7846">
        <v>155</v>
      </c>
      <c r="S7846" s="2">
        <v>45059</v>
      </c>
      <c r="T7846" t="s">
        <v>42</v>
      </c>
      <c r="U7846">
        <v>0</v>
      </c>
      <c r="V7846" t="s">
        <v>43</v>
      </c>
      <c r="W7846">
        <v>401</v>
      </c>
      <c r="X7846" t="s">
        <v>44</v>
      </c>
      <c r="Y7846" t="s">
        <v>45</v>
      </c>
      <c r="Z7846">
        <v>0</v>
      </c>
      <c r="AA7846">
        <v>322</v>
      </c>
      <c r="AB7846">
        <v>8042</v>
      </c>
      <c r="AC7846" t="s">
        <v>46</v>
      </c>
    </row>
    <row r="7847" spans="1:29" x14ac:dyDescent="0.3">
      <c r="A7847" s="1" t="s">
        <v>29</v>
      </c>
      <c r="B7847" t="s">
        <v>62</v>
      </c>
      <c r="C7847" t="s">
        <v>127</v>
      </c>
      <c r="D7847" t="s">
        <v>236</v>
      </c>
      <c r="E7847">
        <v>6</v>
      </c>
      <c r="F7847" t="s">
        <v>120</v>
      </c>
      <c r="G7847" t="s">
        <v>468</v>
      </c>
      <c r="H7847" t="s">
        <v>79</v>
      </c>
      <c r="I7847" t="s">
        <v>1841</v>
      </c>
      <c r="J7847" t="s">
        <v>3527</v>
      </c>
      <c r="K7847" t="s">
        <v>17086</v>
      </c>
      <c r="L7847" t="s">
        <v>17087</v>
      </c>
      <c r="M7847" t="s">
        <v>466</v>
      </c>
      <c r="N7847" t="s">
        <v>84</v>
      </c>
      <c r="O7847">
        <v>3962</v>
      </c>
      <c r="P7847">
        <v>7406</v>
      </c>
      <c r="Q7847" t="s">
        <v>41</v>
      </c>
      <c r="R7847">
        <v>796</v>
      </c>
      <c r="S7847" s="2">
        <v>45227</v>
      </c>
      <c r="T7847" s="2">
        <v>45244</v>
      </c>
      <c r="U7847">
        <v>0</v>
      </c>
      <c r="V7847" t="s">
        <v>85</v>
      </c>
      <c r="W7847">
        <v>730</v>
      </c>
      <c r="X7847" t="s">
        <v>60</v>
      </c>
      <c r="Y7847" t="s">
        <v>45</v>
      </c>
      <c r="Z7847">
        <v>0</v>
      </c>
      <c r="AA7847">
        <v>698</v>
      </c>
      <c r="AB7847">
        <v>4309</v>
      </c>
      <c r="AC7847" t="s">
        <v>73</v>
      </c>
    </row>
    <row r="7848" spans="1:29" x14ac:dyDescent="0.3">
      <c r="A7848" s="1" t="s">
        <v>47</v>
      </c>
      <c r="B7848" t="s">
        <v>108</v>
      </c>
      <c r="C7848" t="s">
        <v>709</v>
      </c>
      <c r="D7848" t="s">
        <v>185</v>
      </c>
      <c r="E7848">
        <v>10</v>
      </c>
      <c r="F7848" t="s">
        <v>64</v>
      </c>
      <c r="G7848" t="s">
        <v>802</v>
      </c>
      <c r="H7848" t="s">
        <v>79</v>
      </c>
      <c r="I7848" t="s">
        <v>336</v>
      </c>
      <c r="J7848" t="s">
        <v>224</v>
      </c>
      <c r="K7848" t="s">
        <v>17088</v>
      </c>
      <c r="L7848" t="s">
        <v>17089</v>
      </c>
      <c r="M7848" t="s">
        <v>522</v>
      </c>
      <c r="N7848" t="s">
        <v>40</v>
      </c>
      <c r="O7848">
        <v>12056</v>
      </c>
      <c r="P7848">
        <v>14759</v>
      </c>
      <c r="Q7848" t="s">
        <v>41</v>
      </c>
      <c r="R7848">
        <v>255</v>
      </c>
      <c r="S7848" s="2">
        <v>44769</v>
      </c>
      <c r="T7848" s="2">
        <v>44793</v>
      </c>
      <c r="U7848">
        <v>0</v>
      </c>
      <c r="V7848" t="s">
        <v>85</v>
      </c>
      <c r="W7848">
        <v>738</v>
      </c>
      <c r="X7848" t="s">
        <v>60</v>
      </c>
      <c r="Y7848" t="s">
        <v>72</v>
      </c>
      <c r="Z7848">
        <v>0</v>
      </c>
      <c r="AA7848">
        <v>225</v>
      </c>
      <c r="AB7848">
        <v>13596</v>
      </c>
      <c r="AC7848" t="s">
        <v>73</v>
      </c>
    </row>
    <row r="7849" spans="1:29" x14ac:dyDescent="0.3">
      <c r="A7849" s="1" t="s">
        <v>47</v>
      </c>
      <c r="B7849" t="s">
        <v>176</v>
      </c>
      <c r="C7849" t="s">
        <v>1660</v>
      </c>
      <c r="D7849" t="s">
        <v>352</v>
      </c>
      <c r="E7849">
        <v>9</v>
      </c>
      <c r="F7849" t="s">
        <v>271</v>
      </c>
      <c r="G7849" t="s">
        <v>400</v>
      </c>
      <c r="H7849" t="s">
        <v>79</v>
      </c>
      <c r="I7849" t="s">
        <v>7917</v>
      </c>
      <c r="J7849" t="s">
        <v>7261</v>
      </c>
      <c r="K7849" t="s">
        <v>17090</v>
      </c>
      <c r="L7849" t="s">
        <v>17091</v>
      </c>
      <c r="M7849" t="s">
        <v>902</v>
      </c>
      <c r="N7849" t="s">
        <v>58</v>
      </c>
      <c r="O7849">
        <v>23895</v>
      </c>
      <c r="P7849">
        <v>27425</v>
      </c>
      <c r="Q7849" t="s">
        <v>95</v>
      </c>
      <c r="R7849">
        <v>42</v>
      </c>
      <c r="S7849" s="2">
        <v>44884</v>
      </c>
      <c r="T7849" t="s">
        <v>42</v>
      </c>
      <c r="U7849">
        <v>0</v>
      </c>
      <c r="V7849" t="s">
        <v>71</v>
      </c>
      <c r="W7849">
        <v>488</v>
      </c>
      <c r="X7849" t="s">
        <v>44</v>
      </c>
      <c r="Y7849" t="s">
        <v>45</v>
      </c>
      <c r="Z7849">
        <v>2975</v>
      </c>
      <c r="AA7849">
        <v>731</v>
      </c>
      <c r="AB7849">
        <v>26717</v>
      </c>
      <c r="AC7849" t="s">
        <v>107</v>
      </c>
    </row>
    <row r="7850" spans="1:29" x14ac:dyDescent="0.3">
      <c r="A7850" s="1" t="s">
        <v>29</v>
      </c>
      <c r="B7850" t="s">
        <v>393</v>
      </c>
      <c r="C7850" t="s">
        <v>2027</v>
      </c>
      <c r="D7850" t="s">
        <v>98</v>
      </c>
      <c r="E7850">
        <v>10</v>
      </c>
      <c r="F7850" t="s">
        <v>221</v>
      </c>
      <c r="G7850" t="s">
        <v>506</v>
      </c>
      <c r="H7850" t="s">
        <v>79</v>
      </c>
      <c r="I7850" t="s">
        <v>1534</v>
      </c>
      <c r="J7850" t="s">
        <v>1233</v>
      </c>
      <c r="K7850">
        <f>1-910-630-283</f>
        <v>-1822</v>
      </c>
      <c r="L7850" t="s">
        <v>17092</v>
      </c>
      <c r="M7850" t="s">
        <v>1265</v>
      </c>
      <c r="N7850" t="s">
        <v>40</v>
      </c>
      <c r="O7850">
        <v>26773</v>
      </c>
      <c r="P7850">
        <v>31383</v>
      </c>
      <c r="Q7850" t="s">
        <v>59</v>
      </c>
      <c r="R7850">
        <v>395</v>
      </c>
      <c r="S7850" s="2">
        <v>44411</v>
      </c>
      <c r="T7850" s="2">
        <v>44429</v>
      </c>
      <c r="U7850">
        <v>21539</v>
      </c>
      <c r="V7850" t="s">
        <v>106</v>
      </c>
      <c r="W7850">
        <v>521</v>
      </c>
      <c r="X7850" t="s">
        <v>60</v>
      </c>
      <c r="Y7850" t="s">
        <v>45</v>
      </c>
      <c r="Z7850">
        <v>0</v>
      </c>
      <c r="AA7850">
        <v>764</v>
      </c>
      <c r="AB7850">
        <v>29996</v>
      </c>
      <c r="AC7850" t="s">
        <v>46</v>
      </c>
    </row>
    <row r="7851" spans="1:29" x14ac:dyDescent="0.3">
      <c r="A7851" s="1" t="s">
        <v>29</v>
      </c>
      <c r="B7851" t="s">
        <v>541</v>
      </c>
      <c r="C7851" t="s">
        <v>1336</v>
      </c>
      <c r="D7851" t="s">
        <v>352</v>
      </c>
      <c r="E7851">
        <v>9</v>
      </c>
      <c r="F7851" t="s">
        <v>33</v>
      </c>
      <c r="G7851" t="s">
        <v>411</v>
      </c>
      <c r="H7851" t="s">
        <v>79</v>
      </c>
      <c r="I7851" t="s">
        <v>1043</v>
      </c>
      <c r="J7851" t="s">
        <v>8289</v>
      </c>
      <c r="K7851" t="s">
        <v>17093</v>
      </c>
      <c r="L7851" t="s">
        <v>17094</v>
      </c>
      <c r="M7851" t="s">
        <v>1632</v>
      </c>
      <c r="N7851" t="s">
        <v>40</v>
      </c>
      <c r="O7851">
        <v>22409</v>
      </c>
      <c r="P7851">
        <v>24994</v>
      </c>
      <c r="Q7851" t="s">
        <v>95</v>
      </c>
      <c r="R7851">
        <v>902</v>
      </c>
      <c r="S7851" s="2">
        <v>44649</v>
      </c>
      <c r="T7851" s="2">
        <v>44659</v>
      </c>
      <c r="U7851">
        <v>0</v>
      </c>
      <c r="V7851" t="s">
        <v>85</v>
      </c>
      <c r="W7851">
        <v>413</v>
      </c>
      <c r="X7851" t="s">
        <v>60</v>
      </c>
      <c r="Y7851" t="s">
        <v>45</v>
      </c>
      <c r="Z7851">
        <v>0</v>
      </c>
      <c r="AA7851">
        <v>540</v>
      </c>
      <c r="AB7851">
        <v>24903</v>
      </c>
      <c r="AC7851" t="s">
        <v>73</v>
      </c>
    </row>
    <row r="7852" spans="1:29" x14ac:dyDescent="0.3">
      <c r="A7852" s="1" t="s">
        <v>29</v>
      </c>
      <c r="B7852" t="s">
        <v>363</v>
      </c>
      <c r="C7852" t="s">
        <v>661</v>
      </c>
      <c r="D7852" t="s">
        <v>185</v>
      </c>
      <c r="E7852">
        <v>8</v>
      </c>
      <c r="F7852" t="s">
        <v>99</v>
      </c>
      <c r="G7852" t="s">
        <v>1138</v>
      </c>
      <c r="H7852" t="s">
        <v>35</v>
      </c>
      <c r="I7852" t="s">
        <v>1403</v>
      </c>
      <c r="J7852" t="s">
        <v>4018</v>
      </c>
      <c r="K7852" t="s">
        <v>17095</v>
      </c>
      <c r="L7852" t="s">
        <v>17096</v>
      </c>
      <c r="M7852" t="s">
        <v>494</v>
      </c>
      <c r="N7852" t="s">
        <v>58</v>
      </c>
      <c r="O7852">
        <v>13129</v>
      </c>
      <c r="P7852">
        <v>17805</v>
      </c>
      <c r="Q7852" t="s">
        <v>95</v>
      </c>
      <c r="R7852">
        <v>496</v>
      </c>
      <c r="S7852" s="2">
        <v>45288</v>
      </c>
      <c r="T7852" s="2">
        <v>45315</v>
      </c>
      <c r="U7852">
        <v>0</v>
      </c>
      <c r="V7852" t="s">
        <v>71</v>
      </c>
      <c r="W7852">
        <v>736</v>
      </c>
      <c r="X7852" t="s">
        <v>60</v>
      </c>
      <c r="Y7852" t="s">
        <v>72</v>
      </c>
      <c r="Z7852">
        <v>2226</v>
      </c>
      <c r="AA7852">
        <v>290</v>
      </c>
      <c r="AB7852">
        <v>16475</v>
      </c>
      <c r="AC7852" t="s">
        <v>107</v>
      </c>
    </row>
    <row r="7853" spans="1:29" x14ac:dyDescent="0.3">
      <c r="A7853" s="1" t="s">
        <v>47</v>
      </c>
      <c r="B7853" t="s">
        <v>136</v>
      </c>
      <c r="C7853" t="s">
        <v>1540</v>
      </c>
      <c r="D7853" t="s">
        <v>128</v>
      </c>
      <c r="E7853">
        <v>2</v>
      </c>
      <c r="F7853" t="s">
        <v>77</v>
      </c>
      <c r="G7853" t="s">
        <v>78</v>
      </c>
      <c r="H7853" t="s">
        <v>79</v>
      </c>
      <c r="I7853" t="s">
        <v>1773</v>
      </c>
      <c r="J7853" t="s">
        <v>1698</v>
      </c>
      <c r="K7853" t="s">
        <v>17097</v>
      </c>
      <c r="L7853" t="s">
        <v>17098</v>
      </c>
      <c r="M7853" t="s">
        <v>1374</v>
      </c>
      <c r="N7853" t="s">
        <v>40</v>
      </c>
      <c r="O7853">
        <v>20155</v>
      </c>
      <c r="P7853">
        <v>24289</v>
      </c>
      <c r="Q7853" t="s">
        <v>41</v>
      </c>
      <c r="R7853">
        <v>485</v>
      </c>
      <c r="S7853" s="2">
        <v>44326</v>
      </c>
      <c r="T7853" t="s">
        <v>42</v>
      </c>
      <c r="U7853">
        <v>0</v>
      </c>
      <c r="V7853" t="s">
        <v>106</v>
      </c>
      <c r="W7853">
        <v>673</v>
      </c>
      <c r="X7853" t="s">
        <v>44</v>
      </c>
      <c r="Y7853" t="s">
        <v>61</v>
      </c>
      <c r="Z7853">
        <v>0</v>
      </c>
      <c r="AA7853">
        <v>267</v>
      </c>
      <c r="AB7853">
        <v>23436</v>
      </c>
      <c r="AC7853" t="s">
        <v>46</v>
      </c>
    </row>
    <row r="7854" spans="1:29" x14ac:dyDescent="0.3">
      <c r="A7854" s="1" t="s">
        <v>47</v>
      </c>
      <c r="B7854" t="s">
        <v>136</v>
      </c>
      <c r="C7854" t="s">
        <v>641</v>
      </c>
      <c r="D7854" t="s">
        <v>257</v>
      </c>
      <c r="E7854">
        <v>9</v>
      </c>
      <c r="F7854" t="s">
        <v>64</v>
      </c>
      <c r="G7854" t="s">
        <v>388</v>
      </c>
      <c r="H7854" t="s">
        <v>35</v>
      </c>
      <c r="I7854" t="s">
        <v>679</v>
      </c>
      <c r="J7854" t="s">
        <v>5185</v>
      </c>
      <c r="K7854" t="s">
        <v>17099</v>
      </c>
      <c r="L7854" t="s">
        <v>17100</v>
      </c>
      <c r="M7854" t="s">
        <v>207</v>
      </c>
      <c r="N7854" t="s">
        <v>94</v>
      </c>
      <c r="O7854">
        <v>3942</v>
      </c>
      <c r="P7854">
        <v>7549</v>
      </c>
      <c r="Q7854" t="s">
        <v>59</v>
      </c>
      <c r="R7854">
        <v>719</v>
      </c>
      <c r="S7854" s="2">
        <v>44336</v>
      </c>
      <c r="T7854" t="s">
        <v>42</v>
      </c>
      <c r="U7854">
        <v>23393</v>
      </c>
      <c r="V7854" t="s">
        <v>85</v>
      </c>
      <c r="W7854">
        <v>721</v>
      </c>
      <c r="X7854" t="s">
        <v>44</v>
      </c>
      <c r="Y7854" t="s">
        <v>72</v>
      </c>
      <c r="Z7854">
        <v>0</v>
      </c>
      <c r="AA7854">
        <v>347</v>
      </c>
      <c r="AB7854">
        <v>6686</v>
      </c>
      <c r="AC7854" t="s">
        <v>73</v>
      </c>
    </row>
    <row r="7855" spans="1:29" x14ac:dyDescent="0.3">
      <c r="A7855" s="1" t="s">
        <v>47</v>
      </c>
      <c r="B7855" t="s">
        <v>117</v>
      </c>
      <c r="C7855" t="s">
        <v>243</v>
      </c>
      <c r="D7855" t="s">
        <v>178</v>
      </c>
      <c r="E7855">
        <v>6</v>
      </c>
      <c r="F7855" t="s">
        <v>99</v>
      </c>
      <c r="G7855" t="s">
        <v>1638</v>
      </c>
      <c r="H7855" t="s">
        <v>79</v>
      </c>
      <c r="I7855" t="s">
        <v>3617</v>
      </c>
      <c r="J7855" t="s">
        <v>80</v>
      </c>
      <c r="K7855" t="s">
        <v>17101</v>
      </c>
      <c r="L7855" t="s">
        <v>17102</v>
      </c>
      <c r="M7855" t="s">
        <v>126</v>
      </c>
      <c r="N7855" t="s">
        <v>94</v>
      </c>
      <c r="O7855">
        <v>11533</v>
      </c>
      <c r="P7855">
        <v>13687</v>
      </c>
      <c r="Q7855" t="s">
        <v>59</v>
      </c>
      <c r="R7855">
        <v>494</v>
      </c>
      <c r="S7855" s="2">
        <v>44593</v>
      </c>
      <c r="T7855" t="s">
        <v>42</v>
      </c>
      <c r="U7855">
        <v>5260</v>
      </c>
      <c r="V7855" t="s">
        <v>106</v>
      </c>
      <c r="W7855">
        <v>463</v>
      </c>
      <c r="X7855" t="s">
        <v>44</v>
      </c>
      <c r="Y7855" t="s">
        <v>45</v>
      </c>
      <c r="Z7855">
        <v>0</v>
      </c>
      <c r="AA7855">
        <v>647</v>
      </c>
      <c r="AB7855">
        <v>11839</v>
      </c>
      <c r="AC7855" t="s">
        <v>107</v>
      </c>
    </row>
    <row r="7856" spans="1:29" x14ac:dyDescent="0.3">
      <c r="A7856" s="1" t="s">
        <v>47</v>
      </c>
      <c r="B7856" t="s">
        <v>234</v>
      </c>
      <c r="C7856" t="s">
        <v>2970</v>
      </c>
      <c r="D7856" t="s">
        <v>178</v>
      </c>
      <c r="E7856">
        <v>8</v>
      </c>
      <c r="F7856" t="s">
        <v>186</v>
      </c>
      <c r="G7856" t="s">
        <v>1504</v>
      </c>
      <c r="H7856" t="s">
        <v>79</v>
      </c>
      <c r="I7856" t="s">
        <v>2847</v>
      </c>
      <c r="J7856" t="s">
        <v>6694</v>
      </c>
      <c r="K7856" t="s">
        <v>17103</v>
      </c>
      <c r="L7856" t="s">
        <v>17104</v>
      </c>
      <c r="M7856" t="s">
        <v>1972</v>
      </c>
      <c r="N7856" t="s">
        <v>94</v>
      </c>
      <c r="O7856">
        <v>25038</v>
      </c>
      <c r="P7856">
        <v>27150</v>
      </c>
      <c r="Q7856" t="s">
        <v>95</v>
      </c>
      <c r="R7856">
        <v>724</v>
      </c>
      <c r="S7856" s="2">
        <v>44463</v>
      </c>
      <c r="T7856" s="2">
        <v>44477</v>
      </c>
      <c r="U7856">
        <v>0</v>
      </c>
      <c r="V7856" t="s">
        <v>43</v>
      </c>
      <c r="W7856">
        <v>729</v>
      </c>
      <c r="X7856" t="s">
        <v>60</v>
      </c>
      <c r="Y7856" t="s">
        <v>61</v>
      </c>
      <c r="Z7856">
        <v>0</v>
      </c>
      <c r="AA7856">
        <v>645</v>
      </c>
      <c r="AB7856">
        <v>25120</v>
      </c>
      <c r="AC7856" t="s">
        <v>46</v>
      </c>
    </row>
    <row r="7857" spans="1:29" x14ac:dyDescent="0.3">
      <c r="A7857" s="1" t="s">
        <v>29</v>
      </c>
      <c r="B7857" t="s">
        <v>541</v>
      </c>
      <c r="C7857" t="s">
        <v>1165</v>
      </c>
      <c r="D7857" t="s">
        <v>76</v>
      </c>
      <c r="E7857">
        <v>2</v>
      </c>
      <c r="F7857" t="s">
        <v>271</v>
      </c>
      <c r="G7857" t="s">
        <v>272</v>
      </c>
      <c r="H7857" t="s">
        <v>35</v>
      </c>
      <c r="I7857" t="s">
        <v>189</v>
      </c>
      <c r="J7857" t="s">
        <v>2610</v>
      </c>
      <c r="K7857" t="s">
        <v>17105</v>
      </c>
      <c r="L7857" t="s">
        <v>17106</v>
      </c>
      <c r="M7857" t="s">
        <v>546</v>
      </c>
      <c r="N7857" t="s">
        <v>40</v>
      </c>
      <c r="O7857">
        <v>13981</v>
      </c>
      <c r="P7857">
        <v>17010</v>
      </c>
      <c r="Q7857" t="s">
        <v>41</v>
      </c>
      <c r="R7857">
        <v>130</v>
      </c>
      <c r="S7857" s="2">
        <v>45023</v>
      </c>
      <c r="T7857" s="2">
        <v>45041</v>
      </c>
      <c r="U7857">
        <v>0</v>
      </c>
      <c r="V7857" t="s">
        <v>71</v>
      </c>
      <c r="W7857">
        <v>731</v>
      </c>
      <c r="X7857" t="s">
        <v>60</v>
      </c>
      <c r="Y7857" t="s">
        <v>45</v>
      </c>
      <c r="Z7857">
        <v>0</v>
      </c>
      <c r="AA7857">
        <v>962</v>
      </c>
      <c r="AB7857">
        <v>14758</v>
      </c>
      <c r="AC7857" t="s">
        <v>107</v>
      </c>
    </row>
    <row r="7858" spans="1:29" x14ac:dyDescent="0.3">
      <c r="A7858" s="1" t="s">
        <v>47</v>
      </c>
      <c r="B7858" t="s">
        <v>234</v>
      </c>
      <c r="C7858" t="s">
        <v>742</v>
      </c>
      <c r="D7858" t="s">
        <v>138</v>
      </c>
      <c r="E7858">
        <v>3</v>
      </c>
      <c r="F7858" t="s">
        <v>221</v>
      </c>
      <c r="G7858" t="s">
        <v>548</v>
      </c>
      <c r="H7858" t="s">
        <v>79</v>
      </c>
      <c r="I7858" t="s">
        <v>1645</v>
      </c>
      <c r="J7858" t="s">
        <v>3442</v>
      </c>
      <c r="K7858" t="s">
        <v>17107</v>
      </c>
      <c r="L7858" t="s">
        <v>17108</v>
      </c>
      <c r="M7858" t="s">
        <v>810</v>
      </c>
      <c r="N7858" t="s">
        <v>94</v>
      </c>
      <c r="O7858">
        <v>18266</v>
      </c>
      <c r="P7858">
        <v>22527</v>
      </c>
      <c r="Q7858" t="s">
        <v>95</v>
      </c>
      <c r="R7858">
        <v>606</v>
      </c>
      <c r="S7858" s="2">
        <v>44398</v>
      </c>
      <c r="T7858" t="s">
        <v>42</v>
      </c>
      <c r="U7858">
        <v>0</v>
      </c>
      <c r="V7858" t="s">
        <v>43</v>
      </c>
      <c r="W7858">
        <v>680</v>
      </c>
      <c r="X7858" t="s">
        <v>44</v>
      </c>
      <c r="Y7858" t="s">
        <v>72</v>
      </c>
      <c r="Z7858">
        <v>0</v>
      </c>
      <c r="AA7858">
        <v>536</v>
      </c>
      <c r="AB7858">
        <v>20101</v>
      </c>
      <c r="AC7858" t="s">
        <v>46</v>
      </c>
    </row>
    <row r="7859" spans="1:29" x14ac:dyDescent="0.3">
      <c r="A7859" s="1" t="s">
        <v>47</v>
      </c>
      <c r="B7859" t="s">
        <v>176</v>
      </c>
      <c r="C7859" t="s">
        <v>4412</v>
      </c>
      <c r="D7859" t="s">
        <v>185</v>
      </c>
      <c r="E7859">
        <v>9</v>
      </c>
      <c r="F7859" t="s">
        <v>186</v>
      </c>
      <c r="G7859" t="s">
        <v>620</v>
      </c>
      <c r="H7859" t="s">
        <v>35</v>
      </c>
      <c r="I7859" t="s">
        <v>2684</v>
      </c>
      <c r="J7859" t="s">
        <v>1377</v>
      </c>
      <c r="K7859" t="s">
        <v>17109</v>
      </c>
      <c r="L7859" t="s">
        <v>17110</v>
      </c>
      <c r="M7859" t="s">
        <v>957</v>
      </c>
      <c r="N7859" t="s">
        <v>58</v>
      </c>
      <c r="O7859">
        <v>5205</v>
      </c>
      <c r="P7859">
        <v>9848</v>
      </c>
      <c r="Q7859" t="s">
        <v>59</v>
      </c>
      <c r="R7859">
        <v>666</v>
      </c>
      <c r="S7859" s="2">
        <v>45099</v>
      </c>
      <c r="T7859" s="2">
        <v>45129</v>
      </c>
      <c r="U7859">
        <v>37970</v>
      </c>
      <c r="V7859" t="s">
        <v>85</v>
      </c>
      <c r="W7859">
        <v>622</v>
      </c>
      <c r="X7859" t="s">
        <v>60</v>
      </c>
      <c r="Y7859" t="s">
        <v>72</v>
      </c>
      <c r="Z7859">
        <v>1745</v>
      </c>
      <c r="AA7859">
        <v>709</v>
      </c>
      <c r="AB7859">
        <v>6826</v>
      </c>
      <c r="AC7859" t="s">
        <v>107</v>
      </c>
    </row>
    <row r="7860" spans="1:29" x14ac:dyDescent="0.3">
      <c r="A7860" s="1" t="s">
        <v>29</v>
      </c>
      <c r="B7860" t="s">
        <v>327</v>
      </c>
      <c r="C7860" t="s">
        <v>1889</v>
      </c>
      <c r="D7860" t="s">
        <v>352</v>
      </c>
      <c r="E7860">
        <v>8</v>
      </c>
      <c r="F7860" t="s">
        <v>221</v>
      </c>
      <c r="G7860" t="s">
        <v>335</v>
      </c>
      <c r="H7860" t="s">
        <v>79</v>
      </c>
      <c r="I7860" t="s">
        <v>1940</v>
      </c>
      <c r="J7860" t="s">
        <v>80</v>
      </c>
      <c r="K7860" t="s">
        <v>17111</v>
      </c>
      <c r="L7860" t="s">
        <v>17112</v>
      </c>
      <c r="M7860" t="s">
        <v>591</v>
      </c>
      <c r="N7860" t="s">
        <v>84</v>
      </c>
      <c r="O7860">
        <v>22611</v>
      </c>
      <c r="P7860">
        <v>25611</v>
      </c>
      <c r="Q7860" t="s">
        <v>59</v>
      </c>
      <c r="R7860">
        <v>675</v>
      </c>
      <c r="S7860" s="2">
        <v>44978</v>
      </c>
      <c r="T7860" s="2">
        <v>44992</v>
      </c>
      <c r="U7860">
        <v>17278</v>
      </c>
      <c r="V7860" t="s">
        <v>85</v>
      </c>
      <c r="W7860">
        <v>709</v>
      </c>
      <c r="X7860" t="s">
        <v>60</v>
      </c>
      <c r="Y7860" t="s">
        <v>45</v>
      </c>
      <c r="Z7860">
        <v>0</v>
      </c>
      <c r="AA7860">
        <v>537</v>
      </c>
      <c r="AB7860">
        <v>22823</v>
      </c>
      <c r="AC7860" t="s">
        <v>73</v>
      </c>
    </row>
    <row r="7861" spans="1:29" x14ac:dyDescent="0.3">
      <c r="A7861" s="1" t="s">
        <v>47</v>
      </c>
      <c r="B7861" t="s">
        <v>153</v>
      </c>
      <c r="C7861" t="s">
        <v>7293</v>
      </c>
      <c r="D7861" t="s">
        <v>352</v>
      </c>
      <c r="E7861">
        <v>5</v>
      </c>
      <c r="F7861" t="s">
        <v>77</v>
      </c>
      <c r="G7861" t="s">
        <v>501</v>
      </c>
      <c r="H7861" t="s">
        <v>79</v>
      </c>
      <c r="I7861" t="s">
        <v>53</v>
      </c>
      <c r="J7861" t="s">
        <v>2605</v>
      </c>
      <c r="K7861" t="s">
        <v>17113</v>
      </c>
      <c r="L7861" t="s">
        <v>17114</v>
      </c>
      <c r="M7861" t="s">
        <v>1202</v>
      </c>
      <c r="N7861" t="s">
        <v>58</v>
      </c>
      <c r="O7861">
        <v>28443</v>
      </c>
      <c r="P7861">
        <v>30986</v>
      </c>
      <c r="Q7861" t="s">
        <v>95</v>
      </c>
      <c r="R7861">
        <v>429</v>
      </c>
      <c r="S7861" s="2">
        <v>45013</v>
      </c>
      <c r="T7861" t="s">
        <v>42</v>
      </c>
      <c r="U7861">
        <v>0</v>
      </c>
      <c r="V7861" t="s">
        <v>106</v>
      </c>
      <c r="W7861">
        <v>619</v>
      </c>
      <c r="X7861" t="s">
        <v>44</v>
      </c>
      <c r="Y7861" t="s">
        <v>72</v>
      </c>
      <c r="Z7861">
        <v>2661</v>
      </c>
      <c r="AA7861">
        <v>855</v>
      </c>
      <c r="AB7861">
        <v>30157</v>
      </c>
      <c r="AC7861" t="s">
        <v>107</v>
      </c>
    </row>
    <row r="7862" spans="1:29" x14ac:dyDescent="0.3">
      <c r="A7862" s="1" t="s">
        <v>29</v>
      </c>
      <c r="B7862" t="s">
        <v>228</v>
      </c>
      <c r="C7862" t="s">
        <v>1225</v>
      </c>
      <c r="D7862" t="s">
        <v>257</v>
      </c>
      <c r="E7862">
        <v>2</v>
      </c>
      <c r="F7862" t="s">
        <v>77</v>
      </c>
      <c r="G7862" t="s">
        <v>202</v>
      </c>
      <c r="H7862" t="s">
        <v>35</v>
      </c>
      <c r="I7862" t="s">
        <v>1379</v>
      </c>
      <c r="J7862" t="s">
        <v>4671</v>
      </c>
      <c r="K7862" t="s">
        <v>17115</v>
      </c>
      <c r="L7862" t="s">
        <v>17116</v>
      </c>
      <c r="M7862" t="s">
        <v>479</v>
      </c>
      <c r="N7862" t="s">
        <v>40</v>
      </c>
      <c r="O7862">
        <v>18906</v>
      </c>
      <c r="P7862">
        <v>23004</v>
      </c>
      <c r="Q7862" t="s">
        <v>59</v>
      </c>
      <c r="R7862">
        <v>174</v>
      </c>
      <c r="S7862" s="2">
        <v>44580</v>
      </c>
      <c r="T7862" t="s">
        <v>42</v>
      </c>
      <c r="U7862">
        <v>3971</v>
      </c>
      <c r="V7862" t="s">
        <v>106</v>
      </c>
      <c r="W7862">
        <v>571</v>
      </c>
      <c r="X7862" t="s">
        <v>44</v>
      </c>
      <c r="Y7862" t="s">
        <v>45</v>
      </c>
      <c r="Z7862">
        <v>0</v>
      </c>
      <c r="AA7862">
        <v>634</v>
      </c>
      <c r="AB7862">
        <v>21976</v>
      </c>
      <c r="AC7862" t="s">
        <v>73</v>
      </c>
    </row>
    <row r="7863" spans="1:29" x14ac:dyDescent="0.3">
      <c r="A7863" s="1" t="s">
        <v>29</v>
      </c>
      <c r="B7863" t="s">
        <v>86</v>
      </c>
      <c r="C7863" t="s">
        <v>354</v>
      </c>
      <c r="D7863" t="s">
        <v>138</v>
      </c>
      <c r="E7863">
        <v>1</v>
      </c>
      <c r="F7863" t="s">
        <v>271</v>
      </c>
      <c r="G7863" t="s">
        <v>272</v>
      </c>
      <c r="H7863" t="s">
        <v>79</v>
      </c>
      <c r="I7863" t="s">
        <v>2940</v>
      </c>
      <c r="J7863" t="s">
        <v>1148</v>
      </c>
      <c r="K7863" t="s">
        <v>17117</v>
      </c>
      <c r="L7863" t="s">
        <v>17118</v>
      </c>
      <c r="M7863" t="s">
        <v>93</v>
      </c>
      <c r="N7863" t="s">
        <v>94</v>
      </c>
      <c r="O7863">
        <v>10140</v>
      </c>
      <c r="P7863">
        <v>12147</v>
      </c>
      <c r="Q7863" t="s">
        <v>59</v>
      </c>
      <c r="R7863">
        <v>629</v>
      </c>
      <c r="S7863" s="2">
        <v>44612</v>
      </c>
      <c r="T7863" s="2">
        <v>44628</v>
      </c>
      <c r="U7863">
        <v>39141</v>
      </c>
      <c r="V7863" t="s">
        <v>85</v>
      </c>
      <c r="W7863">
        <v>788</v>
      </c>
      <c r="X7863" t="s">
        <v>60</v>
      </c>
      <c r="Y7863" t="s">
        <v>61</v>
      </c>
      <c r="Z7863">
        <v>0</v>
      </c>
      <c r="AA7863">
        <v>254</v>
      </c>
      <c r="AB7863">
        <v>11199</v>
      </c>
      <c r="AC7863" t="s">
        <v>73</v>
      </c>
    </row>
    <row r="7864" spans="1:29" x14ac:dyDescent="0.3">
      <c r="A7864" s="1" t="s">
        <v>29</v>
      </c>
      <c r="B7864" t="s">
        <v>74</v>
      </c>
      <c r="C7864" t="s">
        <v>1548</v>
      </c>
      <c r="D7864" t="s">
        <v>201</v>
      </c>
      <c r="E7864">
        <v>1</v>
      </c>
      <c r="F7864" t="s">
        <v>77</v>
      </c>
      <c r="G7864" t="s">
        <v>365</v>
      </c>
      <c r="H7864" t="s">
        <v>79</v>
      </c>
      <c r="I7864" t="s">
        <v>4518</v>
      </c>
      <c r="J7864" t="s">
        <v>3698</v>
      </c>
      <c r="K7864" t="s">
        <v>17119</v>
      </c>
      <c r="L7864" t="s">
        <v>17120</v>
      </c>
      <c r="M7864" t="s">
        <v>795</v>
      </c>
      <c r="N7864" t="s">
        <v>58</v>
      </c>
      <c r="O7864">
        <v>18559</v>
      </c>
      <c r="P7864">
        <v>20733</v>
      </c>
      <c r="Q7864" t="s">
        <v>41</v>
      </c>
      <c r="R7864">
        <v>255</v>
      </c>
      <c r="S7864" s="2">
        <v>44675</v>
      </c>
      <c r="T7864" t="s">
        <v>42</v>
      </c>
      <c r="U7864">
        <v>0</v>
      </c>
      <c r="V7864" t="s">
        <v>71</v>
      </c>
      <c r="W7864">
        <v>813</v>
      </c>
      <c r="X7864" t="s">
        <v>44</v>
      </c>
      <c r="Y7864" t="s">
        <v>45</v>
      </c>
      <c r="Z7864">
        <v>1268</v>
      </c>
      <c r="AA7864">
        <v>496</v>
      </c>
      <c r="AB7864">
        <v>19994</v>
      </c>
      <c r="AC7864" t="s">
        <v>73</v>
      </c>
    </row>
    <row r="7865" spans="1:29" x14ac:dyDescent="0.3">
      <c r="A7865" s="1" t="s">
        <v>29</v>
      </c>
      <c r="B7865" t="s">
        <v>327</v>
      </c>
      <c r="C7865" t="s">
        <v>764</v>
      </c>
      <c r="D7865" t="s">
        <v>178</v>
      </c>
      <c r="E7865">
        <v>4</v>
      </c>
      <c r="F7865" t="s">
        <v>33</v>
      </c>
      <c r="G7865" t="s">
        <v>451</v>
      </c>
      <c r="H7865" t="s">
        <v>79</v>
      </c>
      <c r="I7865" t="s">
        <v>210</v>
      </c>
      <c r="J7865" t="s">
        <v>739</v>
      </c>
      <c r="K7865" t="s">
        <v>17121</v>
      </c>
      <c r="L7865" t="s">
        <v>17122</v>
      </c>
      <c r="M7865" t="s">
        <v>2246</v>
      </c>
      <c r="N7865" t="s">
        <v>84</v>
      </c>
      <c r="O7865">
        <v>4936</v>
      </c>
      <c r="P7865">
        <v>9688</v>
      </c>
      <c r="Q7865" t="s">
        <v>59</v>
      </c>
      <c r="R7865">
        <v>559</v>
      </c>
      <c r="S7865" s="2">
        <v>45116</v>
      </c>
      <c r="T7865" s="2">
        <v>45117</v>
      </c>
      <c r="U7865">
        <v>17381</v>
      </c>
      <c r="V7865" t="s">
        <v>43</v>
      </c>
      <c r="W7865">
        <v>530</v>
      </c>
      <c r="X7865" t="s">
        <v>60</v>
      </c>
      <c r="Y7865" t="s">
        <v>61</v>
      </c>
      <c r="Z7865">
        <v>0</v>
      </c>
      <c r="AA7865">
        <v>428</v>
      </c>
      <c r="AB7865">
        <v>7279</v>
      </c>
      <c r="AC7865" t="s">
        <v>46</v>
      </c>
    </row>
    <row r="7866" spans="1:29" x14ac:dyDescent="0.3">
      <c r="A7866" s="1" t="s">
        <v>47</v>
      </c>
      <c r="B7866" t="s">
        <v>108</v>
      </c>
      <c r="C7866" t="s">
        <v>655</v>
      </c>
      <c r="D7866" t="s">
        <v>201</v>
      </c>
      <c r="E7866">
        <v>2</v>
      </c>
      <c r="F7866" t="s">
        <v>64</v>
      </c>
      <c r="G7866" t="s">
        <v>433</v>
      </c>
      <c r="H7866" t="s">
        <v>79</v>
      </c>
      <c r="I7866" t="s">
        <v>36</v>
      </c>
      <c r="J7866" t="s">
        <v>524</v>
      </c>
      <c r="K7866" t="s">
        <v>17123</v>
      </c>
      <c r="L7866" t="s">
        <v>17124</v>
      </c>
      <c r="M7866" t="s">
        <v>660</v>
      </c>
      <c r="N7866" t="s">
        <v>94</v>
      </c>
      <c r="O7866">
        <v>28045</v>
      </c>
      <c r="P7866">
        <v>31979</v>
      </c>
      <c r="Q7866" t="s">
        <v>95</v>
      </c>
      <c r="R7866">
        <v>866</v>
      </c>
      <c r="S7866" s="2">
        <v>44652</v>
      </c>
      <c r="T7866" s="2">
        <v>44679</v>
      </c>
      <c r="U7866">
        <v>0</v>
      </c>
      <c r="V7866" t="s">
        <v>43</v>
      </c>
      <c r="W7866">
        <v>825</v>
      </c>
      <c r="X7866" t="s">
        <v>60</v>
      </c>
      <c r="Y7866" t="s">
        <v>45</v>
      </c>
      <c r="Z7866">
        <v>0</v>
      </c>
      <c r="AA7866">
        <v>974</v>
      </c>
      <c r="AB7866">
        <v>30178</v>
      </c>
      <c r="AC7866" t="s">
        <v>46</v>
      </c>
    </row>
    <row r="7867" spans="1:29" x14ac:dyDescent="0.3">
      <c r="A7867" s="1" t="s">
        <v>29</v>
      </c>
      <c r="B7867" t="s">
        <v>363</v>
      </c>
      <c r="C7867" t="s">
        <v>3792</v>
      </c>
      <c r="D7867" t="s">
        <v>387</v>
      </c>
      <c r="E7867">
        <v>3</v>
      </c>
      <c r="F7867" t="s">
        <v>33</v>
      </c>
      <c r="G7867" t="s">
        <v>111</v>
      </c>
      <c r="H7867" t="s">
        <v>35</v>
      </c>
      <c r="I7867" t="s">
        <v>1313</v>
      </c>
      <c r="J7867" t="s">
        <v>90</v>
      </c>
      <c r="K7867" t="s">
        <v>17125</v>
      </c>
      <c r="L7867" t="s">
        <v>17126</v>
      </c>
      <c r="M7867" t="s">
        <v>431</v>
      </c>
      <c r="N7867" t="s">
        <v>84</v>
      </c>
      <c r="O7867">
        <v>12813</v>
      </c>
      <c r="P7867">
        <v>15786</v>
      </c>
      <c r="Q7867" t="s">
        <v>59</v>
      </c>
      <c r="R7867">
        <v>666</v>
      </c>
      <c r="S7867" s="2">
        <v>44764</v>
      </c>
      <c r="T7867" t="s">
        <v>42</v>
      </c>
      <c r="U7867">
        <v>31216</v>
      </c>
      <c r="V7867" t="s">
        <v>106</v>
      </c>
      <c r="W7867">
        <v>448</v>
      </c>
      <c r="X7867" t="s">
        <v>44</v>
      </c>
      <c r="Y7867" t="s">
        <v>72</v>
      </c>
      <c r="Z7867">
        <v>0</v>
      </c>
      <c r="AA7867">
        <v>996</v>
      </c>
      <c r="AB7867">
        <v>14097</v>
      </c>
      <c r="AC7867" t="s">
        <v>73</v>
      </c>
    </row>
    <row r="7868" spans="1:29" x14ac:dyDescent="0.3">
      <c r="A7868" s="1" t="s">
        <v>29</v>
      </c>
      <c r="B7868" t="s">
        <v>74</v>
      </c>
      <c r="C7868" t="s">
        <v>1644</v>
      </c>
      <c r="D7868" t="s">
        <v>138</v>
      </c>
      <c r="E7868">
        <v>3</v>
      </c>
      <c r="F7868" t="s">
        <v>51</v>
      </c>
      <c r="G7868" t="s">
        <v>291</v>
      </c>
      <c r="H7868" t="s">
        <v>79</v>
      </c>
      <c r="I7868" t="s">
        <v>580</v>
      </c>
      <c r="J7868" t="s">
        <v>2310</v>
      </c>
      <c r="K7868" t="s">
        <v>17127</v>
      </c>
      <c r="L7868" t="s">
        <v>17128</v>
      </c>
      <c r="M7868" t="s">
        <v>842</v>
      </c>
      <c r="N7868" t="s">
        <v>94</v>
      </c>
      <c r="O7868">
        <v>8530</v>
      </c>
      <c r="P7868">
        <v>11819</v>
      </c>
      <c r="Q7868" t="s">
        <v>95</v>
      </c>
      <c r="R7868">
        <v>305</v>
      </c>
      <c r="S7868" s="2">
        <v>44343</v>
      </c>
      <c r="T7868" t="s">
        <v>42</v>
      </c>
      <c r="U7868">
        <v>0</v>
      </c>
      <c r="V7868" t="s">
        <v>106</v>
      </c>
      <c r="W7868">
        <v>534</v>
      </c>
      <c r="X7868" t="s">
        <v>44</v>
      </c>
      <c r="Y7868" t="s">
        <v>61</v>
      </c>
      <c r="Z7868">
        <v>0</v>
      </c>
      <c r="AA7868">
        <v>918</v>
      </c>
      <c r="AB7868">
        <v>11010</v>
      </c>
      <c r="AC7868" t="s">
        <v>46</v>
      </c>
    </row>
    <row r="7869" spans="1:29" x14ac:dyDescent="0.3">
      <c r="A7869" s="1" t="s">
        <v>29</v>
      </c>
      <c r="B7869" t="s">
        <v>228</v>
      </c>
      <c r="C7869" t="s">
        <v>2889</v>
      </c>
      <c r="D7869" t="s">
        <v>185</v>
      </c>
      <c r="E7869">
        <v>1</v>
      </c>
      <c r="F7869" t="s">
        <v>99</v>
      </c>
      <c r="G7869" t="s">
        <v>558</v>
      </c>
      <c r="H7869" t="s">
        <v>35</v>
      </c>
      <c r="I7869" t="s">
        <v>6524</v>
      </c>
      <c r="J7869" t="s">
        <v>5295</v>
      </c>
      <c r="K7869" t="s">
        <v>17129</v>
      </c>
      <c r="L7869" t="s">
        <v>17130</v>
      </c>
      <c r="M7869" t="s">
        <v>993</v>
      </c>
      <c r="N7869" t="s">
        <v>58</v>
      </c>
      <c r="O7869">
        <v>8925</v>
      </c>
      <c r="P7869">
        <v>11390</v>
      </c>
      <c r="Q7869" t="s">
        <v>95</v>
      </c>
      <c r="R7869">
        <v>474</v>
      </c>
      <c r="S7869" s="2">
        <v>44435</v>
      </c>
      <c r="T7869" s="2">
        <v>44460</v>
      </c>
      <c r="U7869">
        <v>0</v>
      </c>
      <c r="V7869" t="s">
        <v>71</v>
      </c>
      <c r="W7869">
        <v>541</v>
      </c>
      <c r="X7869" t="s">
        <v>60</v>
      </c>
      <c r="Y7869" t="s">
        <v>45</v>
      </c>
      <c r="Z7869">
        <v>4581</v>
      </c>
      <c r="AA7869">
        <v>712</v>
      </c>
      <c r="AB7869">
        <v>10490</v>
      </c>
      <c r="AC7869" t="s">
        <v>107</v>
      </c>
    </row>
    <row r="7870" spans="1:29" x14ac:dyDescent="0.3">
      <c r="A7870" s="1" t="s">
        <v>29</v>
      </c>
      <c r="B7870" t="s">
        <v>393</v>
      </c>
      <c r="C7870" t="s">
        <v>649</v>
      </c>
      <c r="D7870" t="s">
        <v>110</v>
      </c>
      <c r="E7870">
        <v>2</v>
      </c>
      <c r="F7870" t="s">
        <v>64</v>
      </c>
      <c r="G7870" t="s">
        <v>388</v>
      </c>
      <c r="H7870" t="s">
        <v>35</v>
      </c>
      <c r="I7870" t="s">
        <v>889</v>
      </c>
      <c r="J7870" t="s">
        <v>936</v>
      </c>
      <c r="K7870" t="s">
        <v>17131</v>
      </c>
      <c r="L7870" t="s">
        <v>17132</v>
      </c>
      <c r="M7870" t="s">
        <v>1244</v>
      </c>
      <c r="N7870" t="s">
        <v>94</v>
      </c>
      <c r="O7870">
        <v>29608</v>
      </c>
      <c r="P7870">
        <v>34052</v>
      </c>
      <c r="Q7870" t="s">
        <v>59</v>
      </c>
      <c r="R7870">
        <v>810</v>
      </c>
      <c r="S7870" s="2">
        <v>45311</v>
      </c>
      <c r="T7870" s="2">
        <v>45339</v>
      </c>
      <c r="U7870">
        <v>4716</v>
      </c>
      <c r="V7870" t="s">
        <v>85</v>
      </c>
      <c r="W7870">
        <v>766</v>
      </c>
      <c r="X7870" t="s">
        <v>60</v>
      </c>
      <c r="Y7870" t="s">
        <v>45</v>
      </c>
      <c r="Z7870">
        <v>0</v>
      </c>
      <c r="AA7870">
        <v>642</v>
      </c>
      <c r="AB7870">
        <v>33342</v>
      </c>
      <c r="AC7870" t="s">
        <v>73</v>
      </c>
    </row>
    <row r="7871" spans="1:29" x14ac:dyDescent="0.3">
      <c r="A7871" s="1" t="s">
        <v>29</v>
      </c>
      <c r="B7871" t="s">
        <v>86</v>
      </c>
      <c r="C7871" t="s">
        <v>366</v>
      </c>
      <c r="D7871" t="s">
        <v>387</v>
      </c>
      <c r="E7871">
        <v>9</v>
      </c>
      <c r="F7871" t="s">
        <v>33</v>
      </c>
      <c r="G7871" t="s">
        <v>179</v>
      </c>
      <c r="H7871" t="s">
        <v>35</v>
      </c>
      <c r="I7871" t="s">
        <v>921</v>
      </c>
      <c r="J7871" t="s">
        <v>4534</v>
      </c>
      <c r="K7871" t="s">
        <v>17133</v>
      </c>
      <c r="L7871" t="s">
        <v>17134</v>
      </c>
      <c r="M7871" t="s">
        <v>2131</v>
      </c>
      <c r="N7871" t="s">
        <v>40</v>
      </c>
      <c r="O7871">
        <v>23759</v>
      </c>
      <c r="P7871">
        <v>28724</v>
      </c>
      <c r="Q7871" t="s">
        <v>95</v>
      </c>
      <c r="R7871">
        <v>475</v>
      </c>
      <c r="S7871" s="2">
        <v>44535</v>
      </c>
      <c r="T7871" t="s">
        <v>42</v>
      </c>
      <c r="U7871">
        <v>0</v>
      </c>
      <c r="V7871" t="s">
        <v>43</v>
      </c>
      <c r="W7871">
        <v>714</v>
      </c>
      <c r="X7871" t="s">
        <v>44</v>
      </c>
      <c r="Y7871" t="s">
        <v>45</v>
      </c>
      <c r="Z7871">
        <v>0</v>
      </c>
      <c r="AA7871">
        <v>568</v>
      </c>
      <c r="AB7871">
        <v>26857</v>
      </c>
      <c r="AC7871" t="s">
        <v>107</v>
      </c>
    </row>
    <row r="7872" spans="1:29" x14ac:dyDescent="0.3">
      <c r="A7872" s="1" t="s">
        <v>47</v>
      </c>
      <c r="B7872" t="s">
        <v>234</v>
      </c>
      <c r="C7872" t="s">
        <v>235</v>
      </c>
      <c r="D7872" t="s">
        <v>178</v>
      </c>
      <c r="E7872">
        <v>4</v>
      </c>
      <c r="F7872" t="s">
        <v>33</v>
      </c>
      <c r="G7872" t="s">
        <v>411</v>
      </c>
      <c r="H7872" t="s">
        <v>79</v>
      </c>
      <c r="I7872" t="s">
        <v>9461</v>
      </c>
      <c r="J7872" t="s">
        <v>530</v>
      </c>
      <c r="K7872" t="s">
        <v>17135</v>
      </c>
      <c r="L7872" t="s">
        <v>17136</v>
      </c>
      <c r="M7872" t="s">
        <v>2944</v>
      </c>
      <c r="N7872" t="s">
        <v>84</v>
      </c>
      <c r="O7872">
        <v>9232</v>
      </c>
      <c r="P7872">
        <v>12212</v>
      </c>
      <c r="Q7872" t="s">
        <v>95</v>
      </c>
      <c r="R7872">
        <v>348</v>
      </c>
      <c r="S7872" s="2">
        <v>44719</v>
      </c>
      <c r="T7872" t="s">
        <v>42</v>
      </c>
      <c r="U7872">
        <v>0</v>
      </c>
      <c r="V7872" t="s">
        <v>71</v>
      </c>
      <c r="W7872">
        <v>838</v>
      </c>
      <c r="X7872" t="s">
        <v>44</v>
      </c>
      <c r="Y7872" t="s">
        <v>45</v>
      </c>
      <c r="Z7872">
        <v>0</v>
      </c>
      <c r="AA7872">
        <v>451</v>
      </c>
      <c r="AB7872">
        <v>10133</v>
      </c>
      <c r="AC7872" t="s">
        <v>46</v>
      </c>
    </row>
    <row r="7873" spans="1:29" x14ac:dyDescent="0.3">
      <c r="A7873" s="1" t="s">
        <v>47</v>
      </c>
      <c r="B7873" t="s">
        <v>592</v>
      </c>
      <c r="C7873" t="s">
        <v>3858</v>
      </c>
      <c r="D7873" t="s">
        <v>128</v>
      </c>
      <c r="E7873">
        <v>10</v>
      </c>
      <c r="F7873" t="s">
        <v>64</v>
      </c>
      <c r="G7873" t="s">
        <v>433</v>
      </c>
      <c r="H7873" t="s">
        <v>35</v>
      </c>
      <c r="I7873" t="s">
        <v>1379</v>
      </c>
      <c r="J7873" t="s">
        <v>476</v>
      </c>
      <c r="K7873" t="s">
        <v>17137</v>
      </c>
      <c r="L7873" t="s">
        <v>17138</v>
      </c>
      <c r="M7873" t="s">
        <v>1449</v>
      </c>
      <c r="N7873" t="s">
        <v>58</v>
      </c>
      <c r="O7873">
        <v>3095</v>
      </c>
      <c r="P7873">
        <v>6614</v>
      </c>
      <c r="Q7873" t="s">
        <v>95</v>
      </c>
      <c r="R7873">
        <v>175</v>
      </c>
      <c r="S7873" s="2">
        <v>45344</v>
      </c>
      <c r="T7873" s="2">
        <v>45364</v>
      </c>
      <c r="U7873">
        <v>0</v>
      </c>
      <c r="V7873" t="s">
        <v>71</v>
      </c>
      <c r="W7873">
        <v>839</v>
      </c>
      <c r="X7873" t="s">
        <v>60</v>
      </c>
      <c r="Y7873" t="s">
        <v>61</v>
      </c>
      <c r="Z7873">
        <v>3050</v>
      </c>
      <c r="AA7873">
        <v>664</v>
      </c>
      <c r="AB7873">
        <v>5956</v>
      </c>
      <c r="AC7873" t="s">
        <v>46</v>
      </c>
    </row>
    <row r="7874" spans="1:29" x14ac:dyDescent="0.3">
      <c r="A7874" s="1" t="s">
        <v>29</v>
      </c>
      <c r="B7874" t="s">
        <v>541</v>
      </c>
      <c r="C7874" t="s">
        <v>4780</v>
      </c>
      <c r="D7874" t="s">
        <v>155</v>
      </c>
      <c r="E7874">
        <v>9</v>
      </c>
      <c r="F7874" t="s">
        <v>77</v>
      </c>
      <c r="G7874" t="s">
        <v>147</v>
      </c>
      <c r="H7874" t="s">
        <v>35</v>
      </c>
      <c r="I7874" t="s">
        <v>7307</v>
      </c>
      <c r="J7874" t="s">
        <v>1259</v>
      </c>
      <c r="K7874" t="s">
        <v>17139</v>
      </c>
      <c r="L7874" t="s">
        <v>17140</v>
      </c>
      <c r="M7874" t="s">
        <v>1715</v>
      </c>
      <c r="N7874" t="s">
        <v>84</v>
      </c>
      <c r="O7874">
        <v>9231</v>
      </c>
      <c r="P7874">
        <v>11877</v>
      </c>
      <c r="Q7874" t="s">
        <v>41</v>
      </c>
      <c r="R7874">
        <v>890</v>
      </c>
      <c r="S7874" s="2">
        <v>45136</v>
      </c>
      <c r="T7874" s="2">
        <v>45141</v>
      </c>
      <c r="U7874">
        <v>0</v>
      </c>
      <c r="V7874" t="s">
        <v>43</v>
      </c>
      <c r="W7874">
        <v>630</v>
      </c>
      <c r="X7874" t="s">
        <v>60</v>
      </c>
      <c r="Y7874" t="s">
        <v>45</v>
      </c>
      <c r="Z7874">
        <v>0</v>
      </c>
      <c r="AA7874">
        <v>72</v>
      </c>
      <c r="AB7874">
        <v>11490</v>
      </c>
      <c r="AC7874" t="s">
        <v>107</v>
      </c>
    </row>
    <row r="7875" spans="1:29" x14ac:dyDescent="0.3">
      <c r="A7875" s="1" t="s">
        <v>47</v>
      </c>
      <c r="B7875" t="s">
        <v>234</v>
      </c>
      <c r="C7875" t="s">
        <v>796</v>
      </c>
      <c r="D7875" t="s">
        <v>32</v>
      </c>
      <c r="E7875">
        <v>5</v>
      </c>
      <c r="F7875" t="s">
        <v>186</v>
      </c>
      <c r="G7875" t="s">
        <v>187</v>
      </c>
      <c r="H7875" t="s">
        <v>35</v>
      </c>
      <c r="I7875" t="s">
        <v>36</v>
      </c>
      <c r="J7875" t="s">
        <v>319</v>
      </c>
      <c r="K7875" t="s">
        <v>17141</v>
      </c>
      <c r="L7875" t="s">
        <v>17142</v>
      </c>
      <c r="M7875" t="s">
        <v>984</v>
      </c>
      <c r="N7875" t="s">
        <v>40</v>
      </c>
      <c r="O7875">
        <v>21438</v>
      </c>
      <c r="P7875">
        <v>25736</v>
      </c>
      <c r="Q7875" t="s">
        <v>41</v>
      </c>
      <c r="R7875">
        <v>157</v>
      </c>
      <c r="S7875" s="2">
        <v>44949</v>
      </c>
      <c r="T7875" t="s">
        <v>42</v>
      </c>
      <c r="U7875">
        <v>0</v>
      </c>
      <c r="V7875" t="s">
        <v>85</v>
      </c>
      <c r="W7875">
        <v>456</v>
      </c>
      <c r="X7875" t="s">
        <v>44</v>
      </c>
      <c r="Y7875" t="s">
        <v>61</v>
      </c>
      <c r="Z7875">
        <v>0</v>
      </c>
      <c r="AA7875">
        <v>193</v>
      </c>
      <c r="AB7875">
        <v>21942</v>
      </c>
      <c r="AC7875" t="s">
        <v>73</v>
      </c>
    </row>
    <row r="7876" spans="1:29" x14ac:dyDescent="0.3">
      <c r="A7876" s="1" t="s">
        <v>29</v>
      </c>
      <c r="B7876" t="s">
        <v>96</v>
      </c>
      <c r="C7876" t="s">
        <v>2973</v>
      </c>
      <c r="D7876" t="s">
        <v>169</v>
      </c>
      <c r="E7876">
        <v>9</v>
      </c>
      <c r="F7876" t="s">
        <v>99</v>
      </c>
      <c r="G7876" t="s">
        <v>100</v>
      </c>
      <c r="H7876" t="s">
        <v>35</v>
      </c>
      <c r="I7876" t="s">
        <v>827</v>
      </c>
      <c r="J7876" t="s">
        <v>1770</v>
      </c>
      <c r="K7876">
        <v>1629987076</v>
      </c>
      <c r="L7876" t="s">
        <v>17143</v>
      </c>
      <c r="M7876" t="s">
        <v>1136</v>
      </c>
      <c r="N7876" t="s">
        <v>84</v>
      </c>
      <c r="O7876">
        <v>5413</v>
      </c>
      <c r="P7876">
        <v>8675</v>
      </c>
      <c r="Q7876" t="s">
        <v>59</v>
      </c>
      <c r="R7876">
        <v>826</v>
      </c>
      <c r="S7876" s="2">
        <v>44848</v>
      </c>
      <c r="T7876" t="s">
        <v>42</v>
      </c>
      <c r="U7876">
        <v>1198</v>
      </c>
      <c r="V7876" t="s">
        <v>85</v>
      </c>
      <c r="W7876">
        <v>606</v>
      </c>
      <c r="X7876" t="s">
        <v>44</v>
      </c>
      <c r="Y7876" t="s">
        <v>72</v>
      </c>
      <c r="Z7876">
        <v>0</v>
      </c>
      <c r="AA7876">
        <v>908</v>
      </c>
      <c r="AB7876">
        <v>5547</v>
      </c>
      <c r="AC7876" t="s">
        <v>107</v>
      </c>
    </row>
    <row r="7877" spans="1:29" x14ac:dyDescent="0.3">
      <c r="A7877" s="1" t="s">
        <v>29</v>
      </c>
      <c r="B7877" t="s">
        <v>74</v>
      </c>
      <c r="C7877" t="s">
        <v>75</v>
      </c>
      <c r="D7877" t="s">
        <v>32</v>
      </c>
      <c r="E7877">
        <v>5</v>
      </c>
      <c r="F7877" t="s">
        <v>64</v>
      </c>
      <c r="G7877" t="s">
        <v>802</v>
      </c>
      <c r="H7877" t="s">
        <v>79</v>
      </c>
      <c r="I7877" t="s">
        <v>910</v>
      </c>
      <c r="J7877" t="s">
        <v>911</v>
      </c>
      <c r="K7877" t="s">
        <v>17144</v>
      </c>
      <c r="L7877" t="s">
        <v>17145</v>
      </c>
      <c r="M7877" t="s">
        <v>842</v>
      </c>
      <c r="N7877" t="s">
        <v>84</v>
      </c>
      <c r="O7877">
        <v>19649</v>
      </c>
      <c r="P7877">
        <v>22601</v>
      </c>
      <c r="Q7877" t="s">
        <v>95</v>
      </c>
      <c r="R7877">
        <v>206</v>
      </c>
      <c r="S7877" s="2">
        <v>44516</v>
      </c>
      <c r="T7877" t="s">
        <v>42</v>
      </c>
      <c r="U7877">
        <v>0</v>
      </c>
      <c r="V7877" t="s">
        <v>85</v>
      </c>
      <c r="W7877">
        <v>562</v>
      </c>
      <c r="X7877" t="s">
        <v>44</v>
      </c>
      <c r="Y7877" t="s">
        <v>61</v>
      </c>
      <c r="Z7877">
        <v>0</v>
      </c>
      <c r="AA7877">
        <v>560</v>
      </c>
      <c r="AB7877">
        <v>19941</v>
      </c>
      <c r="AC7877" t="s">
        <v>107</v>
      </c>
    </row>
    <row r="7878" spans="1:29" x14ac:dyDescent="0.3">
      <c r="A7878" s="1" t="s">
        <v>47</v>
      </c>
      <c r="B7878" t="s">
        <v>145</v>
      </c>
      <c r="C7878" t="s">
        <v>146</v>
      </c>
      <c r="D7878" t="s">
        <v>185</v>
      </c>
      <c r="E7878">
        <v>4</v>
      </c>
      <c r="F7878" t="s">
        <v>64</v>
      </c>
      <c r="G7878" t="s">
        <v>258</v>
      </c>
      <c r="H7878" t="s">
        <v>35</v>
      </c>
      <c r="I7878" t="s">
        <v>1083</v>
      </c>
      <c r="J7878" t="s">
        <v>224</v>
      </c>
      <c r="K7878" t="s">
        <v>17146</v>
      </c>
      <c r="L7878" t="s">
        <v>17147</v>
      </c>
      <c r="M7878" t="s">
        <v>499</v>
      </c>
      <c r="N7878" t="s">
        <v>40</v>
      </c>
      <c r="O7878">
        <v>23414</v>
      </c>
      <c r="P7878">
        <v>25740</v>
      </c>
      <c r="Q7878" t="s">
        <v>95</v>
      </c>
      <c r="R7878">
        <v>104</v>
      </c>
      <c r="S7878" s="2">
        <v>45126</v>
      </c>
      <c r="T7878" t="s">
        <v>42</v>
      </c>
      <c r="U7878">
        <v>0</v>
      </c>
      <c r="V7878" t="s">
        <v>85</v>
      </c>
      <c r="W7878">
        <v>650</v>
      </c>
      <c r="X7878" t="s">
        <v>44</v>
      </c>
      <c r="Y7878" t="s">
        <v>72</v>
      </c>
      <c r="Z7878">
        <v>0</v>
      </c>
      <c r="AA7878">
        <v>428</v>
      </c>
      <c r="AB7878">
        <v>24661</v>
      </c>
      <c r="AC7878" t="s">
        <v>73</v>
      </c>
    </row>
    <row r="7879" spans="1:29" x14ac:dyDescent="0.3">
      <c r="A7879" s="1" t="s">
        <v>47</v>
      </c>
      <c r="B7879" t="s">
        <v>136</v>
      </c>
      <c r="C7879" t="s">
        <v>1540</v>
      </c>
      <c r="D7879" t="s">
        <v>185</v>
      </c>
      <c r="E7879">
        <v>3</v>
      </c>
      <c r="F7879" t="s">
        <v>33</v>
      </c>
      <c r="G7879" t="s">
        <v>111</v>
      </c>
      <c r="H7879" t="s">
        <v>79</v>
      </c>
      <c r="I7879" t="s">
        <v>2144</v>
      </c>
      <c r="J7879" t="s">
        <v>2062</v>
      </c>
      <c r="K7879" t="s">
        <v>17148</v>
      </c>
      <c r="L7879" t="s">
        <v>17149</v>
      </c>
      <c r="M7879" t="s">
        <v>144</v>
      </c>
      <c r="N7879" t="s">
        <v>40</v>
      </c>
      <c r="O7879">
        <v>16295</v>
      </c>
      <c r="P7879">
        <v>18898</v>
      </c>
      <c r="Q7879" t="s">
        <v>95</v>
      </c>
      <c r="R7879">
        <v>845</v>
      </c>
      <c r="S7879" s="2">
        <v>45357</v>
      </c>
      <c r="T7879" t="s">
        <v>42</v>
      </c>
      <c r="U7879">
        <v>0</v>
      </c>
      <c r="V7879" t="s">
        <v>71</v>
      </c>
      <c r="W7879">
        <v>642</v>
      </c>
      <c r="X7879" t="s">
        <v>44</v>
      </c>
      <c r="Y7879" t="s">
        <v>45</v>
      </c>
      <c r="Z7879">
        <v>0</v>
      </c>
      <c r="AA7879">
        <v>976</v>
      </c>
      <c r="AB7879">
        <v>18786</v>
      </c>
      <c r="AC7879" t="s">
        <v>46</v>
      </c>
    </row>
    <row r="7880" spans="1:29" x14ac:dyDescent="0.3">
      <c r="A7880" s="1" t="s">
        <v>29</v>
      </c>
      <c r="B7880" t="s">
        <v>228</v>
      </c>
      <c r="C7880" t="s">
        <v>4757</v>
      </c>
      <c r="D7880" t="s">
        <v>155</v>
      </c>
      <c r="E7880">
        <v>5</v>
      </c>
      <c r="F7880" t="s">
        <v>64</v>
      </c>
      <c r="G7880" t="s">
        <v>388</v>
      </c>
      <c r="H7880" t="s">
        <v>35</v>
      </c>
      <c r="I7880" t="s">
        <v>238</v>
      </c>
      <c r="J7880" t="s">
        <v>102</v>
      </c>
      <c r="K7880" t="s">
        <v>17150</v>
      </c>
      <c r="L7880" t="s">
        <v>17151</v>
      </c>
      <c r="M7880" t="s">
        <v>473</v>
      </c>
      <c r="N7880" t="s">
        <v>84</v>
      </c>
      <c r="O7880">
        <v>21058</v>
      </c>
      <c r="P7880">
        <v>25723</v>
      </c>
      <c r="Q7880" t="s">
        <v>59</v>
      </c>
      <c r="R7880">
        <v>700</v>
      </c>
      <c r="S7880" s="2">
        <v>44636</v>
      </c>
      <c r="T7880" t="s">
        <v>42</v>
      </c>
      <c r="U7880">
        <v>33392</v>
      </c>
      <c r="V7880" t="s">
        <v>71</v>
      </c>
      <c r="W7880">
        <v>549</v>
      </c>
      <c r="X7880" t="s">
        <v>44</v>
      </c>
      <c r="Y7880" t="s">
        <v>61</v>
      </c>
      <c r="Z7880">
        <v>0</v>
      </c>
      <c r="AA7880">
        <v>94</v>
      </c>
      <c r="AB7880">
        <v>22165</v>
      </c>
      <c r="AC7880" t="s">
        <v>46</v>
      </c>
    </row>
    <row r="7881" spans="1:29" x14ac:dyDescent="0.3">
      <c r="A7881" s="1" t="s">
        <v>47</v>
      </c>
      <c r="B7881" t="s">
        <v>48</v>
      </c>
      <c r="C7881" t="s">
        <v>7419</v>
      </c>
      <c r="D7881" t="s">
        <v>98</v>
      </c>
      <c r="E7881">
        <v>1</v>
      </c>
      <c r="F7881" t="s">
        <v>99</v>
      </c>
      <c r="G7881" t="s">
        <v>1638</v>
      </c>
      <c r="H7881" t="s">
        <v>35</v>
      </c>
      <c r="I7881" t="s">
        <v>827</v>
      </c>
      <c r="J7881" t="s">
        <v>180</v>
      </c>
      <c r="K7881" t="s">
        <v>17152</v>
      </c>
      <c r="L7881" t="s">
        <v>17153</v>
      </c>
      <c r="M7881" t="s">
        <v>2261</v>
      </c>
      <c r="N7881" t="s">
        <v>58</v>
      </c>
      <c r="O7881">
        <v>28654</v>
      </c>
      <c r="P7881">
        <v>30838</v>
      </c>
      <c r="Q7881" t="s">
        <v>59</v>
      </c>
      <c r="R7881">
        <v>382</v>
      </c>
      <c r="S7881" s="2">
        <v>44588</v>
      </c>
      <c r="T7881" s="2">
        <v>44606</v>
      </c>
      <c r="U7881">
        <v>10111</v>
      </c>
      <c r="V7881" t="s">
        <v>85</v>
      </c>
      <c r="W7881">
        <v>515</v>
      </c>
      <c r="X7881" t="s">
        <v>60</v>
      </c>
      <c r="Y7881" t="s">
        <v>61</v>
      </c>
      <c r="Z7881">
        <v>1022</v>
      </c>
      <c r="AA7881">
        <v>584</v>
      </c>
      <c r="AB7881">
        <v>29470</v>
      </c>
      <c r="AC7881" t="s">
        <v>107</v>
      </c>
    </row>
    <row r="7882" spans="1:29" x14ac:dyDescent="0.3">
      <c r="A7882" s="1" t="s">
        <v>47</v>
      </c>
      <c r="B7882" t="s">
        <v>234</v>
      </c>
      <c r="C7882" t="s">
        <v>3755</v>
      </c>
      <c r="D7882" t="s">
        <v>236</v>
      </c>
      <c r="E7882">
        <v>9</v>
      </c>
      <c r="F7882" t="s">
        <v>99</v>
      </c>
      <c r="G7882" t="s">
        <v>529</v>
      </c>
      <c r="H7882" t="s">
        <v>35</v>
      </c>
      <c r="I7882" t="s">
        <v>1705</v>
      </c>
      <c r="J7882" t="s">
        <v>1567</v>
      </c>
      <c r="K7882" t="s">
        <v>17154</v>
      </c>
      <c r="L7882" t="s">
        <v>17155</v>
      </c>
      <c r="M7882" t="s">
        <v>800</v>
      </c>
      <c r="N7882" t="s">
        <v>40</v>
      </c>
      <c r="O7882">
        <v>24054</v>
      </c>
      <c r="P7882">
        <v>27962</v>
      </c>
      <c r="Q7882" t="s">
        <v>59</v>
      </c>
      <c r="R7882">
        <v>480</v>
      </c>
      <c r="S7882" s="2">
        <v>44352</v>
      </c>
      <c r="T7882" s="2">
        <v>44380</v>
      </c>
      <c r="U7882">
        <v>19645</v>
      </c>
      <c r="V7882" t="s">
        <v>106</v>
      </c>
      <c r="W7882">
        <v>822</v>
      </c>
      <c r="X7882" t="s">
        <v>60</v>
      </c>
      <c r="Y7882" t="s">
        <v>45</v>
      </c>
      <c r="Z7882">
        <v>0</v>
      </c>
      <c r="AA7882">
        <v>371</v>
      </c>
      <c r="AB7882">
        <v>26255</v>
      </c>
      <c r="AC7882" t="s">
        <v>107</v>
      </c>
    </row>
    <row r="7883" spans="1:29" x14ac:dyDescent="0.3">
      <c r="A7883" s="1" t="s">
        <v>29</v>
      </c>
      <c r="B7883" t="s">
        <v>86</v>
      </c>
      <c r="C7883" t="s">
        <v>1919</v>
      </c>
      <c r="D7883" t="s">
        <v>257</v>
      </c>
      <c r="E7883">
        <v>4</v>
      </c>
      <c r="F7883" t="s">
        <v>120</v>
      </c>
      <c r="G7883" t="s">
        <v>489</v>
      </c>
      <c r="H7883" t="s">
        <v>79</v>
      </c>
      <c r="I7883" t="s">
        <v>502</v>
      </c>
      <c r="J7883" t="s">
        <v>123</v>
      </c>
      <c r="K7883" t="s">
        <v>17156</v>
      </c>
      <c r="L7883" t="s">
        <v>17157</v>
      </c>
      <c r="M7883" t="s">
        <v>1366</v>
      </c>
      <c r="N7883" t="s">
        <v>84</v>
      </c>
      <c r="O7883">
        <v>8140</v>
      </c>
      <c r="P7883">
        <v>10240</v>
      </c>
      <c r="Q7883" t="s">
        <v>41</v>
      </c>
      <c r="R7883">
        <v>696</v>
      </c>
      <c r="S7883" s="2">
        <v>45013</v>
      </c>
      <c r="T7883" s="2">
        <v>45015</v>
      </c>
      <c r="U7883">
        <v>0</v>
      </c>
      <c r="V7883" t="s">
        <v>85</v>
      </c>
      <c r="W7883">
        <v>640</v>
      </c>
      <c r="X7883" t="s">
        <v>60</v>
      </c>
      <c r="Y7883" t="s">
        <v>61</v>
      </c>
      <c r="Z7883">
        <v>0</v>
      </c>
      <c r="AA7883">
        <v>390</v>
      </c>
      <c r="AB7883">
        <v>9561</v>
      </c>
      <c r="AC7883" t="s">
        <v>73</v>
      </c>
    </row>
    <row r="7884" spans="1:29" x14ac:dyDescent="0.3">
      <c r="A7884" s="1" t="s">
        <v>29</v>
      </c>
      <c r="B7884" t="s">
        <v>228</v>
      </c>
      <c r="C7884" t="s">
        <v>474</v>
      </c>
      <c r="D7884" t="s">
        <v>76</v>
      </c>
      <c r="E7884">
        <v>2</v>
      </c>
      <c r="F7884" t="s">
        <v>33</v>
      </c>
      <c r="G7884" t="s">
        <v>34</v>
      </c>
      <c r="H7884" t="s">
        <v>35</v>
      </c>
      <c r="I7884" t="s">
        <v>4007</v>
      </c>
      <c r="J7884" t="s">
        <v>123</v>
      </c>
      <c r="K7884" t="s">
        <v>17158</v>
      </c>
      <c r="L7884" t="s">
        <v>17159</v>
      </c>
      <c r="M7884" t="s">
        <v>473</v>
      </c>
      <c r="N7884" t="s">
        <v>94</v>
      </c>
      <c r="O7884">
        <v>5891</v>
      </c>
      <c r="P7884">
        <v>9936</v>
      </c>
      <c r="Q7884" t="s">
        <v>59</v>
      </c>
      <c r="R7884">
        <v>934</v>
      </c>
      <c r="S7884" s="2">
        <v>44507</v>
      </c>
      <c r="T7884" t="s">
        <v>42</v>
      </c>
      <c r="U7884">
        <v>11494</v>
      </c>
      <c r="V7884" t="s">
        <v>71</v>
      </c>
      <c r="W7884">
        <v>420</v>
      </c>
      <c r="X7884" t="s">
        <v>44</v>
      </c>
      <c r="Y7884" t="s">
        <v>72</v>
      </c>
      <c r="Z7884">
        <v>0</v>
      </c>
      <c r="AA7884">
        <v>510</v>
      </c>
      <c r="AB7884">
        <v>8941</v>
      </c>
      <c r="AC7884" t="s">
        <v>73</v>
      </c>
    </row>
    <row r="7885" spans="1:29" x14ac:dyDescent="0.3">
      <c r="A7885" s="1" t="s">
        <v>47</v>
      </c>
      <c r="B7885" t="s">
        <v>153</v>
      </c>
      <c r="C7885" t="s">
        <v>4284</v>
      </c>
      <c r="D7885" t="s">
        <v>257</v>
      </c>
      <c r="E7885">
        <v>5</v>
      </c>
      <c r="F7885" t="s">
        <v>129</v>
      </c>
      <c r="G7885" t="s">
        <v>395</v>
      </c>
      <c r="H7885" t="s">
        <v>35</v>
      </c>
      <c r="I7885" t="s">
        <v>3089</v>
      </c>
      <c r="J7885" t="s">
        <v>5343</v>
      </c>
      <c r="K7885" t="s">
        <v>17160</v>
      </c>
      <c r="L7885" t="s">
        <v>17161</v>
      </c>
      <c r="M7885" t="s">
        <v>860</v>
      </c>
      <c r="N7885" t="s">
        <v>84</v>
      </c>
      <c r="O7885">
        <v>18764</v>
      </c>
      <c r="P7885">
        <v>23472</v>
      </c>
      <c r="Q7885" t="s">
        <v>59</v>
      </c>
      <c r="R7885">
        <v>317</v>
      </c>
      <c r="S7885" s="2">
        <v>45099</v>
      </c>
      <c r="T7885" s="2">
        <v>45122</v>
      </c>
      <c r="U7885">
        <v>8380</v>
      </c>
      <c r="V7885" t="s">
        <v>43</v>
      </c>
      <c r="W7885">
        <v>809</v>
      </c>
      <c r="X7885" t="s">
        <v>60</v>
      </c>
      <c r="Y7885" t="s">
        <v>61</v>
      </c>
      <c r="Z7885">
        <v>0</v>
      </c>
      <c r="AA7885">
        <v>642</v>
      </c>
      <c r="AB7885">
        <v>20967</v>
      </c>
      <c r="AC7885" t="s">
        <v>73</v>
      </c>
    </row>
    <row r="7886" spans="1:29" x14ac:dyDescent="0.3">
      <c r="A7886" s="1" t="s">
        <v>47</v>
      </c>
      <c r="B7886" t="s">
        <v>145</v>
      </c>
      <c r="C7886" t="s">
        <v>2354</v>
      </c>
      <c r="D7886" t="s">
        <v>236</v>
      </c>
      <c r="E7886">
        <v>5</v>
      </c>
      <c r="F7886" t="s">
        <v>51</v>
      </c>
      <c r="G7886" t="s">
        <v>1069</v>
      </c>
      <c r="H7886" t="s">
        <v>35</v>
      </c>
      <c r="I7886" t="s">
        <v>621</v>
      </c>
      <c r="J7886" t="s">
        <v>314</v>
      </c>
      <c r="K7886" t="s">
        <v>17162</v>
      </c>
      <c r="L7886" t="s">
        <v>17163</v>
      </c>
      <c r="M7886" t="s">
        <v>1294</v>
      </c>
      <c r="N7886" t="s">
        <v>84</v>
      </c>
      <c r="O7886">
        <v>29409</v>
      </c>
      <c r="P7886">
        <v>31702</v>
      </c>
      <c r="Q7886" t="s">
        <v>95</v>
      </c>
      <c r="R7886">
        <v>235</v>
      </c>
      <c r="S7886" s="2">
        <v>45179</v>
      </c>
      <c r="T7886" t="s">
        <v>42</v>
      </c>
      <c r="U7886">
        <v>0</v>
      </c>
      <c r="V7886" t="s">
        <v>85</v>
      </c>
      <c r="W7886">
        <v>792</v>
      </c>
      <c r="X7886" t="s">
        <v>44</v>
      </c>
      <c r="Y7886" t="s">
        <v>45</v>
      </c>
      <c r="Z7886">
        <v>0</v>
      </c>
      <c r="AA7886">
        <v>472</v>
      </c>
      <c r="AB7886">
        <v>31122</v>
      </c>
      <c r="AC7886" t="s">
        <v>46</v>
      </c>
    </row>
    <row r="7887" spans="1:29" x14ac:dyDescent="0.3">
      <c r="A7887" s="1" t="s">
        <v>47</v>
      </c>
      <c r="B7887" t="s">
        <v>117</v>
      </c>
      <c r="C7887" t="s">
        <v>243</v>
      </c>
      <c r="D7887" t="s">
        <v>257</v>
      </c>
      <c r="E7887">
        <v>7</v>
      </c>
      <c r="F7887" t="s">
        <v>129</v>
      </c>
      <c r="G7887" t="s">
        <v>1528</v>
      </c>
      <c r="H7887" t="s">
        <v>79</v>
      </c>
      <c r="I7887" t="s">
        <v>668</v>
      </c>
      <c r="J7887" t="s">
        <v>1898</v>
      </c>
      <c r="K7887" t="s">
        <v>17164</v>
      </c>
      <c r="L7887" t="s">
        <v>17165</v>
      </c>
      <c r="M7887" t="s">
        <v>1326</v>
      </c>
      <c r="N7887" t="s">
        <v>40</v>
      </c>
      <c r="O7887">
        <v>19750</v>
      </c>
      <c r="P7887">
        <v>23943</v>
      </c>
      <c r="Q7887" t="s">
        <v>41</v>
      </c>
      <c r="R7887">
        <v>797</v>
      </c>
      <c r="S7887" s="2">
        <v>44894</v>
      </c>
      <c r="T7887" t="s">
        <v>42</v>
      </c>
      <c r="U7887">
        <v>0</v>
      </c>
      <c r="V7887" t="s">
        <v>43</v>
      </c>
      <c r="W7887">
        <v>642</v>
      </c>
      <c r="X7887" t="s">
        <v>44</v>
      </c>
      <c r="Y7887" t="s">
        <v>45</v>
      </c>
      <c r="Z7887">
        <v>0</v>
      </c>
      <c r="AA7887">
        <v>817</v>
      </c>
      <c r="AB7887">
        <v>23851</v>
      </c>
      <c r="AC7887" t="s">
        <v>73</v>
      </c>
    </row>
    <row r="7888" spans="1:29" x14ac:dyDescent="0.3">
      <c r="A7888" s="1" t="s">
        <v>29</v>
      </c>
      <c r="B7888" t="s">
        <v>327</v>
      </c>
      <c r="C7888" t="s">
        <v>585</v>
      </c>
      <c r="D7888" t="s">
        <v>178</v>
      </c>
      <c r="E7888">
        <v>2</v>
      </c>
      <c r="F7888" t="s">
        <v>99</v>
      </c>
      <c r="G7888" t="s">
        <v>529</v>
      </c>
      <c r="H7888" t="s">
        <v>35</v>
      </c>
      <c r="I7888" t="s">
        <v>417</v>
      </c>
      <c r="J7888" t="s">
        <v>553</v>
      </c>
      <c r="K7888" t="s">
        <v>17166</v>
      </c>
      <c r="L7888" t="s">
        <v>17167</v>
      </c>
      <c r="M7888" t="s">
        <v>1019</v>
      </c>
      <c r="N7888" t="s">
        <v>84</v>
      </c>
      <c r="O7888">
        <v>18971</v>
      </c>
      <c r="P7888">
        <v>23054</v>
      </c>
      <c r="Q7888" t="s">
        <v>95</v>
      </c>
      <c r="R7888">
        <v>16</v>
      </c>
      <c r="S7888" s="2">
        <v>44755</v>
      </c>
      <c r="T7888" s="2">
        <v>44782</v>
      </c>
      <c r="U7888">
        <v>0</v>
      </c>
      <c r="V7888" t="s">
        <v>106</v>
      </c>
      <c r="W7888">
        <v>709</v>
      </c>
      <c r="X7888" t="s">
        <v>60</v>
      </c>
      <c r="Y7888" t="s">
        <v>61</v>
      </c>
      <c r="Z7888">
        <v>0</v>
      </c>
      <c r="AA7888">
        <v>10</v>
      </c>
      <c r="AB7888">
        <v>20971</v>
      </c>
      <c r="AC7888" t="s">
        <v>46</v>
      </c>
    </row>
    <row r="7889" spans="1:29" x14ac:dyDescent="0.3">
      <c r="A7889" s="1" t="s">
        <v>29</v>
      </c>
      <c r="B7889" t="s">
        <v>74</v>
      </c>
      <c r="C7889" t="s">
        <v>1101</v>
      </c>
      <c r="D7889" t="s">
        <v>50</v>
      </c>
      <c r="E7889">
        <v>9</v>
      </c>
      <c r="F7889" t="s">
        <v>221</v>
      </c>
      <c r="G7889" t="s">
        <v>858</v>
      </c>
      <c r="H7889" t="s">
        <v>79</v>
      </c>
      <c r="I7889" t="s">
        <v>2753</v>
      </c>
      <c r="J7889" t="s">
        <v>2286</v>
      </c>
      <c r="K7889">
        <f>1-294-474-7137</f>
        <v>-7904</v>
      </c>
      <c r="L7889" t="s">
        <v>17168</v>
      </c>
      <c r="M7889" t="s">
        <v>795</v>
      </c>
      <c r="N7889" t="s">
        <v>58</v>
      </c>
      <c r="O7889">
        <v>29937</v>
      </c>
      <c r="P7889">
        <v>34454</v>
      </c>
      <c r="Q7889" t="s">
        <v>59</v>
      </c>
      <c r="R7889">
        <v>100</v>
      </c>
      <c r="S7889" s="2">
        <v>44487</v>
      </c>
      <c r="T7889" s="2">
        <v>44496</v>
      </c>
      <c r="U7889">
        <v>7816</v>
      </c>
      <c r="V7889" t="s">
        <v>71</v>
      </c>
      <c r="W7889">
        <v>485</v>
      </c>
      <c r="X7889" t="s">
        <v>60</v>
      </c>
      <c r="Y7889" t="s">
        <v>72</v>
      </c>
      <c r="Z7889">
        <v>4353</v>
      </c>
      <c r="AA7889">
        <v>252</v>
      </c>
      <c r="AB7889">
        <v>30765</v>
      </c>
      <c r="AC7889" t="s">
        <v>107</v>
      </c>
    </row>
    <row r="7890" spans="1:29" x14ac:dyDescent="0.3">
      <c r="A7890" s="1" t="s">
        <v>29</v>
      </c>
      <c r="B7890" t="s">
        <v>62</v>
      </c>
      <c r="C7890" t="s">
        <v>4287</v>
      </c>
      <c r="D7890" t="s">
        <v>169</v>
      </c>
      <c r="E7890">
        <v>1</v>
      </c>
      <c r="F7890" t="s">
        <v>120</v>
      </c>
      <c r="G7890" t="s">
        <v>468</v>
      </c>
      <c r="H7890" t="s">
        <v>35</v>
      </c>
      <c r="I7890" t="s">
        <v>417</v>
      </c>
      <c r="J7890" t="s">
        <v>293</v>
      </c>
      <c r="K7890" t="s">
        <v>17169</v>
      </c>
      <c r="L7890" t="s">
        <v>17170</v>
      </c>
      <c r="M7890" t="s">
        <v>1330</v>
      </c>
      <c r="N7890" t="s">
        <v>84</v>
      </c>
      <c r="O7890">
        <v>22150</v>
      </c>
      <c r="P7890">
        <v>25262</v>
      </c>
      <c r="Q7890" t="s">
        <v>41</v>
      </c>
      <c r="R7890">
        <v>678</v>
      </c>
      <c r="S7890" s="2">
        <v>45325</v>
      </c>
      <c r="T7890" s="2">
        <v>45338</v>
      </c>
      <c r="U7890">
        <v>0</v>
      </c>
      <c r="V7890" t="s">
        <v>43</v>
      </c>
      <c r="W7890">
        <v>426</v>
      </c>
      <c r="X7890" t="s">
        <v>60</v>
      </c>
      <c r="Y7890" t="s">
        <v>61</v>
      </c>
      <c r="Z7890">
        <v>0</v>
      </c>
      <c r="AA7890">
        <v>762</v>
      </c>
      <c r="AB7890">
        <v>24263</v>
      </c>
      <c r="AC7890" t="s">
        <v>107</v>
      </c>
    </row>
    <row r="7891" spans="1:29" x14ac:dyDescent="0.3">
      <c r="A7891" s="1" t="s">
        <v>47</v>
      </c>
      <c r="B7891" t="s">
        <v>176</v>
      </c>
      <c r="C7891" t="s">
        <v>3770</v>
      </c>
      <c r="D7891" t="s">
        <v>119</v>
      </c>
      <c r="E7891">
        <v>9</v>
      </c>
      <c r="F7891" t="s">
        <v>77</v>
      </c>
      <c r="G7891" t="s">
        <v>147</v>
      </c>
      <c r="H7891" t="s">
        <v>79</v>
      </c>
      <c r="I7891" t="s">
        <v>565</v>
      </c>
      <c r="J7891" t="s">
        <v>8156</v>
      </c>
      <c r="K7891">
        <f>1-10-999-2261</f>
        <v>-3269</v>
      </c>
      <c r="L7891" t="s">
        <v>17171</v>
      </c>
      <c r="M7891" t="s">
        <v>957</v>
      </c>
      <c r="N7891" t="s">
        <v>94</v>
      </c>
      <c r="O7891">
        <v>6875</v>
      </c>
      <c r="P7891">
        <v>9978</v>
      </c>
      <c r="Q7891" t="s">
        <v>59</v>
      </c>
      <c r="R7891">
        <v>189</v>
      </c>
      <c r="S7891" s="2">
        <v>45148</v>
      </c>
      <c r="T7891" s="2">
        <v>45153</v>
      </c>
      <c r="U7891">
        <v>44552</v>
      </c>
      <c r="V7891" t="s">
        <v>71</v>
      </c>
      <c r="W7891">
        <v>453</v>
      </c>
      <c r="X7891" t="s">
        <v>60</v>
      </c>
      <c r="Y7891" t="s">
        <v>45</v>
      </c>
      <c r="Z7891">
        <v>0</v>
      </c>
      <c r="AA7891">
        <v>160</v>
      </c>
      <c r="AB7891">
        <v>8244</v>
      </c>
      <c r="AC7891" t="s">
        <v>46</v>
      </c>
    </row>
    <row r="7892" spans="1:29" x14ac:dyDescent="0.3">
      <c r="A7892" s="1" t="s">
        <v>47</v>
      </c>
      <c r="B7892" t="s">
        <v>234</v>
      </c>
      <c r="C7892" t="s">
        <v>796</v>
      </c>
      <c r="D7892" t="s">
        <v>352</v>
      </c>
      <c r="E7892">
        <v>2</v>
      </c>
      <c r="F7892" t="s">
        <v>221</v>
      </c>
      <c r="G7892" t="s">
        <v>882</v>
      </c>
      <c r="H7892" t="s">
        <v>79</v>
      </c>
      <c r="I7892" t="s">
        <v>475</v>
      </c>
      <c r="J7892" t="s">
        <v>645</v>
      </c>
      <c r="K7892" t="s">
        <v>17172</v>
      </c>
      <c r="L7892" t="s">
        <v>17173</v>
      </c>
      <c r="M7892" t="s">
        <v>1972</v>
      </c>
      <c r="N7892" t="s">
        <v>58</v>
      </c>
      <c r="O7892">
        <v>8137</v>
      </c>
      <c r="P7892">
        <v>11734</v>
      </c>
      <c r="Q7892" t="s">
        <v>95</v>
      </c>
      <c r="R7892">
        <v>642</v>
      </c>
      <c r="S7892" s="2">
        <v>44800</v>
      </c>
      <c r="T7892" s="2">
        <v>44804</v>
      </c>
      <c r="U7892">
        <v>0</v>
      </c>
      <c r="V7892" t="s">
        <v>71</v>
      </c>
      <c r="W7892">
        <v>485</v>
      </c>
      <c r="X7892" t="s">
        <v>60</v>
      </c>
      <c r="Y7892" t="s">
        <v>45</v>
      </c>
      <c r="Z7892">
        <v>4267</v>
      </c>
      <c r="AA7892">
        <v>808</v>
      </c>
      <c r="AB7892">
        <v>9303</v>
      </c>
      <c r="AC7892" t="s">
        <v>107</v>
      </c>
    </row>
    <row r="7893" spans="1:29" x14ac:dyDescent="0.3">
      <c r="A7893" s="1" t="s">
        <v>29</v>
      </c>
      <c r="B7893" t="s">
        <v>86</v>
      </c>
      <c r="C7893" t="s">
        <v>1266</v>
      </c>
      <c r="D7893" t="s">
        <v>32</v>
      </c>
      <c r="E7893">
        <v>2</v>
      </c>
      <c r="F7893" t="s">
        <v>186</v>
      </c>
      <c r="G7893" t="s">
        <v>650</v>
      </c>
      <c r="H7893" t="s">
        <v>35</v>
      </c>
      <c r="I7893" t="s">
        <v>587</v>
      </c>
      <c r="J7893" t="s">
        <v>224</v>
      </c>
      <c r="K7893" t="s">
        <v>17174</v>
      </c>
      <c r="L7893" t="s">
        <v>17175</v>
      </c>
      <c r="M7893" t="s">
        <v>93</v>
      </c>
      <c r="N7893" t="s">
        <v>40</v>
      </c>
      <c r="O7893">
        <v>24055</v>
      </c>
      <c r="P7893">
        <v>28445</v>
      </c>
      <c r="Q7893" t="s">
        <v>41</v>
      </c>
      <c r="R7893">
        <v>148</v>
      </c>
      <c r="S7893" s="2">
        <v>44710</v>
      </c>
      <c r="T7893" t="s">
        <v>42</v>
      </c>
      <c r="U7893">
        <v>0</v>
      </c>
      <c r="V7893" t="s">
        <v>43</v>
      </c>
      <c r="W7893">
        <v>426</v>
      </c>
      <c r="X7893" t="s">
        <v>44</v>
      </c>
      <c r="Y7893" t="s">
        <v>45</v>
      </c>
      <c r="Z7893">
        <v>0</v>
      </c>
      <c r="AA7893">
        <v>260</v>
      </c>
      <c r="AB7893">
        <v>28424</v>
      </c>
      <c r="AC7893" t="s">
        <v>73</v>
      </c>
    </row>
    <row r="7894" spans="1:29" x14ac:dyDescent="0.3">
      <c r="A7894" s="1" t="s">
        <v>47</v>
      </c>
      <c r="B7894" t="s">
        <v>161</v>
      </c>
      <c r="C7894" t="s">
        <v>2627</v>
      </c>
      <c r="D7894" t="s">
        <v>119</v>
      </c>
      <c r="E7894">
        <v>6</v>
      </c>
      <c r="F7894" t="s">
        <v>186</v>
      </c>
      <c r="G7894" t="s">
        <v>1504</v>
      </c>
      <c r="H7894" t="s">
        <v>35</v>
      </c>
      <c r="I7894" t="s">
        <v>565</v>
      </c>
      <c r="J7894" t="s">
        <v>921</v>
      </c>
      <c r="K7894" t="s">
        <v>17176</v>
      </c>
      <c r="L7894" t="s">
        <v>17177</v>
      </c>
      <c r="M7894" t="s">
        <v>392</v>
      </c>
      <c r="N7894" t="s">
        <v>84</v>
      </c>
      <c r="O7894">
        <v>12241</v>
      </c>
      <c r="P7894">
        <v>15158</v>
      </c>
      <c r="Q7894" t="s">
        <v>59</v>
      </c>
      <c r="R7894">
        <v>965</v>
      </c>
      <c r="S7894" s="2">
        <v>45317</v>
      </c>
      <c r="T7894" s="2">
        <v>45341</v>
      </c>
      <c r="U7894">
        <v>13349</v>
      </c>
      <c r="V7894" t="s">
        <v>106</v>
      </c>
      <c r="W7894">
        <v>661</v>
      </c>
      <c r="X7894" t="s">
        <v>60</v>
      </c>
      <c r="Y7894" t="s">
        <v>61</v>
      </c>
      <c r="Z7894">
        <v>0</v>
      </c>
      <c r="AA7894">
        <v>338</v>
      </c>
      <c r="AB7894">
        <v>12530</v>
      </c>
      <c r="AC7894" t="s">
        <v>107</v>
      </c>
    </row>
    <row r="7895" spans="1:29" x14ac:dyDescent="0.3">
      <c r="A7895" s="1" t="s">
        <v>47</v>
      </c>
      <c r="B7895" t="s">
        <v>48</v>
      </c>
      <c r="C7895" t="s">
        <v>2860</v>
      </c>
      <c r="D7895" t="s">
        <v>138</v>
      </c>
      <c r="E7895">
        <v>3</v>
      </c>
      <c r="F7895" t="s">
        <v>120</v>
      </c>
      <c r="G7895" t="s">
        <v>489</v>
      </c>
      <c r="H7895" t="s">
        <v>35</v>
      </c>
      <c r="I7895" t="s">
        <v>322</v>
      </c>
      <c r="J7895" t="s">
        <v>5707</v>
      </c>
      <c r="K7895" t="s">
        <v>17178</v>
      </c>
      <c r="L7895" t="s">
        <v>17179</v>
      </c>
      <c r="M7895" t="s">
        <v>303</v>
      </c>
      <c r="N7895" t="s">
        <v>84</v>
      </c>
      <c r="O7895">
        <v>18771</v>
      </c>
      <c r="P7895">
        <v>21217</v>
      </c>
      <c r="Q7895" t="s">
        <v>95</v>
      </c>
      <c r="R7895">
        <v>229</v>
      </c>
      <c r="S7895" s="2">
        <v>44610</v>
      </c>
      <c r="T7895" t="s">
        <v>42</v>
      </c>
      <c r="U7895">
        <v>0</v>
      </c>
      <c r="V7895" t="s">
        <v>106</v>
      </c>
      <c r="W7895">
        <v>724</v>
      </c>
      <c r="X7895" t="s">
        <v>44</v>
      </c>
      <c r="Y7895" t="s">
        <v>72</v>
      </c>
      <c r="Z7895">
        <v>0</v>
      </c>
      <c r="AA7895">
        <v>404</v>
      </c>
      <c r="AB7895">
        <v>19388</v>
      </c>
      <c r="AC7895" t="s">
        <v>107</v>
      </c>
    </row>
    <row r="7896" spans="1:29" x14ac:dyDescent="0.3">
      <c r="A7896" s="1" t="s">
        <v>47</v>
      </c>
      <c r="B7896" t="s">
        <v>48</v>
      </c>
      <c r="C7896" t="s">
        <v>457</v>
      </c>
      <c r="D7896" t="s">
        <v>119</v>
      </c>
      <c r="E7896">
        <v>1</v>
      </c>
      <c r="F7896" t="s">
        <v>186</v>
      </c>
      <c r="G7896" t="s">
        <v>187</v>
      </c>
      <c r="H7896" t="s">
        <v>79</v>
      </c>
      <c r="I7896" t="s">
        <v>1367</v>
      </c>
      <c r="J7896" t="s">
        <v>172</v>
      </c>
      <c r="K7896" t="s">
        <v>17180</v>
      </c>
      <c r="L7896" t="s">
        <v>17181</v>
      </c>
      <c r="M7896" t="s">
        <v>438</v>
      </c>
      <c r="N7896" t="s">
        <v>94</v>
      </c>
      <c r="O7896">
        <v>2537</v>
      </c>
      <c r="P7896">
        <v>6537</v>
      </c>
      <c r="Q7896" t="s">
        <v>59</v>
      </c>
      <c r="R7896">
        <v>88</v>
      </c>
      <c r="S7896" s="2">
        <v>44959</v>
      </c>
      <c r="T7896" s="2">
        <v>44976</v>
      </c>
      <c r="U7896">
        <v>6467</v>
      </c>
      <c r="V7896" t="s">
        <v>43</v>
      </c>
      <c r="W7896">
        <v>652</v>
      </c>
      <c r="X7896" t="s">
        <v>60</v>
      </c>
      <c r="Y7896" t="s">
        <v>45</v>
      </c>
      <c r="Z7896">
        <v>0</v>
      </c>
      <c r="AA7896">
        <v>522</v>
      </c>
      <c r="AB7896">
        <v>2880</v>
      </c>
      <c r="AC7896" t="s">
        <v>73</v>
      </c>
    </row>
    <row r="7897" spans="1:29" x14ac:dyDescent="0.3">
      <c r="A7897" s="1" t="s">
        <v>29</v>
      </c>
      <c r="B7897" t="s">
        <v>30</v>
      </c>
      <c r="C7897" t="s">
        <v>1118</v>
      </c>
      <c r="D7897" t="s">
        <v>178</v>
      </c>
      <c r="E7897">
        <v>10</v>
      </c>
      <c r="F7897" t="s">
        <v>271</v>
      </c>
      <c r="G7897" t="s">
        <v>689</v>
      </c>
      <c r="H7897" t="s">
        <v>79</v>
      </c>
      <c r="I7897" t="s">
        <v>2132</v>
      </c>
      <c r="J7897" t="s">
        <v>485</v>
      </c>
      <c r="K7897" t="s">
        <v>17182</v>
      </c>
      <c r="L7897" t="s">
        <v>13778</v>
      </c>
      <c r="M7897" t="s">
        <v>1307</v>
      </c>
      <c r="N7897" t="s">
        <v>40</v>
      </c>
      <c r="O7897">
        <v>20870</v>
      </c>
      <c r="P7897">
        <v>23122</v>
      </c>
      <c r="Q7897" t="s">
        <v>95</v>
      </c>
      <c r="R7897">
        <v>989</v>
      </c>
      <c r="S7897" s="2">
        <v>44516</v>
      </c>
      <c r="T7897" s="2">
        <v>44518</v>
      </c>
      <c r="U7897">
        <v>0</v>
      </c>
      <c r="V7897" t="s">
        <v>106</v>
      </c>
      <c r="W7897">
        <v>592</v>
      </c>
      <c r="X7897" t="s">
        <v>60</v>
      </c>
      <c r="Y7897" t="s">
        <v>72</v>
      </c>
      <c r="Z7897">
        <v>0</v>
      </c>
      <c r="AA7897">
        <v>820</v>
      </c>
      <c r="AB7897">
        <v>22249</v>
      </c>
      <c r="AC7897" t="s">
        <v>46</v>
      </c>
    </row>
    <row r="7898" spans="1:29" x14ac:dyDescent="0.3">
      <c r="A7898" s="1" t="s">
        <v>29</v>
      </c>
      <c r="B7898" t="s">
        <v>363</v>
      </c>
      <c r="C7898" t="s">
        <v>2033</v>
      </c>
      <c r="D7898" t="s">
        <v>138</v>
      </c>
      <c r="E7898">
        <v>10</v>
      </c>
      <c r="F7898" t="s">
        <v>271</v>
      </c>
      <c r="G7898" t="s">
        <v>715</v>
      </c>
      <c r="H7898" t="s">
        <v>35</v>
      </c>
      <c r="I7898" t="s">
        <v>935</v>
      </c>
      <c r="J7898" t="s">
        <v>1055</v>
      </c>
      <c r="K7898" t="s">
        <v>17183</v>
      </c>
      <c r="L7898" t="s">
        <v>17184</v>
      </c>
      <c r="M7898" t="s">
        <v>369</v>
      </c>
      <c r="N7898" t="s">
        <v>94</v>
      </c>
      <c r="O7898">
        <v>28253</v>
      </c>
      <c r="P7898">
        <v>31518</v>
      </c>
      <c r="Q7898" t="s">
        <v>41</v>
      </c>
      <c r="R7898">
        <v>802</v>
      </c>
      <c r="S7898" s="2">
        <v>44439</v>
      </c>
      <c r="T7898" s="2">
        <v>44460</v>
      </c>
      <c r="U7898">
        <v>0</v>
      </c>
      <c r="V7898" t="s">
        <v>43</v>
      </c>
      <c r="W7898">
        <v>846</v>
      </c>
      <c r="X7898" t="s">
        <v>60</v>
      </c>
      <c r="Y7898" t="s">
        <v>72</v>
      </c>
      <c r="Z7898">
        <v>0</v>
      </c>
      <c r="AA7898">
        <v>786</v>
      </c>
      <c r="AB7898">
        <v>30187</v>
      </c>
      <c r="AC7898" t="s">
        <v>107</v>
      </c>
    </row>
    <row r="7899" spans="1:29" x14ac:dyDescent="0.3">
      <c r="A7899" s="1" t="s">
        <v>47</v>
      </c>
      <c r="B7899" t="s">
        <v>145</v>
      </c>
      <c r="C7899" t="s">
        <v>688</v>
      </c>
      <c r="D7899" t="s">
        <v>178</v>
      </c>
      <c r="E7899">
        <v>2</v>
      </c>
      <c r="F7899" t="s">
        <v>64</v>
      </c>
      <c r="G7899" t="s">
        <v>433</v>
      </c>
      <c r="H7899" t="s">
        <v>35</v>
      </c>
      <c r="I7899" t="s">
        <v>756</v>
      </c>
      <c r="J7899" t="s">
        <v>1945</v>
      </c>
      <c r="K7899" t="s">
        <v>17185</v>
      </c>
      <c r="L7899" t="s">
        <v>17186</v>
      </c>
      <c r="M7899" t="s">
        <v>152</v>
      </c>
      <c r="N7899" t="s">
        <v>84</v>
      </c>
      <c r="O7899">
        <v>27060</v>
      </c>
      <c r="P7899">
        <v>30516</v>
      </c>
      <c r="Q7899" t="s">
        <v>59</v>
      </c>
      <c r="R7899">
        <v>45</v>
      </c>
      <c r="S7899" s="2">
        <v>45017</v>
      </c>
      <c r="T7899" s="2">
        <v>45046</v>
      </c>
      <c r="U7899">
        <v>45596</v>
      </c>
      <c r="V7899" t="s">
        <v>106</v>
      </c>
      <c r="W7899">
        <v>702</v>
      </c>
      <c r="X7899" t="s">
        <v>60</v>
      </c>
      <c r="Y7899" t="s">
        <v>45</v>
      </c>
      <c r="Z7899">
        <v>0</v>
      </c>
      <c r="AA7899">
        <v>655</v>
      </c>
      <c r="AB7899">
        <v>27956</v>
      </c>
      <c r="AC7899" t="s">
        <v>46</v>
      </c>
    </row>
    <row r="7900" spans="1:29" x14ac:dyDescent="0.3">
      <c r="A7900" s="1" t="s">
        <v>47</v>
      </c>
      <c r="B7900" t="s">
        <v>176</v>
      </c>
      <c r="C7900" t="s">
        <v>208</v>
      </c>
      <c r="D7900" t="s">
        <v>98</v>
      </c>
      <c r="E7900">
        <v>1</v>
      </c>
      <c r="F7900" t="s">
        <v>99</v>
      </c>
      <c r="G7900" t="s">
        <v>724</v>
      </c>
      <c r="H7900" t="s">
        <v>79</v>
      </c>
      <c r="I7900" t="s">
        <v>883</v>
      </c>
      <c r="J7900" t="s">
        <v>306</v>
      </c>
      <c r="K7900">
        <f>1-268-639-2250</f>
        <v>-3156</v>
      </c>
      <c r="L7900" t="s">
        <v>17187</v>
      </c>
      <c r="M7900" t="s">
        <v>957</v>
      </c>
      <c r="N7900" t="s">
        <v>58</v>
      </c>
      <c r="O7900">
        <v>14500</v>
      </c>
      <c r="P7900">
        <v>18867</v>
      </c>
      <c r="Q7900" t="s">
        <v>41</v>
      </c>
      <c r="R7900">
        <v>731</v>
      </c>
      <c r="S7900" s="2">
        <v>44519</v>
      </c>
      <c r="T7900" t="s">
        <v>42</v>
      </c>
      <c r="U7900">
        <v>0</v>
      </c>
      <c r="V7900" t="s">
        <v>71</v>
      </c>
      <c r="W7900">
        <v>822</v>
      </c>
      <c r="X7900" t="s">
        <v>44</v>
      </c>
      <c r="Y7900" t="s">
        <v>61</v>
      </c>
      <c r="Z7900">
        <v>4887</v>
      </c>
      <c r="AA7900">
        <v>289</v>
      </c>
      <c r="AB7900">
        <v>15033</v>
      </c>
      <c r="AC7900" t="s">
        <v>46</v>
      </c>
    </row>
    <row r="7901" spans="1:29" x14ac:dyDescent="0.3">
      <c r="A7901" s="1" t="s">
        <v>29</v>
      </c>
      <c r="B7901" t="s">
        <v>541</v>
      </c>
      <c r="C7901" t="s">
        <v>3324</v>
      </c>
      <c r="D7901" t="s">
        <v>119</v>
      </c>
      <c r="E7901">
        <v>5</v>
      </c>
      <c r="F7901" t="s">
        <v>221</v>
      </c>
      <c r="G7901" t="s">
        <v>548</v>
      </c>
      <c r="H7901" t="s">
        <v>35</v>
      </c>
      <c r="I7901" t="s">
        <v>621</v>
      </c>
      <c r="J7901" t="s">
        <v>2361</v>
      </c>
      <c r="K7901">
        <v>1807931448</v>
      </c>
      <c r="L7901" t="s">
        <v>17188</v>
      </c>
      <c r="M7901" t="s">
        <v>563</v>
      </c>
      <c r="N7901" t="s">
        <v>58</v>
      </c>
      <c r="O7901">
        <v>15658</v>
      </c>
      <c r="P7901">
        <v>17672</v>
      </c>
      <c r="Q7901" t="s">
        <v>59</v>
      </c>
      <c r="R7901">
        <v>435</v>
      </c>
      <c r="S7901" s="2">
        <v>44561</v>
      </c>
      <c r="T7901" s="2">
        <v>44573</v>
      </c>
      <c r="U7901">
        <v>13989</v>
      </c>
      <c r="V7901" t="s">
        <v>71</v>
      </c>
      <c r="W7901">
        <v>570</v>
      </c>
      <c r="X7901" t="s">
        <v>60</v>
      </c>
      <c r="Y7901" t="s">
        <v>61</v>
      </c>
      <c r="Z7901">
        <v>1204</v>
      </c>
      <c r="AA7901">
        <v>707</v>
      </c>
      <c r="AB7901">
        <v>17192</v>
      </c>
      <c r="AC7901" t="s">
        <v>46</v>
      </c>
    </row>
    <row r="7902" spans="1:29" x14ac:dyDescent="0.3">
      <c r="A7902" s="1" t="s">
        <v>47</v>
      </c>
      <c r="B7902" t="s">
        <v>153</v>
      </c>
      <c r="C7902" t="s">
        <v>5863</v>
      </c>
      <c r="D7902" t="s">
        <v>352</v>
      </c>
      <c r="E7902">
        <v>9</v>
      </c>
      <c r="F7902" t="s">
        <v>271</v>
      </c>
      <c r="G7902" t="s">
        <v>1298</v>
      </c>
      <c r="H7902" t="s">
        <v>79</v>
      </c>
      <c r="I7902" t="s">
        <v>180</v>
      </c>
      <c r="J7902" t="s">
        <v>576</v>
      </c>
      <c r="K7902" t="s">
        <v>17189</v>
      </c>
      <c r="L7902" t="s">
        <v>17190</v>
      </c>
      <c r="M7902" t="s">
        <v>255</v>
      </c>
      <c r="N7902" t="s">
        <v>58</v>
      </c>
      <c r="O7902">
        <v>4900</v>
      </c>
      <c r="P7902">
        <v>8459</v>
      </c>
      <c r="Q7902" t="s">
        <v>41</v>
      </c>
      <c r="R7902">
        <v>626</v>
      </c>
      <c r="S7902" s="2">
        <v>44302</v>
      </c>
      <c r="T7902" t="s">
        <v>42</v>
      </c>
      <c r="U7902">
        <v>0</v>
      </c>
      <c r="V7902" t="s">
        <v>106</v>
      </c>
      <c r="W7902">
        <v>736</v>
      </c>
      <c r="X7902" t="s">
        <v>44</v>
      </c>
      <c r="Y7902" t="s">
        <v>72</v>
      </c>
      <c r="Z7902">
        <v>3095</v>
      </c>
      <c r="AA7902">
        <v>827</v>
      </c>
      <c r="AB7902">
        <v>6858</v>
      </c>
      <c r="AC7902" t="s">
        <v>46</v>
      </c>
    </row>
    <row r="7903" spans="1:29" x14ac:dyDescent="0.3">
      <c r="A7903" s="1" t="s">
        <v>47</v>
      </c>
      <c r="B7903" t="s">
        <v>48</v>
      </c>
      <c r="C7903" t="s">
        <v>2860</v>
      </c>
      <c r="D7903" t="s">
        <v>32</v>
      </c>
      <c r="E7903">
        <v>10</v>
      </c>
      <c r="F7903" t="s">
        <v>120</v>
      </c>
      <c r="G7903" t="s">
        <v>121</v>
      </c>
      <c r="H7903" t="s">
        <v>35</v>
      </c>
      <c r="I7903" t="s">
        <v>434</v>
      </c>
      <c r="J7903" t="s">
        <v>2198</v>
      </c>
      <c r="K7903" t="s">
        <v>17191</v>
      </c>
      <c r="L7903" t="s">
        <v>17192</v>
      </c>
      <c r="M7903" t="s">
        <v>556</v>
      </c>
      <c r="N7903" t="s">
        <v>40</v>
      </c>
      <c r="O7903">
        <v>9906</v>
      </c>
      <c r="P7903">
        <v>13423</v>
      </c>
      <c r="Q7903" t="s">
        <v>59</v>
      </c>
      <c r="R7903">
        <v>904</v>
      </c>
      <c r="S7903" s="2">
        <v>44606</v>
      </c>
      <c r="T7903" s="2">
        <v>44628</v>
      </c>
      <c r="U7903">
        <v>19686</v>
      </c>
      <c r="V7903" t="s">
        <v>85</v>
      </c>
      <c r="W7903">
        <v>679</v>
      </c>
      <c r="X7903" t="s">
        <v>60</v>
      </c>
      <c r="Y7903" t="s">
        <v>72</v>
      </c>
      <c r="Z7903">
        <v>0</v>
      </c>
      <c r="AA7903">
        <v>393</v>
      </c>
      <c r="AB7903">
        <v>10513</v>
      </c>
      <c r="AC7903" t="s">
        <v>107</v>
      </c>
    </row>
    <row r="7904" spans="1:29" x14ac:dyDescent="0.3">
      <c r="A7904" s="1" t="s">
        <v>29</v>
      </c>
      <c r="B7904" t="s">
        <v>62</v>
      </c>
      <c r="C7904" t="s">
        <v>1795</v>
      </c>
      <c r="D7904" t="s">
        <v>155</v>
      </c>
      <c r="E7904">
        <v>2</v>
      </c>
      <c r="F7904" t="s">
        <v>77</v>
      </c>
      <c r="G7904" t="s">
        <v>365</v>
      </c>
      <c r="H7904" t="s">
        <v>35</v>
      </c>
      <c r="I7904" t="s">
        <v>4365</v>
      </c>
      <c r="J7904" t="s">
        <v>1684</v>
      </c>
      <c r="K7904" t="s">
        <v>17193</v>
      </c>
      <c r="L7904" t="s">
        <v>17194</v>
      </c>
      <c r="M7904" t="s">
        <v>135</v>
      </c>
      <c r="N7904" t="s">
        <v>84</v>
      </c>
      <c r="O7904">
        <v>5138</v>
      </c>
      <c r="P7904">
        <v>9599</v>
      </c>
      <c r="Q7904" t="s">
        <v>59</v>
      </c>
      <c r="R7904">
        <v>356</v>
      </c>
      <c r="S7904" s="2">
        <v>44579</v>
      </c>
      <c r="T7904" s="2">
        <v>44580</v>
      </c>
      <c r="U7904">
        <v>43833</v>
      </c>
      <c r="V7904" t="s">
        <v>43</v>
      </c>
      <c r="W7904">
        <v>593</v>
      </c>
      <c r="X7904" t="s">
        <v>60</v>
      </c>
      <c r="Y7904" t="s">
        <v>61</v>
      </c>
      <c r="Z7904">
        <v>0</v>
      </c>
      <c r="AA7904">
        <v>498</v>
      </c>
      <c r="AB7904">
        <v>5589</v>
      </c>
      <c r="AC7904" t="s">
        <v>46</v>
      </c>
    </row>
    <row r="7905" spans="1:29" x14ac:dyDescent="0.3">
      <c r="A7905" s="1" t="s">
        <v>29</v>
      </c>
      <c r="B7905" t="s">
        <v>96</v>
      </c>
      <c r="C7905" t="s">
        <v>1709</v>
      </c>
      <c r="D7905" t="s">
        <v>155</v>
      </c>
      <c r="E7905">
        <v>3</v>
      </c>
      <c r="F7905" t="s">
        <v>64</v>
      </c>
      <c r="G7905" t="s">
        <v>783</v>
      </c>
      <c r="H7905" t="s">
        <v>35</v>
      </c>
      <c r="I7905" t="s">
        <v>210</v>
      </c>
      <c r="J7905" t="s">
        <v>5281</v>
      </c>
      <c r="K7905" t="s">
        <v>17195</v>
      </c>
      <c r="L7905" t="s">
        <v>17196</v>
      </c>
      <c r="M7905" t="s">
        <v>665</v>
      </c>
      <c r="N7905" t="s">
        <v>40</v>
      </c>
      <c r="O7905">
        <v>22223</v>
      </c>
      <c r="P7905">
        <v>27222</v>
      </c>
      <c r="Q7905" t="s">
        <v>41</v>
      </c>
      <c r="R7905">
        <v>264</v>
      </c>
      <c r="S7905" s="2">
        <v>45313</v>
      </c>
      <c r="T7905" s="2">
        <v>45335</v>
      </c>
      <c r="U7905">
        <v>0</v>
      </c>
      <c r="V7905" t="s">
        <v>71</v>
      </c>
      <c r="W7905">
        <v>450</v>
      </c>
      <c r="X7905" t="s">
        <v>60</v>
      </c>
      <c r="Y7905" t="s">
        <v>45</v>
      </c>
      <c r="Z7905">
        <v>0</v>
      </c>
      <c r="AA7905">
        <v>268</v>
      </c>
      <c r="AB7905">
        <v>26132</v>
      </c>
      <c r="AC7905" t="s">
        <v>73</v>
      </c>
    </row>
    <row r="7906" spans="1:29" x14ac:dyDescent="0.3">
      <c r="A7906" s="1" t="s">
        <v>47</v>
      </c>
      <c r="B7906" t="s">
        <v>48</v>
      </c>
      <c r="C7906" t="s">
        <v>432</v>
      </c>
      <c r="D7906" t="s">
        <v>257</v>
      </c>
      <c r="E7906">
        <v>7</v>
      </c>
      <c r="F7906" t="s">
        <v>221</v>
      </c>
      <c r="G7906" t="s">
        <v>1096</v>
      </c>
      <c r="H7906" t="s">
        <v>35</v>
      </c>
      <c r="I7906" t="s">
        <v>7587</v>
      </c>
      <c r="J7906" t="s">
        <v>3401</v>
      </c>
      <c r="K7906" t="s">
        <v>17197</v>
      </c>
      <c r="L7906" t="s">
        <v>17198</v>
      </c>
      <c r="M7906" t="s">
        <v>1240</v>
      </c>
      <c r="N7906" t="s">
        <v>58</v>
      </c>
      <c r="O7906">
        <v>13725</v>
      </c>
      <c r="P7906">
        <v>17325</v>
      </c>
      <c r="Q7906" t="s">
        <v>41</v>
      </c>
      <c r="R7906">
        <v>74</v>
      </c>
      <c r="S7906" s="2">
        <v>45344</v>
      </c>
      <c r="T7906" s="2">
        <v>45359</v>
      </c>
      <c r="U7906">
        <v>0</v>
      </c>
      <c r="V7906" t="s">
        <v>43</v>
      </c>
      <c r="W7906">
        <v>698</v>
      </c>
      <c r="X7906" t="s">
        <v>60</v>
      </c>
      <c r="Y7906" t="s">
        <v>45</v>
      </c>
      <c r="Z7906">
        <v>2548</v>
      </c>
      <c r="AA7906">
        <v>681</v>
      </c>
      <c r="AB7906">
        <v>15905</v>
      </c>
      <c r="AC7906" t="s">
        <v>107</v>
      </c>
    </row>
    <row r="7907" spans="1:29" x14ac:dyDescent="0.3">
      <c r="A7907" s="1" t="s">
        <v>47</v>
      </c>
      <c r="B7907" t="s">
        <v>176</v>
      </c>
      <c r="C7907" t="s">
        <v>2512</v>
      </c>
      <c r="D7907" t="s">
        <v>50</v>
      </c>
      <c r="E7907">
        <v>8</v>
      </c>
      <c r="F7907" t="s">
        <v>99</v>
      </c>
      <c r="G7907" t="s">
        <v>529</v>
      </c>
      <c r="H7907" t="s">
        <v>79</v>
      </c>
      <c r="I7907" t="s">
        <v>1025</v>
      </c>
      <c r="J7907" t="s">
        <v>1171</v>
      </c>
      <c r="K7907" t="s">
        <v>17199</v>
      </c>
      <c r="L7907" t="s">
        <v>17200</v>
      </c>
      <c r="M7907" t="s">
        <v>957</v>
      </c>
      <c r="N7907" t="s">
        <v>94</v>
      </c>
      <c r="O7907">
        <v>20198</v>
      </c>
      <c r="P7907">
        <v>23181</v>
      </c>
      <c r="Q7907" t="s">
        <v>95</v>
      </c>
      <c r="R7907">
        <v>181</v>
      </c>
      <c r="S7907" s="2">
        <v>44352</v>
      </c>
      <c r="T7907" t="s">
        <v>42</v>
      </c>
      <c r="U7907">
        <v>0</v>
      </c>
      <c r="V7907" t="s">
        <v>85</v>
      </c>
      <c r="W7907">
        <v>842</v>
      </c>
      <c r="X7907" t="s">
        <v>44</v>
      </c>
      <c r="Y7907" t="s">
        <v>61</v>
      </c>
      <c r="Z7907">
        <v>0</v>
      </c>
      <c r="AA7907">
        <v>561</v>
      </c>
      <c r="AB7907">
        <v>22645</v>
      </c>
      <c r="AC7907" t="s">
        <v>73</v>
      </c>
    </row>
    <row r="7908" spans="1:29" x14ac:dyDescent="0.3">
      <c r="A7908" s="1" t="s">
        <v>47</v>
      </c>
      <c r="B7908" t="s">
        <v>176</v>
      </c>
      <c r="C7908" t="s">
        <v>625</v>
      </c>
      <c r="D7908" t="s">
        <v>178</v>
      </c>
      <c r="E7908">
        <v>3</v>
      </c>
      <c r="F7908" t="s">
        <v>271</v>
      </c>
      <c r="G7908" t="s">
        <v>400</v>
      </c>
      <c r="H7908" t="s">
        <v>79</v>
      </c>
      <c r="I7908" t="s">
        <v>6843</v>
      </c>
      <c r="J7908" t="s">
        <v>7437</v>
      </c>
      <c r="K7908" t="s">
        <v>17201</v>
      </c>
      <c r="L7908" t="s">
        <v>17202</v>
      </c>
      <c r="M7908" t="s">
        <v>183</v>
      </c>
      <c r="N7908" t="s">
        <v>40</v>
      </c>
      <c r="O7908">
        <v>29454</v>
      </c>
      <c r="P7908">
        <v>33888</v>
      </c>
      <c r="Q7908" t="s">
        <v>95</v>
      </c>
      <c r="R7908">
        <v>209</v>
      </c>
      <c r="S7908" s="2">
        <v>44893</v>
      </c>
      <c r="T7908" s="2">
        <v>44903</v>
      </c>
      <c r="U7908">
        <v>0</v>
      </c>
      <c r="V7908" t="s">
        <v>106</v>
      </c>
      <c r="W7908">
        <v>531</v>
      </c>
      <c r="X7908" t="s">
        <v>60</v>
      </c>
      <c r="Y7908" t="s">
        <v>61</v>
      </c>
      <c r="Z7908">
        <v>0</v>
      </c>
      <c r="AA7908">
        <v>947</v>
      </c>
      <c r="AB7908">
        <v>32041</v>
      </c>
      <c r="AC7908" t="s">
        <v>73</v>
      </c>
    </row>
    <row r="7909" spans="1:29" x14ac:dyDescent="0.3">
      <c r="A7909" s="1" t="s">
        <v>47</v>
      </c>
      <c r="B7909" t="s">
        <v>108</v>
      </c>
      <c r="C7909" t="s">
        <v>270</v>
      </c>
      <c r="D7909" t="s">
        <v>98</v>
      </c>
      <c r="E7909">
        <v>1</v>
      </c>
      <c r="F7909" t="s">
        <v>51</v>
      </c>
      <c r="G7909" t="s">
        <v>1075</v>
      </c>
      <c r="H7909" t="s">
        <v>35</v>
      </c>
      <c r="I7909" t="s">
        <v>3347</v>
      </c>
      <c r="J7909" t="s">
        <v>4823</v>
      </c>
      <c r="K7909" t="s">
        <v>17203</v>
      </c>
      <c r="L7909" t="s">
        <v>17204</v>
      </c>
      <c r="M7909" t="s">
        <v>116</v>
      </c>
      <c r="N7909" t="s">
        <v>94</v>
      </c>
      <c r="O7909">
        <v>3824</v>
      </c>
      <c r="P7909">
        <v>7730</v>
      </c>
      <c r="Q7909" t="s">
        <v>95</v>
      </c>
      <c r="R7909">
        <v>39</v>
      </c>
      <c r="S7909" s="2">
        <v>44918</v>
      </c>
      <c r="T7909" s="2">
        <v>44927</v>
      </c>
      <c r="U7909">
        <v>0</v>
      </c>
      <c r="V7909" t="s">
        <v>43</v>
      </c>
      <c r="W7909">
        <v>417</v>
      </c>
      <c r="X7909" t="s">
        <v>60</v>
      </c>
      <c r="Y7909" t="s">
        <v>45</v>
      </c>
      <c r="Z7909">
        <v>0</v>
      </c>
      <c r="AA7909">
        <v>296</v>
      </c>
      <c r="AB7909">
        <v>6994</v>
      </c>
      <c r="AC7909" t="s">
        <v>46</v>
      </c>
    </row>
    <row r="7910" spans="1:29" x14ac:dyDescent="0.3">
      <c r="A7910" s="1" t="s">
        <v>29</v>
      </c>
      <c r="B7910" t="s">
        <v>96</v>
      </c>
      <c r="C7910" t="s">
        <v>661</v>
      </c>
      <c r="D7910" t="s">
        <v>169</v>
      </c>
      <c r="E7910">
        <v>1</v>
      </c>
      <c r="F7910" t="s">
        <v>120</v>
      </c>
      <c r="G7910" t="s">
        <v>1180</v>
      </c>
      <c r="H7910" t="s">
        <v>35</v>
      </c>
      <c r="I7910" t="s">
        <v>3840</v>
      </c>
      <c r="J7910" t="s">
        <v>1541</v>
      </c>
      <c r="K7910" t="s">
        <v>17205</v>
      </c>
      <c r="L7910" t="s">
        <v>17206</v>
      </c>
      <c r="M7910" t="s">
        <v>1784</v>
      </c>
      <c r="N7910" t="s">
        <v>94</v>
      </c>
      <c r="O7910">
        <v>22920</v>
      </c>
      <c r="P7910">
        <v>26699</v>
      </c>
      <c r="Q7910" t="s">
        <v>95</v>
      </c>
      <c r="R7910">
        <v>853</v>
      </c>
      <c r="S7910" s="2">
        <v>44609</v>
      </c>
      <c r="T7910" t="s">
        <v>42</v>
      </c>
      <c r="U7910">
        <v>0</v>
      </c>
      <c r="V7910" t="s">
        <v>71</v>
      </c>
      <c r="W7910">
        <v>691</v>
      </c>
      <c r="X7910" t="s">
        <v>44</v>
      </c>
      <c r="Y7910" t="s">
        <v>61</v>
      </c>
      <c r="Z7910">
        <v>0</v>
      </c>
      <c r="AA7910">
        <v>75</v>
      </c>
      <c r="AB7910">
        <v>23224</v>
      </c>
      <c r="AC7910" t="s">
        <v>107</v>
      </c>
    </row>
    <row r="7911" spans="1:29" x14ac:dyDescent="0.3">
      <c r="A7911" s="1" t="s">
        <v>47</v>
      </c>
      <c r="B7911" t="s">
        <v>136</v>
      </c>
      <c r="C7911" t="s">
        <v>1386</v>
      </c>
      <c r="D7911" t="s">
        <v>110</v>
      </c>
      <c r="E7911">
        <v>7</v>
      </c>
      <c r="F7911" t="s">
        <v>271</v>
      </c>
      <c r="G7911" t="s">
        <v>689</v>
      </c>
      <c r="H7911" t="s">
        <v>79</v>
      </c>
      <c r="I7911" t="s">
        <v>869</v>
      </c>
      <c r="J7911" t="s">
        <v>372</v>
      </c>
      <c r="K7911" t="s">
        <v>17207</v>
      </c>
      <c r="L7911" t="s">
        <v>17208</v>
      </c>
      <c r="M7911" t="s">
        <v>144</v>
      </c>
      <c r="N7911" t="s">
        <v>40</v>
      </c>
      <c r="O7911">
        <v>28614</v>
      </c>
      <c r="P7911">
        <v>31924</v>
      </c>
      <c r="Q7911" t="s">
        <v>95</v>
      </c>
      <c r="R7911">
        <v>958</v>
      </c>
      <c r="S7911" s="2">
        <v>45025</v>
      </c>
      <c r="T7911" s="2">
        <v>45037</v>
      </c>
      <c r="U7911">
        <v>0</v>
      </c>
      <c r="V7911" t="s">
        <v>106</v>
      </c>
      <c r="W7911">
        <v>502</v>
      </c>
      <c r="X7911" t="s">
        <v>60</v>
      </c>
      <c r="Y7911" t="s">
        <v>72</v>
      </c>
      <c r="Z7911">
        <v>0</v>
      </c>
      <c r="AA7911">
        <v>807</v>
      </c>
      <c r="AB7911">
        <v>29206</v>
      </c>
      <c r="AC7911" t="s">
        <v>73</v>
      </c>
    </row>
    <row r="7912" spans="1:29" x14ac:dyDescent="0.3">
      <c r="A7912" s="1" t="s">
        <v>47</v>
      </c>
      <c r="B7912" t="s">
        <v>108</v>
      </c>
      <c r="C7912" t="s">
        <v>1763</v>
      </c>
      <c r="D7912" t="s">
        <v>178</v>
      </c>
      <c r="E7912">
        <v>3</v>
      </c>
      <c r="F7912" t="s">
        <v>221</v>
      </c>
      <c r="G7912" t="s">
        <v>667</v>
      </c>
      <c r="H7912" t="s">
        <v>79</v>
      </c>
      <c r="I7912" t="s">
        <v>12526</v>
      </c>
      <c r="J7912" t="s">
        <v>372</v>
      </c>
      <c r="K7912" t="s">
        <v>17209</v>
      </c>
      <c r="L7912" t="s">
        <v>17210</v>
      </c>
      <c r="M7912" t="s">
        <v>660</v>
      </c>
      <c r="N7912" t="s">
        <v>84</v>
      </c>
      <c r="O7912">
        <v>15766</v>
      </c>
      <c r="P7912">
        <v>18301</v>
      </c>
      <c r="Q7912" t="s">
        <v>95</v>
      </c>
      <c r="R7912">
        <v>53</v>
      </c>
      <c r="S7912" s="2">
        <v>45276</v>
      </c>
      <c r="T7912" t="s">
        <v>42</v>
      </c>
      <c r="U7912">
        <v>0</v>
      </c>
      <c r="V7912" t="s">
        <v>106</v>
      </c>
      <c r="W7912">
        <v>656</v>
      </c>
      <c r="X7912" t="s">
        <v>44</v>
      </c>
      <c r="Y7912" t="s">
        <v>61</v>
      </c>
      <c r="Z7912">
        <v>0</v>
      </c>
      <c r="AA7912">
        <v>664</v>
      </c>
      <c r="AB7912">
        <v>17535</v>
      </c>
      <c r="AC7912" t="s">
        <v>46</v>
      </c>
    </row>
    <row r="7913" spans="1:29" x14ac:dyDescent="0.3">
      <c r="A7913" s="1" t="s">
        <v>47</v>
      </c>
      <c r="B7913" t="s">
        <v>136</v>
      </c>
      <c r="C7913" t="s">
        <v>641</v>
      </c>
      <c r="D7913" t="s">
        <v>50</v>
      </c>
      <c r="E7913">
        <v>5</v>
      </c>
      <c r="F7913" t="s">
        <v>186</v>
      </c>
      <c r="G7913" t="s">
        <v>463</v>
      </c>
      <c r="H7913" t="s">
        <v>79</v>
      </c>
      <c r="I7913" t="s">
        <v>2069</v>
      </c>
      <c r="J7913" t="s">
        <v>1695</v>
      </c>
      <c r="K7913" t="s">
        <v>17211</v>
      </c>
      <c r="L7913" t="s">
        <v>17212</v>
      </c>
      <c r="M7913" t="s">
        <v>988</v>
      </c>
      <c r="N7913" t="s">
        <v>84</v>
      </c>
      <c r="O7913">
        <v>24665</v>
      </c>
      <c r="P7913">
        <v>29233</v>
      </c>
      <c r="Q7913" t="s">
        <v>95</v>
      </c>
      <c r="R7913">
        <v>97</v>
      </c>
      <c r="S7913" s="2">
        <v>44407</v>
      </c>
      <c r="T7913" t="s">
        <v>42</v>
      </c>
      <c r="U7913">
        <v>0</v>
      </c>
      <c r="V7913" t="s">
        <v>71</v>
      </c>
      <c r="W7913">
        <v>653</v>
      </c>
      <c r="X7913" t="s">
        <v>44</v>
      </c>
      <c r="Y7913" t="s">
        <v>72</v>
      </c>
      <c r="Z7913">
        <v>0</v>
      </c>
      <c r="AA7913">
        <v>659</v>
      </c>
      <c r="AB7913">
        <v>27424</v>
      </c>
      <c r="AC7913" t="s">
        <v>73</v>
      </c>
    </row>
    <row r="7914" spans="1:29" x14ac:dyDescent="0.3">
      <c r="A7914" s="1" t="s">
        <v>29</v>
      </c>
      <c r="B7914" t="s">
        <v>541</v>
      </c>
      <c r="C7914" t="s">
        <v>1834</v>
      </c>
      <c r="D7914" t="s">
        <v>138</v>
      </c>
      <c r="E7914">
        <v>6</v>
      </c>
      <c r="F7914" t="s">
        <v>33</v>
      </c>
      <c r="G7914" t="s">
        <v>209</v>
      </c>
      <c r="H7914" t="s">
        <v>79</v>
      </c>
      <c r="I7914" t="s">
        <v>417</v>
      </c>
      <c r="J7914" t="s">
        <v>366</v>
      </c>
      <c r="K7914" t="s">
        <v>17213</v>
      </c>
      <c r="L7914" t="s">
        <v>17214</v>
      </c>
      <c r="M7914" t="s">
        <v>1117</v>
      </c>
      <c r="N7914" t="s">
        <v>40</v>
      </c>
      <c r="O7914">
        <v>5857</v>
      </c>
      <c r="P7914">
        <v>8243</v>
      </c>
      <c r="Q7914" t="s">
        <v>41</v>
      </c>
      <c r="R7914">
        <v>171</v>
      </c>
      <c r="S7914" s="2">
        <v>45208</v>
      </c>
      <c r="T7914" t="s">
        <v>42</v>
      </c>
      <c r="U7914">
        <v>0</v>
      </c>
      <c r="V7914" t="s">
        <v>85</v>
      </c>
      <c r="W7914">
        <v>783</v>
      </c>
      <c r="X7914" t="s">
        <v>44</v>
      </c>
      <c r="Y7914" t="s">
        <v>72</v>
      </c>
      <c r="Z7914">
        <v>0</v>
      </c>
      <c r="AA7914">
        <v>473</v>
      </c>
      <c r="AB7914">
        <v>6056</v>
      </c>
      <c r="AC7914" t="s">
        <v>107</v>
      </c>
    </row>
    <row r="7915" spans="1:29" x14ac:dyDescent="0.3">
      <c r="A7915" s="1" t="s">
        <v>47</v>
      </c>
      <c r="B7915" t="s">
        <v>117</v>
      </c>
      <c r="C7915" t="s">
        <v>2487</v>
      </c>
      <c r="D7915" t="s">
        <v>201</v>
      </c>
      <c r="E7915">
        <v>5</v>
      </c>
      <c r="F7915" t="s">
        <v>51</v>
      </c>
      <c r="G7915" t="s">
        <v>52</v>
      </c>
      <c r="H7915" t="s">
        <v>35</v>
      </c>
      <c r="I7915" t="s">
        <v>2725</v>
      </c>
      <c r="J7915" t="s">
        <v>1661</v>
      </c>
      <c r="K7915" t="s">
        <v>17215</v>
      </c>
      <c r="L7915" t="s">
        <v>17216</v>
      </c>
      <c r="M7915" t="s">
        <v>1326</v>
      </c>
      <c r="N7915" t="s">
        <v>40</v>
      </c>
      <c r="O7915">
        <v>16955</v>
      </c>
      <c r="P7915">
        <v>19626</v>
      </c>
      <c r="Q7915" t="s">
        <v>95</v>
      </c>
      <c r="R7915">
        <v>17</v>
      </c>
      <c r="S7915" s="2">
        <v>45106</v>
      </c>
      <c r="T7915" s="2">
        <v>45134</v>
      </c>
      <c r="U7915">
        <v>0</v>
      </c>
      <c r="V7915" t="s">
        <v>71</v>
      </c>
      <c r="W7915">
        <v>506</v>
      </c>
      <c r="X7915" t="s">
        <v>60</v>
      </c>
      <c r="Y7915" t="s">
        <v>61</v>
      </c>
      <c r="Z7915">
        <v>0</v>
      </c>
      <c r="AA7915">
        <v>579</v>
      </c>
      <c r="AB7915">
        <v>17349</v>
      </c>
      <c r="AC7915" t="s">
        <v>46</v>
      </c>
    </row>
    <row r="7916" spans="1:29" x14ac:dyDescent="0.3">
      <c r="A7916" s="1" t="s">
        <v>29</v>
      </c>
      <c r="B7916" t="s">
        <v>96</v>
      </c>
      <c r="C7916" t="s">
        <v>2802</v>
      </c>
      <c r="D7916" t="s">
        <v>98</v>
      </c>
      <c r="E7916">
        <v>4</v>
      </c>
      <c r="F7916" t="s">
        <v>51</v>
      </c>
      <c r="G7916" t="s">
        <v>1427</v>
      </c>
      <c r="H7916" t="s">
        <v>35</v>
      </c>
      <c r="I7916" t="s">
        <v>1804</v>
      </c>
      <c r="J7916" t="s">
        <v>739</v>
      </c>
      <c r="K7916">
        <f>1-110-563-3662</f>
        <v>-4334</v>
      </c>
      <c r="L7916" t="s">
        <v>17217</v>
      </c>
      <c r="M7916" t="s">
        <v>1784</v>
      </c>
      <c r="N7916" t="s">
        <v>40</v>
      </c>
      <c r="O7916">
        <v>14378</v>
      </c>
      <c r="P7916">
        <v>17157</v>
      </c>
      <c r="Q7916" t="s">
        <v>41</v>
      </c>
      <c r="R7916">
        <v>833</v>
      </c>
      <c r="S7916" s="2">
        <v>44892</v>
      </c>
      <c r="T7916" t="s">
        <v>42</v>
      </c>
      <c r="U7916">
        <v>0</v>
      </c>
      <c r="V7916" t="s">
        <v>43</v>
      </c>
      <c r="W7916">
        <v>451</v>
      </c>
      <c r="X7916" t="s">
        <v>44</v>
      </c>
      <c r="Y7916" t="s">
        <v>72</v>
      </c>
      <c r="Z7916">
        <v>0</v>
      </c>
      <c r="AA7916">
        <v>354</v>
      </c>
      <c r="AB7916">
        <v>17052</v>
      </c>
      <c r="AC7916" t="s">
        <v>46</v>
      </c>
    </row>
    <row r="7917" spans="1:29" x14ac:dyDescent="0.3">
      <c r="A7917" s="1" t="s">
        <v>29</v>
      </c>
      <c r="B7917" t="s">
        <v>96</v>
      </c>
      <c r="C7917" t="s">
        <v>1160</v>
      </c>
      <c r="D7917" t="s">
        <v>110</v>
      </c>
      <c r="E7917">
        <v>7</v>
      </c>
      <c r="F7917" t="s">
        <v>64</v>
      </c>
      <c r="G7917" t="s">
        <v>88</v>
      </c>
      <c r="H7917" t="s">
        <v>79</v>
      </c>
      <c r="I7917" t="s">
        <v>1191</v>
      </c>
      <c r="J7917" t="s">
        <v>9544</v>
      </c>
      <c r="K7917" t="s">
        <v>17218</v>
      </c>
      <c r="L7917" t="s">
        <v>17219</v>
      </c>
      <c r="M7917" t="s">
        <v>199</v>
      </c>
      <c r="N7917" t="s">
        <v>84</v>
      </c>
      <c r="O7917">
        <v>9361</v>
      </c>
      <c r="P7917">
        <v>13365</v>
      </c>
      <c r="Q7917" t="s">
        <v>59</v>
      </c>
      <c r="R7917">
        <v>691</v>
      </c>
      <c r="S7917" s="2">
        <v>44639</v>
      </c>
      <c r="T7917" t="s">
        <v>42</v>
      </c>
      <c r="U7917">
        <v>10396</v>
      </c>
      <c r="V7917" t="s">
        <v>43</v>
      </c>
      <c r="W7917">
        <v>816</v>
      </c>
      <c r="X7917" t="s">
        <v>44</v>
      </c>
      <c r="Y7917" t="s">
        <v>72</v>
      </c>
      <c r="Z7917">
        <v>0</v>
      </c>
      <c r="AA7917">
        <v>825</v>
      </c>
      <c r="AB7917">
        <v>9915</v>
      </c>
      <c r="AC7917" t="s">
        <v>46</v>
      </c>
    </row>
    <row r="7918" spans="1:29" x14ac:dyDescent="0.3">
      <c r="A7918" s="1" t="s">
        <v>47</v>
      </c>
      <c r="B7918" t="s">
        <v>48</v>
      </c>
      <c r="C7918" t="s">
        <v>4953</v>
      </c>
      <c r="D7918" t="s">
        <v>352</v>
      </c>
      <c r="E7918">
        <v>2</v>
      </c>
      <c r="F7918" t="s">
        <v>120</v>
      </c>
      <c r="G7918" t="s">
        <v>543</v>
      </c>
      <c r="H7918" t="s">
        <v>79</v>
      </c>
      <c r="I7918" t="s">
        <v>53</v>
      </c>
      <c r="J7918" t="s">
        <v>716</v>
      </c>
      <c r="K7918" t="s">
        <v>17220</v>
      </c>
      <c r="L7918" t="s">
        <v>17221</v>
      </c>
      <c r="M7918" t="s">
        <v>556</v>
      </c>
      <c r="N7918" t="s">
        <v>40</v>
      </c>
      <c r="O7918">
        <v>16402</v>
      </c>
      <c r="P7918">
        <v>20656</v>
      </c>
      <c r="Q7918" t="s">
        <v>59</v>
      </c>
      <c r="R7918">
        <v>107</v>
      </c>
      <c r="S7918" s="2">
        <v>45206</v>
      </c>
      <c r="T7918" s="2">
        <v>45233</v>
      </c>
      <c r="U7918">
        <v>24669</v>
      </c>
      <c r="V7918" t="s">
        <v>85</v>
      </c>
      <c r="W7918">
        <v>525</v>
      </c>
      <c r="X7918" t="s">
        <v>60</v>
      </c>
      <c r="Y7918" t="s">
        <v>45</v>
      </c>
      <c r="Z7918">
        <v>0</v>
      </c>
      <c r="AA7918">
        <v>590</v>
      </c>
      <c r="AB7918">
        <v>18166</v>
      </c>
      <c r="AC7918" t="s">
        <v>46</v>
      </c>
    </row>
    <row r="7919" spans="1:29" x14ac:dyDescent="0.3">
      <c r="A7919" s="1" t="s">
        <v>47</v>
      </c>
      <c r="B7919" t="s">
        <v>176</v>
      </c>
      <c r="C7919" t="s">
        <v>4412</v>
      </c>
      <c r="D7919" t="s">
        <v>128</v>
      </c>
      <c r="E7919">
        <v>1</v>
      </c>
      <c r="F7919" t="s">
        <v>271</v>
      </c>
      <c r="G7919" t="s">
        <v>715</v>
      </c>
      <c r="H7919" t="s">
        <v>35</v>
      </c>
      <c r="I7919" t="s">
        <v>1705</v>
      </c>
      <c r="J7919" t="s">
        <v>916</v>
      </c>
      <c r="K7919" t="s">
        <v>17222</v>
      </c>
      <c r="L7919" t="s">
        <v>17223</v>
      </c>
      <c r="M7919" t="s">
        <v>183</v>
      </c>
      <c r="N7919" t="s">
        <v>58</v>
      </c>
      <c r="O7919">
        <v>7309</v>
      </c>
      <c r="P7919">
        <v>9640</v>
      </c>
      <c r="Q7919" t="s">
        <v>59</v>
      </c>
      <c r="R7919">
        <v>250</v>
      </c>
      <c r="S7919" s="2">
        <v>45072</v>
      </c>
      <c r="T7919" t="s">
        <v>42</v>
      </c>
      <c r="U7919">
        <v>47110</v>
      </c>
      <c r="V7919" t="s">
        <v>71</v>
      </c>
      <c r="W7919">
        <v>798</v>
      </c>
      <c r="X7919" t="s">
        <v>44</v>
      </c>
      <c r="Y7919" t="s">
        <v>45</v>
      </c>
      <c r="Z7919">
        <v>3630</v>
      </c>
      <c r="AA7919">
        <v>767</v>
      </c>
      <c r="AB7919">
        <v>8013</v>
      </c>
      <c r="AC7919" t="s">
        <v>46</v>
      </c>
    </row>
    <row r="7920" spans="1:29" x14ac:dyDescent="0.3">
      <c r="A7920" s="1" t="s">
        <v>47</v>
      </c>
      <c r="B7920" t="s">
        <v>108</v>
      </c>
      <c r="C7920" t="s">
        <v>270</v>
      </c>
      <c r="D7920" t="s">
        <v>138</v>
      </c>
      <c r="E7920">
        <v>1</v>
      </c>
      <c r="F7920" t="s">
        <v>186</v>
      </c>
      <c r="G7920" t="s">
        <v>187</v>
      </c>
      <c r="H7920" t="s">
        <v>79</v>
      </c>
      <c r="I7920" t="s">
        <v>936</v>
      </c>
      <c r="J7920" t="s">
        <v>3442</v>
      </c>
      <c r="K7920" t="s">
        <v>17224</v>
      </c>
      <c r="L7920" t="s">
        <v>17225</v>
      </c>
      <c r="M7920" t="s">
        <v>1252</v>
      </c>
      <c r="N7920" t="s">
        <v>94</v>
      </c>
      <c r="O7920">
        <v>27030</v>
      </c>
      <c r="P7920">
        <v>31540</v>
      </c>
      <c r="Q7920" t="s">
        <v>95</v>
      </c>
      <c r="R7920">
        <v>843</v>
      </c>
      <c r="S7920" s="2">
        <v>44774</v>
      </c>
      <c r="T7920" t="s">
        <v>42</v>
      </c>
      <c r="U7920">
        <v>0</v>
      </c>
      <c r="V7920" t="s">
        <v>106</v>
      </c>
      <c r="W7920">
        <v>642</v>
      </c>
      <c r="X7920" t="s">
        <v>44</v>
      </c>
      <c r="Y7920" t="s">
        <v>45</v>
      </c>
      <c r="Z7920">
        <v>0</v>
      </c>
      <c r="AA7920">
        <v>762</v>
      </c>
      <c r="AB7920">
        <v>31254</v>
      </c>
      <c r="AC7920" t="s">
        <v>107</v>
      </c>
    </row>
    <row r="7921" spans="1:29" x14ac:dyDescent="0.3">
      <c r="A7921" s="1" t="s">
        <v>29</v>
      </c>
      <c r="B7921" t="s">
        <v>86</v>
      </c>
      <c r="C7921" t="s">
        <v>375</v>
      </c>
      <c r="D7921" t="s">
        <v>185</v>
      </c>
      <c r="E7921">
        <v>10</v>
      </c>
      <c r="F7921" t="s">
        <v>33</v>
      </c>
      <c r="G7921" t="s">
        <v>179</v>
      </c>
      <c r="H7921" t="s">
        <v>79</v>
      </c>
      <c r="I7921" t="s">
        <v>382</v>
      </c>
      <c r="J7921" t="s">
        <v>4663</v>
      </c>
      <c r="K7921" t="s">
        <v>17226</v>
      </c>
      <c r="L7921" t="s">
        <v>15614</v>
      </c>
      <c r="M7921" t="s">
        <v>1597</v>
      </c>
      <c r="N7921" t="s">
        <v>58</v>
      </c>
      <c r="O7921">
        <v>21125</v>
      </c>
      <c r="P7921">
        <v>24104</v>
      </c>
      <c r="Q7921" t="s">
        <v>59</v>
      </c>
      <c r="R7921">
        <v>62</v>
      </c>
      <c r="S7921" s="2">
        <v>45104</v>
      </c>
      <c r="T7921" s="2">
        <v>45118</v>
      </c>
      <c r="U7921">
        <v>44527</v>
      </c>
      <c r="V7921" t="s">
        <v>43</v>
      </c>
      <c r="W7921">
        <v>725</v>
      </c>
      <c r="X7921" t="s">
        <v>60</v>
      </c>
      <c r="Y7921" t="s">
        <v>72</v>
      </c>
      <c r="Z7921">
        <v>3589</v>
      </c>
      <c r="AA7921">
        <v>336</v>
      </c>
      <c r="AB7921">
        <v>22927</v>
      </c>
      <c r="AC7921" t="s">
        <v>107</v>
      </c>
    </row>
    <row r="7922" spans="1:29" x14ac:dyDescent="0.3">
      <c r="A7922" s="1" t="s">
        <v>47</v>
      </c>
      <c r="B7922" t="s">
        <v>592</v>
      </c>
      <c r="C7922" t="s">
        <v>2236</v>
      </c>
      <c r="D7922" t="s">
        <v>98</v>
      </c>
      <c r="E7922">
        <v>4</v>
      </c>
      <c r="F7922" t="s">
        <v>221</v>
      </c>
      <c r="G7922" t="s">
        <v>335</v>
      </c>
      <c r="H7922" t="s">
        <v>35</v>
      </c>
      <c r="I7922" t="s">
        <v>530</v>
      </c>
      <c r="J7922" t="s">
        <v>4051</v>
      </c>
      <c r="K7922" t="s">
        <v>17227</v>
      </c>
      <c r="L7922" t="s">
        <v>17228</v>
      </c>
      <c r="M7922" t="s">
        <v>1512</v>
      </c>
      <c r="N7922" t="s">
        <v>58</v>
      </c>
      <c r="O7922">
        <v>20192</v>
      </c>
      <c r="P7922">
        <v>23310</v>
      </c>
      <c r="Q7922" t="s">
        <v>59</v>
      </c>
      <c r="R7922">
        <v>962</v>
      </c>
      <c r="S7922" s="2">
        <v>44928</v>
      </c>
      <c r="T7922" t="s">
        <v>42</v>
      </c>
      <c r="U7922">
        <v>29117</v>
      </c>
      <c r="V7922" t="s">
        <v>106</v>
      </c>
      <c r="W7922">
        <v>781</v>
      </c>
      <c r="X7922" t="s">
        <v>44</v>
      </c>
      <c r="Y7922" t="s">
        <v>45</v>
      </c>
      <c r="Z7922">
        <v>2371</v>
      </c>
      <c r="AA7922">
        <v>311</v>
      </c>
      <c r="AB7922">
        <v>22881</v>
      </c>
      <c r="AC7922" t="s">
        <v>73</v>
      </c>
    </row>
    <row r="7923" spans="1:29" x14ac:dyDescent="0.3">
      <c r="A7923" s="1" t="s">
        <v>47</v>
      </c>
      <c r="B7923" t="s">
        <v>48</v>
      </c>
      <c r="C7923" t="s">
        <v>1440</v>
      </c>
      <c r="D7923" t="s">
        <v>76</v>
      </c>
      <c r="E7923">
        <v>9</v>
      </c>
      <c r="F7923" t="s">
        <v>129</v>
      </c>
      <c r="G7923" t="s">
        <v>700</v>
      </c>
      <c r="H7923" t="s">
        <v>79</v>
      </c>
      <c r="I7923" t="s">
        <v>4814</v>
      </c>
      <c r="J7923" t="s">
        <v>706</v>
      </c>
      <c r="K7923" t="s">
        <v>17229</v>
      </c>
      <c r="L7923" t="s">
        <v>17230</v>
      </c>
      <c r="M7923" t="s">
        <v>57</v>
      </c>
      <c r="N7923" t="s">
        <v>58</v>
      </c>
      <c r="O7923">
        <v>28797</v>
      </c>
      <c r="P7923">
        <v>33002</v>
      </c>
      <c r="Q7923" t="s">
        <v>95</v>
      </c>
      <c r="R7923">
        <v>361</v>
      </c>
      <c r="S7923" s="2">
        <v>44978</v>
      </c>
      <c r="T7923" s="2">
        <v>45003</v>
      </c>
      <c r="U7923">
        <v>0</v>
      </c>
      <c r="V7923" t="s">
        <v>43</v>
      </c>
      <c r="W7923">
        <v>731</v>
      </c>
      <c r="X7923" t="s">
        <v>60</v>
      </c>
      <c r="Y7923" t="s">
        <v>45</v>
      </c>
      <c r="Z7923">
        <v>1411</v>
      </c>
      <c r="AA7923">
        <v>29</v>
      </c>
      <c r="AB7923">
        <v>29342</v>
      </c>
      <c r="AC7923" t="s">
        <v>107</v>
      </c>
    </row>
    <row r="7924" spans="1:29" x14ac:dyDescent="0.3">
      <c r="A7924" s="1" t="s">
        <v>47</v>
      </c>
      <c r="B7924" t="s">
        <v>234</v>
      </c>
      <c r="C7924" t="s">
        <v>853</v>
      </c>
      <c r="D7924" t="s">
        <v>138</v>
      </c>
      <c r="E7924">
        <v>3</v>
      </c>
      <c r="F7924" t="s">
        <v>77</v>
      </c>
      <c r="G7924" t="s">
        <v>980</v>
      </c>
      <c r="H7924" t="s">
        <v>35</v>
      </c>
      <c r="I7924" t="s">
        <v>530</v>
      </c>
      <c r="J7924" t="s">
        <v>428</v>
      </c>
      <c r="K7924" t="s">
        <v>17231</v>
      </c>
      <c r="L7924" t="s">
        <v>17232</v>
      </c>
      <c r="M7924" t="s">
        <v>810</v>
      </c>
      <c r="N7924" t="s">
        <v>58</v>
      </c>
      <c r="O7924">
        <v>19782</v>
      </c>
      <c r="P7924">
        <v>23781</v>
      </c>
      <c r="Q7924" t="s">
        <v>41</v>
      </c>
      <c r="R7924">
        <v>705</v>
      </c>
      <c r="S7924" s="2">
        <v>44966</v>
      </c>
      <c r="T7924" s="2">
        <v>44994</v>
      </c>
      <c r="U7924">
        <v>0</v>
      </c>
      <c r="V7924" t="s">
        <v>43</v>
      </c>
      <c r="W7924">
        <v>751</v>
      </c>
      <c r="X7924" t="s">
        <v>60</v>
      </c>
      <c r="Y7924" t="s">
        <v>72</v>
      </c>
      <c r="Z7924">
        <v>4473</v>
      </c>
      <c r="AA7924">
        <v>685</v>
      </c>
      <c r="AB7924">
        <v>21129</v>
      </c>
      <c r="AC7924" t="s">
        <v>46</v>
      </c>
    </row>
    <row r="7925" spans="1:29" x14ac:dyDescent="0.3">
      <c r="A7925" s="1" t="s">
        <v>29</v>
      </c>
      <c r="B7925" t="s">
        <v>228</v>
      </c>
      <c r="C7925" t="s">
        <v>1949</v>
      </c>
      <c r="D7925" t="s">
        <v>155</v>
      </c>
      <c r="E7925">
        <v>8</v>
      </c>
      <c r="F7925" t="s">
        <v>120</v>
      </c>
      <c r="G7925" t="s">
        <v>1180</v>
      </c>
      <c r="H7925" t="s">
        <v>79</v>
      </c>
      <c r="I7925" t="s">
        <v>464</v>
      </c>
      <c r="J7925" t="s">
        <v>123</v>
      </c>
      <c r="K7925" t="s">
        <v>17233</v>
      </c>
      <c r="L7925" t="s">
        <v>17234</v>
      </c>
      <c r="M7925" t="s">
        <v>487</v>
      </c>
      <c r="N7925" t="s">
        <v>94</v>
      </c>
      <c r="O7925">
        <v>20737</v>
      </c>
      <c r="P7925">
        <v>25663</v>
      </c>
      <c r="Q7925" t="s">
        <v>59</v>
      </c>
      <c r="R7925">
        <v>351</v>
      </c>
      <c r="S7925" s="2">
        <v>45235</v>
      </c>
      <c r="T7925" t="s">
        <v>42</v>
      </c>
      <c r="U7925">
        <v>31549</v>
      </c>
      <c r="V7925" t="s">
        <v>106</v>
      </c>
      <c r="W7925">
        <v>821</v>
      </c>
      <c r="X7925" t="s">
        <v>44</v>
      </c>
      <c r="Y7925" t="s">
        <v>61</v>
      </c>
      <c r="Z7925">
        <v>0</v>
      </c>
      <c r="AA7925">
        <v>160</v>
      </c>
      <c r="AB7925">
        <v>23837</v>
      </c>
      <c r="AC7925" t="s">
        <v>73</v>
      </c>
    </row>
    <row r="7926" spans="1:29" x14ac:dyDescent="0.3">
      <c r="A7926" s="1" t="s">
        <v>29</v>
      </c>
      <c r="B7926" t="s">
        <v>30</v>
      </c>
      <c r="C7926" t="s">
        <v>1725</v>
      </c>
      <c r="D7926" t="s">
        <v>236</v>
      </c>
      <c r="E7926">
        <v>6</v>
      </c>
      <c r="F7926" t="s">
        <v>271</v>
      </c>
      <c r="G7926" t="s">
        <v>495</v>
      </c>
      <c r="H7926" t="s">
        <v>35</v>
      </c>
      <c r="I7926" t="s">
        <v>1593</v>
      </c>
      <c r="J7926" t="s">
        <v>5940</v>
      </c>
      <c r="K7926" t="s">
        <v>17235</v>
      </c>
      <c r="L7926" t="s">
        <v>17236</v>
      </c>
      <c r="M7926" t="s">
        <v>1395</v>
      </c>
      <c r="N7926" t="s">
        <v>84</v>
      </c>
      <c r="O7926">
        <v>9721</v>
      </c>
      <c r="P7926">
        <v>12868</v>
      </c>
      <c r="Q7926" t="s">
        <v>95</v>
      </c>
      <c r="R7926">
        <v>354</v>
      </c>
      <c r="S7926" s="2">
        <v>44358</v>
      </c>
      <c r="T7926" s="2">
        <v>44360</v>
      </c>
      <c r="U7926">
        <v>0</v>
      </c>
      <c r="V7926" t="s">
        <v>106</v>
      </c>
      <c r="W7926">
        <v>585</v>
      </c>
      <c r="X7926" t="s">
        <v>60</v>
      </c>
      <c r="Y7926" t="s">
        <v>61</v>
      </c>
      <c r="Z7926">
        <v>0</v>
      </c>
      <c r="AA7926">
        <v>871</v>
      </c>
      <c r="AB7926">
        <v>11227</v>
      </c>
      <c r="AC7926" t="s">
        <v>107</v>
      </c>
    </row>
    <row r="7927" spans="1:29" x14ac:dyDescent="0.3">
      <c r="A7927" s="1" t="s">
        <v>29</v>
      </c>
      <c r="B7927" t="s">
        <v>228</v>
      </c>
      <c r="C7927" t="s">
        <v>2413</v>
      </c>
      <c r="D7927" t="s">
        <v>178</v>
      </c>
      <c r="E7927">
        <v>3</v>
      </c>
      <c r="F7927" t="s">
        <v>186</v>
      </c>
      <c r="G7927" t="s">
        <v>535</v>
      </c>
      <c r="H7927" t="s">
        <v>79</v>
      </c>
      <c r="I7927" t="s">
        <v>738</v>
      </c>
      <c r="J7927" t="s">
        <v>2569</v>
      </c>
      <c r="K7927" t="s">
        <v>17237</v>
      </c>
      <c r="L7927" t="s">
        <v>17238</v>
      </c>
      <c r="M7927" t="s">
        <v>993</v>
      </c>
      <c r="N7927" t="s">
        <v>84</v>
      </c>
      <c r="O7927">
        <v>26557</v>
      </c>
      <c r="P7927">
        <v>30706</v>
      </c>
      <c r="Q7927" t="s">
        <v>59</v>
      </c>
      <c r="R7927">
        <v>131</v>
      </c>
      <c r="S7927" s="2">
        <v>44832</v>
      </c>
      <c r="T7927" t="s">
        <v>42</v>
      </c>
      <c r="U7927">
        <v>18798</v>
      </c>
      <c r="V7927" t="s">
        <v>43</v>
      </c>
      <c r="W7927">
        <v>504</v>
      </c>
      <c r="X7927" t="s">
        <v>44</v>
      </c>
      <c r="Y7927" t="s">
        <v>61</v>
      </c>
      <c r="Z7927">
        <v>0</v>
      </c>
      <c r="AA7927">
        <v>498</v>
      </c>
      <c r="AB7927">
        <v>26710</v>
      </c>
      <c r="AC7927" t="s">
        <v>46</v>
      </c>
    </row>
    <row r="7928" spans="1:29" x14ac:dyDescent="0.3">
      <c r="A7928" s="1" t="s">
        <v>29</v>
      </c>
      <c r="B7928" t="s">
        <v>228</v>
      </c>
      <c r="C7928" t="s">
        <v>1862</v>
      </c>
      <c r="D7928" t="s">
        <v>119</v>
      </c>
      <c r="E7928">
        <v>8</v>
      </c>
      <c r="F7928" t="s">
        <v>77</v>
      </c>
      <c r="G7928" t="s">
        <v>1221</v>
      </c>
      <c r="H7928" t="s">
        <v>35</v>
      </c>
      <c r="I7928" t="s">
        <v>4244</v>
      </c>
      <c r="J7928" t="s">
        <v>4807</v>
      </c>
      <c r="K7928" t="s">
        <v>17239</v>
      </c>
      <c r="L7928" t="s">
        <v>17240</v>
      </c>
      <c r="M7928" t="s">
        <v>640</v>
      </c>
      <c r="N7928" t="s">
        <v>94</v>
      </c>
      <c r="O7928">
        <v>21753</v>
      </c>
      <c r="P7928">
        <v>25248</v>
      </c>
      <c r="Q7928" t="s">
        <v>95</v>
      </c>
      <c r="R7928">
        <v>208</v>
      </c>
      <c r="S7928" s="2">
        <v>44622</v>
      </c>
      <c r="T7928" s="2">
        <v>44624</v>
      </c>
      <c r="U7928">
        <v>0</v>
      </c>
      <c r="V7928" t="s">
        <v>43</v>
      </c>
      <c r="W7928">
        <v>479</v>
      </c>
      <c r="X7928" t="s">
        <v>60</v>
      </c>
      <c r="Y7928" t="s">
        <v>72</v>
      </c>
      <c r="Z7928">
        <v>0</v>
      </c>
      <c r="AA7928">
        <v>915</v>
      </c>
      <c r="AB7928">
        <v>22528</v>
      </c>
      <c r="AC7928" t="s">
        <v>46</v>
      </c>
    </row>
    <row r="7929" spans="1:29" x14ac:dyDescent="0.3">
      <c r="A7929" s="1" t="s">
        <v>47</v>
      </c>
      <c r="B7929" t="s">
        <v>145</v>
      </c>
      <c r="C7929" t="s">
        <v>445</v>
      </c>
      <c r="D7929" t="s">
        <v>185</v>
      </c>
      <c r="E7929">
        <v>10</v>
      </c>
      <c r="F7929" t="s">
        <v>77</v>
      </c>
      <c r="G7929" t="s">
        <v>1221</v>
      </c>
      <c r="H7929" t="s">
        <v>79</v>
      </c>
      <c r="I7929" t="s">
        <v>1611</v>
      </c>
      <c r="J7929" t="s">
        <v>2899</v>
      </c>
      <c r="K7929" t="s">
        <v>17241</v>
      </c>
      <c r="L7929" t="s">
        <v>17242</v>
      </c>
      <c r="M7929" t="s">
        <v>708</v>
      </c>
      <c r="N7929" t="s">
        <v>84</v>
      </c>
      <c r="O7929">
        <v>9626</v>
      </c>
      <c r="P7929">
        <v>12392</v>
      </c>
      <c r="Q7929" t="s">
        <v>59</v>
      </c>
      <c r="R7929">
        <v>826</v>
      </c>
      <c r="S7929" s="2">
        <v>44899</v>
      </c>
      <c r="T7929" t="s">
        <v>42</v>
      </c>
      <c r="U7929">
        <v>37641</v>
      </c>
      <c r="V7929" t="s">
        <v>106</v>
      </c>
      <c r="W7929">
        <v>404</v>
      </c>
      <c r="X7929" t="s">
        <v>44</v>
      </c>
      <c r="Y7929" t="s">
        <v>72</v>
      </c>
      <c r="Z7929">
        <v>0</v>
      </c>
      <c r="AA7929">
        <v>636</v>
      </c>
      <c r="AB7929">
        <v>12263</v>
      </c>
      <c r="AC7929" t="s">
        <v>107</v>
      </c>
    </row>
    <row r="7930" spans="1:29" x14ac:dyDescent="0.3">
      <c r="A7930" s="1" t="s">
        <v>47</v>
      </c>
      <c r="B7930" t="s">
        <v>234</v>
      </c>
      <c r="C7930" t="s">
        <v>564</v>
      </c>
      <c r="D7930" t="s">
        <v>76</v>
      </c>
      <c r="E7930">
        <v>4</v>
      </c>
      <c r="F7930" t="s">
        <v>77</v>
      </c>
      <c r="G7930" t="s">
        <v>932</v>
      </c>
      <c r="H7930" t="s">
        <v>79</v>
      </c>
      <c r="I7930" t="s">
        <v>1367</v>
      </c>
      <c r="J7930" t="s">
        <v>6286</v>
      </c>
      <c r="K7930">
        <v>6463165728</v>
      </c>
      <c r="L7930" t="s">
        <v>17243</v>
      </c>
      <c r="M7930" t="s">
        <v>810</v>
      </c>
      <c r="N7930" t="s">
        <v>94</v>
      </c>
      <c r="O7930">
        <v>4187</v>
      </c>
      <c r="P7930">
        <v>6737</v>
      </c>
      <c r="Q7930" t="s">
        <v>95</v>
      </c>
      <c r="R7930">
        <v>998</v>
      </c>
      <c r="S7930" s="2">
        <v>44839</v>
      </c>
      <c r="T7930" s="2">
        <v>44863</v>
      </c>
      <c r="U7930">
        <v>0</v>
      </c>
      <c r="V7930" t="s">
        <v>85</v>
      </c>
      <c r="W7930">
        <v>792</v>
      </c>
      <c r="X7930" t="s">
        <v>60</v>
      </c>
      <c r="Y7930" t="s">
        <v>61</v>
      </c>
      <c r="Z7930">
        <v>0</v>
      </c>
      <c r="AA7930">
        <v>946</v>
      </c>
      <c r="AB7930">
        <v>4474</v>
      </c>
      <c r="AC7930" t="s">
        <v>46</v>
      </c>
    </row>
    <row r="7931" spans="1:29" x14ac:dyDescent="0.3">
      <c r="A7931" s="1" t="s">
        <v>47</v>
      </c>
      <c r="B7931" t="s">
        <v>234</v>
      </c>
      <c r="C7931" t="s">
        <v>3755</v>
      </c>
      <c r="D7931" t="s">
        <v>178</v>
      </c>
      <c r="E7931">
        <v>6</v>
      </c>
      <c r="F7931" t="s">
        <v>64</v>
      </c>
      <c r="G7931" t="s">
        <v>1152</v>
      </c>
      <c r="H7931" t="s">
        <v>79</v>
      </c>
      <c r="I7931" t="s">
        <v>2839</v>
      </c>
      <c r="J7931" t="s">
        <v>2126</v>
      </c>
      <c r="K7931">
        <v>6931524140</v>
      </c>
      <c r="L7931" t="s">
        <v>17244</v>
      </c>
      <c r="M7931" t="s">
        <v>483</v>
      </c>
      <c r="N7931" t="s">
        <v>40</v>
      </c>
      <c r="O7931">
        <v>13496</v>
      </c>
      <c r="P7931">
        <v>16790</v>
      </c>
      <c r="Q7931" t="s">
        <v>59</v>
      </c>
      <c r="R7931">
        <v>698</v>
      </c>
      <c r="S7931" s="2">
        <v>44369</v>
      </c>
      <c r="T7931" s="2">
        <v>44388</v>
      </c>
      <c r="U7931">
        <v>16299</v>
      </c>
      <c r="V7931" t="s">
        <v>106</v>
      </c>
      <c r="W7931">
        <v>764</v>
      </c>
      <c r="X7931" t="s">
        <v>60</v>
      </c>
      <c r="Y7931" t="s">
        <v>61</v>
      </c>
      <c r="Z7931">
        <v>0</v>
      </c>
      <c r="AA7931">
        <v>668</v>
      </c>
      <c r="AB7931">
        <v>15366</v>
      </c>
      <c r="AC7931" t="s">
        <v>107</v>
      </c>
    </row>
    <row r="7932" spans="1:29" x14ac:dyDescent="0.3">
      <c r="A7932" s="1" t="s">
        <v>29</v>
      </c>
      <c r="B7932" t="s">
        <v>96</v>
      </c>
      <c r="C7932" t="s">
        <v>1922</v>
      </c>
      <c r="D7932" t="s">
        <v>138</v>
      </c>
      <c r="E7932">
        <v>5</v>
      </c>
      <c r="F7932" t="s">
        <v>64</v>
      </c>
      <c r="G7932" t="s">
        <v>433</v>
      </c>
      <c r="H7932" t="s">
        <v>35</v>
      </c>
      <c r="I7932" t="s">
        <v>412</v>
      </c>
      <c r="J7932" t="s">
        <v>1377</v>
      </c>
      <c r="K7932">
        <v>2538792546</v>
      </c>
      <c r="L7932" t="s">
        <v>17245</v>
      </c>
      <c r="M7932" t="s">
        <v>665</v>
      </c>
      <c r="N7932" t="s">
        <v>84</v>
      </c>
      <c r="O7932">
        <v>5688</v>
      </c>
      <c r="P7932">
        <v>9801</v>
      </c>
      <c r="Q7932" t="s">
        <v>41</v>
      </c>
      <c r="R7932">
        <v>831</v>
      </c>
      <c r="S7932" s="2">
        <v>44583</v>
      </c>
      <c r="T7932" t="s">
        <v>42</v>
      </c>
      <c r="U7932">
        <v>0</v>
      </c>
      <c r="V7932" t="s">
        <v>71</v>
      </c>
      <c r="W7932">
        <v>465</v>
      </c>
      <c r="X7932" t="s">
        <v>44</v>
      </c>
      <c r="Y7932" t="s">
        <v>61</v>
      </c>
      <c r="Z7932">
        <v>0</v>
      </c>
      <c r="AA7932">
        <v>105</v>
      </c>
      <c r="AB7932">
        <v>5716</v>
      </c>
      <c r="AC7932" t="s">
        <v>73</v>
      </c>
    </row>
    <row r="7933" spans="1:29" x14ac:dyDescent="0.3">
      <c r="A7933" s="1" t="s">
        <v>29</v>
      </c>
      <c r="B7933" t="s">
        <v>541</v>
      </c>
      <c r="C7933" t="s">
        <v>1190</v>
      </c>
      <c r="D7933" t="s">
        <v>98</v>
      </c>
      <c r="E7933">
        <v>2</v>
      </c>
      <c r="F7933" t="s">
        <v>120</v>
      </c>
      <c r="G7933" t="s">
        <v>543</v>
      </c>
      <c r="H7933" t="s">
        <v>79</v>
      </c>
      <c r="I7933" t="s">
        <v>1830</v>
      </c>
      <c r="J7933" t="s">
        <v>3656</v>
      </c>
      <c r="K7933" t="s">
        <v>17246</v>
      </c>
      <c r="L7933" t="s">
        <v>17247</v>
      </c>
      <c r="M7933" t="s">
        <v>1117</v>
      </c>
      <c r="N7933" t="s">
        <v>94</v>
      </c>
      <c r="O7933">
        <v>14826</v>
      </c>
      <c r="P7933">
        <v>18565</v>
      </c>
      <c r="Q7933" t="s">
        <v>59</v>
      </c>
      <c r="R7933">
        <v>1000</v>
      </c>
      <c r="S7933" s="2">
        <v>44942</v>
      </c>
      <c r="T7933" s="2">
        <v>44967</v>
      </c>
      <c r="U7933">
        <v>41977</v>
      </c>
      <c r="V7933" t="s">
        <v>85</v>
      </c>
      <c r="W7933">
        <v>771</v>
      </c>
      <c r="X7933" t="s">
        <v>60</v>
      </c>
      <c r="Y7933" t="s">
        <v>45</v>
      </c>
      <c r="Z7933">
        <v>0</v>
      </c>
      <c r="AA7933">
        <v>225</v>
      </c>
      <c r="AB7933">
        <v>18074</v>
      </c>
      <c r="AC7933" t="s">
        <v>107</v>
      </c>
    </row>
    <row r="7934" spans="1:29" x14ac:dyDescent="0.3">
      <c r="A7934" s="1" t="s">
        <v>29</v>
      </c>
      <c r="B7934" t="s">
        <v>86</v>
      </c>
      <c r="C7934" t="s">
        <v>4638</v>
      </c>
      <c r="D7934" t="s">
        <v>169</v>
      </c>
      <c r="E7934">
        <v>4</v>
      </c>
      <c r="F7934" t="s">
        <v>120</v>
      </c>
      <c r="G7934" t="s">
        <v>1533</v>
      </c>
      <c r="H7934" t="s">
        <v>35</v>
      </c>
      <c r="I7934" t="s">
        <v>1835</v>
      </c>
      <c r="J7934" t="s">
        <v>907</v>
      </c>
      <c r="K7934" t="s">
        <v>17248</v>
      </c>
      <c r="L7934" t="s">
        <v>17249</v>
      </c>
      <c r="M7934" t="s">
        <v>2131</v>
      </c>
      <c r="N7934" t="s">
        <v>94</v>
      </c>
      <c r="O7934">
        <v>8215</v>
      </c>
      <c r="P7934">
        <v>12592</v>
      </c>
      <c r="Q7934" t="s">
        <v>59</v>
      </c>
      <c r="R7934">
        <v>569</v>
      </c>
      <c r="S7934" s="2">
        <v>44490</v>
      </c>
      <c r="T7934" t="s">
        <v>42</v>
      </c>
      <c r="U7934">
        <v>10189</v>
      </c>
      <c r="V7934" t="s">
        <v>85</v>
      </c>
      <c r="W7934">
        <v>651</v>
      </c>
      <c r="X7934" t="s">
        <v>44</v>
      </c>
      <c r="Y7934" t="s">
        <v>61</v>
      </c>
      <c r="Z7934">
        <v>0</v>
      </c>
      <c r="AA7934">
        <v>727</v>
      </c>
      <c r="AB7934">
        <v>8243</v>
      </c>
      <c r="AC7934" t="s">
        <v>46</v>
      </c>
    </row>
    <row r="7935" spans="1:29" x14ac:dyDescent="0.3">
      <c r="A7935" s="1" t="s">
        <v>47</v>
      </c>
      <c r="B7935" t="s">
        <v>145</v>
      </c>
      <c r="C7935" t="s">
        <v>1413</v>
      </c>
      <c r="D7935" t="s">
        <v>76</v>
      </c>
      <c r="E7935">
        <v>8</v>
      </c>
      <c r="F7935" t="s">
        <v>64</v>
      </c>
      <c r="G7935" t="s">
        <v>388</v>
      </c>
      <c r="H7935" t="s">
        <v>79</v>
      </c>
      <c r="I7935" t="s">
        <v>11951</v>
      </c>
      <c r="J7935" t="s">
        <v>287</v>
      </c>
      <c r="K7935" t="s">
        <v>17250</v>
      </c>
      <c r="L7935" t="s">
        <v>17251</v>
      </c>
      <c r="M7935" t="s">
        <v>2459</v>
      </c>
      <c r="N7935" t="s">
        <v>58</v>
      </c>
      <c r="O7935">
        <v>20147</v>
      </c>
      <c r="P7935">
        <v>23193</v>
      </c>
      <c r="Q7935" t="s">
        <v>95</v>
      </c>
      <c r="R7935">
        <v>310</v>
      </c>
      <c r="S7935" s="2">
        <v>45039</v>
      </c>
      <c r="T7935" s="2">
        <v>45055</v>
      </c>
      <c r="U7935">
        <v>0</v>
      </c>
      <c r="V7935" t="s">
        <v>106</v>
      </c>
      <c r="W7935">
        <v>716</v>
      </c>
      <c r="X7935" t="s">
        <v>60</v>
      </c>
      <c r="Y7935" t="s">
        <v>72</v>
      </c>
      <c r="Z7935">
        <v>2551</v>
      </c>
      <c r="AA7935">
        <v>588</v>
      </c>
      <c r="AB7935">
        <v>20597</v>
      </c>
      <c r="AC7935" t="s">
        <v>46</v>
      </c>
    </row>
    <row r="7936" spans="1:29" x14ac:dyDescent="0.3">
      <c r="A7936" s="1" t="s">
        <v>47</v>
      </c>
      <c r="B7936" t="s">
        <v>592</v>
      </c>
      <c r="C7936" t="s">
        <v>5094</v>
      </c>
      <c r="D7936" t="s">
        <v>119</v>
      </c>
      <c r="E7936">
        <v>4</v>
      </c>
      <c r="F7936" t="s">
        <v>51</v>
      </c>
      <c r="G7936" t="s">
        <v>237</v>
      </c>
      <c r="H7936" t="s">
        <v>35</v>
      </c>
      <c r="I7936" t="s">
        <v>17252</v>
      </c>
      <c r="J7936" t="s">
        <v>4734</v>
      </c>
      <c r="K7936" t="s">
        <v>17253</v>
      </c>
      <c r="L7936" t="s">
        <v>17254</v>
      </c>
      <c r="M7936" t="s">
        <v>598</v>
      </c>
      <c r="N7936" t="s">
        <v>84</v>
      </c>
      <c r="O7936">
        <v>5077</v>
      </c>
      <c r="P7936">
        <v>7822</v>
      </c>
      <c r="Q7936" t="s">
        <v>41</v>
      </c>
      <c r="R7936">
        <v>291</v>
      </c>
      <c r="S7936" s="2">
        <v>44563</v>
      </c>
      <c r="T7936" t="s">
        <v>42</v>
      </c>
      <c r="U7936">
        <v>0</v>
      </c>
      <c r="V7936" t="s">
        <v>106</v>
      </c>
      <c r="W7936">
        <v>526</v>
      </c>
      <c r="X7936" t="s">
        <v>44</v>
      </c>
      <c r="Y7936" t="s">
        <v>72</v>
      </c>
      <c r="Z7936">
        <v>0</v>
      </c>
      <c r="AA7936">
        <v>129</v>
      </c>
      <c r="AB7936">
        <v>7440</v>
      </c>
      <c r="AC7936" t="s">
        <v>46</v>
      </c>
    </row>
    <row r="7937" spans="1:29" x14ac:dyDescent="0.3">
      <c r="A7937" s="1" t="s">
        <v>29</v>
      </c>
      <c r="B7937" t="s">
        <v>228</v>
      </c>
      <c r="C7937" t="s">
        <v>467</v>
      </c>
      <c r="D7937" t="s">
        <v>178</v>
      </c>
      <c r="E7937">
        <v>7</v>
      </c>
      <c r="F7937" t="s">
        <v>129</v>
      </c>
      <c r="G7937" t="s">
        <v>395</v>
      </c>
      <c r="H7937" t="s">
        <v>79</v>
      </c>
      <c r="I7937" t="s">
        <v>1327</v>
      </c>
      <c r="J7937" t="s">
        <v>5432</v>
      </c>
      <c r="K7937" t="s">
        <v>17255</v>
      </c>
      <c r="L7937" t="s">
        <v>17256</v>
      </c>
      <c r="M7937" t="s">
        <v>487</v>
      </c>
      <c r="N7937" t="s">
        <v>58</v>
      </c>
      <c r="O7937">
        <v>7141</v>
      </c>
      <c r="P7937">
        <v>12081</v>
      </c>
      <c r="Q7937" t="s">
        <v>95</v>
      </c>
      <c r="R7937">
        <v>195</v>
      </c>
      <c r="S7937" s="2">
        <v>45319</v>
      </c>
      <c r="T7937" s="2">
        <v>45346</v>
      </c>
      <c r="U7937">
        <v>0</v>
      </c>
      <c r="V7937" t="s">
        <v>85</v>
      </c>
      <c r="W7937">
        <v>605</v>
      </c>
      <c r="X7937" t="s">
        <v>60</v>
      </c>
      <c r="Y7937" t="s">
        <v>72</v>
      </c>
      <c r="Z7937">
        <v>1610</v>
      </c>
      <c r="AA7937">
        <v>388</v>
      </c>
      <c r="AB7937">
        <v>12041</v>
      </c>
      <c r="AC7937" t="s">
        <v>107</v>
      </c>
    </row>
    <row r="7938" spans="1:29" x14ac:dyDescent="0.3">
      <c r="A7938" s="1" t="s">
        <v>47</v>
      </c>
      <c r="B7938" t="s">
        <v>161</v>
      </c>
      <c r="C7938" t="s">
        <v>1434</v>
      </c>
      <c r="D7938" t="s">
        <v>185</v>
      </c>
      <c r="E7938">
        <v>6</v>
      </c>
      <c r="F7938" t="s">
        <v>129</v>
      </c>
      <c r="G7938" t="s">
        <v>395</v>
      </c>
      <c r="H7938" t="s">
        <v>79</v>
      </c>
      <c r="I7938" t="s">
        <v>4365</v>
      </c>
      <c r="J7938" t="s">
        <v>815</v>
      </c>
      <c r="K7938">
        <f>1-789-791-1428</f>
        <v>-3007</v>
      </c>
      <c r="L7938" t="s">
        <v>17257</v>
      </c>
      <c r="M7938" t="s">
        <v>618</v>
      </c>
      <c r="N7938" t="s">
        <v>58</v>
      </c>
      <c r="O7938">
        <v>13831</v>
      </c>
      <c r="P7938">
        <v>18702</v>
      </c>
      <c r="Q7938" t="s">
        <v>59</v>
      </c>
      <c r="R7938">
        <v>630</v>
      </c>
      <c r="S7938" s="2">
        <v>44360</v>
      </c>
      <c r="T7938" t="s">
        <v>42</v>
      </c>
      <c r="U7938">
        <v>43861</v>
      </c>
      <c r="V7938" t="s">
        <v>106</v>
      </c>
      <c r="W7938">
        <v>492</v>
      </c>
      <c r="X7938" t="s">
        <v>44</v>
      </c>
      <c r="Y7938" t="s">
        <v>45</v>
      </c>
      <c r="Z7938">
        <v>3398</v>
      </c>
      <c r="AA7938">
        <v>456</v>
      </c>
      <c r="AB7938">
        <v>16591</v>
      </c>
      <c r="AC7938" t="s">
        <v>73</v>
      </c>
    </row>
    <row r="7939" spans="1:29" x14ac:dyDescent="0.3">
      <c r="A7939" s="1" t="s">
        <v>47</v>
      </c>
      <c r="B7939" t="s">
        <v>153</v>
      </c>
      <c r="C7939" t="s">
        <v>755</v>
      </c>
      <c r="D7939" t="s">
        <v>169</v>
      </c>
      <c r="E7939">
        <v>4</v>
      </c>
      <c r="F7939" t="s">
        <v>120</v>
      </c>
      <c r="G7939" t="s">
        <v>121</v>
      </c>
      <c r="H7939" t="s">
        <v>35</v>
      </c>
      <c r="I7939" t="s">
        <v>156</v>
      </c>
      <c r="J7939" t="s">
        <v>211</v>
      </c>
      <c r="K7939" t="s">
        <v>17258</v>
      </c>
      <c r="L7939" t="s">
        <v>17259</v>
      </c>
      <c r="M7939" t="s">
        <v>750</v>
      </c>
      <c r="N7939" t="s">
        <v>94</v>
      </c>
      <c r="O7939">
        <v>24745</v>
      </c>
      <c r="P7939">
        <v>27187</v>
      </c>
      <c r="Q7939" t="s">
        <v>95</v>
      </c>
      <c r="R7939">
        <v>89</v>
      </c>
      <c r="S7939" s="2">
        <v>44552</v>
      </c>
      <c r="T7939" s="2">
        <v>44564</v>
      </c>
      <c r="U7939">
        <v>0</v>
      </c>
      <c r="V7939" t="s">
        <v>85</v>
      </c>
      <c r="W7939">
        <v>419</v>
      </c>
      <c r="X7939" t="s">
        <v>60</v>
      </c>
      <c r="Y7939" t="s">
        <v>45</v>
      </c>
      <c r="Z7939">
        <v>0</v>
      </c>
      <c r="AA7939">
        <v>401</v>
      </c>
      <c r="AB7939">
        <v>25275</v>
      </c>
      <c r="AC7939" t="s">
        <v>73</v>
      </c>
    </row>
    <row r="7940" spans="1:29" x14ac:dyDescent="0.3">
      <c r="A7940" s="1" t="s">
        <v>29</v>
      </c>
      <c r="B7940" t="s">
        <v>30</v>
      </c>
      <c r="C7940" t="s">
        <v>2338</v>
      </c>
      <c r="D7940" t="s">
        <v>257</v>
      </c>
      <c r="E7940">
        <v>4</v>
      </c>
      <c r="F7940" t="s">
        <v>51</v>
      </c>
      <c r="G7940" t="s">
        <v>285</v>
      </c>
      <c r="H7940" t="s">
        <v>35</v>
      </c>
      <c r="I7940" t="s">
        <v>1282</v>
      </c>
      <c r="J7940" t="s">
        <v>1594</v>
      </c>
      <c r="K7940" t="s">
        <v>17260</v>
      </c>
      <c r="L7940" t="s">
        <v>17261</v>
      </c>
      <c r="M7940" t="s">
        <v>1029</v>
      </c>
      <c r="N7940" t="s">
        <v>84</v>
      </c>
      <c r="O7940">
        <v>27944</v>
      </c>
      <c r="P7940">
        <v>31135</v>
      </c>
      <c r="Q7940" t="s">
        <v>41</v>
      </c>
      <c r="R7940">
        <v>733</v>
      </c>
      <c r="S7940" s="2">
        <v>44279</v>
      </c>
      <c r="T7940" t="s">
        <v>42</v>
      </c>
      <c r="U7940">
        <v>0</v>
      </c>
      <c r="V7940" t="s">
        <v>71</v>
      </c>
      <c r="W7940">
        <v>649</v>
      </c>
      <c r="X7940" t="s">
        <v>44</v>
      </c>
      <c r="Y7940" t="s">
        <v>72</v>
      </c>
      <c r="Z7940">
        <v>0</v>
      </c>
      <c r="AA7940">
        <v>272</v>
      </c>
      <c r="AB7940">
        <v>29620</v>
      </c>
      <c r="AC7940" t="s">
        <v>73</v>
      </c>
    </row>
    <row r="7941" spans="1:29" x14ac:dyDescent="0.3">
      <c r="A7941" s="1" t="s">
        <v>47</v>
      </c>
      <c r="B7941" t="s">
        <v>592</v>
      </c>
      <c r="C7941" t="s">
        <v>3877</v>
      </c>
      <c r="D7941" t="s">
        <v>236</v>
      </c>
      <c r="E7941">
        <v>2</v>
      </c>
      <c r="F7941" t="s">
        <v>64</v>
      </c>
      <c r="G7941" t="s">
        <v>802</v>
      </c>
      <c r="H7941" t="s">
        <v>35</v>
      </c>
      <c r="I7941" t="s">
        <v>1302</v>
      </c>
      <c r="J7941" t="s">
        <v>5447</v>
      </c>
      <c r="K7941">
        <v>1024894328</v>
      </c>
      <c r="L7941" t="s">
        <v>17262</v>
      </c>
      <c r="M7941" t="s">
        <v>2167</v>
      </c>
      <c r="N7941" t="s">
        <v>84</v>
      </c>
      <c r="O7941">
        <v>3470</v>
      </c>
      <c r="P7941">
        <v>8093</v>
      </c>
      <c r="Q7941" t="s">
        <v>41</v>
      </c>
      <c r="R7941">
        <v>602</v>
      </c>
      <c r="S7941" s="2">
        <v>45344</v>
      </c>
      <c r="T7941" s="2">
        <v>45365</v>
      </c>
      <c r="U7941">
        <v>0</v>
      </c>
      <c r="V7941" t="s">
        <v>43</v>
      </c>
      <c r="W7941">
        <v>555</v>
      </c>
      <c r="X7941" t="s">
        <v>60</v>
      </c>
      <c r="Y7941" t="s">
        <v>72</v>
      </c>
      <c r="Z7941">
        <v>0</v>
      </c>
      <c r="AA7941">
        <v>741</v>
      </c>
      <c r="AB7941">
        <v>7927</v>
      </c>
      <c r="AC7941" t="s">
        <v>73</v>
      </c>
    </row>
    <row r="7942" spans="1:29" x14ac:dyDescent="0.3">
      <c r="A7942" s="1" t="s">
        <v>29</v>
      </c>
      <c r="B7942" t="s">
        <v>228</v>
      </c>
      <c r="C7942" t="s">
        <v>1087</v>
      </c>
      <c r="D7942" t="s">
        <v>32</v>
      </c>
      <c r="E7942">
        <v>9</v>
      </c>
      <c r="F7942" t="s">
        <v>51</v>
      </c>
      <c r="G7942" t="s">
        <v>710</v>
      </c>
      <c r="H7942" t="s">
        <v>35</v>
      </c>
      <c r="I7942" t="s">
        <v>1705</v>
      </c>
      <c r="J7942" t="s">
        <v>36</v>
      </c>
      <c r="K7942" t="s">
        <v>17263</v>
      </c>
      <c r="L7942" t="s">
        <v>17264</v>
      </c>
      <c r="M7942" t="s">
        <v>964</v>
      </c>
      <c r="N7942" t="s">
        <v>94</v>
      </c>
      <c r="O7942">
        <v>10224</v>
      </c>
      <c r="P7942">
        <v>13018</v>
      </c>
      <c r="Q7942" t="s">
        <v>59</v>
      </c>
      <c r="R7942">
        <v>33</v>
      </c>
      <c r="S7942" s="2">
        <v>44929</v>
      </c>
      <c r="T7942" s="2">
        <v>44956</v>
      </c>
      <c r="U7942">
        <v>47264</v>
      </c>
      <c r="V7942" t="s">
        <v>43</v>
      </c>
      <c r="W7942">
        <v>770</v>
      </c>
      <c r="X7942" t="s">
        <v>60</v>
      </c>
      <c r="Y7942" t="s">
        <v>61</v>
      </c>
      <c r="Z7942">
        <v>0</v>
      </c>
      <c r="AA7942">
        <v>672</v>
      </c>
      <c r="AB7942">
        <v>12140</v>
      </c>
      <c r="AC7942" t="s">
        <v>73</v>
      </c>
    </row>
    <row r="7943" spans="1:29" x14ac:dyDescent="0.3">
      <c r="A7943" s="1" t="s">
        <v>29</v>
      </c>
      <c r="B7943" t="s">
        <v>62</v>
      </c>
      <c r="C7943" t="s">
        <v>1795</v>
      </c>
      <c r="D7943" t="s">
        <v>178</v>
      </c>
      <c r="E7943">
        <v>1</v>
      </c>
      <c r="F7943" t="s">
        <v>221</v>
      </c>
      <c r="G7943" t="s">
        <v>1989</v>
      </c>
      <c r="H7943" t="s">
        <v>35</v>
      </c>
      <c r="I7943" t="s">
        <v>1156</v>
      </c>
      <c r="J7943" t="s">
        <v>10163</v>
      </c>
      <c r="K7943" t="s">
        <v>17265</v>
      </c>
      <c r="L7943" t="s">
        <v>17266</v>
      </c>
      <c r="M7943" t="s">
        <v>584</v>
      </c>
      <c r="N7943" t="s">
        <v>84</v>
      </c>
      <c r="O7943">
        <v>19350</v>
      </c>
      <c r="P7943">
        <v>22000</v>
      </c>
      <c r="Q7943" t="s">
        <v>41</v>
      </c>
      <c r="R7943">
        <v>745</v>
      </c>
      <c r="S7943" s="2">
        <v>44537</v>
      </c>
      <c r="T7943" t="s">
        <v>42</v>
      </c>
      <c r="U7943">
        <v>0</v>
      </c>
      <c r="V7943" t="s">
        <v>43</v>
      </c>
      <c r="W7943">
        <v>648</v>
      </c>
      <c r="X7943" t="s">
        <v>44</v>
      </c>
      <c r="Y7943" t="s">
        <v>61</v>
      </c>
      <c r="Z7943">
        <v>0</v>
      </c>
      <c r="AA7943">
        <v>652</v>
      </c>
      <c r="AB7943">
        <v>20922</v>
      </c>
      <c r="AC7943" t="s">
        <v>107</v>
      </c>
    </row>
    <row r="7944" spans="1:29" x14ac:dyDescent="0.3">
      <c r="A7944" s="1" t="s">
        <v>47</v>
      </c>
      <c r="B7944" t="s">
        <v>153</v>
      </c>
      <c r="C7944" t="s">
        <v>5247</v>
      </c>
      <c r="D7944" t="s">
        <v>178</v>
      </c>
      <c r="E7944">
        <v>6</v>
      </c>
      <c r="F7944" t="s">
        <v>51</v>
      </c>
      <c r="G7944" t="s">
        <v>1069</v>
      </c>
      <c r="H7944" t="s">
        <v>79</v>
      </c>
      <c r="I7944" t="s">
        <v>2914</v>
      </c>
      <c r="J7944" t="s">
        <v>14843</v>
      </c>
      <c r="K7944">
        <f>1-710-181-7373</f>
        <v>-8263</v>
      </c>
      <c r="L7944" t="s">
        <v>17267</v>
      </c>
      <c r="M7944" t="s">
        <v>750</v>
      </c>
      <c r="N7944" t="s">
        <v>40</v>
      </c>
      <c r="O7944">
        <v>13758</v>
      </c>
      <c r="P7944">
        <v>17035</v>
      </c>
      <c r="Q7944" t="s">
        <v>59</v>
      </c>
      <c r="R7944">
        <v>285</v>
      </c>
      <c r="S7944" s="2">
        <v>44746</v>
      </c>
      <c r="T7944" t="s">
        <v>42</v>
      </c>
      <c r="U7944">
        <v>39313</v>
      </c>
      <c r="V7944" t="s">
        <v>85</v>
      </c>
      <c r="W7944">
        <v>548</v>
      </c>
      <c r="X7944" t="s">
        <v>44</v>
      </c>
      <c r="Y7944" t="s">
        <v>72</v>
      </c>
      <c r="Z7944">
        <v>0</v>
      </c>
      <c r="AA7944">
        <v>773</v>
      </c>
      <c r="AB7944">
        <v>15265</v>
      </c>
      <c r="AC7944" t="s">
        <v>107</v>
      </c>
    </row>
    <row r="7945" spans="1:29" x14ac:dyDescent="0.3">
      <c r="A7945" s="1" t="s">
        <v>47</v>
      </c>
      <c r="B7945" t="s">
        <v>108</v>
      </c>
      <c r="C7945" t="s">
        <v>109</v>
      </c>
      <c r="D7945" t="s">
        <v>155</v>
      </c>
      <c r="E7945">
        <v>10</v>
      </c>
      <c r="F7945" t="s">
        <v>64</v>
      </c>
      <c r="G7945" t="s">
        <v>376</v>
      </c>
      <c r="H7945" t="s">
        <v>79</v>
      </c>
      <c r="I7945" t="s">
        <v>1589</v>
      </c>
      <c r="J7945" t="s">
        <v>4362</v>
      </c>
      <c r="K7945" t="s">
        <v>17268</v>
      </c>
      <c r="L7945" t="s">
        <v>17269</v>
      </c>
      <c r="M7945" t="s">
        <v>116</v>
      </c>
      <c r="N7945" t="s">
        <v>94</v>
      </c>
      <c r="O7945">
        <v>22855</v>
      </c>
      <c r="P7945">
        <v>26509</v>
      </c>
      <c r="Q7945" t="s">
        <v>41</v>
      </c>
      <c r="R7945">
        <v>69</v>
      </c>
      <c r="S7945" s="2">
        <v>44555</v>
      </c>
      <c r="T7945" t="s">
        <v>42</v>
      </c>
      <c r="U7945">
        <v>0</v>
      </c>
      <c r="V7945" t="s">
        <v>71</v>
      </c>
      <c r="W7945">
        <v>673</v>
      </c>
      <c r="X7945" t="s">
        <v>44</v>
      </c>
      <c r="Y7945" t="s">
        <v>61</v>
      </c>
      <c r="Z7945">
        <v>0</v>
      </c>
      <c r="AA7945">
        <v>717</v>
      </c>
      <c r="AB7945">
        <v>22943</v>
      </c>
      <c r="AC7945" t="s">
        <v>73</v>
      </c>
    </row>
    <row r="7946" spans="1:29" x14ac:dyDescent="0.3">
      <c r="A7946" s="1" t="s">
        <v>47</v>
      </c>
      <c r="B7946" t="s">
        <v>153</v>
      </c>
      <c r="C7946" t="s">
        <v>2120</v>
      </c>
      <c r="D7946" t="s">
        <v>236</v>
      </c>
      <c r="E7946">
        <v>2</v>
      </c>
      <c r="F7946" t="s">
        <v>129</v>
      </c>
      <c r="G7946" t="s">
        <v>130</v>
      </c>
      <c r="H7946" t="s">
        <v>35</v>
      </c>
      <c r="I7946" t="s">
        <v>738</v>
      </c>
      <c r="J7946" t="s">
        <v>3786</v>
      </c>
      <c r="K7946" t="s">
        <v>17270</v>
      </c>
      <c r="L7946" t="s">
        <v>17271</v>
      </c>
      <c r="M7946" t="s">
        <v>255</v>
      </c>
      <c r="N7946" t="s">
        <v>84</v>
      </c>
      <c r="O7946">
        <v>28370</v>
      </c>
      <c r="P7946">
        <v>31674</v>
      </c>
      <c r="Q7946" t="s">
        <v>41</v>
      </c>
      <c r="R7946">
        <v>201</v>
      </c>
      <c r="S7946" s="2">
        <v>44339</v>
      </c>
      <c r="T7946" t="s">
        <v>42</v>
      </c>
      <c r="U7946">
        <v>0</v>
      </c>
      <c r="V7946" t="s">
        <v>71</v>
      </c>
      <c r="W7946">
        <v>680</v>
      </c>
      <c r="X7946" t="s">
        <v>44</v>
      </c>
      <c r="Y7946" t="s">
        <v>72</v>
      </c>
      <c r="Z7946">
        <v>0</v>
      </c>
      <c r="AA7946">
        <v>725</v>
      </c>
      <c r="AB7946">
        <v>30788</v>
      </c>
      <c r="AC7946" t="s">
        <v>46</v>
      </c>
    </row>
    <row r="7947" spans="1:29" x14ac:dyDescent="0.3">
      <c r="A7947" s="1" t="s">
        <v>47</v>
      </c>
      <c r="B7947" t="s">
        <v>153</v>
      </c>
      <c r="C7947" t="s">
        <v>5247</v>
      </c>
      <c r="D7947" t="s">
        <v>128</v>
      </c>
      <c r="E7947">
        <v>4</v>
      </c>
      <c r="F7947" t="s">
        <v>33</v>
      </c>
      <c r="G7947" t="s">
        <v>728</v>
      </c>
      <c r="H7947" t="s">
        <v>35</v>
      </c>
      <c r="I7947" t="s">
        <v>2994</v>
      </c>
      <c r="J7947" t="s">
        <v>8482</v>
      </c>
      <c r="K7947" t="s">
        <v>17272</v>
      </c>
      <c r="L7947" t="s">
        <v>17273</v>
      </c>
      <c r="M7947" t="s">
        <v>750</v>
      </c>
      <c r="N7947" t="s">
        <v>84</v>
      </c>
      <c r="O7947">
        <v>9813</v>
      </c>
      <c r="P7947">
        <v>13660</v>
      </c>
      <c r="Q7947" t="s">
        <v>59</v>
      </c>
      <c r="R7947">
        <v>35</v>
      </c>
      <c r="S7947" s="2">
        <v>45213</v>
      </c>
      <c r="T7947" t="s">
        <v>42</v>
      </c>
      <c r="U7947">
        <v>17940</v>
      </c>
      <c r="V7947" t="s">
        <v>71</v>
      </c>
      <c r="W7947">
        <v>579</v>
      </c>
      <c r="X7947" t="s">
        <v>44</v>
      </c>
      <c r="Y7947" t="s">
        <v>72</v>
      </c>
      <c r="Z7947">
        <v>0</v>
      </c>
      <c r="AA7947">
        <v>313</v>
      </c>
      <c r="AB7947">
        <v>11363</v>
      </c>
      <c r="AC7947" t="s">
        <v>107</v>
      </c>
    </row>
    <row r="7948" spans="1:29" x14ac:dyDescent="0.3">
      <c r="A7948" s="1" t="s">
        <v>47</v>
      </c>
      <c r="B7948" t="s">
        <v>176</v>
      </c>
      <c r="C7948" t="s">
        <v>2390</v>
      </c>
      <c r="D7948" t="s">
        <v>178</v>
      </c>
      <c r="E7948">
        <v>3</v>
      </c>
      <c r="F7948" t="s">
        <v>51</v>
      </c>
      <c r="G7948" t="s">
        <v>1075</v>
      </c>
      <c r="H7948" t="s">
        <v>79</v>
      </c>
      <c r="I7948" t="s">
        <v>36</v>
      </c>
      <c r="J7948" t="s">
        <v>2875</v>
      </c>
      <c r="K7948" t="s">
        <v>17274</v>
      </c>
      <c r="L7948" t="s">
        <v>17275</v>
      </c>
      <c r="M7948" t="s">
        <v>902</v>
      </c>
      <c r="N7948" t="s">
        <v>40</v>
      </c>
      <c r="O7948">
        <v>13146</v>
      </c>
      <c r="P7948">
        <v>16794</v>
      </c>
      <c r="Q7948" t="s">
        <v>59</v>
      </c>
      <c r="R7948">
        <v>438</v>
      </c>
      <c r="S7948" s="2">
        <v>44541</v>
      </c>
      <c r="T7948" t="s">
        <v>42</v>
      </c>
      <c r="U7948">
        <v>34266</v>
      </c>
      <c r="V7948" t="s">
        <v>85</v>
      </c>
      <c r="W7948">
        <v>740</v>
      </c>
      <c r="X7948" t="s">
        <v>44</v>
      </c>
      <c r="Y7948" t="s">
        <v>72</v>
      </c>
      <c r="Z7948">
        <v>0</v>
      </c>
      <c r="AA7948">
        <v>836</v>
      </c>
      <c r="AB7948">
        <v>16168</v>
      </c>
      <c r="AC7948" t="s">
        <v>46</v>
      </c>
    </row>
    <row r="7949" spans="1:29" x14ac:dyDescent="0.3">
      <c r="A7949" s="1" t="s">
        <v>47</v>
      </c>
      <c r="B7949" t="s">
        <v>153</v>
      </c>
      <c r="C7949" t="s">
        <v>857</v>
      </c>
      <c r="D7949" t="s">
        <v>128</v>
      </c>
      <c r="E7949">
        <v>7</v>
      </c>
      <c r="F7949" t="s">
        <v>99</v>
      </c>
      <c r="G7949" t="s">
        <v>710</v>
      </c>
      <c r="H7949" t="s">
        <v>79</v>
      </c>
      <c r="I7949" t="s">
        <v>13216</v>
      </c>
      <c r="J7949" t="s">
        <v>1600</v>
      </c>
      <c r="K7949" t="s">
        <v>17276</v>
      </c>
      <c r="L7949" t="s">
        <v>17277</v>
      </c>
      <c r="M7949" t="s">
        <v>1202</v>
      </c>
      <c r="N7949" t="s">
        <v>94</v>
      </c>
      <c r="O7949">
        <v>11502</v>
      </c>
      <c r="P7949">
        <v>15737</v>
      </c>
      <c r="Q7949" t="s">
        <v>41</v>
      </c>
      <c r="R7949">
        <v>830</v>
      </c>
      <c r="S7949" s="2">
        <v>44511</v>
      </c>
      <c r="T7949" s="2">
        <v>44537</v>
      </c>
      <c r="U7949">
        <v>0</v>
      </c>
      <c r="V7949" t="s">
        <v>43</v>
      </c>
      <c r="W7949">
        <v>488</v>
      </c>
      <c r="X7949" t="s">
        <v>60</v>
      </c>
      <c r="Y7949" t="s">
        <v>72</v>
      </c>
      <c r="Z7949">
        <v>0</v>
      </c>
      <c r="AA7949">
        <v>776</v>
      </c>
      <c r="AB7949">
        <v>15601</v>
      </c>
      <c r="AC7949" t="s">
        <v>107</v>
      </c>
    </row>
    <row r="7950" spans="1:29" x14ac:dyDescent="0.3">
      <c r="A7950" s="1" t="s">
        <v>29</v>
      </c>
      <c r="B7950" t="s">
        <v>228</v>
      </c>
      <c r="C7950" t="s">
        <v>484</v>
      </c>
      <c r="D7950" t="s">
        <v>352</v>
      </c>
      <c r="E7950">
        <v>9</v>
      </c>
      <c r="F7950" t="s">
        <v>33</v>
      </c>
      <c r="G7950" t="s">
        <v>451</v>
      </c>
      <c r="H7950" t="s">
        <v>35</v>
      </c>
      <c r="I7950" t="s">
        <v>8929</v>
      </c>
      <c r="J7950" t="s">
        <v>13008</v>
      </c>
      <c r="K7950">
        <f>1-351-428-4751</f>
        <v>-5529</v>
      </c>
      <c r="L7950" t="s">
        <v>17278</v>
      </c>
      <c r="M7950" t="s">
        <v>640</v>
      </c>
      <c r="N7950" t="s">
        <v>58</v>
      </c>
      <c r="O7950">
        <v>29718</v>
      </c>
      <c r="P7950">
        <v>34321</v>
      </c>
      <c r="Q7950" t="s">
        <v>59</v>
      </c>
      <c r="R7950">
        <v>128</v>
      </c>
      <c r="S7950" s="2">
        <v>44681</v>
      </c>
      <c r="T7950" s="2">
        <v>44711</v>
      </c>
      <c r="U7950">
        <v>41612</v>
      </c>
      <c r="V7950" t="s">
        <v>106</v>
      </c>
      <c r="W7950">
        <v>697</v>
      </c>
      <c r="X7950" t="s">
        <v>60</v>
      </c>
      <c r="Y7950" t="s">
        <v>72</v>
      </c>
      <c r="Z7950">
        <v>1692</v>
      </c>
      <c r="AA7950">
        <v>888</v>
      </c>
      <c r="AB7950">
        <v>33493</v>
      </c>
      <c r="AC7950" t="s">
        <v>107</v>
      </c>
    </row>
    <row r="7951" spans="1:29" x14ac:dyDescent="0.3">
      <c r="A7951" s="1" t="s">
        <v>47</v>
      </c>
      <c r="B7951" t="s">
        <v>145</v>
      </c>
      <c r="C7951" t="s">
        <v>1413</v>
      </c>
      <c r="D7951" t="s">
        <v>185</v>
      </c>
      <c r="E7951">
        <v>6</v>
      </c>
      <c r="F7951" t="s">
        <v>120</v>
      </c>
      <c r="G7951" t="s">
        <v>329</v>
      </c>
      <c r="H7951" t="s">
        <v>35</v>
      </c>
      <c r="I7951" t="s">
        <v>216</v>
      </c>
      <c r="J7951" t="s">
        <v>3930</v>
      </c>
      <c r="K7951" t="s">
        <v>17279</v>
      </c>
      <c r="L7951" t="s">
        <v>17280</v>
      </c>
      <c r="M7951" t="s">
        <v>2459</v>
      </c>
      <c r="N7951" t="s">
        <v>84</v>
      </c>
      <c r="O7951">
        <v>18590</v>
      </c>
      <c r="P7951">
        <v>22523</v>
      </c>
      <c r="Q7951" t="s">
        <v>41</v>
      </c>
      <c r="R7951">
        <v>292</v>
      </c>
      <c r="S7951" s="2">
        <v>44596</v>
      </c>
      <c r="T7951" s="2">
        <v>44625</v>
      </c>
      <c r="U7951">
        <v>0</v>
      </c>
      <c r="V7951" t="s">
        <v>71</v>
      </c>
      <c r="W7951">
        <v>600</v>
      </c>
      <c r="X7951" t="s">
        <v>60</v>
      </c>
      <c r="Y7951" t="s">
        <v>61</v>
      </c>
      <c r="Z7951">
        <v>0</v>
      </c>
      <c r="AA7951">
        <v>177</v>
      </c>
      <c r="AB7951">
        <v>19021</v>
      </c>
      <c r="AC7951" t="s">
        <v>46</v>
      </c>
    </row>
    <row r="7952" spans="1:29" x14ac:dyDescent="0.3">
      <c r="A7952" s="1" t="s">
        <v>47</v>
      </c>
      <c r="B7952" t="s">
        <v>48</v>
      </c>
      <c r="C7952" t="s">
        <v>2015</v>
      </c>
      <c r="D7952" t="s">
        <v>352</v>
      </c>
      <c r="E7952">
        <v>1</v>
      </c>
      <c r="F7952" t="s">
        <v>221</v>
      </c>
      <c r="G7952" t="s">
        <v>335</v>
      </c>
      <c r="H7952" t="s">
        <v>35</v>
      </c>
      <c r="I7952" t="s">
        <v>223</v>
      </c>
      <c r="J7952" t="s">
        <v>588</v>
      </c>
      <c r="K7952" t="s">
        <v>17281</v>
      </c>
      <c r="L7952" t="s">
        <v>17282</v>
      </c>
      <c r="M7952" t="s">
        <v>1240</v>
      </c>
      <c r="N7952" t="s">
        <v>58</v>
      </c>
      <c r="O7952">
        <v>13623</v>
      </c>
      <c r="P7952">
        <v>17188</v>
      </c>
      <c r="Q7952" t="s">
        <v>41</v>
      </c>
      <c r="R7952">
        <v>229</v>
      </c>
      <c r="S7952" s="2">
        <v>44655</v>
      </c>
      <c r="T7952" s="2">
        <v>44665</v>
      </c>
      <c r="U7952">
        <v>0</v>
      </c>
      <c r="V7952" t="s">
        <v>106</v>
      </c>
      <c r="W7952">
        <v>437</v>
      </c>
      <c r="X7952" t="s">
        <v>60</v>
      </c>
      <c r="Y7952" t="s">
        <v>61</v>
      </c>
      <c r="Z7952">
        <v>4238</v>
      </c>
      <c r="AA7952">
        <v>497</v>
      </c>
      <c r="AB7952">
        <v>15188</v>
      </c>
      <c r="AC7952" t="s">
        <v>73</v>
      </c>
    </row>
    <row r="7953" spans="1:29" x14ac:dyDescent="0.3">
      <c r="A7953" s="1" t="s">
        <v>47</v>
      </c>
      <c r="B7953" t="s">
        <v>136</v>
      </c>
      <c r="C7953" t="s">
        <v>1386</v>
      </c>
      <c r="D7953" t="s">
        <v>236</v>
      </c>
      <c r="E7953">
        <v>8</v>
      </c>
      <c r="F7953" t="s">
        <v>186</v>
      </c>
      <c r="G7953" t="s">
        <v>620</v>
      </c>
      <c r="H7953" t="s">
        <v>35</v>
      </c>
      <c r="I7953" t="s">
        <v>1246</v>
      </c>
      <c r="J7953" t="s">
        <v>293</v>
      </c>
      <c r="K7953" t="s">
        <v>17283</v>
      </c>
      <c r="L7953" t="s">
        <v>17284</v>
      </c>
      <c r="M7953" t="s">
        <v>312</v>
      </c>
      <c r="N7953" t="s">
        <v>94</v>
      </c>
      <c r="O7953">
        <v>17435</v>
      </c>
      <c r="P7953">
        <v>21753</v>
      </c>
      <c r="Q7953" t="s">
        <v>95</v>
      </c>
      <c r="R7953">
        <v>647</v>
      </c>
      <c r="S7953" s="2">
        <v>44984</v>
      </c>
      <c r="T7953" s="2">
        <v>45006</v>
      </c>
      <c r="U7953">
        <v>0</v>
      </c>
      <c r="V7953" t="s">
        <v>71</v>
      </c>
      <c r="W7953">
        <v>453</v>
      </c>
      <c r="X7953" t="s">
        <v>60</v>
      </c>
      <c r="Y7953" t="s">
        <v>45</v>
      </c>
      <c r="Z7953">
        <v>0</v>
      </c>
      <c r="AA7953">
        <v>79</v>
      </c>
      <c r="AB7953">
        <v>18569</v>
      </c>
      <c r="AC7953" t="s">
        <v>107</v>
      </c>
    </row>
    <row r="7954" spans="1:29" x14ac:dyDescent="0.3">
      <c r="A7954" s="1" t="s">
        <v>47</v>
      </c>
      <c r="B7954" t="s">
        <v>176</v>
      </c>
      <c r="C7954" t="s">
        <v>3614</v>
      </c>
      <c r="D7954" t="s">
        <v>257</v>
      </c>
      <c r="E7954">
        <v>6</v>
      </c>
      <c r="F7954" t="s">
        <v>64</v>
      </c>
      <c r="G7954" t="s">
        <v>433</v>
      </c>
      <c r="H7954" t="s">
        <v>35</v>
      </c>
      <c r="I7954" t="s">
        <v>673</v>
      </c>
      <c r="J7954" t="s">
        <v>3698</v>
      </c>
      <c r="K7954" t="s">
        <v>17285</v>
      </c>
      <c r="L7954" t="s">
        <v>17286</v>
      </c>
      <c r="M7954" t="s">
        <v>887</v>
      </c>
      <c r="N7954" t="s">
        <v>58</v>
      </c>
      <c r="O7954">
        <v>12109</v>
      </c>
      <c r="P7954">
        <v>16031</v>
      </c>
      <c r="Q7954" t="s">
        <v>41</v>
      </c>
      <c r="R7954">
        <v>863</v>
      </c>
      <c r="S7954" s="2">
        <v>45181</v>
      </c>
      <c r="T7954" t="s">
        <v>42</v>
      </c>
      <c r="U7954">
        <v>0</v>
      </c>
      <c r="V7954" t="s">
        <v>43</v>
      </c>
      <c r="W7954">
        <v>550</v>
      </c>
      <c r="X7954" t="s">
        <v>44</v>
      </c>
      <c r="Y7954" t="s">
        <v>72</v>
      </c>
      <c r="Z7954">
        <v>2479</v>
      </c>
      <c r="AA7954">
        <v>385</v>
      </c>
      <c r="AB7954">
        <v>15846</v>
      </c>
      <c r="AC7954" t="s">
        <v>73</v>
      </c>
    </row>
    <row r="7955" spans="1:29" x14ac:dyDescent="0.3">
      <c r="A7955" s="1" t="s">
        <v>47</v>
      </c>
      <c r="B7955" t="s">
        <v>153</v>
      </c>
      <c r="C7955" t="s">
        <v>7567</v>
      </c>
      <c r="D7955" t="s">
        <v>178</v>
      </c>
      <c r="E7955">
        <v>9</v>
      </c>
      <c r="F7955" t="s">
        <v>99</v>
      </c>
      <c r="G7955" t="s">
        <v>1138</v>
      </c>
      <c r="H7955" t="s">
        <v>35</v>
      </c>
      <c r="I7955" t="s">
        <v>910</v>
      </c>
      <c r="J7955" t="s">
        <v>141</v>
      </c>
      <c r="K7955">
        <v>4900516729</v>
      </c>
      <c r="L7955" t="s">
        <v>17287</v>
      </c>
      <c r="M7955" t="s">
        <v>1202</v>
      </c>
      <c r="N7955" t="s">
        <v>40</v>
      </c>
      <c r="O7955">
        <v>18476</v>
      </c>
      <c r="P7955">
        <v>20593</v>
      </c>
      <c r="Q7955" t="s">
        <v>95</v>
      </c>
      <c r="R7955">
        <v>867</v>
      </c>
      <c r="S7955" s="2">
        <v>44503</v>
      </c>
      <c r="T7955" t="s">
        <v>42</v>
      </c>
      <c r="U7955">
        <v>0</v>
      </c>
      <c r="V7955" t="s">
        <v>71</v>
      </c>
      <c r="W7955">
        <v>839</v>
      </c>
      <c r="X7955" t="s">
        <v>44</v>
      </c>
      <c r="Y7955" t="s">
        <v>45</v>
      </c>
      <c r="Z7955">
        <v>0</v>
      </c>
      <c r="AA7955">
        <v>481</v>
      </c>
      <c r="AB7955">
        <v>20273</v>
      </c>
      <c r="AC7955" t="s">
        <v>107</v>
      </c>
    </row>
    <row r="7956" spans="1:29" x14ac:dyDescent="0.3">
      <c r="A7956" s="1" t="s">
        <v>29</v>
      </c>
      <c r="B7956" t="s">
        <v>228</v>
      </c>
      <c r="C7956" t="s">
        <v>4757</v>
      </c>
      <c r="D7956" t="s">
        <v>178</v>
      </c>
      <c r="E7956">
        <v>6</v>
      </c>
      <c r="F7956" t="s">
        <v>99</v>
      </c>
      <c r="G7956" t="s">
        <v>1138</v>
      </c>
      <c r="H7956" t="s">
        <v>35</v>
      </c>
      <c r="I7956" t="s">
        <v>3347</v>
      </c>
      <c r="J7956" t="s">
        <v>560</v>
      </c>
      <c r="K7956" t="s">
        <v>17288</v>
      </c>
      <c r="L7956" t="s">
        <v>17289</v>
      </c>
      <c r="M7956" t="s">
        <v>640</v>
      </c>
      <c r="N7956" t="s">
        <v>84</v>
      </c>
      <c r="O7956">
        <v>19250</v>
      </c>
      <c r="P7956">
        <v>24221</v>
      </c>
      <c r="Q7956" t="s">
        <v>59</v>
      </c>
      <c r="R7956">
        <v>880</v>
      </c>
      <c r="S7956" s="2">
        <v>45111</v>
      </c>
      <c r="T7956" t="s">
        <v>42</v>
      </c>
      <c r="U7956">
        <v>15911</v>
      </c>
      <c r="V7956" t="s">
        <v>43</v>
      </c>
      <c r="W7956">
        <v>826</v>
      </c>
      <c r="X7956" t="s">
        <v>44</v>
      </c>
      <c r="Y7956" t="s">
        <v>72</v>
      </c>
      <c r="Z7956">
        <v>0</v>
      </c>
      <c r="AA7956">
        <v>689</v>
      </c>
      <c r="AB7956">
        <v>22586</v>
      </c>
      <c r="AC7956" t="s">
        <v>73</v>
      </c>
    </row>
    <row r="7957" spans="1:29" x14ac:dyDescent="0.3">
      <c r="A7957" s="1" t="s">
        <v>29</v>
      </c>
      <c r="B7957" t="s">
        <v>541</v>
      </c>
      <c r="C7957" t="s">
        <v>2224</v>
      </c>
      <c r="D7957" t="s">
        <v>110</v>
      </c>
      <c r="E7957">
        <v>6</v>
      </c>
      <c r="F7957" t="s">
        <v>186</v>
      </c>
      <c r="G7957" t="s">
        <v>650</v>
      </c>
      <c r="H7957" t="s">
        <v>35</v>
      </c>
      <c r="I7957" t="s">
        <v>1055</v>
      </c>
      <c r="J7957" t="s">
        <v>5243</v>
      </c>
      <c r="K7957" t="s">
        <v>17290</v>
      </c>
      <c r="L7957" t="s">
        <v>17291</v>
      </c>
      <c r="M7957" t="s">
        <v>563</v>
      </c>
      <c r="N7957" t="s">
        <v>84</v>
      </c>
      <c r="O7957">
        <v>6309</v>
      </c>
      <c r="P7957">
        <v>10546</v>
      </c>
      <c r="Q7957" t="s">
        <v>41</v>
      </c>
      <c r="R7957">
        <v>813</v>
      </c>
      <c r="S7957" s="2">
        <v>44384</v>
      </c>
      <c r="T7957" t="s">
        <v>42</v>
      </c>
      <c r="U7957">
        <v>0</v>
      </c>
      <c r="V7957" t="s">
        <v>71</v>
      </c>
      <c r="W7957">
        <v>470</v>
      </c>
      <c r="X7957" t="s">
        <v>44</v>
      </c>
      <c r="Y7957" t="s">
        <v>61</v>
      </c>
      <c r="Z7957">
        <v>0</v>
      </c>
      <c r="AA7957">
        <v>951</v>
      </c>
      <c r="AB7957">
        <v>9384</v>
      </c>
      <c r="AC7957" t="s">
        <v>73</v>
      </c>
    </row>
    <row r="7958" spans="1:29" x14ac:dyDescent="0.3">
      <c r="A7958" s="1" t="s">
        <v>47</v>
      </c>
      <c r="B7958" t="s">
        <v>234</v>
      </c>
      <c r="C7958" t="s">
        <v>3755</v>
      </c>
      <c r="D7958" t="s">
        <v>110</v>
      </c>
      <c r="E7958">
        <v>8</v>
      </c>
      <c r="F7958" t="s">
        <v>99</v>
      </c>
      <c r="G7958" t="s">
        <v>100</v>
      </c>
      <c r="H7958" t="s">
        <v>35</v>
      </c>
      <c r="I7958" t="s">
        <v>299</v>
      </c>
      <c r="J7958" t="s">
        <v>224</v>
      </c>
      <c r="K7958" t="s">
        <v>17292</v>
      </c>
      <c r="L7958" t="s">
        <v>17293</v>
      </c>
      <c r="M7958" t="s">
        <v>746</v>
      </c>
      <c r="N7958" t="s">
        <v>58</v>
      </c>
      <c r="O7958">
        <v>16743</v>
      </c>
      <c r="P7958">
        <v>19655</v>
      </c>
      <c r="Q7958" t="s">
        <v>59</v>
      </c>
      <c r="R7958">
        <v>330</v>
      </c>
      <c r="S7958" s="2">
        <v>44779</v>
      </c>
      <c r="T7958" t="s">
        <v>42</v>
      </c>
      <c r="U7958">
        <v>42571</v>
      </c>
      <c r="V7958" t="s">
        <v>43</v>
      </c>
      <c r="W7958">
        <v>849</v>
      </c>
      <c r="X7958" t="s">
        <v>44</v>
      </c>
      <c r="Y7958" t="s">
        <v>45</v>
      </c>
      <c r="Z7958">
        <v>1332</v>
      </c>
      <c r="AA7958">
        <v>495</v>
      </c>
      <c r="AB7958">
        <v>19348</v>
      </c>
      <c r="AC7958" t="s">
        <v>73</v>
      </c>
    </row>
    <row r="7959" spans="1:29" x14ac:dyDescent="0.3">
      <c r="A7959" s="1" t="s">
        <v>29</v>
      </c>
      <c r="B7959" t="s">
        <v>74</v>
      </c>
      <c r="C7959" t="s">
        <v>1286</v>
      </c>
      <c r="D7959" t="s">
        <v>387</v>
      </c>
      <c r="E7959">
        <v>5</v>
      </c>
      <c r="F7959" t="s">
        <v>64</v>
      </c>
      <c r="G7959" t="s">
        <v>376</v>
      </c>
      <c r="H7959" t="s">
        <v>35</v>
      </c>
      <c r="I7959" t="s">
        <v>299</v>
      </c>
      <c r="J7959" t="s">
        <v>787</v>
      </c>
      <c r="K7959" t="s">
        <v>17294</v>
      </c>
      <c r="L7959" t="s">
        <v>17295</v>
      </c>
      <c r="M7959" t="s">
        <v>175</v>
      </c>
      <c r="N7959" t="s">
        <v>40</v>
      </c>
      <c r="O7959">
        <v>4380</v>
      </c>
      <c r="P7959">
        <v>6483</v>
      </c>
      <c r="Q7959" t="s">
        <v>41</v>
      </c>
      <c r="R7959">
        <v>881</v>
      </c>
      <c r="S7959" s="2">
        <v>45192</v>
      </c>
      <c r="T7959" t="s">
        <v>42</v>
      </c>
      <c r="U7959">
        <v>0</v>
      </c>
      <c r="V7959" t="s">
        <v>71</v>
      </c>
      <c r="W7959">
        <v>452</v>
      </c>
      <c r="X7959" t="s">
        <v>44</v>
      </c>
      <c r="Y7959" t="s">
        <v>45</v>
      </c>
      <c r="Z7959">
        <v>0</v>
      </c>
      <c r="AA7959">
        <v>688</v>
      </c>
      <c r="AB7959">
        <v>5787</v>
      </c>
      <c r="AC7959" t="s">
        <v>46</v>
      </c>
    </row>
    <row r="7960" spans="1:29" x14ac:dyDescent="0.3">
      <c r="A7960" s="1" t="s">
        <v>47</v>
      </c>
      <c r="B7960" t="s">
        <v>145</v>
      </c>
      <c r="C7960" t="s">
        <v>1527</v>
      </c>
      <c r="D7960" t="s">
        <v>178</v>
      </c>
      <c r="E7960">
        <v>2</v>
      </c>
      <c r="F7960" t="s">
        <v>51</v>
      </c>
      <c r="G7960" t="s">
        <v>291</v>
      </c>
      <c r="H7960" t="s">
        <v>79</v>
      </c>
      <c r="I7960" t="s">
        <v>679</v>
      </c>
      <c r="J7960" t="s">
        <v>211</v>
      </c>
      <c r="K7960" t="s">
        <v>17296</v>
      </c>
      <c r="L7960" t="s">
        <v>17297</v>
      </c>
      <c r="M7960" t="s">
        <v>2358</v>
      </c>
      <c r="N7960" t="s">
        <v>58</v>
      </c>
      <c r="O7960">
        <v>24328</v>
      </c>
      <c r="P7960">
        <v>28489</v>
      </c>
      <c r="Q7960" t="s">
        <v>41</v>
      </c>
      <c r="R7960">
        <v>451</v>
      </c>
      <c r="S7960" s="2">
        <v>44423</v>
      </c>
      <c r="T7960" s="2">
        <v>44440</v>
      </c>
      <c r="U7960">
        <v>0</v>
      </c>
      <c r="V7960" t="s">
        <v>85</v>
      </c>
      <c r="W7960">
        <v>415</v>
      </c>
      <c r="X7960" t="s">
        <v>60</v>
      </c>
      <c r="Y7960" t="s">
        <v>45</v>
      </c>
      <c r="Z7960">
        <v>3621</v>
      </c>
      <c r="AA7960">
        <v>245</v>
      </c>
      <c r="AB7960">
        <v>24336</v>
      </c>
      <c r="AC7960" t="s">
        <v>73</v>
      </c>
    </row>
    <row r="7961" spans="1:29" x14ac:dyDescent="0.3">
      <c r="A7961" s="1" t="s">
        <v>29</v>
      </c>
      <c r="B7961" t="s">
        <v>96</v>
      </c>
      <c r="C7961" t="s">
        <v>1922</v>
      </c>
      <c r="D7961" t="s">
        <v>178</v>
      </c>
      <c r="E7961">
        <v>4</v>
      </c>
      <c r="F7961" t="s">
        <v>120</v>
      </c>
      <c r="G7961" t="s">
        <v>121</v>
      </c>
      <c r="H7961" t="s">
        <v>79</v>
      </c>
      <c r="I7961" t="s">
        <v>668</v>
      </c>
      <c r="J7961" t="s">
        <v>3889</v>
      </c>
      <c r="K7961" t="s">
        <v>17298</v>
      </c>
      <c r="L7961" t="s">
        <v>17299</v>
      </c>
      <c r="M7961" t="s">
        <v>818</v>
      </c>
      <c r="N7961" t="s">
        <v>94</v>
      </c>
      <c r="O7961">
        <v>13567</v>
      </c>
      <c r="P7961">
        <v>17101</v>
      </c>
      <c r="Q7961" t="s">
        <v>95</v>
      </c>
      <c r="R7961">
        <v>408</v>
      </c>
      <c r="S7961" s="2">
        <v>44684</v>
      </c>
      <c r="T7961" t="s">
        <v>42</v>
      </c>
      <c r="U7961">
        <v>0</v>
      </c>
      <c r="V7961" t="s">
        <v>106</v>
      </c>
      <c r="W7961">
        <v>625</v>
      </c>
      <c r="X7961" t="s">
        <v>44</v>
      </c>
      <c r="Y7961" t="s">
        <v>61</v>
      </c>
      <c r="Z7961">
        <v>0</v>
      </c>
      <c r="AA7961">
        <v>463</v>
      </c>
      <c r="AB7961">
        <v>16469</v>
      </c>
      <c r="AC7961" t="s">
        <v>46</v>
      </c>
    </row>
    <row r="7962" spans="1:29" x14ac:dyDescent="0.3">
      <c r="A7962" s="1" t="s">
        <v>47</v>
      </c>
      <c r="B7962" t="s">
        <v>108</v>
      </c>
      <c r="C7962" t="s">
        <v>1763</v>
      </c>
      <c r="D7962" t="s">
        <v>387</v>
      </c>
      <c r="E7962">
        <v>3</v>
      </c>
      <c r="F7962" t="s">
        <v>186</v>
      </c>
      <c r="G7962" t="s">
        <v>620</v>
      </c>
      <c r="H7962" t="s">
        <v>79</v>
      </c>
      <c r="I7962" t="s">
        <v>711</v>
      </c>
      <c r="J7962" t="s">
        <v>890</v>
      </c>
      <c r="K7962" t="s">
        <v>17300</v>
      </c>
      <c r="L7962" t="s">
        <v>17301</v>
      </c>
      <c r="M7962" t="s">
        <v>116</v>
      </c>
      <c r="N7962" t="s">
        <v>94</v>
      </c>
      <c r="O7962">
        <v>16912</v>
      </c>
      <c r="P7962">
        <v>19712</v>
      </c>
      <c r="Q7962" t="s">
        <v>95</v>
      </c>
      <c r="R7962">
        <v>255</v>
      </c>
      <c r="S7962" s="2">
        <v>44825</v>
      </c>
      <c r="T7962" s="2">
        <v>44853</v>
      </c>
      <c r="U7962">
        <v>0</v>
      </c>
      <c r="V7962" t="s">
        <v>71</v>
      </c>
      <c r="W7962">
        <v>554</v>
      </c>
      <c r="X7962" t="s">
        <v>60</v>
      </c>
      <c r="Y7962" t="s">
        <v>61</v>
      </c>
      <c r="Z7962">
        <v>0</v>
      </c>
      <c r="AA7962">
        <v>269</v>
      </c>
      <c r="AB7962">
        <v>18935</v>
      </c>
      <c r="AC7962" t="s">
        <v>46</v>
      </c>
    </row>
    <row r="7963" spans="1:29" x14ac:dyDescent="0.3">
      <c r="A7963" s="1" t="s">
        <v>47</v>
      </c>
      <c r="B7963" t="s">
        <v>234</v>
      </c>
      <c r="C7963" t="s">
        <v>564</v>
      </c>
      <c r="D7963" t="s">
        <v>185</v>
      </c>
      <c r="E7963">
        <v>9</v>
      </c>
      <c r="F7963" t="s">
        <v>33</v>
      </c>
      <c r="G7963" t="s">
        <v>179</v>
      </c>
      <c r="H7963" t="s">
        <v>79</v>
      </c>
      <c r="I7963" t="s">
        <v>906</v>
      </c>
      <c r="J7963" t="s">
        <v>372</v>
      </c>
      <c r="K7963" t="s">
        <v>17302</v>
      </c>
      <c r="L7963" t="s">
        <v>17303</v>
      </c>
      <c r="M7963" t="s">
        <v>1972</v>
      </c>
      <c r="N7963" t="s">
        <v>84</v>
      </c>
      <c r="O7963">
        <v>6793</v>
      </c>
      <c r="P7963">
        <v>10580</v>
      </c>
      <c r="Q7963" t="s">
        <v>95</v>
      </c>
      <c r="R7963">
        <v>534</v>
      </c>
      <c r="S7963" s="2">
        <v>44885</v>
      </c>
      <c r="T7963" t="s">
        <v>42</v>
      </c>
      <c r="U7963">
        <v>0</v>
      </c>
      <c r="V7963" t="s">
        <v>85</v>
      </c>
      <c r="W7963">
        <v>408</v>
      </c>
      <c r="X7963" t="s">
        <v>44</v>
      </c>
      <c r="Y7963" t="s">
        <v>45</v>
      </c>
      <c r="Z7963">
        <v>0</v>
      </c>
      <c r="AA7963">
        <v>160</v>
      </c>
      <c r="AB7963">
        <v>9969</v>
      </c>
      <c r="AC7963" t="s">
        <v>73</v>
      </c>
    </row>
    <row r="7964" spans="1:29" x14ac:dyDescent="0.3">
      <c r="A7964" s="1" t="s">
        <v>29</v>
      </c>
      <c r="B7964" t="s">
        <v>541</v>
      </c>
      <c r="C7964" t="s">
        <v>2018</v>
      </c>
      <c r="D7964" t="s">
        <v>32</v>
      </c>
      <c r="E7964">
        <v>4</v>
      </c>
      <c r="F7964" t="s">
        <v>186</v>
      </c>
      <c r="G7964" t="s">
        <v>187</v>
      </c>
      <c r="H7964" t="s">
        <v>35</v>
      </c>
      <c r="I7964" t="s">
        <v>3333</v>
      </c>
      <c r="J7964" t="s">
        <v>10003</v>
      </c>
      <c r="K7964" t="s">
        <v>17304</v>
      </c>
      <c r="L7964" t="s">
        <v>17305</v>
      </c>
      <c r="M7964" t="s">
        <v>1715</v>
      </c>
      <c r="N7964" t="s">
        <v>40</v>
      </c>
      <c r="O7964">
        <v>5432</v>
      </c>
      <c r="P7964">
        <v>8380</v>
      </c>
      <c r="Q7964" t="s">
        <v>59</v>
      </c>
      <c r="R7964">
        <v>686</v>
      </c>
      <c r="S7964" s="2">
        <v>44347</v>
      </c>
      <c r="T7964" s="2">
        <v>44372</v>
      </c>
      <c r="U7964">
        <v>7734</v>
      </c>
      <c r="V7964" t="s">
        <v>43</v>
      </c>
      <c r="W7964">
        <v>593</v>
      </c>
      <c r="X7964" t="s">
        <v>60</v>
      </c>
      <c r="Y7964" t="s">
        <v>61</v>
      </c>
      <c r="Z7964">
        <v>0</v>
      </c>
      <c r="AA7964">
        <v>61</v>
      </c>
      <c r="AB7964">
        <v>7407</v>
      </c>
      <c r="AC7964" t="s">
        <v>107</v>
      </c>
    </row>
    <row r="7965" spans="1:29" x14ac:dyDescent="0.3">
      <c r="A7965" s="1" t="s">
        <v>29</v>
      </c>
      <c r="B7965" t="s">
        <v>62</v>
      </c>
      <c r="C7965" t="s">
        <v>1552</v>
      </c>
      <c r="D7965" t="s">
        <v>387</v>
      </c>
      <c r="E7965">
        <v>5</v>
      </c>
      <c r="F7965" t="s">
        <v>64</v>
      </c>
      <c r="G7965" t="s">
        <v>1599</v>
      </c>
      <c r="H7965" t="s">
        <v>79</v>
      </c>
      <c r="I7965" t="s">
        <v>921</v>
      </c>
      <c r="J7965" t="s">
        <v>6648</v>
      </c>
      <c r="K7965" t="s">
        <v>17306</v>
      </c>
      <c r="L7965" t="s">
        <v>17307</v>
      </c>
      <c r="M7965" t="s">
        <v>135</v>
      </c>
      <c r="N7965" t="s">
        <v>58</v>
      </c>
      <c r="O7965">
        <v>29630</v>
      </c>
      <c r="P7965">
        <v>34056</v>
      </c>
      <c r="Q7965" t="s">
        <v>95</v>
      </c>
      <c r="R7965">
        <v>103</v>
      </c>
      <c r="S7965" s="2">
        <v>44802</v>
      </c>
      <c r="T7965" s="2">
        <v>44804</v>
      </c>
      <c r="U7965">
        <v>0</v>
      </c>
      <c r="V7965" t="s">
        <v>71</v>
      </c>
      <c r="W7965">
        <v>640</v>
      </c>
      <c r="X7965" t="s">
        <v>60</v>
      </c>
      <c r="Y7965" t="s">
        <v>45</v>
      </c>
      <c r="Z7965">
        <v>4422</v>
      </c>
      <c r="AA7965">
        <v>355</v>
      </c>
      <c r="AB7965">
        <v>33400</v>
      </c>
      <c r="AC7965" t="s">
        <v>46</v>
      </c>
    </row>
    <row r="7966" spans="1:29" x14ac:dyDescent="0.3">
      <c r="A7966" s="1" t="s">
        <v>47</v>
      </c>
      <c r="B7966" t="s">
        <v>176</v>
      </c>
      <c r="C7966" t="s">
        <v>351</v>
      </c>
      <c r="D7966" t="s">
        <v>119</v>
      </c>
      <c r="E7966">
        <v>2</v>
      </c>
      <c r="F7966" t="s">
        <v>64</v>
      </c>
      <c r="G7966" t="s">
        <v>1599</v>
      </c>
      <c r="H7966" t="s">
        <v>35</v>
      </c>
      <c r="I7966" t="s">
        <v>417</v>
      </c>
      <c r="J7966" t="s">
        <v>12611</v>
      </c>
      <c r="K7966" t="s">
        <v>17308</v>
      </c>
      <c r="L7966" t="s">
        <v>17309</v>
      </c>
      <c r="M7966" t="s">
        <v>426</v>
      </c>
      <c r="N7966" t="s">
        <v>40</v>
      </c>
      <c r="O7966">
        <v>20389</v>
      </c>
      <c r="P7966">
        <v>22706</v>
      </c>
      <c r="Q7966" t="s">
        <v>41</v>
      </c>
      <c r="R7966">
        <v>643</v>
      </c>
      <c r="S7966" s="2">
        <v>45273</v>
      </c>
      <c r="T7966" t="s">
        <v>42</v>
      </c>
      <c r="U7966">
        <v>0</v>
      </c>
      <c r="V7966" t="s">
        <v>43</v>
      </c>
      <c r="W7966">
        <v>421</v>
      </c>
      <c r="X7966" t="s">
        <v>44</v>
      </c>
      <c r="Y7966" t="s">
        <v>45</v>
      </c>
      <c r="Z7966">
        <v>0</v>
      </c>
      <c r="AA7966">
        <v>606</v>
      </c>
      <c r="AB7966">
        <v>20897</v>
      </c>
      <c r="AC7966" t="s">
        <v>73</v>
      </c>
    </row>
    <row r="7967" spans="1:29" x14ac:dyDescent="0.3">
      <c r="A7967" s="1" t="s">
        <v>47</v>
      </c>
      <c r="B7967" t="s">
        <v>592</v>
      </c>
      <c r="C7967" t="s">
        <v>1129</v>
      </c>
      <c r="D7967" t="s">
        <v>50</v>
      </c>
      <c r="E7967">
        <v>10</v>
      </c>
      <c r="F7967" t="s">
        <v>99</v>
      </c>
      <c r="G7967" t="s">
        <v>1138</v>
      </c>
      <c r="H7967" t="s">
        <v>35</v>
      </c>
      <c r="I7967" t="s">
        <v>299</v>
      </c>
      <c r="J7967" t="s">
        <v>6004</v>
      </c>
      <c r="K7967" t="s">
        <v>17310</v>
      </c>
      <c r="L7967" t="s">
        <v>17311</v>
      </c>
      <c r="M7967" t="s">
        <v>1512</v>
      </c>
      <c r="N7967" t="s">
        <v>94</v>
      </c>
      <c r="O7967">
        <v>17479</v>
      </c>
      <c r="P7967">
        <v>20506</v>
      </c>
      <c r="Q7967" t="s">
        <v>59</v>
      </c>
      <c r="R7967">
        <v>442</v>
      </c>
      <c r="S7967" s="2">
        <v>44880</v>
      </c>
      <c r="T7967" s="2">
        <v>44883</v>
      </c>
      <c r="U7967">
        <v>17422</v>
      </c>
      <c r="V7967" t="s">
        <v>106</v>
      </c>
      <c r="W7967">
        <v>420</v>
      </c>
      <c r="X7967" t="s">
        <v>60</v>
      </c>
      <c r="Y7967" t="s">
        <v>61</v>
      </c>
      <c r="Z7967">
        <v>0</v>
      </c>
      <c r="AA7967">
        <v>592</v>
      </c>
      <c r="AB7967">
        <v>19124</v>
      </c>
      <c r="AC7967" t="s">
        <v>107</v>
      </c>
    </row>
    <row r="7968" spans="1:29" x14ac:dyDescent="0.3">
      <c r="A7968" s="1" t="s">
        <v>29</v>
      </c>
      <c r="B7968" t="s">
        <v>541</v>
      </c>
      <c r="C7968" t="s">
        <v>1423</v>
      </c>
      <c r="D7968" t="s">
        <v>138</v>
      </c>
      <c r="E7968">
        <v>5</v>
      </c>
      <c r="F7968" t="s">
        <v>271</v>
      </c>
      <c r="G7968" t="s">
        <v>1060</v>
      </c>
      <c r="H7968" t="s">
        <v>35</v>
      </c>
      <c r="I7968" t="s">
        <v>1985</v>
      </c>
      <c r="J7968" t="s">
        <v>6917</v>
      </c>
      <c r="K7968" t="s">
        <v>17312</v>
      </c>
      <c r="L7968" t="s">
        <v>17313</v>
      </c>
      <c r="M7968" t="s">
        <v>3258</v>
      </c>
      <c r="N7968" t="s">
        <v>40</v>
      </c>
      <c r="O7968">
        <v>4637</v>
      </c>
      <c r="P7968">
        <v>9379</v>
      </c>
      <c r="Q7968" t="s">
        <v>59</v>
      </c>
      <c r="R7968">
        <v>226</v>
      </c>
      <c r="S7968" s="2">
        <v>44348</v>
      </c>
      <c r="T7968" s="2">
        <v>44368</v>
      </c>
      <c r="U7968">
        <v>4527</v>
      </c>
      <c r="V7968" t="s">
        <v>106</v>
      </c>
      <c r="W7968">
        <v>459</v>
      </c>
      <c r="X7968" t="s">
        <v>60</v>
      </c>
      <c r="Y7968" t="s">
        <v>61</v>
      </c>
      <c r="Z7968">
        <v>0</v>
      </c>
      <c r="AA7968">
        <v>82</v>
      </c>
      <c r="AB7968">
        <v>5285</v>
      </c>
      <c r="AC7968" t="s">
        <v>73</v>
      </c>
    </row>
    <row r="7969" spans="1:29" x14ac:dyDescent="0.3">
      <c r="A7969" s="1" t="s">
        <v>47</v>
      </c>
      <c r="B7969" t="s">
        <v>108</v>
      </c>
      <c r="C7969" t="s">
        <v>109</v>
      </c>
      <c r="D7969" t="s">
        <v>155</v>
      </c>
      <c r="E7969">
        <v>4</v>
      </c>
      <c r="F7969" t="s">
        <v>129</v>
      </c>
      <c r="G7969" t="s">
        <v>395</v>
      </c>
      <c r="H7969" t="s">
        <v>35</v>
      </c>
      <c r="I7969" t="s">
        <v>2069</v>
      </c>
      <c r="J7969" t="s">
        <v>4457</v>
      </c>
      <c r="K7969" t="s">
        <v>17314</v>
      </c>
      <c r="L7969" t="s">
        <v>17315</v>
      </c>
      <c r="M7969" t="s">
        <v>277</v>
      </c>
      <c r="N7969" t="s">
        <v>40</v>
      </c>
      <c r="O7969">
        <v>6284</v>
      </c>
      <c r="P7969">
        <v>10620</v>
      </c>
      <c r="Q7969" t="s">
        <v>95</v>
      </c>
      <c r="R7969">
        <v>424</v>
      </c>
      <c r="S7969" s="2">
        <v>45019</v>
      </c>
      <c r="T7969" s="2">
        <v>45049</v>
      </c>
      <c r="U7969">
        <v>0</v>
      </c>
      <c r="V7969" t="s">
        <v>85</v>
      </c>
      <c r="W7969">
        <v>622</v>
      </c>
      <c r="X7969" t="s">
        <v>60</v>
      </c>
      <c r="Y7969" t="s">
        <v>45</v>
      </c>
      <c r="Z7969">
        <v>0</v>
      </c>
      <c r="AA7969">
        <v>485</v>
      </c>
      <c r="AB7969">
        <v>6894</v>
      </c>
      <c r="AC7969" t="s">
        <v>107</v>
      </c>
    </row>
    <row r="7970" spans="1:29" x14ac:dyDescent="0.3">
      <c r="A7970" s="1" t="s">
        <v>29</v>
      </c>
      <c r="B7970" t="s">
        <v>228</v>
      </c>
      <c r="C7970" t="s">
        <v>1862</v>
      </c>
      <c r="D7970" t="s">
        <v>201</v>
      </c>
      <c r="E7970">
        <v>8</v>
      </c>
      <c r="F7970" t="s">
        <v>77</v>
      </c>
      <c r="G7970" t="s">
        <v>932</v>
      </c>
      <c r="H7970" t="s">
        <v>35</v>
      </c>
      <c r="I7970" t="s">
        <v>140</v>
      </c>
      <c r="J7970" t="s">
        <v>15041</v>
      </c>
      <c r="K7970" t="s">
        <v>17316</v>
      </c>
      <c r="L7970" t="s">
        <v>17317</v>
      </c>
      <c r="M7970" t="s">
        <v>487</v>
      </c>
      <c r="N7970" t="s">
        <v>40</v>
      </c>
      <c r="O7970">
        <v>8863</v>
      </c>
      <c r="P7970">
        <v>10957</v>
      </c>
      <c r="Q7970" t="s">
        <v>59</v>
      </c>
      <c r="R7970">
        <v>922</v>
      </c>
      <c r="S7970" s="2">
        <v>44321</v>
      </c>
      <c r="T7970" s="2">
        <v>44342</v>
      </c>
      <c r="U7970">
        <v>4302</v>
      </c>
      <c r="V7970" t="s">
        <v>43</v>
      </c>
      <c r="W7970">
        <v>581</v>
      </c>
      <c r="X7970" t="s">
        <v>60</v>
      </c>
      <c r="Y7970" t="s">
        <v>72</v>
      </c>
      <c r="Z7970">
        <v>0</v>
      </c>
      <c r="AA7970">
        <v>173</v>
      </c>
      <c r="AB7970">
        <v>10738</v>
      </c>
      <c r="AC7970" t="s">
        <v>107</v>
      </c>
    </row>
    <row r="7971" spans="1:29" x14ac:dyDescent="0.3">
      <c r="A7971" s="1" t="s">
        <v>29</v>
      </c>
      <c r="B7971" t="s">
        <v>393</v>
      </c>
      <c r="C7971" t="s">
        <v>2027</v>
      </c>
      <c r="D7971" t="s">
        <v>128</v>
      </c>
      <c r="E7971">
        <v>5</v>
      </c>
      <c r="F7971" t="s">
        <v>99</v>
      </c>
      <c r="G7971" t="s">
        <v>1638</v>
      </c>
      <c r="H7971" t="s">
        <v>79</v>
      </c>
      <c r="I7971" t="s">
        <v>2386</v>
      </c>
      <c r="J7971" t="s">
        <v>8502</v>
      </c>
      <c r="K7971" t="s">
        <v>17318</v>
      </c>
      <c r="L7971" t="s">
        <v>17319</v>
      </c>
      <c r="M7971" t="s">
        <v>1265</v>
      </c>
      <c r="N7971" t="s">
        <v>94</v>
      </c>
      <c r="O7971">
        <v>14731</v>
      </c>
      <c r="P7971">
        <v>19237</v>
      </c>
      <c r="Q7971" t="s">
        <v>95</v>
      </c>
      <c r="R7971">
        <v>847</v>
      </c>
      <c r="S7971" s="2">
        <v>45296</v>
      </c>
      <c r="T7971" t="s">
        <v>42</v>
      </c>
      <c r="U7971">
        <v>0</v>
      </c>
      <c r="V7971" t="s">
        <v>71</v>
      </c>
      <c r="W7971">
        <v>608</v>
      </c>
      <c r="X7971" t="s">
        <v>44</v>
      </c>
      <c r="Y7971" t="s">
        <v>45</v>
      </c>
      <c r="Z7971">
        <v>0</v>
      </c>
      <c r="AA7971">
        <v>553</v>
      </c>
      <c r="AB7971">
        <v>17867</v>
      </c>
      <c r="AC7971" t="s">
        <v>73</v>
      </c>
    </row>
    <row r="7972" spans="1:29" x14ac:dyDescent="0.3">
      <c r="A7972" s="1" t="s">
        <v>47</v>
      </c>
      <c r="B7972" t="s">
        <v>136</v>
      </c>
      <c r="C7972" t="s">
        <v>1124</v>
      </c>
      <c r="D7972" t="s">
        <v>178</v>
      </c>
      <c r="E7972">
        <v>9</v>
      </c>
      <c r="F7972" t="s">
        <v>129</v>
      </c>
      <c r="G7972" t="s">
        <v>1528</v>
      </c>
      <c r="H7972" t="s">
        <v>79</v>
      </c>
      <c r="I7972" t="s">
        <v>148</v>
      </c>
      <c r="J7972" t="s">
        <v>651</v>
      </c>
      <c r="K7972" t="s">
        <v>17320</v>
      </c>
      <c r="L7972" t="s">
        <v>17321</v>
      </c>
      <c r="M7972" t="s">
        <v>1847</v>
      </c>
      <c r="N7972" t="s">
        <v>84</v>
      </c>
      <c r="O7972">
        <v>23867</v>
      </c>
      <c r="P7972">
        <v>26311</v>
      </c>
      <c r="Q7972" t="s">
        <v>41</v>
      </c>
      <c r="R7972">
        <v>233</v>
      </c>
      <c r="S7972" s="2">
        <v>45063</v>
      </c>
      <c r="T7972" s="2">
        <v>45085</v>
      </c>
      <c r="U7972">
        <v>0</v>
      </c>
      <c r="V7972" t="s">
        <v>106</v>
      </c>
      <c r="W7972">
        <v>813</v>
      </c>
      <c r="X7972" t="s">
        <v>60</v>
      </c>
      <c r="Y7972" t="s">
        <v>72</v>
      </c>
      <c r="Z7972">
        <v>0</v>
      </c>
      <c r="AA7972">
        <v>523</v>
      </c>
      <c r="AB7972">
        <v>23898</v>
      </c>
      <c r="AC7972" t="s">
        <v>46</v>
      </c>
    </row>
    <row r="7973" spans="1:29" x14ac:dyDescent="0.3">
      <c r="A7973" s="1" t="s">
        <v>47</v>
      </c>
      <c r="B7973" t="s">
        <v>108</v>
      </c>
      <c r="C7973" t="s">
        <v>270</v>
      </c>
      <c r="D7973" t="s">
        <v>169</v>
      </c>
      <c r="E7973">
        <v>4</v>
      </c>
      <c r="F7973" t="s">
        <v>99</v>
      </c>
      <c r="G7973" t="s">
        <v>950</v>
      </c>
      <c r="H7973" t="s">
        <v>79</v>
      </c>
      <c r="I7973" t="s">
        <v>441</v>
      </c>
      <c r="J7973" t="s">
        <v>2193</v>
      </c>
      <c r="K7973" t="s">
        <v>17322</v>
      </c>
      <c r="L7973" t="s">
        <v>17323</v>
      </c>
      <c r="M7973" t="s">
        <v>660</v>
      </c>
      <c r="N7973" t="s">
        <v>84</v>
      </c>
      <c r="O7973">
        <v>20473</v>
      </c>
      <c r="P7973">
        <v>25417</v>
      </c>
      <c r="Q7973" t="s">
        <v>95</v>
      </c>
      <c r="R7973">
        <v>117</v>
      </c>
      <c r="S7973" s="2">
        <v>44505</v>
      </c>
      <c r="T7973" s="2">
        <v>44535</v>
      </c>
      <c r="U7973">
        <v>0</v>
      </c>
      <c r="V7973" t="s">
        <v>106</v>
      </c>
      <c r="W7973">
        <v>474</v>
      </c>
      <c r="X7973" t="s">
        <v>60</v>
      </c>
      <c r="Y7973" t="s">
        <v>45</v>
      </c>
      <c r="Z7973">
        <v>0</v>
      </c>
      <c r="AA7973">
        <v>385</v>
      </c>
      <c r="AB7973">
        <v>23225</v>
      </c>
      <c r="AC7973" t="s">
        <v>73</v>
      </c>
    </row>
    <row r="7974" spans="1:29" x14ac:dyDescent="0.3">
      <c r="A7974" s="1" t="s">
        <v>47</v>
      </c>
      <c r="B7974" t="s">
        <v>161</v>
      </c>
      <c r="C7974" t="s">
        <v>2054</v>
      </c>
      <c r="D7974" t="s">
        <v>138</v>
      </c>
      <c r="E7974">
        <v>8</v>
      </c>
      <c r="F7974" t="s">
        <v>129</v>
      </c>
      <c r="G7974" t="s">
        <v>395</v>
      </c>
      <c r="H7974" t="s">
        <v>79</v>
      </c>
      <c r="I7974" t="s">
        <v>1229</v>
      </c>
      <c r="J7974" t="s">
        <v>2663</v>
      </c>
      <c r="K7974" t="s">
        <v>17324</v>
      </c>
      <c r="L7974" t="s">
        <v>17325</v>
      </c>
      <c r="M7974" t="s">
        <v>283</v>
      </c>
      <c r="N7974" t="s">
        <v>40</v>
      </c>
      <c r="O7974">
        <v>11541</v>
      </c>
      <c r="P7974">
        <v>15252</v>
      </c>
      <c r="Q7974" t="s">
        <v>41</v>
      </c>
      <c r="R7974">
        <v>58</v>
      </c>
      <c r="S7974" s="2">
        <v>44890</v>
      </c>
      <c r="T7974" s="2">
        <v>44917</v>
      </c>
      <c r="U7974">
        <v>0</v>
      </c>
      <c r="V7974" t="s">
        <v>85</v>
      </c>
      <c r="W7974">
        <v>638</v>
      </c>
      <c r="X7974" t="s">
        <v>60</v>
      </c>
      <c r="Y7974" t="s">
        <v>72</v>
      </c>
      <c r="Z7974">
        <v>0</v>
      </c>
      <c r="AA7974">
        <v>90</v>
      </c>
      <c r="AB7974">
        <v>12594</v>
      </c>
      <c r="AC7974" t="s">
        <v>73</v>
      </c>
    </row>
    <row r="7975" spans="1:29" x14ac:dyDescent="0.3">
      <c r="A7975" s="1" t="s">
        <v>47</v>
      </c>
      <c r="B7975" t="s">
        <v>592</v>
      </c>
      <c r="C7975" t="s">
        <v>2088</v>
      </c>
      <c r="D7975" t="s">
        <v>138</v>
      </c>
      <c r="E7975">
        <v>10</v>
      </c>
      <c r="F7975" t="s">
        <v>33</v>
      </c>
      <c r="G7975" t="s">
        <v>111</v>
      </c>
      <c r="H7975" t="s">
        <v>79</v>
      </c>
      <c r="I7975" t="s">
        <v>778</v>
      </c>
      <c r="J7975" t="s">
        <v>936</v>
      </c>
      <c r="K7975" t="s">
        <v>17326</v>
      </c>
      <c r="L7975" t="s">
        <v>9952</v>
      </c>
      <c r="M7975" t="s">
        <v>1449</v>
      </c>
      <c r="N7975" t="s">
        <v>94</v>
      </c>
      <c r="O7975">
        <v>3341</v>
      </c>
      <c r="P7975">
        <v>5948</v>
      </c>
      <c r="Q7975" t="s">
        <v>41</v>
      </c>
      <c r="R7975">
        <v>347</v>
      </c>
      <c r="S7975" s="2">
        <v>44943</v>
      </c>
      <c r="T7975" t="s">
        <v>42</v>
      </c>
      <c r="U7975">
        <v>0</v>
      </c>
      <c r="V7975" t="s">
        <v>85</v>
      </c>
      <c r="W7975">
        <v>779</v>
      </c>
      <c r="X7975" t="s">
        <v>44</v>
      </c>
      <c r="Y7975" t="s">
        <v>72</v>
      </c>
      <c r="Z7975">
        <v>0</v>
      </c>
      <c r="AA7975">
        <v>640</v>
      </c>
      <c r="AB7975">
        <v>3350</v>
      </c>
      <c r="AC7975" t="s">
        <v>107</v>
      </c>
    </row>
    <row r="7976" spans="1:29" x14ac:dyDescent="0.3">
      <c r="A7976" s="1" t="s">
        <v>47</v>
      </c>
      <c r="B7976" t="s">
        <v>117</v>
      </c>
      <c r="C7976" t="s">
        <v>1406</v>
      </c>
      <c r="D7976" t="s">
        <v>201</v>
      </c>
      <c r="E7976">
        <v>5</v>
      </c>
      <c r="F7976" t="s">
        <v>271</v>
      </c>
      <c r="G7976" t="s">
        <v>400</v>
      </c>
      <c r="H7976" t="s">
        <v>79</v>
      </c>
      <c r="I7976" t="s">
        <v>210</v>
      </c>
      <c r="J7976" t="s">
        <v>748</v>
      </c>
      <c r="K7976" t="s">
        <v>17327</v>
      </c>
      <c r="L7976" t="s">
        <v>17328</v>
      </c>
      <c r="M7976" t="s">
        <v>868</v>
      </c>
      <c r="N7976" t="s">
        <v>84</v>
      </c>
      <c r="O7976">
        <v>4951</v>
      </c>
      <c r="P7976">
        <v>7901</v>
      </c>
      <c r="Q7976" t="s">
        <v>41</v>
      </c>
      <c r="R7976">
        <v>702</v>
      </c>
      <c r="S7976" s="2">
        <v>45157</v>
      </c>
      <c r="T7976" s="2">
        <v>45182</v>
      </c>
      <c r="U7976">
        <v>0</v>
      </c>
      <c r="V7976" t="s">
        <v>43</v>
      </c>
      <c r="W7976">
        <v>640</v>
      </c>
      <c r="X7976" t="s">
        <v>60</v>
      </c>
      <c r="Y7976" t="s">
        <v>72</v>
      </c>
      <c r="Z7976">
        <v>0</v>
      </c>
      <c r="AA7976">
        <v>610</v>
      </c>
      <c r="AB7976">
        <v>5538</v>
      </c>
      <c r="AC7976" t="s">
        <v>107</v>
      </c>
    </row>
    <row r="7977" spans="1:29" x14ac:dyDescent="0.3">
      <c r="A7977" s="1" t="s">
        <v>47</v>
      </c>
      <c r="B7977" t="s">
        <v>234</v>
      </c>
      <c r="C7977" t="s">
        <v>2589</v>
      </c>
      <c r="D7977" t="s">
        <v>76</v>
      </c>
      <c r="E7977">
        <v>6</v>
      </c>
      <c r="F7977" t="s">
        <v>129</v>
      </c>
      <c r="G7977" t="s">
        <v>163</v>
      </c>
      <c r="H7977" t="s">
        <v>35</v>
      </c>
      <c r="I7977" t="s">
        <v>1944</v>
      </c>
      <c r="J7977" t="s">
        <v>2379</v>
      </c>
      <c r="K7977" t="s">
        <v>17329</v>
      </c>
      <c r="L7977" t="s">
        <v>17330</v>
      </c>
      <c r="M7977" t="s">
        <v>746</v>
      </c>
      <c r="N7977" t="s">
        <v>84</v>
      </c>
      <c r="O7977">
        <v>20604</v>
      </c>
      <c r="P7977">
        <v>23327</v>
      </c>
      <c r="Q7977" t="s">
        <v>95</v>
      </c>
      <c r="R7977">
        <v>452</v>
      </c>
      <c r="S7977" s="2">
        <v>44287</v>
      </c>
      <c r="T7977" t="s">
        <v>42</v>
      </c>
      <c r="U7977">
        <v>0</v>
      </c>
      <c r="V7977" t="s">
        <v>85</v>
      </c>
      <c r="W7977">
        <v>668</v>
      </c>
      <c r="X7977" t="s">
        <v>44</v>
      </c>
      <c r="Y7977" t="s">
        <v>61</v>
      </c>
      <c r="Z7977">
        <v>0</v>
      </c>
      <c r="AA7977">
        <v>524</v>
      </c>
      <c r="AB7977">
        <v>20652</v>
      </c>
      <c r="AC7977" t="s">
        <v>73</v>
      </c>
    </row>
    <row r="7978" spans="1:29" x14ac:dyDescent="0.3">
      <c r="A7978" s="1" t="s">
        <v>29</v>
      </c>
      <c r="B7978" t="s">
        <v>363</v>
      </c>
      <c r="C7978" t="s">
        <v>1258</v>
      </c>
      <c r="D7978" t="s">
        <v>50</v>
      </c>
      <c r="E7978">
        <v>1</v>
      </c>
      <c r="F7978" t="s">
        <v>51</v>
      </c>
      <c r="G7978" t="s">
        <v>237</v>
      </c>
      <c r="H7978" t="s">
        <v>79</v>
      </c>
      <c r="I7978" t="s">
        <v>305</v>
      </c>
      <c r="J7978" t="s">
        <v>743</v>
      </c>
      <c r="K7978" t="s">
        <v>17331</v>
      </c>
      <c r="L7978" t="s">
        <v>17332</v>
      </c>
      <c r="M7978" t="s">
        <v>705</v>
      </c>
      <c r="N7978" t="s">
        <v>40</v>
      </c>
      <c r="O7978">
        <v>24743</v>
      </c>
      <c r="P7978">
        <v>27124</v>
      </c>
      <c r="Q7978" t="s">
        <v>59</v>
      </c>
      <c r="R7978">
        <v>892</v>
      </c>
      <c r="S7978" s="2">
        <v>44683</v>
      </c>
      <c r="T7978" s="2">
        <v>44704</v>
      </c>
      <c r="U7978">
        <v>42198</v>
      </c>
      <c r="V7978" t="s">
        <v>85</v>
      </c>
      <c r="W7978">
        <v>798</v>
      </c>
      <c r="X7978" t="s">
        <v>60</v>
      </c>
      <c r="Y7978" t="s">
        <v>61</v>
      </c>
      <c r="Z7978">
        <v>0</v>
      </c>
      <c r="AA7978">
        <v>719</v>
      </c>
      <c r="AB7978">
        <v>25956</v>
      </c>
      <c r="AC7978" t="s">
        <v>73</v>
      </c>
    </row>
    <row r="7979" spans="1:29" x14ac:dyDescent="0.3">
      <c r="A7979" s="1" t="s">
        <v>47</v>
      </c>
      <c r="B7979" t="s">
        <v>48</v>
      </c>
      <c r="C7979" t="s">
        <v>3795</v>
      </c>
      <c r="D7979" t="s">
        <v>128</v>
      </c>
      <c r="E7979">
        <v>4</v>
      </c>
      <c r="F7979" t="s">
        <v>129</v>
      </c>
      <c r="G7979" t="s">
        <v>1528</v>
      </c>
      <c r="H7979" t="s">
        <v>35</v>
      </c>
      <c r="I7979" t="s">
        <v>3347</v>
      </c>
      <c r="J7979" t="s">
        <v>5131</v>
      </c>
      <c r="K7979" t="s">
        <v>17333</v>
      </c>
      <c r="L7979" t="s">
        <v>17334</v>
      </c>
      <c r="M7979" t="s">
        <v>1240</v>
      </c>
      <c r="N7979" t="s">
        <v>94</v>
      </c>
      <c r="O7979">
        <v>22869</v>
      </c>
      <c r="P7979">
        <v>26997</v>
      </c>
      <c r="Q7979" t="s">
        <v>59</v>
      </c>
      <c r="R7979">
        <v>275</v>
      </c>
      <c r="S7979" s="2">
        <v>45240</v>
      </c>
      <c r="T7979" t="s">
        <v>42</v>
      </c>
      <c r="U7979">
        <v>4114</v>
      </c>
      <c r="V7979" t="s">
        <v>71</v>
      </c>
      <c r="W7979">
        <v>493</v>
      </c>
      <c r="X7979" t="s">
        <v>44</v>
      </c>
      <c r="Y7979" t="s">
        <v>45</v>
      </c>
      <c r="Z7979">
        <v>0</v>
      </c>
      <c r="AA7979">
        <v>153</v>
      </c>
      <c r="AB7979">
        <v>24313</v>
      </c>
      <c r="AC7979" t="s">
        <v>46</v>
      </c>
    </row>
    <row r="7980" spans="1:29" x14ac:dyDescent="0.3">
      <c r="A7980" s="1" t="s">
        <v>47</v>
      </c>
      <c r="B7980" t="s">
        <v>145</v>
      </c>
      <c r="C7980" t="s">
        <v>3466</v>
      </c>
      <c r="D7980" t="s">
        <v>155</v>
      </c>
      <c r="E7980">
        <v>8</v>
      </c>
      <c r="F7980" t="s">
        <v>186</v>
      </c>
      <c r="G7980" t="s">
        <v>187</v>
      </c>
      <c r="H7980" t="s">
        <v>35</v>
      </c>
      <c r="I7980" t="s">
        <v>3013</v>
      </c>
      <c r="J7980" t="s">
        <v>2178</v>
      </c>
      <c r="K7980" t="s">
        <v>17335</v>
      </c>
      <c r="L7980" t="s">
        <v>17336</v>
      </c>
      <c r="M7980" t="s">
        <v>152</v>
      </c>
      <c r="N7980" t="s">
        <v>94</v>
      </c>
      <c r="O7980">
        <v>20617</v>
      </c>
      <c r="P7980">
        <v>25164</v>
      </c>
      <c r="Q7980" t="s">
        <v>95</v>
      </c>
      <c r="R7980">
        <v>932</v>
      </c>
      <c r="S7980" s="2">
        <v>44407</v>
      </c>
      <c r="T7980" t="s">
        <v>42</v>
      </c>
      <c r="U7980">
        <v>0</v>
      </c>
      <c r="V7980" t="s">
        <v>106</v>
      </c>
      <c r="W7980">
        <v>545</v>
      </c>
      <c r="X7980" t="s">
        <v>44</v>
      </c>
      <c r="Y7980" t="s">
        <v>72</v>
      </c>
      <c r="Z7980">
        <v>0</v>
      </c>
      <c r="AA7980">
        <v>603</v>
      </c>
      <c r="AB7980">
        <v>23941</v>
      </c>
      <c r="AC7980" t="s">
        <v>46</v>
      </c>
    </row>
    <row r="7981" spans="1:29" x14ac:dyDescent="0.3">
      <c r="A7981" s="1" t="s">
        <v>29</v>
      </c>
      <c r="B7981" t="s">
        <v>96</v>
      </c>
      <c r="C7981" t="s">
        <v>1523</v>
      </c>
      <c r="D7981" t="s">
        <v>387</v>
      </c>
      <c r="E7981">
        <v>9</v>
      </c>
      <c r="F7981" t="s">
        <v>33</v>
      </c>
      <c r="G7981" t="s">
        <v>848</v>
      </c>
      <c r="H7981" t="s">
        <v>79</v>
      </c>
      <c r="I7981" t="s">
        <v>2513</v>
      </c>
      <c r="J7981" t="s">
        <v>7599</v>
      </c>
      <c r="K7981" t="s">
        <v>17337</v>
      </c>
      <c r="L7981" t="s">
        <v>17338</v>
      </c>
      <c r="M7981" t="s">
        <v>1784</v>
      </c>
      <c r="N7981" t="s">
        <v>94</v>
      </c>
      <c r="O7981">
        <v>6107</v>
      </c>
      <c r="P7981">
        <v>8421</v>
      </c>
      <c r="Q7981" t="s">
        <v>41</v>
      </c>
      <c r="R7981">
        <v>508</v>
      </c>
      <c r="S7981" s="2">
        <v>44403</v>
      </c>
      <c r="T7981" t="s">
        <v>42</v>
      </c>
      <c r="U7981">
        <v>0</v>
      </c>
      <c r="V7981" t="s">
        <v>43</v>
      </c>
      <c r="W7981">
        <v>544</v>
      </c>
      <c r="X7981" t="s">
        <v>44</v>
      </c>
      <c r="Y7981" t="s">
        <v>72</v>
      </c>
      <c r="Z7981">
        <v>0</v>
      </c>
      <c r="AA7981">
        <v>458</v>
      </c>
      <c r="AB7981">
        <v>7946</v>
      </c>
      <c r="AC7981" t="s">
        <v>46</v>
      </c>
    </row>
    <row r="7982" spans="1:29" x14ac:dyDescent="0.3">
      <c r="A7982" s="1" t="s">
        <v>29</v>
      </c>
      <c r="B7982" t="s">
        <v>541</v>
      </c>
      <c r="C7982" t="s">
        <v>1513</v>
      </c>
      <c r="D7982" t="s">
        <v>201</v>
      </c>
      <c r="E7982">
        <v>6</v>
      </c>
      <c r="F7982" t="s">
        <v>120</v>
      </c>
      <c r="G7982" t="s">
        <v>1533</v>
      </c>
      <c r="H7982" t="s">
        <v>79</v>
      </c>
      <c r="I7982" t="s">
        <v>279</v>
      </c>
      <c r="J7982" t="s">
        <v>224</v>
      </c>
      <c r="K7982">
        <v>6340015406</v>
      </c>
      <c r="L7982" t="s">
        <v>17339</v>
      </c>
      <c r="M7982" t="s">
        <v>733</v>
      </c>
      <c r="N7982" t="s">
        <v>40</v>
      </c>
      <c r="O7982">
        <v>4269</v>
      </c>
      <c r="P7982">
        <v>8297</v>
      </c>
      <c r="Q7982" t="s">
        <v>95</v>
      </c>
      <c r="R7982">
        <v>187</v>
      </c>
      <c r="S7982" s="2">
        <v>44410</v>
      </c>
      <c r="T7982" s="2">
        <v>44426</v>
      </c>
      <c r="U7982">
        <v>0</v>
      </c>
      <c r="V7982" t="s">
        <v>43</v>
      </c>
      <c r="W7982">
        <v>754</v>
      </c>
      <c r="X7982" t="s">
        <v>60</v>
      </c>
      <c r="Y7982" t="s">
        <v>45</v>
      </c>
      <c r="Z7982">
        <v>0</v>
      </c>
      <c r="AA7982">
        <v>878</v>
      </c>
      <c r="AB7982">
        <v>5241</v>
      </c>
      <c r="AC7982" t="s">
        <v>107</v>
      </c>
    </row>
    <row r="7983" spans="1:29" x14ac:dyDescent="0.3">
      <c r="A7983" s="1" t="s">
        <v>29</v>
      </c>
      <c r="B7983" t="s">
        <v>363</v>
      </c>
      <c r="C7983" t="s">
        <v>4659</v>
      </c>
      <c r="D7983" t="s">
        <v>236</v>
      </c>
      <c r="E7983">
        <v>2</v>
      </c>
      <c r="F7983" t="s">
        <v>64</v>
      </c>
      <c r="G7983" t="s">
        <v>802</v>
      </c>
      <c r="H7983" t="s">
        <v>35</v>
      </c>
      <c r="I7983" t="s">
        <v>2906</v>
      </c>
      <c r="J7983" t="s">
        <v>3185</v>
      </c>
      <c r="K7983" t="s">
        <v>17340</v>
      </c>
      <c r="L7983" t="s">
        <v>17341</v>
      </c>
      <c r="M7983" t="s">
        <v>431</v>
      </c>
      <c r="N7983" t="s">
        <v>58</v>
      </c>
      <c r="O7983">
        <v>12775</v>
      </c>
      <c r="P7983">
        <v>17040</v>
      </c>
      <c r="Q7983" t="s">
        <v>95</v>
      </c>
      <c r="R7983">
        <v>174</v>
      </c>
      <c r="S7983" s="2">
        <v>44895</v>
      </c>
      <c r="T7983" t="s">
        <v>42</v>
      </c>
      <c r="U7983">
        <v>0</v>
      </c>
      <c r="V7983" t="s">
        <v>43</v>
      </c>
      <c r="W7983">
        <v>621</v>
      </c>
      <c r="X7983" t="s">
        <v>44</v>
      </c>
      <c r="Y7983" t="s">
        <v>72</v>
      </c>
      <c r="Z7983">
        <v>2914</v>
      </c>
      <c r="AA7983">
        <v>341</v>
      </c>
      <c r="AB7983">
        <v>12807</v>
      </c>
      <c r="AC7983" t="s">
        <v>73</v>
      </c>
    </row>
    <row r="7984" spans="1:29" x14ac:dyDescent="0.3">
      <c r="A7984" s="1" t="s">
        <v>29</v>
      </c>
      <c r="B7984" t="s">
        <v>62</v>
      </c>
      <c r="C7984" t="s">
        <v>2021</v>
      </c>
      <c r="D7984" t="s">
        <v>201</v>
      </c>
      <c r="E7984">
        <v>6</v>
      </c>
      <c r="F7984" t="s">
        <v>99</v>
      </c>
      <c r="G7984" t="s">
        <v>100</v>
      </c>
      <c r="H7984" t="s">
        <v>79</v>
      </c>
      <c r="I7984" t="s">
        <v>3473</v>
      </c>
      <c r="J7984" t="s">
        <v>4160</v>
      </c>
      <c r="K7984" t="s">
        <v>17342</v>
      </c>
      <c r="L7984" t="s">
        <v>17343</v>
      </c>
      <c r="M7984" t="s">
        <v>505</v>
      </c>
      <c r="N7984" t="s">
        <v>40</v>
      </c>
      <c r="O7984">
        <v>28797</v>
      </c>
      <c r="P7984">
        <v>32425</v>
      </c>
      <c r="Q7984" t="s">
        <v>59</v>
      </c>
      <c r="R7984">
        <v>726</v>
      </c>
      <c r="S7984" s="2">
        <v>45234</v>
      </c>
      <c r="T7984" t="s">
        <v>42</v>
      </c>
      <c r="U7984">
        <v>27432</v>
      </c>
      <c r="V7984" t="s">
        <v>106</v>
      </c>
      <c r="W7984">
        <v>601</v>
      </c>
      <c r="X7984" t="s">
        <v>44</v>
      </c>
      <c r="Y7984" t="s">
        <v>45</v>
      </c>
      <c r="Z7984">
        <v>0</v>
      </c>
      <c r="AA7984">
        <v>485</v>
      </c>
      <c r="AB7984">
        <v>29158</v>
      </c>
      <c r="AC7984" t="s">
        <v>107</v>
      </c>
    </row>
    <row r="7985" spans="1:29" x14ac:dyDescent="0.3">
      <c r="A7985" s="1" t="s">
        <v>47</v>
      </c>
      <c r="B7985" t="s">
        <v>592</v>
      </c>
      <c r="C7985" t="s">
        <v>1566</v>
      </c>
      <c r="D7985" t="s">
        <v>236</v>
      </c>
      <c r="E7985">
        <v>5</v>
      </c>
      <c r="F7985" t="s">
        <v>120</v>
      </c>
      <c r="G7985" t="s">
        <v>121</v>
      </c>
      <c r="H7985" t="s">
        <v>35</v>
      </c>
      <c r="I7985" t="s">
        <v>441</v>
      </c>
      <c r="J7985" t="s">
        <v>4397</v>
      </c>
      <c r="K7985" t="s">
        <v>17344</v>
      </c>
      <c r="L7985" t="s">
        <v>17345</v>
      </c>
      <c r="M7985" t="s">
        <v>1948</v>
      </c>
      <c r="N7985" t="s">
        <v>94</v>
      </c>
      <c r="O7985">
        <v>12661</v>
      </c>
      <c r="P7985">
        <v>16290</v>
      </c>
      <c r="Q7985" t="s">
        <v>41</v>
      </c>
      <c r="R7985">
        <v>472</v>
      </c>
      <c r="S7985" s="2">
        <v>44901</v>
      </c>
      <c r="T7985" s="2">
        <v>44913</v>
      </c>
      <c r="U7985">
        <v>0</v>
      </c>
      <c r="V7985" t="s">
        <v>43</v>
      </c>
      <c r="W7985">
        <v>569</v>
      </c>
      <c r="X7985" t="s">
        <v>60</v>
      </c>
      <c r="Y7985" t="s">
        <v>72</v>
      </c>
      <c r="Z7985">
        <v>0</v>
      </c>
      <c r="AA7985">
        <v>426</v>
      </c>
      <c r="AB7985">
        <v>15324</v>
      </c>
      <c r="AC7985" t="s">
        <v>46</v>
      </c>
    </row>
    <row r="7986" spans="1:29" x14ac:dyDescent="0.3">
      <c r="A7986" s="1" t="s">
        <v>47</v>
      </c>
      <c r="B7986" t="s">
        <v>234</v>
      </c>
      <c r="C7986" t="s">
        <v>2970</v>
      </c>
      <c r="D7986" t="s">
        <v>169</v>
      </c>
      <c r="E7986">
        <v>1</v>
      </c>
      <c r="F7986" t="s">
        <v>33</v>
      </c>
      <c r="G7986" t="s">
        <v>111</v>
      </c>
      <c r="H7986" t="s">
        <v>79</v>
      </c>
      <c r="I7986" t="s">
        <v>3901</v>
      </c>
      <c r="J7986" t="s">
        <v>123</v>
      </c>
      <c r="K7986" t="s">
        <v>17346</v>
      </c>
      <c r="L7986" t="s">
        <v>17347</v>
      </c>
      <c r="M7986" t="s">
        <v>242</v>
      </c>
      <c r="N7986" t="s">
        <v>40</v>
      </c>
      <c r="O7986">
        <v>26630</v>
      </c>
      <c r="P7986">
        <v>31022</v>
      </c>
      <c r="Q7986" t="s">
        <v>41</v>
      </c>
      <c r="R7986">
        <v>261</v>
      </c>
      <c r="S7986" s="2">
        <v>45055</v>
      </c>
      <c r="T7986" t="s">
        <v>42</v>
      </c>
      <c r="U7986">
        <v>0</v>
      </c>
      <c r="V7986" t="s">
        <v>106</v>
      </c>
      <c r="W7986">
        <v>536</v>
      </c>
      <c r="X7986" t="s">
        <v>44</v>
      </c>
      <c r="Y7986" t="s">
        <v>45</v>
      </c>
      <c r="Z7986">
        <v>0</v>
      </c>
      <c r="AA7986">
        <v>862</v>
      </c>
      <c r="AB7986">
        <v>28119</v>
      </c>
      <c r="AC7986" t="s">
        <v>107</v>
      </c>
    </row>
    <row r="7987" spans="1:29" x14ac:dyDescent="0.3">
      <c r="A7987" s="1" t="s">
        <v>29</v>
      </c>
      <c r="B7987" t="s">
        <v>541</v>
      </c>
      <c r="C7987" t="s">
        <v>1834</v>
      </c>
      <c r="D7987" t="s">
        <v>352</v>
      </c>
      <c r="E7987">
        <v>4</v>
      </c>
      <c r="F7987" t="s">
        <v>51</v>
      </c>
      <c r="G7987" t="s">
        <v>710</v>
      </c>
      <c r="H7987" t="s">
        <v>79</v>
      </c>
      <c r="I7987" t="s">
        <v>1661</v>
      </c>
      <c r="J7987" t="s">
        <v>287</v>
      </c>
      <c r="K7987" t="s">
        <v>17348</v>
      </c>
      <c r="L7987" t="s">
        <v>17349</v>
      </c>
      <c r="M7987" t="s">
        <v>1274</v>
      </c>
      <c r="N7987" t="s">
        <v>84</v>
      </c>
      <c r="O7987">
        <v>22971</v>
      </c>
      <c r="P7987">
        <v>26509</v>
      </c>
      <c r="Q7987" t="s">
        <v>95</v>
      </c>
      <c r="R7987">
        <v>996</v>
      </c>
      <c r="S7987" s="2">
        <v>44936</v>
      </c>
      <c r="T7987" t="s">
        <v>42</v>
      </c>
      <c r="U7987">
        <v>0</v>
      </c>
      <c r="V7987" t="s">
        <v>85</v>
      </c>
      <c r="W7987">
        <v>534</v>
      </c>
      <c r="X7987" t="s">
        <v>44</v>
      </c>
      <c r="Y7987" t="s">
        <v>45</v>
      </c>
      <c r="Z7987">
        <v>0</v>
      </c>
      <c r="AA7987">
        <v>944</v>
      </c>
      <c r="AB7987">
        <v>25427</v>
      </c>
      <c r="AC7987" t="s">
        <v>46</v>
      </c>
    </row>
    <row r="7988" spans="1:29" x14ac:dyDescent="0.3">
      <c r="A7988" s="1" t="s">
        <v>47</v>
      </c>
      <c r="B7988" t="s">
        <v>176</v>
      </c>
      <c r="C7988" t="s">
        <v>3614</v>
      </c>
      <c r="D7988" t="s">
        <v>119</v>
      </c>
      <c r="E7988">
        <v>7</v>
      </c>
      <c r="F7988" t="s">
        <v>271</v>
      </c>
      <c r="G7988" t="s">
        <v>272</v>
      </c>
      <c r="H7988" t="s">
        <v>35</v>
      </c>
      <c r="I7988" t="s">
        <v>412</v>
      </c>
      <c r="J7988" t="s">
        <v>4362</v>
      </c>
      <c r="K7988" t="s">
        <v>17350</v>
      </c>
      <c r="L7988" t="s">
        <v>17351</v>
      </c>
      <c r="M7988" t="s">
        <v>957</v>
      </c>
      <c r="N7988" t="s">
        <v>84</v>
      </c>
      <c r="O7988">
        <v>15630</v>
      </c>
      <c r="P7988">
        <v>18622</v>
      </c>
      <c r="Q7988" t="s">
        <v>95</v>
      </c>
      <c r="R7988">
        <v>237</v>
      </c>
      <c r="S7988" s="2">
        <v>45143</v>
      </c>
      <c r="T7988" t="s">
        <v>42</v>
      </c>
      <c r="U7988">
        <v>0</v>
      </c>
      <c r="V7988" t="s">
        <v>71</v>
      </c>
      <c r="W7988">
        <v>681</v>
      </c>
      <c r="X7988" t="s">
        <v>44</v>
      </c>
      <c r="Y7988" t="s">
        <v>72</v>
      </c>
      <c r="Z7988">
        <v>0</v>
      </c>
      <c r="AA7988">
        <v>395</v>
      </c>
      <c r="AB7988">
        <v>18570</v>
      </c>
      <c r="AC7988" t="s">
        <v>46</v>
      </c>
    </row>
    <row r="7989" spans="1:29" x14ac:dyDescent="0.3">
      <c r="A7989" s="1" t="s">
        <v>29</v>
      </c>
      <c r="B7989" t="s">
        <v>86</v>
      </c>
      <c r="C7989" t="s">
        <v>4638</v>
      </c>
      <c r="D7989" t="s">
        <v>50</v>
      </c>
      <c r="E7989">
        <v>9</v>
      </c>
      <c r="F7989" t="s">
        <v>33</v>
      </c>
      <c r="G7989" t="s">
        <v>451</v>
      </c>
      <c r="H7989" t="s">
        <v>79</v>
      </c>
      <c r="I7989" t="s">
        <v>803</v>
      </c>
      <c r="J7989" t="s">
        <v>293</v>
      </c>
      <c r="K7989" t="s">
        <v>17352</v>
      </c>
      <c r="L7989" t="s">
        <v>17353</v>
      </c>
      <c r="M7989" t="s">
        <v>350</v>
      </c>
      <c r="N7989" t="s">
        <v>58</v>
      </c>
      <c r="O7989">
        <v>24461</v>
      </c>
      <c r="P7989">
        <v>26699</v>
      </c>
      <c r="Q7989" t="s">
        <v>95</v>
      </c>
      <c r="R7989">
        <v>319</v>
      </c>
      <c r="S7989" s="2">
        <v>44704</v>
      </c>
      <c r="T7989" s="2">
        <v>44734</v>
      </c>
      <c r="U7989">
        <v>0</v>
      </c>
      <c r="V7989" t="s">
        <v>71</v>
      </c>
      <c r="W7989">
        <v>463</v>
      </c>
      <c r="X7989" t="s">
        <v>60</v>
      </c>
      <c r="Y7989" t="s">
        <v>72</v>
      </c>
      <c r="Z7989">
        <v>3440</v>
      </c>
      <c r="AA7989">
        <v>66</v>
      </c>
      <c r="AB7989">
        <v>25705</v>
      </c>
      <c r="AC7989" t="s">
        <v>107</v>
      </c>
    </row>
    <row r="7990" spans="1:29" x14ac:dyDescent="0.3">
      <c r="A7990" s="1" t="s">
        <v>47</v>
      </c>
      <c r="B7990" t="s">
        <v>48</v>
      </c>
      <c r="C7990" t="s">
        <v>432</v>
      </c>
      <c r="D7990" t="s">
        <v>236</v>
      </c>
      <c r="E7990">
        <v>4</v>
      </c>
      <c r="F7990" t="s">
        <v>33</v>
      </c>
      <c r="G7990" t="s">
        <v>728</v>
      </c>
      <c r="H7990" t="s">
        <v>35</v>
      </c>
      <c r="I7990" t="s">
        <v>5559</v>
      </c>
      <c r="J7990" t="s">
        <v>5261</v>
      </c>
      <c r="K7990" t="s">
        <v>17354</v>
      </c>
      <c r="L7990" t="s">
        <v>17355</v>
      </c>
      <c r="M7990" t="s">
        <v>438</v>
      </c>
      <c r="N7990" t="s">
        <v>84</v>
      </c>
      <c r="O7990">
        <v>16463</v>
      </c>
      <c r="P7990">
        <v>19417</v>
      </c>
      <c r="Q7990" t="s">
        <v>59</v>
      </c>
      <c r="R7990">
        <v>33</v>
      </c>
      <c r="S7990" s="2">
        <v>44932</v>
      </c>
      <c r="T7990" s="2">
        <v>44950</v>
      </c>
      <c r="U7990">
        <v>12584</v>
      </c>
      <c r="V7990" t="s">
        <v>106</v>
      </c>
      <c r="W7990">
        <v>429</v>
      </c>
      <c r="X7990" t="s">
        <v>60</v>
      </c>
      <c r="Y7990" t="s">
        <v>61</v>
      </c>
      <c r="Z7990">
        <v>0</v>
      </c>
      <c r="AA7990">
        <v>904</v>
      </c>
      <c r="AB7990">
        <v>16890</v>
      </c>
      <c r="AC7990" t="s">
        <v>107</v>
      </c>
    </row>
    <row r="7991" spans="1:29" x14ac:dyDescent="0.3">
      <c r="A7991" s="1" t="s">
        <v>47</v>
      </c>
      <c r="B7991" t="s">
        <v>117</v>
      </c>
      <c r="C7991" t="s">
        <v>512</v>
      </c>
      <c r="D7991" t="s">
        <v>76</v>
      </c>
      <c r="E7991">
        <v>5</v>
      </c>
      <c r="F7991" t="s">
        <v>221</v>
      </c>
      <c r="G7991" t="s">
        <v>858</v>
      </c>
      <c r="H7991" t="s">
        <v>35</v>
      </c>
      <c r="I7991" t="s">
        <v>427</v>
      </c>
      <c r="J7991" t="s">
        <v>4048</v>
      </c>
      <c r="K7991" t="s">
        <v>17356</v>
      </c>
      <c r="L7991" t="s">
        <v>17357</v>
      </c>
      <c r="M7991" t="s">
        <v>868</v>
      </c>
      <c r="N7991" t="s">
        <v>94</v>
      </c>
      <c r="O7991">
        <v>16317</v>
      </c>
      <c r="P7991">
        <v>20685</v>
      </c>
      <c r="Q7991" t="s">
        <v>95</v>
      </c>
      <c r="R7991">
        <v>863</v>
      </c>
      <c r="S7991" s="2">
        <v>44479</v>
      </c>
      <c r="T7991" t="s">
        <v>42</v>
      </c>
      <c r="U7991">
        <v>0</v>
      </c>
      <c r="V7991" t="s">
        <v>85</v>
      </c>
      <c r="W7991">
        <v>650</v>
      </c>
      <c r="X7991" t="s">
        <v>44</v>
      </c>
      <c r="Y7991" t="s">
        <v>72</v>
      </c>
      <c r="Z7991">
        <v>0</v>
      </c>
      <c r="AA7991">
        <v>594</v>
      </c>
      <c r="AB7991">
        <v>19936</v>
      </c>
      <c r="AC7991" t="s">
        <v>46</v>
      </c>
    </row>
    <row r="7992" spans="1:29" x14ac:dyDescent="0.3">
      <c r="A7992" s="1" t="s">
        <v>47</v>
      </c>
      <c r="B7992" t="s">
        <v>48</v>
      </c>
      <c r="C7992" t="s">
        <v>2717</v>
      </c>
      <c r="D7992" t="s">
        <v>110</v>
      </c>
      <c r="E7992">
        <v>9</v>
      </c>
      <c r="F7992" t="s">
        <v>129</v>
      </c>
      <c r="G7992" t="s">
        <v>298</v>
      </c>
      <c r="H7992" t="s">
        <v>35</v>
      </c>
      <c r="I7992" t="s">
        <v>921</v>
      </c>
      <c r="J7992" t="s">
        <v>224</v>
      </c>
      <c r="K7992">
        <f>1-453-535-6817</f>
        <v>-7804</v>
      </c>
      <c r="L7992" t="s">
        <v>17358</v>
      </c>
      <c r="M7992" t="s">
        <v>556</v>
      </c>
      <c r="N7992" t="s">
        <v>58</v>
      </c>
      <c r="O7992">
        <v>7136</v>
      </c>
      <c r="P7992">
        <v>11318</v>
      </c>
      <c r="Q7992" t="s">
        <v>59</v>
      </c>
      <c r="R7992">
        <v>943</v>
      </c>
      <c r="S7992" s="2">
        <v>45220</v>
      </c>
      <c r="T7992" t="s">
        <v>42</v>
      </c>
      <c r="U7992">
        <v>47838</v>
      </c>
      <c r="V7992" t="s">
        <v>43</v>
      </c>
      <c r="W7992">
        <v>442</v>
      </c>
      <c r="X7992" t="s">
        <v>44</v>
      </c>
      <c r="Y7992" t="s">
        <v>45</v>
      </c>
      <c r="Z7992">
        <v>4166</v>
      </c>
      <c r="AA7992">
        <v>219</v>
      </c>
      <c r="AB7992">
        <v>10450</v>
      </c>
      <c r="AC7992" t="s">
        <v>73</v>
      </c>
    </row>
    <row r="7993" spans="1:29" x14ac:dyDescent="0.3">
      <c r="A7993" s="1" t="s">
        <v>47</v>
      </c>
      <c r="B7993" t="s">
        <v>48</v>
      </c>
      <c r="C7993" t="s">
        <v>1697</v>
      </c>
      <c r="D7993" t="s">
        <v>169</v>
      </c>
      <c r="E7993">
        <v>1</v>
      </c>
      <c r="F7993" t="s">
        <v>221</v>
      </c>
      <c r="G7993" t="s">
        <v>858</v>
      </c>
      <c r="H7993" t="s">
        <v>35</v>
      </c>
      <c r="I7993" t="s">
        <v>210</v>
      </c>
      <c r="J7993" t="s">
        <v>3146</v>
      </c>
      <c r="K7993" t="s">
        <v>17359</v>
      </c>
      <c r="L7993" t="s">
        <v>17360</v>
      </c>
      <c r="M7993" t="s">
        <v>2261</v>
      </c>
      <c r="N7993" t="s">
        <v>94</v>
      </c>
      <c r="O7993">
        <v>9108</v>
      </c>
      <c r="P7993">
        <v>13649</v>
      </c>
      <c r="Q7993" t="s">
        <v>59</v>
      </c>
      <c r="R7993">
        <v>494</v>
      </c>
      <c r="S7993" s="2">
        <v>44295</v>
      </c>
      <c r="T7993" s="2">
        <v>44319</v>
      </c>
      <c r="U7993">
        <v>14451</v>
      </c>
      <c r="V7993" t="s">
        <v>106</v>
      </c>
      <c r="W7993">
        <v>458</v>
      </c>
      <c r="X7993" t="s">
        <v>60</v>
      </c>
      <c r="Y7993" t="s">
        <v>61</v>
      </c>
      <c r="Z7993">
        <v>0</v>
      </c>
      <c r="AA7993">
        <v>405</v>
      </c>
      <c r="AB7993">
        <v>9201</v>
      </c>
      <c r="AC7993" t="s">
        <v>73</v>
      </c>
    </row>
    <row r="7994" spans="1:29" x14ac:dyDescent="0.3">
      <c r="A7994" s="1" t="s">
        <v>47</v>
      </c>
      <c r="B7994" t="s">
        <v>153</v>
      </c>
      <c r="C7994" t="s">
        <v>3201</v>
      </c>
      <c r="D7994" t="s">
        <v>128</v>
      </c>
      <c r="E7994">
        <v>9</v>
      </c>
      <c r="F7994" t="s">
        <v>51</v>
      </c>
      <c r="G7994" t="s">
        <v>237</v>
      </c>
      <c r="H7994" t="s">
        <v>79</v>
      </c>
      <c r="I7994" t="s">
        <v>2839</v>
      </c>
      <c r="J7994" t="s">
        <v>1153</v>
      </c>
      <c r="K7994" t="s">
        <v>17361</v>
      </c>
      <c r="L7994" t="s">
        <v>17362</v>
      </c>
      <c r="M7994" t="s">
        <v>1208</v>
      </c>
      <c r="N7994" t="s">
        <v>94</v>
      </c>
      <c r="O7994">
        <v>9330</v>
      </c>
      <c r="P7994">
        <v>11511</v>
      </c>
      <c r="Q7994" t="s">
        <v>95</v>
      </c>
      <c r="R7994">
        <v>299</v>
      </c>
      <c r="S7994" s="2">
        <v>44583</v>
      </c>
      <c r="T7994" t="s">
        <v>42</v>
      </c>
      <c r="U7994">
        <v>0</v>
      </c>
      <c r="V7994" t="s">
        <v>71</v>
      </c>
      <c r="W7994">
        <v>847</v>
      </c>
      <c r="X7994" t="s">
        <v>44</v>
      </c>
      <c r="Y7994" t="s">
        <v>61</v>
      </c>
      <c r="Z7994">
        <v>0</v>
      </c>
      <c r="AA7994">
        <v>592</v>
      </c>
      <c r="AB7994">
        <v>10601</v>
      </c>
      <c r="AC7994" t="s">
        <v>107</v>
      </c>
    </row>
    <row r="7995" spans="1:29" x14ac:dyDescent="0.3">
      <c r="A7995" s="1" t="s">
        <v>47</v>
      </c>
      <c r="B7995" t="s">
        <v>48</v>
      </c>
      <c r="C7995" t="s">
        <v>49</v>
      </c>
      <c r="D7995" t="s">
        <v>32</v>
      </c>
      <c r="E7995">
        <v>10</v>
      </c>
      <c r="F7995" t="s">
        <v>77</v>
      </c>
      <c r="G7995" t="s">
        <v>147</v>
      </c>
      <c r="H7995" t="s">
        <v>79</v>
      </c>
      <c r="I7995" t="s">
        <v>3492</v>
      </c>
      <c r="J7995" t="s">
        <v>141</v>
      </c>
      <c r="K7995" t="s">
        <v>17363</v>
      </c>
      <c r="L7995" t="s">
        <v>17364</v>
      </c>
      <c r="M7995" t="s">
        <v>438</v>
      </c>
      <c r="N7995" t="s">
        <v>58</v>
      </c>
      <c r="O7995">
        <v>29991</v>
      </c>
      <c r="P7995">
        <v>33920</v>
      </c>
      <c r="Q7995" t="s">
        <v>41</v>
      </c>
      <c r="R7995">
        <v>800</v>
      </c>
      <c r="S7995" s="2">
        <v>45256</v>
      </c>
      <c r="T7995" t="s">
        <v>42</v>
      </c>
      <c r="U7995">
        <v>0</v>
      </c>
      <c r="V7995" t="s">
        <v>71</v>
      </c>
      <c r="W7995">
        <v>628</v>
      </c>
      <c r="X7995" t="s">
        <v>44</v>
      </c>
      <c r="Y7995" t="s">
        <v>61</v>
      </c>
      <c r="Z7995">
        <v>2405</v>
      </c>
      <c r="AA7995">
        <v>16</v>
      </c>
      <c r="AB7995">
        <v>32451</v>
      </c>
      <c r="AC7995" t="s">
        <v>107</v>
      </c>
    </row>
    <row r="7996" spans="1:29" x14ac:dyDescent="0.3">
      <c r="A7996" s="1" t="s">
        <v>29</v>
      </c>
      <c r="B7996" t="s">
        <v>96</v>
      </c>
      <c r="C7996" t="s">
        <v>2575</v>
      </c>
      <c r="D7996" t="s">
        <v>110</v>
      </c>
      <c r="E7996">
        <v>3</v>
      </c>
      <c r="F7996" t="s">
        <v>51</v>
      </c>
      <c r="G7996" t="s">
        <v>291</v>
      </c>
      <c r="H7996" t="s">
        <v>79</v>
      </c>
      <c r="I7996" t="s">
        <v>336</v>
      </c>
      <c r="J7996" t="s">
        <v>5220</v>
      </c>
      <c r="K7996" t="s">
        <v>17365</v>
      </c>
      <c r="L7996" t="s">
        <v>17366</v>
      </c>
      <c r="M7996" t="s">
        <v>665</v>
      </c>
      <c r="N7996" t="s">
        <v>84</v>
      </c>
      <c r="O7996">
        <v>6354</v>
      </c>
      <c r="P7996">
        <v>8885</v>
      </c>
      <c r="Q7996" t="s">
        <v>59</v>
      </c>
      <c r="R7996">
        <v>455</v>
      </c>
      <c r="S7996" s="2">
        <v>45206</v>
      </c>
      <c r="T7996" s="2">
        <v>45234</v>
      </c>
      <c r="U7996">
        <v>44492</v>
      </c>
      <c r="V7996" t="s">
        <v>106</v>
      </c>
      <c r="W7996">
        <v>849</v>
      </c>
      <c r="X7996" t="s">
        <v>60</v>
      </c>
      <c r="Y7996" t="s">
        <v>61</v>
      </c>
      <c r="Z7996">
        <v>0</v>
      </c>
      <c r="AA7996">
        <v>340</v>
      </c>
      <c r="AB7996">
        <v>8453</v>
      </c>
      <c r="AC7996" t="s">
        <v>73</v>
      </c>
    </row>
    <row r="7997" spans="1:29" x14ac:dyDescent="0.3">
      <c r="A7997" s="1" t="s">
        <v>29</v>
      </c>
      <c r="B7997" t="s">
        <v>363</v>
      </c>
      <c r="C7997" t="s">
        <v>1409</v>
      </c>
      <c r="D7997" t="s">
        <v>236</v>
      </c>
      <c r="E7997">
        <v>2</v>
      </c>
      <c r="F7997" t="s">
        <v>186</v>
      </c>
      <c r="G7997" t="s">
        <v>620</v>
      </c>
      <c r="H7997" t="s">
        <v>35</v>
      </c>
      <c r="I7997" t="s">
        <v>244</v>
      </c>
      <c r="J7997" t="s">
        <v>188</v>
      </c>
      <c r="K7997" t="s">
        <v>17367</v>
      </c>
      <c r="L7997" t="s">
        <v>17368</v>
      </c>
      <c r="M7997" t="s">
        <v>511</v>
      </c>
      <c r="N7997" t="s">
        <v>84</v>
      </c>
      <c r="O7997">
        <v>10665</v>
      </c>
      <c r="P7997">
        <v>14620</v>
      </c>
      <c r="Q7997" t="s">
        <v>41</v>
      </c>
      <c r="R7997">
        <v>87</v>
      </c>
      <c r="S7997" s="2">
        <v>45308</v>
      </c>
      <c r="T7997" t="s">
        <v>42</v>
      </c>
      <c r="U7997">
        <v>0</v>
      </c>
      <c r="V7997" t="s">
        <v>43</v>
      </c>
      <c r="W7997">
        <v>594</v>
      </c>
      <c r="X7997" t="s">
        <v>44</v>
      </c>
      <c r="Y7997" t="s">
        <v>61</v>
      </c>
      <c r="Z7997">
        <v>0</v>
      </c>
      <c r="AA7997">
        <v>380</v>
      </c>
      <c r="AB7997">
        <v>10802</v>
      </c>
      <c r="AC7997" t="s">
        <v>107</v>
      </c>
    </row>
    <row r="7998" spans="1:29" x14ac:dyDescent="0.3">
      <c r="A7998" s="1" t="s">
        <v>47</v>
      </c>
      <c r="B7998" t="s">
        <v>117</v>
      </c>
      <c r="C7998" t="s">
        <v>2487</v>
      </c>
      <c r="D7998" t="s">
        <v>201</v>
      </c>
      <c r="E7998">
        <v>2</v>
      </c>
      <c r="F7998" t="s">
        <v>64</v>
      </c>
      <c r="G7998" t="s">
        <v>1599</v>
      </c>
      <c r="H7998" t="s">
        <v>79</v>
      </c>
      <c r="I7998" t="s">
        <v>3714</v>
      </c>
      <c r="J7998" t="s">
        <v>211</v>
      </c>
      <c r="K7998" t="s">
        <v>17369</v>
      </c>
      <c r="L7998" t="s">
        <v>17370</v>
      </c>
      <c r="M7998" t="s">
        <v>126</v>
      </c>
      <c r="N7998" t="s">
        <v>94</v>
      </c>
      <c r="O7998">
        <v>18967</v>
      </c>
      <c r="P7998">
        <v>23640</v>
      </c>
      <c r="Q7998" t="s">
        <v>59</v>
      </c>
      <c r="R7998">
        <v>833</v>
      </c>
      <c r="S7998" s="2">
        <v>44752</v>
      </c>
      <c r="T7998" t="s">
        <v>42</v>
      </c>
      <c r="U7998">
        <v>4405</v>
      </c>
      <c r="V7998" t="s">
        <v>85</v>
      </c>
      <c r="W7998">
        <v>850</v>
      </c>
      <c r="X7998" t="s">
        <v>44</v>
      </c>
      <c r="Y7998" t="s">
        <v>61</v>
      </c>
      <c r="Z7998">
        <v>0</v>
      </c>
      <c r="AA7998">
        <v>957</v>
      </c>
      <c r="AB7998">
        <v>20698</v>
      </c>
      <c r="AC7998" t="s">
        <v>46</v>
      </c>
    </row>
    <row r="7999" spans="1:29" x14ac:dyDescent="0.3">
      <c r="A7999" s="1" t="s">
        <v>29</v>
      </c>
      <c r="B7999" t="s">
        <v>541</v>
      </c>
      <c r="C7999" t="s">
        <v>542</v>
      </c>
      <c r="D7999" t="s">
        <v>236</v>
      </c>
      <c r="E7999">
        <v>6</v>
      </c>
      <c r="F7999" t="s">
        <v>186</v>
      </c>
      <c r="G7999" t="s">
        <v>620</v>
      </c>
      <c r="H7999" t="s">
        <v>35</v>
      </c>
      <c r="I7999" t="s">
        <v>1210</v>
      </c>
      <c r="J7999" t="s">
        <v>3693</v>
      </c>
      <c r="K7999" t="s">
        <v>17371</v>
      </c>
      <c r="L7999" t="s">
        <v>17372</v>
      </c>
      <c r="M7999" t="s">
        <v>1632</v>
      </c>
      <c r="N7999" t="s">
        <v>58</v>
      </c>
      <c r="O7999">
        <v>3661</v>
      </c>
      <c r="P7999">
        <v>6796</v>
      </c>
      <c r="Q7999" t="s">
        <v>59</v>
      </c>
      <c r="R7999">
        <v>837</v>
      </c>
      <c r="S7999" s="2">
        <v>45230</v>
      </c>
      <c r="T7999" s="2">
        <v>45247</v>
      </c>
      <c r="U7999">
        <v>2062</v>
      </c>
      <c r="V7999" t="s">
        <v>85</v>
      </c>
      <c r="W7999">
        <v>489</v>
      </c>
      <c r="X7999" t="s">
        <v>60</v>
      </c>
      <c r="Y7999" t="s">
        <v>45</v>
      </c>
      <c r="Z7999">
        <v>3649</v>
      </c>
      <c r="AA7999">
        <v>613</v>
      </c>
      <c r="AB7999">
        <v>4267</v>
      </c>
      <c r="AC7999" t="s">
        <v>73</v>
      </c>
    </row>
    <row r="8000" spans="1:29" x14ac:dyDescent="0.3">
      <c r="A8000" s="1" t="s">
        <v>47</v>
      </c>
      <c r="B8000" t="s">
        <v>48</v>
      </c>
      <c r="C8000" t="s">
        <v>931</v>
      </c>
      <c r="D8000" t="s">
        <v>76</v>
      </c>
      <c r="E8000">
        <v>2</v>
      </c>
      <c r="F8000" t="s">
        <v>99</v>
      </c>
      <c r="G8000" t="s">
        <v>529</v>
      </c>
      <c r="H8000" t="s">
        <v>35</v>
      </c>
      <c r="I8000" t="s">
        <v>679</v>
      </c>
      <c r="J8000" t="s">
        <v>2446</v>
      </c>
      <c r="K8000" t="s">
        <v>17373</v>
      </c>
      <c r="L8000" t="s">
        <v>17374</v>
      </c>
      <c r="M8000" t="s">
        <v>1479</v>
      </c>
      <c r="N8000" t="s">
        <v>84</v>
      </c>
      <c r="O8000">
        <v>12313</v>
      </c>
      <c r="P8000">
        <v>17001</v>
      </c>
      <c r="Q8000" t="s">
        <v>59</v>
      </c>
      <c r="R8000">
        <v>783</v>
      </c>
      <c r="S8000" s="2">
        <v>44301</v>
      </c>
      <c r="T8000" s="2">
        <v>44312</v>
      </c>
      <c r="U8000">
        <v>13599</v>
      </c>
      <c r="V8000" t="s">
        <v>106</v>
      </c>
      <c r="W8000">
        <v>702</v>
      </c>
      <c r="X8000" t="s">
        <v>60</v>
      </c>
      <c r="Y8000" t="s">
        <v>61</v>
      </c>
      <c r="Z8000">
        <v>0</v>
      </c>
      <c r="AA8000">
        <v>405</v>
      </c>
      <c r="AB8000">
        <v>16537</v>
      </c>
      <c r="AC8000" t="s">
        <v>46</v>
      </c>
    </row>
    <row r="8001" spans="1:29" x14ac:dyDescent="0.3">
      <c r="A8001" s="1" t="s">
        <v>47</v>
      </c>
      <c r="B8001" t="s">
        <v>153</v>
      </c>
      <c r="C8001" t="s">
        <v>5069</v>
      </c>
      <c r="D8001" t="s">
        <v>201</v>
      </c>
      <c r="E8001">
        <v>1</v>
      </c>
      <c r="F8001" t="s">
        <v>129</v>
      </c>
      <c r="G8001" t="s">
        <v>298</v>
      </c>
      <c r="H8001" t="s">
        <v>35</v>
      </c>
      <c r="I8001" t="s">
        <v>2994</v>
      </c>
      <c r="J8001" t="s">
        <v>1450</v>
      </c>
      <c r="K8001" t="s">
        <v>17375</v>
      </c>
      <c r="L8001" t="s">
        <v>17376</v>
      </c>
      <c r="M8001" t="s">
        <v>160</v>
      </c>
      <c r="N8001" t="s">
        <v>40</v>
      </c>
      <c r="O8001">
        <v>3408</v>
      </c>
      <c r="P8001">
        <v>6510</v>
      </c>
      <c r="Q8001" t="s">
        <v>95</v>
      </c>
      <c r="R8001">
        <v>619</v>
      </c>
      <c r="S8001" s="2">
        <v>44635</v>
      </c>
      <c r="T8001" t="s">
        <v>42</v>
      </c>
      <c r="U8001">
        <v>0</v>
      </c>
      <c r="V8001" t="s">
        <v>85</v>
      </c>
      <c r="W8001">
        <v>748</v>
      </c>
      <c r="X8001" t="s">
        <v>44</v>
      </c>
      <c r="Y8001" t="s">
        <v>61</v>
      </c>
      <c r="Z8001">
        <v>0</v>
      </c>
      <c r="AA8001">
        <v>626</v>
      </c>
      <c r="AB8001">
        <v>5802</v>
      </c>
      <c r="AC8001" t="s">
        <v>107</v>
      </c>
    </row>
    <row r="8002" spans="1:29" x14ac:dyDescent="0.3">
      <c r="A8002" s="1" t="s">
        <v>29</v>
      </c>
      <c r="B8002" t="s">
        <v>327</v>
      </c>
      <c r="C8002" t="s">
        <v>3636</v>
      </c>
      <c r="D8002" t="s">
        <v>128</v>
      </c>
      <c r="E8002">
        <v>8</v>
      </c>
      <c r="F8002" t="s">
        <v>99</v>
      </c>
      <c r="G8002" t="s">
        <v>1638</v>
      </c>
      <c r="H8002" t="s">
        <v>79</v>
      </c>
      <c r="I8002" t="s">
        <v>1322</v>
      </c>
      <c r="J8002" t="s">
        <v>3957</v>
      </c>
      <c r="K8002" t="s">
        <v>17377</v>
      </c>
      <c r="L8002" t="s">
        <v>17378</v>
      </c>
      <c r="M8002" t="s">
        <v>999</v>
      </c>
      <c r="N8002" t="s">
        <v>58</v>
      </c>
      <c r="O8002">
        <v>29250</v>
      </c>
      <c r="P8002">
        <v>31536</v>
      </c>
      <c r="Q8002" t="s">
        <v>41</v>
      </c>
      <c r="R8002">
        <v>513</v>
      </c>
      <c r="S8002" s="2">
        <v>44367</v>
      </c>
      <c r="T8002" t="s">
        <v>42</v>
      </c>
      <c r="U8002">
        <v>0</v>
      </c>
      <c r="V8002" t="s">
        <v>106</v>
      </c>
      <c r="W8002">
        <v>412</v>
      </c>
      <c r="X8002" t="s">
        <v>44</v>
      </c>
      <c r="Y8002" t="s">
        <v>61</v>
      </c>
      <c r="Z8002">
        <v>2427</v>
      </c>
      <c r="AA8002">
        <v>530</v>
      </c>
      <c r="AB8002">
        <v>30246</v>
      </c>
      <c r="AC8002" t="s">
        <v>107</v>
      </c>
    </row>
    <row r="8003" spans="1:29" x14ac:dyDescent="0.3">
      <c r="A8003" s="1" t="s">
        <v>29</v>
      </c>
      <c r="B8003" t="s">
        <v>327</v>
      </c>
      <c r="C8003" t="s">
        <v>2681</v>
      </c>
      <c r="D8003" t="s">
        <v>178</v>
      </c>
      <c r="E8003">
        <v>4</v>
      </c>
      <c r="F8003" t="s">
        <v>120</v>
      </c>
      <c r="G8003" t="s">
        <v>489</v>
      </c>
      <c r="H8003" t="s">
        <v>35</v>
      </c>
      <c r="I8003" t="s">
        <v>4835</v>
      </c>
      <c r="J8003" t="s">
        <v>3132</v>
      </c>
      <c r="K8003" t="s">
        <v>17379</v>
      </c>
      <c r="L8003" t="s">
        <v>17380</v>
      </c>
      <c r="M8003" t="s">
        <v>769</v>
      </c>
      <c r="N8003" t="s">
        <v>58</v>
      </c>
      <c r="O8003">
        <v>12157</v>
      </c>
      <c r="P8003">
        <v>16588</v>
      </c>
      <c r="Q8003" t="s">
        <v>95</v>
      </c>
      <c r="R8003">
        <v>718</v>
      </c>
      <c r="S8003" s="2">
        <v>45250</v>
      </c>
      <c r="T8003" s="2">
        <v>45261</v>
      </c>
      <c r="U8003">
        <v>0</v>
      </c>
      <c r="V8003" t="s">
        <v>106</v>
      </c>
      <c r="W8003">
        <v>737</v>
      </c>
      <c r="X8003" t="s">
        <v>60</v>
      </c>
      <c r="Y8003" t="s">
        <v>61</v>
      </c>
      <c r="Z8003">
        <v>4080</v>
      </c>
      <c r="AA8003">
        <v>608</v>
      </c>
      <c r="AB8003">
        <v>15663</v>
      </c>
      <c r="AC8003" t="s">
        <v>73</v>
      </c>
    </row>
    <row r="8004" spans="1:29" x14ac:dyDescent="0.3">
      <c r="A8004" s="1" t="s">
        <v>47</v>
      </c>
      <c r="B8004" t="s">
        <v>117</v>
      </c>
      <c r="C8004" t="s">
        <v>118</v>
      </c>
      <c r="D8004" t="s">
        <v>155</v>
      </c>
      <c r="E8004">
        <v>9</v>
      </c>
      <c r="F8004" t="s">
        <v>99</v>
      </c>
      <c r="G8004" t="s">
        <v>724</v>
      </c>
      <c r="H8004" t="s">
        <v>79</v>
      </c>
      <c r="I8004" t="s">
        <v>1625</v>
      </c>
      <c r="J8004" t="s">
        <v>2822</v>
      </c>
      <c r="K8004" t="s">
        <v>17381</v>
      </c>
      <c r="L8004" t="s">
        <v>17382</v>
      </c>
      <c r="M8004" t="s">
        <v>126</v>
      </c>
      <c r="N8004" t="s">
        <v>58</v>
      </c>
      <c r="O8004">
        <v>3025</v>
      </c>
      <c r="P8004">
        <v>6847</v>
      </c>
      <c r="Q8004" t="s">
        <v>95</v>
      </c>
      <c r="R8004">
        <v>259</v>
      </c>
      <c r="S8004" s="2">
        <v>44564</v>
      </c>
      <c r="T8004" s="2">
        <v>44575</v>
      </c>
      <c r="U8004">
        <v>0</v>
      </c>
      <c r="V8004" t="s">
        <v>85</v>
      </c>
      <c r="W8004">
        <v>723</v>
      </c>
      <c r="X8004" t="s">
        <v>60</v>
      </c>
      <c r="Y8004" t="s">
        <v>45</v>
      </c>
      <c r="Z8004">
        <v>2035</v>
      </c>
      <c r="AA8004">
        <v>695</v>
      </c>
      <c r="AB8004">
        <v>3922</v>
      </c>
      <c r="AC8004" t="s">
        <v>107</v>
      </c>
    </row>
    <row r="8005" spans="1:29" x14ac:dyDescent="0.3">
      <c r="A8005" s="1" t="s">
        <v>47</v>
      </c>
      <c r="B8005" t="s">
        <v>48</v>
      </c>
      <c r="C8005" t="s">
        <v>4885</v>
      </c>
      <c r="D8005" t="s">
        <v>32</v>
      </c>
      <c r="E8005">
        <v>7</v>
      </c>
      <c r="F8005" t="s">
        <v>77</v>
      </c>
      <c r="G8005" t="s">
        <v>501</v>
      </c>
      <c r="H8005" t="s">
        <v>79</v>
      </c>
      <c r="I8005" t="s">
        <v>292</v>
      </c>
      <c r="J8005" t="s">
        <v>1836</v>
      </c>
      <c r="K8005" t="s">
        <v>17383</v>
      </c>
      <c r="L8005" t="s">
        <v>17384</v>
      </c>
      <c r="M8005" t="s">
        <v>648</v>
      </c>
      <c r="N8005" t="s">
        <v>58</v>
      </c>
      <c r="O8005">
        <v>2620</v>
      </c>
      <c r="P8005">
        <v>5843</v>
      </c>
      <c r="Q8005" t="s">
        <v>59</v>
      </c>
      <c r="R8005">
        <v>855</v>
      </c>
      <c r="S8005" s="2">
        <v>44983</v>
      </c>
      <c r="T8005" t="s">
        <v>42</v>
      </c>
      <c r="U8005">
        <v>1196</v>
      </c>
      <c r="V8005" t="s">
        <v>43</v>
      </c>
      <c r="W8005">
        <v>429</v>
      </c>
      <c r="X8005" t="s">
        <v>44</v>
      </c>
      <c r="Y8005" t="s">
        <v>61</v>
      </c>
      <c r="Z8005">
        <v>3286</v>
      </c>
      <c r="AA8005">
        <v>227</v>
      </c>
      <c r="AB8005">
        <v>5807</v>
      </c>
      <c r="AC8005" t="s">
        <v>46</v>
      </c>
    </row>
    <row r="8006" spans="1:29" x14ac:dyDescent="0.3">
      <c r="A8006" s="1" t="s">
        <v>47</v>
      </c>
      <c r="B8006" t="s">
        <v>108</v>
      </c>
      <c r="C8006" t="s">
        <v>3655</v>
      </c>
      <c r="D8006" t="s">
        <v>236</v>
      </c>
      <c r="E8006">
        <v>6</v>
      </c>
      <c r="F8006" t="s">
        <v>186</v>
      </c>
      <c r="G8006" t="s">
        <v>187</v>
      </c>
      <c r="H8006" t="s">
        <v>35</v>
      </c>
      <c r="I8006" t="s">
        <v>1944</v>
      </c>
      <c r="J8006" t="s">
        <v>3014</v>
      </c>
      <c r="K8006">
        <f>1-520-686-7568</f>
        <v>-8773</v>
      </c>
      <c r="L8006" t="s">
        <v>17385</v>
      </c>
      <c r="M8006" t="s">
        <v>277</v>
      </c>
      <c r="N8006" t="s">
        <v>84</v>
      </c>
      <c r="O8006">
        <v>19482</v>
      </c>
      <c r="P8006">
        <v>22405</v>
      </c>
      <c r="Q8006" t="s">
        <v>59</v>
      </c>
      <c r="R8006">
        <v>599</v>
      </c>
      <c r="S8006" s="2">
        <v>44648</v>
      </c>
      <c r="T8006" t="s">
        <v>42</v>
      </c>
      <c r="U8006">
        <v>15744</v>
      </c>
      <c r="V8006" t="s">
        <v>43</v>
      </c>
      <c r="W8006">
        <v>719</v>
      </c>
      <c r="X8006" t="s">
        <v>44</v>
      </c>
      <c r="Y8006" t="s">
        <v>72</v>
      </c>
      <c r="Z8006">
        <v>0</v>
      </c>
      <c r="AA8006">
        <v>317</v>
      </c>
      <c r="AB8006">
        <v>21871</v>
      </c>
      <c r="AC8006" t="s">
        <v>46</v>
      </c>
    </row>
    <row r="8007" spans="1:29" x14ac:dyDescent="0.3">
      <c r="A8007" s="1" t="s">
        <v>47</v>
      </c>
      <c r="B8007" t="s">
        <v>176</v>
      </c>
      <c r="C8007" t="s">
        <v>3609</v>
      </c>
      <c r="D8007" t="s">
        <v>387</v>
      </c>
      <c r="E8007">
        <v>4</v>
      </c>
      <c r="F8007" t="s">
        <v>129</v>
      </c>
      <c r="G8007" t="s">
        <v>1528</v>
      </c>
      <c r="H8007" t="s">
        <v>79</v>
      </c>
      <c r="I8007" t="s">
        <v>3013</v>
      </c>
      <c r="J8007" t="s">
        <v>1937</v>
      </c>
      <c r="K8007" t="s">
        <v>17386</v>
      </c>
      <c r="L8007" t="s">
        <v>17387</v>
      </c>
      <c r="M8007" t="s">
        <v>183</v>
      </c>
      <c r="N8007" t="s">
        <v>94</v>
      </c>
      <c r="O8007">
        <v>29241</v>
      </c>
      <c r="P8007">
        <v>33676</v>
      </c>
      <c r="Q8007" t="s">
        <v>41</v>
      </c>
      <c r="R8007">
        <v>143</v>
      </c>
      <c r="S8007" s="2">
        <v>45031</v>
      </c>
      <c r="T8007" t="s">
        <v>42</v>
      </c>
      <c r="U8007">
        <v>0</v>
      </c>
      <c r="V8007" t="s">
        <v>71</v>
      </c>
      <c r="W8007">
        <v>681</v>
      </c>
      <c r="X8007" t="s">
        <v>44</v>
      </c>
      <c r="Y8007" t="s">
        <v>72</v>
      </c>
      <c r="Z8007">
        <v>0</v>
      </c>
      <c r="AA8007">
        <v>794</v>
      </c>
      <c r="AB8007">
        <v>31541</v>
      </c>
      <c r="AC8007" t="s">
        <v>46</v>
      </c>
    </row>
    <row r="8008" spans="1:29" x14ac:dyDescent="0.3">
      <c r="A8008" s="1" t="s">
        <v>29</v>
      </c>
      <c r="B8008" t="s">
        <v>30</v>
      </c>
      <c r="C8008" t="s">
        <v>1670</v>
      </c>
      <c r="D8008" t="s">
        <v>178</v>
      </c>
      <c r="E8008">
        <v>7</v>
      </c>
      <c r="F8008" t="s">
        <v>129</v>
      </c>
      <c r="G8008" t="s">
        <v>395</v>
      </c>
      <c r="H8008" t="s">
        <v>79</v>
      </c>
      <c r="I8008" t="s">
        <v>2620</v>
      </c>
      <c r="J8008" t="s">
        <v>553</v>
      </c>
      <c r="K8008" t="s">
        <v>17388</v>
      </c>
      <c r="L8008" t="s">
        <v>17389</v>
      </c>
      <c r="M8008" t="s">
        <v>1121</v>
      </c>
      <c r="N8008" t="s">
        <v>40</v>
      </c>
      <c r="O8008">
        <v>4363</v>
      </c>
      <c r="P8008">
        <v>8757</v>
      </c>
      <c r="Q8008" t="s">
        <v>95</v>
      </c>
      <c r="R8008">
        <v>761</v>
      </c>
      <c r="S8008" s="2">
        <v>45121</v>
      </c>
      <c r="T8008" s="2">
        <v>45131</v>
      </c>
      <c r="U8008">
        <v>0</v>
      </c>
      <c r="V8008" t="s">
        <v>106</v>
      </c>
      <c r="W8008">
        <v>418</v>
      </c>
      <c r="X8008" t="s">
        <v>60</v>
      </c>
      <c r="Y8008" t="s">
        <v>45</v>
      </c>
      <c r="Z8008">
        <v>0</v>
      </c>
      <c r="AA8008">
        <v>806</v>
      </c>
      <c r="AB8008">
        <v>4909</v>
      </c>
      <c r="AC8008" t="s">
        <v>46</v>
      </c>
    </row>
    <row r="8009" spans="1:29" x14ac:dyDescent="0.3">
      <c r="A8009" s="1" t="s">
        <v>47</v>
      </c>
      <c r="B8009" t="s">
        <v>48</v>
      </c>
      <c r="C8009" t="s">
        <v>457</v>
      </c>
      <c r="D8009" t="s">
        <v>32</v>
      </c>
      <c r="E8009">
        <v>10</v>
      </c>
      <c r="F8009" t="s">
        <v>186</v>
      </c>
      <c r="G8009" t="s">
        <v>535</v>
      </c>
      <c r="H8009" t="s">
        <v>79</v>
      </c>
      <c r="I8009" t="s">
        <v>701</v>
      </c>
      <c r="J8009" t="s">
        <v>372</v>
      </c>
      <c r="K8009" t="s">
        <v>17390</v>
      </c>
      <c r="L8009" t="s">
        <v>17391</v>
      </c>
      <c r="M8009" t="s">
        <v>220</v>
      </c>
      <c r="N8009" t="s">
        <v>84</v>
      </c>
      <c r="O8009">
        <v>16001</v>
      </c>
      <c r="P8009">
        <v>20988</v>
      </c>
      <c r="Q8009" t="s">
        <v>59</v>
      </c>
      <c r="R8009">
        <v>723</v>
      </c>
      <c r="S8009" s="2">
        <v>45299</v>
      </c>
      <c r="T8009" t="s">
        <v>42</v>
      </c>
      <c r="U8009">
        <v>22082</v>
      </c>
      <c r="V8009" t="s">
        <v>43</v>
      </c>
      <c r="W8009">
        <v>536</v>
      </c>
      <c r="X8009" t="s">
        <v>44</v>
      </c>
      <c r="Y8009" t="s">
        <v>45</v>
      </c>
      <c r="Z8009">
        <v>0</v>
      </c>
      <c r="AA8009">
        <v>302</v>
      </c>
      <c r="AB8009">
        <v>17589</v>
      </c>
      <c r="AC8009" t="s">
        <v>46</v>
      </c>
    </row>
    <row r="8010" spans="1:29" x14ac:dyDescent="0.3">
      <c r="A8010" s="1" t="s">
        <v>29</v>
      </c>
      <c r="B8010" t="s">
        <v>86</v>
      </c>
      <c r="C8010" t="s">
        <v>87</v>
      </c>
      <c r="D8010" t="s">
        <v>352</v>
      </c>
      <c r="E8010">
        <v>6</v>
      </c>
      <c r="F8010" t="s">
        <v>129</v>
      </c>
      <c r="G8010" t="s">
        <v>700</v>
      </c>
      <c r="H8010" t="s">
        <v>79</v>
      </c>
      <c r="I8010" t="s">
        <v>140</v>
      </c>
      <c r="J8010" t="s">
        <v>5220</v>
      </c>
      <c r="K8010" t="s">
        <v>17392</v>
      </c>
      <c r="L8010" t="s">
        <v>17393</v>
      </c>
      <c r="M8010" t="s">
        <v>2131</v>
      </c>
      <c r="N8010" t="s">
        <v>94</v>
      </c>
      <c r="O8010">
        <v>5046</v>
      </c>
      <c r="P8010">
        <v>9603</v>
      </c>
      <c r="Q8010" t="s">
        <v>95</v>
      </c>
      <c r="R8010">
        <v>457</v>
      </c>
      <c r="S8010" s="2">
        <v>44855</v>
      </c>
      <c r="T8010" t="s">
        <v>42</v>
      </c>
      <c r="U8010">
        <v>0</v>
      </c>
      <c r="V8010" t="s">
        <v>106</v>
      </c>
      <c r="W8010">
        <v>464</v>
      </c>
      <c r="X8010" t="s">
        <v>44</v>
      </c>
      <c r="Y8010" t="s">
        <v>61</v>
      </c>
      <c r="Z8010">
        <v>0</v>
      </c>
      <c r="AA8010">
        <v>307</v>
      </c>
      <c r="AB8010">
        <v>6228</v>
      </c>
      <c r="AC8010" t="s">
        <v>46</v>
      </c>
    </row>
    <row r="8011" spans="1:29" x14ac:dyDescent="0.3">
      <c r="A8011" s="1" t="s">
        <v>29</v>
      </c>
      <c r="B8011" t="s">
        <v>393</v>
      </c>
      <c r="C8011" t="s">
        <v>3127</v>
      </c>
      <c r="D8011" t="s">
        <v>185</v>
      </c>
      <c r="E8011">
        <v>2</v>
      </c>
      <c r="F8011" t="s">
        <v>271</v>
      </c>
      <c r="G8011" t="s">
        <v>1060</v>
      </c>
      <c r="H8011" t="s">
        <v>35</v>
      </c>
      <c r="I8011" t="s">
        <v>1730</v>
      </c>
      <c r="J8011" t="s">
        <v>2636</v>
      </c>
      <c r="K8011" t="s">
        <v>17394</v>
      </c>
      <c r="L8011" t="s">
        <v>17395</v>
      </c>
      <c r="M8011" t="s">
        <v>399</v>
      </c>
      <c r="N8011" t="s">
        <v>84</v>
      </c>
      <c r="O8011">
        <v>9839</v>
      </c>
      <c r="P8011">
        <v>14241</v>
      </c>
      <c r="Q8011" t="s">
        <v>59</v>
      </c>
      <c r="R8011">
        <v>513</v>
      </c>
      <c r="S8011" s="2">
        <v>44632</v>
      </c>
      <c r="T8011" t="s">
        <v>42</v>
      </c>
      <c r="U8011">
        <v>26234</v>
      </c>
      <c r="V8011" t="s">
        <v>71</v>
      </c>
      <c r="W8011">
        <v>719</v>
      </c>
      <c r="X8011" t="s">
        <v>44</v>
      </c>
      <c r="Y8011" t="s">
        <v>61</v>
      </c>
      <c r="Z8011">
        <v>0</v>
      </c>
      <c r="AA8011">
        <v>585</v>
      </c>
      <c r="AB8011">
        <v>11262</v>
      </c>
      <c r="AC8011" t="s">
        <v>73</v>
      </c>
    </row>
    <row r="8012" spans="1:29" x14ac:dyDescent="0.3">
      <c r="A8012" s="1" t="s">
        <v>47</v>
      </c>
      <c r="B8012" t="s">
        <v>136</v>
      </c>
      <c r="C8012" t="s">
        <v>1540</v>
      </c>
      <c r="D8012" t="s">
        <v>236</v>
      </c>
      <c r="E8012">
        <v>9</v>
      </c>
      <c r="F8012" t="s">
        <v>77</v>
      </c>
      <c r="G8012" t="s">
        <v>1221</v>
      </c>
      <c r="H8012" t="s">
        <v>79</v>
      </c>
      <c r="I8012" t="s">
        <v>434</v>
      </c>
      <c r="J8012" t="s">
        <v>113</v>
      </c>
      <c r="K8012" t="s">
        <v>17396</v>
      </c>
      <c r="L8012" t="s">
        <v>17397</v>
      </c>
      <c r="M8012" t="s">
        <v>527</v>
      </c>
      <c r="N8012" t="s">
        <v>94</v>
      </c>
      <c r="O8012">
        <v>21360</v>
      </c>
      <c r="P8012">
        <v>23440</v>
      </c>
      <c r="Q8012" t="s">
        <v>41</v>
      </c>
      <c r="R8012">
        <v>24</v>
      </c>
      <c r="S8012" s="2">
        <v>44522</v>
      </c>
      <c r="T8012" s="2">
        <v>44543</v>
      </c>
      <c r="U8012">
        <v>0</v>
      </c>
      <c r="V8012" t="s">
        <v>85</v>
      </c>
      <c r="W8012">
        <v>795</v>
      </c>
      <c r="X8012" t="s">
        <v>60</v>
      </c>
      <c r="Y8012" t="s">
        <v>45</v>
      </c>
      <c r="Z8012">
        <v>0</v>
      </c>
      <c r="AA8012">
        <v>955</v>
      </c>
      <c r="AB8012">
        <v>22264</v>
      </c>
      <c r="AC8012" t="s">
        <v>107</v>
      </c>
    </row>
    <row r="8013" spans="1:29" x14ac:dyDescent="0.3">
      <c r="A8013" s="1" t="s">
        <v>47</v>
      </c>
      <c r="B8013" t="s">
        <v>176</v>
      </c>
      <c r="C8013" t="s">
        <v>334</v>
      </c>
      <c r="D8013" t="s">
        <v>236</v>
      </c>
      <c r="E8013">
        <v>10</v>
      </c>
      <c r="F8013" t="s">
        <v>51</v>
      </c>
      <c r="G8013" t="s">
        <v>52</v>
      </c>
      <c r="H8013" t="s">
        <v>79</v>
      </c>
      <c r="I8013" t="s">
        <v>1441</v>
      </c>
      <c r="J8013" t="s">
        <v>1652</v>
      </c>
      <c r="K8013">
        <f>1-741-558-4598</f>
        <v>-5896</v>
      </c>
      <c r="L8013" t="s">
        <v>17398</v>
      </c>
      <c r="M8013" t="s">
        <v>214</v>
      </c>
      <c r="N8013" t="s">
        <v>58</v>
      </c>
      <c r="O8013">
        <v>19146</v>
      </c>
      <c r="P8013">
        <v>23728</v>
      </c>
      <c r="Q8013" t="s">
        <v>59</v>
      </c>
      <c r="R8013">
        <v>804</v>
      </c>
      <c r="S8013" s="2">
        <v>44408</v>
      </c>
      <c r="T8013" s="2">
        <v>44435</v>
      </c>
      <c r="U8013">
        <v>5414</v>
      </c>
      <c r="V8013" t="s">
        <v>43</v>
      </c>
      <c r="W8013">
        <v>492</v>
      </c>
      <c r="X8013" t="s">
        <v>60</v>
      </c>
      <c r="Y8013" t="s">
        <v>72</v>
      </c>
      <c r="Z8013">
        <v>2162</v>
      </c>
      <c r="AA8013">
        <v>899</v>
      </c>
      <c r="AB8013">
        <v>20300</v>
      </c>
      <c r="AC8013" t="s">
        <v>107</v>
      </c>
    </row>
    <row r="8014" spans="1:29" x14ac:dyDescent="0.3">
      <c r="A8014" s="1" t="s">
        <v>29</v>
      </c>
      <c r="B8014" t="s">
        <v>86</v>
      </c>
      <c r="C8014" t="s">
        <v>1011</v>
      </c>
      <c r="D8014" t="s">
        <v>98</v>
      </c>
      <c r="E8014">
        <v>2</v>
      </c>
      <c r="F8014" t="s">
        <v>120</v>
      </c>
      <c r="G8014" t="s">
        <v>489</v>
      </c>
      <c r="H8014" t="s">
        <v>79</v>
      </c>
      <c r="I8014" t="s">
        <v>2539</v>
      </c>
      <c r="J8014" t="s">
        <v>319</v>
      </c>
      <c r="K8014" t="s">
        <v>17399</v>
      </c>
      <c r="L8014" t="s">
        <v>17400</v>
      </c>
      <c r="M8014" t="s">
        <v>1015</v>
      </c>
      <c r="N8014" t="s">
        <v>40</v>
      </c>
      <c r="O8014">
        <v>15513</v>
      </c>
      <c r="P8014">
        <v>19999</v>
      </c>
      <c r="Q8014" t="s">
        <v>59</v>
      </c>
      <c r="R8014">
        <v>536</v>
      </c>
      <c r="S8014" s="2">
        <v>45228</v>
      </c>
      <c r="T8014" s="2">
        <v>45249</v>
      </c>
      <c r="U8014">
        <v>24606</v>
      </c>
      <c r="V8014" t="s">
        <v>106</v>
      </c>
      <c r="W8014">
        <v>823</v>
      </c>
      <c r="X8014" t="s">
        <v>60</v>
      </c>
      <c r="Y8014" t="s">
        <v>45</v>
      </c>
      <c r="Z8014">
        <v>0</v>
      </c>
      <c r="AA8014">
        <v>438</v>
      </c>
      <c r="AB8014">
        <v>16361</v>
      </c>
      <c r="AC8014" t="s">
        <v>46</v>
      </c>
    </row>
    <row r="8015" spans="1:29" x14ac:dyDescent="0.3">
      <c r="A8015" s="1" t="s">
        <v>47</v>
      </c>
      <c r="B8015" t="s">
        <v>108</v>
      </c>
      <c r="C8015" t="s">
        <v>3655</v>
      </c>
      <c r="D8015" t="s">
        <v>110</v>
      </c>
      <c r="E8015">
        <v>7</v>
      </c>
      <c r="F8015" t="s">
        <v>120</v>
      </c>
      <c r="G8015" t="s">
        <v>468</v>
      </c>
      <c r="H8015" t="s">
        <v>35</v>
      </c>
      <c r="I8015" t="s">
        <v>756</v>
      </c>
      <c r="J8015" t="s">
        <v>2062</v>
      </c>
      <c r="K8015" t="s">
        <v>17401</v>
      </c>
      <c r="L8015" t="s">
        <v>17402</v>
      </c>
      <c r="M8015" t="s">
        <v>277</v>
      </c>
      <c r="N8015" t="s">
        <v>84</v>
      </c>
      <c r="O8015">
        <v>25402</v>
      </c>
      <c r="P8015">
        <v>30400</v>
      </c>
      <c r="Q8015" t="s">
        <v>41</v>
      </c>
      <c r="R8015">
        <v>176</v>
      </c>
      <c r="S8015" s="2">
        <v>44973</v>
      </c>
      <c r="T8015" t="s">
        <v>42</v>
      </c>
      <c r="U8015">
        <v>0</v>
      </c>
      <c r="V8015" t="s">
        <v>43</v>
      </c>
      <c r="W8015">
        <v>551</v>
      </c>
      <c r="X8015" t="s">
        <v>44</v>
      </c>
      <c r="Y8015" t="s">
        <v>61</v>
      </c>
      <c r="Z8015">
        <v>0</v>
      </c>
      <c r="AA8015">
        <v>828</v>
      </c>
      <c r="AB8015">
        <v>26815</v>
      </c>
      <c r="AC8015" t="s">
        <v>107</v>
      </c>
    </row>
    <row r="8016" spans="1:29" x14ac:dyDescent="0.3">
      <c r="A8016" s="1" t="s">
        <v>29</v>
      </c>
      <c r="B8016" t="s">
        <v>30</v>
      </c>
      <c r="C8016" t="s">
        <v>31</v>
      </c>
      <c r="D8016" t="s">
        <v>32</v>
      </c>
      <c r="E8016">
        <v>7</v>
      </c>
      <c r="F8016" t="s">
        <v>186</v>
      </c>
      <c r="G8016" t="s">
        <v>1504</v>
      </c>
      <c r="H8016" t="s">
        <v>35</v>
      </c>
      <c r="I8016" t="s">
        <v>2684</v>
      </c>
      <c r="J8016" t="s">
        <v>1399</v>
      </c>
      <c r="K8016" t="s">
        <v>17403</v>
      </c>
      <c r="L8016" t="s">
        <v>17404</v>
      </c>
      <c r="M8016" t="s">
        <v>1029</v>
      </c>
      <c r="N8016" t="s">
        <v>58</v>
      </c>
      <c r="O8016">
        <v>28667</v>
      </c>
      <c r="P8016">
        <v>31157</v>
      </c>
      <c r="Q8016" t="s">
        <v>95</v>
      </c>
      <c r="R8016">
        <v>954</v>
      </c>
      <c r="S8016" s="2">
        <v>45054</v>
      </c>
      <c r="T8016" t="s">
        <v>42</v>
      </c>
      <c r="U8016">
        <v>0</v>
      </c>
      <c r="V8016" t="s">
        <v>85</v>
      </c>
      <c r="W8016">
        <v>844</v>
      </c>
      <c r="X8016" t="s">
        <v>44</v>
      </c>
      <c r="Y8016" t="s">
        <v>61</v>
      </c>
      <c r="Z8016">
        <v>1207</v>
      </c>
      <c r="AA8016">
        <v>645</v>
      </c>
      <c r="AB8016">
        <v>29100</v>
      </c>
      <c r="AC8016" t="s">
        <v>107</v>
      </c>
    </row>
    <row r="8017" spans="1:29" x14ac:dyDescent="0.3">
      <c r="A8017" s="1" t="s">
        <v>29</v>
      </c>
      <c r="B8017" t="s">
        <v>393</v>
      </c>
      <c r="C8017" t="s">
        <v>5713</v>
      </c>
      <c r="D8017" t="s">
        <v>352</v>
      </c>
      <c r="E8017">
        <v>7</v>
      </c>
      <c r="F8017" t="s">
        <v>129</v>
      </c>
      <c r="G8017" t="s">
        <v>163</v>
      </c>
      <c r="H8017" t="s">
        <v>35</v>
      </c>
      <c r="I8017" t="s">
        <v>216</v>
      </c>
      <c r="J8017" t="s">
        <v>1065</v>
      </c>
      <c r="K8017" t="s">
        <v>17405</v>
      </c>
      <c r="L8017" t="s">
        <v>17406</v>
      </c>
      <c r="M8017" t="s">
        <v>2103</v>
      </c>
      <c r="N8017" t="s">
        <v>84</v>
      </c>
      <c r="O8017">
        <v>29973</v>
      </c>
      <c r="P8017">
        <v>32510</v>
      </c>
      <c r="Q8017" t="s">
        <v>41</v>
      </c>
      <c r="R8017">
        <v>601</v>
      </c>
      <c r="S8017" s="2">
        <v>44768</v>
      </c>
      <c r="T8017" t="s">
        <v>42</v>
      </c>
      <c r="U8017">
        <v>0</v>
      </c>
      <c r="V8017" t="s">
        <v>71</v>
      </c>
      <c r="W8017">
        <v>788</v>
      </c>
      <c r="X8017" t="s">
        <v>44</v>
      </c>
      <c r="Y8017" t="s">
        <v>72</v>
      </c>
      <c r="Z8017">
        <v>0</v>
      </c>
      <c r="AA8017">
        <v>24</v>
      </c>
      <c r="AB8017">
        <v>32157</v>
      </c>
      <c r="AC8017" t="s">
        <v>107</v>
      </c>
    </row>
    <row r="8018" spans="1:29" x14ac:dyDescent="0.3">
      <c r="A8018" s="1" t="s">
        <v>29</v>
      </c>
      <c r="B8018" t="s">
        <v>541</v>
      </c>
      <c r="C8018" t="s">
        <v>4106</v>
      </c>
      <c r="D8018" t="s">
        <v>257</v>
      </c>
      <c r="E8018">
        <v>9</v>
      </c>
      <c r="F8018" t="s">
        <v>51</v>
      </c>
      <c r="G8018" t="s">
        <v>237</v>
      </c>
      <c r="H8018" t="s">
        <v>35</v>
      </c>
      <c r="I8018" t="s">
        <v>3080</v>
      </c>
      <c r="J8018" t="s">
        <v>8253</v>
      </c>
      <c r="K8018" t="s">
        <v>17407</v>
      </c>
      <c r="L8018" t="s">
        <v>7958</v>
      </c>
      <c r="M8018" t="s">
        <v>1340</v>
      </c>
      <c r="N8018" t="s">
        <v>84</v>
      </c>
      <c r="O8018">
        <v>16675</v>
      </c>
      <c r="P8018">
        <v>21257</v>
      </c>
      <c r="Q8018" t="s">
        <v>95</v>
      </c>
      <c r="R8018">
        <v>982</v>
      </c>
      <c r="S8018" s="2">
        <v>44335</v>
      </c>
      <c r="T8018" t="s">
        <v>42</v>
      </c>
      <c r="U8018">
        <v>0</v>
      </c>
      <c r="V8018" t="s">
        <v>43</v>
      </c>
      <c r="W8018">
        <v>845</v>
      </c>
      <c r="X8018" t="s">
        <v>44</v>
      </c>
      <c r="Y8018" t="s">
        <v>72</v>
      </c>
      <c r="Z8018">
        <v>0</v>
      </c>
      <c r="AA8018">
        <v>74</v>
      </c>
      <c r="AB8018">
        <v>20541</v>
      </c>
      <c r="AC8018" t="s">
        <v>46</v>
      </c>
    </row>
    <row r="8019" spans="1:29" x14ac:dyDescent="0.3">
      <c r="A8019" s="1" t="s">
        <v>47</v>
      </c>
      <c r="B8019" t="s">
        <v>234</v>
      </c>
      <c r="C8019" t="s">
        <v>2309</v>
      </c>
      <c r="D8019" t="s">
        <v>50</v>
      </c>
      <c r="E8019">
        <v>8</v>
      </c>
      <c r="F8019" t="s">
        <v>120</v>
      </c>
      <c r="G8019" t="s">
        <v>820</v>
      </c>
      <c r="H8019" t="s">
        <v>35</v>
      </c>
      <c r="I8019" t="s">
        <v>3897</v>
      </c>
      <c r="J8019" t="s">
        <v>2383</v>
      </c>
      <c r="K8019" t="s">
        <v>17408</v>
      </c>
      <c r="L8019" t="s">
        <v>17409</v>
      </c>
      <c r="M8019" t="s">
        <v>1972</v>
      </c>
      <c r="N8019" t="s">
        <v>94</v>
      </c>
      <c r="O8019">
        <v>7796</v>
      </c>
      <c r="P8019">
        <v>9924</v>
      </c>
      <c r="Q8019" t="s">
        <v>41</v>
      </c>
      <c r="R8019">
        <v>167</v>
      </c>
      <c r="S8019" s="2">
        <v>44876</v>
      </c>
      <c r="T8019" s="2">
        <v>44884</v>
      </c>
      <c r="U8019">
        <v>0</v>
      </c>
      <c r="V8019" t="s">
        <v>85</v>
      </c>
      <c r="W8019">
        <v>656</v>
      </c>
      <c r="X8019" t="s">
        <v>60</v>
      </c>
      <c r="Y8019" t="s">
        <v>61</v>
      </c>
      <c r="Z8019">
        <v>0</v>
      </c>
      <c r="AA8019">
        <v>373</v>
      </c>
      <c r="AB8019">
        <v>8529</v>
      </c>
      <c r="AC8019" t="s">
        <v>46</v>
      </c>
    </row>
    <row r="8020" spans="1:29" x14ac:dyDescent="0.3">
      <c r="A8020" s="1" t="s">
        <v>29</v>
      </c>
      <c r="B8020" t="s">
        <v>74</v>
      </c>
      <c r="C8020" t="s">
        <v>837</v>
      </c>
      <c r="D8020" t="s">
        <v>138</v>
      </c>
      <c r="E8020">
        <v>6</v>
      </c>
      <c r="F8020" t="s">
        <v>99</v>
      </c>
      <c r="G8020" t="s">
        <v>558</v>
      </c>
      <c r="H8020" t="s">
        <v>35</v>
      </c>
      <c r="I8020" t="s">
        <v>5201</v>
      </c>
      <c r="J8020" t="s">
        <v>1542</v>
      </c>
      <c r="K8020" t="s">
        <v>17410</v>
      </c>
      <c r="L8020" t="s">
        <v>17411</v>
      </c>
      <c r="M8020" t="s">
        <v>836</v>
      </c>
      <c r="N8020" t="s">
        <v>84</v>
      </c>
      <c r="O8020">
        <v>24467</v>
      </c>
      <c r="P8020">
        <v>27684</v>
      </c>
      <c r="Q8020" t="s">
        <v>59</v>
      </c>
      <c r="R8020">
        <v>708</v>
      </c>
      <c r="S8020" s="2">
        <v>44951</v>
      </c>
      <c r="T8020" t="s">
        <v>42</v>
      </c>
      <c r="U8020">
        <v>8178</v>
      </c>
      <c r="V8020" t="s">
        <v>106</v>
      </c>
      <c r="W8020">
        <v>746</v>
      </c>
      <c r="X8020" t="s">
        <v>44</v>
      </c>
      <c r="Y8020" t="s">
        <v>72</v>
      </c>
      <c r="Z8020">
        <v>0</v>
      </c>
      <c r="AA8020">
        <v>820</v>
      </c>
      <c r="AB8020">
        <v>24987</v>
      </c>
      <c r="AC8020" t="s">
        <v>107</v>
      </c>
    </row>
    <row r="8021" spans="1:29" x14ac:dyDescent="0.3">
      <c r="A8021" s="1" t="s">
        <v>47</v>
      </c>
      <c r="B8021" t="s">
        <v>176</v>
      </c>
      <c r="C8021" t="s">
        <v>926</v>
      </c>
      <c r="D8021" t="s">
        <v>119</v>
      </c>
      <c r="E8021">
        <v>1</v>
      </c>
      <c r="F8021" t="s">
        <v>129</v>
      </c>
      <c r="G8021" t="s">
        <v>944</v>
      </c>
      <c r="H8021" t="s">
        <v>79</v>
      </c>
      <c r="I8021" t="s">
        <v>292</v>
      </c>
      <c r="J8021" t="s">
        <v>890</v>
      </c>
      <c r="K8021">
        <f>1-22-456-4983</f>
        <v>-5460</v>
      </c>
      <c r="L8021" t="s">
        <v>17412</v>
      </c>
      <c r="M8021" t="s">
        <v>214</v>
      </c>
      <c r="N8021" t="s">
        <v>94</v>
      </c>
      <c r="O8021">
        <v>25335</v>
      </c>
      <c r="P8021">
        <v>30047</v>
      </c>
      <c r="Q8021" t="s">
        <v>41</v>
      </c>
      <c r="R8021">
        <v>39</v>
      </c>
      <c r="S8021" s="2">
        <v>44713</v>
      </c>
      <c r="T8021" s="2">
        <v>44725</v>
      </c>
      <c r="U8021">
        <v>0</v>
      </c>
      <c r="V8021" t="s">
        <v>106</v>
      </c>
      <c r="W8021">
        <v>650</v>
      </c>
      <c r="X8021" t="s">
        <v>60</v>
      </c>
      <c r="Y8021" t="s">
        <v>72</v>
      </c>
      <c r="Z8021">
        <v>0</v>
      </c>
      <c r="AA8021">
        <v>313</v>
      </c>
      <c r="AB8021">
        <v>26723</v>
      </c>
      <c r="AC8021" t="s">
        <v>107</v>
      </c>
    </row>
    <row r="8022" spans="1:29" x14ac:dyDescent="0.3">
      <c r="A8022" s="1" t="s">
        <v>47</v>
      </c>
      <c r="B8022" t="s">
        <v>117</v>
      </c>
      <c r="C8022" t="s">
        <v>2114</v>
      </c>
      <c r="D8022" t="s">
        <v>110</v>
      </c>
      <c r="E8022">
        <v>1</v>
      </c>
      <c r="F8022" t="s">
        <v>186</v>
      </c>
      <c r="G8022" t="s">
        <v>463</v>
      </c>
      <c r="H8022" t="s">
        <v>35</v>
      </c>
      <c r="I8022" t="s">
        <v>2954</v>
      </c>
      <c r="J8022" t="s">
        <v>319</v>
      </c>
      <c r="K8022">
        <f>1-642-84-5837</f>
        <v>-6562</v>
      </c>
      <c r="L8022" t="s">
        <v>17413</v>
      </c>
      <c r="M8022" t="s">
        <v>1326</v>
      </c>
      <c r="N8022" t="s">
        <v>94</v>
      </c>
      <c r="O8022">
        <v>3237</v>
      </c>
      <c r="P8022">
        <v>6829</v>
      </c>
      <c r="Q8022" t="s">
        <v>59</v>
      </c>
      <c r="R8022">
        <v>811</v>
      </c>
      <c r="S8022" s="2">
        <v>45004</v>
      </c>
      <c r="T8022" s="2">
        <v>45006</v>
      </c>
      <c r="U8022">
        <v>42338</v>
      </c>
      <c r="V8022" t="s">
        <v>71</v>
      </c>
      <c r="W8022">
        <v>571</v>
      </c>
      <c r="X8022" t="s">
        <v>60</v>
      </c>
      <c r="Y8022" t="s">
        <v>61</v>
      </c>
      <c r="Z8022">
        <v>0</v>
      </c>
      <c r="AA8022">
        <v>749</v>
      </c>
      <c r="AB8022">
        <v>6460</v>
      </c>
      <c r="AC8022" t="s">
        <v>73</v>
      </c>
    </row>
    <row r="8023" spans="1:29" x14ac:dyDescent="0.3">
      <c r="A8023" s="1" t="s">
        <v>47</v>
      </c>
      <c r="B8023" t="s">
        <v>234</v>
      </c>
      <c r="C8023" t="s">
        <v>3327</v>
      </c>
      <c r="D8023" t="s">
        <v>169</v>
      </c>
      <c r="E8023">
        <v>4</v>
      </c>
      <c r="F8023" t="s">
        <v>99</v>
      </c>
      <c r="G8023" t="s">
        <v>950</v>
      </c>
      <c r="H8023" t="s">
        <v>35</v>
      </c>
      <c r="I8023" t="s">
        <v>36</v>
      </c>
      <c r="J8023" t="s">
        <v>8336</v>
      </c>
      <c r="K8023">
        <v>3739994902</v>
      </c>
      <c r="L8023" t="s">
        <v>17414</v>
      </c>
      <c r="M8023" t="s">
        <v>984</v>
      </c>
      <c r="N8023" t="s">
        <v>40</v>
      </c>
      <c r="O8023">
        <v>15996</v>
      </c>
      <c r="P8023">
        <v>20260</v>
      </c>
      <c r="Q8023" t="s">
        <v>95</v>
      </c>
      <c r="R8023">
        <v>152</v>
      </c>
      <c r="S8023" s="2">
        <v>44276</v>
      </c>
      <c r="T8023" t="s">
        <v>42</v>
      </c>
      <c r="U8023">
        <v>0</v>
      </c>
      <c r="V8023" t="s">
        <v>85</v>
      </c>
      <c r="W8023">
        <v>837</v>
      </c>
      <c r="X8023" t="s">
        <v>44</v>
      </c>
      <c r="Y8023" t="s">
        <v>45</v>
      </c>
      <c r="Z8023">
        <v>0</v>
      </c>
      <c r="AA8023">
        <v>38</v>
      </c>
      <c r="AB8023">
        <v>17468</v>
      </c>
      <c r="AC8023" t="s">
        <v>46</v>
      </c>
    </row>
    <row r="8024" spans="1:29" x14ac:dyDescent="0.3">
      <c r="A8024" s="1" t="s">
        <v>29</v>
      </c>
      <c r="B8024" t="s">
        <v>541</v>
      </c>
      <c r="C8024" t="s">
        <v>2553</v>
      </c>
      <c r="D8024" t="s">
        <v>128</v>
      </c>
      <c r="E8024">
        <v>6</v>
      </c>
      <c r="F8024" t="s">
        <v>33</v>
      </c>
      <c r="G8024" t="s">
        <v>848</v>
      </c>
      <c r="H8024" t="s">
        <v>79</v>
      </c>
      <c r="I8024" t="s">
        <v>1625</v>
      </c>
      <c r="J8024" t="s">
        <v>822</v>
      </c>
      <c r="K8024" t="s">
        <v>17415</v>
      </c>
      <c r="L8024" t="s">
        <v>17416</v>
      </c>
      <c r="M8024" t="s">
        <v>3258</v>
      </c>
      <c r="N8024" t="s">
        <v>40</v>
      </c>
      <c r="O8024">
        <v>6406</v>
      </c>
      <c r="P8024">
        <v>9194</v>
      </c>
      <c r="Q8024" t="s">
        <v>95</v>
      </c>
      <c r="R8024">
        <v>832</v>
      </c>
      <c r="S8024" s="2">
        <v>44487</v>
      </c>
      <c r="T8024" s="2">
        <v>44497</v>
      </c>
      <c r="U8024">
        <v>0</v>
      </c>
      <c r="V8024" t="s">
        <v>71</v>
      </c>
      <c r="W8024">
        <v>673</v>
      </c>
      <c r="X8024" t="s">
        <v>60</v>
      </c>
      <c r="Y8024" t="s">
        <v>72</v>
      </c>
      <c r="Z8024">
        <v>0</v>
      </c>
      <c r="AA8024">
        <v>449</v>
      </c>
      <c r="AB8024">
        <v>9154</v>
      </c>
      <c r="AC8024" t="s">
        <v>107</v>
      </c>
    </row>
    <row r="8025" spans="1:29" x14ac:dyDescent="0.3">
      <c r="A8025" s="1" t="s">
        <v>47</v>
      </c>
      <c r="B8025" t="s">
        <v>592</v>
      </c>
      <c r="C8025" t="s">
        <v>3650</v>
      </c>
      <c r="D8025" t="s">
        <v>236</v>
      </c>
      <c r="E8025">
        <v>4</v>
      </c>
      <c r="F8025" t="s">
        <v>120</v>
      </c>
      <c r="G8025" t="s">
        <v>489</v>
      </c>
      <c r="H8025" t="s">
        <v>35</v>
      </c>
      <c r="I8025" t="s">
        <v>701</v>
      </c>
      <c r="J8025" t="s">
        <v>839</v>
      </c>
      <c r="K8025" t="s">
        <v>17417</v>
      </c>
      <c r="L8025" t="s">
        <v>17418</v>
      </c>
      <c r="M8025" t="s">
        <v>2648</v>
      </c>
      <c r="N8025" t="s">
        <v>58</v>
      </c>
      <c r="O8025">
        <v>4607</v>
      </c>
      <c r="P8025">
        <v>9548</v>
      </c>
      <c r="Q8025" t="s">
        <v>41</v>
      </c>
      <c r="R8025">
        <v>808</v>
      </c>
      <c r="S8025" s="2">
        <v>44771</v>
      </c>
      <c r="T8025" s="2">
        <v>44798</v>
      </c>
      <c r="U8025">
        <v>0</v>
      </c>
      <c r="V8025" t="s">
        <v>43</v>
      </c>
      <c r="W8025">
        <v>498</v>
      </c>
      <c r="X8025" t="s">
        <v>60</v>
      </c>
      <c r="Y8025" t="s">
        <v>45</v>
      </c>
      <c r="Z8025">
        <v>1068</v>
      </c>
      <c r="AA8025">
        <v>970</v>
      </c>
      <c r="AB8025">
        <v>5971</v>
      </c>
      <c r="AC8025" t="s">
        <v>107</v>
      </c>
    </row>
    <row r="8026" spans="1:29" x14ac:dyDescent="0.3">
      <c r="A8026" s="1" t="s">
        <v>47</v>
      </c>
      <c r="B8026" t="s">
        <v>48</v>
      </c>
      <c r="C8026" t="s">
        <v>297</v>
      </c>
      <c r="D8026" t="s">
        <v>257</v>
      </c>
      <c r="E8026">
        <v>5</v>
      </c>
      <c r="F8026" t="s">
        <v>77</v>
      </c>
      <c r="G8026" t="s">
        <v>78</v>
      </c>
      <c r="H8026" t="s">
        <v>79</v>
      </c>
      <c r="I8026" t="s">
        <v>906</v>
      </c>
      <c r="J8026" t="s">
        <v>1450</v>
      </c>
      <c r="K8026" t="s">
        <v>17419</v>
      </c>
      <c r="L8026" t="s">
        <v>17420</v>
      </c>
      <c r="M8026" t="s">
        <v>2261</v>
      </c>
      <c r="N8026" t="s">
        <v>40</v>
      </c>
      <c r="O8026">
        <v>11990</v>
      </c>
      <c r="P8026">
        <v>15061</v>
      </c>
      <c r="Q8026" t="s">
        <v>59</v>
      </c>
      <c r="R8026">
        <v>308</v>
      </c>
      <c r="S8026" s="2">
        <v>45121</v>
      </c>
      <c r="T8026" t="s">
        <v>42</v>
      </c>
      <c r="U8026">
        <v>31766</v>
      </c>
      <c r="V8026" t="s">
        <v>71</v>
      </c>
      <c r="W8026">
        <v>582</v>
      </c>
      <c r="X8026" t="s">
        <v>44</v>
      </c>
      <c r="Y8026" t="s">
        <v>72</v>
      </c>
      <c r="Z8026">
        <v>0</v>
      </c>
      <c r="AA8026">
        <v>48</v>
      </c>
      <c r="AB8026">
        <v>12245</v>
      </c>
      <c r="AC8026" t="s">
        <v>46</v>
      </c>
    </row>
    <row r="8027" spans="1:29" x14ac:dyDescent="0.3">
      <c r="A8027" s="1" t="s">
        <v>29</v>
      </c>
      <c r="B8027" t="s">
        <v>327</v>
      </c>
      <c r="C8027" t="s">
        <v>2508</v>
      </c>
      <c r="D8027" t="s">
        <v>110</v>
      </c>
      <c r="E8027">
        <v>8</v>
      </c>
      <c r="F8027" t="s">
        <v>120</v>
      </c>
      <c r="G8027" t="s">
        <v>543</v>
      </c>
      <c r="H8027" t="s">
        <v>35</v>
      </c>
      <c r="I8027" t="s">
        <v>507</v>
      </c>
      <c r="J8027" t="s">
        <v>4397</v>
      </c>
      <c r="K8027" t="s">
        <v>17421</v>
      </c>
      <c r="L8027" t="s">
        <v>17422</v>
      </c>
      <c r="M8027" t="s">
        <v>999</v>
      </c>
      <c r="N8027" t="s">
        <v>40</v>
      </c>
      <c r="O8027">
        <v>17206</v>
      </c>
      <c r="P8027">
        <v>21756</v>
      </c>
      <c r="Q8027" t="s">
        <v>41</v>
      </c>
      <c r="R8027">
        <v>381</v>
      </c>
      <c r="S8027" s="2">
        <v>44454</v>
      </c>
      <c r="T8027" t="s">
        <v>42</v>
      </c>
      <c r="U8027">
        <v>0</v>
      </c>
      <c r="V8027" t="s">
        <v>71</v>
      </c>
      <c r="W8027">
        <v>436</v>
      </c>
      <c r="X8027" t="s">
        <v>44</v>
      </c>
      <c r="Y8027" t="s">
        <v>72</v>
      </c>
      <c r="Z8027">
        <v>0</v>
      </c>
      <c r="AA8027">
        <v>41</v>
      </c>
      <c r="AB8027">
        <v>21249</v>
      </c>
      <c r="AC8027" t="s">
        <v>46</v>
      </c>
    </row>
    <row r="8028" spans="1:29" x14ac:dyDescent="0.3">
      <c r="A8028" s="1" t="s">
        <v>47</v>
      </c>
      <c r="B8028" t="s">
        <v>592</v>
      </c>
      <c r="C8028" t="s">
        <v>2872</v>
      </c>
      <c r="D8028" t="s">
        <v>98</v>
      </c>
      <c r="E8028">
        <v>4</v>
      </c>
      <c r="F8028" t="s">
        <v>64</v>
      </c>
      <c r="G8028" t="s">
        <v>376</v>
      </c>
      <c r="H8028" t="s">
        <v>79</v>
      </c>
      <c r="I8028" t="s">
        <v>8988</v>
      </c>
      <c r="J8028" t="s">
        <v>406</v>
      </c>
      <c r="K8028" t="s">
        <v>17423</v>
      </c>
      <c r="L8028" t="s">
        <v>17424</v>
      </c>
      <c r="M8028" t="s">
        <v>919</v>
      </c>
      <c r="N8028" t="s">
        <v>84</v>
      </c>
      <c r="O8028">
        <v>15727</v>
      </c>
      <c r="P8028">
        <v>19913</v>
      </c>
      <c r="Q8028" t="s">
        <v>41</v>
      </c>
      <c r="R8028">
        <v>350</v>
      </c>
      <c r="S8028" s="2">
        <v>44504</v>
      </c>
      <c r="T8028" s="2">
        <v>44521</v>
      </c>
      <c r="U8028">
        <v>0</v>
      </c>
      <c r="V8028" t="s">
        <v>106</v>
      </c>
      <c r="W8028">
        <v>521</v>
      </c>
      <c r="X8028" t="s">
        <v>60</v>
      </c>
      <c r="Y8028" t="s">
        <v>61</v>
      </c>
      <c r="Z8028">
        <v>0</v>
      </c>
      <c r="AA8028">
        <v>507</v>
      </c>
      <c r="AB8028">
        <v>16065</v>
      </c>
      <c r="AC8028" t="s">
        <v>107</v>
      </c>
    </row>
    <row r="8029" spans="1:29" x14ac:dyDescent="0.3">
      <c r="A8029" s="1" t="s">
        <v>29</v>
      </c>
      <c r="B8029" t="s">
        <v>327</v>
      </c>
      <c r="C8029" t="s">
        <v>994</v>
      </c>
      <c r="D8029" t="s">
        <v>178</v>
      </c>
      <c r="E8029">
        <v>8</v>
      </c>
      <c r="F8029" t="s">
        <v>129</v>
      </c>
      <c r="G8029" t="s">
        <v>163</v>
      </c>
      <c r="H8029" t="s">
        <v>79</v>
      </c>
      <c r="I8029" t="s">
        <v>2985</v>
      </c>
      <c r="J8029" t="s">
        <v>3252</v>
      </c>
      <c r="K8029" t="s">
        <v>17425</v>
      </c>
      <c r="L8029" t="s">
        <v>17426</v>
      </c>
      <c r="M8029" t="s">
        <v>1019</v>
      </c>
      <c r="N8029" t="s">
        <v>58</v>
      </c>
      <c r="O8029">
        <v>29367</v>
      </c>
      <c r="P8029">
        <v>32824</v>
      </c>
      <c r="Q8029" t="s">
        <v>41</v>
      </c>
      <c r="R8029">
        <v>441</v>
      </c>
      <c r="S8029" s="2">
        <v>44416</v>
      </c>
      <c r="T8029" s="2">
        <v>44421</v>
      </c>
      <c r="U8029">
        <v>0</v>
      </c>
      <c r="V8029" t="s">
        <v>85</v>
      </c>
      <c r="W8029">
        <v>500</v>
      </c>
      <c r="X8029" t="s">
        <v>60</v>
      </c>
      <c r="Y8029" t="s">
        <v>72</v>
      </c>
      <c r="Z8029">
        <v>3395</v>
      </c>
      <c r="AA8029">
        <v>321</v>
      </c>
      <c r="AB8029">
        <v>31698</v>
      </c>
      <c r="AC8029" t="s">
        <v>107</v>
      </c>
    </row>
    <row r="8030" spans="1:29" x14ac:dyDescent="0.3">
      <c r="A8030" s="1" t="s">
        <v>29</v>
      </c>
      <c r="B8030" t="s">
        <v>30</v>
      </c>
      <c r="C8030" t="s">
        <v>31</v>
      </c>
      <c r="D8030" t="s">
        <v>155</v>
      </c>
      <c r="E8030">
        <v>4</v>
      </c>
      <c r="F8030" t="s">
        <v>129</v>
      </c>
      <c r="G8030" t="s">
        <v>163</v>
      </c>
      <c r="H8030" t="s">
        <v>35</v>
      </c>
      <c r="I8030" t="s">
        <v>756</v>
      </c>
      <c r="J8030" t="s">
        <v>900</v>
      </c>
      <c r="K8030" t="s">
        <v>17427</v>
      </c>
      <c r="L8030" t="s">
        <v>17428</v>
      </c>
      <c r="M8030" t="s">
        <v>1395</v>
      </c>
      <c r="N8030" t="s">
        <v>94</v>
      </c>
      <c r="O8030">
        <v>22887</v>
      </c>
      <c r="P8030">
        <v>24906</v>
      </c>
      <c r="Q8030" t="s">
        <v>59</v>
      </c>
      <c r="R8030">
        <v>947</v>
      </c>
      <c r="S8030" s="2">
        <v>45219</v>
      </c>
      <c r="T8030" t="s">
        <v>42</v>
      </c>
      <c r="U8030">
        <v>40415</v>
      </c>
      <c r="V8030" t="s">
        <v>71</v>
      </c>
      <c r="W8030">
        <v>415</v>
      </c>
      <c r="X8030" t="s">
        <v>44</v>
      </c>
      <c r="Y8030" t="s">
        <v>45</v>
      </c>
      <c r="Z8030">
        <v>0</v>
      </c>
      <c r="AA8030">
        <v>19</v>
      </c>
      <c r="AB8030">
        <v>23353</v>
      </c>
      <c r="AC8030" t="s">
        <v>46</v>
      </c>
    </row>
    <row r="8031" spans="1:29" x14ac:dyDescent="0.3">
      <c r="A8031" s="1" t="s">
        <v>29</v>
      </c>
      <c r="B8031" t="s">
        <v>363</v>
      </c>
      <c r="C8031" t="s">
        <v>2024</v>
      </c>
      <c r="D8031" t="s">
        <v>201</v>
      </c>
      <c r="E8031">
        <v>9</v>
      </c>
      <c r="F8031" t="s">
        <v>271</v>
      </c>
      <c r="G8031" t="s">
        <v>715</v>
      </c>
      <c r="H8031" t="s">
        <v>35</v>
      </c>
      <c r="I8031" t="s">
        <v>11951</v>
      </c>
      <c r="J8031" t="s">
        <v>610</v>
      </c>
      <c r="K8031" t="s">
        <v>17429</v>
      </c>
      <c r="L8031" t="s">
        <v>17430</v>
      </c>
      <c r="M8031" t="s">
        <v>1068</v>
      </c>
      <c r="N8031" t="s">
        <v>58</v>
      </c>
      <c r="O8031">
        <v>3317</v>
      </c>
      <c r="P8031">
        <v>7900</v>
      </c>
      <c r="Q8031" t="s">
        <v>59</v>
      </c>
      <c r="R8031">
        <v>496</v>
      </c>
      <c r="S8031" s="2">
        <v>44970</v>
      </c>
      <c r="T8031" s="2">
        <v>44997</v>
      </c>
      <c r="U8031">
        <v>3756</v>
      </c>
      <c r="V8031" t="s">
        <v>71</v>
      </c>
      <c r="W8031">
        <v>596</v>
      </c>
      <c r="X8031" t="s">
        <v>60</v>
      </c>
      <c r="Y8031" t="s">
        <v>72</v>
      </c>
      <c r="Z8031">
        <v>3143</v>
      </c>
      <c r="AA8031">
        <v>357</v>
      </c>
      <c r="AB8031">
        <v>5196</v>
      </c>
      <c r="AC8031" t="s">
        <v>107</v>
      </c>
    </row>
    <row r="8032" spans="1:29" x14ac:dyDescent="0.3">
      <c r="A8032" s="1" t="s">
        <v>29</v>
      </c>
      <c r="B8032" t="s">
        <v>96</v>
      </c>
      <c r="C8032" t="s">
        <v>1389</v>
      </c>
      <c r="D8032" t="s">
        <v>128</v>
      </c>
      <c r="E8032">
        <v>6</v>
      </c>
      <c r="F8032" t="s">
        <v>33</v>
      </c>
      <c r="G8032" t="s">
        <v>179</v>
      </c>
      <c r="H8032" t="s">
        <v>35</v>
      </c>
      <c r="I8032" t="s">
        <v>1295</v>
      </c>
      <c r="J8032" t="s">
        <v>4157</v>
      </c>
      <c r="K8032" t="s">
        <v>17431</v>
      </c>
      <c r="L8032" t="s">
        <v>17432</v>
      </c>
      <c r="M8032" t="s">
        <v>1784</v>
      </c>
      <c r="N8032" t="s">
        <v>58</v>
      </c>
      <c r="O8032">
        <v>21008</v>
      </c>
      <c r="P8032">
        <v>24931</v>
      </c>
      <c r="Q8032" t="s">
        <v>95</v>
      </c>
      <c r="R8032">
        <v>435</v>
      </c>
      <c r="S8032" s="2">
        <v>44521</v>
      </c>
      <c r="T8032" s="2">
        <v>44539</v>
      </c>
      <c r="U8032">
        <v>0</v>
      </c>
      <c r="V8032" t="s">
        <v>43</v>
      </c>
      <c r="W8032">
        <v>714</v>
      </c>
      <c r="X8032" t="s">
        <v>60</v>
      </c>
      <c r="Y8032" t="s">
        <v>61</v>
      </c>
      <c r="Z8032">
        <v>3240</v>
      </c>
      <c r="AA8032">
        <v>327</v>
      </c>
      <c r="AB8032">
        <v>22811</v>
      </c>
      <c r="AC8032" t="s">
        <v>46</v>
      </c>
    </row>
    <row r="8033" spans="1:29" x14ac:dyDescent="0.3">
      <c r="A8033" s="1" t="s">
        <v>47</v>
      </c>
      <c r="B8033" t="s">
        <v>176</v>
      </c>
      <c r="C8033" t="s">
        <v>2306</v>
      </c>
      <c r="D8033" t="s">
        <v>119</v>
      </c>
      <c r="E8033">
        <v>10</v>
      </c>
      <c r="F8033" t="s">
        <v>51</v>
      </c>
      <c r="G8033" t="s">
        <v>237</v>
      </c>
      <c r="H8033" t="s">
        <v>35</v>
      </c>
      <c r="I8033" t="s">
        <v>305</v>
      </c>
      <c r="J8033" t="s">
        <v>4731</v>
      </c>
      <c r="K8033" t="s">
        <v>17433</v>
      </c>
      <c r="L8033" t="s">
        <v>17434</v>
      </c>
      <c r="M8033" t="s">
        <v>426</v>
      </c>
      <c r="N8033" t="s">
        <v>84</v>
      </c>
      <c r="O8033">
        <v>10956</v>
      </c>
      <c r="P8033">
        <v>15049</v>
      </c>
      <c r="Q8033" t="s">
        <v>59</v>
      </c>
      <c r="R8033">
        <v>61</v>
      </c>
      <c r="S8033" s="2">
        <v>45287</v>
      </c>
      <c r="T8033" s="2">
        <v>45312</v>
      </c>
      <c r="U8033">
        <v>42690</v>
      </c>
      <c r="V8033" t="s">
        <v>85</v>
      </c>
      <c r="W8033">
        <v>431</v>
      </c>
      <c r="X8033" t="s">
        <v>60</v>
      </c>
      <c r="Y8033" t="s">
        <v>45</v>
      </c>
      <c r="Z8033">
        <v>0</v>
      </c>
      <c r="AA8033">
        <v>638</v>
      </c>
      <c r="AB8033">
        <v>12263</v>
      </c>
      <c r="AC8033" t="s">
        <v>107</v>
      </c>
    </row>
    <row r="8034" spans="1:29" x14ac:dyDescent="0.3">
      <c r="A8034" s="1" t="s">
        <v>29</v>
      </c>
      <c r="B8034" t="s">
        <v>62</v>
      </c>
      <c r="C8034" t="s">
        <v>1795</v>
      </c>
      <c r="D8034" t="s">
        <v>155</v>
      </c>
      <c r="E8034">
        <v>4</v>
      </c>
      <c r="F8034" t="s">
        <v>221</v>
      </c>
      <c r="G8034" t="s">
        <v>1989</v>
      </c>
      <c r="H8034" t="s">
        <v>35</v>
      </c>
      <c r="I8034" t="s">
        <v>906</v>
      </c>
      <c r="J8034" t="s">
        <v>3174</v>
      </c>
      <c r="K8034">
        <f>1-249-853-2005</f>
        <v>-3106</v>
      </c>
      <c r="L8034" t="s">
        <v>17435</v>
      </c>
      <c r="M8034" t="s">
        <v>466</v>
      </c>
      <c r="N8034" t="s">
        <v>84</v>
      </c>
      <c r="O8034">
        <v>11527</v>
      </c>
      <c r="P8034">
        <v>16125</v>
      </c>
      <c r="Q8034" t="s">
        <v>59</v>
      </c>
      <c r="R8034">
        <v>324</v>
      </c>
      <c r="S8034" s="2">
        <v>44276</v>
      </c>
      <c r="T8034" t="s">
        <v>42</v>
      </c>
      <c r="U8034">
        <v>48631</v>
      </c>
      <c r="V8034" t="s">
        <v>71</v>
      </c>
      <c r="W8034">
        <v>534</v>
      </c>
      <c r="X8034" t="s">
        <v>44</v>
      </c>
      <c r="Y8034" t="s">
        <v>61</v>
      </c>
      <c r="Z8034">
        <v>0</v>
      </c>
      <c r="AA8034">
        <v>330</v>
      </c>
      <c r="AB8034">
        <v>13953</v>
      </c>
      <c r="AC8034" t="s">
        <v>46</v>
      </c>
    </row>
    <row r="8035" spans="1:29" x14ac:dyDescent="0.3">
      <c r="A8035" s="1" t="s">
        <v>47</v>
      </c>
      <c r="B8035" t="s">
        <v>136</v>
      </c>
      <c r="C8035" t="s">
        <v>1386</v>
      </c>
      <c r="D8035" t="s">
        <v>257</v>
      </c>
      <c r="E8035">
        <v>8</v>
      </c>
      <c r="F8035" t="s">
        <v>33</v>
      </c>
      <c r="G8035" t="s">
        <v>848</v>
      </c>
      <c r="H8035" t="s">
        <v>35</v>
      </c>
      <c r="I8035" t="s">
        <v>1441</v>
      </c>
      <c r="J8035" t="s">
        <v>123</v>
      </c>
      <c r="K8035" t="s">
        <v>17436</v>
      </c>
      <c r="L8035" t="s">
        <v>17437</v>
      </c>
      <c r="M8035" t="s">
        <v>988</v>
      </c>
      <c r="N8035" t="s">
        <v>40</v>
      </c>
      <c r="O8035">
        <v>5444</v>
      </c>
      <c r="P8035">
        <v>10200</v>
      </c>
      <c r="Q8035" t="s">
        <v>41</v>
      </c>
      <c r="R8035">
        <v>562</v>
      </c>
      <c r="S8035" s="2">
        <v>45057</v>
      </c>
      <c r="T8035" s="2">
        <v>45083</v>
      </c>
      <c r="U8035">
        <v>0</v>
      </c>
      <c r="V8035" t="s">
        <v>106</v>
      </c>
      <c r="W8035">
        <v>419</v>
      </c>
      <c r="X8035" t="s">
        <v>60</v>
      </c>
      <c r="Y8035" t="s">
        <v>45</v>
      </c>
      <c r="Z8035">
        <v>0</v>
      </c>
      <c r="AA8035">
        <v>865</v>
      </c>
      <c r="AB8035">
        <v>8772</v>
      </c>
      <c r="AC8035" t="s">
        <v>107</v>
      </c>
    </row>
    <row r="8036" spans="1:29" x14ac:dyDescent="0.3">
      <c r="A8036" s="1" t="s">
        <v>47</v>
      </c>
      <c r="B8036" t="s">
        <v>108</v>
      </c>
      <c r="C8036" t="s">
        <v>109</v>
      </c>
      <c r="D8036" t="s">
        <v>185</v>
      </c>
      <c r="E8036">
        <v>4</v>
      </c>
      <c r="F8036" t="s">
        <v>51</v>
      </c>
      <c r="G8036" t="s">
        <v>1427</v>
      </c>
      <c r="H8036" t="s">
        <v>35</v>
      </c>
      <c r="I8036" t="s">
        <v>180</v>
      </c>
      <c r="J8036" t="s">
        <v>900</v>
      </c>
      <c r="K8036" t="s">
        <v>17438</v>
      </c>
      <c r="L8036" t="s">
        <v>17439</v>
      </c>
      <c r="M8036" t="s">
        <v>444</v>
      </c>
      <c r="N8036" t="s">
        <v>84</v>
      </c>
      <c r="O8036">
        <v>18342</v>
      </c>
      <c r="P8036">
        <v>21801</v>
      </c>
      <c r="Q8036" t="s">
        <v>41</v>
      </c>
      <c r="R8036">
        <v>969</v>
      </c>
      <c r="S8036" s="2">
        <v>44928</v>
      </c>
      <c r="T8036" s="2">
        <v>44944</v>
      </c>
      <c r="U8036">
        <v>0</v>
      </c>
      <c r="V8036" t="s">
        <v>71</v>
      </c>
      <c r="W8036">
        <v>485</v>
      </c>
      <c r="X8036" t="s">
        <v>60</v>
      </c>
      <c r="Y8036" t="s">
        <v>45</v>
      </c>
      <c r="Z8036">
        <v>0</v>
      </c>
      <c r="AA8036">
        <v>824</v>
      </c>
      <c r="AB8036">
        <v>19938</v>
      </c>
      <c r="AC8036" t="s">
        <v>73</v>
      </c>
    </row>
    <row r="8037" spans="1:29" x14ac:dyDescent="0.3">
      <c r="A8037" s="1" t="s">
        <v>29</v>
      </c>
      <c r="B8037" t="s">
        <v>363</v>
      </c>
      <c r="C8037" t="s">
        <v>2033</v>
      </c>
      <c r="D8037" t="s">
        <v>110</v>
      </c>
      <c r="E8037">
        <v>7</v>
      </c>
      <c r="F8037" t="s">
        <v>77</v>
      </c>
      <c r="G8037" t="s">
        <v>440</v>
      </c>
      <c r="H8037" t="s">
        <v>79</v>
      </c>
      <c r="I8037" t="s">
        <v>2547</v>
      </c>
      <c r="J8037" t="s">
        <v>12212</v>
      </c>
      <c r="K8037" t="s">
        <v>17440</v>
      </c>
      <c r="L8037" t="s">
        <v>17441</v>
      </c>
      <c r="M8037" t="s">
        <v>705</v>
      </c>
      <c r="N8037" t="s">
        <v>94</v>
      </c>
      <c r="O8037">
        <v>13716</v>
      </c>
      <c r="P8037">
        <v>16726</v>
      </c>
      <c r="Q8037" t="s">
        <v>59</v>
      </c>
      <c r="R8037">
        <v>46</v>
      </c>
      <c r="S8037" s="2">
        <v>45254</v>
      </c>
      <c r="T8037" t="s">
        <v>42</v>
      </c>
      <c r="U8037">
        <v>31078</v>
      </c>
      <c r="V8037" t="s">
        <v>85</v>
      </c>
      <c r="W8037">
        <v>766</v>
      </c>
      <c r="X8037" t="s">
        <v>44</v>
      </c>
      <c r="Y8037" t="s">
        <v>45</v>
      </c>
      <c r="Z8037">
        <v>0</v>
      </c>
      <c r="AA8037">
        <v>971</v>
      </c>
      <c r="AB8037">
        <v>16090</v>
      </c>
      <c r="AC8037" t="s">
        <v>107</v>
      </c>
    </row>
    <row r="8038" spans="1:29" x14ac:dyDescent="0.3">
      <c r="A8038" s="1" t="s">
        <v>29</v>
      </c>
      <c r="B8038" t="s">
        <v>74</v>
      </c>
      <c r="C8038" t="s">
        <v>1007</v>
      </c>
      <c r="D8038" t="s">
        <v>32</v>
      </c>
      <c r="E8038">
        <v>3</v>
      </c>
      <c r="F8038" t="s">
        <v>77</v>
      </c>
      <c r="G8038" t="s">
        <v>932</v>
      </c>
      <c r="H8038" t="s">
        <v>35</v>
      </c>
      <c r="I8038" t="s">
        <v>2355</v>
      </c>
      <c r="J8038" t="s">
        <v>4563</v>
      </c>
      <c r="K8038" t="s">
        <v>17442</v>
      </c>
      <c r="L8038" t="s">
        <v>17443</v>
      </c>
      <c r="M8038" t="s">
        <v>836</v>
      </c>
      <c r="N8038" t="s">
        <v>40</v>
      </c>
      <c r="O8038">
        <v>9883</v>
      </c>
      <c r="P8038">
        <v>12947</v>
      </c>
      <c r="Q8038" t="s">
        <v>95</v>
      </c>
      <c r="R8038">
        <v>402</v>
      </c>
      <c r="S8038" s="2">
        <v>44960</v>
      </c>
      <c r="T8038" s="2">
        <v>44989</v>
      </c>
      <c r="U8038">
        <v>0</v>
      </c>
      <c r="V8038" t="s">
        <v>43</v>
      </c>
      <c r="W8038">
        <v>781</v>
      </c>
      <c r="X8038" t="s">
        <v>60</v>
      </c>
      <c r="Y8038" t="s">
        <v>61</v>
      </c>
      <c r="Z8038">
        <v>0</v>
      </c>
      <c r="AA8038">
        <v>158</v>
      </c>
      <c r="AB8038">
        <v>11764</v>
      </c>
      <c r="AC8038" t="s">
        <v>107</v>
      </c>
    </row>
    <row r="8039" spans="1:29" x14ac:dyDescent="0.3">
      <c r="A8039" s="1" t="s">
        <v>29</v>
      </c>
      <c r="B8039" t="s">
        <v>363</v>
      </c>
      <c r="C8039" t="s">
        <v>6193</v>
      </c>
      <c r="D8039" t="s">
        <v>98</v>
      </c>
      <c r="E8039">
        <v>2</v>
      </c>
      <c r="F8039" t="s">
        <v>64</v>
      </c>
      <c r="G8039" t="s">
        <v>258</v>
      </c>
      <c r="H8039" t="s">
        <v>79</v>
      </c>
      <c r="I8039" t="s">
        <v>1985</v>
      </c>
      <c r="J8039" t="s">
        <v>280</v>
      </c>
      <c r="K8039" t="s">
        <v>17444</v>
      </c>
      <c r="L8039" t="s">
        <v>17445</v>
      </c>
      <c r="M8039" t="s">
        <v>431</v>
      </c>
      <c r="N8039" t="s">
        <v>58</v>
      </c>
      <c r="O8039">
        <v>26693</v>
      </c>
      <c r="P8039">
        <v>31568</v>
      </c>
      <c r="Q8039" t="s">
        <v>41</v>
      </c>
      <c r="R8039">
        <v>297</v>
      </c>
      <c r="S8039" s="2">
        <v>45057</v>
      </c>
      <c r="T8039" t="s">
        <v>42</v>
      </c>
      <c r="U8039">
        <v>0</v>
      </c>
      <c r="V8039" t="s">
        <v>106</v>
      </c>
      <c r="W8039">
        <v>590</v>
      </c>
      <c r="X8039" t="s">
        <v>44</v>
      </c>
      <c r="Y8039" t="s">
        <v>72</v>
      </c>
      <c r="Z8039">
        <v>4567</v>
      </c>
      <c r="AA8039">
        <v>860</v>
      </c>
      <c r="AB8039">
        <v>27248</v>
      </c>
      <c r="AC8039" t="s">
        <v>73</v>
      </c>
    </row>
    <row r="8040" spans="1:29" x14ac:dyDescent="0.3">
      <c r="A8040" s="1" t="s">
        <v>47</v>
      </c>
      <c r="B8040" t="s">
        <v>592</v>
      </c>
      <c r="C8040" t="s">
        <v>1059</v>
      </c>
      <c r="D8040" t="s">
        <v>98</v>
      </c>
      <c r="E8040">
        <v>8</v>
      </c>
      <c r="F8040" t="s">
        <v>33</v>
      </c>
      <c r="G8040" t="s">
        <v>111</v>
      </c>
      <c r="H8040" t="s">
        <v>35</v>
      </c>
      <c r="I8040" t="s">
        <v>195</v>
      </c>
      <c r="J8040" t="s">
        <v>645</v>
      </c>
      <c r="K8040" t="s">
        <v>17446</v>
      </c>
      <c r="L8040" t="s">
        <v>17447</v>
      </c>
      <c r="M8040" t="s">
        <v>1948</v>
      </c>
      <c r="N8040" t="s">
        <v>40</v>
      </c>
      <c r="O8040">
        <v>18616</v>
      </c>
      <c r="P8040">
        <v>21904</v>
      </c>
      <c r="Q8040" t="s">
        <v>41</v>
      </c>
      <c r="R8040">
        <v>879</v>
      </c>
      <c r="S8040" s="2">
        <v>44516</v>
      </c>
      <c r="T8040" t="s">
        <v>42</v>
      </c>
      <c r="U8040">
        <v>0</v>
      </c>
      <c r="V8040" t="s">
        <v>85</v>
      </c>
      <c r="W8040">
        <v>562</v>
      </c>
      <c r="X8040" t="s">
        <v>44</v>
      </c>
      <c r="Y8040" t="s">
        <v>45</v>
      </c>
      <c r="Z8040">
        <v>0</v>
      </c>
      <c r="AA8040">
        <v>254</v>
      </c>
      <c r="AB8040">
        <v>20701</v>
      </c>
      <c r="AC8040" t="s">
        <v>107</v>
      </c>
    </row>
    <row r="8041" spans="1:29" x14ac:dyDescent="0.3">
      <c r="A8041" s="1" t="s">
        <v>47</v>
      </c>
      <c r="B8041" t="s">
        <v>117</v>
      </c>
      <c r="C8041" t="s">
        <v>1406</v>
      </c>
      <c r="D8041" t="s">
        <v>257</v>
      </c>
      <c r="E8041">
        <v>3</v>
      </c>
      <c r="F8041" t="s">
        <v>120</v>
      </c>
      <c r="G8041" t="s">
        <v>1180</v>
      </c>
      <c r="H8041" t="s">
        <v>35</v>
      </c>
      <c r="I8041" t="s">
        <v>2258</v>
      </c>
      <c r="J8041" t="s">
        <v>80</v>
      </c>
      <c r="K8041" t="s">
        <v>17448</v>
      </c>
      <c r="L8041" t="s">
        <v>17449</v>
      </c>
      <c r="M8041" t="s">
        <v>868</v>
      </c>
      <c r="N8041" t="s">
        <v>58</v>
      </c>
      <c r="O8041">
        <v>28916</v>
      </c>
      <c r="P8041">
        <v>32505</v>
      </c>
      <c r="Q8041" t="s">
        <v>95</v>
      </c>
      <c r="R8041">
        <v>51</v>
      </c>
      <c r="S8041" s="2">
        <v>44407</v>
      </c>
      <c r="T8041" s="2">
        <v>44429</v>
      </c>
      <c r="U8041">
        <v>0</v>
      </c>
      <c r="V8041" t="s">
        <v>85</v>
      </c>
      <c r="W8041">
        <v>760</v>
      </c>
      <c r="X8041" t="s">
        <v>60</v>
      </c>
      <c r="Y8041" t="s">
        <v>45</v>
      </c>
      <c r="Z8041">
        <v>1246</v>
      </c>
      <c r="AA8041">
        <v>645</v>
      </c>
      <c r="AB8041">
        <v>29497</v>
      </c>
      <c r="AC8041" t="s">
        <v>46</v>
      </c>
    </row>
    <row r="8042" spans="1:29" x14ac:dyDescent="0.3">
      <c r="A8042" s="1" t="s">
        <v>47</v>
      </c>
      <c r="B8042" t="s">
        <v>48</v>
      </c>
      <c r="C8042" t="s">
        <v>297</v>
      </c>
      <c r="D8042" t="s">
        <v>110</v>
      </c>
      <c r="E8042">
        <v>5</v>
      </c>
      <c r="F8042" t="s">
        <v>271</v>
      </c>
      <c r="G8042" t="s">
        <v>272</v>
      </c>
      <c r="H8042" t="s">
        <v>79</v>
      </c>
      <c r="I8042" t="s">
        <v>2233</v>
      </c>
      <c r="J8042" t="s">
        <v>907</v>
      </c>
      <c r="K8042" t="s">
        <v>17450</v>
      </c>
      <c r="L8042" t="s">
        <v>17451</v>
      </c>
      <c r="M8042" t="s">
        <v>1479</v>
      </c>
      <c r="N8042" t="s">
        <v>58</v>
      </c>
      <c r="O8042">
        <v>29619</v>
      </c>
      <c r="P8042">
        <v>32333</v>
      </c>
      <c r="Q8042" t="s">
        <v>95</v>
      </c>
      <c r="R8042">
        <v>238</v>
      </c>
      <c r="S8042" s="2">
        <v>44931</v>
      </c>
      <c r="T8042" s="2">
        <v>44936</v>
      </c>
      <c r="U8042">
        <v>0</v>
      </c>
      <c r="V8042" t="s">
        <v>85</v>
      </c>
      <c r="W8042">
        <v>637</v>
      </c>
      <c r="X8042" t="s">
        <v>60</v>
      </c>
      <c r="Y8042" t="s">
        <v>61</v>
      </c>
      <c r="Z8042">
        <v>4152</v>
      </c>
      <c r="AA8042">
        <v>34</v>
      </c>
      <c r="AB8042">
        <v>30547</v>
      </c>
      <c r="AC8042" t="s">
        <v>46</v>
      </c>
    </row>
    <row r="8043" spans="1:29" x14ac:dyDescent="0.3">
      <c r="A8043" s="1" t="s">
        <v>47</v>
      </c>
      <c r="B8043" t="s">
        <v>176</v>
      </c>
      <c r="C8043" t="s">
        <v>3614</v>
      </c>
      <c r="D8043" t="s">
        <v>98</v>
      </c>
      <c r="E8043">
        <v>1</v>
      </c>
      <c r="F8043" t="s">
        <v>271</v>
      </c>
      <c r="G8043" t="s">
        <v>353</v>
      </c>
      <c r="H8043" t="s">
        <v>35</v>
      </c>
      <c r="I8043" t="s">
        <v>17452</v>
      </c>
      <c r="J8043" t="s">
        <v>2198</v>
      </c>
      <c r="K8043" t="s">
        <v>17453</v>
      </c>
      <c r="L8043" t="s">
        <v>17454</v>
      </c>
      <c r="M8043" t="s">
        <v>1507</v>
      </c>
      <c r="N8043" t="s">
        <v>58</v>
      </c>
      <c r="O8043">
        <v>24965</v>
      </c>
      <c r="P8043">
        <v>28620</v>
      </c>
      <c r="Q8043" t="s">
        <v>95</v>
      </c>
      <c r="R8043">
        <v>718</v>
      </c>
      <c r="S8043" s="2">
        <v>44570</v>
      </c>
      <c r="T8043" t="s">
        <v>42</v>
      </c>
      <c r="U8043">
        <v>0</v>
      </c>
      <c r="V8043" t="s">
        <v>106</v>
      </c>
      <c r="W8043">
        <v>811</v>
      </c>
      <c r="X8043" t="s">
        <v>44</v>
      </c>
      <c r="Y8043" t="s">
        <v>72</v>
      </c>
      <c r="Z8043">
        <v>4417</v>
      </c>
      <c r="AA8043">
        <v>974</v>
      </c>
      <c r="AB8043">
        <v>25455</v>
      </c>
      <c r="AC8043" t="s">
        <v>46</v>
      </c>
    </row>
    <row r="8044" spans="1:29" x14ac:dyDescent="0.3">
      <c r="A8044" s="1" t="s">
        <v>29</v>
      </c>
      <c r="B8044" t="s">
        <v>228</v>
      </c>
      <c r="C8044" t="s">
        <v>2850</v>
      </c>
      <c r="D8044" t="s">
        <v>201</v>
      </c>
      <c r="E8044">
        <v>5</v>
      </c>
      <c r="F8044" t="s">
        <v>120</v>
      </c>
      <c r="G8044" t="s">
        <v>468</v>
      </c>
      <c r="H8044" t="s">
        <v>35</v>
      </c>
      <c r="I8044" t="s">
        <v>140</v>
      </c>
      <c r="J8044" t="s">
        <v>4529</v>
      </c>
      <c r="K8044" t="s">
        <v>17455</v>
      </c>
      <c r="L8044" t="s">
        <v>17456</v>
      </c>
      <c r="M8044" t="s">
        <v>479</v>
      </c>
      <c r="N8044" t="s">
        <v>40</v>
      </c>
      <c r="O8044">
        <v>20439</v>
      </c>
      <c r="P8044">
        <v>23191</v>
      </c>
      <c r="Q8044" t="s">
        <v>95</v>
      </c>
      <c r="R8044">
        <v>604</v>
      </c>
      <c r="S8044" s="2">
        <v>45180</v>
      </c>
      <c r="T8044" t="s">
        <v>42</v>
      </c>
      <c r="U8044">
        <v>0</v>
      </c>
      <c r="V8044" t="s">
        <v>43</v>
      </c>
      <c r="W8044">
        <v>521</v>
      </c>
      <c r="X8044" t="s">
        <v>44</v>
      </c>
      <c r="Y8044" t="s">
        <v>72</v>
      </c>
      <c r="Z8044">
        <v>0</v>
      </c>
      <c r="AA8044">
        <v>292</v>
      </c>
      <c r="AB8044">
        <v>20941</v>
      </c>
      <c r="AC8044" t="s">
        <v>73</v>
      </c>
    </row>
    <row r="8045" spans="1:29" x14ac:dyDescent="0.3">
      <c r="A8045" s="1" t="s">
        <v>47</v>
      </c>
      <c r="B8045" t="s">
        <v>234</v>
      </c>
      <c r="C8045" t="s">
        <v>796</v>
      </c>
      <c r="D8045" t="s">
        <v>138</v>
      </c>
      <c r="E8045">
        <v>9</v>
      </c>
      <c r="F8045" t="s">
        <v>64</v>
      </c>
      <c r="G8045" t="s">
        <v>258</v>
      </c>
      <c r="H8045" t="s">
        <v>79</v>
      </c>
      <c r="I8045" t="s">
        <v>672</v>
      </c>
      <c r="J8045" t="s">
        <v>524</v>
      </c>
      <c r="K8045" t="s">
        <v>17457</v>
      </c>
      <c r="L8045" t="s">
        <v>17458</v>
      </c>
      <c r="M8045" t="s">
        <v>800</v>
      </c>
      <c r="N8045" t="s">
        <v>40</v>
      </c>
      <c r="O8045">
        <v>24523</v>
      </c>
      <c r="P8045">
        <v>26620</v>
      </c>
      <c r="Q8045" t="s">
        <v>59</v>
      </c>
      <c r="R8045">
        <v>593</v>
      </c>
      <c r="S8045" s="2">
        <v>44929</v>
      </c>
      <c r="T8045" t="s">
        <v>42</v>
      </c>
      <c r="U8045">
        <v>44769</v>
      </c>
      <c r="V8045" t="s">
        <v>43</v>
      </c>
      <c r="W8045">
        <v>768</v>
      </c>
      <c r="X8045" t="s">
        <v>44</v>
      </c>
      <c r="Y8045" t="s">
        <v>45</v>
      </c>
      <c r="Z8045">
        <v>0</v>
      </c>
      <c r="AA8045">
        <v>309</v>
      </c>
      <c r="AB8045">
        <v>25727</v>
      </c>
      <c r="AC8045" t="s">
        <v>73</v>
      </c>
    </row>
    <row r="8046" spans="1:29" x14ac:dyDescent="0.3">
      <c r="A8046" s="1" t="s">
        <v>29</v>
      </c>
      <c r="B8046" t="s">
        <v>86</v>
      </c>
      <c r="C8046" t="s">
        <v>672</v>
      </c>
      <c r="D8046" t="s">
        <v>169</v>
      </c>
      <c r="E8046">
        <v>3</v>
      </c>
      <c r="F8046" t="s">
        <v>129</v>
      </c>
      <c r="G8046" t="s">
        <v>163</v>
      </c>
      <c r="H8046" t="s">
        <v>79</v>
      </c>
      <c r="I8046" t="s">
        <v>195</v>
      </c>
      <c r="J8046" t="s">
        <v>245</v>
      </c>
      <c r="K8046" t="s">
        <v>17459</v>
      </c>
      <c r="L8046" t="s">
        <v>17460</v>
      </c>
      <c r="M8046" t="s">
        <v>1597</v>
      </c>
      <c r="N8046" t="s">
        <v>94</v>
      </c>
      <c r="O8046">
        <v>23907</v>
      </c>
      <c r="P8046">
        <v>27734</v>
      </c>
      <c r="Q8046" t="s">
        <v>41</v>
      </c>
      <c r="R8046">
        <v>249</v>
      </c>
      <c r="S8046" s="2">
        <v>44742</v>
      </c>
      <c r="T8046" t="s">
        <v>42</v>
      </c>
      <c r="U8046">
        <v>0</v>
      </c>
      <c r="V8046" t="s">
        <v>71</v>
      </c>
      <c r="W8046">
        <v>422</v>
      </c>
      <c r="X8046" t="s">
        <v>44</v>
      </c>
      <c r="Y8046" t="s">
        <v>45</v>
      </c>
      <c r="Z8046">
        <v>0</v>
      </c>
      <c r="AA8046">
        <v>584</v>
      </c>
      <c r="AB8046">
        <v>24257</v>
      </c>
      <c r="AC8046" t="s">
        <v>107</v>
      </c>
    </row>
    <row r="8047" spans="1:29" x14ac:dyDescent="0.3">
      <c r="A8047" s="1" t="s">
        <v>29</v>
      </c>
      <c r="B8047" t="s">
        <v>74</v>
      </c>
      <c r="C8047" t="s">
        <v>1460</v>
      </c>
      <c r="D8047" t="s">
        <v>138</v>
      </c>
      <c r="E8047">
        <v>3</v>
      </c>
      <c r="F8047" t="s">
        <v>33</v>
      </c>
      <c r="G8047" t="s">
        <v>111</v>
      </c>
      <c r="H8047" t="s">
        <v>79</v>
      </c>
      <c r="I8047" t="s">
        <v>265</v>
      </c>
      <c r="J8047" t="s">
        <v>17461</v>
      </c>
      <c r="K8047" t="s">
        <v>17462</v>
      </c>
      <c r="L8047" t="s">
        <v>17463</v>
      </c>
      <c r="M8047" t="s">
        <v>969</v>
      </c>
      <c r="N8047" t="s">
        <v>84</v>
      </c>
      <c r="O8047">
        <v>16610</v>
      </c>
      <c r="P8047">
        <v>20056</v>
      </c>
      <c r="Q8047" t="s">
        <v>95</v>
      </c>
      <c r="R8047">
        <v>950</v>
      </c>
      <c r="S8047" s="2">
        <v>44939</v>
      </c>
      <c r="T8047" s="2">
        <v>44951</v>
      </c>
      <c r="U8047">
        <v>0</v>
      </c>
      <c r="V8047" t="s">
        <v>43</v>
      </c>
      <c r="W8047">
        <v>826</v>
      </c>
      <c r="X8047" t="s">
        <v>60</v>
      </c>
      <c r="Y8047" t="s">
        <v>45</v>
      </c>
      <c r="Z8047">
        <v>0</v>
      </c>
      <c r="AA8047">
        <v>427</v>
      </c>
      <c r="AB8047">
        <v>16778</v>
      </c>
      <c r="AC8047" t="s">
        <v>73</v>
      </c>
    </row>
    <row r="8048" spans="1:29" x14ac:dyDescent="0.3">
      <c r="A8048" s="1" t="s">
        <v>29</v>
      </c>
      <c r="B8048" t="s">
        <v>74</v>
      </c>
      <c r="C8048" t="s">
        <v>2004</v>
      </c>
      <c r="D8048" t="s">
        <v>110</v>
      </c>
      <c r="E8048">
        <v>1</v>
      </c>
      <c r="F8048" t="s">
        <v>64</v>
      </c>
      <c r="G8048" t="s">
        <v>783</v>
      </c>
      <c r="H8048" t="s">
        <v>79</v>
      </c>
      <c r="I8048" t="s">
        <v>1318</v>
      </c>
      <c r="J8048" t="s">
        <v>3972</v>
      </c>
      <c r="K8048" t="s">
        <v>17464</v>
      </c>
      <c r="L8048" t="s">
        <v>17465</v>
      </c>
      <c r="M8048" t="s">
        <v>83</v>
      </c>
      <c r="N8048" t="s">
        <v>40</v>
      </c>
      <c r="O8048">
        <v>19571</v>
      </c>
      <c r="P8048">
        <v>24026</v>
      </c>
      <c r="Q8048" t="s">
        <v>59</v>
      </c>
      <c r="R8048">
        <v>148</v>
      </c>
      <c r="S8048" s="2">
        <v>45039</v>
      </c>
      <c r="T8048" t="s">
        <v>42</v>
      </c>
      <c r="U8048">
        <v>32113</v>
      </c>
      <c r="V8048" t="s">
        <v>43</v>
      </c>
      <c r="W8048">
        <v>689</v>
      </c>
      <c r="X8048" t="s">
        <v>44</v>
      </c>
      <c r="Y8048" t="s">
        <v>61</v>
      </c>
      <c r="Z8048">
        <v>0</v>
      </c>
      <c r="AA8048">
        <v>569</v>
      </c>
      <c r="AB8048">
        <v>19580</v>
      </c>
      <c r="AC8048" t="s">
        <v>73</v>
      </c>
    </row>
    <row r="8049" spans="1:29" x14ac:dyDescent="0.3">
      <c r="A8049" s="1" t="s">
        <v>47</v>
      </c>
      <c r="B8049" t="s">
        <v>176</v>
      </c>
      <c r="C8049" t="s">
        <v>2306</v>
      </c>
      <c r="D8049" t="s">
        <v>257</v>
      </c>
      <c r="E8049">
        <v>8</v>
      </c>
      <c r="F8049" t="s">
        <v>271</v>
      </c>
      <c r="G8049" t="s">
        <v>353</v>
      </c>
      <c r="H8049" t="s">
        <v>79</v>
      </c>
      <c r="I8049" t="s">
        <v>668</v>
      </c>
      <c r="J8049" t="s">
        <v>4024</v>
      </c>
      <c r="K8049" t="s">
        <v>17466</v>
      </c>
      <c r="L8049" t="s">
        <v>17467</v>
      </c>
      <c r="M8049" t="s">
        <v>183</v>
      </c>
      <c r="N8049" t="s">
        <v>94</v>
      </c>
      <c r="O8049">
        <v>18892</v>
      </c>
      <c r="P8049">
        <v>23518</v>
      </c>
      <c r="Q8049" t="s">
        <v>41</v>
      </c>
      <c r="R8049">
        <v>374</v>
      </c>
      <c r="S8049" s="2">
        <v>44395</v>
      </c>
      <c r="T8049" t="s">
        <v>42</v>
      </c>
      <c r="U8049">
        <v>0</v>
      </c>
      <c r="V8049" t="s">
        <v>43</v>
      </c>
      <c r="W8049">
        <v>586</v>
      </c>
      <c r="X8049" t="s">
        <v>44</v>
      </c>
      <c r="Y8049" t="s">
        <v>72</v>
      </c>
      <c r="Z8049">
        <v>0</v>
      </c>
      <c r="AA8049">
        <v>395</v>
      </c>
      <c r="AB8049">
        <v>19220</v>
      </c>
      <c r="AC8049" t="s">
        <v>73</v>
      </c>
    </row>
    <row r="8050" spans="1:29" x14ac:dyDescent="0.3">
      <c r="A8050" s="1" t="s">
        <v>47</v>
      </c>
      <c r="B8050" t="s">
        <v>136</v>
      </c>
      <c r="C8050" t="s">
        <v>137</v>
      </c>
      <c r="D8050" t="s">
        <v>98</v>
      </c>
      <c r="E8050">
        <v>9</v>
      </c>
      <c r="F8050" t="s">
        <v>186</v>
      </c>
      <c r="G8050" t="s">
        <v>1504</v>
      </c>
      <c r="H8050" t="s">
        <v>79</v>
      </c>
      <c r="I8050" t="s">
        <v>738</v>
      </c>
      <c r="J8050" t="s">
        <v>1722</v>
      </c>
      <c r="K8050" t="s">
        <v>17468</v>
      </c>
      <c r="L8050" t="s">
        <v>17469</v>
      </c>
      <c r="M8050" t="s">
        <v>527</v>
      </c>
      <c r="N8050" t="s">
        <v>94</v>
      </c>
      <c r="O8050">
        <v>17463</v>
      </c>
      <c r="P8050">
        <v>19595</v>
      </c>
      <c r="Q8050" t="s">
        <v>95</v>
      </c>
      <c r="R8050">
        <v>819</v>
      </c>
      <c r="S8050" s="2">
        <v>44375</v>
      </c>
      <c r="T8050" t="s">
        <v>42</v>
      </c>
      <c r="U8050">
        <v>0</v>
      </c>
      <c r="V8050" t="s">
        <v>43</v>
      </c>
      <c r="W8050">
        <v>775</v>
      </c>
      <c r="X8050" t="s">
        <v>44</v>
      </c>
      <c r="Y8050" t="s">
        <v>61</v>
      </c>
      <c r="Z8050">
        <v>0</v>
      </c>
      <c r="AA8050">
        <v>385</v>
      </c>
      <c r="AB8050">
        <v>19241</v>
      </c>
      <c r="AC8050" t="s">
        <v>73</v>
      </c>
    </row>
    <row r="8051" spans="1:29" x14ac:dyDescent="0.3">
      <c r="A8051" s="1" t="s">
        <v>47</v>
      </c>
      <c r="B8051" t="s">
        <v>234</v>
      </c>
      <c r="C8051" t="s">
        <v>2970</v>
      </c>
      <c r="D8051" t="s">
        <v>76</v>
      </c>
      <c r="E8051">
        <v>8</v>
      </c>
      <c r="F8051" t="s">
        <v>64</v>
      </c>
      <c r="G8051" t="s">
        <v>433</v>
      </c>
      <c r="H8051" t="s">
        <v>35</v>
      </c>
      <c r="I8051" t="s">
        <v>3080</v>
      </c>
      <c r="J8051" t="s">
        <v>627</v>
      </c>
      <c r="K8051" t="s">
        <v>17470</v>
      </c>
      <c r="L8051" t="s">
        <v>17471</v>
      </c>
      <c r="M8051" t="s">
        <v>746</v>
      </c>
      <c r="N8051" t="s">
        <v>40</v>
      </c>
      <c r="O8051">
        <v>19082</v>
      </c>
      <c r="P8051">
        <v>21840</v>
      </c>
      <c r="Q8051" t="s">
        <v>95</v>
      </c>
      <c r="R8051">
        <v>928</v>
      </c>
      <c r="S8051" s="2">
        <v>44392</v>
      </c>
      <c r="T8051" t="s">
        <v>42</v>
      </c>
      <c r="U8051">
        <v>0</v>
      </c>
      <c r="V8051" t="s">
        <v>106</v>
      </c>
      <c r="W8051">
        <v>842</v>
      </c>
      <c r="X8051" t="s">
        <v>44</v>
      </c>
      <c r="Y8051" t="s">
        <v>72</v>
      </c>
      <c r="Z8051">
        <v>0</v>
      </c>
      <c r="AA8051">
        <v>325</v>
      </c>
      <c r="AB8051">
        <v>21790</v>
      </c>
      <c r="AC8051" t="s">
        <v>73</v>
      </c>
    </row>
    <row r="8052" spans="1:29" x14ac:dyDescent="0.3">
      <c r="A8052" s="1" t="s">
        <v>47</v>
      </c>
      <c r="B8052" t="s">
        <v>592</v>
      </c>
      <c r="C8052" t="s">
        <v>3858</v>
      </c>
      <c r="D8052" t="s">
        <v>178</v>
      </c>
      <c r="E8052">
        <v>5</v>
      </c>
      <c r="F8052" t="s">
        <v>99</v>
      </c>
      <c r="G8052" t="s">
        <v>579</v>
      </c>
      <c r="H8052" t="s">
        <v>35</v>
      </c>
      <c r="I8052" t="s">
        <v>536</v>
      </c>
      <c r="J8052" t="s">
        <v>2639</v>
      </c>
      <c r="K8052" t="s">
        <v>17472</v>
      </c>
      <c r="L8052" t="s">
        <v>17473</v>
      </c>
      <c r="M8052" t="s">
        <v>2648</v>
      </c>
      <c r="N8052" t="s">
        <v>94</v>
      </c>
      <c r="O8052">
        <v>11214</v>
      </c>
      <c r="P8052">
        <v>14083</v>
      </c>
      <c r="Q8052" t="s">
        <v>41</v>
      </c>
      <c r="R8052">
        <v>368</v>
      </c>
      <c r="S8052" s="2">
        <v>44527</v>
      </c>
      <c r="T8052" t="s">
        <v>42</v>
      </c>
      <c r="U8052">
        <v>0</v>
      </c>
      <c r="V8052" t="s">
        <v>106</v>
      </c>
      <c r="W8052">
        <v>428</v>
      </c>
      <c r="X8052" t="s">
        <v>44</v>
      </c>
      <c r="Y8052" t="s">
        <v>72</v>
      </c>
      <c r="Z8052">
        <v>0</v>
      </c>
      <c r="AA8052">
        <v>488</v>
      </c>
      <c r="AB8052">
        <v>12630</v>
      </c>
      <c r="AC8052" t="s">
        <v>73</v>
      </c>
    </row>
    <row r="8053" spans="1:29" x14ac:dyDescent="0.3">
      <c r="A8053" s="1" t="s">
        <v>47</v>
      </c>
      <c r="B8053" t="s">
        <v>136</v>
      </c>
      <c r="C8053" t="s">
        <v>200</v>
      </c>
      <c r="D8053" t="s">
        <v>169</v>
      </c>
      <c r="E8053">
        <v>8</v>
      </c>
      <c r="F8053" t="s">
        <v>99</v>
      </c>
      <c r="G8053" t="s">
        <v>529</v>
      </c>
      <c r="H8053" t="s">
        <v>35</v>
      </c>
      <c r="I8053" t="s">
        <v>1210</v>
      </c>
      <c r="J8053" t="s">
        <v>3174</v>
      </c>
      <c r="K8053" t="s">
        <v>17474</v>
      </c>
      <c r="L8053" t="s">
        <v>17475</v>
      </c>
      <c r="M8053" t="s">
        <v>988</v>
      </c>
      <c r="N8053" t="s">
        <v>94</v>
      </c>
      <c r="O8053">
        <v>6504</v>
      </c>
      <c r="P8053">
        <v>10817</v>
      </c>
      <c r="Q8053" t="s">
        <v>59</v>
      </c>
      <c r="R8053">
        <v>820</v>
      </c>
      <c r="S8053" s="2">
        <v>45116</v>
      </c>
      <c r="T8053" t="s">
        <v>42</v>
      </c>
      <c r="U8053">
        <v>13221</v>
      </c>
      <c r="V8053" t="s">
        <v>43</v>
      </c>
      <c r="W8053">
        <v>522</v>
      </c>
      <c r="X8053" t="s">
        <v>44</v>
      </c>
      <c r="Y8053" t="s">
        <v>45</v>
      </c>
      <c r="Z8053">
        <v>0</v>
      </c>
      <c r="AA8053">
        <v>63</v>
      </c>
      <c r="AB8053">
        <v>8996</v>
      </c>
      <c r="AC8053" t="s">
        <v>73</v>
      </c>
    </row>
    <row r="8054" spans="1:29" x14ac:dyDescent="0.3">
      <c r="A8054" s="1" t="s">
        <v>47</v>
      </c>
      <c r="B8054" t="s">
        <v>153</v>
      </c>
      <c r="C8054" t="s">
        <v>1203</v>
      </c>
      <c r="D8054" t="s">
        <v>32</v>
      </c>
      <c r="E8054">
        <v>9</v>
      </c>
      <c r="F8054" t="s">
        <v>33</v>
      </c>
      <c r="G8054" t="s">
        <v>728</v>
      </c>
      <c r="H8054" t="s">
        <v>79</v>
      </c>
      <c r="I8054" t="s">
        <v>2069</v>
      </c>
      <c r="J8054" t="s">
        <v>1789</v>
      </c>
      <c r="K8054" t="s">
        <v>17476</v>
      </c>
      <c r="L8054" t="s">
        <v>17477</v>
      </c>
      <c r="M8054" t="s">
        <v>750</v>
      </c>
      <c r="N8054" t="s">
        <v>84</v>
      </c>
      <c r="O8054">
        <v>23512</v>
      </c>
      <c r="P8054">
        <v>26695</v>
      </c>
      <c r="Q8054" t="s">
        <v>41</v>
      </c>
      <c r="R8054">
        <v>938</v>
      </c>
      <c r="S8054" s="2">
        <v>44283</v>
      </c>
      <c r="T8054" s="2">
        <v>44311</v>
      </c>
      <c r="U8054">
        <v>0</v>
      </c>
      <c r="V8054" t="s">
        <v>85</v>
      </c>
      <c r="W8054">
        <v>590</v>
      </c>
      <c r="X8054" t="s">
        <v>60</v>
      </c>
      <c r="Y8054" t="s">
        <v>61</v>
      </c>
      <c r="Z8054">
        <v>0</v>
      </c>
      <c r="AA8054">
        <v>92</v>
      </c>
      <c r="AB8054">
        <v>25948</v>
      </c>
      <c r="AC8054" t="s">
        <v>46</v>
      </c>
    </row>
    <row r="8055" spans="1:29" x14ac:dyDescent="0.3">
      <c r="A8055" s="1" t="s">
        <v>29</v>
      </c>
      <c r="B8055" t="s">
        <v>363</v>
      </c>
      <c r="C8055" t="s">
        <v>6193</v>
      </c>
      <c r="D8055" t="s">
        <v>110</v>
      </c>
      <c r="E8055">
        <v>8</v>
      </c>
      <c r="F8055" t="s">
        <v>120</v>
      </c>
      <c r="G8055" t="s">
        <v>468</v>
      </c>
      <c r="H8055" t="s">
        <v>35</v>
      </c>
      <c r="I8055" t="s">
        <v>36</v>
      </c>
      <c r="J8055" t="s">
        <v>2111</v>
      </c>
      <c r="K8055" t="s">
        <v>17478</v>
      </c>
      <c r="L8055" t="s">
        <v>17479</v>
      </c>
      <c r="M8055" t="s">
        <v>2729</v>
      </c>
      <c r="N8055" t="s">
        <v>94</v>
      </c>
      <c r="O8055">
        <v>25389</v>
      </c>
      <c r="P8055">
        <v>30167</v>
      </c>
      <c r="Q8055" t="s">
        <v>41</v>
      </c>
      <c r="R8055">
        <v>358</v>
      </c>
      <c r="S8055" s="2">
        <v>44513</v>
      </c>
      <c r="T8055" t="s">
        <v>42</v>
      </c>
      <c r="U8055">
        <v>0</v>
      </c>
      <c r="V8055" t="s">
        <v>43</v>
      </c>
      <c r="W8055">
        <v>488</v>
      </c>
      <c r="X8055" t="s">
        <v>44</v>
      </c>
      <c r="Y8055" t="s">
        <v>61</v>
      </c>
      <c r="Z8055">
        <v>0</v>
      </c>
      <c r="AA8055">
        <v>949</v>
      </c>
      <c r="AB8055">
        <v>28750</v>
      </c>
      <c r="AC8055" t="s">
        <v>107</v>
      </c>
    </row>
    <row r="8056" spans="1:29" x14ac:dyDescent="0.3">
      <c r="A8056" s="1" t="s">
        <v>47</v>
      </c>
      <c r="B8056" t="s">
        <v>176</v>
      </c>
      <c r="C8056" t="s">
        <v>3235</v>
      </c>
      <c r="D8056" t="s">
        <v>128</v>
      </c>
      <c r="E8056">
        <v>8</v>
      </c>
      <c r="F8056" t="s">
        <v>221</v>
      </c>
      <c r="G8056" t="s">
        <v>1989</v>
      </c>
      <c r="H8056" t="s">
        <v>35</v>
      </c>
      <c r="I8056" t="s">
        <v>1418</v>
      </c>
      <c r="J8056" t="s">
        <v>3789</v>
      </c>
      <c r="K8056" t="s">
        <v>17480</v>
      </c>
      <c r="L8056" t="s">
        <v>17481</v>
      </c>
      <c r="M8056" t="s">
        <v>426</v>
      </c>
      <c r="N8056" t="s">
        <v>40</v>
      </c>
      <c r="O8056">
        <v>17478</v>
      </c>
      <c r="P8056">
        <v>20912</v>
      </c>
      <c r="Q8056" t="s">
        <v>95</v>
      </c>
      <c r="R8056">
        <v>373</v>
      </c>
      <c r="S8056" s="2">
        <v>44809</v>
      </c>
      <c r="T8056" s="2">
        <v>44829</v>
      </c>
      <c r="U8056">
        <v>0</v>
      </c>
      <c r="V8056" t="s">
        <v>43</v>
      </c>
      <c r="W8056">
        <v>404</v>
      </c>
      <c r="X8056" t="s">
        <v>60</v>
      </c>
      <c r="Y8056" t="s">
        <v>72</v>
      </c>
      <c r="Z8056">
        <v>0</v>
      </c>
      <c r="AA8056">
        <v>426</v>
      </c>
      <c r="AB8056">
        <v>20025</v>
      </c>
      <c r="AC8056" t="s">
        <v>46</v>
      </c>
    </row>
    <row r="8057" spans="1:29" x14ac:dyDescent="0.3">
      <c r="A8057" s="1" t="s">
        <v>47</v>
      </c>
      <c r="B8057" t="s">
        <v>145</v>
      </c>
      <c r="C8057" t="s">
        <v>2354</v>
      </c>
      <c r="D8057" t="s">
        <v>169</v>
      </c>
      <c r="E8057">
        <v>10</v>
      </c>
      <c r="F8057" t="s">
        <v>99</v>
      </c>
      <c r="G8057" t="s">
        <v>1638</v>
      </c>
      <c r="H8057" t="s">
        <v>35</v>
      </c>
      <c r="I8057" t="s">
        <v>656</v>
      </c>
      <c r="J8057" t="s">
        <v>1450</v>
      </c>
      <c r="K8057" t="s">
        <v>17482</v>
      </c>
      <c r="L8057" t="s">
        <v>17483</v>
      </c>
      <c r="M8057" t="s">
        <v>449</v>
      </c>
      <c r="N8057" t="s">
        <v>58</v>
      </c>
      <c r="O8057">
        <v>2762</v>
      </c>
      <c r="P8057">
        <v>7270</v>
      </c>
      <c r="Q8057" t="s">
        <v>95</v>
      </c>
      <c r="R8057">
        <v>341</v>
      </c>
      <c r="S8057" s="2">
        <v>45007</v>
      </c>
      <c r="T8057" t="s">
        <v>42</v>
      </c>
      <c r="U8057">
        <v>0</v>
      </c>
      <c r="V8057" t="s">
        <v>106</v>
      </c>
      <c r="W8057">
        <v>477</v>
      </c>
      <c r="X8057" t="s">
        <v>44</v>
      </c>
      <c r="Y8057" t="s">
        <v>45</v>
      </c>
      <c r="Z8057">
        <v>1914</v>
      </c>
      <c r="AA8057">
        <v>578</v>
      </c>
      <c r="AB8057">
        <v>5251</v>
      </c>
      <c r="AC8057" t="s">
        <v>107</v>
      </c>
    </row>
    <row r="8058" spans="1:29" x14ac:dyDescent="0.3">
      <c r="A8058" s="1" t="s">
        <v>47</v>
      </c>
      <c r="B8058" t="s">
        <v>48</v>
      </c>
      <c r="C8058" t="s">
        <v>3758</v>
      </c>
      <c r="D8058" t="s">
        <v>178</v>
      </c>
      <c r="E8058">
        <v>3</v>
      </c>
      <c r="F8058" t="s">
        <v>120</v>
      </c>
      <c r="G8058" t="s">
        <v>820</v>
      </c>
      <c r="H8058" t="s">
        <v>35</v>
      </c>
      <c r="I8058" t="s">
        <v>2513</v>
      </c>
      <c r="J8058" t="s">
        <v>878</v>
      </c>
      <c r="K8058" t="s">
        <v>17484</v>
      </c>
      <c r="L8058" t="s">
        <v>17485</v>
      </c>
      <c r="M8058" t="s">
        <v>1479</v>
      </c>
      <c r="N8058" t="s">
        <v>94</v>
      </c>
      <c r="O8058">
        <v>23595</v>
      </c>
      <c r="P8058">
        <v>27545</v>
      </c>
      <c r="Q8058" t="s">
        <v>59</v>
      </c>
      <c r="R8058">
        <v>954</v>
      </c>
      <c r="S8058" s="2">
        <v>44681</v>
      </c>
      <c r="T8058" t="s">
        <v>42</v>
      </c>
      <c r="U8058">
        <v>43530</v>
      </c>
      <c r="V8058" t="s">
        <v>106</v>
      </c>
      <c r="W8058">
        <v>732</v>
      </c>
      <c r="X8058" t="s">
        <v>44</v>
      </c>
      <c r="Y8058" t="s">
        <v>61</v>
      </c>
      <c r="Z8058">
        <v>0</v>
      </c>
      <c r="AA8058">
        <v>897</v>
      </c>
      <c r="AB8058">
        <v>23994</v>
      </c>
      <c r="AC8058" t="s">
        <v>46</v>
      </c>
    </row>
    <row r="8059" spans="1:29" x14ac:dyDescent="0.3">
      <c r="A8059" s="1" t="s">
        <v>47</v>
      </c>
      <c r="B8059" t="s">
        <v>136</v>
      </c>
      <c r="C8059" t="s">
        <v>2546</v>
      </c>
      <c r="D8059" t="s">
        <v>178</v>
      </c>
      <c r="E8059">
        <v>3</v>
      </c>
      <c r="F8059" t="s">
        <v>33</v>
      </c>
      <c r="G8059" t="s">
        <v>411</v>
      </c>
      <c r="H8059" t="s">
        <v>79</v>
      </c>
      <c r="I8059" t="s">
        <v>292</v>
      </c>
      <c r="J8059" t="s">
        <v>3401</v>
      </c>
      <c r="K8059" t="s">
        <v>17486</v>
      </c>
      <c r="L8059" t="s">
        <v>17487</v>
      </c>
      <c r="M8059" t="s">
        <v>144</v>
      </c>
      <c r="N8059" t="s">
        <v>84</v>
      </c>
      <c r="O8059">
        <v>9887</v>
      </c>
      <c r="P8059">
        <v>14662</v>
      </c>
      <c r="Q8059" t="s">
        <v>95</v>
      </c>
      <c r="R8059">
        <v>418</v>
      </c>
      <c r="S8059" s="2">
        <v>44752</v>
      </c>
      <c r="T8059" s="2">
        <v>44764</v>
      </c>
      <c r="U8059">
        <v>0</v>
      </c>
      <c r="V8059" t="s">
        <v>71</v>
      </c>
      <c r="W8059">
        <v>643</v>
      </c>
      <c r="X8059" t="s">
        <v>60</v>
      </c>
      <c r="Y8059" t="s">
        <v>72</v>
      </c>
      <c r="Z8059">
        <v>0</v>
      </c>
      <c r="AA8059">
        <v>842</v>
      </c>
      <c r="AB8059">
        <v>13217</v>
      </c>
      <c r="AC8059" t="s">
        <v>107</v>
      </c>
    </row>
    <row r="8060" spans="1:29" x14ac:dyDescent="0.3">
      <c r="A8060" s="1" t="s">
        <v>47</v>
      </c>
      <c r="B8060" t="s">
        <v>136</v>
      </c>
      <c r="C8060" t="s">
        <v>2181</v>
      </c>
      <c r="D8060" t="s">
        <v>257</v>
      </c>
      <c r="E8060">
        <v>8</v>
      </c>
      <c r="F8060" t="s">
        <v>51</v>
      </c>
      <c r="G8060" t="s">
        <v>1075</v>
      </c>
      <c r="H8060" t="s">
        <v>79</v>
      </c>
      <c r="I8060" t="s">
        <v>1461</v>
      </c>
      <c r="J8060" t="s">
        <v>2070</v>
      </c>
      <c r="K8060" t="s">
        <v>17488</v>
      </c>
      <c r="L8060" t="s">
        <v>17489</v>
      </c>
      <c r="M8060" t="s">
        <v>1374</v>
      </c>
      <c r="N8060" t="s">
        <v>58</v>
      </c>
      <c r="O8060">
        <v>9735</v>
      </c>
      <c r="P8060">
        <v>14135</v>
      </c>
      <c r="Q8060" t="s">
        <v>95</v>
      </c>
      <c r="R8060">
        <v>259</v>
      </c>
      <c r="S8060" s="2">
        <v>44985</v>
      </c>
      <c r="T8060" t="s">
        <v>42</v>
      </c>
      <c r="U8060">
        <v>0</v>
      </c>
      <c r="V8060" t="s">
        <v>71</v>
      </c>
      <c r="W8060">
        <v>735</v>
      </c>
      <c r="X8060" t="s">
        <v>44</v>
      </c>
      <c r="Y8060" t="s">
        <v>72</v>
      </c>
      <c r="Z8060">
        <v>2645</v>
      </c>
      <c r="AA8060">
        <v>827</v>
      </c>
      <c r="AB8060">
        <v>10438</v>
      </c>
      <c r="AC8060" t="s">
        <v>107</v>
      </c>
    </row>
    <row r="8061" spans="1:29" x14ac:dyDescent="0.3">
      <c r="A8061" s="1" t="s">
        <v>29</v>
      </c>
      <c r="B8061" t="s">
        <v>74</v>
      </c>
      <c r="C8061" t="s">
        <v>903</v>
      </c>
      <c r="D8061" t="s">
        <v>138</v>
      </c>
      <c r="E8061">
        <v>2</v>
      </c>
      <c r="F8061" t="s">
        <v>64</v>
      </c>
      <c r="G8061" t="s">
        <v>88</v>
      </c>
      <c r="H8061" t="s">
        <v>35</v>
      </c>
      <c r="I8061" t="s">
        <v>756</v>
      </c>
      <c r="J8061" t="s">
        <v>435</v>
      </c>
      <c r="K8061" t="s">
        <v>17490</v>
      </c>
      <c r="L8061" t="s">
        <v>17491</v>
      </c>
      <c r="M8061" t="s">
        <v>969</v>
      </c>
      <c r="N8061" t="s">
        <v>58</v>
      </c>
      <c r="O8061">
        <v>11802</v>
      </c>
      <c r="P8061">
        <v>15671</v>
      </c>
      <c r="Q8061" t="s">
        <v>95</v>
      </c>
      <c r="R8061">
        <v>19</v>
      </c>
      <c r="S8061" s="2">
        <v>44964</v>
      </c>
      <c r="T8061" s="2">
        <v>44968</v>
      </c>
      <c r="U8061">
        <v>0</v>
      </c>
      <c r="V8061" t="s">
        <v>71</v>
      </c>
      <c r="W8061">
        <v>500</v>
      </c>
      <c r="X8061" t="s">
        <v>60</v>
      </c>
      <c r="Y8061" t="s">
        <v>45</v>
      </c>
      <c r="Z8061">
        <v>2075</v>
      </c>
      <c r="AA8061">
        <v>271</v>
      </c>
      <c r="AB8061">
        <v>15409</v>
      </c>
      <c r="AC8061" t="s">
        <v>46</v>
      </c>
    </row>
    <row r="8062" spans="1:29" x14ac:dyDescent="0.3">
      <c r="A8062" s="1" t="s">
        <v>29</v>
      </c>
      <c r="B8062" t="s">
        <v>393</v>
      </c>
      <c r="C8062" t="s">
        <v>873</v>
      </c>
      <c r="D8062" t="s">
        <v>119</v>
      </c>
      <c r="E8062">
        <v>9</v>
      </c>
      <c r="F8062" t="s">
        <v>120</v>
      </c>
      <c r="G8062" t="s">
        <v>468</v>
      </c>
      <c r="H8062" t="s">
        <v>35</v>
      </c>
      <c r="I8062" t="s">
        <v>458</v>
      </c>
      <c r="J8062" t="s">
        <v>2811</v>
      </c>
      <c r="K8062" t="s">
        <v>17492</v>
      </c>
      <c r="L8062" t="s">
        <v>17493</v>
      </c>
      <c r="M8062" t="s">
        <v>1244</v>
      </c>
      <c r="N8062" t="s">
        <v>40</v>
      </c>
      <c r="O8062">
        <v>7586</v>
      </c>
      <c r="P8062">
        <v>12334</v>
      </c>
      <c r="Q8062" t="s">
        <v>59</v>
      </c>
      <c r="R8062">
        <v>132</v>
      </c>
      <c r="S8062" s="2">
        <v>44858</v>
      </c>
      <c r="T8062" t="s">
        <v>42</v>
      </c>
      <c r="U8062">
        <v>46042</v>
      </c>
      <c r="V8062" t="s">
        <v>106</v>
      </c>
      <c r="W8062">
        <v>539</v>
      </c>
      <c r="X8062" t="s">
        <v>44</v>
      </c>
      <c r="Y8062" t="s">
        <v>45</v>
      </c>
      <c r="Z8062">
        <v>0</v>
      </c>
      <c r="AA8062">
        <v>370</v>
      </c>
      <c r="AB8062">
        <v>11707</v>
      </c>
      <c r="AC8062" t="s">
        <v>107</v>
      </c>
    </row>
    <row r="8063" spans="1:29" x14ac:dyDescent="0.3">
      <c r="A8063" s="1" t="s">
        <v>47</v>
      </c>
      <c r="B8063" t="s">
        <v>48</v>
      </c>
      <c r="C8063" t="s">
        <v>457</v>
      </c>
      <c r="D8063" t="s">
        <v>178</v>
      </c>
      <c r="E8063">
        <v>4</v>
      </c>
      <c r="F8063" t="s">
        <v>77</v>
      </c>
      <c r="G8063" t="s">
        <v>1221</v>
      </c>
      <c r="H8063" t="s">
        <v>35</v>
      </c>
      <c r="I8063" t="s">
        <v>756</v>
      </c>
      <c r="J8063" t="s">
        <v>5707</v>
      </c>
      <c r="K8063" t="s">
        <v>17494</v>
      </c>
      <c r="L8063" t="s">
        <v>4686</v>
      </c>
      <c r="M8063" t="s">
        <v>220</v>
      </c>
      <c r="N8063" t="s">
        <v>40</v>
      </c>
      <c r="O8063">
        <v>20596</v>
      </c>
      <c r="P8063">
        <v>23166</v>
      </c>
      <c r="Q8063" t="s">
        <v>41</v>
      </c>
      <c r="R8063">
        <v>32</v>
      </c>
      <c r="S8063" s="2">
        <v>44332</v>
      </c>
      <c r="T8063" s="2">
        <v>44355</v>
      </c>
      <c r="U8063">
        <v>0</v>
      </c>
      <c r="V8063" t="s">
        <v>71</v>
      </c>
      <c r="W8063">
        <v>435</v>
      </c>
      <c r="X8063" t="s">
        <v>60</v>
      </c>
      <c r="Y8063" t="s">
        <v>45</v>
      </c>
      <c r="Z8063">
        <v>0</v>
      </c>
      <c r="AA8063">
        <v>60</v>
      </c>
      <c r="AB8063">
        <v>20649</v>
      </c>
      <c r="AC8063" t="s">
        <v>73</v>
      </c>
    </row>
    <row r="8064" spans="1:29" x14ac:dyDescent="0.3">
      <c r="A8064" s="1" t="s">
        <v>29</v>
      </c>
      <c r="B8064" t="s">
        <v>74</v>
      </c>
      <c r="C8064" t="s">
        <v>903</v>
      </c>
      <c r="D8064" t="s">
        <v>352</v>
      </c>
      <c r="E8064">
        <v>2</v>
      </c>
      <c r="F8064" t="s">
        <v>186</v>
      </c>
      <c r="G8064" t="s">
        <v>535</v>
      </c>
      <c r="H8064" t="s">
        <v>35</v>
      </c>
      <c r="I8064" t="s">
        <v>739</v>
      </c>
      <c r="J8064" t="s">
        <v>4606</v>
      </c>
      <c r="K8064" t="s">
        <v>17495</v>
      </c>
      <c r="L8064" t="s">
        <v>17496</v>
      </c>
      <c r="M8064" t="s">
        <v>842</v>
      </c>
      <c r="N8064" t="s">
        <v>58</v>
      </c>
      <c r="O8064">
        <v>6979</v>
      </c>
      <c r="P8064">
        <v>11258</v>
      </c>
      <c r="Q8064" t="s">
        <v>95</v>
      </c>
      <c r="R8064">
        <v>317</v>
      </c>
      <c r="S8064" s="2">
        <v>45082</v>
      </c>
      <c r="T8064" t="s">
        <v>42</v>
      </c>
      <c r="U8064">
        <v>0</v>
      </c>
      <c r="V8064" t="s">
        <v>106</v>
      </c>
      <c r="W8064">
        <v>697</v>
      </c>
      <c r="X8064" t="s">
        <v>44</v>
      </c>
      <c r="Y8064" t="s">
        <v>45</v>
      </c>
      <c r="Z8064">
        <v>2646</v>
      </c>
      <c r="AA8064">
        <v>886</v>
      </c>
      <c r="AB8064">
        <v>7518</v>
      </c>
      <c r="AC8064" t="s">
        <v>107</v>
      </c>
    </row>
    <row r="8065" spans="1:29" x14ac:dyDescent="0.3">
      <c r="A8065" s="1" t="s">
        <v>47</v>
      </c>
      <c r="B8065" t="s">
        <v>48</v>
      </c>
      <c r="C8065" t="s">
        <v>5849</v>
      </c>
      <c r="D8065" t="s">
        <v>76</v>
      </c>
      <c r="E8065">
        <v>10</v>
      </c>
      <c r="F8065" t="s">
        <v>99</v>
      </c>
      <c r="G8065" t="s">
        <v>950</v>
      </c>
      <c r="H8065" t="s">
        <v>35</v>
      </c>
      <c r="I8065" t="s">
        <v>210</v>
      </c>
      <c r="J8065" t="s">
        <v>4256</v>
      </c>
      <c r="K8065" t="s">
        <v>17497</v>
      </c>
      <c r="L8065" t="s">
        <v>17498</v>
      </c>
      <c r="M8065" t="s">
        <v>556</v>
      </c>
      <c r="N8065" t="s">
        <v>94</v>
      </c>
      <c r="O8065">
        <v>14203</v>
      </c>
      <c r="P8065">
        <v>18565</v>
      </c>
      <c r="Q8065" t="s">
        <v>95</v>
      </c>
      <c r="R8065">
        <v>600</v>
      </c>
      <c r="S8065" s="2">
        <v>44650</v>
      </c>
      <c r="T8065" s="2">
        <v>44680</v>
      </c>
      <c r="U8065">
        <v>0</v>
      </c>
      <c r="V8065" t="s">
        <v>106</v>
      </c>
      <c r="W8065">
        <v>598</v>
      </c>
      <c r="X8065" t="s">
        <v>60</v>
      </c>
      <c r="Y8065" t="s">
        <v>61</v>
      </c>
      <c r="Z8065">
        <v>0</v>
      </c>
      <c r="AA8065">
        <v>342</v>
      </c>
      <c r="AB8065">
        <v>16410</v>
      </c>
      <c r="AC8065" t="s">
        <v>46</v>
      </c>
    </row>
    <row r="8066" spans="1:29" x14ac:dyDescent="0.3">
      <c r="A8066" s="1" t="s">
        <v>29</v>
      </c>
      <c r="B8066" t="s">
        <v>62</v>
      </c>
      <c r="C8066" t="s">
        <v>666</v>
      </c>
      <c r="D8066" t="s">
        <v>387</v>
      </c>
      <c r="E8066">
        <v>3</v>
      </c>
      <c r="F8066" t="s">
        <v>271</v>
      </c>
      <c r="G8066" t="s">
        <v>715</v>
      </c>
      <c r="H8066" t="s">
        <v>35</v>
      </c>
      <c r="I8066" t="s">
        <v>1302</v>
      </c>
      <c r="J8066" t="s">
        <v>2081</v>
      </c>
      <c r="K8066" t="s">
        <v>17499</v>
      </c>
      <c r="L8066" t="s">
        <v>17500</v>
      </c>
      <c r="M8066" t="s">
        <v>404</v>
      </c>
      <c r="N8066" t="s">
        <v>58</v>
      </c>
      <c r="O8066">
        <v>23640</v>
      </c>
      <c r="P8066">
        <v>27946</v>
      </c>
      <c r="Q8066" t="s">
        <v>41</v>
      </c>
      <c r="R8066">
        <v>721</v>
      </c>
      <c r="S8066" s="2">
        <v>44482</v>
      </c>
      <c r="T8066" t="s">
        <v>42</v>
      </c>
      <c r="U8066">
        <v>0</v>
      </c>
      <c r="V8066" t="s">
        <v>106</v>
      </c>
      <c r="W8066">
        <v>780</v>
      </c>
      <c r="X8066" t="s">
        <v>44</v>
      </c>
      <c r="Y8066" t="s">
        <v>72</v>
      </c>
      <c r="Z8066">
        <v>3931</v>
      </c>
      <c r="AA8066">
        <v>892</v>
      </c>
      <c r="AB8066">
        <v>27244</v>
      </c>
      <c r="AC8066" t="s">
        <v>73</v>
      </c>
    </row>
    <row r="8067" spans="1:29" x14ac:dyDescent="0.3">
      <c r="A8067" s="1" t="s">
        <v>47</v>
      </c>
      <c r="B8067" t="s">
        <v>153</v>
      </c>
      <c r="C8067" t="s">
        <v>755</v>
      </c>
      <c r="D8067" t="s">
        <v>201</v>
      </c>
      <c r="E8067">
        <v>8</v>
      </c>
      <c r="F8067" t="s">
        <v>64</v>
      </c>
      <c r="G8067" t="s">
        <v>258</v>
      </c>
      <c r="H8067" t="s">
        <v>79</v>
      </c>
      <c r="I8067" t="s">
        <v>1705</v>
      </c>
      <c r="J8067" t="s">
        <v>2495</v>
      </c>
      <c r="K8067" t="s">
        <v>17501</v>
      </c>
      <c r="L8067" t="s">
        <v>17502</v>
      </c>
      <c r="M8067" t="s">
        <v>255</v>
      </c>
      <c r="N8067" t="s">
        <v>94</v>
      </c>
      <c r="O8067">
        <v>2913</v>
      </c>
      <c r="P8067">
        <v>5835</v>
      </c>
      <c r="Q8067" t="s">
        <v>59</v>
      </c>
      <c r="R8067">
        <v>819</v>
      </c>
      <c r="S8067" s="2">
        <v>44267</v>
      </c>
      <c r="T8067" s="2">
        <v>44268</v>
      </c>
      <c r="U8067">
        <v>41316</v>
      </c>
      <c r="V8067" t="s">
        <v>43</v>
      </c>
      <c r="W8067">
        <v>746</v>
      </c>
      <c r="X8067" t="s">
        <v>60</v>
      </c>
      <c r="Y8067" t="s">
        <v>72</v>
      </c>
      <c r="Z8067">
        <v>0</v>
      </c>
      <c r="AA8067">
        <v>361</v>
      </c>
      <c r="AB8067">
        <v>3041</v>
      </c>
      <c r="AC8067" t="s">
        <v>107</v>
      </c>
    </row>
    <row r="8068" spans="1:29" x14ac:dyDescent="0.3">
      <c r="A8068" s="1" t="s">
        <v>47</v>
      </c>
      <c r="B8068" t="s">
        <v>145</v>
      </c>
      <c r="C8068" t="s">
        <v>2354</v>
      </c>
      <c r="D8068" t="s">
        <v>236</v>
      </c>
      <c r="E8068">
        <v>1</v>
      </c>
      <c r="F8068" t="s">
        <v>129</v>
      </c>
      <c r="G8068" t="s">
        <v>130</v>
      </c>
      <c r="H8068" t="s">
        <v>79</v>
      </c>
      <c r="I8068" t="s">
        <v>223</v>
      </c>
      <c r="J8068" t="s">
        <v>8294</v>
      </c>
      <c r="K8068" t="s">
        <v>17503</v>
      </c>
      <c r="L8068" t="s">
        <v>17504</v>
      </c>
      <c r="M8068" t="s">
        <v>449</v>
      </c>
      <c r="N8068" t="s">
        <v>94</v>
      </c>
      <c r="O8068">
        <v>5514</v>
      </c>
      <c r="P8068">
        <v>9764</v>
      </c>
      <c r="Q8068" t="s">
        <v>41</v>
      </c>
      <c r="R8068">
        <v>750</v>
      </c>
      <c r="S8068" s="2">
        <v>44460</v>
      </c>
      <c r="T8068" t="s">
        <v>42</v>
      </c>
      <c r="U8068">
        <v>0</v>
      </c>
      <c r="V8068" t="s">
        <v>85</v>
      </c>
      <c r="W8068">
        <v>802</v>
      </c>
      <c r="X8068" t="s">
        <v>44</v>
      </c>
      <c r="Y8068" t="s">
        <v>72</v>
      </c>
      <c r="Z8068">
        <v>0</v>
      </c>
      <c r="AA8068">
        <v>536</v>
      </c>
      <c r="AB8068">
        <v>9703</v>
      </c>
      <c r="AC8068" t="s">
        <v>73</v>
      </c>
    </row>
    <row r="8069" spans="1:29" x14ac:dyDescent="0.3">
      <c r="A8069" s="1" t="s">
        <v>47</v>
      </c>
      <c r="B8069" t="s">
        <v>592</v>
      </c>
      <c r="C8069" t="s">
        <v>2303</v>
      </c>
      <c r="D8069" t="s">
        <v>50</v>
      </c>
      <c r="E8069">
        <v>2</v>
      </c>
      <c r="F8069" t="s">
        <v>64</v>
      </c>
      <c r="G8069" t="s">
        <v>433</v>
      </c>
      <c r="H8069" t="s">
        <v>35</v>
      </c>
      <c r="I8069" t="s">
        <v>1441</v>
      </c>
      <c r="J8069" t="s">
        <v>1647</v>
      </c>
      <c r="K8069" t="s">
        <v>17505</v>
      </c>
      <c r="L8069" t="s">
        <v>17506</v>
      </c>
      <c r="M8069" t="s">
        <v>1948</v>
      </c>
      <c r="N8069" t="s">
        <v>84</v>
      </c>
      <c r="O8069">
        <v>21637</v>
      </c>
      <c r="P8069">
        <v>26442</v>
      </c>
      <c r="Q8069" t="s">
        <v>59</v>
      </c>
      <c r="R8069">
        <v>252</v>
      </c>
      <c r="S8069" s="2">
        <v>45008</v>
      </c>
      <c r="T8069" s="2">
        <v>45025</v>
      </c>
      <c r="U8069">
        <v>9223</v>
      </c>
      <c r="V8069" t="s">
        <v>85</v>
      </c>
      <c r="W8069">
        <v>725</v>
      </c>
      <c r="X8069" t="s">
        <v>60</v>
      </c>
      <c r="Y8069" t="s">
        <v>45</v>
      </c>
      <c r="Z8069">
        <v>0</v>
      </c>
      <c r="AA8069">
        <v>38</v>
      </c>
      <c r="AB8069">
        <v>25124</v>
      </c>
      <c r="AC8069" t="s">
        <v>73</v>
      </c>
    </row>
    <row r="8070" spans="1:29" x14ac:dyDescent="0.3">
      <c r="A8070" s="1" t="s">
        <v>47</v>
      </c>
      <c r="B8070" t="s">
        <v>161</v>
      </c>
      <c r="C8070" t="s">
        <v>1434</v>
      </c>
      <c r="D8070" t="s">
        <v>32</v>
      </c>
      <c r="E8070">
        <v>9</v>
      </c>
      <c r="F8070" t="s">
        <v>129</v>
      </c>
      <c r="G8070" t="s">
        <v>395</v>
      </c>
      <c r="H8070" t="s">
        <v>35</v>
      </c>
      <c r="I8070" t="s">
        <v>101</v>
      </c>
      <c r="J8070" t="s">
        <v>3344</v>
      </c>
      <c r="K8070" t="s">
        <v>17507</v>
      </c>
      <c r="L8070" t="s">
        <v>17508</v>
      </c>
      <c r="M8070" t="s">
        <v>192</v>
      </c>
      <c r="N8070" t="s">
        <v>58</v>
      </c>
      <c r="O8070">
        <v>7178</v>
      </c>
      <c r="P8070">
        <v>12076</v>
      </c>
      <c r="Q8070" t="s">
        <v>59</v>
      </c>
      <c r="R8070">
        <v>319</v>
      </c>
      <c r="S8070" s="2">
        <v>44432</v>
      </c>
      <c r="T8070" s="2">
        <v>44436</v>
      </c>
      <c r="U8070">
        <v>1837</v>
      </c>
      <c r="V8070" t="s">
        <v>106</v>
      </c>
      <c r="W8070">
        <v>462</v>
      </c>
      <c r="X8070" t="s">
        <v>60</v>
      </c>
      <c r="Y8070" t="s">
        <v>72</v>
      </c>
      <c r="Z8070">
        <v>3145</v>
      </c>
      <c r="AA8070">
        <v>353</v>
      </c>
      <c r="AB8070">
        <v>12066</v>
      </c>
      <c r="AC8070" t="s">
        <v>46</v>
      </c>
    </row>
    <row r="8071" spans="1:29" x14ac:dyDescent="0.3">
      <c r="A8071" s="1" t="s">
        <v>29</v>
      </c>
      <c r="B8071" t="s">
        <v>96</v>
      </c>
      <c r="C8071" t="s">
        <v>1133</v>
      </c>
      <c r="D8071" t="s">
        <v>178</v>
      </c>
      <c r="E8071">
        <v>7</v>
      </c>
      <c r="F8071" t="s">
        <v>221</v>
      </c>
      <c r="G8071" t="s">
        <v>506</v>
      </c>
      <c r="H8071" t="s">
        <v>35</v>
      </c>
      <c r="I8071" t="s">
        <v>412</v>
      </c>
      <c r="J8071" t="s">
        <v>224</v>
      </c>
      <c r="K8071" t="s">
        <v>17509</v>
      </c>
      <c r="L8071" t="s">
        <v>17510</v>
      </c>
      <c r="M8071" t="s">
        <v>818</v>
      </c>
      <c r="N8071" t="s">
        <v>58</v>
      </c>
      <c r="O8071">
        <v>15339</v>
      </c>
      <c r="P8071">
        <v>19068</v>
      </c>
      <c r="Q8071" t="s">
        <v>95</v>
      </c>
      <c r="R8071">
        <v>300</v>
      </c>
      <c r="S8071" s="2">
        <v>44630</v>
      </c>
      <c r="T8071" t="s">
        <v>42</v>
      </c>
      <c r="U8071">
        <v>0</v>
      </c>
      <c r="V8071" t="s">
        <v>85</v>
      </c>
      <c r="W8071">
        <v>757</v>
      </c>
      <c r="X8071" t="s">
        <v>44</v>
      </c>
      <c r="Y8071" t="s">
        <v>72</v>
      </c>
      <c r="Z8071">
        <v>1384</v>
      </c>
      <c r="AA8071">
        <v>984</v>
      </c>
      <c r="AB8071">
        <v>15963</v>
      </c>
      <c r="AC8071" t="s">
        <v>46</v>
      </c>
    </row>
    <row r="8072" spans="1:29" x14ac:dyDescent="0.3">
      <c r="A8072" s="1" t="s">
        <v>29</v>
      </c>
      <c r="B8072" t="s">
        <v>74</v>
      </c>
      <c r="C8072" t="s">
        <v>837</v>
      </c>
      <c r="D8072" t="s">
        <v>76</v>
      </c>
      <c r="E8072">
        <v>8</v>
      </c>
      <c r="F8072" t="s">
        <v>271</v>
      </c>
      <c r="G8072" t="s">
        <v>400</v>
      </c>
      <c r="H8072" t="s">
        <v>35</v>
      </c>
      <c r="I8072" t="s">
        <v>490</v>
      </c>
      <c r="J8072" t="s">
        <v>7984</v>
      </c>
      <c r="K8072" t="s">
        <v>17511</v>
      </c>
      <c r="L8072" t="s">
        <v>17512</v>
      </c>
      <c r="M8072" t="s">
        <v>1146</v>
      </c>
      <c r="N8072" t="s">
        <v>84</v>
      </c>
      <c r="O8072">
        <v>23039</v>
      </c>
      <c r="P8072">
        <v>26407</v>
      </c>
      <c r="Q8072" t="s">
        <v>59</v>
      </c>
      <c r="R8072">
        <v>215</v>
      </c>
      <c r="S8072" s="2">
        <v>45041</v>
      </c>
      <c r="T8072" s="2">
        <v>45062</v>
      </c>
      <c r="U8072">
        <v>44734</v>
      </c>
      <c r="V8072" t="s">
        <v>71</v>
      </c>
      <c r="W8072">
        <v>668</v>
      </c>
      <c r="X8072" t="s">
        <v>60</v>
      </c>
      <c r="Y8072" t="s">
        <v>45</v>
      </c>
      <c r="Z8072">
        <v>0</v>
      </c>
      <c r="AA8072">
        <v>986</v>
      </c>
      <c r="AB8072">
        <v>23620</v>
      </c>
      <c r="AC8072" t="s">
        <v>46</v>
      </c>
    </row>
    <row r="8073" spans="1:29" x14ac:dyDescent="0.3">
      <c r="A8073" s="1" t="s">
        <v>29</v>
      </c>
      <c r="B8073" t="s">
        <v>363</v>
      </c>
      <c r="C8073" t="s">
        <v>2177</v>
      </c>
      <c r="D8073" t="s">
        <v>178</v>
      </c>
      <c r="E8073">
        <v>10</v>
      </c>
      <c r="F8073" t="s">
        <v>99</v>
      </c>
      <c r="G8073" t="s">
        <v>710</v>
      </c>
      <c r="H8073" t="s">
        <v>79</v>
      </c>
      <c r="I8073" t="s">
        <v>725</v>
      </c>
      <c r="J8073" t="s">
        <v>3575</v>
      </c>
      <c r="K8073" t="s">
        <v>17513</v>
      </c>
      <c r="L8073" t="s">
        <v>17514</v>
      </c>
      <c r="M8073" t="s">
        <v>494</v>
      </c>
      <c r="N8073" t="s">
        <v>40</v>
      </c>
      <c r="O8073">
        <v>17312</v>
      </c>
      <c r="P8073">
        <v>21487</v>
      </c>
      <c r="Q8073" t="s">
        <v>41</v>
      </c>
      <c r="R8073">
        <v>937</v>
      </c>
      <c r="S8073" s="2">
        <v>44353</v>
      </c>
      <c r="T8073" t="s">
        <v>42</v>
      </c>
      <c r="U8073">
        <v>0</v>
      </c>
      <c r="V8073" t="s">
        <v>71</v>
      </c>
      <c r="W8073">
        <v>562</v>
      </c>
      <c r="X8073" t="s">
        <v>44</v>
      </c>
      <c r="Y8073" t="s">
        <v>45</v>
      </c>
      <c r="Z8073">
        <v>0</v>
      </c>
      <c r="AA8073">
        <v>731</v>
      </c>
      <c r="AB8073">
        <v>17776</v>
      </c>
      <c r="AC8073" t="s">
        <v>107</v>
      </c>
    </row>
    <row r="8074" spans="1:29" x14ac:dyDescent="0.3">
      <c r="A8074" s="1" t="s">
        <v>47</v>
      </c>
      <c r="B8074" t="s">
        <v>153</v>
      </c>
      <c r="C8074" t="s">
        <v>8836</v>
      </c>
      <c r="D8074" t="s">
        <v>155</v>
      </c>
      <c r="E8074">
        <v>2</v>
      </c>
      <c r="F8074" t="s">
        <v>271</v>
      </c>
      <c r="G8074" t="s">
        <v>1110</v>
      </c>
      <c r="H8074" t="s">
        <v>79</v>
      </c>
      <c r="I8074" t="s">
        <v>536</v>
      </c>
      <c r="J8074" t="s">
        <v>1143</v>
      </c>
      <c r="K8074" t="s">
        <v>17515</v>
      </c>
      <c r="L8074" t="s">
        <v>17516</v>
      </c>
      <c r="M8074" t="s">
        <v>540</v>
      </c>
      <c r="N8074" t="s">
        <v>84</v>
      </c>
      <c r="O8074">
        <v>20542</v>
      </c>
      <c r="P8074">
        <v>23571</v>
      </c>
      <c r="Q8074" t="s">
        <v>95</v>
      </c>
      <c r="R8074">
        <v>205</v>
      </c>
      <c r="S8074" s="2">
        <v>44801</v>
      </c>
      <c r="T8074" t="s">
        <v>42</v>
      </c>
      <c r="U8074">
        <v>0</v>
      </c>
      <c r="V8074" t="s">
        <v>85</v>
      </c>
      <c r="W8074">
        <v>564</v>
      </c>
      <c r="X8074" t="s">
        <v>44</v>
      </c>
      <c r="Y8074" t="s">
        <v>72</v>
      </c>
      <c r="Z8074">
        <v>0</v>
      </c>
      <c r="AA8074">
        <v>727</v>
      </c>
      <c r="AB8074">
        <v>21430</v>
      </c>
      <c r="AC8074" t="s">
        <v>107</v>
      </c>
    </row>
    <row r="8075" spans="1:29" x14ac:dyDescent="0.3">
      <c r="A8075" s="1" t="s">
        <v>47</v>
      </c>
      <c r="B8075" t="s">
        <v>234</v>
      </c>
      <c r="C8075" t="s">
        <v>235</v>
      </c>
      <c r="D8075" t="s">
        <v>76</v>
      </c>
      <c r="E8075">
        <v>3</v>
      </c>
      <c r="F8075" t="s">
        <v>271</v>
      </c>
      <c r="G8075" t="s">
        <v>715</v>
      </c>
      <c r="H8075" t="s">
        <v>79</v>
      </c>
      <c r="I8075" t="s">
        <v>17517</v>
      </c>
      <c r="J8075" t="s">
        <v>1368</v>
      </c>
      <c r="K8075" t="s">
        <v>17518</v>
      </c>
      <c r="L8075" t="s">
        <v>17519</v>
      </c>
      <c r="M8075" t="s">
        <v>984</v>
      </c>
      <c r="N8075" t="s">
        <v>84</v>
      </c>
      <c r="O8075">
        <v>26216</v>
      </c>
      <c r="P8075">
        <v>29288</v>
      </c>
      <c r="Q8075" t="s">
        <v>95</v>
      </c>
      <c r="R8075">
        <v>59</v>
      </c>
      <c r="S8075" s="2">
        <v>44831</v>
      </c>
      <c r="T8075" s="2">
        <v>44832</v>
      </c>
      <c r="U8075">
        <v>0</v>
      </c>
      <c r="V8075" t="s">
        <v>71</v>
      </c>
      <c r="W8075">
        <v>764</v>
      </c>
      <c r="X8075" t="s">
        <v>60</v>
      </c>
      <c r="Y8075" t="s">
        <v>72</v>
      </c>
      <c r="Z8075">
        <v>0</v>
      </c>
      <c r="AA8075">
        <v>929</v>
      </c>
      <c r="AB8075">
        <v>28565</v>
      </c>
      <c r="AC8075" t="s">
        <v>107</v>
      </c>
    </row>
    <row r="8076" spans="1:29" x14ac:dyDescent="0.3">
      <c r="A8076" s="1" t="s">
        <v>47</v>
      </c>
      <c r="B8076" t="s">
        <v>117</v>
      </c>
      <c r="C8076" t="s">
        <v>243</v>
      </c>
      <c r="D8076" t="s">
        <v>138</v>
      </c>
      <c r="E8076">
        <v>3</v>
      </c>
      <c r="F8076" t="s">
        <v>99</v>
      </c>
      <c r="G8076" t="s">
        <v>724</v>
      </c>
      <c r="H8076" t="s">
        <v>79</v>
      </c>
      <c r="I8076" t="s">
        <v>636</v>
      </c>
      <c r="J8076" t="s">
        <v>553</v>
      </c>
      <c r="K8076" t="s">
        <v>17520</v>
      </c>
      <c r="L8076" t="s">
        <v>17521</v>
      </c>
      <c r="M8076" t="s">
        <v>1484</v>
      </c>
      <c r="N8076" t="s">
        <v>94</v>
      </c>
      <c r="O8076">
        <v>24375</v>
      </c>
      <c r="P8076">
        <v>27816</v>
      </c>
      <c r="Q8076" t="s">
        <v>41</v>
      </c>
      <c r="R8076">
        <v>877</v>
      </c>
      <c r="S8076" s="2">
        <v>44807</v>
      </c>
      <c r="T8076" t="s">
        <v>42</v>
      </c>
      <c r="U8076">
        <v>0</v>
      </c>
      <c r="V8076" t="s">
        <v>85</v>
      </c>
      <c r="W8076">
        <v>707</v>
      </c>
      <c r="X8076" t="s">
        <v>44</v>
      </c>
      <c r="Y8076" t="s">
        <v>61</v>
      </c>
      <c r="Z8076">
        <v>0</v>
      </c>
      <c r="AA8076">
        <v>670</v>
      </c>
      <c r="AB8076">
        <v>26979</v>
      </c>
      <c r="AC8076" t="s">
        <v>107</v>
      </c>
    </row>
    <row r="8077" spans="1:29" x14ac:dyDescent="0.3">
      <c r="A8077" s="1" t="s">
        <v>47</v>
      </c>
      <c r="B8077" t="s">
        <v>136</v>
      </c>
      <c r="C8077" t="s">
        <v>1124</v>
      </c>
      <c r="D8077" t="s">
        <v>201</v>
      </c>
      <c r="E8077">
        <v>1</v>
      </c>
      <c r="F8077" t="s">
        <v>120</v>
      </c>
      <c r="G8077" t="s">
        <v>121</v>
      </c>
      <c r="H8077" t="s">
        <v>35</v>
      </c>
      <c r="I8077" t="s">
        <v>53</v>
      </c>
      <c r="J8077" t="s">
        <v>4734</v>
      </c>
      <c r="K8077" t="s">
        <v>17522</v>
      </c>
      <c r="L8077" t="s">
        <v>17523</v>
      </c>
      <c r="M8077" t="s">
        <v>227</v>
      </c>
      <c r="N8077" t="s">
        <v>84</v>
      </c>
      <c r="O8077">
        <v>3367</v>
      </c>
      <c r="P8077">
        <v>8034</v>
      </c>
      <c r="Q8077" t="s">
        <v>59</v>
      </c>
      <c r="R8077">
        <v>661</v>
      </c>
      <c r="S8077" s="2">
        <v>44616</v>
      </c>
      <c r="T8077" s="2">
        <v>44646</v>
      </c>
      <c r="U8077">
        <v>18544</v>
      </c>
      <c r="V8077" t="s">
        <v>85</v>
      </c>
      <c r="W8077">
        <v>551</v>
      </c>
      <c r="X8077" t="s">
        <v>60</v>
      </c>
      <c r="Y8077" t="s">
        <v>45</v>
      </c>
      <c r="Z8077">
        <v>0</v>
      </c>
      <c r="AA8077">
        <v>690</v>
      </c>
      <c r="AB8077">
        <v>7706</v>
      </c>
      <c r="AC8077" t="s">
        <v>46</v>
      </c>
    </row>
    <row r="8078" spans="1:29" x14ac:dyDescent="0.3">
      <c r="A8078" s="1" t="s">
        <v>29</v>
      </c>
      <c r="B8078" t="s">
        <v>393</v>
      </c>
      <c r="C8078" t="s">
        <v>3225</v>
      </c>
      <c r="D8078" t="s">
        <v>119</v>
      </c>
      <c r="E8078">
        <v>9</v>
      </c>
      <c r="F8078" t="s">
        <v>271</v>
      </c>
      <c r="G8078" t="s">
        <v>1110</v>
      </c>
      <c r="H8078" t="s">
        <v>35</v>
      </c>
      <c r="I8078" t="s">
        <v>210</v>
      </c>
      <c r="J8078" t="s">
        <v>2814</v>
      </c>
      <c r="K8078" t="s">
        <v>17524</v>
      </c>
      <c r="L8078" t="s">
        <v>17525</v>
      </c>
      <c r="M8078" t="s">
        <v>1244</v>
      </c>
      <c r="N8078" t="s">
        <v>40</v>
      </c>
      <c r="O8078">
        <v>20847</v>
      </c>
      <c r="P8078">
        <v>23350</v>
      </c>
      <c r="Q8078" t="s">
        <v>59</v>
      </c>
      <c r="R8078">
        <v>279</v>
      </c>
      <c r="S8078" s="2">
        <v>44562</v>
      </c>
      <c r="T8078" s="2">
        <v>44564</v>
      </c>
      <c r="U8078">
        <v>29380</v>
      </c>
      <c r="V8078" t="s">
        <v>106</v>
      </c>
      <c r="W8078">
        <v>735</v>
      </c>
      <c r="X8078" t="s">
        <v>60</v>
      </c>
      <c r="Y8078" t="s">
        <v>61</v>
      </c>
      <c r="Z8078">
        <v>0</v>
      </c>
      <c r="AA8078">
        <v>229</v>
      </c>
      <c r="AB8078">
        <v>20919</v>
      </c>
      <c r="AC8078" t="s">
        <v>107</v>
      </c>
    </row>
    <row r="8079" spans="1:29" x14ac:dyDescent="0.3">
      <c r="A8079" s="1" t="s">
        <v>29</v>
      </c>
      <c r="B8079" t="s">
        <v>96</v>
      </c>
      <c r="C8079" t="s">
        <v>1906</v>
      </c>
      <c r="D8079" t="s">
        <v>169</v>
      </c>
      <c r="E8079">
        <v>10</v>
      </c>
      <c r="F8079" t="s">
        <v>33</v>
      </c>
      <c r="G8079" t="s">
        <v>451</v>
      </c>
      <c r="H8079" t="s">
        <v>79</v>
      </c>
      <c r="I8079" t="s">
        <v>3190</v>
      </c>
      <c r="J8079" t="s">
        <v>123</v>
      </c>
      <c r="K8079" t="s">
        <v>17526</v>
      </c>
      <c r="L8079" t="s">
        <v>17527</v>
      </c>
      <c r="M8079" t="s">
        <v>1784</v>
      </c>
      <c r="N8079" t="s">
        <v>94</v>
      </c>
      <c r="O8079">
        <v>13965</v>
      </c>
      <c r="P8079">
        <v>18619</v>
      </c>
      <c r="Q8079" t="s">
        <v>41</v>
      </c>
      <c r="R8079">
        <v>771</v>
      </c>
      <c r="S8079" s="2">
        <v>44890</v>
      </c>
      <c r="T8079" s="2">
        <v>44907</v>
      </c>
      <c r="U8079">
        <v>0</v>
      </c>
      <c r="V8079" t="s">
        <v>43</v>
      </c>
      <c r="W8079">
        <v>481</v>
      </c>
      <c r="X8079" t="s">
        <v>60</v>
      </c>
      <c r="Y8079" t="s">
        <v>45</v>
      </c>
      <c r="Z8079">
        <v>0</v>
      </c>
      <c r="AA8079">
        <v>799</v>
      </c>
      <c r="AB8079">
        <v>18141</v>
      </c>
      <c r="AC8079" t="s">
        <v>73</v>
      </c>
    </row>
    <row r="8080" spans="1:29" x14ac:dyDescent="0.3">
      <c r="A8080" s="1" t="s">
        <v>47</v>
      </c>
      <c r="B8080" t="s">
        <v>117</v>
      </c>
      <c r="C8080" t="s">
        <v>920</v>
      </c>
      <c r="D8080" t="s">
        <v>169</v>
      </c>
      <c r="E8080">
        <v>2</v>
      </c>
      <c r="F8080" t="s">
        <v>99</v>
      </c>
      <c r="G8080" t="s">
        <v>1138</v>
      </c>
      <c r="H8080" t="s">
        <v>35</v>
      </c>
      <c r="I8080" t="s">
        <v>417</v>
      </c>
      <c r="J8080" t="s">
        <v>4035</v>
      </c>
      <c r="K8080" t="s">
        <v>17528</v>
      </c>
      <c r="L8080" t="s">
        <v>17529</v>
      </c>
      <c r="M8080" t="s">
        <v>868</v>
      </c>
      <c r="N8080" t="s">
        <v>94</v>
      </c>
      <c r="O8080">
        <v>24917</v>
      </c>
      <c r="P8080">
        <v>28372</v>
      </c>
      <c r="Q8080" t="s">
        <v>59</v>
      </c>
      <c r="R8080">
        <v>95</v>
      </c>
      <c r="S8080" s="2">
        <v>44827</v>
      </c>
      <c r="T8080" t="s">
        <v>42</v>
      </c>
      <c r="U8080">
        <v>21651</v>
      </c>
      <c r="V8080" t="s">
        <v>85</v>
      </c>
      <c r="W8080">
        <v>657</v>
      </c>
      <c r="X8080" t="s">
        <v>44</v>
      </c>
      <c r="Y8080" t="s">
        <v>72</v>
      </c>
      <c r="Z8080">
        <v>0</v>
      </c>
      <c r="AA8080">
        <v>818</v>
      </c>
      <c r="AB8080">
        <v>27408</v>
      </c>
      <c r="AC8080" t="s">
        <v>46</v>
      </c>
    </row>
    <row r="8081" spans="1:29" x14ac:dyDescent="0.3">
      <c r="A8081" s="1" t="s">
        <v>47</v>
      </c>
      <c r="B8081" t="s">
        <v>117</v>
      </c>
      <c r="C8081" t="s">
        <v>118</v>
      </c>
      <c r="D8081" t="s">
        <v>169</v>
      </c>
      <c r="E8081">
        <v>4</v>
      </c>
      <c r="F8081" t="s">
        <v>271</v>
      </c>
      <c r="G8081" t="s">
        <v>400</v>
      </c>
      <c r="H8081" t="s">
        <v>35</v>
      </c>
      <c r="I8081" t="s">
        <v>4879</v>
      </c>
      <c r="J8081" t="s">
        <v>3306</v>
      </c>
      <c r="K8081" t="s">
        <v>17530</v>
      </c>
      <c r="L8081" t="s">
        <v>17531</v>
      </c>
      <c r="M8081" t="s">
        <v>1301</v>
      </c>
      <c r="N8081" t="s">
        <v>84</v>
      </c>
      <c r="O8081">
        <v>19665</v>
      </c>
      <c r="P8081">
        <v>22658</v>
      </c>
      <c r="Q8081" t="s">
        <v>41</v>
      </c>
      <c r="R8081">
        <v>4</v>
      </c>
      <c r="S8081" s="2">
        <v>44668</v>
      </c>
      <c r="T8081" t="s">
        <v>42</v>
      </c>
      <c r="U8081">
        <v>0</v>
      </c>
      <c r="V8081" t="s">
        <v>106</v>
      </c>
      <c r="W8081">
        <v>680</v>
      </c>
      <c r="X8081" t="s">
        <v>44</v>
      </c>
      <c r="Y8081" t="s">
        <v>61</v>
      </c>
      <c r="Z8081">
        <v>0</v>
      </c>
      <c r="AA8081">
        <v>995</v>
      </c>
      <c r="AB8081">
        <v>22189</v>
      </c>
      <c r="AC8081" t="s">
        <v>46</v>
      </c>
    </row>
    <row r="8082" spans="1:29" x14ac:dyDescent="0.3">
      <c r="A8082" s="1" t="s">
        <v>47</v>
      </c>
      <c r="B8082" t="s">
        <v>161</v>
      </c>
      <c r="C8082" t="s">
        <v>782</v>
      </c>
      <c r="D8082" t="s">
        <v>155</v>
      </c>
      <c r="E8082">
        <v>6</v>
      </c>
      <c r="F8082" t="s">
        <v>120</v>
      </c>
      <c r="G8082" t="s">
        <v>329</v>
      </c>
      <c r="H8082" t="s">
        <v>35</v>
      </c>
      <c r="I8082" t="s">
        <v>1229</v>
      </c>
      <c r="J8082" t="s">
        <v>6205</v>
      </c>
      <c r="K8082" t="s">
        <v>17532</v>
      </c>
      <c r="L8082" t="s">
        <v>17533</v>
      </c>
      <c r="M8082" t="s">
        <v>687</v>
      </c>
      <c r="N8082" t="s">
        <v>94</v>
      </c>
      <c r="O8082">
        <v>28048</v>
      </c>
      <c r="P8082">
        <v>31883</v>
      </c>
      <c r="Q8082" t="s">
        <v>41</v>
      </c>
      <c r="R8082">
        <v>891</v>
      </c>
      <c r="S8082" s="2">
        <v>44697</v>
      </c>
      <c r="T8082" s="2">
        <v>44713</v>
      </c>
      <c r="U8082">
        <v>0</v>
      </c>
      <c r="V8082" t="s">
        <v>43</v>
      </c>
      <c r="W8082">
        <v>654</v>
      </c>
      <c r="X8082" t="s">
        <v>60</v>
      </c>
      <c r="Y8082" t="s">
        <v>72</v>
      </c>
      <c r="Z8082">
        <v>0</v>
      </c>
      <c r="AA8082">
        <v>552</v>
      </c>
      <c r="AB8082">
        <v>28585</v>
      </c>
      <c r="AC8082" t="s">
        <v>46</v>
      </c>
    </row>
    <row r="8083" spans="1:29" x14ac:dyDescent="0.3">
      <c r="A8083" s="1" t="s">
        <v>29</v>
      </c>
      <c r="B8083" t="s">
        <v>62</v>
      </c>
      <c r="C8083" t="s">
        <v>1552</v>
      </c>
      <c r="D8083" t="s">
        <v>119</v>
      </c>
      <c r="E8083">
        <v>2</v>
      </c>
      <c r="F8083" t="s">
        <v>51</v>
      </c>
      <c r="G8083" t="s">
        <v>285</v>
      </c>
      <c r="H8083" t="s">
        <v>35</v>
      </c>
      <c r="I8083" t="s">
        <v>2400</v>
      </c>
      <c r="J8083" t="s">
        <v>5761</v>
      </c>
      <c r="K8083" t="s">
        <v>17534</v>
      </c>
      <c r="L8083" t="s">
        <v>4892</v>
      </c>
      <c r="M8083" t="s">
        <v>505</v>
      </c>
      <c r="N8083" t="s">
        <v>58</v>
      </c>
      <c r="O8083">
        <v>7008</v>
      </c>
      <c r="P8083">
        <v>9604</v>
      </c>
      <c r="Q8083" t="s">
        <v>41</v>
      </c>
      <c r="R8083">
        <v>698</v>
      </c>
      <c r="S8083" s="2">
        <v>45206</v>
      </c>
      <c r="T8083" s="2">
        <v>45217</v>
      </c>
      <c r="U8083">
        <v>0</v>
      </c>
      <c r="V8083" t="s">
        <v>71</v>
      </c>
      <c r="W8083">
        <v>451</v>
      </c>
      <c r="X8083" t="s">
        <v>60</v>
      </c>
      <c r="Y8083" t="s">
        <v>72</v>
      </c>
      <c r="Z8083">
        <v>1013</v>
      </c>
      <c r="AA8083">
        <v>575</v>
      </c>
      <c r="AB8083">
        <v>9393</v>
      </c>
      <c r="AC8083" t="s">
        <v>73</v>
      </c>
    </row>
    <row r="8084" spans="1:29" x14ac:dyDescent="0.3">
      <c r="A8084" s="1" t="s">
        <v>29</v>
      </c>
      <c r="B8084" t="s">
        <v>30</v>
      </c>
      <c r="C8084" t="s">
        <v>1024</v>
      </c>
      <c r="D8084" t="s">
        <v>98</v>
      </c>
      <c r="E8084">
        <v>7</v>
      </c>
      <c r="F8084" t="s">
        <v>129</v>
      </c>
      <c r="G8084" t="s">
        <v>395</v>
      </c>
      <c r="H8084" t="s">
        <v>35</v>
      </c>
      <c r="I8084" t="s">
        <v>827</v>
      </c>
      <c r="J8084" t="s">
        <v>8116</v>
      </c>
      <c r="K8084" t="s">
        <v>17535</v>
      </c>
      <c r="L8084" t="s">
        <v>17536</v>
      </c>
      <c r="M8084" t="s">
        <v>39</v>
      </c>
      <c r="N8084" t="s">
        <v>84</v>
      </c>
      <c r="O8084">
        <v>9408</v>
      </c>
      <c r="P8084">
        <v>13390</v>
      </c>
      <c r="Q8084" t="s">
        <v>59</v>
      </c>
      <c r="R8084">
        <v>92</v>
      </c>
      <c r="S8084" s="2">
        <v>45239</v>
      </c>
      <c r="T8084" s="2">
        <v>45252</v>
      </c>
      <c r="U8084">
        <v>40890</v>
      </c>
      <c r="V8084" t="s">
        <v>43</v>
      </c>
      <c r="W8084">
        <v>413</v>
      </c>
      <c r="X8084" t="s">
        <v>60</v>
      </c>
      <c r="Y8084" t="s">
        <v>45</v>
      </c>
      <c r="Z8084">
        <v>0</v>
      </c>
      <c r="AA8084">
        <v>162</v>
      </c>
      <c r="AB8084">
        <v>11458</v>
      </c>
      <c r="AC8084" t="s">
        <v>107</v>
      </c>
    </row>
    <row r="8085" spans="1:29" x14ac:dyDescent="0.3">
      <c r="A8085" s="1" t="s">
        <v>47</v>
      </c>
      <c r="B8085" t="s">
        <v>108</v>
      </c>
      <c r="C8085" t="s">
        <v>1220</v>
      </c>
      <c r="D8085" t="s">
        <v>76</v>
      </c>
      <c r="E8085">
        <v>3</v>
      </c>
      <c r="F8085" t="s">
        <v>186</v>
      </c>
      <c r="G8085" t="s">
        <v>710</v>
      </c>
      <c r="H8085" t="s">
        <v>35</v>
      </c>
      <c r="I8085" t="s">
        <v>803</v>
      </c>
      <c r="J8085" t="s">
        <v>7173</v>
      </c>
      <c r="K8085" t="s">
        <v>17537</v>
      </c>
      <c r="L8085" t="s">
        <v>17538</v>
      </c>
      <c r="M8085" t="s">
        <v>1402</v>
      </c>
      <c r="N8085" t="s">
        <v>84</v>
      </c>
      <c r="O8085">
        <v>6385</v>
      </c>
      <c r="P8085">
        <v>10411</v>
      </c>
      <c r="Q8085" t="s">
        <v>41</v>
      </c>
      <c r="R8085">
        <v>39</v>
      </c>
      <c r="S8085" s="2">
        <v>44900</v>
      </c>
      <c r="T8085" s="2">
        <v>44921</v>
      </c>
      <c r="U8085">
        <v>0</v>
      </c>
      <c r="V8085" t="s">
        <v>85</v>
      </c>
      <c r="W8085">
        <v>651</v>
      </c>
      <c r="X8085" t="s">
        <v>60</v>
      </c>
      <c r="Y8085" t="s">
        <v>72</v>
      </c>
      <c r="Z8085">
        <v>0</v>
      </c>
      <c r="AA8085">
        <v>242</v>
      </c>
      <c r="AB8085">
        <v>9791</v>
      </c>
      <c r="AC8085" t="s">
        <v>46</v>
      </c>
    </row>
    <row r="8086" spans="1:29" x14ac:dyDescent="0.3">
      <c r="A8086" s="1" t="s">
        <v>47</v>
      </c>
      <c r="B8086" t="s">
        <v>48</v>
      </c>
      <c r="C8086" t="s">
        <v>1476</v>
      </c>
      <c r="D8086" t="s">
        <v>185</v>
      </c>
      <c r="E8086">
        <v>10</v>
      </c>
      <c r="F8086" t="s">
        <v>99</v>
      </c>
      <c r="G8086" t="s">
        <v>529</v>
      </c>
      <c r="H8086" t="s">
        <v>79</v>
      </c>
      <c r="I8086" t="s">
        <v>3545</v>
      </c>
      <c r="J8086" t="s">
        <v>1166</v>
      </c>
      <c r="K8086" t="s">
        <v>17539</v>
      </c>
      <c r="L8086" t="s">
        <v>17540</v>
      </c>
      <c r="M8086" t="s">
        <v>303</v>
      </c>
      <c r="N8086" t="s">
        <v>94</v>
      </c>
      <c r="O8086">
        <v>9343</v>
      </c>
      <c r="P8086">
        <v>14308</v>
      </c>
      <c r="Q8086" t="s">
        <v>59</v>
      </c>
      <c r="R8086">
        <v>738</v>
      </c>
      <c r="S8086" s="2">
        <v>45347</v>
      </c>
      <c r="T8086" s="2">
        <v>45367</v>
      </c>
      <c r="U8086">
        <v>630</v>
      </c>
      <c r="V8086" t="s">
        <v>71</v>
      </c>
      <c r="W8086">
        <v>765</v>
      </c>
      <c r="X8086" t="s">
        <v>60</v>
      </c>
      <c r="Y8086" t="s">
        <v>61</v>
      </c>
      <c r="Z8086">
        <v>0</v>
      </c>
      <c r="AA8086">
        <v>35</v>
      </c>
      <c r="AB8086">
        <v>10183</v>
      </c>
      <c r="AC8086" t="s">
        <v>46</v>
      </c>
    </row>
    <row r="8087" spans="1:29" x14ac:dyDescent="0.3">
      <c r="A8087" s="1" t="s">
        <v>29</v>
      </c>
      <c r="B8087" t="s">
        <v>62</v>
      </c>
      <c r="C8087" t="s">
        <v>3533</v>
      </c>
      <c r="D8087" t="s">
        <v>98</v>
      </c>
      <c r="E8087">
        <v>10</v>
      </c>
      <c r="F8087" t="s">
        <v>77</v>
      </c>
      <c r="G8087" t="s">
        <v>78</v>
      </c>
      <c r="H8087" t="s">
        <v>79</v>
      </c>
      <c r="I8087" t="s">
        <v>518</v>
      </c>
      <c r="J8087" t="s">
        <v>8333</v>
      </c>
      <c r="K8087" t="s">
        <v>17541</v>
      </c>
      <c r="L8087" t="s">
        <v>17542</v>
      </c>
      <c r="M8087" t="s">
        <v>584</v>
      </c>
      <c r="N8087" t="s">
        <v>94</v>
      </c>
      <c r="O8087">
        <v>25810</v>
      </c>
      <c r="P8087">
        <v>28938</v>
      </c>
      <c r="Q8087" t="s">
        <v>59</v>
      </c>
      <c r="R8087">
        <v>990</v>
      </c>
      <c r="S8087" s="2">
        <v>44353</v>
      </c>
      <c r="T8087" s="2">
        <v>44366</v>
      </c>
      <c r="U8087">
        <v>49979</v>
      </c>
      <c r="V8087" t="s">
        <v>71</v>
      </c>
      <c r="W8087">
        <v>571</v>
      </c>
      <c r="X8087" t="s">
        <v>60</v>
      </c>
      <c r="Y8087" t="s">
        <v>45</v>
      </c>
      <c r="Z8087">
        <v>0</v>
      </c>
      <c r="AA8087">
        <v>833</v>
      </c>
      <c r="AB8087">
        <v>28052</v>
      </c>
      <c r="AC8087" t="s">
        <v>73</v>
      </c>
    </row>
    <row r="8088" spans="1:29" x14ac:dyDescent="0.3">
      <c r="A8088" s="1" t="s">
        <v>47</v>
      </c>
      <c r="B8088" t="s">
        <v>234</v>
      </c>
      <c r="C8088" t="s">
        <v>3755</v>
      </c>
      <c r="D8088" t="s">
        <v>50</v>
      </c>
      <c r="E8088">
        <v>4</v>
      </c>
      <c r="F8088" t="s">
        <v>120</v>
      </c>
      <c r="G8088" t="s">
        <v>586</v>
      </c>
      <c r="H8088" t="s">
        <v>79</v>
      </c>
      <c r="I8088" t="s">
        <v>441</v>
      </c>
      <c r="J8088" t="s">
        <v>3041</v>
      </c>
      <c r="K8088" t="s">
        <v>17543</v>
      </c>
      <c r="L8088" t="s">
        <v>17544</v>
      </c>
      <c r="M8088" t="s">
        <v>483</v>
      </c>
      <c r="N8088" t="s">
        <v>94</v>
      </c>
      <c r="O8088">
        <v>6552</v>
      </c>
      <c r="P8088">
        <v>9076</v>
      </c>
      <c r="Q8088" t="s">
        <v>41</v>
      </c>
      <c r="R8088">
        <v>540</v>
      </c>
      <c r="S8088" s="2">
        <v>44732</v>
      </c>
      <c r="T8088" t="s">
        <v>42</v>
      </c>
      <c r="U8088">
        <v>0</v>
      </c>
      <c r="V8088" t="s">
        <v>71</v>
      </c>
      <c r="W8088">
        <v>571</v>
      </c>
      <c r="X8088" t="s">
        <v>44</v>
      </c>
      <c r="Y8088" t="s">
        <v>61</v>
      </c>
      <c r="Z8088">
        <v>0</v>
      </c>
      <c r="AA8088">
        <v>725</v>
      </c>
      <c r="AB8088">
        <v>6709</v>
      </c>
      <c r="AC8088" t="s">
        <v>73</v>
      </c>
    </row>
    <row r="8089" spans="1:29" x14ac:dyDescent="0.3">
      <c r="A8089" s="1" t="s">
        <v>47</v>
      </c>
      <c r="B8089" t="s">
        <v>161</v>
      </c>
      <c r="C8089" t="s">
        <v>2203</v>
      </c>
      <c r="D8089" t="s">
        <v>155</v>
      </c>
      <c r="E8089">
        <v>10</v>
      </c>
      <c r="F8089" t="s">
        <v>64</v>
      </c>
      <c r="G8089" t="s">
        <v>88</v>
      </c>
      <c r="H8089" t="s">
        <v>79</v>
      </c>
      <c r="I8089" t="s">
        <v>1461</v>
      </c>
      <c r="J8089" t="s">
        <v>372</v>
      </c>
      <c r="K8089" t="s">
        <v>17545</v>
      </c>
      <c r="L8089" t="s">
        <v>17546</v>
      </c>
      <c r="M8089" t="s">
        <v>2373</v>
      </c>
      <c r="N8089" t="s">
        <v>40</v>
      </c>
      <c r="O8089">
        <v>19967</v>
      </c>
      <c r="P8089">
        <v>22001</v>
      </c>
      <c r="Q8089" t="s">
        <v>59</v>
      </c>
      <c r="R8089">
        <v>752</v>
      </c>
      <c r="S8089" s="2">
        <v>44443</v>
      </c>
      <c r="T8089" s="2">
        <v>44462</v>
      </c>
      <c r="U8089">
        <v>31808</v>
      </c>
      <c r="V8089" t="s">
        <v>43</v>
      </c>
      <c r="W8089">
        <v>545</v>
      </c>
      <c r="X8089" t="s">
        <v>60</v>
      </c>
      <c r="Y8089" t="s">
        <v>45</v>
      </c>
      <c r="Z8089">
        <v>0</v>
      </c>
      <c r="AA8089">
        <v>101</v>
      </c>
      <c r="AB8089">
        <v>20920</v>
      </c>
      <c r="AC8089" t="s">
        <v>73</v>
      </c>
    </row>
    <row r="8090" spans="1:29" x14ac:dyDescent="0.3">
      <c r="A8090" s="1" t="s">
        <v>47</v>
      </c>
      <c r="B8090" t="s">
        <v>136</v>
      </c>
      <c r="C8090" t="s">
        <v>1386</v>
      </c>
      <c r="D8090" t="s">
        <v>178</v>
      </c>
      <c r="E8090">
        <v>7</v>
      </c>
      <c r="F8090" t="s">
        <v>186</v>
      </c>
      <c r="G8090" t="s">
        <v>187</v>
      </c>
      <c r="H8090" t="s">
        <v>79</v>
      </c>
      <c r="I8090" t="s">
        <v>434</v>
      </c>
      <c r="J8090" t="s">
        <v>3693</v>
      </c>
      <c r="K8090" t="s">
        <v>17547</v>
      </c>
      <c r="L8090" t="s">
        <v>17548</v>
      </c>
      <c r="M8090" t="s">
        <v>207</v>
      </c>
      <c r="N8090" t="s">
        <v>58</v>
      </c>
      <c r="O8090">
        <v>10687</v>
      </c>
      <c r="P8090">
        <v>14420</v>
      </c>
      <c r="Q8090" t="s">
        <v>95</v>
      </c>
      <c r="R8090">
        <v>557</v>
      </c>
      <c r="S8090" s="2">
        <v>45323</v>
      </c>
      <c r="T8090" s="2">
        <v>45347</v>
      </c>
      <c r="U8090">
        <v>0</v>
      </c>
      <c r="V8090" t="s">
        <v>43</v>
      </c>
      <c r="W8090">
        <v>793</v>
      </c>
      <c r="X8090" t="s">
        <v>60</v>
      </c>
      <c r="Y8090" t="s">
        <v>61</v>
      </c>
      <c r="Z8090">
        <v>1024</v>
      </c>
      <c r="AA8090">
        <v>891</v>
      </c>
      <c r="AB8090">
        <v>12317</v>
      </c>
      <c r="AC8090" t="s">
        <v>46</v>
      </c>
    </row>
    <row r="8091" spans="1:29" x14ac:dyDescent="0.3">
      <c r="A8091" s="1" t="s">
        <v>47</v>
      </c>
      <c r="B8091" t="s">
        <v>108</v>
      </c>
      <c r="C8091" t="s">
        <v>1275</v>
      </c>
      <c r="D8091" t="s">
        <v>387</v>
      </c>
      <c r="E8091">
        <v>10</v>
      </c>
      <c r="F8091" t="s">
        <v>99</v>
      </c>
      <c r="G8091" t="s">
        <v>724</v>
      </c>
      <c r="H8091" t="s">
        <v>35</v>
      </c>
      <c r="I8091" t="s">
        <v>1735</v>
      </c>
      <c r="J8091" t="s">
        <v>1226</v>
      </c>
      <c r="K8091" t="s">
        <v>17549</v>
      </c>
      <c r="L8091" t="s">
        <v>17550</v>
      </c>
      <c r="M8091" t="s">
        <v>1422</v>
      </c>
      <c r="N8091" t="s">
        <v>84</v>
      </c>
      <c r="O8091">
        <v>3421</v>
      </c>
      <c r="P8091">
        <v>5619</v>
      </c>
      <c r="Q8091" t="s">
        <v>59</v>
      </c>
      <c r="R8091">
        <v>965</v>
      </c>
      <c r="S8091" s="2">
        <v>44957</v>
      </c>
      <c r="T8091" s="2">
        <v>44966</v>
      </c>
      <c r="U8091">
        <v>10766</v>
      </c>
      <c r="V8091" t="s">
        <v>71</v>
      </c>
      <c r="W8091">
        <v>488</v>
      </c>
      <c r="X8091" t="s">
        <v>60</v>
      </c>
      <c r="Y8091" t="s">
        <v>72</v>
      </c>
      <c r="Z8091">
        <v>0</v>
      </c>
      <c r="AA8091">
        <v>223</v>
      </c>
      <c r="AB8091">
        <v>3456</v>
      </c>
      <c r="AC8091" t="s">
        <v>46</v>
      </c>
    </row>
    <row r="8092" spans="1:29" x14ac:dyDescent="0.3">
      <c r="A8092" s="1" t="s">
        <v>47</v>
      </c>
      <c r="B8092" t="s">
        <v>153</v>
      </c>
      <c r="C8092" t="s">
        <v>3521</v>
      </c>
      <c r="D8092" t="s">
        <v>201</v>
      </c>
      <c r="E8092">
        <v>7</v>
      </c>
      <c r="F8092" t="s">
        <v>271</v>
      </c>
      <c r="G8092" t="s">
        <v>340</v>
      </c>
      <c r="H8092" t="s">
        <v>79</v>
      </c>
      <c r="I8092" t="s">
        <v>827</v>
      </c>
      <c r="J8092" t="s">
        <v>172</v>
      </c>
      <c r="K8092" t="s">
        <v>17551</v>
      </c>
      <c r="L8092" t="s">
        <v>17552</v>
      </c>
      <c r="M8092" t="s">
        <v>943</v>
      </c>
      <c r="N8092" t="s">
        <v>84</v>
      </c>
      <c r="O8092">
        <v>10041</v>
      </c>
      <c r="P8092">
        <v>14483</v>
      </c>
      <c r="Q8092" t="s">
        <v>59</v>
      </c>
      <c r="R8092">
        <v>167</v>
      </c>
      <c r="S8092" s="2">
        <v>44922</v>
      </c>
      <c r="T8092" s="2">
        <v>44943</v>
      </c>
      <c r="U8092">
        <v>11770</v>
      </c>
      <c r="V8092" t="s">
        <v>106</v>
      </c>
      <c r="W8092">
        <v>766</v>
      </c>
      <c r="X8092" t="s">
        <v>60</v>
      </c>
      <c r="Y8092" t="s">
        <v>72</v>
      </c>
      <c r="Z8092">
        <v>0</v>
      </c>
      <c r="AA8092">
        <v>893</v>
      </c>
      <c r="AB8092">
        <v>10812</v>
      </c>
      <c r="AC8092" t="s">
        <v>46</v>
      </c>
    </row>
    <row r="8093" spans="1:29" x14ac:dyDescent="0.3">
      <c r="A8093" s="1" t="s">
        <v>29</v>
      </c>
      <c r="B8093" t="s">
        <v>74</v>
      </c>
      <c r="C8093" t="s">
        <v>1677</v>
      </c>
      <c r="D8093" t="s">
        <v>119</v>
      </c>
      <c r="E8093">
        <v>8</v>
      </c>
      <c r="F8093" t="s">
        <v>99</v>
      </c>
      <c r="G8093" t="s">
        <v>710</v>
      </c>
      <c r="H8093" t="s">
        <v>35</v>
      </c>
      <c r="I8093" t="s">
        <v>4737</v>
      </c>
      <c r="J8093" t="s">
        <v>3165</v>
      </c>
      <c r="K8093" t="s">
        <v>17553</v>
      </c>
      <c r="L8093" t="s">
        <v>17554</v>
      </c>
      <c r="M8093" t="s">
        <v>795</v>
      </c>
      <c r="N8093" t="s">
        <v>40</v>
      </c>
      <c r="O8093">
        <v>3920</v>
      </c>
      <c r="P8093">
        <v>8818</v>
      </c>
      <c r="Q8093" t="s">
        <v>41</v>
      </c>
      <c r="R8093">
        <v>644</v>
      </c>
      <c r="S8093" s="2">
        <v>45050</v>
      </c>
      <c r="T8093" t="s">
        <v>42</v>
      </c>
      <c r="U8093">
        <v>0</v>
      </c>
      <c r="V8093" t="s">
        <v>43</v>
      </c>
      <c r="W8093">
        <v>844</v>
      </c>
      <c r="X8093" t="s">
        <v>44</v>
      </c>
      <c r="Y8093" t="s">
        <v>72</v>
      </c>
      <c r="Z8093">
        <v>0</v>
      </c>
      <c r="AA8093">
        <v>392</v>
      </c>
      <c r="AB8093">
        <v>8599</v>
      </c>
      <c r="AC8093" t="s">
        <v>107</v>
      </c>
    </row>
    <row r="8094" spans="1:29" x14ac:dyDescent="0.3">
      <c r="A8094" s="1" t="s">
        <v>47</v>
      </c>
      <c r="B8094" t="s">
        <v>117</v>
      </c>
      <c r="C8094" t="s">
        <v>976</v>
      </c>
      <c r="D8094" t="s">
        <v>169</v>
      </c>
      <c r="E8094">
        <v>8</v>
      </c>
      <c r="F8094" t="s">
        <v>77</v>
      </c>
      <c r="G8094" t="s">
        <v>202</v>
      </c>
      <c r="H8094" t="s">
        <v>35</v>
      </c>
      <c r="I8094" t="s">
        <v>36</v>
      </c>
      <c r="J8094" t="s">
        <v>113</v>
      </c>
      <c r="K8094" t="s">
        <v>17555</v>
      </c>
      <c r="L8094" t="s">
        <v>17556</v>
      </c>
      <c r="M8094" t="s">
        <v>1484</v>
      </c>
      <c r="N8094" t="s">
        <v>58</v>
      </c>
      <c r="O8094">
        <v>19316</v>
      </c>
      <c r="P8094">
        <v>24166</v>
      </c>
      <c r="Q8094" t="s">
        <v>41</v>
      </c>
      <c r="R8094">
        <v>492</v>
      </c>
      <c r="S8094" s="2">
        <v>45172</v>
      </c>
      <c r="T8094" t="s">
        <v>42</v>
      </c>
      <c r="U8094">
        <v>0</v>
      </c>
      <c r="V8094" t="s">
        <v>106</v>
      </c>
      <c r="W8094">
        <v>525</v>
      </c>
      <c r="X8094" t="s">
        <v>44</v>
      </c>
      <c r="Y8094" t="s">
        <v>45</v>
      </c>
      <c r="Z8094">
        <v>2709</v>
      </c>
      <c r="AA8094">
        <v>185</v>
      </c>
      <c r="AB8094">
        <v>21567</v>
      </c>
      <c r="AC8094" t="s">
        <v>73</v>
      </c>
    </row>
    <row r="8095" spans="1:29" x14ac:dyDescent="0.3">
      <c r="A8095" s="1" t="s">
        <v>47</v>
      </c>
      <c r="B8095" t="s">
        <v>176</v>
      </c>
      <c r="C8095" t="s">
        <v>4337</v>
      </c>
      <c r="D8095" t="s">
        <v>110</v>
      </c>
      <c r="E8095">
        <v>9</v>
      </c>
      <c r="F8095" t="s">
        <v>77</v>
      </c>
      <c r="G8095" t="s">
        <v>932</v>
      </c>
      <c r="H8095" t="s">
        <v>79</v>
      </c>
      <c r="I8095" t="s">
        <v>89</v>
      </c>
      <c r="J8095" t="s">
        <v>5828</v>
      </c>
      <c r="K8095" t="s">
        <v>17557</v>
      </c>
      <c r="L8095" t="s">
        <v>17558</v>
      </c>
      <c r="M8095" t="s">
        <v>214</v>
      </c>
      <c r="N8095" t="s">
        <v>40</v>
      </c>
      <c r="O8095">
        <v>7590</v>
      </c>
      <c r="P8095">
        <v>9826</v>
      </c>
      <c r="Q8095" t="s">
        <v>59</v>
      </c>
      <c r="R8095">
        <v>505</v>
      </c>
      <c r="S8095" s="2">
        <v>44464</v>
      </c>
      <c r="T8095" s="2">
        <v>44470</v>
      </c>
      <c r="U8095">
        <v>29702</v>
      </c>
      <c r="V8095" t="s">
        <v>43</v>
      </c>
      <c r="W8095">
        <v>778</v>
      </c>
      <c r="X8095" t="s">
        <v>60</v>
      </c>
      <c r="Y8095" t="s">
        <v>72</v>
      </c>
      <c r="Z8095">
        <v>0</v>
      </c>
      <c r="AA8095">
        <v>505</v>
      </c>
      <c r="AB8095">
        <v>9683</v>
      </c>
      <c r="AC8095" t="s">
        <v>107</v>
      </c>
    </row>
    <row r="8096" spans="1:29" x14ac:dyDescent="0.3">
      <c r="A8096" s="1" t="s">
        <v>47</v>
      </c>
      <c r="B8096" t="s">
        <v>161</v>
      </c>
      <c r="C8096" t="s">
        <v>2054</v>
      </c>
      <c r="D8096" t="s">
        <v>110</v>
      </c>
      <c r="E8096">
        <v>4</v>
      </c>
      <c r="F8096" t="s">
        <v>99</v>
      </c>
      <c r="G8096" t="s">
        <v>724</v>
      </c>
      <c r="H8096" t="s">
        <v>79</v>
      </c>
      <c r="I8096" t="s">
        <v>4007</v>
      </c>
      <c r="J8096" t="s">
        <v>1914</v>
      </c>
      <c r="K8096" t="s">
        <v>17559</v>
      </c>
      <c r="L8096" t="s">
        <v>17560</v>
      </c>
      <c r="M8096" t="s">
        <v>618</v>
      </c>
      <c r="N8096" t="s">
        <v>94</v>
      </c>
      <c r="O8096">
        <v>4517</v>
      </c>
      <c r="P8096">
        <v>6875</v>
      </c>
      <c r="Q8096" t="s">
        <v>59</v>
      </c>
      <c r="R8096">
        <v>446</v>
      </c>
      <c r="S8096" s="2">
        <v>44389</v>
      </c>
      <c r="T8096" t="s">
        <v>42</v>
      </c>
      <c r="U8096">
        <v>48743</v>
      </c>
      <c r="V8096" t="s">
        <v>43</v>
      </c>
      <c r="W8096">
        <v>413</v>
      </c>
      <c r="X8096" t="s">
        <v>44</v>
      </c>
      <c r="Y8096" t="s">
        <v>61</v>
      </c>
      <c r="Z8096">
        <v>0</v>
      </c>
      <c r="AA8096">
        <v>781</v>
      </c>
      <c r="AB8096">
        <v>5550</v>
      </c>
      <c r="AC8096" t="s">
        <v>107</v>
      </c>
    </row>
    <row r="8097" spans="1:29" x14ac:dyDescent="0.3">
      <c r="A8097" s="1" t="s">
        <v>29</v>
      </c>
      <c r="B8097" t="s">
        <v>74</v>
      </c>
      <c r="C8097" t="s">
        <v>1644</v>
      </c>
      <c r="D8097" t="s">
        <v>138</v>
      </c>
      <c r="E8097">
        <v>7</v>
      </c>
      <c r="F8097" t="s">
        <v>186</v>
      </c>
      <c r="G8097" t="s">
        <v>710</v>
      </c>
      <c r="H8097" t="s">
        <v>35</v>
      </c>
      <c r="I8097" t="s">
        <v>668</v>
      </c>
      <c r="J8097" t="s">
        <v>815</v>
      </c>
      <c r="K8097" t="s">
        <v>17561</v>
      </c>
      <c r="L8097" t="s">
        <v>17562</v>
      </c>
      <c r="M8097" t="s">
        <v>2176</v>
      </c>
      <c r="N8097" t="s">
        <v>40</v>
      </c>
      <c r="O8097">
        <v>26451</v>
      </c>
      <c r="P8097">
        <v>28661</v>
      </c>
      <c r="Q8097" t="s">
        <v>41</v>
      </c>
      <c r="R8097">
        <v>44</v>
      </c>
      <c r="S8097" s="2">
        <v>44748</v>
      </c>
      <c r="T8097" t="s">
        <v>42</v>
      </c>
      <c r="U8097">
        <v>0</v>
      </c>
      <c r="V8097" t="s">
        <v>85</v>
      </c>
      <c r="W8097">
        <v>442</v>
      </c>
      <c r="X8097" t="s">
        <v>44</v>
      </c>
      <c r="Y8097" t="s">
        <v>72</v>
      </c>
      <c r="Z8097">
        <v>0</v>
      </c>
      <c r="AA8097">
        <v>794</v>
      </c>
      <c r="AB8097">
        <v>26507</v>
      </c>
      <c r="AC8097" t="s">
        <v>107</v>
      </c>
    </row>
    <row r="8098" spans="1:29" x14ac:dyDescent="0.3">
      <c r="A8098" s="1" t="s">
        <v>47</v>
      </c>
      <c r="B8098" t="s">
        <v>153</v>
      </c>
      <c r="C8098" t="s">
        <v>7253</v>
      </c>
      <c r="D8098" t="s">
        <v>119</v>
      </c>
      <c r="E8098">
        <v>4</v>
      </c>
      <c r="F8098" t="s">
        <v>77</v>
      </c>
      <c r="G8098" t="s">
        <v>932</v>
      </c>
      <c r="H8098" t="s">
        <v>79</v>
      </c>
      <c r="I8098" t="s">
        <v>1656</v>
      </c>
      <c r="J8098" t="s">
        <v>13125</v>
      </c>
      <c r="K8098" t="s">
        <v>17563</v>
      </c>
      <c r="L8098" t="s">
        <v>17564</v>
      </c>
      <c r="M8098" t="s">
        <v>1208</v>
      </c>
      <c r="N8098" t="s">
        <v>58</v>
      </c>
      <c r="O8098">
        <v>23260</v>
      </c>
      <c r="P8098">
        <v>25601</v>
      </c>
      <c r="Q8098" t="s">
        <v>41</v>
      </c>
      <c r="R8098">
        <v>836</v>
      </c>
      <c r="S8098" s="2">
        <v>44940</v>
      </c>
      <c r="T8098" t="s">
        <v>42</v>
      </c>
      <c r="U8098">
        <v>0</v>
      </c>
      <c r="V8098" t="s">
        <v>71</v>
      </c>
      <c r="W8098">
        <v>725</v>
      </c>
      <c r="X8098" t="s">
        <v>44</v>
      </c>
      <c r="Y8098" t="s">
        <v>45</v>
      </c>
      <c r="Z8098">
        <v>3714</v>
      </c>
      <c r="AA8098">
        <v>290</v>
      </c>
      <c r="AB8098">
        <v>25558</v>
      </c>
      <c r="AC8098" t="s">
        <v>107</v>
      </c>
    </row>
    <row r="8099" spans="1:29" x14ac:dyDescent="0.3">
      <c r="A8099" s="1" t="s">
        <v>47</v>
      </c>
      <c r="B8099" t="s">
        <v>108</v>
      </c>
      <c r="C8099" t="s">
        <v>439</v>
      </c>
      <c r="D8099" t="s">
        <v>178</v>
      </c>
      <c r="E8099">
        <v>5</v>
      </c>
      <c r="F8099" t="s">
        <v>33</v>
      </c>
      <c r="G8099" t="s">
        <v>728</v>
      </c>
      <c r="H8099" t="s">
        <v>35</v>
      </c>
      <c r="I8099" t="s">
        <v>238</v>
      </c>
      <c r="J8099" t="s">
        <v>7944</v>
      </c>
      <c r="K8099" t="s">
        <v>17565</v>
      </c>
      <c r="L8099" t="s">
        <v>17566</v>
      </c>
      <c r="M8099" t="s">
        <v>444</v>
      </c>
      <c r="N8099" t="s">
        <v>58</v>
      </c>
      <c r="O8099">
        <v>5214</v>
      </c>
      <c r="P8099">
        <v>7220</v>
      </c>
      <c r="Q8099" t="s">
        <v>95</v>
      </c>
      <c r="R8099">
        <v>665</v>
      </c>
      <c r="S8099" s="2">
        <v>44614</v>
      </c>
      <c r="T8099" s="2">
        <v>44630</v>
      </c>
      <c r="U8099">
        <v>0</v>
      </c>
      <c r="V8099" t="s">
        <v>71</v>
      </c>
      <c r="W8099">
        <v>608</v>
      </c>
      <c r="X8099" t="s">
        <v>60</v>
      </c>
      <c r="Y8099" t="s">
        <v>72</v>
      </c>
      <c r="Z8099">
        <v>3094</v>
      </c>
      <c r="AA8099">
        <v>468</v>
      </c>
      <c r="AB8099">
        <v>5474</v>
      </c>
      <c r="AC8099" t="s">
        <v>46</v>
      </c>
    </row>
    <row r="8100" spans="1:29" x14ac:dyDescent="0.3">
      <c r="A8100" s="1" t="s">
        <v>29</v>
      </c>
      <c r="B8100" t="s">
        <v>62</v>
      </c>
      <c r="C8100" t="s">
        <v>5704</v>
      </c>
      <c r="D8100" t="s">
        <v>138</v>
      </c>
      <c r="E8100">
        <v>1</v>
      </c>
      <c r="F8100" t="s">
        <v>51</v>
      </c>
      <c r="G8100" t="s">
        <v>1069</v>
      </c>
      <c r="H8100" t="s">
        <v>79</v>
      </c>
      <c r="I8100" t="s">
        <v>1191</v>
      </c>
      <c r="J8100" t="s">
        <v>90</v>
      </c>
      <c r="K8100" t="s">
        <v>17567</v>
      </c>
      <c r="L8100" t="s">
        <v>17568</v>
      </c>
      <c r="M8100" t="s">
        <v>584</v>
      </c>
      <c r="N8100" t="s">
        <v>84</v>
      </c>
      <c r="O8100">
        <v>19101</v>
      </c>
      <c r="P8100">
        <v>21624</v>
      </c>
      <c r="Q8100" t="s">
        <v>95</v>
      </c>
      <c r="R8100">
        <v>327</v>
      </c>
      <c r="S8100" s="2">
        <v>44961</v>
      </c>
      <c r="T8100" t="s">
        <v>42</v>
      </c>
      <c r="U8100">
        <v>0</v>
      </c>
      <c r="V8100" t="s">
        <v>71</v>
      </c>
      <c r="W8100">
        <v>745</v>
      </c>
      <c r="X8100" t="s">
        <v>44</v>
      </c>
      <c r="Y8100" t="s">
        <v>61</v>
      </c>
      <c r="Z8100">
        <v>0</v>
      </c>
      <c r="AA8100">
        <v>991</v>
      </c>
      <c r="AB8100">
        <v>20770</v>
      </c>
      <c r="AC8100" t="s">
        <v>107</v>
      </c>
    </row>
    <row r="8101" spans="1:29" x14ac:dyDescent="0.3">
      <c r="A8101" s="1" t="s">
        <v>29</v>
      </c>
      <c r="B8101" t="s">
        <v>30</v>
      </c>
      <c r="C8101" t="s">
        <v>2396</v>
      </c>
      <c r="D8101" t="s">
        <v>76</v>
      </c>
      <c r="E8101">
        <v>6</v>
      </c>
      <c r="F8101" t="s">
        <v>186</v>
      </c>
      <c r="G8101" t="s">
        <v>463</v>
      </c>
      <c r="H8101" t="s">
        <v>35</v>
      </c>
      <c r="I8101" t="s">
        <v>140</v>
      </c>
      <c r="J8101" t="s">
        <v>9665</v>
      </c>
      <c r="K8101" t="s">
        <v>17569</v>
      </c>
      <c r="L8101" t="s">
        <v>17570</v>
      </c>
      <c r="M8101" t="s">
        <v>1121</v>
      </c>
      <c r="N8101" t="s">
        <v>94</v>
      </c>
      <c r="O8101">
        <v>13461</v>
      </c>
      <c r="P8101">
        <v>17969</v>
      </c>
      <c r="Q8101" t="s">
        <v>95</v>
      </c>
      <c r="R8101">
        <v>432</v>
      </c>
      <c r="S8101" s="2">
        <v>44585</v>
      </c>
      <c r="T8101" s="2">
        <v>44603</v>
      </c>
      <c r="U8101">
        <v>0</v>
      </c>
      <c r="V8101" t="s">
        <v>85</v>
      </c>
      <c r="W8101">
        <v>780</v>
      </c>
      <c r="X8101" t="s">
        <v>60</v>
      </c>
      <c r="Y8101" t="s">
        <v>45</v>
      </c>
      <c r="Z8101">
        <v>0</v>
      </c>
      <c r="AA8101">
        <v>159</v>
      </c>
      <c r="AB8101">
        <v>14673</v>
      </c>
      <c r="AC8101" t="s">
        <v>73</v>
      </c>
    </row>
    <row r="8102" spans="1:29" x14ac:dyDescent="0.3">
      <c r="A8102" s="1" t="s">
        <v>47</v>
      </c>
      <c r="B8102" t="s">
        <v>117</v>
      </c>
      <c r="C8102" t="s">
        <v>2114</v>
      </c>
      <c r="D8102" t="s">
        <v>138</v>
      </c>
      <c r="E8102">
        <v>4</v>
      </c>
      <c r="F8102" t="s">
        <v>64</v>
      </c>
      <c r="G8102" t="s">
        <v>433</v>
      </c>
      <c r="H8102" t="s">
        <v>35</v>
      </c>
      <c r="I8102" t="s">
        <v>1711</v>
      </c>
      <c r="J8102" t="s">
        <v>1450</v>
      </c>
      <c r="K8102">
        <f>1-226-731-155</f>
        <v>-1111</v>
      </c>
      <c r="L8102" t="s">
        <v>17571</v>
      </c>
      <c r="M8102" t="s">
        <v>925</v>
      </c>
      <c r="N8102" t="s">
        <v>84</v>
      </c>
      <c r="O8102">
        <v>26703</v>
      </c>
      <c r="P8102">
        <v>31224</v>
      </c>
      <c r="Q8102" t="s">
        <v>59</v>
      </c>
      <c r="R8102">
        <v>80</v>
      </c>
      <c r="S8102" s="2">
        <v>45331</v>
      </c>
      <c r="T8102" s="2">
        <v>45333</v>
      </c>
      <c r="U8102">
        <v>30322</v>
      </c>
      <c r="V8102" t="s">
        <v>71</v>
      </c>
      <c r="W8102">
        <v>658</v>
      </c>
      <c r="X8102" t="s">
        <v>60</v>
      </c>
      <c r="Y8102" t="s">
        <v>72</v>
      </c>
      <c r="Z8102">
        <v>0</v>
      </c>
      <c r="AA8102">
        <v>987</v>
      </c>
      <c r="AB8102">
        <v>27713</v>
      </c>
      <c r="AC8102" t="s">
        <v>46</v>
      </c>
    </row>
    <row r="8103" spans="1:29" x14ac:dyDescent="0.3">
      <c r="A8103" s="1" t="s">
        <v>47</v>
      </c>
      <c r="B8103" t="s">
        <v>136</v>
      </c>
      <c r="C8103" t="s">
        <v>1540</v>
      </c>
      <c r="D8103" t="s">
        <v>169</v>
      </c>
      <c r="E8103">
        <v>9</v>
      </c>
      <c r="F8103" t="s">
        <v>99</v>
      </c>
      <c r="G8103" t="s">
        <v>710</v>
      </c>
      <c r="H8103" t="s">
        <v>35</v>
      </c>
      <c r="I8103" t="s">
        <v>7359</v>
      </c>
      <c r="J8103" t="s">
        <v>3458</v>
      </c>
      <c r="K8103" t="s">
        <v>17572</v>
      </c>
      <c r="L8103" t="s">
        <v>17573</v>
      </c>
      <c r="M8103" t="s">
        <v>1847</v>
      </c>
      <c r="N8103" t="s">
        <v>94</v>
      </c>
      <c r="O8103">
        <v>25790</v>
      </c>
      <c r="P8103">
        <v>28671</v>
      </c>
      <c r="Q8103" t="s">
        <v>95</v>
      </c>
      <c r="R8103">
        <v>475</v>
      </c>
      <c r="S8103" s="2">
        <v>44531</v>
      </c>
      <c r="T8103" t="s">
        <v>42</v>
      </c>
      <c r="U8103">
        <v>0</v>
      </c>
      <c r="V8103" t="s">
        <v>85</v>
      </c>
      <c r="W8103">
        <v>564</v>
      </c>
      <c r="X8103" t="s">
        <v>44</v>
      </c>
      <c r="Y8103" t="s">
        <v>72</v>
      </c>
      <c r="Z8103">
        <v>0</v>
      </c>
      <c r="AA8103">
        <v>727</v>
      </c>
      <c r="AB8103">
        <v>27326</v>
      </c>
      <c r="AC8103" t="s">
        <v>107</v>
      </c>
    </row>
    <row r="8104" spans="1:29" x14ac:dyDescent="0.3">
      <c r="A8104" s="1" t="s">
        <v>29</v>
      </c>
      <c r="B8104" t="s">
        <v>74</v>
      </c>
      <c r="C8104" t="s">
        <v>2173</v>
      </c>
      <c r="D8104" t="s">
        <v>257</v>
      </c>
      <c r="E8104">
        <v>4</v>
      </c>
      <c r="F8104" t="s">
        <v>77</v>
      </c>
      <c r="G8104" t="s">
        <v>147</v>
      </c>
      <c r="H8104" t="s">
        <v>35</v>
      </c>
      <c r="I8104" t="s">
        <v>292</v>
      </c>
      <c r="J8104" t="s">
        <v>7437</v>
      </c>
      <c r="K8104">
        <v>9547013565</v>
      </c>
      <c r="L8104" t="s">
        <v>17574</v>
      </c>
      <c r="M8104" t="s">
        <v>795</v>
      </c>
      <c r="N8104" t="s">
        <v>94</v>
      </c>
      <c r="O8104">
        <v>11231</v>
      </c>
      <c r="P8104">
        <v>14006</v>
      </c>
      <c r="Q8104" t="s">
        <v>41</v>
      </c>
      <c r="R8104">
        <v>552</v>
      </c>
      <c r="S8104" s="2">
        <v>44999</v>
      </c>
      <c r="T8104" t="s">
        <v>42</v>
      </c>
      <c r="U8104">
        <v>0</v>
      </c>
      <c r="V8104" t="s">
        <v>43</v>
      </c>
      <c r="W8104">
        <v>475</v>
      </c>
      <c r="X8104" t="s">
        <v>44</v>
      </c>
      <c r="Y8104" t="s">
        <v>72</v>
      </c>
      <c r="Z8104">
        <v>0</v>
      </c>
      <c r="AA8104">
        <v>512</v>
      </c>
      <c r="AB8104">
        <v>12971</v>
      </c>
      <c r="AC8104" t="s">
        <v>73</v>
      </c>
    </row>
    <row r="8105" spans="1:29" x14ac:dyDescent="0.3">
      <c r="A8105" s="1" t="s">
        <v>47</v>
      </c>
      <c r="B8105" t="s">
        <v>145</v>
      </c>
      <c r="C8105" t="s">
        <v>270</v>
      </c>
      <c r="D8105" t="s">
        <v>76</v>
      </c>
      <c r="E8105">
        <v>7</v>
      </c>
      <c r="F8105" t="s">
        <v>221</v>
      </c>
      <c r="G8105" t="s">
        <v>882</v>
      </c>
      <c r="H8105" t="s">
        <v>35</v>
      </c>
      <c r="I8105" t="s">
        <v>4035</v>
      </c>
      <c r="J8105" t="s">
        <v>730</v>
      </c>
      <c r="K8105" t="s">
        <v>17575</v>
      </c>
      <c r="L8105" t="s">
        <v>14128</v>
      </c>
      <c r="M8105" t="s">
        <v>499</v>
      </c>
      <c r="N8105" t="s">
        <v>58</v>
      </c>
      <c r="O8105">
        <v>7769</v>
      </c>
      <c r="P8105">
        <v>12655</v>
      </c>
      <c r="Q8105" t="s">
        <v>41</v>
      </c>
      <c r="R8105">
        <v>634</v>
      </c>
      <c r="S8105" s="2">
        <v>44700</v>
      </c>
      <c r="T8105" t="s">
        <v>42</v>
      </c>
      <c r="U8105">
        <v>0</v>
      </c>
      <c r="V8105" t="s">
        <v>106</v>
      </c>
      <c r="W8105">
        <v>455</v>
      </c>
      <c r="X8105" t="s">
        <v>44</v>
      </c>
      <c r="Y8105" t="s">
        <v>72</v>
      </c>
      <c r="Z8105">
        <v>1752</v>
      </c>
      <c r="AA8105">
        <v>467</v>
      </c>
      <c r="AB8105">
        <v>8082</v>
      </c>
      <c r="AC8105" t="s">
        <v>107</v>
      </c>
    </row>
    <row r="8106" spans="1:29" x14ac:dyDescent="0.3">
      <c r="A8106" s="1" t="s">
        <v>29</v>
      </c>
      <c r="B8106" t="s">
        <v>74</v>
      </c>
      <c r="C8106" t="s">
        <v>2140</v>
      </c>
      <c r="D8106" t="s">
        <v>128</v>
      </c>
      <c r="E8106">
        <v>8</v>
      </c>
      <c r="F8106" t="s">
        <v>33</v>
      </c>
      <c r="G8106" t="s">
        <v>209</v>
      </c>
      <c r="H8106" t="s">
        <v>35</v>
      </c>
      <c r="I8106" t="s">
        <v>265</v>
      </c>
      <c r="J8106" t="s">
        <v>245</v>
      </c>
      <c r="K8106" t="s">
        <v>17576</v>
      </c>
      <c r="L8106" t="s">
        <v>3559</v>
      </c>
      <c r="M8106" t="s">
        <v>1718</v>
      </c>
      <c r="N8106" t="s">
        <v>94</v>
      </c>
      <c r="O8106">
        <v>3669</v>
      </c>
      <c r="P8106">
        <v>8118</v>
      </c>
      <c r="Q8106" t="s">
        <v>41</v>
      </c>
      <c r="R8106">
        <v>344</v>
      </c>
      <c r="S8106" s="2">
        <v>44515</v>
      </c>
      <c r="T8106" s="2">
        <v>44526</v>
      </c>
      <c r="U8106">
        <v>0</v>
      </c>
      <c r="V8106" t="s">
        <v>71</v>
      </c>
      <c r="W8106">
        <v>621</v>
      </c>
      <c r="X8106" t="s">
        <v>60</v>
      </c>
      <c r="Y8106" t="s">
        <v>61</v>
      </c>
      <c r="Z8106">
        <v>0</v>
      </c>
      <c r="AA8106">
        <v>390</v>
      </c>
      <c r="AB8106">
        <v>5706</v>
      </c>
      <c r="AC8106" t="s">
        <v>73</v>
      </c>
    </row>
    <row r="8107" spans="1:29" x14ac:dyDescent="0.3">
      <c r="A8107" s="1" t="s">
        <v>29</v>
      </c>
      <c r="B8107" t="s">
        <v>30</v>
      </c>
      <c r="C8107" t="s">
        <v>3052</v>
      </c>
      <c r="D8107" t="s">
        <v>98</v>
      </c>
      <c r="E8107">
        <v>10</v>
      </c>
      <c r="F8107" t="s">
        <v>120</v>
      </c>
      <c r="G8107" t="s">
        <v>489</v>
      </c>
      <c r="H8107" t="s">
        <v>79</v>
      </c>
      <c r="I8107" t="s">
        <v>36</v>
      </c>
      <c r="J8107" t="s">
        <v>123</v>
      </c>
      <c r="K8107" t="s">
        <v>17577</v>
      </c>
      <c r="L8107" t="s">
        <v>17578</v>
      </c>
      <c r="M8107" t="s">
        <v>1307</v>
      </c>
      <c r="N8107" t="s">
        <v>58</v>
      </c>
      <c r="O8107">
        <v>9648</v>
      </c>
      <c r="P8107">
        <v>11971</v>
      </c>
      <c r="Q8107" t="s">
        <v>59</v>
      </c>
      <c r="R8107">
        <v>740</v>
      </c>
      <c r="S8107" s="2">
        <v>45153</v>
      </c>
      <c r="T8107" s="2">
        <v>45164</v>
      </c>
      <c r="U8107">
        <v>11831</v>
      </c>
      <c r="V8107" t="s">
        <v>85</v>
      </c>
      <c r="W8107">
        <v>407</v>
      </c>
      <c r="X8107" t="s">
        <v>60</v>
      </c>
      <c r="Y8107" t="s">
        <v>61</v>
      </c>
      <c r="Z8107">
        <v>2923</v>
      </c>
      <c r="AA8107">
        <v>124</v>
      </c>
      <c r="AB8107">
        <v>9857</v>
      </c>
      <c r="AC8107" t="s">
        <v>107</v>
      </c>
    </row>
    <row r="8108" spans="1:29" x14ac:dyDescent="0.3">
      <c r="A8108" s="1" t="s">
        <v>47</v>
      </c>
      <c r="B8108" t="s">
        <v>136</v>
      </c>
      <c r="C8108" t="s">
        <v>2546</v>
      </c>
      <c r="D8108" t="s">
        <v>387</v>
      </c>
      <c r="E8108">
        <v>7</v>
      </c>
      <c r="F8108" t="s">
        <v>33</v>
      </c>
      <c r="G8108" t="s">
        <v>139</v>
      </c>
      <c r="H8108" t="s">
        <v>79</v>
      </c>
      <c r="I8108" t="s">
        <v>216</v>
      </c>
      <c r="J8108" t="s">
        <v>314</v>
      </c>
      <c r="K8108" t="s">
        <v>17579</v>
      </c>
      <c r="L8108" t="s">
        <v>17580</v>
      </c>
      <c r="M8108" t="s">
        <v>207</v>
      </c>
      <c r="N8108" t="s">
        <v>94</v>
      </c>
      <c r="O8108">
        <v>5505</v>
      </c>
      <c r="P8108">
        <v>8910</v>
      </c>
      <c r="Q8108" t="s">
        <v>59</v>
      </c>
      <c r="R8108">
        <v>102</v>
      </c>
      <c r="S8108" s="2">
        <v>45135</v>
      </c>
      <c r="T8108" t="s">
        <v>42</v>
      </c>
      <c r="U8108">
        <v>36536</v>
      </c>
      <c r="V8108" t="s">
        <v>106</v>
      </c>
      <c r="W8108">
        <v>448</v>
      </c>
      <c r="X8108" t="s">
        <v>44</v>
      </c>
      <c r="Y8108" t="s">
        <v>72</v>
      </c>
      <c r="Z8108">
        <v>0</v>
      </c>
      <c r="AA8108">
        <v>686</v>
      </c>
      <c r="AB8108">
        <v>8754</v>
      </c>
      <c r="AC8108" t="s">
        <v>46</v>
      </c>
    </row>
    <row r="8109" spans="1:29" x14ac:dyDescent="0.3">
      <c r="A8109" s="1" t="s">
        <v>47</v>
      </c>
      <c r="B8109" t="s">
        <v>153</v>
      </c>
      <c r="C8109" t="s">
        <v>3521</v>
      </c>
      <c r="D8109" t="s">
        <v>50</v>
      </c>
      <c r="E8109">
        <v>3</v>
      </c>
      <c r="F8109" t="s">
        <v>77</v>
      </c>
      <c r="G8109" t="s">
        <v>264</v>
      </c>
      <c r="H8109" t="s">
        <v>79</v>
      </c>
      <c r="I8109" t="s">
        <v>496</v>
      </c>
      <c r="J8109" t="s">
        <v>211</v>
      </c>
      <c r="K8109" t="s">
        <v>17581</v>
      </c>
      <c r="L8109" t="s">
        <v>17582</v>
      </c>
      <c r="M8109" t="s">
        <v>410</v>
      </c>
      <c r="N8109" t="s">
        <v>84</v>
      </c>
      <c r="O8109">
        <v>28210</v>
      </c>
      <c r="P8109">
        <v>32076</v>
      </c>
      <c r="Q8109" t="s">
        <v>41</v>
      </c>
      <c r="R8109">
        <v>32</v>
      </c>
      <c r="S8109" s="2">
        <v>44963</v>
      </c>
      <c r="T8109" s="2">
        <v>44987</v>
      </c>
      <c r="U8109">
        <v>0</v>
      </c>
      <c r="V8109" t="s">
        <v>106</v>
      </c>
      <c r="W8109">
        <v>782</v>
      </c>
      <c r="X8109" t="s">
        <v>60</v>
      </c>
      <c r="Y8109" t="s">
        <v>61</v>
      </c>
      <c r="Z8109">
        <v>0</v>
      </c>
      <c r="AA8109">
        <v>655</v>
      </c>
      <c r="AB8109">
        <v>28557</v>
      </c>
      <c r="AC8109" t="s">
        <v>46</v>
      </c>
    </row>
    <row r="8110" spans="1:29" x14ac:dyDescent="0.3">
      <c r="A8110" s="1" t="s">
        <v>47</v>
      </c>
      <c r="B8110" t="s">
        <v>161</v>
      </c>
      <c r="C8110" t="s">
        <v>278</v>
      </c>
      <c r="D8110" t="s">
        <v>155</v>
      </c>
      <c r="E8110">
        <v>4</v>
      </c>
      <c r="F8110" t="s">
        <v>33</v>
      </c>
      <c r="G8110" t="s">
        <v>848</v>
      </c>
      <c r="H8110" t="s">
        <v>35</v>
      </c>
      <c r="I8110" t="s">
        <v>377</v>
      </c>
      <c r="J8110" t="s">
        <v>372</v>
      </c>
      <c r="K8110" t="s">
        <v>17583</v>
      </c>
      <c r="L8110" t="s">
        <v>17584</v>
      </c>
      <c r="M8110" t="s">
        <v>1475</v>
      </c>
      <c r="N8110" t="s">
        <v>40</v>
      </c>
      <c r="O8110">
        <v>28937</v>
      </c>
      <c r="P8110">
        <v>33135</v>
      </c>
      <c r="Q8110" t="s">
        <v>41</v>
      </c>
      <c r="R8110">
        <v>273</v>
      </c>
      <c r="S8110" s="2">
        <v>44584</v>
      </c>
      <c r="T8110" s="2">
        <v>44612</v>
      </c>
      <c r="U8110">
        <v>0</v>
      </c>
      <c r="V8110" t="s">
        <v>106</v>
      </c>
      <c r="W8110">
        <v>569</v>
      </c>
      <c r="X8110" t="s">
        <v>60</v>
      </c>
      <c r="Y8110" t="s">
        <v>72</v>
      </c>
      <c r="Z8110">
        <v>0</v>
      </c>
      <c r="AA8110">
        <v>364</v>
      </c>
      <c r="AB8110">
        <v>31228</v>
      </c>
      <c r="AC8110" t="s">
        <v>46</v>
      </c>
    </row>
    <row r="8111" spans="1:29" x14ac:dyDescent="0.3">
      <c r="A8111" s="1" t="s">
        <v>29</v>
      </c>
      <c r="B8111" t="s">
        <v>96</v>
      </c>
      <c r="C8111" t="s">
        <v>97</v>
      </c>
      <c r="D8111" t="s">
        <v>50</v>
      </c>
      <c r="E8111">
        <v>5</v>
      </c>
      <c r="F8111" t="s">
        <v>129</v>
      </c>
      <c r="G8111" t="s">
        <v>574</v>
      </c>
      <c r="H8111" t="s">
        <v>79</v>
      </c>
      <c r="I8111" t="s">
        <v>921</v>
      </c>
      <c r="J8111" t="s">
        <v>1076</v>
      </c>
      <c r="K8111" t="s">
        <v>17585</v>
      </c>
      <c r="L8111" t="s">
        <v>17586</v>
      </c>
      <c r="M8111" t="s">
        <v>818</v>
      </c>
      <c r="N8111" t="s">
        <v>94</v>
      </c>
      <c r="O8111">
        <v>21001</v>
      </c>
      <c r="P8111">
        <v>24041</v>
      </c>
      <c r="Q8111" t="s">
        <v>41</v>
      </c>
      <c r="R8111">
        <v>725</v>
      </c>
      <c r="S8111" s="2">
        <v>44947</v>
      </c>
      <c r="T8111" s="2">
        <v>44961</v>
      </c>
      <c r="U8111">
        <v>0</v>
      </c>
      <c r="V8111" t="s">
        <v>71</v>
      </c>
      <c r="W8111">
        <v>755</v>
      </c>
      <c r="X8111" t="s">
        <v>60</v>
      </c>
      <c r="Y8111" t="s">
        <v>45</v>
      </c>
      <c r="Z8111">
        <v>0</v>
      </c>
      <c r="AA8111">
        <v>856</v>
      </c>
      <c r="AB8111">
        <v>21769</v>
      </c>
      <c r="AC8111" t="s">
        <v>46</v>
      </c>
    </row>
    <row r="8112" spans="1:29" x14ac:dyDescent="0.3">
      <c r="A8112" s="1" t="s">
        <v>29</v>
      </c>
      <c r="B8112" t="s">
        <v>363</v>
      </c>
      <c r="C8112" t="s">
        <v>416</v>
      </c>
      <c r="D8112" t="s">
        <v>76</v>
      </c>
      <c r="E8112">
        <v>3</v>
      </c>
      <c r="F8112" t="s">
        <v>271</v>
      </c>
      <c r="G8112" t="s">
        <v>715</v>
      </c>
      <c r="H8112" t="s">
        <v>35</v>
      </c>
      <c r="I8112" t="s">
        <v>171</v>
      </c>
      <c r="J8112" t="s">
        <v>10003</v>
      </c>
      <c r="K8112" t="s">
        <v>17587</v>
      </c>
      <c r="L8112" t="s">
        <v>17588</v>
      </c>
      <c r="M8112" t="s">
        <v>705</v>
      </c>
      <c r="N8112" t="s">
        <v>58</v>
      </c>
      <c r="O8112">
        <v>25225</v>
      </c>
      <c r="P8112">
        <v>30189</v>
      </c>
      <c r="Q8112" t="s">
        <v>59</v>
      </c>
      <c r="R8112">
        <v>582</v>
      </c>
      <c r="S8112" s="2">
        <v>44293</v>
      </c>
      <c r="T8112" t="s">
        <v>42</v>
      </c>
      <c r="U8112">
        <v>19859</v>
      </c>
      <c r="V8112" t="s">
        <v>71</v>
      </c>
      <c r="W8112">
        <v>677</v>
      </c>
      <c r="X8112" t="s">
        <v>44</v>
      </c>
      <c r="Y8112" t="s">
        <v>72</v>
      </c>
      <c r="Z8112">
        <v>4086</v>
      </c>
      <c r="AA8112">
        <v>338</v>
      </c>
      <c r="AB8112">
        <v>26742</v>
      </c>
      <c r="AC8112" t="s">
        <v>46</v>
      </c>
    </row>
    <row r="8113" spans="1:29" x14ac:dyDescent="0.3">
      <c r="A8113" s="1" t="s">
        <v>47</v>
      </c>
      <c r="B8113" t="s">
        <v>145</v>
      </c>
      <c r="C8113" t="s">
        <v>445</v>
      </c>
      <c r="D8113" t="s">
        <v>50</v>
      </c>
      <c r="E8113">
        <v>4</v>
      </c>
      <c r="F8113" t="s">
        <v>271</v>
      </c>
      <c r="G8113" t="s">
        <v>353</v>
      </c>
      <c r="H8113" t="s">
        <v>35</v>
      </c>
      <c r="I8113" t="s">
        <v>1276</v>
      </c>
      <c r="J8113" t="s">
        <v>90</v>
      </c>
      <c r="K8113" t="s">
        <v>17589</v>
      </c>
      <c r="L8113" t="s">
        <v>17590</v>
      </c>
      <c r="M8113" t="s">
        <v>1294</v>
      </c>
      <c r="N8113" t="s">
        <v>58</v>
      </c>
      <c r="O8113">
        <v>4490</v>
      </c>
      <c r="P8113">
        <v>9344</v>
      </c>
      <c r="Q8113" t="s">
        <v>95</v>
      </c>
      <c r="R8113">
        <v>939</v>
      </c>
      <c r="S8113" s="2">
        <v>44677</v>
      </c>
      <c r="T8113" t="s">
        <v>42</v>
      </c>
      <c r="U8113">
        <v>0</v>
      </c>
      <c r="V8113" t="s">
        <v>85</v>
      </c>
      <c r="W8113">
        <v>680</v>
      </c>
      <c r="X8113" t="s">
        <v>44</v>
      </c>
      <c r="Y8113" t="s">
        <v>72</v>
      </c>
      <c r="Z8113">
        <v>2109</v>
      </c>
      <c r="AA8113">
        <v>312</v>
      </c>
      <c r="AB8113">
        <v>5365</v>
      </c>
      <c r="AC8113" t="s">
        <v>73</v>
      </c>
    </row>
    <row r="8114" spans="1:29" x14ac:dyDescent="0.3">
      <c r="A8114" s="1" t="s">
        <v>47</v>
      </c>
      <c r="B8114" t="s">
        <v>117</v>
      </c>
      <c r="C8114" t="s">
        <v>118</v>
      </c>
      <c r="D8114" t="s">
        <v>128</v>
      </c>
      <c r="E8114">
        <v>1</v>
      </c>
      <c r="F8114" t="s">
        <v>64</v>
      </c>
      <c r="G8114" t="s">
        <v>88</v>
      </c>
      <c r="H8114" t="s">
        <v>79</v>
      </c>
      <c r="I8114" t="s">
        <v>36</v>
      </c>
      <c r="J8114" t="s">
        <v>287</v>
      </c>
      <c r="K8114" t="s">
        <v>17591</v>
      </c>
      <c r="L8114" t="s">
        <v>17592</v>
      </c>
      <c r="M8114" t="s">
        <v>248</v>
      </c>
      <c r="N8114" t="s">
        <v>40</v>
      </c>
      <c r="O8114">
        <v>13769</v>
      </c>
      <c r="P8114">
        <v>17165</v>
      </c>
      <c r="Q8114" t="s">
        <v>95</v>
      </c>
      <c r="R8114">
        <v>378</v>
      </c>
      <c r="S8114" s="2">
        <v>45223</v>
      </c>
      <c r="T8114" t="s">
        <v>42</v>
      </c>
      <c r="U8114">
        <v>0</v>
      </c>
      <c r="V8114" t="s">
        <v>71</v>
      </c>
      <c r="W8114">
        <v>634</v>
      </c>
      <c r="X8114" t="s">
        <v>44</v>
      </c>
      <c r="Y8114" t="s">
        <v>61</v>
      </c>
      <c r="Z8114">
        <v>0</v>
      </c>
      <c r="AA8114">
        <v>593</v>
      </c>
      <c r="AB8114">
        <v>15833</v>
      </c>
      <c r="AC8114" t="s">
        <v>107</v>
      </c>
    </row>
    <row r="8115" spans="1:29" x14ac:dyDescent="0.3">
      <c r="A8115" s="1" t="s">
        <v>29</v>
      </c>
      <c r="B8115" t="s">
        <v>228</v>
      </c>
      <c r="C8115" t="s">
        <v>4703</v>
      </c>
      <c r="D8115" t="s">
        <v>257</v>
      </c>
      <c r="E8115">
        <v>2</v>
      </c>
      <c r="F8115" t="s">
        <v>129</v>
      </c>
      <c r="G8115" t="s">
        <v>1528</v>
      </c>
      <c r="H8115" t="s">
        <v>35</v>
      </c>
      <c r="I8115" t="s">
        <v>530</v>
      </c>
      <c r="J8115" t="s">
        <v>123</v>
      </c>
      <c r="K8115" t="s">
        <v>17593</v>
      </c>
      <c r="L8115" t="s">
        <v>17594</v>
      </c>
      <c r="M8115" t="s">
        <v>640</v>
      </c>
      <c r="N8115" t="s">
        <v>94</v>
      </c>
      <c r="O8115">
        <v>25080</v>
      </c>
      <c r="P8115">
        <v>28691</v>
      </c>
      <c r="Q8115" t="s">
        <v>41</v>
      </c>
      <c r="R8115">
        <v>853</v>
      </c>
      <c r="S8115" s="2">
        <v>44646</v>
      </c>
      <c r="T8115" t="s">
        <v>42</v>
      </c>
      <c r="U8115">
        <v>0</v>
      </c>
      <c r="V8115" t="s">
        <v>71</v>
      </c>
      <c r="W8115">
        <v>684</v>
      </c>
      <c r="X8115" t="s">
        <v>44</v>
      </c>
      <c r="Y8115" t="s">
        <v>61</v>
      </c>
      <c r="Z8115">
        <v>0</v>
      </c>
      <c r="AA8115">
        <v>72</v>
      </c>
      <c r="AB8115">
        <v>26022</v>
      </c>
      <c r="AC8115" t="s">
        <v>46</v>
      </c>
    </row>
    <row r="8116" spans="1:29" x14ac:dyDescent="0.3">
      <c r="A8116" s="1" t="s">
        <v>47</v>
      </c>
      <c r="B8116" t="s">
        <v>176</v>
      </c>
      <c r="C8116" t="s">
        <v>7337</v>
      </c>
      <c r="D8116" t="s">
        <v>50</v>
      </c>
      <c r="E8116">
        <v>8</v>
      </c>
      <c r="F8116" t="s">
        <v>221</v>
      </c>
      <c r="G8116" t="s">
        <v>506</v>
      </c>
      <c r="H8116" t="s">
        <v>35</v>
      </c>
      <c r="I8116" t="s">
        <v>1287</v>
      </c>
      <c r="J8116" t="s">
        <v>566</v>
      </c>
      <c r="K8116" t="s">
        <v>17595</v>
      </c>
      <c r="L8116" t="s">
        <v>17596</v>
      </c>
      <c r="M8116" t="s">
        <v>426</v>
      </c>
      <c r="N8116" t="s">
        <v>94</v>
      </c>
      <c r="O8116">
        <v>22605</v>
      </c>
      <c r="P8116">
        <v>24823</v>
      </c>
      <c r="Q8116" t="s">
        <v>41</v>
      </c>
      <c r="R8116">
        <v>285</v>
      </c>
      <c r="S8116" s="2">
        <v>44613</v>
      </c>
      <c r="T8116" t="s">
        <v>42</v>
      </c>
      <c r="U8116">
        <v>0</v>
      </c>
      <c r="V8116" t="s">
        <v>106</v>
      </c>
      <c r="W8116">
        <v>461</v>
      </c>
      <c r="X8116" t="s">
        <v>44</v>
      </c>
      <c r="Y8116" t="s">
        <v>61</v>
      </c>
      <c r="Z8116">
        <v>0</v>
      </c>
      <c r="AA8116">
        <v>604</v>
      </c>
      <c r="AB8116">
        <v>22947</v>
      </c>
      <c r="AC8116" t="s">
        <v>107</v>
      </c>
    </row>
    <row r="8117" spans="1:29" x14ac:dyDescent="0.3">
      <c r="A8117" s="1" t="s">
        <v>47</v>
      </c>
      <c r="B8117" t="s">
        <v>108</v>
      </c>
      <c r="C8117" t="s">
        <v>1220</v>
      </c>
      <c r="D8117" t="s">
        <v>155</v>
      </c>
      <c r="E8117">
        <v>5</v>
      </c>
      <c r="F8117" t="s">
        <v>51</v>
      </c>
      <c r="G8117" t="s">
        <v>237</v>
      </c>
      <c r="H8117" t="s">
        <v>79</v>
      </c>
      <c r="I8117" t="s">
        <v>739</v>
      </c>
      <c r="J8117" t="s">
        <v>319</v>
      </c>
      <c r="K8117" t="s">
        <v>17597</v>
      </c>
      <c r="L8117" t="s">
        <v>17598</v>
      </c>
      <c r="M8117" t="s">
        <v>1278</v>
      </c>
      <c r="N8117" t="s">
        <v>84</v>
      </c>
      <c r="O8117">
        <v>23060</v>
      </c>
      <c r="P8117">
        <v>27711</v>
      </c>
      <c r="Q8117" t="s">
        <v>41</v>
      </c>
      <c r="R8117">
        <v>871</v>
      </c>
      <c r="S8117" s="2">
        <v>44837</v>
      </c>
      <c r="T8117" s="2">
        <v>44849</v>
      </c>
      <c r="U8117">
        <v>0</v>
      </c>
      <c r="V8117" t="s">
        <v>106</v>
      </c>
      <c r="W8117">
        <v>492</v>
      </c>
      <c r="X8117" t="s">
        <v>60</v>
      </c>
      <c r="Y8117" t="s">
        <v>45</v>
      </c>
      <c r="Z8117">
        <v>0</v>
      </c>
      <c r="AA8117">
        <v>584</v>
      </c>
      <c r="AB8117">
        <v>24372</v>
      </c>
      <c r="AC8117" t="s">
        <v>46</v>
      </c>
    </row>
    <row r="8118" spans="1:29" x14ac:dyDescent="0.3">
      <c r="A8118" s="1" t="s">
        <v>29</v>
      </c>
      <c r="B8118" t="s">
        <v>62</v>
      </c>
      <c r="C8118" t="s">
        <v>696</v>
      </c>
      <c r="D8118" t="s">
        <v>119</v>
      </c>
      <c r="E8118">
        <v>5</v>
      </c>
      <c r="F8118" t="s">
        <v>51</v>
      </c>
      <c r="G8118" t="s">
        <v>52</v>
      </c>
      <c r="H8118" t="s">
        <v>35</v>
      </c>
      <c r="I8118" t="s">
        <v>2533</v>
      </c>
      <c r="J8118" t="s">
        <v>17599</v>
      </c>
      <c r="K8118" t="s">
        <v>17600</v>
      </c>
      <c r="L8118" t="s">
        <v>17601</v>
      </c>
      <c r="M8118" t="s">
        <v>1976</v>
      </c>
      <c r="N8118" t="s">
        <v>94</v>
      </c>
      <c r="O8118">
        <v>16752</v>
      </c>
      <c r="P8118">
        <v>21212</v>
      </c>
      <c r="Q8118" t="s">
        <v>95</v>
      </c>
      <c r="R8118">
        <v>269</v>
      </c>
      <c r="S8118" s="2">
        <v>44494</v>
      </c>
      <c r="T8118" t="s">
        <v>42</v>
      </c>
      <c r="U8118">
        <v>0</v>
      </c>
      <c r="V8118" t="s">
        <v>106</v>
      </c>
      <c r="W8118">
        <v>694</v>
      </c>
      <c r="X8118" t="s">
        <v>44</v>
      </c>
      <c r="Y8118" t="s">
        <v>45</v>
      </c>
      <c r="Z8118">
        <v>0</v>
      </c>
      <c r="AA8118">
        <v>452</v>
      </c>
      <c r="AB8118">
        <v>20201</v>
      </c>
      <c r="AC8118" t="s">
        <v>46</v>
      </c>
    </row>
    <row r="8119" spans="1:29" x14ac:dyDescent="0.3">
      <c r="A8119" s="1" t="s">
        <v>29</v>
      </c>
      <c r="B8119" t="s">
        <v>327</v>
      </c>
      <c r="C8119" t="s">
        <v>1016</v>
      </c>
      <c r="D8119" t="s">
        <v>98</v>
      </c>
      <c r="E8119">
        <v>4</v>
      </c>
      <c r="F8119" t="s">
        <v>99</v>
      </c>
      <c r="G8119" t="s">
        <v>724</v>
      </c>
      <c r="H8119" t="s">
        <v>35</v>
      </c>
      <c r="I8119" t="s">
        <v>1083</v>
      </c>
      <c r="J8119" t="s">
        <v>7053</v>
      </c>
      <c r="K8119">
        <v>8521228711</v>
      </c>
      <c r="L8119" t="s">
        <v>17602</v>
      </c>
      <c r="M8119" t="s">
        <v>333</v>
      </c>
      <c r="N8119" t="s">
        <v>94</v>
      </c>
      <c r="O8119">
        <v>3908</v>
      </c>
      <c r="P8119">
        <v>8576</v>
      </c>
      <c r="Q8119" t="s">
        <v>41</v>
      </c>
      <c r="R8119">
        <v>274</v>
      </c>
      <c r="S8119" s="2">
        <v>44421</v>
      </c>
      <c r="T8119" t="s">
        <v>42</v>
      </c>
      <c r="U8119">
        <v>0</v>
      </c>
      <c r="V8119" t="s">
        <v>106</v>
      </c>
      <c r="W8119">
        <v>423</v>
      </c>
      <c r="X8119" t="s">
        <v>44</v>
      </c>
      <c r="Y8119" t="s">
        <v>61</v>
      </c>
      <c r="Z8119">
        <v>0</v>
      </c>
      <c r="AA8119">
        <v>964</v>
      </c>
      <c r="AB8119">
        <v>8014</v>
      </c>
      <c r="AC8119" t="s">
        <v>73</v>
      </c>
    </row>
    <row r="8120" spans="1:29" x14ac:dyDescent="0.3">
      <c r="A8120" s="1" t="s">
        <v>47</v>
      </c>
      <c r="B8120" t="s">
        <v>176</v>
      </c>
      <c r="C8120" t="s">
        <v>290</v>
      </c>
      <c r="D8120" t="s">
        <v>236</v>
      </c>
      <c r="E8120">
        <v>1</v>
      </c>
      <c r="F8120" t="s">
        <v>221</v>
      </c>
      <c r="G8120" t="s">
        <v>882</v>
      </c>
      <c r="H8120" t="s">
        <v>79</v>
      </c>
      <c r="I8120" t="s">
        <v>966</v>
      </c>
      <c r="J8120" t="s">
        <v>726</v>
      </c>
      <c r="K8120" t="s">
        <v>17603</v>
      </c>
      <c r="L8120" t="s">
        <v>17604</v>
      </c>
      <c r="M8120" t="s">
        <v>426</v>
      </c>
      <c r="N8120" t="s">
        <v>84</v>
      </c>
      <c r="O8120">
        <v>4302</v>
      </c>
      <c r="P8120">
        <v>8633</v>
      </c>
      <c r="Q8120" t="s">
        <v>95</v>
      </c>
      <c r="R8120">
        <v>150</v>
      </c>
      <c r="S8120" s="2">
        <v>44567</v>
      </c>
      <c r="T8120" s="2">
        <v>44575</v>
      </c>
      <c r="U8120">
        <v>0</v>
      </c>
      <c r="V8120" t="s">
        <v>106</v>
      </c>
      <c r="W8120">
        <v>836</v>
      </c>
      <c r="X8120" t="s">
        <v>60</v>
      </c>
      <c r="Y8120" t="s">
        <v>61</v>
      </c>
      <c r="Z8120">
        <v>0</v>
      </c>
      <c r="AA8120">
        <v>490</v>
      </c>
      <c r="AB8120">
        <v>5379</v>
      </c>
      <c r="AC8120" t="s">
        <v>107</v>
      </c>
    </row>
    <row r="8121" spans="1:29" x14ac:dyDescent="0.3">
      <c r="A8121" s="1" t="s">
        <v>29</v>
      </c>
      <c r="B8121" t="s">
        <v>228</v>
      </c>
      <c r="C8121" t="s">
        <v>3751</v>
      </c>
      <c r="D8121" t="s">
        <v>155</v>
      </c>
      <c r="E8121">
        <v>1</v>
      </c>
      <c r="F8121" t="s">
        <v>129</v>
      </c>
      <c r="G8121" t="s">
        <v>130</v>
      </c>
      <c r="H8121" t="s">
        <v>35</v>
      </c>
      <c r="I8121" t="s">
        <v>131</v>
      </c>
      <c r="J8121" t="s">
        <v>1963</v>
      </c>
      <c r="K8121" t="s">
        <v>17605</v>
      </c>
      <c r="L8121" t="s">
        <v>17606</v>
      </c>
      <c r="M8121" t="s">
        <v>1189</v>
      </c>
      <c r="N8121" t="s">
        <v>40</v>
      </c>
      <c r="O8121">
        <v>26701</v>
      </c>
      <c r="P8121">
        <v>29654</v>
      </c>
      <c r="Q8121" t="s">
        <v>41</v>
      </c>
      <c r="R8121">
        <v>62</v>
      </c>
      <c r="S8121" s="2">
        <v>45023</v>
      </c>
      <c r="T8121" s="2">
        <v>45049</v>
      </c>
      <c r="U8121">
        <v>0</v>
      </c>
      <c r="V8121" t="s">
        <v>71</v>
      </c>
      <c r="W8121">
        <v>792</v>
      </c>
      <c r="X8121" t="s">
        <v>60</v>
      </c>
      <c r="Y8121" t="s">
        <v>72</v>
      </c>
      <c r="Z8121">
        <v>0</v>
      </c>
      <c r="AA8121">
        <v>596</v>
      </c>
      <c r="AB8121">
        <v>29537</v>
      </c>
      <c r="AC8121" t="s">
        <v>73</v>
      </c>
    </row>
    <row r="8122" spans="1:29" x14ac:dyDescent="0.3">
      <c r="A8122" s="1" t="s">
        <v>47</v>
      </c>
      <c r="B8122" t="s">
        <v>108</v>
      </c>
      <c r="C8122" t="s">
        <v>1220</v>
      </c>
      <c r="D8122" t="s">
        <v>110</v>
      </c>
      <c r="E8122">
        <v>8</v>
      </c>
      <c r="F8122" t="s">
        <v>271</v>
      </c>
      <c r="G8122" t="s">
        <v>715</v>
      </c>
      <c r="H8122" t="s">
        <v>35</v>
      </c>
      <c r="I8122" t="s">
        <v>536</v>
      </c>
      <c r="J8122" t="s">
        <v>293</v>
      </c>
      <c r="K8122" t="s">
        <v>17607</v>
      </c>
      <c r="L8122" t="s">
        <v>17608</v>
      </c>
      <c r="M8122" t="s">
        <v>1252</v>
      </c>
      <c r="N8122" t="s">
        <v>40</v>
      </c>
      <c r="O8122">
        <v>16548</v>
      </c>
      <c r="P8122">
        <v>18858</v>
      </c>
      <c r="Q8122" t="s">
        <v>59</v>
      </c>
      <c r="R8122">
        <v>808</v>
      </c>
      <c r="S8122" s="2">
        <v>45087</v>
      </c>
      <c r="T8122" s="2">
        <v>45104</v>
      </c>
      <c r="U8122">
        <v>42140</v>
      </c>
      <c r="V8122" t="s">
        <v>71</v>
      </c>
      <c r="W8122">
        <v>816</v>
      </c>
      <c r="X8122" t="s">
        <v>60</v>
      </c>
      <c r="Y8122" t="s">
        <v>45</v>
      </c>
      <c r="Z8122">
        <v>0</v>
      </c>
      <c r="AA8122">
        <v>800</v>
      </c>
      <c r="AB8122">
        <v>18399</v>
      </c>
      <c r="AC8122" t="s">
        <v>46</v>
      </c>
    </row>
    <row r="8123" spans="1:29" x14ac:dyDescent="0.3">
      <c r="A8123" s="1" t="s">
        <v>29</v>
      </c>
      <c r="B8123" t="s">
        <v>541</v>
      </c>
      <c r="C8123" t="s">
        <v>4106</v>
      </c>
      <c r="D8123" t="s">
        <v>185</v>
      </c>
      <c r="E8123">
        <v>4</v>
      </c>
      <c r="F8123" t="s">
        <v>129</v>
      </c>
      <c r="G8123" t="s">
        <v>130</v>
      </c>
      <c r="H8123" t="s">
        <v>79</v>
      </c>
      <c r="I8123" t="s">
        <v>537</v>
      </c>
      <c r="J8123" t="s">
        <v>293</v>
      </c>
      <c r="K8123" t="s">
        <v>17609</v>
      </c>
      <c r="L8123" t="s">
        <v>17610</v>
      </c>
      <c r="M8123" t="s">
        <v>1193</v>
      </c>
      <c r="N8123" t="s">
        <v>94</v>
      </c>
      <c r="O8123">
        <v>9461</v>
      </c>
      <c r="P8123">
        <v>13086</v>
      </c>
      <c r="Q8123" t="s">
        <v>59</v>
      </c>
      <c r="R8123">
        <v>915</v>
      </c>
      <c r="S8123" s="2">
        <v>45274</v>
      </c>
      <c r="T8123" t="s">
        <v>42</v>
      </c>
      <c r="U8123">
        <v>35024</v>
      </c>
      <c r="V8123" t="s">
        <v>85</v>
      </c>
      <c r="W8123">
        <v>544</v>
      </c>
      <c r="X8123" t="s">
        <v>44</v>
      </c>
      <c r="Y8123" t="s">
        <v>72</v>
      </c>
      <c r="Z8123">
        <v>0</v>
      </c>
      <c r="AA8123">
        <v>860</v>
      </c>
      <c r="AB8123">
        <v>12889</v>
      </c>
      <c r="AC8123" t="s">
        <v>107</v>
      </c>
    </row>
    <row r="8124" spans="1:29" x14ac:dyDescent="0.3">
      <c r="A8124" s="1" t="s">
        <v>29</v>
      </c>
      <c r="B8124" t="s">
        <v>228</v>
      </c>
      <c r="C8124" t="s">
        <v>256</v>
      </c>
      <c r="D8124" t="s">
        <v>98</v>
      </c>
      <c r="E8124">
        <v>5</v>
      </c>
      <c r="F8124" t="s">
        <v>186</v>
      </c>
      <c r="G8124" t="s">
        <v>620</v>
      </c>
      <c r="H8124" t="s">
        <v>79</v>
      </c>
      <c r="I8124" t="s">
        <v>2725</v>
      </c>
      <c r="J8124" t="s">
        <v>80</v>
      </c>
      <c r="K8124">
        <v>1447753717</v>
      </c>
      <c r="L8124" t="s">
        <v>17611</v>
      </c>
      <c r="M8124" t="s">
        <v>473</v>
      </c>
      <c r="N8124" t="s">
        <v>94</v>
      </c>
      <c r="O8124">
        <v>29964</v>
      </c>
      <c r="P8124">
        <v>32933</v>
      </c>
      <c r="Q8124" t="s">
        <v>59</v>
      </c>
      <c r="R8124">
        <v>719</v>
      </c>
      <c r="S8124" s="2">
        <v>44609</v>
      </c>
      <c r="T8124" t="s">
        <v>42</v>
      </c>
      <c r="U8124">
        <v>7284</v>
      </c>
      <c r="V8124" t="s">
        <v>43</v>
      </c>
      <c r="W8124">
        <v>741</v>
      </c>
      <c r="X8124" t="s">
        <v>44</v>
      </c>
      <c r="Y8124" t="s">
        <v>45</v>
      </c>
      <c r="Z8124">
        <v>0</v>
      </c>
      <c r="AA8124">
        <v>702</v>
      </c>
      <c r="AB8124">
        <v>30835</v>
      </c>
      <c r="AC8124" t="s">
        <v>73</v>
      </c>
    </row>
    <row r="8125" spans="1:29" x14ac:dyDescent="0.3">
      <c r="A8125" s="1" t="s">
        <v>47</v>
      </c>
      <c r="B8125" t="s">
        <v>234</v>
      </c>
      <c r="C8125" t="s">
        <v>235</v>
      </c>
      <c r="D8125" t="s">
        <v>128</v>
      </c>
      <c r="E8125">
        <v>9</v>
      </c>
      <c r="F8125" t="s">
        <v>271</v>
      </c>
      <c r="G8125" t="s">
        <v>353</v>
      </c>
      <c r="H8125" t="s">
        <v>35</v>
      </c>
      <c r="I8125" t="s">
        <v>434</v>
      </c>
      <c r="J8125" t="s">
        <v>5761</v>
      </c>
      <c r="K8125" t="s">
        <v>17612</v>
      </c>
      <c r="L8125" t="s">
        <v>17613</v>
      </c>
      <c r="M8125" t="s">
        <v>800</v>
      </c>
      <c r="N8125" t="s">
        <v>40</v>
      </c>
      <c r="O8125">
        <v>12916</v>
      </c>
      <c r="P8125">
        <v>15667</v>
      </c>
      <c r="Q8125" t="s">
        <v>41</v>
      </c>
      <c r="R8125">
        <v>129</v>
      </c>
      <c r="S8125" s="2">
        <v>45183</v>
      </c>
      <c r="T8125" s="2">
        <v>45187</v>
      </c>
      <c r="U8125">
        <v>0</v>
      </c>
      <c r="V8125" t="s">
        <v>85</v>
      </c>
      <c r="W8125">
        <v>759</v>
      </c>
      <c r="X8125" t="s">
        <v>60</v>
      </c>
      <c r="Y8125" t="s">
        <v>45</v>
      </c>
      <c r="Z8125">
        <v>0</v>
      </c>
      <c r="AA8125">
        <v>512</v>
      </c>
      <c r="AB8125">
        <v>13757</v>
      </c>
      <c r="AC8125" t="s">
        <v>73</v>
      </c>
    </row>
    <row r="8126" spans="1:29" x14ac:dyDescent="0.3">
      <c r="A8126" s="1" t="s">
        <v>29</v>
      </c>
      <c r="B8126" t="s">
        <v>327</v>
      </c>
      <c r="C8126" t="s">
        <v>3998</v>
      </c>
      <c r="D8126" t="s">
        <v>387</v>
      </c>
      <c r="E8126">
        <v>3</v>
      </c>
      <c r="F8126" t="s">
        <v>99</v>
      </c>
      <c r="G8126" t="s">
        <v>950</v>
      </c>
      <c r="H8126" t="s">
        <v>79</v>
      </c>
      <c r="I8126" t="s">
        <v>412</v>
      </c>
      <c r="J8126" t="s">
        <v>2513</v>
      </c>
      <c r="K8126" t="s">
        <v>17614</v>
      </c>
      <c r="L8126" t="s">
        <v>17615</v>
      </c>
      <c r="M8126" t="s">
        <v>333</v>
      </c>
      <c r="N8126" t="s">
        <v>40</v>
      </c>
      <c r="O8126">
        <v>24173</v>
      </c>
      <c r="P8126">
        <v>26631</v>
      </c>
      <c r="Q8126" t="s">
        <v>95</v>
      </c>
      <c r="R8126">
        <v>544</v>
      </c>
      <c r="S8126" s="2">
        <v>45094</v>
      </c>
      <c r="T8126" t="s">
        <v>42</v>
      </c>
      <c r="U8126">
        <v>0</v>
      </c>
      <c r="V8126" t="s">
        <v>106</v>
      </c>
      <c r="W8126">
        <v>793</v>
      </c>
      <c r="X8126" t="s">
        <v>44</v>
      </c>
      <c r="Y8126" t="s">
        <v>45</v>
      </c>
      <c r="Z8126">
        <v>0</v>
      </c>
      <c r="AA8126">
        <v>157</v>
      </c>
      <c r="AB8126">
        <v>26350</v>
      </c>
      <c r="AC8126" t="s">
        <v>46</v>
      </c>
    </row>
    <row r="8127" spans="1:29" x14ac:dyDescent="0.3">
      <c r="A8127" s="1" t="s">
        <v>47</v>
      </c>
      <c r="B8127" t="s">
        <v>176</v>
      </c>
      <c r="C8127" t="s">
        <v>3770</v>
      </c>
      <c r="D8127" t="s">
        <v>50</v>
      </c>
      <c r="E8127">
        <v>3</v>
      </c>
      <c r="F8127" t="s">
        <v>129</v>
      </c>
      <c r="G8127" t="s">
        <v>163</v>
      </c>
      <c r="H8127" t="s">
        <v>35</v>
      </c>
      <c r="I8127" t="s">
        <v>605</v>
      </c>
      <c r="J8127" t="s">
        <v>3359</v>
      </c>
      <c r="K8127" t="s">
        <v>17616</v>
      </c>
      <c r="L8127" t="s">
        <v>17617</v>
      </c>
      <c r="M8127" t="s">
        <v>426</v>
      </c>
      <c r="N8127" t="s">
        <v>94</v>
      </c>
      <c r="O8127">
        <v>8889</v>
      </c>
      <c r="P8127">
        <v>13239</v>
      </c>
      <c r="Q8127" t="s">
        <v>59</v>
      </c>
      <c r="R8127">
        <v>964</v>
      </c>
      <c r="S8127" s="2">
        <v>45183</v>
      </c>
      <c r="T8127" t="s">
        <v>42</v>
      </c>
      <c r="U8127">
        <v>7877</v>
      </c>
      <c r="V8127" t="s">
        <v>71</v>
      </c>
      <c r="W8127">
        <v>694</v>
      </c>
      <c r="X8127" t="s">
        <v>44</v>
      </c>
      <c r="Y8127" t="s">
        <v>61</v>
      </c>
      <c r="Z8127">
        <v>0</v>
      </c>
      <c r="AA8127">
        <v>943</v>
      </c>
      <c r="AB8127">
        <v>10224</v>
      </c>
      <c r="AC8127" t="s">
        <v>73</v>
      </c>
    </row>
    <row r="8128" spans="1:29" x14ac:dyDescent="0.3">
      <c r="A8128" s="1" t="s">
        <v>47</v>
      </c>
      <c r="B8128" t="s">
        <v>176</v>
      </c>
      <c r="C8128" t="s">
        <v>3609</v>
      </c>
      <c r="D8128" t="s">
        <v>352</v>
      </c>
      <c r="E8128">
        <v>1</v>
      </c>
      <c r="F8128" t="s">
        <v>120</v>
      </c>
      <c r="G8128" t="s">
        <v>543</v>
      </c>
      <c r="H8128" t="s">
        <v>79</v>
      </c>
      <c r="I8128" t="s">
        <v>1589</v>
      </c>
      <c r="J8128" t="s">
        <v>6088</v>
      </c>
      <c r="K8128" t="s">
        <v>17618</v>
      </c>
      <c r="L8128" t="s">
        <v>17619</v>
      </c>
      <c r="M8128" t="s">
        <v>296</v>
      </c>
      <c r="N8128" t="s">
        <v>94</v>
      </c>
      <c r="O8128">
        <v>5801</v>
      </c>
      <c r="P8128">
        <v>8203</v>
      </c>
      <c r="Q8128" t="s">
        <v>41</v>
      </c>
      <c r="R8128">
        <v>17</v>
      </c>
      <c r="S8128" s="2">
        <v>44857</v>
      </c>
      <c r="T8128" s="2">
        <v>44874</v>
      </c>
      <c r="U8128">
        <v>0</v>
      </c>
      <c r="V8128" t="s">
        <v>85</v>
      </c>
      <c r="W8128">
        <v>497</v>
      </c>
      <c r="X8128" t="s">
        <v>60</v>
      </c>
      <c r="Y8128" t="s">
        <v>72</v>
      </c>
      <c r="Z8128">
        <v>0</v>
      </c>
      <c r="AA8128">
        <v>675</v>
      </c>
      <c r="AB8128">
        <v>7580</v>
      </c>
      <c r="AC8128" t="s">
        <v>73</v>
      </c>
    </row>
    <row r="8129" spans="1:29" x14ac:dyDescent="0.3">
      <c r="A8129" s="1" t="s">
        <v>29</v>
      </c>
      <c r="B8129" t="s">
        <v>62</v>
      </c>
      <c r="C8129" t="s">
        <v>3683</v>
      </c>
      <c r="D8129" t="s">
        <v>387</v>
      </c>
      <c r="E8129">
        <v>8</v>
      </c>
      <c r="F8129" t="s">
        <v>221</v>
      </c>
      <c r="G8129" t="s">
        <v>222</v>
      </c>
      <c r="H8129" t="s">
        <v>35</v>
      </c>
      <c r="I8129" t="s">
        <v>292</v>
      </c>
      <c r="J8129" t="s">
        <v>4035</v>
      </c>
      <c r="K8129" t="s">
        <v>17620</v>
      </c>
      <c r="L8129" t="s">
        <v>17621</v>
      </c>
      <c r="M8129" t="s">
        <v>70</v>
      </c>
      <c r="N8129" t="s">
        <v>58</v>
      </c>
      <c r="O8129">
        <v>19198</v>
      </c>
      <c r="P8129">
        <v>21306</v>
      </c>
      <c r="Q8129" t="s">
        <v>41</v>
      </c>
      <c r="R8129">
        <v>102</v>
      </c>
      <c r="S8129" s="2">
        <v>44971</v>
      </c>
      <c r="T8129" t="s">
        <v>42</v>
      </c>
      <c r="U8129">
        <v>0</v>
      </c>
      <c r="V8129" t="s">
        <v>43</v>
      </c>
      <c r="W8129">
        <v>765</v>
      </c>
      <c r="X8129" t="s">
        <v>44</v>
      </c>
      <c r="Y8129" t="s">
        <v>72</v>
      </c>
      <c r="Z8129">
        <v>1821</v>
      </c>
      <c r="AA8129">
        <v>390</v>
      </c>
      <c r="AB8129">
        <v>21143</v>
      </c>
      <c r="AC8129" t="s">
        <v>73</v>
      </c>
    </row>
    <row r="8130" spans="1:29" x14ac:dyDescent="0.3">
      <c r="A8130" s="1" t="s">
        <v>29</v>
      </c>
      <c r="B8130" t="s">
        <v>96</v>
      </c>
      <c r="C8130" t="s">
        <v>2037</v>
      </c>
      <c r="D8130" t="s">
        <v>178</v>
      </c>
      <c r="E8130">
        <v>5</v>
      </c>
      <c r="F8130" t="s">
        <v>271</v>
      </c>
      <c r="G8130" t="s">
        <v>272</v>
      </c>
      <c r="H8130" t="s">
        <v>35</v>
      </c>
      <c r="I8130" t="s">
        <v>2028</v>
      </c>
      <c r="J8130" t="s">
        <v>8116</v>
      </c>
      <c r="K8130" t="s">
        <v>17622</v>
      </c>
      <c r="L8130" t="s">
        <v>17623</v>
      </c>
      <c r="M8130" t="s">
        <v>105</v>
      </c>
      <c r="N8130" t="s">
        <v>84</v>
      </c>
      <c r="O8130">
        <v>11448</v>
      </c>
      <c r="P8130">
        <v>14723</v>
      </c>
      <c r="Q8130" t="s">
        <v>59</v>
      </c>
      <c r="R8130">
        <v>118</v>
      </c>
      <c r="S8130" s="2">
        <v>45049</v>
      </c>
      <c r="T8130" s="2">
        <v>45067</v>
      </c>
      <c r="U8130">
        <v>22860</v>
      </c>
      <c r="V8130" t="s">
        <v>85</v>
      </c>
      <c r="W8130">
        <v>826</v>
      </c>
      <c r="X8130" t="s">
        <v>60</v>
      </c>
      <c r="Y8130" t="s">
        <v>61</v>
      </c>
      <c r="Z8130">
        <v>0</v>
      </c>
      <c r="AA8130">
        <v>683</v>
      </c>
      <c r="AB8130">
        <v>12588</v>
      </c>
      <c r="AC8130" t="s">
        <v>46</v>
      </c>
    </row>
    <row r="8131" spans="1:29" x14ac:dyDescent="0.3">
      <c r="A8131" s="1" t="s">
        <v>29</v>
      </c>
      <c r="B8131" t="s">
        <v>74</v>
      </c>
      <c r="C8131" t="s">
        <v>1317</v>
      </c>
      <c r="D8131" t="s">
        <v>178</v>
      </c>
      <c r="E8131">
        <v>7</v>
      </c>
      <c r="F8131" t="s">
        <v>186</v>
      </c>
      <c r="G8131" t="s">
        <v>187</v>
      </c>
      <c r="H8131" t="s">
        <v>79</v>
      </c>
      <c r="I8131" t="s">
        <v>6843</v>
      </c>
      <c r="J8131" t="s">
        <v>1380</v>
      </c>
      <c r="K8131" t="s">
        <v>17624</v>
      </c>
      <c r="L8131" t="s">
        <v>17625</v>
      </c>
      <c r="M8131" t="s">
        <v>1718</v>
      </c>
      <c r="N8131" t="s">
        <v>94</v>
      </c>
      <c r="O8131">
        <v>9682</v>
      </c>
      <c r="P8131">
        <v>14659</v>
      </c>
      <c r="Q8131" t="s">
        <v>95</v>
      </c>
      <c r="R8131">
        <v>158</v>
      </c>
      <c r="S8131" s="2">
        <v>44405</v>
      </c>
      <c r="T8131" s="2">
        <v>44423</v>
      </c>
      <c r="U8131">
        <v>0</v>
      </c>
      <c r="V8131" t="s">
        <v>106</v>
      </c>
      <c r="W8131">
        <v>829</v>
      </c>
      <c r="X8131" t="s">
        <v>60</v>
      </c>
      <c r="Y8131" t="s">
        <v>45</v>
      </c>
      <c r="Z8131">
        <v>0</v>
      </c>
      <c r="AA8131">
        <v>107</v>
      </c>
      <c r="AB8131">
        <v>10533</v>
      </c>
      <c r="AC8131" t="s">
        <v>46</v>
      </c>
    </row>
    <row r="8132" spans="1:29" x14ac:dyDescent="0.3">
      <c r="A8132" s="1" t="s">
        <v>29</v>
      </c>
      <c r="B8132" t="s">
        <v>86</v>
      </c>
      <c r="C8132" t="s">
        <v>4638</v>
      </c>
      <c r="D8132" t="s">
        <v>110</v>
      </c>
      <c r="E8132">
        <v>2</v>
      </c>
      <c r="F8132" t="s">
        <v>271</v>
      </c>
      <c r="G8132" t="s">
        <v>340</v>
      </c>
      <c r="H8132" t="s">
        <v>35</v>
      </c>
      <c r="I8132" t="s">
        <v>4035</v>
      </c>
      <c r="J8132" t="s">
        <v>1937</v>
      </c>
      <c r="K8132" t="s">
        <v>17626</v>
      </c>
      <c r="L8132" t="s">
        <v>17627</v>
      </c>
      <c r="M8132" t="s">
        <v>1691</v>
      </c>
      <c r="N8132" t="s">
        <v>58</v>
      </c>
      <c r="O8132">
        <v>16864</v>
      </c>
      <c r="P8132">
        <v>19275</v>
      </c>
      <c r="Q8132" t="s">
        <v>41</v>
      </c>
      <c r="R8132">
        <v>289</v>
      </c>
      <c r="S8132" s="2">
        <v>44685</v>
      </c>
      <c r="T8132" s="2">
        <v>44706</v>
      </c>
      <c r="U8132">
        <v>0</v>
      </c>
      <c r="V8132" t="s">
        <v>106</v>
      </c>
      <c r="W8132">
        <v>404</v>
      </c>
      <c r="X8132" t="s">
        <v>60</v>
      </c>
      <c r="Y8132" t="s">
        <v>61</v>
      </c>
      <c r="Z8132">
        <v>2712</v>
      </c>
      <c r="AA8132">
        <v>416</v>
      </c>
      <c r="AB8132">
        <v>19201</v>
      </c>
      <c r="AC8132" t="s">
        <v>73</v>
      </c>
    </row>
    <row r="8133" spans="1:29" x14ac:dyDescent="0.3">
      <c r="A8133" s="1" t="s">
        <v>29</v>
      </c>
      <c r="B8133" t="s">
        <v>327</v>
      </c>
      <c r="C8133" t="s">
        <v>1383</v>
      </c>
      <c r="D8133" t="s">
        <v>110</v>
      </c>
      <c r="E8133">
        <v>6</v>
      </c>
      <c r="F8133" t="s">
        <v>221</v>
      </c>
      <c r="G8133" t="s">
        <v>1989</v>
      </c>
      <c r="H8133" t="s">
        <v>35</v>
      </c>
      <c r="I8133" t="s">
        <v>4365</v>
      </c>
      <c r="J8133" t="s">
        <v>2610</v>
      </c>
      <c r="K8133" t="s">
        <v>17628</v>
      </c>
      <c r="L8133" t="s">
        <v>17629</v>
      </c>
      <c r="M8133" t="s">
        <v>2350</v>
      </c>
      <c r="N8133" t="s">
        <v>58</v>
      </c>
      <c r="O8133">
        <v>29074</v>
      </c>
      <c r="P8133">
        <v>31211</v>
      </c>
      <c r="Q8133" t="s">
        <v>41</v>
      </c>
      <c r="R8133">
        <v>9</v>
      </c>
      <c r="S8133" s="2">
        <v>45067</v>
      </c>
      <c r="T8133" t="s">
        <v>42</v>
      </c>
      <c r="U8133">
        <v>0</v>
      </c>
      <c r="V8133" t="s">
        <v>106</v>
      </c>
      <c r="W8133">
        <v>473</v>
      </c>
      <c r="X8133" t="s">
        <v>44</v>
      </c>
      <c r="Y8133" t="s">
        <v>45</v>
      </c>
      <c r="Z8133">
        <v>1948</v>
      </c>
      <c r="AA8133">
        <v>402</v>
      </c>
      <c r="AB8133">
        <v>31046</v>
      </c>
      <c r="AC8133" t="s">
        <v>46</v>
      </c>
    </row>
    <row r="8134" spans="1:29" x14ac:dyDescent="0.3">
      <c r="A8134" s="1" t="s">
        <v>47</v>
      </c>
      <c r="B8134" t="s">
        <v>48</v>
      </c>
      <c r="C8134" t="s">
        <v>3971</v>
      </c>
      <c r="D8134" t="s">
        <v>178</v>
      </c>
      <c r="E8134">
        <v>2</v>
      </c>
      <c r="F8134" t="s">
        <v>33</v>
      </c>
      <c r="G8134" t="s">
        <v>179</v>
      </c>
      <c r="H8134" t="s">
        <v>79</v>
      </c>
      <c r="I8134" t="s">
        <v>2161</v>
      </c>
      <c r="J8134" t="s">
        <v>3355</v>
      </c>
      <c r="K8134" t="s">
        <v>17630</v>
      </c>
      <c r="L8134" t="s">
        <v>5065</v>
      </c>
      <c r="M8134" t="s">
        <v>1479</v>
      </c>
      <c r="N8134" t="s">
        <v>94</v>
      </c>
      <c r="O8134">
        <v>22999</v>
      </c>
      <c r="P8134">
        <v>27144</v>
      </c>
      <c r="Q8134" t="s">
        <v>95</v>
      </c>
      <c r="R8134">
        <v>131</v>
      </c>
      <c r="S8134" s="2">
        <v>44571</v>
      </c>
      <c r="T8134" t="s">
        <v>42</v>
      </c>
      <c r="U8134">
        <v>0</v>
      </c>
      <c r="V8134" t="s">
        <v>106</v>
      </c>
      <c r="W8134">
        <v>784</v>
      </c>
      <c r="X8134" t="s">
        <v>44</v>
      </c>
      <c r="Y8134" t="s">
        <v>72</v>
      </c>
      <c r="Z8134">
        <v>0</v>
      </c>
      <c r="AA8134">
        <v>558</v>
      </c>
      <c r="AB8134">
        <v>23255</v>
      </c>
      <c r="AC8134" t="s">
        <v>46</v>
      </c>
    </row>
    <row r="8135" spans="1:29" x14ac:dyDescent="0.3">
      <c r="A8135" s="1" t="s">
        <v>29</v>
      </c>
      <c r="B8135" t="s">
        <v>96</v>
      </c>
      <c r="C8135" t="s">
        <v>1709</v>
      </c>
      <c r="D8135" t="s">
        <v>50</v>
      </c>
      <c r="E8135">
        <v>5</v>
      </c>
      <c r="F8135" t="s">
        <v>271</v>
      </c>
      <c r="G8135" t="s">
        <v>715</v>
      </c>
      <c r="H8135" t="s">
        <v>35</v>
      </c>
      <c r="I8135" t="s">
        <v>4982</v>
      </c>
      <c r="J8135" t="s">
        <v>6967</v>
      </c>
      <c r="K8135" t="s">
        <v>17631</v>
      </c>
      <c r="L8135" t="s">
        <v>17632</v>
      </c>
      <c r="M8135" t="s">
        <v>105</v>
      </c>
      <c r="N8135" t="s">
        <v>94</v>
      </c>
      <c r="O8135">
        <v>12793</v>
      </c>
      <c r="P8135">
        <v>16875</v>
      </c>
      <c r="Q8135" t="s">
        <v>59</v>
      </c>
      <c r="R8135">
        <v>387</v>
      </c>
      <c r="S8135" s="2">
        <v>44623</v>
      </c>
      <c r="T8135" s="2">
        <v>44630</v>
      </c>
      <c r="U8135">
        <v>9390</v>
      </c>
      <c r="V8135" t="s">
        <v>106</v>
      </c>
      <c r="W8135">
        <v>745</v>
      </c>
      <c r="X8135" t="s">
        <v>60</v>
      </c>
      <c r="Y8135" t="s">
        <v>45</v>
      </c>
      <c r="Z8135">
        <v>0</v>
      </c>
      <c r="AA8135">
        <v>804</v>
      </c>
      <c r="AB8135">
        <v>16384</v>
      </c>
      <c r="AC8135" t="s">
        <v>107</v>
      </c>
    </row>
    <row r="8136" spans="1:29" x14ac:dyDescent="0.3">
      <c r="A8136" s="1" t="s">
        <v>29</v>
      </c>
      <c r="B8136" t="s">
        <v>393</v>
      </c>
      <c r="C8136" t="s">
        <v>2642</v>
      </c>
      <c r="D8136" t="s">
        <v>387</v>
      </c>
      <c r="E8136">
        <v>6</v>
      </c>
      <c r="F8136" t="s">
        <v>33</v>
      </c>
      <c r="G8136" t="s">
        <v>848</v>
      </c>
      <c r="H8136" t="s">
        <v>35</v>
      </c>
      <c r="I8136" t="s">
        <v>990</v>
      </c>
      <c r="J8136" t="s">
        <v>1541</v>
      </c>
      <c r="K8136" t="s">
        <v>17633</v>
      </c>
      <c r="L8136" t="s">
        <v>17634</v>
      </c>
      <c r="M8136" t="s">
        <v>876</v>
      </c>
      <c r="N8136" t="s">
        <v>84</v>
      </c>
      <c r="O8136">
        <v>12479</v>
      </c>
      <c r="P8136">
        <v>15948</v>
      </c>
      <c r="Q8136" t="s">
        <v>41</v>
      </c>
      <c r="R8136">
        <v>560</v>
      </c>
      <c r="S8136" s="2">
        <v>45352</v>
      </c>
      <c r="T8136" s="2">
        <v>45380</v>
      </c>
      <c r="U8136">
        <v>0</v>
      </c>
      <c r="V8136" t="s">
        <v>85</v>
      </c>
      <c r="W8136">
        <v>656</v>
      </c>
      <c r="X8136" t="s">
        <v>60</v>
      </c>
      <c r="Y8136" t="s">
        <v>61</v>
      </c>
      <c r="Z8136">
        <v>0</v>
      </c>
      <c r="AA8136">
        <v>524</v>
      </c>
      <c r="AB8136">
        <v>14190</v>
      </c>
      <c r="AC8136" t="s">
        <v>107</v>
      </c>
    </row>
    <row r="8137" spans="1:29" x14ac:dyDescent="0.3">
      <c r="A8137" s="1" t="s">
        <v>47</v>
      </c>
      <c r="B8137" t="s">
        <v>136</v>
      </c>
      <c r="C8137" t="s">
        <v>641</v>
      </c>
      <c r="D8137" t="s">
        <v>110</v>
      </c>
      <c r="E8137">
        <v>2</v>
      </c>
      <c r="F8137" t="s">
        <v>64</v>
      </c>
      <c r="G8137" t="s">
        <v>802</v>
      </c>
      <c r="H8137" t="s">
        <v>35</v>
      </c>
      <c r="I8137" t="s">
        <v>195</v>
      </c>
      <c r="J8137" t="s">
        <v>766</v>
      </c>
      <c r="K8137" t="s">
        <v>17635</v>
      </c>
      <c r="L8137" t="s">
        <v>17636</v>
      </c>
      <c r="M8137" t="s">
        <v>227</v>
      </c>
      <c r="N8137" t="s">
        <v>58</v>
      </c>
      <c r="O8137">
        <v>12887</v>
      </c>
      <c r="P8137">
        <v>17176</v>
      </c>
      <c r="Q8137" t="s">
        <v>95</v>
      </c>
      <c r="R8137">
        <v>661</v>
      </c>
      <c r="S8137" s="2">
        <v>45356</v>
      </c>
      <c r="T8137" t="s">
        <v>42</v>
      </c>
      <c r="U8137">
        <v>0</v>
      </c>
      <c r="V8137" t="s">
        <v>71</v>
      </c>
      <c r="W8137">
        <v>830</v>
      </c>
      <c r="X8137" t="s">
        <v>44</v>
      </c>
      <c r="Y8137" t="s">
        <v>72</v>
      </c>
      <c r="Z8137">
        <v>4752</v>
      </c>
      <c r="AA8137">
        <v>458</v>
      </c>
      <c r="AB8137">
        <v>15871</v>
      </c>
      <c r="AC8137" t="s">
        <v>107</v>
      </c>
    </row>
    <row r="8138" spans="1:29" x14ac:dyDescent="0.3">
      <c r="A8138" s="1" t="s">
        <v>29</v>
      </c>
      <c r="B8138" t="s">
        <v>541</v>
      </c>
      <c r="C8138" t="s">
        <v>604</v>
      </c>
      <c r="D8138" t="s">
        <v>257</v>
      </c>
      <c r="E8138">
        <v>2</v>
      </c>
      <c r="F8138" t="s">
        <v>51</v>
      </c>
      <c r="G8138" t="s">
        <v>52</v>
      </c>
      <c r="H8138" t="s">
        <v>79</v>
      </c>
      <c r="I8138" t="s">
        <v>1035</v>
      </c>
      <c r="J8138" t="s">
        <v>2470</v>
      </c>
      <c r="K8138" t="s">
        <v>17637</v>
      </c>
      <c r="L8138" t="s">
        <v>17638</v>
      </c>
      <c r="M8138" t="s">
        <v>1193</v>
      </c>
      <c r="N8138" t="s">
        <v>84</v>
      </c>
      <c r="O8138">
        <v>4791</v>
      </c>
      <c r="P8138">
        <v>8445</v>
      </c>
      <c r="Q8138" t="s">
        <v>41</v>
      </c>
      <c r="R8138">
        <v>283</v>
      </c>
      <c r="S8138" s="2">
        <v>44925</v>
      </c>
      <c r="T8138" t="s">
        <v>42</v>
      </c>
      <c r="U8138">
        <v>0</v>
      </c>
      <c r="V8138" t="s">
        <v>106</v>
      </c>
      <c r="W8138">
        <v>460</v>
      </c>
      <c r="X8138" t="s">
        <v>44</v>
      </c>
      <c r="Y8138" t="s">
        <v>45</v>
      </c>
      <c r="Z8138">
        <v>0</v>
      </c>
      <c r="AA8138">
        <v>841</v>
      </c>
      <c r="AB8138">
        <v>8200</v>
      </c>
      <c r="AC8138" t="s">
        <v>46</v>
      </c>
    </row>
    <row r="8139" spans="1:29" x14ac:dyDescent="0.3">
      <c r="A8139" s="1" t="s">
        <v>47</v>
      </c>
      <c r="B8139" t="s">
        <v>153</v>
      </c>
      <c r="C8139" t="s">
        <v>8836</v>
      </c>
      <c r="D8139" t="s">
        <v>128</v>
      </c>
      <c r="E8139">
        <v>7</v>
      </c>
      <c r="F8139" t="s">
        <v>99</v>
      </c>
      <c r="G8139" t="s">
        <v>100</v>
      </c>
      <c r="H8139" t="s">
        <v>35</v>
      </c>
      <c r="I8139" t="s">
        <v>417</v>
      </c>
      <c r="J8139" t="s">
        <v>1684</v>
      </c>
      <c r="K8139" t="s">
        <v>17639</v>
      </c>
      <c r="L8139" t="s">
        <v>17640</v>
      </c>
      <c r="M8139" t="s">
        <v>860</v>
      </c>
      <c r="N8139" t="s">
        <v>40</v>
      </c>
      <c r="O8139">
        <v>25336</v>
      </c>
      <c r="P8139">
        <v>29960</v>
      </c>
      <c r="Q8139" t="s">
        <v>59</v>
      </c>
      <c r="R8139">
        <v>41</v>
      </c>
      <c r="S8139" s="2">
        <v>44934</v>
      </c>
      <c r="T8139" s="2">
        <v>44944</v>
      </c>
      <c r="U8139">
        <v>12393</v>
      </c>
      <c r="V8139" t="s">
        <v>71</v>
      </c>
      <c r="W8139">
        <v>547</v>
      </c>
      <c r="X8139" t="s">
        <v>60</v>
      </c>
      <c r="Y8139" t="s">
        <v>61</v>
      </c>
      <c r="Z8139">
        <v>0</v>
      </c>
      <c r="AA8139">
        <v>544</v>
      </c>
      <c r="AB8139">
        <v>27313</v>
      </c>
      <c r="AC8139" t="s">
        <v>73</v>
      </c>
    </row>
    <row r="8140" spans="1:29" x14ac:dyDescent="0.3">
      <c r="A8140" s="1" t="s">
        <v>29</v>
      </c>
      <c r="B8140" t="s">
        <v>541</v>
      </c>
      <c r="C8140" t="s">
        <v>1513</v>
      </c>
      <c r="D8140" t="s">
        <v>155</v>
      </c>
      <c r="E8140">
        <v>6</v>
      </c>
      <c r="F8140" t="s">
        <v>129</v>
      </c>
      <c r="G8140" t="s">
        <v>395</v>
      </c>
      <c r="H8140" t="s">
        <v>79</v>
      </c>
      <c r="I8140" t="s">
        <v>1083</v>
      </c>
      <c r="J8140" t="s">
        <v>839</v>
      </c>
      <c r="K8140" t="s">
        <v>17641</v>
      </c>
      <c r="L8140" t="s">
        <v>17642</v>
      </c>
      <c r="M8140" t="s">
        <v>546</v>
      </c>
      <c r="N8140" t="s">
        <v>94</v>
      </c>
      <c r="O8140">
        <v>6375</v>
      </c>
      <c r="P8140">
        <v>8873</v>
      </c>
      <c r="Q8140" t="s">
        <v>95</v>
      </c>
      <c r="R8140">
        <v>538</v>
      </c>
      <c r="S8140" s="2">
        <v>44495</v>
      </c>
      <c r="T8140" t="s">
        <v>42</v>
      </c>
      <c r="U8140">
        <v>0</v>
      </c>
      <c r="V8140" t="s">
        <v>106</v>
      </c>
      <c r="W8140">
        <v>527</v>
      </c>
      <c r="X8140" t="s">
        <v>44</v>
      </c>
      <c r="Y8140" t="s">
        <v>61</v>
      </c>
      <c r="Z8140">
        <v>0</v>
      </c>
      <c r="AA8140">
        <v>784</v>
      </c>
      <c r="AB8140">
        <v>7087</v>
      </c>
      <c r="AC8140" t="s">
        <v>107</v>
      </c>
    </row>
    <row r="8141" spans="1:29" x14ac:dyDescent="0.3">
      <c r="A8141" s="1" t="s">
        <v>47</v>
      </c>
      <c r="B8141" t="s">
        <v>136</v>
      </c>
      <c r="C8141" t="s">
        <v>1426</v>
      </c>
      <c r="D8141" t="s">
        <v>155</v>
      </c>
      <c r="E8141">
        <v>2</v>
      </c>
      <c r="F8141" t="s">
        <v>186</v>
      </c>
      <c r="G8141" t="s">
        <v>620</v>
      </c>
      <c r="H8141" t="s">
        <v>35</v>
      </c>
      <c r="I8141" t="s">
        <v>756</v>
      </c>
      <c r="J8141" t="s">
        <v>610</v>
      </c>
      <c r="K8141" t="s">
        <v>17643</v>
      </c>
      <c r="L8141" t="s">
        <v>17644</v>
      </c>
      <c r="M8141" t="s">
        <v>1128</v>
      </c>
      <c r="N8141" t="s">
        <v>58</v>
      </c>
      <c r="O8141">
        <v>19634</v>
      </c>
      <c r="P8141">
        <v>22880</v>
      </c>
      <c r="Q8141" t="s">
        <v>59</v>
      </c>
      <c r="R8141">
        <v>877</v>
      </c>
      <c r="S8141" s="2">
        <v>45202</v>
      </c>
      <c r="T8141" s="2">
        <v>45228</v>
      </c>
      <c r="U8141">
        <v>14355</v>
      </c>
      <c r="V8141" t="s">
        <v>85</v>
      </c>
      <c r="W8141">
        <v>783</v>
      </c>
      <c r="X8141" t="s">
        <v>60</v>
      </c>
      <c r="Y8141" t="s">
        <v>45</v>
      </c>
      <c r="Z8141">
        <v>2780</v>
      </c>
      <c r="AA8141">
        <v>996</v>
      </c>
      <c r="AB8141">
        <v>22377</v>
      </c>
      <c r="AC8141" t="s">
        <v>107</v>
      </c>
    </row>
    <row r="8142" spans="1:29" x14ac:dyDescent="0.3">
      <c r="A8142" s="1" t="s">
        <v>29</v>
      </c>
      <c r="B8142" t="s">
        <v>62</v>
      </c>
      <c r="C8142" t="s">
        <v>321</v>
      </c>
      <c r="D8142" t="s">
        <v>387</v>
      </c>
      <c r="E8142">
        <v>4</v>
      </c>
      <c r="F8142" t="s">
        <v>186</v>
      </c>
      <c r="G8142" t="s">
        <v>1504</v>
      </c>
      <c r="H8142" t="s">
        <v>35</v>
      </c>
      <c r="I8142" t="s">
        <v>2725</v>
      </c>
      <c r="J8142" t="s">
        <v>553</v>
      </c>
      <c r="K8142" t="s">
        <v>17645</v>
      </c>
      <c r="L8142" t="s">
        <v>17646</v>
      </c>
      <c r="M8142" t="s">
        <v>466</v>
      </c>
      <c r="N8142" t="s">
        <v>58</v>
      </c>
      <c r="O8142">
        <v>28520</v>
      </c>
      <c r="P8142">
        <v>32688</v>
      </c>
      <c r="Q8142" t="s">
        <v>41</v>
      </c>
      <c r="R8142">
        <v>525</v>
      </c>
      <c r="S8142" s="2">
        <v>44467</v>
      </c>
      <c r="T8142" t="s">
        <v>42</v>
      </c>
      <c r="U8142">
        <v>0</v>
      </c>
      <c r="V8142" t="s">
        <v>106</v>
      </c>
      <c r="W8142">
        <v>579</v>
      </c>
      <c r="X8142" t="s">
        <v>44</v>
      </c>
      <c r="Y8142" t="s">
        <v>45</v>
      </c>
      <c r="Z8142">
        <v>2310</v>
      </c>
      <c r="AA8142">
        <v>715</v>
      </c>
      <c r="AB8142">
        <v>29967</v>
      </c>
      <c r="AC8142" t="s">
        <v>46</v>
      </c>
    </row>
    <row r="8143" spans="1:29" x14ac:dyDescent="0.3">
      <c r="A8143" s="1" t="s">
        <v>29</v>
      </c>
      <c r="B8143" t="s">
        <v>30</v>
      </c>
      <c r="C8143" t="s">
        <v>819</v>
      </c>
      <c r="D8143" t="s">
        <v>201</v>
      </c>
      <c r="E8143">
        <v>6</v>
      </c>
      <c r="F8143" t="s">
        <v>99</v>
      </c>
      <c r="G8143" t="s">
        <v>710</v>
      </c>
      <c r="H8143" t="s">
        <v>35</v>
      </c>
      <c r="I8143" t="s">
        <v>358</v>
      </c>
      <c r="J8143" t="s">
        <v>553</v>
      </c>
      <c r="K8143" t="s">
        <v>17647</v>
      </c>
      <c r="L8143" t="s">
        <v>17648</v>
      </c>
      <c r="M8143" t="s">
        <v>825</v>
      </c>
      <c r="N8143" t="s">
        <v>58</v>
      </c>
      <c r="O8143">
        <v>19127</v>
      </c>
      <c r="P8143">
        <v>23216</v>
      </c>
      <c r="Q8143" t="s">
        <v>41</v>
      </c>
      <c r="R8143">
        <v>14</v>
      </c>
      <c r="S8143" s="2">
        <v>45169</v>
      </c>
      <c r="T8143" s="2">
        <v>45184</v>
      </c>
      <c r="U8143">
        <v>0</v>
      </c>
      <c r="V8143" t="s">
        <v>85</v>
      </c>
      <c r="W8143">
        <v>678</v>
      </c>
      <c r="X8143" t="s">
        <v>60</v>
      </c>
      <c r="Y8143" t="s">
        <v>45</v>
      </c>
      <c r="Z8143">
        <v>3742</v>
      </c>
      <c r="AA8143">
        <v>353</v>
      </c>
      <c r="AB8143">
        <v>21293</v>
      </c>
      <c r="AC8143" t="s">
        <v>107</v>
      </c>
    </row>
    <row r="8144" spans="1:29" x14ac:dyDescent="0.3">
      <c r="A8144" s="1" t="s">
        <v>29</v>
      </c>
      <c r="B8144" t="s">
        <v>86</v>
      </c>
      <c r="C8144" t="s">
        <v>1312</v>
      </c>
      <c r="D8144" t="s">
        <v>178</v>
      </c>
      <c r="E8144">
        <v>8</v>
      </c>
      <c r="F8144" t="s">
        <v>33</v>
      </c>
      <c r="G8144" t="s">
        <v>848</v>
      </c>
      <c r="H8144" t="s">
        <v>35</v>
      </c>
      <c r="I8144" t="s">
        <v>210</v>
      </c>
      <c r="J8144" t="s">
        <v>637</v>
      </c>
      <c r="K8144" t="s">
        <v>17649</v>
      </c>
      <c r="L8144" t="s">
        <v>17650</v>
      </c>
      <c r="M8144" t="s">
        <v>1597</v>
      </c>
      <c r="N8144" t="s">
        <v>58</v>
      </c>
      <c r="O8144">
        <v>9372</v>
      </c>
      <c r="P8144">
        <v>12716</v>
      </c>
      <c r="Q8144" t="s">
        <v>41</v>
      </c>
      <c r="R8144">
        <v>338</v>
      </c>
      <c r="S8144" s="2">
        <v>44486</v>
      </c>
      <c r="T8144" t="s">
        <v>42</v>
      </c>
      <c r="U8144">
        <v>0</v>
      </c>
      <c r="V8144" t="s">
        <v>106</v>
      </c>
      <c r="W8144">
        <v>602</v>
      </c>
      <c r="X8144" t="s">
        <v>44</v>
      </c>
      <c r="Y8144" t="s">
        <v>72</v>
      </c>
      <c r="Z8144">
        <v>4129</v>
      </c>
      <c r="AA8144">
        <v>859</v>
      </c>
      <c r="AB8144">
        <v>11708</v>
      </c>
      <c r="AC8144" t="s">
        <v>46</v>
      </c>
    </row>
    <row r="8145" spans="1:29" x14ac:dyDescent="0.3">
      <c r="A8145" s="1" t="s">
        <v>47</v>
      </c>
      <c r="B8145" t="s">
        <v>153</v>
      </c>
      <c r="C8145" t="s">
        <v>154</v>
      </c>
      <c r="D8145" t="s">
        <v>98</v>
      </c>
      <c r="E8145">
        <v>9</v>
      </c>
      <c r="F8145" t="s">
        <v>77</v>
      </c>
      <c r="G8145" t="s">
        <v>501</v>
      </c>
      <c r="H8145" t="s">
        <v>79</v>
      </c>
      <c r="I8145" t="s">
        <v>490</v>
      </c>
      <c r="J8145" t="s">
        <v>1600</v>
      </c>
      <c r="K8145" t="s">
        <v>17651</v>
      </c>
      <c r="L8145" t="s">
        <v>2431</v>
      </c>
      <c r="M8145" t="s">
        <v>1208</v>
      </c>
      <c r="N8145" t="s">
        <v>84</v>
      </c>
      <c r="O8145">
        <v>22028</v>
      </c>
      <c r="P8145">
        <v>26061</v>
      </c>
      <c r="Q8145" t="s">
        <v>41</v>
      </c>
      <c r="R8145">
        <v>383</v>
      </c>
      <c r="S8145" s="2">
        <v>44404</v>
      </c>
      <c r="T8145" t="s">
        <v>42</v>
      </c>
      <c r="U8145">
        <v>0</v>
      </c>
      <c r="V8145" t="s">
        <v>71</v>
      </c>
      <c r="W8145">
        <v>755</v>
      </c>
      <c r="X8145" t="s">
        <v>44</v>
      </c>
      <c r="Y8145" t="s">
        <v>45</v>
      </c>
      <c r="Z8145">
        <v>0</v>
      </c>
      <c r="AA8145">
        <v>319</v>
      </c>
      <c r="AB8145">
        <v>24229</v>
      </c>
      <c r="AC8145" t="s">
        <v>107</v>
      </c>
    </row>
    <row r="8146" spans="1:29" x14ac:dyDescent="0.3">
      <c r="A8146" s="1" t="s">
        <v>47</v>
      </c>
      <c r="B8146" t="s">
        <v>176</v>
      </c>
      <c r="C8146" t="s">
        <v>4337</v>
      </c>
      <c r="D8146" t="s">
        <v>155</v>
      </c>
      <c r="E8146">
        <v>10</v>
      </c>
      <c r="F8146" t="s">
        <v>64</v>
      </c>
      <c r="G8146" t="s">
        <v>802</v>
      </c>
      <c r="H8146" t="s">
        <v>35</v>
      </c>
      <c r="I8146" t="s">
        <v>441</v>
      </c>
      <c r="J8146" t="s">
        <v>485</v>
      </c>
      <c r="K8146" t="s">
        <v>17652</v>
      </c>
      <c r="L8146" t="s">
        <v>17653</v>
      </c>
      <c r="M8146" t="s">
        <v>902</v>
      </c>
      <c r="N8146" t="s">
        <v>58</v>
      </c>
      <c r="O8146">
        <v>16587</v>
      </c>
      <c r="P8146">
        <v>21156</v>
      </c>
      <c r="Q8146" t="s">
        <v>41</v>
      </c>
      <c r="R8146">
        <v>397</v>
      </c>
      <c r="S8146" s="2">
        <v>44784</v>
      </c>
      <c r="T8146" s="2">
        <v>44806</v>
      </c>
      <c r="U8146">
        <v>0</v>
      </c>
      <c r="V8146" t="s">
        <v>43</v>
      </c>
      <c r="W8146">
        <v>438</v>
      </c>
      <c r="X8146" t="s">
        <v>60</v>
      </c>
      <c r="Y8146" t="s">
        <v>72</v>
      </c>
      <c r="Z8146">
        <v>3032</v>
      </c>
      <c r="AA8146">
        <v>913</v>
      </c>
      <c r="AB8146">
        <v>17621</v>
      </c>
      <c r="AC8146" t="s">
        <v>73</v>
      </c>
    </row>
    <row r="8147" spans="1:29" x14ac:dyDescent="0.3">
      <c r="A8147" s="1" t="s">
        <v>29</v>
      </c>
      <c r="B8147" t="s">
        <v>30</v>
      </c>
      <c r="C8147" t="s">
        <v>1047</v>
      </c>
      <c r="D8147" t="s">
        <v>178</v>
      </c>
      <c r="E8147">
        <v>1</v>
      </c>
      <c r="F8147" t="s">
        <v>33</v>
      </c>
      <c r="G8147" t="s">
        <v>34</v>
      </c>
      <c r="H8147" t="s">
        <v>79</v>
      </c>
      <c r="I8147" t="s">
        <v>910</v>
      </c>
      <c r="J8147" t="s">
        <v>123</v>
      </c>
      <c r="K8147" t="s">
        <v>17654</v>
      </c>
      <c r="L8147" t="s">
        <v>17655</v>
      </c>
      <c r="M8147" t="s">
        <v>39</v>
      </c>
      <c r="N8147" t="s">
        <v>84</v>
      </c>
      <c r="O8147">
        <v>20414</v>
      </c>
      <c r="P8147">
        <v>23978</v>
      </c>
      <c r="Q8147" t="s">
        <v>41</v>
      </c>
      <c r="R8147">
        <v>462</v>
      </c>
      <c r="S8147" s="2">
        <v>44647</v>
      </c>
      <c r="T8147" t="s">
        <v>42</v>
      </c>
      <c r="U8147">
        <v>0</v>
      </c>
      <c r="V8147" t="s">
        <v>85</v>
      </c>
      <c r="W8147">
        <v>769</v>
      </c>
      <c r="X8147" t="s">
        <v>44</v>
      </c>
      <c r="Y8147" t="s">
        <v>61</v>
      </c>
      <c r="Z8147">
        <v>0</v>
      </c>
      <c r="AA8147">
        <v>485</v>
      </c>
      <c r="AB8147">
        <v>22604</v>
      </c>
      <c r="AC8147" t="s">
        <v>46</v>
      </c>
    </row>
    <row r="8148" spans="1:29" x14ac:dyDescent="0.3">
      <c r="A8148" s="1" t="s">
        <v>29</v>
      </c>
      <c r="B8148" t="s">
        <v>393</v>
      </c>
      <c r="C8148" t="s">
        <v>394</v>
      </c>
      <c r="D8148" t="s">
        <v>201</v>
      </c>
      <c r="E8148">
        <v>10</v>
      </c>
      <c r="F8148" t="s">
        <v>186</v>
      </c>
      <c r="G8148" t="s">
        <v>1504</v>
      </c>
      <c r="H8148" t="s">
        <v>35</v>
      </c>
      <c r="I8148" t="s">
        <v>621</v>
      </c>
      <c r="J8148" t="s">
        <v>102</v>
      </c>
      <c r="K8148" t="s">
        <v>17656</v>
      </c>
      <c r="L8148" t="s">
        <v>17657</v>
      </c>
      <c r="M8148" t="s">
        <v>1265</v>
      </c>
      <c r="N8148" t="s">
        <v>40</v>
      </c>
      <c r="O8148">
        <v>18883</v>
      </c>
      <c r="P8148">
        <v>22421</v>
      </c>
      <c r="Q8148" t="s">
        <v>95</v>
      </c>
      <c r="R8148">
        <v>814</v>
      </c>
      <c r="S8148" s="2">
        <v>45018</v>
      </c>
      <c r="T8148" s="2">
        <v>45019</v>
      </c>
      <c r="U8148">
        <v>0</v>
      </c>
      <c r="V8148" t="s">
        <v>71</v>
      </c>
      <c r="W8148">
        <v>438</v>
      </c>
      <c r="X8148" t="s">
        <v>60</v>
      </c>
      <c r="Y8148" t="s">
        <v>61</v>
      </c>
      <c r="Z8148">
        <v>0</v>
      </c>
      <c r="AA8148">
        <v>310</v>
      </c>
      <c r="AB8148">
        <v>19086</v>
      </c>
      <c r="AC8148" t="s">
        <v>107</v>
      </c>
    </row>
    <row r="8149" spans="1:29" x14ac:dyDescent="0.3">
      <c r="A8149" s="1" t="s">
        <v>29</v>
      </c>
      <c r="B8149" t="s">
        <v>228</v>
      </c>
      <c r="C8149" t="s">
        <v>4757</v>
      </c>
      <c r="D8149" t="s">
        <v>257</v>
      </c>
      <c r="E8149">
        <v>4</v>
      </c>
      <c r="F8149" t="s">
        <v>64</v>
      </c>
      <c r="G8149" t="s">
        <v>1599</v>
      </c>
      <c r="H8149" t="s">
        <v>35</v>
      </c>
      <c r="I8149" t="s">
        <v>1055</v>
      </c>
      <c r="J8149" t="s">
        <v>172</v>
      </c>
      <c r="K8149" t="s">
        <v>17658</v>
      </c>
      <c r="L8149" t="s">
        <v>17659</v>
      </c>
      <c r="M8149" t="s">
        <v>640</v>
      </c>
      <c r="N8149" t="s">
        <v>58</v>
      </c>
      <c r="O8149">
        <v>24607</v>
      </c>
      <c r="P8149">
        <v>27527</v>
      </c>
      <c r="Q8149" t="s">
        <v>41</v>
      </c>
      <c r="R8149">
        <v>741</v>
      </c>
      <c r="S8149" s="2">
        <v>44810</v>
      </c>
      <c r="T8149" s="2">
        <v>44823</v>
      </c>
      <c r="U8149">
        <v>0</v>
      </c>
      <c r="V8149" t="s">
        <v>85</v>
      </c>
      <c r="W8149">
        <v>588</v>
      </c>
      <c r="X8149" t="s">
        <v>60</v>
      </c>
      <c r="Y8149" t="s">
        <v>45</v>
      </c>
      <c r="Z8149">
        <v>1015</v>
      </c>
      <c r="AA8149">
        <v>739</v>
      </c>
      <c r="AB8149">
        <v>26184</v>
      </c>
      <c r="AC8149" t="s">
        <v>46</v>
      </c>
    </row>
    <row r="8150" spans="1:29" x14ac:dyDescent="0.3">
      <c r="A8150" s="1" t="s">
        <v>29</v>
      </c>
      <c r="B8150" t="s">
        <v>86</v>
      </c>
      <c r="C8150" t="s">
        <v>375</v>
      </c>
      <c r="D8150" t="s">
        <v>178</v>
      </c>
      <c r="E8150">
        <v>10</v>
      </c>
      <c r="F8150" t="s">
        <v>64</v>
      </c>
      <c r="G8150" t="s">
        <v>376</v>
      </c>
      <c r="H8150" t="s">
        <v>35</v>
      </c>
      <c r="I8150" t="s">
        <v>3347</v>
      </c>
      <c r="J8150" t="s">
        <v>1914</v>
      </c>
      <c r="K8150" t="s">
        <v>17660</v>
      </c>
      <c r="L8150" t="s">
        <v>17661</v>
      </c>
      <c r="M8150" t="s">
        <v>350</v>
      </c>
      <c r="N8150" t="s">
        <v>94</v>
      </c>
      <c r="O8150">
        <v>5956</v>
      </c>
      <c r="P8150">
        <v>9357</v>
      </c>
      <c r="Q8150" t="s">
        <v>95</v>
      </c>
      <c r="R8150">
        <v>880</v>
      </c>
      <c r="S8150" s="2">
        <v>44588</v>
      </c>
      <c r="T8150" s="2">
        <v>44618</v>
      </c>
      <c r="U8150">
        <v>0</v>
      </c>
      <c r="V8150" t="s">
        <v>43</v>
      </c>
      <c r="W8150">
        <v>600</v>
      </c>
      <c r="X8150" t="s">
        <v>60</v>
      </c>
      <c r="Y8150" t="s">
        <v>45</v>
      </c>
      <c r="Z8150">
        <v>0</v>
      </c>
      <c r="AA8150">
        <v>919</v>
      </c>
      <c r="AB8150">
        <v>6454</v>
      </c>
      <c r="AC8150" t="s">
        <v>46</v>
      </c>
    </row>
    <row r="8151" spans="1:29" x14ac:dyDescent="0.3">
      <c r="A8151" s="1" t="s">
        <v>47</v>
      </c>
      <c r="B8151" t="s">
        <v>108</v>
      </c>
      <c r="C8151" t="s">
        <v>1275</v>
      </c>
      <c r="D8151" t="s">
        <v>236</v>
      </c>
      <c r="E8151">
        <v>4</v>
      </c>
      <c r="F8151" t="s">
        <v>33</v>
      </c>
      <c r="G8151" t="s">
        <v>111</v>
      </c>
      <c r="H8151" t="s">
        <v>35</v>
      </c>
      <c r="I8151" t="s">
        <v>756</v>
      </c>
      <c r="J8151" t="s">
        <v>1956</v>
      </c>
      <c r="K8151">
        <f>1-413-846-9006</f>
        <v>-10264</v>
      </c>
      <c r="L8151" t="s">
        <v>17662</v>
      </c>
      <c r="M8151" t="s">
        <v>1278</v>
      </c>
      <c r="N8151" t="s">
        <v>94</v>
      </c>
      <c r="O8151">
        <v>11067</v>
      </c>
      <c r="P8151">
        <v>15079</v>
      </c>
      <c r="Q8151" t="s">
        <v>41</v>
      </c>
      <c r="R8151">
        <v>657</v>
      </c>
      <c r="S8151" s="2">
        <v>45137</v>
      </c>
      <c r="T8151" t="s">
        <v>42</v>
      </c>
      <c r="U8151">
        <v>0</v>
      </c>
      <c r="V8151" t="s">
        <v>43</v>
      </c>
      <c r="W8151">
        <v>624</v>
      </c>
      <c r="X8151" t="s">
        <v>44</v>
      </c>
      <c r="Y8151" t="s">
        <v>72</v>
      </c>
      <c r="Z8151">
        <v>0</v>
      </c>
      <c r="AA8151">
        <v>238</v>
      </c>
      <c r="AB8151">
        <v>12377</v>
      </c>
      <c r="AC8151" t="s">
        <v>73</v>
      </c>
    </row>
    <row r="8152" spans="1:29" x14ac:dyDescent="0.3">
      <c r="A8152" s="1" t="s">
        <v>29</v>
      </c>
      <c r="B8152" t="s">
        <v>62</v>
      </c>
      <c r="C8152" t="s">
        <v>2097</v>
      </c>
      <c r="D8152" t="s">
        <v>110</v>
      </c>
      <c r="E8152">
        <v>10</v>
      </c>
      <c r="F8152" t="s">
        <v>221</v>
      </c>
      <c r="G8152" t="s">
        <v>1989</v>
      </c>
      <c r="H8152" t="s">
        <v>79</v>
      </c>
      <c r="I8152" t="s">
        <v>13201</v>
      </c>
      <c r="J8152" t="s">
        <v>89</v>
      </c>
      <c r="K8152" t="s">
        <v>17663</v>
      </c>
      <c r="L8152" t="s">
        <v>17664</v>
      </c>
      <c r="M8152" t="s">
        <v>404</v>
      </c>
      <c r="N8152" t="s">
        <v>84</v>
      </c>
      <c r="O8152">
        <v>24337</v>
      </c>
      <c r="P8152">
        <v>27888</v>
      </c>
      <c r="Q8152" t="s">
        <v>59</v>
      </c>
      <c r="R8152">
        <v>101</v>
      </c>
      <c r="S8152" s="2">
        <v>44480</v>
      </c>
      <c r="T8152" t="s">
        <v>42</v>
      </c>
      <c r="U8152">
        <v>42222</v>
      </c>
      <c r="V8152" t="s">
        <v>85</v>
      </c>
      <c r="W8152">
        <v>582</v>
      </c>
      <c r="X8152" t="s">
        <v>44</v>
      </c>
      <c r="Y8152" t="s">
        <v>45</v>
      </c>
      <c r="Z8152">
        <v>0</v>
      </c>
      <c r="AA8152">
        <v>160</v>
      </c>
      <c r="AB8152">
        <v>26486</v>
      </c>
      <c r="AC8152" t="s">
        <v>107</v>
      </c>
    </row>
    <row r="8153" spans="1:29" x14ac:dyDescent="0.3">
      <c r="A8153" s="1" t="s">
        <v>29</v>
      </c>
      <c r="B8153" t="s">
        <v>393</v>
      </c>
      <c r="C8153" t="s">
        <v>2027</v>
      </c>
      <c r="D8153" t="s">
        <v>110</v>
      </c>
      <c r="E8153">
        <v>1</v>
      </c>
      <c r="F8153" t="s">
        <v>51</v>
      </c>
      <c r="G8153" t="s">
        <v>285</v>
      </c>
      <c r="H8153" t="s">
        <v>79</v>
      </c>
      <c r="I8153" t="s">
        <v>1287</v>
      </c>
      <c r="J8153" t="s">
        <v>10419</v>
      </c>
      <c r="K8153">
        <f>1-120-129-1608</f>
        <v>-1856</v>
      </c>
      <c r="L8153" t="s">
        <v>17665</v>
      </c>
      <c r="M8153" t="s">
        <v>1265</v>
      </c>
      <c r="N8153" t="s">
        <v>40</v>
      </c>
      <c r="O8153">
        <v>26118</v>
      </c>
      <c r="P8153">
        <v>29603</v>
      </c>
      <c r="Q8153" t="s">
        <v>95</v>
      </c>
      <c r="R8153">
        <v>611</v>
      </c>
      <c r="S8153" s="2">
        <v>44545</v>
      </c>
      <c r="T8153" t="s">
        <v>42</v>
      </c>
      <c r="U8153">
        <v>0</v>
      </c>
      <c r="V8153" t="s">
        <v>71</v>
      </c>
      <c r="W8153">
        <v>493</v>
      </c>
      <c r="X8153" t="s">
        <v>44</v>
      </c>
      <c r="Y8153" t="s">
        <v>45</v>
      </c>
      <c r="Z8153">
        <v>0</v>
      </c>
      <c r="AA8153">
        <v>109</v>
      </c>
      <c r="AB8153">
        <v>28374</v>
      </c>
      <c r="AC8153" t="s">
        <v>73</v>
      </c>
    </row>
    <row r="8154" spans="1:29" x14ac:dyDescent="0.3">
      <c r="A8154" s="1" t="s">
        <v>47</v>
      </c>
      <c r="B8154" t="s">
        <v>136</v>
      </c>
      <c r="C8154" t="s">
        <v>1426</v>
      </c>
      <c r="D8154" t="s">
        <v>128</v>
      </c>
      <c r="E8154">
        <v>8</v>
      </c>
      <c r="F8154" t="s">
        <v>99</v>
      </c>
      <c r="G8154" t="s">
        <v>100</v>
      </c>
      <c r="H8154" t="s">
        <v>79</v>
      </c>
      <c r="I8154" t="s">
        <v>2460</v>
      </c>
      <c r="J8154" t="s">
        <v>759</v>
      </c>
      <c r="K8154" t="s">
        <v>17666</v>
      </c>
      <c r="L8154" t="s">
        <v>17667</v>
      </c>
      <c r="M8154" t="s">
        <v>312</v>
      </c>
      <c r="N8154" t="s">
        <v>58</v>
      </c>
      <c r="O8154">
        <v>21411</v>
      </c>
      <c r="P8154">
        <v>25932</v>
      </c>
      <c r="Q8154" t="s">
        <v>95</v>
      </c>
      <c r="R8154">
        <v>203</v>
      </c>
      <c r="S8154" s="2">
        <v>44547</v>
      </c>
      <c r="T8154" s="2">
        <v>44552</v>
      </c>
      <c r="U8154">
        <v>0</v>
      </c>
      <c r="V8154" t="s">
        <v>85</v>
      </c>
      <c r="W8154">
        <v>471</v>
      </c>
      <c r="X8154" t="s">
        <v>60</v>
      </c>
      <c r="Y8154" t="s">
        <v>72</v>
      </c>
      <c r="Z8154">
        <v>1451</v>
      </c>
      <c r="AA8154">
        <v>632</v>
      </c>
      <c r="AB8154">
        <v>22028</v>
      </c>
      <c r="AC8154" t="s">
        <v>46</v>
      </c>
    </row>
    <row r="8155" spans="1:29" x14ac:dyDescent="0.3">
      <c r="A8155" s="1" t="s">
        <v>29</v>
      </c>
      <c r="B8155" t="s">
        <v>228</v>
      </c>
      <c r="C8155" t="s">
        <v>2413</v>
      </c>
      <c r="D8155" t="s">
        <v>387</v>
      </c>
      <c r="E8155">
        <v>4</v>
      </c>
      <c r="F8155" t="s">
        <v>64</v>
      </c>
      <c r="G8155" t="s">
        <v>433</v>
      </c>
      <c r="H8155" t="s">
        <v>35</v>
      </c>
      <c r="I8155" t="s">
        <v>2851</v>
      </c>
      <c r="J8155" t="s">
        <v>366</v>
      </c>
      <c r="K8155" t="s">
        <v>17668</v>
      </c>
      <c r="L8155" t="s">
        <v>17669</v>
      </c>
      <c r="M8155" t="s">
        <v>262</v>
      </c>
      <c r="N8155" t="s">
        <v>58</v>
      </c>
      <c r="O8155">
        <v>8094</v>
      </c>
      <c r="P8155">
        <v>11196</v>
      </c>
      <c r="Q8155" t="s">
        <v>95</v>
      </c>
      <c r="R8155">
        <v>714</v>
      </c>
      <c r="S8155" s="2">
        <v>44933</v>
      </c>
      <c r="T8155" t="s">
        <v>42</v>
      </c>
      <c r="U8155">
        <v>0</v>
      </c>
      <c r="V8155" t="s">
        <v>43</v>
      </c>
      <c r="W8155">
        <v>812</v>
      </c>
      <c r="X8155" t="s">
        <v>44</v>
      </c>
      <c r="Y8155" t="s">
        <v>72</v>
      </c>
      <c r="Z8155">
        <v>4698</v>
      </c>
      <c r="AA8155">
        <v>341</v>
      </c>
      <c r="AB8155">
        <v>10692</v>
      </c>
      <c r="AC8155" t="s">
        <v>107</v>
      </c>
    </row>
    <row r="8156" spans="1:29" x14ac:dyDescent="0.3">
      <c r="A8156" s="1" t="s">
        <v>29</v>
      </c>
      <c r="B8156" t="s">
        <v>30</v>
      </c>
      <c r="C8156" t="s">
        <v>2187</v>
      </c>
      <c r="D8156" t="s">
        <v>387</v>
      </c>
      <c r="E8156">
        <v>8</v>
      </c>
      <c r="F8156" t="s">
        <v>51</v>
      </c>
      <c r="G8156" t="s">
        <v>237</v>
      </c>
      <c r="H8156" t="s">
        <v>35</v>
      </c>
      <c r="I8156" t="s">
        <v>1661</v>
      </c>
      <c r="J8156" t="s">
        <v>123</v>
      </c>
      <c r="K8156" t="s">
        <v>17670</v>
      </c>
      <c r="L8156" t="s">
        <v>17671</v>
      </c>
      <c r="M8156" t="s">
        <v>1395</v>
      </c>
      <c r="N8156" t="s">
        <v>58</v>
      </c>
      <c r="O8156">
        <v>5556</v>
      </c>
      <c r="P8156">
        <v>8795</v>
      </c>
      <c r="Q8156" t="s">
        <v>41</v>
      </c>
      <c r="R8156">
        <v>939</v>
      </c>
      <c r="S8156" s="2">
        <v>44484</v>
      </c>
      <c r="T8156" t="s">
        <v>42</v>
      </c>
      <c r="U8156">
        <v>0</v>
      </c>
      <c r="V8156" t="s">
        <v>43</v>
      </c>
      <c r="W8156">
        <v>772</v>
      </c>
      <c r="X8156" t="s">
        <v>44</v>
      </c>
      <c r="Y8156" t="s">
        <v>61</v>
      </c>
      <c r="Z8156">
        <v>3624</v>
      </c>
      <c r="AA8156">
        <v>83</v>
      </c>
      <c r="AB8156">
        <v>7178</v>
      </c>
      <c r="AC8156" t="s">
        <v>107</v>
      </c>
    </row>
    <row r="8157" spans="1:29" x14ac:dyDescent="0.3">
      <c r="A8157" s="1" t="s">
        <v>47</v>
      </c>
      <c r="B8157" t="s">
        <v>234</v>
      </c>
      <c r="C8157" t="s">
        <v>796</v>
      </c>
      <c r="D8157" t="s">
        <v>352</v>
      </c>
      <c r="E8157">
        <v>7</v>
      </c>
      <c r="F8157" t="s">
        <v>33</v>
      </c>
      <c r="G8157" t="s">
        <v>111</v>
      </c>
      <c r="H8157" t="s">
        <v>35</v>
      </c>
      <c r="I8157" t="s">
        <v>223</v>
      </c>
      <c r="J8157" t="s">
        <v>605</v>
      </c>
      <c r="K8157" t="s">
        <v>17672</v>
      </c>
      <c r="L8157" t="s">
        <v>17673</v>
      </c>
      <c r="M8157" t="s">
        <v>1972</v>
      </c>
      <c r="N8157" t="s">
        <v>84</v>
      </c>
      <c r="O8157">
        <v>7468</v>
      </c>
      <c r="P8157">
        <v>12360</v>
      </c>
      <c r="Q8157" t="s">
        <v>59</v>
      </c>
      <c r="R8157">
        <v>761</v>
      </c>
      <c r="S8157" s="2">
        <v>45240</v>
      </c>
      <c r="T8157" t="s">
        <v>42</v>
      </c>
      <c r="U8157">
        <v>1790</v>
      </c>
      <c r="V8157" t="s">
        <v>106</v>
      </c>
      <c r="W8157">
        <v>434</v>
      </c>
      <c r="X8157" t="s">
        <v>44</v>
      </c>
      <c r="Y8157" t="s">
        <v>45</v>
      </c>
      <c r="Z8157">
        <v>0</v>
      </c>
      <c r="AA8157">
        <v>10</v>
      </c>
      <c r="AB8157">
        <v>9241</v>
      </c>
      <c r="AC8157" t="s">
        <v>107</v>
      </c>
    </row>
    <row r="8158" spans="1:29" x14ac:dyDescent="0.3">
      <c r="A8158" s="1" t="s">
        <v>47</v>
      </c>
      <c r="B8158" t="s">
        <v>176</v>
      </c>
      <c r="C8158" t="s">
        <v>422</v>
      </c>
      <c r="D8158" t="s">
        <v>98</v>
      </c>
      <c r="E8158">
        <v>9</v>
      </c>
      <c r="F8158" t="s">
        <v>64</v>
      </c>
      <c r="G8158" t="s">
        <v>1152</v>
      </c>
      <c r="H8158" t="s">
        <v>79</v>
      </c>
      <c r="I8158" t="s">
        <v>2687</v>
      </c>
      <c r="J8158" t="s">
        <v>1143</v>
      </c>
      <c r="K8158">
        <f>1-884-640-7619</f>
        <v>-9142</v>
      </c>
      <c r="L8158" t="s">
        <v>17674</v>
      </c>
      <c r="M8158" t="s">
        <v>296</v>
      </c>
      <c r="N8158" t="s">
        <v>58</v>
      </c>
      <c r="O8158">
        <v>7664</v>
      </c>
      <c r="P8158">
        <v>10568</v>
      </c>
      <c r="Q8158" t="s">
        <v>95</v>
      </c>
      <c r="R8158">
        <v>628</v>
      </c>
      <c r="S8158" s="2">
        <v>44677</v>
      </c>
      <c r="T8158" t="s">
        <v>42</v>
      </c>
      <c r="U8158">
        <v>0</v>
      </c>
      <c r="V8158" t="s">
        <v>85</v>
      </c>
      <c r="W8158">
        <v>674</v>
      </c>
      <c r="X8158" t="s">
        <v>44</v>
      </c>
      <c r="Y8158" t="s">
        <v>72</v>
      </c>
      <c r="Z8158">
        <v>1793</v>
      </c>
      <c r="AA8158">
        <v>382</v>
      </c>
      <c r="AB8158">
        <v>8900</v>
      </c>
      <c r="AC8158" t="s">
        <v>46</v>
      </c>
    </row>
    <row r="8159" spans="1:29" x14ac:dyDescent="0.3">
      <c r="A8159" s="1" t="s">
        <v>47</v>
      </c>
      <c r="B8159" t="s">
        <v>234</v>
      </c>
      <c r="C8159" t="s">
        <v>2565</v>
      </c>
      <c r="D8159" t="s">
        <v>169</v>
      </c>
      <c r="E8159">
        <v>4</v>
      </c>
      <c r="F8159" t="s">
        <v>221</v>
      </c>
      <c r="G8159" t="s">
        <v>1096</v>
      </c>
      <c r="H8159" t="s">
        <v>35</v>
      </c>
      <c r="I8159" t="s">
        <v>4288</v>
      </c>
      <c r="J8159" t="s">
        <v>7145</v>
      </c>
      <c r="K8159" t="s">
        <v>17675</v>
      </c>
      <c r="L8159" t="s">
        <v>17676</v>
      </c>
      <c r="M8159" t="s">
        <v>984</v>
      </c>
      <c r="N8159" t="s">
        <v>94</v>
      </c>
      <c r="O8159">
        <v>24674</v>
      </c>
      <c r="P8159">
        <v>29311</v>
      </c>
      <c r="Q8159" t="s">
        <v>95</v>
      </c>
      <c r="R8159">
        <v>34</v>
      </c>
      <c r="S8159" s="2">
        <v>44940</v>
      </c>
      <c r="T8159" s="2">
        <v>44954</v>
      </c>
      <c r="U8159">
        <v>0</v>
      </c>
      <c r="V8159" t="s">
        <v>71</v>
      </c>
      <c r="W8159">
        <v>682</v>
      </c>
      <c r="X8159" t="s">
        <v>60</v>
      </c>
      <c r="Y8159" t="s">
        <v>45</v>
      </c>
      <c r="Z8159">
        <v>0</v>
      </c>
      <c r="AA8159">
        <v>676</v>
      </c>
      <c r="AB8159">
        <v>26509</v>
      </c>
      <c r="AC8159" t="s">
        <v>107</v>
      </c>
    </row>
    <row r="8160" spans="1:29" x14ac:dyDescent="0.3">
      <c r="A8160" s="1" t="s">
        <v>47</v>
      </c>
      <c r="B8160" t="s">
        <v>117</v>
      </c>
      <c r="C8160" t="s">
        <v>2487</v>
      </c>
      <c r="D8160" t="s">
        <v>128</v>
      </c>
      <c r="E8160">
        <v>3</v>
      </c>
      <c r="F8160" t="s">
        <v>186</v>
      </c>
      <c r="G8160" t="s">
        <v>463</v>
      </c>
      <c r="H8160" t="s">
        <v>79</v>
      </c>
      <c r="I8160" t="s">
        <v>8945</v>
      </c>
      <c r="J8160" t="s">
        <v>157</v>
      </c>
      <c r="K8160" t="s">
        <v>17677</v>
      </c>
      <c r="L8160" t="s">
        <v>17678</v>
      </c>
      <c r="M8160" t="s">
        <v>517</v>
      </c>
      <c r="N8160" t="s">
        <v>58</v>
      </c>
      <c r="O8160">
        <v>26395</v>
      </c>
      <c r="P8160">
        <v>30807</v>
      </c>
      <c r="Q8160" t="s">
        <v>59</v>
      </c>
      <c r="R8160">
        <v>176</v>
      </c>
      <c r="S8160" s="2">
        <v>44878</v>
      </c>
      <c r="T8160" t="s">
        <v>42</v>
      </c>
      <c r="U8160">
        <v>14314</v>
      </c>
      <c r="V8160" t="s">
        <v>71</v>
      </c>
      <c r="W8160">
        <v>771</v>
      </c>
      <c r="X8160" t="s">
        <v>44</v>
      </c>
      <c r="Y8160" t="s">
        <v>45</v>
      </c>
      <c r="Z8160">
        <v>1053</v>
      </c>
      <c r="AA8160">
        <v>20</v>
      </c>
      <c r="AB8160">
        <v>27150</v>
      </c>
      <c r="AC8160" t="s">
        <v>46</v>
      </c>
    </row>
    <row r="8161" spans="1:29" x14ac:dyDescent="0.3">
      <c r="A8161" s="1" t="s">
        <v>47</v>
      </c>
      <c r="B8161" t="s">
        <v>161</v>
      </c>
      <c r="C8161" t="s">
        <v>1692</v>
      </c>
      <c r="D8161" t="s">
        <v>185</v>
      </c>
      <c r="E8161">
        <v>2</v>
      </c>
      <c r="F8161" t="s">
        <v>120</v>
      </c>
      <c r="G8161" t="s">
        <v>1533</v>
      </c>
      <c r="H8161" t="s">
        <v>35</v>
      </c>
      <c r="I8161" t="s">
        <v>66</v>
      </c>
      <c r="J8161" t="s">
        <v>6291</v>
      </c>
      <c r="K8161" t="s">
        <v>17679</v>
      </c>
      <c r="L8161" t="s">
        <v>17680</v>
      </c>
      <c r="M8161" t="s">
        <v>1475</v>
      </c>
      <c r="N8161" t="s">
        <v>84</v>
      </c>
      <c r="O8161">
        <v>17279</v>
      </c>
      <c r="P8161">
        <v>19317</v>
      </c>
      <c r="Q8161" t="s">
        <v>41</v>
      </c>
      <c r="R8161">
        <v>75</v>
      </c>
      <c r="S8161" s="2">
        <v>44665</v>
      </c>
      <c r="T8161" t="s">
        <v>42</v>
      </c>
      <c r="U8161">
        <v>0</v>
      </c>
      <c r="V8161" t="s">
        <v>43</v>
      </c>
      <c r="W8161">
        <v>647</v>
      </c>
      <c r="X8161" t="s">
        <v>44</v>
      </c>
      <c r="Y8161" t="s">
        <v>72</v>
      </c>
      <c r="Z8161">
        <v>0</v>
      </c>
      <c r="AA8161">
        <v>477</v>
      </c>
      <c r="AB8161">
        <v>17741</v>
      </c>
      <c r="AC8161" t="s">
        <v>73</v>
      </c>
    </row>
    <row r="8162" spans="1:29" x14ac:dyDescent="0.3">
      <c r="A8162" s="1" t="s">
        <v>47</v>
      </c>
      <c r="B8162" t="s">
        <v>176</v>
      </c>
      <c r="C8162" t="s">
        <v>3614</v>
      </c>
      <c r="D8162" t="s">
        <v>32</v>
      </c>
      <c r="E8162">
        <v>4</v>
      </c>
      <c r="F8162" t="s">
        <v>129</v>
      </c>
      <c r="G8162" t="s">
        <v>944</v>
      </c>
      <c r="H8162" t="s">
        <v>35</v>
      </c>
      <c r="I8162" t="s">
        <v>921</v>
      </c>
      <c r="J8162" t="s">
        <v>4678</v>
      </c>
      <c r="K8162" t="s">
        <v>17681</v>
      </c>
      <c r="L8162" t="s">
        <v>17682</v>
      </c>
      <c r="M8162" t="s">
        <v>214</v>
      </c>
      <c r="N8162" t="s">
        <v>40</v>
      </c>
      <c r="O8162">
        <v>6447</v>
      </c>
      <c r="P8162">
        <v>8937</v>
      </c>
      <c r="Q8162" t="s">
        <v>95</v>
      </c>
      <c r="R8162">
        <v>984</v>
      </c>
      <c r="S8162" s="2">
        <v>44393</v>
      </c>
      <c r="T8162" t="s">
        <v>42</v>
      </c>
      <c r="U8162">
        <v>0</v>
      </c>
      <c r="V8162" t="s">
        <v>43</v>
      </c>
      <c r="W8162">
        <v>431</v>
      </c>
      <c r="X8162" t="s">
        <v>44</v>
      </c>
      <c r="Y8162" t="s">
        <v>61</v>
      </c>
      <c r="Z8162">
        <v>0</v>
      </c>
      <c r="AA8162">
        <v>200</v>
      </c>
      <c r="AB8162">
        <v>6839</v>
      </c>
      <c r="AC8162" t="s">
        <v>107</v>
      </c>
    </row>
    <row r="8163" spans="1:29" x14ac:dyDescent="0.3">
      <c r="A8163" s="1" t="s">
        <v>29</v>
      </c>
      <c r="B8163" t="s">
        <v>62</v>
      </c>
      <c r="C8163" t="s">
        <v>63</v>
      </c>
      <c r="D8163" t="s">
        <v>155</v>
      </c>
      <c r="E8163">
        <v>5</v>
      </c>
      <c r="F8163" t="s">
        <v>120</v>
      </c>
      <c r="G8163" t="s">
        <v>1180</v>
      </c>
      <c r="H8163" t="s">
        <v>35</v>
      </c>
      <c r="I8163" t="s">
        <v>238</v>
      </c>
      <c r="J8163" t="s">
        <v>2875</v>
      </c>
      <c r="K8163">
        <f>1-829-381-7690</f>
        <v>-8899</v>
      </c>
      <c r="L8163" t="s">
        <v>17683</v>
      </c>
      <c r="M8163" t="s">
        <v>70</v>
      </c>
      <c r="N8163" t="s">
        <v>58</v>
      </c>
      <c r="O8163">
        <v>28610</v>
      </c>
      <c r="P8163">
        <v>32359</v>
      </c>
      <c r="Q8163" t="s">
        <v>95</v>
      </c>
      <c r="R8163">
        <v>394</v>
      </c>
      <c r="S8163" s="2">
        <v>44469</v>
      </c>
      <c r="T8163" s="2">
        <v>44486</v>
      </c>
      <c r="U8163">
        <v>0</v>
      </c>
      <c r="V8163" t="s">
        <v>71</v>
      </c>
      <c r="W8163">
        <v>693</v>
      </c>
      <c r="X8163" t="s">
        <v>60</v>
      </c>
      <c r="Y8163" t="s">
        <v>72</v>
      </c>
      <c r="Z8163">
        <v>2836</v>
      </c>
      <c r="AA8163">
        <v>589</v>
      </c>
      <c r="AB8163">
        <v>29164</v>
      </c>
      <c r="AC8163" t="s">
        <v>46</v>
      </c>
    </row>
    <row r="8164" spans="1:29" x14ac:dyDescent="0.3">
      <c r="A8164" s="1" t="s">
        <v>29</v>
      </c>
      <c r="B8164" t="s">
        <v>393</v>
      </c>
      <c r="C8164" t="s">
        <v>394</v>
      </c>
      <c r="D8164" t="s">
        <v>110</v>
      </c>
      <c r="E8164">
        <v>2</v>
      </c>
      <c r="F8164" t="s">
        <v>77</v>
      </c>
      <c r="G8164" t="s">
        <v>365</v>
      </c>
      <c r="H8164" t="s">
        <v>35</v>
      </c>
      <c r="I8164" t="s">
        <v>441</v>
      </c>
      <c r="J8164" t="s">
        <v>1217</v>
      </c>
      <c r="K8164" t="s">
        <v>17684</v>
      </c>
      <c r="L8164" t="s">
        <v>15027</v>
      </c>
      <c r="M8164" t="s">
        <v>846</v>
      </c>
      <c r="N8164" t="s">
        <v>58</v>
      </c>
      <c r="O8164">
        <v>9511</v>
      </c>
      <c r="P8164">
        <v>13143</v>
      </c>
      <c r="Q8164" t="s">
        <v>95</v>
      </c>
      <c r="R8164">
        <v>568</v>
      </c>
      <c r="S8164" s="2">
        <v>44963</v>
      </c>
      <c r="T8164" s="2">
        <v>44992</v>
      </c>
      <c r="U8164">
        <v>0</v>
      </c>
      <c r="V8164" t="s">
        <v>85</v>
      </c>
      <c r="W8164">
        <v>524</v>
      </c>
      <c r="X8164" t="s">
        <v>60</v>
      </c>
      <c r="Y8164" t="s">
        <v>72</v>
      </c>
      <c r="Z8164">
        <v>4490</v>
      </c>
      <c r="AA8164">
        <v>963</v>
      </c>
      <c r="AB8164">
        <v>10599</v>
      </c>
      <c r="AC8164" t="s">
        <v>46</v>
      </c>
    </row>
    <row r="8165" spans="1:29" x14ac:dyDescent="0.3">
      <c r="A8165" s="1" t="s">
        <v>47</v>
      </c>
      <c r="B8165" t="s">
        <v>592</v>
      </c>
      <c r="C8165" t="s">
        <v>2236</v>
      </c>
      <c r="D8165" t="s">
        <v>352</v>
      </c>
      <c r="E8165">
        <v>5</v>
      </c>
      <c r="F8165" t="s">
        <v>221</v>
      </c>
      <c r="G8165" t="s">
        <v>667</v>
      </c>
      <c r="H8165" t="s">
        <v>79</v>
      </c>
      <c r="I8165" t="s">
        <v>427</v>
      </c>
      <c r="J8165" t="s">
        <v>287</v>
      </c>
      <c r="K8165" t="s">
        <v>17685</v>
      </c>
      <c r="L8165" t="s">
        <v>17686</v>
      </c>
      <c r="M8165" t="s">
        <v>1512</v>
      </c>
      <c r="N8165" t="s">
        <v>40</v>
      </c>
      <c r="O8165">
        <v>23270</v>
      </c>
      <c r="P8165">
        <v>27086</v>
      </c>
      <c r="Q8165" t="s">
        <v>41</v>
      </c>
      <c r="R8165">
        <v>111</v>
      </c>
      <c r="S8165" s="2">
        <v>44730</v>
      </c>
      <c r="T8165" t="s">
        <v>42</v>
      </c>
      <c r="U8165">
        <v>0</v>
      </c>
      <c r="V8165" t="s">
        <v>71</v>
      </c>
      <c r="W8165">
        <v>424</v>
      </c>
      <c r="X8165" t="s">
        <v>44</v>
      </c>
      <c r="Y8165" t="s">
        <v>72</v>
      </c>
      <c r="Z8165">
        <v>0</v>
      </c>
      <c r="AA8165">
        <v>83</v>
      </c>
      <c r="AB8165">
        <v>23333</v>
      </c>
      <c r="AC8165" t="s">
        <v>73</v>
      </c>
    </row>
    <row r="8166" spans="1:29" x14ac:dyDescent="0.3">
      <c r="A8166" s="1" t="s">
        <v>29</v>
      </c>
      <c r="B8166" t="s">
        <v>541</v>
      </c>
      <c r="C8166" t="s">
        <v>1570</v>
      </c>
      <c r="D8166" t="s">
        <v>185</v>
      </c>
      <c r="E8166">
        <v>6</v>
      </c>
      <c r="F8166" t="s">
        <v>120</v>
      </c>
      <c r="G8166" t="s">
        <v>489</v>
      </c>
      <c r="H8166" t="s">
        <v>35</v>
      </c>
      <c r="I8166" t="s">
        <v>530</v>
      </c>
      <c r="J8166" t="s">
        <v>470</v>
      </c>
      <c r="K8166" t="s">
        <v>17687</v>
      </c>
      <c r="L8166" t="s">
        <v>11502</v>
      </c>
      <c r="M8166" t="s">
        <v>733</v>
      </c>
      <c r="N8166" t="s">
        <v>94</v>
      </c>
      <c r="O8166">
        <v>20689</v>
      </c>
      <c r="P8166">
        <v>23208</v>
      </c>
      <c r="Q8166" t="s">
        <v>41</v>
      </c>
      <c r="R8166">
        <v>343</v>
      </c>
      <c r="S8166" s="2">
        <v>45340</v>
      </c>
      <c r="T8166" s="2">
        <v>45347</v>
      </c>
      <c r="U8166">
        <v>0</v>
      </c>
      <c r="V8166" t="s">
        <v>71</v>
      </c>
      <c r="W8166">
        <v>714</v>
      </c>
      <c r="X8166" t="s">
        <v>60</v>
      </c>
      <c r="Y8166" t="s">
        <v>45</v>
      </c>
      <c r="Z8166">
        <v>0</v>
      </c>
      <c r="AA8166">
        <v>335</v>
      </c>
      <c r="AB8166">
        <v>21430</v>
      </c>
      <c r="AC8166" t="s">
        <v>107</v>
      </c>
    </row>
    <row r="8167" spans="1:29" x14ac:dyDescent="0.3">
      <c r="A8167" s="1" t="s">
        <v>29</v>
      </c>
      <c r="B8167" t="s">
        <v>86</v>
      </c>
      <c r="C8167" t="s">
        <v>375</v>
      </c>
      <c r="D8167" t="s">
        <v>178</v>
      </c>
      <c r="E8167">
        <v>1</v>
      </c>
      <c r="F8167" t="s">
        <v>271</v>
      </c>
      <c r="G8167" t="s">
        <v>353</v>
      </c>
      <c r="H8167" t="s">
        <v>79</v>
      </c>
      <c r="I8167" t="s">
        <v>140</v>
      </c>
      <c r="J8167" t="s">
        <v>11751</v>
      </c>
      <c r="K8167" t="s">
        <v>17688</v>
      </c>
      <c r="L8167" t="s">
        <v>17689</v>
      </c>
      <c r="M8167" t="s">
        <v>1015</v>
      </c>
      <c r="N8167" t="s">
        <v>84</v>
      </c>
      <c r="O8167">
        <v>6732</v>
      </c>
      <c r="P8167">
        <v>10651</v>
      </c>
      <c r="Q8167" t="s">
        <v>41</v>
      </c>
      <c r="R8167">
        <v>621</v>
      </c>
      <c r="S8167" s="2">
        <v>45186</v>
      </c>
      <c r="T8167" t="s">
        <v>42</v>
      </c>
      <c r="U8167">
        <v>0</v>
      </c>
      <c r="V8167" t="s">
        <v>85</v>
      </c>
      <c r="W8167">
        <v>436</v>
      </c>
      <c r="X8167" t="s">
        <v>44</v>
      </c>
      <c r="Y8167" t="s">
        <v>72</v>
      </c>
      <c r="Z8167">
        <v>0</v>
      </c>
      <c r="AA8167">
        <v>830</v>
      </c>
      <c r="AB8167">
        <v>7441</v>
      </c>
      <c r="AC8167" t="s">
        <v>73</v>
      </c>
    </row>
    <row r="8168" spans="1:29" x14ac:dyDescent="0.3">
      <c r="A8168" s="1" t="s">
        <v>47</v>
      </c>
      <c r="B8168" t="s">
        <v>136</v>
      </c>
      <c r="C8168" t="s">
        <v>200</v>
      </c>
      <c r="D8168" t="s">
        <v>185</v>
      </c>
      <c r="E8168">
        <v>1</v>
      </c>
      <c r="F8168" t="s">
        <v>64</v>
      </c>
      <c r="G8168" t="s">
        <v>65</v>
      </c>
      <c r="H8168" t="s">
        <v>35</v>
      </c>
      <c r="I8168" t="s">
        <v>2300</v>
      </c>
      <c r="J8168" t="s">
        <v>189</v>
      </c>
      <c r="K8168">
        <v>4692179000</v>
      </c>
      <c r="L8168" t="s">
        <v>17690</v>
      </c>
      <c r="M8168" t="s">
        <v>1847</v>
      </c>
      <c r="N8168" t="s">
        <v>58</v>
      </c>
      <c r="O8168">
        <v>28973</v>
      </c>
      <c r="P8168">
        <v>31548</v>
      </c>
      <c r="Q8168" t="s">
        <v>41</v>
      </c>
      <c r="R8168">
        <v>954</v>
      </c>
      <c r="S8168" s="2">
        <v>44970</v>
      </c>
      <c r="T8168" s="2">
        <v>44992</v>
      </c>
      <c r="U8168">
        <v>0</v>
      </c>
      <c r="V8168" t="s">
        <v>106</v>
      </c>
      <c r="W8168">
        <v>706</v>
      </c>
      <c r="X8168" t="s">
        <v>60</v>
      </c>
      <c r="Y8168" t="s">
        <v>72</v>
      </c>
      <c r="Z8168">
        <v>2348</v>
      </c>
      <c r="AA8168">
        <v>393</v>
      </c>
      <c r="AB8168">
        <v>30188</v>
      </c>
      <c r="AC8168" t="s">
        <v>107</v>
      </c>
    </row>
    <row r="8169" spans="1:29" x14ac:dyDescent="0.3">
      <c r="A8169" s="1" t="s">
        <v>29</v>
      </c>
      <c r="B8169" t="s">
        <v>96</v>
      </c>
      <c r="C8169" t="s">
        <v>4402</v>
      </c>
      <c r="D8169" t="s">
        <v>50</v>
      </c>
      <c r="E8169">
        <v>3</v>
      </c>
      <c r="F8169" t="s">
        <v>129</v>
      </c>
      <c r="G8169" t="s">
        <v>395</v>
      </c>
      <c r="H8169" t="s">
        <v>79</v>
      </c>
      <c r="I8169" t="s">
        <v>636</v>
      </c>
      <c r="J8169" t="s">
        <v>347</v>
      </c>
      <c r="K8169" t="s">
        <v>17691</v>
      </c>
      <c r="L8169" t="s">
        <v>17692</v>
      </c>
      <c r="M8169" t="s">
        <v>1197</v>
      </c>
      <c r="N8169" t="s">
        <v>58</v>
      </c>
      <c r="O8169">
        <v>3425</v>
      </c>
      <c r="P8169">
        <v>5562</v>
      </c>
      <c r="Q8169" t="s">
        <v>59</v>
      </c>
      <c r="R8169">
        <v>840</v>
      </c>
      <c r="S8169" s="2">
        <v>45041</v>
      </c>
      <c r="T8169" t="s">
        <v>42</v>
      </c>
      <c r="U8169">
        <v>7889</v>
      </c>
      <c r="V8169" t="s">
        <v>106</v>
      </c>
      <c r="W8169">
        <v>717</v>
      </c>
      <c r="X8169" t="s">
        <v>44</v>
      </c>
      <c r="Y8169" t="s">
        <v>72</v>
      </c>
      <c r="Z8169">
        <v>2554</v>
      </c>
      <c r="AA8169">
        <v>792</v>
      </c>
      <c r="AB8169">
        <v>4578</v>
      </c>
      <c r="AC8169" t="s">
        <v>46</v>
      </c>
    </row>
    <row r="8170" spans="1:29" x14ac:dyDescent="0.3">
      <c r="A8170" s="1" t="s">
        <v>47</v>
      </c>
      <c r="B8170" t="s">
        <v>117</v>
      </c>
      <c r="C8170" t="s">
        <v>512</v>
      </c>
      <c r="D8170" t="s">
        <v>138</v>
      </c>
      <c r="E8170">
        <v>3</v>
      </c>
      <c r="F8170" t="s">
        <v>77</v>
      </c>
      <c r="G8170" t="s">
        <v>932</v>
      </c>
      <c r="H8170" t="s">
        <v>35</v>
      </c>
      <c r="I8170" t="s">
        <v>4365</v>
      </c>
      <c r="J8170" t="s">
        <v>1542</v>
      </c>
      <c r="K8170" t="s">
        <v>17693</v>
      </c>
      <c r="L8170" t="s">
        <v>17694</v>
      </c>
      <c r="M8170" t="s">
        <v>868</v>
      </c>
      <c r="N8170" t="s">
        <v>58</v>
      </c>
      <c r="O8170">
        <v>20441</v>
      </c>
      <c r="P8170">
        <v>24019</v>
      </c>
      <c r="Q8170" t="s">
        <v>95</v>
      </c>
      <c r="R8170">
        <v>235</v>
      </c>
      <c r="S8170" s="2">
        <v>44388</v>
      </c>
      <c r="T8170" t="s">
        <v>42</v>
      </c>
      <c r="U8170">
        <v>0</v>
      </c>
      <c r="V8170" t="s">
        <v>85</v>
      </c>
      <c r="W8170">
        <v>509</v>
      </c>
      <c r="X8170" t="s">
        <v>44</v>
      </c>
      <c r="Y8170" t="s">
        <v>61</v>
      </c>
      <c r="Z8170">
        <v>1779</v>
      </c>
      <c r="AA8170">
        <v>751</v>
      </c>
      <c r="AB8170">
        <v>21498</v>
      </c>
      <c r="AC8170" t="s">
        <v>46</v>
      </c>
    </row>
    <row r="8171" spans="1:29" x14ac:dyDescent="0.3">
      <c r="A8171" s="1" t="s">
        <v>29</v>
      </c>
      <c r="B8171" t="s">
        <v>30</v>
      </c>
      <c r="C8171" t="s">
        <v>1769</v>
      </c>
      <c r="D8171" t="s">
        <v>178</v>
      </c>
      <c r="E8171">
        <v>6</v>
      </c>
      <c r="F8171" t="s">
        <v>64</v>
      </c>
      <c r="G8171" t="s">
        <v>65</v>
      </c>
      <c r="H8171" t="s">
        <v>35</v>
      </c>
      <c r="I8171" t="s">
        <v>417</v>
      </c>
      <c r="J8171" t="s">
        <v>3653</v>
      </c>
      <c r="K8171" t="s">
        <v>17695</v>
      </c>
      <c r="L8171" t="s">
        <v>17696</v>
      </c>
      <c r="M8171" t="s">
        <v>3066</v>
      </c>
      <c r="N8171" t="s">
        <v>94</v>
      </c>
      <c r="O8171">
        <v>23362</v>
      </c>
      <c r="P8171">
        <v>25667</v>
      </c>
      <c r="Q8171" t="s">
        <v>41</v>
      </c>
      <c r="R8171">
        <v>605</v>
      </c>
      <c r="S8171" s="2">
        <v>44480</v>
      </c>
      <c r="T8171" t="s">
        <v>42</v>
      </c>
      <c r="U8171">
        <v>0</v>
      </c>
      <c r="V8171" t="s">
        <v>106</v>
      </c>
      <c r="W8171">
        <v>682</v>
      </c>
      <c r="X8171" t="s">
        <v>44</v>
      </c>
      <c r="Y8171" t="s">
        <v>72</v>
      </c>
      <c r="Z8171">
        <v>0</v>
      </c>
      <c r="AA8171">
        <v>406</v>
      </c>
      <c r="AB8171">
        <v>23441</v>
      </c>
      <c r="AC8171" t="s">
        <v>46</v>
      </c>
    </row>
    <row r="8172" spans="1:29" x14ac:dyDescent="0.3">
      <c r="A8172" s="1" t="s">
        <v>29</v>
      </c>
      <c r="B8172" t="s">
        <v>228</v>
      </c>
      <c r="C8172" t="s">
        <v>2333</v>
      </c>
      <c r="D8172" t="s">
        <v>178</v>
      </c>
      <c r="E8172">
        <v>8</v>
      </c>
      <c r="F8172" t="s">
        <v>129</v>
      </c>
      <c r="G8172" t="s">
        <v>574</v>
      </c>
      <c r="H8172" t="s">
        <v>35</v>
      </c>
      <c r="I8172" t="s">
        <v>3135</v>
      </c>
      <c r="J8172" t="s">
        <v>9755</v>
      </c>
      <c r="K8172" t="s">
        <v>17697</v>
      </c>
      <c r="L8172" t="s">
        <v>17698</v>
      </c>
      <c r="M8172" t="s">
        <v>473</v>
      </c>
      <c r="N8172" t="s">
        <v>94</v>
      </c>
      <c r="O8172">
        <v>29238</v>
      </c>
      <c r="P8172">
        <v>31921</v>
      </c>
      <c r="Q8172" t="s">
        <v>41</v>
      </c>
      <c r="R8172">
        <v>109</v>
      </c>
      <c r="S8172" s="2">
        <v>44356</v>
      </c>
      <c r="T8172" t="s">
        <v>42</v>
      </c>
      <c r="U8172">
        <v>0</v>
      </c>
      <c r="V8172" t="s">
        <v>85</v>
      </c>
      <c r="W8172">
        <v>492</v>
      </c>
      <c r="X8172" t="s">
        <v>44</v>
      </c>
      <c r="Y8172" t="s">
        <v>72</v>
      </c>
      <c r="Z8172">
        <v>0</v>
      </c>
      <c r="AA8172">
        <v>368</v>
      </c>
      <c r="AB8172">
        <v>31011</v>
      </c>
      <c r="AC8172" t="s">
        <v>73</v>
      </c>
    </row>
    <row r="8173" spans="1:29" x14ac:dyDescent="0.3">
      <c r="A8173" s="1" t="s">
        <v>29</v>
      </c>
      <c r="B8173" t="s">
        <v>327</v>
      </c>
      <c r="C8173" t="s">
        <v>1016</v>
      </c>
      <c r="D8173" t="s">
        <v>387</v>
      </c>
      <c r="E8173">
        <v>9</v>
      </c>
      <c r="F8173" t="s">
        <v>186</v>
      </c>
      <c r="G8173" t="s">
        <v>187</v>
      </c>
      <c r="H8173" t="s">
        <v>79</v>
      </c>
      <c r="I8173" t="s">
        <v>1656</v>
      </c>
      <c r="J8173" t="s">
        <v>524</v>
      </c>
      <c r="K8173" t="s">
        <v>17699</v>
      </c>
      <c r="L8173" t="s">
        <v>17700</v>
      </c>
      <c r="M8173" t="s">
        <v>591</v>
      </c>
      <c r="N8173" t="s">
        <v>94</v>
      </c>
      <c r="O8173">
        <v>17843</v>
      </c>
      <c r="P8173">
        <v>20164</v>
      </c>
      <c r="Q8173" t="s">
        <v>95</v>
      </c>
      <c r="R8173">
        <v>929</v>
      </c>
      <c r="S8173" s="2">
        <v>44938</v>
      </c>
      <c r="T8173" t="s">
        <v>42</v>
      </c>
      <c r="U8173">
        <v>0</v>
      </c>
      <c r="V8173" t="s">
        <v>85</v>
      </c>
      <c r="W8173">
        <v>752</v>
      </c>
      <c r="X8173" t="s">
        <v>44</v>
      </c>
      <c r="Y8173" t="s">
        <v>72</v>
      </c>
      <c r="Z8173">
        <v>0</v>
      </c>
      <c r="AA8173">
        <v>688</v>
      </c>
      <c r="AB8173">
        <v>19301</v>
      </c>
      <c r="AC8173" t="s">
        <v>107</v>
      </c>
    </row>
    <row r="8174" spans="1:29" x14ac:dyDescent="0.3">
      <c r="A8174" s="1" t="s">
        <v>47</v>
      </c>
      <c r="B8174" t="s">
        <v>108</v>
      </c>
      <c r="C8174" t="s">
        <v>3655</v>
      </c>
      <c r="D8174" t="s">
        <v>178</v>
      </c>
      <c r="E8174">
        <v>10</v>
      </c>
      <c r="F8174" t="s">
        <v>221</v>
      </c>
      <c r="G8174" t="s">
        <v>1096</v>
      </c>
      <c r="H8174" t="s">
        <v>79</v>
      </c>
      <c r="I8174" t="s">
        <v>279</v>
      </c>
      <c r="J8174" t="s">
        <v>928</v>
      </c>
      <c r="K8174" t="s">
        <v>17701</v>
      </c>
      <c r="L8174" t="s">
        <v>17702</v>
      </c>
      <c r="M8174" t="s">
        <v>522</v>
      </c>
      <c r="N8174" t="s">
        <v>58</v>
      </c>
      <c r="O8174">
        <v>19408</v>
      </c>
      <c r="P8174">
        <v>21910</v>
      </c>
      <c r="Q8174" t="s">
        <v>59</v>
      </c>
      <c r="R8174">
        <v>34</v>
      </c>
      <c r="S8174" s="2">
        <v>44760</v>
      </c>
      <c r="T8174" t="s">
        <v>42</v>
      </c>
      <c r="U8174">
        <v>37741</v>
      </c>
      <c r="V8174" t="s">
        <v>71</v>
      </c>
      <c r="W8174">
        <v>734</v>
      </c>
      <c r="X8174" t="s">
        <v>44</v>
      </c>
      <c r="Y8174" t="s">
        <v>72</v>
      </c>
      <c r="Z8174">
        <v>1778</v>
      </c>
      <c r="AA8174">
        <v>407</v>
      </c>
      <c r="AB8174">
        <v>21112</v>
      </c>
      <c r="AC8174" t="s">
        <v>46</v>
      </c>
    </row>
    <row r="8175" spans="1:29" x14ac:dyDescent="0.3">
      <c r="A8175" s="1" t="s">
        <v>47</v>
      </c>
      <c r="B8175" t="s">
        <v>234</v>
      </c>
      <c r="C8175" t="s">
        <v>3327</v>
      </c>
      <c r="D8175" t="s">
        <v>76</v>
      </c>
      <c r="E8175">
        <v>9</v>
      </c>
      <c r="F8175" t="s">
        <v>221</v>
      </c>
      <c r="G8175" t="s">
        <v>858</v>
      </c>
      <c r="H8175" t="s">
        <v>35</v>
      </c>
      <c r="I8175" t="s">
        <v>2144</v>
      </c>
      <c r="J8175" t="s">
        <v>530</v>
      </c>
      <c r="K8175" t="s">
        <v>17703</v>
      </c>
      <c r="L8175" t="s">
        <v>17704</v>
      </c>
      <c r="M8175" t="s">
        <v>984</v>
      </c>
      <c r="N8175" t="s">
        <v>84</v>
      </c>
      <c r="O8175">
        <v>14025</v>
      </c>
      <c r="P8175">
        <v>18207</v>
      </c>
      <c r="Q8175" t="s">
        <v>59</v>
      </c>
      <c r="R8175">
        <v>938</v>
      </c>
      <c r="S8175" s="2">
        <v>45082</v>
      </c>
      <c r="T8175" s="2">
        <v>45103</v>
      </c>
      <c r="U8175">
        <v>45513</v>
      </c>
      <c r="V8175" t="s">
        <v>43</v>
      </c>
      <c r="W8175">
        <v>734</v>
      </c>
      <c r="X8175" t="s">
        <v>60</v>
      </c>
      <c r="Y8175" t="s">
        <v>72</v>
      </c>
      <c r="Z8175">
        <v>0</v>
      </c>
      <c r="AA8175">
        <v>697</v>
      </c>
      <c r="AB8175">
        <v>16674</v>
      </c>
      <c r="AC8175" t="s">
        <v>107</v>
      </c>
    </row>
    <row r="8176" spans="1:29" x14ac:dyDescent="0.3">
      <c r="A8176" s="1" t="s">
        <v>29</v>
      </c>
      <c r="B8176" t="s">
        <v>62</v>
      </c>
      <c r="C8176" t="s">
        <v>1821</v>
      </c>
      <c r="D8176" t="s">
        <v>178</v>
      </c>
      <c r="E8176">
        <v>5</v>
      </c>
      <c r="F8176" t="s">
        <v>186</v>
      </c>
      <c r="G8176" t="s">
        <v>535</v>
      </c>
      <c r="H8176" t="s">
        <v>35</v>
      </c>
      <c r="I8176" t="s">
        <v>1480</v>
      </c>
      <c r="J8176" t="s">
        <v>319</v>
      </c>
      <c r="K8176" t="s">
        <v>17705</v>
      </c>
      <c r="L8176" t="s">
        <v>17706</v>
      </c>
      <c r="M8176" t="s">
        <v>362</v>
      </c>
      <c r="N8176" t="s">
        <v>58</v>
      </c>
      <c r="O8176">
        <v>15304</v>
      </c>
      <c r="P8176">
        <v>19827</v>
      </c>
      <c r="Q8176" t="s">
        <v>59</v>
      </c>
      <c r="R8176">
        <v>863</v>
      </c>
      <c r="S8176" s="2">
        <v>44616</v>
      </c>
      <c r="T8176" s="2">
        <v>44638</v>
      </c>
      <c r="U8176">
        <v>17752</v>
      </c>
      <c r="V8176" t="s">
        <v>43</v>
      </c>
      <c r="W8176">
        <v>597</v>
      </c>
      <c r="X8176" t="s">
        <v>60</v>
      </c>
      <c r="Y8176" t="s">
        <v>61</v>
      </c>
      <c r="Z8176">
        <v>3275</v>
      </c>
      <c r="AA8176">
        <v>402</v>
      </c>
      <c r="AB8176">
        <v>17935</v>
      </c>
      <c r="AC8176" t="s">
        <v>107</v>
      </c>
    </row>
    <row r="8177" spans="1:29" x14ac:dyDescent="0.3">
      <c r="A8177" s="1" t="s">
        <v>47</v>
      </c>
      <c r="B8177" t="s">
        <v>592</v>
      </c>
      <c r="C8177" t="s">
        <v>2761</v>
      </c>
      <c r="D8177" t="s">
        <v>178</v>
      </c>
      <c r="E8177">
        <v>4</v>
      </c>
      <c r="F8177" t="s">
        <v>186</v>
      </c>
      <c r="G8177" t="s">
        <v>1504</v>
      </c>
      <c r="H8177" t="s">
        <v>35</v>
      </c>
      <c r="I8177" t="s">
        <v>4846</v>
      </c>
      <c r="J8177" t="s">
        <v>224</v>
      </c>
      <c r="K8177" t="s">
        <v>17707</v>
      </c>
      <c r="L8177" t="s">
        <v>17708</v>
      </c>
      <c r="M8177" t="s">
        <v>1151</v>
      </c>
      <c r="N8177" t="s">
        <v>94</v>
      </c>
      <c r="O8177">
        <v>17295</v>
      </c>
      <c r="P8177">
        <v>19641</v>
      </c>
      <c r="Q8177" t="s">
        <v>59</v>
      </c>
      <c r="R8177">
        <v>262</v>
      </c>
      <c r="S8177" s="2">
        <v>44600</v>
      </c>
      <c r="T8177" s="2">
        <v>44619</v>
      </c>
      <c r="U8177">
        <v>49201</v>
      </c>
      <c r="V8177" t="s">
        <v>43</v>
      </c>
      <c r="W8177">
        <v>664</v>
      </c>
      <c r="X8177" t="s">
        <v>60</v>
      </c>
      <c r="Y8177" t="s">
        <v>45</v>
      </c>
      <c r="Z8177">
        <v>0</v>
      </c>
      <c r="AA8177">
        <v>158</v>
      </c>
      <c r="AB8177">
        <v>18557</v>
      </c>
      <c r="AC8177" t="s">
        <v>107</v>
      </c>
    </row>
    <row r="8178" spans="1:29" x14ac:dyDescent="0.3">
      <c r="A8178" s="1" t="s">
        <v>29</v>
      </c>
      <c r="B8178" t="s">
        <v>363</v>
      </c>
      <c r="C8178" t="s">
        <v>450</v>
      </c>
      <c r="D8178" t="s">
        <v>201</v>
      </c>
      <c r="E8178">
        <v>7</v>
      </c>
      <c r="F8178" t="s">
        <v>186</v>
      </c>
      <c r="G8178" t="s">
        <v>650</v>
      </c>
      <c r="H8178" t="s">
        <v>79</v>
      </c>
      <c r="I8178" t="s">
        <v>626</v>
      </c>
      <c r="J8178" t="s">
        <v>90</v>
      </c>
      <c r="K8178" t="s">
        <v>17709</v>
      </c>
      <c r="L8178" t="s">
        <v>17710</v>
      </c>
      <c r="M8178" t="s">
        <v>369</v>
      </c>
      <c r="N8178" t="s">
        <v>94</v>
      </c>
      <c r="O8178">
        <v>25978</v>
      </c>
      <c r="P8178">
        <v>29762</v>
      </c>
      <c r="Q8178" t="s">
        <v>41</v>
      </c>
      <c r="R8178">
        <v>627</v>
      </c>
      <c r="S8178" s="2">
        <v>44525</v>
      </c>
      <c r="T8178" s="2">
        <v>44541</v>
      </c>
      <c r="U8178">
        <v>0</v>
      </c>
      <c r="V8178" t="s">
        <v>71</v>
      </c>
      <c r="W8178">
        <v>694</v>
      </c>
      <c r="X8178" t="s">
        <v>60</v>
      </c>
      <c r="Y8178" t="s">
        <v>45</v>
      </c>
      <c r="Z8178">
        <v>0</v>
      </c>
      <c r="AA8178">
        <v>55</v>
      </c>
      <c r="AB8178">
        <v>29287</v>
      </c>
      <c r="AC8178" t="s">
        <v>46</v>
      </c>
    </row>
    <row r="8179" spans="1:29" x14ac:dyDescent="0.3">
      <c r="A8179" s="1" t="s">
        <v>29</v>
      </c>
      <c r="B8179" t="s">
        <v>228</v>
      </c>
      <c r="C8179" t="s">
        <v>467</v>
      </c>
      <c r="D8179" t="s">
        <v>178</v>
      </c>
      <c r="E8179">
        <v>8</v>
      </c>
      <c r="F8179" t="s">
        <v>120</v>
      </c>
      <c r="G8179" t="s">
        <v>1180</v>
      </c>
      <c r="H8179" t="s">
        <v>79</v>
      </c>
      <c r="I8179" t="s">
        <v>906</v>
      </c>
      <c r="J8179" t="s">
        <v>1143</v>
      </c>
      <c r="K8179" t="s">
        <v>17711</v>
      </c>
      <c r="L8179" t="s">
        <v>17712</v>
      </c>
      <c r="M8179" t="s">
        <v>640</v>
      </c>
      <c r="N8179" t="s">
        <v>94</v>
      </c>
      <c r="O8179">
        <v>28142</v>
      </c>
      <c r="P8179">
        <v>32297</v>
      </c>
      <c r="Q8179" t="s">
        <v>59</v>
      </c>
      <c r="R8179">
        <v>214</v>
      </c>
      <c r="S8179" s="2">
        <v>44509</v>
      </c>
      <c r="T8179" t="s">
        <v>42</v>
      </c>
      <c r="U8179">
        <v>14809</v>
      </c>
      <c r="V8179" t="s">
        <v>43</v>
      </c>
      <c r="W8179">
        <v>416</v>
      </c>
      <c r="X8179" t="s">
        <v>44</v>
      </c>
      <c r="Y8179" t="s">
        <v>45</v>
      </c>
      <c r="Z8179">
        <v>0</v>
      </c>
      <c r="AA8179">
        <v>713</v>
      </c>
      <c r="AB8179">
        <v>32006</v>
      </c>
      <c r="AC8179" t="s">
        <v>73</v>
      </c>
    </row>
    <row r="8180" spans="1:29" x14ac:dyDescent="0.3">
      <c r="A8180" s="1" t="s">
        <v>47</v>
      </c>
      <c r="B8180" t="s">
        <v>592</v>
      </c>
      <c r="C8180" t="s">
        <v>1129</v>
      </c>
      <c r="D8180" t="s">
        <v>185</v>
      </c>
      <c r="E8180">
        <v>5</v>
      </c>
      <c r="F8180" t="s">
        <v>271</v>
      </c>
      <c r="G8180" t="s">
        <v>1298</v>
      </c>
      <c r="H8180" t="s">
        <v>79</v>
      </c>
      <c r="I8180" t="s">
        <v>180</v>
      </c>
      <c r="J8180" t="s">
        <v>5125</v>
      </c>
      <c r="K8180" t="s">
        <v>17713</v>
      </c>
      <c r="L8180" t="s">
        <v>17714</v>
      </c>
      <c r="M8180" t="s">
        <v>2150</v>
      </c>
      <c r="N8180" t="s">
        <v>40</v>
      </c>
      <c r="O8180">
        <v>4275</v>
      </c>
      <c r="P8180">
        <v>6413</v>
      </c>
      <c r="Q8180" t="s">
        <v>41</v>
      </c>
      <c r="R8180">
        <v>654</v>
      </c>
      <c r="S8180" s="2">
        <v>44363</v>
      </c>
      <c r="T8180" s="2">
        <v>44389</v>
      </c>
      <c r="U8180">
        <v>0</v>
      </c>
      <c r="V8180" t="s">
        <v>106</v>
      </c>
      <c r="W8180">
        <v>428</v>
      </c>
      <c r="X8180" t="s">
        <v>60</v>
      </c>
      <c r="Y8180" t="s">
        <v>72</v>
      </c>
      <c r="Z8180">
        <v>0</v>
      </c>
      <c r="AA8180">
        <v>541</v>
      </c>
      <c r="AB8180">
        <v>4866</v>
      </c>
      <c r="AC8180" t="s">
        <v>46</v>
      </c>
    </row>
    <row r="8181" spans="1:29" x14ac:dyDescent="0.3">
      <c r="A8181" s="1" t="s">
        <v>29</v>
      </c>
      <c r="B8181" t="s">
        <v>30</v>
      </c>
      <c r="C8181" t="s">
        <v>3274</v>
      </c>
      <c r="D8181" t="s">
        <v>138</v>
      </c>
      <c r="E8181">
        <v>8</v>
      </c>
      <c r="F8181" t="s">
        <v>33</v>
      </c>
      <c r="G8181" t="s">
        <v>34</v>
      </c>
      <c r="H8181" t="s">
        <v>35</v>
      </c>
      <c r="I8181" t="s">
        <v>3831</v>
      </c>
      <c r="J8181" t="s">
        <v>224</v>
      </c>
      <c r="K8181" t="s">
        <v>17715</v>
      </c>
      <c r="L8181" t="s">
        <v>17716</v>
      </c>
      <c r="M8181" t="s">
        <v>1029</v>
      </c>
      <c r="N8181" t="s">
        <v>40</v>
      </c>
      <c r="O8181">
        <v>10699</v>
      </c>
      <c r="P8181">
        <v>15436</v>
      </c>
      <c r="Q8181" t="s">
        <v>59</v>
      </c>
      <c r="R8181">
        <v>805</v>
      </c>
      <c r="S8181" s="2">
        <v>44994</v>
      </c>
      <c r="T8181" s="2">
        <v>45021</v>
      </c>
      <c r="U8181">
        <v>33450</v>
      </c>
      <c r="V8181" t="s">
        <v>43</v>
      </c>
      <c r="W8181">
        <v>496</v>
      </c>
      <c r="X8181" t="s">
        <v>60</v>
      </c>
      <c r="Y8181" t="s">
        <v>45</v>
      </c>
      <c r="Z8181">
        <v>0</v>
      </c>
      <c r="AA8181">
        <v>889</v>
      </c>
      <c r="AB8181">
        <v>13779</v>
      </c>
      <c r="AC8181" t="s">
        <v>73</v>
      </c>
    </row>
    <row r="8182" spans="1:29" x14ac:dyDescent="0.3">
      <c r="A8182" s="1" t="s">
        <v>47</v>
      </c>
      <c r="B8182" t="s">
        <v>108</v>
      </c>
      <c r="C8182" t="s">
        <v>3655</v>
      </c>
      <c r="D8182" t="s">
        <v>185</v>
      </c>
      <c r="E8182">
        <v>8</v>
      </c>
      <c r="F8182" t="s">
        <v>221</v>
      </c>
      <c r="G8182" t="s">
        <v>667</v>
      </c>
      <c r="H8182" t="s">
        <v>79</v>
      </c>
      <c r="I8182" t="s">
        <v>2628</v>
      </c>
      <c r="J8182" t="s">
        <v>6291</v>
      </c>
      <c r="K8182" t="s">
        <v>17717</v>
      </c>
      <c r="L8182" t="s">
        <v>17718</v>
      </c>
      <c r="M8182" t="s">
        <v>660</v>
      </c>
      <c r="N8182" t="s">
        <v>84</v>
      </c>
      <c r="O8182">
        <v>26152</v>
      </c>
      <c r="P8182">
        <v>30614</v>
      </c>
      <c r="Q8182" t="s">
        <v>95</v>
      </c>
      <c r="R8182">
        <v>202</v>
      </c>
      <c r="S8182" s="2">
        <v>45106</v>
      </c>
      <c r="T8182" t="s">
        <v>42</v>
      </c>
      <c r="U8182">
        <v>0</v>
      </c>
      <c r="V8182" t="s">
        <v>43</v>
      </c>
      <c r="W8182">
        <v>694</v>
      </c>
      <c r="X8182" t="s">
        <v>44</v>
      </c>
      <c r="Y8182" t="s">
        <v>45</v>
      </c>
      <c r="Z8182">
        <v>0</v>
      </c>
      <c r="AA8182">
        <v>326</v>
      </c>
      <c r="AB8182">
        <v>26763</v>
      </c>
      <c r="AC8182" t="s">
        <v>107</v>
      </c>
    </row>
    <row r="8183" spans="1:29" x14ac:dyDescent="0.3">
      <c r="A8183" s="1" t="s">
        <v>29</v>
      </c>
      <c r="B8183" t="s">
        <v>327</v>
      </c>
      <c r="C8183" t="s">
        <v>949</v>
      </c>
      <c r="D8183" t="s">
        <v>185</v>
      </c>
      <c r="E8183">
        <v>3</v>
      </c>
      <c r="F8183" t="s">
        <v>120</v>
      </c>
      <c r="G8183" t="s">
        <v>468</v>
      </c>
      <c r="H8183" t="s">
        <v>35</v>
      </c>
      <c r="I8183" t="s">
        <v>12255</v>
      </c>
      <c r="J8183" t="s">
        <v>3207</v>
      </c>
      <c r="K8183" t="s">
        <v>17719</v>
      </c>
      <c r="L8183" t="s">
        <v>17720</v>
      </c>
      <c r="M8183" t="s">
        <v>2246</v>
      </c>
      <c r="N8183" t="s">
        <v>40</v>
      </c>
      <c r="O8183">
        <v>12480</v>
      </c>
      <c r="P8183">
        <v>16406</v>
      </c>
      <c r="Q8183" t="s">
        <v>41</v>
      </c>
      <c r="R8183">
        <v>794</v>
      </c>
      <c r="S8183" s="2">
        <v>44387</v>
      </c>
      <c r="T8183" s="2">
        <v>44391</v>
      </c>
      <c r="U8183">
        <v>0</v>
      </c>
      <c r="V8183" t="s">
        <v>71</v>
      </c>
      <c r="W8183">
        <v>822</v>
      </c>
      <c r="X8183" t="s">
        <v>60</v>
      </c>
      <c r="Y8183" t="s">
        <v>45</v>
      </c>
      <c r="Z8183">
        <v>0</v>
      </c>
      <c r="AA8183">
        <v>653</v>
      </c>
      <c r="AB8183">
        <v>15134</v>
      </c>
      <c r="AC8183" t="s">
        <v>107</v>
      </c>
    </row>
    <row r="8184" spans="1:29" x14ac:dyDescent="0.3">
      <c r="A8184" s="1" t="s">
        <v>47</v>
      </c>
      <c r="B8184" t="s">
        <v>108</v>
      </c>
      <c r="C8184" t="s">
        <v>1763</v>
      </c>
      <c r="D8184" t="s">
        <v>32</v>
      </c>
      <c r="E8184">
        <v>9</v>
      </c>
      <c r="F8184" t="s">
        <v>64</v>
      </c>
      <c r="G8184" t="s">
        <v>88</v>
      </c>
      <c r="H8184" t="s">
        <v>79</v>
      </c>
      <c r="I8184" t="s">
        <v>739</v>
      </c>
      <c r="J8184" t="s">
        <v>1554</v>
      </c>
      <c r="K8184" t="s">
        <v>17721</v>
      </c>
      <c r="L8184" t="s">
        <v>17722</v>
      </c>
      <c r="M8184" t="s">
        <v>116</v>
      </c>
      <c r="N8184" t="s">
        <v>94</v>
      </c>
      <c r="O8184">
        <v>14398</v>
      </c>
      <c r="P8184">
        <v>17441</v>
      </c>
      <c r="Q8184" t="s">
        <v>59</v>
      </c>
      <c r="R8184">
        <v>569</v>
      </c>
      <c r="S8184" s="2">
        <v>44571</v>
      </c>
      <c r="T8184" s="2">
        <v>44572</v>
      </c>
      <c r="U8184">
        <v>11978</v>
      </c>
      <c r="V8184" t="s">
        <v>85</v>
      </c>
      <c r="W8184">
        <v>680</v>
      </c>
      <c r="X8184" t="s">
        <v>60</v>
      </c>
      <c r="Y8184" t="s">
        <v>61</v>
      </c>
      <c r="Z8184">
        <v>0</v>
      </c>
      <c r="AA8184">
        <v>94</v>
      </c>
      <c r="AB8184">
        <v>15826</v>
      </c>
      <c r="AC8184" t="s">
        <v>46</v>
      </c>
    </row>
    <row r="8185" spans="1:29" x14ac:dyDescent="0.3">
      <c r="A8185" s="1" t="s">
        <v>29</v>
      </c>
      <c r="B8185" t="s">
        <v>393</v>
      </c>
      <c r="C8185" t="s">
        <v>599</v>
      </c>
      <c r="D8185" t="s">
        <v>138</v>
      </c>
      <c r="E8185">
        <v>2</v>
      </c>
      <c r="F8185" t="s">
        <v>120</v>
      </c>
      <c r="G8185" t="s">
        <v>468</v>
      </c>
      <c r="H8185" t="s">
        <v>79</v>
      </c>
      <c r="I8185" t="s">
        <v>778</v>
      </c>
      <c r="J8185" t="s">
        <v>2158</v>
      </c>
      <c r="K8185" t="s">
        <v>17723</v>
      </c>
      <c r="L8185" t="s">
        <v>17724</v>
      </c>
      <c r="M8185" t="s">
        <v>399</v>
      </c>
      <c r="N8185" t="s">
        <v>40</v>
      </c>
      <c r="O8185">
        <v>26758</v>
      </c>
      <c r="P8185">
        <v>30390</v>
      </c>
      <c r="Q8185" t="s">
        <v>95</v>
      </c>
      <c r="R8185">
        <v>466</v>
      </c>
      <c r="S8185" s="2">
        <v>44979</v>
      </c>
      <c r="T8185" t="s">
        <v>42</v>
      </c>
      <c r="U8185">
        <v>0</v>
      </c>
      <c r="V8185" t="s">
        <v>106</v>
      </c>
      <c r="W8185">
        <v>798</v>
      </c>
      <c r="X8185" t="s">
        <v>44</v>
      </c>
      <c r="Y8185" t="s">
        <v>45</v>
      </c>
      <c r="Z8185">
        <v>0</v>
      </c>
      <c r="AA8185">
        <v>613</v>
      </c>
      <c r="AB8185">
        <v>27849</v>
      </c>
      <c r="AC8185" t="s">
        <v>73</v>
      </c>
    </row>
    <row r="8186" spans="1:29" x14ac:dyDescent="0.3">
      <c r="A8186" s="1" t="s">
        <v>47</v>
      </c>
      <c r="B8186" t="s">
        <v>48</v>
      </c>
      <c r="C8186" t="s">
        <v>4088</v>
      </c>
      <c r="D8186" t="s">
        <v>98</v>
      </c>
      <c r="E8186">
        <v>9</v>
      </c>
      <c r="F8186" t="s">
        <v>186</v>
      </c>
      <c r="G8186" t="s">
        <v>463</v>
      </c>
      <c r="H8186" t="s">
        <v>79</v>
      </c>
      <c r="I8186" t="s">
        <v>2601</v>
      </c>
      <c r="J8186" t="s">
        <v>224</v>
      </c>
      <c r="K8186" t="s">
        <v>17725</v>
      </c>
      <c r="L8186" t="s">
        <v>17726</v>
      </c>
      <c r="M8186" t="s">
        <v>57</v>
      </c>
      <c r="N8186" t="s">
        <v>84</v>
      </c>
      <c r="O8186">
        <v>20502</v>
      </c>
      <c r="P8186">
        <v>23038</v>
      </c>
      <c r="Q8186" t="s">
        <v>41</v>
      </c>
      <c r="R8186">
        <v>819</v>
      </c>
      <c r="S8186" s="2">
        <v>44613</v>
      </c>
      <c r="T8186" t="s">
        <v>42</v>
      </c>
      <c r="U8186">
        <v>0</v>
      </c>
      <c r="V8186" t="s">
        <v>43</v>
      </c>
      <c r="W8186">
        <v>556</v>
      </c>
      <c r="X8186" t="s">
        <v>44</v>
      </c>
      <c r="Y8186" t="s">
        <v>72</v>
      </c>
      <c r="Z8186">
        <v>0</v>
      </c>
      <c r="AA8186">
        <v>543</v>
      </c>
      <c r="AB8186">
        <v>22555</v>
      </c>
      <c r="AC8186" t="s">
        <v>46</v>
      </c>
    </row>
    <row r="8187" spans="1:29" x14ac:dyDescent="0.3">
      <c r="A8187" s="1" t="s">
        <v>47</v>
      </c>
      <c r="B8187" t="s">
        <v>153</v>
      </c>
      <c r="C8187" t="s">
        <v>1179</v>
      </c>
      <c r="D8187" t="s">
        <v>236</v>
      </c>
      <c r="E8187">
        <v>1</v>
      </c>
      <c r="F8187" t="s">
        <v>99</v>
      </c>
      <c r="G8187" t="s">
        <v>100</v>
      </c>
      <c r="H8187" t="s">
        <v>35</v>
      </c>
      <c r="I8187" t="s">
        <v>621</v>
      </c>
      <c r="J8187" t="s">
        <v>1076</v>
      </c>
      <c r="K8187" t="s">
        <v>17727</v>
      </c>
      <c r="L8187" t="s">
        <v>17728</v>
      </c>
      <c r="M8187" t="s">
        <v>540</v>
      </c>
      <c r="N8187" t="s">
        <v>94</v>
      </c>
      <c r="O8187">
        <v>12540</v>
      </c>
      <c r="P8187">
        <v>15979</v>
      </c>
      <c r="Q8187" t="s">
        <v>41</v>
      </c>
      <c r="R8187">
        <v>661</v>
      </c>
      <c r="S8187" s="2">
        <v>44861</v>
      </c>
      <c r="T8187" t="s">
        <v>42</v>
      </c>
      <c r="U8187">
        <v>0</v>
      </c>
      <c r="V8187" t="s">
        <v>43</v>
      </c>
      <c r="W8187">
        <v>757</v>
      </c>
      <c r="X8187" t="s">
        <v>44</v>
      </c>
      <c r="Y8187" t="s">
        <v>45</v>
      </c>
      <c r="Z8187">
        <v>0</v>
      </c>
      <c r="AA8187">
        <v>905</v>
      </c>
      <c r="AB8187">
        <v>15160</v>
      </c>
      <c r="AC8187" t="s">
        <v>46</v>
      </c>
    </row>
    <row r="8188" spans="1:29" x14ac:dyDescent="0.3">
      <c r="A8188" s="1" t="s">
        <v>47</v>
      </c>
      <c r="B8188" t="s">
        <v>48</v>
      </c>
      <c r="C8188" t="s">
        <v>630</v>
      </c>
      <c r="D8188" t="s">
        <v>236</v>
      </c>
      <c r="E8188">
        <v>3</v>
      </c>
      <c r="F8188" t="s">
        <v>33</v>
      </c>
      <c r="G8188" t="s">
        <v>209</v>
      </c>
      <c r="H8188" t="s">
        <v>35</v>
      </c>
      <c r="I8188" t="s">
        <v>1379</v>
      </c>
      <c r="J8188" t="s">
        <v>1945</v>
      </c>
      <c r="K8188">
        <v>4150327266</v>
      </c>
      <c r="L8188" t="s">
        <v>17729</v>
      </c>
      <c r="M8188" t="s">
        <v>1479</v>
      </c>
      <c r="N8188" t="s">
        <v>84</v>
      </c>
      <c r="O8188">
        <v>15741</v>
      </c>
      <c r="P8188">
        <v>20344</v>
      </c>
      <c r="Q8188" t="s">
        <v>41</v>
      </c>
      <c r="R8188">
        <v>721</v>
      </c>
      <c r="S8188" s="2">
        <v>44551</v>
      </c>
      <c r="T8188" t="s">
        <v>42</v>
      </c>
      <c r="U8188">
        <v>0</v>
      </c>
      <c r="V8188" t="s">
        <v>106</v>
      </c>
      <c r="W8188">
        <v>702</v>
      </c>
      <c r="X8188" t="s">
        <v>44</v>
      </c>
      <c r="Y8188" t="s">
        <v>61</v>
      </c>
      <c r="Z8188">
        <v>0</v>
      </c>
      <c r="AA8188">
        <v>504</v>
      </c>
      <c r="AB8188">
        <v>16082</v>
      </c>
      <c r="AC8188" t="s">
        <v>73</v>
      </c>
    </row>
    <row r="8189" spans="1:29" x14ac:dyDescent="0.3">
      <c r="A8189" s="1" t="s">
        <v>47</v>
      </c>
      <c r="B8189" t="s">
        <v>176</v>
      </c>
      <c r="C8189" t="s">
        <v>208</v>
      </c>
      <c r="D8189" t="s">
        <v>155</v>
      </c>
      <c r="E8189">
        <v>10</v>
      </c>
      <c r="F8189" t="s">
        <v>33</v>
      </c>
      <c r="G8189" t="s">
        <v>451</v>
      </c>
      <c r="H8189" t="s">
        <v>35</v>
      </c>
      <c r="I8189" t="s">
        <v>679</v>
      </c>
      <c r="J8189" t="s">
        <v>904</v>
      </c>
      <c r="K8189" t="s">
        <v>17730</v>
      </c>
      <c r="L8189" t="s">
        <v>17731</v>
      </c>
      <c r="M8189" t="s">
        <v>183</v>
      </c>
      <c r="N8189" t="s">
        <v>40</v>
      </c>
      <c r="O8189">
        <v>20664</v>
      </c>
      <c r="P8189">
        <v>23230</v>
      </c>
      <c r="Q8189" t="s">
        <v>41</v>
      </c>
      <c r="R8189">
        <v>704</v>
      </c>
      <c r="S8189" s="2">
        <v>44335</v>
      </c>
      <c r="T8189" t="s">
        <v>42</v>
      </c>
      <c r="U8189">
        <v>0</v>
      </c>
      <c r="V8189" t="s">
        <v>106</v>
      </c>
      <c r="W8189">
        <v>810</v>
      </c>
      <c r="X8189" t="s">
        <v>44</v>
      </c>
      <c r="Y8189" t="s">
        <v>61</v>
      </c>
      <c r="Z8189">
        <v>0</v>
      </c>
      <c r="AA8189">
        <v>255</v>
      </c>
      <c r="AB8189">
        <v>22681</v>
      </c>
      <c r="AC8189" t="s">
        <v>73</v>
      </c>
    </row>
    <row r="8190" spans="1:29" x14ac:dyDescent="0.3">
      <c r="A8190" s="1" t="s">
        <v>47</v>
      </c>
      <c r="B8190" t="s">
        <v>117</v>
      </c>
      <c r="C8190" t="s">
        <v>2487</v>
      </c>
      <c r="D8190" t="s">
        <v>50</v>
      </c>
      <c r="E8190">
        <v>3</v>
      </c>
      <c r="F8190" t="s">
        <v>186</v>
      </c>
      <c r="G8190" t="s">
        <v>650</v>
      </c>
      <c r="H8190" t="s">
        <v>79</v>
      </c>
      <c r="I8190" t="s">
        <v>210</v>
      </c>
      <c r="J8190" t="s">
        <v>1986</v>
      </c>
      <c r="K8190" t="s">
        <v>17732</v>
      </c>
      <c r="L8190" t="s">
        <v>17733</v>
      </c>
      <c r="M8190" t="s">
        <v>248</v>
      </c>
      <c r="N8190" t="s">
        <v>40</v>
      </c>
      <c r="O8190">
        <v>25095</v>
      </c>
      <c r="P8190">
        <v>29502</v>
      </c>
      <c r="Q8190" t="s">
        <v>95</v>
      </c>
      <c r="R8190">
        <v>983</v>
      </c>
      <c r="S8190" s="2">
        <v>44613</v>
      </c>
      <c r="T8190" t="s">
        <v>42</v>
      </c>
      <c r="U8190">
        <v>0</v>
      </c>
      <c r="V8190" t="s">
        <v>43</v>
      </c>
      <c r="W8190">
        <v>757</v>
      </c>
      <c r="X8190" t="s">
        <v>44</v>
      </c>
      <c r="Y8190" t="s">
        <v>61</v>
      </c>
      <c r="Z8190">
        <v>0</v>
      </c>
      <c r="AA8190">
        <v>490</v>
      </c>
      <c r="AB8190">
        <v>25852</v>
      </c>
      <c r="AC8190" t="s">
        <v>46</v>
      </c>
    </row>
    <row r="8191" spans="1:29" x14ac:dyDescent="0.3">
      <c r="A8191" s="1" t="s">
        <v>29</v>
      </c>
      <c r="B8191" t="s">
        <v>541</v>
      </c>
      <c r="C8191" t="s">
        <v>1423</v>
      </c>
      <c r="D8191" t="s">
        <v>352</v>
      </c>
      <c r="E8191">
        <v>7</v>
      </c>
      <c r="F8191" t="s">
        <v>51</v>
      </c>
      <c r="G8191" t="s">
        <v>52</v>
      </c>
      <c r="H8191" t="s">
        <v>35</v>
      </c>
      <c r="I8191" t="s">
        <v>112</v>
      </c>
      <c r="J8191" t="s">
        <v>530</v>
      </c>
      <c r="K8191" t="s">
        <v>17734</v>
      </c>
      <c r="L8191" t="s">
        <v>17735</v>
      </c>
      <c r="M8191" t="s">
        <v>1632</v>
      </c>
      <c r="N8191" t="s">
        <v>94</v>
      </c>
      <c r="O8191">
        <v>3570</v>
      </c>
      <c r="P8191">
        <v>7561</v>
      </c>
      <c r="Q8191" t="s">
        <v>59</v>
      </c>
      <c r="R8191">
        <v>368</v>
      </c>
      <c r="S8191" s="2">
        <v>44630</v>
      </c>
      <c r="T8191" t="s">
        <v>42</v>
      </c>
      <c r="U8191">
        <v>4848</v>
      </c>
      <c r="V8191" t="s">
        <v>106</v>
      </c>
      <c r="W8191">
        <v>555</v>
      </c>
      <c r="X8191" t="s">
        <v>44</v>
      </c>
      <c r="Y8191" t="s">
        <v>45</v>
      </c>
      <c r="Z8191">
        <v>0</v>
      </c>
      <c r="AA8191">
        <v>124</v>
      </c>
      <c r="AB8191">
        <v>3801</v>
      </c>
      <c r="AC8191" t="s">
        <v>46</v>
      </c>
    </row>
    <row r="8192" spans="1:29" x14ac:dyDescent="0.3">
      <c r="A8192" s="1" t="s">
        <v>47</v>
      </c>
      <c r="B8192" t="s">
        <v>145</v>
      </c>
      <c r="C8192" t="s">
        <v>146</v>
      </c>
      <c r="D8192" t="s">
        <v>185</v>
      </c>
      <c r="E8192">
        <v>3</v>
      </c>
      <c r="F8192" t="s">
        <v>51</v>
      </c>
      <c r="G8192" t="s">
        <v>52</v>
      </c>
      <c r="H8192" t="s">
        <v>79</v>
      </c>
      <c r="I8192" t="s">
        <v>7003</v>
      </c>
      <c r="J8192" t="s">
        <v>2059</v>
      </c>
      <c r="K8192" t="s">
        <v>17736</v>
      </c>
      <c r="L8192" t="s">
        <v>17737</v>
      </c>
      <c r="M8192" t="s">
        <v>1294</v>
      </c>
      <c r="N8192" t="s">
        <v>84</v>
      </c>
      <c r="O8192">
        <v>18337</v>
      </c>
      <c r="P8192">
        <v>21131</v>
      </c>
      <c r="Q8192" t="s">
        <v>59</v>
      </c>
      <c r="R8192">
        <v>934</v>
      </c>
      <c r="S8192" s="2">
        <v>44973</v>
      </c>
      <c r="T8192" s="2">
        <v>44995</v>
      </c>
      <c r="U8192">
        <v>23238</v>
      </c>
      <c r="V8192" t="s">
        <v>71</v>
      </c>
      <c r="W8192">
        <v>764</v>
      </c>
      <c r="X8192" t="s">
        <v>60</v>
      </c>
      <c r="Y8192" t="s">
        <v>45</v>
      </c>
      <c r="Z8192">
        <v>0</v>
      </c>
      <c r="AA8192">
        <v>145</v>
      </c>
      <c r="AB8192">
        <v>19927</v>
      </c>
      <c r="AC8192" t="s">
        <v>46</v>
      </c>
    </row>
    <row r="8193" spans="1:29" x14ac:dyDescent="0.3">
      <c r="A8193" s="1" t="s">
        <v>47</v>
      </c>
      <c r="B8193" t="s">
        <v>108</v>
      </c>
      <c r="C8193" t="s">
        <v>270</v>
      </c>
      <c r="D8193" t="s">
        <v>387</v>
      </c>
      <c r="E8193">
        <v>9</v>
      </c>
      <c r="F8193" t="s">
        <v>271</v>
      </c>
      <c r="G8193" t="s">
        <v>495</v>
      </c>
      <c r="H8193" t="s">
        <v>79</v>
      </c>
      <c r="I8193" t="s">
        <v>2985</v>
      </c>
      <c r="J8193" t="s">
        <v>936</v>
      </c>
      <c r="K8193" t="s">
        <v>17738</v>
      </c>
      <c r="L8193" t="s">
        <v>17739</v>
      </c>
      <c r="M8193" t="s">
        <v>1252</v>
      </c>
      <c r="N8193" t="s">
        <v>84</v>
      </c>
      <c r="O8193">
        <v>3470</v>
      </c>
      <c r="P8193">
        <v>8030</v>
      </c>
      <c r="Q8193" t="s">
        <v>41</v>
      </c>
      <c r="R8193">
        <v>358</v>
      </c>
      <c r="S8193" s="2">
        <v>44702</v>
      </c>
      <c r="T8193" s="2">
        <v>44722</v>
      </c>
      <c r="U8193">
        <v>0</v>
      </c>
      <c r="V8193" t="s">
        <v>71</v>
      </c>
      <c r="W8193">
        <v>426</v>
      </c>
      <c r="X8193" t="s">
        <v>60</v>
      </c>
      <c r="Y8193" t="s">
        <v>45</v>
      </c>
      <c r="Z8193">
        <v>0</v>
      </c>
      <c r="AA8193">
        <v>651</v>
      </c>
      <c r="AB8193">
        <v>7517</v>
      </c>
      <c r="AC8193" t="s">
        <v>46</v>
      </c>
    </row>
    <row r="8194" spans="1:29" x14ac:dyDescent="0.3">
      <c r="A8194" s="1" t="s">
        <v>47</v>
      </c>
      <c r="B8194" t="s">
        <v>117</v>
      </c>
      <c r="C8194" t="s">
        <v>976</v>
      </c>
      <c r="D8194" t="s">
        <v>50</v>
      </c>
      <c r="E8194">
        <v>10</v>
      </c>
      <c r="F8194" t="s">
        <v>271</v>
      </c>
      <c r="G8194" t="s">
        <v>495</v>
      </c>
      <c r="H8194" t="s">
        <v>79</v>
      </c>
      <c r="I8194" t="s">
        <v>434</v>
      </c>
      <c r="J8194" t="s">
        <v>4153</v>
      </c>
      <c r="K8194" t="s">
        <v>17740</v>
      </c>
      <c r="L8194" t="s">
        <v>17741</v>
      </c>
      <c r="M8194" t="s">
        <v>868</v>
      </c>
      <c r="N8194" t="s">
        <v>94</v>
      </c>
      <c r="O8194">
        <v>28115</v>
      </c>
      <c r="P8194">
        <v>33013</v>
      </c>
      <c r="Q8194" t="s">
        <v>95</v>
      </c>
      <c r="R8194">
        <v>620</v>
      </c>
      <c r="S8194" s="2">
        <v>45199</v>
      </c>
      <c r="T8194" t="s">
        <v>42</v>
      </c>
      <c r="U8194">
        <v>0</v>
      </c>
      <c r="V8194" t="s">
        <v>85</v>
      </c>
      <c r="W8194">
        <v>668</v>
      </c>
      <c r="X8194" t="s">
        <v>44</v>
      </c>
      <c r="Y8194" t="s">
        <v>61</v>
      </c>
      <c r="Z8194">
        <v>0</v>
      </c>
      <c r="AA8194">
        <v>491</v>
      </c>
      <c r="AB8194">
        <v>28619</v>
      </c>
      <c r="AC8194" t="s">
        <v>46</v>
      </c>
    </row>
    <row r="8195" spans="1:29" x14ac:dyDescent="0.3">
      <c r="A8195" s="1" t="s">
        <v>47</v>
      </c>
      <c r="B8195" t="s">
        <v>117</v>
      </c>
      <c r="C8195" t="s">
        <v>865</v>
      </c>
      <c r="D8195" t="s">
        <v>185</v>
      </c>
      <c r="E8195">
        <v>7</v>
      </c>
      <c r="F8195" t="s">
        <v>33</v>
      </c>
      <c r="G8195" t="s">
        <v>728</v>
      </c>
      <c r="H8195" t="s">
        <v>79</v>
      </c>
      <c r="I8195" t="s">
        <v>244</v>
      </c>
      <c r="J8195" t="s">
        <v>1497</v>
      </c>
      <c r="K8195">
        <f>1-308-791-702</f>
        <v>-1800</v>
      </c>
      <c r="L8195" t="s">
        <v>17742</v>
      </c>
      <c r="M8195" t="s">
        <v>248</v>
      </c>
      <c r="N8195" t="s">
        <v>40</v>
      </c>
      <c r="O8195">
        <v>10944</v>
      </c>
      <c r="P8195">
        <v>13391</v>
      </c>
      <c r="Q8195" t="s">
        <v>95</v>
      </c>
      <c r="R8195">
        <v>171</v>
      </c>
      <c r="S8195" s="2">
        <v>44705</v>
      </c>
      <c r="T8195" t="s">
        <v>42</v>
      </c>
      <c r="U8195">
        <v>0</v>
      </c>
      <c r="V8195" t="s">
        <v>71</v>
      </c>
      <c r="W8195">
        <v>461</v>
      </c>
      <c r="X8195" t="s">
        <v>44</v>
      </c>
      <c r="Y8195" t="s">
        <v>61</v>
      </c>
      <c r="Z8195">
        <v>0</v>
      </c>
      <c r="AA8195">
        <v>564</v>
      </c>
      <c r="AB8195">
        <v>11490</v>
      </c>
      <c r="AC8195" t="s">
        <v>46</v>
      </c>
    </row>
    <row r="8196" spans="1:29" x14ac:dyDescent="0.3">
      <c r="A8196" s="1" t="s">
        <v>47</v>
      </c>
      <c r="B8196" t="s">
        <v>176</v>
      </c>
      <c r="C8196" t="s">
        <v>881</v>
      </c>
      <c r="D8196" t="s">
        <v>387</v>
      </c>
      <c r="E8196">
        <v>1</v>
      </c>
      <c r="F8196" t="s">
        <v>77</v>
      </c>
      <c r="G8196" t="s">
        <v>78</v>
      </c>
      <c r="H8196" t="s">
        <v>35</v>
      </c>
      <c r="I8196" t="s">
        <v>3404</v>
      </c>
      <c r="J8196" t="s">
        <v>633</v>
      </c>
      <c r="K8196" t="s">
        <v>17743</v>
      </c>
      <c r="L8196" t="s">
        <v>17744</v>
      </c>
      <c r="M8196" t="s">
        <v>902</v>
      </c>
      <c r="N8196" t="s">
        <v>58</v>
      </c>
      <c r="O8196">
        <v>20702</v>
      </c>
      <c r="P8196">
        <v>25305</v>
      </c>
      <c r="Q8196" t="s">
        <v>59</v>
      </c>
      <c r="R8196">
        <v>979</v>
      </c>
      <c r="S8196" s="2">
        <v>44998</v>
      </c>
      <c r="T8196" s="2">
        <v>45022</v>
      </c>
      <c r="U8196">
        <v>34848</v>
      </c>
      <c r="V8196" t="s">
        <v>71</v>
      </c>
      <c r="W8196">
        <v>808</v>
      </c>
      <c r="X8196" t="s">
        <v>60</v>
      </c>
      <c r="Y8196" t="s">
        <v>45</v>
      </c>
      <c r="Z8196">
        <v>3395</v>
      </c>
      <c r="AA8196">
        <v>592</v>
      </c>
      <c r="AB8196">
        <v>22834</v>
      </c>
      <c r="AC8196" t="s">
        <v>73</v>
      </c>
    </row>
    <row r="8197" spans="1:29" x14ac:dyDescent="0.3">
      <c r="A8197" s="1" t="s">
        <v>47</v>
      </c>
      <c r="B8197" t="s">
        <v>234</v>
      </c>
      <c r="C8197" t="s">
        <v>235</v>
      </c>
      <c r="D8197" t="s">
        <v>32</v>
      </c>
      <c r="E8197">
        <v>7</v>
      </c>
      <c r="F8197" t="s">
        <v>64</v>
      </c>
      <c r="G8197" t="s">
        <v>258</v>
      </c>
      <c r="H8197" t="s">
        <v>79</v>
      </c>
      <c r="I8197" t="s">
        <v>5201</v>
      </c>
      <c r="J8197" t="s">
        <v>916</v>
      </c>
      <c r="K8197" t="s">
        <v>17745</v>
      </c>
      <c r="L8197" t="s">
        <v>17746</v>
      </c>
      <c r="M8197" t="s">
        <v>746</v>
      </c>
      <c r="N8197" t="s">
        <v>40</v>
      </c>
      <c r="O8197">
        <v>23736</v>
      </c>
      <c r="P8197">
        <v>27420</v>
      </c>
      <c r="Q8197" t="s">
        <v>95</v>
      </c>
      <c r="R8197">
        <v>506</v>
      </c>
      <c r="S8197" s="2">
        <v>44332</v>
      </c>
      <c r="T8197" s="2">
        <v>44340</v>
      </c>
      <c r="U8197">
        <v>0</v>
      </c>
      <c r="V8197" t="s">
        <v>71</v>
      </c>
      <c r="W8197">
        <v>661</v>
      </c>
      <c r="X8197" t="s">
        <v>60</v>
      </c>
      <c r="Y8197" t="s">
        <v>72</v>
      </c>
      <c r="Z8197">
        <v>0</v>
      </c>
      <c r="AA8197">
        <v>660</v>
      </c>
      <c r="AB8197">
        <v>27331</v>
      </c>
      <c r="AC8197" t="s">
        <v>73</v>
      </c>
    </row>
    <row r="8198" spans="1:29" x14ac:dyDescent="0.3">
      <c r="A8198" s="1" t="s">
        <v>29</v>
      </c>
      <c r="B8198" t="s">
        <v>30</v>
      </c>
      <c r="C8198" t="s">
        <v>1302</v>
      </c>
      <c r="D8198" t="s">
        <v>128</v>
      </c>
      <c r="E8198">
        <v>1</v>
      </c>
      <c r="F8198" t="s">
        <v>186</v>
      </c>
      <c r="G8198" t="s">
        <v>1504</v>
      </c>
      <c r="H8198" t="s">
        <v>35</v>
      </c>
      <c r="I8198" t="s">
        <v>4814</v>
      </c>
      <c r="J8198" t="s">
        <v>224</v>
      </c>
      <c r="K8198" t="s">
        <v>17747</v>
      </c>
      <c r="L8198" t="s">
        <v>17748</v>
      </c>
      <c r="M8198" t="s">
        <v>1029</v>
      </c>
      <c r="N8198" t="s">
        <v>94</v>
      </c>
      <c r="O8198">
        <v>6989</v>
      </c>
      <c r="P8198">
        <v>11575</v>
      </c>
      <c r="Q8198" t="s">
        <v>41</v>
      </c>
      <c r="R8198">
        <v>172</v>
      </c>
      <c r="S8198" s="2">
        <v>44963</v>
      </c>
      <c r="T8198" s="2">
        <v>44973</v>
      </c>
      <c r="U8198">
        <v>0</v>
      </c>
      <c r="V8198" t="s">
        <v>85</v>
      </c>
      <c r="W8198">
        <v>817</v>
      </c>
      <c r="X8198" t="s">
        <v>60</v>
      </c>
      <c r="Y8198" t="s">
        <v>61</v>
      </c>
      <c r="Z8198">
        <v>0</v>
      </c>
      <c r="AA8198">
        <v>467</v>
      </c>
      <c r="AB8198">
        <v>9975</v>
      </c>
      <c r="AC8198" t="s">
        <v>46</v>
      </c>
    </row>
    <row r="8199" spans="1:29" x14ac:dyDescent="0.3">
      <c r="A8199" s="1" t="s">
        <v>47</v>
      </c>
      <c r="B8199" t="s">
        <v>153</v>
      </c>
      <c r="C8199" t="s">
        <v>1203</v>
      </c>
      <c r="D8199" t="s">
        <v>352</v>
      </c>
      <c r="E8199">
        <v>8</v>
      </c>
      <c r="F8199" t="s">
        <v>186</v>
      </c>
      <c r="G8199" t="s">
        <v>650</v>
      </c>
      <c r="H8199" t="s">
        <v>79</v>
      </c>
      <c r="I8199" t="s">
        <v>1622</v>
      </c>
      <c r="J8199" t="s">
        <v>8193</v>
      </c>
      <c r="K8199" t="s">
        <v>17749</v>
      </c>
      <c r="L8199" t="s">
        <v>17750</v>
      </c>
      <c r="M8199" t="s">
        <v>1707</v>
      </c>
      <c r="N8199" t="s">
        <v>94</v>
      </c>
      <c r="O8199">
        <v>18312</v>
      </c>
      <c r="P8199">
        <v>21488</v>
      </c>
      <c r="Q8199" t="s">
        <v>95</v>
      </c>
      <c r="R8199">
        <v>479</v>
      </c>
      <c r="S8199" s="2">
        <v>44713</v>
      </c>
      <c r="T8199" t="s">
        <v>42</v>
      </c>
      <c r="U8199">
        <v>0</v>
      </c>
      <c r="V8199" t="s">
        <v>71</v>
      </c>
      <c r="W8199">
        <v>463</v>
      </c>
      <c r="X8199" t="s">
        <v>44</v>
      </c>
      <c r="Y8199" t="s">
        <v>45</v>
      </c>
      <c r="Z8199">
        <v>0</v>
      </c>
      <c r="AA8199">
        <v>574</v>
      </c>
      <c r="AB8199">
        <v>20475</v>
      </c>
      <c r="AC8199" t="s">
        <v>73</v>
      </c>
    </row>
    <row r="8200" spans="1:29" x14ac:dyDescent="0.3">
      <c r="A8200" s="1" t="s">
        <v>47</v>
      </c>
      <c r="B8200" t="s">
        <v>117</v>
      </c>
      <c r="C8200" t="s">
        <v>118</v>
      </c>
      <c r="D8200" t="s">
        <v>119</v>
      </c>
      <c r="E8200">
        <v>3</v>
      </c>
      <c r="F8200" t="s">
        <v>271</v>
      </c>
      <c r="G8200" t="s">
        <v>715</v>
      </c>
      <c r="H8200" t="s">
        <v>79</v>
      </c>
      <c r="I8200" t="s">
        <v>4948</v>
      </c>
      <c r="J8200" t="s">
        <v>4623</v>
      </c>
      <c r="K8200" t="s">
        <v>17751</v>
      </c>
      <c r="L8200" t="s">
        <v>17752</v>
      </c>
      <c r="M8200" t="s">
        <v>1311</v>
      </c>
      <c r="N8200" t="s">
        <v>40</v>
      </c>
      <c r="O8200">
        <v>23035</v>
      </c>
      <c r="P8200">
        <v>25395</v>
      </c>
      <c r="Q8200" t="s">
        <v>59</v>
      </c>
      <c r="R8200">
        <v>836</v>
      </c>
      <c r="S8200" s="2">
        <v>44939</v>
      </c>
      <c r="T8200" s="2">
        <v>44949</v>
      </c>
      <c r="U8200">
        <v>17382</v>
      </c>
      <c r="V8200" t="s">
        <v>85</v>
      </c>
      <c r="W8200">
        <v>538</v>
      </c>
      <c r="X8200" t="s">
        <v>60</v>
      </c>
      <c r="Y8200" t="s">
        <v>61</v>
      </c>
      <c r="Z8200">
        <v>0</v>
      </c>
      <c r="AA8200">
        <v>121</v>
      </c>
      <c r="AB8200">
        <v>24693</v>
      </c>
      <c r="AC8200" t="s">
        <v>73</v>
      </c>
    </row>
    <row r="8201" spans="1:29" x14ac:dyDescent="0.3">
      <c r="A8201" s="1" t="s">
        <v>29</v>
      </c>
      <c r="B8201" t="s">
        <v>327</v>
      </c>
      <c r="C8201" t="s">
        <v>1209</v>
      </c>
      <c r="D8201" t="s">
        <v>138</v>
      </c>
      <c r="E8201">
        <v>9</v>
      </c>
      <c r="F8201" t="s">
        <v>186</v>
      </c>
      <c r="G8201" t="s">
        <v>1504</v>
      </c>
      <c r="H8201" t="s">
        <v>79</v>
      </c>
      <c r="I8201" t="s">
        <v>5201</v>
      </c>
      <c r="J8201" t="s">
        <v>1535</v>
      </c>
      <c r="K8201" t="s">
        <v>17753</v>
      </c>
      <c r="L8201" t="s">
        <v>17754</v>
      </c>
      <c r="M8201" t="s">
        <v>333</v>
      </c>
      <c r="N8201" t="s">
        <v>94</v>
      </c>
      <c r="O8201">
        <v>13305</v>
      </c>
      <c r="P8201">
        <v>17276</v>
      </c>
      <c r="Q8201" t="s">
        <v>95</v>
      </c>
      <c r="R8201">
        <v>279</v>
      </c>
      <c r="S8201" s="2">
        <v>44844</v>
      </c>
      <c r="T8201" s="2">
        <v>44851</v>
      </c>
      <c r="U8201">
        <v>0</v>
      </c>
      <c r="V8201" t="s">
        <v>106</v>
      </c>
      <c r="W8201">
        <v>410</v>
      </c>
      <c r="X8201" t="s">
        <v>60</v>
      </c>
      <c r="Y8201" t="s">
        <v>72</v>
      </c>
      <c r="Z8201">
        <v>0</v>
      </c>
      <c r="AA8201">
        <v>955</v>
      </c>
      <c r="AB8201">
        <v>15889</v>
      </c>
      <c r="AC8201" t="s">
        <v>107</v>
      </c>
    </row>
    <row r="8202" spans="1:29" x14ac:dyDescent="0.3">
      <c r="A8202" s="1" t="s">
        <v>47</v>
      </c>
      <c r="B8202" t="s">
        <v>234</v>
      </c>
      <c r="C8202" t="s">
        <v>742</v>
      </c>
      <c r="D8202" t="s">
        <v>138</v>
      </c>
      <c r="E8202">
        <v>2</v>
      </c>
      <c r="F8202" t="s">
        <v>99</v>
      </c>
      <c r="G8202" t="s">
        <v>950</v>
      </c>
      <c r="H8202" t="s">
        <v>79</v>
      </c>
      <c r="I8202" t="s">
        <v>1985</v>
      </c>
      <c r="J8202" t="s">
        <v>1567</v>
      </c>
      <c r="K8202" t="s">
        <v>17755</v>
      </c>
      <c r="L8202" t="s">
        <v>17756</v>
      </c>
      <c r="M8202" t="s">
        <v>483</v>
      </c>
      <c r="N8202" t="s">
        <v>40</v>
      </c>
      <c r="O8202">
        <v>3801</v>
      </c>
      <c r="P8202">
        <v>5869</v>
      </c>
      <c r="Q8202" t="s">
        <v>59</v>
      </c>
      <c r="R8202">
        <v>747</v>
      </c>
      <c r="S8202" s="2">
        <v>44268</v>
      </c>
      <c r="T8202" s="2">
        <v>44275</v>
      </c>
      <c r="U8202">
        <v>40946</v>
      </c>
      <c r="V8202" t="s">
        <v>71</v>
      </c>
      <c r="W8202">
        <v>628</v>
      </c>
      <c r="X8202" t="s">
        <v>60</v>
      </c>
      <c r="Y8202" t="s">
        <v>61</v>
      </c>
      <c r="Z8202">
        <v>0</v>
      </c>
      <c r="AA8202">
        <v>558</v>
      </c>
      <c r="AB8202">
        <v>3973</v>
      </c>
      <c r="AC8202" t="s">
        <v>107</v>
      </c>
    </row>
    <row r="8203" spans="1:29" x14ac:dyDescent="0.3">
      <c r="A8203" s="1" t="s">
        <v>47</v>
      </c>
      <c r="B8203" t="s">
        <v>161</v>
      </c>
      <c r="C8203" t="s">
        <v>2249</v>
      </c>
      <c r="D8203" t="s">
        <v>32</v>
      </c>
      <c r="E8203">
        <v>9</v>
      </c>
      <c r="F8203" t="s">
        <v>77</v>
      </c>
      <c r="G8203" t="s">
        <v>78</v>
      </c>
      <c r="H8203" t="s">
        <v>79</v>
      </c>
      <c r="I8203" t="s">
        <v>216</v>
      </c>
      <c r="J8203" t="s">
        <v>314</v>
      </c>
      <c r="K8203" t="s">
        <v>17757</v>
      </c>
      <c r="L8203" t="s">
        <v>17758</v>
      </c>
      <c r="M8203" t="s">
        <v>392</v>
      </c>
      <c r="N8203" t="s">
        <v>94</v>
      </c>
      <c r="O8203">
        <v>14317</v>
      </c>
      <c r="P8203">
        <v>17945</v>
      </c>
      <c r="Q8203" t="s">
        <v>95</v>
      </c>
      <c r="R8203">
        <v>700</v>
      </c>
      <c r="S8203" s="2">
        <v>44977</v>
      </c>
      <c r="T8203" t="s">
        <v>42</v>
      </c>
      <c r="U8203">
        <v>0</v>
      </c>
      <c r="V8203" t="s">
        <v>43</v>
      </c>
      <c r="W8203">
        <v>688</v>
      </c>
      <c r="X8203" t="s">
        <v>44</v>
      </c>
      <c r="Y8203" t="s">
        <v>45</v>
      </c>
      <c r="Z8203">
        <v>0</v>
      </c>
      <c r="AA8203">
        <v>265</v>
      </c>
      <c r="AB8203">
        <v>14516</v>
      </c>
      <c r="AC8203" t="s">
        <v>46</v>
      </c>
    </row>
    <row r="8204" spans="1:29" x14ac:dyDescent="0.3">
      <c r="A8204" s="1" t="s">
        <v>47</v>
      </c>
      <c r="B8204" t="s">
        <v>48</v>
      </c>
      <c r="C8204" t="s">
        <v>551</v>
      </c>
      <c r="D8204" t="s">
        <v>76</v>
      </c>
      <c r="E8204">
        <v>8</v>
      </c>
      <c r="F8204" t="s">
        <v>129</v>
      </c>
      <c r="G8204" t="s">
        <v>574</v>
      </c>
      <c r="H8204" t="s">
        <v>79</v>
      </c>
      <c r="I8204" t="s">
        <v>36</v>
      </c>
      <c r="J8204" t="s">
        <v>274</v>
      </c>
      <c r="K8204" t="s">
        <v>17759</v>
      </c>
      <c r="L8204" t="s">
        <v>17760</v>
      </c>
      <c r="M8204" t="s">
        <v>220</v>
      </c>
      <c r="N8204" t="s">
        <v>58</v>
      </c>
      <c r="O8204">
        <v>8071</v>
      </c>
      <c r="P8204">
        <v>11065</v>
      </c>
      <c r="Q8204" t="s">
        <v>95</v>
      </c>
      <c r="R8204">
        <v>528</v>
      </c>
      <c r="S8204" s="2">
        <v>44525</v>
      </c>
      <c r="T8204" s="2">
        <v>44548</v>
      </c>
      <c r="U8204">
        <v>0</v>
      </c>
      <c r="V8204" t="s">
        <v>43</v>
      </c>
      <c r="W8204">
        <v>432</v>
      </c>
      <c r="X8204" t="s">
        <v>60</v>
      </c>
      <c r="Y8204" t="s">
        <v>45</v>
      </c>
      <c r="Z8204">
        <v>1518</v>
      </c>
      <c r="AA8204">
        <v>598</v>
      </c>
      <c r="AB8204">
        <v>10862</v>
      </c>
      <c r="AC8204" t="s">
        <v>46</v>
      </c>
    </row>
    <row r="8205" spans="1:29" x14ac:dyDescent="0.3">
      <c r="A8205" s="1" t="s">
        <v>29</v>
      </c>
      <c r="B8205" t="s">
        <v>96</v>
      </c>
      <c r="C8205" t="s">
        <v>1906</v>
      </c>
      <c r="D8205" t="s">
        <v>169</v>
      </c>
      <c r="E8205">
        <v>10</v>
      </c>
      <c r="F8205" t="s">
        <v>64</v>
      </c>
      <c r="G8205" t="s">
        <v>1599</v>
      </c>
      <c r="H8205" t="s">
        <v>35</v>
      </c>
      <c r="I8205" t="s">
        <v>1156</v>
      </c>
      <c r="J8205" t="s">
        <v>1497</v>
      </c>
      <c r="K8205" t="s">
        <v>17761</v>
      </c>
      <c r="L8205" t="s">
        <v>17762</v>
      </c>
      <c r="M8205" t="s">
        <v>1500</v>
      </c>
      <c r="N8205" t="s">
        <v>84</v>
      </c>
      <c r="O8205">
        <v>5093</v>
      </c>
      <c r="P8205">
        <v>10084</v>
      </c>
      <c r="Q8205" t="s">
        <v>59</v>
      </c>
      <c r="R8205">
        <v>843</v>
      </c>
      <c r="S8205" s="2">
        <v>44848</v>
      </c>
      <c r="T8205" s="2">
        <v>44860</v>
      </c>
      <c r="U8205">
        <v>28335</v>
      </c>
      <c r="V8205" t="s">
        <v>71</v>
      </c>
      <c r="W8205">
        <v>624</v>
      </c>
      <c r="X8205" t="s">
        <v>60</v>
      </c>
      <c r="Y8205" t="s">
        <v>72</v>
      </c>
      <c r="Z8205">
        <v>0</v>
      </c>
      <c r="AA8205">
        <v>897</v>
      </c>
      <c r="AB8205">
        <v>5777</v>
      </c>
      <c r="AC8205" t="s">
        <v>73</v>
      </c>
    </row>
    <row r="8206" spans="1:29" x14ac:dyDescent="0.3">
      <c r="A8206" s="1" t="s">
        <v>47</v>
      </c>
      <c r="B8206" t="s">
        <v>136</v>
      </c>
      <c r="C8206" t="s">
        <v>1386</v>
      </c>
      <c r="D8206" t="s">
        <v>98</v>
      </c>
      <c r="E8206">
        <v>2</v>
      </c>
      <c r="F8206" t="s">
        <v>77</v>
      </c>
      <c r="G8206" t="s">
        <v>440</v>
      </c>
      <c r="H8206" t="s">
        <v>79</v>
      </c>
      <c r="I8206" t="s">
        <v>1161</v>
      </c>
      <c r="J8206" t="s">
        <v>3344</v>
      </c>
      <c r="K8206" t="s">
        <v>17763</v>
      </c>
      <c r="L8206" t="s">
        <v>17764</v>
      </c>
      <c r="M8206" t="s">
        <v>988</v>
      </c>
      <c r="N8206" t="s">
        <v>84</v>
      </c>
      <c r="O8206">
        <v>10667</v>
      </c>
      <c r="P8206">
        <v>12929</v>
      </c>
      <c r="Q8206" t="s">
        <v>59</v>
      </c>
      <c r="R8206">
        <v>875</v>
      </c>
      <c r="S8206" s="2">
        <v>45019</v>
      </c>
      <c r="T8206" t="s">
        <v>42</v>
      </c>
      <c r="U8206">
        <v>11089</v>
      </c>
      <c r="V8206" t="s">
        <v>106</v>
      </c>
      <c r="W8206">
        <v>550</v>
      </c>
      <c r="X8206" t="s">
        <v>44</v>
      </c>
      <c r="Y8206" t="s">
        <v>45</v>
      </c>
      <c r="Z8206">
        <v>0</v>
      </c>
      <c r="AA8206">
        <v>765</v>
      </c>
      <c r="AB8206">
        <v>12386</v>
      </c>
      <c r="AC8206" t="s">
        <v>46</v>
      </c>
    </row>
    <row r="8207" spans="1:29" x14ac:dyDescent="0.3">
      <c r="A8207" s="1" t="s">
        <v>29</v>
      </c>
      <c r="B8207" t="s">
        <v>96</v>
      </c>
      <c r="C8207" t="s">
        <v>893</v>
      </c>
      <c r="D8207" t="s">
        <v>236</v>
      </c>
      <c r="E8207">
        <v>7</v>
      </c>
      <c r="F8207" t="s">
        <v>51</v>
      </c>
      <c r="G8207" t="s">
        <v>52</v>
      </c>
      <c r="H8207" t="s">
        <v>79</v>
      </c>
      <c r="I8207" t="s">
        <v>1055</v>
      </c>
      <c r="J8207" t="s">
        <v>90</v>
      </c>
      <c r="K8207" t="s">
        <v>17765</v>
      </c>
      <c r="L8207" t="s">
        <v>17766</v>
      </c>
      <c r="M8207" t="s">
        <v>1500</v>
      </c>
      <c r="N8207" t="s">
        <v>40</v>
      </c>
      <c r="O8207">
        <v>19153</v>
      </c>
      <c r="P8207">
        <v>23686</v>
      </c>
      <c r="Q8207" t="s">
        <v>59</v>
      </c>
      <c r="R8207">
        <v>705</v>
      </c>
      <c r="S8207" s="2">
        <v>45163</v>
      </c>
      <c r="T8207" s="2">
        <v>45172</v>
      </c>
      <c r="U8207">
        <v>1119</v>
      </c>
      <c r="V8207" t="s">
        <v>85</v>
      </c>
      <c r="W8207">
        <v>411</v>
      </c>
      <c r="X8207" t="s">
        <v>60</v>
      </c>
      <c r="Y8207" t="s">
        <v>45</v>
      </c>
      <c r="Z8207">
        <v>0</v>
      </c>
      <c r="AA8207">
        <v>634</v>
      </c>
      <c r="AB8207">
        <v>23232</v>
      </c>
      <c r="AC8207" t="s">
        <v>73</v>
      </c>
    </row>
    <row r="8208" spans="1:29" x14ac:dyDescent="0.3">
      <c r="A8208" s="1" t="s">
        <v>47</v>
      </c>
      <c r="B8208" t="s">
        <v>48</v>
      </c>
      <c r="C8208" t="s">
        <v>2494</v>
      </c>
      <c r="D8208" t="s">
        <v>138</v>
      </c>
      <c r="E8208">
        <v>7</v>
      </c>
      <c r="F8208" t="s">
        <v>64</v>
      </c>
      <c r="G8208" t="s">
        <v>65</v>
      </c>
      <c r="H8208" t="s">
        <v>79</v>
      </c>
      <c r="I8208" t="s">
        <v>265</v>
      </c>
      <c r="J8208" t="s">
        <v>13125</v>
      </c>
      <c r="K8208" t="s">
        <v>17767</v>
      </c>
      <c r="L8208" t="s">
        <v>17768</v>
      </c>
      <c r="M8208" t="s">
        <v>556</v>
      </c>
      <c r="N8208" t="s">
        <v>84</v>
      </c>
      <c r="O8208">
        <v>24101</v>
      </c>
      <c r="P8208">
        <v>26741</v>
      </c>
      <c r="Q8208" t="s">
        <v>41</v>
      </c>
      <c r="R8208">
        <v>157</v>
      </c>
      <c r="S8208" s="2">
        <v>44736</v>
      </c>
      <c r="T8208" t="s">
        <v>42</v>
      </c>
      <c r="U8208">
        <v>0</v>
      </c>
      <c r="V8208" t="s">
        <v>85</v>
      </c>
      <c r="W8208">
        <v>562</v>
      </c>
      <c r="X8208" t="s">
        <v>44</v>
      </c>
      <c r="Y8208" t="s">
        <v>61</v>
      </c>
      <c r="Z8208">
        <v>0</v>
      </c>
      <c r="AA8208">
        <v>586</v>
      </c>
      <c r="AB8208">
        <v>24977</v>
      </c>
      <c r="AC8208" t="s">
        <v>46</v>
      </c>
    </row>
    <row r="8209" spans="1:29" x14ac:dyDescent="0.3">
      <c r="A8209" s="1" t="s">
        <v>47</v>
      </c>
      <c r="B8209" t="s">
        <v>108</v>
      </c>
      <c r="C8209" t="s">
        <v>1220</v>
      </c>
      <c r="D8209" t="s">
        <v>76</v>
      </c>
      <c r="E8209">
        <v>7</v>
      </c>
      <c r="F8209" t="s">
        <v>186</v>
      </c>
      <c r="G8209" t="s">
        <v>1504</v>
      </c>
      <c r="H8209" t="s">
        <v>35</v>
      </c>
      <c r="I8209" t="s">
        <v>838</v>
      </c>
      <c r="J8209" t="s">
        <v>3055</v>
      </c>
      <c r="K8209">
        <v>3850692212</v>
      </c>
      <c r="L8209" t="s">
        <v>17769</v>
      </c>
      <c r="M8209" t="s">
        <v>1768</v>
      </c>
      <c r="N8209" t="s">
        <v>40</v>
      </c>
      <c r="O8209">
        <v>9350</v>
      </c>
      <c r="P8209">
        <v>13621</v>
      </c>
      <c r="Q8209" t="s">
        <v>59</v>
      </c>
      <c r="R8209">
        <v>530</v>
      </c>
      <c r="S8209" s="2">
        <v>45361</v>
      </c>
      <c r="T8209" t="s">
        <v>42</v>
      </c>
      <c r="U8209">
        <v>2738</v>
      </c>
      <c r="V8209" t="s">
        <v>71</v>
      </c>
      <c r="W8209">
        <v>708</v>
      </c>
      <c r="X8209" t="s">
        <v>44</v>
      </c>
      <c r="Y8209" t="s">
        <v>45</v>
      </c>
      <c r="Z8209">
        <v>0</v>
      </c>
      <c r="AA8209">
        <v>688</v>
      </c>
      <c r="AB8209">
        <v>9887</v>
      </c>
      <c r="AC8209" t="s">
        <v>46</v>
      </c>
    </row>
    <row r="8210" spans="1:29" x14ac:dyDescent="0.3">
      <c r="A8210" s="1" t="s">
        <v>47</v>
      </c>
      <c r="B8210" t="s">
        <v>48</v>
      </c>
      <c r="C8210" t="s">
        <v>1236</v>
      </c>
      <c r="D8210" t="s">
        <v>119</v>
      </c>
      <c r="E8210">
        <v>7</v>
      </c>
      <c r="F8210" t="s">
        <v>33</v>
      </c>
      <c r="G8210" t="s">
        <v>170</v>
      </c>
      <c r="H8210" t="s">
        <v>79</v>
      </c>
      <c r="I8210" t="s">
        <v>2069</v>
      </c>
      <c r="J8210" t="s">
        <v>4678</v>
      </c>
      <c r="K8210" t="s">
        <v>17770</v>
      </c>
      <c r="L8210" t="s">
        <v>17771</v>
      </c>
      <c r="M8210" t="s">
        <v>648</v>
      </c>
      <c r="N8210" t="s">
        <v>94</v>
      </c>
      <c r="O8210">
        <v>17909</v>
      </c>
      <c r="P8210">
        <v>22051</v>
      </c>
      <c r="Q8210" t="s">
        <v>59</v>
      </c>
      <c r="R8210">
        <v>790</v>
      </c>
      <c r="S8210" s="2">
        <v>44572</v>
      </c>
      <c r="T8210" s="2">
        <v>44585</v>
      </c>
      <c r="U8210">
        <v>20832</v>
      </c>
      <c r="V8210" t="s">
        <v>106</v>
      </c>
      <c r="W8210">
        <v>545</v>
      </c>
      <c r="X8210" t="s">
        <v>60</v>
      </c>
      <c r="Y8210" t="s">
        <v>72</v>
      </c>
      <c r="Z8210">
        <v>0</v>
      </c>
      <c r="AA8210">
        <v>469</v>
      </c>
      <c r="AB8210">
        <v>21473</v>
      </c>
      <c r="AC8210" t="s">
        <v>46</v>
      </c>
    </row>
    <row r="8211" spans="1:29" x14ac:dyDescent="0.3">
      <c r="A8211" s="1" t="s">
        <v>47</v>
      </c>
      <c r="B8211" t="s">
        <v>117</v>
      </c>
      <c r="C8211" t="s">
        <v>118</v>
      </c>
      <c r="D8211" t="s">
        <v>201</v>
      </c>
      <c r="E8211">
        <v>3</v>
      </c>
      <c r="F8211" t="s">
        <v>33</v>
      </c>
      <c r="G8211" t="s">
        <v>170</v>
      </c>
      <c r="H8211" t="s">
        <v>35</v>
      </c>
      <c r="I8211" t="s">
        <v>377</v>
      </c>
      <c r="J8211" t="s">
        <v>890</v>
      </c>
      <c r="K8211" t="s">
        <v>17772</v>
      </c>
      <c r="L8211" t="s">
        <v>17773</v>
      </c>
      <c r="M8211" t="s">
        <v>517</v>
      </c>
      <c r="N8211" t="s">
        <v>94</v>
      </c>
      <c r="O8211">
        <v>3246</v>
      </c>
      <c r="P8211">
        <v>6692</v>
      </c>
      <c r="Q8211" t="s">
        <v>59</v>
      </c>
      <c r="R8211">
        <v>156</v>
      </c>
      <c r="S8211" s="2">
        <v>45308</v>
      </c>
      <c r="T8211" t="s">
        <v>42</v>
      </c>
      <c r="U8211">
        <v>42144</v>
      </c>
      <c r="V8211" t="s">
        <v>106</v>
      </c>
      <c r="W8211">
        <v>762</v>
      </c>
      <c r="X8211" t="s">
        <v>44</v>
      </c>
      <c r="Y8211" t="s">
        <v>61</v>
      </c>
      <c r="Z8211">
        <v>0</v>
      </c>
      <c r="AA8211">
        <v>127</v>
      </c>
      <c r="AB8211">
        <v>4380</v>
      </c>
      <c r="AC8211" t="s">
        <v>107</v>
      </c>
    </row>
    <row r="8212" spans="1:29" x14ac:dyDescent="0.3">
      <c r="A8212" s="1" t="s">
        <v>29</v>
      </c>
      <c r="B8212" t="s">
        <v>393</v>
      </c>
      <c r="C8212" t="s">
        <v>2027</v>
      </c>
      <c r="D8212" t="s">
        <v>119</v>
      </c>
      <c r="E8212">
        <v>1</v>
      </c>
      <c r="F8212" t="s">
        <v>77</v>
      </c>
      <c r="G8212" t="s">
        <v>440</v>
      </c>
      <c r="H8212" t="s">
        <v>35</v>
      </c>
      <c r="I8212" t="s">
        <v>36</v>
      </c>
      <c r="J8212" t="s">
        <v>3059</v>
      </c>
      <c r="K8212" t="s">
        <v>17774</v>
      </c>
      <c r="L8212" t="s">
        <v>17775</v>
      </c>
      <c r="M8212" t="s">
        <v>654</v>
      </c>
      <c r="N8212" t="s">
        <v>58</v>
      </c>
      <c r="O8212">
        <v>8743</v>
      </c>
      <c r="P8212">
        <v>12615</v>
      </c>
      <c r="Q8212" t="s">
        <v>95</v>
      </c>
      <c r="R8212">
        <v>305</v>
      </c>
      <c r="S8212" s="2">
        <v>45250</v>
      </c>
      <c r="T8212" t="s">
        <v>42</v>
      </c>
      <c r="U8212">
        <v>0</v>
      </c>
      <c r="V8212" t="s">
        <v>43</v>
      </c>
      <c r="W8212">
        <v>547</v>
      </c>
      <c r="X8212" t="s">
        <v>44</v>
      </c>
      <c r="Y8212" t="s">
        <v>45</v>
      </c>
      <c r="Z8212">
        <v>3306</v>
      </c>
      <c r="AA8212">
        <v>844</v>
      </c>
      <c r="AB8212">
        <v>12286</v>
      </c>
      <c r="AC8212" t="s">
        <v>73</v>
      </c>
    </row>
    <row r="8213" spans="1:29" x14ac:dyDescent="0.3">
      <c r="A8213" s="1" t="s">
        <v>47</v>
      </c>
      <c r="B8213" t="s">
        <v>117</v>
      </c>
      <c r="C8213" t="s">
        <v>865</v>
      </c>
      <c r="D8213" t="s">
        <v>76</v>
      </c>
      <c r="E8213">
        <v>3</v>
      </c>
      <c r="F8213" t="s">
        <v>77</v>
      </c>
      <c r="G8213" t="s">
        <v>501</v>
      </c>
      <c r="H8213" t="s">
        <v>35</v>
      </c>
      <c r="I8213" t="s">
        <v>434</v>
      </c>
      <c r="J8213" t="s">
        <v>1259</v>
      </c>
      <c r="K8213">
        <f>1-93-949-7400</f>
        <v>-8441</v>
      </c>
      <c r="L8213" t="s">
        <v>17776</v>
      </c>
      <c r="M8213" t="s">
        <v>248</v>
      </c>
      <c r="N8213" t="s">
        <v>58</v>
      </c>
      <c r="O8213">
        <v>29997</v>
      </c>
      <c r="P8213">
        <v>33971</v>
      </c>
      <c r="Q8213" t="s">
        <v>59</v>
      </c>
      <c r="R8213">
        <v>535</v>
      </c>
      <c r="S8213" s="2">
        <v>44873</v>
      </c>
      <c r="T8213" t="s">
        <v>42</v>
      </c>
      <c r="U8213">
        <v>12733</v>
      </c>
      <c r="V8213" t="s">
        <v>85</v>
      </c>
      <c r="W8213">
        <v>778</v>
      </c>
      <c r="X8213" t="s">
        <v>44</v>
      </c>
      <c r="Y8213" t="s">
        <v>72</v>
      </c>
      <c r="Z8213">
        <v>4884</v>
      </c>
      <c r="AA8213">
        <v>173</v>
      </c>
      <c r="AB8213">
        <v>30593</v>
      </c>
      <c r="AC8213" t="s">
        <v>73</v>
      </c>
    </row>
    <row r="8214" spans="1:29" x14ac:dyDescent="0.3">
      <c r="A8214" s="1" t="s">
        <v>47</v>
      </c>
      <c r="B8214" t="s">
        <v>145</v>
      </c>
      <c r="C8214" t="s">
        <v>547</v>
      </c>
      <c r="D8214" t="s">
        <v>110</v>
      </c>
      <c r="E8214">
        <v>8</v>
      </c>
      <c r="F8214" t="s">
        <v>120</v>
      </c>
      <c r="G8214" t="s">
        <v>329</v>
      </c>
      <c r="H8214" t="s">
        <v>79</v>
      </c>
      <c r="I8214" t="s">
        <v>838</v>
      </c>
      <c r="J8214" t="s">
        <v>945</v>
      </c>
      <c r="K8214" t="s">
        <v>17777</v>
      </c>
      <c r="L8214" t="s">
        <v>17778</v>
      </c>
      <c r="M8214" t="s">
        <v>2965</v>
      </c>
      <c r="N8214" t="s">
        <v>94</v>
      </c>
      <c r="O8214">
        <v>9136</v>
      </c>
      <c r="P8214">
        <v>11430</v>
      </c>
      <c r="Q8214" t="s">
        <v>95</v>
      </c>
      <c r="R8214">
        <v>639</v>
      </c>
      <c r="S8214" s="2">
        <v>44686</v>
      </c>
      <c r="T8214" t="s">
        <v>42</v>
      </c>
      <c r="U8214">
        <v>0</v>
      </c>
      <c r="V8214" t="s">
        <v>43</v>
      </c>
      <c r="W8214">
        <v>635</v>
      </c>
      <c r="X8214" t="s">
        <v>44</v>
      </c>
      <c r="Y8214" t="s">
        <v>61</v>
      </c>
      <c r="Z8214">
        <v>0</v>
      </c>
      <c r="AA8214">
        <v>241</v>
      </c>
      <c r="AB8214">
        <v>9720</v>
      </c>
      <c r="AC8214" t="s">
        <v>107</v>
      </c>
    </row>
    <row r="8215" spans="1:29" x14ac:dyDescent="0.3">
      <c r="A8215" s="1" t="s">
        <v>29</v>
      </c>
      <c r="B8215" t="s">
        <v>541</v>
      </c>
      <c r="C8215" t="s">
        <v>2553</v>
      </c>
      <c r="D8215" t="s">
        <v>119</v>
      </c>
      <c r="E8215">
        <v>5</v>
      </c>
      <c r="F8215" t="s">
        <v>99</v>
      </c>
      <c r="G8215" t="s">
        <v>631</v>
      </c>
      <c r="H8215" t="s">
        <v>35</v>
      </c>
      <c r="I8215" t="s">
        <v>5743</v>
      </c>
      <c r="J8215" t="s">
        <v>354</v>
      </c>
      <c r="K8215" t="s">
        <v>17779</v>
      </c>
      <c r="L8215" t="s">
        <v>17780</v>
      </c>
      <c r="M8215" t="s">
        <v>1117</v>
      </c>
      <c r="N8215" t="s">
        <v>58</v>
      </c>
      <c r="O8215">
        <v>17489</v>
      </c>
      <c r="P8215">
        <v>20112</v>
      </c>
      <c r="Q8215" t="s">
        <v>95</v>
      </c>
      <c r="R8215">
        <v>659</v>
      </c>
      <c r="S8215" s="2">
        <v>44745</v>
      </c>
      <c r="T8215" t="s">
        <v>42</v>
      </c>
      <c r="U8215">
        <v>0</v>
      </c>
      <c r="V8215" t="s">
        <v>85</v>
      </c>
      <c r="W8215">
        <v>779</v>
      </c>
      <c r="X8215" t="s">
        <v>44</v>
      </c>
      <c r="Y8215" t="s">
        <v>45</v>
      </c>
      <c r="Z8215">
        <v>1800</v>
      </c>
      <c r="AA8215">
        <v>208</v>
      </c>
      <c r="AB8215">
        <v>17916</v>
      </c>
      <c r="AC8215" t="s">
        <v>73</v>
      </c>
    </row>
    <row r="8216" spans="1:29" x14ac:dyDescent="0.3">
      <c r="A8216" s="1" t="s">
        <v>47</v>
      </c>
      <c r="B8216" t="s">
        <v>234</v>
      </c>
      <c r="C8216" t="s">
        <v>2309</v>
      </c>
      <c r="D8216" t="s">
        <v>76</v>
      </c>
      <c r="E8216">
        <v>1</v>
      </c>
      <c r="F8216" t="s">
        <v>221</v>
      </c>
      <c r="G8216" t="s">
        <v>882</v>
      </c>
      <c r="H8216" t="s">
        <v>35</v>
      </c>
      <c r="I8216" t="s">
        <v>1318</v>
      </c>
      <c r="J8216" t="s">
        <v>224</v>
      </c>
      <c r="K8216" t="s">
        <v>17781</v>
      </c>
      <c r="L8216" t="s">
        <v>17782</v>
      </c>
      <c r="M8216" t="s">
        <v>984</v>
      </c>
      <c r="N8216" t="s">
        <v>84</v>
      </c>
      <c r="O8216">
        <v>24224</v>
      </c>
      <c r="P8216">
        <v>28982</v>
      </c>
      <c r="Q8216" t="s">
        <v>59</v>
      </c>
      <c r="R8216">
        <v>585</v>
      </c>
      <c r="S8216" s="2">
        <v>44671</v>
      </c>
      <c r="T8216" t="s">
        <v>42</v>
      </c>
      <c r="U8216">
        <v>30907</v>
      </c>
      <c r="V8216" t="s">
        <v>71</v>
      </c>
      <c r="W8216">
        <v>461</v>
      </c>
      <c r="X8216" t="s">
        <v>44</v>
      </c>
      <c r="Y8216" t="s">
        <v>61</v>
      </c>
      <c r="Z8216">
        <v>0</v>
      </c>
      <c r="AA8216">
        <v>541</v>
      </c>
      <c r="AB8216">
        <v>26617</v>
      </c>
      <c r="AC8216" t="s">
        <v>107</v>
      </c>
    </row>
    <row r="8217" spans="1:29" x14ac:dyDescent="0.3">
      <c r="A8217" s="1" t="s">
        <v>47</v>
      </c>
      <c r="B8217" t="s">
        <v>117</v>
      </c>
      <c r="C8217" t="s">
        <v>512</v>
      </c>
      <c r="D8217" t="s">
        <v>201</v>
      </c>
      <c r="E8217">
        <v>5</v>
      </c>
      <c r="F8217" t="s">
        <v>129</v>
      </c>
      <c r="G8217" t="s">
        <v>1528</v>
      </c>
      <c r="H8217" t="s">
        <v>35</v>
      </c>
      <c r="I8217" t="s">
        <v>36</v>
      </c>
      <c r="J8217" t="s">
        <v>524</v>
      </c>
      <c r="K8217" t="s">
        <v>17783</v>
      </c>
      <c r="L8217" t="s">
        <v>17784</v>
      </c>
      <c r="M8217" t="s">
        <v>925</v>
      </c>
      <c r="N8217" t="s">
        <v>84</v>
      </c>
      <c r="O8217">
        <v>4262</v>
      </c>
      <c r="P8217">
        <v>7218</v>
      </c>
      <c r="Q8217" t="s">
        <v>59</v>
      </c>
      <c r="R8217">
        <v>588</v>
      </c>
      <c r="S8217" s="2">
        <v>44741</v>
      </c>
      <c r="T8217" t="s">
        <v>42</v>
      </c>
      <c r="U8217">
        <v>43653</v>
      </c>
      <c r="V8217" t="s">
        <v>71</v>
      </c>
      <c r="W8217">
        <v>693</v>
      </c>
      <c r="X8217" t="s">
        <v>44</v>
      </c>
      <c r="Y8217" t="s">
        <v>61</v>
      </c>
      <c r="Z8217">
        <v>0</v>
      </c>
      <c r="AA8217">
        <v>687</v>
      </c>
      <c r="AB8217">
        <v>6377</v>
      </c>
      <c r="AC8217" t="s">
        <v>107</v>
      </c>
    </row>
    <row r="8218" spans="1:29" x14ac:dyDescent="0.3">
      <c r="A8218" s="1" t="s">
        <v>29</v>
      </c>
      <c r="B8218" t="s">
        <v>363</v>
      </c>
      <c r="C8218" t="s">
        <v>661</v>
      </c>
      <c r="D8218" t="s">
        <v>98</v>
      </c>
      <c r="E8218">
        <v>1</v>
      </c>
      <c r="F8218" t="s">
        <v>221</v>
      </c>
      <c r="G8218" t="s">
        <v>1096</v>
      </c>
      <c r="H8218" t="s">
        <v>35</v>
      </c>
      <c r="I8218" t="s">
        <v>662</v>
      </c>
      <c r="J8218" t="s">
        <v>1814</v>
      </c>
      <c r="K8218">
        <v>1549633109</v>
      </c>
      <c r="L8218" t="s">
        <v>17785</v>
      </c>
      <c r="M8218" t="s">
        <v>511</v>
      </c>
      <c r="N8218" t="s">
        <v>84</v>
      </c>
      <c r="O8218">
        <v>5577</v>
      </c>
      <c r="P8218">
        <v>10006</v>
      </c>
      <c r="Q8218" t="s">
        <v>41</v>
      </c>
      <c r="R8218">
        <v>934</v>
      </c>
      <c r="S8218" s="2">
        <v>45230</v>
      </c>
      <c r="T8218" t="s">
        <v>42</v>
      </c>
      <c r="U8218">
        <v>0</v>
      </c>
      <c r="V8218" t="s">
        <v>106</v>
      </c>
      <c r="W8218">
        <v>711</v>
      </c>
      <c r="X8218" t="s">
        <v>44</v>
      </c>
      <c r="Y8218" t="s">
        <v>61</v>
      </c>
      <c r="Z8218">
        <v>0</v>
      </c>
      <c r="AA8218">
        <v>860</v>
      </c>
      <c r="AB8218">
        <v>6521</v>
      </c>
      <c r="AC8218" t="s">
        <v>46</v>
      </c>
    </row>
    <row r="8219" spans="1:29" x14ac:dyDescent="0.3">
      <c r="A8219" s="1" t="s">
        <v>29</v>
      </c>
      <c r="B8219" t="s">
        <v>62</v>
      </c>
      <c r="C8219" t="s">
        <v>666</v>
      </c>
      <c r="D8219" t="s">
        <v>138</v>
      </c>
      <c r="E8219">
        <v>3</v>
      </c>
      <c r="F8219" t="s">
        <v>186</v>
      </c>
      <c r="G8219" t="s">
        <v>535</v>
      </c>
      <c r="H8219" t="s">
        <v>35</v>
      </c>
      <c r="I8219" t="s">
        <v>3128</v>
      </c>
      <c r="J8219" t="s">
        <v>1914</v>
      </c>
      <c r="K8219" t="s">
        <v>17786</v>
      </c>
      <c r="L8219" t="s">
        <v>17787</v>
      </c>
      <c r="M8219" t="s">
        <v>326</v>
      </c>
      <c r="N8219" t="s">
        <v>40</v>
      </c>
      <c r="O8219">
        <v>2891</v>
      </c>
      <c r="P8219">
        <v>6922</v>
      </c>
      <c r="Q8219" t="s">
        <v>41</v>
      </c>
      <c r="R8219">
        <v>480</v>
      </c>
      <c r="S8219" s="2">
        <v>44371</v>
      </c>
      <c r="T8219" t="s">
        <v>42</v>
      </c>
      <c r="U8219">
        <v>0</v>
      </c>
      <c r="V8219" t="s">
        <v>106</v>
      </c>
      <c r="W8219">
        <v>751</v>
      </c>
      <c r="X8219" t="s">
        <v>44</v>
      </c>
      <c r="Y8219" t="s">
        <v>45</v>
      </c>
      <c r="Z8219">
        <v>0</v>
      </c>
      <c r="AA8219">
        <v>681</v>
      </c>
      <c r="AB8219">
        <v>2905</v>
      </c>
      <c r="AC8219" t="s">
        <v>73</v>
      </c>
    </row>
    <row r="8220" spans="1:29" x14ac:dyDescent="0.3">
      <c r="A8220" s="1" t="s">
        <v>29</v>
      </c>
      <c r="B8220" t="s">
        <v>74</v>
      </c>
      <c r="C8220" t="s">
        <v>2107</v>
      </c>
      <c r="D8220" t="s">
        <v>257</v>
      </c>
      <c r="E8220">
        <v>5</v>
      </c>
      <c r="F8220" t="s">
        <v>99</v>
      </c>
      <c r="G8220" t="s">
        <v>100</v>
      </c>
      <c r="H8220" t="s">
        <v>35</v>
      </c>
      <c r="I8220" t="s">
        <v>1441</v>
      </c>
      <c r="J8220" t="s">
        <v>428</v>
      </c>
      <c r="K8220" t="s">
        <v>17788</v>
      </c>
      <c r="L8220" t="s">
        <v>17789</v>
      </c>
      <c r="M8220" t="s">
        <v>842</v>
      </c>
      <c r="N8220" t="s">
        <v>40</v>
      </c>
      <c r="O8220">
        <v>4479</v>
      </c>
      <c r="P8220">
        <v>7084</v>
      </c>
      <c r="Q8220" t="s">
        <v>41</v>
      </c>
      <c r="R8220">
        <v>118</v>
      </c>
      <c r="S8220" s="2">
        <v>44725</v>
      </c>
      <c r="T8220" t="s">
        <v>42</v>
      </c>
      <c r="U8220">
        <v>0</v>
      </c>
      <c r="V8220" t="s">
        <v>106</v>
      </c>
      <c r="W8220">
        <v>684</v>
      </c>
      <c r="X8220" t="s">
        <v>44</v>
      </c>
      <c r="Y8220" t="s">
        <v>45</v>
      </c>
      <c r="Z8220">
        <v>0</v>
      </c>
      <c r="AA8220">
        <v>123</v>
      </c>
      <c r="AB8220">
        <v>6034</v>
      </c>
      <c r="AC8220" t="s">
        <v>46</v>
      </c>
    </row>
    <row r="8221" spans="1:29" x14ac:dyDescent="0.3">
      <c r="A8221" s="1" t="s">
        <v>47</v>
      </c>
      <c r="B8221" t="s">
        <v>145</v>
      </c>
      <c r="C8221" t="s">
        <v>547</v>
      </c>
      <c r="D8221" t="s">
        <v>169</v>
      </c>
      <c r="E8221">
        <v>7</v>
      </c>
      <c r="F8221" t="s">
        <v>99</v>
      </c>
      <c r="G8221" t="s">
        <v>529</v>
      </c>
      <c r="H8221" t="s">
        <v>79</v>
      </c>
      <c r="I8221" t="s">
        <v>464</v>
      </c>
      <c r="J8221" t="s">
        <v>4035</v>
      </c>
      <c r="K8221" t="s">
        <v>17790</v>
      </c>
      <c r="L8221" t="s">
        <v>17791</v>
      </c>
      <c r="M8221" t="s">
        <v>2965</v>
      </c>
      <c r="N8221" t="s">
        <v>40</v>
      </c>
      <c r="O8221">
        <v>10404</v>
      </c>
      <c r="P8221">
        <v>15178</v>
      </c>
      <c r="Q8221" t="s">
        <v>95</v>
      </c>
      <c r="R8221">
        <v>555</v>
      </c>
      <c r="S8221" s="2">
        <v>44539</v>
      </c>
      <c r="T8221" s="2">
        <v>44550</v>
      </c>
      <c r="U8221">
        <v>0</v>
      </c>
      <c r="V8221" t="s">
        <v>106</v>
      </c>
      <c r="W8221">
        <v>482</v>
      </c>
      <c r="X8221" t="s">
        <v>60</v>
      </c>
      <c r="Y8221" t="s">
        <v>45</v>
      </c>
      <c r="Z8221">
        <v>0</v>
      </c>
      <c r="AA8221">
        <v>858</v>
      </c>
      <c r="AB8221">
        <v>10640</v>
      </c>
      <c r="AC8221" t="s">
        <v>46</v>
      </c>
    </row>
    <row r="8222" spans="1:29" x14ac:dyDescent="0.3">
      <c r="A8222" s="1" t="s">
        <v>29</v>
      </c>
      <c r="B8222" t="s">
        <v>96</v>
      </c>
      <c r="C8222" t="s">
        <v>1523</v>
      </c>
      <c r="D8222" t="s">
        <v>257</v>
      </c>
      <c r="E8222">
        <v>8</v>
      </c>
      <c r="F8222" t="s">
        <v>221</v>
      </c>
      <c r="G8222" t="s">
        <v>250</v>
      </c>
      <c r="H8222" t="s">
        <v>35</v>
      </c>
      <c r="I8222" t="s">
        <v>3376</v>
      </c>
      <c r="J8222" t="s">
        <v>428</v>
      </c>
      <c r="K8222" t="s">
        <v>17792</v>
      </c>
      <c r="L8222" t="s">
        <v>17793</v>
      </c>
      <c r="M8222" t="s">
        <v>777</v>
      </c>
      <c r="N8222" t="s">
        <v>94</v>
      </c>
      <c r="O8222">
        <v>27083</v>
      </c>
      <c r="P8222">
        <v>29489</v>
      </c>
      <c r="Q8222" t="s">
        <v>95</v>
      </c>
      <c r="R8222">
        <v>755</v>
      </c>
      <c r="S8222" s="2">
        <v>44932</v>
      </c>
      <c r="T8222" s="2">
        <v>44937</v>
      </c>
      <c r="U8222">
        <v>0</v>
      </c>
      <c r="V8222" t="s">
        <v>71</v>
      </c>
      <c r="W8222">
        <v>652</v>
      </c>
      <c r="X8222" t="s">
        <v>60</v>
      </c>
      <c r="Y8222" t="s">
        <v>45</v>
      </c>
      <c r="Z8222">
        <v>0</v>
      </c>
      <c r="AA8222">
        <v>946</v>
      </c>
      <c r="AB8222">
        <v>27561</v>
      </c>
      <c r="AC8222" t="s">
        <v>73</v>
      </c>
    </row>
    <row r="8223" spans="1:29" x14ac:dyDescent="0.3">
      <c r="A8223" s="1" t="s">
        <v>29</v>
      </c>
      <c r="B8223" t="s">
        <v>541</v>
      </c>
      <c r="C8223" t="s">
        <v>541</v>
      </c>
      <c r="D8223" t="s">
        <v>257</v>
      </c>
      <c r="E8223">
        <v>4</v>
      </c>
      <c r="F8223" t="s">
        <v>271</v>
      </c>
      <c r="G8223" t="s">
        <v>495</v>
      </c>
      <c r="H8223" t="s">
        <v>79</v>
      </c>
      <c r="I8223" t="s">
        <v>245</v>
      </c>
      <c r="J8223" t="s">
        <v>553</v>
      </c>
      <c r="K8223" t="s">
        <v>17794</v>
      </c>
      <c r="L8223" t="s">
        <v>17795</v>
      </c>
      <c r="M8223" t="s">
        <v>733</v>
      </c>
      <c r="N8223" t="s">
        <v>94</v>
      </c>
      <c r="O8223">
        <v>18272</v>
      </c>
      <c r="P8223">
        <v>23242</v>
      </c>
      <c r="Q8223" t="s">
        <v>59</v>
      </c>
      <c r="R8223">
        <v>987</v>
      </c>
      <c r="S8223" s="2">
        <v>44545</v>
      </c>
      <c r="T8223" s="2">
        <v>44560</v>
      </c>
      <c r="U8223">
        <v>28637</v>
      </c>
      <c r="V8223" t="s">
        <v>85</v>
      </c>
      <c r="W8223">
        <v>663</v>
      </c>
      <c r="X8223" t="s">
        <v>60</v>
      </c>
      <c r="Y8223" t="s">
        <v>72</v>
      </c>
      <c r="Z8223">
        <v>0</v>
      </c>
      <c r="AA8223">
        <v>661</v>
      </c>
      <c r="AB8223">
        <v>19978</v>
      </c>
      <c r="AC8223" t="s">
        <v>107</v>
      </c>
    </row>
    <row r="8224" spans="1:29" x14ac:dyDescent="0.3">
      <c r="A8224" s="1" t="s">
        <v>47</v>
      </c>
      <c r="B8224" t="s">
        <v>234</v>
      </c>
      <c r="C8224" t="s">
        <v>2565</v>
      </c>
      <c r="D8224" t="s">
        <v>387</v>
      </c>
      <c r="E8224">
        <v>6</v>
      </c>
      <c r="F8224" t="s">
        <v>186</v>
      </c>
      <c r="G8224" t="s">
        <v>535</v>
      </c>
      <c r="H8224" t="s">
        <v>79</v>
      </c>
      <c r="I8224" t="s">
        <v>756</v>
      </c>
      <c r="J8224" t="s">
        <v>900</v>
      </c>
      <c r="K8224" t="s">
        <v>17796</v>
      </c>
      <c r="L8224" t="s">
        <v>17797</v>
      </c>
      <c r="M8224" t="s">
        <v>984</v>
      </c>
      <c r="N8224" t="s">
        <v>40</v>
      </c>
      <c r="O8224">
        <v>11291</v>
      </c>
      <c r="P8224">
        <v>15839</v>
      </c>
      <c r="Q8224" t="s">
        <v>59</v>
      </c>
      <c r="R8224">
        <v>852</v>
      </c>
      <c r="S8224" s="2">
        <v>44924</v>
      </c>
      <c r="T8224" t="s">
        <v>42</v>
      </c>
      <c r="U8224">
        <v>14150</v>
      </c>
      <c r="V8224" t="s">
        <v>85</v>
      </c>
      <c r="W8224">
        <v>666</v>
      </c>
      <c r="X8224" t="s">
        <v>44</v>
      </c>
      <c r="Y8224" t="s">
        <v>61</v>
      </c>
      <c r="Z8224">
        <v>0</v>
      </c>
      <c r="AA8224">
        <v>472</v>
      </c>
      <c r="AB8224">
        <v>13307</v>
      </c>
      <c r="AC8224" t="s">
        <v>107</v>
      </c>
    </row>
    <row r="8225" spans="1:29" x14ac:dyDescent="0.3">
      <c r="A8225" s="1" t="s">
        <v>29</v>
      </c>
      <c r="B8225" t="s">
        <v>228</v>
      </c>
      <c r="C8225" t="s">
        <v>3751</v>
      </c>
      <c r="D8225" t="s">
        <v>128</v>
      </c>
      <c r="E8225">
        <v>6</v>
      </c>
      <c r="F8225" t="s">
        <v>221</v>
      </c>
      <c r="G8225" t="s">
        <v>506</v>
      </c>
      <c r="H8225" t="s">
        <v>35</v>
      </c>
      <c r="I8225" t="s">
        <v>3404</v>
      </c>
      <c r="J8225" t="s">
        <v>4783</v>
      </c>
      <c r="K8225" t="s">
        <v>17798</v>
      </c>
      <c r="L8225" t="s">
        <v>17799</v>
      </c>
      <c r="M8225" t="s">
        <v>1189</v>
      </c>
      <c r="N8225" t="s">
        <v>40</v>
      </c>
      <c r="O8225">
        <v>22900</v>
      </c>
      <c r="P8225">
        <v>25075</v>
      </c>
      <c r="Q8225" t="s">
        <v>41</v>
      </c>
      <c r="R8225">
        <v>373</v>
      </c>
      <c r="S8225" s="2">
        <v>45156</v>
      </c>
      <c r="T8225" t="s">
        <v>42</v>
      </c>
      <c r="U8225">
        <v>0</v>
      </c>
      <c r="V8225" t="s">
        <v>85</v>
      </c>
      <c r="W8225">
        <v>717</v>
      </c>
      <c r="X8225" t="s">
        <v>44</v>
      </c>
      <c r="Y8225" t="s">
        <v>61</v>
      </c>
      <c r="Z8225">
        <v>0</v>
      </c>
      <c r="AA8225">
        <v>225</v>
      </c>
      <c r="AB8225">
        <v>23961</v>
      </c>
      <c r="AC8225" t="s">
        <v>73</v>
      </c>
    </row>
    <row r="8226" spans="1:29" x14ac:dyDescent="0.3">
      <c r="A8226" s="1" t="s">
        <v>47</v>
      </c>
      <c r="B8226" t="s">
        <v>108</v>
      </c>
      <c r="C8226" t="s">
        <v>109</v>
      </c>
      <c r="D8226" t="s">
        <v>169</v>
      </c>
      <c r="E8226">
        <v>8</v>
      </c>
      <c r="F8226" t="s">
        <v>221</v>
      </c>
      <c r="G8226" t="s">
        <v>1096</v>
      </c>
      <c r="H8226" t="s">
        <v>35</v>
      </c>
      <c r="I8226" t="s">
        <v>17800</v>
      </c>
      <c r="J8226" t="s">
        <v>123</v>
      </c>
      <c r="K8226" t="s">
        <v>17801</v>
      </c>
      <c r="L8226" t="s">
        <v>17802</v>
      </c>
      <c r="M8226" t="s">
        <v>660</v>
      </c>
      <c r="N8226" t="s">
        <v>40</v>
      </c>
      <c r="O8226">
        <v>10259</v>
      </c>
      <c r="P8226">
        <v>14029</v>
      </c>
      <c r="Q8226" t="s">
        <v>95</v>
      </c>
      <c r="R8226">
        <v>991</v>
      </c>
      <c r="S8226" s="2">
        <v>44355</v>
      </c>
      <c r="T8226" s="2">
        <v>44364</v>
      </c>
      <c r="U8226">
        <v>0</v>
      </c>
      <c r="V8226" t="s">
        <v>106</v>
      </c>
      <c r="W8226">
        <v>620</v>
      </c>
      <c r="X8226" t="s">
        <v>60</v>
      </c>
      <c r="Y8226" t="s">
        <v>72</v>
      </c>
      <c r="Z8226">
        <v>0</v>
      </c>
      <c r="AA8226">
        <v>354</v>
      </c>
      <c r="AB8226">
        <v>13850</v>
      </c>
      <c r="AC8226" t="s">
        <v>107</v>
      </c>
    </row>
    <row r="8227" spans="1:29" x14ac:dyDescent="0.3">
      <c r="A8227" s="1" t="s">
        <v>29</v>
      </c>
      <c r="B8227" t="s">
        <v>228</v>
      </c>
      <c r="C8227" t="s">
        <v>2850</v>
      </c>
      <c r="D8227" t="s">
        <v>76</v>
      </c>
      <c r="E8227">
        <v>10</v>
      </c>
      <c r="F8227" t="s">
        <v>221</v>
      </c>
      <c r="G8227" t="s">
        <v>335</v>
      </c>
      <c r="H8227" t="s">
        <v>79</v>
      </c>
      <c r="I8227" t="s">
        <v>122</v>
      </c>
      <c r="J8227" t="s">
        <v>5698</v>
      </c>
      <c r="K8227" t="s">
        <v>17803</v>
      </c>
      <c r="L8227" t="s">
        <v>17804</v>
      </c>
      <c r="M8227" t="s">
        <v>640</v>
      </c>
      <c r="N8227" t="s">
        <v>40</v>
      </c>
      <c r="O8227">
        <v>20418</v>
      </c>
      <c r="P8227">
        <v>25099</v>
      </c>
      <c r="Q8227" t="s">
        <v>95</v>
      </c>
      <c r="R8227">
        <v>362</v>
      </c>
      <c r="S8227" s="2">
        <v>44535</v>
      </c>
      <c r="T8227" t="s">
        <v>42</v>
      </c>
      <c r="U8227">
        <v>0</v>
      </c>
      <c r="V8227" t="s">
        <v>43</v>
      </c>
      <c r="W8227">
        <v>641</v>
      </c>
      <c r="X8227" t="s">
        <v>44</v>
      </c>
      <c r="Y8227" t="s">
        <v>45</v>
      </c>
      <c r="Z8227">
        <v>0</v>
      </c>
      <c r="AA8227">
        <v>254</v>
      </c>
      <c r="AB8227">
        <v>24691</v>
      </c>
      <c r="AC8227" t="s">
        <v>46</v>
      </c>
    </row>
    <row r="8228" spans="1:29" x14ac:dyDescent="0.3">
      <c r="A8228" s="1" t="s">
        <v>47</v>
      </c>
      <c r="B8228" t="s">
        <v>136</v>
      </c>
      <c r="C8228" t="s">
        <v>1124</v>
      </c>
      <c r="D8228" t="s">
        <v>169</v>
      </c>
      <c r="E8228">
        <v>4</v>
      </c>
      <c r="F8228" t="s">
        <v>271</v>
      </c>
      <c r="G8228" t="s">
        <v>272</v>
      </c>
      <c r="H8228" t="s">
        <v>79</v>
      </c>
      <c r="I8228" t="s">
        <v>587</v>
      </c>
      <c r="J8228" t="s">
        <v>2348</v>
      </c>
      <c r="K8228" t="s">
        <v>17805</v>
      </c>
      <c r="L8228" t="s">
        <v>17806</v>
      </c>
      <c r="M8228" t="s">
        <v>988</v>
      </c>
      <c r="N8228" t="s">
        <v>58</v>
      </c>
      <c r="O8228">
        <v>24774</v>
      </c>
      <c r="P8228">
        <v>28005</v>
      </c>
      <c r="Q8228" t="s">
        <v>95</v>
      </c>
      <c r="R8228">
        <v>483</v>
      </c>
      <c r="S8228" s="2">
        <v>44753</v>
      </c>
      <c r="T8228" t="s">
        <v>42</v>
      </c>
      <c r="U8228">
        <v>0</v>
      </c>
      <c r="V8228" t="s">
        <v>43</v>
      </c>
      <c r="W8228">
        <v>596</v>
      </c>
      <c r="X8228" t="s">
        <v>44</v>
      </c>
      <c r="Y8228" t="s">
        <v>45</v>
      </c>
      <c r="Z8228">
        <v>1892</v>
      </c>
      <c r="AA8228">
        <v>974</v>
      </c>
      <c r="AB8228">
        <v>25642</v>
      </c>
      <c r="AC8228" t="s">
        <v>46</v>
      </c>
    </row>
    <row r="8229" spans="1:29" x14ac:dyDescent="0.3">
      <c r="A8229" s="1" t="s">
        <v>29</v>
      </c>
      <c r="B8229" t="s">
        <v>96</v>
      </c>
      <c r="C8229" t="s">
        <v>814</v>
      </c>
      <c r="D8229" t="s">
        <v>178</v>
      </c>
      <c r="E8229">
        <v>8</v>
      </c>
      <c r="F8229" t="s">
        <v>221</v>
      </c>
      <c r="G8229" t="s">
        <v>548</v>
      </c>
      <c r="H8229" t="s">
        <v>35</v>
      </c>
      <c r="I8229" t="s">
        <v>3347</v>
      </c>
      <c r="J8229" t="s">
        <v>1210</v>
      </c>
      <c r="K8229" t="s">
        <v>17807</v>
      </c>
      <c r="L8229" t="s">
        <v>17808</v>
      </c>
      <c r="M8229" t="s">
        <v>105</v>
      </c>
      <c r="N8229" t="s">
        <v>94</v>
      </c>
      <c r="O8229">
        <v>10847</v>
      </c>
      <c r="P8229">
        <v>13011</v>
      </c>
      <c r="Q8229" t="s">
        <v>41</v>
      </c>
      <c r="R8229">
        <v>2</v>
      </c>
      <c r="S8229" s="2">
        <v>44765</v>
      </c>
      <c r="T8229" t="s">
        <v>42</v>
      </c>
      <c r="U8229">
        <v>0</v>
      </c>
      <c r="V8229" t="s">
        <v>85</v>
      </c>
      <c r="W8229">
        <v>495</v>
      </c>
      <c r="X8229" t="s">
        <v>44</v>
      </c>
      <c r="Y8229" t="s">
        <v>72</v>
      </c>
      <c r="Z8229">
        <v>0</v>
      </c>
      <c r="AA8229">
        <v>62</v>
      </c>
      <c r="AB8229">
        <v>12880</v>
      </c>
      <c r="AC8229" t="s">
        <v>46</v>
      </c>
    </row>
    <row r="8230" spans="1:29" x14ac:dyDescent="0.3">
      <c r="A8230" s="1" t="s">
        <v>29</v>
      </c>
      <c r="B8230" t="s">
        <v>228</v>
      </c>
      <c r="C8230" t="s">
        <v>1087</v>
      </c>
      <c r="D8230" t="s">
        <v>110</v>
      </c>
      <c r="E8230">
        <v>5</v>
      </c>
      <c r="F8230" t="s">
        <v>99</v>
      </c>
      <c r="G8230" t="s">
        <v>710</v>
      </c>
      <c r="H8230" t="s">
        <v>35</v>
      </c>
      <c r="I8230" t="s">
        <v>1302</v>
      </c>
      <c r="J8230" t="s">
        <v>8502</v>
      </c>
      <c r="K8230" t="s">
        <v>17809</v>
      </c>
      <c r="L8230" t="s">
        <v>17810</v>
      </c>
      <c r="M8230" t="s">
        <v>1189</v>
      </c>
      <c r="N8230" t="s">
        <v>58</v>
      </c>
      <c r="O8230">
        <v>18628</v>
      </c>
      <c r="P8230">
        <v>22452</v>
      </c>
      <c r="Q8230" t="s">
        <v>41</v>
      </c>
      <c r="R8230">
        <v>324</v>
      </c>
      <c r="S8230" s="2">
        <v>45127</v>
      </c>
      <c r="T8230" t="s">
        <v>42</v>
      </c>
      <c r="U8230">
        <v>0</v>
      </c>
      <c r="V8230" t="s">
        <v>71</v>
      </c>
      <c r="W8230">
        <v>719</v>
      </c>
      <c r="X8230" t="s">
        <v>44</v>
      </c>
      <c r="Y8230" t="s">
        <v>61</v>
      </c>
      <c r="Z8230">
        <v>2961</v>
      </c>
      <c r="AA8230">
        <v>27</v>
      </c>
      <c r="AB8230">
        <v>21679</v>
      </c>
      <c r="AC8230" t="s">
        <v>46</v>
      </c>
    </row>
    <row r="8231" spans="1:29" x14ac:dyDescent="0.3">
      <c r="A8231" s="1" t="s">
        <v>47</v>
      </c>
      <c r="B8231" t="s">
        <v>108</v>
      </c>
      <c r="C8231" t="s">
        <v>1220</v>
      </c>
      <c r="D8231" t="s">
        <v>387</v>
      </c>
      <c r="E8231">
        <v>4</v>
      </c>
      <c r="F8231" t="s">
        <v>33</v>
      </c>
      <c r="G8231" t="s">
        <v>139</v>
      </c>
      <c r="H8231" t="s">
        <v>35</v>
      </c>
      <c r="I8231" t="s">
        <v>101</v>
      </c>
      <c r="J8231" t="s">
        <v>1684</v>
      </c>
      <c r="K8231" t="s">
        <v>17811</v>
      </c>
      <c r="L8231" t="s">
        <v>17812</v>
      </c>
      <c r="M8231" t="s">
        <v>1422</v>
      </c>
      <c r="N8231" t="s">
        <v>84</v>
      </c>
      <c r="O8231">
        <v>25942</v>
      </c>
      <c r="P8231">
        <v>27977</v>
      </c>
      <c r="Q8231" t="s">
        <v>59</v>
      </c>
      <c r="R8231">
        <v>130</v>
      </c>
      <c r="S8231" s="2">
        <v>44813</v>
      </c>
      <c r="T8231" t="s">
        <v>42</v>
      </c>
      <c r="U8231">
        <v>25670</v>
      </c>
      <c r="V8231" t="s">
        <v>71</v>
      </c>
      <c r="W8231">
        <v>728</v>
      </c>
      <c r="X8231" t="s">
        <v>44</v>
      </c>
      <c r="Y8231" t="s">
        <v>72</v>
      </c>
      <c r="Z8231">
        <v>0</v>
      </c>
      <c r="AA8231">
        <v>773</v>
      </c>
      <c r="AB8231">
        <v>26722</v>
      </c>
      <c r="AC8231" t="s">
        <v>107</v>
      </c>
    </row>
    <row r="8232" spans="1:29" x14ac:dyDescent="0.3">
      <c r="A8232" s="1" t="s">
        <v>47</v>
      </c>
      <c r="B8232" t="s">
        <v>592</v>
      </c>
      <c r="C8232" t="s">
        <v>2303</v>
      </c>
      <c r="D8232" t="s">
        <v>236</v>
      </c>
      <c r="E8232">
        <v>10</v>
      </c>
      <c r="F8232" t="s">
        <v>33</v>
      </c>
      <c r="G8232" t="s">
        <v>139</v>
      </c>
      <c r="H8232" t="s">
        <v>79</v>
      </c>
      <c r="I8232" t="s">
        <v>3291</v>
      </c>
      <c r="J8232" t="s">
        <v>14742</v>
      </c>
      <c r="K8232" t="s">
        <v>17813</v>
      </c>
      <c r="L8232" t="s">
        <v>17814</v>
      </c>
      <c r="M8232" t="s">
        <v>598</v>
      </c>
      <c r="N8232" t="s">
        <v>40</v>
      </c>
      <c r="O8232">
        <v>14538</v>
      </c>
      <c r="P8232">
        <v>17264</v>
      </c>
      <c r="Q8232" t="s">
        <v>41</v>
      </c>
      <c r="R8232">
        <v>699</v>
      </c>
      <c r="S8232" s="2">
        <v>45082</v>
      </c>
      <c r="T8232" t="s">
        <v>42</v>
      </c>
      <c r="U8232">
        <v>0</v>
      </c>
      <c r="V8232" t="s">
        <v>106</v>
      </c>
      <c r="W8232">
        <v>718</v>
      </c>
      <c r="X8232" t="s">
        <v>44</v>
      </c>
      <c r="Y8232" t="s">
        <v>61</v>
      </c>
      <c r="Z8232">
        <v>0</v>
      </c>
      <c r="AA8232">
        <v>490</v>
      </c>
      <c r="AB8232">
        <v>14621</v>
      </c>
      <c r="AC8232" t="s">
        <v>46</v>
      </c>
    </row>
    <row r="8233" spans="1:29" x14ac:dyDescent="0.3">
      <c r="A8233" s="1" t="s">
        <v>29</v>
      </c>
      <c r="B8233" t="s">
        <v>86</v>
      </c>
      <c r="C8233" t="s">
        <v>1925</v>
      </c>
      <c r="D8233" t="s">
        <v>119</v>
      </c>
      <c r="E8233">
        <v>8</v>
      </c>
      <c r="F8233" t="s">
        <v>221</v>
      </c>
      <c r="G8233" t="s">
        <v>1989</v>
      </c>
      <c r="H8233" t="s">
        <v>35</v>
      </c>
      <c r="I8233" t="s">
        <v>1055</v>
      </c>
      <c r="J8233" t="s">
        <v>9112</v>
      </c>
      <c r="K8233" t="s">
        <v>17815</v>
      </c>
      <c r="L8233" t="s">
        <v>17816</v>
      </c>
      <c r="M8233" t="s">
        <v>350</v>
      </c>
      <c r="N8233" t="s">
        <v>94</v>
      </c>
      <c r="O8233">
        <v>21225</v>
      </c>
      <c r="P8233">
        <v>24277</v>
      </c>
      <c r="Q8233" t="s">
        <v>41</v>
      </c>
      <c r="R8233">
        <v>867</v>
      </c>
      <c r="S8233" s="2">
        <v>45195</v>
      </c>
      <c r="T8233" s="2">
        <v>45213</v>
      </c>
      <c r="U8233">
        <v>0</v>
      </c>
      <c r="V8233" t="s">
        <v>43</v>
      </c>
      <c r="W8233">
        <v>607</v>
      </c>
      <c r="X8233" t="s">
        <v>60</v>
      </c>
      <c r="Y8233" t="s">
        <v>61</v>
      </c>
      <c r="Z8233">
        <v>0</v>
      </c>
      <c r="AA8233">
        <v>566</v>
      </c>
      <c r="AB8233">
        <v>22814</v>
      </c>
      <c r="AC8233" t="s">
        <v>46</v>
      </c>
    </row>
    <row r="8234" spans="1:29" x14ac:dyDescent="0.3">
      <c r="A8234" s="1" t="s">
        <v>47</v>
      </c>
      <c r="B8234" t="s">
        <v>592</v>
      </c>
      <c r="C8234" t="s">
        <v>2761</v>
      </c>
      <c r="D8234" t="s">
        <v>110</v>
      </c>
      <c r="E8234">
        <v>2</v>
      </c>
      <c r="F8234" t="s">
        <v>64</v>
      </c>
      <c r="G8234" t="s">
        <v>1152</v>
      </c>
      <c r="H8234" t="s">
        <v>79</v>
      </c>
      <c r="I8234" t="s">
        <v>305</v>
      </c>
      <c r="J8234" t="s">
        <v>1868</v>
      </c>
      <c r="K8234" t="s">
        <v>17817</v>
      </c>
      <c r="L8234" t="s">
        <v>17818</v>
      </c>
      <c r="M8234" t="s">
        <v>1512</v>
      </c>
      <c r="N8234" t="s">
        <v>40</v>
      </c>
      <c r="O8234">
        <v>13781</v>
      </c>
      <c r="P8234">
        <v>16788</v>
      </c>
      <c r="Q8234" t="s">
        <v>59</v>
      </c>
      <c r="R8234">
        <v>805</v>
      </c>
      <c r="S8234" s="2">
        <v>44893</v>
      </c>
      <c r="T8234" t="s">
        <v>42</v>
      </c>
      <c r="U8234">
        <v>3279</v>
      </c>
      <c r="V8234" t="s">
        <v>106</v>
      </c>
      <c r="W8234">
        <v>603</v>
      </c>
      <c r="X8234" t="s">
        <v>44</v>
      </c>
      <c r="Y8234" t="s">
        <v>72</v>
      </c>
      <c r="Z8234">
        <v>0</v>
      </c>
      <c r="AA8234">
        <v>679</v>
      </c>
      <c r="AB8234">
        <v>15739</v>
      </c>
      <c r="AC8234" t="s">
        <v>46</v>
      </c>
    </row>
    <row r="8235" spans="1:29" x14ac:dyDescent="0.3">
      <c r="A8235" s="1" t="s">
        <v>47</v>
      </c>
      <c r="B8235" t="s">
        <v>108</v>
      </c>
      <c r="C8235" t="s">
        <v>1275</v>
      </c>
      <c r="D8235" t="s">
        <v>110</v>
      </c>
      <c r="E8235">
        <v>10</v>
      </c>
      <c r="F8235" t="s">
        <v>33</v>
      </c>
      <c r="G8235" t="s">
        <v>139</v>
      </c>
      <c r="H8235" t="s">
        <v>35</v>
      </c>
      <c r="I8235" t="s">
        <v>7587</v>
      </c>
      <c r="J8235" t="s">
        <v>936</v>
      </c>
      <c r="K8235" t="s">
        <v>17819</v>
      </c>
      <c r="L8235" t="s">
        <v>17820</v>
      </c>
      <c r="M8235" t="s">
        <v>1402</v>
      </c>
      <c r="N8235" t="s">
        <v>58</v>
      </c>
      <c r="O8235">
        <v>15220</v>
      </c>
      <c r="P8235">
        <v>17587</v>
      </c>
      <c r="Q8235" t="s">
        <v>59</v>
      </c>
      <c r="R8235">
        <v>107</v>
      </c>
      <c r="S8235" s="2">
        <v>44520</v>
      </c>
      <c r="T8235" t="s">
        <v>42</v>
      </c>
      <c r="U8235">
        <v>7473</v>
      </c>
      <c r="V8235" t="s">
        <v>85</v>
      </c>
      <c r="W8235">
        <v>639</v>
      </c>
      <c r="X8235" t="s">
        <v>44</v>
      </c>
      <c r="Y8235" t="s">
        <v>72</v>
      </c>
      <c r="Z8235">
        <v>2229</v>
      </c>
      <c r="AA8235">
        <v>807</v>
      </c>
      <c r="AB8235">
        <v>17197</v>
      </c>
      <c r="AC8235" t="s">
        <v>107</v>
      </c>
    </row>
    <row r="8236" spans="1:29" x14ac:dyDescent="0.3">
      <c r="A8236" s="1" t="s">
        <v>29</v>
      </c>
      <c r="B8236" t="s">
        <v>327</v>
      </c>
      <c r="C8236" t="s">
        <v>3636</v>
      </c>
      <c r="D8236" t="s">
        <v>387</v>
      </c>
      <c r="E8236">
        <v>9</v>
      </c>
      <c r="F8236" t="s">
        <v>271</v>
      </c>
      <c r="G8236" t="s">
        <v>1060</v>
      </c>
      <c r="H8236" t="s">
        <v>35</v>
      </c>
      <c r="I8236" t="s">
        <v>3492</v>
      </c>
      <c r="J8236" t="s">
        <v>3663</v>
      </c>
      <c r="K8236" t="s">
        <v>17821</v>
      </c>
      <c r="L8236" t="s">
        <v>17822</v>
      </c>
      <c r="M8236" t="s">
        <v>1159</v>
      </c>
      <c r="N8236" t="s">
        <v>94</v>
      </c>
      <c r="O8236">
        <v>23445</v>
      </c>
      <c r="P8236">
        <v>28236</v>
      </c>
      <c r="Q8236" t="s">
        <v>41</v>
      </c>
      <c r="R8236">
        <v>340</v>
      </c>
      <c r="S8236" s="2">
        <v>44529</v>
      </c>
      <c r="T8236" s="2">
        <v>44552</v>
      </c>
      <c r="U8236">
        <v>0</v>
      </c>
      <c r="V8236" t="s">
        <v>85</v>
      </c>
      <c r="W8236">
        <v>547</v>
      </c>
      <c r="X8236" t="s">
        <v>60</v>
      </c>
      <c r="Y8236" t="s">
        <v>45</v>
      </c>
      <c r="Z8236">
        <v>0</v>
      </c>
      <c r="AA8236">
        <v>170</v>
      </c>
      <c r="AB8236">
        <v>23883</v>
      </c>
      <c r="AC8236" t="s">
        <v>73</v>
      </c>
    </row>
    <row r="8237" spans="1:29" x14ac:dyDescent="0.3">
      <c r="A8237" s="1" t="s">
        <v>29</v>
      </c>
      <c r="B8237" t="s">
        <v>62</v>
      </c>
      <c r="C8237" t="s">
        <v>3874</v>
      </c>
      <c r="D8237" t="s">
        <v>257</v>
      </c>
      <c r="E8237">
        <v>1</v>
      </c>
      <c r="F8237" t="s">
        <v>120</v>
      </c>
      <c r="G8237" t="s">
        <v>194</v>
      </c>
      <c r="H8237" t="s">
        <v>35</v>
      </c>
      <c r="I8237" t="s">
        <v>464</v>
      </c>
      <c r="J8237" t="s">
        <v>657</v>
      </c>
      <c r="K8237" t="s">
        <v>17823</v>
      </c>
      <c r="L8237" t="s">
        <v>17824</v>
      </c>
      <c r="M8237" t="s">
        <v>584</v>
      </c>
      <c r="N8237" t="s">
        <v>84</v>
      </c>
      <c r="O8237">
        <v>12298</v>
      </c>
      <c r="P8237">
        <v>16409</v>
      </c>
      <c r="Q8237" t="s">
        <v>59</v>
      </c>
      <c r="R8237">
        <v>505</v>
      </c>
      <c r="S8237" s="2">
        <v>44786</v>
      </c>
      <c r="T8237" s="2">
        <v>44793</v>
      </c>
      <c r="U8237">
        <v>23860</v>
      </c>
      <c r="V8237" t="s">
        <v>106</v>
      </c>
      <c r="W8237">
        <v>756</v>
      </c>
      <c r="X8237" t="s">
        <v>60</v>
      </c>
      <c r="Y8237" t="s">
        <v>45</v>
      </c>
      <c r="Z8237">
        <v>0</v>
      </c>
      <c r="AA8237">
        <v>638</v>
      </c>
      <c r="AB8237">
        <v>14552</v>
      </c>
      <c r="AC8237" t="s">
        <v>46</v>
      </c>
    </row>
    <row r="8238" spans="1:29" x14ac:dyDescent="0.3">
      <c r="A8238" s="1" t="s">
        <v>47</v>
      </c>
      <c r="B8238" t="s">
        <v>145</v>
      </c>
      <c r="C8238" t="s">
        <v>688</v>
      </c>
      <c r="D8238" t="s">
        <v>155</v>
      </c>
      <c r="E8238">
        <v>2</v>
      </c>
      <c r="F8238" t="s">
        <v>120</v>
      </c>
      <c r="G8238" t="s">
        <v>121</v>
      </c>
      <c r="H8238" t="s">
        <v>79</v>
      </c>
      <c r="I8238" t="s">
        <v>4737</v>
      </c>
      <c r="J8238" t="s">
        <v>530</v>
      </c>
      <c r="K8238" t="s">
        <v>17825</v>
      </c>
      <c r="L8238" t="s">
        <v>17826</v>
      </c>
      <c r="M8238" t="s">
        <v>2358</v>
      </c>
      <c r="N8238" t="s">
        <v>84</v>
      </c>
      <c r="O8238">
        <v>16667</v>
      </c>
      <c r="P8238">
        <v>21119</v>
      </c>
      <c r="Q8238" t="s">
        <v>95</v>
      </c>
      <c r="R8238">
        <v>156</v>
      </c>
      <c r="S8238" s="2">
        <v>44460</v>
      </c>
      <c r="T8238" t="s">
        <v>42</v>
      </c>
      <c r="U8238">
        <v>0</v>
      </c>
      <c r="V8238" t="s">
        <v>71</v>
      </c>
      <c r="W8238">
        <v>792</v>
      </c>
      <c r="X8238" t="s">
        <v>44</v>
      </c>
      <c r="Y8238" t="s">
        <v>61</v>
      </c>
      <c r="Z8238">
        <v>0</v>
      </c>
      <c r="AA8238">
        <v>629</v>
      </c>
      <c r="AB8238">
        <v>19964</v>
      </c>
      <c r="AC8238" t="s">
        <v>46</v>
      </c>
    </row>
    <row r="8239" spans="1:29" x14ac:dyDescent="0.3">
      <c r="A8239" s="1" t="s">
        <v>29</v>
      </c>
      <c r="B8239" t="s">
        <v>363</v>
      </c>
      <c r="C8239" t="s">
        <v>2024</v>
      </c>
      <c r="D8239" t="s">
        <v>32</v>
      </c>
      <c r="E8239">
        <v>2</v>
      </c>
      <c r="F8239" t="s">
        <v>64</v>
      </c>
      <c r="G8239" t="s">
        <v>783</v>
      </c>
      <c r="H8239" t="s">
        <v>79</v>
      </c>
      <c r="I8239" t="s">
        <v>4602</v>
      </c>
      <c r="J8239" t="s">
        <v>566</v>
      </c>
      <c r="K8239" t="s">
        <v>17827</v>
      </c>
      <c r="L8239" t="s">
        <v>17828</v>
      </c>
      <c r="M8239" t="s">
        <v>421</v>
      </c>
      <c r="N8239" t="s">
        <v>40</v>
      </c>
      <c r="O8239">
        <v>16512</v>
      </c>
      <c r="P8239">
        <v>21041</v>
      </c>
      <c r="Q8239" t="s">
        <v>59</v>
      </c>
      <c r="R8239">
        <v>797</v>
      </c>
      <c r="S8239" s="2">
        <v>45154</v>
      </c>
      <c r="T8239" s="2">
        <v>45183</v>
      </c>
      <c r="U8239">
        <v>6309</v>
      </c>
      <c r="V8239" t="s">
        <v>106</v>
      </c>
      <c r="W8239">
        <v>481</v>
      </c>
      <c r="X8239" t="s">
        <v>60</v>
      </c>
      <c r="Y8239" t="s">
        <v>61</v>
      </c>
      <c r="Z8239">
        <v>0</v>
      </c>
      <c r="AA8239">
        <v>284</v>
      </c>
      <c r="AB8239">
        <v>19640</v>
      </c>
      <c r="AC8239" t="s">
        <v>73</v>
      </c>
    </row>
    <row r="8240" spans="1:29" x14ac:dyDescent="0.3">
      <c r="A8240" s="1" t="s">
        <v>47</v>
      </c>
      <c r="B8240" t="s">
        <v>108</v>
      </c>
      <c r="C8240" t="s">
        <v>1763</v>
      </c>
      <c r="D8240" t="s">
        <v>76</v>
      </c>
      <c r="E8240">
        <v>10</v>
      </c>
      <c r="F8240" t="s">
        <v>77</v>
      </c>
      <c r="G8240" t="s">
        <v>78</v>
      </c>
      <c r="H8240" t="s">
        <v>35</v>
      </c>
      <c r="I8240" t="s">
        <v>223</v>
      </c>
      <c r="J8240" t="s">
        <v>1268</v>
      </c>
      <c r="K8240" t="s">
        <v>17829</v>
      </c>
      <c r="L8240" t="s">
        <v>17830</v>
      </c>
      <c r="M8240" t="s">
        <v>444</v>
      </c>
      <c r="N8240" t="s">
        <v>94</v>
      </c>
      <c r="O8240">
        <v>12113</v>
      </c>
      <c r="P8240">
        <v>15530</v>
      </c>
      <c r="Q8240" t="s">
        <v>59</v>
      </c>
      <c r="R8240">
        <v>151</v>
      </c>
      <c r="S8240" s="2">
        <v>44913</v>
      </c>
      <c r="T8240" t="s">
        <v>42</v>
      </c>
      <c r="U8240">
        <v>3364</v>
      </c>
      <c r="V8240" t="s">
        <v>85</v>
      </c>
      <c r="W8240">
        <v>457</v>
      </c>
      <c r="X8240" t="s">
        <v>44</v>
      </c>
      <c r="Y8240" t="s">
        <v>72</v>
      </c>
      <c r="Z8240">
        <v>0</v>
      </c>
      <c r="AA8240">
        <v>756</v>
      </c>
      <c r="AB8240">
        <v>15193</v>
      </c>
      <c r="AC8240" t="s">
        <v>46</v>
      </c>
    </row>
    <row r="8241" spans="1:29" x14ac:dyDescent="0.3">
      <c r="A8241" s="1" t="s">
        <v>47</v>
      </c>
      <c r="B8241" t="s">
        <v>592</v>
      </c>
      <c r="C8241" t="s">
        <v>1566</v>
      </c>
      <c r="D8241" t="s">
        <v>138</v>
      </c>
      <c r="E8241">
        <v>5</v>
      </c>
      <c r="F8241" t="s">
        <v>186</v>
      </c>
      <c r="G8241" t="s">
        <v>535</v>
      </c>
      <c r="H8241" t="s">
        <v>35</v>
      </c>
      <c r="I8241" t="s">
        <v>5641</v>
      </c>
      <c r="J8241" t="s">
        <v>90</v>
      </c>
      <c r="K8241">
        <v>7515774671</v>
      </c>
      <c r="L8241" t="s">
        <v>17831</v>
      </c>
      <c r="M8241" t="s">
        <v>3019</v>
      </c>
      <c r="N8241" t="s">
        <v>58</v>
      </c>
      <c r="O8241">
        <v>3298</v>
      </c>
      <c r="P8241">
        <v>6839</v>
      </c>
      <c r="Q8241" t="s">
        <v>59</v>
      </c>
      <c r="R8241">
        <v>168</v>
      </c>
      <c r="S8241" s="2">
        <v>44338</v>
      </c>
      <c r="T8241" s="2">
        <v>44348</v>
      </c>
      <c r="U8241">
        <v>40951</v>
      </c>
      <c r="V8241" t="s">
        <v>106</v>
      </c>
      <c r="W8241">
        <v>753</v>
      </c>
      <c r="X8241" t="s">
        <v>60</v>
      </c>
      <c r="Y8241" t="s">
        <v>72</v>
      </c>
      <c r="Z8241">
        <v>1114</v>
      </c>
      <c r="AA8241">
        <v>268</v>
      </c>
      <c r="AB8241">
        <v>3953</v>
      </c>
      <c r="AC8241" t="s">
        <v>107</v>
      </c>
    </row>
    <row r="8242" spans="1:29" x14ac:dyDescent="0.3">
      <c r="A8242" s="1" t="s">
        <v>47</v>
      </c>
      <c r="B8242" t="s">
        <v>176</v>
      </c>
      <c r="C8242" t="s">
        <v>3235</v>
      </c>
      <c r="D8242" t="s">
        <v>169</v>
      </c>
      <c r="E8242">
        <v>5</v>
      </c>
      <c r="F8242" t="s">
        <v>186</v>
      </c>
      <c r="G8242" t="s">
        <v>620</v>
      </c>
      <c r="H8242" t="s">
        <v>79</v>
      </c>
      <c r="I8242" t="s">
        <v>636</v>
      </c>
      <c r="J8242" t="s">
        <v>2258</v>
      </c>
      <c r="K8242">
        <v>9591379261</v>
      </c>
      <c r="L8242" t="s">
        <v>17832</v>
      </c>
      <c r="M8242" t="s">
        <v>1665</v>
      </c>
      <c r="N8242" t="s">
        <v>94</v>
      </c>
      <c r="O8242">
        <v>25206</v>
      </c>
      <c r="P8242">
        <v>28980</v>
      </c>
      <c r="Q8242" t="s">
        <v>59</v>
      </c>
      <c r="R8242">
        <v>53</v>
      </c>
      <c r="S8242" s="2">
        <v>44441</v>
      </c>
      <c r="T8242" s="2">
        <v>44465</v>
      </c>
      <c r="U8242">
        <v>7471</v>
      </c>
      <c r="V8242" t="s">
        <v>71</v>
      </c>
      <c r="W8242">
        <v>433</v>
      </c>
      <c r="X8242" t="s">
        <v>60</v>
      </c>
      <c r="Y8242" t="s">
        <v>72</v>
      </c>
      <c r="Z8242">
        <v>0</v>
      </c>
      <c r="AA8242">
        <v>502</v>
      </c>
      <c r="AB8242">
        <v>26514</v>
      </c>
      <c r="AC8242" t="s">
        <v>73</v>
      </c>
    </row>
    <row r="8243" spans="1:29" x14ac:dyDescent="0.3">
      <c r="A8243" s="1" t="s">
        <v>47</v>
      </c>
      <c r="B8243" t="s">
        <v>161</v>
      </c>
      <c r="C8243" t="s">
        <v>1618</v>
      </c>
      <c r="D8243" t="s">
        <v>178</v>
      </c>
      <c r="E8243">
        <v>1</v>
      </c>
      <c r="F8243" t="s">
        <v>186</v>
      </c>
      <c r="G8243" t="s">
        <v>535</v>
      </c>
      <c r="H8243" t="s">
        <v>79</v>
      </c>
      <c r="I8243" t="s">
        <v>821</v>
      </c>
      <c r="J8243" t="s">
        <v>890</v>
      </c>
      <c r="K8243" t="s">
        <v>17833</v>
      </c>
      <c r="L8243" t="s">
        <v>17834</v>
      </c>
      <c r="M8243" t="s">
        <v>2373</v>
      </c>
      <c r="N8243" t="s">
        <v>84</v>
      </c>
      <c r="O8243">
        <v>19664</v>
      </c>
      <c r="P8243">
        <v>22076</v>
      </c>
      <c r="Q8243" t="s">
        <v>59</v>
      </c>
      <c r="R8243">
        <v>30</v>
      </c>
      <c r="S8243" s="2">
        <v>45260</v>
      </c>
      <c r="T8243" t="s">
        <v>42</v>
      </c>
      <c r="U8243">
        <v>47140</v>
      </c>
      <c r="V8243" t="s">
        <v>43</v>
      </c>
      <c r="W8243">
        <v>748</v>
      </c>
      <c r="X8243" t="s">
        <v>44</v>
      </c>
      <c r="Y8243" t="s">
        <v>61</v>
      </c>
      <c r="Z8243">
        <v>0</v>
      </c>
      <c r="AA8243">
        <v>769</v>
      </c>
      <c r="AB8243">
        <v>19805</v>
      </c>
      <c r="AC8243" t="s">
        <v>107</v>
      </c>
    </row>
    <row r="8244" spans="1:29" x14ac:dyDescent="0.3">
      <c r="A8244" s="1" t="s">
        <v>29</v>
      </c>
      <c r="B8244" t="s">
        <v>363</v>
      </c>
      <c r="C8244" t="s">
        <v>4659</v>
      </c>
      <c r="D8244" t="s">
        <v>110</v>
      </c>
      <c r="E8244">
        <v>6</v>
      </c>
      <c r="F8244" t="s">
        <v>77</v>
      </c>
      <c r="G8244" t="s">
        <v>932</v>
      </c>
      <c r="H8244" t="s">
        <v>79</v>
      </c>
      <c r="I8244" t="s">
        <v>1611</v>
      </c>
      <c r="J8244" t="s">
        <v>3081</v>
      </c>
      <c r="K8244" t="s">
        <v>17835</v>
      </c>
      <c r="L8244" t="s">
        <v>17836</v>
      </c>
      <c r="M8244" t="s">
        <v>494</v>
      </c>
      <c r="N8244" t="s">
        <v>58</v>
      </c>
      <c r="O8244">
        <v>24420</v>
      </c>
      <c r="P8244">
        <v>29369</v>
      </c>
      <c r="Q8244" t="s">
        <v>95</v>
      </c>
      <c r="R8244">
        <v>648</v>
      </c>
      <c r="S8244" s="2">
        <v>45037</v>
      </c>
      <c r="T8244" t="s">
        <v>42</v>
      </c>
      <c r="U8244">
        <v>0</v>
      </c>
      <c r="V8244" t="s">
        <v>106</v>
      </c>
      <c r="W8244">
        <v>543</v>
      </c>
      <c r="X8244" t="s">
        <v>44</v>
      </c>
      <c r="Y8244" t="s">
        <v>61</v>
      </c>
      <c r="Z8244">
        <v>1564</v>
      </c>
      <c r="AA8244">
        <v>725</v>
      </c>
      <c r="AB8244">
        <v>27164</v>
      </c>
      <c r="AC8244" t="s">
        <v>46</v>
      </c>
    </row>
    <row r="8245" spans="1:29" x14ac:dyDescent="0.3">
      <c r="A8245" s="1" t="s">
        <v>29</v>
      </c>
      <c r="B8245" t="s">
        <v>62</v>
      </c>
      <c r="C8245" t="s">
        <v>569</v>
      </c>
      <c r="D8245" t="s">
        <v>98</v>
      </c>
      <c r="E8245">
        <v>7</v>
      </c>
      <c r="F8245" t="s">
        <v>99</v>
      </c>
      <c r="G8245" t="s">
        <v>950</v>
      </c>
      <c r="H8245" t="s">
        <v>79</v>
      </c>
      <c r="I8245" t="s">
        <v>4348</v>
      </c>
      <c r="J8245" t="s">
        <v>319</v>
      </c>
      <c r="K8245">
        <v>1604374485</v>
      </c>
      <c r="L8245" t="s">
        <v>17837</v>
      </c>
      <c r="M8245" t="s">
        <v>362</v>
      </c>
      <c r="N8245" t="s">
        <v>40</v>
      </c>
      <c r="O8245">
        <v>13071</v>
      </c>
      <c r="P8245">
        <v>15187</v>
      </c>
      <c r="Q8245" t="s">
        <v>95</v>
      </c>
      <c r="R8245">
        <v>205</v>
      </c>
      <c r="S8245" s="2">
        <v>44498</v>
      </c>
      <c r="T8245" s="2">
        <v>44507</v>
      </c>
      <c r="U8245">
        <v>0</v>
      </c>
      <c r="V8245" t="s">
        <v>106</v>
      </c>
      <c r="W8245">
        <v>567</v>
      </c>
      <c r="X8245" t="s">
        <v>60</v>
      </c>
      <c r="Y8245" t="s">
        <v>45</v>
      </c>
      <c r="Z8245">
        <v>0</v>
      </c>
      <c r="AA8245">
        <v>624</v>
      </c>
      <c r="AB8245">
        <v>15052</v>
      </c>
      <c r="AC8245" t="s">
        <v>107</v>
      </c>
    </row>
    <row r="8246" spans="1:29" x14ac:dyDescent="0.3">
      <c r="A8246" s="1" t="s">
        <v>29</v>
      </c>
      <c r="B8246" t="s">
        <v>363</v>
      </c>
      <c r="C8246" t="s">
        <v>1064</v>
      </c>
      <c r="D8246" t="s">
        <v>50</v>
      </c>
      <c r="E8246">
        <v>1</v>
      </c>
      <c r="F8246" t="s">
        <v>186</v>
      </c>
      <c r="G8246" t="s">
        <v>710</v>
      </c>
      <c r="H8246" t="s">
        <v>35</v>
      </c>
      <c r="I8246" t="s">
        <v>279</v>
      </c>
      <c r="J8246" t="s">
        <v>5461</v>
      </c>
      <c r="K8246" t="s">
        <v>17838</v>
      </c>
      <c r="L8246" t="s">
        <v>17839</v>
      </c>
      <c r="M8246" t="s">
        <v>369</v>
      </c>
      <c r="N8246" t="s">
        <v>58</v>
      </c>
      <c r="O8246">
        <v>23149</v>
      </c>
      <c r="P8246">
        <v>26235</v>
      </c>
      <c r="Q8246" t="s">
        <v>95</v>
      </c>
      <c r="R8246">
        <v>199</v>
      </c>
      <c r="S8246" s="2">
        <v>45007</v>
      </c>
      <c r="T8246" s="2">
        <v>45029</v>
      </c>
      <c r="U8246">
        <v>0</v>
      </c>
      <c r="V8246" t="s">
        <v>43</v>
      </c>
      <c r="W8246">
        <v>452</v>
      </c>
      <c r="X8246" t="s">
        <v>60</v>
      </c>
      <c r="Y8246" t="s">
        <v>61</v>
      </c>
      <c r="Z8246">
        <v>3295</v>
      </c>
      <c r="AA8246">
        <v>178</v>
      </c>
      <c r="AB8246">
        <v>24941</v>
      </c>
      <c r="AC8246" t="s">
        <v>73</v>
      </c>
    </row>
    <row r="8247" spans="1:29" x14ac:dyDescent="0.3">
      <c r="A8247" s="1" t="s">
        <v>29</v>
      </c>
      <c r="B8247" t="s">
        <v>228</v>
      </c>
      <c r="C8247" t="s">
        <v>2889</v>
      </c>
      <c r="D8247" t="s">
        <v>138</v>
      </c>
      <c r="E8247">
        <v>5</v>
      </c>
      <c r="F8247" t="s">
        <v>64</v>
      </c>
      <c r="G8247" t="s">
        <v>1152</v>
      </c>
      <c r="H8247" t="s">
        <v>35</v>
      </c>
      <c r="I8247" t="s">
        <v>36</v>
      </c>
      <c r="J8247" t="s">
        <v>10766</v>
      </c>
      <c r="K8247" t="s">
        <v>17840</v>
      </c>
      <c r="L8247" t="s">
        <v>17841</v>
      </c>
      <c r="M8247" t="s">
        <v>993</v>
      </c>
      <c r="N8247" t="s">
        <v>58</v>
      </c>
      <c r="O8247">
        <v>27544</v>
      </c>
      <c r="P8247">
        <v>30099</v>
      </c>
      <c r="Q8247" t="s">
        <v>59</v>
      </c>
      <c r="R8247">
        <v>195</v>
      </c>
      <c r="S8247" s="2">
        <v>44797</v>
      </c>
      <c r="T8247" s="2">
        <v>44812</v>
      </c>
      <c r="U8247">
        <v>48009</v>
      </c>
      <c r="V8247" t="s">
        <v>71</v>
      </c>
      <c r="W8247">
        <v>628</v>
      </c>
      <c r="X8247" t="s">
        <v>60</v>
      </c>
      <c r="Y8247" t="s">
        <v>61</v>
      </c>
      <c r="Z8247">
        <v>2418</v>
      </c>
      <c r="AA8247">
        <v>285</v>
      </c>
      <c r="AB8247">
        <v>28518</v>
      </c>
      <c r="AC8247" t="s">
        <v>46</v>
      </c>
    </row>
    <row r="8248" spans="1:29" x14ac:dyDescent="0.3">
      <c r="A8248" s="1" t="s">
        <v>29</v>
      </c>
      <c r="B8248" t="s">
        <v>74</v>
      </c>
      <c r="C8248" t="s">
        <v>1677</v>
      </c>
      <c r="D8248" t="s">
        <v>178</v>
      </c>
      <c r="E8248">
        <v>5</v>
      </c>
      <c r="F8248" t="s">
        <v>221</v>
      </c>
      <c r="G8248" t="s">
        <v>1989</v>
      </c>
      <c r="H8248" t="s">
        <v>35</v>
      </c>
      <c r="I8248" t="s">
        <v>910</v>
      </c>
      <c r="J8248" t="s">
        <v>1554</v>
      </c>
      <c r="K8248" t="s">
        <v>17842</v>
      </c>
      <c r="L8248" t="s">
        <v>17843</v>
      </c>
      <c r="M8248" t="s">
        <v>836</v>
      </c>
      <c r="N8248" t="s">
        <v>40</v>
      </c>
      <c r="O8248">
        <v>9626</v>
      </c>
      <c r="P8248">
        <v>14282</v>
      </c>
      <c r="Q8248" t="s">
        <v>41</v>
      </c>
      <c r="R8248">
        <v>160</v>
      </c>
      <c r="S8248" s="2">
        <v>44486</v>
      </c>
      <c r="T8248" s="2">
        <v>44488</v>
      </c>
      <c r="U8248">
        <v>0</v>
      </c>
      <c r="V8248" t="s">
        <v>71</v>
      </c>
      <c r="W8248">
        <v>430</v>
      </c>
      <c r="X8248" t="s">
        <v>60</v>
      </c>
      <c r="Y8248" t="s">
        <v>61</v>
      </c>
      <c r="Z8248">
        <v>0</v>
      </c>
      <c r="AA8248">
        <v>62</v>
      </c>
      <c r="AB8248">
        <v>11089</v>
      </c>
      <c r="AC8248" t="s">
        <v>73</v>
      </c>
    </row>
    <row r="8249" spans="1:29" x14ac:dyDescent="0.3">
      <c r="A8249" s="1" t="s">
        <v>47</v>
      </c>
      <c r="B8249" t="s">
        <v>117</v>
      </c>
      <c r="C8249" t="s">
        <v>920</v>
      </c>
      <c r="D8249" t="s">
        <v>185</v>
      </c>
      <c r="E8249">
        <v>7</v>
      </c>
      <c r="F8249" t="s">
        <v>129</v>
      </c>
      <c r="G8249" t="s">
        <v>298</v>
      </c>
      <c r="H8249" t="s">
        <v>79</v>
      </c>
      <c r="I8249" t="s">
        <v>4854</v>
      </c>
      <c r="J8249" t="s">
        <v>3693</v>
      </c>
      <c r="K8249" t="s">
        <v>17844</v>
      </c>
      <c r="L8249" t="s">
        <v>17845</v>
      </c>
      <c r="M8249" t="s">
        <v>1326</v>
      </c>
      <c r="N8249" t="s">
        <v>84</v>
      </c>
      <c r="O8249">
        <v>16395</v>
      </c>
      <c r="P8249">
        <v>20230</v>
      </c>
      <c r="Q8249" t="s">
        <v>59</v>
      </c>
      <c r="R8249">
        <v>182</v>
      </c>
      <c r="S8249" s="2">
        <v>44608</v>
      </c>
      <c r="T8249" t="s">
        <v>42</v>
      </c>
      <c r="U8249">
        <v>2154</v>
      </c>
      <c r="V8249" t="s">
        <v>85</v>
      </c>
      <c r="W8249">
        <v>703</v>
      </c>
      <c r="X8249" t="s">
        <v>44</v>
      </c>
      <c r="Y8249" t="s">
        <v>72</v>
      </c>
      <c r="Z8249">
        <v>0</v>
      </c>
      <c r="AA8249">
        <v>364</v>
      </c>
      <c r="AB8249">
        <v>16803</v>
      </c>
      <c r="AC8249" t="s">
        <v>107</v>
      </c>
    </row>
    <row r="8250" spans="1:29" x14ac:dyDescent="0.3">
      <c r="A8250" s="1" t="s">
        <v>29</v>
      </c>
      <c r="B8250" t="s">
        <v>327</v>
      </c>
      <c r="C8250" t="s">
        <v>2243</v>
      </c>
      <c r="D8250" t="s">
        <v>178</v>
      </c>
      <c r="E8250">
        <v>2</v>
      </c>
      <c r="F8250" t="s">
        <v>129</v>
      </c>
      <c r="G8250" t="s">
        <v>574</v>
      </c>
      <c r="H8250" t="s">
        <v>35</v>
      </c>
      <c r="I8250" t="s">
        <v>716</v>
      </c>
      <c r="J8250" t="s">
        <v>1371</v>
      </c>
      <c r="K8250" t="s">
        <v>17846</v>
      </c>
      <c r="L8250" t="s">
        <v>17847</v>
      </c>
      <c r="M8250" t="s">
        <v>1023</v>
      </c>
      <c r="N8250" t="s">
        <v>94</v>
      </c>
      <c r="O8250">
        <v>28350</v>
      </c>
      <c r="P8250">
        <v>31009</v>
      </c>
      <c r="Q8250" t="s">
        <v>95</v>
      </c>
      <c r="R8250">
        <v>947</v>
      </c>
      <c r="S8250" s="2">
        <v>44276</v>
      </c>
      <c r="T8250" s="2">
        <v>44298</v>
      </c>
      <c r="U8250">
        <v>0</v>
      </c>
      <c r="V8250" t="s">
        <v>85</v>
      </c>
      <c r="W8250">
        <v>625</v>
      </c>
      <c r="X8250" t="s">
        <v>60</v>
      </c>
      <c r="Y8250" t="s">
        <v>72</v>
      </c>
      <c r="Z8250">
        <v>0</v>
      </c>
      <c r="AA8250">
        <v>629</v>
      </c>
      <c r="AB8250">
        <v>29457</v>
      </c>
      <c r="AC8250" t="s">
        <v>46</v>
      </c>
    </row>
    <row r="8251" spans="1:29" x14ac:dyDescent="0.3">
      <c r="A8251" s="1" t="s">
        <v>47</v>
      </c>
      <c r="B8251" t="s">
        <v>145</v>
      </c>
      <c r="C8251" t="s">
        <v>2354</v>
      </c>
      <c r="D8251" t="s">
        <v>178</v>
      </c>
      <c r="E8251">
        <v>8</v>
      </c>
      <c r="F8251" t="s">
        <v>77</v>
      </c>
      <c r="G8251" t="s">
        <v>980</v>
      </c>
      <c r="H8251" t="s">
        <v>35</v>
      </c>
      <c r="I8251" t="s">
        <v>36</v>
      </c>
      <c r="J8251" t="s">
        <v>3618</v>
      </c>
      <c r="K8251" t="s">
        <v>17848</v>
      </c>
      <c r="L8251" t="s">
        <v>17849</v>
      </c>
      <c r="M8251" t="s">
        <v>499</v>
      </c>
      <c r="N8251" t="s">
        <v>58</v>
      </c>
      <c r="O8251">
        <v>20446</v>
      </c>
      <c r="P8251">
        <v>24305</v>
      </c>
      <c r="Q8251" t="s">
        <v>41</v>
      </c>
      <c r="R8251">
        <v>108</v>
      </c>
      <c r="S8251" s="2">
        <v>44387</v>
      </c>
      <c r="T8251" s="2">
        <v>44407</v>
      </c>
      <c r="U8251">
        <v>0</v>
      </c>
      <c r="V8251" t="s">
        <v>43</v>
      </c>
      <c r="W8251">
        <v>429</v>
      </c>
      <c r="X8251" t="s">
        <v>60</v>
      </c>
      <c r="Y8251" t="s">
        <v>61</v>
      </c>
      <c r="Z8251">
        <v>2817</v>
      </c>
      <c r="AA8251">
        <v>467</v>
      </c>
      <c r="AB8251">
        <v>23734</v>
      </c>
      <c r="AC8251" t="s">
        <v>107</v>
      </c>
    </row>
    <row r="8252" spans="1:29" x14ac:dyDescent="0.3">
      <c r="A8252" s="1" t="s">
        <v>47</v>
      </c>
      <c r="B8252" t="s">
        <v>176</v>
      </c>
      <c r="C8252" t="s">
        <v>1655</v>
      </c>
      <c r="D8252" t="s">
        <v>201</v>
      </c>
      <c r="E8252">
        <v>6</v>
      </c>
      <c r="F8252" t="s">
        <v>221</v>
      </c>
      <c r="G8252" t="s">
        <v>1989</v>
      </c>
      <c r="H8252" t="s">
        <v>79</v>
      </c>
      <c r="I8252" t="s">
        <v>4127</v>
      </c>
      <c r="J8252" t="s">
        <v>280</v>
      </c>
      <c r="K8252" t="s">
        <v>17850</v>
      </c>
      <c r="L8252" t="s">
        <v>17851</v>
      </c>
      <c r="M8252" t="s">
        <v>1665</v>
      </c>
      <c r="N8252" t="s">
        <v>84</v>
      </c>
      <c r="O8252">
        <v>8829</v>
      </c>
      <c r="P8252">
        <v>11698</v>
      </c>
      <c r="Q8252" t="s">
        <v>41</v>
      </c>
      <c r="R8252">
        <v>650</v>
      </c>
      <c r="S8252" s="2">
        <v>44325</v>
      </c>
      <c r="T8252" s="2">
        <v>44345</v>
      </c>
      <c r="U8252">
        <v>0</v>
      </c>
      <c r="V8252" t="s">
        <v>43</v>
      </c>
      <c r="W8252">
        <v>453</v>
      </c>
      <c r="X8252" t="s">
        <v>60</v>
      </c>
      <c r="Y8252" t="s">
        <v>61</v>
      </c>
      <c r="Z8252">
        <v>0</v>
      </c>
      <c r="AA8252">
        <v>393</v>
      </c>
      <c r="AB8252">
        <v>11589</v>
      </c>
      <c r="AC8252" t="s">
        <v>73</v>
      </c>
    </row>
    <row r="8253" spans="1:29" x14ac:dyDescent="0.3">
      <c r="A8253" s="1" t="s">
        <v>47</v>
      </c>
      <c r="B8253" t="s">
        <v>48</v>
      </c>
      <c r="C8253" t="s">
        <v>1169</v>
      </c>
      <c r="D8253" t="s">
        <v>257</v>
      </c>
      <c r="E8253">
        <v>7</v>
      </c>
      <c r="F8253" t="s">
        <v>186</v>
      </c>
      <c r="G8253" t="s">
        <v>650</v>
      </c>
      <c r="H8253" t="s">
        <v>35</v>
      </c>
      <c r="I8253" t="s">
        <v>1237</v>
      </c>
      <c r="J8253" t="s">
        <v>3458</v>
      </c>
      <c r="K8253" t="s">
        <v>17852</v>
      </c>
      <c r="L8253" t="s">
        <v>17853</v>
      </c>
      <c r="M8253" t="s">
        <v>220</v>
      </c>
      <c r="N8253" t="s">
        <v>84</v>
      </c>
      <c r="O8253">
        <v>16186</v>
      </c>
      <c r="P8253">
        <v>18828</v>
      </c>
      <c r="Q8253" t="s">
        <v>95</v>
      </c>
      <c r="R8253">
        <v>742</v>
      </c>
      <c r="S8253" s="2">
        <v>45114</v>
      </c>
      <c r="T8253" t="s">
        <v>42</v>
      </c>
      <c r="U8253">
        <v>0</v>
      </c>
      <c r="V8253" t="s">
        <v>71</v>
      </c>
      <c r="W8253">
        <v>510</v>
      </c>
      <c r="X8253" t="s">
        <v>44</v>
      </c>
      <c r="Y8253" t="s">
        <v>45</v>
      </c>
      <c r="Z8253">
        <v>0</v>
      </c>
      <c r="AA8253">
        <v>933</v>
      </c>
      <c r="AB8253">
        <v>16495</v>
      </c>
      <c r="AC8253" t="s">
        <v>107</v>
      </c>
    </row>
    <row r="8254" spans="1:29" x14ac:dyDescent="0.3">
      <c r="A8254" s="1" t="s">
        <v>29</v>
      </c>
      <c r="B8254" t="s">
        <v>228</v>
      </c>
      <c r="C8254" t="s">
        <v>1652</v>
      </c>
      <c r="D8254" t="s">
        <v>76</v>
      </c>
      <c r="E8254">
        <v>3</v>
      </c>
      <c r="F8254" t="s">
        <v>64</v>
      </c>
      <c r="G8254" t="s">
        <v>258</v>
      </c>
      <c r="H8254" t="s">
        <v>35</v>
      </c>
      <c r="I8254" t="s">
        <v>1501</v>
      </c>
      <c r="J8254" t="s">
        <v>524</v>
      </c>
      <c r="K8254" t="s">
        <v>17854</v>
      </c>
      <c r="L8254" t="s">
        <v>17855</v>
      </c>
      <c r="M8254" t="s">
        <v>852</v>
      </c>
      <c r="N8254" t="s">
        <v>40</v>
      </c>
      <c r="O8254">
        <v>7464</v>
      </c>
      <c r="P8254">
        <v>11835</v>
      </c>
      <c r="Q8254" t="s">
        <v>59</v>
      </c>
      <c r="R8254">
        <v>565</v>
      </c>
      <c r="S8254" s="2">
        <v>44885</v>
      </c>
      <c r="T8254" t="s">
        <v>42</v>
      </c>
      <c r="U8254">
        <v>48065</v>
      </c>
      <c r="V8254" t="s">
        <v>71</v>
      </c>
      <c r="W8254">
        <v>657</v>
      </c>
      <c r="X8254" t="s">
        <v>44</v>
      </c>
      <c r="Y8254" t="s">
        <v>61</v>
      </c>
      <c r="Z8254">
        <v>0</v>
      </c>
      <c r="AA8254">
        <v>267</v>
      </c>
      <c r="AB8254">
        <v>11565</v>
      </c>
      <c r="AC8254" t="s">
        <v>46</v>
      </c>
    </row>
    <row r="8255" spans="1:29" x14ac:dyDescent="0.3">
      <c r="A8255" s="1" t="s">
        <v>47</v>
      </c>
      <c r="B8255" t="s">
        <v>234</v>
      </c>
      <c r="C8255" t="s">
        <v>742</v>
      </c>
      <c r="D8255" t="s">
        <v>201</v>
      </c>
      <c r="E8255">
        <v>8</v>
      </c>
      <c r="F8255" t="s">
        <v>33</v>
      </c>
      <c r="G8255" t="s">
        <v>139</v>
      </c>
      <c r="H8255" t="s">
        <v>79</v>
      </c>
      <c r="I8255" t="s">
        <v>140</v>
      </c>
      <c r="J8255" t="s">
        <v>1789</v>
      </c>
      <c r="K8255" t="s">
        <v>17856</v>
      </c>
      <c r="L8255" t="s">
        <v>17857</v>
      </c>
      <c r="M8255" t="s">
        <v>984</v>
      </c>
      <c r="N8255" t="s">
        <v>58</v>
      </c>
      <c r="O8255">
        <v>20238</v>
      </c>
      <c r="P8255">
        <v>22285</v>
      </c>
      <c r="Q8255" t="s">
        <v>95</v>
      </c>
      <c r="R8255">
        <v>876</v>
      </c>
      <c r="S8255" s="2">
        <v>44967</v>
      </c>
      <c r="T8255" s="2">
        <v>44989</v>
      </c>
      <c r="U8255">
        <v>0</v>
      </c>
      <c r="V8255" t="s">
        <v>43</v>
      </c>
      <c r="W8255">
        <v>546</v>
      </c>
      <c r="X8255" t="s">
        <v>60</v>
      </c>
      <c r="Y8255" t="s">
        <v>45</v>
      </c>
      <c r="Z8255">
        <v>4628</v>
      </c>
      <c r="AA8255">
        <v>515</v>
      </c>
      <c r="AB8255">
        <v>20948</v>
      </c>
      <c r="AC8255" t="s">
        <v>46</v>
      </c>
    </row>
    <row r="8256" spans="1:29" x14ac:dyDescent="0.3">
      <c r="A8256" s="1" t="s">
        <v>29</v>
      </c>
      <c r="B8256" t="s">
        <v>393</v>
      </c>
      <c r="C8256" t="s">
        <v>4317</v>
      </c>
      <c r="D8256" t="s">
        <v>119</v>
      </c>
      <c r="E8256">
        <v>7</v>
      </c>
      <c r="F8256" t="s">
        <v>221</v>
      </c>
      <c r="G8256" t="s">
        <v>882</v>
      </c>
      <c r="H8256" t="s">
        <v>35</v>
      </c>
      <c r="I8256" t="s">
        <v>1944</v>
      </c>
      <c r="J8256" t="s">
        <v>4544</v>
      </c>
      <c r="K8256" t="s">
        <v>17858</v>
      </c>
      <c r="L8256" t="s">
        <v>14348</v>
      </c>
      <c r="M8256" t="s">
        <v>654</v>
      </c>
      <c r="N8256" t="s">
        <v>58</v>
      </c>
      <c r="O8256">
        <v>6973</v>
      </c>
      <c r="P8256">
        <v>11718</v>
      </c>
      <c r="Q8256" t="s">
        <v>95</v>
      </c>
      <c r="R8256">
        <v>55</v>
      </c>
      <c r="S8256" s="2">
        <v>45336</v>
      </c>
      <c r="T8256" t="s">
        <v>42</v>
      </c>
      <c r="U8256">
        <v>0</v>
      </c>
      <c r="V8256" t="s">
        <v>85</v>
      </c>
      <c r="W8256">
        <v>498</v>
      </c>
      <c r="X8256" t="s">
        <v>44</v>
      </c>
      <c r="Y8256" t="s">
        <v>45</v>
      </c>
      <c r="Z8256">
        <v>1515</v>
      </c>
      <c r="AA8256">
        <v>297</v>
      </c>
      <c r="AB8256">
        <v>10474</v>
      </c>
      <c r="AC8256" t="s">
        <v>73</v>
      </c>
    </row>
    <row r="8257" spans="1:29" x14ac:dyDescent="0.3">
      <c r="A8257" s="1" t="s">
        <v>29</v>
      </c>
      <c r="B8257" t="s">
        <v>363</v>
      </c>
      <c r="C8257" t="s">
        <v>6193</v>
      </c>
      <c r="D8257" t="s">
        <v>155</v>
      </c>
      <c r="E8257">
        <v>7</v>
      </c>
      <c r="F8257" t="s">
        <v>33</v>
      </c>
      <c r="G8257" t="s">
        <v>209</v>
      </c>
      <c r="H8257" t="s">
        <v>79</v>
      </c>
      <c r="I8257" t="s">
        <v>434</v>
      </c>
      <c r="J8257" t="s">
        <v>706</v>
      </c>
      <c r="K8257" t="s">
        <v>17859</v>
      </c>
      <c r="L8257" t="s">
        <v>17860</v>
      </c>
      <c r="M8257" t="s">
        <v>2729</v>
      </c>
      <c r="N8257" t="s">
        <v>84</v>
      </c>
      <c r="O8257">
        <v>18551</v>
      </c>
      <c r="P8257">
        <v>21710</v>
      </c>
      <c r="Q8257" t="s">
        <v>41</v>
      </c>
      <c r="R8257">
        <v>263</v>
      </c>
      <c r="S8257" s="2">
        <v>45292</v>
      </c>
      <c r="T8257" t="s">
        <v>42</v>
      </c>
      <c r="U8257">
        <v>0</v>
      </c>
      <c r="V8257" t="s">
        <v>85</v>
      </c>
      <c r="W8257">
        <v>578</v>
      </c>
      <c r="X8257" t="s">
        <v>44</v>
      </c>
      <c r="Y8257" t="s">
        <v>45</v>
      </c>
      <c r="Z8257">
        <v>0</v>
      </c>
      <c r="AA8257">
        <v>648</v>
      </c>
      <c r="AB8257">
        <v>20914</v>
      </c>
      <c r="AC8257" t="s">
        <v>73</v>
      </c>
    </row>
    <row r="8258" spans="1:29" x14ac:dyDescent="0.3">
      <c r="A8258" s="1" t="s">
        <v>29</v>
      </c>
      <c r="B8258" t="s">
        <v>74</v>
      </c>
      <c r="C8258" t="s">
        <v>168</v>
      </c>
      <c r="D8258" t="s">
        <v>178</v>
      </c>
      <c r="E8258">
        <v>9</v>
      </c>
      <c r="F8258" t="s">
        <v>99</v>
      </c>
      <c r="G8258" t="s">
        <v>724</v>
      </c>
      <c r="H8258" t="s">
        <v>79</v>
      </c>
      <c r="I8258" t="s">
        <v>4854</v>
      </c>
      <c r="J8258" t="s">
        <v>4840</v>
      </c>
      <c r="K8258" t="s">
        <v>17861</v>
      </c>
      <c r="L8258" t="s">
        <v>17862</v>
      </c>
      <c r="M8258" t="s">
        <v>1718</v>
      </c>
      <c r="N8258" t="s">
        <v>94</v>
      </c>
      <c r="O8258">
        <v>21016</v>
      </c>
      <c r="P8258">
        <v>23753</v>
      </c>
      <c r="Q8258" t="s">
        <v>41</v>
      </c>
      <c r="R8258">
        <v>330</v>
      </c>
      <c r="S8258" s="2">
        <v>45218</v>
      </c>
      <c r="T8258" s="2">
        <v>45224</v>
      </c>
      <c r="U8258">
        <v>0</v>
      </c>
      <c r="V8258" t="s">
        <v>43</v>
      </c>
      <c r="W8258">
        <v>774</v>
      </c>
      <c r="X8258" t="s">
        <v>60</v>
      </c>
      <c r="Y8258" t="s">
        <v>72</v>
      </c>
      <c r="Z8258">
        <v>0</v>
      </c>
      <c r="AA8258">
        <v>663</v>
      </c>
      <c r="AB8258">
        <v>23452</v>
      </c>
      <c r="AC8258" t="s">
        <v>46</v>
      </c>
    </row>
    <row r="8259" spans="1:29" x14ac:dyDescent="0.3">
      <c r="A8259" s="1" t="s">
        <v>47</v>
      </c>
      <c r="B8259" t="s">
        <v>176</v>
      </c>
      <c r="C8259" t="s">
        <v>2740</v>
      </c>
      <c r="D8259" t="s">
        <v>185</v>
      </c>
      <c r="E8259">
        <v>2</v>
      </c>
      <c r="F8259" t="s">
        <v>271</v>
      </c>
      <c r="G8259" t="s">
        <v>353</v>
      </c>
      <c r="H8259" t="s">
        <v>79</v>
      </c>
      <c r="I8259" t="s">
        <v>4365</v>
      </c>
      <c r="J8259" t="s">
        <v>878</v>
      </c>
      <c r="K8259" t="s">
        <v>17863</v>
      </c>
      <c r="L8259" t="s">
        <v>17864</v>
      </c>
      <c r="M8259" t="s">
        <v>957</v>
      </c>
      <c r="N8259" t="s">
        <v>94</v>
      </c>
      <c r="O8259">
        <v>5472</v>
      </c>
      <c r="P8259">
        <v>10293</v>
      </c>
      <c r="Q8259" t="s">
        <v>95</v>
      </c>
      <c r="R8259">
        <v>491</v>
      </c>
      <c r="S8259" s="2">
        <v>44949</v>
      </c>
      <c r="T8259" s="2">
        <v>44963</v>
      </c>
      <c r="U8259">
        <v>0</v>
      </c>
      <c r="V8259" t="s">
        <v>85</v>
      </c>
      <c r="W8259">
        <v>747</v>
      </c>
      <c r="X8259" t="s">
        <v>60</v>
      </c>
      <c r="Y8259" t="s">
        <v>61</v>
      </c>
      <c r="Z8259">
        <v>0</v>
      </c>
      <c r="AA8259">
        <v>585</v>
      </c>
      <c r="AB8259">
        <v>7781</v>
      </c>
      <c r="AC8259" t="s">
        <v>46</v>
      </c>
    </row>
    <row r="8260" spans="1:29" x14ac:dyDescent="0.3">
      <c r="A8260" s="1" t="s">
        <v>29</v>
      </c>
      <c r="B8260" t="s">
        <v>393</v>
      </c>
      <c r="C8260" t="s">
        <v>394</v>
      </c>
      <c r="D8260" t="s">
        <v>76</v>
      </c>
      <c r="E8260">
        <v>6</v>
      </c>
      <c r="F8260" t="s">
        <v>271</v>
      </c>
      <c r="G8260" t="s">
        <v>400</v>
      </c>
      <c r="H8260" t="s">
        <v>79</v>
      </c>
      <c r="I8260" t="s">
        <v>7319</v>
      </c>
      <c r="J8260" t="s">
        <v>958</v>
      </c>
      <c r="K8260">
        <f>1-1-868-277</f>
        <v>-1145</v>
      </c>
      <c r="L8260" t="s">
        <v>17865</v>
      </c>
      <c r="M8260" t="s">
        <v>603</v>
      </c>
      <c r="N8260" t="s">
        <v>58</v>
      </c>
      <c r="O8260">
        <v>13132</v>
      </c>
      <c r="P8260">
        <v>17501</v>
      </c>
      <c r="Q8260" t="s">
        <v>41</v>
      </c>
      <c r="R8260">
        <v>74</v>
      </c>
      <c r="S8260" s="2">
        <v>45152</v>
      </c>
      <c r="T8260" s="2">
        <v>45177</v>
      </c>
      <c r="U8260">
        <v>0</v>
      </c>
      <c r="V8260" t="s">
        <v>85</v>
      </c>
      <c r="W8260">
        <v>756</v>
      </c>
      <c r="X8260" t="s">
        <v>60</v>
      </c>
      <c r="Y8260" t="s">
        <v>61</v>
      </c>
      <c r="Z8260">
        <v>4753</v>
      </c>
      <c r="AA8260">
        <v>158</v>
      </c>
      <c r="AB8260">
        <v>14492</v>
      </c>
      <c r="AC8260" t="s">
        <v>107</v>
      </c>
    </row>
    <row r="8261" spans="1:29" x14ac:dyDescent="0.3">
      <c r="A8261" s="1" t="s">
        <v>47</v>
      </c>
      <c r="B8261" t="s">
        <v>176</v>
      </c>
      <c r="C8261" t="s">
        <v>1876</v>
      </c>
      <c r="D8261" t="s">
        <v>185</v>
      </c>
      <c r="E8261">
        <v>2</v>
      </c>
      <c r="F8261" t="s">
        <v>120</v>
      </c>
      <c r="G8261" t="s">
        <v>543</v>
      </c>
      <c r="H8261" t="s">
        <v>35</v>
      </c>
      <c r="I8261" t="s">
        <v>475</v>
      </c>
      <c r="J8261" t="s">
        <v>2875</v>
      </c>
      <c r="K8261" t="s">
        <v>17866</v>
      </c>
      <c r="L8261" t="s">
        <v>17867</v>
      </c>
      <c r="M8261" t="s">
        <v>887</v>
      </c>
      <c r="N8261" t="s">
        <v>84</v>
      </c>
      <c r="O8261">
        <v>16703</v>
      </c>
      <c r="P8261">
        <v>19869</v>
      </c>
      <c r="Q8261" t="s">
        <v>41</v>
      </c>
      <c r="R8261">
        <v>374</v>
      </c>
      <c r="S8261" s="2">
        <v>44351</v>
      </c>
      <c r="T8261" s="2">
        <v>44376</v>
      </c>
      <c r="U8261">
        <v>0</v>
      </c>
      <c r="V8261" t="s">
        <v>71</v>
      </c>
      <c r="W8261">
        <v>425</v>
      </c>
      <c r="X8261" t="s">
        <v>60</v>
      </c>
      <c r="Y8261" t="s">
        <v>72</v>
      </c>
      <c r="Z8261">
        <v>0</v>
      </c>
      <c r="AA8261">
        <v>892</v>
      </c>
      <c r="AB8261">
        <v>19123</v>
      </c>
      <c r="AC8261" t="s">
        <v>107</v>
      </c>
    </row>
    <row r="8262" spans="1:29" x14ac:dyDescent="0.3">
      <c r="A8262" s="1" t="s">
        <v>47</v>
      </c>
      <c r="B8262" t="s">
        <v>592</v>
      </c>
      <c r="C8262" t="s">
        <v>2701</v>
      </c>
      <c r="D8262" t="s">
        <v>257</v>
      </c>
      <c r="E8262">
        <v>8</v>
      </c>
      <c r="F8262" t="s">
        <v>129</v>
      </c>
      <c r="G8262" t="s">
        <v>395</v>
      </c>
      <c r="H8262" t="s">
        <v>35</v>
      </c>
      <c r="I8262" t="s">
        <v>2940</v>
      </c>
      <c r="J8262" t="s">
        <v>1792</v>
      </c>
      <c r="K8262" t="s">
        <v>17868</v>
      </c>
      <c r="L8262" t="s">
        <v>17869</v>
      </c>
      <c r="M8262" t="s">
        <v>2167</v>
      </c>
      <c r="N8262" t="s">
        <v>94</v>
      </c>
      <c r="O8262">
        <v>11869</v>
      </c>
      <c r="P8262">
        <v>13996</v>
      </c>
      <c r="Q8262" t="s">
        <v>59</v>
      </c>
      <c r="R8262">
        <v>94</v>
      </c>
      <c r="S8262" s="2">
        <v>44496</v>
      </c>
      <c r="T8262" t="s">
        <v>42</v>
      </c>
      <c r="U8262">
        <v>25493</v>
      </c>
      <c r="V8262" t="s">
        <v>85</v>
      </c>
      <c r="W8262">
        <v>779</v>
      </c>
      <c r="X8262" t="s">
        <v>44</v>
      </c>
      <c r="Y8262" t="s">
        <v>72</v>
      </c>
      <c r="Z8262">
        <v>0</v>
      </c>
      <c r="AA8262">
        <v>606</v>
      </c>
      <c r="AB8262">
        <v>12639</v>
      </c>
      <c r="AC8262" t="s">
        <v>107</v>
      </c>
    </row>
    <row r="8263" spans="1:29" x14ac:dyDescent="0.3">
      <c r="A8263" s="1" t="s">
        <v>47</v>
      </c>
      <c r="B8263" t="s">
        <v>153</v>
      </c>
      <c r="C8263" t="s">
        <v>7567</v>
      </c>
      <c r="D8263" t="s">
        <v>138</v>
      </c>
      <c r="E8263">
        <v>3</v>
      </c>
      <c r="F8263" t="s">
        <v>33</v>
      </c>
      <c r="G8263" t="s">
        <v>34</v>
      </c>
      <c r="H8263" t="s">
        <v>35</v>
      </c>
      <c r="I8263" t="s">
        <v>2075</v>
      </c>
      <c r="J8263" t="s">
        <v>2867</v>
      </c>
      <c r="K8263" t="s">
        <v>17870</v>
      </c>
      <c r="L8263" t="s">
        <v>17871</v>
      </c>
      <c r="M8263" t="s">
        <v>160</v>
      </c>
      <c r="N8263" t="s">
        <v>40</v>
      </c>
      <c r="O8263">
        <v>22810</v>
      </c>
      <c r="P8263">
        <v>26154</v>
      </c>
      <c r="Q8263" t="s">
        <v>41</v>
      </c>
      <c r="R8263">
        <v>464</v>
      </c>
      <c r="S8263" s="2">
        <v>44756</v>
      </c>
      <c r="T8263" s="2">
        <v>44767</v>
      </c>
      <c r="U8263">
        <v>0</v>
      </c>
      <c r="V8263" t="s">
        <v>43</v>
      </c>
      <c r="W8263">
        <v>420</v>
      </c>
      <c r="X8263" t="s">
        <v>60</v>
      </c>
      <c r="Y8263" t="s">
        <v>61</v>
      </c>
      <c r="Z8263">
        <v>0</v>
      </c>
      <c r="AA8263">
        <v>504</v>
      </c>
      <c r="AB8263">
        <v>24625</v>
      </c>
      <c r="AC8263" t="s">
        <v>46</v>
      </c>
    </row>
    <row r="8264" spans="1:29" x14ac:dyDescent="0.3">
      <c r="A8264" s="1" t="s">
        <v>47</v>
      </c>
      <c r="B8264" t="s">
        <v>108</v>
      </c>
      <c r="C8264" t="s">
        <v>439</v>
      </c>
      <c r="D8264" t="s">
        <v>178</v>
      </c>
      <c r="E8264">
        <v>6</v>
      </c>
      <c r="F8264" t="s">
        <v>51</v>
      </c>
      <c r="G8264" t="s">
        <v>1075</v>
      </c>
      <c r="H8264" t="s">
        <v>35</v>
      </c>
      <c r="I8264" t="s">
        <v>4727</v>
      </c>
      <c r="J8264" t="s">
        <v>2655</v>
      </c>
      <c r="K8264" t="s">
        <v>17872</v>
      </c>
      <c r="L8264" t="s">
        <v>17873</v>
      </c>
      <c r="M8264" t="s">
        <v>660</v>
      </c>
      <c r="N8264" t="s">
        <v>94</v>
      </c>
      <c r="O8264">
        <v>4102</v>
      </c>
      <c r="P8264">
        <v>6568</v>
      </c>
      <c r="Q8264" t="s">
        <v>59</v>
      </c>
      <c r="R8264">
        <v>200</v>
      </c>
      <c r="S8264" s="2">
        <v>45348</v>
      </c>
      <c r="T8264" t="s">
        <v>42</v>
      </c>
      <c r="U8264">
        <v>11933</v>
      </c>
      <c r="V8264" t="s">
        <v>106</v>
      </c>
      <c r="W8264">
        <v>440</v>
      </c>
      <c r="X8264" t="s">
        <v>44</v>
      </c>
      <c r="Y8264" t="s">
        <v>61</v>
      </c>
      <c r="Z8264">
        <v>0</v>
      </c>
      <c r="AA8264">
        <v>212</v>
      </c>
      <c r="AB8264">
        <v>6435</v>
      </c>
      <c r="AC8264" t="s">
        <v>73</v>
      </c>
    </row>
    <row r="8265" spans="1:29" x14ac:dyDescent="0.3">
      <c r="A8265" s="1" t="s">
        <v>29</v>
      </c>
      <c r="B8265" t="s">
        <v>74</v>
      </c>
      <c r="C8265" t="s">
        <v>790</v>
      </c>
      <c r="D8265" t="s">
        <v>201</v>
      </c>
      <c r="E8265">
        <v>5</v>
      </c>
      <c r="F8265" t="s">
        <v>186</v>
      </c>
      <c r="G8265" t="s">
        <v>1504</v>
      </c>
      <c r="H8265" t="s">
        <v>79</v>
      </c>
      <c r="I8265" t="s">
        <v>4244</v>
      </c>
      <c r="J8265" t="s">
        <v>224</v>
      </c>
      <c r="K8265" t="s">
        <v>17874</v>
      </c>
      <c r="L8265" t="s">
        <v>17875</v>
      </c>
      <c r="M8265" t="s">
        <v>973</v>
      </c>
      <c r="N8265" t="s">
        <v>40</v>
      </c>
      <c r="O8265">
        <v>10254</v>
      </c>
      <c r="P8265">
        <v>15113</v>
      </c>
      <c r="Q8265" t="s">
        <v>41</v>
      </c>
      <c r="R8265">
        <v>496</v>
      </c>
      <c r="S8265" s="2">
        <v>45188</v>
      </c>
      <c r="T8265" s="2">
        <v>45215</v>
      </c>
      <c r="U8265">
        <v>0</v>
      </c>
      <c r="V8265" t="s">
        <v>71</v>
      </c>
      <c r="W8265">
        <v>671</v>
      </c>
      <c r="X8265" t="s">
        <v>60</v>
      </c>
      <c r="Y8265" t="s">
        <v>61</v>
      </c>
      <c r="Z8265">
        <v>0</v>
      </c>
      <c r="AA8265">
        <v>461</v>
      </c>
      <c r="AB8265">
        <v>11372</v>
      </c>
      <c r="AC8265" t="s">
        <v>46</v>
      </c>
    </row>
    <row r="8266" spans="1:29" x14ac:dyDescent="0.3">
      <c r="A8266" s="1" t="s">
        <v>47</v>
      </c>
      <c r="B8266" t="s">
        <v>161</v>
      </c>
      <c r="C8266" t="s">
        <v>2054</v>
      </c>
      <c r="D8266" t="s">
        <v>76</v>
      </c>
      <c r="E8266">
        <v>9</v>
      </c>
      <c r="F8266" t="s">
        <v>99</v>
      </c>
      <c r="G8266" t="s">
        <v>631</v>
      </c>
      <c r="H8266" t="s">
        <v>35</v>
      </c>
      <c r="I8266" t="s">
        <v>1246</v>
      </c>
      <c r="J8266" t="s">
        <v>1036</v>
      </c>
      <c r="K8266" t="s">
        <v>17876</v>
      </c>
      <c r="L8266" t="s">
        <v>17877</v>
      </c>
      <c r="M8266" t="s">
        <v>687</v>
      </c>
      <c r="N8266" t="s">
        <v>58</v>
      </c>
      <c r="O8266">
        <v>9655</v>
      </c>
      <c r="P8266">
        <v>13293</v>
      </c>
      <c r="Q8266" t="s">
        <v>41</v>
      </c>
      <c r="R8266">
        <v>796</v>
      </c>
      <c r="S8266" s="2">
        <v>45084</v>
      </c>
      <c r="T8266" s="2">
        <v>45107</v>
      </c>
      <c r="U8266">
        <v>0</v>
      </c>
      <c r="V8266" t="s">
        <v>43</v>
      </c>
      <c r="W8266">
        <v>629</v>
      </c>
      <c r="X8266" t="s">
        <v>60</v>
      </c>
      <c r="Y8266" t="s">
        <v>72</v>
      </c>
      <c r="Z8266">
        <v>3204</v>
      </c>
      <c r="AA8266">
        <v>418</v>
      </c>
      <c r="AB8266">
        <v>11790</v>
      </c>
      <c r="AC8266" t="s">
        <v>46</v>
      </c>
    </row>
    <row r="8267" spans="1:29" x14ac:dyDescent="0.3">
      <c r="A8267" s="1" t="s">
        <v>29</v>
      </c>
      <c r="B8267" t="s">
        <v>74</v>
      </c>
      <c r="C8267" t="s">
        <v>1460</v>
      </c>
      <c r="D8267" t="s">
        <v>236</v>
      </c>
      <c r="E8267">
        <v>5</v>
      </c>
      <c r="F8267" t="s">
        <v>33</v>
      </c>
      <c r="G8267" t="s">
        <v>411</v>
      </c>
      <c r="H8267" t="s">
        <v>79</v>
      </c>
      <c r="I8267" t="s">
        <v>821</v>
      </c>
      <c r="J8267" t="s">
        <v>4919</v>
      </c>
      <c r="K8267" t="s">
        <v>17878</v>
      </c>
      <c r="L8267" t="s">
        <v>17879</v>
      </c>
      <c r="M8267" t="s">
        <v>2176</v>
      </c>
      <c r="N8267" t="s">
        <v>84</v>
      </c>
      <c r="O8267">
        <v>17658</v>
      </c>
      <c r="P8267">
        <v>20125</v>
      </c>
      <c r="Q8267" t="s">
        <v>41</v>
      </c>
      <c r="R8267">
        <v>914</v>
      </c>
      <c r="S8267" s="2">
        <v>44936</v>
      </c>
      <c r="T8267" s="2">
        <v>44961</v>
      </c>
      <c r="U8267">
        <v>0</v>
      </c>
      <c r="V8267" t="s">
        <v>106</v>
      </c>
      <c r="W8267">
        <v>849</v>
      </c>
      <c r="X8267" t="s">
        <v>60</v>
      </c>
      <c r="Y8267" t="s">
        <v>72</v>
      </c>
      <c r="Z8267">
        <v>0</v>
      </c>
      <c r="AA8267">
        <v>456</v>
      </c>
      <c r="AB8267">
        <v>17798</v>
      </c>
      <c r="AC8267" t="s">
        <v>107</v>
      </c>
    </row>
    <row r="8268" spans="1:29" x14ac:dyDescent="0.3">
      <c r="A8268" s="1" t="s">
        <v>47</v>
      </c>
      <c r="B8268" t="s">
        <v>48</v>
      </c>
      <c r="C8268" t="s">
        <v>1440</v>
      </c>
      <c r="D8268" t="s">
        <v>32</v>
      </c>
      <c r="E8268">
        <v>7</v>
      </c>
      <c r="F8268" t="s">
        <v>33</v>
      </c>
      <c r="G8268" t="s">
        <v>209</v>
      </c>
      <c r="H8268" t="s">
        <v>35</v>
      </c>
      <c r="I8268" t="s">
        <v>1541</v>
      </c>
      <c r="J8268" t="s">
        <v>1288</v>
      </c>
      <c r="K8268">
        <v>1714481304</v>
      </c>
      <c r="L8268" t="s">
        <v>17880</v>
      </c>
      <c r="M8268" t="s">
        <v>1479</v>
      </c>
      <c r="N8268" t="s">
        <v>58</v>
      </c>
      <c r="O8268">
        <v>27081</v>
      </c>
      <c r="P8268">
        <v>30128</v>
      </c>
      <c r="Q8268" t="s">
        <v>95</v>
      </c>
      <c r="R8268">
        <v>767</v>
      </c>
      <c r="S8268" s="2">
        <v>44587</v>
      </c>
      <c r="T8268" s="2">
        <v>44607</v>
      </c>
      <c r="U8268">
        <v>0</v>
      </c>
      <c r="V8268" t="s">
        <v>43</v>
      </c>
      <c r="W8268">
        <v>820</v>
      </c>
      <c r="X8268" t="s">
        <v>60</v>
      </c>
      <c r="Y8268" t="s">
        <v>45</v>
      </c>
      <c r="Z8268">
        <v>3272</v>
      </c>
      <c r="AA8268">
        <v>675</v>
      </c>
      <c r="AB8268">
        <v>30128</v>
      </c>
      <c r="AC8268" t="s">
        <v>46</v>
      </c>
    </row>
    <row r="8269" spans="1:29" x14ac:dyDescent="0.3">
      <c r="A8269" s="1" t="s">
        <v>47</v>
      </c>
      <c r="B8269" t="s">
        <v>153</v>
      </c>
      <c r="C8269" t="s">
        <v>7253</v>
      </c>
      <c r="D8269" t="s">
        <v>178</v>
      </c>
      <c r="E8269">
        <v>10</v>
      </c>
      <c r="F8269" t="s">
        <v>77</v>
      </c>
      <c r="G8269" t="s">
        <v>365</v>
      </c>
      <c r="H8269" t="s">
        <v>35</v>
      </c>
      <c r="I8269" t="s">
        <v>1872</v>
      </c>
      <c r="J8269" t="s">
        <v>7731</v>
      </c>
      <c r="K8269" t="s">
        <v>17881</v>
      </c>
      <c r="L8269" t="s">
        <v>17882</v>
      </c>
      <c r="M8269" t="s">
        <v>943</v>
      </c>
      <c r="N8269" t="s">
        <v>58</v>
      </c>
      <c r="O8269">
        <v>12795</v>
      </c>
      <c r="P8269">
        <v>15974</v>
      </c>
      <c r="Q8269" t="s">
        <v>95</v>
      </c>
      <c r="R8269">
        <v>336</v>
      </c>
      <c r="S8269" s="2">
        <v>44821</v>
      </c>
      <c r="T8269" t="s">
        <v>42</v>
      </c>
      <c r="U8269">
        <v>0</v>
      </c>
      <c r="V8269" t="s">
        <v>43</v>
      </c>
      <c r="W8269">
        <v>503</v>
      </c>
      <c r="X8269" t="s">
        <v>44</v>
      </c>
      <c r="Y8269" t="s">
        <v>45</v>
      </c>
      <c r="Z8269">
        <v>4947</v>
      </c>
      <c r="AA8269">
        <v>426</v>
      </c>
      <c r="AB8269">
        <v>14222</v>
      </c>
      <c r="AC8269" t="s">
        <v>107</v>
      </c>
    </row>
    <row r="8270" spans="1:29" x14ac:dyDescent="0.3">
      <c r="A8270" s="1" t="s">
        <v>29</v>
      </c>
      <c r="B8270" t="s">
        <v>74</v>
      </c>
      <c r="C8270" t="s">
        <v>1677</v>
      </c>
      <c r="D8270" t="s">
        <v>128</v>
      </c>
      <c r="E8270">
        <v>1</v>
      </c>
      <c r="F8270" t="s">
        <v>51</v>
      </c>
      <c r="G8270" t="s">
        <v>1075</v>
      </c>
      <c r="H8270" t="s">
        <v>79</v>
      </c>
      <c r="I8270" t="s">
        <v>513</v>
      </c>
      <c r="J8270" t="s">
        <v>7599</v>
      </c>
      <c r="K8270">
        <v>2400253012</v>
      </c>
      <c r="L8270" t="s">
        <v>17883</v>
      </c>
      <c r="M8270" t="s">
        <v>795</v>
      </c>
      <c r="N8270" t="s">
        <v>94</v>
      </c>
      <c r="O8270">
        <v>28714</v>
      </c>
      <c r="P8270">
        <v>33321</v>
      </c>
      <c r="Q8270" t="s">
        <v>41</v>
      </c>
      <c r="R8270">
        <v>673</v>
      </c>
      <c r="S8270" s="2">
        <v>44507</v>
      </c>
      <c r="T8270" t="s">
        <v>42</v>
      </c>
      <c r="U8270">
        <v>0</v>
      </c>
      <c r="V8270" t="s">
        <v>71</v>
      </c>
      <c r="W8270">
        <v>535</v>
      </c>
      <c r="X8270" t="s">
        <v>44</v>
      </c>
      <c r="Y8270" t="s">
        <v>72</v>
      </c>
      <c r="Z8270">
        <v>0</v>
      </c>
      <c r="AA8270">
        <v>874</v>
      </c>
      <c r="AB8270">
        <v>29677</v>
      </c>
      <c r="AC8270" t="s">
        <v>46</v>
      </c>
    </row>
    <row r="8271" spans="1:29" x14ac:dyDescent="0.3">
      <c r="A8271" s="1" t="s">
        <v>29</v>
      </c>
      <c r="B8271" t="s">
        <v>363</v>
      </c>
      <c r="C8271" t="s">
        <v>416</v>
      </c>
      <c r="D8271" t="s">
        <v>178</v>
      </c>
      <c r="E8271">
        <v>9</v>
      </c>
      <c r="F8271" t="s">
        <v>129</v>
      </c>
      <c r="G8271" t="s">
        <v>163</v>
      </c>
      <c r="H8271" t="s">
        <v>79</v>
      </c>
      <c r="I8271" t="s">
        <v>536</v>
      </c>
      <c r="J8271" t="s">
        <v>936</v>
      </c>
      <c r="K8271" t="s">
        <v>17884</v>
      </c>
      <c r="L8271" t="s">
        <v>17885</v>
      </c>
      <c r="M8271" t="s">
        <v>511</v>
      </c>
      <c r="N8271" t="s">
        <v>94</v>
      </c>
      <c r="O8271">
        <v>19055</v>
      </c>
      <c r="P8271">
        <v>21862</v>
      </c>
      <c r="Q8271" t="s">
        <v>41</v>
      </c>
      <c r="R8271">
        <v>900</v>
      </c>
      <c r="S8271" s="2">
        <v>45357</v>
      </c>
      <c r="T8271" t="s">
        <v>42</v>
      </c>
      <c r="U8271">
        <v>0</v>
      </c>
      <c r="V8271" t="s">
        <v>85</v>
      </c>
      <c r="W8271">
        <v>702</v>
      </c>
      <c r="X8271" t="s">
        <v>44</v>
      </c>
      <c r="Y8271" t="s">
        <v>61</v>
      </c>
      <c r="Z8271">
        <v>0</v>
      </c>
      <c r="AA8271">
        <v>319</v>
      </c>
      <c r="AB8271">
        <v>21079</v>
      </c>
      <c r="AC8271" t="s">
        <v>107</v>
      </c>
    </row>
    <row r="8272" spans="1:29" x14ac:dyDescent="0.3">
      <c r="A8272" s="1" t="s">
        <v>29</v>
      </c>
      <c r="B8272" t="s">
        <v>62</v>
      </c>
      <c r="C8272" t="s">
        <v>357</v>
      </c>
      <c r="D8272" t="s">
        <v>178</v>
      </c>
      <c r="E8272">
        <v>4</v>
      </c>
      <c r="F8272" t="s">
        <v>51</v>
      </c>
      <c r="G8272" t="s">
        <v>1427</v>
      </c>
      <c r="H8272" t="s">
        <v>35</v>
      </c>
      <c r="I8272" t="s">
        <v>921</v>
      </c>
      <c r="J8272" t="s">
        <v>1148</v>
      </c>
      <c r="K8272" t="s">
        <v>17886</v>
      </c>
      <c r="L8272" t="s">
        <v>17887</v>
      </c>
      <c r="M8272" t="s">
        <v>135</v>
      </c>
      <c r="N8272" t="s">
        <v>84</v>
      </c>
      <c r="O8272">
        <v>27393</v>
      </c>
      <c r="P8272">
        <v>29708</v>
      </c>
      <c r="Q8272" t="s">
        <v>95</v>
      </c>
      <c r="R8272">
        <v>913</v>
      </c>
      <c r="S8272" s="2">
        <v>44444</v>
      </c>
      <c r="T8272" t="s">
        <v>42</v>
      </c>
      <c r="U8272">
        <v>0</v>
      </c>
      <c r="V8272" t="s">
        <v>71</v>
      </c>
      <c r="W8272">
        <v>725</v>
      </c>
      <c r="X8272" t="s">
        <v>44</v>
      </c>
      <c r="Y8272" t="s">
        <v>45</v>
      </c>
      <c r="Z8272">
        <v>0</v>
      </c>
      <c r="AA8272">
        <v>986</v>
      </c>
      <c r="AB8272">
        <v>29628</v>
      </c>
      <c r="AC8272" t="s">
        <v>46</v>
      </c>
    </row>
    <row r="8273" spans="1:29" x14ac:dyDescent="0.3">
      <c r="A8273" s="1" t="s">
        <v>47</v>
      </c>
      <c r="B8273" t="s">
        <v>161</v>
      </c>
      <c r="C8273" t="s">
        <v>734</v>
      </c>
      <c r="D8273" t="s">
        <v>236</v>
      </c>
      <c r="E8273">
        <v>5</v>
      </c>
      <c r="F8273" t="s">
        <v>99</v>
      </c>
      <c r="G8273" t="s">
        <v>1138</v>
      </c>
      <c r="H8273" t="s">
        <v>79</v>
      </c>
      <c r="I8273" t="s">
        <v>1441</v>
      </c>
      <c r="J8273" t="s">
        <v>224</v>
      </c>
      <c r="K8273" t="s">
        <v>17888</v>
      </c>
      <c r="L8273" t="s">
        <v>17889</v>
      </c>
      <c r="M8273" t="s">
        <v>1578</v>
      </c>
      <c r="N8273" t="s">
        <v>40</v>
      </c>
      <c r="O8273">
        <v>6395</v>
      </c>
      <c r="P8273">
        <v>9682</v>
      </c>
      <c r="Q8273" t="s">
        <v>95</v>
      </c>
      <c r="R8273">
        <v>397</v>
      </c>
      <c r="S8273" s="2">
        <v>44357</v>
      </c>
      <c r="T8273" t="s">
        <v>42</v>
      </c>
      <c r="U8273">
        <v>0</v>
      </c>
      <c r="V8273" t="s">
        <v>43</v>
      </c>
      <c r="W8273">
        <v>765</v>
      </c>
      <c r="X8273" t="s">
        <v>44</v>
      </c>
      <c r="Y8273" t="s">
        <v>45</v>
      </c>
      <c r="Z8273">
        <v>0</v>
      </c>
      <c r="AA8273">
        <v>908</v>
      </c>
      <c r="AB8273">
        <v>7600</v>
      </c>
      <c r="AC8273" t="s">
        <v>73</v>
      </c>
    </row>
    <row r="8274" spans="1:29" x14ac:dyDescent="0.3">
      <c r="A8274" s="1" t="s">
        <v>47</v>
      </c>
      <c r="B8274" t="s">
        <v>592</v>
      </c>
      <c r="C8274" t="s">
        <v>2761</v>
      </c>
      <c r="D8274" t="s">
        <v>138</v>
      </c>
      <c r="E8274">
        <v>10</v>
      </c>
      <c r="F8274" t="s">
        <v>120</v>
      </c>
      <c r="G8274" t="s">
        <v>194</v>
      </c>
      <c r="H8274" t="s">
        <v>79</v>
      </c>
      <c r="I8274" t="s">
        <v>507</v>
      </c>
      <c r="J8274" t="s">
        <v>224</v>
      </c>
      <c r="K8274" t="s">
        <v>17890</v>
      </c>
      <c r="L8274" t="s">
        <v>17891</v>
      </c>
      <c r="M8274" t="s">
        <v>1948</v>
      </c>
      <c r="N8274" t="s">
        <v>58</v>
      </c>
      <c r="O8274">
        <v>29878</v>
      </c>
      <c r="P8274">
        <v>34351</v>
      </c>
      <c r="Q8274" t="s">
        <v>95</v>
      </c>
      <c r="R8274">
        <v>317</v>
      </c>
      <c r="S8274" s="2">
        <v>44798</v>
      </c>
      <c r="T8274" t="s">
        <v>42</v>
      </c>
      <c r="U8274">
        <v>0</v>
      </c>
      <c r="V8274" t="s">
        <v>106</v>
      </c>
      <c r="W8274">
        <v>840</v>
      </c>
      <c r="X8274" t="s">
        <v>44</v>
      </c>
      <c r="Y8274" t="s">
        <v>61</v>
      </c>
      <c r="Z8274">
        <v>1975</v>
      </c>
      <c r="AA8274">
        <v>451</v>
      </c>
      <c r="AB8274">
        <v>32425</v>
      </c>
      <c r="AC8274" t="s">
        <v>107</v>
      </c>
    </row>
    <row r="8275" spans="1:29" x14ac:dyDescent="0.3">
      <c r="A8275" s="1" t="s">
        <v>47</v>
      </c>
      <c r="B8275" t="s">
        <v>176</v>
      </c>
      <c r="C8275" t="s">
        <v>177</v>
      </c>
      <c r="D8275" t="s">
        <v>76</v>
      </c>
      <c r="E8275">
        <v>2</v>
      </c>
      <c r="F8275" t="s">
        <v>77</v>
      </c>
      <c r="G8275" t="s">
        <v>365</v>
      </c>
      <c r="H8275" t="s">
        <v>79</v>
      </c>
      <c r="I8275" t="s">
        <v>2513</v>
      </c>
      <c r="J8275" t="s">
        <v>9764</v>
      </c>
      <c r="K8275" t="s">
        <v>17892</v>
      </c>
      <c r="L8275" t="s">
        <v>17893</v>
      </c>
      <c r="M8275" t="s">
        <v>214</v>
      </c>
      <c r="N8275" t="s">
        <v>58</v>
      </c>
      <c r="O8275">
        <v>13563</v>
      </c>
      <c r="P8275">
        <v>18230</v>
      </c>
      <c r="Q8275" t="s">
        <v>59</v>
      </c>
      <c r="R8275">
        <v>368</v>
      </c>
      <c r="S8275" s="2">
        <v>44917</v>
      </c>
      <c r="T8275" s="2">
        <v>44933</v>
      </c>
      <c r="U8275">
        <v>35347</v>
      </c>
      <c r="V8275" t="s">
        <v>71</v>
      </c>
      <c r="W8275">
        <v>666</v>
      </c>
      <c r="X8275" t="s">
        <v>60</v>
      </c>
      <c r="Y8275" t="s">
        <v>45</v>
      </c>
      <c r="Z8275">
        <v>2021</v>
      </c>
      <c r="AA8275">
        <v>388</v>
      </c>
      <c r="AB8275">
        <v>14000</v>
      </c>
      <c r="AC8275" t="s">
        <v>46</v>
      </c>
    </row>
    <row r="8276" spans="1:29" x14ac:dyDescent="0.3">
      <c r="A8276" s="1" t="s">
        <v>29</v>
      </c>
      <c r="B8276" t="s">
        <v>74</v>
      </c>
      <c r="C8276" t="s">
        <v>1286</v>
      </c>
      <c r="D8276" t="s">
        <v>128</v>
      </c>
      <c r="E8276">
        <v>10</v>
      </c>
      <c r="F8276" t="s">
        <v>99</v>
      </c>
      <c r="G8276" t="s">
        <v>1138</v>
      </c>
      <c r="H8276" t="s">
        <v>35</v>
      </c>
      <c r="I8276" t="s">
        <v>464</v>
      </c>
      <c r="J8276" t="s">
        <v>3310</v>
      </c>
      <c r="K8276" t="s">
        <v>17894</v>
      </c>
      <c r="L8276" t="s">
        <v>17895</v>
      </c>
      <c r="M8276" t="s">
        <v>1718</v>
      </c>
      <c r="N8276" t="s">
        <v>84</v>
      </c>
      <c r="O8276">
        <v>18690</v>
      </c>
      <c r="P8276">
        <v>20918</v>
      </c>
      <c r="Q8276" t="s">
        <v>59</v>
      </c>
      <c r="R8276">
        <v>852</v>
      </c>
      <c r="S8276" s="2">
        <v>45323</v>
      </c>
      <c r="T8276" t="s">
        <v>42</v>
      </c>
      <c r="U8276">
        <v>27469</v>
      </c>
      <c r="V8276" t="s">
        <v>85</v>
      </c>
      <c r="W8276">
        <v>460</v>
      </c>
      <c r="X8276" t="s">
        <v>44</v>
      </c>
      <c r="Y8276" t="s">
        <v>61</v>
      </c>
      <c r="Z8276">
        <v>0</v>
      </c>
      <c r="AA8276">
        <v>361</v>
      </c>
      <c r="AB8276">
        <v>19276</v>
      </c>
      <c r="AC8276" t="s">
        <v>107</v>
      </c>
    </row>
    <row r="8277" spans="1:29" x14ac:dyDescent="0.3">
      <c r="A8277" s="1" t="s">
        <v>29</v>
      </c>
      <c r="B8277" t="s">
        <v>393</v>
      </c>
      <c r="C8277" t="s">
        <v>2027</v>
      </c>
      <c r="D8277" t="s">
        <v>178</v>
      </c>
      <c r="E8277">
        <v>3</v>
      </c>
      <c r="F8277" t="s">
        <v>77</v>
      </c>
      <c r="G8277" t="s">
        <v>264</v>
      </c>
      <c r="H8277" t="s">
        <v>79</v>
      </c>
      <c r="I8277" t="s">
        <v>990</v>
      </c>
      <c r="J8277" t="s">
        <v>907</v>
      </c>
      <c r="K8277">
        <v>4374860803</v>
      </c>
      <c r="L8277" t="s">
        <v>17896</v>
      </c>
      <c r="M8277" t="s">
        <v>603</v>
      </c>
      <c r="N8277" t="s">
        <v>40</v>
      </c>
      <c r="O8277">
        <v>15820</v>
      </c>
      <c r="P8277">
        <v>18587</v>
      </c>
      <c r="Q8277" t="s">
        <v>41</v>
      </c>
      <c r="R8277">
        <v>815</v>
      </c>
      <c r="S8277" s="2">
        <v>45226</v>
      </c>
      <c r="T8277" t="s">
        <v>42</v>
      </c>
      <c r="U8277">
        <v>0</v>
      </c>
      <c r="V8277" t="s">
        <v>71</v>
      </c>
      <c r="W8277">
        <v>616</v>
      </c>
      <c r="X8277" t="s">
        <v>44</v>
      </c>
      <c r="Y8277" t="s">
        <v>72</v>
      </c>
      <c r="Z8277">
        <v>0</v>
      </c>
      <c r="AA8277">
        <v>117</v>
      </c>
      <c r="AB8277">
        <v>15972</v>
      </c>
      <c r="AC8277" t="s">
        <v>107</v>
      </c>
    </row>
    <row r="8278" spans="1:29" x14ac:dyDescent="0.3">
      <c r="A8278" s="1" t="s">
        <v>29</v>
      </c>
      <c r="B8278" t="s">
        <v>30</v>
      </c>
      <c r="C8278" t="s">
        <v>1118</v>
      </c>
      <c r="D8278" t="s">
        <v>119</v>
      </c>
      <c r="E8278">
        <v>3</v>
      </c>
      <c r="F8278" t="s">
        <v>99</v>
      </c>
      <c r="G8278" t="s">
        <v>558</v>
      </c>
      <c r="H8278" t="s">
        <v>35</v>
      </c>
      <c r="I8278" t="s">
        <v>13744</v>
      </c>
      <c r="J8278" t="s">
        <v>10836</v>
      </c>
      <c r="K8278" t="s">
        <v>17897</v>
      </c>
      <c r="L8278" t="s">
        <v>17898</v>
      </c>
      <c r="M8278" t="s">
        <v>1039</v>
      </c>
      <c r="N8278" t="s">
        <v>40</v>
      </c>
      <c r="O8278">
        <v>24096</v>
      </c>
      <c r="P8278">
        <v>28105</v>
      </c>
      <c r="Q8278" t="s">
        <v>59</v>
      </c>
      <c r="R8278">
        <v>846</v>
      </c>
      <c r="S8278" s="2">
        <v>44336</v>
      </c>
      <c r="T8278" t="s">
        <v>42</v>
      </c>
      <c r="U8278">
        <v>16460</v>
      </c>
      <c r="V8278" t="s">
        <v>43</v>
      </c>
      <c r="W8278">
        <v>829</v>
      </c>
      <c r="X8278" t="s">
        <v>44</v>
      </c>
      <c r="Y8278" t="s">
        <v>61</v>
      </c>
      <c r="Z8278">
        <v>0</v>
      </c>
      <c r="AA8278">
        <v>639</v>
      </c>
      <c r="AB8278">
        <v>26282</v>
      </c>
      <c r="AC8278" t="s">
        <v>73</v>
      </c>
    </row>
    <row r="8279" spans="1:29" x14ac:dyDescent="0.3">
      <c r="A8279" s="1" t="s">
        <v>47</v>
      </c>
      <c r="B8279" t="s">
        <v>108</v>
      </c>
      <c r="C8279" t="s">
        <v>1763</v>
      </c>
      <c r="D8279" t="s">
        <v>128</v>
      </c>
      <c r="E8279">
        <v>9</v>
      </c>
      <c r="F8279" t="s">
        <v>120</v>
      </c>
      <c r="G8279" t="s">
        <v>543</v>
      </c>
      <c r="H8279" t="s">
        <v>79</v>
      </c>
      <c r="I8279" t="s">
        <v>1563</v>
      </c>
      <c r="J8279" t="s">
        <v>2947</v>
      </c>
      <c r="K8279" t="s">
        <v>17899</v>
      </c>
      <c r="L8279" t="s">
        <v>17900</v>
      </c>
      <c r="M8279" t="s">
        <v>660</v>
      </c>
      <c r="N8279" t="s">
        <v>84</v>
      </c>
      <c r="O8279">
        <v>19440</v>
      </c>
      <c r="P8279">
        <v>23952</v>
      </c>
      <c r="Q8279" t="s">
        <v>59</v>
      </c>
      <c r="R8279">
        <v>947</v>
      </c>
      <c r="S8279" s="2">
        <v>45137</v>
      </c>
      <c r="T8279" s="2">
        <v>45147</v>
      </c>
      <c r="U8279">
        <v>17503</v>
      </c>
      <c r="V8279" t="s">
        <v>71</v>
      </c>
      <c r="W8279">
        <v>798</v>
      </c>
      <c r="X8279" t="s">
        <v>60</v>
      </c>
      <c r="Y8279" t="s">
        <v>61</v>
      </c>
      <c r="Z8279">
        <v>0</v>
      </c>
      <c r="AA8279">
        <v>615</v>
      </c>
      <c r="AB8279">
        <v>23467</v>
      </c>
      <c r="AC8279" t="s">
        <v>73</v>
      </c>
    </row>
    <row r="8280" spans="1:29" x14ac:dyDescent="0.3">
      <c r="A8280" s="1" t="s">
        <v>29</v>
      </c>
      <c r="B8280" t="s">
        <v>327</v>
      </c>
      <c r="C8280" t="s">
        <v>1432</v>
      </c>
      <c r="D8280" t="s">
        <v>119</v>
      </c>
      <c r="E8280">
        <v>2</v>
      </c>
      <c r="F8280" t="s">
        <v>186</v>
      </c>
      <c r="G8280" t="s">
        <v>620</v>
      </c>
      <c r="H8280" t="s">
        <v>79</v>
      </c>
      <c r="I8280" t="s">
        <v>1589</v>
      </c>
      <c r="J8280" t="s">
        <v>3055</v>
      </c>
      <c r="K8280" s="3" t="s">
        <v>17901</v>
      </c>
      <c r="L8280" t="s">
        <v>17902</v>
      </c>
      <c r="M8280" t="s">
        <v>591</v>
      </c>
      <c r="N8280" t="s">
        <v>94</v>
      </c>
      <c r="O8280">
        <v>26407</v>
      </c>
      <c r="P8280">
        <v>28499</v>
      </c>
      <c r="Q8280" t="s">
        <v>59</v>
      </c>
      <c r="R8280">
        <v>162</v>
      </c>
      <c r="S8280" s="2">
        <v>45263</v>
      </c>
      <c r="T8280" s="2">
        <v>45265</v>
      </c>
      <c r="U8280">
        <v>45574</v>
      </c>
      <c r="V8280" t="s">
        <v>43</v>
      </c>
      <c r="W8280">
        <v>757</v>
      </c>
      <c r="X8280" t="s">
        <v>60</v>
      </c>
      <c r="Y8280" t="s">
        <v>45</v>
      </c>
      <c r="Z8280">
        <v>0</v>
      </c>
      <c r="AA8280">
        <v>325</v>
      </c>
      <c r="AB8280">
        <v>27028</v>
      </c>
      <c r="AC8280" t="s">
        <v>46</v>
      </c>
    </row>
    <row r="8281" spans="1:29" x14ac:dyDescent="0.3">
      <c r="A8281" s="1" t="s">
        <v>29</v>
      </c>
      <c r="B8281" t="s">
        <v>86</v>
      </c>
      <c r="C8281" t="s">
        <v>375</v>
      </c>
      <c r="D8281" t="s">
        <v>185</v>
      </c>
      <c r="E8281">
        <v>10</v>
      </c>
      <c r="F8281" t="s">
        <v>129</v>
      </c>
      <c r="G8281" t="s">
        <v>700</v>
      </c>
      <c r="H8281" t="s">
        <v>35</v>
      </c>
      <c r="I8281" t="s">
        <v>1170</v>
      </c>
      <c r="J8281" t="s">
        <v>878</v>
      </c>
      <c r="K8281" t="s">
        <v>17903</v>
      </c>
      <c r="L8281" t="s">
        <v>17904</v>
      </c>
      <c r="M8281" t="s">
        <v>1691</v>
      </c>
      <c r="N8281" t="s">
        <v>94</v>
      </c>
      <c r="O8281">
        <v>26905</v>
      </c>
      <c r="P8281">
        <v>31590</v>
      </c>
      <c r="Q8281" t="s">
        <v>95</v>
      </c>
      <c r="R8281">
        <v>671</v>
      </c>
      <c r="S8281" s="2">
        <v>44555</v>
      </c>
      <c r="T8281" t="s">
        <v>42</v>
      </c>
      <c r="U8281">
        <v>0</v>
      </c>
      <c r="V8281" t="s">
        <v>71</v>
      </c>
      <c r="W8281">
        <v>461</v>
      </c>
      <c r="X8281" t="s">
        <v>44</v>
      </c>
      <c r="Y8281" t="s">
        <v>45</v>
      </c>
      <c r="Z8281">
        <v>0</v>
      </c>
      <c r="AA8281">
        <v>423</v>
      </c>
      <c r="AB8281">
        <v>29330</v>
      </c>
      <c r="AC8281" t="s">
        <v>46</v>
      </c>
    </row>
    <row r="8282" spans="1:29" x14ac:dyDescent="0.3">
      <c r="A8282" s="1" t="s">
        <v>47</v>
      </c>
      <c r="B8282" t="s">
        <v>153</v>
      </c>
      <c r="C8282" t="s">
        <v>154</v>
      </c>
      <c r="D8282" t="s">
        <v>178</v>
      </c>
      <c r="E8282">
        <v>3</v>
      </c>
      <c r="F8282" t="s">
        <v>77</v>
      </c>
      <c r="G8282" t="s">
        <v>202</v>
      </c>
      <c r="H8282" t="s">
        <v>79</v>
      </c>
      <c r="I8282" t="s">
        <v>36</v>
      </c>
      <c r="J8282" t="s">
        <v>10419</v>
      </c>
      <c r="K8282" t="s">
        <v>17905</v>
      </c>
      <c r="L8282" t="s">
        <v>17906</v>
      </c>
      <c r="M8282" t="s">
        <v>160</v>
      </c>
      <c r="N8282" t="s">
        <v>94</v>
      </c>
      <c r="O8282">
        <v>19908</v>
      </c>
      <c r="P8282">
        <v>23462</v>
      </c>
      <c r="Q8282" t="s">
        <v>95</v>
      </c>
      <c r="R8282">
        <v>401</v>
      </c>
      <c r="S8282" s="2">
        <v>44565</v>
      </c>
      <c r="T8282" s="2">
        <v>44588</v>
      </c>
      <c r="U8282">
        <v>0</v>
      </c>
      <c r="V8282" t="s">
        <v>43</v>
      </c>
      <c r="W8282">
        <v>416</v>
      </c>
      <c r="X8282" t="s">
        <v>60</v>
      </c>
      <c r="Y8282" t="s">
        <v>72</v>
      </c>
      <c r="Z8282">
        <v>0</v>
      </c>
      <c r="AA8282">
        <v>920</v>
      </c>
      <c r="AB8282">
        <v>20589</v>
      </c>
      <c r="AC8282" t="s">
        <v>73</v>
      </c>
    </row>
    <row r="8283" spans="1:29" x14ac:dyDescent="0.3">
      <c r="A8283" s="1" t="s">
        <v>47</v>
      </c>
      <c r="B8283" t="s">
        <v>234</v>
      </c>
      <c r="C8283" t="s">
        <v>742</v>
      </c>
      <c r="D8283" t="s">
        <v>257</v>
      </c>
      <c r="E8283">
        <v>5</v>
      </c>
      <c r="F8283" t="s">
        <v>77</v>
      </c>
      <c r="G8283" t="s">
        <v>932</v>
      </c>
      <c r="H8283" t="s">
        <v>35</v>
      </c>
      <c r="I8283" t="s">
        <v>17907</v>
      </c>
      <c r="J8283" t="s">
        <v>524</v>
      </c>
      <c r="K8283" t="s">
        <v>17908</v>
      </c>
      <c r="L8283" t="s">
        <v>17909</v>
      </c>
      <c r="M8283" t="s">
        <v>746</v>
      </c>
      <c r="N8283" t="s">
        <v>40</v>
      </c>
      <c r="O8283">
        <v>14646</v>
      </c>
      <c r="P8283">
        <v>18416</v>
      </c>
      <c r="Q8283" t="s">
        <v>41</v>
      </c>
      <c r="R8283">
        <v>372</v>
      </c>
      <c r="S8283" s="2">
        <v>45004</v>
      </c>
      <c r="T8283" s="2">
        <v>45030</v>
      </c>
      <c r="U8283">
        <v>0</v>
      </c>
      <c r="V8283" t="s">
        <v>71</v>
      </c>
      <c r="W8283">
        <v>425</v>
      </c>
      <c r="X8283" t="s">
        <v>60</v>
      </c>
      <c r="Y8283" t="s">
        <v>61</v>
      </c>
      <c r="Z8283">
        <v>0</v>
      </c>
      <c r="AA8283">
        <v>839</v>
      </c>
      <c r="AB8283">
        <v>15758</v>
      </c>
      <c r="AC8283" t="s">
        <v>73</v>
      </c>
    </row>
    <row r="8284" spans="1:29" x14ac:dyDescent="0.3">
      <c r="A8284" s="1" t="s">
        <v>29</v>
      </c>
      <c r="B8284" t="s">
        <v>96</v>
      </c>
      <c r="C8284" t="s">
        <v>1160</v>
      </c>
      <c r="D8284" t="s">
        <v>110</v>
      </c>
      <c r="E8284">
        <v>6</v>
      </c>
      <c r="F8284" t="s">
        <v>33</v>
      </c>
      <c r="G8284" t="s">
        <v>848</v>
      </c>
      <c r="H8284" t="s">
        <v>79</v>
      </c>
      <c r="I8284" t="s">
        <v>2693</v>
      </c>
      <c r="J8284" t="s">
        <v>7053</v>
      </c>
      <c r="K8284" t="s">
        <v>17910</v>
      </c>
      <c r="L8284" t="s">
        <v>17911</v>
      </c>
      <c r="M8284" t="s">
        <v>1136</v>
      </c>
      <c r="N8284" t="s">
        <v>40</v>
      </c>
      <c r="O8284">
        <v>12948</v>
      </c>
      <c r="P8284">
        <v>16045</v>
      </c>
      <c r="Q8284" t="s">
        <v>59</v>
      </c>
      <c r="R8284">
        <v>576</v>
      </c>
      <c r="S8284" s="2">
        <v>45053</v>
      </c>
      <c r="T8284" t="s">
        <v>42</v>
      </c>
      <c r="U8284">
        <v>32889</v>
      </c>
      <c r="V8284" t="s">
        <v>106</v>
      </c>
      <c r="W8284">
        <v>777</v>
      </c>
      <c r="X8284" t="s">
        <v>44</v>
      </c>
      <c r="Y8284" t="s">
        <v>61</v>
      </c>
      <c r="Z8284">
        <v>0</v>
      </c>
      <c r="AA8284">
        <v>227</v>
      </c>
      <c r="AB8284">
        <v>14996</v>
      </c>
      <c r="AC8284" t="s">
        <v>107</v>
      </c>
    </row>
    <row r="8285" spans="1:29" x14ac:dyDescent="0.3">
      <c r="A8285" s="1" t="s">
        <v>47</v>
      </c>
      <c r="B8285" t="s">
        <v>161</v>
      </c>
      <c r="C8285" t="s">
        <v>184</v>
      </c>
      <c r="D8285" t="s">
        <v>119</v>
      </c>
      <c r="E8285">
        <v>3</v>
      </c>
      <c r="F8285" t="s">
        <v>129</v>
      </c>
      <c r="G8285" t="s">
        <v>700</v>
      </c>
      <c r="H8285" t="s">
        <v>35</v>
      </c>
      <c r="I8285" t="s">
        <v>3347</v>
      </c>
      <c r="J8285" t="s">
        <v>1652</v>
      </c>
      <c r="K8285">
        <f>1-732-887-7947</f>
        <v>-9565</v>
      </c>
      <c r="L8285" t="s">
        <v>17912</v>
      </c>
      <c r="M8285" t="s">
        <v>392</v>
      </c>
      <c r="N8285" t="s">
        <v>40</v>
      </c>
      <c r="O8285">
        <v>17453</v>
      </c>
      <c r="P8285">
        <v>21004</v>
      </c>
      <c r="Q8285" t="s">
        <v>59</v>
      </c>
      <c r="R8285">
        <v>334</v>
      </c>
      <c r="S8285" s="2">
        <v>45085</v>
      </c>
      <c r="T8285" s="2">
        <v>45089</v>
      </c>
      <c r="U8285">
        <v>28659</v>
      </c>
      <c r="V8285" t="s">
        <v>106</v>
      </c>
      <c r="W8285">
        <v>601</v>
      </c>
      <c r="X8285" t="s">
        <v>60</v>
      </c>
      <c r="Y8285" t="s">
        <v>45</v>
      </c>
      <c r="Z8285">
        <v>0</v>
      </c>
      <c r="AA8285">
        <v>934</v>
      </c>
      <c r="AB8285">
        <v>19988</v>
      </c>
      <c r="AC8285" t="s">
        <v>107</v>
      </c>
    </row>
    <row r="8286" spans="1:29" x14ac:dyDescent="0.3">
      <c r="A8286" s="1" t="s">
        <v>47</v>
      </c>
      <c r="B8286" t="s">
        <v>161</v>
      </c>
      <c r="C8286" t="s">
        <v>2627</v>
      </c>
      <c r="D8286" t="s">
        <v>76</v>
      </c>
      <c r="E8286">
        <v>4</v>
      </c>
      <c r="F8286" t="s">
        <v>77</v>
      </c>
      <c r="G8286" t="s">
        <v>202</v>
      </c>
      <c r="H8286" t="s">
        <v>79</v>
      </c>
      <c r="I8286" t="s">
        <v>636</v>
      </c>
      <c r="J8286" t="s">
        <v>570</v>
      </c>
      <c r="K8286" t="s">
        <v>17913</v>
      </c>
      <c r="L8286" t="s">
        <v>15330</v>
      </c>
      <c r="M8286" t="s">
        <v>392</v>
      </c>
      <c r="N8286" t="s">
        <v>40</v>
      </c>
      <c r="O8286">
        <v>7230</v>
      </c>
      <c r="P8286">
        <v>11372</v>
      </c>
      <c r="Q8286" t="s">
        <v>95</v>
      </c>
      <c r="R8286">
        <v>374</v>
      </c>
      <c r="S8286" s="2">
        <v>44515</v>
      </c>
      <c r="T8286" t="s">
        <v>42</v>
      </c>
      <c r="U8286">
        <v>0</v>
      </c>
      <c r="V8286" t="s">
        <v>106</v>
      </c>
      <c r="W8286">
        <v>637</v>
      </c>
      <c r="X8286" t="s">
        <v>44</v>
      </c>
      <c r="Y8286" t="s">
        <v>45</v>
      </c>
      <c r="Z8286">
        <v>0</v>
      </c>
      <c r="AA8286">
        <v>577</v>
      </c>
      <c r="AB8286">
        <v>10467</v>
      </c>
      <c r="AC8286" t="s">
        <v>46</v>
      </c>
    </row>
    <row r="8287" spans="1:29" x14ac:dyDescent="0.3">
      <c r="A8287" s="1" t="s">
        <v>29</v>
      </c>
      <c r="B8287" t="s">
        <v>228</v>
      </c>
      <c r="C8287" t="s">
        <v>1652</v>
      </c>
      <c r="D8287" t="s">
        <v>185</v>
      </c>
      <c r="E8287">
        <v>1</v>
      </c>
      <c r="F8287" t="s">
        <v>221</v>
      </c>
      <c r="G8287" t="s">
        <v>548</v>
      </c>
      <c r="H8287" t="s">
        <v>35</v>
      </c>
      <c r="I8287" t="s">
        <v>2886</v>
      </c>
      <c r="J8287" t="s">
        <v>2188</v>
      </c>
      <c r="K8287" t="s">
        <v>17914</v>
      </c>
      <c r="L8287" t="s">
        <v>17915</v>
      </c>
      <c r="M8287" t="s">
        <v>233</v>
      </c>
      <c r="N8287" t="s">
        <v>40</v>
      </c>
      <c r="O8287">
        <v>14946</v>
      </c>
      <c r="P8287">
        <v>17901</v>
      </c>
      <c r="Q8287" t="s">
        <v>59</v>
      </c>
      <c r="R8287">
        <v>786</v>
      </c>
      <c r="S8287" s="2">
        <v>45257</v>
      </c>
      <c r="T8287" s="2">
        <v>45285</v>
      </c>
      <c r="U8287">
        <v>41343</v>
      </c>
      <c r="V8287" t="s">
        <v>43</v>
      </c>
      <c r="W8287">
        <v>695</v>
      </c>
      <c r="X8287" t="s">
        <v>60</v>
      </c>
      <c r="Y8287" t="s">
        <v>72</v>
      </c>
      <c r="Z8287">
        <v>0</v>
      </c>
      <c r="AA8287">
        <v>289</v>
      </c>
      <c r="AB8287">
        <v>16299</v>
      </c>
      <c r="AC8287" t="s">
        <v>107</v>
      </c>
    </row>
    <row r="8288" spans="1:29" x14ac:dyDescent="0.3">
      <c r="A8288" s="1" t="s">
        <v>29</v>
      </c>
      <c r="B8288" t="s">
        <v>96</v>
      </c>
      <c r="C8288" t="s">
        <v>323</v>
      </c>
      <c r="D8288" t="s">
        <v>50</v>
      </c>
      <c r="E8288">
        <v>10</v>
      </c>
      <c r="F8288" t="s">
        <v>64</v>
      </c>
      <c r="G8288" t="s">
        <v>258</v>
      </c>
      <c r="H8288" t="s">
        <v>35</v>
      </c>
      <c r="I8288" t="s">
        <v>513</v>
      </c>
      <c r="J8288" t="s">
        <v>6917</v>
      </c>
      <c r="K8288" t="s">
        <v>17916</v>
      </c>
      <c r="L8288" t="s">
        <v>17917</v>
      </c>
      <c r="M8288" t="s">
        <v>777</v>
      </c>
      <c r="N8288" t="s">
        <v>94</v>
      </c>
      <c r="O8288">
        <v>20086</v>
      </c>
      <c r="P8288">
        <v>23058</v>
      </c>
      <c r="Q8288" t="s">
        <v>59</v>
      </c>
      <c r="R8288">
        <v>110</v>
      </c>
      <c r="S8288" s="2">
        <v>44528</v>
      </c>
      <c r="T8288" s="2">
        <v>44543</v>
      </c>
      <c r="U8288">
        <v>17016</v>
      </c>
      <c r="V8288" t="s">
        <v>43</v>
      </c>
      <c r="W8288">
        <v>730</v>
      </c>
      <c r="X8288" t="s">
        <v>60</v>
      </c>
      <c r="Y8288" t="s">
        <v>45</v>
      </c>
      <c r="Z8288">
        <v>0</v>
      </c>
      <c r="AA8288">
        <v>422</v>
      </c>
      <c r="AB8288">
        <v>23025</v>
      </c>
      <c r="AC8288" t="s">
        <v>73</v>
      </c>
    </row>
    <row r="8289" spans="1:29" x14ac:dyDescent="0.3">
      <c r="A8289" s="1" t="s">
        <v>47</v>
      </c>
      <c r="B8289" t="s">
        <v>117</v>
      </c>
      <c r="C8289" t="s">
        <v>2114</v>
      </c>
      <c r="D8289" t="s">
        <v>128</v>
      </c>
      <c r="E8289">
        <v>6</v>
      </c>
      <c r="F8289" t="s">
        <v>129</v>
      </c>
      <c r="G8289" t="s">
        <v>395</v>
      </c>
      <c r="H8289" t="s">
        <v>79</v>
      </c>
      <c r="I8289" t="s">
        <v>716</v>
      </c>
      <c r="J8289" t="s">
        <v>13462</v>
      </c>
      <c r="K8289" t="s">
        <v>17918</v>
      </c>
      <c r="L8289" t="s">
        <v>17919</v>
      </c>
      <c r="M8289" t="s">
        <v>248</v>
      </c>
      <c r="N8289" t="s">
        <v>94</v>
      </c>
      <c r="O8289">
        <v>27777</v>
      </c>
      <c r="P8289">
        <v>32006</v>
      </c>
      <c r="Q8289" t="s">
        <v>41</v>
      </c>
      <c r="R8289">
        <v>948</v>
      </c>
      <c r="S8289" s="2">
        <v>44381</v>
      </c>
      <c r="T8289" t="s">
        <v>42</v>
      </c>
      <c r="U8289">
        <v>0</v>
      </c>
      <c r="V8289" t="s">
        <v>85</v>
      </c>
      <c r="W8289">
        <v>672</v>
      </c>
      <c r="X8289" t="s">
        <v>44</v>
      </c>
      <c r="Y8289" t="s">
        <v>45</v>
      </c>
      <c r="Z8289">
        <v>0</v>
      </c>
      <c r="AA8289">
        <v>106</v>
      </c>
      <c r="AB8289">
        <v>31160</v>
      </c>
      <c r="AC8289" t="s">
        <v>107</v>
      </c>
    </row>
    <row r="8290" spans="1:29" x14ac:dyDescent="0.3">
      <c r="A8290" s="1" t="s">
        <v>47</v>
      </c>
      <c r="B8290" t="s">
        <v>153</v>
      </c>
      <c r="C8290" t="s">
        <v>2120</v>
      </c>
      <c r="D8290" t="s">
        <v>257</v>
      </c>
      <c r="E8290">
        <v>3</v>
      </c>
      <c r="F8290" t="s">
        <v>129</v>
      </c>
      <c r="G8290" t="s">
        <v>298</v>
      </c>
      <c r="H8290" t="s">
        <v>35</v>
      </c>
      <c r="I8290" t="s">
        <v>1872</v>
      </c>
      <c r="J8290" t="s">
        <v>588</v>
      </c>
      <c r="K8290">
        <v>9728783070</v>
      </c>
      <c r="L8290" t="s">
        <v>17920</v>
      </c>
      <c r="M8290" t="s">
        <v>943</v>
      </c>
      <c r="N8290" t="s">
        <v>94</v>
      </c>
      <c r="O8290">
        <v>22358</v>
      </c>
      <c r="P8290">
        <v>25187</v>
      </c>
      <c r="Q8290" t="s">
        <v>41</v>
      </c>
      <c r="R8290">
        <v>623</v>
      </c>
      <c r="S8290" s="2">
        <v>44857</v>
      </c>
      <c r="T8290" t="s">
        <v>42</v>
      </c>
      <c r="U8290">
        <v>0</v>
      </c>
      <c r="V8290" t="s">
        <v>85</v>
      </c>
      <c r="W8290">
        <v>819</v>
      </c>
      <c r="X8290" t="s">
        <v>44</v>
      </c>
      <c r="Y8290" t="s">
        <v>45</v>
      </c>
      <c r="Z8290">
        <v>0</v>
      </c>
      <c r="AA8290">
        <v>362</v>
      </c>
      <c r="AB8290">
        <v>24900</v>
      </c>
      <c r="AC8290" t="s">
        <v>107</v>
      </c>
    </row>
    <row r="8291" spans="1:29" x14ac:dyDescent="0.3">
      <c r="A8291" s="1" t="s">
        <v>47</v>
      </c>
      <c r="B8291" t="s">
        <v>136</v>
      </c>
      <c r="C8291" t="s">
        <v>2546</v>
      </c>
      <c r="D8291" t="s">
        <v>119</v>
      </c>
      <c r="E8291">
        <v>6</v>
      </c>
      <c r="F8291" t="s">
        <v>33</v>
      </c>
      <c r="G8291" t="s">
        <v>209</v>
      </c>
      <c r="H8291" t="s">
        <v>35</v>
      </c>
      <c r="I8291" t="s">
        <v>1025</v>
      </c>
      <c r="J8291" t="s">
        <v>822</v>
      </c>
      <c r="K8291" t="s">
        <v>17921</v>
      </c>
      <c r="L8291" t="s">
        <v>17922</v>
      </c>
      <c r="M8291" t="s">
        <v>527</v>
      </c>
      <c r="N8291" t="s">
        <v>40</v>
      </c>
      <c r="O8291">
        <v>10335</v>
      </c>
      <c r="P8291">
        <v>13227</v>
      </c>
      <c r="Q8291" t="s">
        <v>59</v>
      </c>
      <c r="R8291">
        <v>975</v>
      </c>
      <c r="S8291" s="2">
        <v>44991</v>
      </c>
      <c r="T8291" s="2">
        <v>45016</v>
      </c>
      <c r="U8291">
        <v>38759</v>
      </c>
      <c r="V8291" t="s">
        <v>43</v>
      </c>
      <c r="W8291">
        <v>843</v>
      </c>
      <c r="X8291" t="s">
        <v>60</v>
      </c>
      <c r="Y8291" t="s">
        <v>61</v>
      </c>
      <c r="Z8291">
        <v>0</v>
      </c>
      <c r="AA8291">
        <v>109</v>
      </c>
      <c r="AB8291">
        <v>12182</v>
      </c>
      <c r="AC8291" t="s">
        <v>107</v>
      </c>
    </row>
    <row r="8292" spans="1:29" x14ac:dyDescent="0.3">
      <c r="A8292" s="1" t="s">
        <v>47</v>
      </c>
      <c r="B8292" t="s">
        <v>234</v>
      </c>
      <c r="C8292" t="s">
        <v>304</v>
      </c>
      <c r="D8292" t="s">
        <v>98</v>
      </c>
      <c r="E8292">
        <v>5</v>
      </c>
      <c r="F8292" t="s">
        <v>77</v>
      </c>
      <c r="G8292" t="s">
        <v>264</v>
      </c>
      <c r="H8292" t="s">
        <v>35</v>
      </c>
      <c r="I8292" t="s">
        <v>1593</v>
      </c>
      <c r="J8292" t="s">
        <v>5326</v>
      </c>
      <c r="K8292" t="s">
        <v>17923</v>
      </c>
      <c r="L8292" t="s">
        <v>17924</v>
      </c>
      <c r="M8292" t="s">
        <v>2192</v>
      </c>
      <c r="N8292" t="s">
        <v>40</v>
      </c>
      <c r="O8292">
        <v>12537</v>
      </c>
      <c r="P8292">
        <v>17400</v>
      </c>
      <c r="Q8292" t="s">
        <v>59</v>
      </c>
      <c r="R8292">
        <v>488</v>
      </c>
      <c r="S8292" s="2">
        <v>44877</v>
      </c>
      <c r="T8292" s="2">
        <v>44884</v>
      </c>
      <c r="U8292">
        <v>31037</v>
      </c>
      <c r="V8292" t="s">
        <v>43</v>
      </c>
      <c r="W8292">
        <v>721</v>
      </c>
      <c r="X8292" t="s">
        <v>60</v>
      </c>
      <c r="Y8292" t="s">
        <v>61</v>
      </c>
      <c r="Z8292">
        <v>0</v>
      </c>
      <c r="AA8292">
        <v>502</v>
      </c>
      <c r="AB8292">
        <v>15468</v>
      </c>
      <c r="AC8292" t="s">
        <v>73</v>
      </c>
    </row>
    <row r="8293" spans="1:29" x14ac:dyDescent="0.3">
      <c r="A8293" s="1" t="s">
        <v>29</v>
      </c>
      <c r="B8293" t="s">
        <v>74</v>
      </c>
      <c r="C8293" t="s">
        <v>837</v>
      </c>
      <c r="D8293" t="s">
        <v>119</v>
      </c>
      <c r="E8293">
        <v>3</v>
      </c>
      <c r="F8293" t="s">
        <v>271</v>
      </c>
      <c r="G8293" t="s">
        <v>340</v>
      </c>
      <c r="H8293" t="s">
        <v>35</v>
      </c>
      <c r="I8293" t="s">
        <v>417</v>
      </c>
      <c r="J8293" t="s">
        <v>11989</v>
      </c>
      <c r="K8293" t="s">
        <v>17925</v>
      </c>
      <c r="L8293" t="s">
        <v>17926</v>
      </c>
      <c r="M8293" t="s">
        <v>842</v>
      </c>
      <c r="N8293" t="s">
        <v>40</v>
      </c>
      <c r="O8293">
        <v>28444</v>
      </c>
      <c r="P8293">
        <v>32135</v>
      </c>
      <c r="Q8293" t="s">
        <v>95</v>
      </c>
      <c r="R8293">
        <v>739</v>
      </c>
      <c r="S8293" s="2">
        <v>44481</v>
      </c>
      <c r="T8293" t="s">
        <v>42</v>
      </c>
      <c r="U8293">
        <v>0</v>
      </c>
      <c r="V8293" t="s">
        <v>85</v>
      </c>
      <c r="W8293">
        <v>708</v>
      </c>
      <c r="X8293" t="s">
        <v>44</v>
      </c>
      <c r="Y8293" t="s">
        <v>45</v>
      </c>
      <c r="Z8293">
        <v>0</v>
      </c>
      <c r="AA8293">
        <v>936</v>
      </c>
      <c r="AB8293">
        <v>29762</v>
      </c>
      <c r="AC8293" t="s">
        <v>46</v>
      </c>
    </row>
    <row r="8294" spans="1:29" x14ac:dyDescent="0.3">
      <c r="A8294" s="1" t="s">
        <v>47</v>
      </c>
      <c r="B8294" t="s">
        <v>176</v>
      </c>
      <c r="C8294" t="s">
        <v>2512</v>
      </c>
      <c r="D8294" t="s">
        <v>185</v>
      </c>
      <c r="E8294">
        <v>1</v>
      </c>
      <c r="F8294" t="s">
        <v>33</v>
      </c>
      <c r="G8294" t="s">
        <v>111</v>
      </c>
      <c r="H8294" t="s">
        <v>79</v>
      </c>
      <c r="I8294" t="s">
        <v>507</v>
      </c>
      <c r="J8294" t="s">
        <v>90</v>
      </c>
      <c r="K8294" t="s">
        <v>17927</v>
      </c>
      <c r="L8294" t="s">
        <v>17928</v>
      </c>
      <c r="M8294" t="s">
        <v>957</v>
      </c>
      <c r="N8294" t="s">
        <v>58</v>
      </c>
      <c r="O8294">
        <v>10486</v>
      </c>
      <c r="P8294">
        <v>12587</v>
      </c>
      <c r="Q8294" t="s">
        <v>59</v>
      </c>
      <c r="R8294">
        <v>168</v>
      </c>
      <c r="S8294" s="2">
        <v>44758</v>
      </c>
      <c r="T8294" s="2">
        <v>44766</v>
      </c>
      <c r="U8294">
        <v>36276</v>
      </c>
      <c r="V8294" t="s">
        <v>43</v>
      </c>
      <c r="W8294">
        <v>681</v>
      </c>
      <c r="X8294" t="s">
        <v>60</v>
      </c>
      <c r="Y8294" t="s">
        <v>45</v>
      </c>
      <c r="Z8294">
        <v>3895</v>
      </c>
      <c r="AA8294">
        <v>641</v>
      </c>
      <c r="AB8294">
        <v>11434</v>
      </c>
      <c r="AC8294" t="s">
        <v>73</v>
      </c>
    </row>
    <row r="8295" spans="1:29" x14ac:dyDescent="0.3">
      <c r="A8295" s="1" t="s">
        <v>29</v>
      </c>
      <c r="B8295" t="s">
        <v>74</v>
      </c>
      <c r="C8295" t="s">
        <v>2140</v>
      </c>
      <c r="D8295" t="s">
        <v>128</v>
      </c>
      <c r="E8295">
        <v>6</v>
      </c>
      <c r="F8295" t="s">
        <v>186</v>
      </c>
      <c r="G8295" t="s">
        <v>463</v>
      </c>
      <c r="H8295" t="s">
        <v>79</v>
      </c>
      <c r="I8295" t="s">
        <v>2696</v>
      </c>
      <c r="J8295" t="s">
        <v>11867</v>
      </c>
      <c r="K8295" t="s">
        <v>17929</v>
      </c>
      <c r="L8295" t="s">
        <v>17930</v>
      </c>
      <c r="M8295" t="s">
        <v>175</v>
      </c>
      <c r="N8295" t="s">
        <v>94</v>
      </c>
      <c r="O8295">
        <v>29708</v>
      </c>
      <c r="P8295">
        <v>32310</v>
      </c>
      <c r="Q8295" t="s">
        <v>59</v>
      </c>
      <c r="R8295">
        <v>728</v>
      </c>
      <c r="S8295" s="2">
        <v>44449</v>
      </c>
      <c r="T8295" s="2">
        <v>44465</v>
      </c>
      <c r="U8295">
        <v>5347</v>
      </c>
      <c r="V8295" t="s">
        <v>106</v>
      </c>
      <c r="W8295">
        <v>485</v>
      </c>
      <c r="X8295" t="s">
        <v>60</v>
      </c>
      <c r="Y8295" t="s">
        <v>61</v>
      </c>
      <c r="Z8295">
        <v>0</v>
      </c>
      <c r="AA8295">
        <v>739</v>
      </c>
      <c r="AB8295">
        <v>31517</v>
      </c>
      <c r="AC8295" t="s">
        <v>73</v>
      </c>
    </row>
    <row r="8296" spans="1:29" x14ac:dyDescent="0.3">
      <c r="A8296" s="1" t="s">
        <v>47</v>
      </c>
      <c r="B8296" t="s">
        <v>108</v>
      </c>
      <c r="C8296" t="s">
        <v>709</v>
      </c>
      <c r="D8296" t="s">
        <v>387</v>
      </c>
      <c r="E8296">
        <v>3</v>
      </c>
      <c r="F8296" t="s">
        <v>186</v>
      </c>
      <c r="G8296" t="s">
        <v>620</v>
      </c>
      <c r="H8296" t="s">
        <v>35</v>
      </c>
      <c r="I8296" t="s">
        <v>464</v>
      </c>
      <c r="J8296" t="s">
        <v>8439</v>
      </c>
      <c r="K8296" t="s">
        <v>17931</v>
      </c>
      <c r="L8296" t="s">
        <v>17932</v>
      </c>
      <c r="M8296" t="s">
        <v>522</v>
      </c>
      <c r="N8296" t="s">
        <v>58</v>
      </c>
      <c r="O8296">
        <v>22109</v>
      </c>
      <c r="P8296">
        <v>24473</v>
      </c>
      <c r="Q8296" t="s">
        <v>95</v>
      </c>
      <c r="R8296">
        <v>964</v>
      </c>
      <c r="S8296" s="2">
        <v>44307</v>
      </c>
      <c r="T8296" t="s">
        <v>42</v>
      </c>
      <c r="U8296">
        <v>0</v>
      </c>
      <c r="V8296" t="s">
        <v>43</v>
      </c>
      <c r="W8296">
        <v>818</v>
      </c>
      <c r="X8296" t="s">
        <v>44</v>
      </c>
      <c r="Y8296" t="s">
        <v>45</v>
      </c>
      <c r="Z8296">
        <v>2682</v>
      </c>
      <c r="AA8296">
        <v>869</v>
      </c>
      <c r="AB8296">
        <v>23251</v>
      </c>
      <c r="AC8296" t="s">
        <v>46</v>
      </c>
    </row>
    <row r="8297" spans="1:29" x14ac:dyDescent="0.3">
      <c r="A8297" s="1" t="s">
        <v>29</v>
      </c>
      <c r="B8297" t="s">
        <v>30</v>
      </c>
      <c r="C8297" t="s">
        <v>1670</v>
      </c>
      <c r="D8297" t="s">
        <v>98</v>
      </c>
      <c r="E8297">
        <v>4</v>
      </c>
      <c r="F8297" t="s">
        <v>271</v>
      </c>
      <c r="G8297" t="s">
        <v>495</v>
      </c>
      <c r="H8297" t="s">
        <v>35</v>
      </c>
      <c r="I8297" t="s">
        <v>1186</v>
      </c>
      <c r="J8297" t="s">
        <v>90</v>
      </c>
      <c r="K8297" t="s">
        <v>17933</v>
      </c>
      <c r="L8297" t="s">
        <v>17934</v>
      </c>
      <c r="M8297" t="s">
        <v>825</v>
      </c>
      <c r="N8297" t="s">
        <v>40</v>
      </c>
      <c r="O8297">
        <v>24145</v>
      </c>
      <c r="P8297">
        <v>28126</v>
      </c>
      <c r="Q8297" t="s">
        <v>95</v>
      </c>
      <c r="R8297">
        <v>296</v>
      </c>
      <c r="S8297" s="2">
        <v>45233</v>
      </c>
      <c r="T8297" t="s">
        <v>42</v>
      </c>
      <c r="U8297">
        <v>0</v>
      </c>
      <c r="V8297" t="s">
        <v>43</v>
      </c>
      <c r="W8297">
        <v>664</v>
      </c>
      <c r="X8297" t="s">
        <v>44</v>
      </c>
      <c r="Y8297" t="s">
        <v>61</v>
      </c>
      <c r="Z8297">
        <v>0</v>
      </c>
      <c r="AA8297">
        <v>61</v>
      </c>
      <c r="AB8297">
        <v>27619</v>
      </c>
      <c r="AC8297" t="s">
        <v>46</v>
      </c>
    </row>
    <row r="8298" spans="1:29" x14ac:dyDescent="0.3">
      <c r="A8298" s="1" t="s">
        <v>47</v>
      </c>
      <c r="B8298" t="s">
        <v>117</v>
      </c>
      <c r="C8298" t="s">
        <v>2114</v>
      </c>
      <c r="D8298" t="s">
        <v>76</v>
      </c>
      <c r="E8298">
        <v>8</v>
      </c>
      <c r="F8298" t="s">
        <v>129</v>
      </c>
      <c r="G8298" t="s">
        <v>130</v>
      </c>
      <c r="H8298" t="s">
        <v>35</v>
      </c>
      <c r="I8298" t="s">
        <v>636</v>
      </c>
      <c r="J8298" t="s">
        <v>560</v>
      </c>
      <c r="K8298" t="s">
        <v>17935</v>
      </c>
      <c r="L8298" t="s">
        <v>17936</v>
      </c>
      <c r="M8298" t="s">
        <v>1484</v>
      </c>
      <c r="N8298" t="s">
        <v>58</v>
      </c>
      <c r="O8298">
        <v>27431</v>
      </c>
      <c r="P8298">
        <v>31313</v>
      </c>
      <c r="Q8298" t="s">
        <v>41</v>
      </c>
      <c r="R8298">
        <v>560</v>
      </c>
      <c r="S8298" s="2">
        <v>44680</v>
      </c>
      <c r="T8298" s="2">
        <v>44685</v>
      </c>
      <c r="U8298">
        <v>0</v>
      </c>
      <c r="V8298" t="s">
        <v>71</v>
      </c>
      <c r="W8298">
        <v>790</v>
      </c>
      <c r="X8298" t="s">
        <v>60</v>
      </c>
      <c r="Y8298" t="s">
        <v>72</v>
      </c>
      <c r="Z8298">
        <v>2867</v>
      </c>
      <c r="AA8298">
        <v>751</v>
      </c>
      <c r="AB8298">
        <v>29411</v>
      </c>
      <c r="AC8298" t="s">
        <v>46</v>
      </c>
    </row>
    <row r="8299" spans="1:29" x14ac:dyDescent="0.3">
      <c r="A8299" s="1" t="s">
        <v>29</v>
      </c>
      <c r="B8299" t="s">
        <v>62</v>
      </c>
      <c r="C8299" t="s">
        <v>569</v>
      </c>
      <c r="D8299" t="s">
        <v>201</v>
      </c>
      <c r="E8299">
        <v>4</v>
      </c>
      <c r="F8299" t="s">
        <v>186</v>
      </c>
      <c r="G8299" t="s">
        <v>535</v>
      </c>
      <c r="H8299" t="s">
        <v>79</v>
      </c>
      <c r="I8299" t="s">
        <v>434</v>
      </c>
      <c r="J8299" t="s">
        <v>645</v>
      </c>
      <c r="K8299" t="s">
        <v>17937</v>
      </c>
      <c r="L8299" t="s">
        <v>17938</v>
      </c>
      <c r="M8299" t="s">
        <v>70</v>
      </c>
      <c r="N8299" t="s">
        <v>84</v>
      </c>
      <c r="O8299">
        <v>16972</v>
      </c>
      <c r="P8299">
        <v>19882</v>
      </c>
      <c r="Q8299" t="s">
        <v>59</v>
      </c>
      <c r="R8299">
        <v>263</v>
      </c>
      <c r="S8299" s="2">
        <v>44357</v>
      </c>
      <c r="T8299" s="2">
        <v>44365</v>
      </c>
      <c r="U8299">
        <v>49521</v>
      </c>
      <c r="V8299" t="s">
        <v>106</v>
      </c>
      <c r="W8299">
        <v>456</v>
      </c>
      <c r="X8299" t="s">
        <v>60</v>
      </c>
      <c r="Y8299" t="s">
        <v>45</v>
      </c>
      <c r="Z8299">
        <v>0</v>
      </c>
      <c r="AA8299">
        <v>941</v>
      </c>
      <c r="AB8299">
        <v>18884</v>
      </c>
      <c r="AC8299" t="s">
        <v>46</v>
      </c>
    </row>
    <row r="8300" spans="1:29" x14ac:dyDescent="0.3">
      <c r="A8300" s="1" t="s">
        <v>47</v>
      </c>
      <c r="B8300" t="s">
        <v>48</v>
      </c>
      <c r="C8300" t="s">
        <v>1453</v>
      </c>
      <c r="D8300" t="s">
        <v>119</v>
      </c>
      <c r="E8300">
        <v>7</v>
      </c>
      <c r="F8300" t="s">
        <v>129</v>
      </c>
      <c r="G8300" t="s">
        <v>298</v>
      </c>
      <c r="H8300" t="s">
        <v>79</v>
      </c>
      <c r="I8300" t="s">
        <v>156</v>
      </c>
      <c r="J8300" t="s">
        <v>90</v>
      </c>
      <c r="K8300" t="s">
        <v>17939</v>
      </c>
      <c r="L8300" t="s">
        <v>17940</v>
      </c>
      <c r="M8300" t="s">
        <v>1479</v>
      </c>
      <c r="N8300" t="s">
        <v>58</v>
      </c>
      <c r="O8300">
        <v>7356</v>
      </c>
      <c r="P8300">
        <v>11699</v>
      </c>
      <c r="Q8300" t="s">
        <v>95</v>
      </c>
      <c r="R8300">
        <v>203</v>
      </c>
      <c r="S8300" s="2">
        <v>44371</v>
      </c>
      <c r="T8300" s="2">
        <v>44389</v>
      </c>
      <c r="U8300">
        <v>0</v>
      </c>
      <c r="V8300" t="s">
        <v>85</v>
      </c>
      <c r="W8300">
        <v>726</v>
      </c>
      <c r="X8300" t="s">
        <v>60</v>
      </c>
      <c r="Y8300" t="s">
        <v>72</v>
      </c>
      <c r="Z8300">
        <v>3247</v>
      </c>
      <c r="AA8300">
        <v>398</v>
      </c>
      <c r="AB8300">
        <v>11068</v>
      </c>
      <c r="AC8300" t="s">
        <v>73</v>
      </c>
    </row>
    <row r="8301" spans="1:29" x14ac:dyDescent="0.3">
      <c r="A8301" s="1" t="s">
        <v>47</v>
      </c>
      <c r="B8301" t="s">
        <v>592</v>
      </c>
      <c r="C8301" t="s">
        <v>914</v>
      </c>
      <c r="D8301" t="s">
        <v>169</v>
      </c>
      <c r="E8301">
        <v>10</v>
      </c>
      <c r="F8301" t="s">
        <v>186</v>
      </c>
      <c r="G8301" t="s">
        <v>463</v>
      </c>
      <c r="H8301" t="s">
        <v>79</v>
      </c>
      <c r="I8301" t="s">
        <v>1493</v>
      </c>
      <c r="J8301" t="s">
        <v>9445</v>
      </c>
      <c r="K8301">
        <f>1-62-781-7921</f>
        <v>-8763</v>
      </c>
      <c r="L8301" t="s">
        <v>17941</v>
      </c>
      <c r="M8301" t="s">
        <v>919</v>
      </c>
      <c r="N8301" t="s">
        <v>84</v>
      </c>
      <c r="O8301">
        <v>8536</v>
      </c>
      <c r="P8301">
        <v>12568</v>
      </c>
      <c r="Q8301" t="s">
        <v>41</v>
      </c>
      <c r="R8301">
        <v>379</v>
      </c>
      <c r="S8301" s="2">
        <v>45278</v>
      </c>
      <c r="T8301" s="2">
        <v>45297</v>
      </c>
      <c r="U8301">
        <v>0</v>
      </c>
      <c r="V8301" t="s">
        <v>85</v>
      </c>
      <c r="W8301">
        <v>606</v>
      </c>
      <c r="X8301" t="s">
        <v>60</v>
      </c>
      <c r="Y8301" t="s">
        <v>72</v>
      </c>
      <c r="Z8301">
        <v>0</v>
      </c>
      <c r="AA8301">
        <v>806</v>
      </c>
      <c r="AB8301">
        <v>11644</v>
      </c>
      <c r="AC8301" t="s">
        <v>107</v>
      </c>
    </row>
    <row r="8302" spans="1:29" x14ac:dyDescent="0.3">
      <c r="A8302" s="1" t="s">
        <v>47</v>
      </c>
      <c r="B8302" t="s">
        <v>153</v>
      </c>
      <c r="C8302" t="s">
        <v>2424</v>
      </c>
      <c r="D8302" t="s">
        <v>201</v>
      </c>
      <c r="E8302">
        <v>10</v>
      </c>
      <c r="F8302" t="s">
        <v>271</v>
      </c>
      <c r="G8302" t="s">
        <v>272</v>
      </c>
      <c r="H8302" t="s">
        <v>35</v>
      </c>
      <c r="I8302" t="s">
        <v>1210</v>
      </c>
      <c r="J8302" t="s">
        <v>1684</v>
      </c>
      <c r="K8302" t="s">
        <v>17942</v>
      </c>
      <c r="L8302" t="s">
        <v>17943</v>
      </c>
      <c r="M8302" t="s">
        <v>1208</v>
      </c>
      <c r="N8302" t="s">
        <v>94</v>
      </c>
      <c r="O8302">
        <v>3939</v>
      </c>
      <c r="P8302">
        <v>8902</v>
      </c>
      <c r="Q8302" t="s">
        <v>41</v>
      </c>
      <c r="R8302">
        <v>642</v>
      </c>
      <c r="S8302" s="2">
        <v>45326</v>
      </c>
      <c r="T8302" t="s">
        <v>42</v>
      </c>
      <c r="U8302">
        <v>0</v>
      </c>
      <c r="V8302" t="s">
        <v>43</v>
      </c>
      <c r="W8302">
        <v>471</v>
      </c>
      <c r="X8302" t="s">
        <v>44</v>
      </c>
      <c r="Y8302" t="s">
        <v>61</v>
      </c>
      <c r="Z8302">
        <v>0</v>
      </c>
      <c r="AA8302">
        <v>421</v>
      </c>
      <c r="AB8302">
        <v>3944</v>
      </c>
      <c r="AC8302" t="s">
        <v>73</v>
      </c>
    </row>
    <row r="8303" spans="1:29" x14ac:dyDescent="0.3">
      <c r="A8303" s="1" t="s">
        <v>29</v>
      </c>
      <c r="B8303" t="s">
        <v>393</v>
      </c>
      <c r="C8303" t="s">
        <v>2027</v>
      </c>
      <c r="D8303" t="s">
        <v>201</v>
      </c>
      <c r="E8303">
        <v>6</v>
      </c>
      <c r="F8303" t="s">
        <v>99</v>
      </c>
      <c r="G8303" t="s">
        <v>631</v>
      </c>
      <c r="H8303" t="s">
        <v>79</v>
      </c>
      <c r="I8303" t="s">
        <v>530</v>
      </c>
      <c r="J8303" t="s">
        <v>3892</v>
      </c>
      <c r="K8303" t="s">
        <v>17944</v>
      </c>
      <c r="L8303" t="s">
        <v>17945</v>
      </c>
      <c r="M8303" t="s">
        <v>1244</v>
      </c>
      <c r="N8303" t="s">
        <v>40</v>
      </c>
      <c r="O8303">
        <v>2864</v>
      </c>
      <c r="P8303">
        <v>5697</v>
      </c>
      <c r="Q8303" t="s">
        <v>59</v>
      </c>
      <c r="R8303">
        <v>590</v>
      </c>
      <c r="S8303" s="2">
        <v>45040</v>
      </c>
      <c r="T8303" t="s">
        <v>42</v>
      </c>
      <c r="U8303">
        <v>8918</v>
      </c>
      <c r="V8303" t="s">
        <v>85</v>
      </c>
      <c r="W8303">
        <v>507</v>
      </c>
      <c r="X8303" t="s">
        <v>44</v>
      </c>
      <c r="Y8303" t="s">
        <v>45</v>
      </c>
      <c r="Z8303">
        <v>0</v>
      </c>
      <c r="AA8303">
        <v>336</v>
      </c>
      <c r="AB8303">
        <v>3580</v>
      </c>
      <c r="AC8303" t="s">
        <v>46</v>
      </c>
    </row>
    <row r="8304" spans="1:29" x14ac:dyDescent="0.3">
      <c r="A8304" s="1" t="s">
        <v>29</v>
      </c>
      <c r="B8304" t="s">
        <v>363</v>
      </c>
      <c r="C8304" t="s">
        <v>3792</v>
      </c>
      <c r="D8304" t="s">
        <v>257</v>
      </c>
      <c r="E8304">
        <v>7</v>
      </c>
      <c r="F8304" t="s">
        <v>51</v>
      </c>
      <c r="G8304" t="s">
        <v>1427</v>
      </c>
      <c r="H8304" t="s">
        <v>79</v>
      </c>
      <c r="I8304" t="s">
        <v>1705</v>
      </c>
      <c r="J8304" t="s">
        <v>252</v>
      </c>
      <c r="K8304" t="s">
        <v>17946</v>
      </c>
      <c r="L8304" t="s">
        <v>17947</v>
      </c>
      <c r="M8304" t="s">
        <v>494</v>
      </c>
      <c r="N8304" t="s">
        <v>58</v>
      </c>
      <c r="O8304">
        <v>6428</v>
      </c>
      <c r="P8304">
        <v>10311</v>
      </c>
      <c r="Q8304" t="s">
        <v>95</v>
      </c>
      <c r="R8304">
        <v>682</v>
      </c>
      <c r="S8304" s="2">
        <v>44674</v>
      </c>
      <c r="T8304" s="2">
        <v>44694</v>
      </c>
      <c r="U8304">
        <v>0</v>
      </c>
      <c r="V8304" t="s">
        <v>43</v>
      </c>
      <c r="W8304">
        <v>603</v>
      </c>
      <c r="X8304" t="s">
        <v>60</v>
      </c>
      <c r="Y8304" t="s">
        <v>61</v>
      </c>
      <c r="Z8304">
        <v>2952</v>
      </c>
      <c r="AA8304">
        <v>376</v>
      </c>
      <c r="AB8304">
        <v>7534</v>
      </c>
      <c r="AC8304" t="s">
        <v>107</v>
      </c>
    </row>
    <row r="8305" spans="1:29" x14ac:dyDescent="0.3">
      <c r="A8305" s="1" t="s">
        <v>47</v>
      </c>
      <c r="B8305" t="s">
        <v>161</v>
      </c>
      <c r="C8305" t="s">
        <v>2551</v>
      </c>
      <c r="D8305" t="s">
        <v>201</v>
      </c>
      <c r="E8305">
        <v>5</v>
      </c>
      <c r="F8305" t="s">
        <v>129</v>
      </c>
      <c r="G8305" t="s">
        <v>395</v>
      </c>
      <c r="H8305" t="s">
        <v>79</v>
      </c>
      <c r="I8305" t="s">
        <v>1435</v>
      </c>
      <c r="J8305" t="s">
        <v>524</v>
      </c>
      <c r="K8305" t="s">
        <v>17948</v>
      </c>
      <c r="L8305" t="s">
        <v>17949</v>
      </c>
      <c r="M8305" t="s">
        <v>283</v>
      </c>
      <c r="N8305" t="s">
        <v>84</v>
      </c>
      <c r="O8305">
        <v>26799</v>
      </c>
      <c r="P8305">
        <v>29027</v>
      </c>
      <c r="Q8305" t="s">
        <v>95</v>
      </c>
      <c r="R8305">
        <v>610</v>
      </c>
      <c r="S8305" s="2">
        <v>44763</v>
      </c>
      <c r="T8305" s="2">
        <v>44786</v>
      </c>
      <c r="U8305">
        <v>0</v>
      </c>
      <c r="V8305" t="s">
        <v>106</v>
      </c>
      <c r="W8305">
        <v>709</v>
      </c>
      <c r="X8305" t="s">
        <v>60</v>
      </c>
      <c r="Y8305" t="s">
        <v>72</v>
      </c>
      <c r="Z8305">
        <v>0</v>
      </c>
      <c r="AA8305">
        <v>112</v>
      </c>
      <c r="AB8305">
        <v>27892</v>
      </c>
      <c r="AC8305" t="s">
        <v>46</v>
      </c>
    </row>
    <row r="8306" spans="1:29" x14ac:dyDescent="0.3">
      <c r="A8306" s="1" t="s">
        <v>47</v>
      </c>
      <c r="B8306" t="s">
        <v>117</v>
      </c>
      <c r="C8306" t="s">
        <v>1344</v>
      </c>
      <c r="D8306" t="s">
        <v>128</v>
      </c>
      <c r="E8306">
        <v>3</v>
      </c>
      <c r="F8306" t="s">
        <v>129</v>
      </c>
      <c r="G8306" t="s">
        <v>700</v>
      </c>
      <c r="H8306" t="s">
        <v>79</v>
      </c>
      <c r="I8306" t="s">
        <v>9236</v>
      </c>
      <c r="J8306" t="s">
        <v>8636</v>
      </c>
      <c r="K8306">
        <v>6101971908</v>
      </c>
      <c r="L8306" t="s">
        <v>3102</v>
      </c>
      <c r="M8306" t="s">
        <v>1852</v>
      </c>
      <c r="N8306" t="s">
        <v>58</v>
      </c>
      <c r="O8306">
        <v>28951</v>
      </c>
      <c r="P8306">
        <v>32577</v>
      </c>
      <c r="Q8306" t="s">
        <v>95</v>
      </c>
      <c r="R8306">
        <v>1000</v>
      </c>
      <c r="S8306" s="2">
        <v>44936</v>
      </c>
      <c r="T8306" s="2">
        <v>44963</v>
      </c>
      <c r="U8306">
        <v>0</v>
      </c>
      <c r="V8306" t="s">
        <v>43</v>
      </c>
      <c r="W8306">
        <v>833</v>
      </c>
      <c r="X8306" t="s">
        <v>60</v>
      </c>
      <c r="Y8306" t="s">
        <v>61</v>
      </c>
      <c r="Z8306">
        <v>2263</v>
      </c>
      <c r="AA8306">
        <v>970</v>
      </c>
      <c r="AB8306">
        <v>29814</v>
      </c>
      <c r="AC8306" t="s">
        <v>46</v>
      </c>
    </row>
    <row r="8307" spans="1:29" x14ac:dyDescent="0.3">
      <c r="A8307" s="1" t="s">
        <v>47</v>
      </c>
      <c r="B8307" t="s">
        <v>136</v>
      </c>
      <c r="C8307" t="s">
        <v>2546</v>
      </c>
      <c r="D8307" t="s">
        <v>110</v>
      </c>
      <c r="E8307">
        <v>7</v>
      </c>
      <c r="F8307" t="s">
        <v>120</v>
      </c>
      <c r="G8307" t="s">
        <v>1180</v>
      </c>
      <c r="H8307" t="s">
        <v>79</v>
      </c>
      <c r="I8307" t="s">
        <v>3288</v>
      </c>
      <c r="J8307" t="s">
        <v>3789</v>
      </c>
      <c r="K8307" t="s">
        <v>17950</v>
      </c>
      <c r="L8307" t="s">
        <v>17951</v>
      </c>
      <c r="M8307" t="s">
        <v>988</v>
      </c>
      <c r="N8307" t="s">
        <v>40</v>
      </c>
      <c r="O8307">
        <v>17803</v>
      </c>
      <c r="P8307">
        <v>20201</v>
      </c>
      <c r="Q8307" t="s">
        <v>41</v>
      </c>
      <c r="R8307">
        <v>681</v>
      </c>
      <c r="S8307" s="2">
        <v>44535</v>
      </c>
      <c r="T8307" t="s">
        <v>42</v>
      </c>
      <c r="U8307">
        <v>0</v>
      </c>
      <c r="V8307" t="s">
        <v>71</v>
      </c>
      <c r="W8307">
        <v>578</v>
      </c>
      <c r="X8307" t="s">
        <v>44</v>
      </c>
      <c r="Y8307" t="s">
        <v>61</v>
      </c>
      <c r="Z8307">
        <v>0</v>
      </c>
      <c r="AA8307">
        <v>129</v>
      </c>
      <c r="AB8307">
        <v>18900</v>
      </c>
      <c r="AC8307" t="s">
        <v>107</v>
      </c>
    </row>
    <row r="8308" spans="1:29" x14ac:dyDescent="0.3">
      <c r="A8308" s="1" t="s">
        <v>29</v>
      </c>
      <c r="B8308" t="s">
        <v>86</v>
      </c>
      <c r="C8308" t="s">
        <v>354</v>
      </c>
      <c r="D8308" t="s">
        <v>128</v>
      </c>
      <c r="E8308">
        <v>3</v>
      </c>
      <c r="F8308" t="s">
        <v>33</v>
      </c>
      <c r="G8308" t="s">
        <v>209</v>
      </c>
      <c r="H8308" t="s">
        <v>35</v>
      </c>
      <c r="I8308" t="s">
        <v>2397</v>
      </c>
      <c r="J8308" t="s">
        <v>2158</v>
      </c>
      <c r="K8308">
        <f>1-844-362-932</f>
        <v>-2137</v>
      </c>
      <c r="L8308" t="s">
        <v>17952</v>
      </c>
      <c r="M8308" t="s">
        <v>2131</v>
      </c>
      <c r="N8308" t="s">
        <v>58</v>
      </c>
      <c r="O8308">
        <v>28167</v>
      </c>
      <c r="P8308">
        <v>31185</v>
      </c>
      <c r="Q8308" t="s">
        <v>95</v>
      </c>
      <c r="R8308">
        <v>582</v>
      </c>
      <c r="S8308" s="2">
        <v>44916</v>
      </c>
      <c r="T8308" t="s">
        <v>42</v>
      </c>
      <c r="U8308">
        <v>0</v>
      </c>
      <c r="V8308" t="s">
        <v>43</v>
      </c>
      <c r="W8308">
        <v>620</v>
      </c>
      <c r="X8308" t="s">
        <v>44</v>
      </c>
      <c r="Y8308" t="s">
        <v>72</v>
      </c>
      <c r="Z8308">
        <v>2845</v>
      </c>
      <c r="AA8308">
        <v>30</v>
      </c>
      <c r="AB8308">
        <v>28560</v>
      </c>
      <c r="AC8308" t="s">
        <v>73</v>
      </c>
    </row>
    <row r="8309" spans="1:29" x14ac:dyDescent="0.3">
      <c r="A8309" s="1" t="s">
        <v>47</v>
      </c>
      <c r="B8309" t="s">
        <v>117</v>
      </c>
      <c r="C8309" t="s">
        <v>512</v>
      </c>
      <c r="D8309" t="s">
        <v>178</v>
      </c>
      <c r="E8309">
        <v>5</v>
      </c>
      <c r="F8309" t="s">
        <v>271</v>
      </c>
      <c r="G8309" t="s">
        <v>715</v>
      </c>
      <c r="H8309" t="s">
        <v>79</v>
      </c>
      <c r="I8309" t="s">
        <v>1465</v>
      </c>
      <c r="J8309" t="s">
        <v>287</v>
      </c>
      <c r="K8309" t="s">
        <v>17953</v>
      </c>
      <c r="L8309" t="s">
        <v>17954</v>
      </c>
      <c r="M8309" t="s">
        <v>1484</v>
      </c>
      <c r="N8309" t="s">
        <v>94</v>
      </c>
      <c r="O8309">
        <v>18914</v>
      </c>
      <c r="P8309">
        <v>22272</v>
      </c>
      <c r="Q8309" t="s">
        <v>59</v>
      </c>
      <c r="R8309">
        <v>9</v>
      </c>
      <c r="S8309" s="2">
        <v>44614</v>
      </c>
      <c r="T8309" t="s">
        <v>42</v>
      </c>
      <c r="U8309">
        <v>35197</v>
      </c>
      <c r="V8309" t="s">
        <v>85</v>
      </c>
      <c r="W8309">
        <v>413</v>
      </c>
      <c r="X8309" t="s">
        <v>44</v>
      </c>
      <c r="Y8309" t="s">
        <v>45</v>
      </c>
      <c r="Z8309">
        <v>0</v>
      </c>
      <c r="AA8309">
        <v>425</v>
      </c>
      <c r="AB8309">
        <v>19881</v>
      </c>
      <c r="AC8309" t="s">
        <v>107</v>
      </c>
    </row>
    <row r="8310" spans="1:29" x14ac:dyDescent="0.3">
      <c r="A8310" s="1" t="s">
        <v>47</v>
      </c>
      <c r="B8310" t="s">
        <v>153</v>
      </c>
      <c r="C8310" t="s">
        <v>2366</v>
      </c>
      <c r="D8310" t="s">
        <v>387</v>
      </c>
      <c r="E8310">
        <v>2</v>
      </c>
      <c r="F8310" t="s">
        <v>64</v>
      </c>
      <c r="G8310" t="s">
        <v>1599</v>
      </c>
      <c r="H8310" t="s">
        <v>79</v>
      </c>
      <c r="I8310" t="s">
        <v>1817</v>
      </c>
      <c r="J8310" t="s">
        <v>3566</v>
      </c>
      <c r="K8310" t="s">
        <v>17955</v>
      </c>
      <c r="L8310" t="s">
        <v>17956</v>
      </c>
      <c r="M8310" t="s">
        <v>410</v>
      </c>
      <c r="N8310" t="s">
        <v>94</v>
      </c>
      <c r="O8310">
        <v>28538</v>
      </c>
      <c r="P8310">
        <v>33392</v>
      </c>
      <c r="Q8310" t="s">
        <v>59</v>
      </c>
      <c r="R8310">
        <v>385</v>
      </c>
      <c r="S8310" s="2">
        <v>44278</v>
      </c>
      <c r="T8310" t="s">
        <v>42</v>
      </c>
      <c r="U8310">
        <v>37514</v>
      </c>
      <c r="V8310" t="s">
        <v>106</v>
      </c>
      <c r="W8310">
        <v>831</v>
      </c>
      <c r="X8310" t="s">
        <v>44</v>
      </c>
      <c r="Y8310" t="s">
        <v>72</v>
      </c>
      <c r="Z8310">
        <v>0</v>
      </c>
      <c r="AA8310">
        <v>77</v>
      </c>
      <c r="AB8310">
        <v>32294</v>
      </c>
      <c r="AC8310" t="s">
        <v>73</v>
      </c>
    </row>
    <row r="8311" spans="1:29" x14ac:dyDescent="0.3">
      <c r="A8311" s="1" t="s">
        <v>47</v>
      </c>
      <c r="B8311" t="s">
        <v>117</v>
      </c>
      <c r="C8311" t="s">
        <v>976</v>
      </c>
      <c r="D8311" t="s">
        <v>119</v>
      </c>
      <c r="E8311">
        <v>1</v>
      </c>
      <c r="F8311" t="s">
        <v>120</v>
      </c>
      <c r="G8311" t="s">
        <v>1533</v>
      </c>
      <c r="H8311" t="s">
        <v>79</v>
      </c>
      <c r="I8311" t="s">
        <v>17957</v>
      </c>
      <c r="J8311" t="s">
        <v>1576</v>
      </c>
      <c r="K8311" t="s">
        <v>17958</v>
      </c>
      <c r="L8311" t="s">
        <v>17959</v>
      </c>
      <c r="M8311" t="s">
        <v>126</v>
      </c>
      <c r="N8311" t="s">
        <v>84</v>
      </c>
      <c r="O8311">
        <v>26244</v>
      </c>
      <c r="P8311">
        <v>30482</v>
      </c>
      <c r="Q8311" t="s">
        <v>95</v>
      </c>
      <c r="R8311">
        <v>160</v>
      </c>
      <c r="S8311" s="2">
        <v>44397</v>
      </c>
      <c r="T8311" s="2">
        <v>44399</v>
      </c>
      <c r="U8311">
        <v>0</v>
      </c>
      <c r="V8311" t="s">
        <v>85</v>
      </c>
      <c r="W8311">
        <v>746</v>
      </c>
      <c r="X8311" t="s">
        <v>60</v>
      </c>
      <c r="Y8311" t="s">
        <v>72</v>
      </c>
      <c r="Z8311">
        <v>0</v>
      </c>
      <c r="AA8311">
        <v>50</v>
      </c>
      <c r="AB8311">
        <v>26371</v>
      </c>
      <c r="AC8311" t="s">
        <v>107</v>
      </c>
    </row>
    <row r="8312" spans="1:29" x14ac:dyDescent="0.3">
      <c r="A8312" s="1" t="s">
        <v>29</v>
      </c>
      <c r="B8312" t="s">
        <v>74</v>
      </c>
      <c r="C8312" t="s">
        <v>1644</v>
      </c>
      <c r="D8312" t="s">
        <v>155</v>
      </c>
      <c r="E8312">
        <v>8</v>
      </c>
      <c r="F8312" t="s">
        <v>120</v>
      </c>
      <c r="G8312" t="s">
        <v>543</v>
      </c>
      <c r="H8312" t="s">
        <v>79</v>
      </c>
      <c r="I8312" t="s">
        <v>921</v>
      </c>
      <c r="J8312" t="s">
        <v>7658</v>
      </c>
      <c r="K8312" t="s">
        <v>17960</v>
      </c>
      <c r="L8312" t="s">
        <v>17961</v>
      </c>
      <c r="M8312" t="s">
        <v>969</v>
      </c>
      <c r="N8312" t="s">
        <v>94</v>
      </c>
      <c r="O8312">
        <v>24633</v>
      </c>
      <c r="P8312">
        <v>27777</v>
      </c>
      <c r="Q8312" t="s">
        <v>59</v>
      </c>
      <c r="R8312">
        <v>737</v>
      </c>
      <c r="S8312" s="2">
        <v>44997</v>
      </c>
      <c r="T8312" s="2">
        <v>45015</v>
      </c>
      <c r="U8312">
        <v>34663</v>
      </c>
      <c r="V8312" t="s">
        <v>43</v>
      </c>
      <c r="W8312">
        <v>732</v>
      </c>
      <c r="X8312" t="s">
        <v>60</v>
      </c>
      <c r="Y8312" t="s">
        <v>61</v>
      </c>
      <c r="Z8312">
        <v>0</v>
      </c>
      <c r="AA8312">
        <v>805</v>
      </c>
      <c r="AB8312">
        <v>25848</v>
      </c>
      <c r="AC8312" t="s">
        <v>107</v>
      </c>
    </row>
    <row r="8313" spans="1:29" x14ac:dyDescent="0.3">
      <c r="A8313" s="1" t="s">
        <v>29</v>
      </c>
      <c r="B8313" t="s">
        <v>541</v>
      </c>
      <c r="C8313" t="s">
        <v>4106</v>
      </c>
      <c r="D8313" t="s">
        <v>257</v>
      </c>
      <c r="E8313">
        <v>8</v>
      </c>
      <c r="F8313" t="s">
        <v>33</v>
      </c>
      <c r="G8313" t="s">
        <v>728</v>
      </c>
      <c r="H8313" t="s">
        <v>35</v>
      </c>
      <c r="I8313" t="s">
        <v>4127</v>
      </c>
      <c r="J8313" t="s">
        <v>1892</v>
      </c>
      <c r="K8313" t="s">
        <v>17962</v>
      </c>
      <c r="L8313" t="s">
        <v>14244</v>
      </c>
      <c r="M8313" t="s">
        <v>1193</v>
      </c>
      <c r="N8313" t="s">
        <v>40</v>
      </c>
      <c r="O8313">
        <v>17612</v>
      </c>
      <c r="P8313">
        <v>22118</v>
      </c>
      <c r="Q8313" t="s">
        <v>59</v>
      </c>
      <c r="R8313">
        <v>331</v>
      </c>
      <c r="S8313" s="2">
        <v>44732</v>
      </c>
      <c r="T8313" t="s">
        <v>42</v>
      </c>
      <c r="U8313">
        <v>6700</v>
      </c>
      <c r="V8313" t="s">
        <v>85</v>
      </c>
      <c r="W8313">
        <v>589</v>
      </c>
      <c r="X8313" t="s">
        <v>44</v>
      </c>
      <c r="Y8313" t="s">
        <v>72</v>
      </c>
      <c r="Z8313">
        <v>0</v>
      </c>
      <c r="AA8313">
        <v>130</v>
      </c>
      <c r="AB8313">
        <v>17949</v>
      </c>
      <c r="AC8313" t="s">
        <v>46</v>
      </c>
    </row>
    <row r="8314" spans="1:29" x14ac:dyDescent="0.3">
      <c r="A8314" s="1" t="s">
        <v>47</v>
      </c>
      <c r="B8314" t="s">
        <v>136</v>
      </c>
      <c r="C8314" t="s">
        <v>641</v>
      </c>
      <c r="D8314" t="s">
        <v>76</v>
      </c>
      <c r="E8314">
        <v>1</v>
      </c>
      <c r="F8314" t="s">
        <v>186</v>
      </c>
      <c r="G8314" t="s">
        <v>650</v>
      </c>
      <c r="H8314" t="s">
        <v>35</v>
      </c>
      <c r="I8314" t="s">
        <v>530</v>
      </c>
      <c r="J8314" t="s">
        <v>1205</v>
      </c>
      <c r="K8314" t="s">
        <v>17963</v>
      </c>
      <c r="L8314" t="s">
        <v>17964</v>
      </c>
      <c r="M8314" t="s">
        <v>988</v>
      </c>
      <c r="N8314" t="s">
        <v>94</v>
      </c>
      <c r="O8314">
        <v>7819</v>
      </c>
      <c r="P8314">
        <v>10245</v>
      </c>
      <c r="Q8314" t="s">
        <v>95</v>
      </c>
      <c r="R8314">
        <v>573</v>
      </c>
      <c r="S8314" s="2">
        <v>44828</v>
      </c>
      <c r="T8314" t="s">
        <v>42</v>
      </c>
      <c r="U8314">
        <v>0</v>
      </c>
      <c r="V8314" t="s">
        <v>71</v>
      </c>
      <c r="W8314">
        <v>626</v>
      </c>
      <c r="X8314" t="s">
        <v>44</v>
      </c>
      <c r="Y8314" t="s">
        <v>45</v>
      </c>
      <c r="Z8314">
        <v>0</v>
      </c>
      <c r="AA8314">
        <v>322</v>
      </c>
      <c r="AB8314">
        <v>9489</v>
      </c>
      <c r="AC8314" t="s">
        <v>46</v>
      </c>
    </row>
    <row r="8315" spans="1:29" x14ac:dyDescent="0.3">
      <c r="A8315" s="1" t="s">
        <v>29</v>
      </c>
      <c r="B8315" t="s">
        <v>541</v>
      </c>
      <c r="C8315" t="s">
        <v>1336</v>
      </c>
      <c r="D8315" t="s">
        <v>352</v>
      </c>
      <c r="E8315">
        <v>7</v>
      </c>
      <c r="F8315" t="s">
        <v>33</v>
      </c>
      <c r="G8315" t="s">
        <v>34</v>
      </c>
      <c r="H8315" t="s">
        <v>35</v>
      </c>
      <c r="I8315" t="s">
        <v>412</v>
      </c>
      <c r="J8315" t="s">
        <v>3238</v>
      </c>
      <c r="K8315" t="s">
        <v>17965</v>
      </c>
      <c r="L8315" t="s">
        <v>17966</v>
      </c>
      <c r="M8315" t="s">
        <v>1274</v>
      </c>
      <c r="N8315" t="s">
        <v>58</v>
      </c>
      <c r="O8315">
        <v>16048</v>
      </c>
      <c r="P8315">
        <v>18961</v>
      </c>
      <c r="Q8315" t="s">
        <v>59</v>
      </c>
      <c r="R8315">
        <v>358</v>
      </c>
      <c r="S8315" s="2">
        <v>44540</v>
      </c>
      <c r="T8315" t="s">
        <v>42</v>
      </c>
      <c r="U8315">
        <v>47061</v>
      </c>
      <c r="V8315" t="s">
        <v>71</v>
      </c>
      <c r="W8315">
        <v>629</v>
      </c>
      <c r="X8315" t="s">
        <v>44</v>
      </c>
      <c r="Y8315" t="s">
        <v>72</v>
      </c>
      <c r="Z8315">
        <v>4571</v>
      </c>
      <c r="AA8315">
        <v>215</v>
      </c>
      <c r="AB8315">
        <v>16911</v>
      </c>
      <c r="AC8315" t="s">
        <v>107</v>
      </c>
    </row>
    <row r="8316" spans="1:29" x14ac:dyDescent="0.3">
      <c r="A8316" s="1" t="s">
        <v>47</v>
      </c>
      <c r="B8316" t="s">
        <v>48</v>
      </c>
      <c r="C8316" t="s">
        <v>1355</v>
      </c>
      <c r="D8316" t="s">
        <v>178</v>
      </c>
      <c r="E8316">
        <v>6</v>
      </c>
      <c r="F8316" t="s">
        <v>186</v>
      </c>
      <c r="G8316" t="s">
        <v>535</v>
      </c>
      <c r="H8316" t="s">
        <v>79</v>
      </c>
      <c r="I8316" t="s">
        <v>210</v>
      </c>
      <c r="J8316" t="s">
        <v>314</v>
      </c>
      <c r="K8316" t="s">
        <v>17967</v>
      </c>
      <c r="L8316" t="s">
        <v>17968</v>
      </c>
      <c r="M8316" t="s">
        <v>1479</v>
      </c>
      <c r="N8316" t="s">
        <v>94</v>
      </c>
      <c r="O8316">
        <v>6373</v>
      </c>
      <c r="P8316">
        <v>10002</v>
      </c>
      <c r="Q8316" t="s">
        <v>59</v>
      </c>
      <c r="R8316">
        <v>453</v>
      </c>
      <c r="S8316" s="2">
        <v>44475</v>
      </c>
      <c r="T8316" s="2">
        <v>44491</v>
      </c>
      <c r="U8316">
        <v>10107</v>
      </c>
      <c r="V8316" t="s">
        <v>106</v>
      </c>
      <c r="W8316">
        <v>416</v>
      </c>
      <c r="X8316" t="s">
        <v>60</v>
      </c>
      <c r="Y8316" t="s">
        <v>45</v>
      </c>
      <c r="Z8316">
        <v>0</v>
      </c>
      <c r="AA8316">
        <v>739</v>
      </c>
      <c r="AB8316">
        <v>9577</v>
      </c>
      <c r="AC8316" t="s">
        <v>46</v>
      </c>
    </row>
    <row r="8317" spans="1:29" x14ac:dyDescent="0.3">
      <c r="A8317" s="1" t="s">
        <v>47</v>
      </c>
      <c r="B8317" t="s">
        <v>592</v>
      </c>
      <c r="C8317" t="s">
        <v>914</v>
      </c>
      <c r="D8317" t="s">
        <v>387</v>
      </c>
      <c r="E8317">
        <v>7</v>
      </c>
      <c r="F8317" t="s">
        <v>221</v>
      </c>
      <c r="G8317" t="s">
        <v>1096</v>
      </c>
      <c r="H8317" t="s">
        <v>79</v>
      </c>
      <c r="I8317" t="s">
        <v>507</v>
      </c>
      <c r="J8317" t="s">
        <v>172</v>
      </c>
      <c r="K8317" t="s">
        <v>17969</v>
      </c>
      <c r="L8317" t="s">
        <v>17970</v>
      </c>
      <c r="M8317" t="s">
        <v>2167</v>
      </c>
      <c r="N8317" t="s">
        <v>84</v>
      </c>
      <c r="O8317">
        <v>2549</v>
      </c>
      <c r="P8317">
        <v>5954</v>
      </c>
      <c r="Q8317" t="s">
        <v>41</v>
      </c>
      <c r="R8317">
        <v>653</v>
      </c>
      <c r="S8317" s="2">
        <v>44479</v>
      </c>
      <c r="T8317" t="s">
        <v>42</v>
      </c>
      <c r="U8317">
        <v>0</v>
      </c>
      <c r="V8317" t="s">
        <v>106</v>
      </c>
      <c r="W8317">
        <v>761</v>
      </c>
      <c r="X8317" t="s">
        <v>44</v>
      </c>
      <c r="Y8317" t="s">
        <v>61</v>
      </c>
      <c r="Z8317">
        <v>0</v>
      </c>
      <c r="AA8317">
        <v>418</v>
      </c>
      <c r="AB8317">
        <v>5343</v>
      </c>
      <c r="AC8317" t="s">
        <v>46</v>
      </c>
    </row>
    <row r="8318" spans="1:29" x14ac:dyDescent="0.3">
      <c r="A8318" s="1" t="s">
        <v>29</v>
      </c>
      <c r="B8318" t="s">
        <v>363</v>
      </c>
      <c r="C8318" t="s">
        <v>2033</v>
      </c>
      <c r="D8318" t="s">
        <v>257</v>
      </c>
      <c r="E8318">
        <v>8</v>
      </c>
      <c r="F8318" t="s">
        <v>51</v>
      </c>
      <c r="G8318" t="s">
        <v>1427</v>
      </c>
      <c r="H8318" t="s">
        <v>35</v>
      </c>
      <c r="I8318" t="s">
        <v>1209</v>
      </c>
      <c r="J8318" t="s">
        <v>245</v>
      </c>
      <c r="K8318" t="s">
        <v>17971</v>
      </c>
      <c r="L8318" t="s">
        <v>17972</v>
      </c>
      <c r="M8318" t="s">
        <v>494</v>
      </c>
      <c r="N8318" t="s">
        <v>84</v>
      </c>
      <c r="O8318">
        <v>27654</v>
      </c>
      <c r="P8318">
        <v>30542</v>
      </c>
      <c r="Q8318" t="s">
        <v>95</v>
      </c>
      <c r="R8318">
        <v>231</v>
      </c>
      <c r="S8318" s="2">
        <v>44541</v>
      </c>
      <c r="T8318" s="2">
        <v>44562</v>
      </c>
      <c r="U8318">
        <v>0</v>
      </c>
      <c r="V8318" t="s">
        <v>43</v>
      </c>
      <c r="W8318">
        <v>682</v>
      </c>
      <c r="X8318" t="s">
        <v>60</v>
      </c>
      <c r="Y8318" t="s">
        <v>72</v>
      </c>
      <c r="Z8318">
        <v>0</v>
      </c>
      <c r="AA8318">
        <v>443</v>
      </c>
      <c r="AB8318">
        <v>29431</v>
      </c>
      <c r="AC8318" t="s">
        <v>107</v>
      </c>
    </row>
    <row r="8319" spans="1:29" x14ac:dyDescent="0.3">
      <c r="A8319" s="1" t="s">
        <v>29</v>
      </c>
      <c r="B8319" t="s">
        <v>86</v>
      </c>
      <c r="C8319" t="s">
        <v>1680</v>
      </c>
      <c r="D8319" t="s">
        <v>76</v>
      </c>
      <c r="E8319">
        <v>4</v>
      </c>
      <c r="F8319" t="s">
        <v>120</v>
      </c>
      <c r="G8319" t="s">
        <v>194</v>
      </c>
      <c r="H8319" t="s">
        <v>79</v>
      </c>
      <c r="I8319" t="s">
        <v>668</v>
      </c>
      <c r="J8319" t="s">
        <v>245</v>
      </c>
      <c r="K8319" t="s">
        <v>17973</v>
      </c>
      <c r="L8319" t="s">
        <v>17974</v>
      </c>
      <c r="M8319" t="s">
        <v>1015</v>
      </c>
      <c r="N8319" t="s">
        <v>58</v>
      </c>
      <c r="O8319">
        <v>28771</v>
      </c>
      <c r="P8319">
        <v>32086</v>
      </c>
      <c r="Q8319" t="s">
        <v>41</v>
      </c>
      <c r="R8319">
        <v>747</v>
      </c>
      <c r="S8319" s="2">
        <v>44908</v>
      </c>
      <c r="T8319" t="s">
        <v>42</v>
      </c>
      <c r="U8319">
        <v>0</v>
      </c>
      <c r="V8319" t="s">
        <v>71</v>
      </c>
      <c r="W8319">
        <v>610</v>
      </c>
      <c r="X8319" t="s">
        <v>44</v>
      </c>
      <c r="Y8319" t="s">
        <v>61</v>
      </c>
      <c r="Z8319">
        <v>1129</v>
      </c>
      <c r="AA8319">
        <v>207</v>
      </c>
      <c r="AB8319">
        <v>29547</v>
      </c>
      <c r="AC8319" t="s">
        <v>107</v>
      </c>
    </row>
    <row r="8320" spans="1:29" x14ac:dyDescent="0.3">
      <c r="A8320" s="1" t="s">
        <v>47</v>
      </c>
      <c r="B8320" t="s">
        <v>153</v>
      </c>
      <c r="C8320" t="s">
        <v>1232</v>
      </c>
      <c r="D8320" t="s">
        <v>169</v>
      </c>
      <c r="E8320">
        <v>8</v>
      </c>
      <c r="F8320" t="s">
        <v>221</v>
      </c>
      <c r="G8320" t="s">
        <v>882</v>
      </c>
      <c r="H8320" t="s">
        <v>79</v>
      </c>
      <c r="I8320" t="s">
        <v>921</v>
      </c>
      <c r="J8320" t="s">
        <v>354</v>
      </c>
      <c r="K8320">
        <f>1-554-535-8194</f>
        <v>-9282</v>
      </c>
      <c r="L8320" t="s">
        <v>17975</v>
      </c>
      <c r="M8320" t="s">
        <v>860</v>
      </c>
      <c r="N8320" t="s">
        <v>40</v>
      </c>
      <c r="O8320">
        <v>14287</v>
      </c>
      <c r="P8320">
        <v>19004</v>
      </c>
      <c r="Q8320" t="s">
        <v>59</v>
      </c>
      <c r="R8320">
        <v>46</v>
      </c>
      <c r="S8320" s="2">
        <v>44696</v>
      </c>
      <c r="T8320" t="s">
        <v>42</v>
      </c>
      <c r="U8320">
        <v>47839</v>
      </c>
      <c r="V8320" t="s">
        <v>85</v>
      </c>
      <c r="W8320">
        <v>751</v>
      </c>
      <c r="X8320" t="s">
        <v>44</v>
      </c>
      <c r="Y8320" t="s">
        <v>61</v>
      </c>
      <c r="Z8320">
        <v>0</v>
      </c>
      <c r="AA8320">
        <v>259</v>
      </c>
      <c r="AB8320">
        <v>17121</v>
      </c>
      <c r="AC8320" t="s">
        <v>46</v>
      </c>
    </row>
    <row r="8321" spans="1:29" x14ac:dyDescent="0.3">
      <c r="A8321" s="1" t="s">
        <v>47</v>
      </c>
      <c r="B8321" t="s">
        <v>161</v>
      </c>
      <c r="C8321" t="s">
        <v>9706</v>
      </c>
      <c r="D8321" t="s">
        <v>178</v>
      </c>
      <c r="E8321">
        <v>7</v>
      </c>
      <c r="F8321" t="s">
        <v>129</v>
      </c>
      <c r="G8321" t="s">
        <v>700</v>
      </c>
      <c r="H8321" t="s">
        <v>35</v>
      </c>
      <c r="I8321" t="s">
        <v>1418</v>
      </c>
      <c r="J8321" t="s">
        <v>4391</v>
      </c>
      <c r="K8321">
        <v>8310153873</v>
      </c>
      <c r="L8321" t="s">
        <v>17976</v>
      </c>
      <c r="M8321" t="s">
        <v>167</v>
      </c>
      <c r="N8321" t="s">
        <v>84</v>
      </c>
      <c r="O8321">
        <v>14363</v>
      </c>
      <c r="P8321">
        <v>18656</v>
      </c>
      <c r="Q8321" t="s">
        <v>95</v>
      </c>
      <c r="R8321">
        <v>213</v>
      </c>
      <c r="S8321" s="2">
        <v>44686</v>
      </c>
      <c r="T8321" s="2">
        <v>44707</v>
      </c>
      <c r="U8321">
        <v>0</v>
      </c>
      <c r="V8321" t="s">
        <v>85</v>
      </c>
      <c r="W8321">
        <v>721</v>
      </c>
      <c r="X8321" t="s">
        <v>60</v>
      </c>
      <c r="Y8321" t="s">
        <v>72</v>
      </c>
      <c r="Z8321">
        <v>0</v>
      </c>
      <c r="AA8321">
        <v>43</v>
      </c>
      <c r="AB8321">
        <v>15652</v>
      </c>
      <c r="AC8321" t="s">
        <v>46</v>
      </c>
    </row>
    <row r="8322" spans="1:29" x14ac:dyDescent="0.3">
      <c r="A8322" s="1" t="s">
        <v>29</v>
      </c>
      <c r="B8322" t="s">
        <v>86</v>
      </c>
      <c r="C8322" t="s">
        <v>1095</v>
      </c>
      <c r="D8322" t="s">
        <v>257</v>
      </c>
      <c r="E8322">
        <v>8</v>
      </c>
      <c r="F8322" t="s">
        <v>99</v>
      </c>
      <c r="G8322" t="s">
        <v>724</v>
      </c>
      <c r="H8322" t="s">
        <v>35</v>
      </c>
      <c r="I8322" t="s">
        <v>292</v>
      </c>
      <c r="J8322" t="s">
        <v>5918</v>
      </c>
      <c r="K8322" t="s">
        <v>17977</v>
      </c>
      <c r="L8322" t="s">
        <v>17978</v>
      </c>
      <c r="M8322" t="s">
        <v>1113</v>
      </c>
      <c r="N8322" t="s">
        <v>84</v>
      </c>
      <c r="O8322">
        <v>25275</v>
      </c>
      <c r="P8322">
        <v>29959</v>
      </c>
      <c r="Q8322" t="s">
        <v>59</v>
      </c>
      <c r="R8322">
        <v>767</v>
      </c>
      <c r="S8322" s="2">
        <v>44545</v>
      </c>
      <c r="T8322" s="2">
        <v>44564</v>
      </c>
      <c r="U8322">
        <v>28207</v>
      </c>
      <c r="V8322" t="s">
        <v>106</v>
      </c>
      <c r="W8322">
        <v>591</v>
      </c>
      <c r="X8322" t="s">
        <v>60</v>
      </c>
      <c r="Y8322" t="s">
        <v>72</v>
      </c>
      <c r="Z8322">
        <v>0</v>
      </c>
      <c r="AA8322">
        <v>647</v>
      </c>
      <c r="AB8322">
        <v>25808</v>
      </c>
      <c r="AC8322" t="s">
        <v>73</v>
      </c>
    </row>
    <row r="8323" spans="1:29" x14ac:dyDescent="0.3">
      <c r="A8323" s="1" t="s">
        <v>29</v>
      </c>
      <c r="B8323" t="s">
        <v>393</v>
      </c>
      <c r="C8323" t="s">
        <v>609</v>
      </c>
      <c r="D8323" t="s">
        <v>50</v>
      </c>
      <c r="E8323">
        <v>5</v>
      </c>
      <c r="F8323" t="s">
        <v>99</v>
      </c>
      <c r="G8323" t="s">
        <v>724</v>
      </c>
      <c r="H8323" t="s">
        <v>79</v>
      </c>
      <c r="I8323" t="s">
        <v>3058</v>
      </c>
      <c r="J8323" t="s">
        <v>7944</v>
      </c>
      <c r="K8323" t="s">
        <v>17979</v>
      </c>
      <c r="L8323" t="s">
        <v>17980</v>
      </c>
      <c r="M8323" t="s">
        <v>613</v>
      </c>
      <c r="N8323" t="s">
        <v>94</v>
      </c>
      <c r="O8323">
        <v>24102</v>
      </c>
      <c r="P8323">
        <v>26751</v>
      </c>
      <c r="Q8323" t="s">
        <v>95</v>
      </c>
      <c r="R8323">
        <v>665</v>
      </c>
      <c r="S8323" s="2">
        <v>45172</v>
      </c>
      <c r="T8323" s="2">
        <v>45192</v>
      </c>
      <c r="U8323">
        <v>0</v>
      </c>
      <c r="V8323" t="s">
        <v>85</v>
      </c>
      <c r="W8323">
        <v>571</v>
      </c>
      <c r="X8323" t="s">
        <v>60</v>
      </c>
      <c r="Y8323" t="s">
        <v>45</v>
      </c>
      <c r="Z8323">
        <v>0</v>
      </c>
      <c r="AA8323">
        <v>914</v>
      </c>
      <c r="AB8323">
        <v>25617</v>
      </c>
      <c r="AC8323" t="s">
        <v>46</v>
      </c>
    </row>
    <row r="8324" spans="1:29" x14ac:dyDescent="0.3">
      <c r="A8324" s="1" t="s">
        <v>47</v>
      </c>
      <c r="B8324" t="s">
        <v>176</v>
      </c>
      <c r="C8324" t="s">
        <v>177</v>
      </c>
      <c r="D8324" t="s">
        <v>178</v>
      </c>
      <c r="E8324">
        <v>4</v>
      </c>
      <c r="F8324" t="s">
        <v>186</v>
      </c>
      <c r="G8324" t="s">
        <v>650</v>
      </c>
      <c r="H8324" t="s">
        <v>35</v>
      </c>
      <c r="I8324" t="s">
        <v>286</v>
      </c>
      <c r="J8324" t="s">
        <v>217</v>
      </c>
      <c r="K8324" t="s">
        <v>17981</v>
      </c>
      <c r="L8324" t="s">
        <v>17982</v>
      </c>
      <c r="M8324" t="s">
        <v>887</v>
      </c>
      <c r="N8324" t="s">
        <v>84</v>
      </c>
      <c r="O8324">
        <v>8602</v>
      </c>
      <c r="P8324">
        <v>11749</v>
      </c>
      <c r="Q8324" t="s">
        <v>59</v>
      </c>
      <c r="R8324">
        <v>474</v>
      </c>
      <c r="S8324" s="2">
        <v>45130</v>
      </c>
      <c r="T8324" s="2">
        <v>45143</v>
      </c>
      <c r="U8324">
        <v>1282</v>
      </c>
      <c r="V8324" t="s">
        <v>85</v>
      </c>
      <c r="W8324">
        <v>430</v>
      </c>
      <c r="X8324" t="s">
        <v>60</v>
      </c>
      <c r="Y8324" t="s">
        <v>45</v>
      </c>
      <c r="Z8324">
        <v>0</v>
      </c>
      <c r="AA8324">
        <v>578</v>
      </c>
      <c r="AB8324">
        <v>10652</v>
      </c>
      <c r="AC8324" t="s">
        <v>107</v>
      </c>
    </row>
    <row r="8325" spans="1:29" x14ac:dyDescent="0.3">
      <c r="A8325" s="1" t="s">
        <v>29</v>
      </c>
      <c r="B8325" t="s">
        <v>96</v>
      </c>
      <c r="C8325" t="s">
        <v>4402</v>
      </c>
      <c r="D8325" t="s">
        <v>169</v>
      </c>
      <c r="E8325">
        <v>6</v>
      </c>
      <c r="F8325" t="s">
        <v>271</v>
      </c>
      <c r="G8325" t="s">
        <v>495</v>
      </c>
      <c r="H8325" t="s">
        <v>35</v>
      </c>
      <c r="I8325" t="s">
        <v>1441</v>
      </c>
      <c r="J8325" t="s">
        <v>553</v>
      </c>
      <c r="K8325" t="s">
        <v>17983</v>
      </c>
      <c r="L8325" t="s">
        <v>17984</v>
      </c>
      <c r="M8325" t="s">
        <v>665</v>
      </c>
      <c r="N8325" t="s">
        <v>84</v>
      </c>
      <c r="O8325">
        <v>20694</v>
      </c>
      <c r="P8325">
        <v>22744</v>
      </c>
      <c r="Q8325" t="s">
        <v>41</v>
      </c>
      <c r="R8325">
        <v>810</v>
      </c>
      <c r="S8325" s="2">
        <v>44777</v>
      </c>
      <c r="T8325" t="s">
        <v>42</v>
      </c>
      <c r="U8325">
        <v>0</v>
      </c>
      <c r="V8325" t="s">
        <v>71</v>
      </c>
      <c r="W8325">
        <v>747</v>
      </c>
      <c r="X8325" t="s">
        <v>44</v>
      </c>
      <c r="Y8325" t="s">
        <v>72</v>
      </c>
      <c r="Z8325">
        <v>0</v>
      </c>
      <c r="AA8325">
        <v>607</v>
      </c>
      <c r="AB8325">
        <v>22019</v>
      </c>
      <c r="AC8325" t="s">
        <v>73</v>
      </c>
    </row>
    <row r="8326" spans="1:29" x14ac:dyDescent="0.3">
      <c r="A8326" s="1" t="s">
        <v>29</v>
      </c>
      <c r="B8326" t="s">
        <v>541</v>
      </c>
      <c r="C8326" t="s">
        <v>3324</v>
      </c>
      <c r="D8326" t="s">
        <v>76</v>
      </c>
      <c r="E8326">
        <v>9</v>
      </c>
      <c r="F8326" t="s">
        <v>99</v>
      </c>
      <c r="G8326" t="s">
        <v>100</v>
      </c>
      <c r="H8326" t="s">
        <v>79</v>
      </c>
      <c r="I8326" t="s">
        <v>322</v>
      </c>
      <c r="J8326" t="s">
        <v>610</v>
      </c>
      <c r="K8326">
        <v>6638253592</v>
      </c>
      <c r="L8326" t="s">
        <v>17985</v>
      </c>
      <c r="M8326" t="s">
        <v>1117</v>
      </c>
      <c r="N8326" t="s">
        <v>58</v>
      </c>
      <c r="O8326">
        <v>15419</v>
      </c>
      <c r="P8326">
        <v>19425</v>
      </c>
      <c r="Q8326" t="s">
        <v>41</v>
      </c>
      <c r="R8326">
        <v>92</v>
      </c>
      <c r="S8326" s="2">
        <v>45042</v>
      </c>
      <c r="T8326" t="s">
        <v>42</v>
      </c>
      <c r="U8326">
        <v>0</v>
      </c>
      <c r="V8326" t="s">
        <v>43</v>
      </c>
      <c r="W8326">
        <v>533</v>
      </c>
      <c r="X8326" t="s">
        <v>44</v>
      </c>
      <c r="Y8326" t="s">
        <v>61</v>
      </c>
      <c r="Z8326">
        <v>1138</v>
      </c>
      <c r="AA8326">
        <v>600</v>
      </c>
      <c r="AB8326">
        <v>16206</v>
      </c>
      <c r="AC8326" t="s">
        <v>46</v>
      </c>
    </row>
    <row r="8327" spans="1:29" x14ac:dyDescent="0.3">
      <c r="A8327" s="1" t="s">
        <v>29</v>
      </c>
      <c r="B8327" t="s">
        <v>30</v>
      </c>
      <c r="C8327" t="s">
        <v>2406</v>
      </c>
      <c r="D8327" t="s">
        <v>138</v>
      </c>
      <c r="E8327">
        <v>9</v>
      </c>
      <c r="F8327" t="s">
        <v>77</v>
      </c>
      <c r="G8327" t="s">
        <v>1221</v>
      </c>
      <c r="H8327" t="s">
        <v>79</v>
      </c>
      <c r="I8327" t="s">
        <v>1553</v>
      </c>
      <c r="J8327" t="s">
        <v>945</v>
      </c>
      <c r="K8327" t="s">
        <v>17986</v>
      </c>
      <c r="L8327" t="s">
        <v>17987</v>
      </c>
      <c r="M8327" t="s">
        <v>39</v>
      </c>
      <c r="N8327" t="s">
        <v>94</v>
      </c>
      <c r="O8327">
        <v>5250</v>
      </c>
      <c r="P8327">
        <v>8258</v>
      </c>
      <c r="Q8327" t="s">
        <v>41</v>
      </c>
      <c r="R8327">
        <v>479</v>
      </c>
      <c r="S8327" s="2">
        <v>44517</v>
      </c>
      <c r="T8327" s="2">
        <v>44524</v>
      </c>
      <c r="U8327">
        <v>0</v>
      </c>
      <c r="V8327" t="s">
        <v>85</v>
      </c>
      <c r="W8327">
        <v>687</v>
      </c>
      <c r="X8327" t="s">
        <v>60</v>
      </c>
      <c r="Y8327" t="s">
        <v>72</v>
      </c>
      <c r="Z8327">
        <v>0</v>
      </c>
      <c r="AA8327">
        <v>217</v>
      </c>
      <c r="AB8327">
        <v>7744</v>
      </c>
      <c r="AC8327" t="s">
        <v>46</v>
      </c>
    </row>
    <row r="8328" spans="1:29" x14ac:dyDescent="0.3">
      <c r="A8328" s="1" t="s">
        <v>29</v>
      </c>
      <c r="B8328" t="s">
        <v>541</v>
      </c>
      <c r="C8328" t="s">
        <v>672</v>
      </c>
      <c r="D8328" t="s">
        <v>257</v>
      </c>
      <c r="E8328">
        <v>5</v>
      </c>
      <c r="F8328" t="s">
        <v>129</v>
      </c>
      <c r="G8328" t="s">
        <v>130</v>
      </c>
      <c r="H8328" t="s">
        <v>35</v>
      </c>
      <c r="I8328" t="s">
        <v>1249</v>
      </c>
      <c r="J8328" t="s">
        <v>172</v>
      </c>
      <c r="K8328" t="s">
        <v>17988</v>
      </c>
      <c r="L8328" t="s">
        <v>17989</v>
      </c>
      <c r="M8328" t="s">
        <v>1715</v>
      </c>
      <c r="N8328" t="s">
        <v>94</v>
      </c>
      <c r="O8328">
        <v>27248</v>
      </c>
      <c r="P8328">
        <v>31152</v>
      </c>
      <c r="Q8328" t="s">
        <v>41</v>
      </c>
      <c r="R8328">
        <v>688</v>
      </c>
      <c r="S8328" s="2">
        <v>44653</v>
      </c>
      <c r="T8328" t="s">
        <v>42</v>
      </c>
      <c r="U8328">
        <v>0</v>
      </c>
      <c r="V8328" t="s">
        <v>43</v>
      </c>
      <c r="W8328">
        <v>548</v>
      </c>
      <c r="X8328" t="s">
        <v>44</v>
      </c>
      <c r="Y8328" t="s">
        <v>45</v>
      </c>
      <c r="Z8328">
        <v>0</v>
      </c>
      <c r="AA8328">
        <v>320</v>
      </c>
      <c r="AB8328">
        <v>30383</v>
      </c>
      <c r="AC8328" t="s">
        <v>107</v>
      </c>
    </row>
    <row r="8329" spans="1:29" x14ac:dyDescent="0.3">
      <c r="A8329" s="1" t="s">
        <v>47</v>
      </c>
      <c r="B8329" t="s">
        <v>592</v>
      </c>
      <c r="C8329" t="s">
        <v>2536</v>
      </c>
      <c r="D8329" t="s">
        <v>178</v>
      </c>
      <c r="E8329">
        <v>4</v>
      </c>
      <c r="F8329" t="s">
        <v>77</v>
      </c>
      <c r="G8329" t="s">
        <v>501</v>
      </c>
      <c r="H8329" t="s">
        <v>35</v>
      </c>
      <c r="I8329" t="s">
        <v>1237</v>
      </c>
      <c r="J8329" t="s">
        <v>204</v>
      </c>
      <c r="K8329" t="s">
        <v>17990</v>
      </c>
      <c r="L8329" t="s">
        <v>17991</v>
      </c>
      <c r="M8329" t="s">
        <v>919</v>
      </c>
      <c r="N8329" t="s">
        <v>94</v>
      </c>
      <c r="O8329">
        <v>18373</v>
      </c>
      <c r="P8329">
        <v>22504</v>
      </c>
      <c r="Q8329" t="s">
        <v>95</v>
      </c>
      <c r="R8329">
        <v>799</v>
      </c>
      <c r="S8329" s="2">
        <v>44382</v>
      </c>
      <c r="T8329" s="2">
        <v>44409</v>
      </c>
      <c r="U8329">
        <v>0</v>
      </c>
      <c r="V8329" t="s">
        <v>106</v>
      </c>
      <c r="W8329">
        <v>568</v>
      </c>
      <c r="X8329" t="s">
        <v>60</v>
      </c>
      <c r="Y8329" t="s">
        <v>61</v>
      </c>
      <c r="Z8329">
        <v>0</v>
      </c>
      <c r="AA8329">
        <v>670</v>
      </c>
      <c r="AB8329">
        <v>19879</v>
      </c>
      <c r="AC8329" t="s">
        <v>107</v>
      </c>
    </row>
    <row r="8330" spans="1:29" x14ac:dyDescent="0.3">
      <c r="A8330" s="1" t="s">
        <v>47</v>
      </c>
      <c r="B8330" t="s">
        <v>108</v>
      </c>
      <c r="C8330" t="s">
        <v>270</v>
      </c>
      <c r="D8330" t="s">
        <v>169</v>
      </c>
      <c r="E8330">
        <v>10</v>
      </c>
      <c r="F8330" t="s">
        <v>99</v>
      </c>
      <c r="G8330" t="s">
        <v>710</v>
      </c>
      <c r="H8330" t="s">
        <v>35</v>
      </c>
      <c r="I8330" t="s">
        <v>587</v>
      </c>
      <c r="J8330" t="s">
        <v>80</v>
      </c>
      <c r="K8330" t="s">
        <v>17992</v>
      </c>
      <c r="L8330" t="s">
        <v>17993</v>
      </c>
      <c r="M8330" t="s">
        <v>1278</v>
      </c>
      <c r="N8330" t="s">
        <v>94</v>
      </c>
      <c r="O8330">
        <v>15684</v>
      </c>
      <c r="P8330">
        <v>20614</v>
      </c>
      <c r="Q8330" t="s">
        <v>59</v>
      </c>
      <c r="R8330">
        <v>919</v>
      </c>
      <c r="S8330" s="2">
        <v>44768</v>
      </c>
      <c r="T8330" s="2">
        <v>44770</v>
      </c>
      <c r="U8330">
        <v>3128</v>
      </c>
      <c r="V8330" t="s">
        <v>85</v>
      </c>
      <c r="W8330">
        <v>583</v>
      </c>
      <c r="X8330" t="s">
        <v>60</v>
      </c>
      <c r="Y8330" t="s">
        <v>45</v>
      </c>
      <c r="Z8330">
        <v>0</v>
      </c>
      <c r="AA8330">
        <v>486</v>
      </c>
      <c r="AB8330">
        <v>18519</v>
      </c>
      <c r="AC8330" t="s">
        <v>107</v>
      </c>
    </row>
    <row r="8331" spans="1:29" x14ac:dyDescent="0.3">
      <c r="A8331" s="1" t="s">
        <v>29</v>
      </c>
      <c r="B8331" t="s">
        <v>96</v>
      </c>
      <c r="C8331" t="s">
        <v>2169</v>
      </c>
      <c r="D8331" t="s">
        <v>387</v>
      </c>
      <c r="E8331">
        <v>7</v>
      </c>
      <c r="F8331" t="s">
        <v>129</v>
      </c>
      <c r="G8331" t="s">
        <v>1528</v>
      </c>
      <c r="H8331" t="s">
        <v>35</v>
      </c>
      <c r="I8331" t="s">
        <v>2725</v>
      </c>
      <c r="J8331" t="s">
        <v>9764</v>
      </c>
      <c r="K8331">
        <v>3201665482</v>
      </c>
      <c r="L8331" t="s">
        <v>17994</v>
      </c>
      <c r="M8331" t="s">
        <v>1197</v>
      </c>
      <c r="N8331" t="s">
        <v>84</v>
      </c>
      <c r="O8331">
        <v>17155</v>
      </c>
      <c r="P8331">
        <v>20427</v>
      </c>
      <c r="Q8331" t="s">
        <v>41</v>
      </c>
      <c r="R8331">
        <v>326</v>
      </c>
      <c r="S8331" s="2">
        <v>45316</v>
      </c>
      <c r="T8331" s="2">
        <v>45337</v>
      </c>
      <c r="U8331">
        <v>0</v>
      </c>
      <c r="V8331" t="s">
        <v>106</v>
      </c>
      <c r="W8331">
        <v>442</v>
      </c>
      <c r="X8331" t="s">
        <v>60</v>
      </c>
      <c r="Y8331" t="s">
        <v>72</v>
      </c>
      <c r="Z8331">
        <v>0</v>
      </c>
      <c r="AA8331">
        <v>242</v>
      </c>
      <c r="AB8331">
        <v>17240</v>
      </c>
      <c r="AC8331" t="s">
        <v>107</v>
      </c>
    </row>
    <row r="8332" spans="1:29" x14ac:dyDescent="0.3">
      <c r="A8332" s="1" t="s">
        <v>29</v>
      </c>
      <c r="B8332" t="s">
        <v>541</v>
      </c>
      <c r="C8332" t="s">
        <v>2018</v>
      </c>
      <c r="D8332" t="s">
        <v>201</v>
      </c>
      <c r="E8332">
        <v>3</v>
      </c>
      <c r="F8332" t="s">
        <v>33</v>
      </c>
      <c r="G8332" t="s">
        <v>728</v>
      </c>
      <c r="H8332" t="s">
        <v>79</v>
      </c>
      <c r="I8332" t="s">
        <v>3369</v>
      </c>
      <c r="J8332" t="s">
        <v>3333</v>
      </c>
      <c r="K8332" t="s">
        <v>17995</v>
      </c>
      <c r="L8332" t="s">
        <v>17996</v>
      </c>
      <c r="M8332" t="s">
        <v>1340</v>
      </c>
      <c r="N8332" t="s">
        <v>58</v>
      </c>
      <c r="O8332">
        <v>6022</v>
      </c>
      <c r="P8332">
        <v>10871</v>
      </c>
      <c r="Q8332" t="s">
        <v>95</v>
      </c>
      <c r="R8332">
        <v>46</v>
      </c>
      <c r="S8332" s="2">
        <v>45347</v>
      </c>
      <c r="T8332" t="s">
        <v>42</v>
      </c>
      <c r="U8332">
        <v>0</v>
      </c>
      <c r="V8332" t="s">
        <v>85</v>
      </c>
      <c r="W8332">
        <v>771</v>
      </c>
      <c r="X8332" t="s">
        <v>44</v>
      </c>
      <c r="Y8332" t="s">
        <v>72</v>
      </c>
      <c r="Z8332">
        <v>2292</v>
      </c>
      <c r="AA8332">
        <v>422</v>
      </c>
      <c r="AB8332">
        <v>9529</v>
      </c>
      <c r="AC8332" t="s">
        <v>107</v>
      </c>
    </row>
    <row r="8333" spans="1:29" x14ac:dyDescent="0.3">
      <c r="A8333" s="1" t="s">
        <v>47</v>
      </c>
      <c r="B8333" t="s">
        <v>136</v>
      </c>
      <c r="C8333" t="s">
        <v>641</v>
      </c>
      <c r="D8333" t="s">
        <v>185</v>
      </c>
      <c r="E8333">
        <v>6</v>
      </c>
      <c r="F8333" t="s">
        <v>33</v>
      </c>
      <c r="G8333" t="s">
        <v>111</v>
      </c>
      <c r="H8333" t="s">
        <v>79</v>
      </c>
      <c r="I8333" t="s">
        <v>662</v>
      </c>
      <c r="J8333" t="s">
        <v>916</v>
      </c>
      <c r="K8333" t="s">
        <v>17997</v>
      </c>
      <c r="L8333" t="s">
        <v>17998</v>
      </c>
      <c r="M8333" t="s">
        <v>312</v>
      </c>
      <c r="N8333" t="s">
        <v>94</v>
      </c>
      <c r="O8333">
        <v>4085</v>
      </c>
      <c r="P8333">
        <v>8832</v>
      </c>
      <c r="Q8333" t="s">
        <v>41</v>
      </c>
      <c r="R8333">
        <v>409</v>
      </c>
      <c r="S8333" s="2">
        <v>45355</v>
      </c>
      <c r="T8333" s="2">
        <v>45380</v>
      </c>
      <c r="U8333">
        <v>0</v>
      </c>
      <c r="V8333" t="s">
        <v>85</v>
      </c>
      <c r="W8333">
        <v>538</v>
      </c>
      <c r="X8333" t="s">
        <v>60</v>
      </c>
      <c r="Y8333" t="s">
        <v>61</v>
      </c>
      <c r="Z8333">
        <v>0</v>
      </c>
      <c r="AA8333">
        <v>954</v>
      </c>
      <c r="AB8333">
        <v>4434</v>
      </c>
      <c r="AC8333" t="s">
        <v>46</v>
      </c>
    </row>
    <row r="8334" spans="1:29" x14ac:dyDescent="0.3">
      <c r="A8334" s="1" t="s">
        <v>29</v>
      </c>
      <c r="B8334" t="s">
        <v>86</v>
      </c>
      <c r="C8334" t="s">
        <v>1363</v>
      </c>
      <c r="D8334" t="s">
        <v>98</v>
      </c>
      <c r="E8334">
        <v>5</v>
      </c>
      <c r="F8334" t="s">
        <v>129</v>
      </c>
      <c r="G8334" t="s">
        <v>944</v>
      </c>
      <c r="H8334" t="s">
        <v>79</v>
      </c>
      <c r="I8334" t="s">
        <v>966</v>
      </c>
      <c r="J8334" t="s">
        <v>7769</v>
      </c>
      <c r="K8334">
        <f>1-954-891-5872</f>
        <v>-7716</v>
      </c>
      <c r="L8334" t="s">
        <v>17999</v>
      </c>
      <c r="M8334" t="s">
        <v>2131</v>
      </c>
      <c r="N8334" t="s">
        <v>40</v>
      </c>
      <c r="O8334">
        <v>6598</v>
      </c>
      <c r="P8334">
        <v>9221</v>
      </c>
      <c r="Q8334" t="s">
        <v>95</v>
      </c>
      <c r="R8334">
        <v>86</v>
      </c>
      <c r="S8334" s="2">
        <v>45180</v>
      </c>
      <c r="T8334" s="2">
        <v>45199</v>
      </c>
      <c r="U8334">
        <v>0</v>
      </c>
      <c r="V8334" t="s">
        <v>43</v>
      </c>
      <c r="W8334">
        <v>405</v>
      </c>
      <c r="X8334" t="s">
        <v>60</v>
      </c>
      <c r="Y8334" t="s">
        <v>45</v>
      </c>
      <c r="Z8334">
        <v>0</v>
      </c>
      <c r="AA8334">
        <v>252</v>
      </c>
      <c r="AB8334">
        <v>8814</v>
      </c>
      <c r="AC8334" t="s">
        <v>73</v>
      </c>
    </row>
    <row r="8335" spans="1:29" x14ac:dyDescent="0.3">
      <c r="A8335" s="1" t="s">
        <v>29</v>
      </c>
      <c r="B8335" t="s">
        <v>96</v>
      </c>
      <c r="C8335" t="s">
        <v>2973</v>
      </c>
      <c r="D8335" t="s">
        <v>178</v>
      </c>
      <c r="E8335">
        <v>9</v>
      </c>
      <c r="F8335" t="s">
        <v>129</v>
      </c>
      <c r="G8335" t="s">
        <v>944</v>
      </c>
      <c r="H8335" t="s">
        <v>35</v>
      </c>
      <c r="I8335" t="s">
        <v>36</v>
      </c>
      <c r="J8335" t="s">
        <v>354</v>
      </c>
      <c r="K8335" t="s">
        <v>18000</v>
      </c>
      <c r="L8335" t="s">
        <v>18001</v>
      </c>
      <c r="M8335" t="s">
        <v>105</v>
      </c>
      <c r="N8335" t="s">
        <v>94</v>
      </c>
      <c r="O8335">
        <v>26563</v>
      </c>
      <c r="P8335">
        <v>30220</v>
      </c>
      <c r="Q8335" t="s">
        <v>59</v>
      </c>
      <c r="R8335">
        <v>395</v>
      </c>
      <c r="S8335" s="2">
        <v>45333</v>
      </c>
      <c r="T8335" t="s">
        <v>42</v>
      </c>
      <c r="U8335">
        <v>35586</v>
      </c>
      <c r="V8335" t="s">
        <v>43</v>
      </c>
      <c r="W8335">
        <v>644</v>
      </c>
      <c r="X8335" t="s">
        <v>44</v>
      </c>
      <c r="Y8335" t="s">
        <v>45</v>
      </c>
      <c r="Z8335">
        <v>0</v>
      </c>
      <c r="AA8335">
        <v>551</v>
      </c>
      <c r="AB8335">
        <v>28718</v>
      </c>
      <c r="AC8335" t="s">
        <v>107</v>
      </c>
    </row>
    <row r="8336" spans="1:29" x14ac:dyDescent="0.3">
      <c r="A8336" s="1" t="s">
        <v>47</v>
      </c>
      <c r="B8336" t="s">
        <v>117</v>
      </c>
      <c r="C8336" t="s">
        <v>118</v>
      </c>
      <c r="D8336" t="s">
        <v>387</v>
      </c>
      <c r="E8336">
        <v>5</v>
      </c>
      <c r="F8336" t="s">
        <v>51</v>
      </c>
      <c r="G8336" t="s">
        <v>237</v>
      </c>
      <c r="H8336" t="s">
        <v>35</v>
      </c>
      <c r="I8336" t="s">
        <v>1890</v>
      </c>
      <c r="J8336" t="s">
        <v>951</v>
      </c>
      <c r="K8336">
        <v>8641648387</v>
      </c>
      <c r="L8336" t="s">
        <v>18002</v>
      </c>
      <c r="M8336" t="s">
        <v>126</v>
      </c>
      <c r="N8336" t="s">
        <v>40</v>
      </c>
      <c r="O8336">
        <v>27164</v>
      </c>
      <c r="P8336">
        <v>32068</v>
      </c>
      <c r="Q8336" t="s">
        <v>41</v>
      </c>
      <c r="R8336">
        <v>1</v>
      </c>
      <c r="S8336" s="2">
        <v>44905</v>
      </c>
      <c r="T8336" s="2">
        <v>44923</v>
      </c>
      <c r="U8336">
        <v>0</v>
      </c>
      <c r="V8336" t="s">
        <v>106</v>
      </c>
      <c r="W8336">
        <v>521</v>
      </c>
      <c r="X8336" t="s">
        <v>60</v>
      </c>
      <c r="Y8336" t="s">
        <v>61</v>
      </c>
      <c r="Z8336">
        <v>0</v>
      </c>
      <c r="AA8336">
        <v>209</v>
      </c>
      <c r="AB8336">
        <v>29225</v>
      </c>
      <c r="AC8336" t="s">
        <v>107</v>
      </c>
    </row>
    <row r="8337" spans="1:29" x14ac:dyDescent="0.3">
      <c r="A8337" s="1" t="s">
        <v>29</v>
      </c>
      <c r="B8337" t="s">
        <v>86</v>
      </c>
      <c r="C8337" t="s">
        <v>1266</v>
      </c>
      <c r="D8337" t="s">
        <v>98</v>
      </c>
      <c r="E8337">
        <v>2</v>
      </c>
      <c r="F8337" t="s">
        <v>186</v>
      </c>
      <c r="G8337" t="s">
        <v>650</v>
      </c>
      <c r="H8337" t="s">
        <v>35</v>
      </c>
      <c r="I8337" t="s">
        <v>210</v>
      </c>
      <c r="J8337" t="s">
        <v>90</v>
      </c>
      <c r="K8337" t="s">
        <v>18003</v>
      </c>
      <c r="L8337" t="s">
        <v>18004</v>
      </c>
      <c r="M8337" t="s">
        <v>1015</v>
      </c>
      <c r="N8337" t="s">
        <v>58</v>
      </c>
      <c r="O8337">
        <v>9057</v>
      </c>
      <c r="P8337">
        <v>12286</v>
      </c>
      <c r="Q8337" t="s">
        <v>41</v>
      </c>
      <c r="R8337">
        <v>881</v>
      </c>
      <c r="S8337" s="2">
        <v>44742</v>
      </c>
      <c r="T8337" t="s">
        <v>42</v>
      </c>
      <c r="U8337">
        <v>0</v>
      </c>
      <c r="V8337" t="s">
        <v>71</v>
      </c>
      <c r="W8337">
        <v>461</v>
      </c>
      <c r="X8337" t="s">
        <v>44</v>
      </c>
      <c r="Y8337" t="s">
        <v>72</v>
      </c>
      <c r="Z8337">
        <v>4956</v>
      </c>
      <c r="AA8337">
        <v>437</v>
      </c>
      <c r="AB8337">
        <v>10184</v>
      </c>
      <c r="AC8337" t="s">
        <v>107</v>
      </c>
    </row>
    <row r="8338" spans="1:29" x14ac:dyDescent="0.3">
      <c r="A8338" s="1" t="s">
        <v>47</v>
      </c>
      <c r="B8338" t="s">
        <v>145</v>
      </c>
      <c r="C8338" t="s">
        <v>1413</v>
      </c>
      <c r="D8338" t="s">
        <v>352</v>
      </c>
      <c r="E8338">
        <v>4</v>
      </c>
      <c r="F8338" t="s">
        <v>129</v>
      </c>
      <c r="G8338" t="s">
        <v>163</v>
      </c>
      <c r="H8338" t="s">
        <v>35</v>
      </c>
      <c r="I8338" t="s">
        <v>377</v>
      </c>
      <c r="J8338" t="s">
        <v>2318</v>
      </c>
      <c r="K8338" t="s">
        <v>18005</v>
      </c>
      <c r="L8338" t="s">
        <v>18006</v>
      </c>
      <c r="M8338" t="s">
        <v>2459</v>
      </c>
      <c r="N8338" t="s">
        <v>40</v>
      </c>
      <c r="O8338">
        <v>11532</v>
      </c>
      <c r="P8338">
        <v>14588</v>
      </c>
      <c r="Q8338" t="s">
        <v>41</v>
      </c>
      <c r="R8338">
        <v>174</v>
      </c>
      <c r="S8338" s="2">
        <v>44697</v>
      </c>
      <c r="T8338" s="2">
        <v>44713</v>
      </c>
      <c r="U8338">
        <v>0</v>
      </c>
      <c r="V8338" t="s">
        <v>43</v>
      </c>
      <c r="W8338">
        <v>619</v>
      </c>
      <c r="X8338" t="s">
        <v>60</v>
      </c>
      <c r="Y8338" t="s">
        <v>61</v>
      </c>
      <c r="Z8338">
        <v>0</v>
      </c>
      <c r="AA8338">
        <v>415</v>
      </c>
      <c r="AB8338">
        <v>13077</v>
      </c>
      <c r="AC8338" t="s">
        <v>107</v>
      </c>
    </row>
    <row r="8339" spans="1:29" x14ac:dyDescent="0.3">
      <c r="A8339" s="1" t="s">
        <v>29</v>
      </c>
      <c r="B8339" t="s">
        <v>327</v>
      </c>
      <c r="C8339" t="s">
        <v>2508</v>
      </c>
      <c r="D8339" t="s">
        <v>138</v>
      </c>
      <c r="E8339">
        <v>3</v>
      </c>
      <c r="F8339" t="s">
        <v>64</v>
      </c>
      <c r="G8339" t="s">
        <v>376</v>
      </c>
      <c r="H8339" t="s">
        <v>35</v>
      </c>
      <c r="I8339" t="s">
        <v>4365</v>
      </c>
      <c r="J8339" t="s">
        <v>2836</v>
      </c>
      <c r="K8339" t="s">
        <v>18007</v>
      </c>
      <c r="L8339" t="s">
        <v>18008</v>
      </c>
      <c r="M8339" t="s">
        <v>1159</v>
      </c>
      <c r="N8339" t="s">
        <v>58</v>
      </c>
      <c r="O8339">
        <v>29177</v>
      </c>
      <c r="P8339">
        <v>33764</v>
      </c>
      <c r="Q8339" t="s">
        <v>95</v>
      </c>
      <c r="R8339">
        <v>234</v>
      </c>
      <c r="S8339" s="2">
        <v>45122</v>
      </c>
      <c r="T8339" s="2">
        <v>45138</v>
      </c>
      <c r="U8339">
        <v>0</v>
      </c>
      <c r="V8339" t="s">
        <v>71</v>
      </c>
      <c r="W8339">
        <v>766</v>
      </c>
      <c r="X8339" t="s">
        <v>60</v>
      </c>
      <c r="Y8339" t="s">
        <v>45</v>
      </c>
      <c r="Z8339">
        <v>2133</v>
      </c>
      <c r="AA8339">
        <v>516</v>
      </c>
      <c r="AB8339">
        <v>29795</v>
      </c>
      <c r="AC8339" t="s">
        <v>46</v>
      </c>
    </row>
    <row r="8340" spans="1:29" x14ac:dyDescent="0.3">
      <c r="A8340" s="1" t="s">
        <v>47</v>
      </c>
      <c r="B8340" t="s">
        <v>161</v>
      </c>
      <c r="C8340" t="s">
        <v>9706</v>
      </c>
      <c r="D8340" t="s">
        <v>185</v>
      </c>
      <c r="E8340">
        <v>8</v>
      </c>
      <c r="F8340" t="s">
        <v>271</v>
      </c>
      <c r="G8340" t="s">
        <v>1110</v>
      </c>
      <c r="H8340" t="s">
        <v>35</v>
      </c>
      <c r="I8340" t="s">
        <v>2212</v>
      </c>
      <c r="J8340" t="s">
        <v>5125</v>
      </c>
      <c r="K8340" t="s">
        <v>18009</v>
      </c>
      <c r="L8340" t="s">
        <v>18010</v>
      </c>
      <c r="M8340" t="s">
        <v>392</v>
      </c>
      <c r="N8340" t="s">
        <v>58</v>
      </c>
      <c r="O8340">
        <v>23156</v>
      </c>
      <c r="P8340">
        <v>28071</v>
      </c>
      <c r="Q8340" t="s">
        <v>41</v>
      </c>
      <c r="R8340">
        <v>132</v>
      </c>
      <c r="S8340" s="2">
        <v>45108</v>
      </c>
      <c r="T8340" s="2">
        <v>45133</v>
      </c>
      <c r="U8340">
        <v>0</v>
      </c>
      <c r="V8340" t="s">
        <v>85</v>
      </c>
      <c r="W8340">
        <v>795</v>
      </c>
      <c r="X8340" t="s">
        <v>60</v>
      </c>
      <c r="Y8340" t="s">
        <v>45</v>
      </c>
      <c r="Z8340">
        <v>3969</v>
      </c>
      <c r="AA8340">
        <v>915</v>
      </c>
      <c r="AB8340">
        <v>23738</v>
      </c>
      <c r="AC8340" t="s">
        <v>73</v>
      </c>
    </row>
    <row r="8341" spans="1:29" x14ac:dyDescent="0.3">
      <c r="A8341" s="1" t="s">
        <v>29</v>
      </c>
      <c r="B8341" t="s">
        <v>30</v>
      </c>
      <c r="C8341" t="s">
        <v>3052</v>
      </c>
      <c r="D8341" t="s">
        <v>76</v>
      </c>
      <c r="E8341">
        <v>6</v>
      </c>
      <c r="F8341" t="s">
        <v>271</v>
      </c>
      <c r="G8341" t="s">
        <v>689</v>
      </c>
      <c r="H8341" t="s">
        <v>79</v>
      </c>
      <c r="I8341" t="s">
        <v>279</v>
      </c>
      <c r="J8341" t="s">
        <v>5953</v>
      </c>
      <c r="K8341" t="s">
        <v>18011</v>
      </c>
      <c r="L8341" t="s">
        <v>18012</v>
      </c>
      <c r="M8341" t="s">
        <v>39</v>
      </c>
      <c r="N8341" t="s">
        <v>58</v>
      </c>
      <c r="O8341">
        <v>2879</v>
      </c>
      <c r="P8341">
        <v>6818</v>
      </c>
      <c r="Q8341" t="s">
        <v>41</v>
      </c>
      <c r="R8341">
        <v>966</v>
      </c>
      <c r="S8341" s="2">
        <v>44453</v>
      </c>
      <c r="T8341" t="s">
        <v>42</v>
      </c>
      <c r="U8341">
        <v>0</v>
      </c>
      <c r="V8341" t="s">
        <v>43</v>
      </c>
      <c r="W8341">
        <v>718</v>
      </c>
      <c r="X8341" t="s">
        <v>44</v>
      </c>
      <c r="Y8341" t="s">
        <v>61</v>
      </c>
      <c r="Z8341">
        <v>3046</v>
      </c>
      <c r="AA8341">
        <v>951</v>
      </c>
      <c r="AB8341">
        <v>4528</v>
      </c>
      <c r="AC8341" t="s">
        <v>73</v>
      </c>
    </row>
    <row r="8342" spans="1:29" x14ac:dyDescent="0.3">
      <c r="A8342" s="1" t="s">
        <v>29</v>
      </c>
      <c r="B8342" t="s">
        <v>541</v>
      </c>
      <c r="C8342" t="s">
        <v>4106</v>
      </c>
      <c r="D8342" t="s">
        <v>50</v>
      </c>
      <c r="E8342">
        <v>5</v>
      </c>
      <c r="F8342" t="s">
        <v>271</v>
      </c>
      <c r="G8342" t="s">
        <v>340</v>
      </c>
      <c r="H8342" t="s">
        <v>79</v>
      </c>
      <c r="I8342" t="s">
        <v>662</v>
      </c>
      <c r="J8342" t="s">
        <v>4914</v>
      </c>
      <c r="K8342" t="s">
        <v>18013</v>
      </c>
      <c r="L8342" t="s">
        <v>18014</v>
      </c>
      <c r="M8342" t="s">
        <v>3258</v>
      </c>
      <c r="N8342" t="s">
        <v>58</v>
      </c>
      <c r="O8342">
        <v>6107</v>
      </c>
      <c r="P8342">
        <v>8808</v>
      </c>
      <c r="Q8342" t="s">
        <v>59</v>
      </c>
      <c r="R8342">
        <v>28</v>
      </c>
      <c r="S8342" s="2">
        <v>44732</v>
      </c>
      <c r="T8342" s="2">
        <v>44749</v>
      </c>
      <c r="U8342">
        <v>38120</v>
      </c>
      <c r="V8342" t="s">
        <v>85</v>
      </c>
      <c r="W8342">
        <v>629</v>
      </c>
      <c r="X8342" t="s">
        <v>60</v>
      </c>
      <c r="Y8342" t="s">
        <v>45</v>
      </c>
      <c r="Z8342">
        <v>4860</v>
      </c>
      <c r="AA8342">
        <v>885</v>
      </c>
      <c r="AB8342">
        <v>7662</v>
      </c>
      <c r="AC8342" t="s">
        <v>46</v>
      </c>
    </row>
    <row r="8343" spans="1:29" x14ac:dyDescent="0.3">
      <c r="A8343" s="1" t="s">
        <v>29</v>
      </c>
      <c r="B8343" t="s">
        <v>541</v>
      </c>
      <c r="C8343" t="s">
        <v>2224</v>
      </c>
      <c r="D8343" t="s">
        <v>185</v>
      </c>
      <c r="E8343">
        <v>6</v>
      </c>
      <c r="F8343" t="s">
        <v>64</v>
      </c>
      <c r="G8343" t="s">
        <v>802</v>
      </c>
      <c r="H8343" t="s">
        <v>35</v>
      </c>
      <c r="I8343" t="s">
        <v>5743</v>
      </c>
      <c r="J8343" t="s">
        <v>1993</v>
      </c>
      <c r="K8343" t="s">
        <v>18015</v>
      </c>
      <c r="L8343" t="s">
        <v>18016</v>
      </c>
      <c r="M8343" t="s">
        <v>1193</v>
      </c>
      <c r="N8343" t="s">
        <v>58</v>
      </c>
      <c r="O8343">
        <v>28444</v>
      </c>
      <c r="P8343">
        <v>31295</v>
      </c>
      <c r="Q8343" t="s">
        <v>59</v>
      </c>
      <c r="R8343">
        <v>439</v>
      </c>
      <c r="S8343" s="2">
        <v>44544</v>
      </c>
      <c r="T8343" s="2">
        <v>44554</v>
      </c>
      <c r="U8343">
        <v>9486</v>
      </c>
      <c r="V8343" t="s">
        <v>85</v>
      </c>
      <c r="W8343">
        <v>495</v>
      </c>
      <c r="X8343" t="s">
        <v>60</v>
      </c>
      <c r="Y8343" t="s">
        <v>45</v>
      </c>
      <c r="Z8343">
        <v>4672</v>
      </c>
      <c r="AA8343">
        <v>891</v>
      </c>
      <c r="AB8343">
        <v>29055</v>
      </c>
      <c r="AC8343" t="s">
        <v>46</v>
      </c>
    </row>
    <row r="8344" spans="1:29" x14ac:dyDescent="0.3">
      <c r="A8344" s="1" t="s">
        <v>47</v>
      </c>
      <c r="B8344" t="s">
        <v>176</v>
      </c>
      <c r="C8344" t="s">
        <v>2007</v>
      </c>
      <c r="D8344" t="s">
        <v>169</v>
      </c>
      <c r="E8344">
        <v>2</v>
      </c>
      <c r="F8344" t="s">
        <v>64</v>
      </c>
      <c r="G8344" t="s">
        <v>376</v>
      </c>
      <c r="H8344" t="s">
        <v>35</v>
      </c>
      <c r="I8344" t="s">
        <v>636</v>
      </c>
      <c r="J8344" t="s">
        <v>610</v>
      </c>
      <c r="K8344">
        <v>3038463874</v>
      </c>
      <c r="L8344" t="s">
        <v>18017</v>
      </c>
      <c r="M8344" t="s">
        <v>296</v>
      </c>
      <c r="N8344" t="s">
        <v>40</v>
      </c>
      <c r="O8344">
        <v>19036</v>
      </c>
      <c r="P8344">
        <v>21212</v>
      </c>
      <c r="Q8344" t="s">
        <v>59</v>
      </c>
      <c r="R8344">
        <v>873</v>
      </c>
      <c r="S8344" s="2">
        <v>44852</v>
      </c>
      <c r="T8344" t="s">
        <v>42</v>
      </c>
      <c r="U8344">
        <v>5099</v>
      </c>
      <c r="V8344" t="s">
        <v>85</v>
      </c>
      <c r="W8344">
        <v>741</v>
      </c>
      <c r="X8344" t="s">
        <v>44</v>
      </c>
      <c r="Y8344" t="s">
        <v>61</v>
      </c>
      <c r="Z8344">
        <v>0</v>
      </c>
      <c r="AA8344">
        <v>710</v>
      </c>
      <c r="AB8344">
        <v>20822</v>
      </c>
      <c r="AC8344" t="s">
        <v>107</v>
      </c>
    </row>
    <row r="8345" spans="1:29" x14ac:dyDescent="0.3">
      <c r="A8345" s="1" t="s">
        <v>47</v>
      </c>
      <c r="B8345" t="s">
        <v>136</v>
      </c>
      <c r="C8345" t="s">
        <v>1426</v>
      </c>
      <c r="D8345" t="s">
        <v>155</v>
      </c>
      <c r="E8345">
        <v>8</v>
      </c>
      <c r="F8345" t="s">
        <v>129</v>
      </c>
      <c r="G8345" t="s">
        <v>574</v>
      </c>
      <c r="H8345" t="s">
        <v>79</v>
      </c>
      <c r="I8345" t="s">
        <v>36</v>
      </c>
      <c r="J8345" t="s">
        <v>6286</v>
      </c>
      <c r="K8345" t="s">
        <v>18018</v>
      </c>
      <c r="L8345" t="s">
        <v>18019</v>
      </c>
      <c r="M8345" t="s">
        <v>227</v>
      </c>
      <c r="N8345" t="s">
        <v>84</v>
      </c>
      <c r="O8345">
        <v>9638</v>
      </c>
      <c r="P8345">
        <v>14072</v>
      </c>
      <c r="Q8345" t="s">
        <v>59</v>
      </c>
      <c r="R8345">
        <v>995</v>
      </c>
      <c r="S8345" s="2">
        <v>45066</v>
      </c>
      <c r="T8345" s="2">
        <v>45075</v>
      </c>
      <c r="U8345">
        <v>24744</v>
      </c>
      <c r="V8345" t="s">
        <v>106</v>
      </c>
      <c r="W8345">
        <v>499</v>
      </c>
      <c r="X8345" t="s">
        <v>60</v>
      </c>
      <c r="Y8345" t="s">
        <v>45</v>
      </c>
      <c r="Z8345">
        <v>0</v>
      </c>
      <c r="AA8345">
        <v>840</v>
      </c>
      <c r="AB8345">
        <v>12865</v>
      </c>
      <c r="AC8345" t="s">
        <v>107</v>
      </c>
    </row>
    <row r="8346" spans="1:29" x14ac:dyDescent="0.3">
      <c r="A8346" s="1" t="s">
        <v>47</v>
      </c>
      <c r="B8346" t="s">
        <v>176</v>
      </c>
      <c r="C8346" t="s">
        <v>5427</v>
      </c>
      <c r="D8346" t="s">
        <v>155</v>
      </c>
      <c r="E8346">
        <v>4</v>
      </c>
      <c r="F8346" t="s">
        <v>77</v>
      </c>
      <c r="G8346" t="s">
        <v>365</v>
      </c>
      <c r="H8346" t="s">
        <v>35</v>
      </c>
      <c r="I8346" t="s">
        <v>441</v>
      </c>
      <c r="J8346" t="s">
        <v>1171</v>
      </c>
      <c r="K8346" t="s">
        <v>18020</v>
      </c>
      <c r="L8346" t="s">
        <v>18021</v>
      </c>
      <c r="M8346" t="s">
        <v>296</v>
      </c>
      <c r="N8346" t="s">
        <v>40</v>
      </c>
      <c r="O8346">
        <v>8578</v>
      </c>
      <c r="P8346">
        <v>12367</v>
      </c>
      <c r="Q8346" t="s">
        <v>41</v>
      </c>
      <c r="R8346">
        <v>501</v>
      </c>
      <c r="S8346" s="2">
        <v>44388</v>
      </c>
      <c r="T8346" s="2">
        <v>44411</v>
      </c>
      <c r="U8346">
        <v>0</v>
      </c>
      <c r="V8346" t="s">
        <v>85</v>
      </c>
      <c r="W8346">
        <v>710</v>
      </c>
      <c r="X8346" t="s">
        <v>60</v>
      </c>
      <c r="Y8346" t="s">
        <v>45</v>
      </c>
      <c r="Z8346">
        <v>0</v>
      </c>
      <c r="AA8346">
        <v>520</v>
      </c>
      <c r="AB8346">
        <v>9293</v>
      </c>
      <c r="AC8346" t="s">
        <v>46</v>
      </c>
    </row>
    <row r="8347" spans="1:29" x14ac:dyDescent="0.3">
      <c r="A8347" s="1" t="s">
        <v>47</v>
      </c>
      <c r="B8347" t="s">
        <v>108</v>
      </c>
      <c r="C8347" t="s">
        <v>709</v>
      </c>
      <c r="D8347" t="s">
        <v>236</v>
      </c>
      <c r="E8347">
        <v>7</v>
      </c>
      <c r="F8347" t="s">
        <v>120</v>
      </c>
      <c r="G8347" t="s">
        <v>329</v>
      </c>
      <c r="H8347" t="s">
        <v>79</v>
      </c>
      <c r="I8347" t="s">
        <v>2069</v>
      </c>
      <c r="J8347" t="s">
        <v>372</v>
      </c>
      <c r="K8347" t="s">
        <v>18022</v>
      </c>
      <c r="L8347" t="s">
        <v>18023</v>
      </c>
      <c r="M8347" t="s">
        <v>522</v>
      </c>
      <c r="N8347" t="s">
        <v>94</v>
      </c>
      <c r="O8347">
        <v>27666</v>
      </c>
      <c r="P8347">
        <v>32656</v>
      </c>
      <c r="Q8347" t="s">
        <v>41</v>
      </c>
      <c r="R8347">
        <v>948</v>
      </c>
      <c r="S8347" s="2">
        <v>44450</v>
      </c>
      <c r="T8347" s="2">
        <v>44456</v>
      </c>
      <c r="U8347">
        <v>0</v>
      </c>
      <c r="V8347" t="s">
        <v>43</v>
      </c>
      <c r="W8347">
        <v>796</v>
      </c>
      <c r="X8347" t="s">
        <v>60</v>
      </c>
      <c r="Y8347" t="s">
        <v>61</v>
      </c>
      <c r="Z8347">
        <v>0</v>
      </c>
      <c r="AA8347">
        <v>81</v>
      </c>
      <c r="AB8347">
        <v>32133</v>
      </c>
      <c r="AC8347" t="s">
        <v>107</v>
      </c>
    </row>
    <row r="8348" spans="1:29" x14ac:dyDescent="0.3">
      <c r="A8348" s="1" t="s">
        <v>47</v>
      </c>
      <c r="B8348" t="s">
        <v>234</v>
      </c>
      <c r="C8348" t="s">
        <v>853</v>
      </c>
      <c r="D8348" t="s">
        <v>50</v>
      </c>
      <c r="E8348">
        <v>8</v>
      </c>
      <c r="F8348" t="s">
        <v>51</v>
      </c>
      <c r="G8348" t="s">
        <v>285</v>
      </c>
      <c r="H8348" t="s">
        <v>35</v>
      </c>
      <c r="I8348" t="s">
        <v>621</v>
      </c>
      <c r="J8348" t="s">
        <v>224</v>
      </c>
      <c r="K8348">
        <v>6016427287</v>
      </c>
      <c r="L8348" t="s">
        <v>18024</v>
      </c>
      <c r="M8348" t="s">
        <v>242</v>
      </c>
      <c r="N8348" t="s">
        <v>58</v>
      </c>
      <c r="O8348">
        <v>8489</v>
      </c>
      <c r="P8348">
        <v>13447</v>
      </c>
      <c r="Q8348" t="s">
        <v>59</v>
      </c>
      <c r="R8348">
        <v>664</v>
      </c>
      <c r="S8348" s="2">
        <v>44632</v>
      </c>
      <c r="T8348" t="s">
        <v>42</v>
      </c>
      <c r="U8348">
        <v>25938</v>
      </c>
      <c r="V8348" t="s">
        <v>43</v>
      </c>
      <c r="W8348">
        <v>814</v>
      </c>
      <c r="X8348" t="s">
        <v>44</v>
      </c>
      <c r="Y8348" t="s">
        <v>45</v>
      </c>
      <c r="Z8348">
        <v>1421</v>
      </c>
      <c r="AA8348">
        <v>744</v>
      </c>
      <c r="AB8348">
        <v>12058</v>
      </c>
      <c r="AC8348" t="s">
        <v>73</v>
      </c>
    </row>
    <row r="8349" spans="1:29" x14ac:dyDescent="0.3">
      <c r="A8349" s="1" t="s">
        <v>29</v>
      </c>
      <c r="B8349" t="s">
        <v>74</v>
      </c>
      <c r="C8349" t="s">
        <v>1548</v>
      </c>
      <c r="D8349" t="s">
        <v>201</v>
      </c>
      <c r="E8349">
        <v>4</v>
      </c>
      <c r="F8349" t="s">
        <v>221</v>
      </c>
      <c r="G8349" t="s">
        <v>222</v>
      </c>
      <c r="H8349" t="s">
        <v>79</v>
      </c>
      <c r="I8349" t="s">
        <v>910</v>
      </c>
      <c r="J8349" t="s">
        <v>224</v>
      </c>
      <c r="K8349" t="s">
        <v>18025</v>
      </c>
      <c r="L8349" t="s">
        <v>18026</v>
      </c>
      <c r="M8349" t="s">
        <v>795</v>
      </c>
      <c r="N8349" t="s">
        <v>40</v>
      </c>
      <c r="O8349">
        <v>17452</v>
      </c>
      <c r="P8349">
        <v>20412</v>
      </c>
      <c r="Q8349" t="s">
        <v>41</v>
      </c>
      <c r="R8349">
        <v>558</v>
      </c>
      <c r="S8349" s="2">
        <v>44763</v>
      </c>
      <c r="T8349" t="s">
        <v>42</v>
      </c>
      <c r="U8349">
        <v>0</v>
      </c>
      <c r="V8349" t="s">
        <v>43</v>
      </c>
      <c r="W8349">
        <v>538</v>
      </c>
      <c r="X8349" t="s">
        <v>44</v>
      </c>
      <c r="Y8349" t="s">
        <v>72</v>
      </c>
      <c r="Z8349">
        <v>0</v>
      </c>
      <c r="AA8349">
        <v>928</v>
      </c>
      <c r="AB8349">
        <v>18263</v>
      </c>
      <c r="AC8349" t="s">
        <v>46</v>
      </c>
    </row>
    <row r="8350" spans="1:29" x14ac:dyDescent="0.3">
      <c r="A8350" s="1" t="s">
        <v>29</v>
      </c>
      <c r="B8350" t="s">
        <v>327</v>
      </c>
      <c r="C8350" t="s">
        <v>1091</v>
      </c>
      <c r="D8350" t="s">
        <v>98</v>
      </c>
      <c r="E8350">
        <v>6</v>
      </c>
      <c r="F8350" t="s">
        <v>120</v>
      </c>
      <c r="G8350" t="s">
        <v>489</v>
      </c>
      <c r="H8350" t="s">
        <v>79</v>
      </c>
      <c r="I8350" t="s">
        <v>299</v>
      </c>
      <c r="J8350" t="s">
        <v>1814</v>
      </c>
      <c r="K8350" t="s">
        <v>18027</v>
      </c>
      <c r="L8350" t="s">
        <v>18028</v>
      </c>
      <c r="M8350" t="s">
        <v>769</v>
      </c>
      <c r="N8350" t="s">
        <v>40</v>
      </c>
      <c r="O8350">
        <v>12497</v>
      </c>
      <c r="P8350">
        <v>16978</v>
      </c>
      <c r="Q8350" t="s">
        <v>41</v>
      </c>
      <c r="R8350">
        <v>323</v>
      </c>
      <c r="S8350" s="2">
        <v>44507</v>
      </c>
      <c r="T8350" t="s">
        <v>42</v>
      </c>
      <c r="U8350">
        <v>0</v>
      </c>
      <c r="V8350" t="s">
        <v>85</v>
      </c>
      <c r="W8350">
        <v>789</v>
      </c>
      <c r="X8350" t="s">
        <v>44</v>
      </c>
      <c r="Y8350" t="s">
        <v>45</v>
      </c>
      <c r="Z8350">
        <v>0</v>
      </c>
      <c r="AA8350">
        <v>434</v>
      </c>
      <c r="AB8350">
        <v>14047</v>
      </c>
      <c r="AC8350" t="s">
        <v>73</v>
      </c>
    </row>
    <row r="8351" spans="1:29" x14ac:dyDescent="0.3">
      <c r="A8351" s="1" t="s">
        <v>47</v>
      </c>
      <c r="B8351" t="s">
        <v>234</v>
      </c>
      <c r="C8351" t="s">
        <v>742</v>
      </c>
      <c r="D8351" t="s">
        <v>178</v>
      </c>
      <c r="E8351">
        <v>3</v>
      </c>
      <c r="F8351" t="s">
        <v>120</v>
      </c>
      <c r="G8351" t="s">
        <v>329</v>
      </c>
      <c r="H8351" t="s">
        <v>79</v>
      </c>
      <c r="I8351" t="s">
        <v>530</v>
      </c>
      <c r="J8351" t="s">
        <v>123</v>
      </c>
      <c r="K8351" t="s">
        <v>18029</v>
      </c>
      <c r="L8351" t="s">
        <v>18030</v>
      </c>
      <c r="M8351" t="s">
        <v>2944</v>
      </c>
      <c r="N8351" t="s">
        <v>58</v>
      </c>
      <c r="O8351">
        <v>21026</v>
      </c>
      <c r="P8351">
        <v>24368</v>
      </c>
      <c r="Q8351" t="s">
        <v>95</v>
      </c>
      <c r="R8351">
        <v>119</v>
      </c>
      <c r="S8351" s="2">
        <v>44828</v>
      </c>
      <c r="T8351" t="s">
        <v>42</v>
      </c>
      <c r="U8351">
        <v>0</v>
      </c>
      <c r="V8351" t="s">
        <v>43</v>
      </c>
      <c r="W8351">
        <v>648</v>
      </c>
      <c r="X8351" t="s">
        <v>44</v>
      </c>
      <c r="Y8351" t="s">
        <v>61</v>
      </c>
      <c r="Z8351">
        <v>2161</v>
      </c>
      <c r="AA8351">
        <v>10</v>
      </c>
      <c r="AB8351">
        <v>22597</v>
      </c>
      <c r="AC8351" t="s">
        <v>73</v>
      </c>
    </row>
    <row r="8352" spans="1:29" x14ac:dyDescent="0.3">
      <c r="A8352" s="1" t="s">
        <v>47</v>
      </c>
      <c r="B8352" t="s">
        <v>161</v>
      </c>
      <c r="C8352" t="s">
        <v>278</v>
      </c>
      <c r="D8352" t="s">
        <v>257</v>
      </c>
      <c r="E8352">
        <v>3</v>
      </c>
      <c r="F8352" t="s">
        <v>33</v>
      </c>
      <c r="G8352" t="s">
        <v>170</v>
      </c>
      <c r="H8352" t="s">
        <v>79</v>
      </c>
      <c r="I8352" t="s">
        <v>3840</v>
      </c>
      <c r="J8352" t="s">
        <v>18031</v>
      </c>
      <c r="K8352" t="s">
        <v>18032</v>
      </c>
      <c r="L8352" t="s">
        <v>18033</v>
      </c>
      <c r="M8352" t="s">
        <v>618</v>
      </c>
      <c r="N8352" t="s">
        <v>84</v>
      </c>
      <c r="O8352">
        <v>14589</v>
      </c>
      <c r="P8352">
        <v>19082</v>
      </c>
      <c r="Q8352" t="s">
        <v>95</v>
      </c>
      <c r="R8352">
        <v>947</v>
      </c>
      <c r="S8352" s="2">
        <v>44531</v>
      </c>
      <c r="T8352" t="s">
        <v>42</v>
      </c>
      <c r="U8352">
        <v>0</v>
      </c>
      <c r="V8352" t="s">
        <v>71</v>
      </c>
      <c r="W8352">
        <v>726</v>
      </c>
      <c r="X8352" t="s">
        <v>44</v>
      </c>
      <c r="Y8352" t="s">
        <v>61</v>
      </c>
      <c r="Z8352">
        <v>0</v>
      </c>
      <c r="AA8352">
        <v>376</v>
      </c>
      <c r="AB8352">
        <v>15808</v>
      </c>
      <c r="AC8352" t="s">
        <v>46</v>
      </c>
    </row>
    <row r="8353" spans="1:29" x14ac:dyDescent="0.3">
      <c r="A8353" s="1" t="s">
        <v>47</v>
      </c>
      <c r="B8353" t="s">
        <v>592</v>
      </c>
      <c r="C8353" t="s">
        <v>914</v>
      </c>
      <c r="D8353" t="s">
        <v>257</v>
      </c>
      <c r="E8353">
        <v>6</v>
      </c>
      <c r="F8353" t="s">
        <v>129</v>
      </c>
      <c r="G8353" t="s">
        <v>700</v>
      </c>
      <c r="H8353" t="s">
        <v>79</v>
      </c>
      <c r="I8353" t="s">
        <v>1170</v>
      </c>
      <c r="J8353" t="s">
        <v>5212</v>
      </c>
      <c r="K8353" t="s">
        <v>18034</v>
      </c>
      <c r="L8353" t="s">
        <v>18035</v>
      </c>
      <c r="M8353" t="s">
        <v>2150</v>
      </c>
      <c r="N8353" t="s">
        <v>40</v>
      </c>
      <c r="O8353">
        <v>16176</v>
      </c>
      <c r="P8353">
        <v>20313</v>
      </c>
      <c r="Q8353" t="s">
        <v>41</v>
      </c>
      <c r="R8353">
        <v>929</v>
      </c>
      <c r="S8353" s="2">
        <v>45043</v>
      </c>
      <c r="T8353" s="2">
        <v>45073</v>
      </c>
      <c r="U8353">
        <v>0</v>
      </c>
      <c r="V8353" t="s">
        <v>71</v>
      </c>
      <c r="W8353">
        <v>428</v>
      </c>
      <c r="X8353" t="s">
        <v>60</v>
      </c>
      <c r="Y8353" t="s">
        <v>45</v>
      </c>
      <c r="Z8353">
        <v>0</v>
      </c>
      <c r="AA8353">
        <v>745</v>
      </c>
      <c r="AB8353">
        <v>19481</v>
      </c>
      <c r="AC8353" t="s">
        <v>107</v>
      </c>
    </row>
    <row r="8354" spans="1:29" x14ac:dyDescent="0.3">
      <c r="A8354" s="1" t="s">
        <v>29</v>
      </c>
      <c r="B8354" t="s">
        <v>327</v>
      </c>
      <c r="C8354" t="s">
        <v>1209</v>
      </c>
      <c r="D8354" t="s">
        <v>257</v>
      </c>
      <c r="E8354">
        <v>3</v>
      </c>
      <c r="F8354" t="s">
        <v>129</v>
      </c>
      <c r="G8354" t="s">
        <v>298</v>
      </c>
      <c r="H8354" t="s">
        <v>79</v>
      </c>
      <c r="I8354" t="s">
        <v>1061</v>
      </c>
      <c r="J8354" t="s">
        <v>13768</v>
      </c>
      <c r="K8354" t="s">
        <v>18036</v>
      </c>
      <c r="L8354" t="s">
        <v>18037</v>
      </c>
      <c r="M8354" t="s">
        <v>769</v>
      </c>
      <c r="N8354" t="s">
        <v>84</v>
      </c>
      <c r="O8354">
        <v>22868</v>
      </c>
      <c r="P8354">
        <v>26487</v>
      </c>
      <c r="Q8354" t="s">
        <v>41</v>
      </c>
      <c r="R8354">
        <v>627</v>
      </c>
      <c r="S8354" s="2">
        <v>45203</v>
      </c>
      <c r="T8354" s="2">
        <v>45231</v>
      </c>
      <c r="U8354">
        <v>0</v>
      </c>
      <c r="V8354" t="s">
        <v>85</v>
      </c>
      <c r="W8354">
        <v>600</v>
      </c>
      <c r="X8354" t="s">
        <v>60</v>
      </c>
      <c r="Y8354" t="s">
        <v>61</v>
      </c>
      <c r="Z8354">
        <v>0</v>
      </c>
      <c r="AA8354">
        <v>229</v>
      </c>
      <c r="AB8354">
        <v>23570</v>
      </c>
      <c r="AC8354" t="s">
        <v>73</v>
      </c>
    </row>
    <row r="8355" spans="1:29" x14ac:dyDescent="0.3">
      <c r="A8355" s="1" t="s">
        <v>29</v>
      </c>
      <c r="B8355" t="s">
        <v>86</v>
      </c>
      <c r="C8355" t="s">
        <v>1621</v>
      </c>
      <c r="D8355" t="s">
        <v>257</v>
      </c>
      <c r="E8355">
        <v>3</v>
      </c>
      <c r="F8355" t="s">
        <v>186</v>
      </c>
      <c r="G8355" t="s">
        <v>650</v>
      </c>
      <c r="H8355" t="s">
        <v>35</v>
      </c>
      <c r="I8355" t="s">
        <v>2273</v>
      </c>
      <c r="J8355" t="s">
        <v>884</v>
      </c>
      <c r="K8355" t="s">
        <v>18038</v>
      </c>
      <c r="L8355" t="s">
        <v>18039</v>
      </c>
      <c r="M8355" t="s">
        <v>2131</v>
      </c>
      <c r="N8355" t="s">
        <v>40</v>
      </c>
      <c r="O8355">
        <v>8186</v>
      </c>
      <c r="P8355">
        <v>11731</v>
      </c>
      <c r="Q8355" t="s">
        <v>59</v>
      </c>
      <c r="R8355">
        <v>129</v>
      </c>
      <c r="S8355" s="2">
        <v>44515</v>
      </c>
      <c r="T8355" s="2">
        <v>44537</v>
      </c>
      <c r="U8355">
        <v>12801</v>
      </c>
      <c r="V8355" t="s">
        <v>85</v>
      </c>
      <c r="W8355">
        <v>419</v>
      </c>
      <c r="X8355" t="s">
        <v>60</v>
      </c>
      <c r="Y8355" t="s">
        <v>72</v>
      </c>
      <c r="Z8355">
        <v>0</v>
      </c>
      <c r="AA8355">
        <v>282</v>
      </c>
      <c r="AB8355">
        <v>8760</v>
      </c>
      <c r="AC8355" t="s">
        <v>73</v>
      </c>
    </row>
    <row r="8356" spans="1:29" x14ac:dyDescent="0.3">
      <c r="A8356" s="1" t="s">
        <v>47</v>
      </c>
      <c r="B8356" t="s">
        <v>176</v>
      </c>
      <c r="C8356" t="s">
        <v>625</v>
      </c>
      <c r="D8356" t="s">
        <v>185</v>
      </c>
      <c r="E8356">
        <v>2</v>
      </c>
      <c r="F8356" t="s">
        <v>99</v>
      </c>
      <c r="G8356" t="s">
        <v>724</v>
      </c>
      <c r="H8356" t="s">
        <v>79</v>
      </c>
      <c r="I8356" t="s">
        <v>89</v>
      </c>
      <c r="J8356" t="s">
        <v>140</v>
      </c>
      <c r="K8356">
        <v>9552089687</v>
      </c>
      <c r="L8356" t="s">
        <v>18040</v>
      </c>
      <c r="M8356" t="s">
        <v>426</v>
      </c>
      <c r="N8356" t="s">
        <v>58</v>
      </c>
      <c r="O8356">
        <v>25415</v>
      </c>
      <c r="P8356">
        <v>28857</v>
      </c>
      <c r="Q8356" t="s">
        <v>59</v>
      </c>
      <c r="R8356">
        <v>45</v>
      </c>
      <c r="S8356" s="2">
        <v>44366</v>
      </c>
      <c r="T8356" t="s">
        <v>42</v>
      </c>
      <c r="U8356">
        <v>34567</v>
      </c>
      <c r="V8356" t="s">
        <v>106</v>
      </c>
      <c r="W8356">
        <v>629</v>
      </c>
      <c r="X8356" t="s">
        <v>44</v>
      </c>
      <c r="Y8356" t="s">
        <v>61</v>
      </c>
      <c r="Z8356">
        <v>3450</v>
      </c>
      <c r="AA8356">
        <v>525</v>
      </c>
      <c r="AB8356">
        <v>28263</v>
      </c>
      <c r="AC8356" t="s">
        <v>107</v>
      </c>
    </row>
    <row r="8357" spans="1:29" x14ac:dyDescent="0.3">
      <c r="A8357" s="1" t="s">
        <v>47</v>
      </c>
      <c r="B8357" t="s">
        <v>108</v>
      </c>
      <c r="C8357" t="s">
        <v>1763</v>
      </c>
      <c r="D8357" t="s">
        <v>155</v>
      </c>
      <c r="E8357">
        <v>5</v>
      </c>
      <c r="F8357" t="s">
        <v>271</v>
      </c>
      <c r="G8357" t="s">
        <v>495</v>
      </c>
      <c r="H8357" t="s">
        <v>79</v>
      </c>
      <c r="I8357" t="s">
        <v>1276</v>
      </c>
      <c r="J8357" t="s">
        <v>2001</v>
      </c>
      <c r="K8357">
        <v>3100806575</v>
      </c>
      <c r="L8357" t="s">
        <v>18041</v>
      </c>
      <c r="M8357" t="s">
        <v>1278</v>
      </c>
      <c r="N8357" t="s">
        <v>58</v>
      </c>
      <c r="O8357">
        <v>28821</v>
      </c>
      <c r="P8357">
        <v>33475</v>
      </c>
      <c r="Q8357" t="s">
        <v>41</v>
      </c>
      <c r="R8357">
        <v>573</v>
      </c>
      <c r="S8357" s="2">
        <v>44570</v>
      </c>
      <c r="T8357" s="2">
        <v>44598</v>
      </c>
      <c r="U8357">
        <v>0</v>
      </c>
      <c r="V8357" t="s">
        <v>71</v>
      </c>
      <c r="W8357">
        <v>449</v>
      </c>
      <c r="X8357" t="s">
        <v>60</v>
      </c>
      <c r="Y8357" t="s">
        <v>61</v>
      </c>
      <c r="Z8357">
        <v>3350</v>
      </c>
      <c r="AA8357">
        <v>624</v>
      </c>
      <c r="AB8357">
        <v>33203</v>
      </c>
      <c r="AC8357" t="s">
        <v>46</v>
      </c>
    </row>
    <row r="8358" spans="1:29" x14ac:dyDescent="0.3">
      <c r="A8358" s="1" t="s">
        <v>29</v>
      </c>
      <c r="B8358" t="s">
        <v>86</v>
      </c>
      <c r="C8358" t="s">
        <v>672</v>
      </c>
      <c r="D8358" t="s">
        <v>169</v>
      </c>
      <c r="E8358">
        <v>8</v>
      </c>
      <c r="F8358" t="s">
        <v>33</v>
      </c>
      <c r="G8358" t="s">
        <v>139</v>
      </c>
      <c r="H8358" t="s">
        <v>35</v>
      </c>
      <c r="I8358" t="s">
        <v>417</v>
      </c>
      <c r="J8358" t="s">
        <v>524</v>
      </c>
      <c r="K8358" t="s">
        <v>18042</v>
      </c>
      <c r="L8358" t="s">
        <v>18043</v>
      </c>
      <c r="M8358" t="s">
        <v>350</v>
      </c>
      <c r="N8358" t="s">
        <v>58</v>
      </c>
      <c r="O8358">
        <v>13595</v>
      </c>
      <c r="P8358">
        <v>18205</v>
      </c>
      <c r="Q8358" t="s">
        <v>41</v>
      </c>
      <c r="R8358">
        <v>604</v>
      </c>
      <c r="S8358" s="2">
        <v>44904</v>
      </c>
      <c r="T8358" t="s">
        <v>42</v>
      </c>
      <c r="U8358">
        <v>0</v>
      </c>
      <c r="V8358" t="s">
        <v>106</v>
      </c>
      <c r="W8358">
        <v>579</v>
      </c>
      <c r="X8358" t="s">
        <v>44</v>
      </c>
      <c r="Y8358" t="s">
        <v>61</v>
      </c>
      <c r="Z8358">
        <v>2066</v>
      </c>
      <c r="AA8358">
        <v>553</v>
      </c>
      <c r="AB8358">
        <v>15136</v>
      </c>
      <c r="AC8358" t="s">
        <v>73</v>
      </c>
    </row>
    <row r="8359" spans="1:29" x14ac:dyDescent="0.3">
      <c r="A8359" s="1" t="s">
        <v>47</v>
      </c>
      <c r="B8359" t="s">
        <v>153</v>
      </c>
      <c r="C8359" t="s">
        <v>405</v>
      </c>
      <c r="D8359" t="s">
        <v>76</v>
      </c>
      <c r="E8359">
        <v>7</v>
      </c>
      <c r="F8359" t="s">
        <v>221</v>
      </c>
      <c r="G8359" t="s">
        <v>335</v>
      </c>
      <c r="H8359" t="s">
        <v>79</v>
      </c>
      <c r="I8359" t="s">
        <v>1070</v>
      </c>
      <c r="J8359" t="s">
        <v>3747</v>
      </c>
      <c r="K8359" t="s">
        <v>18044</v>
      </c>
      <c r="L8359" t="s">
        <v>18045</v>
      </c>
      <c r="M8359" t="s">
        <v>1208</v>
      </c>
      <c r="N8359" t="s">
        <v>94</v>
      </c>
      <c r="O8359">
        <v>24777</v>
      </c>
      <c r="P8359">
        <v>28362</v>
      </c>
      <c r="Q8359" t="s">
        <v>95</v>
      </c>
      <c r="R8359">
        <v>927</v>
      </c>
      <c r="S8359" s="2">
        <v>44403</v>
      </c>
      <c r="T8359" t="s">
        <v>42</v>
      </c>
      <c r="U8359">
        <v>0</v>
      </c>
      <c r="V8359" t="s">
        <v>71</v>
      </c>
      <c r="W8359">
        <v>696</v>
      </c>
      <c r="X8359" t="s">
        <v>44</v>
      </c>
      <c r="Y8359" t="s">
        <v>45</v>
      </c>
      <c r="Z8359">
        <v>0</v>
      </c>
      <c r="AA8359">
        <v>803</v>
      </c>
      <c r="AB8359">
        <v>27769</v>
      </c>
      <c r="AC8359" t="s">
        <v>73</v>
      </c>
    </row>
    <row r="8360" spans="1:29" x14ac:dyDescent="0.3">
      <c r="A8360" s="1" t="s">
        <v>47</v>
      </c>
      <c r="B8360" t="s">
        <v>161</v>
      </c>
      <c r="C8360" t="s">
        <v>9706</v>
      </c>
      <c r="D8360" t="s">
        <v>178</v>
      </c>
      <c r="E8360">
        <v>4</v>
      </c>
      <c r="F8360" t="s">
        <v>77</v>
      </c>
      <c r="G8360" t="s">
        <v>1221</v>
      </c>
      <c r="H8360" t="s">
        <v>35</v>
      </c>
      <c r="I8360" t="s">
        <v>6503</v>
      </c>
      <c r="J8360" t="s">
        <v>90</v>
      </c>
      <c r="K8360">
        <v>7964500466</v>
      </c>
      <c r="L8360" t="s">
        <v>18046</v>
      </c>
      <c r="M8360" t="s">
        <v>1578</v>
      </c>
      <c r="N8360" t="s">
        <v>40</v>
      </c>
      <c r="O8360">
        <v>11578</v>
      </c>
      <c r="P8360">
        <v>15735</v>
      </c>
      <c r="Q8360" t="s">
        <v>41</v>
      </c>
      <c r="R8360">
        <v>225</v>
      </c>
      <c r="S8360" s="2">
        <v>44329</v>
      </c>
      <c r="T8360" t="s">
        <v>42</v>
      </c>
      <c r="U8360">
        <v>0</v>
      </c>
      <c r="V8360" t="s">
        <v>85</v>
      </c>
      <c r="W8360">
        <v>543</v>
      </c>
      <c r="X8360" t="s">
        <v>44</v>
      </c>
      <c r="Y8360" t="s">
        <v>72</v>
      </c>
      <c r="Z8360">
        <v>0</v>
      </c>
      <c r="AA8360">
        <v>349</v>
      </c>
      <c r="AB8360">
        <v>14830</v>
      </c>
      <c r="AC8360" t="s">
        <v>46</v>
      </c>
    </row>
    <row r="8361" spans="1:29" x14ac:dyDescent="0.3">
      <c r="A8361" s="1" t="s">
        <v>29</v>
      </c>
      <c r="B8361" t="s">
        <v>327</v>
      </c>
      <c r="C8361" t="s">
        <v>3636</v>
      </c>
      <c r="D8361" t="s">
        <v>50</v>
      </c>
      <c r="E8361">
        <v>7</v>
      </c>
      <c r="F8361" t="s">
        <v>77</v>
      </c>
      <c r="G8361" t="s">
        <v>440</v>
      </c>
      <c r="H8361" t="s">
        <v>79</v>
      </c>
      <c r="I8361" t="s">
        <v>66</v>
      </c>
      <c r="J8361" t="s">
        <v>3198</v>
      </c>
      <c r="K8361" t="s">
        <v>18047</v>
      </c>
      <c r="L8361" t="s">
        <v>18048</v>
      </c>
      <c r="M8361" t="s">
        <v>2246</v>
      </c>
      <c r="N8361" t="s">
        <v>84</v>
      </c>
      <c r="O8361">
        <v>9057</v>
      </c>
      <c r="P8361">
        <v>11060</v>
      </c>
      <c r="Q8361" t="s">
        <v>41</v>
      </c>
      <c r="R8361">
        <v>395</v>
      </c>
      <c r="S8361" s="2">
        <v>44548</v>
      </c>
      <c r="T8361" t="s">
        <v>42</v>
      </c>
      <c r="U8361">
        <v>0</v>
      </c>
      <c r="V8361" t="s">
        <v>106</v>
      </c>
      <c r="W8361">
        <v>663</v>
      </c>
      <c r="X8361" t="s">
        <v>44</v>
      </c>
      <c r="Y8361" t="s">
        <v>45</v>
      </c>
      <c r="Z8361">
        <v>0</v>
      </c>
      <c r="AA8361">
        <v>685</v>
      </c>
      <c r="AB8361">
        <v>9584</v>
      </c>
      <c r="AC8361" t="s">
        <v>107</v>
      </c>
    </row>
    <row r="8362" spans="1:29" x14ac:dyDescent="0.3">
      <c r="A8362" s="1" t="s">
        <v>29</v>
      </c>
      <c r="B8362" t="s">
        <v>541</v>
      </c>
      <c r="C8362" t="s">
        <v>3530</v>
      </c>
      <c r="D8362" t="s">
        <v>32</v>
      </c>
      <c r="E8362">
        <v>7</v>
      </c>
      <c r="F8362" t="s">
        <v>64</v>
      </c>
      <c r="G8362" t="s">
        <v>65</v>
      </c>
      <c r="H8362" t="s">
        <v>35</v>
      </c>
      <c r="I8362" t="s">
        <v>5027</v>
      </c>
      <c r="J8362" t="s">
        <v>748</v>
      </c>
      <c r="K8362" t="s">
        <v>18049</v>
      </c>
      <c r="L8362" t="s">
        <v>18050</v>
      </c>
      <c r="M8362" t="s">
        <v>1117</v>
      </c>
      <c r="N8362" t="s">
        <v>84</v>
      </c>
      <c r="O8362">
        <v>2919</v>
      </c>
      <c r="P8362">
        <v>6771</v>
      </c>
      <c r="Q8362" t="s">
        <v>41</v>
      </c>
      <c r="R8362">
        <v>78</v>
      </c>
      <c r="S8362" s="2">
        <v>44652</v>
      </c>
      <c r="T8362" t="s">
        <v>42</v>
      </c>
      <c r="U8362">
        <v>0</v>
      </c>
      <c r="V8362" t="s">
        <v>106</v>
      </c>
      <c r="W8362">
        <v>726</v>
      </c>
      <c r="X8362" t="s">
        <v>44</v>
      </c>
      <c r="Y8362" t="s">
        <v>61</v>
      </c>
      <c r="Z8362">
        <v>0</v>
      </c>
      <c r="AA8362">
        <v>369</v>
      </c>
      <c r="AB8362">
        <v>5323</v>
      </c>
      <c r="AC8362" t="s">
        <v>73</v>
      </c>
    </row>
    <row r="8363" spans="1:29" x14ac:dyDescent="0.3">
      <c r="A8363" s="1" t="s">
        <v>29</v>
      </c>
      <c r="B8363" t="s">
        <v>363</v>
      </c>
      <c r="C8363" t="s">
        <v>3792</v>
      </c>
      <c r="D8363" t="s">
        <v>76</v>
      </c>
      <c r="E8363">
        <v>6</v>
      </c>
      <c r="F8363" t="s">
        <v>271</v>
      </c>
      <c r="G8363" t="s">
        <v>715</v>
      </c>
      <c r="H8363" t="s">
        <v>35</v>
      </c>
      <c r="I8363" t="s">
        <v>1379</v>
      </c>
      <c r="J8363" t="s">
        <v>570</v>
      </c>
      <c r="K8363">
        <v>6536020196</v>
      </c>
      <c r="L8363" t="s">
        <v>18051</v>
      </c>
      <c r="M8363" t="s">
        <v>1603</v>
      </c>
      <c r="N8363" t="s">
        <v>84</v>
      </c>
      <c r="O8363">
        <v>4945</v>
      </c>
      <c r="P8363">
        <v>9923</v>
      </c>
      <c r="Q8363" t="s">
        <v>41</v>
      </c>
      <c r="R8363">
        <v>738</v>
      </c>
      <c r="S8363" s="2">
        <v>44444</v>
      </c>
      <c r="T8363" s="2">
        <v>44471</v>
      </c>
      <c r="U8363">
        <v>0</v>
      </c>
      <c r="V8363" t="s">
        <v>106</v>
      </c>
      <c r="W8363">
        <v>694</v>
      </c>
      <c r="X8363" t="s">
        <v>60</v>
      </c>
      <c r="Y8363" t="s">
        <v>61</v>
      </c>
      <c r="Z8363">
        <v>0</v>
      </c>
      <c r="AA8363">
        <v>648</v>
      </c>
      <c r="AB8363">
        <v>7152</v>
      </c>
      <c r="AC8363" t="s">
        <v>46</v>
      </c>
    </row>
    <row r="8364" spans="1:29" x14ac:dyDescent="0.3">
      <c r="A8364" s="1" t="s">
        <v>47</v>
      </c>
      <c r="B8364" t="s">
        <v>153</v>
      </c>
      <c r="C8364" t="s">
        <v>7253</v>
      </c>
      <c r="D8364" t="s">
        <v>110</v>
      </c>
      <c r="E8364">
        <v>3</v>
      </c>
      <c r="F8364" t="s">
        <v>120</v>
      </c>
      <c r="G8364" t="s">
        <v>489</v>
      </c>
      <c r="H8364" t="s">
        <v>35</v>
      </c>
      <c r="I8364" t="s">
        <v>1156</v>
      </c>
      <c r="J8364" t="s">
        <v>319</v>
      </c>
      <c r="K8364">
        <f>1-4-807-1412</f>
        <v>-2222</v>
      </c>
      <c r="L8364" t="s">
        <v>18052</v>
      </c>
      <c r="M8364" t="s">
        <v>1208</v>
      </c>
      <c r="N8364" t="s">
        <v>84</v>
      </c>
      <c r="O8364">
        <v>25976</v>
      </c>
      <c r="P8364">
        <v>29872</v>
      </c>
      <c r="Q8364" t="s">
        <v>59</v>
      </c>
      <c r="R8364">
        <v>751</v>
      </c>
      <c r="S8364" s="2">
        <v>45005</v>
      </c>
      <c r="T8364" t="s">
        <v>42</v>
      </c>
      <c r="U8364">
        <v>23565</v>
      </c>
      <c r="V8364" t="s">
        <v>43</v>
      </c>
      <c r="W8364">
        <v>847</v>
      </c>
      <c r="X8364" t="s">
        <v>44</v>
      </c>
      <c r="Y8364" t="s">
        <v>45</v>
      </c>
      <c r="Z8364">
        <v>0</v>
      </c>
      <c r="AA8364">
        <v>470</v>
      </c>
      <c r="AB8364">
        <v>28219</v>
      </c>
      <c r="AC8364" t="s">
        <v>46</v>
      </c>
    </row>
    <row r="8365" spans="1:29" x14ac:dyDescent="0.3">
      <c r="A8365" s="1" t="s">
        <v>47</v>
      </c>
      <c r="B8365" t="s">
        <v>145</v>
      </c>
      <c r="C8365" t="s">
        <v>445</v>
      </c>
      <c r="D8365" t="s">
        <v>138</v>
      </c>
      <c r="E8365">
        <v>10</v>
      </c>
      <c r="F8365" t="s">
        <v>271</v>
      </c>
      <c r="G8365" t="s">
        <v>495</v>
      </c>
      <c r="H8365" t="s">
        <v>35</v>
      </c>
      <c r="I8365" t="s">
        <v>2961</v>
      </c>
      <c r="J8365" t="s">
        <v>4731</v>
      </c>
      <c r="K8365">
        <f>1-12-782-6918</f>
        <v>-7711</v>
      </c>
      <c r="L8365" t="s">
        <v>18053</v>
      </c>
      <c r="M8365" t="s">
        <v>708</v>
      </c>
      <c r="N8365" t="s">
        <v>58</v>
      </c>
      <c r="O8365">
        <v>27668</v>
      </c>
      <c r="P8365">
        <v>32647</v>
      </c>
      <c r="Q8365" t="s">
        <v>95</v>
      </c>
      <c r="R8365">
        <v>43</v>
      </c>
      <c r="S8365" s="2">
        <v>44969</v>
      </c>
      <c r="T8365" t="s">
        <v>42</v>
      </c>
      <c r="U8365">
        <v>0</v>
      </c>
      <c r="V8365" t="s">
        <v>43</v>
      </c>
      <c r="W8365">
        <v>468</v>
      </c>
      <c r="X8365" t="s">
        <v>44</v>
      </c>
      <c r="Y8365" t="s">
        <v>61</v>
      </c>
      <c r="Z8365">
        <v>4843</v>
      </c>
      <c r="AA8365">
        <v>101</v>
      </c>
      <c r="AB8365">
        <v>30592</v>
      </c>
      <c r="AC8365" t="s">
        <v>73</v>
      </c>
    </row>
    <row r="8366" spans="1:29" x14ac:dyDescent="0.3">
      <c r="A8366" s="1" t="s">
        <v>29</v>
      </c>
      <c r="B8366" t="s">
        <v>541</v>
      </c>
      <c r="C8366" t="s">
        <v>1190</v>
      </c>
      <c r="D8366" t="s">
        <v>50</v>
      </c>
      <c r="E8366">
        <v>9</v>
      </c>
      <c r="F8366" t="s">
        <v>77</v>
      </c>
      <c r="G8366" t="s">
        <v>501</v>
      </c>
      <c r="H8366" t="s">
        <v>35</v>
      </c>
      <c r="I8366" t="s">
        <v>1156</v>
      </c>
      <c r="J8366" t="s">
        <v>2726</v>
      </c>
      <c r="K8366" t="s">
        <v>18054</v>
      </c>
      <c r="L8366" t="s">
        <v>18055</v>
      </c>
      <c r="M8366" t="s">
        <v>1117</v>
      </c>
      <c r="N8366" t="s">
        <v>94</v>
      </c>
      <c r="O8366">
        <v>24078</v>
      </c>
      <c r="P8366">
        <v>27268</v>
      </c>
      <c r="Q8366" t="s">
        <v>59</v>
      </c>
      <c r="R8366">
        <v>347</v>
      </c>
      <c r="S8366" s="2">
        <v>45055</v>
      </c>
      <c r="T8366" s="2">
        <v>45068</v>
      </c>
      <c r="U8366">
        <v>48233</v>
      </c>
      <c r="V8366" t="s">
        <v>43</v>
      </c>
      <c r="W8366">
        <v>410</v>
      </c>
      <c r="X8366" t="s">
        <v>60</v>
      </c>
      <c r="Y8366" t="s">
        <v>61</v>
      </c>
      <c r="Z8366">
        <v>0</v>
      </c>
      <c r="AA8366">
        <v>117</v>
      </c>
      <c r="AB8366">
        <v>26988</v>
      </c>
      <c r="AC8366" t="s">
        <v>73</v>
      </c>
    </row>
    <row r="8367" spans="1:29" x14ac:dyDescent="0.3">
      <c r="A8367" s="1" t="s">
        <v>47</v>
      </c>
      <c r="B8367" t="s">
        <v>161</v>
      </c>
      <c r="C8367" t="s">
        <v>1471</v>
      </c>
      <c r="D8367" t="s">
        <v>257</v>
      </c>
      <c r="E8367">
        <v>5</v>
      </c>
      <c r="F8367" t="s">
        <v>120</v>
      </c>
      <c r="G8367" t="s">
        <v>489</v>
      </c>
      <c r="H8367" t="s">
        <v>35</v>
      </c>
      <c r="I8367" t="s">
        <v>1246</v>
      </c>
      <c r="J8367" t="s">
        <v>766</v>
      </c>
      <c r="K8367">
        <v>2338462107</v>
      </c>
      <c r="L8367" t="s">
        <v>18056</v>
      </c>
      <c r="M8367" t="s">
        <v>618</v>
      </c>
      <c r="N8367" t="s">
        <v>94</v>
      </c>
      <c r="O8367">
        <v>16403</v>
      </c>
      <c r="P8367">
        <v>21180</v>
      </c>
      <c r="Q8367" t="s">
        <v>95</v>
      </c>
      <c r="R8367">
        <v>236</v>
      </c>
      <c r="S8367" s="2">
        <v>45322</v>
      </c>
      <c r="T8367" s="2">
        <v>45338</v>
      </c>
      <c r="U8367">
        <v>0</v>
      </c>
      <c r="V8367" t="s">
        <v>71</v>
      </c>
      <c r="W8367">
        <v>553</v>
      </c>
      <c r="X8367" t="s">
        <v>60</v>
      </c>
      <c r="Y8367" t="s">
        <v>72</v>
      </c>
      <c r="Z8367">
        <v>0</v>
      </c>
      <c r="AA8367">
        <v>65</v>
      </c>
      <c r="AB8367">
        <v>20022</v>
      </c>
      <c r="AC8367" t="s">
        <v>107</v>
      </c>
    </row>
    <row r="8368" spans="1:29" x14ac:dyDescent="0.3">
      <c r="A8368" s="1" t="s">
        <v>29</v>
      </c>
      <c r="B8368" t="s">
        <v>327</v>
      </c>
      <c r="C8368" t="s">
        <v>2027</v>
      </c>
      <c r="D8368" t="s">
        <v>387</v>
      </c>
      <c r="E8368">
        <v>1</v>
      </c>
      <c r="F8368" t="s">
        <v>221</v>
      </c>
      <c r="G8368" t="s">
        <v>250</v>
      </c>
      <c r="H8368" t="s">
        <v>79</v>
      </c>
      <c r="I8368" t="s">
        <v>519</v>
      </c>
      <c r="J8368" t="s">
        <v>2416</v>
      </c>
      <c r="K8368" t="s">
        <v>18057</v>
      </c>
      <c r="L8368" t="s">
        <v>18058</v>
      </c>
      <c r="M8368" t="s">
        <v>2350</v>
      </c>
      <c r="N8368" t="s">
        <v>94</v>
      </c>
      <c r="O8368">
        <v>26063</v>
      </c>
      <c r="P8368">
        <v>30669</v>
      </c>
      <c r="Q8368" t="s">
        <v>95</v>
      </c>
      <c r="R8368">
        <v>359</v>
      </c>
      <c r="S8368" s="2">
        <v>44280</v>
      </c>
      <c r="T8368" s="2">
        <v>44291</v>
      </c>
      <c r="U8368">
        <v>0</v>
      </c>
      <c r="V8368" t="s">
        <v>85</v>
      </c>
      <c r="W8368">
        <v>428</v>
      </c>
      <c r="X8368" t="s">
        <v>60</v>
      </c>
      <c r="Y8368" t="s">
        <v>72</v>
      </c>
      <c r="Z8368">
        <v>0</v>
      </c>
      <c r="AA8368">
        <v>632</v>
      </c>
      <c r="AB8368">
        <v>28788</v>
      </c>
      <c r="AC8368" t="s">
        <v>46</v>
      </c>
    </row>
    <row r="8369" spans="1:29" x14ac:dyDescent="0.3">
      <c r="A8369" s="1" t="s">
        <v>29</v>
      </c>
      <c r="B8369" t="s">
        <v>228</v>
      </c>
      <c r="C8369" t="s">
        <v>2850</v>
      </c>
      <c r="D8369" t="s">
        <v>128</v>
      </c>
      <c r="E8369">
        <v>6</v>
      </c>
      <c r="F8369" t="s">
        <v>186</v>
      </c>
      <c r="G8369" t="s">
        <v>710</v>
      </c>
      <c r="H8369" t="s">
        <v>35</v>
      </c>
      <c r="I8369" t="s">
        <v>756</v>
      </c>
      <c r="J8369" t="s">
        <v>204</v>
      </c>
      <c r="K8369" t="s">
        <v>18059</v>
      </c>
      <c r="L8369" t="s">
        <v>18060</v>
      </c>
      <c r="M8369" t="s">
        <v>233</v>
      </c>
      <c r="N8369" t="s">
        <v>40</v>
      </c>
      <c r="O8369">
        <v>14591</v>
      </c>
      <c r="P8369">
        <v>18828</v>
      </c>
      <c r="Q8369" t="s">
        <v>41</v>
      </c>
      <c r="R8369">
        <v>337</v>
      </c>
      <c r="S8369" s="2">
        <v>45261</v>
      </c>
      <c r="T8369" s="2">
        <v>45291</v>
      </c>
      <c r="U8369">
        <v>0</v>
      </c>
      <c r="V8369" t="s">
        <v>43</v>
      </c>
      <c r="W8369">
        <v>830</v>
      </c>
      <c r="X8369" t="s">
        <v>60</v>
      </c>
      <c r="Y8369" t="s">
        <v>45</v>
      </c>
      <c r="Z8369">
        <v>0</v>
      </c>
      <c r="AA8369">
        <v>498</v>
      </c>
      <c r="AB8369">
        <v>17932</v>
      </c>
      <c r="AC8369" t="s">
        <v>107</v>
      </c>
    </row>
    <row r="8370" spans="1:29" x14ac:dyDescent="0.3">
      <c r="A8370" s="1" t="s">
        <v>29</v>
      </c>
      <c r="B8370" t="s">
        <v>74</v>
      </c>
      <c r="C8370" t="s">
        <v>1317</v>
      </c>
      <c r="D8370" t="s">
        <v>178</v>
      </c>
      <c r="E8370">
        <v>7</v>
      </c>
      <c r="F8370" t="s">
        <v>271</v>
      </c>
      <c r="G8370" t="s">
        <v>340</v>
      </c>
      <c r="H8370" t="s">
        <v>35</v>
      </c>
      <c r="I8370" t="s">
        <v>1175</v>
      </c>
      <c r="J8370" t="s">
        <v>2941</v>
      </c>
      <c r="K8370" t="s">
        <v>18061</v>
      </c>
      <c r="L8370" t="s">
        <v>18062</v>
      </c>
      <c r="M8370" t="s">
        <v>973</v>
      </c>
      <c r="N8370" t="s">
        <v>58</v>
      </c>
      <c r="O8370">
        <v>11900</v>
      </c>
      <c r="P8370">
        <v>16270</v>
      </c>
      <c r="Q8370" t="s">
        <v>59</v>
      </c>
      <c r="R8370">
        <v>436</v>
      </c>
      <c r="S8370" s="2">
        <v>45355</v>
      </c>
      <c r="T8370" t="s">
        <v>42</v>
      </c>
      <c r="U8370">
        <v>41829</v>
      </c>
      <c r="V8370" t="s">
        <v>43</v>
      </c>
      <c r="W8370">
        <v>777</v>
      </c>
      <c r="X8370" t="s">
        <v>44</v>
      </c>
      <c r="Y8370" t="s">
        <v>45</v>
      </c>
      <c r="Z8370">
        <v>4409</v>
      </c>
      <c r="AA8370">
        <v>568</v>
      </c>
      <c r="AB8370">
        <v>16023</v>
      </c>
      <c r="AC8370" t="s">
        <v>107</v>
      </c>
    </row>
    <row r="8371" spans="1:29" x14ac:dyDescent="0.3">
      <c r="A8371" s="1" t="s">
        <v>47</v>
      </c>
      <c r="B8371" t="s">
        <v>161</v>
      </c>
      <c r="C8371" t="s">
        <v>1487</v>
      </c>
      <c r="D8371" t="s">
        <v>169</v>
      </c>
      <c r="E8371">
        <v>2</v>
      </c>
      <c r="F8371" t="s">
        <v>120</v>
      </c>
      <c r="G8371" t="s">
        <v>820</v>
      </c>
      <c r="H8371" t="s">
        <v>35</v>
      </c>
      <c r="I8371" t="s">
        <v>458</v>
      </c>
      <c r="J8371" t="s">
        <v>1337</v>
      </c>
      <c r="K8371" t="s">
        <v>18063</v>
      </c>
      <c r="L8371" t="s">
        <v>18064</v>
      </c>
      <c r="M8371" t="s">
        <v>283</v>
      </c>
      <c r="N8371" t="s">
        <v>94</v>
      </c>
      <c r="O8371">
        <v>22804</v>
      </c>
      <c r="P8371">
        <v>26018</v>
      </c>
      <c r="Q8371" t="s">
        <v>95</v>
      </c>
      <c r="R8371">
        <v>874</v>
      </c>
      <c r="S8371" s="2">
        <v>44305</v>
      </c>
      <c r="T8371" s="2">
        <v>44310</v>
      </c>
      <c r="U8371">
        <v>0</v>
      </c>
      <c r="V8371" t="s">
        <v>85</v>
      </c>
      <c r="W8371">
        <v>831</v>
      </c>
      <c r="X8371" t="s">
        <v>60</v>
      </c>
      <c r="Y8371" t="s">
        <v>72</v>
      </c>
      <c r="Z8371">
        <v>0</v>
      </c>
      <c r="AA8371">
        <v>777</v>
      </c>
      <c r="AB8371">
        <v>24282</v>
      </c>
      <c r="AC8371" t="s">
        <v>107</v>
      </c>
    </row>
    <row r="8372" spans="1:29" x14ac:dyDescent="0.3">
      <c r="A8372" s="1" t="s">
        <v>29</v>
      </c>
      <c r="B8372" t="s">
        <v>541</v>
      </c>
      <c r="C8372" t="s">
        <v>4780</v>
      </c>
      <c r="D8372" t="s">
        <v>257</v>
      </c>
      <c r="E8372">
        <v>6</v>
      </c>
      <c r="F8372" t="s">
        <v>186</v>
      </c>
      <c r="G8372" t="s">
        <v>650</v>
      </c>
      <c r="H8372" t="s">
        <v>35</v>
      </c>
      <c r="I8372" t="s">
        <v>1553</v>
      </c>
      <c r="J8372" t="s">
        <v>9996</v>
      </c>
      <c r="K8372" t="s">
        <v>18065</v>
      </c>
      <c r="L8372" t="s">
        <v>18066</v>
      </c>
      <c r="M8372" t="s">
        <v>1117</v>
      </c>
      <c r="N8372" t="s">
        <v>58</v>
      </c>
      <c r="O8372">
        <v>20029</v>
      </c>
      <c r="P8372">
        <v>24371</v>
      </c>
      <c r="Q8372" t="s">
        <v>95</v>
      </c>
      <c r="R8372">
        <v>657</v>
      </c>
      <c r="S8372" s="2">
        <v>44273</v>
      </c>
      <c r="T8372" t="s">
        <v>42</v>
      </c>
      <c r="U8372">
        <v>0</v>
      </c>
      <c r="V8372" t="s">
        <v>85</v>
      </c>
      <c r="W8372">
        <v>444</v>
      </c>
      <c r="X8372" t="s">
        <v>44</v>
      </c>
      <c r="Y8372" t="s">
        <v>45</v>
      </c>
      <c r="Z8372">
        <v>3150</v>
      </c>
      <c r="AA8372">
        <v>836</v>
      </c>
      <c r="AB8372">
        <v>22295</v>
      </c>
      <c r="AC8372" t="s">
        <v>107</v>
      </c>
    </row>
    <row r="8373" spans="1:29" x14ac:dyDescent="0.3">
      <c r="A8373" s="1" t="s">
        <v>29</v>
      </c>
      <c r="B8373" t="s">
        <v>96</v>
      </c>
      <c r="C8373" t="s">
        <v>1496</v>
      </c>
      <c r="D8373" t="s">
        <v>50</v>
      </c>
      <c r="E8373">
        <v>5</v>
      </c>
      <c r="F8373" t="s">
        <v>51</v>
      </c>
      <c r="G8373" t="s">
        <v>345</v>
      </c>
      <c r="H8373" t="s">
        <v>79</v>
      </c>
      <c r="I8373" t="s">
        <v>935</v>
      </c>
      <c r="J8373" t="s">
        <v>1358</v>
      </c>
      <c r="K8373" t="s">
        <v>18067</v>
      </c>
      <c r="L8373" t="s">
        <v>18068</v>
      </c>
      <c r="M8373" t="s">
        <v>818</v>
      </c>
      <c r="N8373" t="s">
        <v>94</v>
      </c>
      <c r="O8373">
        <v>8260</v>
      </c>
      <c r="P8373">
        <v>10767</v>
      </c>
      <c r="Q8373" t="s">
        <v>59</v>
      </c>
      <c r="R8373">
        <v>43</v>
      </c>
      <c r="S8373" s="2">
        <v>45146</v>
      </c>
      <c r="T8373" t="s">
        <v>42</v>
      </c>
      <c r="U8373">
        <v>45172</v>
      </c>
      <c r="V8373" t="s">
        <v>71</v>
      </c>
      <c r="W8373">
        <v>595</v>
      </c>
      <c r="X8373" t="s">
        <v>44</v>
      </c>
      <c r="Y8373" t="s">
        <v>45</v>
      </c>
      <c r="Z8373">
        <v>0</v>
      </c>
      <c r="AA8373">
        <v>920</v>
      </c>
      <c r="AB8373">
        <v>10049</v>
      </c>
      <c r="AC8373" t="s">
        <v>73</v>
      </c>
    </row>
    <row r="8374" spans="1:29" x14ac:dyDescent="0.3">
      <c r="A8374" s="1" t="s">
        <v>47</v>
      </c>
      <c r="B8374" t="s">
        <v>153</v>
      </c>
      <c r="C8374" t="s">
        <v>1179</v>
      </c>
      <c r="D8374" t="s">
        <v>138</v>
      </c>
      <c r="E8374">
        <v>3</v>
      </c>
      <c r="F8374" t="s">
        <v>77</v>
      </c>
      <c r="G8374" t="s">
        <v>78</v>
      </c>
      <c r="H8374" t="s">
        <v>79</v>
      </c>
      <c r="I8374" t="s">
        <v>464</v>
      </c>
      <c r="J8374" t="s">
        <v>645</v>
      </c>
      <c r="K8374" t="s">
        <v>18069</v>
      </c>
      <c r="L8374" t="s">
        <v>18070</v>
      </c>
      <c r="M8374" t="s">
        <v>255</v>
      </c>
      <c r="N8374" t="s">
        <v>84</v>
      </c>
      <c r="O8374">
        <v>9021</v>
      </c>
      <c r="P8374">
        <v>13614</v>
      </c>
      <c r="Q8374" t="s">
        <v>95</v>
      </c>
      <c r="R8374">
        <v>187</v>
      </c>
      <c r="S8374" s="2">
        <v>44742</v>
      </c>
      <c r="T8374" t="s">
        <v>42</v>
      </c>
      <c r="U8374">
        <v>0</v>
      </c>
      <c r="V8374" t="s">
        <v>85</v>
      </c>
      <c r="W8374">
        <v>698</v>
      </c>
      <c r="X8374" t="s">
        <v>44</v>
      </c>
      <c r="Y8374" t="s">
        <v>61</v>
      </c>
      <c r="Z8374">
        <v>0</v>
      </c>
      <c r="AA8374">
        <v>11</v>
      </c>
      <c r="AB8374">
        <v>11663</v>
      </c>
      <c r="AC8374" t="s">
        <v>73</v>
      </c>
    </row>
    <row r="8375" spans="1:29" x14ac:dyDescent="0.3">
      <c r="A8375" s="1" t="s">
        <v>29</v>
      </c>
      <c r="B8375" t="s">
        <v>96</v>
      </c>
      <c r="C8375" t="s">
        <v>1079</v>
      </c>
      <c r="D8375" t="s">
        <v>185</v>
      </c>
      <c r="E8375">
        <v>1</v>
      </c>
      <c r="F8375" t="s">
        <v>99</v>
      </c>
      <c r="G8375" t="s">
        <v>1638</v>
      </c>
      <c r="H8375" t="s">
        <v>79</v>
      </c>
      <c r="I8375" t="s">
        <v>668</v>
      </c>
      <c r="J8375" t="s">
        <v>8485</v>
      </c>
      <c r="K8375" t="s">
        <v>18071</v>
      </c>
      <c r="L8375" t="s">
        <v>18072</v>
      </c>
      <c r="M8375" t="s">
        <v>199</v>
      </c>
      <c r="N8375" t="s">
        <v>40</v>
      </c>
      <c r="O8375">
        <v>25215</v>
      </c>
      <c r="P8375">
        <v>28620</v>
      </c>
      <c r="Q8375" t="s">
        <v>95</v>
      </c>
      <c r="R8375">
        <v>561</v>
      </c>
      <c r="S8375" s="2">
        <v>44596</v>
      </c>
      <c r="T8375" s="2">
        <v>44616</v>
      </c>
      <c r="U8375">
        <v>0</v>
      </c>
      <c r="V8375" t="s">
        <v>106</v>
      </c>
      <c r="W8375">
        <v>446</v>
      </c>
      <c r="X8375" t="s">
        <v>60</v>
      </c>
      <c r="Y8375" t="s">
        <v>61</v>
      </c>
      <c r="Z8375">
        <v>0</v>
      </c>
      <c r="AA8375">
        <v>425</v>
      </c>
      <c r="AB8375">
        <v>25430</v>
      </c>
      <c r="AC8375" t="s">
        <v>107</v>
      </c>
    </row>
    <row r="8376" spans="1:29" x14ac:dyDescent="0.3">
      <c r="A8376" s="1" t="s">
        <v>47</v>
      </c>
      <c r="B8376" t="s">
        <v>108</v>
      </c>
      <c r="C8376" t="s">
        <v>109</v>
      </c>
      <c r="D8376" t="s">
        <v>50</v>
      </c>
      <c r="E8376">
        <v>8</v>
      </c>
      <c r="F8376" t="s">
        <v>33</v>
      </c>
      <c r="G8376" t="s">
        <v>179</v>
      </c>
      <c r="H8376" t="s">
        <v>79</v>
      </c>
      <c r="I8376" t="s">
        <v>36</v>
      </c>
      <c r="J8376" t="s">
        <v>3668</v>
      </c>
      <c r="K8376" t="s">
        <v>18073</v>
      </c>
      <c r="L8376" t="s">
        <v>18074</v>
      </c>
      <c r="M8376" t="s">
        <v>1422</v>
      </c>
      <c r="N8376" t="s">
        <v>84</v>
      </c>
      <c r="O8376">
        <v>21410</v>
      </c>
      <c r="P8376">
        <v>24994</v>
      </c>
      <c r="Q8376" t="s">
        <v>41</v>
      </c>
      <c r="R8376">
        <v>323</v>
      </c>
      <c r="S8376" s="2">
        <v>45211</v>
      </c>
      <c r="T8376" s="2">
        <v>45231</v>
      </c>
      <c r="U8376">
        <v>0</v>
      </c>
      <c r="V8376" t="s">
        <v>71</v>
      </c>
      <c r="W8376">
        <v>415</v>
      </c>
      <c r="X8376" t="s">
        <v>60</v>
      </c>
      <c r="Y8376" t="s">
        <v>45</v>
      </c>
      <c r="Z8376">
        <v>0</v>
      </c>
      <c r="AA8376">
        <v>451</v>
      </c>
      <c r="AB8376">
        <v>24935</v>
      </c>
      <c r="AC8376" t="s">
        <v>73</v>
      </c>
    </row>
    <row r="8377" spans="1:29" x14ac:dyDescent="0.3">
      <c r="A8377" s="1" t="s">
        <v>47</v>
      </c>
      <c r="B8377" t="s">
        <v>117</v>
      </c>
      <c r="C8377" t="s">
        <v>243</v>
      </c>
      <c r="D8377" t="s">
        <v>201</v>
      </c>
      <c r="E8377">
        <v>10</v>
      </c>
      <c r="F8377" t="s">
        <v>64</v>
      </c>
      <c r="G8377" t="s">
        <v>433</v>
      </c>
      <c r="H8377" t="s">
        <v>35</v>
      </c>
      <c r="I8377" t="s">
        <v>36</v>
      </c>
      <c r="J8377" t="s">
        <v>2610</v>
      </c>
      <c r="K8377" t="s">
        <v>18075</v>
      </c>
      <c r="L8377" t="s">
        <v>18076</v>
      </c>
      <c r="M8377" t="s">
        <v>1301</v>
      </c>
      <c r="N8377" t="s">
        <v>84</v>
      </c>
      <c r="O8377">
        <v>14847</v>
      </c>
      <c r="P8377">
        <v>17583</v>
      </c>
      <c r="Q8377" t="s">
        <v>41</v>
      </c>
      <c r="R8377">
        <v>147</v>
      </c>
      <c r="S8377" s="2">
        <v>45060</v>
      </c>
      <c r="T8377" s="2">
        <v>45065</v>
      </c>
      <c r="U8377">
        <v>0</v>
      </c>
      <c r="V8377" t="s">
        <v>85</v>
      </c>
      <c r="W8377">
        <v>773</v>
      </c>
      <c r="X8377" t="s">
        <v>60</v>
      </c>
      <c r="Y8377" t="s">
        <v>61</v>
      </c>
      <c r="Z8377">
        <v>0</v>
      </c>
      <c r="AA8377">
        <v>99</v>
      </c>
      <c r="AB8377">
        <v>16194</v>
      </c>
      <c r="AC8377" t="s">
        <v>73</v>
      </c>
    </row>
    <row r="8378" spans="1:29" x14ac:dyDescent="0.3">
      <c r="A8378" s="1" t="s">
        <v>47</v>
      </c>
      <c r="B8378" t="s">
        <v>161</v>
      </c>
      <c r="C8378" t="s">
        <v>1434</v>
      </c>
      <c r="D8378" t="s">
        <v>352</v>
      </c>
      <c r="E8378">
        <v>5</v>
      </c>
      <c r="F8378" t="s">
        <v>77</v>
      </c>
      <c r="G8378" t="s">
        <v>365</v>
      </c>
      <c r="H8378" t="s">
        <v>35</v>
      </c>
      <c r="I8378" t="s">
        <v>53</v>
      </c>
      <c r="J8378" t="s">
        <v>4329</v>
      </c>
      <c r="K8378" t="s">
        <v>18077</v>
      </c>
      <c r="L8378" t="s">
        <v>18078</v>
      </c>
      <c r="M8378" t="s">
        <v>2032</v>
      </c>
      <c r="N8378" t="s">
        <v>84</v>
      </c>
      <c r="O8378">
        <v>22873</v>
      </c>
      <c r="P8378">
        <v>26507</v>
      </c>
      <c r="Q8378" t="s">
        <v>59</v>
      </c>
      <c r="R8378">
        <v>287</v>
      </c>
      <c r="S8378" s="2">
        <v>44542</v>
      </c>
      <c r="T8378" t="s">
        <v>42</v>
      </c>
      <c r="U8378">
        <v>8565</v>
      </c>
      <c r="V8378" t="s">
        <v>85</v>
      </c>
      <c r="W8378">
        <v>687</v>
      </c>
      <c r="X8378" t="s">
        <v>44</v>
      </c>
      <c r="Y8378" t="s">
        <v>61</v>
      </c>
      <c r="Z8378">
        <v>0</v>
      </c>
      <c r="AA8378">
        <v>732</v>
      </c>
      <c r="AB8378">
        <v>26369</v>
      </c>
      <c r="AC8378" t="s">
        <v>107</v>
      </c>
    </row>
    <row r="8379" spans="1:29" x14ac:dyDescent="0.3">
      <c r="A8379" s="1" t="s">
        <v>47</v>
      </c>
      <c r="B8379" t="s">
        <v>153</v>
      </c>
      <c r="C8379" t="s">
        <v>1614</v>
      </c>
      <c r="D8379" t="s">
        <v>178</v>
      </c>
      <c r="E8379">
        <v>9</v>
      </c>
      <c r="F8379" t="s">
        <v>51</v>
      </c>
      <c r="G8379" t="s">
        <v>1427</v>
      </c>
      <c r="H8379" t="s">
        <v>79</v>
      </c>
      <c r="I8379" t="s">
        <v>9145</v>
      </c>
      <c r="J8379" t="s">
        <v>18079</v>
      </c>
      <c r="K8379" t="s">
        <v>18080</v>
      </c>
      <c r="L8379" t="s">
        <v>18081</v>
      </c>
      <c r="M8379" t="s">
        <v>1202</v>
      </c>
      <c r="N8379" t="s">
        <v>40</v>
      </c>
      <c r="O8379">
        <v>7253</v>
      </c>
      <c r="P8379">
        <v>11043</v>
      </c>
      <c r="Q8379" t="s">
        <v>95</v>
      </c>
      <c r="R8379">
        <v>251</v>
      </c>
      <c r="S8379" s="2">
        <v>44500</v>
      </c>
      <c r="T8379" t="s">
        <v>42</v>
      </c>
      <c r="U8379">
        <v>0</v>
      </c>
      <c r="V8379" t="s">
        <v>106</v>
      </c>
      <c r="W8379">
        <v>602</v>
      </c>
      <c r="X8379" t="s">
        <v>44</v>
      </c>
      <c r="Y8379" t="s">
        <v>61</v>
      </c>
      <c r="Z8379">
        <v>0</v>
      </c>
      <c r="AA8379">
        <v>367</v>
      </c>
      <c r="AB8379">
        <v>10161</v>
      </c>
      <c r="AC8379" t="s">
        <v>107</v>
      </c>
    </row>
    <row r="8380" spans="1:29" x14ac:dyDescent="0.3">
      <c r="A8380" s="1" t="s">
        <v>29</v>
      </c>
      <c r="B8380" t="s">
        <v>363</v>
      </c>
      <c r="C8380" t="s">
        <v>3486</v>
      </c>
      <c r="D8380" t="s">
        <v>155</v>
      </c>
      <c r="E8380">
        <v>5</v>
      </c>
      <c r="F8380" t="s">
        <v>77</v>
      </c>
      <c r="G8380" t="s">
        <v>78</v>
      </c>
      <c r="H8380" t="s">
        <v>35</v>
      </c>
      <c r="I8380" t="s">
        <v>1480</v>
      </c>
      <c r="J8380" t="s">
        <v>524</v>
      </c>
      <c r="K8380" t="s">
        <v>18082</v>
      </c>
      <c r="L8380" t="s">
        <v>18083</v>
      </c>
      <c r="M8380" t="s">
        <v>421</v>
      </c>
      <c r="N8380" t="s">
        <v>40</v>
      </c>
      <c r="O8380">
        <v>14582</v>
      </c>
      <c r="P8380">
        <v>17807</v>
      </c>
      <c r="Q8380" t="s">
        <v>41</v>
      </c>
      <c r="R8380">
        <v>730</v>
      </c>
      <c r="S8380" s="2">
        <v>44956</v>
      </c>
      <c r="T8380" t="s">
        <v>42</v>
      </c>
      <c r="U8380">
        <v>0</v>
      </c>
      <c r="V8380" t="s">
        <v>43</v>
      </c>
      <c r="W8380">
        <v>604</v>
      </c>
      <c r="X8380" t="s">
        <v>44</v>
      </c>
      <c r="Y8380" t="s">
        <v>72</v>
      </c>
      <c r="Z8380">
        <v>0</v>
      </c>
      <c r="AA8380">
        <v>204</v>
      </c>
      <c r="AB8380">
        <v>15730</v>
      </c>
      <c r="AC8380" t="s">
        <v>107</v>
      </c>
    </row>
    <row r="8381" spans="1:29" x14ac:dyDescent="0.3">
      <c r="A8381" s="1" t="s">
        <v>47</v>
      </c>
      <c r="B8381" t="s">
        <v>108</v>
      </c>
      <c r="C8381" t="s">
        <v>1220</v>
      </c>
      <c r="D8381" t="s">
        <v>178</v>
      </c>
      <c r="E8381">
        <v>4</v>
      </c>
      <c r="F8381" t="s">
        <v>64</v>
      </c>
      <c r="G8381" t="s">
        <v>433</v>
      </c>
      <c r="H8381" t="s">
        <v>35</v>
      </c>
      <c r="I8381" t="s">
        <v>188</v>
      </c>
      <c r="J8381" t="s">
        <v>2777</v>
      </c>
      <c r="K8381" t="s">
        <v>18084</v>
      </c>
      <c r="L8381" t="s">
        <v>18085</v>
      </c>
      <c r="M8381" t="s">
        <v>1768</v>
      </c>
      <c r="N8381" t="s">
        <v>58</v>
      </c>
      <c r="O8381">
        <v>8467</v>
      </c>
      <c r="P8381">
        <v>11969</v>
      </c>
      <c r="Q8381" t="s">
        <v>95</v>
      </c>
      <c r="R8381">
        <v>461</v>
      </c>
      <c r="S8381" s="2">
        <v>45047</v>
      </c>
      <c r="T8381" t="s">
        <v>42</v>
      </c>
      <c r="U8381">
        <v>0</v>
      </c>
      <c r="V8381" t="s">
        <v>43</v>
      </c>
      <c r="W8381">
        <v>786</v>
      </c>
      <c r="X8381" t="s">
        <v>44</v>
      </c>
      <c r="Y8381" t="s">
        <v>45</v>
      </c>
      <c r="Z8381">
        <v>3338</v>
      </c>
      <c r="AA8381">
        <v>229</v>
      </c>
      <c r="AB8381">
        <v>10204</v>
      </c>
      <c r="AC8381" t="s">
        <v>107</v>
      </c>
    </row>
    <row r="8382" spans="1:29" x14ac:dyDescent="0.3">
      <c r="A8382" s="1" t="s">
        <v>29</v>
      </c>
      <c r="B8382" t="s">
        <v>228</v>
      </c>
      <c r="C8382" t="s">
        <v>2850</v>
      </c>
      <c r="D8382" t="s">
        <v>138</v>
      </c>
      <c r="E8382">
        <v>7</v>
      </c>
      <c r="F8382" t="s">
        <v>221</v>
      </c>
      <c r="G8382" t="s">
        <v>858</v>
      </c>
      <c r="H8382" t="s">
        <v>79</v>
      </c>
      <c r="I8382" t="s">
        <v>5612</v>
      </c>
      <c r="J8382" t="s">
        <v>224</v>
      </c>
      <c r="K8382" t="s">
        <v>18086</v>
      </c>
      <c r="L8382" t="s">
        <v>18087</v>
      </c>
      <c r="M8382" t="s">
        <v>262</v>
      </c>
      <c r="N8382" t="s">
        <v>94</v>
      </c>
      <c r="O8382">
        <v>9432</v>
      </c>
      <c r="P8382">
        <v>13307</v>
      </c>
      <c r="Q8382" t="s">
        <v>59</v>
      </c>
      <c r="R8382">
        <v>224</v>
      </c>
      <c r="S8382" s="2">
        <v>45271</v>
      </c>
      <c r="T8382" s="2">
        <v>45293</v>
      </c>
      <c r="U8382">
        <v>33255</v>
      </c>
      <c r="V8382" t="s">
        <v>43</v>
      </c>
      <c r="W8382">
        <v>414</v>
      </c>
      <c r="X8382" t="s">
        <v>60</v>
      </c>
      <c r="Y8382" t="s">
        <v>72</v>
      </c>
      <c r="Z8382">
        <v>0</v>
      </c>
      <c r="AA8382">
        <v>383</v>
      </c>
      <c r="AB8382">
        <v>12292</v>
      </c>
      <c r="AC8382" t="s">
        <v>46</v>
      </c>
    </row>
    <row r="8383" spans="1:29" x14ac:dyDescent="0.3">
      <c r="A8383" s="1" t="s">
        <v>29</v>
      </c>
      <c r="B8383" t="s">
        <v>363</v>
      </c>
      <c r="C8383" t="s">
        <v>416</v>
      </c>
      <c r="D8383" t="s">
        <v>178</v>
      </c>
      <c r="E8383">
        <v>5</v>
      </c>
      <c r="F8383" t="s">
        <v>271</v>
      </c>
      <c r="G8383" t="s">
        <v>495</v>
      </c>
      <c r="H8383" t="s">
        <v>35</v>
      </c>
      <c r="I8383" t="s">
        <v>446</v>
      </c>
      <c r="J8383" t="s">
        <v>1818</v>
      </c>
      <c r="K8383" t="s">
        <v>18088</v>
      </c>
      <c r="L8383" t="s">
        <v>18089</v>
      </c>
      <c r="M8383" t="s">
        <v>705</v>
      </c>
      <c r="N8383" t="s">
        <v>58</v>
      </c>
      <c r="O8383">
        <v>26441</v>
      </c>
      <c r="P8383">
        <v>31384</v>
      </c>
      <c r="Q8383" t="s">
        <v>95</v>
      </c>
      <c r="R8383">
        <v>609</v>
      </c>
      <c r="S8383" s="2">
        <v>44334</v>
      </c>
      <c r="T8383" t="s">
        <v>42</v>
      </c>
      <c r="U8383">
        <v>0</v>
      </c>
      <c r="V8383" t="s">
        <v>71</v>
      </c>
      <c r="W8383">
        <v>487</v>
      </c>
      <c r="X8383" t="s">
        <v>44</v>
      </c>
      <c r="Y8383" t="s">
        <v>72</v>
      </c>
      <c r="Z8383">
        <v>4595</v>
      </c>
      <c r="AA8383">
        <v>136</v>
      </c>
      <c r="AB8383">
        <v>29608</v>
      </c>
      <c r="AC8383" t="s">
        <v>46</v>
      </c>
    </row>
    <row r="8384" spans="1:29" x14ac:dyDescent="0.3">
      <c r="A8384" s="1" t="s">
        <v>47</v>
      </c>
      <c r="B8384" t="s">
        <v>161</v>
      </c>
      <c r="C8384" t="s">
        <v>2054</v>
      </c>
      <c r="D8384" t="s">
        <v>387</v>
      </c>
      <c r="E8384">
        <v>10</v>
      </c>
      <c r="F8384" t="s">
        <v>64</v>
      </c>
      <c r="G8384" t="s">
        <v>65</v>
      </c>
      <c r="H8384" t="s">
        <v>35</v>
      </c>
      <c r="I8384" t="s">
        <v>632</v>
      </c>
      <c r="J8384" t="s">
        <v>4544</v>
      </c>
      <c r="K8384" t="s">
        <v>18090</v>
      </c>
      <c r="L8384" t="s">
        <v>18091</v>
      </c>
      <c r="M8384" t="s">
        <v>2032</v>
      </c>
      <c r="N8384" t="s">
        <v>84</v>
      </c>
      <c r="O8384">
        <v>18215</v>
      </c>
      <c r="P8384">
        <v>21734</v>
      </c>
      <c r="Q8384" t="s">
        <v>95</v>
      </c>
      <c r="R8384">
        <v>242</v>
      </c>
      <c r="S8384" s="2">
        <v>45227</v>
      </c>
      <c r="T8384" t="s">
        <v>42</v>
      </c>
      <c r="U8384">
        <v>0</v>
      </c>
      <c r="V8384" t="s">
        <v>71</v>
      </c>
      <c r="W8384">
        <v>678</v>
      </c>
      <c r="X8384" t="s">
        <v>44</v>
      </c>
      <c r="Y8384" t="s">
        <v>61</v>
      </c>
      <c r="Z8384">
        <v>0</v>
      </c>
      <c r="AA8384">
        <v>972</v>
      </c>
      <c r="AB8384">
        <v>20334</v>
      </c>
      <c r="AC8384" t="s">
        <v>107</v>
      </c>
    </row>
    <row r="8385" spans="1:29" x14ac:dyDescent="0.3">
      <c r="A8385" s="1" t="s">
        <v>29</v>
      </c>
      <c r="B8385" t="s">
        <v>228</v>
      </c>
      <c r="C8385" t="s">
        <v>484</v>
      </c>
      <c r="D8385" t="s">
        <v>76</v>
      </c>
      <c r="E8385">
        <v>7</v>
      </c>
      <c r="F8385" t="s">
        <v>77</v>
      </c>
      <c r="G8385" t="s">
        <v>980</v>
      </c>
      <c r="H8385" t="s">
        <v>79</v>
      </c>
      <c r="I8385" t="s">
        <v>1634</v>
      </c>
      <c r="J8385" t="s">
        <v>7426</v>
      </c>
      <c r="K8385" t="s">
        <v>18092</v>
      </c>
      <c r="L8385" t="s">
        <v>18093</v>
      </c>
      <c r="M8385" t="s">
        <v>964</v>
      </c>
      <c r="N8385" t="s">
        <v>40</v>
      </c>
      <c r="O8385">
        <v>7283</v>
      </c>
      <c r="P8385">
        <v>12133</v>
      </c>
      <c r="Q8385" t="s">
        <v>59</v>
      </c>
      <c r="R8385">
        <v>784</v>
      </c>
      <c r="S8385" s="2">
        <v>45070</v>
      </c>
      <c r="T8385" t="s">
        <v>42</v>
      </c>
      <c r="U8385">
        <v>11420</v>
      </c>
      <c r="V8385" t="s">
        <v>106</v>
      </c>
      <c r="W8385">
        <v>661</v>
      </c>
      <c r="X8385" t="s">
        <v>44</v>
      </c>
      <c r="Y8385" t="s">
        <v>45</v>
      </c>
      <c r="Z8385">
        <v>0</v>
      </c>
      <c r="AA8385">
        <v>889</v>
      </c>
      <c r="AB8385">
        <v>10796</v>
      </c>
      <c r="AC8385" t="s">
        <v>107</v>
      </c>
    </row>
    <row r="8386" spans="1:29" x14ac:dyDescent="0.3">
      <c r="A8386" s="1" t="s">
        <v>29</v>
      </c>
      <c r="B8386" t="s">
        <v>393</v>
      </c>
      <c r="C8386" t="s">
        <v>2027</v>
      </c>
      <c r="D8386" t="s">
        <v>98</v>
      </c>
      <c r="E8386">
        <v>6</v>
      </c>
      <c r="F8386" t="s">
        <v>221</v>
      </c>
      <c r="G8386" t="s">
        <v>1096</v>
      </c>
      <c r="H8386" t="s">
        <v>79</v>
      </c>
      <c r="I8386" t="s">
        <v>7587</v>
      </c>
      <c r="J8386" t="s">
        <v>372</v>
      </c>
      <c r="K8386" t="s">
        <v>18094</v>
      </c>
      <c r="L8386" t="s">
        <v>18095</v>
      </c>
      <c r="M8386" t="s">
        <v>654</v>
      </c>
      <c r="N8386" t="s">
        <v>58</v>
      </c>
      <c r="O8386">
        <v>6373</v>
      </c>
      <c r="P8386">
        <v>9163</v>
      </c>
      <c r="Q8386" t="s">
        <v>41</v>
      </c>
      <c r="R8386">
        <v>117</v>
      </c>
      <c r="S8386" s="2">
        <v>45113</v>
      </c>
      <c r="T8386" s="2">
        <v>45120</v>
      </c>
      <c r="U8386">
        <v>0</v>
      </c>
      <c r="V8386" t="s">
        <v>43</v>
      </c>
      <c r="W8386">
        <v>471</v>
      </c>
      <c r="X8386" t="s">
        <v>60</v>
      </c>
      <c r="Y8386" t="s">
        <v>61</v>
      </c>
      <c r="Z8386">
        <v>2398</v>
      </c>
      <c r="AA8386">
        <v>228</v>
      </c>
      <c r="AB8386">
        <v>9052</v>
      </c>
      <c r="AC8386" t="s">
        <v>46</v>
      </c>
    </row>
    <row r="8387" spans="1:29" x14ac:dyDescent="0.3">
      <c r="A8387" s="1" t="s">
        <v>29</v>
      </c>
      <c r="B8387" t="s">
        <v>62</v>
      </c>
      <c r="C8387" t="s">
        <v>5704</v>
      </c>
      <c r="D8387" t="s">
        <v>201</v>
      </c>
      <c r="E8387">
        <v>8</v>
      </c>
      <c r="F8387" t="s">
        <v>33</v>
      </c>
      <c r="G8387" t="s">
        <v>179</v>
      </c>
      <c r="H8387" t="s">
        <v>79</v>
      </c>
      <c r="I8387" t="s">
        <v>1246</v>
      </c>
      <c r="J8387" t="s">
        <v>211</v>
      </c>
      <c r="K8387" t="s">
        <v>18096</v>
      </c>
      <c r="L8387" t="s">
        <v>18097</v>
      </c>
      <c r="M8387" t="s">
        <v>135</v>
      </c>
      <c r="N8387" t="s">
        <v>94</v>
      </c>
      <c r="O8387">
        <v>16642</v>
      </c>
      <c r="P8387">
        <v>20049</v>
      </c>
      <c r="Q8387" t="s">
        <v>41</v>
      </c>
      <c r="R8387">
        <v>938</v>
      </c>
      <c r="S8387" s="2">
        <v>44814</v>
      </c>
      <c r="T8387" s="2">
        <v>44820</v>
      </c>
      <c r="U8387">
        <v>0</v>
      </c>
      <c r="V8387" t="s">
        <v>43</v>
      </c>
      <c r="W8387">
        <v>569</v>
      </c>
      <c r="X8387" t="s">
        <v>60</v>
      </c>
      <c r="Y8387" t="s">
        <v>61</v>
      </c>
      <c r="Z8387">
        <v>0</v>
      </c>
      <c r="AA8387">
        <v>37</v>
      </c>
      <c r="AB8387">
        <v>16787</v>
      </c>
      <c r="AC8387" t="s">
        <v>73</v>
      </c>
    </row>
    <row r="8388" spans="1:29" x14ac:dyDescent="0.3">
      <c r="A8388" s="1" t="s">
        <v>29</v>
      </c>
      <c r="B8388" t="s">
        <v>363</v>
      </c>
      <c r="C8388" t="s">
        <v>1409</v>
      </c>
      <c r="D8388" t="s">
        <v>169</v>
      </c>
      <c r="E8388">
        <v>6</v>
      </c>
      <c r="F8388" t="s">
        <v>99</v>
      </c>
      <c r="G8388" t="s">
        <v>631</v>
      </c>
      <c r="H8388" t="s">
        <v>79</v>
      </c>
      <c r="I8388" t="s">
        <v>1705</v>
      </c>
      <c r="J8388" t="s">
        <v>9996</v>
      </c>
      <c r="K8388" t="s">
        <v>18098</v>
      </c>
      <c r="L8388" t="s">
        <v>18099</v>
      </c>
      <c r="M8388" t="s">
        <v>369</v>
      </c>
      <c r="N8388" t="s">
        <v>40</v>
      </c>
      <c r="O8388">
        <v>9936</v>
      </c>
      <c r="P8388">
        <v>12124</v>
      </c>
      <c r="Q8388" t="s">
        <v>59</v>
      </c>
      <c r="R8388">
        <v>995</v>
      </c>
      <c r="S8388" s="2">
        <v>45099</v>
      </c>
      <c r="T8388" t="s">
        <v>42</v>
      </c>
      <c r="U8388">
        <v>24481</v>
      </c>
      <c r="V8388" t="s">
        <v>106</v>
      </c>
      <c r="W8388">
        <v>806</v>
      </c>
      <c r="X8388" t="s">
        <v>44</v>
      </c>
      <c r="Y8388" t="s">
        <v>72</v>
      </c>
      <c r="Z8388">
        <v>0</v>
      </c>
      <c r="AA8388">
        <v>871</v>
      </c>
      <c r="AB8388">
        <v>10696</v>
      </c>
      <c r="AC8388" t="s">
        <v>107</v>
      </c>
    </row>
    <row r="8389" spans="1:29" x14ac:dyDescent="0.3">
      <c r="A8389" s="1" t="s">
        <v>29</v>
      </c>
      <c r="B8389" t="s">
        <v>393</v>
      </c>
      <c r="C8389" t="s">
        <v>1253</v>
      </c>
      <c r="D8389" t="s">
        <v>387</v>
      </c>
      <c r="E8389">
        <v>8</v>
      </c>
      <c r="F8389" t="s">
        <v>186</v>
      </c>
      <c r="G8389" t="s">
        <v>463</v>
      </c>
      <c r="H8389" t="s">
        <v>79</v>
      </c>
      <c r="I8389" t="s">
        <v>906</v>
      </c>
      <c r="J8389" t="s">
        <v>2833</v>
      </c>
      <c r="K8389" t="s">
        <v>18100</v>
      </c>
      <c r="L8389" t="s">
        <v>18101</v>
      </c>
      <c r="M8389" t="s">
        <v>948</v>
      </c>
      <c r="N8389" t="s">
        <v>40</v>
      </c>
      <c r="O8389">
        <v>15119</v>
      </c>
      <c r="P8389">
        <v>17313</v>
      </c>
      <c r="Q8389" t="s">
        <v>41</v>
      </c>
      <c r="R8389">
        <v>218</v>
      </c>
      <c r="S8389" s="2">
        <v>45128</v>
      </c>
      <c r="T8389" s="2">
        <v>45152</v>
      </c>
      <c r="U8389">
        <v>0</v>
      </c>
      <c r="V8389" t="s">
        <v>106</v>
      </c>
      <c r="W8389">
        <v>750</v>
      </c>
      <c r="X8389" t="s">
        <v>60</v>
      </c>
      <c r="Y8389" t="s">
        <v>72</v>
      </c>
      <c r="Z8389">
        <v>0</v>
      </c>
      <c r="AA8389">
        <v>904</v>
      </c>
      <c r="AB8389">
        <v>16998</v>
      </c>
      <c r="AC8389" t="s">
        <v>107</v>
      </c>
    </row>
    <row r="8390" spans="1:29" x14ac:dyDescent="0.3">
      <c r="A8390" s="1" t="s">
        <v>29</v>
      </c>
      <c r="B8390" t="s">
        <v>86</v>
      </c>
      <c r="C8390" t="s">
        <v>1042</v>
      </c>
      <c r="D8390" t="s">
        <v>169</v>
      </c>
      <c r="E8390">
        <v>10</v>
      </c>
      <c r="F8390" t="s">
        <v>64</v>
      </c>
      <c r="G8390" t="s">
        <v>802</v>
      </c>
      <c r="H8390" t="s">
        <v>79</v>
      </c>
      <c r="I8390" t="s">
        <v>587</v>
      </c>
      <c r="J8390" t="s">
        <v>9865</v>
      </c>
      <c r="K8390" t="s">
        <v>18102</v>
      </c>
      <c r="L8390" t="s">
        <v>18103</v>
      </c>
      <c r="M8390" t="s">
        <v>1691</v>
      </c>
      <c r="N8390" t="s">
        <v>84</v>
      </c>
      <c r="O8390">
        <v>14538</v>
      </c>
      <c r="P8390">
        <v>17389</v>
      </c>
      <c r="Q8390" t="s">
        <v>95</v>
      </c>
      <c r="R8390">
        <v>974</v>
      </c>
      <c r="S8390" s="2">
        <v>45339</v>
      </c>
      <c r="T8390" t="s">
        <v>42</v>
      </c>
      <c r="U8390">
        <v>0</v>
      </c>
      <c r="V8390" t="s">
        <v>43</v>
      </c>
      <c r="W8390">
        <v>807</v>
      </c>
      <c r="X8390" t="s">
        <v>44</v>
      </c>
      <c r="Y8390" t="s">
        <v>45</v>
      </c>
      <c r="Z8390">
        <v>0</v>
      </c>
      <c r="AA8390">
        <v>181</v>
      </c>
      <c r="AB8390">
        <v>17195</v>
      </c>
      <c r="AC8390" t="s">
        <v>107</v>
      </c>
    </row>
    <row r="8391" spans="1:29" x14ac:dyDescent="0.3">
      <c r="A8391" s="1" t="s">
        <v>29</v>
      </c>
      <c r="B8391" t="s">
        <v>86</v>
      </c>
      <c r="C8391" t="s">
        <v>1925</v>
      </c>
      <c r="D8391" t="s">
        <v>387</v>
      </c>
      <c r="E8391">
        <v>3</v>
      </c>
      <c r="F8391" t="s">
        <v>33</v>
      </c>
      <c r="G8391" t="s">
        <v>728</v>
      </c>
      <c r="H8391" t="s">
        <v>35</v>
      </c>
      <c r="I8391" t="s">
        <v>906</v>
      </c>
      <c r="J8391" t="s">
        <v>204</v>
      </c>
      <c r="K8391" t="s">
        <v>18104</v>
      </c>
      <c r="L8391" t="s">
        <v>18105</v>
      </c>
      <c r="M8391" t="s">
        <v>1015</v>
      </c>
      <c r="N8391" t="s">
        <v>84</v>
      </c>
      <c r="O8391">
        <v>22651</v>
      </c>
      <c r="P8391">
        <v>25074</v>
      </c>
      <c r="Q8391" t="s">
        <v>59</v>
      </c>
      <c r="R8391">
        <v>463</v>
      </c>
      <c r="S8391" s="2">
        <v>44617</v>
      </c>
      <c r="T8391" s="2">
        <v>44629</v>
      </c>
      <c r="U8391">
        <v>43073</v>
      </c>
      <c r="V8391" t="s">
        <v>71</v>
      </c>
      <c r="W8391">
        <v>780</v>
      </c>
      <c r="X8391" t="s">
        <v>60</v>
      </c>
      <c r="Y8391" t="s">
        <v>45</v>
      </c>
      <c r="Z8391">
        <v>0</v>
      </c>
      <c r="AA8391">
        <v>443</v>
      </c>
      <c r="AB8391">
        <v>23320</v>
      </c>
      <c r="AC8391" t="s">
        <v>107</v>
      </c>
    </row>
    <row r="8392" spans="1:29" x14ac:dyDescent="0.3">
      <c r="A8392" s="1" t="s">
        <v>29</v>
      </c>
      <c r="B8392" t="s">
        <v>62</v>
      </c>
      <c r="C8392" t="s">
        <v>357</v>
      </c>
      <c r="D8392" t="s">
        <v>185</v>
      </c>
      <c r="E8392">
        <v>5</v>
      </c>
      <c r="F8392" t="s">
        <v>51</v>
      </c>
      <c r="G8392" t="s">
        <v>1069</v>
      </c>
      <c r="H8392" t="s">
        <v>79</v>
      </c>
      <c r="I8392" t="s">
        <v>4605</v>
      </c>
      <c r="J8392" t="s">
        <v>2599</v>
      </c>
      <c r="K8392">
        <v>5713661510</v>
      </c>
      <c r="L8392" t="s">
        <v>18106</v>
      </c>
      <c r="M8392" t="s">
        <v>326</v>
      </c>
      <c r="N8392" t="s">
        <v>40</v>
      </c>
      <c r="O8392">
        <v>11655</v>
      </c>
      <c r="P8392">
        <v>14744</v>
      </c>
      <c r="Q8392" t="s">
        <v>95</v>
      </c>
      <c r="R8392">
        <v>569</v>
      </c>
      <c r="S8392" s="2">
        <v>44487</v>
      </c>
      <c r="T8392" t="s">
        <v>42</v>
      </c>
      <c r="U8392">
        <v>0</v>
      </c>
      <c r="V8392" t="s">
        <v>43</v>
      </c>
      <c r="W8392">
        <v>801</v>
      </c>
      <c r="X8392" t="s">
        <v>44</v>
      </c>
      <c r="Y8392" t="s">
        <v>72</v>
      </c>
      <c r="Z8392">
        <v>0</v>
      </c>
      <c r="AA8392">
        <v>218</v>
      </c>
      <c r="AB8392">
        <v>11847</v>
      </c>
      <c r="AC8392" t="s">
        <v>107</v>
      </c>
    </row>
    <row r="8393" spans="1:29" x14ac:dyDescent="0.3">
      <c r="A8393" s="1" t="s">
        <v>47</v>
      </c>
      <c r="B8393" t="s">
        <v>136</v>
      </c>
      <c r="C8393" t="s">
        <v>641</v>
      </c>
      <c r="D8393" t="s">
        <v>257</v>
      </c>
      <c r="E8393">
        <v>9</v>
      </c>
      <c r="F8393" t="s">
        <v>64</v>
      </c>
      <c r="G8393" t="s">
        <v>258</v>
      </c>
      <c r="H8393" t="s">
        <v>79</v>
      </c>
      <c r="I8393" t="s">
        <v>265</v>
      </c>
      <c r="J8393" t="s">
        <v>14843</v>
      </c>
      <c r="K8393" t="s">
        <v>18107</v>
      </c>
      <c r="L8393" t="s">
        <v>18108</v>
      </c>
      <c r="M8393" t="s">
        <v>988</v>
      </c>
      <c r="N8393" t="s">
        <v>84</v>
      </c>
      <c r="O8393">
        <v>17344</v>
      </c>
      <c r="P8393">
        <v>20497</v>
      </c>
      <c r="Q8393" t="s">
        <v>41</v>
      </c>
      <c r="R8393">
        <v>711</v>
      </c>
      <c r="S8393" s="2">
        <v>45331</v>
      </c>
      <c r="T8393" t="s">
        <v>42</v>
      </c>
      <c r="U8393">
        <v>0</v>
      </c>
      <c r="V8393" t="s">
        <v>43</v>
      </c>
      <c r="W8393">
        <v>710</v>
      </c>
      <c r="X8393" t="s">
        <v>44</v>
      </c>
      <c r="Y8393" t="s">
        <v>72</v>
      </c>
      <c r="Z8393">
        <v>0</v>
      </c>
      <c r="AA8393">
        <v>248</v>
      </c>
      <c r="AB8393">
        <v>19177</v>
      </c>
      <c r="AC8393" t="s">
        <v>46</v>
      </c>
    </row>
    <row r="8394" spans="1:29" x14ac:dyDescent="0.3">
      <c r="A8394" s="1" t="s">
        <v>47</v>
      </c>
      <c r="B8394" t="s">
        <v>176</v>
      </c>
      <c r="C8394" t="s">
        <v>926</v>
      </c>
      <c r="D8394" t="s">
        <v>201</v>
      </c>
      <c r="E8394">
        <v>7</v>
      </c>
      <c r="F8394" t="s">
        <v>271</v>
      </c>
      <c r="G8394" t="s">
        <v>1298</v>
      </c>
      <c r="H8394" t="s">
        <v>35</v>
      </c>
      <c r="I8394" t="s">
        <v>1379</v>
      </c>
      <c r="J8394" t="s">
        <v>822</v>
      </c>
      <c r="K8394" t="s">
        <v>18109</v>
      </c>
      <c r="L8394" t="s">
        <v>18110</v>
      </c>
      <c r="M8394" t="s">
        <v>1637</v>
      </c>
      <c r="N8394" t="s">
        <v>58</v>
      </c>
      <c r="O8394">
        <v>9584</v>
      </c>
      <c r="P8394">
        <v>14395</v>
      </c>
      <c r="Q8394" t="s">
        <v>59</v>
      </c>
      <c r="R8394">
        <v>741</v>
      </c>
      <c r="S8394" s="2">
        <v>45056</v>
      </c>
      <c r="T8394" s="2">
        <v>45074</v>
      </c>
      <c r="U8394">
        <v>49256</v>
      </c>
      <c r="V8394" t="s">
        <v>106</v>
      </c>
      <c r="W8394">
        <v>714</v>
      </c>
      <c r="X8394" t="s">
        <v>60</v>
      </c>
      <c r="Y8394" t="s">
        <v>45</v>
      </c>
      <c r="Z8394">
        <v>3730</v>
      </c>
      <c r="AA8394">
        <v>457</v>
      </c>
      <c r="AB8394">
        <v>11671</v>
      </c>
      <c r="AC8394" t="s">
        <v>46</v>
      </c>
    </row>
    <row r="8395" spans="1:29" x14ac:dyDescent="0.3">
      <c r="A8395" s="1" t="s">
        <v>47</v>
      </c>
      <c r="B8395" t="s">
        <v>108</v>
      </c>
      <c r="C8395" t="s">
        <v>1220</v>
      </c>
      <c r="D8395" t="s">
        <v>76</v>
      </c>
      <c r="E8395">
        <v>1</v>
      </c>
      <c r="F8395" t="s">
        <v>64</v>
      </c>
      <c r="G8395" t="s">
        <v>65</v>
      </c>
      <c r="H8395" t="s">
        <v>35</v>
      </c>
      <c r="I8395" t="s">
        <v>8013</v>
      </c>
      <c r="J8395" t="s">
        <v>354</v>
      </c>
      <c r="K8395" t="s">
        <v>18111</v>
      </c>
      <c r="L8395" t="s">
        <v>1733</v>
      </c>
      <c r="M8395" t="s">
        <v>1422</v>
      </c>
      <c r="N8395" t="s">
        <v>94</v>
      </c>
      <c r="O8395">
        <v>20350</v>
      </c>
      <c r="P8395">
        <v>24775</v>
      </c>
      <c r="Q8395" t="s">
        <v>41</v>
      </c>
      <c r="R8395">
        <v>953</v>
      </c>
      <c r="S8395" s="2">
        <v>44883</v>
      </c>
      <c r="T8395" s="2">
        <v>44888</v>
      </c>
      <c r="U8395">
        <v>0</v>
      </c>
      <c r="V8395" t="s">
        <v>85</v>
      </c>
      <c r="W8395">
        <v>414</v>
      </c>
      <c r="X8395" t="s">
        <v>60</v>
      </c>
      <c r="Y8395" t="s">
        <v>61</v>
      </c>
      <c r="Z8395">
        <v>0</v>
      </c>
      <c r="AA8395">
        <v>44</v>
      </c>
      <c r="AB8395">
        <v>21473</v>
      </c>
      <c r="AC8395" t="s">
        <v>46</v>
      </c>
    </row>
    <row r="8396" spans="1:29" x14ac:dyDescent="0.3">
      <c r="A8396" s="1" t="s">
        <v>29</v>
      </c>
      <c r="B8396" t="s">
        <v>74</v>
      </c>
      <c r="C8396" t="s">
        <v>790</v>
      </c>
      <c r="D8396" t="s">
        <v>201</v>
      </c>
      <c r="E8396">
        <v>9</v>
      </c>
      <c r="F8396" t="s">
        <v>271</v>
      </c>
      <c r="G8396" t="s">
        <v>353</v>
      </c>
      <c r="H8396" t="s">
        <v>35</v>
      </c>
      <c r="I8396" t="s">
        <v>990</v>
      </c>
      <c r="J8396" t="s">
        <v>11419</v>
      </c>
      <c r="K8396" t="s">
        <v>18112</v>
      </c>
      <c r="L8396" t="s">
        <v>18113</v>
      </c>
      <c r="M8396" t="s">
        <v>175</v>
      </c>
      <c r="N8396" t="s">
        <v>84</v>
      </c>
      <c r="O8396">
        <v>20966</v>
      </c>
      <c r="P8396">
        <v>23731</v>
      </c>
      <c r="Q8396" t="s">
        <v>59</v>
      </c>
      <c r="R8396">
        <v>460</v>
      </c>
      <c r="S8396" s="2">
        <v>44698</v>
      </c>
      <c r="T8396" s="2">
        <v>44721</v>
      </c>
      <c r="U8396">
        <v>27650</v>
      </c>
      <c r="V8396" t="s">
        <v>106</v>
      </c>
      <c r="W8396">
        <v>779</v>
      </c>
      <c r="X8396" t="s">
        <v>60</v>
      </c>
      <c r="Y8396" t="s">
        <v>72</v>
      </c>
      <c r="Z8396">
        <v>0</v>
      </c>
      <c r="AA8396">
        <v>664</v>
      </c>
      <c r="AB8396">
        <v>22847</v>
      </c>
      <c r="AC8396" t="s">
        <v>73</v>
      </c>
    </row>
    <row r="8397" spans="1:29" x14ac:dyDescent="0.3">
      <c r="A8397" s="1" t="s">
        <v>29</v>
      </c>
      <c r="B8397" t="s">
        <v>62</v>
      </c>
      <c r="C8397" t="s">
        <v>666</v>
      </c>
      <c r="D8397" t="s">
        <v>178</v>
      </c>
      <c r="E8397">
        <v>5</v>
      </c>
      <c r="F8397" t="s">
        <v>221</v>
      </c>
      <c r="G8397" t="s">
        <v>335</v>
      </c>
      <c r="H8397" t="s">
        <v>79</v>
      </c>
      <c r="I8397" t="s">
        <v>292</v>
      </c>
      <c r="J8397" t="s">
        <v>870</v>
      </c>
      <c r="K8397" t="s">
        <v>18114</v>
      </c>
      <c r="L8397" t="s">
        <v>18115</v>
      </c>
      <c r="M8397" t="s">
        <v>326</v>
      </c>
      <c r="N8397" t="s">
        <v>40</v>
      </c>
      <c r="O8397">
        <v>28013</v>
      </c>
      <c r="P8397">
        <v>30994</v>
      </c>
      <c r="Q8397" t="s">
        <v>59</v>
      </c>
      <c r="R8397">
        <v>258</v>
      </c>
      <c r="S8397" s="2">
        <v>44781</v>
      </c>
      <c r="T8397" t="s">
        <v>42</v>
      </c>
      <c r="U8397">
        <v>23994</v>
      </c>
      <c r="V8397" t="s">
        <v>106</v>
      </c>
      <c r="W8397">
        <v>686</v>
      </c>
      <c r="X8397" t="s">
        <v>44</v>
      </c>
      <c r="Y8397" t="s">
        <v>61</v>
      </c>
      <c r="Z8397">
        <v>0</v>
      </c>
      <c r="AA8397">
        <v>507</v>
      </c>
      <c r="AB8397">
        <v>28736</v>
      </c>
      <c r="AC8397" t="s">
        <v>107</v>
      </c>
    </row>
    <row r="8398" spans="1:29" x14ac:dyDescent="0.3">
      <c r="A8398" s="1" t="s">
        <v>29</v>
      </c>
      <c r="B8398" t="s">
        <v>62</v>
      </c>
      <c r="C8398" t="s">
        <v>1552</v>
      </c>
      <c r="D8398" t="s">
        <v>119</v>
      </c>
      <c r="E8398">
        <v>4</v>
      </c>
      <c r="F8398" t="s">
        <v>120</v>
      </c>
      <c r="G8398" t="s">
        <v>1180</v>
      </c>
      <c r="H8398" t="s">
        <v>79</v>
      </c>
      <c r="I8398" t="s">
        <v>3328</v>
      </c>
      <c r="J8398" t="s">
        <v>712</v>
      </c>
      <c r="K8398" t="s">
        <v>18116</v>
      </c>
      <c r="L8398" t="s">
        <v>18117</v>
      </c>
      <c r="M8398" t="s">
        <v>362</v>
      </c>
      <c r="N8398" t="s">
        <v>94</v>
      </c>
      <c r="O8398">
        <v>9290</v>
      </c>
      <c r="P8398">
        <v>13687</v>
      </c>
      <c r="Q8398" t="s">
        <v>59</v>
      </c>
      <c r="R8398">
        <v>932</v>
      </c>
      <c r="S8398" s="2">
        <v>44816</v>
      </c>
      <c r="T8398" t="s">
        <v>42</v>
      </c>
      <c r="U8398">
        <v>8860</v>
      </c>
      <c r="V8398" t="s">
        <v>85</v>
      </c>
      <c r="W8398">
        <v>629</v>
      </c>
      <c r="X8398" t="s">
        <v>44</v>
      </c>
      <c r="Y8398" t="s">
        <v>61</v>
      </c>
      <c r="Z8398">
        <v>0</v>
      </c>
      <c r="AA8398">
        <v>857</v>
      </c>
      <c r="AB8398">
        <v>10083</v>
      </c>
      <c r="AC8398" t="s">
        <v>46</v>
      </c>
    </row>
    <row r="8399" spans="1:29" x14ac:dyDescent="0.3">
      <c r="A8399" s="1" t="s">
        <v>29</v>
      </c>
      <c r="B8399" t="s">
        <v>74</v>
      </c>
      <c r="C8399" t="s">
        <v>1286</v>
      </c>
      <c r="D8399" t="s">
        <v>185</v>
      </c>
      <c r="E8399">
        <v>5</v>
      </c>
      <c r="F8399" t="s">
        <v>186</v>
      </c>
      <c r="G8399" t="s">
        <v>535</v>
      </c>
      <c r="H8399" t="s">
        <v>79</v>
      </c>
      <c r="I8399" t="s">
        <v>1589</v>
      </c>
      <c r="J8399" t="s">
        <v>3207</v>
      </c>
      <c r="K8399" t="s">
        <v>18118</v>
      </c>
      <c r="L8399" t="s">
        <v>18119</v>
      </c>
      <c r="M8399" t="s">
        <v>2176</v>
      </c>
      <c r="N8399" t="s">
        <v>84</v>
      </c>
      <c r="O8399">
        <v>11878</v>
      </c>
      <c r="P8399">
        <v>16487</v>
      </c>
      <c r="Q8399" t="s">
        <v>41</v>
      </c>
      <c r="R8399">
        <v>666</v>
      </c>
      <c r="S8399" s="2">
        <v>44725</v>
      </c>
      <c r="T8399" t="s">
        <v>42</v>
      </c>
      <c r="U8399">
        <v>0</v>
      </c>
      <c r="V8399" t="s">
        <v>43</v>
      </c>
      <c r="W8399">
        <v>511</v>
      </c>
      <c r="X8399" t="s">
        <v>44</v>
      </c>
      <c r="Y8399" t="s">
        <v>72</v>
      </c>
      <c r="Z8399">
        <v>0</v>
      </c>
      <c r="AA8399">
        <v>426</v>
      </c>
      <c r="AB8399">
        <v>12394</v>
      </c>
      <c r="AC8399" t="s">
        <v>46</v>
      </c>
    </row>
    <row r="8400" spans="1:29" x14ac:dyDescent="0.3">
      <c r="A8400" s="1" t="s">
        <v>29</v>
      </c>
      <c r="B8400" t="s">
        <v>96</v>
      </c>
      <c r="C8400" t="s">
        <v>893</v>
      </c>
      <c r="D8400" t="s">
        <v>387</v>
      </c>
      <c r="E8400">
        <v>5</v>
      </c>
      <c r="F8400" t="s">
        <v>33</v>
      </c>
      <c r="G8400" t="s">
        <v>34</v>
      </c>
      <c r="H8400" t="s">
        <v>79</v>
      </c>
      <c r="I8400" t="s">
        <v>600</v>
      </c>
      <c r="J8400" t="s">
        <v>224</v>
      </c>
      <c r="K8400" t="s">
        <v>18120</v>
      </c>
      <c r="L8400" t="s">
        <v>18121</v>
      </c>
      <c r="M8400" t="s">
        <v>1784</v>
      </c>
      <c r="N8400" t="s">
        <v>40</v>
      </c>
      <c r="O8400">
        <v>28836</v>
      </c>
      <c r="P8400">
        <v>30985</v>
      </c>
      <c r="Q8400" t="s">
        <v>59</v>
      </c>
      <c r="R8400">
        <v>837</v>
      </c>
      <c r="S8400" s="2">
        <v>44303</v>
      </c>
      <c r="T8400" t="s">
        <v>42</v>
      </c>
      <c r="U8400">
        <v>27957</v>
      </c>
      <c r="V8400" t="s">
        <v>43</v>
      </c>
      <c r="W8400">
        <v>815</v>
      </c>
      <c r="X8400" t="s">
        <v>44</v>
      </c>
      <c r="Y8400" t="s">
        <v>61</v>
      </c>
      <c r="Z8400">
        <v>0</v>
      </c>
      <c r="AA8400">
        <v>34</v>
      </c>
      <c r="AB8400">
        <v>29177</v>
      </c>
      <c r="AC8400" t="s">
        <v>107</v>
      </c>
    </row>
    <row r="8401" spans="1:29" x14ac:dyDescent="0.3">
      <c r="A8401" s="1" t="s">
        <v>47</v>
      </c>
      <c r="B8401" t="s">
        <v>136</v>
      </c>
      <c r="C8401" t="s">
        <v>1540</v>
      </c>
      <c r="D8401" t="s">
        <v>387</v>
      </c>
      <c r="E8401">
        <v>2</v>
      </c>
      <c r="F8401" t="s">
        <v>64</v>
      </c>
      <c r="G8401" t="s">
        <v>258</v>
      </c>
      <c r="H8401" t="s">
        <v>79</v>
      </c>
      <c r="I8401" t="s">
        <v>1156</v>
      </c>
      <c r="J8401" t="s">
        <v>1036</v>
      </c>
      <c r="K8401" t="s">
        <v>18122</v>
      </c>
      <c r="L8401" t="s">
        <v>18123</v>
      </c>
      <c r="M8401" t="s">
        <v>144</v>
      </c>
      <c r="N8401" t="s">
        <v>40</v>
      </c>
      <c r="O8401">
        <v>5692</v>
      </c>
      <c r="P8401">
        <v>9397</v>
      </c>
      <c r="Q8401" t="s">
        <v>59</v>
      </c>
      <c r="R8401">
        <v>460</v>
      </c>
      <c r="S8401" s="2">
        <v>44474</v>
      </c>
      <c r="T8401" s="2">
        <v>44503</v>
      </c>
      <c r="U8401">
        <v>30469</v>
      </c>
      <c r="V8401" t="s">
        <v>85</v>
      </c>
      <c r="W8401">
        <v>565</v>
      </c>
      <c r="X8401" t="s">
        <v>60</v>
      </c>
      <c r="Y8401" t="s">
        <v>45</v>
      </c>
      <c r="Z8401">
        <v>0</v>
      </c>
      <c r="AA8401">
        <v>579</v>
      </c>
      <c r="AB8401">
        <v>6960</v>
      </c>
      <c r="AC8401" t="s">
        <v>46</v>
      </c>
    </row>
    <row r="8402" spans="1:29" x14ac:dyDescent="0.3">
      <c r="A8402" s="1" t="s">
        <v>29</v>
      </c>
      <c r="B8402" t="s">
        <v>228</v>
      </c>
      <c r="C8402" t="s">
        <v>4703</v>
      </c>
      <c r="D8402" t="s">
        <v>138</v>
      </c>
      <c r="E8402">
        <v>9</v>
      </c>
      <c r="F8402" t="s">
        <v>221</v>
      </c>
      <c r="G8402" t="s">
        <v>882</v>
      </c>
      <c r="H8402" t="s">
        <v>79</v>
      </c>
      <c r="I8402" t="s">
        <v>299</v>
      </c>
      <c r="J8402" t="s">
        <v>15205</v>
      </c>
      <c r="K8402" t="s">
        <v>18124</v>
      </c>
      <c r="L8402" t="s">
        <v>18125</v>
      </c>
      <c r="M8402" t="s">
        <v>233</v>
      </c>
      <c r="N8402" t="s">
        <v>84</v>
      </c>
      <c r="O8402">
        <v>20556</v>
      </c>
      <c r="P8402">
        <v>22761</v>
      </c>
      <c r="Q8402" t="s">
        <v>41</v>
      </c>
      <c r="R8402">
        <v>452</v>
      </c>
      <c r="S8402" s="2">
        <v>44900</v>
      </c>
      <c r="T8402" t="s">
        <v>42</v>
      </c>
      <c r="U8402">
        <v>0</v>
      </c>
      <c r="V8402" t="s">
        <v>43</v>
      </c>
      <c r="W8402">
        <v>678</v>
      </c>
      <c r="X8402" t="s">
        <v>44</v>
      </c>
      <c r="Y8402" t="s">
        <v>72</v>
      </c>
      <c r="Z8402">
        <v>0</v>
      </c>
      <c r="AA8402">
        <v>531</v>
      </c>
      <c r="AB8402">
        <v>21677</v>
      </c>
      <c r="AC8402" t="s">
        <v>107</v>
      </c>
    </row>
    <row r="8403" spans="1:29" x14ac:dyDescent="0.3">
      <c r="A8403" s="1" t="s">
        <v>47</v>
      </c>
      <c r="B8403" t="s">
        <v>117</v>
      </c>
      <c r="C8403" t="s">
        <v>2114</v>
      </c>
      <c r="D8403" t="s">
        <v>387</v>
      </c>
      <c r="E8403">
        <v>2</v>
      </c>
      <c r="F8403" t="s">
        <v>271</v>
      </c>
      <c r="G8403" t="s">
        <v>1060</v>
      </c>
      <c r="H8403" t="s">
        <v>35</v>
      </c>
      <c r="I8403" t="s">
        <v>1318</v>
      </c>
      <c r="J8403" t="s">
        <v>123</v>
      </c>
      <c r="K8403" t="s">
        <v>18126</v>
      </c>
      <c r="L8403" t="s">
        <v>18127</v>
      </c>
      <c r="M8403" t="s">
        <v>868</v>
      </c>
      <c r="N8403" t="s">
        <v>84</v>
      </c>
      <c r="O8403">
        <v>22819</v>
      </c>
      <c r="P8403">
        <v>25222</v>
      </c>
      <c r="Q8403" t="s">
        <v>41</v>
      </c>
      <c r="R8403">
        <v>664</v>
      </c>
      <c r="S8403" s="2">
        <v>44380</v>
      </c>
      <c r="T8403" s="2">
        <v>44389</v>
      </c>
      <c r="U8403">
        <v>0</v>
      </c>
      <c r="V8403" t="s">
        <v>43</v>
      </c>
      <c r="W8403">
        <v>843</v>
      </c>
      <c r="X8403" t="s">
        <v>60</v>
      </c>
      <c r="Y8403" t="s">
        <v>61</v>
      </c>
      <c r="Z8403">
        <v>0</v>
      </c>
      <c r="AA8403">
        <v>551</v>
      </c>
      <c r="AB8403">
        <v>24316</v>
      </c>
      <c r="AC8403" t="s">
        <v>46</v>
      </c>
    </row>
    <row r="8404" spans="1:29" x14ac:dyDescent="0.3">
      <c r="A8404" s="1" t="s">
        <v>47</v>
      </c>
      <c r="B8404" t="s">
        <v>48</v>
      </c>
      <c r="C8404" t="s">
        <v>3758</v>
      </c>
      <c r="D8404" t="s">
        <v>257</v>
      </c>
      <c r="E8404">
        <v>6</v>
      </c>
      <c r="F8404" t="s">
        <v>64</v>
      </c>
      <c r="G8404" t="s">
        <v>802</v>
      </c>
      <c r="H8404" t="s">
        <v>35</v>
      </c>
      <c r="I8404" t="s">
        <v>827</v>
      </c>
      <c r="J8404" t="s">
        <v>921</v>
      </c>
      <c r="K8404" t="s">
        <v>18128</v>
      </c>
      <c r="L8404" t="s">
        <v>18129</v>
      </c>
      <c r="M8404" t="s">
        <v>1479</v>
      </c>
      <c r="N8404" t="s">
        <v>58</v>
      </c>
      <c r="O8404">
        <v>10481</v>
      </c>
      <c r="P8404">
        <v>12852</v>
      </c>
      <c r="Q8404" t="s">
        <v>41</v>
      </c>
      <c r="R8404">
        <v>143</v>
      </c>
      <c r="S8404" s="2">
        <v>44578</v>
      </c>
      <c r="T8404" t="s">
        <v>42</v>
      </c>
      <c r="U8404">
        <v>0</v>
      </c>
      <c r="V8404" t="s">
        <v>106</v>
      </c>
      <c r="W8404">
        <v>538</v>
      </c>
      <c r="X8404" t="s">
        <v>44</v>
      </c>
      <c r="Y8404" t="s">
        <v>61</v>
      </c>
      <c r="Z8404">
        <v>1726</v>
      </c>
      <c r="AA8404">
        <v>501</v>
      </c>
      <c r="AB8404">
        <v>12229</v>
      </c>
      <c r="AC8404" t="s">
        <v>46</v>
      </c>
    </row>
    <row r="8405" spans="1:29" x14ac:dyDescent="0.3">
      <c r="A8405" s="1" t="s">
        <v>47</v>
      </c>
      <c r="B8405" t="s">
        <v>48</v>
      </c>
      <c r="C8405" t="s">
        <v>1453</v>
      </c>
      <c r="D8405" t="s">
        <v>185</v>
      </c>
      <c r="E8405">
        <v>2</v>
      </c>
      <c r="F8405" t="s">
        <v>77</v>
      </c>
      <c r="G8405" t="s">
        <v>932</v>
      </c>
      <c r="H8405" t="s">
        <v>35</v>
      </c>
      <c r="I8405" t="s">
        <v>279</v>
      </c>
      <c r="J8405" t="s">
        <v>224</v>
      </c>
      <c r="K8405" t="s">
        <v>18130</v>
      </c>
      <c r="L8405" t="s">
        <v>18131</v>
      </c>
      <c r="M8405" t="s">
        <v>385</v>
      </c>
      <c r="N8405" t="s">
        <v>40</v>
      </c>
      <c r="O8405">
        <v>6844</v>
      </c>
      <c r="P8405">
        <v>10237</v>
      </c>
      <c r="Q8405" t="s">
        <v>41</v>
      </c>
      <c r="R8405">
        <v>740</v>
      </c>
      <c r="S8405" s="2">
        <v>44783</v>
      </c>
      <c r="T8405" s="2">
        <v>44802</v>
      </c>
      <c r="U8405">
        <v>0</v>
      </c>
      <c r="V8405" t="s">
        <v>71</v>
      </c>
      <c r="W8405">
        <v>633</v>
      </c>
      <c r="X8405" t="s">
        <v>60</v>
      </c>
      <c r="Y8405" t="s">
        <v>45</v>
      </c>
      <c r="Z8405">
        <v>0</v>
      </c>
      <c r="AA8405">
        <v>813</v>
      </c>
      <c r="AB8405">
        <v>9620</v>
      </c>
      <c r="AC8405" t="s">
        <v>73</v>
      </c>
    </row>
    <row r="8406" spans="1:29" x14ac:dyDescent="0.3">
      <c r="A8406" s="1" t="s">
        <v>47</v>
      </c>
      <c r="B8406" t="s">
        <v>176</v>
      </c>
      <c r="C8406" t="s">
        <v>1876</v>
      </c>
      <c r="D8406" t="s">
        <v>169</v>
      </c>
      <c r="E8406">
        <v>9</v>
      </c>
      <c r="F8406" t="s">
        <v>51</v>
      </c>
      <c r="G8406" t="s">
        <v>345</v>
      </c>
      <c r="H8406" t="s">
        <v>35</v>
      </c>
      <c r="I8406" t="s">
        <v>210</v>
      </c>
      <c r="J8406" t="s">
        <v>1652</v>
      </c>
      <c r="K8406" t="s">
        <v>18132</v>
      </c>
      <c r="L8406" t="s">
        <v>18133</v>
      </c>
      <c r="M8406" t="s">
        <v>1637</v>
      </c>
      <c r="N8406" t="s">
        <v>94</v>
      </c>
      <c r="O8406">
        <v>29726</v>
      </c>
      <c r="P8406">
        <v>34320</v>
      </c>
      <c r="Q8406" t="s">
        <v>95</v>
      </c>
      <c r="R8406">
        <v>809</v>
      </c>
      <c r="S8406" s="2">
        <v>44930</v>
      </c>
      <c r="T8406" s="2">
        <v>44941</v>
      </c>
      <c r="U8406">
        <v>0</v>
      </c>
      <c r="V8406" t="s">
        <v>106</v>
      </c>
      <c r="W8406">
        <v>714</v>
      </c>
      <c r="X8406" t="s">
        <v>60</v>
      </c>
      <c r="Y8406" t="s">
        <v>72</v>
      </c>
      <c r="Z8406">
        <v>0</v>
      </c>
      <c r="AA8406">
        <v>515</v>
      </c>
      <c r="AB8406">
        <v>33984</v>
      </c>
      <c r="AC8406" t="s">
        <v>107</v>
      </c>
    </row>
    <row r="8407" spans="1:29" x14ac:dyDescent="0.3">
      <c r="A8407" s="1" t="s">
        <v>47</v>
      </c>
      <c r="B8407" t="s">
        <v>176</v>
      </c>
      <c r="C8407" t="s">
        <v>7337</v>
      </c>
      <c r="D8407" t="s">
        <v>352</v>
      </c>
      <c r="E8407">
        <v>4</v>
      </c>
      <c r="F8407" t="s">
        <v>51</v>
      </c>
      <c r="G8407" t="s">
        <v>285</v>
      </c>
      <c r="H8407" t="s">
        <v>35</v>
      </c>
      <c r="I8407" t="s">
        <v>3291</v>
      </c>
      <c r="J8407" t="s">
        <v>3055</v>
      </c>
      <c r="K8407" t="s">
        <v>18134</v>
      </c>
      <c r="L8407" t="s">
        <v>18135</v>
      </c>
      <c r="M8407" t="s">
        <v>1665</v>
      </c>
      <c r="N8407" t="s">
        <v>58</v>
      </c>
      <c r="O8407">
        <v>8385</v>
      </c>
      <c r="P8407">
        <v>10452</v>
      </c>
      <c r="Q8407" t="s">
        <v>95</v>
      </c>
      <c r="R8407">
        <v>135</v>
      </c>
      <c r="S8407" s="2">
        <v>44400</v>
      </c>
      <c r="T8407" s="2">
        <v>44429</v>
      </c>
      <c r="U8407">
        <v>0</v>
      </c>
      <c r="V8407" t="s">
        <v>106</v>
      </c>
      <c r="W8407">
        <v>560</v>
      </c>
      <c r="X8407" t="s">
        <v>60</v>
      </c>
      <c r="Y8407" t="s">
        <v>45</v>
      </c>
      <c r="Z8407">
        <v>2419</v>
      </c>
      <c r="AA8407">
        <v>618</v>
      </c>
      <c r="AB8407">
        <v>9426</v>
      </c>
      <c r="AC8407" t="s">
        <v>73</v>
      </c>
    </row>
    <row r="8408" spans="1:29" x14ac:dyDescent="0.3">
      <c r="A8408" s="1" t="s">
        <v>47</v>
      </c>
      <c r="B8408" t="s">
        <v>234</v>
      </c>
      <c r="C8408" t="s">
        <v>2309</v>
      </c>
      <c r="D8408" t="s">
        <v>76</v>
      </c>
      <c r="E8408">
        <v>5</v>
      </c>
      <c r="F8408" t="s">
        <v>51</v>
      </c>
      <c r="G8408" t="s">
        <v>52</v>
      </c>
      <c r="H8408" t="s">
        <v>79</v>
      </c>
      <c r="I8408" t="s">
        <v>7871</v>
      </c>
      <c r="J8408" t="s">
        <v>6648</v>
      </c>
      <c r="K8408" t="s">
        <v>18136</v>
      </c>
      <c r="L8408" t="s">
        <v>18137</v>
      </c>
      <c r="M8408" t="s">
        <v>2944</v>
      </c>
      <c r="N8408" t="s">
        <v>58</v>
      </c>
      <c r="O8408">
        <v>14028</v>
      </c>
      <c r="P8408">
        <v>16801</v>
      </c>
      <c r="Q8408" t="s">
        <v>59</v>
      </c>
      <c r="R8408">
        <v>243</v>
      </c>
      <c r="S8408" s="2">
        <v>44869</v>
      </c>
      <c r="T8408" s="2">
        <v>44899</v>
      </c>
      <c r="U8408">
        <v>30259</v>
      </c>
      <c r="V8408" t="s">
        <v>71</v>
      </c>
      <c r="W8408">
        <v>703</v>
      </c>
      <c r="X8408" t="s">
        <v>60</v>
      </c>
      <c r="Y8408" t="s">
        <v>61</v>
      </c>
      <c r="Z8408">
        <v>4874</v>
      </c>
      <c r="AA8408">
        <v>685</v>
      </c>
      <c r="AB8408">
        <v>15058</v>
      </c>
      <c r="AC8408" t="s">
        <v>46</v>
      </c>
    </row>
    <row r="8409" spans="1:29" x14ac:dyDescent="0.3">
      <c r="A8409" s="1" t="s">
        <v>47</v>
      </c>
      <c r="B8409" t="s">
        <v>176</v>
      </c>
      <c r="C8409" t="s">
        <v>3235</v>
      </c>
      <c r="D8409" t="s">
        <v>128</v>
      </c>
      <c r="E8409">
        <v>4</v>
      </c>
      <c r="F8409" t="s">
        <v>120</v>
      </c>
      <c r="G8409" t="s">
        <v>820</v>
      </c>
      <c r="H8409" t="s">
        <v>79</v>
      </c>
      <c r="I8409" t="s">
        <v>309</v>
      </c>
      <c r="J8409" t="s">
        <v>766</v>
      </c>
      <c r="K8409" t="s">
        <v>18138</v>
      </c>
      <c r="L8409" t="s">
        <v>18139</v>
      </c>
      <c r="M8409" t="s">
        <v>426</v>
      </c>
      <c r="N8409" t="s">
        <v>94</v>
      </c>
      <c r="O8409">
        <v>12292</v>
      </c>
      <c r="P8409">
        <v>14524</v>
      </c>
      <c r="Q8409" t="s">
        <v>59</v>
      </c>
      <c r="R8409">
        <v>842</v>
      </c>
      <c r="S8409" s="2">
        <v>45188</v>
      </c>
      <c r="T8409" s="2">
        <v>45199</v>
      </c>
      <c r="U8409">
        <v>35115</v>
      </c>
      <c r="V8409" t="s">
        <v>71</v>
      </c>
      <c r="W8409">
        <v>779</v>
      </c>
      <c r="X8409" t="s">
        <v>60</v>
      </c>
      <c r="Y8409" t="s">
        <v>61</v>
      </c>
      <c r="Z8409">
        <v>0</v>
      </c>
      <c r="AA8409">
        <v>503</v>
      </c>
      <c r="AB8409">
        <v>14104</v>
      </c>
      <c r="AC8409" t="s">
        <v>107</v>
      </c>
    </row>
    <row r="8410" spans="1:29" x14ac:dyDescent="0.3">
      <c r="A8410" s="1" t="s">
        <v>47</v>
      </c>
      <c r="B8410" t="s">
        <v>48</v>
      </c>
      <c r="C8410" t="s">
        <v>801</v>
      </c>
      <c r="D8410" t="s">
        <v>257</v>
      </c>
      <c r="E8410">
        <v>9</v>
      </c>
      <c r="F8410" t="s">
        <v>186</v>
      </c>
      <c r="G8410" t="s">
        <v>535</v>
      </c>
      <c r="H8410" t="s">
        <v>35</v>
      </c>
      <c r="I8410" t="s">
        <v>2693</v>
      </c>
      <c r="J8410" t="s">
        <v>2875</v>
      </c>
      <c r="K8410" t="s">
        <v>18140</v>
      </c>
      <c r="L8410" t="s">
        <v>18141</v>
      </c>
      <c r="M8410" t="s">
        <v>556</v>
      </c>
      <c r="N8410" t="s">
        <v>40</v>
      </c>
      <c r="O8410">
        <v>28116</v>
      </c>
      <c r="P8410">
        <v>30519</v>
      </c>
      <c r="Q8410" t="s">
        <v>41</v>
      </c>
      <c r="R8410">
        <v>968</v>
      </c>
      <c r="S8410" s="2">
        <v>44768</v>
      </c>
      <c r="T8410" t="s">
        <v>42</v>
      </c>
      <c r="U8410">
        <v>0</v>
      </c>
      <c r="V8410" t="s">
        <v>85</v>
      </c>
      <c r="W8410">
        <v>471</v>
      </c>
      <c r="X8410" t="s">
        <v>44</v>
      </c>
      <c r="Y8410" t="s">
        <v>45</v>
      </c>
      <c r="Z8410">
        <v>0</v>
      </c>
      <c r="AA8410">
        <v>751</v>
      </c>
      <c r="AB8410">
        <v>30243</v>
      </c>
      <c r="AC8410" t="s">
        <v>46</v>
      </c>
    </row>
    <row r="8411" spans="1:29" x14ac:dyDescent="0.3">
      <c r="A8411" s="1" t="s">
        <v>29</v>
      </c>
      <c r="B8411" t="s">
        <v>86</v>
      </c>
      <c r="C8411" t="s">
        <v>4638</v>
      </c>
      <c r="D8411" t="s">
        <v>76</v>
      </c>
      <c r="E8411">
        <v>7</v>
      </c>
      <c r="F8411" t="s">
        <v>271</v>
      </c>
      <c r="G8411" t="s">
        <v>1110</v>
      </c>
      <c r="H8411" t="s">
        <v>79</v>
      </c>
      <c r="I8411" t="s">
        <v>921</v>
      </c>
      <c r="J8411" t="s">
        <v>196</v>
      </c>
      <c r="K8411">
        <f>1-605-822-1286</f>
        <v>-2712</v>
      </c>
      <c r="L8411" t="s">
        <v>18142</v>
      </c>
      <c r="M8411" t="s">
        <v>1366</v>
      </c>
      <c r="N8411" t="s">
        <v>94</v>
      </c>
      <c r="O8411">
        <v>24314</v>
      </c>
      <c r="P8411">
        <v>29172</v>
      </c>
      <c r="Q8411" t="s">
        <v>41</v>
      </c>
      <c r="R8411">
        <v>1000</v>
      </c>
      <c r="S8411" s="2">
        <v>45325</v>
      </c>
      <c r="T8411" t="s">
        <v>42</v>
      </c>
      <c r="U8411">
        <v>0</v>
      </c>
      <c r="V8411" t="s">
        <v>85</v>
      </c>
      <c r="W8411">
        <v>676</v>
      </c>
      <c r="X8411" t="s">
        <v>44</v>
      </c>
      <c r="Y8411" t="s">
        <v>72</v>
      </c>
      <c r="Z8411">
        <v>0</v>
      </c>
      <c r="AA8411">
        <v>158</v>
      </c>
      <c r="AB8411">
        <v>26800</v>
      </c>
      <c r="AC8411" t="s">
        <v>107</v>
      </c>
    </row>
    <row r="8412" spans="1:29" x14ac:dyDescent="0.3">
      <c r="A8412" s="1" t="s">
        <v>47</v>
      </c>
      <c r="B8412" t="s">
        <v>136</v>
      </c>
      <c r="C8412" t="s">
        <v>1540</v>
      </c>
      <c r="D8412" t="s">
        <v>236</v>
      </c>
      <c r="E8412">
        <v>3</v>
      </c>
      <c r="F8412" t="s">
        <v>64</v>
      </c>
      <c r="G8412" t="s">
        <v>258</v>
      </c>
      <c r="H8412" t="s">
        <v>79</v>
      </c>
      <c r="I8412" t="s">
        <v>265</v>
      </c>
      <c r="J8412" t="s">
        <v>5343</v>
      </c>
      <c r="K8412">
        <f>1-804-869-7074</f>
        <v>-8746</v>
      </c>
      <c r="L8412" t="s">
        <v>18143</v>
      </c>
      <c r="M8412" t="s">
        <v>207</v>
      </c>
      <c r="N8412" t="s">
        <v>94</v>
      </c>
      <c r="O8412">
        <v>3066</v>
      </c>
      <c r="P8412">
        <v>7194</v>
      </c>
      <c r="Q8412" t="s">
        <v>41</v>
      </c>
      <c r="R8412">
        <v>815</v>
      </c>
      <c r="S8412" s="2">
        <v>44531</v>
      </c>
      <c r="T8412" t="s">
        <v>42</v>
      </c>
      <c r="U8412">
        <v>0</v>
      </c>
      <c r="V8412" t="s">
        <v>43</v>
      </c>
      <c r="W8412">
        <v>486</v>
      </c>
      <c r="X8412" t="s">
        <v>44</v>
      </c>
      <c r="Y8412" t="s">
        <v>72</v>
      </c>
      <c r="Z8412">
        <v>0</v>
      </c>
      <c r="AA8412">
        <v>630</v>
      </c>
      <c r="AB8412">
        <v>5023</v>
      </c>
      <c r="AC8412" t="s">
        <v>73</v>
      </c>
    </row>
    <row r="8413" spans="1:29" x14ac:dyDescent="0.3">
      <c r="A8413" s="1" t="s">
        <v>29</v>
      </c>
      <c r="B8413" t="s">
        <v>363</v>
      </c>
      <c r="C8413" t="s">
        <v>4932</v>
      </c>
      <c r="D8413" t="s">
        <v>32</v>
      </c>
      <c r="E8413">
        <v>1</v>
      </c>
      <c r="F8413" t="s">
        <v>33</v>
      </c>
      <c r="G8413" t="s">
        <v>111</v>
      </c>
      <c r="H8413" t="s">
        <v>79</v>
      </c>
      <c r="I8413" t="s">
        <v>7842</v>
      </c>
      <c r="J8413" t="s">
        <v>3708</v>
      </c>
      <c r="K8413">
        <v>3566219696</v>
      </c>
      <c r="L8413" t="s">
        <v>17071</v>
      </c>
      <c r="M8413" t="s">
        <v>705</v>
      </c>
      <c r="N8413" t="s">
        <v>94</v>
      </c>
      <c r="O8413">
        <v>12953</v>
      </c>
      <c r="P8413">
        <v>16812</v>
      </c>
      <c r="Q8413" t="s">
        <v>41</v>
      </c>
      <c r="R8413">
        <v>552</v>
      </c>
      <c r="S8413" s="2">
        <v>44505</v>
      </c>
      <c r="T8413" s="2">
        <v>44514</v>
      </c>
      <c r="U8413">
        <v>0</v>
      </c>
      <c r="V8413" t="s">
        <v>106</v>
      </c>
      <c r="W8413">
        <v>469</v>
      </c>
      <c r="X8413" t="s">
        <v>60</v>
      </c>
      <c r="Y8413" t="s">
        <v>45</v>
      </c>
      <c r="Z8413">
        <v>0</v>
      </c>
      <c r="AA8413">
        <v>663</v>
      </c>
      <c r="AB8413">
        <v>14369</v>
      </c>
      <c r="AC8413" t="s">
        <v>46</v>
      </c>
    </row>
    <row r="8414" spans="1:29" x14ac:dyDescent="0.3">
      <c r="A8414" s="1" t="s">
        <v>29</v>
      </c>
      <c r="B8414" t="s">
        <v>30</v>
      </c>
      <c r="C8414" t="s">
        <v>751</v>
      </c>
      <c r="D8414" t="s">
        <v>178</v>
      </c>
      <c r="E8414">
        <v>3</v>
      </c>
      <c r="F8414" t="s">
        <v>64</v>
      </c>
      <c r="G8414" t="s">
        <v>65</v>
      </c>
      <c r="H8414" t="s">
        <v>79</v>
      </c>
      <c r="I8414" t="s">
        <v>2452</v>
      </c>
      <c r="J8414" t="s">
        <v>4823</v>
      </c>
      <c r="K8414">
        <v>7440084681</v>
      </c>
      <c r="L8414" t="s">
        <v>18144</v>
      </c>
      <c r="M8414" t="s">
        <v>3066</v>
      </c>
      <c r="N8414" t="s">
        <v>58</v>
      </c>
      <c r="O8414">
        <v>12051</v>
      </c>
      <c r="P8414">
        <v>14097</v>
      </c>
      <c r="Q8414" t="s">
        <v>95</v>
      </c>
      <c r="R8414">
        <v>694</v>
      </c>
      <c r="S8414" s="2">
        <v>44529</v>
      </c>
      <c r="T8414" t="s">
        <v>42</v>
      </c>
      <c r="U8414">
        <v>0</v>
      </c>
      <c r="V8414" t="s">
        <v>43</v>
      </c>
      <c r="W8414">
        <v>425</v>
      </c>
      <c r="X8414" t="s">
        <v>44</v>
      </c>
      <c r="Y8414" t="s">
        <v>45</v>
      </c>
      <c r="Z8414">
        <v>4503</v>
      </c>
      <c r="AA8414">
        <v>783</v>
      </c>
      <c r="AB8414">
        <v>13140</v>
      </c>
      <c r="AC8414" t="s">
        <v>107</v>
      </c>
    </row>
    <row r="8415" spans="1:29" x14ac:dyDescent="0.3">
      <c r="A8415" s="1" t="s">
        <v>29</v>
      </c>
      <c r="B8415" t="s">
        <v>363</v>
      </c>
      <c r="C8415" t="s">
        <v>1409</v>
      </c>
      <c r="D8415" t="s">
        <v>257</v>
      </c>
      <c r="E8415">
        <v>5</v>
      </c>
      <c r="F8415" t="s">
        <v>221</v>
      </c>
      <c r="G8415" t="s">
        <v>1096</v>
      </c>
      <c r="H8415" t="s">
        <v>35</v>
      </c>
      <c r="I8415" t="s">
        <v>2613</v>
      </c>
      <c r="J8415" t="s">
        <v>6475</v>
      </c>
      <c r="K8415" t="s">
        <v>18145</v>
      </c>
      <c r="L8415" t="s">
        <v>18146</v>
      </c>
      <c r="M8415" t="s">
        <v>369</v>
      </c>
      <c r="N8415" t="s">
        <v>84</v>
      </c>
      <c r="O8415">
        <v>23437</v>
      </c>
      <c r="P8415">
        <v>25721</v>
      </c>
      <c r="Q8415" t="s">
        <v>59</v>
      </c>
      <c r="R8415">
        <v>255</v>
      </c>
      <c r="S8415" s="2">
        <v>45051</v>
      </c>
      <c r="T8415" t="s">
        <v>42</v>
      </c>
      <c r="U8415">
        <v>42620</v>
      </c>
      <c r="V8415" t="s">
        <v>106</v>
      </c>
      <c r="W8415">
        <v>670</v>
      </c>
      <c r="X8415" t="s">
        <v>44</v>
      </c>
      <c r="Y8415" t="s">
        <v>61</v>
      </c>
      <c r="Z8415">
        <v>0</v>
      </c>
      <c r="AA8415">
        <v>405</v>
      </c>
      <c r="AB8415">
        <v>24014</v>
      </c>
      <c r="AC8415" t="s">
        <v>73</v>
      </c>
    </row>
    <row r="8416" spans="1:29" x14ac:dyDescent="0.3">
      <c r="A8416" s="1" t="s">
        <v>29</v>
      </c>
      <c r="B8416" t="s">
        <v>74</v>
      </c>
      <c r="C8416" t="s">
        <v>168</v>
      </c>
      <c r="D8416" t="s">
        <v>128</v>
      </c>
      <c r="E8416">
        <v>1</v>
      </c>
      <c r="F8416" t="s">
        <v>51</v>
      </c>
      <c r="G8416" t="s">
        <v>237</v>
      </c>
      <c r="H8416" t="s">
        <v>79</v>
      </c>
      <c r="I8416" t="s">
        <v>434</v>
      </c>
      <c r="J8416" t="s">
        <v>787</v>
      </c>
      <c r="K8416" t="s">
        <v>18147</v>
      </c>
      <c r="L8416" t="s">
        <v>18148</v>
      </c>
      <c r="M8416" t="s">
        <v>795</v>
      </c>
      <c r="N8416" t="s">
        <v>58</v>
      </c>
      <c r="O8416">
        <v>29963</v>
      </c>
      <c r="P8416">
        <v>33075</v>
      </c>
      <c r="Q8416" t="s">
        <v>41</v>
      </c>
      <c r="R8416">
        <v>848</v>
      </c>
      <c r="S8416" s="2">
        <v>44380</v>
      </c>
      <c r="T8416" s="2">
        <v>44386</v>
      </c>
      <c r="U8416">
        <v>0</v>
      </c>
      <c r="V8416" t="s">
        <v>85</v>
      </c>
      <c r="W8416">
        <v>565</v>
      </c>
      <c r="X8416" t="s">
        <v>60</v>
      </c>
      <c r="Y8416" t="s">
        <v>72</v>
      </c>
      <c r="Z8416">
        <v>4068</v>
      </c>
      <c r="AA8416">
        <v>642</v>
      </c>
      <c r="AB8416">
        <v>30257</v>
      </c>
      <c r="AC8416" t="s">
        <v>107</v>
      </c>
    </row>
    <row r="8417" spans="1:29" x14ac:dyDescent="0.3">
      <c r="A8417" s="1" t="s">
        <v>29</v>
      </c>
      <c r="B8417" t="s">
        <v>363</v>
      </c>
      <c r="C8417" t="s">
        <v>450</v>
      </c>
      <c r="D8417" t="s">
        <v>236</v>
      </c>
      <c r="E8417">
        <v>5</v>
      </c>
      <c r="F8417" t="s">
        <v>99</v>
      </c>
      <c r="G8417" t="s">
        <v>710</v>
      </c>
      <c r="H8417" t="s">
        <v>79</v>
      </c>
      <c r="I8417" t="s">
        <v>1553</v>
      </c>
      <c r="J8417" t="s">
        <v>2070</v>
      </c>
      <c r="K8417" t="s">
        <v>18149</v>
      </c>
      <c r="L8417" t="s">
        <v>18150</v>
      </c>
      <c r="M8417" t="s">
        <v>2729</v>
      </c>
      <c r="N8417" t="s">
        <v>94</v>
      </c>
      <c r="O8417">
        <v>3305</v>
      </c>
      <c r="P8417">
        <v>6802</v>
      </c>
      <c r="Q8417" t="s">
        <v>59</v>
      </c>
      <c r="R8417">
        <v>36</v>
      </c>
      <c r="S8417" s="2">
        <v>44505</v>
      </c>
      <c r="T8417" t="s">
        <v>42</v>
      </c>
      <c r="U8417">
        <v>39370</v>
      </c>
      <c r="V8417" t="s">
        <v>106</v>
      </c>
      <c r="W8417">
        <v>534</v>
      </c>
      <c r="X8417" t="s">
        <v>44</v>
      </c>
      <c r="Y8417" t="s">
        <v>72</v>
      </c>
      <c r="Z8417">
        <v>0</v>
      </c>
      <c r="AA8417">
        <v>790</v>
      </c>
      <c r="AB8417">
        <v>5262</v>
      </c>
      <c r="AC8417" t="s">
        <v>73</v>
      </c>
    </row>
    <row r="8418" spans="1:29" x14ac:dyDescent="0.3">
      <c r="A8418" s="1" t="s">
        <v>47</v>
      </c>
      <c r="B8418" t="s">
        <v>153</v>
      </c>
      <c r="C8418" t="s">
        <v>7293</v>
      </c>
      <c r="D8418" t="s">
        <v>110</v>
      </c>
      <c r="E8418">
        <v>7</v>
      </c>
      <c r="F8418" t="s">
        <v>77</v>
      </c>
      <c r="G8418" t="s">
        <v>980</v>
      </c>
      <c r="H8418" t="s">
        <v>79</v>
      </c>
      <c r="I8418" t="s">
        <v>4035</v>
      </c>
      <c r="J8418" t="s">
        <v>1259</v>
      </c>
      <c r="K8418" t="s">
        <v>18151</v>
      </c>
      <c r="L8418" t="s">
        <v>18152</v>
      </c>
      <c r="M8418" t="s">
        <v>943</v>
      </c>
      <c r="N8418" t="s">
        <v>84</v>
      </c>
      <c r="O8418">
        <v>14221</v>
      </c>
      <c r="P8418">
        <v>16401</v>
      </c>
      <c r="Q8418" t="s">
        <v>59</v>
      </c>
      <c r="R8418">
        <v>953</v>
      </c>
      <c r="S8418" s="2">
        <v>45333</v>
      </c>
      <c r="T8418" t="s">
        <v>42</v>
      </c>
      <c r="U8418">
        <v>22377</v>
      </c>
      <c r="V8418" t="s">
        <v>71</v>
      </c>
      <c r="W8418">
        <v>692</v>
      </c>
      <c r="X8418" t="s">
        <v>44</v>
      </c>
      <c r="Y8418" t="s">
        <v>45</v>
      </c>
      <c r="Z8418">
        <v>0</v>
      </c>
      <c r="AA8418">
        <v>663</v>
      </c>
      <c r="AB8418">
        <v>16228</v>
      </c>
      <c r="AC8418" t="s">
        <v>73</v>
      </c>
    </row>
    <row r="8419" spans="1:29" x14ac:dyDescent="0.3">
      <c r="A8419" s="1" t="s">
        <v>47</v>
      </c>
      <c r="B8419" t="s">
        <v>176</v>
      </c>
      <c r="C8419" t="s">
        <v>3235</v>
      </c>
      <c r="D8419" t="s">
        <v>201</v>
      </c>
      <c r="E8419">
        <v>9</v>
      </c>
      <c r="F8419" t="s">
        <v>221</v>
      </c>
      <c r="G8419" t="s">
        <v>548</v>
      </c>
      <c r="H8419" t="s">
        <v>35</v>
      </c>
      <c r="I8419" t="s">
        <v>3369</v>
      </c>
      <c r="J8419" t="s">
        <v>1106</v>
      </c>
      <c r="K8419" t="s">
        <v>18153</v>
      </c>
      <c r="L8419" t="s">
        <v>18154</v>
      </c>
      <c r="M8419" t="s">
        <v>1507</v>
      </c>
      <c r="N8419" t="s">
        <v>40</v>
      </c>
      <c r="O8419">
        <v>8402</v>
      </c>
      <c r="P8419">
        <v>10895</v>
      </c>
      <c r="Q8419" t="s">
        <v>59</v>
      </c>
      <c r="R8419">
        <v>637</v>
      </c>
      <c r="S8419" s="2">
        <v>44746</v>
      </c>
      <c r="T8419" t="s">
        <v>42</v>
      </c>
      <c r="U8419">
        <v>115</v>
      </c>
      <c r="V8419" t="s">
        <v>71</v>
      </c>
      <c r="W8419">
        <v>542</v>
      </c>
      <c r="X8419" t="s">
        <v>44</v>
      </c>
      <c r="Y8419" t="s">
        <v>72</v>
      </c>
      <c r="Z8419">
        <v>0</v>
      </c>
      <c r="AA8419">
        <v>100</v>
      </c>
      <c r="AB8419">
        <v>10326</v>
      </c>
      <c r="AC8419" t="s">
        <v>46</v>
      </c>
    </row>
    <row r="8420" spans="1:29" x14ac:dyDescent="0.3">
      <c r="A8420" s="1" t="s">
        <v>47</v>
      </c>
      <c r="B8420" t="s">
        <v>161</v>
      </c>
      <c r="C8420" t="s">
        <v>614</v>
      </c>
      <c r="D8420" t="s">
        <v>155</v>
      </c>
      <c r="E8420">
        <v>5</v>
      </c>
      <c r="F8420" t="s">
        <v>99</v>
      </c>
      <c r="G8420" t="s">
        <v>579</v>
      </c>
      <c r="H8420" t="s">
        <v>79</v>
      </c>
      <c r="I8420" t="s">
        <v>1170</v>
      </c>
      <c r="J8420" t="s">
        <v>3055</v>
      </c>
      <c r="K8420">
        <v>9025440725</v>
      </c>
      <c r="L8420" t="s">
        <v>18155</v>
      </c>
      <c r="M8420" t="s">
        <v>192</v>
      </c>
      <c r="N8420" t="s">
        <v>94</v>
      </c>
      <c r="O8420">
        <v>26240</v>
      </c>
      <c r="P8420">
        <v>31135</v>
      </c>
      <c r="Q8420" t="s">
        <v>95</v>
      </c>
      <c r="R8420">
        <v>880</v>
      </c>
      <c r="S8420" s="2">
        <v>44931</v>
      </c>
      <c r="T8420" t="s">
        <v>42</v>
      </c>
      <c r="U8420">
        <v>0</v>
      </c>
      <c r="V8420" t="s">
        <v>71</v>
      </c>
      <c r="W8420">
        <v>674</v>
      </c>
      <c r="X8420" t="s">
        <v>44</v>
      </c>
      <c r="Y8420" t="s">
        <v>72</v>
      </c>
      <c r="Z8420">
        <v>0</v>
      </c>
      <c r="AA8420">
        <v>200</v>
      </c>
      <c r="AB8420">
        <v>31027</v>
      </c>
      <c r="AC8420" t="s">
        <v>107</v>
      </c>
    </row>
    <row r="8421" spans="1:29" x14ac:dyDescent="0.3">
      <c r="A8421" s="1" t="s">
        <v>47</v>
      </c>
      <c r="B8421" t="s">
        <v>153</v>
      </c>
      <c r="C8421" t="s">
        <v>249</v>
      </c>
      <c r="D8421" t="s">
        <v>352</v>
      </c>
      <c r="E8421">
        <v>10</v>
      </c>
      <c r="F8421" t="s">
        <v>271</v>
      </c>
      <c r="G8421" t="s">
        <v>1060</v>
      </c>
      <c r="H8421" t="s">
        <v>35</v>
      </c>
      <c r="I8421" t="s">
        <v>4127</v>
      </c>
      <c r="J8421" t="s">
        <v>3919</v>
      </c>
      <c r="K8421" t="s">
        <v>18156</v>
      </c>
      <c r="L8421" t="s">
        <v>18157</v>
      </c>
      <c r="M8421" t="s">
        <v>160</v>
      </c>
      <c r="N8421" t="s">
        <v>84</v>
      </c>
      <c r="O8421">
        <v>3587</v>
      </c>
      <c r="P8421">
        <v>6705</v>
      </c>
      <c r="Q8421" t="s">
        <v>59</v>
      </c>
      <c r="R8421">
        <v>842</v>
      </c>
      <c r="S8421" s="2">
        <v>44619</v>
      </c>
      <c r="T8421" t="s">
        <v>42</v>
      </c>
      <c r="U8421">
        <v>27005</v>
      </c>
      <c r="V8421" t="s">
        <v>43</v>
      </c>
      <c r="W8421">
        <v>592</v>
      </c>
      <c r="X8421" t="s">
        <v>44</v>
      </c>
      <c r="Y8421" t="s">
        <v>72</v>
      </c>
      <c r="Z8421">
        <v>0</v>
      </c>
      <c r="AA8421">
        <v>271</v>
      </c>
      <c r="AB8421">
        <v>6467</v>
      </c>
      <c r="AC8421" t="s">
        <v>46</v>
      </c>
    </row>
    <row r="8422" spans="1:29" x14ac:dyDescent="0.3">
      <c r="A8422" s="1" t="s">
        <v>29</v>
      </c>
      <c r="B8422" t="s">
        <v>327</v>
      </c>
      <c r="C8422" t="s">
        <v>1091</v>
      </c>
      <c r="D8422" t="s">
        <v>138</v>
      </c>
      <c r="E8422">
        <v>6</v>
      </c>
      <c r="F8422" t="s">
        <v>129</v>
      </c>
      <c r="G8422" t="s">
        <v>298</v>
      </c>
      <c r="H8422" t="s">
        <v>79</v>
      </c>
      <c r="I8422" t="s">
        <v>1726</v>
      </c>
      <c r="J8422" t="s">
        <v>2081</v>
      </c>
      <c r="K8422" t="s">
        <v>18158</v>
      </c>
      <c r="L8422" t="s">
        <v>18159</v>
      </c>
      <c r="M8422" t="s">
        <v>769</v>
      </c>
      <c r="N8422" t="s">
        <v>94</v>
      </c>
      <c r="O8422">
        <v>9864</v>
      </c>
      <c r="P8422">
        <v>14746</v>
      </c>
      <c r="Q8422" t="s">
        <v>41</v>
      </c>
      <c r="R8422">
        <v>985</v>
      </c>
      <c r="S8422" s="2">
        <v>44922</v>
      </c>
      <c r="T8422" s="2">
        <v>44935</v>
      </c>
      <c r="U8422">
        <v>0</v>
      </c>
      <c r="V8422" t="s">
        <v>85</v>
      </c>
      <c r="W8422">
        <v>771</v>
      </c>
      <c r="X8422" t="s">
        <v>60</v>
      </c>
      <c r="Y8422" t="s">
        <v>72</v>
      </c>
      <c r="Z8422">
        <v>0</v>
      </c>
      <c r="AA8422">
        <v>638</v>
      </c>
      <c r="AB8422">
        <v>11626</v>
      </c>
      <c r="AC8422" t="s">
        <v>46</v>
      </c>
    </row>
    <row r="8423" spans="1:29" x14ac:dyDescent="0.3">
      <c r="A8423" s="1" t="s">
        <v>29</v>
      </c>
      <c r="B8423" t="s">
        <v>30</v>
      </c>
      <c r="C8423" t="s">
        <v>2187</v>
      </c>
      <c r="D8423" t="s">
        <v>185</v>
      </c>
      <c r="E8423">
        <v>2</v>
      </c>
      <c r="F8423" t="s">
        <v>51</v>
      </c>
      <c r="G8423" t="s">
        <v>285</v>
      </c>
      <c r="H8423" t="s">
        <v>79</v>
      </c>
      <c r="I8423" t="s">
        <v>238</v>
      </c>
      <c r="J8423" t="s">
        <v>3401</v>
      </c>
      <c r="K8423" t="s">
        <v>18160</v>
      </c>
      <c r="L8423" t="s">
        <v>18161</v>
      </c>
      <c r="M8423" t="s">
        <v>1121</v>
      </c>
      <c r="N8423" t="s">
        <v>94</v>
      </c>
      <c r="O8423">
        <v>11929</v>
      </c>
      <c r="P8423">
        <v>15608</v>
      </c>
      <c r="Q8423" t="s">
        <v>41</v>
      </c>
      <c r="R8423">
        <v>935</v>
      </c>
      <c r="S8423" s="2">
        <v>45275</v>
      </c>
      <c r="T8423" s="2">
        <v>45290</v>
      </c>
      <c r="U8423">
        <v>0</v>
      </c>
      <c r="V8423" t="s">
        <v>106</v>
      </c>
      <c r="W8423">
        <v>543</v>
      </c>
      <c r="X8423" t="s">
        <v>60</v>
      </c>
      <c r="Y8423" t="s">
        <v>45</v>
      </c>
      <c r="Z8423">
        <v>0</v>
      </c>
      <c r="AA8423">
        <v>21</v>
      </c>
      <c r="AB8423">
        <v>13044</v>
      </c>
      <c r="AC8423" t="s">
        <v>46</v>
      </c>
    </row>
    <row r="8424" spans="1:29" x14ac:dyDescent="0.3">
      <c r="A8424" s="1" t="s">
        <v>47</v>
      </c>
      <c r="B8424" t="s">
        <v>592</v>
      </c>
      <c r="C8424" t="s">
        <v>1566</v>
      </c>
      <c r="D8424" t="s">
        <v>178</v>
      </c>
      <c r="E8424">
        <v>6</v>
      </c>
      <c r="F8424" t="s">
        <v>64</v>
      </c>
      <c r="G8424" t="s">
        <v>783</v>
      </c>
      <c r="H8424" t="s">
        <v>35</v>
      </c>
      <c r="I8424" t="s">
        <v>1465</v>
      </c>
      <c r="J8424" t="s">
        <v>3708</v>
      </c>
      <c r="K8424" t="s">
        <v>18162</v>
      </c>
      <c r="L8424" t="s">
        <v>18163</v>
      </c>
      <c r="M8424" t="s">
        <v>1948</v>
      </c>
      <c r="N8424" t="s">
        <v>40</v>
      </c>
      <c r="O8424">
        <v>12692</v>
      </c>
      <c r="P8424">
        <v>16721</v>
      </c>
      <c r="Q8424" t="s">
        <v>41</v>
      </c>
      <c r="R8424">
        <v>82</v>
      </c>
      <c r="S8424" s="2">
        <v>44463</v>
      </c>
      <c r="T8424" t="s">
        <v>42</v>
      </c>
      <c r="U8424">
        <v>0</v>
      </c>
      <c r="V8424" t="s">
        <v>106</v>
      </c>
      <c r="W8424">
        <v>742</v>
      </c>
      <c r="X8424" t="s">
        <v>44</v>
      </c>
      <c r="Y8424" t="s">
        <v>45</v>
      </c>
      <c r="Z8424">
        <v>0</v>
      </c>
      <c r="AA8424">
        <v>1000</v>
      </c>
      <c r="AB8424">
        <v>13742</v>
      </c>
      <c r="AC8424" t="s">
        <v>73</v>
      </c>
    </row>
    <row r="8425" spans="1:29" x14ac:dyDescent="0.3">
      <c r="A8425" s="1" t="s">
        <v>47</v>
      </c>
      <c r="B8425" t="s">
        <v>145</v>
      </c>
      <c r="C8425" t="s">
        <v>528</v>
      </c>
      <c r="D8425" t="s">
        <v>128</v>
      </c>
      <c r="E8425">
        <v>10</v>
      </c>
      <c r="F8425" t="s">
        <v>33</v>
      </c>
      <c r="G8425" t="s">
        <v>209</v>
      </c>
      <c r="H8425" t="s">
        <v>79</v>
      </c>
      <c r="I8425" t="s">
        <v>889</v>
      </c>
      <c r="J8425" t="s">
        <v>928</v>
      </c>
      <c r="K8425" t="s">
        <v>18164</v>
      </c>
      <c r="L8425" t="s">
        <v>18165</v>
      </c>
      <c r="M8425" t="s">
        <v>449</v>
      </c>
      <c r="N8425" t="s">
        <v>40</v>
      </c>
      <c r="O8425">
        <v>20427</v>
      </c>
      <c r="P8425">
        <v>24011</v>
      </c>
      <c r="Q8425" t="s">
        <v>59</v>
      </c>
      <c r="R8425">
        <v>839</v>
      </c>
      <c r="S8425" s="2">
        <v>44290</v>
      </c>
      <c r="T8425" t="s">
        <v>42</v>
      </c>
      <c r="U8425">
        <v>48008</v>
      </c>
      <c r="V8425" t="s">
        <v>85</v>
      </c>
      <c r="W8425">
        <v>698</v>
      </c>
      <c r="X8425" t="s">
        <v>44</v>
      </c>
      <c r="Y8425" t="s">
        <v>72</v>
      </c>
      <c r="Z8425">
        <v>0</v>
      </c>
      <c r="AA8425">
        <v>699</v>
      </c>
      <c r="AB8425">
        <v>21702</v>
      </c>
      <c r="AC8425" t="s">
        <v>46</v>
      </c>
    </row>
    <row r="8426" spans="1:29" x14ac:dyDescent="0.3">
      <c r="A8426" s="1" t="s">
        <v>29</v>
      </c>
      <c r="B8426" t="s">
        <v>96</v>
      </c>
      <c r="C8426" t="s">
        <v>1906</v>
      </c>
      <c r="D8426" t="s">
        <v>201</v>
      </c>
      <c r="E8426">
        <v>10</v>
      </c>
      <c r="F8426" t="s">
        <v>51</v>
      </c>
      <c r="G8426" t="s">
        <v>1069</v>
      </c>
      <c r="H8426" t="s">
        <v>79</v>
      </c>
      <c r="I8426" t="s">
        <v>1634</v>
      </c>
      <c r="J8426" t="s">
        <v>2875</v>
      </c>
      <c r="K8426" t="s">
        <v>18166</v>
      </c>
      <c r="L8426" t="s">
        <v>18167</v>
      </c>
      <c r="M8426" t="s">
        <v>199</v>
      </c>
      <c r="N8426" t="s">
        <v>84</v>
      </c>
      <c r="O8426">
        <v>19275</v>
      </c>
      <c r="P8426">
        <v>23493</v>
      </c>
      <c r="Q8426" t="s">
        <v>41</v>
      </c>
      <c r="R8426">
        <v>136</v>
      </c>
      <c r="S8426" s="2">
        <v>44813</v>
      </c>
      <c r="T8426" s="2">
        <v>44825</v>
      </c>
      <c r="U8426">
        <v>0</v>
      </c>
      <c r="V8426" t="s">
        <v>71</v>
      </c>
      <c r="W8426">
        <v>627</v>
      </c>
      <c r="X8426" t="s">
        <v>60</v>
      </c>
      <c r="Y8426" t="s">
        <v>61</v>
      </c>
      <c r="Z8426">
        <v>0</v>
      </c>
      <c r="AA8426">
        <v>417</v>
      </c>
      <c r="AB8426">
        <v>20693</v>
      </c>
      <c r="AC8426" t="s">
        <v>107</v>
      </c>
    </row>
    <row r="8427" spans="1:29" x14ac:dyDescent="0.3">
      <c r="A8427" s="1" t="s">
        <v>47</v>
      </c>
      <c r="B8427" t="s">
        <v>117</v>
      </c>
      <c r="C8427" t="s">
        <v>118</v>
      </c>
      <c r="D8427" t="s">
        <v>138</v>
      </c>
      <c r="E8427">
        <v>9</v>
      </c>
      <c r="F8427" t="s">
        <v>186</v>
      </c>
      <c r="G8427" t="s">
        <v>620</v>
      </c>
      <c r="H8427" t="s">
        <v>79</v>
      </c>
      <c r="I8427" t="s">
        <v>4127</v>
      </c>
      <c r="J8427" t="s">
        <v>8197</v>
      </c>
      <c r="K8427" t="s">
        <v>18168</v>
      </c>
      <c r="L8427" t="s">
        <v>18169</v>
      </c>
      <c r="M8427" t="s">
        <v>126</v>
      </c>
      <c r="N8427" t="s">
        <v>58</v>
      </c>
      <c r="O8427">
        <v>13264</v>
      </c>
      <c r="P8427">
        <v>17341</v>
      </c>
      <c r="Q8427" t="s">
        <v>41</v>
      </c>
      <c r="R8427">
        <v>654</v>
      </c>
      <c r="S8427" s="2">
        <v>44372</v>
      </c>
      <c r="T8427" s="2">
        <v>44373</v>
      </c>
      <c r="U8427">
        <v>0</v>
      </c>
      <c r="V8427" t="s">
        <v>71</v>
      </c>
      <c r="W8427">
        <v>483</v>
      </c>
      <c r="X8427" t="s">
        <v>60</v>
      </c>
      <c r="Y8427" t="s">
        <v>45</v>
      </c>
      <c r="Z8427">
        <v>3476</v>
      </c>
      <c r="AA8427">
        <v>977</v>
      </c>
      <c r="AB8427">
        <v>15058</v>
      </c>
      <c r="AC8427" t="s">
        <v>73</v>
      </c>
    </row>
    <row r="8428" spans="1:29" x14ac:dyDescent="0.3">
      <c r="A8428" s="1" t="s">
        <v>47</v>
      </c>
      <c r="B8428" t="s">
        <v>145</v>
      </c>
      <c r="C8428" t="s">
        <v>528</v>
      </c>
      <c r="D8428" t="s">
        <v>236</v>
      </c>
      <c r="E8428">
        <v>7</v>
      </c>
      <c r="F8428" t="s">
        <v>64</v>
      </c>
      <c r="G8428" t="s">
        <v>376</v>
      </c>
      <c r="H8428" t="s">
        <v>79</v>
      </c>
      <c r="I8428" t="s">
        <v>3085</v>
      </c>
      <c r="J8428" t="s">
        <v>1719</v>
      </c>
      <c r="K8428">
        <f>1-770-454-193</f>
        <v>-1416</v>
      </c>
      <c r="L8428" t="s">
        <v>18170</v>
      </c>
      <c r="M8428" t="s">
        <v>152</v>
      </c>
      <c r="N8428" t="s">
        <v>94</v>
      </c>
      <c r="O8428">
        <v>10315</v>
      </c>
      <c r="P8428">
        <v>14521</v>
      </c>
      <c r="Q8428" t="s">
        <v>41</v>
      </c>
      <c r="R8428">
        <v>338</v>
      </c>
      <c r="S8428" s="2">
        <v>44741</v>
      </c>
      <c r="T8428" t="s">
        <v>42</v>
      </c>
      <c r="U8428">
        <v>0</v>
      </c>
      <c r="V8428" t="s">
        <v>85</v>
      </c>
      <c r="W8428">
        <v>799</v>
      </c>
      <c r="X8428" t="s">
        <v>44</v>
      </c>
      <c r="Y8428" t="s">
        <v>72</v>
      </c>
      <c r="Z8428">
        <v>0</v>
      </c>
      <c r="AA8428">
        <v>38</v>
      </c>
      <c r="AB8428">
        <v>12204</v>
      </c>
      <c r="AC8428" t="s">
        <v>107</v>
      </c>
    </row>
    <row r="8429" spans="1:29" x14ac:dyDescent="0.3">
      <c r="A8429" s="1" t="s">
        <v>29</v>
      </c>
      <c r="B8429" t="s">
        <v>30</v>
      </c>
      <c r="C8429" t="s">
        <v>5066</v>
      </c>
      <c r="D8429" t="s">
        <v>76</v>
      </c>
      <c r="E8429">
        <v>4</v>
      </c>
      <c r="F8429" t="s">
        <v>51</v>
      </c>
      <c r="G8429" t="s">
        <v>1427</v>
      </c>
      <c r="H8429" t="s">
        <v>35</v>
      </c>
      <c r="I8429" t="s">
        <v>122</v>
      </c>
      <c r="J8429" t="s">
        <v>1065</v>
      </c>
      <c r="K8429" t="s">
        <v>18171</v>
      </c>
      <c r="L8429" t="s">
        <v>18172</v>
      </c>
      <c r="M8429" t="s">
        <v>3066</v>
      </c>
      <c r="N8429" t="s">
        <v>40</v>
      </c>
      <c r="O8429">
        <v>6312</v>
      </c>
      <c r="P8429">
        <v>9429</v>
      </c>
      <c r="Q8429" t="s">
        <v>95</v>
      </c>
      <c r="R8429">
        <v>939</v>
      </c>
      <c r="S8429" s="2">
        <v>44840</v>
      </c>
      <c r="T8429" s="2">
        <v>44861</v>
      </c>
      <c r="U8429">
        <v>0</v>
      </c>
      <c r="V8429" t="s">
        <v>43</v>
      </c>
      <c r="W8429">
        <v>709</v>
      </c>
      <c r="X8429" t="s">
        <v>60</v>
      </c>
      <c r="Y8429" t="s">
        <v>45</v>
      </c>
      <c r="Z8429">
        <v>0</v>
      </c>
      <c r="AA8429">
        <v>61</v>
      </c>
      <c r="AB8429">
        <v>7296</v>
      </c>
      <c r="AC8429" t="s">
        <v>73</v>
      </c>
    </row>
    <row r="8430" spans="1:29" x14ac:dyDescent="0.3">
      <c r="A8430" s="1" t="s">
        <v>29</v>
      </c>
      <c r="B8430" t="s">
        <v>62</v>
      </c>
      <c r="C8430" t="s">
        <v>2469</v>
      </c>
      <c r="D8430" t="s">
        <v>185</v>
      </c>
      <c r="E8430">
        <v>5</v>
      </c>
      <c r="F8430" t="s">
        <v>186</v>
      </c>
      <c r="G8430" t="s">
        <v>187</v>
      </c>
      <c r="H8430" t="s">
        <v>79</v>
      </c>
      <c r="I8430" t="s">
        <v>656</v>
      </c>
      <c r="J8430" t="s">
        <v>581</v>
      </c>
      <c r="K8430" t="s">
        <v>18173</v>
      </c>
      <c r="L8430" t="s">
        <v>18174</v>
      </c>
      <c r="M8430" t="s">
        <v>584</v>
      </c>
      <c r="N8430" t="s">
        <v>94</v>
      </c>
      <c r="O8430">
        <v>19644</v>
      </c>
      <c r="P8430">
        <v>22875</v>
      </c>
      <c r="Q8430" t="s">
        <v>59</v>
      </c>
      <c r="R8430">
        <v>733</v>
      </c>
      <c r="S8430" s="2">
        <v>44668</v>
      </c>
      <c r="T8430" t="s">
        <v>42</v>
      </c>
      <c r="U8430">
        <v>5399</v>
      </c>
      <c r="V8430" t="s">
        <v>71</v>
      </c>
      <c r="W8430">
        <v>451</v>
      </c>
      <c r="X8430" t="s">
        <v>44</v>
      </c>
      <c r="Y8430" t="s">
        <v>45</v>
      </c>
      <c r="Z8430">
        <v>0</v>
      </c>
      <c r="AA8430">
        <v>526</v>
      </c>
      <c r="AB8430">
        <v>22449</v>
      </c>
      <c r="AC8430" t="s">
        <v>73</v>
      </c>
    </row>
    <row r="8431" spans="1:29" x14ac:dyDescent="0.3">
      <c r="A8431" s="1" t="s">
        <v>47</v>
      </c>
      <c r="B8431" t="s">
        <v>592</v>
      </c>
      <c r="C8431" t="s">
        <v>3858</v>
      </c>
      <c r="D8431" t="s">
        <v>178</v>
      </c>
      <c r="E8431">
        <v>7</v>
      </c>
      <c r="F8431" t="s">
        <v>271</v>
      </c>
      <c r="G8431" t="s">
        <v>715</v>
      </c>
      <c r="H8431" t="s">
        <v>79</v>
      </c>
      <c r="I8431" t="s">
        <v>3347</v>
      </c>
      <c r="J8431" t="s">
        <v>7984</v>
      </c>
      <c r="K8431" t="s">
        <v>18175</v>
      </c>
      <c r="L8431" t="s">
        <v>18176</v>
      </c>
      <c r="M8431" t="s">
        <v>919</v>
      </c>
      <c r="N8431" t="s">
        <v>94</v>
      </c>
      <c r="O8431">
        <v>24564</v>
      </c>
      <c r="P8431">
        <v>27041</v>
      </c>
      <c r="Q8431" t="s">
        <v>59</v>
      </c>
      <c r="R8431">
        <v>582</v>
      </c>
      <c r="S8431" s="2">
        <v>45309</v>
      </c>
      <c r="T8431" t="s">
        <v>42</v>
      </c>
      <c r="U8431">
        <v>39995</v>
      </c>
      <c r="V8431" t="s">
        <v>85</v>
      </c>
      <c r="W8431">
        <v>577</v>
      </c>
      <c r="X8431" t="s">
        <v>44</v>
      </c>
      <c r="Y8431" t="s">
        <v>61</v>
      </c>
      <c r="Z8431">
        <v>0</v>
      </c>
      <c r="AA8431">
        <v>66</v>
      </c>
      <c r="AB8431">
        <v>25310</v>
      </c>
      <c r="AC8431" t="s">
        <v>107</v>
      </c>
    </row>
    <row r="8432" spans="1:29" x14ac:dyDescent="0.3">
      <c r="A8432" s="1" t="s">
        <v>29</v>
      </c>
      <c r="B8432" t="s">
        <v>363</v>
      </c>
      <c r="C8432" t="s">
        <v>6193</v>
      </c>
      <c r="D8432" t="s">
        <v>50</v>
      </c>
      <c r="E8432">
        <v>8</v>
      </c>
      <c r="F8432" t="s">
        <v>51</v>
      </c>
      <c r="G8432" t="s">
        <v>710</v>
      </c>
      <c r="H8432" t="s">
        <v>79</v>
      </c>
      <c r="I8432" t="s">
        <v>1454</v>
      </c>
      <c r="J8432" t="s">
        <v>748</v>
      </c>
      <c r="K8432" t="s">
        <v>18177</v>
      </c>
      <c r="L8432" t="s">
        <v>18178</v>
      </c>
      <c r="M8432" t="s">
        <v>431</v>
      </c>
      <c r="N8432" t="s">
        <v>40</v>
      </c>
      <c r="O8432">
        <v>22947</v>
      </c>
      <c r="P8432">
        <v>27896</v>
      </c>
      <c r="Q8432" t="s">
        <v>59</v>
      </c>
      <c r="R8432">
        <v>788</v>
      </c>
      <c r="S8432" s="2">
        <v>44791</v>
      </c>
      <c r="T8432" s="2">
        <v>44808</v>
      </c>
      <c r="U8432">
        <v>28138</v>
      </c>
      <c r="V8432" t="s">
        <v>43</v>
      </c>
      <c r="W8432">
        <v>544</v>
      </c>
      <c r="X8432" t="s">
        <v>60</v>
      </c>
      <c r="Y8432" t="s">
        <v>45</v>
      </c>
      <c r="Z8432">
        <v>0</v>
      </c>
      <c r="AA8432">
        <v>531</v>
      </c>
      <c r="AB8432">
        <v>26778</v>
      </c>
      <c r="AC8432" t="s">
        <v>46</v>
      </c>
    </row>
    <row r="8433" spans="1:29" x14ac:dyDescent="0.3">
      <c r="A8433" s="1" t="s">
        <v>29</v>
      </c>
      <c r="B8433" t="s">
        <v>363</v>
      </c>
      <c r="C8433" t="s">
        <v>4932</v>
      </c>
      <c r="D8433" t="s">
        <v>76</v>
      </c>
      <c r="E8433">
        <v>8</v>
      </c>
      <c r="F8433" t="s">
        <v>129</v>
      </c>
      <c r="G8433" t="s">
        <v>944</v>
      </c>
      <c r="H8433" t="s">
        <v>79</v>
      </c>
      <c r="I8433" t="s">
        <v>156</v>
      </c>
      <c r="J8433" t="s">
        <v>372</v>
      </c>
      <c r="K8433" t="s">
        <v>18179</v>
      </c>
      <c r="L8433" t="s">
        <v>18180</v>
      </c>
      <c r="M8433" t="s">
        <v>705</v>
      </c>
      <c r="N8433" t="s">
        <v>94</v>
      </c>
      <c r="O8433">
        <v>19848</v>
      </c>
      <c r="P8433">
        <v>22775</v>
      </c>
      <c r="Q8433" t="s">
        <v>59</v>
      </c>
      <c r="R8433">
        <v>658</v>
      </c>
      <c r="S8433" s="2">
        <v>44585</v>
      </c>
      <c r="T8433" t="s">
        <v>42</v>
      </c>
      <c r="U8433">
        <v>38528</v>
      </c>
      <c r="V8433" t="s">
        <v>71</v>
      </c>
      <c r="W8433">
        <v>827</v>
      </c>
      <c r="X8433" t="s">
        <v>44</v>
      </c>
      <c r="Y8433" t="s">
        <v>61</v>
      </c>
      <c r="Z8433">
        <v>0</v>
      </c>
      <c r="AA8433">
        <v>491</v>
      </c>
      <c r="AB8433">
        <v>20152</v>
      </c>
      <c r="AC8433" t="s">
        <v>73</v>
      </c>
    </row>
    <row r="8434" spans="1:29" x14ac:dyDescent="0.3">
      <c r="A8434" s="1" t="s">
        <v>29</v>
      </c>
      <c r="B8434" t="s">
        <v>62</v>
      </c>
      <c r="C8434" t="s">
        <v>3533</v>
      </c>
      <c r="D8434" t="s">
        <v>119</v>
      </c>
      <c r="E8434">
        <v>7</v>
      </c>
      <c r="F8434" t="s">
        <v>120</v>
      </c>
      <c r="G8434" t="s">
        <v>329</v>
      </c>
      <c r="H8434" t="s">
        <v>35</v>
      </c>
      <c r="I8434" t="s">
        <v>427</v>
      </c>
      <c r="J8434" t="s">
        <v>372</v>
      </c>
      <c r="K8434">
        <v>7764686807</v>
      </c>
      <c r="L8434" t="s">
        <v>18181</v>
      </c>
      <c r="M8434" t="s">
        <v>362</v>
      </c>
      <c r="N8434" t="s">
        <v>58</v>
      </c>
      <c r="O8434">
        <v>25416</v>
      </c>
      <c r="P8434">
        <v>29109</v>
      </c>
      <c r="Q8434" t="s">
        <v>41</v>
      </c>
      <c r="R8434">
        <v>957</v>
      </c>
      <c r="S8434" s="2">
        <v>44703</v>
      </c>
      <c r="T8434" s="2">
        <v>44732</v>
      </c>
      <c r="U8434">
        <v>0</v>
      </c>
      <c r="V8434" t="s">
        <v>106</v>
      </c>
      <c r="W8434">
        <v>703</v>
      </c>
      <c r="X8434" t="s">
        <v>60</v>
      </c>
      <c r="Y8434" t="s">
        <v>72</v>
      </c>
      <c r="Z8434">
        <v>4345</v>
      </c>
      <c r="AA8434">
        <v>670</v>
      </c>
      <c r="AB8434">
        <v>27014</v>
      </c>
      <c r="AC8434" t="s">
        <v>46</v>
      </c>
    </row>
    <row r="8435" spans="1:29" x14ac:dyDescent="0.3">
      <c r="A8435" s="1" t="s">
        <v>47</v>
      </c>
      <c r="B8435" t="s">
        <v>117</v>
      </c>
      <c r="C8435" t="s">
        <v>1406</v>
      </c>
      <c r="D8435" t="s">
        <v>257</v>
      </c>
      <c r="E8435">
        <v>10</v>
      </c>
      <c r="F8435" t="s">
        <v>64</v>
      </c>
      <c r="G8435" t="s">
        <v>433</v>
      </c>
      <c r="H8435" t="s">
        <v>79</v>
      </c>
      <c r="I8435" t="s">
        <v>17038</v>
      </c>
      <c r="J8435" t="s">
        <v>1604</v>
      </c>
      <c r="K8435">
        <f>1-685-474-8267</f>
        <v>-9425</v>
      </c>
      <c r="L8435" t="s">
        <v>18182</v>
      </c>
      <c r="M8435" t="s">
        <v>1852</v>
      </c>
      <c r="N8435" t="s">
        <v>40</v>
      </c>
      <c r="O8435">
        <v>15846</v>
      </c>
      <c r="P8435">
        <v>18350</v>
      </c>
      <c r="Q8435" t="s">
        <v>59</v>
      </c>
      <c r="R8435">
        <v>940</v>
      </c>
      <c r="S8435" s="2">
        <v>44765</v>
      </c>
      <c r="T8435" t="s">
        <v>42</v>
      </c>
      <c r="U8435">
        <v>20605</v>
      </c>
      <c r="V8435" t="s">
        <v>43</v>
      </c>
      <c r="W8435">
        <v>708</v>
      </c>
      <c r="X8435" t="s">
        <v>44</v>
      </c>
      <c r="Y8435" t="s">
        <v>61</v>
      </c>
      <c r="Z8435">
        <v>0</v>
      </c>
      <c r="AA8435">
        <v>975</v>
      </c>
      <c r="AB8435">
        <v>17871</v>
      </c>
      <c r="AC8435" t="s">
        <v>73</v>
      </c>
    </row>
    <row r="8436" spans="1:29" x14ac:dyDescent="0.3">
      <c r="A8436" s="1" t="s">
        <v>47</v>
      </c>
      <c r="B8436" t="s">
        <v>234</v>
      </c>
      <c r="C8436" t="s">
        <v>796</v>
      </c>
      <c r="D8436" t="s">
        <v>185</v>
      </c>
      <c r="E8436">
        <v>7</v>
      </c>
      <c r="F8436" t="s">
        <v>77</v>
      </c>
      <c r="G8436" t="s">
        <v>202</v>
      </c>
      <c r="H8436" t="s">
        <v>79</v>
      </c>
      <c r="I8436" t="s">
        <v>910</v>
      </c>
      <c r="J8436" t="s">
        <v>576</v>
      </c>
      <c r="K8436" t="s">
        <v>18183</v>
      </c>
      <c r="L8436" t="s">
        <v>18184</v>
      </c>
      <c r="M8436" t="s">
        <v>984</v>
      </c>
      <c r="N8436" t="s">
        <v>40</v>
      </c>
      <c r="O8436">
        <v>11981</v>
      </c>
      <c r="P8436">
        <v>15160</v>
      </c>
      <c r="Q8436" t="s">
        <v>95</v>
      </c>
      <c r="R8436">
        <v>536</v>
      </c>
      <c r="S8436" s="2">
        <v>44740</v>
      </c>
      <c r="T8436" t="s">
        <v>42</v>
      </c>
      <c r="U8436">
        <v>0</v>
      </c>
      <c r="V8436" t="s">
        <v>106</v>
      </c>
      <c r="W8436">
        <v>832</v>
      </c>
      <c r="X8436" t="s">
        <v>44</v>
      </c>
      <c r="Y8436" t="s">
        <v>61</v>
      </c>
      <c r="Z8436">
        <v>0</v>
      </c>
      <c r="AA8436">
        <v>164</v>
      </c>
      <c r="AB8436">
        <v>13853</v>
      </c>
      <c r="AC8436" t="s">
        <v>46</v>
      </c>
    </row>
    <row r="8437" spans="1:29" x14ac:dyDescent="0.3">
      <c r="A8437" s="1" t="s">
        <v>29</v>
      </c>
      <c r="B8437" t="s">
        <v>96</v>
      </c>
      <c r="C8437" t="s">
        <v>893</v>
      </c>
      <c r="D8437" t="s">
        <v>169</v>
      </c>
      <c r="E8437">
        <v>10</v>
      </c>
      <c r="F8437" t="s">
        <v>120</v>
      </c>
      <c r="G8437" t="s">
        <v>1180</v>
      </c>
      <c r="H8437" t="s">
        <v>35</v>
      </c>
      <c r="I8437" t="s">
        <v>4311</v>
      </c>
      <c r="J8437" t="s">
        <v>407</v>
      </c>
      <c r="K8437" t="s">
        <v>18185</v>
      </c>
      <c r="L8437" t="s">
        <v>18186</v>
      </c>
      <c r="M8437" t="s">
        <v>818</v>
      </c>
      <c r="N8437" t="s">
        <v>58</v>
      </c>
      <c r="O8437">
        <v>15279</v>
      </c>
      <c r="P8437">
        <v>17580</v>
      </c>
      <c r="Q8437" t="s">
        <v>41</v>
      </c>
      <c r="R8437">
        <v>849</v>
      </c>
      <c r="S8437" s="2">
        <v>45171</v>
      </c>
      <c r="T8437" t="s">
        <v>42</v>
      </c>
      <c r="U8437">
        <v>0</v>
      </c>
      <c r="V8437" t="s">
        <v>85</v>
      </c>
      <c r="W8437">
        <v>717</v>
      </c>
      <c r="X8437" t="s">
        <v>44</v>
      </c>
      <c r="Y8437" t="s">
        <v>72</v>
      </c>
      <c r="Z8437">
        <v>3577</v>
      </c>
      <c r="AA8437">
        <v>100</v>
      </c>
      <c r="AB8437">
        <v>15844</v>
      </c>
      <c r="AC8437" t="s">
        <v>73</v>
      </c>
    </row>
    <row r="8438" spans="1:29" x14ac:dyDescent="0.3">
      <c r="A8438" s="1" t="s">
        <v>47</v>
      </c>
      <c r="B8438" t="s">
        <v>145</v>
      </c>
      <c r="C8438" t="s">
        <v>547</v>
      </c>
      <c r="D8438" t="s">
        <v>178</v>
      </c>
      <c r="E8438">
        <v>8</v>
      </c>
      <c r="F8438" t="s">
        <v>129</v>
      </c>
      <c r="G8438" t="s">
        <v>130</v>
      </c>
      <c r="H8438" t="s">
        <v>79</v>
      </c>
      <c r="I8438" t="s">
        <v>382</v>
      </c>
      <c r="J8438" t="s">
        <v>123</v>
      </c>
      <c r="K8438" t="s">
        <v>18187</v>
      </c>
      <c r="L8438" t="s">
        <v>18188</v>
      </c>
      <c r="M8438" t="s">
        <v>152</v>
      </c>
      <c r="N8438" t="s">
        <v>94</v>
      </c>
      <c r="O8438">
        <v>26307</v>
      </c>
      <c r="P8438">
        <v>28797</v>
      </c>
      <c r="Q8438" t="s">
        <v>95</v>
      </c>
      <c r="R8438">
        <v>83</v>
      </c>
      <c r="S8438" s="2">
        <v>44662</v>
      </c>
      <c r="T8438" t="s">
        <v>42</v>
      </c>
      <c r="U8438">
        <v>0</v>
      </c>
      <c r="V8438" t="s">
        <v>106</v>
      </c>
      <c r="W8438">
        <v>475</v>
      </c>
      <c r="X8438" t="s">
        <v>44</v>
      </c>
      <c r="Y8438" t="s">
        <v>72</v>
      </c>
      <c r="Z8438">
        <v>0</v>
      </c>
      <c r="AA8438">
        <v>621</v>
      </c>
      <c r="AB8438">
        <v>26893</v>
      </c>
      <c r="AC8438" t="s">
        <v>73</v>
      </c>
    </row>
    <row r="8439" spans="1:29" x14ac:dyDescent="0.3">
      <c r="A8439" s="1" t="s">
        <v>47</v>
      </c>
      <c r="B8439" t="s">
        <v>145</v>
      </c>
      <c r="C8439" t="s">
        <v>270</v>
      </c>
      <c r="D8439" t="s">
        <v>185</v>
      </c>
      <c r="E8439">
        <v>7</v>
      </c>
      <c r="F8439" t="s">
        <v>120</v>
      </c>
      <c r="G8439" t="s">
        <v>329</v>
      </c>
      <c r="H8439" t="s">
        <v>79</v>
      </c>
      <c r="I8439" t="s">
        <v>4244</v>
      </c>
      <c r="J8439" t="s">
        <v>491</v>
      </c>
      <c r="K8439" t="s">
        <v>18189</v>
      </c>
      <c r="L8439" t="s">
        <v>18190</v>
      </c>
      <c r="M8439" t="s">
        <v>499</v>
      </c>
      <c r="N8439" t="s">
        <v>94</v>
      </c>
      <c r="O8439">
        <v>13350</v>
      </c>
      <c r="P8439">
        <v>15659</v>
      </c>
      <c r="Q8439" t="s">
        <v>95</v>
      </c>
      <c r="R8439">
        <v>777</v>
      </c>
      <c r="S8439" s="2">
        <v>45045</v>
      </c>
      <c r="T8439" t="s">
        <v>42</v>
      </c>
      <c r="U8439">
        <v>0</v>
      </c>
      <c r="V8439" t="s">
        <v>85</v>
      </c>
      <c r="W8439">
        <v>543</v>
      </c>
      <c r="X8439" t="s">
        <v>44</v>
      </c>
      <c r="Y8439" t="s">
        <v>61</v>
      </c>
      <c r="Z8439">
        <v>0</v>
      </c>
      <c r="AA8439">
        <v>36</v>
      </c>
      <c r="AB8439">
        <v>14836</v>
      </c>
      <c r="AC8439" t="s">
        <v>46</v>
      </c>
    </row>
    <row r="8440" spans="1:29" x14ac:dyDescent="0.3">
      <c r="A8440" s="1" t="s">
        <v>29</v>
      </c>
      <c r="B8440" t="s">
        <v>363</v>
      </c>
      <c r="C8440" t="s">
        <v>2724</v>
      </c>
      <c r="D8440" t="s">
        <v>178</v>
      </c>
      <c r="E8440">
        <v>8</v>
      </c>
      <c r="F8440" t="s">
        <v>64</v>
      </c>
      <c r="G8440" t="s">
        <v>783</v>
      </c>
      <c r="H8440" t="s">
        <v>35</v>
      </c>
      <c r="I8440" t="s">
        <v>1841</v>
      </c>
      <c r="J8440" t="s">
        <v>15041</v>
      </c>
      <c r="K8440" t="s">
        <v>18191</v>
      </c>
      <c r="L8440" t="s">
        <v>18192</v>
      </c>
      <c r="M8440" t="s">
        <v>369</v>
      </c>
      <c r="N8440" t="s">
        <v>40</v>
      </c>
      <c r="O8440">
        <v>23218</v>
      </c>
      <c r="P8440">
        <v>27284</v>
      </c>
      <c r="Q8440" t="s">
        <v>59</v>
      </c>
      <c r="R8440">
        <v>337</v>
      </c>
      <c r="S8440" s="2">
        <v>44671</v>
      </c>
      <c r="T8440" s="2">
        <v>44698</v>
      </c>
      <c r="U8440">
        <v>32869</v>
      </c>
      <c r="V8440" t="s">
        <v>85</v>
      </c>
      <c r="W8440">
        <v>591</v>
      </c>
      <c r="X8440" t="s">
        <v>60</v>
      </c>
      <c r="Y8440" t="s">
        <v>61</v>
      </c>
      <c r="Z8440">
        <v>0</v>
      </c>
      <c r="AA8440">
        <v>610</v>
      </c>
      <c r="AB8440">
        <v>27082</v>
      </c>
      <c r="AC8440" t="s">
        <v>73</v>
      </c>
    </row>
    <row r="8441" spans="1:29" x14ac:dyDescent="0.3">
      <c r="A8441" s="1" t="s">
        <v>29</v>
      </c>
      <c r="B8441" t="s">
        <v>86</v>
      </c>
      <c r="C8441" t="s">
        <v>1266</v>
      </c>
      <c r="D8441" t="s">
        <v>236</v>
      </c>
      <c r="E8441">
        <v>3</v>
      </c>
      <c r="F8441" t="s">
        <v>221</v>
      </c>
      <c r="G8441" t="s">
        <v>667</v>
      </c>
      <c r="H8441" t="s">
        <v>35</v>
      </c>
      <c r="I8441" t="s">
        <v>189</v>
      </c>
      <c r="J8441" t="s">
        <v>435</v>
      </c>
      <c r="K8441" t="s">
        <v>18193</v>
      </c>
      <c r="L8441" t="s">
        <v>18194</v>
      </c>
      <c r="M8441" t="s">
        <v>350</v>
      </c>
      <c r="N8441" t="s">
        <v>94</v>
      </c>
      <c r="O8441">
        <v>3145</v>
      </c>
      <c r="P8441">
        <v>7912</v>
      </c>
      <c r="Q8441" t="s">
        <v>95</v>
      </c>
      <c r="R8441">
        <v>329</v>
      </c>
      <c r="S8441" s="2">
        <v>44964</v>
      </c>
      <c r="T8441" t="s">
        <v>42</v>
      </c>
      <c r="U8441">
        <v>0</v>
      </c>
      <c r="V8441" t="s">
        <v>106</v>
      </c>
      <c r="W8441">
        <v>567</v>
      </c>
      <c r="X8441" t="s">
        <v>44</v>
      </c>
      <c r="Y8441" t="s">
        <v>61</v>
      </c>
      <c r="Z8441">
        <v>0</v>
      </c>
      <c r="AA8441">
        <v>885</v>
      </c>
      <c r="AB8441">
        <v>6422</v>
      </c>
      <c r="AC8441" t="s">
        <v>73</v>
      </c>
    </row>
    <row r="8442" spans="1:29" x14ac:dyDescent="0.3">
      <c r="A8442" s="1" t="s">
        <v>29</v>
      </c>
      <c r="B8442" t="s">
        <v>86</v>
      </c>
      <c r="C8442" t="s">
        <v>4638</v>
      </c>
      <c r="D8442" t="s">
        <v>119</v>
      </c>
      <c r="E8442">
        <v>1</v>
      </c>
      <c r="F8442" t="s">
        <v>271</v>
      </c>
      <c r="G8442" t="s">
        <v>1110</v>
      </c>
      <c r="H8442" t="s">
        <v>35</v>
      </c>
      <c r="I8442" t="s">
        <v>101</v>
      </c>
      <c r="J8442" t="s">
        <v>1865</v>
      </c>
      <c r="K8442" t="s">
        <v>18195</v>
      </c>
      <c r="L8442" t="s">
        <v>18196</v>
      </c>
      <c r="M8442" t="s">
        <v>93</v>
      </c>
      <c r="N8442" t="s">
        <v>94</v>
      </c>
      <c r="O8442">
        <v>17228</v>
      </c>
      <c r="P8442">
        <v>19235</v>
      </c>
      <c r="Q8442" t="s">
        <v>95</v>
      </c>
      <c r="R8442">
        <v>187</v>
      </c>
      <c r="S8442" s="2">
        <v>44702</v>
      </c>
      <c r="T8442" s="2">
        <v>44718</v>
      </c>
      <c r="U8442">
        <v>0</v>
      </c>
      <c r="V8442" t="s">
        <v>85</v>
      </c>
      <c r="W8442">
        <v>488</v>
      </c>
      <c r="X8442" t="s">
        <v>60</v>
      </c>
      <c r="Y8442" t="s">
        <v>45</v>
      </c>
      <c r="Z8442">
        <v>0</v>
      </c>
      <c r="AA8442">
        <v>610</v>
      </c>
      <c r="AB8442">
        <v>17873</v>
      </c>
      <c r="AC8442" t="s">
        <v>107</v>
      </c>
    </row>
    <row r="8443" spans="1:29" x14ac:dyDescent="0.3">
      <c r="A8443" s="1" t="s">
        <v>29</v>
      </c>
      <c r="B8443" t="s">
        <v>393</v>
      </c>
      <c r="C8443" t="s">
        <v>609</v>
      </c>
      <c r="D8443" t="s">
        <v>119</v>
      </c>
      <c r="E8443">
        <v>3</v>
      </c>
      <c r="F8443" t="s">
        <v>64</v>
      </c>
      <c r="G8443" t="s">
        <v>65</v>
      </c>
      <c r="H8443" t="s">
        <v>79</v>
      </c>
      <c r="I8443" t="s">
        <v>2954</v>
      </c>
      <c r="J8443" t="s">
        <v>637</v>
      </c>
      <c r="K8443" t="s">
        <v>18197</v>
      </c>
      <c r="L8443" t="s">
        <v>18198</v>
      </c>
      <c r="M8443" t="s">
        <v>846</v>
      </c>
      <c r="N8443" t="s">
        <v>58</v>
      </c>
      <c r="O8443">
        <v>6669</v>
      </c>
      <c r="P8443">
        <v>9247</v>
      </c>
      <c r="Q8443" t="s">
        <v>59</v>
      </c>
      <c r="R8443">
        <v>448</v>
      </c>
      <c r="S8443" s="2">
        <v>44390</v>
      </c>
      <c r="T8443" t="s">
        <v>42</v>
      </c>
      <c r="U8443">
        <v>28862</v>
      </c>
      <c r="V8443" t="s">
        <v>43</v>
      </c>
      <c r="W8443">
        <v>412</v>
      </c>
      <c r="X8443" t="s">
        <v>44</v>
      </c>
      <c r="Y8443" t="s">
        <v>72</v>
      </c>
      <c r="Z8443">
        <v>4036</v>
      </c>
      <c r="AA8443">
        <v>291</v>
      </c>
      <c r="AB8443">
        <v>6739</v>
      </c>
      <c r="AC8443" t="s">
        <v>107</v>
      </c>
    </row>
    <row r="8444" spans="1:29" x14ac:dyDescent="0.3">
      <c r="A8444" s="1" t="s">
        <v>47</v>
      </c>
      <c r="B8444" t="s">
        <v>234</v>
      </c>
      <c r="C8444" t="s">
        <v>2618</v>
      </c>
      <c r="D8444" t="s">
        <v>257</v>
      </c>
      <c r="E8444">
        <v>6</v>
      </c>
      <c r="F8444" t="s">
        <v>271</v>
      </c>
      <c r="G8444" t="s">
        <v>353</v>
      </c>
      <c r="H8444" t="s">
        <v>79</v>
      </c>
      <c r="I8444" t="s">
        <v>1705</v>
      </c>
      <c r="J8444" t="s">
        <v>2882</v>
      </c>
      <c r="K8444" t="s">
        <v>18199</v>
      </c>
      <c r="L8444" t="s">
        <v>18200</v>
      </c>
      <c r="M8444" t="s">
        <v>242</v>
      </c>
      <c r="N8444" t="s">
        <v>40</v>
      </c>
      <c r="O8444">
        <v>5686</v>
      </c>
      <c r="P8444">
        <v>9107</v>
      </c>
      <c r="Q8444" t="s">
        <v>95</v>
      </c>
      <c r="R8444">
        <v>564</v>
      </c>
      <c r="S8444" s="2">
        <v>44436</v>
      </c>
      <c r="T8444" t="s">
        <v>42</v>
      </c>
      <c r="U8444">
        <v>0</v>
      </c>
      <c r="V8444" t="s">
        <v>106</v>
      </c>
      <c r="W8444">
        <v>439</v>
      </c>
      <c r="X8444" t="s">
        <v>44</v>
      </c>
      <c r="Y8444" t="s">
        <v>45</v>
      </c>
      <c r="Z8444">
        <v>0</v>
      </c>
      <c r="AA8444">
        <v>339</v>
      </c>
      <c r="AB8444">
        <v>8033</v>
      </c>
      <c r="AC8444" t="s">
        <v>107</v>
      </c>
    </row>
    <row r="8445" spans="1:29" x14ac:dyDescent="0.3">
      <c r="A8445" s="1" t="s">
        <v>47</v>
      </c>
      <c r="B8445" t="s">
        <v>145</v>
      </c>
      <c r="C8445" t="s">
        <v>270</v>
      </c>
      <c r="D8445" t="s">
        <v>352</v>
      </c>
      <c r="E8445">
        <v>2</v>
      </c>
      <c r="F8445" t="s">
        <v>99</v>
      </c>
      <c r="G8445" t="s">
        <v>529</v>
      </c>
      <c r="H8445" t="s">
        <v>79</v>
      </c>
      <c r="I8445" t="s">
        <v>1334</v>
      </c>
      <c r="J8445" t="s">
        <v>3773</v>
      </c>
      <c r="K8445" t="s">
        <v>18201</v>
      </c>
      <c r="L8445" t="s">
        <v>18202</v>
      </c>
      <c r="M8445" t="s">
        <v>152</v>
      </c>
      <c r="N8445" t="s">
        <v>84</v>
      </c>
      <c r="O8445">
        <v>4177</v>
      </c>
      <c r="P8445">
        <v>7549</v>
      </c>
      <c r="Q8445" t="s">
        <v>59</v>
      </c>
      <c r="R8445">
        <v>474</v>
      </c>
      <c r="S8445" s="2">
        <v>44956</v>
      </c>
      <c r="T8445" s="2">
        <v>44971</v>
      </c>
      <c r="U8445">
        <v>4664</v>
      </c>
      <c r="V8445" t="s">
        <v>85</v>
      </c>
      <c r="W8445">
        <v>505</v>
      </c>
      <c r="X8445" t="s">
        <v>60</v>
      </c>
      <c r="Y8445" t="s">
        <v>61</v>
      </c>
      <c r="Z8445">
        <v>0</v>
      </c>
      <c r="AA8445">
        <v>484</v>
      </c>
      <c r="AB8445">
        <v>6853</v>
      </c>
      <c r="AC8445" t="s">
        <v>46</v>
      </c>
    </row>
    <row r="8446" spans="1:29" x14ac:dyDescent="0.3">
      <c r="A8446" s="1" t="s">
        <v>47</v>
      </c>
      <c r="B8446" t="s">
        <v>176</v>
      </c>
      <c r="C8446" t="s">
        <v>2740</v>
      </c>
      <c r="D8446" t="s">
        <v>178</v>
      </c>
      <c r="E8446">
        <v>2</v>
      </c>
      <c r="F8446" t="s">
        <v>64</v>
      </c>
      <c r="G8446" t="s">
        <v>433</v>
      </c>
      <c r="H8446" t="s">
        <v>35</v>
      </c>
      <c r="I8446" t="s">
        <v>2504</v>
      </c>
      <c r="J8446" t="s">
        <v>2137</v>
      </c>
      <c r="K8446" t="s">
        <v>18203</v>
      </c>
      <c r="L8446" t="s">
        <v>18204</v>
      </c>
      <c r="M8446" t="s">
        <v>957</v>
      </c>
      <c r="N8446" t="s">
        <v>40</v>
      </c>
      <c r="O8446">
        <v>16872</v>
      </c>
      <c r="P8446">
        <v>19219</v>
      </c>
      <c r="Q8446" t="s">
        <v>95</v>
      </c>
      <c r="R8446">
        <v>658</v>
      </c>
      <c r="S8446" s="2">
        <v>45081</v>
      </c>
      <c r="T8446" t="s">
        <v>42</v>
      </c>
      <c r="U8446">
        <v>0</v>
      </c>
      <c r="V8446" t="s">
        <v>106</v>
      </c>
      <c r="W8446">
        <v>823</v>
      </c>
      <c r="X8446" t="s">
        <v>44</v>
      </c>
      <c r="Y8446" t="s">
        <v>45</v>
      </c>
      <c r="Z8446">
        <v>0</v>
      </c>
      <c r="AA8446">
        <v>95</v>
      </c>
      <c r="AB8446">
        <v>17864</v>
      </c>
      <c r="AC8446" t="s">
        <v>46</v>
      </c>
    </row>
    <row r="8447" spans="1:29" x14ac:dyDescent="0.3">
      <c r="A8447" s="1" t="s">
        <v>47</v>
      </c>
      <c r="B8447" t="s">
        <v>48</v>
      </c>
      <c r="C8447" t="s">
        <v>1453</v>
      </c>
      <c r="D8447" t="s">
        <v>76</v>
      </c>
      <c r="E8447">
        <v>2</v>
      </c>
      <c r="F8447" t="s">
        <v>129</v>
      </c>
      <c r="G8447" t="s">
        <v>395</v>
      </c>
      <c r="H8447" t="s">
        <v>35</v>
      </c>
      <c r="I8447" t="s">
        <v>3936</v>
      </c>
      <c r="J8447" t="s">
        <v>3910</v>
      </c>
      <c r="K8447" t="s">
        <v>18205</v>
      </c>
      <c r="L8447" t="s">
        <v>18206</v>
      </c>
      <c r="M8447" t="s">
        <v>438</v>
      </c>
      <c r="N8447" t="s">
        <v>40</v>
      </c>
      <c r="O8447">
        <v>20847</v>
      </c>
      <c r="P8447">
        <v>25411</v>
      </c>
      <c r="Q8447" t="s">
        <v>59</v>
      </c>
      <c r="R8447">
        <v>656</v>
      </c>
      <c r="S8447" s="2">
        <v>44871</v>
      </c>
      <c r="T8447" t="s">
        <v>42</v>
      </c>
      <c r="U8447">
        <v>38517</v>
      </c>
      <c r="V8447" t="s">
        <v>71</v>
      </c>
      <c r="W8447">
        <v>743</v>
      </c>
      <c r="X8447" t="s">
        <v>44</v>
      </c>
      <c r="Y8447" t="s">
        <v>72</v>
      </c>
      <c r="Z8447">
        <v>0</v>
      </c>
      <c r="AA8447">
        <v>372</v>
      </c>
      <c r="AB8447">
        <v>21363</v>
      </c>
      <c r="AC8447" t="s">
        <v>107</v>
      </c>
    </row>
    <row r="8448" spans="1:29" x14ac:dyDescent="0.3">
      <c r="A8448" s="1" t="s">
        <v>47</v>
      </c>
      <c r="B8448" t="s">
        <v>108</v>
      </c>
      <c r="C8448" t="s">
        <v>439</v>
      </c>
      <c r="D8448" t="s">
        <v>76</v>
      </c>
      <c r="E8448">
        <v>3</v>
      </c>
      <c r="F8448" t="s">
        <v>77</v>
      </c>
      <c r="G8448" t="s">
        <v>501</v>
      </c>
      <c r="H8448" t="s">
        <v>79</v>
      </c>
      <c r="I8448" t="s">
        <v>849</v>
      </c>
      <c r="J8448" t="s">
        <v>1455</v>
      </c>
      <c r="K8448" t="s">
        <v>18207</v>
      </c>
      <c r="L8448" t="s">
        <v>18208</v>
      </c>
      <c r="M8448" t="s">
        <v>1278</v>
      </c>
      <c r="N8448" t="s">
        <v>58</v>
      </c>
      <c r="O8448">
        <v>11012</v>
      </c>
      <c r="P8448">
        <v>15907</v>
      </c>
      <c r="Q8448" t="s">
        <v>95</v>
      </c>
      <c r="R8448">
        <v>385</v>
      </c>
      <c r="S8448" s="2">
        <v>44509</v>
      </c>
      <c r="T8448" t="s">
        <v>42</v>
      </c>
      <c r="U8448">
        <v>0</v>
      </c>
      <c r="V8448" t="s">
        <v>43</v>
      </c>
      <c r="W8448">
        <v>690</v>
      </c>
      <c r="X8448" t="s">
        <v>44</v>
      </c>
      <c r="Y8448" t="s">
        <v>61</v>
      </c>
      <c r="Z8448">
        <v>3584</v>
      </c>
      <c r="AA8448">
        <v>671</v>
      </c>
      <c r="AB8448">
        <v>11178</v>
      </c>
      <c r="AC8448" t="s">
        <v>73</v>
      </c>
    </row>
    <row r="8449" spans="1:29" x14ac:dyDescent="0.3">
      <c r="A8449" s="1" t="s">
        <v>29</v>
      </c>
      <c r="B8449" t="s">
        <v>74</v>
      </c>
      <c r="C8449" t="s">
        <v>2107</v>
      </c>
      <c r="D8449" t="s">
        <v>169</v>
      </c>
      <c r="E8449">
        <v>4</v>
      </c>
      <c r="F8449" t="s">
        <v>51</v>
      </c>
      <c r="G8449" t="s">
        <v>710</v>
      </c>
      <c r="H8449" t="s">
        <v>79</v>
      </c>
      <c r="I8449" t="s">
        <v>412</v>
      </c>
      <c r="J8449" t="s">
        <v>9767</v>
      </c>
      <c r="K8449" t="s">
        <v>18209</v>
      </c>
      <c r="L8449" t="s">
        <v>18210</v>
      </c>
      <c r="M8449" t="s">
        <v>1146</v>
      </c>
      <c r="N8449" t="s">
        <v>40</v>
      </c>
      <c r="O8449">
        <v>3893</v>
      </c>
      <c r="P8449">
        <v>8545</v>
      </c>
      <c r="Q8449" t="s">
        <v>95</v>
      </c>
      <c r="R8449">
        <v>967</v>
      </c>
      <c r="S8449" s="2">
        <v>45085</v>
      </c>
      <c r="T8449" s="2">
        <v>45086</v>
      </c>
      <c r="U8449">
        <v>0</v>
      </c>
      <c r="V8449" t="s">
        <v>71</v>
      </c>
      <c r="W8449">
        <v>480</v>
      </c>
      <c r="X8449" t="s">
        <v>60</v>
      </c>
      <c r="Y8449" t="s">
        <v>72</v>
      </c>
      <c r="Z8449">
        <v>0</v>
      </c>
      <c r="AA8449">
        <v>154</v>
      </c>
      <c r="AB8449">
        <v>4444</v>
      </c>
      <c r="AC8449" t="s">
        <v>73</v>
      </c>
    </row>
    <row r="8450" spans="1:29" x14ac:dyDescent="0.3">
      <c r="A8450" s="1" t="s">
        <v>29</v>
      </c>
      <c r="B8450" t="s">
        <v>363</v>
      </c>
      <c r="C8450" t="s">
        <v>4573</v>
      </c>
      <c r="D8450" t="s">
        <v>387</v>
      </c>
      <c r="E8450">
        <v>7</v>
      </c>
      <c r="F8450" t="s">
        <v>186</v>
      </c>
      <c r="G8450" t="s">
        <v>1504</v>
      </c>
      <c r="H8450" t="s">
        <v>79</v>
      </c>
      <c r="I8450" t="s">
        <v>513</v>
      </c>
      <c r="J8450" t="s">
        <v>3789</v>
      </c>
      <c r="K8450">
        <v>3816160442</v>
      </c>
      <c r="L8450" t="s">
        <v>18211</v>
      </c>
      <c r="M8450" t="s">
        <v>369</v>
      </c>
      <c r="N8450" t="s">
        <v>84</v>
      </c>
      <c r="O8450">
        <v>28237</v>
      </c>
      <c r="P8450">
        <v>32719</v>
      </c>
      <c r="Q8450" t="s">
        <v>59</v>
      </c>
      <c r="R8450">
        <v>137</v>
      </c>
      <c r="S8450" s="2">
        <v>45269</v>
      </c>
      <c r="T8450" s="2">
        <v>45299</v>
      </c>
      <c r="U8450">
        <v>8237</v>
      </c>
      <c r="V8450" t="s">
        <v>43</v>
      </c>
      <c r="W8450">
        <v>439</v>
      </c>
      <c r="X8450" t="s">
        <v>60</v>
      </c>
      <c r="Y8450" t="s">
        <v>45</v>
      </c>
      <c r="Z8450">
        <v>0</v>
      </c>
      <c r="AA8450">
        <v>664</v>
      </c>
      <c r="AB8450">
        <v>32676</v>
      </c>
      <c r="AC8450" t="s">
        <v>46</v>
      </c>
    </row>
    <row r="8451" spans="1:29" x14ac:dyDescent="0.3">
      <c r="A8451" s="1" t="s">
        <v>29</v>
      </c>
      <c r="B8451" t="s">
        <v>86</v>
      </c>
      <c r="C8451" t="s">
        <v>1312</v>
      </c>
      <c r="D8451" t="s">
        <v>110</v>
      </c>
      <c r="E8451">
        <v>8</v>
      </c>
      <c r="F8451" t="s">
        <v>221</v>
      </c>
      <c r="G8451" t="s">
        <v>882</v>
      </c>
      <c r="H8451" t="s">
        <v>35</v>
      </c>
      <c r="I8451" t="s">
        <v>519</v>
      </c>
      <c r="J8451" t="s">
        <v>553</v>
      </c>
      <c r="K8451" t="s">
        <v>18212</v>
      </c>
      <c r="L8451" t="s">
        <v>18213</v>
      </c>
      <c r="M8451" t="s">
        <v>2131</v>
      </c>
      <c r="N8451" t="s">
        <v>94</v>
      </c>
      <c r="O8451">
        <v>5007</v>
      </c>
      <c r="P8451">
        <v>7085</v>
      </c>
      <c r="Q8451" t="s">
        <v>95</v>
      </c>
      <c r="R8451">
        <v>599</v>
      </c>
      <c r="S8451" s="2">
        <v>44434</v>
      </c>
      <c r="T8451" s="2">
        <v>44437</v>
      </c>
      <c r="U8451">
        <v>0</v>
      </c>
      <c r="V8451" t="s">
        <v>43</v>
      </c>
      <c r="W8451">
        <v>692</v>
      </c>
      <c r="X8451" t="s">
        <v>60</v>
      </c>
      <c r="Y8451" t="s">
        <v>45</v>
      </c>
      <c r="Z8451">
        <v>0</v>
      </c>
      <c r="AA8451">
        <v>285</v>
      </c>
      <c r="AB8451">
        <v>6671</v>
      </c>
      <c r="AC8451" t="s">
        <v>73</v>
      </c>
    </row>
    <row r="8452" spans="1:29" x14ac:dyDescent="0.3">
      <c r="A8452" s="1" t="s">
        <v>29</v>
      </c>
      <c r="B8452" t="s">
        <v>541</v>
      </c>
      <c r="C8452" t="s">
        <v>1114</v>
      </c>
      <c r="D8452" t="s">
        <v>352</v>
      </c>
      <c r="E8452">
        <v>8</v>
      </c>
      <c r="F8452" t="s">
        <v>186</v>
      </c>
      <c r="G8452" t="s">
        <v>187</v>
      </c>
      <c r="H8452" t="s">
        <v>35</v>
      </c>
      <c r="I8452" t="s">
        <v>1634</v>
      </c>
      <c r="J8452" t="s">
        <v>3447</v>
      </c>
      <c r="K8452" t="s">
        <v>18214</v>
      </c>
      <c r="L8452" t="s">
        <v>18215</v>
      </c>
      <c r="M8452" t="s">
        <v>3258</v>
      </c>
      <c r="N8452" t="s">
        <v>40</v>
      </c>
      <c r="O8452">
        <v>27664</v>
      </c>
      <c r="P8452">
        <v>31335</v>
      </c>
      <c r="Q8452" t="s">
        <v>95</v>
      </c>
      <c r="R8452">
        <v>291</v>
      </c>
      <c r="S8452" s="2">
        <v>44649</v>
      </c>
      <c r="T8452" s="2">
        <v>44652</v>
      </c>
      <c r="U8452">
        <v>0</v>
      </c>
      <c r="V8452" t="s">
        <v>106</v>
      </c>
      <c r="W8452">
        <v>849</v>
      </c>
      <c r="X8452" t="s">
        <v>60</v>
      </c>
      <c r="Y8452" t="s">
        <v>45</v>
      </c>
      <c r="Z8452">
        <v>0</v>
      </c>
      <c r="AA8452">
        <v>619</v>
      </c>
      <c r="AB8452">
        <v>30119</v>
      </c>
      <c r="AC8452" t="s">
        <v>46</v>
      </c>
    </row>
    <row r="8453" spans="1:29" x14ac:dyDescent="0.3">
      <c r="A8453" s="1" t="s">
        <v>47</v>
      </c>
      <c r="B8453" t="s">
        <v>136</v>
      </c>
      <c r="C8453" t="s">
        <v>1426</v>
      </c>
      <c r="D8453" t="s">
        <v>138</v>
      </c>
      <c r="E8453">
        <v>5</v>
      </c>
      <c r="F8453" t="s">
        <v>51</v>
      </c>
      <c r="G8453" t="s">
        <v>1069</v>
      </c>
      <c r="H8453" t="s">
        <v>35</v>
      </c>
      <c r="I8453" t="s">
        <v>778</v>
      </c>
      <c r="J8453" t="s">
        <v>224</v>
      </c>
      <c r="K8453" t="s">
        <v>18216</v>
      </c>
      <c r="L8453" t="s">
        <v>18217</v>
      </c>
      <c r="M8453" t="s">
        <v>1374</v>
      </c>
      <c r="N8453" t="s">
        <v>94</v>
      </c>
      <c r="O8453">
        <v>8544</v>
      </c>
      <c r="P8453">
        <v>12983</v>
      </c>
      <c r="Q8453" t="s">
        <v>41</v>
      </c>
      <c r="R8453">
        <v>481</v>
      </c>
      <c r="S8453" s="2">
        <v>44895</v>
      </c>
      <c r="T8453" s="2">
        <v>44902</v>
      </c>
      <c r="U8453">
        <v>0</v>
      </c>
      <c r="V8453" t="s">
        <v>85</v>
      </c>
      <c r="W8453">
        <v>820</v>
      </c>
      <c r="X8453" t="s">
        <v>60</v>
      </c>
      <c r="Y8453" t="s">
        <v>61</v>
      </c>
      <c r="Z8453">
        <v>0</v>
      </c>
      <c r="AA8453">
        <v>159</v>
      </c>
      <c r="AB8453">
        <v>9445</v>
      </c>
      <c r="AC8453" t="s">
        <v>46</v>
      </c>
    </row>
    <row r="8454" spans="1:29" x14ac:dyDescent="0.3">
      <c r="A8454" s="1" t="s">
        <v>29</v>
      </c>
      <c r="B8454" t="s">
        <v>363</v>
      </c>
      <c r="C8454" t="s">
        <v>1064</v>
      </c>
      <c r="D8454" t="s">
        <v>110</v>
      </c>
      <c r="E8454">
        <v>8</v>
      </c>
      <c r="F8454" t="s">
        <v>99</v>
      </c>
      <c r="G8454" t="s">
        <v>558</v>
      </c>
      <c r="H8454" t="s">
        <v>35</v>
      </c>
      <c r="I8454" t="s">
        <v>101</v>
      </c>
      <c r="J8454" t="s">
        <v>1450</v>
      </c>
      <c r="K8454" t="s">
        <v>18218</v>
      </c>
      <c r="L8454" t="s">
        <v>18219</v>
      </c>
      <c r="M8454" t="s">
        <v>1068</v>
      </c>
      <c r="N8454" t="s">
        <v>58</v>
      </c>
      <c r="O8454">
        <v>19378</v>
      </c>
      <c r="P8454">
        <v>23202</v>
      </c>
      <c r="Q8454" t="s">
        <v>95</v>
      </c>
      <c r="R8454">
        <v>533</v>
      </c>
      <c r="S8454" s="2">
        <v>45281</v>
      </c>
      <c r="T8454" t="s">
        <v>42</v>
      </c>
      <c r="U8454">
        <v>0</v>
      </c>
      <c r="V8454" t="s">
        <v>43</v>
      </c>
      <c r="W8454">
        <v>626</v>
      </c>
      <c r="X8454" t="s">
        <v>44</v>
      </c>
      <c r="Y8454" t="s">
        <v>61</v>
      </c>
      <c r="Z8454">
        <v>2533</v>
      </c>
      <c r="AA8454">
        <v>692</v>
      </c>
      <c r="AB8454">
        <v>19787</v>
      </c>
      <c r="AC8454" t="s">
        <v>73</v>
      </c>
    </row>
    <row r="8455" spans="1:29" x14ac:dyDescent="0.3">
      <c r="A8455" s="1" t="s">
        <v>29</v>
      </c>
      <c r="B8455" t="s">
        <v>541</v>
      </c>
      <c r="C8455" t="s">
        <v>1114</v>
      </c>
      <c r="D8455" t="s">
        <v>169</v>
      </c>
      <c r="E8455">
        <v>8</v>
      </c>
      <c r="F8455" t="s">
        <v>129</v>
      </c>
      <c r="G8455" t="s">
        <v>163</v>
      </c>
      <c r="H8455" t="s">
        <v>79</v>
      </c>
      <c r="I8455" t="s">
        <v>1656</v>
      </c>
      <c r="J8455" t="s">
        <v>748</v>
      </c>
      <c r="K8455" t="s">
        <v>18220</v>
      </c>
      <c r="L8455" t="s">
        <v>18221</v>
      </c>
      <c r="M8455" t="s">
        <v>3258</v>
      </c>
      <c r="N8455" t="s">
        <v>40</v>
      </c>
      <c r="O8455">
        <v>7015</v>
      </c>
      <c r="P8455">
        <v>9565</v>
      </c>
      <c r="Q8455" t="s">
        <v>41</v>
      </c>
      <c r="R8455">
        <v>992</v>
      </c>
      <c r="S8455" s="2">
        <v>44943</v>
      </c>
      <c r="T8455" t="s">
        <v>42</v>
      </c>
      <c r="U8455">
        <v>0</v>
      </c>
      <c r="V8455" t="s">
        <v>43</v>
      </c>
      <c r="W8455">
        <v>747</v>
      </c>
      <c r="X8455" t="s">
        <v>44</v>
      </c>
      <c r="Y8455" t="s">
        <v>61</v>
      </c>
      <c r="Z8455">
        <v>0</v>
      </c>
      <c r="AA8455">
        <v>596</v>
      </c>
      <c r="AB8455">
        <v>9192</v>
      </c>
      <c r="AC8455" t="s">
        <v>107</v>
      </c>
    </row>
    <row r="8456" spans="1:29" x14ac:dyDescent="0.3">
      <c r="A8456" s="1" t="s">
        <v>29</v>
      </c>
      <c r="B8456" t="s">
        <v>541</v>
      </c>
      <c r="C8456" t="s">
        <v>2018</v>
      </c>
      <c r="D8456" t="s">
        <v>178</v>
      </c>
      <c r="E8456">
        <v>2</v>
      </c>
      <c r="F8456" t="s">
        <v>186</v>
      </c>
      <c r="G8456" t="s">
        <v>620</v>
      </c>
      <c r="H8456" t="s">
        <v>35</v>
      </c>
      <c r="I8456" t="s">
        <v>1625</v>
      </c>
      <c r="J8456" t="s">
        <v>1907</v>
      </c>
      <c r="K8456" t="s">
        <v>18222</v>
      </c>
      <c r="L8456" t="s">
        <v>18223</v>
      </c>
      <c r="M8456" t="s">
        <v>1340</v>
      </c>
      <c r="N8456" t="s">
        <v>40</v>
      </c>
      <c r="O8456">
        <v>7736</v>
      </c>
      <c r="P8456">
        <v>12666</v>
      </c>
      <c r="Q8456" t="s">
        <v>41</v>
      </c>
      <c r="R8456">
        <v>436</v>
      </c>
      <c r="S8456" s="2">
        <v>45031</v>
      </c>
      <c r="T8456" s="2">
        <v>45059</v>
      </c>
      <c r="U8456">
        <v>0</v>
      </c>
      <c r="V8456" t="s">
        <v>85</v>
      </c>
      <c r="W8456">
        <v>425</v>
      </c>
      <c r="X8456" t="s">
        <v>60</v>
      </c>
      <c r="Y8456" t="s">
        <v>45</v>
      </c>
      <c r="Z8456">
        <v>0</v>
      </c>
      <c r="AA8456">
        <v>174</v>
      </c>
      <c r="AB8456">
        <v>12421</v>
      </c>
      <c r="AC8456" t="s">
        <v>73</v>
      </c>
    </row>
    <row r="8457" spans="1:29" x14ac:dyDescent="0.3">
      <c r="A8457" s="1" t="s">
        <v>47</v>
      </c>
      <c r="B8457" t="s">
        <v>108</v>
      </c>
      <c r="C8457" t="s">
        <v>655</v>
      </c>
      <c r="D8457" t="s">
        <v>98</v>
      </c>
      <c r="E8457">
        <v>5</v>
      </c>
      <c r="F8457" t="s">
        <v>51</v>
      </c>
      <c r="G8457" t="s">
        <v>52</v>
      </c>
      <c r="H8457" t="s">
        <v>35</v>
      </c>
      <c r="I8457" t="s">
        <v>3347</v>
      </c>
      <c r="J8457" t="s">
        <v>3154</v>
      </c>
      <c r="K8457">
        <v>3747161120</v>
      </c>
      <c r="L8457" t="s">
        <v>18224</v>
      </c>
      <c r="M8457" t="s">
        <v>277</v>
      </c>
      <c r="N8457" t="s">
        <v>40</v>
      </c>
      <c r="O8457">
        <v>22630</v>
      </c>
      <c r="P8457">
        <v>26228</v>
      </c>
      <c r="Q8457" t="s">
        <v>41</v>
      </c>
      <c r="R8457">
        <v>965</v>
      </c>
      <c r="S8457" s="2">
        <v>44662</v>
      </c>
      <c r="T8457" t="s">
        <v>42</v>
      </c>
      <c r="U8457">
        <v>0</v>
      </c>
      <c r="V8457" t="s">
        <v>85</v>
      </c>
      <c r="W8457">
        <v>432</v>
      </c>
      <c r="X8457" t="s">
        <v>44</v>
      </c>
      <c r="Y8457" t="s">
        <v>61</v>
      </c>
      <c r="Z8457">
        <v>0</v>
      </c>
      <c r="AA8457">
        <v>249</v>
      </c>
      <c r="AB8457">
        <v>23358</v>
      </c>
      <c r="AC8457" t="s">
        <v>73</v>
      </c>
    </row>
    <row r="8458" spans="1:29" x14ac:dyDescent="0.3">
      <c r="A8458" s="1" t="s">
        <v>47</v>
      </c>
      <c r="B8458" t="s">
        <v>145</v>
      </c>
      <c r="C8458" t="s">
        <v>2354</v>
      </c>
      <c r="D8458" t="s">
        <v>155</v>
      </c>
      <c r="E8458">
        <v>9</v>
      </c>
      <c r="F8458" t="s">
        <v>64</v>
      </c>
      <c r="G8458" t="s">
        <v>88</v>
      </c>
      <c r="H8458" t="s">
        <v>35</v>
      </c>
      <c r="I8458" t="s">
        <v>662</v>
      </c>
      <c r="J8458" t="s">
        <v>11186</v>
      </c>
      <c r="K8458" t="s">
        <v>18225</v>
      </c>
      <c r="L8458" t="s">
        <v>18226</v>
      </c>
      <c r="M8458" t="s">
        <v>499</v>
      </c>
      <c r="N8458" t="s">
        <v>40</v>
      </c>
      <c r="O8458">
        <v>23644</v>
      </c>
      <c r="P8458">
        <v>26219</v>
      </c>
      <c r="Q8458" t="s">
        <v>59</v>
      </c>
      <c r="R8458">
        <v>321</v>
      </c>
      <c r="S8458" s="2">
        <v>45127</v>
      </c>
      <c r="T8458" s="2">
        <v>45153</v>
      </c>
      <c r="U8458">
        <v>8888</v>
      </c>
      <c r="V8458" t="s">
        <v>85</v>
      </c>
      <c r="W8458">
        <v>706</v>
      </c>
      <c r="X8458" t="s">
        <v>60</v>
      </c>
      <c r="Y8458" t="s">
        <v>45</v>
      </c>
      <c r="Z8458">
        <v>0</v>
      </c>
      <c r="AA8458">
        <v>360</v>
      </c>
      <c r="AB8458">
        <v>25900</v>
      </c>
      <c r="AC8458" t="s">
        <v>73</v>
      </c>
    </row>
    <row r="8459" spans="1:29" x14ac:dyDescent="0.3">
      <c r="A8459" s="1" t="s">
        <v>47</v>
      </c>
      <c r="B8459" t="s">
        <v>136</v>
      </c>
      <c r="C8459" t="s">
        <v>2181</v>
      </c>
      <c r="D8459" t="s">
        <v>32</v>
      </c>
      <c r="E8459">
        <v>3</v>
      </c>
      <c r="F8459" t="s">
        <v>271</v>
      </c>
      <c r="G8459" t="s">
        <v>495</v>
      </c>
      <c r="H8459" t="s">
        <v>35</v>
      </c>
      <c r="I8459" t="s">
        <v>1465</v>
      </c>
      <c r="J8459" t="s">
        <v>287</v>
      </c>
      <c r="K8459" t="s">
        <v>18227</v>
      </c>
      <c r="L8459" t="s">
        <v>18228</v>
      </c>
      <c r="M8459" t="s">
        <v>312</v>
      </c>
      <c r="N8459" t="s">
        <v>40</v>
      </c>
      <c r="O8459">
        <v>21879</v>
      </c>
      <c r="P8459">
        <v>26783</v>
      </c>
      <c r="Q8459" t="s">
        <v>95</v>
      </c>
      <c r="R8459">
        <v>803</v>
      </c>
      <c r="S8459" s="2">
        <v>44508</v>
      </c>
      <c r="T8459" s="2">
        <v>44529</v>
      </c>
      <c r="U8459">
        <v>0</v>
      </c>
      <c r="V8459" t="s">
        <v>71</v>
      </c>
      <c r="W8459">
        <v>703</v>
      </c>
      <c r="X8459" t="s">
        <v>60</v>
      </c>
      <c r="Y8459" t="s">
        <v>45</v>
      </c>
      <c r="Z8459">
        <v>0</v>
      </c>
      <c r="AA8459">
        <v>354</v>
      </c>
      <c r="AB8459">
        <v>23753</v>
      </c>
      <c r="AC8459" t="s">
        <v>107</v>
      </c>
    </row>
    <row r="8460" spans="1:29" x14ac:dyDescent="0.3">
      <c r="A8460" s="1" t="s">
        <v>29</v>
      </c>
      <c r="B8460" t="s">
        <v>62</v>
      </c>
      <c r="C8460" t="s">
        <v>1795</v>
      </c>
      <c r="D8460" t="s">
        <v>236</v>
      </c>
      <c r="E8460">
        <v>10</v>
      </c>
      <c r="F8460" t="s">
        <v>120</v>
      </c>
      <c r="G8460" t="s">
        <v>489</v>
      </c>
      <c r="H8460" t="s">
        <v>79</v>
      </c>
      <c r="I8460" t="s">
        <v>1553</v>
      </c>
      <c r="J8460" t="s">
        <v>1213</v>
      </c>
      <c r="K8460" t="s">
        <v>18229</v>
      </c>
      <c r="L8460" t="s">
        <v>18230</v>
      </c>
      <c r="M8460" t="s">
        <v>326</v>
      </c>
      <c r="N8460" t="s">
        <v>84</v>
      </c>
      <c r="O8460">
        <v>24824</v>
      </c>
      <c r="P8460">
        <v>29297</v>
      </c>
      <c r="Q8460" t="s">
        <v>41</v>
      </c>
      <c r="R8460">
        <v>366</v>
      </c>
      <c r="S8460" s="2">
        <v>44662</v>
      </c>
      <c r="T8460" s="2">
        <v>44679</v>
      </c>
      <c r="U8460">
        <v>0</v>
      </c>
      <c r="V8460" t="s">
        <v>106</v>
      </c>
      <c r="W8460">
        <v>569</v>
      </c>
      <c r="X8460" t="s">
        <v>60</v>
      </c>
      <c r="Y8460" t="s">
        <v>72</v>
      </c>
      <c r="Z8460">
        <v>0</v>
      </c>
      <c r="AA8460">
        <v>338</v>
      </c>
      <c r="AB8460">
        <v>27272</v>
      </c>
      <c r="AC8460" t="s">
        <v>46</v>
      </c>
    </row>
    <row r="8461" spans="1:29" x14ac:dyDescent="0.3">
      <c r="A8461" s="1" t="s">
        <v>47</v>
      </c>
      <c r="B8461" t="s">
        <v>145</v>
      </c>
      <c r="C8461" t="s">
        <v>547</v>
      </c>
      <c r="D8461" t="s">
        <v>119</v>
      </c>
      <c r="E8461">
        <v>1</v>
      </c>
      <c r="F8461" t="s">
        <v>77</v>
      </c>
      <c r="G8461" t="s">
        <v>365</v>
      </c>
      <c r="H8461" t="s">
        <v>35</v>
      </c>
      <c r="I8461" t="s">
        <v>662</v>
      </c>
      <c r="J8461" t="s">
        <v>3097</v>
      </c>
      <c r="K8461" t="s">
        <v>18231</v>
      </c>
      <c r="L8461" t="s">
        <v>18232</v>
      </c>
      <c r="M8461" t="s">
        <v>1762</v>
      </c>
      <c r="N8461" t="s">
        <v>94</v>
      </c>
      <c r="O8461">
        <v>25327</v>
      </c>
      <c r="P8461">
        <v>28204</v>
      </c>
      <c r="Q8461" t="s">
        <v>95</v>
      </c>
      <c r="R8461">
        <v>70</v>
      </c>
      <c r="S8461" s="2">
        <v>44662</v>
      </c>
      <c r="T8461" t="s">
        <v>42</v>
      </c>
      <c r="U8461">
        <v>0</v>
      </c>
      <c r="V8461" t="s">
        <v>43</v>
      </c>
      <c r="W8461">
        <v>663</v>
      </c>
      <c r="X8461" t="s">
        <v>44</v>
      </c>
      <c r="Y8461" t="s">
        <v>72</v>
      </c>
      <c r="Z8461">
        <v>0</v>
      </c>
      <c r="AA8461">
        <v>354</v>
      </c>
      <c r="AB8461">
        <v>27879</v>
      </c>
      <c r="AC8461" t="s">
        <v>46</v>
      </c>
    </row>
    <row r="8462" spans="1:29" x14ac:dyDescent="0.3">
      <c r="A8462" s="1" t="s">
        <v>29</v>
      </c>
      <c r="B8462" t="s">
        <v>30</v>
      </c>
      <c r="C8462" t="s">
        <v>1393</v>
      </c>
      <c r="D8462" t="s">
        <v>178</v>
      </c>
      <c r="E8462">
        <v>10</v>
      </c>
      <c r="F8462" t="s">
        <v>186</v>
      </c>
      <c r="G8462" t="s">
        <v>1504</v>
      </c>
      <c r="H8462" t="s">
        <v>35</v>
      </c>
      <c r="I8462" t="s">
        <v>990</v>
      </c>
      <c r="J8462" t="s">
        <v>171</v>
      </c>
      <c r="K8462" t="s">
        <v>18233</v>
      </c>
      <c r="L8462" t="s">
        <v>18234</v>
      </c>
      <c r="M8462" t="s">
        <v>269</v>
      </c>
      <c r="N8462" t="s">
        <v>84</v>
      </c>
      <c r="O8462">
        <v>6617</v>
      </c>
      <c r="P8462">
        <v>11194</v>
      </c>
      <c r="Q8462" t="s">
        <v>41</v>
      </c>
      <c r="R8462">
        <v>342</v>
      </c>
      <c r="S8462" s="2">
        <v>44458</v>
      </c>
      <c r="T8462" s="2">
        <v>44482</v>
      </c>
      <c r="U8462">
        <v>0</v>
      </c>
      <c r="V8462" t="s">
        <v>106</v>
      </c>
      <c r="W8462">
        <v>404</v>
      </c>
      <c r="X8462" t="s">
        <v>60</v>
      </c>
      <c r="Y8462" t="s">
        <v>45</v>
      </c>
      <c r="Z8462">
        <v>0</v>
      </c>
      <c r="AA8462">
        <v>776</v>
      </c>
      <c r="AB8462">
        <v>11182</v>
      </c>
      <c r="AC8462" t="s">
        <v>107</v>
      </c>
    </row>
    <row r="8463" spans="1:29" x14ac:dyDescent="0.3">
      <c r="A8463" s="1" t="s">
        <v>47</v>
      </c>
      <c r="B8463" t="s">
        <v>117</v>
      </c>
      <c r="C8463" t="s">
        <v>243</v>
      </c>
      <c r="D8463" t="s">
        <v>98</v>
      </c>
      <c r="E8463">
        <v>10</v>
      </c>
      <c r="F8463" t="s">
        <v>33</v>
      </c>
      <c r="G8463" t="s">
        <v>848</v>
      </c>
      <c r="H8463" t="s">
        <v>79</v>
      </c>
      <c r="I8463" t="s">
        <v>729</v>
      </c>
      <c r="J8463" t="s">
        <v>7211</v>
      </c>
      <c r="K8463" t="s">
        <v>18235</v>
      </c>
      <c r="L8463" t="s">
        <v>18236</v>
      </c>
      <c r="M8463" t="s">
        <v>1301</v>
      </c>
      <c r="N8463" t="s">
        <v>40</v>
      </c>
      <c r="O8463">
        <v>6805</v>
      </c>
      <c r="P8463">
        <v>9193</v>
      </c>
      <c r="Q8463" t="s">
        <v>41</v>
      </c>
      <c r="R8463">
        <v>549</v>
      </c>
      <c r="S8463" s="2">
        <v>44480</v>
      </c>
      <c r="T8463" t="s">
        <v>42</v>
      </c>
      <c r="U8463">
        <v>0</v>
      </c>
      <c r="V8463" t="s">
        <v>85</v>
      </c>
      <c r="W8463">
        <v>403</v>
      </c>
      <c r="X8463" t="s">
        <v>44</v>
      </c>
      <c r="Y8463" t="s">
        <v>61</v>
      </c>
      <c r="Z8463">
        <v>0</v>
      </c>
      <c r="AA8463">
        <v>573</v>
      </c>
      <c r="AB8463">
        <v>7499</v>
      </c>
      <c r="AC8463" t="s">
        <v>107</v>
      </c>
    </row>
    <row r="8464" spans="1:29" x14ac:dyDescent="0.3">
      <c r="A8464" s="1" t="s">
        <v>47</v>
      </c>
      <c r="B8464" t="s">
        <v>153</v>
      </c>
      <c r="C8464" t="s">
        <v>1936</v>
      </c>
      <c r="D8464" t="s">
        <v>155</v>
      </c>
      <c r="E8464">
        <v>4</v>
      </c>
      <c r="F8464" t="s">
        <v>129</v>
      </c>
      <c r="G8464" t="s">
        <v>130</v>
      </c>
      <c r="H8464" t="s">
        <v>35</v>
      </c>
      <c r="I8464" t="s">
        <v>36</v>
      </c>
      <c r="J8464" t="s">
        <v>172</v>
      </c>
      <c r="K8464" t="s">
        <v>18237</v>
      </c>
      <c r="L8464" t="s">
        <v>18238</v>
      </c>
      <c r="M8464" t="s">
        <v>160</v>
      </c>
      <c r="N8464" t="s">
        <v>94</v>
      </c>
      <c r="O8464">
        <v>7327</v>
      </c>
      <c r="P8464">
        <v>12092</v>
      </c>
      <c r="Q8464" t="s">
        <v>95</v>
      </c>
      <c r="R8464">
        <v>604</v>
      </c>
      <c r="S8464" s="2">
        <v>45334</v>
      </c>
      <c r="T8464" t="s">
        <v>42</v>
      </c>
      <c r="U8464">
        <v>0</v>
      </c>
      <c r="V8464" t="s">
        <v>43</v>
      </c>
      <c r="W8464">
        <v>716</v>
      </c>
      <c r="X8464" t="s">
        <v>44</v>
      </c>
      <c r="Y8464" t="s">
        <v>61</v>
      </c>
      <c r="Z8464">
        <v>0</v>
      </c>
      <c r="AA8464">
        <v>652</v>
      </c>
      <c r="AB8464">
        <v>9980</v>
      </c>
      <c r="AC8464" t="s">
        <v>73</v>
      </c>
    </row>
    <row r="8465" spans="1:29" x14ac:dyDescent="0.3">
      <c r="A8465" s="1" t="s">
        <v>29</v>
      </c>
      <c r="B8465" t="s">
        <v>62</v>
      </c>
      <c r="C8465" t="s">
        <v>1552</v>
      </c>
      <c r="D8465" t="s">
        <v>169</v>
      </c>
      <c r="E8465">
        <v>3</v>
      </c>
      <c r="F8465" t="s">
        <v>77</v>
      </c>
      <c r="G8465" t="s">
        <v>440</v>
      </c>
      <c r="H8465" t="s">
        <v>79</v>
      </c>
      <c r="I8465" t="s">
        <v>1608</v>
      </c>
      <c r="J8465" t="s">
        <v>6504</v>
      </c>
      <c r="K8465" t="s">
        <v>18239</v>
      </c>
      <c r="L8465" t="s">
        <v>18240</v>
      </c>
      <c r="M8465" t="s">
        <v>70</v>
      </c>
      <c r="N8465" t="s">
        <v>94</v>
      </c>
      <c r="O8465">
        <v>28251</v>
      </c>
      <c r="P8465">
        <v>32858</v>
      </c>
      <c r="Q8465" t="s">
        <v>59</v>
      </c>
      <c r="R8465">
        <v>565</v>
      </c>
      <c r="S8465" s="2">
        <v>44887</v>
      </c>
      <c r="T8465" s="2">
        <v>44908</v>
      </c>
      <c r="U8465">
        <v>45111</v>
      </c>
      <c r="V8465" t="s">
        <v>85</v>
      </c>
      <c r="W8465">
        <v>523</v>
      </c>
      <c r="X8465" t="s">
        <v>60</v>
      </c>
      <c r="Y8465" t="s">
        <v>61</v>
      </c>
      <c r="Z8465">
        <v>0</v>
      </c>
      <c r="AA8465">
        <v>316</v>
      </c>
      <c r="AB8465">
        <v>30441</v>
      </c>
      <c r="AC8465" t="s">
        <v>73</v>
      </c>
    </row>
    <row r="8466" spans="1:29" x14ac:dyDescent="0.3">
      <c r="A8466" s="1" t="s">
        <v>47</v>
      </c>
      <c r="B8466" t="s">
        <v>161</v>
      </c>
      <c r="C8466" t="s">
        <v>2091</v>
      </c>
      <c r="D8466" t="s">
        <v>155</v>
      </c>
      <c r="E8466">
        <v>2</v>
      </c>
      <c r="F8466" t="s">
        <v>120</v>
      </c>
      <c r="G8466" t="s">
        <v>194</v>
      </c>
      <c r="H8466" t="s">
        <v>79</v>
      </c>
      <c r="I8466" t="s">
        <v>1501</v>
      </c>
      <c r="J8466" t="s">
        <v>224</v>
      </c>
      <c r="K8466" t="s">
        <v>18241</v>
      </c>
      <c r="L8466" t="s">
        <v>18242</v>
      </c>
      <c r="M8466" t="s">
        <v>618</v>
      </c>
      <c r="N8466" t="s">
        <v>40</v>
      </c>
      <c r="O8466">
        <v>28554</v>
      </c>
      <c r="P8466">
        <v>32241</v>
      </c>
      <c r="Q8466" t="s">
        <v>59</v>
      </c>
      <c r="R8466">
        <v>190</v>
      </c>
      <c r="S8466" s="2">
        <v>44805</v>
      </c>
      <c r="T8466" s="2">
        <v>44816</v>
      </c>
      <c r="U8466">
        <v>8442</v>
      </c>
      <c r="V8466" t="s">
        <v>43</v>
      </c>
      <c r="W8466">
        <v>451</v>
      </c>
      <c r="X8466" t="s">
        <v>60</v>
      </c>
      <c r="Y8466" t="s">
        <v>61</v>
      </c>
      <c r="Z8466">
        <v>0</v>
      </c>
      <c r="AA8466">
        <v>890</v>
      </c>
      <c r="AB8466">
        <v>29571</v>
      </c>
      <c r="AC8466" t="s">
        <v>73</v>
      </c>
    </row>
    <row r="8467" spans="1:29" x14ac:dyDescent="0.3">
      <c r="A8467" s="1" t="s">
        <v>29</v>
      </c>
      <c r="B8467" t="s">
        <v>541</v>
      </c>
      <c r="C8467" t="s">
        <v>604</v>
      </c>
      <c r="D8467" t="s">
        <v>257</v>
      </c>
      <c r="E8467">
        <v>8</v>
      </c>
      <c r="F8467" t="s">
        <v>64</v>
      </c>
      <c r="G8467" t="s">
        <v>433</v>
      </c>
      <c r="H8467" t="s">
        <v>35</v>
      </c>
      <c r="I8467" t="s">
        <v>1589</v>
      </c>
      <c r="J8467" t="s">
        <v>524</v>
      </c>
      <c r="K8467" t="s">
        <v>18243</v>
      </c>
      <c r="L8467" t="s">
        <v>18244</v>
      </c>
      <c r="M8467" t="s">
        <v>1632</v>
      </c>
      <c r="N8467" t="s">
        <v>94</v>
      </c>
      <c r="O8467">
        <v>6898</v>
      </c>
      <c r="P8467">
        <v>10521</v>
      </c>
      <c r="Q8467" t="s">
        <v>95</v>
      </c>
      <c r="R8467">
        <v>24</v>
      </c>
      <c r="S8467" s="2">
        <v>44866</v>
      </c>
      <c r="T8467" t="s">
        <v>42</v>
      </c>
      <c r="U8467">
        <v>0</v>
      </c>
      <c r="V8467" t="s">
        <v>43</v>
      </c>
      <c r="W8467">
        <v>567</v>
      </c>
      <c r="X8467" t="s">
        <v>44</v>
      </c>
      <c r="Y8467" t="s">
        <v>45</v>
      </c>
      <c r="Z8467">
        <v>0</v>
      </c>
      <c r="AA8467">
        <v>121</v>
      </c>
      <c r="AB8467">
        <v>7315</v>
      </c>
      <c r="AC8467" t="s">
        <v>73</v>
      </c>
    </row>
    <row r="8468" spans="1:29" x14ac:dyDescent="0.3">
      <c r="A8468" s="1" t="s">
        <v>47</v>
      </c>
      <c r="B8468" t="s">
        <v>145</v>
      </c>
      <c r="C8468" t="s">
        <v>528</v>
      </c>
      <c r="D8468" t="s">
        <v>352</v>
      </c>
      <c r="E8468">
        <v>5</v>
      </c>
      <c r="F8468" t="s">
        <v>64</v>
      </c>
      <c r="G8468" t="s">
        <v>88</v>
      </c>
      <c r="H8468" t="s">
        <v>35</v>
      </c>
      <c r="I8468" t="s">
        <v>803</v>
      </c>
      <c r="J8468" t="s">
        <v>3910</v>
      </c>
      <c r="K8468" t="s">
        <v>18245</v>
      </c>
      <c r="L8468" t="s">
        <v>18246</v>
      </c>
      <c r="M8468" t="s">
        <v>449</v>
      </c>
      <c r="N8468" t="s">
        <v>84</v>
      </c>
      <c r="O8468">
        <v>22147</v>
      </c>
      <c r="P8468">
        <v>24899</v>
      </c>
      <c r="Q8468" t="s">
        <v>59</v>
      </c>
      <c r="R8468">
        <v>962</v>
      </c>
      <c r="S8468" s="2">
        <v>44846</v>
      </c>
      <c r="T8468" s="2">
        <v>44857</v>
      </c>
      <c r="U8468">
        <v>31224</v>
      </c>
      <c r="V8468" t="s">
        <v>85</v>
      </c>
      <c r="W8468">
        <v>746</v>
      </c>
      <c r="X8468" t="s">
        <v>60</v>
      </c>
      <c r="Y8468" t="s">
        <v>45</v>
      </c>
      <c r="Z8468">
        <v>0</v>
      </c>
      <c r="AA8468">
        <v>852</v>
      </c>
      <c r="AB8468">
        <v>24477</v>
      </c>
      <c r="AC8468" t="s">
        <v>46</v>
      </c>
    </row>
    <row r="8469" spans="1:29" x14ac:dyDescent="0.3">
      <c r="A8469" s="1" t="s">
        <v>29</v>
      </c>
      <c r="B8469" t="s">
        <v>393</v>
      </c>
      <c r="C8469" t="s">
        <v>649</v>
      </c>
      <c r="D8469" t="s">
        <v>387</v>
      </c>
      <c r="E8469">
        <v>6</v>
      </c>
      <c r="F8469" t="s">
        <v>64</v>
      </c>
      <c r="G8469" t="s">
        <v>433</v>
      </c>
      <c r="H8469" t="s">
        <v>35</v>
      </c>
      <c r="I8469" t="s">
        <v>1295</v>
      </c>
      <c r="J8469" t="s">
        <v>2522</v>
      </c>
      <c r="K8469">
        <v>5334596436</v>
      </c>
      <c r="L8469" t="s">
        <v>18247</v>
      </c>
      <c r="M8469" t="s">
        <v>2103</v>
      </c>
      <c r="N8469" t="s">
        <v>58</v>
      </c>
      <c r="O8469">
        <v>21125</v>
      </c>
      <c r="P8469">
        <v>25404</v>
      </c>
      <c r="Q8469" t="s">
        <v>59</v>
      </c>
      <c r="R8469">
        <v>973</v>
      </c>
      <c r="S8469" s="2">
        <v>45317</v>
      </c>
      <c r="T8469" s="2">
        <v>45342</v>
      </c>
      <c r="U8469">
        <v>27980</v>
      </c>
      <c r="V8469" t="s">
        <v>71</v>
      </c>
      <c r="W8469">
        <v>478</v>
      </c>
      <c r="X8469" t="s">
        <v>60</v>
      </c>
      <c r="Y8469" t="s">
        <v>61</v>
      </c>
      <c r="Z8469">
        <v>3283</v>
      </c>
      <c r="AA8469">
        <v>304</v>
      </c>
      <c r="AB8469">
        <v>22424</v>
      </c>
      <c r="AC8469" t="s">
        <v>46</v>
      </c>
    </row>
    <row r="8470" spans="1:29" x14ac:dyDescent="0.3">
      <c r="A8470" s="1" t="s">
        <v>29</v>
      </c>
      <c r="B8470" t="s">
        <v>541</v>
      </c>
      <c r="C8470" t="s">
        <v>1834</v>
      </c>
      <c r="D8470" t="s">
        <v>155</v>
      </c>
      <c r="E8470">
        <v>2</v>
      </c>
      <c r="F8470" t="s">
        <v>271</v>
      </c>
      <c r="G8470" t="s">
        <v>1298</v>
      </c>
      <c r="H8470" t="s">
        <v>79</v>
      </c>
      <c r="I8470" t="s">
        <v>101</v>
      </c>
      <c r="J8470" t="s">
        <v>748</v>
      </c>
      <c r="K8470" t="s">
        <v>18248</v>
      </c>
      <c r="L8470" t="s">
        <v>18249</v>
      </c>
      <c r="M8470" t="s">
        <v>1193</v>
      </c>
      <c r="N8470" t="s">
        <v>84</v>
      </c>
      <c r="O8470">
        <v>6434</v>
      </c>
      <c r="P8470">
        <v>10142</v>
      </c>
      <c r="Q8470" t="s">
        <v>41</v>
      </c>
      <c r="R8470">
        <v>966</v>
      </c>
      <c r="S8470" s="2">
        <v>45191</v>
      </c>
      <c r="T8470" s="2">
        <v>45207</v>
      </c>
      <c r="U8470">
        <v>0</v>
      </c>
      <c r="V8470" t="s">
        <v>106</v>
      </c>
      <c r="W8470">
        <v>839</v>
      </c>
      <c r="X8470" t="s">
        <v>60</v>
      </c>
      <c r="Y8470" t="s">
        <v>72</v>
      </c>
      <c r="Z8470">
        <v>0</v>
      </c>
      <c r="AA8470">
        <v>427</v>
      </c>
      <c r="AB8470">
        <v>9184</v>
      </c>
      <c r="AC8470" t="s">
        <v>73</v>
      </c>
    </row>
    <row r="8471" spans="1:29" x14ac:dyDescent="0.3">
      <c r="A8471" s="1" t="s">
        <v>47</v>
      </c>
      <c r="B8471" t="s">
        <v>48</v>
      </c>
      <c r="C8471" t="s">
        <v>1236</v>
      </c>
      <c r="D8471" t="s">
        <v>352</v>
      </c>
      <c r="E8471">
        <v>8</v>
      </c>
      <c r="F8471" t="s">
        <v>77</v>
      </c>
      <c r="G8471" t="s">
        <v>78</v>
      </c>
      <c r="H8471" t="s">
        <v>79</v>
      </c>
      <c r="I8471" t="s">
        <v>2843</v>
      </c>
      <c r="J8471" t="s">
        <v>743</v>
      </c>
      <c r="K8471" t="s">
        <v>18250</v>
      </c>
      <c r="L8471" t="s">
        <v>18251</v>
      </c>
      <c r="M8471" t="s">
        <v>57</v>
      </c>
      <c r="N8471" t="s">
        <v>84</v>
      </c>
      <c r="O8471">
        <v>22934</v>
      </c>
      <c r="P8471">
        <v>26351</v>
      </c>
      <c r="Q8471" t="s">
        <v>59</v>
      </c>
      <c r="R8471">
        <v>83</v>
      </c>
      <c r="S8471" s="2">
        <v>45230</v>
      </c>
      <c r="T8471" t="s">
        <v>42</v>
      </c>
      <c r="U8471">
        <v>5694</v>
      </c>
      <c r="V8471" t="s">
        <v>85</v>
      </c>
      <c r="W8471">
        <v>540</v>
      </c>
      <c r="X8471" t="s">
        <v>44</v>
      </c>
      <c r="Y8471" t="s">
        <v>61</v>
      </c>
      <c r="Z8471">
        <v>0</v>
      </c>
      <c r="AA8471">
        <v>295</v>
      </c>
      <c r="AB8471">
        <v>26114</v>
      </c>
      <c r="AC8471" t="s">
        <v>73</v>
      </c>
    </row>
    <row r="8472" spans="1:29" x14ac:dyDescent="0.3">
      <c r="A8472" s="1" t="s">
        <v>47</v>
      </c>
      <c r="B8472" t="s">
        <v>161</v>
      </c>
      <c r="C8472" t="s">
        <v>1692</v>
      </c>
      <c r="D8472" t="s">
        <v>185</v>
      </c>
      <c r="E8472">
        <v>5</v>
      </c>
      <c r="F8472" t="s">
        <v>33</v>
      </c>
      <c r="G8472" t="s">
        <v>411</v>
      </c>
      <c r="H8472" t="s">
        <v>35</v>
      </c>
      <c r="I8472" t="s">
        <v>4274</v>
      </c>
      <c r="J8472" t="s">
        <v>319</v>
      </c>
      <c r="K8472" t="s">
        <v>18252</v>
      </c>
      <c r="L8472" t="s">
        <v>18253</v>
      </c>
      <c r="M8472" t="s">
        <v>392</v>
      </c>
      <c r="N8472" t="s">
        <v>40</v>
      </c>
      <c r="O8472">
        <v>22928</v>
      </c>
      <c r="P8472">
        <v>25740</v>
      </c>
      <c r="Q8472" t="s">
        <v>59</v>
      </c>
      <c r="R8472">
        <v>142</v>
      </c>
      <c r="S8472" s="2">
        <v>44297</v>
      </c>
      <c r="T8472" s="2">
        <v>44304</v>
      </c>
      <c r="U8472">
        <v>20982</v>
      </c>
      <c r="V8472" t="s">
        <v>106</v>
      </c>
      <c r="W8472">
        <v>435</v>
      </c>
      <c r="X8472" t="s">
        <v>60</v>
      </c>
      <c r="Y8472" t="s">
        <v>61</v>
      </c>
      <c r="Z8472">
        <v>0</v>
      </c>
      <c r="AA8472">
        <v>885</v>
      </c>
      <c r="AB8472">
        <v>22932</v>
      </c>
      <c r="AC8472" t="s">
        <v>73</v>
      </c>
    </row>
    <row r="8473" spans="1:29" x14ac:dyDescent="0.3">
      <c r="A8473" s="1" t="s">
        <v>47</v>
      </c>
      <c r="B8473" t="s">
        <v>176</v>
      </c>
      <c r="C8473" t="s">
        <v>898</v>
      </c>
      <c r="D8473" t="s">
        <v>98</v>
      </c>
      <c r="E8473">
        <v>4</v>
      </c>
      <c r="F8473" t="s">
        <v>99</v>
      </c>
      <c r="G8473" t="s">
        <v>724</v>
      </c>
      <c r="H8473" t="s">
        <v>79</v>
      </c>
      <c r="I8473" t="s">
        <v>1841</v>
      </c>
      <c r="J8473" t="s">
        <v>3546</v>
      </c>
      <c r="K8473" t="s">
        <v>18254</v>
      </c>
      <c r="L8473" t="s">
        <v>18224</v>
      </c>
      <c r="M8473" t="s">
        <v>296</v>
      </c>
      <c r="N8473" t="s">
        <v>40</v>
      </c>
      <c r="O8473">
        <v>23583</v>
      </c>
      <c r="P8473">
        <v>26597</v>
      </c>
      <c r="Q8473" t="s">
        <v>41</v>
      </c>
      <c r="R8473">
        <v>64</v>
      </c>
      <c r="S8473" s="2">
        <v>44495</v>
      </c>
      <c r="T8473" s="2">
        <v>44513</v>
      </c>
      <c r="U8473">
        <v>0</v>
      </c>
      <c r="V8473" t="s">
        <v>106</v>
      </c>
      <c r="W8473">
        <v>509</v>
      </c>
      <c r="X8473" t="s">
        <v>60</v>
      </c>
      <c r="Y8473" t="s">
        <v>61</v>
      </c>
      <c r="Z8473">
        <v>0</v>
      </c>
      <c r="AA8473">
        <v>579</v>
      </c>
      <c r="AB8473">
        <v>24422</v>
      </c>
      <c r="AC8473" t="s">
        <v>46</v>
      </c>
    </row>
    <row r="8474" spans="1:29" x14ac:dyDescent="0.3">
      <c r="A8474" s="1" t="s">
        <v>47</v>
      </c>
      <c r="B8474" t="s">
        <v>48</v>
      </c>
      <c r="C8474" t="s">
        <v>931</v>
      </c>
      <c r="D8474" t="s">
        <v>76</v>
      </c>
      <c r="E8474">
        <v>2</v>
      </c>
      <c r="F8474" t="s">
        <v>129</v>
      </c>
      <c r="G8474" t="s">
        <v>944</v>
      </c>
      <c r="H8474" t="s">
        <v>79</v>
      </c>
      <c r="I8474" t="s">
        <v>2075</v>
      </c>
      <c r="J8474" t="s">
        <v>2726</v>
      </c>
      <c r="K8474" t="s">
        <v>18255</v>
      </c>
      <c r="L8474" t="s">
        <v>18256</v>
      </c>
      <c r="M8474" t="s">
        <v>438</v>
      </c>
      <c r="N8474" t="s">
        <v>94</v>
      </c>
      <c r="O8474">
        <v>23799</v>
      </c>
      <c r="P8474">
        <v>26455</v>
      </c>
      <c r="Q8474" t="s">
        <v>41</v>
      </c>
      <c r="R8474">
        <v>859</v>
      </c>
      <c r="S8474" s="2">
        <v>45084</v>
      </c>
      <c r="T8474" s="2">
        <v>45108</v>
      </c>
      <c r="U8474">
        <v>0</v>
      </c>
      <c r="V8474" t="s">
        <v>43</v>
      </c>
      <c r="W8474">
        <v>793</v>
      </c>
      <c r="X8474" t="s">
        <v>60</v>
      </c>
      <c r="Y8474" t="s">
        <v>61</v>
      </c>
      <c r="Z8474">
        <v>0</v>
      </c>
      <c r="AA8474">
        <v>555</v>
      </c>
      <c r="AB8474">
        <v>25105</v>
      </c>
      <c r="AC8474" t="s">
        <v>73</v>
      </c>
    </row>
    <row r="8475" spans="1:29" x14ac:dyDescent="0.3">
      <c r="A8475" s="1" t="s">
        <v>47</v>
      </c>
      <c r="B8475" t="s">
        <v>161</v>
      </c>
      <c r="C8475" t="s">
        <v>1434</v>
      </c>
      <c r="D8475" t="s">
        <v>352</v>
      </c>
      <c r="E8475">
        <v>3</v>
      </c>
      <c r="F8475" t="s">
        <v>129</v>
      </c>
      <c r="G8475" t="s">
        <v>574</v>
      </c>
      <c r="H8475" t="s">
        <v>35</v>
      </c>
      <c r="I8475" t="s">
        <v>894</v>
      </c>
      <c r="J8475" t="s">
        <v>5420</v>
      </c>
      <c r="K8475" s="3" t="s">
        <v>18257</v>
      </c>
      <c r="L8475" t="s">
        <v>18258</v>
      </c>
      <c r="M8475" t="s">
        <v>392</v>
      </c>
      <c r="N8475" t="s">
        <v>40</v>
      </c>
      <c r="O8475">
        <v>10732</v>
      </c>
      <c r="P8475">
        <v>14729</v>
      </c>
      <c r="Q8475" t="s">
        <v>59</v>
      </c>
      <c r="R8475">
        <v>786</v>
      </c>
      <c r="S8475" s="2">
        <v>44836</v>
      </c>
      <c r="T8475" t="s">
        <v>42</v>
      </c>
      <c r="U8475">
        <v>11920</v>
      </c>
      <c r="V8475" t="s">
        <v>71</v>
      </c>
      <c r="W8475">
        <v>612</v>
      </c>
      <c r="X8475" t="s">
        <v>44</v>
      </c>
      <c r="Y8475" t="s">
        <v>45</v>
      </c>
      <c r="Z8475">
        <v>0</v>
      </c>
      <c r="AA8475">
        <v>450</v>
      </c>
      <c r="AB8475">
        <v>14545</v>
      </c>
      <c r="AC8475" t="s">
        <v>73</v>
      </c>
    </row>
    <row r="8476" spans="1:29" x14ac:dyDescent="0.3">
      <c r="A8476" s="1" t="s">
        <v>29</v>
      </c>
      <c r="B8476" t="s">
        <v>541</v>
      </c>
      <c r="C8476" t="s">
        <v>4106</v>
      </c>
      <c r="D8476" t="s">
        <v>76</v>
      </c>
      <c r="E8476">
        <v>1</v>
      </c>
      <c r="F8476" t="s">
        <v>77</v>
      </c>
      <c r="G8476" t="s">
        <v>264</v>
      </c>
      <c r="H8476" t="s">
        <v>79</v>
      </c>
      <c r="I8476" t="s">
        <v>889</v>
      </c>
      <c r="J8476" t="s">
        <v>224</v>
      </c>
      <c r="K8476" t="s">
        <v>18259</v>
      </c>
      <c r="L8476" t="s">
        <v>18260</v>
      </c>
      <c r="M8476" t="s">
        <v>563</v>
      </c>
      <c r="N8476" t="s">
        <v>84</v>
      </c>
      <c r="O8476">
        <v>16742</v>
      </c>
      <c r="P8476">
        <v>19166</v>
      </c>
      <c r="Q8476" t="s">
        <v>59</v>
      </c>
      <c r="R8476">
        <v>145</v>
      </c>
      <c r="S8476" s="2">
        <v>45102</v>
      </c>
      <c r="T8476" s="2">
        <v>45105</v>
      </c>
      <c r="U8476">
        <v>3622</v>
      </c>
      <c r="V8476" t="s">
        <v>106</v>
      </c>
      <c r="W8476">
        <v>472</v>
      </c>
      <c r="X8476" t="s">
        <v>60</v>
      </c>
      <c r="Y8476" t="s">
        <v>72</v>
      </c>
      <c r="Z8476">
        <v>0</v>
      </c>
      <c r="AA8476">
        <v>969</v>
      </c>
      <c r="AB8476">
        <v>17170</v>
      </c>
      <c r="AC8476" t="s">
        <v>73</v>
      </c>
    </row>
    <row r="8477" spans="1:29" x14ac:dyDescent="0.3">
      <c r="A8477" s="1" t="s">
        <v>47</v>
      </c>
      <c r="B8477" t="s">
        <v>145</v>
      </c>
      <c r="C8477" t="s">
        <v>1413</v>
      </c>
      <c r="D8477" t="s">
        <v>201</v>
      </c>
      <c r="E8477">
        <v>2</v>
      </c>
      <c r="F8477" t="s">
        <v>51</v>
      </c>
      <c r="G8477" t="s">
        <v>345</v>
      </c>
      <c r="H8477" t="s">
        <v>79</v>
      </c>
      <c r="I8477" t="s">
        <v>1841</v>
      </c>
      <c r="J8477" t="s">
        <v>787</v>
      </c>
      <c r="K8477" t="s">
        <v>18261</v>
      </c>
      <c r="L8477" t="s">
        <v>18262</v>
      </c>
      <c r="M8477" t="s">
        <v>2965</v>
      </c>
      <c r="N8477" t="s">
        <v>58</v>
      </c>
      <c r="O8477">
        <v>18226</v>
      </c>
      <c r="P8477">
        <v>22450</v>
      </c>
      <c r="Q8477" t="s">
        <v>59</v>
      </c>
      <c r="R8477">
        <v>910</v>
      </c>
      <c r="S8477" s="2">
        <v>44544</v>
      </c>
      <c r="T8477" s="2">
        <v>44557</v>
      </c>
      <c r="U8477">
        <v>24121</v>
      </c>
      <c r="V8477" t="s">
        <v>71</v>
      </c>
      <c r="W8477">
        <v>581</v>
      </c>
      <c r="X8477" t="s">
        <v>60</v>
      </c>
      <c r="Y8477" t="s">
        <v>72</v>
      </c>
      <c r="Z8477">
        <v>3734</v>
      </c>
      <c r="AA8477">
        <v>631</v>
      </c>
      <c r="AB8477">
        <v>20969</v>
      </c>
      <c r="AC8477" t="s">
        <v>107</v>
      </c>
    </row>
    <row r="8478" spans="1:29" x14ac:dyDescent="0.3">
      <c r="A8478" s="1" t="s">
        <v>29</v>
      </c>
      <c r="B8478" t="s">
        <v>228</v>
      </c>
      <c r="C8478" t="s">
        <v>4703</v>
      </c>
      <c r="D8478" t="s">
        <v>110</v>
      </c>
      <c r="E8478">
        <v>7</v>
      </c>
      <c r="F8478" t="s">
        <v>221</v>
      </c>
      <c r="G8478" t="s">
        <v>1096</v>
      </c>
      <c r="H8478" t="s">
        <v>35</v>
      </c>
      <c r="I8478" t="s">
        <v>1735</v>
      </c>
      <c r="J8478" t="s">
        <v>1769</v>
      </c>
      <c r="K8478" t="s">
        <v>18263</v>
      </c>
      <c r="L8478" t="s">
        <v>18264</v>
      </c>
      <c r="M8478" t="s">
        <v>473</v>
      </c>
      <c r="N8478" t="s">
        <v>40</v>
      </c>
      <c r="O8478">
        <v>20702</v>
      </c>
      <c r="P8478">
        <v>24813</v>
      </c>
      <c r="Q8478" t="s">
        <v>95</v>
      </c>
      <c r="R8478">
        <v>27</v>
      </c>
      <c r="S8478" s="2">
        <v>44889</v>
      </c>
      <c r="T8478" s="2">
        <v>44902</v>
      </c>
      <c r="U8478">
        <v>0</v>
      </c>
      <c r="V8478" t="s">
        <v>106</v>
      </c>
      <c r="W8478">
        <v>797</v>
      </c>
      <c r="X8478" t="s">
        <v>60</v>
      </c>
      <c r="Y8478" t="s">
        <v>61</v>
      </c>
      <c r="Z8478">
        <v>0</v>
      </c>
      <c r="AA8478">
        <v>545</v>
      </c>
      <c r="AB8478">
        <v>22102</v>
      </c>
      <c r="AC8478" t="s">
        <v>107</v>
      </c>
    </row>
    <row r="8479" spans="1:29" x14ac:dyDescent="0.3">
      <c r="A8479" s="1" t="s">
        <v>47</v>
      </c>
      <c r="B8479" t="s">
        <v>153</v>
      </c>
      <c r="C8479" t="s">
        <v>7567</v>
      </c>
      <c r="D8479" t="s">
        <v>178</v>
      </c>
      <c r="E8479">
        <v>10</v>
      </c>
      <c r="F8479" t="s">
        <v>33</v>
      </c>
      <c r="G8479" t="s">
        <v>179</v>
      </c>
      <c r="H8479" t="s">
        <v>35</v>
      </c>
      <c r="I8479" t="s">
        <v>6503</v>
      </c>
      <c r="J8479" t="s">
        <v>3132</v>
      </c>
      <c r="K8479" t="s">
        <v>18265</v>
      </c>
      <c r="L8479" t="s">
        <v>18266</v>
      </c>
      <c r="M8479" t="s">
        <v>540</v>
      </c>
      <c r="N8479" t="s">
        <v>94</v>
      </c>
      <c r="O8479">
        <v>25454</v>
      </c>
      <c r="P8479">
        <v>28263</v>
      </c>
      <c r="Q8479" t="s">
        <v>59</v>
      </c>
      <c r="R8479">
        <v>941</v>
      </c>
      <c r="S8479" s="2">
        <v>44714</v>
      </c>
      <c r="T8479" s="2">
        <v>44729</v>
      </c>
      <c r="U8479">
        <v>44595</v>
      </c>
      <c r="V8479" t="s">
        <v>85</v>
      </c>
      <c r="W8479">
        <v>508</v>
      </c>
      <c r="X8479" t="s">
        <v>60</v>
      </c>
      <c r="Y8479" t="s">
        <v>72</v>
      </c>
      <c r="Z8479">
        <v>0</v>
      </c>
      <c r="AA8479">
        <v>512</v>
      </c>
      <c r="AB8479">
        <v>27111</v>
      </c>
      <c r="AC8479" t="s">
        <v>46</v>
      </c>
    </row>
    <row r="8480" spans="1:29" x14ac:dyDescent="0.3">
      <c r="A8480" s="1" t="s">
        <v>29</v>
      </c>
      <c r="B8480" t="s">
        <v>96</v>
      </c>
      <c r="C8480" t="s">
        <v>661</v>
      </c>
      <c r="D8480" t="s">
        <v>32</v>
      </c>
      <c r="E8480">
        <v>2</v>
      </c>
      <c r="F8480" t="s">
        <v>129</v>
      </c>
      <c r="G8480" t="s">
        <v>130</v>
      </c>
      <c r="H8480" t="s">
        <v>35</v>
      </c>
      <c r="I8480" t="s">
        <v>587</v>
      </c>
      <c r="J8480" t="s">
        <v>157</v>
      </c>
      <c r="K8480">
        <v>9075894089</v>
      </c>
      <c r="L8480" t="s">
        <v>18267</v>
      </c>
      <c r="M8480" t="s">
        <v>1500</v>
      </c>
      <c r="N8480" t="s">
        <v>40</v>
      </c>
      <c r="O8480">
        <v>23620</v>
      </c>
      <c r="P8480">
        <v>27853</v>
      </c>
      <c r="Q8480" t="s">
        <v>41</v>
      </c>
      <c r="R8480">
        <v>581</v>
      </c>
      <c r="S8480" s="2">
        <v>45317</v>
      </c>
      <c r="T8480" s="2">
        <v>45337</v>
      </c>
      <c r="U8480">
        <v>0</v>
      </c>
      <c r="V8480" t="s">
        <v>71</v>
      </c>
      <c r="W8480">
        <v>443</v>
      </c>
      <c r="X8480" t="s">
        <v>60</v>
      </c>
      <c r="Y8480" t="s">
        <v>61</v>
      </c>
      <c r="Z8480">
        <v>0</v>
      </c>
      <c r="AA8480">
        <v>411</v>
      </c>
      <c r="AB8480">
        <v>26553</v>
      </c>
      <c r="AC8480" t="s">
        <v>46</v>
      </c>
    </row>
    <row r="8481" spans="1:29" x14ac:dyDescent="0.3">
      <c r="A8481" s="1" t="s">
        <v>47</v>
      </c>
      <c r="B8481" t="s">
        <v>592</v>
      </c>
      <c r="C8481" t="s">
        <v>1350</v>
      </c>
      <c r="D8481" t="s">
        <v>32</v>
      </c>
      <c r="E8481">
        <v>10</v>
      </c>
      <c r="F8481" t="s">
        <v>271</v>
      </c>
      <c r="G8481" t="s">
        <v>1110</v>
      </c>
      <c r="H8481" t="s">
        <v>35</v>
      </c>
      <c r="I8481" t="s">
        <v>1210</v>
      </c>
      <c r="J8481" t="s">
        <v>2198</v>
      </c>
      <c r="K8481" t="s">
        <v>18268</v>
      </c>
      <c r="L8481" t="s">
        <v>18269</v>
      </c>
      <c r="M8481" t="s">
        <v>1449</v>
      </c>
      <c r="N8481" t="s">
        <v>94</v>
      </c>
      <c r="O8481">
        <v>19943</v>
      </c>
      <c r="P8481">
        <v>22198</v>
      </c>
      <c r="Q8481" t="s">
        <v>59</v>
      </c>
      <c r="R8481">
        <v>817</v>
      </c>
      <c r="S8481" s="2">
        <v>44600</v>
      </c>
      <c r="T8481" s="2">
        <v>44629</v>
      </c>
      <c r="U8481">
        <v>35830</v>
      </c>
      <c r="V8481" t="s">
        <v>106</v>
      </c>
      <c r="W8481">
        <v>773</v>
      </c>
      <c r="X8481" t="s">
        <v>60</v>
      </c>
      <c r="Y8481" t="s">
        <v>61</v>
      </c>
      <c r="Z8481">
        <v>0</v>
      </c>
      <c r="AA8481">
        <v>833</v>
      </c>
      <c r="AB8481">
        <v>22170</v>
      </c>
      <c r="AC8481" t="s">
        <v>107</v>
      </c>
    </row>
    <row r="8482" spans="1:29" x14ac:dyDescent="0.3">
      <c r="A8482" s="1" t="s">
        <v>47</v>
      </c>
      <c r="B8482" t="s">
        <v>592</v>
      </c>
      <c r="C8482" t="s">
        <v>2147</v>
      </c>
      <c r="D8482" t="s">
        <v>185</v>
      </c>
      <c r="E8482">
        <v>6</v>
      </c>
      <c r="F8482" t="s">
        <v>271</v>
      </c>
      <c r="G8482" t="s">
        <v>400</v>
      </c>
      <c r="H8482" t="s">
        <v>35</v>
      </c>
      <c r="I8482" t="s">
        <v>906</v>
      </c>
      <c r="J8482" t="s">
        <v>2718</v>
      </c>
      <c r="K8482">
        <v>5362312221</v>
      </c>
      <c r="L8482" t="s">
        <v>18270</v>
      </c>
      <c r="M8482" t="s">
        <v>2648</v>
      </c>
      <c r="N8482" t="s">
        <v>58</v>
      </c>
      <c r="O8482">
        <v>10276</v>
      </c>
      <c r="P8482">
        <v>12966</v>
      </c>
      <c r="Q8482" t="s">
        <v>41</v>
      </c>
      <c r="R8482">
        <v>484</v>
      </c>
      <c r="S8482" s="2">
        <v>44317</v>
      </c>
      <c r="T8482" s="2">
        <v>44340</v>
      </c>
      <c r="U8482">
        <v>0</v>
      </c>
      <c r="V8482" t="s">
        <v>106</v>
      </c>
      <c r="W8482">
        <v>630</v>
      </c>
      <c r="X8482" t="s">
        <v>60</v>
      </c>
      <c r="Y8482" t="s">
        <v>72</v>
      </c>
      <c r="Z8482">
        <v>4721</v>
      </c>
      <c r="AA8482">
        <v>81</v>
      </c>
      <c r="AB8482">
        <v>12296</v>
      </c>
      <c r="AC8482" t="s">
        <v>46</v>
      </c>
    </row>
    <row r="8483" spans="1:29" x14ac:dyDescent="0.3">
      <c r="A8483" s="1" t="s">
        <v>47</v>
      </c>
      <c r="B8483" t="s">
        <v>108</v>
      </c>
      <c r="C8483" t="s">
        <v>109</v>
      </c>
      <c r="D8483" t="s">
        <v>236</v>
      </c>
      <c r="E8483">
        <v>6</v>
      </c>
      <c r="F8483" t="s">
        <v>33</v>
      </c>
      <c r="G8483" t="s">
        <v>139</v>
      </c>
      <c r="H8483" t="s">
        <v>79</v>
      </c>
      <c r="I8483" t="s">
        <v>11128</v>
      </c>
      <c r="J8483" t="s">
        <v>1182</v>
      </c>
      <c r="K8483" t="s">
        <v>18271</v>
      </c>
      <c r="L8483" t="s">
        <v>18272</v>
      </c>
      <c r="M8483" t="s">
        <v>660</v>
      </c>
      <c r="N8483" t="s">
        <v>40</v>
      </c>
      <c r="O8483">
        <v>20848</v>
      </c>
      <c r="P8483">
        <v>23253</v>
      </c>
      <c r="Q8483" t="s">
        <v>41</v>
      </c>
      <c r="R8483">
        <v>230</v>
      </c>
      <c r="S8483" s="2">
        <v>44409</v>
      </c>
      <c r="T8483" s="2">
        <v>44434</v>
      </c>
      <c r="U8483">
        <v>0</v>
      </c>
      <c r="V8483" t="s">
        <v>106</v>
      </c>
      <c r="W8483">
        <v>803</v>
      </c>
      <c r="X8483" t="s">
        <v>60</v>
      </c>
      <c r="Y8483" t="s">
        <v>45</v>
      </c>
      <c r="Z8483">
        <v>0</v>
      </c>
      <c r="AA8483">
        <v>378</v>
      </c>
      <c r="AB8483">
        <v>22370</v>
      </c>
      <c r="AC8483" t="s">
        <v>73</v>
      </c>
    </row>
    <row r="8484" spans="1:29" x14ac:dyDescent="0.3">
      <c r="A8484" s="1" t="s">
        <v>29</v>
      </c>
      <c r="B8484" t="s">
        <v>86</v>
      </c>
      <c r="C8484" t="s">
        <v>1919</v>
      </c>
      <c r="D8484" t="s">
        <v>185</v>
      </c>
      <c r="E8484">
        <v>9</v>
      </c>
      <c r="F8484" t="s">
        <v>186</v>
      </c>
      <c r="G8484" t="s">
        <v>710</v>
      </c>
      <c r="H8484" t="s">
        <v>35</v>
      </c>
      <c r="I8484" t="s">
        <v>735</v>
      </c>
      <c r="J8484" t="s">
        <v>3198</v>
      </c>
      <c r="K8484" t="s">
        <v>18273</v>
      </c>
      <c r="L8484" t="s">
        <v>18274</v>
      </c>
      <c r="M8484" t="s">
        <v>350</v>
      </c>
      <c r="N8484" t="s">
        <v>58</v>
      </c>
      <c r="O8484">
        <v>23708</v>
      </c>
      <c r="P8484">
        <v>26545</v>
      </c>
      <c r="Q8484" t="s">
        <v>41</v>
      </c>
      <c r="R8484">
        <v>774</v>
      </c>
      <c r="S8484" s="2">
        <v>44329</v>
      </c>
      <c r="T8484" s="2">
        <v>44340</v>
      </c>
      <c r="U8484">
        <v>0</v>
      </c>
      <c r="V8484" t="s">
        <v>106</v>
      </c>
      <c r="W8484">
        <v>445</v>
      </c>
      <c r="X8484" t="s">
        <v>60</v>
      </c>
      <c r="Y8484" t="s">
        <v>61</v>
      </c>
      <c r="Z8484">
        <v>2244</v>
      </c>
      <c r="AA8484">
        <v>92</v>
      </c>
      <c r="AB8484">
        <v>25091</v>
      </c>
      <c r="AC8484" t="s">
        <v>73</v>
      </c>
    </row>
    <row r="8485" spans="1:29" x14ac:dyDescent="0.3">
      <c r="A8485" s="1" t="s">
        <v>47</v>
      </c>
      <c r="B8485" t="s">
        <v>176</v>
      </c>
      <c r="C8485" t="s">
        <v>3141</v>
      </c>
      <c r="D8485" t="s">
        <v>178</v>
      </c>
      <c r="E8485">
        <v>9</v>
      </c>
      <c r="F8485" t="s">
        <v>64</v>
      </c>
      <c r="G8485" t="s">
        <v>258</v>
      </c>
      <c r="H8485" t="s">
        <v>35</v>
      </c>
      <c r="I8485" t="s">
        <v>518</v>
      </c>
      <c r="J8485" t="s">
        <v>354</v>
      </c>
      <c r="K8485">
        <f>1-714-358-9077</f>
        <v>-10148</v>
      </c>
      <c r="L8485" t="s">
        <v>18275</v>
      </c>
      <c r="M8485" t="s">
        <v>183</v>
      </c>
      <c r="N8485" t="s">
        <v>94</v>
      </c>
      <c r="O8485">
        <v>11403</v>
      </c>
      <c r="P8485">
        <v>14253</v>
      </c>
      <c r="Q8485" t="s">
        <v>41</v>
      </c>
      <c r="R8485">
        <v>692</v>
      </c>
      <c r="S8485" s="2">
        <v>44870</v>
      </c>
      <c r="T8485" s="2">
        <v>44884</v>
      </c>
      <c r="U8485">
        <v>0</v>
      </c>
      <c r="V8485" t="s">
        <v>71</v>
      </c>
      <c r="W8485">
        <v>427</v>
      </c>
      <c r="X8485" t="s">
        <v>60</v>
      </c>
      <c r="Y8485" t="s">
        <v>61</v>
      </c>
      <c r="Z8485">
        <v>0</v>
      </c>
      <c r="AA8485">
        <v>572</v>
      </c>
      <c r="AB8485">
        <v>13173</v>
      </c>
      <c r="AC8485" t="s">
        <v>107</v>
      </c>
    </row>
    <row r="8486" spans="1:29" x14ac:dyDescent="0.3">
      <c r="A8486" s="1" t="s">
        <v>29</v>
      </c>
      <c r="B8486" t="s">
        <v>86</v>
      </c>
      <c r="C8486" t="s">
        <v>1919</v>
      </c>
      <c r="D8486" t="s">
        <v>110</v>
      </c>
      <c r="E8486">
        <v>9</v>
      </c>
      <c r="F8486" t="s">
        <v>51</v>
      </c>
      <c r="G8486" t="s">
        <v>291</v>
      </c>
      <c r="H8486" t="s">
        <v>35</v>
      </c>
      <c r="I8486" t="s">
        <v>1553</v>
      </c>
      <c r="J8486" t="s">
        <v>693</v>
      </c>
      <c r="K8486" t="s">
        <v>18276</v>
      </c>
      <c r="L8486" t="s">
        <v>18277</v>
      </c>
      <c r="M8486" t="s">
        <v>1113</v>
      </c>
      <c r="N8486" t="s">
        <v>58</v>
      </c>
      <c r="O8486">
        <v>26457</v>
      </c>
      <c r="P8486">
        <v>31329</v>
      </c>
      <c r="Q8486" t="s">
        <v>59</v>
      </c>
      <c r="R8486">
        <v>917</v>
      </c>
      <c r="S8486" s="2">
        <v>44622</v>
      </c>
      <c r="T8486" s="2">
        <v>44628</v>
      </c>
      <c r="U8486">
        <v>11291</v>
      </c>
      <c r="V8486" t="s">
        <v>106</v>
      </c>
      <c r="W8486">
        <v>416</v>
      </c>
      <c r="X8486" t="s">
        <v>60</v>
      </c>
      <c r="Y8486" t="s">
        <v>45</v>
      </c>
      <c r="Z8486">
        <v>2655</v>
      </c>
      <c r="AA8486">
        <v>393</v>
      </c>
      <c r="AB8486">
        <v>28388</v>
      </c>
      <c r="AC8486" t="s">
        <v>107</v>
      </c>
    </row>
    <row r="8487" spans="1:29" x14ac:dyDescent="0.3">
      <c r="A8487" s="1" t="s">
        <v>29</v>
      </c>
      <c r="B8487" t="s">
        <v>30</v>
      </c>
      <c r="C8487" t="s">
        <v>2396</v>
      </c>
      <c r="D8487" t="s">
        <v>119</v>
      </c>
      <c r="E8487">
        <v>4</v>
      </c>
      <c r="F8487" t="s">
        <v>120</v>
      </c>
      <c r="G8487" t="s">
        <v>1180</v>
      </c>
      <c r="H8487" t="s">
        <v>79</v>
      </c>
      <c r="I8487" t="s">
        <v>412</v>
      </c>
      <c r="J8487" t="s">
        <v>1148</v>
      </c>
      <c r="K8487" t="s">
        <v>18278</v>
      </c>
      <c r="L8487" t="s">
        <v>18279</v>
      </c>
      <c r="M8487" t="s">
        <v>1491</v>
      </c>
      <c r="N8487" t="s">
        <v>40</v>
      </c>
      <c r="O8487">
        <v>6277</v>
      </c>
      <c r="P8487">
        <v>8574</v>
      </c>
      <c r="Q8487" t="s">
        <v>95</v>
      </c>
      <c r="R8487">
        <v>890</v>
      </c>
      <c r="S8487" s="2">
        <v>44714</v>
      </c>
      <c r="T8487" t="s">
        <v>42</v>
      </c>
      <c r="U8487">
        <v>0</v>
      </c>
      <c r="V8487" t="s">
        <v>43</v>
      </c>
      <c r="W8487">
        <v>748</v>
      </c>
      <c r="X8487" t="s">
        <v>44</v>
      </c>
      <c r="Y8487" t="s">
        <v>72</v>
      </c>
      <c r="Z8487">
        <v>0</v>
      </c>
      <c r="AA8487">
        <v>484</v>
      </c>
      <c r="AB8487">
        <v>8370</v>
      </c>
      <c r="AC8487" t="s">
        <v>46</v>
      </c>
    </row>
    <row r="8488" spans="1:29" x14ac:dyDescent="0.3">
      <c r="A8488" s="1" t="s">
        <v>29</v>
      </c>
      <c r="B8488" t="s">
        <v>363</v>
      </c>
      <c r="C8488" t="s">
        <v>1598</v>
      </c>
      <c r="D8488" t="s">
        <v>201</v>
      </c>
      <c r="E8488">
        <v>6</v>
      </c>
      <c r="F8488" t="s">
        <v>64</v>
      </c>
      <c r="G8488" t="s">
        <v>258</v>
      </c>
      <c r="H8488" t="s">
        <v>35</v>
      </c>
      <c r="I8488" t="s">
        <v>2954</v>
      </c>
      <c r="J8488" t="s">
        <v>2184</v>
      </c>
      <c r="K8488" t="s">
        <v>18280</v>
      </c>
      <c r="L8488" t="s">
        <v>18281</v>
      </c>
      <c r="M8488" t="s">
        <v>2729</v>
      </c>
      <c r="N8488" t="s">
        <v>84</v>
      </c>
      <c r="O8488">
        <v>24331</v>
      </c>
      <c r="P8488">
        <v>26537</v>
      </c>
      <c r="Q8488" t="s">
        <v>41</v>
      </c>
      <c r="R8488">
        <v>443</v>
      </c>
      <c r="S8488" s="2">
        <v>44528</v>
      </c>
      <c r="T8488" s="2">
        <v>44558</v>
      </c>
      <c r="U8488">
        <v>0</v>
      </c>
      <c r="V8488" t="s">
        <v>106</v>
      </c>
      <c r="W8488">
        <v>568</v>
      </c>
      <c r="X8488" t="s">
        <v>60</v>
      </c>
      <c r="Y8488" t="s">
        <v>45</v>
      </c>
      <c r="Z8488">
        <v>0</v>
      </c>
      <c r="AA8488">
        <v>731</v>
      </c>
      <c r="AB8488">
        <v>25552</v>
      </c>
      <c r="AC8488" t="s">
        <v>73</v>
      </c>
    </row>
    <row r="8489" spans="1:29" x14ac:dyDescent="0.3">
      <c r="A8489" s="1" t="s">
        <v>29</v>
      </c>
      <c r="B8489" t="s">
        <v>363</v>
      </c>
      <c r="C8489" t="s">
        <v>692</v>
      </c>
      <c r="D8489" t="s">
        <v>119</v>
      </c>
      <c r="E8489">
        <v>10</v>
      </c>
      <c r="F8489" t="s">
        <v>129</v>
      </c>
      <c r="G8489" t="s">
        <v>298</v>
      </c>
      <c r="H8489" t="s">
        <v>35</v>
      </c>
      <c r="I8489" t="s">
        <v>2069</v>
      </c>
      <c r="J8489" t="s">
        <v>890</v>
      </c>
      <c r="K8489" t="s">
        <v>18282</v>
      </c>
      <c r="L8489" t="s">
        <v>18283</v>
      </c>
      <c r="M8489" t="s">
        <v>369</v>
      </c>
      <c r="N8489" t="s">
        <v>58</v>
      </c>
      <c r="O8489">
        <v>5158</v>
      </c>
      <c r="P8489">
        <v>10003</v>
      </c>
      <c r="Q8489" t="s">
        <v>59</v>
      </c>
      <c r="R8489">
        <v>661</v>
      </c>
      <c r="S8489" s="2">
        <v>44871</v>
      </c>
      <c r="T8489" t="s">
        <v>42</v>
      </c>
      <c r="U8489">
        <v>31455</v>
      </c>
      <c r="V8489" t="s">
        <v>43</v>
      </c>
      <c r="W8489">
        <v>795</v>
      </c>
      <c r="X8489" t="s">
        <v>44</v>
      </c>
      <c r="Y8489" t="s">
        <v>45</v>
      </c>
      <c r="Z8489">
        <v>4796</v>
      </c>
      <c r="AA8489">
        <v>210</v>
      </c>
      <c r="AB8489">
        <v>7176</v>
      </c>
      <c r="AC8489" t="s">
        <v>46</v>
      </c>
    </row>
    <row r="8490" spans="1:29" x14ac:dyDescent="0.3">
      <c r="A8490" s="1" t="s">
        <v>47</v>
      </c>
      <c r="B8490" t="s">
        <v>234</v>
      </c>
      <c r="C8490" t="s">
        <v>1588</v>
      </c>
      <c r="D8490" t="s">
        <v>155</v>
      </c>
      <c r="E8490">
        <v>7</v>
      </c>
      <c r="F8490" t="s">
        <v>129</v>
      </c>
      <c r="G8490" t="s">
        <v>700</v>
      </c>
      <c r="H8490" t="s">
        <v>35</v>
      </c>
      <c r="I8490" t="s">
        <v>838</v>
      </c>
      <c r="J8490" t="s">
        <v>2670</v>
      </c>
      <c r="K8490" t="s">
        <v>18284</v>
      </c>
      <c r="L8490" t="s">
        <v>18285</v>
      </c>
      <c r="M8490" t="s">
        <v>2192</v>
      </c>
      <c r="N8490" t="s">
        <v>58</v>
      </c>
      <c r="O8490">
        <v>19521</v>
      </c>
      <c r="P8490">
        <v>23589</v>
      </c>
      <c r="Q8490" t="s">
        <v>95</v>
      </c>
      <c r="R8490">
        <v>391</v>
      </c>
      <c r="S8490" s="2">
        <v>44940</v>
      </c>
      <c r="T8490" s="2">
        <v>44965</v>
      </c>
      <c r="U8490">
        <v>0</v>
      </c>
      <c r="V8490" t="s">
        <v>106</v>
      </c>
      <c r="W8490">
        <v>676</v>
      </c>
      <c r="X8490" t="s">
        <v>60</v>
      </c>
      <c r="Y8490" t="s">
        <v>72</v>
      </c>
      <c r="Z8490">
        <v>2061</v>
      </c>
      <c r="AA8490">
        <v>629</v>
      </c>
      <c r="AB8490">
        <v>22405</v>
      </c>
      <c r="AC8490" t="s">
        <v>107</v>
      </c>
    </row>
    <row r="8491" spans="1:29" x14ac:dyDescent="0.3">
      <c r="A8491" s="1" t="s">
        <v>29</v>
      </c>
      <c r="B8491" t="s">
        <v>74</v>
      </c>
      <c r="C8491" t="s">
        <v>1174</v>
      </c>
      <c r="D8491" t="s">
        <v>32</v>
      </c>
      <c r="E8491">
        <v>9</v>
      </c>
      <c r="F8491" t="s">
        <v>33</v>
      </c>
      <c r="G8491" t="s">
        <v>139</v>
      </c>
      <c r="H8491" t="s">
        <v>79</v>
      </c>
      <c r="I8491" t="s">
        <v>2864</v>
      </c>
      <c r="J8491" t="s">
        <v>3919</v>
      </c>
      <c r="K8491" t="s">
        <v>18286</v>
      </c>
      <c r="L8491" t="s">
        <v>18287</v>
      </c>
      <c r="M8491" t="s">
        <v>842</v>
      </c>
      <c r="N8491" t="s">
        <v>84</v>
      </c>
      <c r="O8491">
        <v>5708</v>
      </c>
      <c r="P8491">
        <v>8206</v>
      </c>
      <c r="Q8491" t="s">
        <v>95</v>
      </c>
      <c r="R8491">
        <v>938</v>
      </c>
      <c r="S8491" s="2">
        <v>44398</v>
      </c>
      <c r="T8491" t="s">
        <v>42</v>
      </c>
      <c r="U8491">
        <v>0</v>
      </c>
      <c r="V8491" t="s">
        <v>106</v>
      </c>
      <c r="W8491">
        <v>597</v>
      </c>
      <c r="X8491" t="s">
        <v>44</v>
      </c>
      <c r="Y8491" t="s">
        <v>45</v>
      </c>
      <c r="Z8491">
        <v>0</v>
      </c>
      <c r="AA8491">
        <v>174</v>
      </c>
      <c r="AB8491">
        <v>6540</v>
      </c>
      <c r="AC8491" t="s">
        <v>107</v>
      </c>
    </row>
    <row r="8492" spans="1:29" x14ac:dyDescent="0.3">
      <c r="A8492" s="1" t="s">
        <v>29</v>
      </c>
      <c r="B8492" t="s">
        <v>327</v>
      </c>
      <c r="C8492" t="s">
        <v>1016</v>
      </c>
      <c r="D8492" t="s">
        <v>257</v>
      </c>
      <c r="E8492">
        <v>4</v>
      </c>
      <c r="F8492" t="s">
        <v>271</v>
      </c>
      <c r="G8492" t="s">
        <v>272</v>
      </c>
      <c r="H8492" t="s">
        <v>79</v>
      </c>
      <c r="I8492" t="s">
        <v>1156</v>
      </c>
      <c r="J8492" t="s">
        <v>1567</v>
      </c>
      <c r="K8492" t="s">
        <v>18288</v>
      </c>
      <c r="L8492" t="s">
        <v>18289</v>
      </c>
      <c r="M8492" t="s">
        <v>1159</v>
      </c>
      <c r="N8492" t="s">
        <v>40</v>
      </c>
      <c r="O8492">
        <v>21323</v>
      </c>
      <c r="P8492">
        <v>25866</v>
      </c>
      <c r="Q8492" t="s">
        <v>59</v>
      </c>
      <c r="R8492">
        <v>140</v>
      </c>
      <c r="S8492" s="2">
        <v>44858</v>
      </c>
      <c r="T8492" t="s">
        <v>42</v>
      </c>
      <c r="U8492">
        <v>34782</v>
      </c>
      <c r="V8492" t="s">
        <v>85</v>
      </c>
      <c r="W8492">
        <v>807</v>
      </c>
      <c r="X8492" t="s">
        <v>44</v>
      </c>
      <c r="Y8492" t="s">
        <v>61</v>
      </c>
      <c r="Z8492">
        <v>0</v>
      </c>
      <c r="AA8492">
        <v>312</v>
      </c>
      <c r="AB8492">
        <v>22104</v>
      </c>
      <c r="AC8492" t="s">
        <v>73</v>
      </c>
    </row>
    <row r="8493" spans="1:29" x14ac:dyDescent="0.3">
      <c r="A8493" s="1" t="s">
        <v>29</v>
      </c>
      <c r="B8493" t="s">
        <v>96</v>
      </c>
      <c r="C8493" t="s">
        <v>366</v>
      </c>
      <c r="D8493" t="s">
        <v>185</v>
      </c>
      <c r="E8493">
        <v>9</v>
      </c>
      <c r="F8493" t="s">
        <v>271</v>
      </c>
      <c r="G8493" t="s">
        <v>353</v>
      </c>
      <c r="H8493" t="s">
        <v>79</v>
      </c>
      <c r="I8493" t="s">
        <v>238</v>
      </c>
      <c r="J8493" t="s">
        <v>1887</v>
      </c>
      <c r="K8493" t="s">
        <v>18290</v>
      </c>
      <c r="L8493" t="s">
        <v>18291</v>
      </c>
      <c r="M8493" t="s">
        <v>1197</v>
      </c>
      <c r="N8493" t="s">
        <v>58</v>
      </c>
      <c r="O8493">
        <v>13132</v>
      </c>
      <c r="P8493">
        <v>15517</v>
      </c>
      <c r="Q8493" t="s">
        <v>41</v>
      </c>
      <c r="R8493">
        <v>771</v>
      </c>
      <c r="S8493" s="2">
        <v>44457</v>
      </c>
      <c r="T8493" t="s">
        <v>42</v>
      </c>
      <c r="U8493">
        <v>0</v>
      </c>
      <c r="V8493" t="s">
        <v>85</v>
      </c>
      <c r="W8493">
        <v>746</v>
      </c>
      <c r="X8493" t="s">
        <v>44</v>
      </c>
      <c r="Y8493" t="s">
        <v>72</v>
      </c>
      <c r="Z8493">
        <v>4447</v>
      </c>
      <c r="AA8493">
        <v>415</v>
      </c>
      <c r="AB8493">
        <v>14652</v>
      </c>
      <c r="AC8493" t="s">
        <v>46</v>
      </c>
    </row>
    <row r="8494" spans="1:29" x14ac:dyDescent="0.3">
      <c r="A8494" s="1" t="s">
        <v>47</v>
      </c>
      <c r="B8494" t="s">
        <v>108</v>
      </c>
      <c r="C8494" t="s">
        <v>3655</v>
      </c>
      <c r="D8494" t="s">
        <v>138</v>
      </c>
      <c r="E8494">
        <v>8</v>
      </c>
      <c r="F8494" t="s">
        <v>221</v>
      </c>
      <c r="G8494" t="s">
        <v>882</v>
      </c>
      <c r="H8494" t="s">
        <v>79</v>
      </c>
      <c r="I8494" t="s">
        <v>464</v>
      </c>
      <c r="J8494" t="s">
        <v>553</v>
      </c>
      <c r="K8494" t="s">
        <v>18292</v>
      </c>
      <c r="L8494" t="s">
        <v>18293</v>
      </c>
      <c r="M8494" t="s">
        <v>522</v>
      </c>
      <c r="N8494" t="s">
        <v>58</v>
      </c>
      <c r="O8494">
        <v>21684</v>
      </c>
      <c r="P8494">
        <v>24035</v>
      </c>
      <c r="Q8494" t="s">
        <v>41</v>
      </c>
      <c r="R8494">
        <v>657</v>
      </c>
      <c r="S8494" s="2">
        <v>44820</v>
      </c>
      <c r="T8494" s="2">
        <v>44824</v>
      </c>
      <c r="U8494">
        <v>0</v>
      </c>
      <c r="V8494" t="s">
        <v>106</v>
      </c>
      <c r="W8494">
        <v>455</v>
      </c>
      <c r="X8494" t="s">
        <v>60</v>
      </c>
      <c r="Y8494" t="s">
        <v>72</v>
      </c>
      <c r="Z8494">
        <v>2448</v>
      </c>
      <c r="AA8494">
        <v>865</v>
      </c>
      <c r="AB8494">
        <v>22652</v>
      </c>
      <c r="AC8494" t="s">
        <v>107</v>
      </c>
    </row>
    <row r="8495" spans="1:29" x14ac:dyDescent="0.3">
      <c r="A8495" s="1" t="s">
        <v>47</v>
      </c>
      <c r="B8495" t="s">
        <v>117</v>
      </c>
      <c r="C8495" t="s">
        <v>2487</v>
      </c>
      <c r="D8495" t="s">
        <v>387</v>
      </c>
      <c r="E8495">
        <v>2</v>
      </c>
      <c r="F8495" t="s">
        <v>33</v>
      </c>
      <c r="G8495" t="s">
        <v>451</v>
      </c>
      <c r="H8495" t="s">
        <v>79</v>
      </c>
      <c r="I8495" t="s">
        <v>216</v>
      </c>
      <c r="J8495" t="s">
        <v>537</v>
      </c>
      <c r="K8495" t="s">
        <v>18294</v>
      </c>
      <c r="L8495" t="s">
        <v>18295</v>
      </c>
      <c r="M8495" t="s">
        <v>517</v>
      </c>
      <c r="N8495" t="s">
        <v>94</v>
      </c>
      <c r="O8495">
        <v>4056</v>
      </c>
      <c r="P8495">
        <v>7904</v>
      </c>
      <c r="Q8495" t="s">
        <v>41</v>
      </c>
      <c r="R8495">
        <v>127</v>
      </c>
      <c r="S8495" s="2">
        <v>44760</v>
      </c>
      <c r="T8495" t="s">
        <v>42</v>
      </c>
      <c r="U8495">
        <v>0</v>
      </c>
      <c r="V8495" t="s">
        <v>43</v>
      </c>
      <c r="W8495">
        <v>621</v>
      </c>
      <c r="X8495" t="s">
        <v>44</v>
      </c>
      <c r="Y8495" t="s">
        <v>72</v>
      </c>
      <c r="Z8495">
        <v>0</v>
      </c>
      <c r="AA8495">
        <v>910</v>
      </c>
      <c r="AB8495">
        <v>4839</v>
      </c>
      <c r="AC8495" t="s">
        <v>107</v>
      </c>
    </row>
    <row r="8496" spans="1:29" x14ac:dyDescent="0.3">
      <c r="A8496" s="1" t="s">
        <v>29</v>
      </c>
      <c r="B8496" t="s">
        <v>96</v>
      </c>
      <c r="C8496" t="s">
        <v>1709</v>
      </c>
      <c r="D8496" t="s">
        <v>387</v>
      </c>
      <c r="E8496">
        <v>6</v>
      </c>
      <c r="F8496" t="s">
        <v>77</v>
      </c>
      <c r="G8496" t="s">
        <v>501</v>
      </c>
      <c r="H8496" t="s">
        <v>35</v>
      </c>
      <c r="I8496" t="s">
        <v>1611</v>
      </c>
      <c r="J8496" t="s">
        <v>13125</v>
      </c>
      <c r="K8496" t="s">
        <v>18296</v>
      </c>
      <c r="L8496" t="s">
        <v>18297</v>
      </c>
      <c r="M8496" t="s">
        <v>105</v>
      </c>
      <c r="N8496" t="s">
        <v>40</v>
      </c>
      <c r="O8496">
        <v>10680</v>
      </c>
      <c r="P8496">
        <v>13877</v>
      </c>
      <c r="Q8496" t="s">
        <v>95</v>
      </c>
      <c r="R8496">
        <v>371</v>
      </c>
      <c r="S8496" s="2">
        <v>44929</v>
      </c>
      <c r="T8496" s="2">
        <v>44941</v>
      </c>
      <c r="U8496">
        <v>0</v>
      </c>
      <c r="V8496" t="s">
        <v>106</v>
      </c>
      <c r="W8496">
        <v>511</v>
      </c>
      <c r="X8496" t="s">
        <v>60</v>
      </c>
      <c r="Y8496" t="s">
        <v>61</v>
      </c>
      <c r="Z8496">
        <v>0</v>
      </c>
      <c r="AA8496">
        <v>555</v>
      </c>
      <c r="AB8496">
        <v>10880</v>
      </c>
      <c r="AC8496" t="s">
        <v>73</v>
      </c>
    </row>
    <row r="8497" spans="1:29" x14ac:dyDescent="0.3">
      <c r="A8497" s="1" t="s">
        <v>47</v>
      </c>
      <c r="B8497" t="s">
        <v>108</v>
      </c>
      <c r="C8497" t="s">
        <v>1220</v>
      </c>
      <c r="D8497" t="s">
        <v>169</v>
      </c>
      <c r="E8497">
        <v>10</v>
      </c>
      <c r="F8497" t="s">
        <v>120</v>
      </c>
      <c r="G8497" t="s">
        <v>1533</v>
      </c>
      <c r="H8497" t="s">
        <v>35</v>
      </c>
      <c r="I8497" t="s">
        <v>458</v>
      </c>
      <c r="J8497" t="s">
        <v>657</v>
      </c>
      <c r="K8497" t="s">
        <v>18298</v>
      </c>
      <c r="L8497" t="s">
        <v>18299</v>
      </c>
      <c r="M8497" t="s">
        <v>277</v>
      </c>
      <c r="N8497" t="s">
        <v>84</v>
      </c>
      <c r="O8497">
        <v>16389</v>
      </c>
      <c r="P8497">
        <v>19413</v>
      </c>
      <c r="Q8497" t="s">
        <v>59</v>
      </c>
      <c r="R8497">
        <v>78</v>
      </c>
      <c r="S8497" s="2">
        <v>44659</v>
      </c>
      <c r="T8497" t="s">
        <v>42</v>
      </c>
      <c r="U8497">
        <v>23990</v>
      </c>
      <c r="V8497" t="s">
        <v>71</v>
      </c>
      <c r="W8497">
        <v>713</v>
      </c>
      <c r="X8497" t="s">
        <v>44</v>
      </c>
      <c r="Y8497" t="s">
        <v>61</v>
      </c>
      <c r="Z8497">
        <v>0</v>
      </c>
      <c r="AA8497">
        <v>402</v>
      </c>
      <c r="AB8497">
        <v>18530</v>
      </c>
      <c r="AC8497" t="s">
        <v>73</v>
      </c>
    </row>
    <row r="8498" spans="1:29" x14ac:dyDescent="0.3">
      <c r="A8498" s="1" t="s">
        <v>47</v>
      </c>
      <c r="B8498" t="s">
        <v>153</v>
      </c>
      <c r="C8498" t="s">
        <v>1607</v>
      </c>
      <c r="D8498" t="s">
        <v>76</v>
      </c>
      <c r="E8498">
        <v>7</v>
      </c>
      <c r="F8498" t="s">
        <v>271</v>
      </c>
      <c r="G8498" t="s">
        <v>400</v>
      </c>
      <c r="H8498" t="s">
        <v>35</v>
      </c>
      <c r="I8498" t="s">
        <v>1563</v>
      </c>
      <c r="J8498" t="s">
        <v>2961</v>
      </c>
      <c r="K8498" s="3" t="s">
        <v>18300</v>
      </c>
      <c r="L8498" t="s">
        <v>18301</v>
      </c>
      <c r="M8498" t="s">
        <v>1208</v>
      </c>
      <c r="N8498" t="s">
        <v>84</v>
      </c>
      <c r="O8498">
        <v>24790</v>
      </c>
      <c r="P8498">
        <v>27518</v>
      </c>
      <c r="Q8498" t="s">
        <v>41</v>
      </c>
      <c r="R8498">
        <v>758</v>
      </c>
      <c r="S8498" s="2">
        <v>44909</v>
      </c>
      <c r="T8498" s="2">
        <v>44936</v>
      </c>
      <c r="U8498">
        <v>0</v>
      </c>
      <c r="V8498" t="s">
        <v>43</v>
      </c>
      <c r="W8498">
        <v>828</v>
      </c>
      <c r="X8498" t="s">
        <v>60</v>
      </c>
      <c r="Y8498" t="s">
        <v>61</v>
      </c>
      <c r="Z8498">
        <v>0</v>
      </c>
      <c r="AA8498">
        <v>489</v>
      </c>
      <c r="AB8498">
        <v>25271</v>
      </c>
      <c r="AC8498" t="s">
        <v>107</v>
      </c>
    </row>
    <row r="8499" spans="1:29" x14ac:dyDescent="0.3">
      <c r="A8499" s="1" t="s">
        <v>29</v>
      </c>
      <c r="B8499" t="s">
        <v>96</v>
      </c>
      <c r="C8499" t="s">
        <v>2973</v>
      </c>
      <c r="D8499" t="s">
        <v>32</v>
      </c>
      <c r="E8499">
        <v>8</v>
      </c>
      <c r="F8499" t="s">
        <v>51</v>
      </c>
      <c r="G8499" t="s">
        <v>1427</v>
      </c>
      <c r="H8499" t="s">
        <v>79</v>
      </c>
      <c r="I8499" t="s">
        <v>513</v>
      </c>
      <c r="J8499" t="s">
        <v>2670</v>
      </c>
      <c r="K8499" t="s">
        <v>18302</v>
      </c>
      <c r="L8499" t="s">
        <v>18303</v>
      </c>
      <c r="M8499" t="s">
        <v>1197</v>
      </c>
      <c r="N8499" t="s">
        <v>84</v>
      </c>
      <c r="O8499">
        <v>6825</v>
      </c>
      <c r="P8499">
        <v>10487</v>
      </c>
      <c r="Q8499" t="s">
        <v>95</v>
      </c>
      <c r="R8499">
        <v>323</v>
      </c>
      <c r="S8499" s="2">
        <v>44486</v>
      </c>
      <c r="T8499" s="2">
        <v>44498</v>
      </c>
      <c r="U8499">
        <v>0</v>
      </c>
      <c r="V8499" t="s">
        <v>85</v>
      </c>
      <c r="W8499">
        <v>837</v>
      </c>
      <c r="X8499" t="s">
        <v>60</v>
      </c>
      <c r="Y8499" t="s">
        <v>45</v>
      </c>
      <c r="Z8499">
        <v>0</v>
      </c>
      <c r="AA8499">
        <v>703</v>
      </c>
      <c r="AB8499">
        <v>7084</v>
      </c>
      <c r="AC8499" t="s">
        <v>46</v>
      </c>
    </row>
    <row r="8500" spans="1:29" x14ac:dyDescent="0.3">
      <c r="A8500" s="1" t="s">
        <v>47</v>
      </c>
      <c r="B8500" t="s">
        <v>161</v>
      </c>
      <c r="C8500" t="s">
        <v>2054</v>
      </c>
      <c r="D8500" t="s">
        <v>98</v>
      </c>
      <c r="E8500">
        <v>6</v>
      </c>
      <c r="F8500" t="s">
        <v>33</v>
      </c>
      <c r="G8500" t="s">
        <v>179</v>
      </c>
      <c r="H8500" t="s">
        <v>35</v>
      </c>
      <c r="I8500" t="s">
        <v>679</v>
      </c>
      <c r="J8500" t="s">
        <v>3232</v>
      </c>
      <c r="K8500" t="s">
        <v>18304</v>
      </c>
      <c r="L8500" t="s">
        <v>18305</v>
      </c>
      <c r="M8500" t="s">
        <v>1475</v>
      </c>
      <c r="N8500" t="s">
        <v>40</v>
      </c>
      <c r="O8500">
        <v>21729</v>
      </c>
      <c r="P8500">
        <v>24547</v>
      </c>
      <c r="Q8500" t="s">
        <v>59</v>
      </c>
      <c r="R8500">
        <v>780</v>
      </c>
      <c r="S8500" s="2">
        <v>44313</v>
      </c>
      <c r="T8500" s="2">
        <v>44318</v>
      </c>
      <c r="U8500">
        <v>30908</v>
      </c>
      <c r="V8500" t="s">
        <v>43</v>
      </c>
      <c r="W8500">
        <v>557</v>
      </c>
      <c r="X8500" t="s">
        <v>60</v>
      </c>
      <c r="Y8500" t="s">
        <v>61</v>
      </c>
      <c r="Z8500">
        <v>0</v>
      </c>
      <c r="AA8500">
        <v>884</v>
      </c>
      <c r="AB8500">
        <v>23049</v>
      </c>
      <c r="AC8500" t="s">
        <v>107</v>
      </c>
    </row>
    <row r="8501" spans="1:29" x14ac:dyDescent="0.3">
      <c r="A8501" s="1" t="s">
        <v>47</v>
      </c>
      <c r="B8501" t="s">
        <v>153</v>
      </c>
      <c r="C8501" t="s">
        <v>857</v>
      </c>
      <c r="D8501" t="s">
        <v>110</v>
      </c>
      <c r="E8501">
        <v>10</v>
      </c>
      <c r="F8501" t="s">
        <v>186</v>
      </c>
      <c r="G8501" t="s">
        <v>187</v>
      </c>
      <c r="H8501" t="s">
        <v>79</v>
      </c>
      <c r="I8501" t="s">
        <v>701</v>
      </c>
      <c r="J8501" t="s">
        <v>2844</v>
      </c>
      <c r="K8501" t="s">
        <v>18306</v>
      </c>
      <c r="L8501" t="s">
        <v>18307</v>
      </c>
      <c r="M8501" t="s">
        <v>943</v>
      </c>
      <c r="N8501" t="s">
        <v>40</v>
      </c>
      <c r="O8501">
        <v>12046</v>
      </c>
      <c r="P8501">
        <v>16533</v>
      </c>
      <c r="Q8501" t="s">
        <v>41</v>
      </c>
      <c r="R8501">
        <v>691</v>
      </c>
      <c r="S8501" s="2">
        <v>44836</v>
      </c>
      <c r="T8501" t="s">
        <v>42</v>
      </c>
      <c r="U8501">
        <v>0</v>
      </c>
      <c r="V8501" t="s">
        <v>85</v>
      </c>
      <c r="W8501">
        <v>730</v>
      </c>
      <c r="X8501" t="s">
        <v>44</v>
      </c>
      <c r="Y8501" t="s">
        <v>61</v>
      </c>
      <c r="Z8501">
        <v>0</v>
      </c>
      <c r="AA8501">
        <v>342</v>
      </c>
      <c r="AB8501">
        <v>14594</v>
      </c>
      <c r="AC8501" t="s">
        <v>107</v>
      </c>
    </row>
    <row r="8502" spans="1:29" x14ac:dyDescent="0.3">
      <c r="A8502" s="1" t="s">
        <v>29</v>
      </c>
      <c r="B8502" t="s">
        <v>228</v>
      </c>
      <c r="C8502" t="s">
        <v>4757</v>
      </c>
      <c r="D8502" t="s">
        <v>185</v>
      </c>
      <c r="E8502">
        <v>5</v>
      </c>
      <c r="F8502" t="s">
        <v>99</v>
      </c>
      <c r="G8502" t="s">
        <v>579</v>
      </c>
      <c r="H8502" t="s">
        <v>79</v>
      </c>
      <c r="I8502" t="s">
        <v>434</v>
      </c>
      <c r="J8502" t="s">
        <v>3514</v>
      </c>
      <c r="K8502" t="s">
        <v>18308</v>
      </c>
      <c r="L8502" t="s">
        <v>18309</v>
      </c>
      <c r="M8502" t="s">
        <v>993</v>
      </c>
      <c r="N8502" t="s">
        <v>84</v>
      </c>
      <c r="O8502">
        <v>5318</v>
      </c>
      <c r="P8502">
        <v>7534</v>
      </c>
      <c r="Q8502" t="s">
        <v>59</v>
      </c>
      <c r="R8502">
        <v>368</v>
      </c>
      <c r="S8502" s="2">
        <v>45245</v>
      </c>
      <c r="T8502" t="s">
        <v>42</v>
      </c>
      <c r="U8502">
        <v>45360</v>
      </c>
      <c r="V8502" t="s">
        <v>71</v>
      </c>
      <c r="W8502">
        <v>502</v>
      </c>
      <c r="X8502" t="s">
        <v>44</v>
      </c>
      <c r="Y8502" t="s">
        <v>45</v>
      </c>
      <c r="Z8502">
        <v>0</v>
      </c>
      <c r="AA8502">
        <v>599</v>
      </c>
      <c r="AB8502">
        <v>6174</v>
      </c>
      <c r="AC8502" t="s">
        <v>73</v>
      </c>
    </row>
    <row r="8503" spans="1:29" x14ac:dyDescent="0.3">
      <c r="A8503" s="1" t="s">
        <v>47</v>
      </c>
      <c r="B8503" t="s">
        <v>108</v>
      </c>
      <c r="C8503" t="s">
        <v>709</v>
      </c>
      <c r="D8503" t="s">
        <v>50</v>
      </c>
      <c r="E8503">
        <v>9</v>
      </c>
      <c r="F8503" t="s">
        <v>33</v>
      </c>
      <c r="G8503" t="s">
        <v>179</v>
      </c>
      <c r="H8503" t="s">
        <v>35</v>
      </c>
      <c r="I8503" t="s">
        <v>3113</v>
      </c>
      <c r="J8503" t="s">
        <v>693</v>
      </c>
      <c r="K8503" t="s">
        <v>18310</v>
      </c>
      <c r="L8503" t="s">
        <v>18311</v>
      </c>
      <c r="M8503" t="s">
        <v>1768</v>
      </c>
      <c r="N8503" t="s">
        <v>94</v>
      </c>
      <c r="O8503">
        <v>12375</v>
      </c>
      <c r="P8503">
        <v>15037</v>
      </c>
      <c r="Q8503" t="s">
        <v>59</v>
      </c>
      <c r="R8503">
        <v>108</v>
      </c>
      <c r="S8503" s="2">
        <v>45212</v>
      </c>
      <c r="T8503" t="s">
        <v>42</v>
      </c>
      <c r="U8503">
        <v>46754</v>
      </c>
      <c r="V8503" t="s">
        <v>106</v>
      </c>
      <c r="W8503">
        <v>492</v>
      </c>
      <c r="X8503" t="s">
        <v>44</v>
      </c>
      <c r="Y8503" t="s">
        <v>61</v>
      </c>
      <c r="Z8503">
        <v>0</v>
      </c>
      <c r="AA8503">
        <v>67</v>
      </c>
      <c r="AB8503">
        <v>14560</v>
      </c>
      <c r="AC8503" t="s">
        <v>46</v>
      </c>
    </row>
    <row r="8504" spans="1:29" x14ac:dyDescent="0.3">
      <c r="A8504" s="1" t="s">
        <v>47</v>
      </c>
      <c r="B8504" t="s">
        <v>145</v>
      </c>
      <c r="C8504" t="s">
        <v>146</v>
      </c>
      <c r="D8504" t="s">
        <v>236</v>
      </c>
      <c r="E8504">
        <v>7</v>
      </c>
      <c r="F8504" t="s">
        <v>186</v>
      </c>
      <c r="G8504" t="s">
        <v>650</v>
      </c>
      <c r="H8504" t="s">
        <v>79</v>
      </c>
      <c r="I8504" t="s">
        <v>832</v>
      </c>
      <c r="J8504" t="s">
        <v>372</v>
      </c>
      <c r="K8504">
        <f>1-422-792-3562</f>
        <v>-4775</v>
      </c>
      <c r="L8504" t="s">
        <v>18312</v>
      </c>
      <c r="M8504" t="s">
        <v>1294</v>
      </c>
      <c r="N8504" t="s">
        <v>40</v>
      </c>
      <c r="O8504">
        <v>25465</v>
      </c>
      <c r="P8504">
        <v>30048</v>
      </c>
      <c r="Q8504" t="s">
        <v>41</v>
      </c>
      <c r="R8504">
        <v>956</v>
      </c>
      <c r="S8504" s="2">
        <v>45046</v>
      </c>
      <c r="T8504" t="s">
        <v>42</v>
      </c>
      <c r="U8504">
        <v>0</v>
      </c>
      <c r="V8504" t="s">
        <v>85</v>
      </c>
      <c r="W8504">
        <v>826</v>
      </c>
      <c r="X8504" t="s">
        <v>44</v>
      </c>
      <c r="Y8504" t="s">
        <v>61</v>
      </c>
      <c r="Z8504">
        <v>0</v>
      </c>
      <c r="AA8504">
        <v>487</v>
      </c>
      <c r="AB8504">
        <v>26900</v>
      </c>
      <c r="AC8504" t="s">
        <v>73</v>
      </c>
    </row>
    <row r="8505" spans="1:29" x14ac:dyDescent="0.3">
      <c r="A8505" s="1" t="s">
        <v>29</v>
      </c>
      <c r="B8505" t="s">
        <v>74</v>
      </c>
      <c r="C8505" t="s">
        <v>1174</v>
      </c>
      <c r="D8505" t="s">
        <v>155</v>
      </c>
      <c r="E8505">
        <v>10</v>
      </c>
      <c r="F8505" t="s">
        <v>186</v>
      </c>
      <c r="G8505" t="s">
        <v>650</v>
      </c>
      <c r="H8505" t="s">
        <v>35</v>
      </c>
      <c r="I8505" t="s">
        <v>434</v>
      </c>
      <c r="J8505" t="s">
        <v>3409</v>
      </c>
      <c r="K8505" t="s">
        <v>18313</v>
      </c>
      <c r="L8505" t="s">
        <v>18314</v>
      </c>
      <c r="M8505" t="s">
        <v>795</v>
      </c>
      <c r="N8505" t="s">
        <v>58</v>
      </c>
      <c r="O8505">
        <v>16714</v>
      </c>
      <c r="P8505">
        <v>21255</v>
      </c>
      <c r="Q8505" t="s">
        <v>41</v>
      </c>
      <c r="R8505">
        <v>714</v>
      </c>
      <c r="S8505" s="2">
        <v>44939</v>
      </c>
      <c r="T8505" s="2">
        <v>44952</v>
      </c>
      <c r="U8505">
        <v>0</v>
      </c>
      <c r="V8505" t="s">
        <v>43</v>
      </c>
      <c r="W8505">
        <v>408</v>
      </c>
      <c r="X8505" t="s">
        <v>60</v>
      </c>
      <c r="Y8505" t="s">
        <v>45</v>
      </c>
      <c r="Z8505">
        <v>2984</v>
      </c>
      <c r="AA8505">
        <v>683</v>
      </c>
      <c r="AB8505">
        <v>20152</v>
      </c>
      <c r="AC8505" t="s">
        <v>107</v>
      </c>
    </row>
    <row r="8506" spans="1:29" x14ac:dyDescent="0.3">
      <c r="A8506" s="1" t="s">
        <v>47</v>
      </c>
      <c r="B8506" t="s">
        <v>234</v>
      </c>
      <c r="C8506" t="s">
        <v>235</v>
      </c>
      <c r="D8506" t="s">
        <v>257</v>
      </c>
      <c r="E8506">
        <v>6</v>
      </c>
      <c r="F8506" t="s">
        <v>33</v>
      </c>
      <c r="G8506" t="s">
        <v>179</v>
      </c>
      <c r="H8506" t="s">
        <v>35</v>
      </c>
      <c r="I8506" t="s">
        <v>1105</v>
      </c>
      <c r="J8506" t="s">
        <v>637</v>
      </c>
      <c r="K8506" t="s">
        <v>18315</v>
      </c>
      <c r="L8506" t="s">
        <v>18316</v>
      </c>
      <c r="M8506" t="s">
        <v>2944</v>
      </c>
      <c r="N8506" t="s">
        <v>84</v>
      </c>
      <c r="O8506">
        <v>23821</v>
      </c>
      <c r="P8506">
        <v>28362</v>
      </c>
      <c r="Q8506" t="s">
        <v>41</v>
      </c>
      <c r="R8506">
        <v>109</v>
      </c>
      <c r="S8506" s="2">
        <v>44674</v>
      </c>
      <c r="T8506" s="2">
        <v>44675</v>
      </c>
      <c r="U8506">
        <v>0</v>
      </c>
      <c r="V8506" t="s">
        <v>71</v>
      </c>
      <c r="W8506">
        <v>717</v>
      </c>
      <c r="X8506" t="s">
        <v>60</v>
      </c>
      <c r="Y8506" t="s">
        <v>72</v>
      </c>
      <c r="Z8506">
        <v>0</v>
      </c>
      <c r="AA8506">
        <v>233</v>
      </c>
      <c r="AB8506">
        <v>24891</v>
      </c>
      <c r="AC8506" t="s">
        <v>46</v>
      </c>
    </row>
    <row r="8507" spans="1:29" x14ac:dyDescent="0.3">
      <c r="A8507" s="1" t="s">
        <v>47</v>
      </c>
      <c r="B8507" t="s">
        <v>234</v>
      </c>
      <c r="C8507" t="s">
        <v>564</v>
      </c>
      <c r="D8507" t="s">
        <v>138</v>
      </c>
      <c r="E8507">
        <v>10</v>
      </c>
      <c r="F8507" t="s">
        <v>271</v>
      </c>
      <c r="G8507" t="s">
        <v>340</v>
      </c>
      <c r="H8507" t="s">
        <v>35</v>
      </c>
      <c r="I8507" t="s">
        <v>3347</v>
      </c>
      <c r="J8507" t="s">
        <v>2554</v>
      </c>
      <c r="K8507" t="s">
        <v>18317</v>
      </c>
      <c r="L8507" t="s">
        <v>18318</v>
      </c>
      <c r="M8507" t="s">
        <v>746</v>
      </c>
      <c r="N8507" t="s">
        <v>58</v>
      </c>
      <c r="O8507">
        <v>19271</v>
      </c>
      <c r="P8507">
        <v>22778</v>
      </c>
      <c r="Q8507" t="s">
        <v>95</v>
      </c>
      <c r="R8507">
        <v>354</v>
      </c>
      <c r="S8507" s="2">
        <v>44483</v>
      </c>
      <c r="T8507" s="2">
        <v>44502</v>
      </c>
      <c r="U8507">
        <v>0</v>
      </c>
      <c r="V8507" t="s">
        <v>71</v>
      </c>
      <c r="W8507">
        <v>667</v>
      </c>
      <c r="X8507" t="s">
        <v>60</v>
      </c>
      <c r="Y8507" t="s">
        <v>61</v>
      </c>
      <c r="Z8507">
        <v>3475</v>
      </c>
      <c r="AA8507">
        <v>663</v>
      </c>
      <c r="AB8507">
        <v>22564</v>
      </c>
      <c r="AC8507" t="s">
        <v>73</v>
      </c>
    </row>
    <row r="8508" spans="1:29" x14ac:dyDescent="0.3">
      <c r="A8508" s="1" t="s">
        <v>29</v>
      </c>
      <c r="B8508" t="s">
        <v>363</v>
      </c>
      <c r="C8508" t="s">
        <v>2177</v>
      </c>
      <c r="D8508" t="s">
        <v>119</v>
      </c>
      <c r="E8508">
        <v>7</v>
      </c>
      <c r="F8508" t="s">
        <v>51</v>
      </c>
      <c r="G8508" t="s">
        <v>345</v>
      </c>
      <c r="H8508" t="s">
        <v>79</v>
      </c>
      <c r="I8508" t="s">
        <v>7390</v>
      </c>
      <c r="J8508" t="s">
        <v>576</v>
      </c>
      <c r="K8508" t="s">
        <v>18319</v>
      </c>
      <c r="L8508" t="s">
        <v>18320</v>
      </c>
      <c r="M8508" t="s">
        <v>494</v>
      </c>
      <c r="N8508" t="s">
        <v>94</v>
      </c>
      <c r="O8508">
        <v>10022</v>
      </c>
      <c r="P8508">
        <v>12402</v>
      </c>
      <c r="Q8508" t="s">
        <v>59</v>
      </c>
      <c r="R8508">
        <v>322</v>
      </c>
      <c r="S8508" s="2">
        <v>44409</v>
      </c>
      <c r="T8508" t="s">
        <v>42</v>
      </c>
      <c r="U8508">
        <v>8260</v>
      </c>
      <c r="V8508" t="s">
        <v>43</v>
      </c>
      <c r="W8508">
        <v>559</v>
      </c>
      <c r="X8508" t="s">
        <v>44</v>
      </c>
      <c r="Y8508" t="s">
        <v>61</v>
      </c>
      <c r="Z8508">
        <v>0</v>
      </c>
      <c r="AA8508">
        <v>517</v>
      </c>
      <c r="AB8508">
        <v>11972</v>
      </c>
      <c r="AC8508" t="s">
        <v>46</v>
      </c>
    </row>
    <row r="8509" spans="1:29" x14ac:dyDescent="0.3">
      <c r="A8509" s="1" t="s">
        <v>29</v>
      </c>
      <c r="B8509" t="s">
        <v>74</v>
      </c>
      <c r="C8509" t="s">
        <v>831</v>
      </c>
      <c r="D8509" t="s">
        <v>352</v>
      </c>
      <c r="E8509">
        <v>6</v>
      </c>
      <c r="F8509" t="s">
        <v>186</v>
      </c>
      <c r="G8509" t="s">
        <v>650</v>
      </c>
      <c r="H8509" t="s">
        <v>35</v>
      </c>
      <c r="I8509" t="s">
        <v>336</v>
      </c>
      <c r="J8509" t="s">
        <v>524</v>
      </c>
      <c r="K8509" t="s">
        <v>18321</v>
      </c>
      <c r="L8509" t="s">
        <v>18322</v>
      </c>
      <c r="M8509" t="s">
        <v>795</v>
      </c>
      <c r="N8509" t="s">
        <v>40</v>
      </c>
      <c r="O8509">
        <v>19159</v>
      </c>
      <c r="P8509">
        <v>23724</v>
      </c>
      <c r="Q8509" t="s">
        <v>41</v>
      </c>
      <c r="R8509">
        <v>925</v>
      </c>
      <c r="S8509" s="2">
        <v>44976</v>
      </c>
      <c r="T8509" s="2">
        <v>44981</v>
      </c>
      <c r="U8509">
        <v>0</v>
      </c>
      <c r="V8509" t="s">
        <v>43</v>
      </c>
      <c r="W8509">
        <v>672</v>
      </c>
      <c r="X8509" t="s">
        <v>60</v>
      </c>
      <c r="Y8509" t="s">
        <v>61</v>
      </c>
      <c r="Z8509">
        <v>0</v>
      </c>
      <c r="AA8509">
        <v>767</v>
      </c>
      <c r="AB8509">
        <v>22371</v>
      </c>
      <c r="AC8509" t="s">
        <v>73</v>
      </c>
    </row>
    <row r="8510" spans="1:29" x14ac:dyDescent="0.3">
      <c r="A8510" s="1" t="s">
        <v>29</v>
      </c>
      <c r="B8510" t="s">
        <v>62</v>
      </c>
      <c r="C8510" t="s">
        <v>1821</v>
      </c>
      <c r="D8510" t="s">
        <v>169</v>
      </c>
      <c r="E8510">
        <v>9</v>
      </c>
      <c r="F8510" t="s">
        <v>221</v>
      </c>
      <c r="G8510" t="s">
        <v>548</v>
      </c>
      <c r="H8510" t="s">
        <v>35</v>
      </c>
      <c r="I8510" t="s">
        <v>1529</v>
      </c>
      <c r="J8510" t="s">
        <v>748</v>
      </c>
      <c r="K8510" t="s">
        <v>18323</v>
      </c>
      <c r="L8510" t="s">
        <v>18324</v>
      </c>
      <c r="M8510" t="s">
        <v>404</v>
      </c>
      <c r="N8510" t="s">
        <v>58</v>
      </c>
      <c r="O8510">
        <v>7174</v>
      </c>
      <c r="P8510">
        <v>10569</v>
      </c>
      <c r="Q8510" t="s">
        <v>95</v>
      </c>
      <c r="R8510">
        <v>92</v>
      </c>
      <c r="S8510" s="2">
        <v>45169</v>
      </c>
      <c r="T8510" s="2">
        <v>45189</v>
      </c>
      <c r="U8510">
        <v>0</v>
      </c>
      <c r="V8510" t="s">
        <v>85</v>
      </c>
      <c r="W8510">
        <v>829</v>
      </c>
      <c r="X8510" t="s">
        <v>60</v>
      </c>
      <c r="Y8510" t="s">
        <v>61</v>
      </c>
      <c r="Z8510">
        <v>1212</v>
      </c>
      <c r="AA8510">
        <v>259</v>
      </c>
      <c r="AB8510">
        <v>7888</v>
      </c>
      <c r="AC8510" t="s">
        <v>73</v>
      </c>
    </row>
    <row r="8511" spans="1:29" x14ac:dyDescent="0.3">
      <c r="A8511" s="1" t="s">
        <v>29</v>
      </c>
      <c r="B8511" t="s">
        <v>96</v>
      </c>
      <c r="C8511" t="s">
        <v>1906</v>
      </c>
      <c r="D8511" t="s">
        <v>169</v>
      </c>
      <c r="E8511">
        <v>5</v>
      </c>
      <c r="F8511" t="s">
        <v>221</v>
      </c>
      <c r="G8511" t="s">
        <v>882</v>
      </c>
      <c r="H8511" t="s">
        <v>79</v>
      </c>
      <c r="I8511" t="s">
        <v>668</v>
      </c>
      <c r="J8511" t="s">
        <v>6004</v>
      </c>
      <c r="K8511" t="s">
        <v>18325</v>
      </c>
      <c r="L8511" t="s">
        <v>18326</v>
      </c>
      <c r="M8511" t="s">
        <v>1784</v>
      </c>
      <c r="N8511" t="s">
        <v>94</v>
      </c>
      <c r="O8511">
        <v>21484</v>
      </c>
      <c r="P8511">
        <v>26452</v>
      </c>
      <c r="Q8511" t="s">
        <v>95</v>
      </c>
      <c r="R8511">
        <v>506</v>
      </c>
      <c r="S8511" s="2">
        <v>45055</v>
      </c>
      <c r="T8511" t="s">
        <v>42</v>
      </c>
      <c r="U8511">
        <v>0</v>
      </c>
      <c r="V8511" t="s">
        <v>106</v>
      </c>
      <c r="W8511">
        <v>792</v>
      </c>
      <c r="X8511" t="s">
        <v>44</v>
      </c>
      <c r="Y8511" t="s">
        <v>45</v>
      </c>
      <c r="Z8511">
        <v>0</v>
      </c>
      <c r="AA8511">
        <v>762</v>
      </c>
      <c r="AB8511">
        <v>21590</v>
      </c>
      <c r="AC8511" t="s">
        <v>73</v>
      </c>
    </row>
    <row r="8512" spans="1:29" x14ac:dyDescent="0.3">
      <c r="A8512" s="1" t="s">
        <v>47</v>
      </c>
      <c r="B8512" t="s">
        <v>108</v>
      </c>
      <c r="C8512" t="s">
        <v>709</v>
      </c>
      <c r="D8512" t="s">
        <v>178</v>
      </c>
      <c r="E8512">
        <v>8</v>
      </c>
      <c r="F8512" t="s">
        <v>129</v>
      </c>
      <c r="G8512" t="s">
        <v>163</v>
      </c>
      <c r="H8512" t="s">
        <v>35</v>
      </c>
      <c r="I8512" t="s">
        <v>701</v>
      </c>
      <c r="J8512" t="s">
        <v>3255</v>
      </c>
      <c r="K8512">
        <v>7141033097</v>
      </c>
      <c r="L8512" t="s">
        <v>18327</v>
      </c>
      <c r="M8512" t="s">
        <v>116</v>
      </c>
      <c r="N8512" t="s">
        <v>40</v>
      </c>
      <c r="O8512">
        <v>24430</v>
      </c>
      <c r="P8512">
        <v>27091</v>
      </c>
      <c r="Q8512" t="s">
        <v>95</v>
      </c>
      <c r="R8512">
        <v>867</v>
      </c>
      <c r="S8512" s="2">
        <v>44492</v>
      </c>
      <c r="T8512" s="2">
        <v>44498</v>
      </c>
      <c r="U8512">
        <v>0</v>
      </c>
      <c r="V8512" t="s">
        <v>106</v>
      </c>
      <c r="W8512">
        <v>624</v>
      </c>
      <c r="X8512" t="s">
        <v>60</v>
      </c>
      <c r="Y8512" t="s">
        <v>61</v>
      </c>
      <c r="Z8512">
        <v>0</v>
      </c>
      <c r="AA8512">
        <v>260</v>
      </c>
      <c r="AB8512">
        <v>25308</v>
      </c>
      <c r="AC8512" t="s">
        <v>46</v>
      </c>
    </row>
    <row r="8513" spans="1:29" x14ac:dyDescent="0.3">
      <c r="A8513" s="1" t="s">
        <v>29</v>
      </c>
      <c r="B8513" t="s">
        <v>393</v>
      </c>
      <c r="C8513" t="s">
        <v>2885</v>
      </c>
      <c r="D8513" t="s">
        <v>76</v>
      </c>
      <c r="E8513">
        <v>5</v>
      </c>
      <c r="F8513" t="s">
        <v>271</v>
      </c>
      <c r="G8513" t="s">
        <v>353</v>
      </c>
      <c r="H8513" t="s">
        <v>79</v>
      </c>
      <c r="I8513" t="s">
        <v>1625</v>
      </c>
      <c r="J8513" t="s">
        <v>372</v>
      </c>
      <c r="K8513" t="s">
        <v>18328</v>
      </c>
      <c r="L8513" t="s">
        <v>18329</v>
      </c>
      <c r="M8513" t="s">
        <v>2103</v>
      </c>
      <c r="N8513" t="s">
        <v>58</v>
      </c>
      <c r="O8513">
        <v>19712</v>
      </c>
      <c r="P8513">
        <v>22503</v>
      </c>
      <c r="Q8513" t="s">
        <v>41</v>
      </c>
      <c r="R8513">
        <v>380</v>
      </c>
      <c r="S8513" s="2">
        <v>45299</v>
      </c>
      <c r="T8513" s="2">
        <v>45303</v>
      </c>
      <c r="U8513">
        <v>0</v>
      </c>
      <c r="V8513" t="s">
        <v>43</v>
      </c>
      <c r="W8513">
        <v>730</v>
      </c>
      <c r="X8513" t="s">
        <v>60</v>
      </c>
      <c r="Y8513" t="s">
        <v>45</v>
      </c>
      <c r="Z8513">
        <v>4712</v>
      </c>
      <c r="AA8513">
        <v>765</v>
      </c>
      <c r="AB8513">
        <v>21455</v>
      </c>
      <c r="AC8513" t="s">
        <v>73</v>
      </c>
    </row>
    <row r="8514" spans="1:29" x14ac:dyDescent="0.3">
      <c r="A8514" s="1" t="s">
        <v>47</v>
      </c>
      <c r="B8514" t="s">
        <v>48</v>
      </c>
      <c r="C8514" t="s">
        <v>49</v>
      </c>
      <c r="D8514" t="s">
        <v>257</v>
      </c>
      <c r="E8514">
        <v>9</v>
      </c>
      <c r="F8514" t="s">
        <v>186</v>
      </c>
      <c r="G8514" t="s">
        <v>535</v>
      </c>
      <c r="H8514" t="s">
        <v>35</v>
      </c>
      <c r="I8514" t="s">
        <v>5231</v>
      </c>
      <c r="J8514" t="s">
        <v>2554</v>
      </c>
      <c r="K8514" t="s">
        <v>18330</v>
      </c>
      <c r="L8514" t="s">
        <v>18331</v>
      </c>
      <c r="M8514" t="s">
        <v>2261</v>
      </c>
      <c r="N8514" t="s">
        <v>58</v>
      </c>
      <c r="O8514">
        <v>26439</v>
      </c>
      <c r="P8514">
        <v>29054</v>
      </c>
      <c r="Q8514" t="s">
        <v>95</v>
      </c>
      <c r="R8514">
        <v>563</v>
      </c>
      <c r="S8514" s="2">
        <v>44754</v>
      </c>
      <c r="T8514" t="s">
        <v>42</v>
      </c>
      <c r="U8514">
        <v>0</v>
      </c>
      <c r="V8514" t="s">
        <v>85</v>
      </c>
      <c r="W8514">
        <v>516</v>
      </c>
      <c r="X8514" t="s">
        <v>44</v>
      </c>
      <c r="Y8514" t="s">
        <v>61</v>
      </c>
      <c r="Z8514">
        <v>1981</v>
      </c>
      <c r="AA8514">
        <v>863</v>
      </c>
      <c r="AB8514">
        <v>26942</v>
      </c>
      <c r="AC8514" t="s">
        <v>107</v>
      </c>
    </row>
    <row r="8515" spans="1:29" x14ac:dyDescent="0.3">
      <c r="A8515" s="1" t="s">
        <v>47</v>
      </c>
      <c r="B8515" t="s">
        <v>48</v>
      </c>
      <c r="C8515" t="s">
        <v>1756</v>
      </c>
      <c r="D8515" t="s">
        <v>128</v>
      </c>
      <c r="E8515">
        <v>1</v>
      </c>
      <c r="F8515" t="s">
        <v>64</v>
      </c>
      <c r="G8515" t="s">
        <v>258</v>
      </c>
      <c r="H8515" t="s">
        <v>35</v>
      </c>
      <c r="I8515" t="s">
        <v>496</v>
      </c>
      <c r="J8515" t="s">
        <v>5356</v>
      </c>
      <c r="K8515" t="s">
        <v>18332</v>
      </c>
      <c r="L8515" t="s">
        <v>18333</v>
      </c>
      <c r="M8515" t="s">
        <v>220</v>
      </c>
      <c r="N8515" t="s">
        <v>40</v>
      </c>
      <c r="O8515">
        <v>16379</v>
      </c>
      <c r="P8515">
        <v>18558</v>
      </c>
      <c r="Q8515" t="s">
        <v>41</v>
      </c>
      <c r="R8515">
        <v>346</v>
      </c>
      <c r="S8515" s="2">
        <v>45281</v>
      </c>
      <c r="T8515" t="s">
        <v>42</v>
      </c>
      <c r="U8515">
        <v>0</v>
      </c>
      <c r="V8515" t="s">
        <v>106</v>
      </c>
      <c r="W8515">
        <v>514</v>
      </c>
      <c r="X8515" t="s">
        <v>44</v>
      </c>
      <c r="Y8515" t="s">
        <v>45</v>
      </c>
      <c r="Z8515">
        <v>0</v>
      </c>
      <c r="AA8515">
        <v>266</v>
      </c>
      <c r="AB8515">
        <v>16749</v>
      </c>
      <c r="AC8515" t="s">
        <v>46</v>
      </c>
    </row>
    <row r="8516" spans="1:29" x14ac:dyDescent="0.3">
      <c r="A8516" s="1" t="s">
        <v>29</v>
      </c>
      <c r="B8516" t="s">
        <v>30</v>
      </c>
      <c r="C8516" t="s">
        <v>3052</v>
      </c>
      <c r="D8516" t="s">
        <v>387</v>
      </c>
      <c r="E8516">
        <v>1</v>
      </c>
      <c r="F8516" t="s">
        <v>99</v>
      </c>
      <c r="G8516" t="s">
        <v>710</v>
      </c>
      <c r="H8516" t="s">
        <v>35</v>
      </c>
      <c r="I8516" t="s">
        <v>3369</v>
      </c>
      <c r="J8516" t="s">
        <v>657</v>
      </c>
      <c r="K8516" t="s">
        <v>18334</v>
      </c>
      <c r="L8516" t="s">
        <v>9953</v>
      </c>
      <c r="M8516" t="s">
        <v>825</v>
      </c>
      <c r="N8516" t="s">
        <v>94</v>
      </c>
      <c r="O8516">
        <v>25582</v>
      </c>
      <c r="P8516">
        <v>29068</v>
      </c>
      <c r="Q8516" t="s">
        <v>95</v>
      </c>
      <c r="R8516">
        <v>48</v>
      </c>
      <c r="S8516" s="2">
        <v>45112</v>
      </c>
      <c r="T8516" t="s">
        <v>42</v>
      </c>
      <c r="U8516">
        <v>0</v>
      </c>
      <c r="V8516" t="s">
        <v>71</v>
      </c>
      <c r="W8516">
        <v>485</v>
      </c>
      <c r="X8516" t="s">
        <v>44</v>
      </c>
      <c r="Y8516" t="s">
        <v>72</v>
      </c>
      <c r="Z8516">
        <v>0</v>
      </c>
      <c r="AA8516">
        <v>375</v>
      </c>
      <c r="AB8516">
        <v>26903</v>
      </c>
      <c r="AC8516" t="s">
        <v>46</v>
      </c>
    </row>
    <row r="8517" spans="1:29" x14ac:dyDescent="0.3">
      <c r="A8517" s="1" t="s">
        <v>47</v>
      </c>
      <c r="B8517" t="s">
        <v>153</v>
      </c>
      <c r="C8517" t="s">
        <v>1203</v>
      </c>
      <c r="D8517" t="s">
        <v>119</v>
      </c>
      <c r="E8517">
        <v>10</v>
      </c>
      <c r="F8517" t="s">
        <v>77</v>
      </c>
      <c r="G8517" t="s">
        <v>932</v>
      </c>
      <c r="H8517" t="s">
        <v>35</v>
      </c>
      <c r="I8517" t="s">
        <v>1634</v>
      </c>
      <c r="J8517" t="s">
        <v>1080</v>
      </c>
      <c r="K8517" t="s">
        <v>18335</v>
      </c>
      <c r="L8517" t="s">
        <v>18336</v>
      </c>
      <c r="M8517" t="s">
        <v>1202</v>
      </c>
      <c r="N8517" t="s">
        <v>94</v>
      </c>
      <c r="O8517">
        <v>11853</v>
      </c>
      <c r="P8517">
        <v>16167</v>
      </c>
      <c r="Q8517" t="s">
        <v>95</v>
      </c>
      <c r="R8517">
        <v>457</v>
      </c>
      <c r="S8517" s="2">
        <v>44528</v>
      </c>
      <c r="T8517" t="s">
        <v>42</v>
      </c>
      <c r="U8517">
        <v>0</v>
      </c>
      <c r="V8517" t="s">
        <v>43</v>
      </c>
      <c r="W8517">
        <v>450</v>
      </c>
      <c r="X8517" t="s">
        <v>44</v>
      </c>
      <c r="Y8517" t="s">
        <v>61</v>
      </c>
      <c r="Z8517">
        <v>0</v>
      </c>
      <c r="AA8517">
        <v>553</v>
      </c>
      <c r="AB8517">
        <v>15564</v>
      </c>
      <c r="AC8517" t="s">
        <v>73</v>
      </c>
    </row>
    <row r="8518" spans="1:29" x14ac:dyDescent="0.3">
      <c r="A8518" s="1" t="s">
        <v>47</v>
      </c>
      <c r="B8518" t="s">
        <v>117</v>
      </c>
      <c r="C8518" t="s">
        <v>118</v>
      </c>
      <c r="D8518" t="s">
        <v>185</v>
      </c>
      <c r="E8518">
        <v>8</v>
      </c>
      <c r="F8518" t="s">
        <v>51</v>
      </c>
      <c r="G8518" t="s">
        <v>291</v>
      </c>
      <c r="H8518" t="s">
        <v>79</v>
      </c>
      <c r="I8518" t="s">
        <v>513</v>
      </c>
      <c r="J8518" t="s">
        <v>359</v>
      </c>
      <c r="K8518" t="s">
        <v>18337</v>
      </c>
      <c r="L8518" t="s">
        <v>18338</v>
      </c>
      <c r="M8518" t="s">
        <v>925</v>
      </c>
      <c r="N8518" t="s">
        <v>58</v>
      </c>
      <c r="O8518">
        <v>14217</v>
      </c>
      <c r="P8518">
        <v>18967</v>
      </c>
      <c r="Q8518" t="s">
        <v>95</v>
      </c>
      <c r="R8518">
        <v>200</v>
      </c>
      <c r="S8518" s="2">
        <v>45257</v>
      </c>
      <c r="T8518" t="s">
        <v>42</v>
      </c>
      <c r="U8518">
        <v>0</v>
      </c>
      <c r="V8518" t="s">
        <v>43</v>
      </c>
      <c r="W8518">
        <v>409</v>
      </c>
      <c r="X8518" t="s">
        <v>44</v>
      </c>
      <c r="Y8518" t="s">
        <v>72</v>
      </c>
      <c r="Z8518">
        <v>3149</v>
      </c>
      <c r="AA8518">
        <v>413</v>
      </c>
      <c r="AB8518">
        <v>17013</v>
      </c>
      <c r="AC8518" t="s">
        <v>73</v>
      </c>
    </row>
    <row r="8519" spans="1:29" x14ac:dyDescent="0.3">
      <c r="A8519" s="1" t="s">
        <v>47</v>
      </c>
      <c r="B8519" t="s">
        <v>145</v>
      </c>
      <c r="C8519" t="s">
        <v>1413</v>
      </c>
      <c r="D8519" t="s">
        <v>119</v>
      </c>
      <c r="E8519">
        <v>5</v>
      </c>
      <c r="F8519" t="s">
        <v>186</v>
      </c>
      <c r="G8519" t="s">
        <v>187</v>
      </c>
      <c r="H8519" t="s">
        <v>79</v>
      </c>
      <c r="I8519" t="s">
        <v>2687</v>
      </c>
      <c r="J8519" t="s">
        <v>453</v>
      </c>
      <c r="K8519" t="s">
        <v>18339</v>
      </c>
      <c r="L8519" t="s">
        <v>18340</v>
      </c>
      <c r="M8519" t="s">
        <v>449</v>
      </c>
      <c r="N8519" t="s">
        <v>84</v>
      </c>
      <c r="O8519">
        <v>25136</v>
      </c>
      <c r="P8519">
        <v>27366</v>
      </c>
      <c r="Q8519" t="s">
        <v>59</v>
      </c>
      <c r="R8519">
        <v>816</v>
      </c>
      <c r="S8519" s="2">
        <v>44927</v>
      </c>
      <c r="T8519" s="2">
        <v>44943</v>
      </c>
      <c r="U8519">
        <v>28897</v>
      </c>
      <c r="V8519" t="s">
        <v>85</v>
      </c>
      <c r="W8519">
        <v>621</v>
      </c>
      <c r="X8519" t="s">
        <v>60</v>
      </c>
      <c r="Y8519" t="s">
        <v>61</v>
      </c>
      <c r="Z8519">
        <v>0</v>
      </c>
      <c r="AA8519">
        <v>754</v>
      </c>
      <c r="AB8519">
        <v>26839</v>
      </c>
      <c r="AC8519" t="s">
        <v>73</v>
      </c>
    </row>
    <row r="8520" spans="1:29" x14ac:dyDescent="0.3">
      <c r="A8520" s="1" t="s">
        <v>29</v>
      </c>
      <c r="B8520" t="s">
        <v>30</v>
      </c>
      <c r="C8520" t="s">
        <v>1769</v>
      </c>
      <c r="D8520" t="s">
        <v>50</v>
      </c>
      <c r="E8520">
        <v>7</v>
      </c>
      <c r="F8520" t="s">
        <v>77</v>
      </c>
      <c r="G8520" t="s">
        <v>440</v>
      </c>
      <c r="H8520" t="s">
        <v>35</v>
      </c>
      <c r="I8520" t="s">
        <v>4846</v>
      </c>
      <c r="J8520" t="s">
        <v>4490</v>
      </c>
      <c r="K8520">
        <v>3223954748</v>
      </c>
      <c r="L8520" t="s">
        <v>18341</v>
      </c>
      <c r="M8520" t="s">
        <v>1491</v>
      </c>
      <c r="N8520" t="s">
        <v>40</v>
      </c>
      <c r="O8520">
        <v>18016</v>
      </c>
      <c r="P8520">
        <v>22638</v>
      </c>
      <c r="Q8520" t="s">
        <v>41</v>
      </c>
      <c r="R8520">
        <v>931</v>
      </c>
      <c r="S8520" s="2">
        <v>44887</v>
      </c>
      <c r="T8520" t="s">
        <v>42</v>
      </c>
      <c r="U8520">
        <v>0</v>
      </c>
      <c r="V8520" t="s">
        <v>106</v>
      </c>
      <c r="W8520">
        <v>641</v>
      </c>
      <c r="X8520" t="s">
        <v>44</v>
      </c>
      <c r="Y8520" t="s">
        <v>72</v>
      </c>
      <c r="Z8520">
        <v>0</v>
      </c>
      <c r="AA8520">
        <v>937</v>
      </c>
      <c r="AB8520">
        <v>21493</v>
      </c>
      <c r="AC8520" t="s">
        <v>46</v>
      </c>
    </row>
    <row r="8521" spans="1:29" x14ac:dyDescent="0.3">
      <c r="A8521" s="1" t="s">
        <v>47</v>
      </c>
      <c r="B8521" t="s">
        <v>145</v>
      </c>
      <c r="C8521" t="s">
        <v>445</v>
      </c>
      <c r="D8521" t="s">
        <v>201</v>
      </c>
      <c r="E8521">
        <v>6</v>
      </c>
      <c r="F8521" t="s">
        <v>221</v>
      </c>
      <c r="G8521" t="s">
        <v>858</v>
      </c>
      <c r="H8521" t="s">
        <v>79</v>
      </c>
      <c r="I8521" t="s">
        <v>14685</v>
      </c>
      <c r="J8521" t="s">
        <v>428</v>
      </c>
      <c r="K8521" t="s">
        <v>18342</v>
      </c>
      <c r="L8521" t="s">
        <v>18343</v>
      </c>
      <c r="M8521" t="s">
        <v>2965</v>
      </c>
      <c r="N8521" t="s">
        <v>40</v>
      </c>
      <c r="O8521">
        <v>27835</v>
      </c>
      <c r="P8521">
        <v>30621</v>
      </c>
      <c r="Q8521" t="s">
        <v>95</v>
      </c>
      <c r="R8521">
        <v>491</v>
      </c>
      <c r="S8521" s="2">
        <v>45243</v>
      </c>
      <c r="T8521" s="2">
        <v>45273</v>
      </c>
      <c r="U8521">
        <v>0</v>
      </c>
      <c r="V8521" t="s">
        <v>43</v>
      </c>
      <c r="W8521">
        <v>529</v>
      </c>
      <c r="X8521" t="s">
        <v>60</v>
      </c>
      <c r="Y8521" t="s">
        <v>45</v>
      </c>
      <c r="Z8521">
        <v>0</v>
      </c>
      <c r="AA8521">
        <v>78</v>
      </c>
      <c r="AB8521">
        <v>29615</v>
      </c>
      <c r="AC8521" t="s">
        <v>73</v>
      </c>
    </row>
    <row r="8522" spans="1:29" x14ac:dyDescent="0.3">
      <c r="A8522" s="1" t="s">
        <v>29</v>
      </c>
      <c r="B8522" t="s">
        <v>86</v>
      </c>
      <c r="C8522" t="s">
        <v>4560</v>
      </c>
      <c r="D8522" t="s">
        <v>138</v>
      </c>
      <c r="E8522">
        <v>8</v>
      </c>
      <c r="F8522" t="s">
        <v>221</v>
      </c>
      <c r="G8522" t="s">
        <v>858</v>
      </c>
      <c r="H8522" t="s">
        <v>35</v>
      </c>
      <c r="I8522" t="s">
        <v>3145</v>
      </c>
      <c r="J8522" t="s">
        <v>3749</v>
      </c>
      <c r="K8522" t="s">
        <v>18344</v>
      </c>
      <c r="L8522" t="s">
        <v>18345</v>
      </c>
      <c r="M8522" t="s">
        <v>1015</v>
      </c>
      <c r="N8522" t="s">
        <v>58</v>
      </c>
      <c r="O8522">
        <v>11665</v>
      </c>
      <c r="P8522">
        <v>15868</v>
      </c>
      <c r="Q8522" t="s">
        <v>41</v>
      </c>
      <c r="R8522">
        <v>319</v>
      </c>
      <c r="S8522" s="2">
        <v>44385</v>
      </c>
      <c r="T8522" s="2">
        <v>44402</v>
      </c>
      <c r="U8522">
        <v>0</v>
      </c>
      <c r="V8522" t="s">
        <v>43</v>
      </c>
      <c r="W8522">
        <v>823</v>
      </c>
      <c r="X8522" t="s">
        <v>60</v>
      </c>
      <c r="Y8522" t="s">
        <v>61</v>
      </c>
      <c r="Z8522">
        <v>2932</v>
      </c>
      <c r="AA8522">
        <v>680</v>
      </c>
      <c r="AB8522">
        <v>15135</v>
      </c>
      <c r="AC8522" t="s">
        <v>73</v>
      </c>
    </row>
    <row r="8523" spans="1:29" x14ac:dyDescent="0.3">
      <c r="A8523" s="1" t="s">
        <v>29</v>
      </c>
      <c r="B8523" t="s">
        <v>62</v>
      </c>
      <c r="C8523" t="s">
        <v>3683</v>
      </c>
      <c r="D8523" t="s">
        <v>155</v>
      </c>
      <c r="E8523">
        <v>2</v>
      </c>
      <c r="F8523" t="s">
        <v>271</v>
      </c>
      <c r="G8523" t="s">
        <v>353</v>
      </c>
      <c r="H8523" t="s">
        <v>79</v>
      </c>
      <c r="I8523" t="s">
        <v>5641</v>
      </c>
      <c r="J8523" t="s">
        <v>6286</v>
      </c>
      <c r="K8523">
        <f>1-386-803-6113</f>
        <v>-7301</v>
      </c>
      <c r="L8523" t="s">
        <v>18346</v>
      </c>
      <c r="M8523" t="s">
        <v>362</v>
      </c>
      <c r="N8523" t="s">
        <v>40</v>
      </c>
      <c r="O8523">
        <v>22222</v>
      </c>
      <c r="P8523">
        <v>26175</v>
      </c>
      <c r="Q8523" t="s">
        <v>59</v>
      </c>
      <c r="R8523">
        <v>632</v>
      </c>
      <c r="S8523" s="2">
        <v>44390</v>
      </c>
      <c r="T8523" t="s">
        <v>42</v>
      </c>
      <c r="U8523">
        <v>21709</v>
      </c>
      <c r="V8523" t="s">
        <v>85</v>
      </c>
      <c r="W8523">
        <v>632</v>
      </c>
      <c r="X8523" t="s">
        <v>44</v>
      </c>
      <c r="Y8523" t="s">
        <v>72</v>
      </c>
      <c r="Z8523">
        <v>0</v>
      </c>
      <c r="AA8523">
        <v>282</v>
      </c>
      <c r="AB8523">
        <v>23278</v>
      </c>
      <c r="AC8523" t="s">
        <v>107</v>
      </c>
    </row>
    <row r="8524" spans="1:29" x14ac:dyDescent="0.3">
      <c r="A8524" s="1" t="s">
        <v>29</v>
      </c>
      <c r="B8524" t="s">
        <v>30</v>
      </c>
      <c r="C8524" t="s">
        <v>1800</v>
      </c>
      <c r="D8524" t="s">
        <v>128</v>
      </c>
      <c r="E8524">
        <v>6</v>
      </c>
      <c r="F8524" t="s">
        <v>120</v>
      </c>
      <c r="G8524" t="s">
        <v>121</v>
      </c>
      <c r="H8524" t="s">
        <v>79</v>
      </c>
      <c r="I8524" t="s">
        <v>636</v>
      </c>
      <c r="J8524" t="s">
        <v>1836</v>
      </c>
      <c r="K8524" t="s">
        <v>18347</v>
      </c>
      <c r="L8524" t="s">
        <v>18348</v>
      </c>
      <c r="M8524" t="s">
        <v>825</v>
      </c>
      <c r="N8524" t="s">
        <v>94</v>
      </c>
      <c r="O8524">
        <v>21249</v>
      </c>
      <c r="P8524">
        <v>23547</v>
      </c>
      <c r="Q8524" t="s">
        <v>41</v>
      </c>
      <c r="R8524">
        <v>538</v>
      </c>
      <c r="S8524" s="2">
        <v>44512</v>
      </c>
      <c r="T8524" t="s">
        <v>42</v>
      </c>
      <c r="U8524">
        <v>0</v>
      </c>
      <c r="V8524" t="s">
        <v>85</v>
      </c>
      <c r="W8524">
        <v>789</v>
      </c>
      <c r="X8524" t="s">
        <v>44</v>
      </c>
      <c r="Y8524" t="s">
        <v>72</v>
      </c>
      <c r="Z8524">
        <v>0</v>
      </c>
      <c r="AA8524">
        <v>837</v>
      </c>
      <c r="AB8524">
        <v>22072</v>
      </c>
      <c r="AC8524" t="s">
        <v>46</v>
      </c>
    </row>
    <row r="8525" spans="1:29" x14ac:dyDescent="0.3">
      <c r="A8525" s="1" t="s">
        <v>47</v>
      </c>
      <c r="B8525" t="s">
        <v>117</v>
      </c>
      <c r="C8525" t="s">
        <v>865</v>
      </c>
      <c r="D8525" t="s">
        <v>201</v>
      </c>
      <c r="E8525">
        <v>10</v>
      </c>
      <c r="F8525" t="s">
        <v>64</v>
      </c>
      <c r="G8525" t="s">
        <v>1152</v>
      </c>
      <c r="H8525" t="s">
        <v>35</v>
      </c>
      <c r="I8525" t="s">
        <v>36</v>
      </c>
      <c r="J8525" t="s">
        <v>132</v>
      </c>
      <c r="K8525" t="s">
        <v>18349</v>
      </c>
      <c r="L8525" t="s">
        <v>18350</v>
      </c>
      <c r="M8525" t="s">
        <v>1301</v>
      </c>
      <c r="N8525" t="s">
        <v>58</v>
      </c>
      <c r="O8525">
        <v>4513</v>
      </c>
      <c r="P8525">
        <v>8063</v>
      </c>
      <c r="Q8525" t="s">
        <v>41</v>
      </c>
      <c r="R8525">
        <v>632</v>
      </c>
      <c r="S8525" s="2">
        <v>45290</v>
      </c>
      <c r="T8525" t="s">
        <v>42</v>
      </c>
      <c r="U8525">
        <v>0</v>
      </c>
      <c r="V8525" t="s">
        <v>43</v>
      </c>
      <c r="W8525">
        <v>535</v>
      </c>
      <c r="X8525" t="s">
        <v>44</v>
      </c>
      <c r="Y8525" t="s">
        <v>61</v>
      </c>
      <c r="Z8525">
        <v>3051</v>
      </c>
      <c r="AA8525">
        <v>761</v>
      </c>
      <c r="AB8525">
        <v>5041</v>
      </c>
      <c r="AC8525" t="s">
        <v>73</v>
      </c>
    </row>
    <row r="8526" spans="1:29" x14ac:dyDescent="0.3">
      <c r="A8526" s="1" t="s">
        <v>29</v>
      </c>
      <c r="B8526" t="s">
        <v>62</v>
      </c>
      <c r="C8526" t="s">
        <v>1165</v>
      </c>
      <c r="D8526" t="s">
        <v>352</v>
      </c>
      <c r="E8526">
        <v>9</v>
      </c>
      <c r="F8526" t="s">
        <v>33</v>
      </c>
      <c r="G8526" t="s">
        <v>451</v>
      </c>
      <c r="H8526" t="s">
        <v>35</v>
      </c>
      <c r="I8526" t="s">
        <v>292</v>
      </c>
      <c r="J8526" t="s">
        <v>5819</v>
      </c>
      <c r="K8526" t="s">
        <v>18351</v>
      </c>
      <c r="L8526" t="s">
        <v>18352</v>
      </c>
      <c r="M8526" t="s">
        <v>505</v>
      </c>
      <c r="N8526" t="s">
        <v>94</v>
      </c>
      <c r="O8526">
        <v>27833</v>
      </c>
      <c r="P8526">
        <v>31787</v>
      </c>
      <c r="Q8526" t="s">
        <v>95</v>
      </c>
      <c r="R8526">
        <v>109</v>
      </c>
      <c r="S8526" s="2">
        <v>45271</v>
      </c>
      <c r="T8526" t="s">
        <v>42</v>
      </c>
      <c r="U8526">
        <v>0</v>
      </c>
      <c r="V8526" t="s">
        <v>43</v>
      </c>
      <c r="W8526">
        <v>727</v>
      </c>
      <c r="X8526" t="s">
        <v>44</v>
      </c>
      <c r="Y8526" t="s">
        <v>45</v>
      </c>
      <c r="Z8526">
        <v>0</v>
      </c>
      <c r="AA8526">
        <v>178</v>
      </c>
      <c r="AB8526">
        <v>29815</v>
      </c>
      <c r="AC8526" t="s">
        <v>46</v>
      </c>
    </row>
    <row r="8527" spans="1:29" x14ac:dyDescent="0.3">
      <c r="A8527" s="1" t="s">
        <v>29</v>
      </c>
      <c r="B8527" t="s">
        <v>541</v>
      </c>
      <c r="C8527" t="s">
        <v>3530</v>
      </c>
      <c r="D8527" t="s">
        <v>178</v>
      </c>
      <c r="E8527">
        <v>10</v>
      </c>
      <c r="F8527" t="s">
        <v>271</v>
      </c>
      <c r="G8527" t="s">
        <v>400</v>
      </c>
      <c r="H8527" t="s">
        <v>35</v>
      </c>
      <c r="I8527" t="s">
        <v>464</v>
      </c>
      <c r="J8527" t="s">
        <v>4024</v>
      </c>
      <c r="K8527" t="s">
        <v>18353</v>
      </c>
      <c r="L8527" t="s">
        <v>18354</v>
      </c>
      <c r="M8527" t="s">
        <v>563</v>
      </c>
      <c r="N8527" t="s">
        <v>58</v>
      </c>
      <c r="O8527">
        <v>29152</v>
      </c>
      <c r="P8527">
        <v>33515</v>
      </c>
      <c r="Q8527" t="s">
        <v>41</v>
      </c>
      <c r="R8527">
        <v>987</v>
      </c>
      <c r="S8527" s="2">
        <v>44864</v>
      </c>
      <c r="T8527" t="s">
        <v>42</v>
      </c>
      <c r="U8527">
        <v>0</v>
      </c>
      <c r="V8527" t="s">
        <v>85</v>
      </c>
      <c r="W8527">
        <v>785</v>
      </c>
      <c r="X8527" t="s">
        <v>44</v>
      </c>
      <c r="Y8527" t="s">
        <v>72</v>
      </c>
      <c r="Z8527">
        <v>4903</v>
      </c>
      <c r="AA8527">
        <v>51</v>
      </c>
      <c r="AB8527">
        <v>31139</v>
      </c>
      <c r="AC8527" t="s">
        <v>107</v>
      </c>
    </row>
    <row r="8528" spans="1:29" x14ac:dyDescent="0.3">
      <c r="A8528" s="1" t="s">
        <v>47</v>
      </c>
      <c r="B8528" t="s">
        <v>108</v>
      </c>
      <c r="C8528" t="s">
        <v>109</v>
      </c>
      <c r="D8528" t="s">
        <v>76</v>
      </c>
      <c r="E8528">
        <v>3</v>
      </c>
      <c r="F8528" t="s">
        <v>51</v>
      </c>
      <c r="G8528" t="s">
        <v>291</v>
      </c>
      <c r="H8528" t="s">
        <v>35</v>
      </c>
      <c r="I8528" t="s">
        <v>286</v>
      </c>
      <c r="J8528" t="s">
        <v>4048</v>
      </c>
      <c r="K8528">
        <v>5261537512</v>
      </c>
      <c r="L8528" t="s">
        <v>18355</v>
      </c>
      <c r="M8528" t="s">
        <v>1422</v>
      </c>
      <c r="N8528" t="s">
        <v>40</v>
      </c>
      <c r="O8528">
        <v>21277</v>
      </c>
      <c r="P8528">
        <v>25386</v>
      </c>
      <c r="Q8528" t="s">
        <v>95</v>
      </c>
      <c r="R8528">
        <v>310</v>
      </c>
      <c r="S8528" s="2">
        <v>44657</v>
      </c>
      <c r="T8528" t="s">
        <v>42</v>
      </c>
      <c r="U8528">
        <v>0</v>
      </c>
      <c r="V8528" t="s">
        <v>71</v>
      </c>
      <c r="W8528">
        <v>690</v>
      </c>
      <c r="X8528" t="s">
        <v>44</v>
      </c>
      <c r="Y8528" t="s">
        <v>61</v>
      </c>
      <c r="Z8528">
        <v>0</v>
      </c>
      <c r="AA8528">
        <v>780</v>
      </c>
      <c r="AB8528">
        <v>23842</v>
      </c>
      <c r="AC8528" t="s">
        <v>107</v>
      </c>
    </row>
    <row r="8529" spans="1:29" x14ac:dyDescent="0.3">
      <c r="A8529" s="1" t="s">
        <v>47</v>
      </c>
      <c r="B8529" t="s">
        <v>145</v>
      </c>
      <c r="C8529" t="s">
        <v>146</v>
      </c>
      <c r="D8529" t="s">
        <v>185</v>
      </c>
      <c r="E8529">
        <v>3</v>
      </c>
      <c r="F8529" t="s">
        <v>271</v>
      </c>
      <c r="G8529" t="s">
        <v>495</v>
      </c>
      <c r="H8529" t="s">
        <v>79</v>
      </c>
      <c r="I8529" t="s">
        <v>849</v>
      </c>
      <c r="J8529" t="s">
        <v>928</v>
      </c>
      <c r="K8529" t="s">
        <v>18356</v>
      </c>
      <c r="L8529" t="s">
        <v>18357</v>
      </c>
      <c r="M8529" t="s">
        <v>2358</v>
      </c>
      <c r="N8529" t="s">
        <v>58</v>
      </c>
      <c r="O8529">
        <v>13459</v>
      </c>
      <c r="P8529">
        <v>15583</v>
      </c>
      <c r="Q8529" t="s">
        <v>95</v>
      </c>
      <c r="R8529">
        <v>982</v>
      </c>
      <c r="S8529" s="2">
        <v>44361</v>
      </c>
      <c r="T8529" s="2">
        <v>44388</v>
      </c>
      <c r="U8529">
        <v>0</v>
      </c>
      <c r="V8529" t="s">
        <v>85</v>
      </c>
      <c r="W8529">
        <v>445</v>
      </c>
      <c r="X8529" t="s">
        <v>60</v>
      </c>
      <c r="Y8529" t="s">
        <v>61</v>
      </c>
      <c r="Z8529">
        <v>4818</v>
      </c>
      <c r="AA8529">
        <v>330</v>
      </c>
      <c r="AB8529">
        <v>15378</v>
      </c>
      <c r="AC8529" t="s">
        <v>46</v>
      </c>
    </row>
    <row r="8530" spans="1:29" x14ac:dyDescent="0.3">
      <c r="A8530" s="1" t="s">
        <v>29</v>
      </c>
      <c r="B8530" t="s">
        <v>86</v>
      </c>
      <c r="C8530" t="s">
        <v>1925</v>
      </c>
      <c r="D8530" t="s">
        <v>236</v>
      </c>
      <c r="E8530">
        <v>3</v>
      </c>
      <c r="F8530" t="s">
        <v>129</v>
      </c>
      <c r="G8530" t="s">
        <v>298</v>
      </c>
      <c r="H8530" t="s">
        <v>35</v>
      </c>
      <c r="I8530" t="s">
        <v>188</v>
      </c>
      <c r="J8530" t="s">
        <v>141</v>
      </c>
      <c r="K8530" t="s">
        <v>18358</v>
      </c>
      <c r="L8530" t="s">
        <v>18359</v>
      </c>
      <c r="M8530" t="s">
        <v>1113</v>
      </c>
      <c r="N8530" t="s">
        <v>84</v>
      </c>
      <c r="O8530">
        <v>21254</v>
      </c>
      <c r="P8530">
        <v>24785</v>
      </c>
      <c r="Q8530" t="s">
        <v>59</v>
      </c>
      <c r="R8530">
        <v>253</v>
      </c>
      <c r="S8530" s="2">
        <v>44705</v>
      </c>
      <c r="T8530" s="2">
        <v>44708</v>
      </c>
      <c r="U8530">
        <v>6773</v>
      </c>
      <c r="V8530" t="s">
        <v>43</v>
      </c>
      <c r="W8530">
        <v>700</v>
      </c>
      <c r="X8530" t="s">
        <v>60</v>
      </c>
      <c r="Y8530" t="s">
        <v>72</v>
      </c>
      <c r="Z8530">
        <v>0</v>
      </c>
      <c r="AA8530">
        <v>577</v>
      </c>
      <c r="AB8530">
        <v>24228</v>
      </c>
      <c r="AC8530" t="s">
        <v>46</v>
      </c>
    </row>
    <row r="8531" spans="1:29" x14ac:dyDescent="0.3">
      <c r="A8531" s="1" t="s">
        <v>47</v>
      </c>
      <c r="B8531" t="s">
        <v>108</v>
      </c>
      <c r="C8531" t="s">
        <v>3655</v>
      </c>
      <c r="D8531" t="s">
        <v>201</v>
      </c>
      <c r="E8531">
        <v>7</v>
      </c>
      <c r="F8531" t="s">
        <v>33</v>
      </c>
      <c r="G8531" t="s">
        <v>728</v>
      </c>
      <c r="H8531" t="s">
        <v>79</v>
      </c>
      <c r="I8531" t="s">
        <v>464</v>
      </c>
      <c r="J8531" t="s">
        <v>787</v>
      </c>
      <c r="K8531" t="s">
        <v>18360</v>
      </c>
      <c r="L8531" t="s">
        <v>18361</v>
      </c>
      <c r="M8531" t="s">
        <v>116</v>
      </c>
      <c r="N8531" t="s">
        <v>40</v>
      </c>
      <c r="O8531">
        <v>2910</v>
      </c>
      <c r="P8531">
        <v>7084</v>
      </c>
      <c r="Q8531" t="s">
        <v>59</v>
      </c>
      <c r="R8531">
        <v>196</v>
      </c>
      <c r="S8531" s="2">
        <v>44977</v>
      </c>
      <c r="T8531" s="2">
        <v>44980</v>
      </c>
      <c r="U8531">
        <v>37200</v>
      </c>
      <c r="V8531" t="s">
        <v>106</v>
      </c>
      <c r="W8531">
        <v>710</v>
      </c>
      <c r="X8531" t="s">
        <v>60</v>
      </c>
      <c r="Y8531" t="s">
        <v>61</v>
      </c>
      <c r="Z8531">
        <v>0</v>
      </c>
      <c r="AA8531">
        <v>967</v>
      </c>
      <c r="AB8531">
        <v>6515</v>
      </c>
      <c r="AC8531" t="s">
        <v>73</v>
      </c>
    </row>
    <row r="8532" spans="1:29" x14ac:dyDescent="0.3">
      <c r="A8532" s="1" t="s">
        <v>29</v>
      </c>
      <c r="B8532" t="s">
        <v>327</v>
      </c>
      <c r="C8532" t="s">
        <v>1209</v>
      </c>
      <c r="D8532" t="s">
        <v>155</v>
      </c>
      <c r="E8532">
        <v>6</v>
      </c>
      <c r="F8532" t="s">
        <v>129</v>
      </c>
      <c r="G8532" t="s">
        <v>298</v>
      </c>
      <c r="H8532" t="s">
        <v>35</v>
      </c>
      <c r="I8532" t="s">
        <v>2069</v>
      </c>
      <c r="J8532" t="s">
        <v>581</v>
      </c>
      <c r="K8532" t="s">
        <v>18362</v>
      </c>
      <c r="L8532" t="s">
        <v>18363</v>
      </c>
      <c r="M8532" t="s">
        <v>2350</v>
      </c>
      <c r="N8532" t="s">
        <v>58</v>
      </c>
      <c r="O8532">
        <v>27400</v>
      </c>
      <c r="P8532">
        <v>32119</v>
      </c>
      <c r="Q8532" t="s">
        <v>41</v>
      </c>
      <c r="R8532">
        <v>274</v>
      </c>
      <c r="S8532" s="2">
        <v>44627</v>
      </c>
      <c r="T8532" s="2">
        <v>44630</v>
      </c>
      <c r="U8532">
        <v>0</v>
      </c>
      <c r="V8532" t="s">
        <v>71</v>
      </c>
      <c r="W8532">
        <v>735</v>
      </c>
      <c r="X8532" t="s">
        <v>60</v>
      </c>
      <c r="Y8532" t="s">
        <v>72</v>
      </c>
      <c r="Z8532">
        <v>2302</v>
      </c>
      <c r="AA8532">
        <v>167</v>
      </c>
      <c r="AB8532">
        <v>30551</v>
      </c>
      <c r="AC8532" t="s">
        <v>73</v>
      </c>
    </row>
    <row r="8533" spans="1:29" x14ac:dyDescent="0.3">
      <c r="A8533" s="1" t="s">
        <v>47</v>
      </c>
      <c r="B8533" t="s">
        <v>592</v>
      </c>
      <c r="C8533" t="s">
        <v>2088</v>
      </c>
      <c r="D8533" t="s">
        <v>257</v>
      </c>
      <c r="E8533">
        <v>8</v>
      </c>
      <c r="F8533" t="s">
        <v>77</v>
      </c>
      <c r="G8533" t="s">
        <v>932</v>
      </c>
      <c r="H8533" t="s">
        <v>35</v>
      </c>
      <c r="I8533" t="s">
        <v>1209</v>
      </c>
      <c r="J8533" t="s">
        <v>3809</v>
      </c>
      <c r="K8533" t="s">
        <v>18364</v>
      </c>
      <c r="L8533" t="s">
        <v>18365</v>
      </c>
      <c r="M8533" t="s">
        <v>1449</v>
      </c>
      <c r="N8533" t="s">
        <v>58</v>
      </c>
      <c r="O8533">
        <v>24367</v>
      </c>
      <c r="P8533">
        <v>28030</v>
      </c>
      <c r="Q8533" t="s">
        <v>95</v>
      </c>
      <c r="R8533">
        <v>424</v>
      </c>
      <c r="S8533" s="2">
        <v>44643</v>
      </c>
      <c r="T8533" s="2">
        <v>44650</v>
      </c>
      <c r="U8533">
        <v>0</v>
      </c>
      <c r="V8533" t="s">
        <v>71</v>
      </c>
      <c r="W8533">
        <v>648</v>
      </c>
      <c r="X8533" t="s">
        <v>60</v>
      </c>
      <c r="Y8533" t="s">
        <v>45</v>
      </c>
      <c r="Z8533">
        <v>4047</v>
      </c>
      <c r="AA8533">
        <v>832</v>
      </c>
      <c r="AB8533">
        <v>26027</v>
      </c>
      <c r="AC8533" t="s">
        <v>107</v>
      </c>
    </row>
    <row r="8534" spans="1:29" x14ac:dyDescent="0.3">
      <c r="A8534" s="1" t="s">
        <v>29</v>
      </c>
      <c r="B8534" t="s">
        <v>30</v>
      </c>
      <c r="C8534" t="s">
        <v>31</v>
      </c>
      <c r="D8534" t="s">
        <v>128</v>
      </c>
      <c r="E8534">
        <v>3</v>
      </c>
      <c r="F8534" t="s">
        <v>77</v>
      </c>
      <c r="G8534" t="s">
        <v>440</v>
      </c>
      <c r="H8534" t="s">
        <v>35</v>
      </c>
      <c r="I8534" t="s">
        <v>423</v>
      </c>
      <c r="J8534" t="s">
        <v>11641</v>
      </c>
      <c r="K8534" t="s">
        <v>18366</v>
      </c>
      <c r="L8534" t="s">
        <v>18367</v>
      </c>
      <c r="M8534" t="s">
        <v>1307</v>
      </c>
      <c r="N8534" t="s">
        <v>94</v>
      </c>
      <c r="O8534">
        <v>5398</v>
      </c>
      <c r="P8534">
        <v>9312</v>
      </c>
      <c r="Q8534" t="s">
        <v>95</v>
      </c>
      <c r="R8534">
        <v>90</v>
      </c>
      <c r="S8534" s="2">
        <v>45346</v>
      </c>
      <c r="T8534" s="2">
        <v>45350</v>
      </c>
      <c r="U8534">
        <v>0</v>
      </c>
      <c r="V8534" t="s">
        <v>85</v>
      </c>
      <c r="W8534">
        <v>548</v>
      </c>
      <c r="X8534" t="s">
        <v>60</v>
      </c>
      <c r="Y8534" t="s">
        <v>72</v>
      </c>
      <c r="Z8534">
        <v>0</v>
      </c>
      <c r="AA8534">
        <v>691</v>
      </c>
      <c r="AB8534">
        <v>8413</v>
      </c>
      <c r="AC8534" t="s">
        <v>107</v>
      </c>
    </row>
    <row r="8535" spans="1:29" x14ac:dyDescent="0.3">
      <c r="A8535" s="1" t="s">
        <v>29</v>
      </c>
      <c r="B8535" t="s">
        <v>86</v>
      </c>
      <c r="C8535" t="s">
        <v>4560</v>
      </c>
      <c r="D8535" t="s">
        <v>110</v>
      </c>
      <c r="E8535">
        <v>7</v>
      </c>
      <c r="F8535" t="s">
        <v>129</v>
      </c>
      <c r="G8535" t="s">
        <v>395</v>
      </c>
      <c r="H8535" t="s">
        <v>79</v>
      </c>
      <c r="I8535" t="s">
        <v>1501</v>
      </c>
      <c r="J8535" t="s">
        <v>266</v>
      </c>
      <c r="K8535">
        <f>1-42-965-816</f>
        <v>-1822</v>
      </c>
      <c r="L8535" t="s">
        <v>18368</v>
      </c>
      <c r="M8535" t="s">
        <v>677</v>
      </c>
      <c r="N8535" t="s">
        <v>84</v>
      </c>
      <c r="O8535">
        <v>6826</v>
      </c>
      <c r="P8535">
        <v>10175</v>
      </c>
      <c r="Q8535" t="s">
        <v>95</v>
      </c>
      <c r="R8535">
        <v>553</v>
      </c>
      <c r="S8535" s="2">
        <v>45150</v>
      </c>
      <c r="T8535" s="2">
        <v>45174</v>
      </c>
      <c r="U8535">
        <v>0</v>
      </c>
      <c r="V8535" t="s">
        <v>106</v>
      </c>
      <c r="W8535">
        <v>507</v>
      </c>
      <c r="X8535" t="s">
        <v>60</v>
      </c>
      <c r="Y8535" t="s">
        <v>45</v>
      </c>
      <c r="Z8535">
        <v>0</v>
      </c>
      <c r="AA8535">
        <v>747</v>
      </c>
      <c r="AB8535">
        <v>8611</v>
      </c>
      <c r="AC8535" t="s">
        <v>73</v>
      </c>
    </row>
    <row r="8536" spans="1:29" x14ac:dyDescent="0.3">
      <c r="A8536" s="1" t="s">
        <v>47</v>
      </c>
      <c r="B8536" t="s">
        <v>108</v>
      </c>
      <c r="C8536" t="s">
        <v>709</v>
      </c>
      <c r="D8536" t="s">
        <v>257</v>
      </c>
      <c r="E8536">
        <v>3</v>
      </c>
      <c r="F8536" t="s">
        <v>64</v>
      </c>
      <c r="G8536" t="s">
        <v>1599</v>
      </c>
      <c r="H8536" t="s">
        <v>35</v>
      </c>
      <c r="I8536" t="s">
        <v>1318</v>
      </c>
      <c r="J8536" t="s">
        <v>1600</v>
      </c>
      <c r="K8536" t="s">
        <v>18369</v>
      </c>
      <c r="L8536" t="s">
        <v>18370</v>
      </c>
      <c r="M8536" t="s">
        <v>444</v>
      </c>
      <c r="N8536" t="s">
        <v>84</v>
      </c>
      <c r="O8536">
        <v>22385</v>
      </c>
      <c r="P8536">
        <v>25088</v>
      </c>
      <c r="Q8536" t="s">
        <v>41</v>
      </c>
      <c r="R8536">
        <v>463</v>
      </c>
      <c r="S8536" s="2">
        <v>45002</v>
      </c>
      <c r="T8536" t="s">
        <v>42</v>
      </c>
      <c r="U8536">
        <v>0</v>
      </c>
      <c r="V8536" t="s">
        <v>106</v>
      </c>
      <c r="W8536">
        <v>529</v>
      </c>
      <c r="X8536" t="s">
        <v>44</v>
      </c>
      <c r="Y8536" t="s">
        <v>61</v>
      </c>
      <c r="Z8536">
        <v>0</v>
      </c>
      <c r="AA8536">
        <v>311</v>
      </c>
      <c r="AB8536">
        <v>23572</v>
      </c>
      <c r="AC8536" t="s">
        <v>46</v>
      </c>
    </row>
    <row r="8537" spans="1:29" x14ac:dyDescent="0.3">
      <c r="A8537" s="1" t="s">
        <v>29</v>
      </c>
      <c r="B8537" t="s">
        <v>327</v>
      </c>
      <c r="C8537" t="s">
        <v>328</v>
      </c>
      <c r="D8537" t="s">
        <v>236</v>
      </c>
      <c r="E8537">
        <v>4</v>
      </c>
      <c r="F8537" t="s">
        <v>120</v>
      </c>
      <c r="G8537" t="s">
        <v>820</v>
      </c>
      <c r="H8537" t="s">
        <v>35</v>
      </c>
      <c r="I8537" t="s">
        <v>711</v>
      </c>
      <c r="J8537" t="s">
        <v>2982</v>
      </c>
      <c r="K8537" t="s">
        <v>18371</v>
      </c>
      <c r="L8537" t="s">
        <v>18372</v>
      </c>
      <c r="M8537" t="s">
        <v>2246</v>
      </c>
      <c r="N8537" t="s">
        <v>40</v>
      </c>
      <c r="O8537">
        <v>26615</v>
      </c>
      <c r="P8537">
        <v>31157</v>
      </c>
      <c r="Q8537" t="s">
        <v>41</v>
      </c>
      <c r="R8537">
        <v>284</v>
      </c>
      <c r="S8537" s="2">
        <v>45232</v>
      </c>
      <c r="T8537" t="s">
        <v>42</v>
      </c>
      <c r="U8537">
        <v>0</v>
      </c>
      <c r="V8537" t="s">
        <v>71</v>
      </c>
      <c r="W8537">
        <v>521</v>
      </c>
      <c r="X8537" t="s">
        <v>44</v>
      </c>
      <c r="Y8537" t="s">
        <v>72</v>
      </c>
      <c r="Z8537">
        <v>0</v>
      </c>
      <c r="AA8537">
        <v>149</v>
      </c>
      <c r="AB8537">
        <v>30318</v>
      </c>
      <c r="AC8537" t="s">
        <v>107</v>
      </c>
    </row>
    <row r="8538" spans="1:29" x14ac:dyDescent="0.3">
      <c r="A8538" s="1" t="s">
        <v>29</v>
      </c>
      <c r="B8538" t="s">
        <v>228</v>
      </c>
      <c r="C8538" t="s">
        <v>635</v>
      </c>
      <c r="D8538" t="s">
        <v>110</v>
      </c>
      <c r="E8538">
        <v>10</v>
      </c>
      <c r="F8538" t="s">
        <v>64</v>
      </c>
      <c r="G8538" t="s">
        <v>376</v>
      </c>
      <c r="H8538" t="s">
        <v>79</v>
      </c>
      <c r="I8538" t="s">
        <v>464</v>
      </c>
      <c r="J8538" t="s">
        <v>560</v>
      </c>
      <c r="K8538" t="s">
        <v>18373</v>
      </c>
      <c r="L8538" t="s">
        <v>18374</v>
      </c>
      <c r="M8538" t="s">
        <v>233</v>
      </c>
      <c r="N8538" t="s">
        <v>58</v>
      </c>
      <c r="O8538">
        <v>11947</v>
      </c>
      <c r="P8538">
        <v>14689</v>
      </c>
      <c r="Q8538" t="s">
        <v>59</v>
      </c>
      <c r="R8538">
        <v>694</v>
      </c>
      <c r="S8538" s="2">
        <v>44333</v>
      </c>
      <c r="T8538" s="2">
        <v>44358</v>
      </c>
      <c r="U8538">
        <v>733</v>
      </c>
      <c r="V8538" t="s">
        <v>43</v>
      </c>
      <c r="W8538">
        <v>811</v>
      </c>
      <c r="X8538" t="s">
        <v>60</v>
      </c>
      <c r="Y8538" t="s">
        <v>72</v>
      </c>
      <c r="Z8538">
        <v>1209</v>
      </c>
      <c r="AA8538">
        <v>65</v>
      </c>
      <c r="AB8538">
        <v>12686</v>
      </c>
      <c r="AC8538" t="s">
        <v>46</v>
      </c>
    </row>
    <row r="8539" spans="1:29" x14ac:dyDescent="0.3">
      <c r="A8539" s="1" t="s">
        <v>29</v>
      </c>
      <c r="B8539" t="s">
        <v>62</v>
      </c>
      <c r="C8539" t="s">
        <v>127</v>
      </c>
      <c r="D8539" t="s">
        <v>201</v>
      </c>
      <c r="E8539">
        <v>7</v>
      </c>
      <c r="F8539" t="s">
        <v>99</v>
      </c>
      <c r="G8539" t="s">
        <v>529</v>
      </c>
      <c r="H8539" t="s">
        <v>35</v>
      </c>
      <c r="I8539" t="s">
        <v>245</v>
      </c>
      <c r="J8539" t="s">
        <v>1092</v>
      </c>
      <c r="K8539">
        <v>7391971396</v>
      </c>
      <c r="L8539" t="s">
        <v>18375</v>
      </c>
      <c r="M8539" t="s">
        <v>135</v>
      </c>
      <c r="N8539" t="s">
        <v>94</v>
      </c>
      <c r="O8539">
        <v>11883</v>
      </c>
      <c r="P8539">
        <v>15112</v>
      </c>
      <c r="Q8539" t="s">
        <v>59</v>
      </c>
      <c r="R8539">
        <v>632</v>
      </c>
      <c r="S8539" s="2">
        <v>44659</v>
      </c>
      <c r="T8539" s="2">
        <v>44683</v>
      </c>
      <c r="U8539">
        <v>46056</v>
      </c>
      <c r="V8539" t="s">
        <v>106</v>
      </c>
      <c r="W8539">
        <v>605</v>
      </c>
      <c r="X8539" t="s">
        <v>60</v>
      </c>
      <c r="Y8539" t="s">
        <v>45</v>
      </c>
      <c r="Z8539">
        <v>0</v>
      </c>
      <c r="AA8539">
        <v>624</v>
      </c>
      <c r="AB8539">
        <v>15027</v>
      </c>
      <c r="AC8539" t="s">
        <v>73</v>
      </c>
    </row>
    <row r="8540" spans="1:29" x14ac:dyDescent="0.3">
      <c r="A8540" s="1" t="s">
        <v>47</v>
      </c>
      <c r="B8540" t="s">
        <v>153</v>
      </c>
      <c r="C8540" t="s">
        <v>7916</v>
      </c>
      <c r="D8540" t="s">
        <v>50</v>
      </c>
      <c r="E8540">
        <v>5</v>
      </c>
      <c r="F8540" t="s">
        <v>77</v>
      </c>
      <c r="G8540" t="s">
        <v>147</v>
      </c>
      <c r="H8540" t="s">
        <v>79</v>
      </c>
      <c r="I8540" t="s">
        <v>2519</v>
      </c>
      <c r="J8540" t="s">
        <v>553</v>
      </c>
      <c r="K8540" t="s">
        <v>18376</v>
      </c>
      <c r="L8540" t="s">
        <v>18377</v>
      </c>
      <c r="M8540" t="s">
        <v>540</v>
      </c>
      <c r="N8540" t="s">
        <v>84</v>
      </c>
      <c r="O8540">
        <v>16640</v>
      </c>
      <c r="P8540">
        <v>21232</v>
      </c>
      <c r="Q8540" t="s">
        <v>95</v>
      </c>
      <c r="R8540">
        <v>749</v>
      </c>
      <c r="S8540" s="2">
        <v>44555</v>
      </c>
      <c r="T8540" t="s">
        <v>42</v>
      </c>
      <c r="U8540">
        <v>0</v>
      </c>
      <c r="V8540" t="s">
        <v>71</v>
      </c>
      <c r="W8540">
        <v>645</v>
      </c>
      <c r="X8540" t="s">
        <v>44</v>
      </c>
      <c r="Y8540" t="s">
        <v>61</v>
      </c>
      <c r="Z8540">
        <v>0</v>
      </c>
      <c r="AA8540">
        <v>260</v>
      </c>
      <c r="AB8540">
        <v>20070</v>
      </c>
      <c r="AC8540" t="s">
        <v>107</v>
      </c>
    </row>
    <row r="8541" spans="1:29" x14ac:dyDescent="0.3">
      <c r="A8541" s="1" t="s">
        <v>29</v>
      </c>
      <c r="B8541" t="s">
        <v>228</v>
      </c>
      <c r="C8541" t="s">
        <v>1862</v>
      </c>
      <c r="D8541" t="s">
        <v>155</v>
      </c>
      <c r="E8541">
        <v>1</v>
      </c>
      <c r="F8541" t="s">
        <v>64</v>
      </c>
      <c r="G8541" t="s">
        <v>1152</v>
      </c>
      <c r="H8541" t="s">
        <v>35</v>
      </c>
      <c r="I8541" t="s">
        <v>4127</v>
      </c>
      <c r="J8541" t="s">
        <v>1880</v>
      </c>
      <c r="K8541" t="s">
        <v>18378</v>
      </c>
      <c r="L8541" t="s">
        <v>18208</v>
      </c>
      <c r="M8541" t="s">
        <v>262</v>
      </c>
      <c r="N8541" t="s">
        <v>40</v>
      </c>
      <c r="O8541">
        <v>22391</v>
      </c>
      <c r="P8541">
        <v>26081</v>
      </c>
      <c r="Q8541" t="s">
        <v>41</v>
      </c>
      <c r="R8541">
        <v>340</v>
      </c>
      <c r="S8541" s="2">
        <v>44803</v>
      </c>
      <c r="T8541" s="2">
        <v>44829</v>
      </c>
      <c r="U8541">
        <v>0</v>
      </c>
      <c r="V8541" t="s">
        <v>85</v>
      </c>
      <c r="W8541">
        <v>729</v>
      </c>
      <c r="X8541" t="s">
        <v>60</v>
      </c>
      <c r="Y8541" t="s">
        <v>72</v>
      </c>
      <c r="Z8541">
        <v>0</v>
      </c>
      <c r="AA8541">
        <v>607</v>
      </c>
      <c r="AB8541">
        <v>23843</v>
      </c>
      <c r="AC8541" t="s">
        <v>107</v>
      </c>
    </row>
    <row r="8542" spans="1:29" x14ac:dyDescent="0.3">
      <c r="A8542" s="1" t="s">
        <v>47</v>
      </c>
      <c r="B8542" t="s">
        <v>136</v>
      </c>
      <c r="C8542" t="s">
        <v>641</v>
      </c>
      <c r="D8542" t="s">
        <v>257</v>
      </c>
      <c r="E8542">
        <v>8</v>
      </c>
      <c r="F8542" t="s">
        <v>99</v>
      </c>
      <c r="G8542" t="s">
        <v>724</v>
      </c>
      <c r="H8542" t="s">
        <v>35</v>
      </c>
      <c r="I8542" t="s">
        <v>2513</v>
      </c>
      <c r="J8542" t="s">
        <v>1657</v>
      </c>
      <c r="K8542" t="s">
        <v>18379</v>
      </c>
      <c r="L8542" t="s">
        <v>18380</v>
      </c>
      <c r="M8542" t="s">
        <v>227</v>
      </c>
      <c r="N8542" t="s">
        <v>94</v>
      </c>
      <c r="O8542">
        <v>7179</v>
      </c>
      <c r="P8542">
        <v>11783</v>
      </c>
      <c r="Q8542" t="s">
        <v>59</v>
      </c>
      <c r="R8542">
        <v>265</v>
      </c>
      <c r="S8542" s="2">
        <v>44980</v>
      </c>
      <c r="T8542" s="2">
        <v>44991</v>
      </c>
      <c r="U8542">
        <v>24647</v>
      </c>
      <c r="V8542" t="s">
        <v>85</v>
      </c>
      <c r="W8542">
        <v>572</v>
      </c>
      <c r="X8542" t="s">
        <v>60</v>
      </c>
      <c r="Y8542" t="s">
        <v>61</v>
      </c>
      <c r="Z8542">
        <v>0</v>
      </c>
      <c r="AA8542">
        <v>256</v>
      </c>
      <c r="AB8542">
        <v>11519</v>
      </c>
      <c r="AC8542" t="s">
        <v>46</v>
      </c>
    </row>
    <row r="8543" spans="1:29" x14ac:dyDescent="0.3">
      <c r="A8543" s="1" t="s">
        <v>47</v>
      </c>
      <c r="B8543" t="s">
        <v>153</v>
      </c>
      <c r="C8543" t="s">
        <v>9255</v>
      </c>
      <c r="D8543" t="s">
        <v>185</v>
      </c>
      <c r="E8543">
        <v>5</v>
      </c>
      <c r="F8543" t="s">
        <v>77</v>
      </c>
      <c r="G8543" t="s">
        <v>147</v>
      </c>
      <c r="H8543" t="s">
        <v>35</v>
      </c>
      <c r="I8543" t="s">
        <v>427</v>
      </c>
      <c r="J8543" t="s">
        <v>1509</v>
      </c>
      <c r="K8543">
        <v>9897023356</v>
      </c>
      <c r="L8543" t="s">
        <v>18381</v>
      </c>
      <c r="M8543" t="s">
        <v>1707</v>
      </c>
      <c r="N8543" t="s">
        <v>40</v>
      </c>
      <c r="O8543">
        <v>24125</v>
      </c>
      <c r="P8543">
        <v>26974</v>
      </c>
      <c r="Q8543" t="s">
        <v>95</v>
      </c>
      <c r="R8543">
        <v>892</v>
      </c>
      <c r="S8543" s="2">
        <v>45211</v>
      </c>
      <c r="T8543" t="s">
        <v>42</v>
      </c>
      <c r="U8543">
        <v>0</v>
      </c>
      <c r="V8543" t="s">
        <v>85</v>
      </c>
      <c r="W8543">
        <v>787</v>
      </c>
      <c r="X8543" t="s">
        <v>44</v>
      </c>
      <c r="Y8543" t="s">
        <v>72</v>
      </c>
      <c r="Z8543">
        <v>0</v>
      </c>
      <c r="AA8543">
        <v>223</v>
      </c>
      <c r="AB8543">
        <v>24415</v>
      </c>
      <c r="AC8543" t="s">
        <v>107</v>
      </c>
    </row>
    <row r="8544" spans="1:29" x14ac:dyDescent="0.3">
      <c r="A8544" s="1" t="s">
        <v>29</v>
      </c>
      <c r="B8544" t="s">
        <v>96</v>
      </c>
      <c r="C8544" t="s">
        <v>1160</v>
      </c>
      <c r="D8544" t="s">
        <v>169</v>
      </c>
      <c r="E8544">
        <v>1</v>
      </c>
      <c r="F8544" t="s">
        <v>77</v>
      </c>
      <c r="G8544" t="s">
        <v>980</v>
      </c>
      <c r="H8544" t="s">
        <v>79</v>
      </c>
      <c r="I8544" t="s">
        <v>3385</v>
      </c>
      <c r="J8544" t="s">
        <v>11937</v>
      </c>
      <c r="K8544" t="s">
        <v>18382</v>
      </c>
      <c r="L8544" t="s">
        <v>18383</v>
      </c>
      <c r="M8544" t="s">
        <v>777</v>
      </c>
      <c r="N8544" t="s">
        <v>40</v>
      </c>
      <c r="O8544">
        <v>17048</v>
      </c>
      <c r="P8544">
        <v>19996</v>
      </c>
      <c r="Q8544" t="s">
        <v>59</v>
      </c>
      <c r="R8544">
        <v>555</v>
      </c>
      <c r="S8544" s="2">
        <v>45014</v>
      </c>
      <c r="T8544" t="s">
        <v>42</v>
      </c>
      <c r="U8544">
        <v>20034</v>
      </c>
      <c r="V8544" t="s">
        <v>71</v>
      </c>
      <c r="W8544">
        <v>655</v>
      </c>
      <c r="X8544" t="s">
        <v>44</v>
      </c>
      <c r="Y8544" t="s">
        <v>45</v>
      </c>
      <c r="Z8544">
        <v>0</v>
      </c>
      <c r="AA8544">
        <v>40</v>
      </c>
      <c r="AB8544">
        <v>17603</v>
      </c>
      <c r="AC8544" t="s">
        <v>73</v>
      </c>
    </row>
    <row r="8545" spans="1:29" x14ac:dyDescent="0.3">
      <c r="A8545" s="1" t="s">
        <v>47</v>
      </c>
      <c r="B8545" t="s">
        <v>108</v>
      </c>
      <c r="C8545" t="s">
        <v>1220</v>
      </c>
      <c r="D8545" t="s">
        <v>178</v>
      </c>
      <c r="E8545">
        <v>4</v>
      </c>
      <c r="F8545" t="s">
        <v>64</v>
      </c>
      <c r="G8545" t="s">
        <v>88</v>
      </c>
      <c r="H8545" t="s">
        <v>79</v>
      </c>
      <c r="I8545" t="s">
        <v>679</v>
      </c>
      <c r="J8545" t="s">
        <v>1674</v>
      </c>
      <c r="K8545">
        <v>6805206143</v>
      </c>
      <c r="L8545" t="s">
        <v>3782</v>
      </c>
      <c r="M8545" t="s">
        <v>444</v>
      </c>
      <c r="N8545" t="s">
        <v>94</v>
      </c>
      <c r="O8545">
        <v>17780</v>
      </c>
      <c r="P8545">
        <v>21279</v>
      </c>
      <c r="Q8545" t="s">
        <v>41</v>
      </c>
      <c r="R8545">
        <v>38</v>
      </c>
      <c r="S8545" s="2">
        <v>45233</v>
      </c>
      <c r="T8545" s="2">
        <v>45263</v>
      </c>
      <c r="U8545">
        <v>0</v>
      </c>
      <c r="V8545" t="s">
        <v>85</v>
      </c>
      <c r="W8545">
        <v>641</v>
      </c>
      <c r="X8545" t="s">
        <v>60</v>
      </c>
      <c r="Y8545" t="s">
        <v>45</v>
      </c>
      <c r="Z8545">
        <v>0</v>
      </c>
      <c r="AA8545">
        <v>116</v>
      </c>
      <c r="AB8545">
        <v>19787</v>
      </c>
      <c r="AC8545" t="s">
        <v>46</v>
      </c>
    </row>
    <row r="8546" spans="1:29" x14ac:dyDescent="0.3">
      <c r="A8546" s="1" t="s">
        <v>29</v>
      </c>
      <c r="B8546" t="s">
        <v>541</v>
      </c>
      <c r="C8546" t="s">
        <v>3205</v>
      </c>
      <c r="D8546" t="s">
        <v>178</v>
      </c>
      <c r="E8546">
        <v>2</v>
      </c>
      <c r="F8546" t="s">
        <v>129</v>
      </c>
      <c r="G8546" t="s">
        <v>298</v>
      </c>
      <c r="H8546" t="s">
        <v>79</v>
      </c>
      <c r="I8546" t="s">
        <v>3113</v>
      </c>
      <c r="J8546" t="s">
        <v>1450</v>
      </c>
      <c r="K8546" t="s">
        <v>18384</v>
      </c>
      <c r="L8546" t="s">
        <v>18385</v>
      </c>
      <c r="M8546" t="s">
        <v>1632</v>
      </c>
      <c r="N8546" t="s">
        <v>58</v>
      </c>
      <c r="O8546">
        <v>15560</v>
      </c>
      <c r="P8546">
        <v>19356</v>
      </c>
      <c r="Q8546" t="s">
        <v>59</v>
      </c>
      <c r="R8546">
        <v>567</v>
      </c>
      <c r="S8546" s="2">
        <v>44563</v>
      </c>
      <c r="T8546" t="s">
        <v>42</v>
      </c>
      <c r="U8546">
        <v>8295</v>
      </c>
      <c r="V8546" t="s">
        <v>43</v>
      </c>
      <c r="W8546">
        <v>467</v>
      </c>
      <c r="X8546" t="s">
        <v>44</v>
      </c>
      <c r="Y8546" t="s">
        <v>61</v>
      </c>
      <c r="Z8546">
        <v>4096</v>
      </c>
      <c r="AA8546">
        <v>339</v>
      </c>
      <c r="AB8546">
        <v>16796</v>
      </c>
      <c r="AC8546" t="s">
        <v>107</v>
      </c>
    </row>
    <row r="8547" spans="1:29" x14ac:dyDescent="0.3">
      <c r="A8547" s="1" t="s">
        <v>47</v>
      </c>
      <c r="B8547" t="s">
        <v>176</v>
      </c>
      <c r="C8547" t="s">
        <v>3770</v>
      </c>
      <c r="D8547" t="s">
        <v>98</v>
      </c>
      <c r="E8547">
        <v>6</v>
      </c>
      <c r="F8547" t="s">
        <v>120</v>
      </c>
      <c r="G8547" t="s">
        <v>543</v>
      </c>
      <c r="H8547" t="s">
        <v>35</v>
      </c>
      <c r="I8547" t="s">
        <v>756</v>
      </c>
      <c r="J8547" t="s">
        <v>223</v>
      </c>
      <c r="K8547" t="s">
        <v>18386</v>
      </c>
      <c r="L8547" t="s">
        <v>18387</v>
      </c>
      <c r="M8547" t="s">
        <v>1507</v>
      </c>
      <c r="N8547" t="s">
        <v>94</v>
      </c>
      <c r="O8547">
        <v>26216</v>
      </c>
      <c r="P8547">
        <v>28324</v>
      </c>
      <c r="Q8547" t="s">
        <v>95</v>
      </c>
      <c r="R8547">
        <v>858</v>
      </c>
      <c r="S8547" s="2">
        <v>45219</v>
      </c>
      <c r="T8547" s="2">
        <v>45230</v>
      </c>
      <c r="U8547">
        <v>0</v>
      </c>
      <c r="V8547" t="s">
        <v>71</v>
      </c>
      <c r="W8547">
        <v>647</v>
      </c>
      <c r="X8547" t="s">
        <v>60</v>
      </c>
      <c r="Y8547" t="s">
        <v>45</v>
      </c>
      <c r="Z8547">
        <v>0</v>
      </c>
      <c r="AA8547">
        <v>80</v>
      </c>
      <c r="AB8547">
        <v>26613</v>
      </c>
      <c r="AC8547" t="s">
        <v>73</v>
      </c>
    </row>
    <row r="8548" spans="1:29" x14ac:dyDescent="0.3">
      <c r="A8548" s="1" t="s">
        <v>29</v>
      </c>
      <c r="B8548" t="s">
        <v>74</v>
      </c>
      <c r="C8548" t="s">
        <v>831</v>
      </c>
      <c r="D8548" t="s">
        <v>119</v>
      </c>
      <c r="E8548">
        <v>10</v>
      </c>
      <c r="F8548" t="s">
        <v>186</v>
      </c>
      <c r="G8548" t="s">
        <v>620</v>
      </c>
      <c r="H8548" t="s">
        <v>35</v>
      </c>
      <c r="I8548" t="s">
        <v>1246</v>
      </c>
      <c r="J8548" t="s">
        <v>1836</v>
      </c>
      <c r="K8548" t="s">
        <v>18388</v>
      </c>
      <c r="L8548" t="s">
        <v>18389</v>
      </c>
      <c r="M8548" t="s">
        <v>969</v>
      </c>
      <c r="N8548" t="s">
        <v>84</v>
      </c>
      <c r="O8548">
        <v>10721</v>
      </c>
      <c r="P8548">
        <v>13504</v>
      </c>
      <c r="Q8548" t="s">
        <v>41</v>
      </c>
      <c r="R8548">
        <v>757</v>
      </c>
      <c r="S8548" s="2">
        <v>45252</v>
      </c>
      <c r="T8548" t="s">
        <v>42</v>
      </c>
      <c r="U8548">
        <v>0</v>
      </c>
      <c r="V8548" t="s">
        <v>43</v>
      </c>
      <c r="W8548">
        <v>530</v>
      </c>
      <c r="X8548" t="s">
        <v>44</v>
      </c>
      <c r="Y8548" t="s">
        <v>72</v>
      </c>
      <c r="Z8548">
        <v>0</v>
      </c>
      <c r="AA8548">
        <v>925</v>
      </c>
      <c r="AB8548">
        <v>13308</v>
      </c>
      <c r="AC8548" t="s">
        <v>107</v>
      </c>
    </row>
    <row r="8549" spans="1:29" x14ac:dyDescent="0.3">
      <c r="A8549" s="1" t="s">
        <v>29</v>
      </c>
      <c r="B8549" t="s">
        <v>393</v>
      </c>
      <c r="C8549" t="s">
        <v>1949</v>
      </c>
      <c r="D8549" t="s">
        <v>169</v>
      </c>
      <c r="E8549">
        <v>9</v>
      </c>
      <c r="F8549" t="s">
        <v>271</v>
      </c>
      <c r="G8549" t="s">
        <v>715</v>
      </c>
      <c r="H8549" t="s">
        <v>35</v>
      </c>
      <c r="I8549" t="s">
        <v>36</v>
      </c>
      <c r="J8549" t="s">
        <v>2446</v>
      </c>
      <c r="K8549">
        <v>4070895983</v>
      </c>
      <c r="L8549" t="s">
        <v>18390</v>
      </c>
      <c r="M8549" t="s">
        <v>846</v>
      </c>
      <c r="N8549" t="s">
        <v>84</v>
      </c>
      <c r="O8549">
        <v>3626</v>
      </c>
      <c r="P8549">
        <v>8598</v>
      </c>
      <c r="Q8549" t="s">
        <v>59</v>
      </c>
      <c r="R8549">
        <v>9</v>
      </c>
      <c r="S8549" s="2">
        <v>45273</v>
      </c>
      <c r="T8549" s="2">
        <v>45283</v>
      </c>
      <c r="U8549">
        <v>22854</v>
      </c>
      <c r="V8549" t="s">
        <v>106</v>
      </c>
      <c r="W8549">
        <v>759</v>
      </c>
      <c r="X8549" t="s">
        <v>60</v>
      </c>
      <c r="Y8549" t="s">
        <v>72</v>
      </c>
      <c r="Z8549">
        <v>0</v>
      </c>
      <c r="AA8549">
        <v>676</v>
      </c>
      <c r="AB8549">
        <v>5264</v>
      </c>
      <c r="AC8549" t="s">
        <v>73</v>
      </c>
    </row>
    <row r="8550" spans="1:29" x14ac:dyDescent="0.3">
      <c r="A8550" s="1" t="s">
        <v>29</v>
      </c>
      <c r="B8550" t="s">
        <v>30</v>
      </c>
      <c r="C8550" t="s">
        <v>1393</v>
      </c>
      <c r="D8550" t="s">
        <v>201</v>
      </c>
      <c r="E8550">
        <v>2</v>
      </c>
      <c r="F8550" t="s">
        <v>33</v>
      </c>
      <c r="G8550" t="s">
        <v>179</v>
      </c>
      <c r="H8550" t="s">
        <v>79</v>
      </c>
      <c r="I8550" t="s">
        <v>341</v>
      </c>
      <c r="J8550" t="s">
        <v>1462</v>
      </c>
      <c r="K8550" t="s">
        <v>18391</v>
      </c>
      <c r="L8550" t="s">
        <v>18392</v>
      </c>
      <c r="M8550" t="s">
        <v>1491</v>
      </c>
      <c r="N8550" t="s">
        <v>84</v>
      </c>
      <c r="O8550">
        <v>28390</v>
      </c>
      <c r="P8550">
        <v>31716</v>
      </c>
      <c r="Q8550" t="s">
        <v>59</v>
      </c>
      <c r="R8550">
        <v>338</v>
      </c>
      <c r="S8550" s="2">
        <v>44476</v>
      </c>
      <c r="T8550" t="s">
        <v>42</v>
      </c>
      <c r="U8550">
        <v>31786</v>
      </c>
      <c r="V8550" t="s">
        <v>43</v>
      </c>
      <c r="W8550">
        <v>795</v>
      </c>
      <c r="X8550" t="s">
        <v>44</v>
      </c>
      <c r="Y8550" t="s">
        <v>61</v>
      </c>
      <c r="Z8550">
        <v>0</v>
      </c>
      <c r="AA8550">
        <v>233</v>
      </c>
      <c r="AB8550">
        <v>30028</v>
      </c>
      <c r="AC8550" t="s">
        <v>46</v>
      </c>
    </row>
    <row r="8551" spans="1:29" x14ac:dyDescent="0.3">
      <c r="A8551" s="1" t="s">
        <v>47</v>
      </c>
      <c r="B8551" t="s">
        <v>234</v>
      </c>
      <c r="C8551" t="s">
        <v>2309</v>
      </c>
      <c r="D8551" t="s">
        <v>138</v>
      </c>
      <c r="E8551">
        <v>4</v>
      </c>
      <c r="F8551" t="s">
        <v>33</v>
      </c>
      <c r="G8551" t="s">
        <v>179</v>
      </c>
      <c r="H8551" t="s">
        <v>79</v>
      </c>
      <c r="I8551" t="s">
        <v>1287</v>
      </c>
      <c r="J8551" t="s">
        <v>10685</v>
      </c>
      <c r="K8551" t="s">
        <v>18393</v>
      </c>
      <c r="L8551" t="s">
        <v>18394</v>
      </c>
      <c r="M8551" t="s">
        <v>483</v>
      </c>
      <c r="N8551" t="s">
        <v>84</v>
      </c>
      <c r="O8551">
        <v>21874</v>
      </c>
      <c r="P8551">
        <v>26452</v>
      </c>
      <c r="Q8551" t="s">
        <v>41</v>
      </c>
      <c r="R8551">
        <v>372</v>
      </c>
      <c r="S8551" s="2">
        <v>45146</v>
      </c>
      <c r="T8551" s="2">
        <v>45154</v>
      </c>
      <c r="U8551">
        <v>0</v>
      </c>
      <c r="V8551" t="s">
        <v>85</v>
      </c>
      <c r="W8551">
        <v>719</v>
      </c>
      <c r="X8551" t="s">
        <v>60</v>
      </c>
      <c r="Y8551" t="s">
        <v>72</v>
      </c>
      <c r="Z8551">
        <v>0</v>
      </c>
      <c r="AA8551">
        <v>932</v>
      </c>
      <c r="AB8551">
        <v>24095</v>
      </c>
      <c r="AC8551" t="s">
        <v>107</v>
      </c>
    </row>
    <row r="8552" spans="1:29" x14ac:dyDescent="0.3">
      <c r="A8552" s="1" t="s">
        <v>29</v>
      </c>
      <c r="B8552" t="s">
        <v>363</v>
      </c>
      <c r="C8552" t="s">
        <v>3792</v>
      </c>
      <c r="D8552" t="s">
        <v>236</v>
      </c>
      <c r="E8552">
        <v>7</v>
      </c>
      <c r="F8552" t="s">
        <v>120</v>
      </c>
      <c r="G8552" t="s">
        <v>121</v>
      </c>
      <c r="H8552" t="s">
        <v>79</v>
      </c>
      <c r="I8552" t="s">
        <v>756</v>
      </c>
      <c r="J8552" t="s">
        <v>5326</v>
      </c>
      <c r="K8552">
        <v>5288001819</v>
      </c>
      <c r="L8552" t="s">
        <v>18395</v>
      </c>
      <c r="M8552" t="s">
        <v>705</v>
      </c>
      <c r="N8552" t="s">
        <v>94</v>
      </c>
      <c r="O8552">
        <v>17924</v>
      </c>
      <c r="P8552">
        <v>20267</v>
      </c>
      <c r="Q8552" t="s">
        <v>59</v>
      </c>
      <c r="R8552">
        <v>171</v>
      </c>
      <c r="S8552" s="2">
        <v>45190</v>
      </c>
      <c r="T8552" s="2">
        <v>45195</v>
      </c>
      <c r="U8552">
        <v>17637</v>
      </c>
      <c r="V8552" t="s">
        <v>43</v>
      </c>
      <c r="W8552">
        <v>721</v>
      </c>
      <c r="X8552" t="s">
        <v>60</v>
      </c>
      <c r="Y8552" t="s">
        <v>45</v>
      </c>
      <c r="Z8552">
        <v>0</v>
      </c>
      <c r="AA8552">
        <v>976</v>
      </c>
      <c r="AB8552">
        <v>18487</v>
      </c>
      <c r="AC8552" t="s">
        <v>107</v>
      </c>
    </row>
    <row r="8553" spans="1:29" x14ac:dyDescent="0.3">
      <c r="A8553" s="1" t="s">
        <v>47</v>
      </c>
      <c r="B8553" t="s">
        <v>136</v>
      </c>
      <c r="C8553" t="s">
        <v>1124</v>
      </c>
      <c r="D8553" t="s">
        <v>352</v>
      </c>
      <c r="E8553">
        <v>10</v>
      </c>
      <c r="F8553" t="s">
        <v>77</v>
      </c>
      <c r="G8553" t="s">
        <v>202</v>
      </c>
      <c r="H8553" t="s">
        <v>79</v>
      </c>
      <c r="I8553" t="s">
        <v>238</v>
      </c>
      <c r="J8553" t="s">
        <v>1259</v>
      </c>
      <c r="K8553" t="s">
        <v>18396</v>
      </c>
      <c r="L8553" t="s">
        <v>18397</v>
      </c>
      <c r="M8553" t="s">
        <v>1847</v>
      </c>
      <c r="N8553" t="s">
        <v>84</v>
      </c>
      <c r="O8553">
        <v>3641</v>
      </c>
      <c r="P8553">
        <v>6714</v>
      </c>
      <c r="Q8553" t="s">
        <v>95</v>
      </c>
      <c r="R8553">
        <v>716</v>
      </c>
      <c r="S8553" s="2">
        <v>44586</v>
      </c>
      <c r="T8553" s="2">
        <v>44591</v>
      </c>
      <c r="U8553">
        <v>0</v>
      </c>
      <c r="V8553" t="s">
        <v>106</v>
      </c>
      <c r="W8553">
        <v>635</v>
      </c>
      <c r="X8553" t="s">
        <v>60</v>
      </c>
      <c r="Y8553" t="s">
        <v>45</v>
      </c>
      <c r="Z8553">
        <v>0</v>
      </c>
      <c r="AA8553">
        <v>390</v>
      </c>
      <c r="AB8553">
        <v>6705</v>
      </c>
      <c r="AC8553" t="s">
        <v>107</v>
      </c>
    </row>
    <row r="8554" spans="1:29" x14ac:dyDescent="0.3">
      <c r="A8554" s="1" t="s">
        <v>29</v>
      </c>
      <c r="B8554" t="s">
        <v>62</v>
      </c>
      <c r="C8554" t="s">
        <v>4287</v>
      </c>
      <c r="D8554" t="s">
        <v>185</v>
      </c>
      <c r="E8554">
        <v>5</v>
      </c>
      <c r="F8554" t="s">
        <v>51</v>
      </c>
      <c r="G8554" t="s">
        <v>710</v>
      </c>
      <c r="H8554" t="s">
        <v>79</v>
      </c>
      <c r="I8554" t="s">
        <v>6579</v>
      </c>
      <c r="J8554" t="s">
        <v>7097</v>
      </c>
      <c r="K8554" t="s">
        <v>18398</v>
      </c>
      <c r="L8554" t="s">
        <v>18399</v>
      </c>
      <c r="M8554" t="s">
        <v>135</v>
      </c>
      <c r="N8554" t="s">
        <v>58</v>
      </c>
      <c r="O8554">
        <v>3670</v>
      </c>
      <c r="P8554">
        <v>7025</v>
      </c>
      <c r="Q8554" t="s">
        <v>95</v>
      </c>
      <c r="R8554">
        <v>293</v>
      </c>
      <c r="S8554" s="2">
        <v>44453</v>
      </c>
      <c r="T8554" s="2">
        <v>44464</v>
      </c>
      <c r="U8554">
        <v>0</v>
      </c>
      <c r="V8554" t="s">
        <v>85</v>
      </c>
      <c r="W8554">
        <v>824</v>
      </c>
      <c r="X8554" t="s">
        <v>60</v>
      </c>
      <c r="Y8554" t="s">
        <v>61</v>
      </c>
      <c r="Z8554">
        <v>1570</v>
      </c>
      <c r="AA8554">
        <v>941</v>
      </c>
      <c r="AB8554">
        <v>6266</v>
      </c>
      <c r="AC8554" t="s">
        <v>107</v>
      </c>
    </row>
    <row r="8555" spans="1:29" x14ac:dyDescent="0.3">
      <c r="A8555" s="1" t="s">
        <v>47</v>
      </c>
      <c r="B8555" t="s">
        <v>108</v>
      </c>
      <c r="C8555" t="s">
        <v>3655</v>
      </c>
      <c r="D8555" t="s">
        <v>257</v>
      </c>
      <c r="E8555">
        <v>2</v>
      </c>
      <c r="F8555" t="s">
        <v>271</v>
      </c>
      <c r="G8555" t="s">
        <v>400</v>
      </c>
      <c r="H8555" t="s">
        <v>35</v>
      </c>
      <c r="I8555" t="s">
        <v>2110</v>
      </c>
      <c r="J8555" t="s">
        <v>1390</v>
      </c>
      <c r="K8555" t="s">
        <v>18400</v>
      </c>
      <c r="L8555" t="s">
        <v>18401</v>
      </c>
      <c r="M8555" t="s">
        <v>522</v>
      </c>
      <c r="N8555" t="s">
        <v>58</v>
      </c>
      <c r="O8555">
        <v>6342</v>
      </c>
      <c r="P8555">
        <v>10336</v>
      </c>
      <c r="Q8555" t="s">
        <v>95</v>
      </c>
      <c r="R8555">
        <v>67</v>
      </c>
      <c r="S8555" s="2">
        <v>44379</v>
      </c>
      <c r="T8555" s="2">
        <v>44400</v>
      </c>
      <c r="U8555">
        <v>0</v>
      </c>
      <c r="V8555" t="s">
        <v>106</v>
      </c>
      <c r="W8555">
        <v>514</v>
      </c>
      <c r="X8555" t="s">
        <v>60</v>
      </c>
      <c r="Y8555" t="s">
        <v>45</v>
      </c>
      <c r="Z8555">
        <v>1407</v>
      </c>
      <c r="AA8555">
        <v>435</v>
      </c>
      <c r="AB8555">
        <v>9692</v>
      </c>
      <c r="AC8555" t="s">
        <v>107</v>
      </c>
    </row>
    <row r="8556" spans="1:29" x14ac:dyDescent="0.3">
      <c r="A8556" s="1" t="s">
        <v>47</v>
      </c>
      <c r="B8556" t="s">
        <v>48</v>
      </c>
      <c r="C8556" t="s">
        <v>1355</v>
      </c>
      <c r="D8556" t="s">
        <v>76</v>
      </c>
      <c r="E8556">
        <v>2</v>
      </c>
      <c r="F8556" t="s">
        <v>120</v>
      </c>
      <c r="G8556" t="s">
        <v>121</v>
      </c>
      <c r="H8556" t="s">
        <v>35</v>
      </c>
      <c r="I8556" t="s">
        <v>1303</v>
      </c>
      <c r="J8556" t="s">
        <v>274</v>
      </c>
      <c r="K8556" t="s">
        <v>18402</v>
      </c>
      <c r="L8556" t="s">
        <v>18403</v>
      </c>
      <c r="M8556" t="s">
        <v>438</v>
      </c>
      <c r="N8556" t="s">
        <v>84</v>
      </c>
      <c r="O8556">
        <v>3992</v>
      </c>
      <c r="P8556">
        <v>8770</v>
      </c>
      <c r="Q8556" t="s">
        <v>59</v>
      </c>
      <c r="R8556">
        <v>374</v>
      </c>
      <c r="S8556" s="2">
        <v>44988</v>
      </c>
      <c r="T8556" t="s">
        <v>42</v>
      </c>
      <c r="U8556">
        <v>4536</v>
      </c>
      <c r="V8556" t="s">
        <v>106</v>
      </c>
      <c r="W8556">
        <v>651</v>
      </c>
      <c r="X8556" t="s">
        <v>44</v>
      </c>
      <c r="Y8556" t="s">
        <v>61</v>
      </c>
      <c r="Z8556">
        <v>0</v>
      </c>
      <c r="AA8556">
        <v>907</v>
      </c>
      <c r="AB8556">
        <v>4883</v>
      </c>
      <c r="AC8556" t="s">
        <v>73</v>
      </c>
    </row>
    <row r="8557" spans="1:29" x14ac:dyDescent="0.3">
      <c r="A8557" s="1" t="s">
        <v>29</v>
      </c>
      <c r="B8557" t="s">
        <v>228</v>
      </c>
      <c r="C8557" t="s">
        <v>847</v>
      </c>
      <c r="D8557" t="s">
        <v>138</v>
      </c>
      <c r="E8557">
        <v>2</v>
      </c>
      <c r="F8557" t="s">
        <v>51</v>
      </c>
      <c r="G8557" t="s">
        <v>345</v>
      </c>
      <c r="H8557" t="s">
        <v>35</v>
      </c>
      <c r="I8557" t="s">
        <v>3282</v>
      </c>
      <c r="J8557" t="s">
        <v>730</v>
      </c>
      <c r="K8557" t="s">
        <v>18404</v>
      </c>
      <c r="L8557" t="s">
        <v>18405</v>
      </c>
      <c r="M8557" t="s">
        <v>473</v>
      </c>
      <c r="N8557" t="s">
        <v>58</v>
      </c>
      <c r="O8557">
        <v>11796</v>
      </c>
      <c r="P8557">
        <v>14665</v>
      </c>
      <c r="Q8557" t="s">
        <v>41</v>
      </c>
      <c r="R8557">
        <v>2</v>
      </c>
      <c r="S8557" s="2">
        <v>45261</v>
      </c>
      <c r="T8557" t="s">
        <v>42</v>
      </c>
      <c r="U8557">
        <v>0</v>
      </c>
      <c r="V8557" t="s">
        <v>85</v>
      </c>
      <c r="W8557">
        <v>413</v>
      </c>
      <c r="X8557" t="s">
        <v>44</v>
      </c>
      <c r="Y8557" t="s">
        <v>61</v>
      </c>
      <c r="Z8557">
        <v>1647</v>
      </c>
      <c r="AA8557">
        <v>255</v>
      </c>
      <c r="AB8557">
        <v>13253</v>
      </c>
      <c r="AC8557" t="s">
        <v>107</v>
      </c>
    </row>
    <row r="8558" spans="1:29" x14ac:dyDescent="0.3">
      <c r="A8558" s="1" t="s">
        <v>29</v>
      </c>
      <c r="B8558" t="s">
        <v>363</v>
      </c>
      <c r="C8558" t="s">
        <v>6193</v>
      </c>
      <c r="D8558" t="s">
        <v>352</v>
      </c>
      <c r="E8558">
        <v>5</v>
      </c>
      <c r="F8558" t="s">
        <v>64</v>
      </c>
      <c r="G8558" t="s">
        <v>88</v>
      </c>
      <c r="H8558" t="s">
        <v>79</v>
      </c>
      <c r="I8558" t="s">
        <v>1857</v>
      </c>
      <c r="J8558" t="s">
        <v>566</v>
      </c>
      <c r="K8558" t="s">
        <v>18406</v>
      </c>
      <c r="L8558" t="s">
        <v>18407</v>
      </c>
      <c r="M8558" t="s">
        <v>511</v>
      </c>
      <c r="N8558" t="s">
        <v>58</v>
      </c>
      <c r="O8558">
        <v>19668</v>
      </c>
      <c r="P8558">
        <v>22513</v>
      </c>
      <c r="Q8558" t="s">
        <v>59</v>
      </c>
      <c r="R8558">
        <v>94</v>
      </c>
      <c r="S8558" s="2">
        <v>44532</v>
      </c>
      <c r="T8558" t="s">
        <v>42</v>
      </c>
      <c r="U8558">
        <v>17610</v>
      </c>
      <c r="V8558" t="s">
        <v>43</v>
      </c>
      <c r="W8558">
        <v>767</v>
      </c>
      <c r="X8558" t="s">
        <v>44</v>
      </c>
      <c r="Y8558" t="s">
        <v>72</v>
      </c>
      <c r="Z8558">
        <v>3737</v>
      </c>
      <c r="AA8558">
        <v>576</v>
      </c>
      <c r="AB8558">
        <v>20291</v>
      </c>
      <c r="AC8558" t="s">
        <v>107</v>
      </c>
    </row>
    <row r="8559" spans="1:29" x14ac:dyDescent="0.3">
      <c r="A8559" s="1" t="s">
        <v>29</v>
      </c>
      <c r="B8559" t="s">
        <v>62</v>
      </c>
      <c r="C8559" t="s">
        <v>3683</v>
      </c>
      <c r="D8559" t="s">
        <v>50</v>
      </c>
      <c r="E8559">
        <v>2</v>
      </c>
      <c r="F8559" t="s">
        <v>99</v>
      </c>
      <c r="G8559" t="s">
        <v>100</v>
      </c>
      <c r="H8559" t="s">
        <v>79</v>
      </c>
      <c r="I8559" t="s">
        <v>4854</v>
      </c>
      <c r="J8559" t="s">
        <v>6071</v>
      </c>
      <c r="K8559" t="s">
        <v>18408</v>
      </c>
      <c r="L8559" t="s">
        <v>18409</v>
      </c>
      <c r="M8559" t="s">
        <v>584</v>
      </c>
      <c r="N8559" t="s">
        <v>84</v>
      </c>
      <c r="O8559">
        <v>18699</v>
      </c>
      <c r="P8559">
        <v>22123</v>
      </c>
      <c r="Q8559" t="s">
        <v>41</v>
      </c>
      <c r="R8559">
        <v>340</v>
      </c>
      <c r="S8559" s="2">
        <v>44485</v>
      </c>
      <c r="T8559" t="s">
        <v>42</v>
      </c>
      <c r="U8559">
        <v>0</v>
      </c>
      <c r="V8559" t="s">
        <v>43</v>
      </c>
      <c r="W8559">
        <v>714</v>
      </c>
      <c r="X8559" t="s">
        <v>44</v>
      </c>
      <c r="Y8559" t="s">
        <v>61</v>
      </c>
      <c r="Z8559">
        <v>0</v>
      </c>
      <c r="AA8559">
        <v>747</v>
      </c>
      <c r="AB8559">
        <v>20532</v>
      </c>
      <c r="AC8559" t="s">
        <v>107</v>
      </c>
    </row>
    <row r="8560" spans="1:29" x14ac:dyDescent="0.3">
      <c r="A8560" s="1" t="s">
        <v>29</v>
      </c>
      <c r="B8560" t="s">
        <v>327</v>
      </c>
      <c r="C8560" t="s">
        <v>3636</v>
      </c>
      <c r="D8560" t="s">
        <v>110</v>
      </c>
      <c r="E8560">
        <v>3</v>
      </c>
      <c r="F8560" t="s">
        <v>77</v>
      </c>
      <c r="G8560" t="s">
        <v>264</v>
      </c>
      <c r="H8560" t="s">
        <v>79</v>
      </c>
      <c r="I8560" t="s">
        <v>377</v>
      </c>
      <c r="J8560" t="s">
        <v>224</v>
      </c>
      <c r="K8560">
        <f>1-202-908-1410</f>
        <v>-2519</v>
      </c>
      <c r="L8560" t="s">
        <v>18410</v>
      </c>
      <c r="M8560" t="s">
        <v>2350</v>
      </c>
      <c r="N8560" t="s">
        <v>94</v>
      </c>
      <c r="O8560">
        <v>12834</v>
      </c>
      <c r="P8560">
        <v>17117</v>
      </c>
      <c r="Q8560" t="s">
        <v>59</v>
      </c>
      <c r="R8560">
        <v>565</v>
      </c>
      <c r="S8560" s="2">
        <v>45295</v>
      </c>
      <c r="T8560" s="2">
        <v>45321</v>
      </c>
      <c r="U8560">
        <v>28447</v>
      </c>
      <c r="V8560" t="s">
        <v>71</v>
      </c>
      <c r="W8560">
        <v>729</v>
      </c>
      <c r="X8560" t="s">
        <v>60</v>
      </c>
      <c r="Y8560" t="s">
        <v>61</v>
      </c>
      <c r="Z8560">
        <v>0</v>
      </c>
      <c r="AA8560">
        <v>190</v>
      </c>
      <c r="AB8560">
        <v>16469</v>
      </c>
      <c r="AC8560" t="s">
        <v>73</v>
      </c>
    </row>
    <row r="8561" spans="1:29" x14ac:dyDescent="0.3">
      <c r="A8561" s="1" t="s">
        <v>47</v>
      </c>
      <c r="B8561" t="s">
        <v>592</v>
      </c>
      <c r="C8561" t="s">
        <v>2444</v>
      </c>
      <c r="D8561" t="s">
        <v>110</v>
      </c>
      <c r="E8561">
        <v>9</v>
      </c>
      <c r="F8561" t="s">
        <v>120</v>
      </c>
      <c r="G8561" t="s">
        <v>468</v>
      </c>
      <c r="H8561" t="s">
        <v>79</v>
      </c>
      <c r="I8561" t="s">
        <v>8028</v>
      </c>
      <c r="J8561" t="s">
        <v>1684</v>
      </c>
      <c r="K8561">
        <f>1-144-47-3670</f>
        <v>-3860</v>
      </c>
      <c r="L8561" t="s">
        <v>18411</v>
      </c>
      <c r="M8561" t="s">
        <v>2167</v>
      </c>
      <c r="N8561" t="s">
        <v>84</v>
      </c>
      <c r="O8561">
        <v>12187</v>
      </c>
      <c r="P8561">
        <v>15060</v>
      </c>
      <c r="Q8561" t="s">
        <v>95</v>
      </c>
      <c r="R8561">
        <v>403</v>
      </c>
      <c r="S8561" s="2">
        <v>45079</v>
      </c>
      <c r="T8561" t="s">
        <v>42</v>
      </c>
      <c r="U8561">
        <v>0</v>
      </c>
      <c r="V8561" t="s">
        <v>43</v>
      </c>
      <c r="W8561">
        <v>791</v>
      </c>
      <c r="X8561" t="s">
        <v>44</v>
      </c>
      <c r="Y8561" t="s">
        <v>72</v>
      </c>
      <c r="Z8561">
        <v>0</v>
      </c>
      <c r="AA8561">
        <v>576</v>
      </c>
      <c r="AB8561">
        <v>13898</v>
      </c>
      <c r="AC8561" t="s">
        <v>73</v>
      </c>
    </row>
    <row r="8562" spans="1:29" x14ac:dyDescent="0.3">
      <c r="A8562" s="1" t="s">
        <v>29</v>
      </c>
      <c r="B8562" t="s">
        <v>96</v>
      </c>
      <c r="C8562" t="s">
        <v>1523</v>
      </c>
      <c r="D8562" t="s">
        <v>50</v>
      </c>
      <c r="E8562">
        <v>9</v>
      </c>
      <c r="F8562" t="s">
        <v>33</v>
      </c>
      <c r="G8562" t="s">
        <v>411</v>
      </c>
      <c r="H8562" t="s">
        <v>79</v>
      </c>
      <c r="I8562" t="s">
        <v>417</v>
      </c>
      <c r="J8562" t="s">
        <v>524</v>
      </c>
      <c r="K8562" t="s">
        <v>18412</v>
      </c>
      <c r="L8562" t="s">
        <v>18413</v>
      </c>
      <c r="M8562" t="s">
        <v>1197</v>
      </c>
      <c r="N8562" t="s">
        <v>94</v>
      </c>
      <c r="O8562">
        <v>28409</v>
      </c>
      <c r="P8562">
        <v>30706</v>
      </c>
      <c r="Q8562" t="s">
        <v>95</v>
      </c>
      <c r="R8562">
        <v>689</v>
      </c>
      <c r="S8562" s="2">
        <v>44350</v>
      </c>
      <c r="T8562" t="s">
        <v>42</v>
      </c>
      <c r="U8562">
        <v>0</v>
      </c>
      <c r="V8562" t="s">
        <v>106</v>
      </c>
      <c r="W8562">
        <v>485</v>
      </c>
      <c r="X8562" t="s">
        <v>44</v>
      </c>
      <c r="Y8562" t="s">
        <v>61</v>
      </c>
      <c r="Z8562">
        <v>0</v>
      </c>
      <c r="AA8562">
        <v>224</v>
      </c>
      <c r="AB8562">
        <v>29315</v>
      </c>
      <c r="AC8562" t="s">
        <v>46</v>
      </c>
    </row>
    <row r="8563" spans="1:29" x14ac:dyDescent="0.3">
      <c r="A8563" s="1" t="s">
        <v>29</v>
      </c>
      <c r="B8563" t="s">
        <v>363</v>
      </c>
      <c r="C8563" t="s">
        <v>6193</v>
      </c>
      <c r="D8563" t="s">
        <v>32</v>
      </c>
      <c r="E8563">
        <v>9</v>
      </c>
      <c r="F8563" t="s">
        <v>186</v>
      </c>
      <c r="G8563" t="s">
        <v>1504</v>
      </c>
      <c r="H8563" t="s">
        <v>79</v>
      </c>
      <c r="I8563" t="s">
        <v>4820</v>
      </c>
      <c r="J8563" t="s">
        <v>6088</v>
      </c>
      <c r="K8563" t="s">
        <v>18414</v>
      </c>
      <c r="L8563" t="s">
        <v>18415</v>
      </c>
      <c r="M8563" t="s">
        <v>494</v>
      </c>
      <c r="N8563" t="s">
        <v>94</v>
      </c>
      <c r="O8563">
        <v>19576</v>
      </c>
      <c r="P8563">
        <v>23171</v>
      </c>
      <c r="Q8563" t="s">
        <v>95</v>
      </c>
      <c r="R8563">
        <v>778</v>
      </c>
      <c r="S8563" s="2">
        <v>44451</v>
      </c>
      <c r="T8563" t="s">
        <v>42</v>
      </c>
      <c r="U8563">
        <v>0</v>
      </c>
      <c r="V8563" t="s">
        <v>106</v>
      </c>
      <c r="W8563">
        <v>570</v>
      </c>
      <c r="X8563" t="s">
        <v>44</v>
      </c>
      <c r="Y8563" t="s">
        <v>45</v>
      </c>
      <c r="Z8563">
        <v>0</v>
      </c>
      <c r="AA8563">
        <v>249</v>
      </c>
      <c r="AB8563">
        <v>21967</v>
      </c>
      <c r="AC8563" t="s">
        <v>73</v>
      </c>
    </row>
    <row r="8564" spans="1:29" x14ac:dyDescent="0.3">
      <c r="A8564" s="1" t="s">
        <v>47</v>
      </c>
      <c r="B8564" t="s">
        <v>108</v>
      </c>
      <c r="C8564" t="s">
        <v>270</v>
      </c>
      <c r="D8564" t="s">
        <v>128</v>
      </c>
      <c r="E8564">
        <v>2</v>
      </c>
      <c r="F8564" t="s">
        <v>77</v>
      </c>
      <c r="G8564" t="s">
        <v>980</v>
      </c>
      <c r="H8564" t="s">
        <v>79</v>
      </c>
      <c r="I8564" t="s">
        <v>36</v>
      </c>
      <c r="J8564" t="s">
        <v>180</v>
      </c>
      <c r="K8564" t="s">
        <v>18416</v>
      </c>
      <c r="L8564" t="s">
        <v>18417</v>
      </c>
      <c r="M8564" t="s">
        <v>1402</v>
      </c>
      <c r="N8564" t="s">
        <v>58</v>
      </c>
      <c r="O8564">
        <v>17325</v>
      </c>
      <c r="P8564">
        <v>21807</v>
      </c>
      <c r="Q8564" t="s">
        <v>59</v>
      </c>
      <c r="R8564">
        <v>341</v>
      </c>
      <c r="S8564" s="2">
        <v>44508</v>
      </c>
      <c r="T8564" t="s">
        <v>42</v>
      </c>
      <c r="U8564">
        <v>34896</v>
      </c>
      <c r="V8564" t="s">
        <v>85</v>
      </c>
      <c r="W8564">
        <v>763</v>
      </c>
      <c r="X8564" t="s">
        <v>44</v>
      </c>
      <c r="Y8564" t="s">
        <v>45</v>
      </c>
      <c r="Z8564">
        <v>1224</v>
      </c>
      <c r="AA8564">
        <v>163</v>
      </c>
      <c r="AB8564">
        <v>20109</v>
      </c>
      <c r="AC8564" t="s">
        <v>107</v>
      </c>
    </row>
    <row r="8565" spans="1:29" x14ac:dyDescent="0.3">
      <c r="A8565" s="1" t="s">
        <v>29</v>
      </c>
      <c r="B8565" t="s">
        <v>541</v>
      </c>
      <c r="C8565" t="s">
        <v>3205</v>
      </c>
      <c r="D8565" t="s">
        <v>257</v>
      </c>
      <c r="E8565">
        <v>8</v>
      </c>
      <c r="F8565" t="s">
        <v>77</v>
      </c>
      <c r="G8565" t="s">
        <v>264</v>
      </c>
      <c r="H8565" t="s">
        <v>79</v>
      </c>
      <c r="I8565" t="s">
        <v>223</v>
      </c>
      <c r="J8565" t="s">
        <v>1554</v>
      </c>
      <c r="K8565" t="s">
        <v>18418</v>
      </c>
      <c r="L8565" t="s">
        <v>18419</v>
      </c>
      <c r="M8565" t="s">
        <v>1715</v>
      </c>
      <c r="N8565" t="s">
        <v>94</v>
      </c>
      <c r="O8565">
        <v>20412</v>
      </c>
      <c r="P8565">
        <v>25050</v>
      </c>
      <c r="Q8565" t="s">
        <v>95</v>
      </c>
      <c r="R8565">
        <v>60</v>
      </c>
      <c r="S8565" s="2">
        <v>44781</v>
      </c>
      <c r="T8565" s="2">
        <v>44798</v>
      </c>
      <c r="U8565">
        <v>0</v>
      </c>
      <c r="V8565" t="s">
        <v>85</v>
      </c>
      <c r="W8565">
        <v>615</v>
      </c>
      <c r="X8565" t="s">
        <v>60</v>
      </c>
      <c r="Y8565" t="s">
        <v>45</v>
      </c>
      <c r="Z8565">
        <v>0</v>
      </c>
      <c r="AA8565">
        <v>448</v>
      </c>
      <c r="AB8565">
        <v>23758</v>
      </c>
      <c r="AC8565" t="s">
        <v>46</v>
      </c>
    </row>
    <row r="8566" spans="1:29" x14ac:dyDescent="0.3">
      <c r="A8566" s="1" t="s">
        <v>47</v>
      </c>
      <c r="B8566" t="s">
        <v>145</v>
      </c>
      <c r="C8566" t="s">
        <v>3466</v>
      </c>
      <c r="D8566" t="s">
        <v>119</v>
      </c>
      <c r="E8566">
        <v>10</v>
      </c>
      <c r="F8566" t="s">
        <v>64</v>
      </c>
      <c r="G8566" t="s">
        <v>388</v>
      </c>
      <c r="H8566" t="s">
        <v>79</v>
      </c>
      <c r="I8566" t="s">
        <v>230</v>
      </c>
      <c r="J8566" t="s">
        <v>406</v>
      </c>
      <c r="K8566" t="s">
        <v>18420</v>
      </c>
      <c r="L8566" t="s">
        <v>18421</v>
      </c>
      <c r="M8566" t="s">
        <v>1294</v>
      </c>
      <c r="N8566" t="s">
        <v>58</v>
      </c>
      <c r="O8566">
        <v>25171</v>
      </c>
      <c r="P8566">
        <v>29788</v>
      </c>
      <c r="Q8566" t="s">
        <v>59</v>
      </c>
      <c r="R8566">
        <v>850</v>
      </c>
      <c r="S8566" s="2">
        <v>44794</v>
      </c>
      <c r="T8566" t="s">
        <v>42</v>
      </c>
      <c r="U8566">
        <v>31305</v>
      </c>
      <c r="V8566" t="s">
        <v>85</v>
      </c>
      <c r="W8566">
        <v>600</v>
      </c>
      <c r="X8566" t="s">
        <v>44</v>
      </c>
      <c r="Y8566" t="s">
        <v>45</v>
      </c>
      <c r="Z8566">
        <v>2984</v>
      </c>
      <c r="AA8566">
        <v>883</v>
      </c>
      <c r="AB8566">
        <v>27233</v>
      </c>
      <c r="AC8566" t="s">
        <v>107</v>
      </c>
    </row>
    <row r="8567" spans="1:29" x14ac:dyDescent="0.3">
      <c r="A8567" s="1" t="s">
        <v>47</v>
      </c>
      <c r="B8567" t="s">
        <v>592</v>
      </c>
      <c r="C8567" t="s">
        <v>2147</v>
      </c>
      <c r="D8567" t="s">
        <v>50</v>
      </c>
      <c r="E8567">
        <v>5</v>
      </c>
      <c r="F8567" t="s">
        <v>64</v>
      </c>
      <c r="G8567" t="s">
        <v>1599</v>
      </c>
      <c r="H8567" t="s">
        <v>35</v>
      </c>
      <c r="I8567" t="s">
        <v>5818</v>
      </c>
      <c r="J8567" t="s">
        <v>15742</v>
      </c>
      <c r="K8567">
        <v>4307473809</v>
      </c>
      <c r="L8567" t="s">
        <v>18422</v>
      </c>
      <c r="M8567" t="s">
        <v>2150</v>
      </c>
      <c r="N8567" t="s">
        <v>94</v>
      </c>
      <c r="O8567">
        <v>16029</v>
      </c>
      <c r="P8567">
        <v>20000</v>
      </c>
      <c r="Q8567" t="s">
        <v>41</v>
      </c>
      <c r="R8567">
        <v>800</v>
      </c>
      <c r="S8567" s="2">
        <v>45029</v>
      </c>
      <c r="T8567" t="s">
        <v>42</v>
      </c>
      <c r="U8567">
        <v>0</v>
      </c>
      <c r="V8567" t="s">
        <v>71</v>
      </c>
      <c r="W8567">
        <v>756</v>
      </c>
      <c r="X8567" t="s">
        <v>44</v>
      </c>
      <c r="Y8567" t="s">
        <v>45</v>
      </c>
      <c r="Z8567">
        <v>0</v>
      </c>
      <c r="AA8567">
        <v>406</v>
      </c>
      <c r="AB8567">
        <v>19095</v>
      </c>
      <c r="AC8567" t="s">
        <v>73</v>
      </c>
    </row>
    <row r="8568" spans="1:29" x14ac:dyDescent="0.3">
      <c r="A8568" s="1" t="s">
        <v>47</v>
      </c>
      <c r="B8568" t="s">
        <v>592</v>
      </c>
      <c r="C8568" t="s">
        <v>3858</v>
      </c>
      <c r="D8568" t="s">
        <v>387</v>
      </c>
      <c r="E8568">
        <v>5</v>
      </c>
      <c r="F8568" t="s">
        <v>33</v>
      </c>
      <c r="G8568" t="s">
        <v>179</v>
      </c>
      <c r="H8568" t="s">
        <v>79</v>
      </c>
      <c r="I8568" t="s">
        <v>2251</v>
      </c>
      <c r="J8568" t="s">
        <v>1554</v>
      </c>
      <c r="K8568" t="s">
        <v>18423</v>
      </c>
      <c r="L8568" t="s">
        <v>18424</v>
      </c>
      <c r="M8568" t="s">
        <v>2648</v>
      </c>
      <c r="N8568" t="s">
        <v>58</v>
      </c>
      <c r="O8568">
        <v>14378</v>
      </c>
      <c r="P8568">
        <v>18596</v>
      </c>
      <c r="Q8568" t="s">
        <v>41</v>
      </c>
      <c r="R8568">
        <v>691</v>
      </c>
      <c r="S8568" s="2">
        <v>45153</v>
      </c>
      <c r="T8568" t="s">
        <v>42</v>
      </c>
      <c r="U8568">
        <v>0</v>
      </c>
      <c r="V8568" t="s">
        <v>43</v>
      </c>
      <c r="W8568">
        <v>461</v>
      </c>
      <c r="X8568" t="s">
        <v>44</v>
      </c>
      <c r="Y8568" t="s">
        <v>45</v>
      </c>
      <c r="Z8568">
        <v>2266</v>
      </c>
      <c r="AA8568">
        <v>399</v>
      </c>
      <c r="AB8568">
        <v>14724</v>
      </c>
      <c r="AC8568" t="s">
        <v>46</v>
      </c>
    </row>
    <row r="8569" spans="1:29" x14ac:dyDescent="0.3">
      <c r="A8569" s="1" t="s">
        <v>47</v>
      </c>
      <c r="B8569" t="s">
        <v>176</v>
      </c>
      <c r="C8569" t="s">
        <v>4412</v>
      </c>
      <c r="D8569" t="s">
        <v>50</v>
      </c>
      <c r="E8569">
        <v>1</v>
      </c>
      <c r="F8569" t="s">
        <v>77</v>
      </c>
      <c r="G8569" t="s">
        <v>440</v>
      </c>
      <c r="H8569" t="s">
        <v>79</v>
      </c>
      <c r="I8569" t="s">
        <v>292</v>
      </c>
      <c r="J8569" t="s">
        <v>730</v>
      </c>
      <c r="K8569" t="s">
        <v>18425</v>
      </c>
      <c r="L8569" t="s">
        <v>18426</v>
      </c>
      <c r="M8569" t="s">
        <v>183</v>
      </c>
      <c r="N8569" t="s">
        <v>40</v>
      </c>
      <c r="O8569">
        <v>4163</v>
      </c>
      <c r="P8569">
        <v>8806</v>
      </c>
      <c r="Q8569" t="s">
        <v>59</v>
      </c>
      <c r="R8569">
        <v>824</v>
      </c>
      <c r="S8569" s="2">
        <v>45175</v>
      </c>
      <c r="T8569" t="s">
        <v>42</v>
      </c>
      <c r="U8569">
        <v>25670</v>
      </c>
      <c r="V8569" t="s">
        <v>85</v>
      </c>
      <c r="W8569">
        <v>466</v>
      </c>
      <c r="X8569" t="s">
        <v>44</v>
      </c>
      <c r="Y8569" t="s">
        <v>61</v>
      </c>
      <c r="Z8569">
        <v>0</v>
      </c>
      <c r="AA8569">
        <v>461</v>
      </c>
      <c r="AB8569">
        <v>4734</v>
      </c>
      <c r="AC8569" t="s">
        <v>73</v>
      </c>
    </row>
    <row r="8570" spans="1:29" x14ac:dyDescent="0.3">
      <c r="A8570" s="1" t="s">
        <v>29</v>
      </c>
      <c r="B8570" t="s">
        <v>62</v>
      </c>
      <c r="C8570" t="s">
        <v>321</v>
      </c>
      <c r="D8570" t="s">
        <v>236</v>
      </c>
      <c r="E8570">
        <v>1</v>
      </c>
      <c r="F8570" t="s">
        <v>99</v>
      </c>
      <c r="G8570" t="s">
        <v>100</v>
      </c>
      <c r="H8570" t="s">
        <v>79</v>
      </c>
      <c r="I8570" t="s">
        <v>1960</v>
      </c>
      <c r="J8570" t="s">
        <v>3310</v>
      </c>
      <c r="K8570">
        <v>4169510750</v>
      </c>
      <c r="L8570" t="s">
        <v>18427</v>
      </c>
      <c r="M8570" t="s">
        <v>404</v>
      </c>
      <c r="N8570" t="s">
        <v>94</v>
      </c>
      <c r="O8570">
        <v>2690</v>
      </c>
      <c r="P8570">
        <v>6698</v>
      </c>
      <c r="Q8570" t="s">
        <v>59</v>
      </c>
      <c r="R8570">
        <v>395</v>
      </c>
      <c r="S8570" s="2">
        <v>44833</v>
      </c>
      <c r="T8570" t="s">
        <v>42</v>
      </c>
      <c r="U8570">
        <v>39272</v>
      </c>
      <c r="V8570" t="s">
        <v>106</v>
      </c>
      <c r="W8570">
        <v>764</v>
      </c>
      <c r="X8570" t="s">
        <v>44</v>
      </c>
      <c r="Y8570" t="s">
        <v>45</v>
      </c>
      <c r="Z8570">
        <v>0</v>
      </c>
      <c r="AA8570">
        <v>348</v>
      </c>
      <c r="AB8570">
        <v>4824</v>
      </c>
      <c r="AC8570" t="s">
        <v>107</v>
      </c>
    </row>
    <row r="8571" spans="1:29" x14ac:dyDescent="0.3">
      <c r="A8571" s="1" t="s">
        <v>29</v>
      </c>
      <c r="B8571" t="s">
        <v>30</v>
      </c>
      <c r="C8571" t="s">
        <v>3274</v>
      </c>
      <c r="D8571" t="s">
        <v>76</v>
      </c>
      <c r="E8571">
        <v>10</v>
      </c>
      <c r="F8571" t="s">
        <v>33</v>
      </c>
      <c r="G8571" t="s">
        <v>848</v>
      </c>
      <c r="H8571" t="s">
        <v>35</v>
      </c>
      <c r="I8571" t="s">
        <v>3013</v>
      </c>
      <c r="J8571" t="s">
        <v>470</v>
      </c>
      <c r="K8571" t="s">
        <v>18428</v>
      </c>
      <c r="L8571" t="s">
        <v>18429</v>
      </c>
      <c r="M8571" t="s">
        <v>1491</v>
      </c>
      <c r="N8571" t="s">
        <v>40</v>
      </c>
      <c r="O8571">
        <v>28831</v>
      </c>
      <c r="P8571">
        <v>31344</v>
      </c>
      <c r="Q8571" t="s">
        <v>59</v>
      </c>
      <c r="R8571">
        <v>930</v>
      </c>
      <c r="S8571" s="2">
        <v>45261</v>
      </c>
      <c r="T8571" s="2">
        <v>45282</v>
      </c>
      <c r="U8571">
        <v>48107</v>
      </c>
      <c r="V8571" t="s">
        <v>85</v>
      </c>
      <c r="W8571">
        <v>845</v>
      </c>
      <c r="X8571" t="s">
        <v>60</v>
      </c>
      <c r="Y8571" t="s">
        <v>45</v>
      </c>
      <c r="Z8571">
        <v>0</v>
      </c>
      <c r="AA8571">
        <v>205</v>
      </c>
      <c r="AB8571">
        <v>29018</v>
      </c>
      <c r="AC8571" t="s">
        <v>46</v>
      </c>
    </row>
    <row r="8572" spans="1:29" x14ac:dyDescent="0.3">
      <c r="A8572" s="1" t="s">
        <v>47</v>
      </c>
      <c r="B8572" t="s">
        <v>153</v>
      </c>
      <c r="C8572" t="s">
        <v>339</v>
      </c>
      <c r="D8572" t="s">
        <v>155</v>
      </c>
      <c r="E8572">
        <v>7</v>
      </c>
      <c r="F8572" t="s">
        <v>51</v>
      </c>
      <c r="G8572" t="s">
        <v>291</v>
      </c>
      <c r="H8572" t="s">
        <v>79</v>
      </c>
      <c r="I8572" t="s">
        <v>417</v>
      </c>
      <c r="J8572" t="s">
        <v>1731</v>
      </c>
      <c r="K8572" t="s">
        <v>18430</v>
      </c>
      <c r="L8572" t="s">
        <v>18431</v>
      </c>
      <c r="M8572" t="s">
        <v>410</v>
      </c>
      <c r="N8572" t="s">
        <v>84</v>
      </c>
      <c r="O8572">
        <v>3215</v>
      </c>
      <c r="P8572">
        <v>5472</v>
      </c>
      <c r="Q8572" t="s">
        <v>59</v>
      </c>
      <c r="R8572">
        <v>739</v>
      </c>
      <c r="S8572" s="2">
        <v>44646</v>
      </c>
      <c r="T8572" t="s">
        <v>42</v>
      </c>
      <c r="U8572">
        <v>1963</v>
      </c>
      <c r="V8572" t="s">
        <v>106</v>
      </c>
      <c r="W8572">
        <v>547</v>
      </c>
      <c r="X8572" t="s">
        <v>44</v>
      </c>
      <c r="Y8572" t="s">
        <v>72</v>
      </c>
      <c r="Z8572">
        <v>0</v>
      </c>
      <c r="AA8572">
        <v>122</v>
      </c>
      <c r="AB8572">
        <v>3277</v>
      </c>
      <c r="AC8572" t="s">
        <v>46</v>
      </c>
    </row>
    <row r="8573" spans="1:29" x14ac:dyDescent="0.3">
      <c r="A8573" s="1" t="s">
        <v>29</v>
      </c>
      <c r="B8573" t="s">
        <v>541</v>
      </c>
      <c r="C8573" t="s">
        <v>1165</v>
      </c>
      <c r="D8573" t="s">
        <v>110</v>
      </c>
      <c r="E8573">
        <v>1</v>
      </c>
      <c r="F8573" t="s">
        <v>271</v>
      </c>
      <c r="G8573" t="s">
        <v>272</v>
      </c>
      <c r="H8573" t="s">
        <v>35</v>
      </c>
      <c r="I8573" t="s">
        <v>238</v>
      </c>
      <c r="J8573" t="s">
        <v>3589</v>
      </c>
      <c r="K8573" t="s">
        <v>18432</v>
      </c>
      <c r="L8573" t="s">
        <v>18433</v>
      </c>
      <c r="M8573" t="s">
        <v>1632</v>
      </c>
      <c r="N8573" t="s">
        <v>94</v>
      </c>
      <c r="O8573">
        <v>25161</v>
      </c>
      <c r="P8573">
        <v>29902</v>
      </c>
      <c r="Q8573" t="s">
        <v>95</v>
      </c>
      <c r="R8573">
        <v>445</v>
      </c>
      <c r="S8573" s="2">
        <v>44638</v>
      </c>
      <c r="T8573" s="2">
        <v>44652</v>
      </c>
      <c r="U8573">
        <v>0</v>
      </c>
      <c r="V8573" t="s">
        <v>71</v>
      </c>
      <c r="W8573">
        <v>680</v>
      </c>
      <c r="X8573" t="s">
        <v>60</v>
      </c>
      <c r="Y8573" t="s">
        <v>45</v>
      </c>
      <c r="Z8573">
        <v>0</v>
      </c>
      <c r="AA8573">
        <v>857</v>
      </c>
      <c r="AB8573">
        <v>26625</v>
      </c>
      <c r="AC8573" t="s">
        <v>73</v>
      </c>
    </row>
    <row r="8574" spans="1:29" x14ac:dyDescent="0.3">
      <c r="A8574" s="1" t="s">
        <v>29</v>
      </c>
      <c r="B8574" t="s">
        <v>363</v>
      </c>
      <c r="C8574" t="s">
        <v>488</v>
      </c>
      <c r="D8574" t="s">
        <v>352</v>
      </c>
      <c r="E8574">
        <v>7</v>
      </c>
      <c r="F8574" t="s">
        <v>120</v>
      </c>
      <c r="G8574" t="s">
        <v>489</v>
      </c>
      <c r="H8574" t="s">
        <v>35</v>
      </c>
      <c r="I8574" t="s">
        <v>1735</v>
      </c>
      <c r="J8574" t="s">
        <v>406</v>
      </c>
      <c r="K8574" t="s">
        <v>18434</v>
      </c>
      <c r="L8574" t="s">
        <v>12200</v>
      </c>
      <c r="M8574" t="s">
        <v>456</v>
      </c>
      <c r="N8574" t="s">
        <v>58</v>
      </c>
      <c r="O8574">
        <v>7282</v>
      </c>
      <c r="P8574">
        <v>9870</v>
      </c>
      <c r="Q8574" t="s">
        <v>41</v>
      </c>
      <c r="R8574">
        <v>287</v>
      </c>
      <c r="S8574" s="2">
        <v>44367</v>
      </c>
      <c r="T8574" s="2">
        <v>44373</v>
      </c>
      <c r="U8574">
        <v>0</v>
      </c>
      <c r="V8574" t="s">
        <v>71</v>
      </c>
      <c r="W8574">
        <v>411</v>
      </c>
      <c r="X8574" t="s">
        <v>60</v>
      </c>
      <c r="Y8574" t="s">
        <v>45</v>
      </c>
      <c r="Z8574">
        <v>2597</v>
      </c>
      <c r="AA8574">
        <v>582</v>
      </c>
      <c r="AB8574">
        <v>9065</v>
      </c>
      <c r="AC8574" t="s">
        <v>46</v>
      </c>
    </row>
    <row r="8575" spans="1:29" x14ac:dyDescent="0.3">
      <c r="A8575" s="1" t="s">
        <v>29</v>
      </c>
      <c r="B8575" t="s">
        <v>393</v>
      </c>
      <c r="C8575" t="s">
        <v>2027</v>
      </c>
      <c r="D8575" t="s">
        <v>201</v>
      </c>
      <c r="E8575">
        <v>4</v>
      </c>
      <c r="F8575" t="s">
        <v>51</v>
      </c>
      <c r="G8575" t="s">
        <v>710</v>
      </c>
      <c r="H8575" t="s">
        <v>35</v>
      </c>
      <c r="I8575" t="s">
        <v>3388</v>
      </c>
      <c r="J8575" t="s">
        <v>3198</v>
      </c>
      <c r="K8575" t="s">
        <v>18435</v>
      </c>
      <c r="L8575" t="s">
        <v>18436</v>
      </c>
      <c r="M8575" t="s">
        <v>2103</v>
      </c>
      <c r="N8575" t="s">
        <v>58</v>
      </c>
      <c r="O8575">
        <v>17309</v>
      </c>
      <c r="P8575">
        <v>20953</v>
      </c>
      <c r="Q8575" t="s">
        <v>59</v>
      </c>
      <c r="R8575">
        <v>473</v>
      </c>
      <c r="S8575" s="2">
        <v>44570</v>
      </c>
      <c r="T8575" s="2">
        <v>44574</v>
      </c>
      <c r="U8575">
        <v>22782</v>
      </c>
      <c r="V8575" t="s">
        <v>71</v>
      </c>
      <c r="W8575">
        <v>822</v>
      </c>
      <c r="X8575" t="s">
        <v>60</v>
      </c>
      <c r="Y8575" t="s">
        <v>72</v>
      </c>
      <c r="Z8575">
        <v>1822</v>
      </c>
      <c r="AA8575">
        <v>866</v>
      </c>
      <c r="AB8575">
        <v>20861</v>
      </c>
      <c r="AC8575" t="s">
        <v>107</v>
      </c>
    </row>
    <row r="8576" spans="1:29" x14ac:dyDescent="0.3">
      <c r="A8576" s="1" t="s">
        <v>29</v>
      </c>
      <c r="B8576" t="s">
        <v>62</v>
      </c>
      <c r="C8576" t="s">
        <v>1821</v>
      </c>
      <c r="D8576" t="s">
        <v>155</v>
      </c>
      <c r="E8576">
        <v>10</v>
      </c>
      <c r="F8576" t="s">
        <v>221</v>
      </c>
      <c r="G8576" t="s">
        <v>1096</v>
      </c>
      <c r="H8576" t="s">
        <v>79</v>
      </c>
      <c r="I8576" t="s">
        <v>849</v>
      </c>
      <c r="J8576" t="s">
        <v>2330</v>
      </c>
      <c r="K8576" t="s">
        <v>18437</v>
      </c>
      <c r="L8576" t="s">
        <v>18438</v>
      </c>
      <c r="M8576" t="s">
        <v>135</v>
      </c>
      <c r="N8576" t="s">
        <v>40</v>
      </c>
      <c r="O8576">
        <v>19855</v>
      </c>
      <c r="P8576">
        <v>22582</v>
      </c>
      <c r="Q8576" t="s">
        <v>41</v>
      </c>
      <c r="R8576">
        <v>492</v>
      </c>
      <c r="S8576" s="2">
        <v>45088</v>
      </c>
      <c r="T8576" t="s">
        <v>42</v>
      </c>
      <c r="U8576">
        <v>0</v>
      </c>
      <c r="V8576" t="s">
        <v>106</v>
      </c>
      <c r="W8576">
        <v>501</v>
      </c>
      <c r="X8576" t="s">
        <v>44</v>
      </c>
      <c r="Y8576" t="s">
        <v>61</v>
      </c>
      <c r="Z8576">
        <v>0</v>
      </c>
      <c r="AA8576">
        <v>592</v>
      </c>
      <c r="AB8576">
        <v>22125</v>
      </c>
      <c r="AC8576" t="s">
        <v>107</v>
      </c>
    </row>
    <row r="8577" spans="1:29" x14ac:dyDescent="0.3">
      <c r="A8577" s="1" t="s">
        <v>29</v>
      </c>
      <c r="B8577" t="s">
        <v>30</v>
      </c>
      <c r="C8577" t="s">
        <v>31</v>
      </c>
      <c r="D8577" t="s">
        <v>128</v>
      </c>
      <c r="E8577">
        <v>5</v>
      </c>
      <c r="F8577" t="s">
        <v>77</v>
      </c>
      <c r="G8577" t="s">
        <v>147</v>
      </c>
      <c r="H8577" t="s">
        <v>35</v>
      </c>
      <c r="I8577" t="s">
        <v>906</v>
      </c>
      <c r="J8577" t="s">
        <v>13125</v>
      </c>
      <c r="K8577">
        <v>9476623602</v>
      </c>
      <c r="L8577" t="s">
        <v>18439</v>
      </c>
      <c r="M8577" t="s">
        <v>39</v>
      </c>
      <c r="N8577" t="s">
        <v>40</v>
      </c>
      <c r="O8577">
        <v>14710</v>
      </c>
      <c r="P8577">
        <v>18139</v>
      </c>
      <c r="Q8577" t="s">
        <v>41</v>
      </c>
      <c r="R8577">
        <v>691</v>
      </c>
      <c r="S8577" s="2">
        <v>44668</v>
      </c>
      <c r="T8577" s="2">
        <v>44670</v>
      </c>
      <c r="U8577">
        <v>0</v>
      </c>
      <c r="V8577" t="s">
        <v>85</v>
      </c>
      <c r="W8577">
        <v>608</v>
      </c>
      <c r="X8577" t="s">
        <v>60</v>
      </c>
      <c r="Y8577" t="s">
        <v>61</v>
      </c>
      <c r="Z8577">
        <v>0</v>
      </c>
      <c r="AA8577">
        <v>384</v>
      </c>
      <c r="AB8577">
        <v>17504</v>
      </c>
      <c r="AC8577" t="s">
        <v>73</v>
      </c>
    </row>
    <row r="8578" spans="1:29" x14ac:dyDescent="0.3">
      <c r="A8578" s="1" t="s">
        <v>47</v>
      </c>
      <c r="B8578" t="s">
        <v>176</v>
      </c>
      <c r="C8578" t="s">
        <v>1978</v>
      </c>
      <c r="D8578" t="s">
        <v>128</v>
      </c>
      <c r="E8578">
        <v>1</v>
      </c>
      <c r="F8578" t="s">
        <v>99</v>
      </c>
      <c r="G8578" t="s">
        <v>529</v>
      </c>
      <c r="H8578" t="s">
        <v>35</v>
      </c>
      <c r="I8578" t="s">
        <v>4192</v>
      </c>
      <c r="J8578" t="s">
        <v>3708</v>
      </c>
      <c r="K8578" t="s">
        <v>18440</v>
      </c>
      <c r="L8578" t="s">
        <v>18441</v>
      </c>
      <c r="M8578" t="s">
        <v>214</v>
      </c>
      <c r="N8578" t="s">
        <v>94</v>
      </c>
      <c r="O8578">
        <v>19563</v>
      </c>
      <c r="P8578">
        <v>22428</v>
      </c>
      <c r="Q8578" t="s">
        <v>59</v>
      </c>
      <c r="R8578">
        <v>572</v>
      </c>
      <c r="S8578" s="2">
        <v>45075</v>
      </c>
      <c r="T8578" s="2">
        <v>45102</v>
      </c>
      <c r="U8578">
        <v>42662</v>
      </c>
      <c r="V8578" t="s">
        <v>106</v>
      </c>
      <c r="W8578">
        <v>602</v>
      </c>
      <c r="X8578" t="s">
        <v>60</v>
      </c>
      <c r="Y8578" t="s">
        <v>72</v>
      </c>
      <c r="Z8578">
        <v>0</v>
      </c>
      <c r="AA8578">
        <v>213</v>
      </c>
      <c r="AB8578">
        <v>21905</v>
      </c>
      <c r="AC8578" t="s">
        <v>107</v>
      </c>
    </row>
    <row r="8579" spans="1:29" x14ac:dyDescent="0.3">
      <c r="A8579" s="1" t="s">
        <v>47</v>
      </c>
      <c r="B8579" t="s">
        <v>136</v>
      </c>
      <c r="C8579" t="s">
        <v>641</v>
      </c>
      <c r="D8579" t="s">
        <v>178</v>
      </c>
      <c r="E8579">
        <v>1</v>
      </c>
      <c r="F8579" t="s">
        <v>129</v>
      </c>
      <c r="G8579" t="s">
        <v>700</v>
      </c>
      <c r="H8579" t="s">
        <v>35</v>
      </c>
      <c r="I8579" t="s">
        <v>3135</v>
      </c>
      <c r="J8579" t="s">
        <v>605</v>
      </c>
      <c r="K8579" t="s">
        <v>18442</v>
      </c>
      <c r="L8579" t="s">
        <v>18443</v>
      </c>
      <c r="M8579" t="s">
        <v>527</v>
      </c>
      <c r="N8579" t="s">
        <v>40</v>
      </c>
      <c r="O8579">
        <v>28821</v>
      </c>
      <c r="P8579">
        <v>32705</v>
      </c>
      <c r="Q8579" t="s">
        <v>95</v>
      </c>
      <c r="R8579">
        <v>188</v>
      </c>
      <c r="S8579" s="2">
        <v>44767</v>
      </c>
      <c r="T8579" s="2">
        <v>44787</v>
      </c>
      <c r="U8579">
        <v>0</v>
      </c>
      <c r="V8579" t="s">
        <v>71</v>
      </c>
      <c r="W8579">
        <v>483</v>
      </c>
      <c r="X8579" t="s">
        <v>60</v>
      </c>
      <c r="Y8579" t="s">
        <v>72</v>
      </c>
      <c r="Z8579">
        <v>0</v>
      </c>
      <c r="AA8579">
        <v>570</v>
      </c>
      <c r="AB8579">
        <v>31282</v>
      </c>
      <c r="AC8579" t="s">
        <v>73</v>
      </c>
    </row>
    <row r="8580" spans="1:29" x14ac:dyDescent="0.3">
      <c r="A8580" s="1" t="s">
        <v>47</v>
      </c>
      <c r="B8580" t="s">
        <v>136</v>
      </c>
      <c r="C8580" t="s">
        <v>137</v>
      </c>
      <c r="D8580" t="s">
        <v>155</v>
      </c>
      <c r="E8580">
        <v>5</v>
      </c>
      <c r="F8580" t="s">
        <v>129</v>
      </c>
      <c r="G8580" t="s">
        <v>163</v>
      </c>
      <c r="H8580" t="s">
        <v>79</v>
      </c>
      <c r="I8580" t="s">
        <v>4676</v>
      </c>
      <c r="J8580" t="s">
        <v>6221</v>
      </c>
      <c r="K8580" t="s">
        <v>18444</v>
      </c>
      <c r="L8580" t="s">
        <v>18445</v>
      </c>
      <c r="M8580" t="s">
        <v>227</v>
      </c>
      <c r="N8580" t="s">
        <v>84</v>
      </c>
      <c r="O8580">
        <v>10401</v>
      </c>
      <c r="P8580">
        <v>13621</v>
      </c>
      <c r="Q8580" t="s">
        <v>95</v>
      </c>
      <c r="R8580">
        <v>867</v>
      </c>
      <c r="S8580" s="2">
        <v>45330</v>
      </c>
      <c r="T8580" t="s">
        <v>42</v>
      </c>
      <c r="U8580">
        <v>0</v>
      </c>
      <c r="V8580" t="s">
        <v>85</v>
      </c>
      <c r="W8580">
        <v>659</v>
      </c>
      <c r="X8580" t="s">
        <v>44</v>
      </c>
      <c r="Y8580" t="s">
        <v>45</v>
      </c>
      <c r="Z8580">
        <v>0</v>
      </c>
      <c r="AA8580">
        <v>285</v>
      </c>
      <c r="AB8580">
        <v>12534</v>
      </c>
      <c r="AC8580" t="s">
        <v>46</v>
      </c>
    </row>
    <row r="8581" spans="1:29" x14ac:dyDescent="0.3">
      <c r="A8581" s="1" t="s">
        <v>29</v>
      </c>
      <c r="B8581" t="s">
        <v>228</v>
      </c>
      <c r="C8581" t="s">
        <v>1225</v>
      </c>
      <c r="D8581" t="s">
        <v>110</v>
      </c>
      <c r="E8581">
        <v>7</v>
      </c>
      <c r="F8581" t="s">
        <v>271</v>
      </c>
      <c r="G8581" t="s">
        <v>715</v>
      </c>
      <c r="H8581" t="s">
        <v>35</v>
      </c>
      <c r="I8581" t="s">
        <v>3291</v>
      </c>
      <c r="J8581" t="s">
        <v>3377</v>
      </c>
      <c r="K8581">
        <f>1-762-334-8884</f>
        <v>-9979</v>
      </c>
      <c r="L8581" t="s">
        <v>18446</v>
      </c>
      <c r="M8581" t="s">
        <v>479</v>
      </c>
      <c r="N8581" t="s">
        <v>40</v>
      </c>
      <c r="O8581">
        <v>11021</v>
      </c>
      <c r="P8581">
        <v>14697</v>
      </c>
      <c r="Q8581" t="s">
        <v>41</v>
      </c>
      <c r="R8581">
        <v>559</v>
      </c>
      <c r="S8581" s="2">
        <v>44767</v>
      </c>
      <c r="T8581" t="s">
        <v>42</v>
      </c>
      <c r="U8581">
        <v>0</v>
      </c>
      <c r="V8581" t="s">
        <v>85</v>
      </c>
      <c r="W8581">
        <v>415</v>
      </c>
      <c r="X8581" t="s">
        <v>44</v>
      </c>
      <c r="Y8581" t="s">
        <v>61</v>
      </c>
      <c r="Z8581">
        <v>0</v>
      </c>
      <c r="AA8581">
        <v>285</v>
      </c>
      <c r="AB8581">
        <v>11456</v>
      </c>
      <c r="AC8581" t="s">
        <v>46</v>
      </c>
    </row>
    <row r="8582" spans="1:29" x14ac:dyDescent="0.3">
      <c r="A8582" s="1" t="s">
        <v>47</v>
      </c>
      <c r="B8582" t="s">
        <v>153</v>
      </c>
      <c r="C8582" t="s">
        <v>1704</v>
      </c>
      <c r="D8582" t="s">
        <v>201</v>
      </c>
      <c r="E8582">
        <v>10</v>
      </c>
      <c r="F8582" t="s">
        <v>64</v>
      </c>
      <c r="G8582" t="s">
        <v>433</v>
      </c>
      <c r="H8582" t="s">
        <v>79</v>
      </c>
      <c r="I8582" t="s">
        <v>2851</v>
      </c>
      <c r="J8582" t="s">
        <v>610</v>
      </c>
      <c r="K8582" t="s">
        <v>18447</v>
      </c>
      <c r="L8582" t="s">
        <v>18448</v>
      </c>
      <c r="M8582" t="s">
        <v>540</v>
      </c>
      <c r="N8582" t="s">
        <v>40</v>
      </c>
      <c r="O8582">
        <v>12096</v>
      </c>
      <c r="P8582">
        <v>16170</v>
      </c>
      <c r="Q8582" t="s">
        <v>95</v>
      </c>
      <c r="R8582">
        <v>513</v>
      </c>
      <c r="S8582" s="2">
        <v>44564</v>
      </c>
      <c r="T8582" t="s">
        <v>42</v>
      </c>
      <c r="U8582">
        <v>0</v>
      </c>
      <c r="V8582" t="s">
        <v>71</v>
      </c>
      <c r="W8582">
        <v>651</v>
      </c>
      <c r="X8582" t="s">
        <v>44</v>
      </c>
      <c r="Y8582" t="s">
        <v>72</v>
      </c>
      <c r="Z8582">
        <v>0</v>
      </c>
      <c r="AA8582">
        <v>384</v>
      </c>
      <c r="AB8582">
        <v>15159</v>
      </c>
      <c r="AC8582" t="s">
        <v>46</v>
      </c>
    </row>
    <row r="8583" spans="1:29" x14ac:dyDescent="0.3">
      <c r="A8583" s="1" t="s">
        <v>29</v>
      </c>
      <c r="B8583" t="s">
        <v>74</v>
      </c>
      <c r="C8583" t="s">
        <v>1677</v>
      </c>
      <c r="D8583" t="s">
        <v>128</v>
      </c>
      <c r="E8583">
        <v>10</v>
      </c>
      <c r="F8583" t="s">
        <v>51</v>
      </c>
      <c r="G8583" t="s">
        <v>710</v>
      </c>
      <c r="H8583" t="s">
        <v>35</v>
      </c>
      <c r="I8583" t="s">
        <v>1008</v>
      </c>
      <c r="J8583" t="s">
        <v>2001</v>
      </c>
      <c r="K8583" t="s">
        <v>18449</v>
      </c>
      <c r="L8583" t="s">
        <v>18450</v>
      </c>
      <c r="M8583" t="s">
        <v>2176</v>
      </c>
      <c r="N8583" t="s">
        <v>40</v>
      </c>
      <c r="O8583">
        <v>9030</v>
      </c>
      <c r="P8583">
        <v>12032</v>
      </c>
      <c r="Q8583" t="s">
        <v>95</v>
      </c>
      <c r="R8583">
        <v>336</v>
      </c>
      <c r="S8583" s="2">
        <v>44953</v>
      </c>
      <c r="T8583" t="s">
        <v>42</v>
      </c>
      <c r="U8583">
        <v>0</v>
      </c>
      <c r="V8583" t="s">
        <v>43</v>
      </c>
      <c r="W8583">
        <v>829</v>
      </c>
      <c r="X8583" t="s">
        <v>44</v>
      </c>
      <c r="Y8583" t="s">
        <v>72</v>
      </c>
      <c r="Z8583">
        <v>0</v>
      </c>
      <c r="AA8583">
        <v>313</v>
      </c>
      <c r="AB8583">
        <v>10970</v>
      </c>
      <c r="AC8583" t="s">
        <v>46</v>
      </c>
    </row>
    <row r="8584" spans="1:29" x14ac:dyDescent="0.3">
      <c r="A8584" s="1" t="s">
        <v>29</v>
      </c>
      <c r="B8584" t="s">
        <v>363</v>
      </c>
      <c r="C8584" t="s">
        <v>3524</v>
      </c>
      <c r="D8584" t="s">
        <v>110</v>
      </c>
      <c r="E8584">
        <v>1</v>
      </c>
      <c r="F8584" t="s">
        <v>221</v>
      </c>
      <c r="G8584" t="s">
        <v>858</v>
      </c>
      <c r="H8584" t="s">
        <v>35</v>
      </c>
      <c r="I8584" t="s">
        <v>18451</v>
      </c>
      <c r="J8584" t="s">
        <v>8019</v>
      </c>
      <c r="K8584" t="s">
        <v>18452</v>
      </c>
      <c r="L8584" t="s">
        <v>18453</v>
      </c>
      <c r="M8584" t="s">
        <v>511</v>
      </c>
      <c r="N8584" t="s">
        <v>58</v>
      </c>
      <c r="O8584">
        <v>28588</v>
      </c>
      <c r="P8584">
        <v>31758</v>
      </c>
      <c r="Q8584" t="s">
        <v>59</v>
      </c>
      <c r="R8584">
        <v>910</v>
      </c>
      <c r="S8584" s="2">
        <v>44904</v>
      </c>
      <c r="T8584" s="2">
        <v>44912</v>
      </c>
      <c r="U8584">
        <v>43332</v>
      </c>
      <c r="V8584" t="s">
        <v>71</v>
      </c>
      <c r="W8584">
        <v>594</v>
      </c>
      <c r="X8584" t="s">
        <v>60</v>
      </c>
      <c r="Y8584" t="s">
        <v>45</v>
      </c>
      <c r="Z8584">
        <v>4163</v>
      </c>
      <c r="AA8584">
        <v>702</v>
      </c>
      <c r="AB8584">
        <v>28776</v>
      </c>
      <c r="AC8584" t="s">
        <v>46</v>
      </c>
    </row>
    <row r="8585" spans="1:29" x14ac:dyDescent="0.3">
      <c r="A8585" s="1" t="s">
        <v>29</v>
      </c>
      <c r="B8585" t="s">
        <v>327</v>
      </c>
      <c r="C8585" t="s">
        <v>2776</v>
      </c>
      <c r="D8585" t="s">
        <v>178</v>
      </c>
      <c r="E8585">
        <v>2</v>
      </c>
      <c r="F8585" t="s">
        <v>77</v>
      </c>
      <c r="G8585" t="s">
        <v>264</v>
      </c>
      <c r="H8585" t="s">
        <v>35</v>
      </c>
      <c r="I8585" t="s">
        <v>7144</v>
      </c>
      <c r="J8585" t="s">
        <v>1283</v>
      </c>
      <c r="K8585" t="s">
        <v>18454</v>
      </c>
      <c r="L8585" t="s">
        <v>18455</v>
      </c>
      <c r="M8585" t="s">
        <v>1019</v>
      </c>
      <c r="N8585" t="s">
        <v>84</v>
      </c>
      <c r="O8585">
        <v>26130</v>
      </c>
      <c r="P8585">
        <v>30272</v>
      </c>
      <c r="Q8585" t="s">
        <v>95</v>
      </c>
      <c r="R8585">
        <v>357</v>
      </c>
      <c r="S8585" s="2">
        <v>44590</v>
      </c>
      <c r="T8585" t="s">
        <v>42</v>
      </c>
      <c r="U8585">
        <v>0</v>
      </c>
      <c r="V8585" t="s">
        <v>71</v>
      </c>
      <c r="W8585">
        <v>496</v>
      </c>
      <c r="X8585" t="s">
        <v>44</v>
      </c>
      <c r="Y8585" t="s">
        <v>61</v>
      </c>
      <c r="Z8585">
        <v>0</v>
      </c>
      <c r="AA8585">
        <v>345</v>
      </c>
      <c r="AB8585">
        <v>29877</v>
      </c>
      <c r="AC8585" t="s">
        <v>107</v>
      </c>
    </row>
    <row r="8586" spans="1:29" x14ac:dyDescent="0.3">
      <c r="A8586" s="1" t="s">
        <v>29</v>
      </c>
      <c r="B8586" t="s">
        <v>541</v>
      </c>
      <c r="C8586" t="s">
        <v>1336</v>
      </c>
      <c r="D8586" t="s">
        <v>32</v>
      </c>
      <c r="E8586">
        <v>10</v>
      </c>
      <c r="F8586" t="s">
        <v>221</v>
      </c>
      <c r="G8586" t="s">
        <v>222</v>
      </c>
      <c r="H8586" t="s">
        <v>79</v>
      </c>
      <c r="I8586" t="s">
        <v>921</v>
      </c>
      <c r="J8586" t="s">
        <v>5698</v>
      </c>
      <c r="K8586" t="s">
        <v>18456</v>
      </c>
      <c r="L8586" t="s">
        <v>18457</v>
      </c>
      <c r="M8586" t="s">
        <v>733</v>
      </c>
      <c r="N8586" t="s">
        <v>94</v>
      </c>
      <c r="O8586">
        <v>22072</v>
      </c>
      <c r="P8586">
        <v>24187</v>
      </c>
      <c r="Q8586" t="s">
        <v>59</v>
      </c>
      <c r="R8586">
        <v>540</v>
      </c>
      <c r="S8586" s="2">
        <v>44282</v>
      </c>
      <c r="T8586" s="2">
        <v>44307</v>
      </c>
      <c r="U8586">
        <v>36330</v>
      </c>
      <c r="V8586" t="s">
        <v>85</v>
      </c>
      <c r="W8586">
        <v>777</v>
      </c>
      <c r="X8586" t="s">
        <v>60</v>
      </c>
      <c r="Y8586" t="s">
        <v>45</v>
      </c>
      <c r="Z8586">
        <v>0</v>
      </c>
      <c r="AA8586">
        <v>181</v>
      </c>
      <c r="AB8586">
        <v>23485</v>
      </c>
      <c r="AC8586" t="s">
        <v>73</v>
      </c>
    </row>
    <row r="8587" spans="1:29" x14ac:dyDescent="0.3">
      <c r="A8587" s="1" t="s">
        <v>47</v>
      </c>
      <c r="B8587" t="s">
        <v>176</v>
      </c>
      <c r="C8587" t="s">
        <v>7337</v>
      </c>
      <c r="D8587" t="s">
        <v>257</v>
      </c>
      <c r="E8587">
        <v>4</v>
      </c>
      <c r="F8587" t="s">
        <v>221</v>
      </c>
      <c r="G8587" t="s">
        <v>250</v>
      </c>
      <c r="H8587" t="s">
        <v>79</v>
      </c>
      <c r="I8587" t="s">
        <v>1611</v>
      </c>
      <c r="J8587" t="s">
        <v>3310</v>
      </c>
      <c r="K8587">
        <v>5247143613</v>
      </c>
      <c r="L8587" t="s">
        <v>18458</v>
      </c>
      <c r="M8587" t="s">
        <v>426</v>
      </c>
      <c r="N8587" t="s">
        <v>40</v>
      </c>
      <c r="O8587">
        <v>17429</v>
      </c>
      <c r="P8587">
        <v>20135</v>
      </c>
      <c r="Q8587" t="s">
        <v>59</v>
      </c>
      <c r="R8587">
        <v>653</v>
      </c>
      <c r="S8587" s="2">
        <v>44952</v>
      </c>
      <c r="T8587" t="s">
        <v>42</v>
      </c>
      <c r="U8587">
        <v>102</v>
      </c>
      <c r="V8587" t="s">
        <v>43</v>
      </c>
      <c r="W8587">
        <v>569</v>
      </c>
      <c r="X8587" t="s">
        <v>44</v>
      </c>
      <c r="Y8587" t="s">
        <v>61</v>
      </c>
      <c r="Z8587">
        <v>0</v>
      </c>
      <c r="AA8587">
        <v>125</v>
      </c>
      <c r="AB8587">
        <v>19274</v>
      </c>
      <c r="AC8587" t="s">
        <v>107</v>
      </c>
    </row>
    <row r="8588" spans="1:29" x14ac:dyDescent="0.3">
      <c r="A8588" s="1" t="s">
        <v>29</v>
      </c>
      <c r="B8588" t="s">
        <v>86</v>
      </c>
      <c r="C8588" t="s">
        <v>1363</v>
      </c>
      <c r="D8588" t="s">
        <v>50</v>
      </c>
      <c r="E8588">
        <v>6</v>
      </c>
      <c r="F8588" t="s">
        <v>120</v>
      </c>
      <c r="G8588" t="s">
        <v>820</v>
      </c>
      <c r="H8588" t="s">
        <v>35</v>
      </c>
      <c r="I8588" t="s">
        <v>668</v>
      </c>
      <c r="J8588" t="s">
        <v>2649</v>
      </c>
      <c r="K8588" t="s">
        <v>18459</v>
      </c>
      <c r="L8588" t="s">
        <v>18460</v>
      </c>
      <c r="M8588" t="s">
        <v>1597</v>
      </c>
      <c r="N8588" t="s">
        <v>58</v>
      </c>
      <c r="O8588">
        <v>15327</v>
      </c>
      <c r="P8588">
        <v>19346</v>
      </c>
      <c r="Q8588" t="s">
        <v>95</v>
      </c>
      <c r="R8588">
        <v>206</v>
      </c>
      <c r="S8588" s="2">
        <v>44778</v>
      </c>
      <c r="T8588" s="2">
        <v>44781</v>
      </c>
      <c r="U8588">
        <v>0</v>
      </c>
      <c r="V8588" t="s">
        <v>43</v>
      </c>
      <c r="W8588">
        <v>706</v>
      </c>
      <c r="X8588" t="s">
        <v>60</v>
      </c>
      <c r="Y8588" t="s">
        <v>72</v>
      </c>
      <c r="Z8588">
        <v>2315</v>
      </c>
      <c r="AA8588">
        <v>913</v>
      </c>
      <c r="AB8588">
        <v>17757</v>
      </c>
      <c r="AC8588" t="s">
        <v>46</v>
      </c>
    </row>
    <row r="8589" spans="1:29" x14ac:dyDescent="0.3">
      <c r="A8589" s="1" t="s">
        <v>47</v>
      </c>
      <c r="B8589" t="s">
        <v>136</v>
      </c>
      <c r="C8589" t="s">
        <v>1540</v>
      </c>
      <c r="D8589" t="s">
        <v>257</v>
      </c>
      <c r="E8589">
        <v>8</v>
      </c>
      <c r="F8589" t="s">
        <v>99</v>
      </c>
      <c r="G8589" t="s">
        <v>724</v>
      </c>
      <c r="H8589" t="s">
        <v>79</v>
      </c>
      <c r="I8589" t="s">
        <v>530</v>
      </c>
      <c r="J8589" t="s">
        <v>3566</v>
      </c>
      <c r="K8589" t="s">
        <v>18461</v>
      </c>
      <c r="L8589" t="s">
        <v>18462</v>
      </c>
      <c r="M8589" t="s">
        <v>1128</v>
      </c>
      <c r="N8589" t="s">
        <v>58</v>
      </c>
      <c r="O8589">
        <v>6071</v>
      </c>
      <c r="P8589">
        <v>9286</v>
      </c>
      <c r="Q8589" t="s">
        <v>41</v>
      </c>
      <c r="R8589">
        <v>341</v>
      </c>
      <c r="S8589" s="2">
        <v>45313</v>
      </c>
      <c r="T8589" s="2">
        <v>45322</v>
      </c>
      <c r="U8589">
        <v>0</v>
      </c>
      <c r="V8589" t="s">
        <v>106</v>
      </c>
      <c r="W8589">
        <v>666</v>
      </c>
      <c r="X8589" t="s">
        <v>60</v>
      </c>
      <c r="Y8589" t="s">
        <v>61</v>
      </c>
      <c r="Z8589">
        <v>3723</v>
      </c>
      <c r="AA8589">
        <v>188</v>
      </c>
      <c r="AB8589">
        <v>8866</v>
      </c>
      <c r="AC8589" t="s">
        <v>107</v>
      </c>
    </row>
    <row r="8590" spans="1:29" x14ac:dyDescent="0.3">
      <c r="A8590" s="1" t="s">
        <v>29</v>
      </c>
      <c r="B8590" t="s">
        <v>541</v>
      </c>
      <c r="C8590" t="s">
        <v>4780</v>
      </c>
      <c r="D8590" t="s">
        <v>155</v>
      </c>
      <c r="E8590">
        <v>5</v>
      </c>
      <c r="F8590" t="s">
        <v>120</v>
      </c>
      <c r="G8590" t="s">
        <v>586</v>
      </c>
      <c r="H8590" t="s">
        <v>35</v>
      </c>
      <c r="I8590" t="s">
        <v>2233</v>
      </c>
      <c r="J8590" t="s">
        <v>1600</v>
      </c>
      <c r="K8590" t="s">
        <v>18463</v>
      </c>
      <c r="L8590" t="s">
        <v>18464</v>
      </c>
      <c r="M8590" t="s">
        <v>1274</v>
      </c>
      <c r="N8590" t="s">
        <v>84</v>
      </c>
      <c r="O8590">
        <v>6775</v>
      </c>
      <c r="P8590">
        <v>10506</v>
      </c>
      <c r="Q8590" t="s">
        <v>41</v>
      </c>
      <c r="R8590">
        <v>337</v>
      </c>
      <c r="S8590" s="2">
        <v>45287</v>
      </c>
      <c r="T8590" s="2">
        <v>45288</v>
      </c>
      <c r="U8590">
        <v>0</v>
      </c>
      <c r="V8590" t="s">
        <v>85</v>
      </c>
      <c r="W8590">
        <v>614</v>
      </c>
      <c r="X8590" t="s">
        <v>60</v>
      </c>
      <c r="Y8590" t="s">
        <v>72</v>
      </c>
      <c r="Z8590">
        <v>0</v>
      </c>
      <c r="AA8590">
        <v>179</v>
      </c>
      <c r="AB8590">
        <v>9180</v>
      </c>
      <c r="AC8590" t="s">
        <v>46</v>
      </c>
    </row>
    <row r="8591" spans="1:29" x14ac:dyDescent="0.3">
      <c r="A8591" s="1" t="s">
        <v>29</v>
      </c>
      <c r="B8591" t="s">
        <v>228</v>
      </c>
      <c r="C8591" t="s">
        <v>474</v>
      </c>
      <c r="D8591" t="s">
        <v>119</v>
      </c>
      <c r="E8591">
        <v>3</v>
      </c>
      <c r="F8591" t="s">
        <v>77</v>
      </c>
      <c r="G8591" t="s">
        <v>147</v>
      </c>
      <c r="H8591" t="s">
        <v>35</v>
      </c>
      <c r="I8591" t="s">
        <v>1156</v>
      </c>
      <c r="J8591" t="s">
        <v>524</v>
      </c>
      <c r="K8591" t="s">
        <v>18465</v>
      </c>
      <c r="L8591" t="s">
        <v>18466</v>
      </c>
      <c r="M8591" t="s">
        <v>487</v>
      </c>
      <c r="N8591" t="s">
        <v>58</v>
      </c>
      <c r="O8591">
        <v>24767</v>
      </c>
      <c r="P8591">
        <v>28044</v>
      </c>
      <c r="Q8591" t="s">
        <v>41</v>
      </c>
      <c r="R8591">
        <v>275</v>
      </c>
      <c r="S8591" s="2">
        <v>45012</v>
      </c>
      <c r="T8591" s="2">
        <v>45014</v>
      </c>
      <c r="U8591">
        <v>0</v>
      </c>
      <c r="V8591" t="s">
        <v>106</v>
      </c>
      <c r="W8591">
        <v>555</v>
      </c>
      <c r="X8591" t="s">
        <v>60</v>
      </c>
      <c r="Y8591" t="s">
        <v>61</v>
      </c>
      <c r="Z8591">
        <v>4339</v>
      </c>
      <c r="AA8591">
        <v>559</v>
      </c>
      <c r="AB8591">
        <v>26759</v>
      </c>
      <c r="AC8591" t="s">
        <v>46</v>
      </c>
    </row>
    <row r="8592" spans="1:29" x14ac:dyDescent="0.3">
      <c r="A8592" s="1" t="s">
        <v>29</v>
      </c>
      <c r="B8592" t="s">
        <v>86</v>
      </c>
      <c r="C8592" t="s">
        <v>87</v>
      </c>
      <c r="D8592" t="s">
        <v>387</v>
      </c>
      <c r="E8592">
        <v>3</v>
      </c>
      <c r="F8592" t="s">
        <v>186</v>
      </c>
      <c r="G8592" t="s">
        <v>463</v>
      </c>
      <c r="H8592" t="s">
        <v>79</v>
      </c>
      <c r="I8592" t="s">
        <v>716</v>
      </c>
      <c r="J8592" t="s">
        <v>5963</v>
      </c>
      <c r="K8592" t="s">
        <v>18467</v>
      </c>
      <c r="L8592" t="s">
        <v>18468</v>
      </c>
      <c r="M8592" t="s">
        <v>1113</v>
      </c>
      <c r="N8592" t="s">
        <v>94</v>
      </c>
      <c r="O8592">
        <v>14931</v>
      </c>
      <c r="P8592">
        <v>18361</v>
      </c>
      <c r="Q8592" t="s">
        <v>59</v>
      </c>
      <c r="R8592">
        <v>435</v>
      </c>
      <c r="S8592" s="2">
        <v>44909</v>
      </c>
      <c r="T8592" t="s">
        <v>42</v>
      </c>
      <c r="U8592">
        <v>42757</v>
      </c>
      <c r="V8592" t="s">
        <v>85</v>
      </c>
      <c r="W8592">
        <v>402</v>
      </c>
      <c r="X8592" t="s">
        <v>44</v>
      </c>
      <c r="Y8592" t="s">
        <v>72</v>
      </c>
      <c r="Z8592">
        <v>0</v>
      </c>
      <c r="AA8592">
        <v>944</v>
      </c>
      <c r="AB8592">
        <v>15756</v>
      </c>
      <c r="AC8592" t="s">
        <v>107</v>
      </c>
    </row>
    <row r="8593" spans="1:29" x14ac:dyDescent="0.3">
      <c r="A8593" s="1" t="s">
        <v>29</v>
      </c>
      <c r="B8593" t="s">
        <v>327</v>
      </c>
      <c r="C8593" t="s">
        <v>2243</v>
      </c>
      <c r="D8593" t="s">
        <v>201</v>
      </c>
      <c r="E8593">
        <v>3</v>
      </c>
      <c r="F8593" t="s">
        <v>51</v>
      </c>
      <c r="G8593" t="s">
        <v>710</v>
      </c>
      <c r="H8593" t="s">
        <v>79</v>
      </c>
      <c r="I8593" t="s">
        <v>101</v>
      </c>
      <c r="J8593" t="s">
        <v>1542</v>
      </c>
      <c r="K8593" t="s">
        <v>18469</v>
      </c>
      <c r="L8593" t="s">
        <v>18470</v>
      </c>
      <c r="M8593" t="s">
        <v>999</v>
      </c>
      <c r="N8593" t="s">
        <v>40</v>
      </c>
      <c r="O8593">
        <v>11408</v>
      </c>
      <c r="P8593">
        <v>15785</v>
      </c>
      <c r="Q8593" t="s">
        <v>59</v>
      </c>
      <c r="R8593">
        <v>291</v>
      </c>
      <c r="S8593" s="2">
        <v>44798</v>
      </c>
      <c r="T8593" s="2">
        <v>44822</v>
      </c>
      <c r="U8593">
        <v>35417</v>
      </c>
      <c r="V8593" t="s">
        <v>85</v>
      </c>
      <c r="W8593">
        <v>737</v>
      </c>
      <c r="X8593" t="s">
        <v>60</v>
      </c>
      <c r="Y8593" t="s">
        <v>45</v>
      </c>
      <c r="Z8593">
        <v>0</v>
      </c>
      <c r="AA8593">
        <v>774</v>
      </c>
      <c r="AB8593">
        <v>11642</v>
      </c>
      <c r="AC8593" t="s">
        <v>46</v>
      </c>
    </row>
    <row r="8594" spans="1:29" x14ac:dyDescent="0.3">
      <c r="A8594" s="1" t="s">
        <v>29</v>
      </c>
      <c r="B8594" t="s">
        <v>62</v>
      </c>
      <c r="C8594" t="s">
        <v>2993</v>
      </c>
      <c r="D8594" t="s">
        <v>76</v>
      </c>
      <c r="E8594">
        <v>4</v>
      </c>
      <c r="F8594" t="s">
        <v>64</v>
      </c>
      <c r="G8594" t="s">
        <v>783</v>
      </c>
      <c r="H8594" t="s">
        <v>35</v>
      </c>
      <c r="I8594" t="s">
        <v>3085</v>
      </c>
      <c r="J8594" t="s">
        <v>560</v>
      </c>
      <c r="K8594" t="s">
        <v>18471</v>
      </c>
      <c r="L8594" t="s">
        <v>18472</v>
      </c>
      <c r="M8594" t="s">
        <v>404</v>
      </c>
      <c r="N8594" t="s">
        <v>58</v>
      </c>
      <c r="O8594">
        <v>4034</v>
      </c>
      <c r="P8594">
        <v>6788</v>
      </c>
      <c r="Q8594" t="s">
        <v>41</v>
      </c>
      <c r="R8594">
        <v>146</v>
      </c>
      <c r="S8594" s="2">
        <v>44577</v>
      </c>
      <c r="T8594" s="2">
        <v>44607</v>
      </c>
      <c r="U8594">
        <v>0</v>
      </c>
      <c r="V8594" t="s">
        <v>106</v>
      </c>
      <c r="W8594">
        <v>800</v>
      </c>
      <c r="X8594" t="s">
        <v>60</v>
      </c>
      <c r="Y8594" t="s">
        <v>72</v>
      </c>
      <c r="Z8594">
        <v>1816</v>
      </c>
      <c r="AA8594">
        <v>118</v>
      </c>
      <c r="AB8594">
        <v>4123</v>
      </c>
      <c r="AC8594" t="s">
        <v>73</v>
      </c>
    </row>
    <row r="8595" spans="1:29" x14ac:dyDescent="0.3">
      <c r="A8595" s="1" t="s">
        <v>29</v>
      </c>
      <c r="B8595" t="s">
        <v>74</v>
      </c>
      <c r="C8595" t="s">
        <v>573</v>
      </c>
      <c r="D8595" t="s">
        <v>50</v>
      </c>
      <c r="E8595">
        <v>1</v>
      </c>
      <c r="F8595" t="s">
        <v>186</v>
      </c>
      <c r="G8595" t="s">
        <v>463</v>
      </c>
      <c r="H8595" t="s">
        <v>79</v>
      </c>
      <c r="I8595" t="s">
        <v>1480</v>
      </c>
      <c r="J8595" t="s">
        <v>378</v>
      </c>
      <c r="K8595">
        <f>1-844-158-1079</f>
        <v>-2080</v>
      </c>
      <c r="L8595" t="s">
        <v>18473</v>
      </c>
      <c r="M8595" t="s">
        <v>795</v>
      </c>
      <c r="N8595" t="s">
        <v>58</v>
      </c>
      <c r="O8595">
        <v>14323</v>
      </c>
      <c r="P8595">
        <v>17280</v>
      </c>
      <c r="Q8595" t="s">
        <v>95</v>
      </c>
      <c r="R8595">
        <v>724</v>
      </c>
      <c r="S8595" s="2">
        <v>44795</v>
      </c>
      <c r="T8595" s="2">
        <v>44809</v>
      </c>
      <c r="U8595">
        <v>0</v>
      </c>
      <c r="V8595" t="s">
        <v>71</v>
      </c>
      <c r="W8595">
        <v>601</v>
      </c>
      <c r="X8595" t="s">
        <v>60</v>
      </c>
      <c r="Y8595" t="s">
        <v>61</v>
      </c>
      <c r="Z8595">
        <v>3628</v>
      </c>
      <c r="AA8595">
        <v>493</v>
      </c>
      <c r="AB8595">
        <v>15154</v>
      </c>
      <c r="AC8595" t="s">
        <v>46</v>
      </c>
    </row>
    <row r="8596" spans="1:29" x14ac:dyDescent="0.3">
      <c r="A8596" s="1" t="s">
        <v>29</v>
      </c>
      <c r="B8596" t="s">
        <v>363</v>
      </c>
      <c r="C8596" t="s">
        <v>4659</v>
      </c>
      <c r="D8596" t="s">
        <v>178</v>
      </c>
      <c r="E8596">
        <v>3</v>
      </c>
      <c r="F8596" t="s">
        <v>64</v>
      </c>
      <c r="G8596" t="s">
        <v>1599</v>
      </c>
      <c r="H8596" t="s">
        <v>79</v>
      </c>
      <c r="I8596" t="s">
        <v>869</v>
      </c>
      <c r="J8596" t="s">
        <v>4843</v>
      </c>
      <c r="K8596" t="s">
        <v>18474</v>
      </c>
      <c r="L8596" t="s">
        <v>18475</v>
      </c>
      <c r="M8596" t="s">
        <v>1603</v>
      </c>
      <c r="N8596" t="s">
        <v>94</v>
      </c>
      <c r="O8596">
        <v>19714</v>
      </c>
      <c r="P8596">
        <v>24099</v>
      </c>
      <c r="Q8596" t="s">
        <v>41</v>
      </c>
      <c r="R8596">
        <v>177</v>
      </c>
      <c r="S8596" s="2">
        <v>44921</v>
      </c>
      <c r="T8596" t="s">
        <v>42</v>
      </c>
      <c r="U8596">
        <v>0</v>
      </c>
      <c r="V8596" t="s">
        <v>71</v>
      </c>
      <c r="W8596">
        <v>631</v>
      </c>
      <c r="X8596" t="s">
        <v>44</v>
      </c>
      <c r="Y8596" t="s">
        <v>61</v>
      </c>
      <c r="Z8596">
        <v>0</v>
      </c>
      <c r="AA8596">
        <v>355</v>
      </c>
      <c r="AB8596">
        <v>19860</v>
      </c>
      <c r="AC8596" t="s">
        <v>73</v>
      </c>
    </row>
    <row r="8597" spans="1:29" x14ac:dyDescent="0.3">
      <c r="A8597" s="1" t="s">
        <v>29</v>
      </c>
      <c r="B8597" t="s">
        <v>96</v>
      </c>
      <c r="C8597" t="s">
        <v>323</v>
      </c>
      <c r="D8597" t="s">
        <v>110</v>
      </c>
      <c r="E8597">
        <v>2</v>
      </c>
      <c r="F8597" t="s">
        <v>99</v>
      </c>
      <c r="G8597" t="s">
        <v>1638</v>
      </c>
      <c r="H8597" t="s">
        <v>35</v>
      </c>
      <c r="I8597" t="s">
        <v>417</v>
      </c>
      <c r="J8597" t="s">
        <v>1062</v>
      </c>
      <c r="K8597" t="s">
        <v>18476</v>
      </c>
      <c r="L8597" t="s">
        <v>18477</v>
      </c>
      <c r="M8597" t="s">
        <v>1784</v>
      </c>
      <c r="N8597" t="s">
        <v>84</v>
      </c>
      <c r="O8597">
        <v>27752</v>
      </c>
      <c r="P8597">
        <v>30939</v>
      </c>
      <c r="Q8597" t="s">
        <v>41</v>
      </c>
      <c r="R8597">
        <v>707</v>
      </c>
      <c r="S8597" s="2">
        <v>45195</v>
      </c>
      <c r="T8597" t="s">
        <v>42</v>
      </c>
      <c r="U8597">
        <v>0</v>
      </c>
      <c r="V8597" t="s">
        <v>43</v>
      </c>
      <c r="W8597">
        <v>586</v>
      </c>
      <c r="X8597" t="s">
        <v>44</v>
      </c>
      <c r="Y8597" t="s">
        <v>45</v>
      </c>
      <c r="Z8597">
        <v>0</v>
      </c>
      <c r="AA8597">
        <v>627</v>
      </c>
      <c r="AB8597">
        <v>28178</v>
      </c>
      <c r="AC8597" t="s">
        <v>107</v>
      </c>
    </row>
    <row r="8598" spans="1:29" x14ac:dyDescent="0.3">
      <c r="A8598" s="1" t="s">
        <v>47</v>
      </c>
      <c r="B8598" t="s">
        <v>108</v>
      </c>
      <c r="C8598" t="s">
        <v>1763</v>
      </c>
      <c r="D8598" t="s">
        <v>387</v>
      </c>
      <c r="E8598">
        <v>5</v>
      </c>
      <c r="F8598" t="s">
        <v>51</v>
      </c>
      <c r="G8598" t="s">
        <v>285</v>
      </c>
      <c r="H8598" t="s">
        <v>79</v>
      </c>
      <c r="I8598" t="s">
        <v>11080</v>
      </c>
      <c r="J8598" t="s">
        <v>3796</v>
      </c>
      <c r="K8598" t="s">
        <v>18478</v>
      </c>
      <c r="L8598" t="s">
        <v>18479</v>
      </c>
      <c r="M8598" t="s">
        <v>660</v>
      </c>
      <c r="N8598" t="s">
        <v>94</v>
      </c>
      <c r="O8598">
        <v>16067</v>
      </c>
      <c r="P8598">
        <v>20927</v>
      </c>
      <c r="Q8598" t="s">
        <v>59</v>
      </c>
      <c r="R8598">
        <v>19</v>
      </c>
      <c r="S8598" s="2">
        <v>44302</v>
      </c>
      <c r="T8598" s="2">
        <v>44307</v>
      </c>
      <c r="U8598">
        <v>28720</v>
      </c>
      <c r="V8598" t="s">
        <v>85</v>
      </c>
      <c r="W8598">
        <v>808</v>
      </c>
      <c r="X8598" t="s">
        <v>60</v>
      </c>
      <c r="Y8598" t="s">
        <v>72</v>
      </c>
      <c r="Z8598">
        <v>0</v>
      </c>
      <c r="AA8598">
        <v>139</v>
      </c>
      <c r="AB8598">
        <v>16568</v>
      </c>
      <c r="AC8598" t="s">
        <v>46</v>
      </c>
    </row>
    <row r="8599" spans="1:29" x14ac:dyDescent="0.3">
      <c r="A8599" s="1" t="s">
        <v>29</v>
      </c>
      <c r="B8599" t="s">
        <v>96</v>
      </c>
      <c r="C8599" t="s">
        <v>2037</v>
      </c>
      <c r="D8599" t="s">
        <v>50</v>
      </c>
      <c r="E8599">
        <v>3</v>
      </c>
      <c r="F8599" t="s">
        <v>271</v>
      </c>
      <c r="G8599" t="s">
        <v>1060</v>
      </c>
      <c r="H8599" t="s">
        <v>35</v>
      </c>
      <c r="I8599" t="s">
        <v>2513</v>
      </c>
      <c r="J8599" t="s">
        <v>123</v>
      </c>
      <c r="K8599" t="s">
        <v>18480</v>
      </c>
      <c r="L8599" t="s">
        <v>18481</v>
      </c>
      <c r="M8599" t="s">
        <v>777</v>
      </c>
      <c r="N8599" t="s">
        <v>58</v>
      </c>
      <c r="O8599">
        <v>16791</v>
      </c>
      <c r="P8599">
        <v>21185</v>
      </c>
      <c r="Q8599" t="s">
        <v>59</v>
      </c>
      <c r="R8599">
        <v>354</v>
      </c>
      <c r="S8599" s="2">
        <v>44872</v>
      </c>
      <c r="T8599" s="2">
        <v>44886</v>
      </c>
      <c r="U8599">
        <v>23912</v>
      </c>
      <c r="V8599" t="s">
        <v>85</v>
      </c>
      <c r="W8599">
        <v>547</v>
      </c>
      <c r="X8599" t="s">
        <v>60</v>
      </c>
      <c r="Y8599" t="s">
        <v>72</v>
      </c>
      <c r="Z8599">
        <v>2355</v>
      </c>
      <c r="AA8599">
        <v>692</v>
      </c>
      <c r="AB8599">
        <v>19617</v>
      </c>
      <c r="AC8599" t="s">
        <v>107</v>
      </c>
    </row>
    <row r="8600" spans="1:29" x14ac:dyDescent="0.3">
      <c r="A8600" s="1" t="s">
        <v>47</v>
      </c>
      <c r="B8600" t="s">
        <v>153</v>
      </c>
      <c r="C8600" t="s">
        <v>1203</v>
      </c>
      <c r="D8600" t="s">
        <v>387</v>
      </c>
      <c r="E8600">
        <v>4</v>
      </c>
      <c r="F8600" t="s">
        <v>186</v>
      </c>
      <c r="G8600" t="s">
        <v>710</v>
      </c>
      <c r="H8600" t="s">
        <v>35</v>
      </c>
      <c r="I8600" t="s">
        <v>423</v>
      </c>
      <c r="J8600" t="s">
        <v>12843</v>
      </c>
      <c r="K8600">
        <f>1-941-497-4361</f>
        <v>-5798</v>
      </c>
      <c r="L8600" t="s">
        <v>18482</v>
      </c>
      <c r="M8600" t="s">
        <v>410</v>
      </c>
      <c r="N8600" t="s">
        <v>84</v>
      </c>
      <c r="O8600">
        <v>8954</v>
      </c>
      <c r="P8600">
        <v>11244</v>
      </c>
      <c r="Q8600" t="s">
        <v>95</v>
      </c>
      <c r="R8600">
        <v>248</v>
      </c>
      <c r="S8600" s="2">
        <v>44814</v>
      </c>
      <c r="T8600" s="2">
        <v>44821</v>
      </c>
      <c r="U8600">
        <v>0</v>
      </c>
      <c r="V8600" t="s">
        <v>43</v>
      </c>
      <c r="W8600">
        <v>631</v>
      </c>
      <c r="X8600" t="s">
        <v>60</v>
      </c>
      <c r="Y8600" t="s">
        <v>61</v>
      </c>
      <c r="Z8600">
        <v>0</v>
      </c>
      <c r="AA8600">
        <v>295</v>
      </c>
      <c r="AB8600">
        <v>9863</v>
      </c>
      <c r="AC8600" t="s">
        <v>46</v>
      </c>
    </row>
    <row r="8601" spans="1:29" x14ac:dyDescent="0.3">
      <c r="A8601" s="1" t="s">
        <v>47</v>
      </c>
      <c r="B8601" t="s">
        <v>136</v>
      </c>
      <c r="C8601" t="s">
        <v>1540</v>
      </c>
      <c r="D8601" t="s">
        <v>76</v>
      </c>
      <c r="E8601">
        <v>9</v>
      </c>
      <c r="F8601" t="s">
        <v>77</v>
      </c>
      <c r="G8601" t="s">
        <v>501</v>
      </c>
      <c r="H8601" t="s">
        <v>79</v>
      </c>
      <c r="I8601" t="s">
        <v>906</v>
      </c>
      <c r="J8601" t="s">
        <v>2636</v>
      </c>
      <c r="K8601" t="s">
        <v>18483</v>
      </c>
      <c r="L8601" t="s">
        <v>18484</v>
      </c>
      <c r="M8601" t="s">
        <v>312</v>
      </c>
      <c r="N8601" t="s">
        <v>58</v>
      </c>
      <c r="O8601">
        <v>11433</v>
      </c>
      <c r="P8601">
        <v>15192</v>
      </c>
      <c r="Q8601" t="s">
        <v>41</v>
      </c>
      <c r="R8601">
        <v>419</v>
      </c>
      <c r="S8601" s="2">
        <v>44902</v>
      </c>
      <c r="T8601" t="s">
        <v>42</v>
      </c>
      <c r="U8601">
        <v>0</v>
      </c>
      <c r="V8601" t="s">
        <v>71</v>
      </c>
      <c r="W8601">
        <v>664</v>
      </c>
      <c r="X8601" t="s">
        <v>44</v>
      </c>
      <c r="Y8601" t="s">
        <v>45</v>
      </c>
      <c r="Z8601">
        <v>2853</v>
      </c>
      <c r="AA8601">
        <v>574</v>
      </c>
      <c r="AB8601">
        <v>12045</v>
      </c>
      <c r="AC8601" t="s">
        <v>46</v>
      </c>
    </row>
    <row r="8602" spans="1:29" x14ac:dyDescent="0.3">
      <c r="A8602" s="1" t="s">
        <v>29</v>
      </c>
      <c r="B8602" t="s">
        <v>327</v>
      </c>
      <c r="C8602" t="s">
        <v>2714</v>
      </c>
      <c r="D8602" t="s">
        <v>169</v>
      </c>
      <c r="E8602">
        <v>6</v>
      </c>
      <c r="F8602" t="s">
        <v>186</v>
      </c>
      <c r="G8602" t="s">
        <v>463</v>
      </c>
      <c r="H8602" t="s">
        <v>35</v>
      </c>
      <c r="I8602" t="s">
        <v>441</v>
      </c>
      <c r="J8602" t="s">
        <v>3151</v>
      </c>
      <c r="K8602" t="s">
        <v>18485</v>
      </c>
      <c r="L8602" t="s">
        <v>18486</v>
      </c>
      <c r="M8602" t="s">
        <v>1159</v>
      </c>
      <c r="N8602" t="s">
        <v>94</v>
      </c>
      <c r="O8602">
        <v>18886</v>
      </c>
      <c r="P8602">
        <v>23143</v>
      </c>
      <c r="Q8602" t="s">
        <v>59</v>
      </c>
      <c r="R8602">
        <v>472</v>
      </c>
      <c r="S8602" s="2">
        <v>45091</v>
      </c>
      <c r="T8602" t="s">
        <v>42</v>
      </c>
      <c r="U8602">
        <v>40094</v>
      </c>
      <c r="V8602" t="s">
        <v>43</v>
      </c>
      <c r="W8602">
        <v>537</v>
      </c>
      <c r="X8602" t="s">
        <v>44</v>
      </c>
      <c r="Y8602" t="s">
        <v>61</v>
      </c>
      <c r="Z8602">
        <v>0</v>
      </c>
      <c r="AA8602">
        <v>661</v>
      </c>
      <c r="AB8602">
        <v>20834</v>
      </c>
      <c r="AC8602" t="s">
        <v>73</v>
      </c>
    </row>
    <row r="8603" spans="1:29" x14ac:dyDescent="0.3">
      <c r="A8603" s="1" t="s">
        <v>47</v>
      </c>
      <c r="B8603" t="s">
        <v>108</v>
      </c>
      <c r="C8603" t="s">
        <v>109</v>
      </c>
      <c r="D8603" t="s">
        <v>257</v>
      </c>
      <c r="E8603">
        <v>6</v>
      </c>
      <c r="F8603" t="s">
        <v>77</v>
      </c>
      <c r="G8603" t="s">
        <v>365</v>
      </c>
      <c r="H8603" t="s">
        <v>35</v>
      </c>
      <c r="I8603" t="s">
        <v>36</v>
      </c>
      <c r="J8603" t="s">
        <v>2104</v>
      </c>
      <c r="K8603" t="s">
        <v>18487</v>
      </c>
      <c r="L8603" t="s">
        <v>18488</v>
      </c>
      <c r="M8603" t="s">
        <v>1252</v>
      </c>
      <c r="N8603" t="s">
        <v>40</v>
      </c>
      <c r="O8603">
        <v>22623</v>
      </c>
      <c r="P8603">
        <v>26934</v>
      </c>
      <c r="Q8603" t="s">
        <v>41</v>
      </c>
      <c r="R8603">
        <v>496</v>
      </c>
      <c r="S8603" s="2">
        <v>44539</v>
      </c>
      <c r="T8603" t="s">
        <v>42</v>
      </c>
      <c r="U8603">
        <v>0</v>
      </c>
      <c r="V8603" t="s">
        <v>71</v>
      </c>
      <c r="W8603">
        <v>828</v>
      </c>
      <c r="X8603" t="s">
        <v>44</v>
      </c>
      <c r="Y8603" t="s">
        <v>72</v>
      </c>
      <c r="Z8603">
        <v>0</v>
      </c>
      <c r="AA8603">
        <v>704</v>
      </c>
      <c r="AB8603">
        <v>22846</v>
      </c>
      <c r="AC8603" t="s">
        <v>107</v>
      </c>
    </row>
    <row r="8604" spans="1:29" x14ac:dyDescent="0.3">
      <c r="A8604" s="1" t="s">
        <v>47</v>
      </c>
      <c r="B8604" t="s">
        <v>592</v>
      </c>
      <c r="C8604" t="s">
        <v>3497</v>
      </c>
      <c r="D8604" t="s">
        <v>178</v>
      </c>
      <c r="E8604">
        <v>2</v>
      </c>
      <c r="F8604" t="s">
        <v>77</v>
      </c>
      <c r="G8604" t="s">
        <v>932</v>
      </c>
      <c r="H8604" t="s">
        <v>79</v>
      </c>
      <c r="I8604" t="s">
        <v>189</v>
      </c>
      <c r="J8604" t="s">
        <v>657</v>
      </c>
      <c r="K8604" t="s">
        <v>18489</v>
      </c>
      <c r="L8604" t="s">
        <v>18490</v>
      </c>
      <c r="M8604" t="s">
        <v>2167</v>
      </c>
      <c r="N8604" t="s">
        <v>84</v>
      </c>
      <c r="O8604">
        <v>15269</v>
      </c>
      <c r="P8604">
        <v>17936</v>
      </c>
      <c r="Q8604" t="s">
        <v>41</v>
      </c>
      <c r="R8604">
        <v>297</v>
      </c>
      <c r="S8604" s="2">
        <v>44722</v>
      </c>
      <c r="T8604" t="s">
        <v>42</v>
      </c>
      <c r="U8604">
        <v>0</v>
      </c>
      <c r="V8604" t="s">
        <v>106</v>
      </c>
      <c r="W8604">
        <v>794</v>
      </c>
      <c r="X8604" t="s">
        <v>44</v>
      </c>
      <c r="Y8604" t="s">
        <v>72</v>
      </c>
      <c r="Z8604">
        <v>0</v>
      </c>
      <c r="AA8604">
        <v>349</v>
      </c>
      <c r="AB8604">
        <v>17112</v>
      </c>
      <c r="AC8604" t="s">
        <v>107</v>
      </c>
    </row>
    <row r="8605" spans="1:29" x14ac:dyDescent="0.3">
      <c r="A8605" s="1" t="s">
        <v>29</v>
      </c>
      <c r="B8605" t="s">
        <v>541</v>
      </c>
      <c r="C8605" t="s">
        <v>1513</v>
      </c>
      <c r="D8605" t="s">
        <v>128</v>
      </c>
      <c r="E8605">
        <v>6</v>
      </c>
      <c r="F8605" t="s">
        <v>221</v>
      </c>
      <c r="G8605" t="s">
        <v>882</v>
      </c>
      <c r="H8605" t="s">
        <v>79</v>
      </c>
      <c r="I8605" t="s">
        <v>2702</v>
      </c>
      <c r="J8605" t="s">
        <v>2599</v>
      </c>
      <c r="K8605" t="s">
        <v>18491</v>
      </c>
      <c r="L8605" t="s">
        <v>18492</v>
      </c>
      <c r="M8605" t="s">
        <v>1340</v>
      </c>
      <c r="N8605" t="s">
        <v>40</v>
      </c>
      <c r="O8605">
        <v>15953</v>
      </c>
      <c r="P8605">
        <v>19756</v>
      </c>
      <c r="Q8605" t="s">
        <v>95</v>
      </c>
      <c r="R8605">
        <v>550</v>
      </c>
      <c r="S8605" s="2">
        <v>45234</v>
      </c>
      <c r="T8605" s="2">
        <v>45254</v>
      </c>
      <c r="U8605">
        <v>0</v>
      </c>
      <c r="V8605" t="s">
        <v>71</v>
      </c>
      <c r="W8605">
        <v>523</v>
      </c>
      <c r="X8605" t="s">
        <v>60</v>
      </c>
      <c r="Y8605" t="s">
        <v>45</v>
      </c>
      <c r="Z8605">
        <v>0</v>
      </c>
      <c r="AA8605">
        <v>361</v>
      </c>
      <c r="AB8605">
        <v>17780</v>
      </c>
      <c r="AC8605" t="s">
        <v>46</v>
      </c>
    </row>
    <row r="8606" spans="1:29" x14ac:dyDescent="0.3">
      <c r="A8606" s="1" t="s">
        <v>47</v>
      </c>
      <c r="B8606" t="s">
        <v>592</v>
      </c>
      <c r="C8606" t="s">
        <v>1444</v>
      </c>
      <c r="D8606" t="s">
        <v>185</v>
      </c>
      <c r="E8606">
        <v>4</v>
      </c>
      <c r="F8606" t="s">
        <v>33</v>
      </c>
      <c r="G8606" t="s">
        <v>451</v>
      </c>
      <c r="H8606" t="s">
        <v>35</v>
      </c>
      <c r="I8606" t="s">
        <v>156</v>
      </c>
      <c r="J8606" t="s">
        <v>3355</v>
      </c>
      <c r="K8606" t="s">
        <v>18493</v>
      </c>
      <c r="L8606" t="s">
        <v>18494</v>
      </c>
      <c r="M8606" t="s">
        <v>2150</v>
      </c>
      <c r="N8606" t="s">
        <v>40</v>
      </c>
      <c r="O8606">
        <v>17311</v>
      </c>
      <c r="P8606">
        <v>21104</v>
      </c>
      <c r="Q8606" t="s">
        <v>41</v>
      </c>
      <c r="R8606">
        <v>342</v>
      </c>
      <c r="S8606" s="2">
        <v>44999</v>
      </c>
      <c r="T8606" s="2">
        <v>45014</v>
      </c>
      <c r="U8606">
        <v>0</v>
      </c>
      <c r="V8606" t="s">
        <v>106</v>
      </c>
      <c r="W8606">
        <v>673</v>
      </c>
      <c r="X8606" t="s">
        <v>60</v>
      </c>
      <c r="Y8606" t="s">
        <v>45</v>
      </c>
      <c r="Z8606">
        <v>0</v>
      </c>
      <c r="AA8606">
        <v>754</v>
      </c>
      <c r="AB8606">
        <v>19829</v>
      </c>
      <c r="AC8606" t="s">
        <v>73</v>
      </c>
    </row>
    <row r="8607" spans="1:29" x14ac:dyDescent="0.3">
      <c r="A8607" s="1" t="s">
        <v>29</v>
      </c>
      <c r="B8607" t="s">
        <v>96</v>
      </c>
      <c r="C8607" t="s">
        <v>193</v>
      </c>
      <c r="D8607" t="s">
        <v>32</v>
      </c>
      <c r="E8607">
        <v>9</v>
      </c>
      <c r="F8607" t="s">
        <v>186</v>
      </c>
      <c r="G8607" t="s">
        <v>535</v>
      </c>
      <c r="H8607" t="s">
        <v>35</v>
      </c>
      <c r="I8607" t="s">
        <v>89</v>
      </c>
      <c r="J8607" t="s">
        <v>3310</v>
      </c>
      <c r="K8607" t="s">
        <v>18495</v>
      </c>
      <c r="L8607" t="s">
        <v>18496</v>
      </c>
      <c r="M8607" t="s">
        <v>2382</v>
      </c>
      <c r="N8607" t="s">
        <v>40</v>
      </c>
      <c r="O8607">
        <v>4049</v>
      </c>
      <c r="P8607">
        <v>6737</v>
      </c>
      <c r="Q8607" t="s">
        <v>95</v>
      </c>
      <c r="R8607">
        <v>619</v>
      </c>
      <c r="S8607" s="2">
        <v>44843</v>
      </c>
      <c r="T8607" s="2">
        <v>44853</v>
      </c>
      <c r="U8607">
        <v>0</v>
      </c>
      <c r="V8607" t="s">
        <v>106</v>
      </c>
      <c r="W8607">
        <v>695</v>
      </c>
      <c r="X8607" t="s">
        <v>60</v>
      </c>
      <c r="Y8607" t="s">
        <v>72</v>
      </c>
      <c r="Z8607">
        <v>0</v>
      </c>
      <c r="AA8607">
        <v>26</v>
      </c>
      <c r="AB8607">
        <v>5479</v>
      </c>
      <c r="AC8607" t="s">
        <v>46</v>
      </c>
    </row>
    <row r="8608" spans="1:29" x14ac:dyDescent="0.3">
      <c r="A8608" s="1" t="s">
        <v>47</v>
      </c>
      <c r="B8608" t="s">
        <v>161</v>
      </c>
      <c r="C8608" t="s">
        <v>386</v>
      </c>
      <c r="D8608" t="s">
        <v>169</v>
      </c>
      <c r="E8608">
        <v>5</v>
      </c>
      <c r="F8608" t="s">
        <v>64</v>
      </c>
      <c r="G8608" t="s">
        <v>65</v>
      </c>
      <c r="H8608" t="s">
        <v>35</v>
      </c>
      <c r="I8608" t="s">
        <v>5517</v>
      </c>
      <c r="J8608" t="s">
        <v>2522</v>
      </c>
      <c r="K8608">
        <f>1-106-801-7099</f>
        <v>-8005</v>
      </c>
      <c r="L8608" t="s">
        <v>18497</v>
      </c>
      <c r="M8608" t="s">
        <v>1475</v>
      </c>
      <c r="N8608" t="s">
        <v>94</v>
      </c>
      <c r="O8608">
        <v>24558</v>
      </c>
      <c r="P8608">
        <v>29038</v>
      </c>
      <c r="Q8608" t="s">
        <v>41</v>
      </c>
      <c r="R8608">
        <v>889</v>
      </c>
      <c r="S8608" s="2">
        <v>44851</v>
      </c>
      <c r="T8608" t="s">
        <v>42</v>
      </c>
      <c r="U8608">
        <v>0</v>
      </c>
      <c r="V8608" t="s">
        <v>106</v>
      </c>
      <c r="W8608">
        <v>421</v>
      </c>
      <c r="X8608" t="s">
        <v>44</v>
      </c>
      <c r="Y8608" t="s">
        <v>45</v>
      </c>
      <c r="Z8608">
        <v>0</v>
      </c>
      <c r="AA8608">
        <v>226</v>
      </c>
      <c r="AB8608">
        <v>28925</v>
      </c>
      <c r="AC8608" t="s">
        <v>46</v>
      </c>
    </row>
    <row r="8609" spans="1:29" x14ac:dyDescent="0.3">
      <c r="A8609" s="1" t="s">
        <v>47</v>
      </c>
      <c r="B8609" t="s">
        <v>108</v>
      </c>
      <c r="C8609" t="s">
        <v>709</v>
      </c>
      <c r="D8609" t="s">
        <v>178</v>
      </c>
      <c r="E8609">
        <v>6</v>
      </c>
      <c r="F8609" t="s">
        <v>221</v>
      </c>
      <c r="G8609" t="s">
        <v>1096</v>
      </c>
      <c r="H8609" t="s">
        <v>35</v>
      </c>
      <c r="I8609" t="s">
        <v>6809</v>
      </c>
      <c r="J8609" t="s">
        <v>16360</v>
      </c>
      <c r="K8609" t="s">
        <v>18498</v>
      </c>
      <c r="L8609" t="s">
        <v>18499</v>
      </c>
      <c r="M8609" t="s">
        <v>1768</v>
      </c>
      <c r="N8609" t="s">
        <v>94</v>
      </c>
      <c r="O8609">
        <v>15133</v>
      </c>
      <c r="P8609">
        <v>17585</v>
      </c>
      <c r="Q8609" t="s">
        <v>41</v>
      </c>
      <c r="R8609">
        <v>737</v>
      </c>
      <c r="S8609" s="2">
        <v>45019</v>
      </c>
      <c r="T8609" s="2">
        <v>45042</v>
      </c>
      <c r="U8609">
        <v>0</v>
      </c>
      <c r="V8609" t="s">
        <v>71</v>
      </c>
      <c r="W8609">
        <v>775</v>
      </c>
      <c r="X8609" t="s">
        <v>60</v>
      </c>
      <c r="Y8609" t="s">
        <v>45</v>
      </c>
      <c r="Z8609">
        <v>0</v>
      </c>
      <c r="AA8609">
        <v>627</v>
      </c>
      <c r="AB8609">
        <v>15299</v>
      </c>
      <c r="AC8609" t="s">
        <v>46</v>
      </c>
    </row>
    <row r="8610" spans="1:29" x14ac:dyDescent="0.3">
      <c r="A8610" s="1" t="s">
        <v>29</v>
      </c>
      <c r="B8610" t="s">
        <v>393</v>
      </c>
      <c r="C8610" t="s">
        <v>2946</v>
      </c>
      <c r="D8610" t="s">
        <v>32</v>
      </c>
      <c r="E8610">
        <v>4</v>
      </c>
      <c r="F8610" t="s">
        <v>186</v>
      </c>
      <c r="G8610" t="s">
        <v>1504</v>
      </c>
      <c r="H8610" t="s">
        <v>79</v>
      </c>
      <c r="I8610" t="s">
        <v>216</v>
      </c>
      <c r="J8610" t="s">
        <v>1410</v>
      </c>
      <c r="K8610" t="s">
        <v>18500</v>
      </c>
      <c r="L8610" t="s">
        <v>18501</v>
      </c>
      <c r="M8610" t="s">
        <v>2103</v>
      </c>
      <c r="N8610" t="s">
        <v>84</v>
      </c>
      <c r="O8610">
        <v>7579</v>
      </c>
      <c r="P8610">
        <v>11599</v>
      </c>
      <c r="Q8610" t="s">
        <v>95</v>
      </c>
      <c r="R8610">
        <v>858</v>
      </c>
      <c r="S8610" s="2">
        <v>44989</v>
      </c>
      <c r="T8610" t="s">
        <v>42</v>
      </c>
      <c r="U8610">
        <v>0</v>
      </c>
      <c r="V8610" t="s">
        <v>43</v>
      </c>
      <c r="W8610">
        <v>535</v>
      </c>
      <c r="X8610" t="s">
        <v>44</v>
      </c>
      <c r="Y8610" t="s">
        <v>61</v>
      </c>
      <c r="Z8610">
        <v>0</v>
      </c>
      <c r="AA8610">
        <v>228</v>
      </c>
      <c r="AB8610">
        <v>10859</v>
      </c>
      <c r="AC8610" t="s">
        <v>46</v>
      </c>
    </row>
    <row r="8611" spans="1:29" x14ac:dyDescent="0.3">
      <c r="A8611" s="1" t="s">
        <v>47</v>
      </c>
      <c r="B8611" t="s">
        <v>108</v>
      </c>
      <c r="C8611" t="s">
        <v>270</v>
      </c>
      <c r="D8611" t="s">
        <v>138</v>
      </c>
      <c r="E8611">
        <v>7</v>
      </c>
      <c r="F8611" t="s">
        <v>186</v>
      </c>
      <c r="G8611" t="s">
        <v>620</v>
      </c>
      <c r="H8611" t="s">
        <v>35</v>
      </c>
      <c r="I8611" t="s">
        <v>513</v>
      </c>
      <c r="J8611" t="s">
        <v>13534</v>
      </c>
      <c r="K8611" t="s">
        <v>18502</v>
      </c>
      <c r="L8611" t="s">
        <v>18503</v>
      </c>
      <c r="M8611" t="s">
        <v>1768</v>
      </c>
      <c r="N8611" t="s">
        <v>40</v>
      </c>
      <c r="O8611">
        <v>28858</v>
      </c>
      <c r="P8611">
        <v>32815</v>
      </c>
      <c r="Q8611" t="s">
        <v>59</v>
      </c>
      <c r="R8611">
        <v>655</v>
      </c>
      <c r="S8611" s="2">
        <v>44772</v>
      </c>
      <c r="T8611" s="2">
        <v>44794</v>
      </c>
      <c r="U8611">
        <v>18219</v>
      </c>
      <c r="V8611" t="s">
        <v>71</v>
      </c>
      <c r="W8611">
        <v>789</v>
      </c>
      <c r="X8611" t="s">
        <v>60</v>
      </c>
      <c r="Y8611" t="s">
        <v>61</v>
      </c>
      <c r="Z8611">
        <v>0</v>
      </c>
      <c r="AA8611">
        <v>867</v>
      </c>
      <c r="AB8611">
        <v>30609</v>
      </c>
      <c r="AC8611" t="s">
        <v>46</v>
      </c>
    </row>
    <row r="8612" spans="1:29" x14ac:dyDescent="0.3">
      <c r="A8612" s="1" t="s">
        <v>29</v>
      </c>
      <c r="B8612" t="s">
        <v>228</v>
      </c>
      <c r="C8612" t="s">
        <v>2850</v>
      </c>
      <c r="D8612" t="s">
        <v>185</v>
      </c>
      <c r="E8612">
        <v>3</v>
      </c>
      <c r="F8612" t="s">
        <v>64</v>
      </c>
      <c r="G8612" t="s">
        <v>388</v>
      </c>
      <c r="H8612" t="s">
        <v>79</v>
      </c>
      <c r="I8612" t="s">
        <v>778</v>
      </c>
      <c r="J8612" t="s">
        <v>5750</v>
      </c>
      <c r="K8612" t="s">
        <v>18504</v>
      </c>
      <c r="L8612" t="s">
        <v>18505</v>
      </c>
      <c r="M8612" t="s">
        <v>1189</v>
      </c>
      <c r="N8612" t="s">
        <v>58</v>
      </c>
      <c r="O8612">
        <v>6963</v>
      </c>
      <c r="P8612">
        <v>10487</v>
      </c>
      <c r="Q8612" t="s">
        <v>41</v>
      </c>
      <c r="R8612">
        <v>892</v>
      </c>
      <c r="S8612" s="2">
        <v>44865</v>
      </c>
      <c r="T8612" s="2">
        <v>44876</v>
      </c>
      <c r="U8612">
        <v>0</v>
      </c>
      <c r="V8612" t="s">
        <v>85</v>
      </c>
      <c r="W8612">
        <v>705</v>
      </c>
      <c r="X8612" t="s">
        <v>60</v>
      </c>
      <c r="Y8612" t="s">
        <v>61</v>
      </c>
      <c r="Z8612">
        <v>4284</v>
      </c>
      <c r="AA8612">
        <v>117</v>
      </c>
      <c r="AB8612">
        <v>7946</v>
      </c>
      <c r="AC8612" t="s">
        <v>46</v>
      </c>
    </row>
    <row r="8613" spans="1:29" x14ac:dyDescent="0.3">
      <c r="A8613" s="1" t="s">
        <v>29</v>
      </c>
      <c r="B8613" t="s">
        <v>86</v>
      </c>
      <c r="C8613" t="s">
        <v>1363</v>
      </c>
      <c r="D8613" t="s">
        <v>110</v>
      </c>
      <c r="E8613">
        <v>9</v>
      </c>
      <c r="F8613" t="s">
        <v>99</v>
      </c>
      <c r="G8613" t="s">
        <v>631</v>
      </c>
      <c r="H8613" t="s">
        <v>35</v>
      </c>
      <c r="I8613" t="s">
        <v>4127</v>
      </c>
      <c r="J8613" t="s">
        <v>4563</v>
      </c>
      <c r="K8613" t="s">
        <v>18506</v>
      </c>
      <c r="L8613" t="s">
        <v>18507</v>
      </c>
      <c r="M8613" t="s">
        <v>1366</v>
      </c>
      <c r="N8613" t="s">
        <v>84</v>
      </c>
      <c r="O8613">
        <v>13466</v>
      </c>
      <c r="P8613">
        <v>18234</v>
      </c>
      <c r="Q8613" t="s">
        <v>41</v>
      </c>
      <c r="R8613">
        <v>203</v>
      </c>
      <c r="S8613" s="2">
        <v>45158</v>
      </c>
      <c r="T8613" s="2">
        <v>45179</v>
      </c>
      <c r="U8613">
        <v>0</v>
      </c>
      <c r="V8613" t="s">
        <v>85</v>
      </c>
      <c r="W8613">
        <v>599</v>
      </c>
      <c r="X8613" t="s">
        <v>60</v>
      </c>
      <c r="Y8613" t="s">
        <v>45</v>
      </c>
      <c r="Z8613">
        <v>0</v>
      </c>
      <c r="AA8613">
        <v>177</v>
      </c>
      <c r="AB8613">
        <v>14351</v>
      </c>
      <c r="AC8613" t="s">
        <v>107</v>
      </c>
    </row>
    <row r="8614" spans="1:29" x14ac:dyDescent="0.3">
      <c r="A8614" s="1" t="s">
        <v>47</v>
      </c>
      <c r="B8614" t="s">
        <v>48</v>
      </c>
      <c r="C8614" t="s">
        <v>1559</v>
      </c>
      <c r="D8614" t="s">
        <v>110</v>
      </c>
      <c r="E8614">
        <v>9</v>
      </c>
      <c r="F8614" t="s">
        <v>51</v>
      </c>
      <c r="G8614" t="s">
        <v>1075</v>
      </c>
      <c r="H8614" t="s">
        <v>35</v>
      </c>
      <c r="I8614" t="s">
        <v>1769</v>
      </c>
      <c r="J8614" t="s">
        <v>4153</v>
      </c>
      <c r="K8614" t="s">
        <v>18508</v>
      </c>
      <c r="L8614" t="s">
        <v>18509</v>
      </c>
      <c r="M8614" t="s">
        <v>2261</v>
      </c>
      <c r="N8614" t="s">
        <v>58</v>
      </c>
      <c r="O8614">
        <v>21629</v>
      </c>
      <c r="P8614">
        <v>25211</v>
      </c>
      <c r="Q8614" t="s">
        <v>59</v>
      </c>
      <c r="R8614">
        <v>918</v>
      </c>
      <c r="S8614" s="2">
        <v>44303</v>
      </c>
      <c r="T8614" s="2">
        <v>44326</v>
      </c>
      <c r="U8614">
        <v>11773</v>
      </c>
      <c r="V8614" t="s">
        <v>85</v>
      </c>
      <c r="W8614">
        <v>445</v>
      </c>
      <c r="X8614" t="s">
        <v>60</v>
      </c>
      <c r="Y8614" t="s">
        <v>61</v>
      </c>
      <c r="Z8614">
        <v>1213</v>
      </c>
      <c r="AA8614">
        <v>507</v>
      </c>
      <c r="AB8614">
        <v>24495</v>
      </c>
      <c r="AC8614" t="s">
        <v>107</v>
      </c>
    </row>
    <row r="8615" spans="1:29" x14ac:dyDescent="0.3">
      <c r="A8615" s="1" t="s">
        <v>29</v>
      </c>
      <c r="B8615" t="s">
        <v>363</v>
      </c>
      <c r="C8615" t="s">
        <v>488</v>
      </c>
      <c r="D8615" t="s">
        <v>185</v>
      </c>
      <c r="E8615">
        <v>6</v>
      </c>
      <c r="F8615" t="s">
        <v>33</v>
      </c>
      <c r="G8615" t="s">
        <v>411</v>
      </c>
      <c r="H8615" t="s">
        <v>35</v>
      </c>
      <c r="I8615" t="s">
        <v>6916</v>
      </c>
      <c r="J8615" t="s">
        <v>7211</v>
      </c>
      <c r="K8615" t="s">
        <v>18510</v>
      </c>
      <c r="L8615" t="s">
        <v>18511</v>
      </c>
      <c r="M8615" t="s">
        <v>369</v>
      </c>
      <c r="N8615" t="s">
        <v>40</v>
      </c>
      <c r="O8615">
        <v>12224</v>
      </c>
      <c r="P8615">
        <v>15300</v>
      </c>
      <c r="Q8615" t="s">
        <v>59</v>
      </c>
      <c r="R8615">
        <v>266</v>
      </c>
      <c r="S8615" s="2">
        <v>44274</v>
      </c>
      <c r="T8615" s="2">
        <v>44293</v>
      </c>
      <c r="U8615">
        <v>5779</v>
      </c>
      <c r="V8615" t="s">
        <v>106</v>
      </c>
      <c r="W8615">
        <v>827</v>
      </c>
      <c r="X8615" t="s">
        <v>60</v>
      </c>
      <c r="Y8615" t="s">
        <v>45</v>
      </c>
      <c r="Z8615">
        <v>0</v>
      </c>
      <c r="AA8615">
        <v>379</v>
      </c>
      <c r="AB8615">
        <v>12683</v>
      </c>
      <c r="AC8615" t="s">
        <v>107</v>
      </c>
    </row>
    <row r="8616" spans="1:29" x14ac:dyDescent="0.3">
      <c r="A8616" s="1" t="s">
        <v>29</v>
      </c>
      <c r="B8616" t="s">
        <v>228</v>
      </c>
      <c r="C8616" t="s">
        <v>484</v>
      </c>
      <c r="D8616" t="s">
        <v>352</v>
      </c>
      <c r="E8616">
        <v>5</v>
      </c>
      <c r="F8616" t="s">
        <v>129</v>
      </c>
      <c r="G8616" t="s">
        <v>1528</v>
      </c>
      <c r="H8616" t="s">
        <v>35</v>
      </c>
      <c r="I8616" t="s">
        <v>10079</v>
      </c>
      <c r="J8616" t="s">
        <v>1450</v>
      </c>
      <c r="K8616" t="s">
        <v>18512</v>
      </c>
      <c r="L8616" t="s">
        <v>18513</v>
      </c>
      <c r="M8616" t="s">
        <v>479</v>
      </c>
      <c r="N8616" t="s">
        <v>40</v>
      </c>
      <c r="O8616">
        <v>26571</v>
      </c>
      <c r="P8616">
        <v>29421</v>
      </c>
      <c r="Q8616" t="s">
        <v>41</v>
      </c>
      <c r="R8616">
        <v>731</v>
      </c>
      <c r="S8616" s="2">
        <v>44825</v>
      </c>
      <c r="T8616" t="s">
        <v>42</v>
      </c>
      <c r="U8616">
        <v>0</v>
      </c>
      <c r="V8616" t="s">
        <v>106</v>
      </c>
      <c r="W8616">
        <v>582</v>
      </c>
      <c r="X8616" t="s">
        <v>44</v>
      </c>
      <c r="Y8616" t="s">
        <v>61</v>
      </c>
      <c r="Z8616">
        <v>0</v>
      </c>
      <c r="AA8616">
        <v>715</v>
      </c>
      <c r="AB8616">
        <v>27168</v>
      </c>
      <c r="AC8616" t="s">
        <v>46</v>
      </c>
    </row>
    <row r="8617" spans="1:29" x14ac:dyDescent="0.3">
      <c r="A8617" s="1" t="s">
        <v>47</v>
      </c>
      <c r="B8617" t="s">
        <v>48</v>
      </c>
      <c r="C8617" t="s">
        <v>2860</v>
      </c>
      <c r="D8617" t="s">
        <v>155</v>
      </c>
      <c r="E8617">
        <v>3</v>
      </c>
      <c r="F8617" t="s">
        <v>64</v>
      </c>
      <c r="G8617" t="s">
        <v>433</v>
      </c>
      <c r="H8617" t="s">
        <v>79</v>
      </c>
      <c r="I8617" t="s">
        <v>5746</v>
      </c>
      <c r="J8617" t="s">
        <v>1600</v>
      </c>
      <c r="K8617" t="s">
        <v>18514</v>
      </c>
      <c r="L8617" t="s">
        <v>18515</v>
      </c>
      <c r="M8617" t="s">
        <v>220</v>
      </c>
      <c r="N8617" t="s">
        <v>94</v>
      </c>
      <c r="O8617">
        <v>6283</v>
      </c>
      <c r="P8617">
        <v>10221</v>
      </c>
      <c r="Q8617" t="s">
        <v>41</v>
      </c>
      <c r="R8617">
        <v>643</v>
      </c>
      <c r="S8617" s="2">
        <v>44378</v>
      </c>
      <c r="T8617" t="s">
        <v>42</v>
      </c>
      <c r="U8617">
        <v>0</v>
      </c>
      <c r="V8617" t="s">
        <v>106</v>
      </c>
      <c r="W8617">
        <v>766</v>
      </c>
      <c r="X8617" t="s">
        <v>44</v>
      </c>
      <c r="Y8617" t="s">
        <v>45</v>
      </c>
      <c r="Z8617">
        <v>0</v>
      </c>
      <c r="AA8617">
        <v>936</v>
      </c>
      <c r="AB8617">
        <v>8792</v>
      </c>
      <c r="AC8617" t="s">
        <v>107</v>
      </c>
    </row>
    <row r="8618" spans="1:29" x14ac:dyDescent="0.3">
      <c r="A8618" s="1" t="s">
        <v>47</v>
      </c>
      <c r="B8618" t="s">
        <v>234</v>
      </c>
      <c r="C8618" t="s">
        <v>1375</v>
      </c>
      <c r="D8618" t="s">
        <v>169</v>
      </c>
      <c r="E8618">
        <v>8</v>
      </c>
      <c r="F8618" t="s">
        <v>221</v>
      </c>
      <c r="G8618" t="s">
        <v>1989</v>
      </c>
      <c r="H8618" t="s">
        <v>35</v>
      </c>
      <c r="I8618" t="s">
        <v>53</v>
      </c>
      <c r="J8618" t="s">
        <v>570</v>
      </c>
      <c r="K8618" t="s">
        <v>18516</v>
      </c>
      <c r="L8618" t="s">
        <v>18517</v>
      </c>
      <c r="M8618" t="s">
        <v>2756</v>
      </c>
      <c r="N8618" t="s">
        <v>94</v>
      </c>
      <c r="O8618">
        <v>25937</v>
      </c>
      <c r="P8618">
        <v>28189</v>
      </c>
      <c r="Q8618" t="s">
        <v>59</v>
      </c>
      <c r="R8618">
        <v>112</v>
      </c>
      <c r="S8618" s="2">
        <v>45012</v>
      </c>
      <c r="T8618" s="2">
        <v>45026</v>
      </c>
      <c r="U8618">
        <v>47286</v>
      </c>
      <c r="V8618" t="s">
        <v>106</v>
      </c>
      <c r="W8618">
        <v>401</v>
      </c>
      <c r="X8618" t="s">
        <v>60</v>
      </c>
      <c r="Y8618" t="s">
        <v>45</v>
      </c>
      <c r="Z8618">
        <v>0</v>
      </c>
      <c r="AA8618">
        <v>469</v>
      </c>
      <c r="AB8618">
        <v>26165</v>
      </c>
      <c r="AC8618" t="s">
        <v>46</v>
      </c>
    </row>
    <row r="8619" spans="1:29" x14ac:dyDescent="0.3">
      <c r="A8619" s="1" t="s">
        <v>29</v>
      </c>
      <c r="B8619" t="s">
        <v>86</v>
      </c>
      <c r="C8619" t="s">
        <v>759</v>
      </c>
      <c r="D8619" t="s">
        <v>50</v>
      </c>
      <c r="E8619">
        <v>4</v>
      </c>
      <c r="F8619" t="s">
        <v>77</v>
      </c>
      <c r="G8619" t="s">
        <v>202</v>
      </c>
      <c r="H8619" t="s">
        <v>35</v>
      </c>
      <c r="I8619" t="s">
        <v>3007</v>
      </c>
      <c r="J8619" t="s">
        <v>3442</v>
      </c>
      <c r="K8619" t="s">
        <v>18518</v>
      </c>
      <c r="L8619" t="s">
        <v>18519</v>
      </c>
      <c r="M8619" t="s">
        <v>93</v>
      </c>
      <c r="N8619" t="s">
        <v>40</v>
      </c>
      <c r="O8619">
        <v>23723</v>
      </c>
      <c r="P8619">
        <v>27642</v>
      </c>
      <c r="Q8619" t="s">
        <v>95</v>
      </c>
      <c r="R8619">
        <v>341</v>
      </c>
      <c r="S8619" s="2">
        <v>45095</v>
      </c>
      <c r="T8619" t="s">
        <v>42</v>
      </c>
      <c r="U8619">
        <v>0</v>
      </c>
      <c r="V8619" t="s">
        <v>71</v>
      </c>
      <c r="W8619">
        <v>403</v>
      </c>
      <c r="X8619" t="s">
        <v>44</v>
      </c>
      <c r="Y8619" t="s">
        <v>45</v>
      </c>
      <c r="Z8619">
        <v>0</v>
      </c>
      <c r="AA8619">
        <v>403</v>
      </c>
      <c r="AB8619">
        <v>23974</v>
      </c>
      <c r="AC8619" t="s">
        <v>107</v>
      </c>
    </row>
    <row r="8620" spans="1:29" x14ac:dyDescent="0.3">
      <c r="A8620" s="1" t="s">
        <v>47</v>
      </c>
      <c r="B8620" t="s">
        <v>108</v>
      </c>
      <c r="C8620" t="s">
        <v>1763</v>
      </c>
      <c r="D8620" t="s">
        <v>387</v>
      </c>
      <c r="E8620">
        <v>5</v>
      </c>
      <c r="F8620" t="s">
        <v>271</v>
      </c>
      <c r="G8620" t="s">
        <v>689</v>
      </c>
      <c r="H8620" t="s">
        <v>35</v>
      </c>
      <c r="I8620" t="s">
        <v>656</v>
      </c>
      <c r="J8620" t="s">
        <v>245</v>
      </c>
      <c r="K8620" t="s">
        <v>18520</v>
      </c>
      <c r="L8620" t="s">
        <v>18521</v>
      </c>
      <c r="M8620" t="s">
        <v>1422</v>
      </c>
      <c r="N8620" t="s">
        <v>84</v>
      </c>
      <c r="O8620">
        <v>18496</v>
      </c>
      <c r="P8620">
        <v>22459</v>
      </c>
      <c r="Q8620" t="s">
        <v>59</v>
      </c>
      <c r="R8620">
        <v>841</v>
      </c>
      <c r="S8620" s="2">
        <v>44526</v>
      </c>
      <c r="T8620" t="s">
        <v>42</v>
      </c>
      <c r="U8620">
        <v>26206</v>
      </c>
      <c r="V8620" t="s">
        <v>43</v>
      </c>
      <c r="W8620">
        <v>762</v>
      </c>
      <c r="X8620" t="s">
        <v>44</v>
      </c>
      <c r="Y8620" t="s">
        <v>72</v>
      </c>
      <c r="Z8620">
        <v>0</v>
      </c>
      <c r="AA8620">
        <v>461</v>
      </c>
      <c r="AB8620">
        <v>19534</v>
      </c>
      <c r="AC8620" t="s">
        <v>73</v>
      </c>
    </row>
    <row r="8621" spans="1:29" x14ac:dyDescent="0.3">
      <c r="A8621" s="1" t="s">
        <v>29</v>
      </c>
      <c r="B8621" t="s">
        <v>393</v>
      </c>
      <c r="C8621" t="s">
        <v>1701</v>
      </c>
      <c r="D8621" t="s">
        <v>32</v>
      </c>
      <c r="E8621">
        <v>10</v>
      </c>
      <c r="F8621" t="s">
        <v>221</v>
      </c>
      <c r="G8621" t="s">
        <v>667</v>
      </c>
      <c r="H8621" t="s">
        <v>35</v>
      </c>
      <c r="I8621" t="s">
        <v>417</v>
      </c>
      <c r="J8621" t="s">
        <v>1993</v>
      </c>
      <c r="K8621" t="s">
        <v>18522</v>
      </c>
      <c r="L8621" t="s">
        <v>18523</v>
      </c>
      <c r="M8621" t="s">
        <v>613</v>
      </c>
      <c r="N8621" t="s">
        <v>84</v>
      </c>
      <c r="O8621">
        <v>28547</v>
      </c>
      <c r="P8621">
        <v>33055</v>
      </c>
      <c r="Q8621" t="s">
        <v>95</v>
      </c>
      <c r="R8621">
        <v>678</v>
      </c>
      <c r="S8621" s="2">
        <v>44919</v>
      </c>
      <c r="T8621" t="s">
        <v>42</v>
      </c>
      <c r="U8621">
        <v>0</v>
      </c>
      <c r="V8621" t="s">
        <v>85</v>
      </c>
      <c r="W8621">
        <v>732</v>
      </c>
      <c r="X8621" t="s">
        <v>44</v>
      </c>
      <c r="Y8621" t="s">
        <v>61</v>
      </c>
      <c r="Z8621">
        <v>0</v>
      </c>
      <c r="AA8621">
        <v>106</v>
      </c>
      <c r="AB8621">
        <v>31637</v>
      </c>
      <c r="AC8621" t="s">
        <v>107</v>
      </c>
    </row>
    <row r="8622" spans="1:29" x14ac:dyDescent="0.3">
      <c r="A8622" s="1" t="s">
        <v>47</v>
      </c>
      <c r="B8622" t="s">
        <v>136</v>
      </c>
      <c r="C8622" t="s">
        <v>137</v>
      </c>
      <c r="D8622" t="s">
        <v>201</v>
      </c>
      <c r="E8622">
        <v>4</v>
      </c>
      <c r="F8622" t="s">
        <v>64</v>
      </c>
      <c r="G8622" t="s">
        <v>783</v>
      </c>
      <c r="H8622" t="s">
        <v>35</v>
      </c>
      <c r="I8622" t="s">
        <v>1035</v>
      </c>
      <c r="J8622" t="s">
        <v>2670</v>
      </c>
      <c r="K8622" t="s">
        <v>18524</v>
      </c>
      <c r="L8622" t="s">
        <v>18525</v>
      </c>
      <c r="M8622" t="s">
        <v>312</v>
      </c>
      <c r="N8622" t="s">
        <v>94</v>
      </c>
      <c r="O8622">
        <v>29559</v>
      </c>
      <c r="P8622">
        <v>32877</v>
      </c>
      <c r="Q8622" t="s">
        <v>59</v>
      </c>
      <c r="R8622">
        <v>299</v>
      </c>
      <c r="S8622" s="2">
        <v>45055</v>
      </c>
      <c r="T8622" s="2">
        <v>45079</v>
      </c>
      <c r="U8622">
        <v>38195</v>
      </c>
      <c r="V8622" t="s">
        <v>106</v>
      </c>
      <c r="W8622">
        <v>444</v>
      </c>
      <c r="X8622" t="s">
        <v>60</v>
      </c>
      <c r="Y8622" t="s">
        <v>45</v>
      </c>
      <c r="Z8622">
        <v>0</v>
      </c>
      <c r="AA8622">
        <v>963</v>
      </c>
      <c r="AB8622">
        <v>31034</v>
      </c>
      <c r="AC8622" t="s">
        <v>46</v>
      </c>
    </row>
    <row r="8623" spans="1:29" x14ac:dyDescent="0.3">
      <c r="A8623" s="1" t="s">
        <v>47</v>
      </c>
      <c r="B8623" t="s">
        <v>48</v>
      </c>
      <c r="C8623" t="s">
        <v>381</v>
      </c>
      <c r="D8623" t="s">
        <v>138</v>
      </c>
      <c r="E8623">
        <v>3</v>
      </c>
      <c r="F8623" t="s">
        <v>271</v>
      </c>
      <c r="G8623" t="s">
        <v>1110</v>
      </c>
      <c r="H8623" t="s">
        <v>79</v>
      </c>
      <c r="I8623" t="s">
        <v>1817</v>
      </c>
      <c r="J8623" t="s">
        <v>1143</v>
      </c>
      <c r="K8623" t="s">
        <v>18526</v>
      </c>
      <c r="L8623" t="s">
        <v>18527</v>
      </c>
      <c r="M8623" t="s">
        <v>2261</v>
      </c>
      <c r="N8623" t="s">
        <v>40</v>
      </c>
      <c r="O8623">
        <v>14225</v>
      </c>
      <c r="P8623">
        <v>16621</v>
      </c>
      <c r="Q8623" t="s">
        <v>95</v>
      </c>
      <c r="R8623">
        <v>652</v>
      </c>
      <c r="S8623" s="2">
        <v>44536</v>
      </c>
      <c r="T8623" t="s">
        <v>42</v>
      </c>
      <c r="U8623">
        <v>0</v>
      </c>
      <c r="V8623" t="s">
        <v>106</v>
      </c>
      <c r="W8623">
        <v>517</v>
      </c>
      <c r="X8623" t="s">
        <v>44</v>
      </c>
      <c r="Y8623" t="s">
        <v>72</v>
      </c>
      <c r="Z8623">
        <v>0</v>
      </c>
      <c r="AA8623">
        <v>100</v>
      </c>
      <c r="AB8623">
        <v>14387</v>
      </c>
      <c r="AC8623" t="s">
        <v>107</v>
      </c>
    </row>
    <row r="8624" spans="1:29" x14ac:dyDescent="0.3">
      <c r="A8624" s="1" t="s">
        <v>47</v>
      </c>
      <c r="B8624" t="s">
        <v>108</v>
      </c>
      <c r="C8624" t="s">
        <v>1763</v>
      </c>
      <c r="D8624" t="s">
        <v>138</v>
      </c>
      <c r="E8624">
        <v>10</v>
      </c>
      <c r="F8624" t="s">
        <v>120</v>
      </c>
      <c r="G8624" t="s">
        <v>586</v>
      </c>
      <c r="H8624" t="s">
        <v>79</v>
      </c>
      <c r="I8624" t="s">
        <v>464</v>
      </c>
      <c r="J8624" t="s">
        <v>4322</v>
      </c>
      <c r="K8624" t="s">
        <v>18528</v>
      </c>
      <c r="L8624" t="s">
        <v>18529</v>
      </c>
      <c r="M8624" t="s">
        <v>1252</v>
      </c>
      <c r="N8624" t="s">
        <v>58</v>
      </c>
      <c r="O8624">
        <v>26379</v>
      </c>
      <c r="P8624">
        <v>28458</v>
      </c>
      <c r="Q8624" t="s">
        <v>95</v>
      </c>
      <c r="R8624">
        <v>853</v>
      </c>
      <c r="S8624" s="2">
        <v>44990</v>
      </c>
      <c r="T8624" s="2">
        <v>45009</v>
      </c>
      <c r="U8624">
        <v>0</v>
      </c>
      <c r="V8624" t="s">
        <v>85</v>
      </c>
      <c r="W8624">
        <v>773</v>
      </c>
      <c r="X8624" t="s">
        <v>60</v>
      </c>
      <c r="Y8624" t="s">
        <v>45</v>
      </c>
      <c r="Z8624">
        <v>2173</v>
      </c>
      <c r="AA8624">
        <v>641</v>
      </c>
      <c r="AB8624">
        <v>27846</v>
      </c>
      <c r="AC8624" t="s">
        <v>73</v>
      </c>
    </row>
    <row r="8625" spans="1:29" x14ac:dyDescent="0.3">
      <c r="A8625" s="1" t="s">
        <v>29</v>
      </c>
      <c r="B8625" t="s">
        <v>327</v>
      </c>
      <c r="C8625" t="s">
        <v>1074</v>
      </c>
      <c r="D8625" t="s">
        <v>138</v>
      </c>
      <c r="E8625">
        <v>10</v>
      </c>
      <c r="F8625" t="s">
        <v>271</v>
      </c>
      <c r="G8625" t="s">
        <v>1298</v>
      </c>
      <c r="H8625" t="s">
        <v>35</v>
      </c>
      <c r="I8625" t="s">
        <v>2504</v>
      </c>
      <c r="J8625" t="s">
        <v>2470</v>
      </c>
      <c r="K8625" t="s">
        <v>18530</v>
      </c>
      <c r="L8625" t="s">
        <v>18531</v>
      </c>
      <c r="M8625" t="s">
        <v>2350</v>
      </c>
      <c r="N8625" t="s">
        <v>84</v>
      </c>
      <c r="O8625">
        <v>16602</v>
      </c>
      <c r="P8625">
        <v>18616</v>
      </c>
      <c r="Q8625" t="s">
        <v>59</v>
      </c>
      <c r="R8625">
        <v>15</v>
      </c>
      <c r="S8625" s="2">
        <v>44998</v>
      </c>
      <c r="T8625" s="2">
        <v>45025</v>
      </c>
      <c r="U8625">
        <v>49476</v>
      </c>
      <c r="V8625" t="s">
        <v>106</v>
      </c>
      <c r="W8625">
        <v>621</v>
      </c>
      <c r="X8625" t="s">
        <v>60</v>
      </c>
      <c r="Y8625" t="s">
        <v>45</v>
      </c>
      <c r="Z8625">
        <v>0</v>
      </c>
      <c r="AA8625">
        <v>813</v>
      </c>
      <c r="AB8625">
        <v>17780</v>
      </c>
      <c r="AC8625" t="s">
        <v>107</v>
      </c>
    </row>
    <row r="8626" spans="1:29" x14ac:dyDescent="0.3">
      <c r="A8626" s="1" t="s">
        <v>47</v>
      </c>
      <c r="B8626" t="s">
        <v>117</v>
      </c>
      <c r="C8626" t="s">
        <v>243</v>
      </c>
      <c r="D8626" t="s">
        <v>98</v>
      </c>
      <c r="E8626">
        <v>8</v>
      </c>
      <c r="F8626" t="s">
        <v>186</v>
      </c>
      <c r="G8626" t="s">
        <v>620</v>
      </c>
      <c r="H8626" t="s">
        <v>35</v>
      </c>
      <c r="I8626" t="s">
        <v>756</v>
      </c>
      <c r="J8626" t="s">
        <v>396</v>
      </c>
      <c r="K8626" t="s">
        <v>18532</v>
      </c>
      <c r="L8626" t="s">
        <v>18533</v>
      </c>
      <c r="M8626" t="s">
        <v>868</v>
      </c>
      <c r="N8626" t="s">
        <v>40</v>
      </c>
      <c r="O8626">
        <v>15264</v>
      </c>
      <c r="P8626">
        <v>19960</v>
      </c>
      <c r="Q8626" t="s">
        <v>95</v>
      </c>
      <c r="R8626">
        <v>68</v>
      </c>
      <c r="S8626" s="2">
        <v>45142</v>
      </c>
      <c r="T8626" s="2">
        <v>45166</v>
      </c>
      <c r="U8626">
        <v>0</v>
      </c>
      <c r="V8626" t="s">
        <v>85</v>
      </c>
      <c r="W8626">
        <v>592</v>
      </c>
      <c r="X8626" t="s">
        <v>60</v>
      </c>
      <c r="Y8626" t="s">
        <v>61</v>
      </c>
      <c r="Z8626">
        <v>0</v>
      </c>
      <c r="AA8626">
        <v>774</v>
      </c>
      <c r="AB8626">
        <v>16241</v>
      </c>
      <c r="AC8626" t="s">
        <v>73</v>
      </c>
    </row>
    <row r="8627" spans="1:29" x14ac:dyDescent="0.3">
      <c r="A8627" s="1" t="s">
        <v>47</v>
      </c>
      <c r="B8627" t="s">
        <v>161</v>
      </c>
      <c r="C8627" t="s">
        <v>614</v>
      </c>
      <c r="D8627" t="s">
        <v>110</v>
      </c>
      <c r="E8627">
        <v>6</v>
      </c>
      <c r="F8627" t="s">
        <v>33</v>
      </c>
      <c r="G8627" t="s">
        <v>111</v>
      </c>
      <c r="H8627" t="s">
        <v>35</v>
      </c>
      <c r="I8627" t="s">
        <v>1857</v>
      </c>
      <c r="J8627" t="s">
        <v>766</v>
      </c>
      <c r="K8627" t="s">
        <v>18534</v>
      </c>
      <c r="L8627" t="s">
        <v>18535</v>
      </c>
      <c r="M8627" t="s">
        <v>2032</v>
      </c>
      <c r="N8627" t="s">
        <v>40</v>
      </c>
      <c r="O8627">
        <v>12395</v>
      </c>
      <c r="P8627">
        <v>17297</v>
      </c>
      <c r="Q8627" t="s">
        <v>95</v>
      </c>
      <c r="R8627">
        <v>511</v>
      </c>
      <c r="S8627" s="2">
        <v>45277</v>
      </c>
      <c r="T8627" t="s">
        <v>42</v>
      </c>
      <c r="U8627">
        <v>0</v>
      </c>
      <c r="V8627" t="s">
        <v>71</v>
      </c>
      <c r="W8627">
        <v>604</v>
      </c>
      <c r="X8627" t="s">
        <v>44</v>
      </c>
      <c r="Y8627" t="s">
        <v>45</v>
      </c>
      <c r="Z8627">
        <v>0</v>
      </c>
      <c r="AA8627">
        <v>597</v>
      </c>
      <c r="AB8627">
        <v>12902</v>
      </c>
      <c r="AC8627" t="s">
        <v>73</v>
      </c>
    </row>
    <row r="8628" spans="1:29" x14ac:dyDescent="0.3">
      <c r="A8628" s="1" t="s">
        <v>47</v>
      </c>
      <c r="B8628" t="s">
        <v>108</v>
      </c>
      <c r="C8628" t="s">
        <v>109</v>
      </c>
      <c r="D8628" t="s">
        <v>98</v>
      </c>
      <c r="E8628">
        <v>3</v>
      </c>
      <c r="F8628" t="s">
        <v>186</v>
      </c>
      <c r="G8628" t="s">
        <v>463</v>
      </c>
      <c r="H8628" t="s">
        <v>79</v>
      </c>
      <c r="I8628" t="s">
        <v>679</v>
      </c>
      <c r="J8628" t="s">
        <v>730</v>
      </c>
      <c r="K8628" t="s">
        <v>18536</v>
      </c>
      <c r="L8628" t="s">
        <v>18537</v>
      </c>
      <c r="M8628" t="s">
        <v>1402</v>
      </c>
      <c r="N8628" t="s">
        <v>40</v>
      </c>
      <c r="O8628">
        <v>22067</v>
      </c>
      <c r="P8628">
        <v>24828</v>
      </c>
      <c r="Q8628" t="s">
        <v>95</v>
      </c>
      <c r="R8628">
        <v>306</v>
      </c>
      <c r="S8628" s="2">
        <v>45140</v>
      </c>
      <c r="T8628" s="2">
        <v>45146</v>
      </c>
      <c r="U8628">
        <v>0</v>
      </c>
      <c r="V8628" t="s">
        <v>85</v>
      </c>
      <c r="W8628">
        <v>481</v>
      </c>
      <c r="X8628" t="s">
        <v>60</v>
      </c>
      <c r="Y8628" t="s">
        <v>61</v>
      </c>
      <c r="Z8628">
        <v>0</v>
      </c>
      <c r="AA8628">
        <v>556</v>
      </c>
      <c r="AB8628">
        <v>22207</v>
      </c>
      <c r="AC8628" t="s">
        <v>46</v>
      </c>
    </row>
    <row r="8629" spans="1:29" x14ac:dyDescent="0.3">
      <c r="A8629" s="1" t="s">
        <v>47</v>
      </c>
      <c r="B8629" t="s">
        <v>234</v>
      </c>
      <c r="C8629" t="s">
        <v>3602</v>
      </c>
      <c r="D8629" t="s">
        <v>236</v>
      </c>
      <c r="E8629">
        <v>6</v>
      </c>
      <c r="F8629" t="s">
        <v>271</v>
      </c>
      <c r="G8629" t="s">
        <v>340</v>
      </c>
      <c r="H8629" t="s">
        <v>35</v>
      </c>
      <c r="I8629" t="s">
        <v>1940</v>
      </c>
      <c r="J8629" t="s">
        <v>141</v>
      </c>
      <c r="K8629" t="s">
        <v>18538</v>
      </c>
      <c r="L8629" t="s">
        <v>18539</v>
      </c>
      <c r="M8629" t="s">
        <v>800</v>
      </c>
      <c r="N8629" t="s">
        <v>84</v>
      </c>
      <c r="O8629">
        <v>22404</v>
      </c>
      <c r="P8629">
        <v>24745</v>
      </c>
      <c r="Q8629" t="s">
        <v>41</v>
      </c>
      <c r="R8629">
        <v>366</v>
      </c>
      <c r="S8629" s="2">
        <v>44906</v>
      </c>
      <c r="T8629" t="s">
        <v>42</v>
      </c>
      <c r="U8629">
        <v>0</v>
      </c>
      <c r="V8629" t="s">
        <v>71</v>
      </c>
      <c r="W8629">
        <v>410</v>
      </c>
      <c r="X8629" t="s">
        <v>44</v>
      </c>
      <c r="Y8629" t="s">
        <v>45</v>
      </c>
      <c r="Z8629">
        <v>0</v>
      </c>
      <c r="AA8629">
        <v>609</v>
      </c>
      <c r="AB8629">
        <v>22820</v>
      </c>
      <c r="AC8629" t="s">
        <v>107</v>
      </c>
    </row>
    <row r="8630" spans="1:29" x14ac:dyDescent="0.3">
      <c r="A8630" s="1" t="s">
        <v>47</v>
      </c>
      <c r="B8630" t="s">
        <v>145</v>
      </c>
      <c r="C8630" t="s">
        <v>445</v>
      </c>
      <c r="D8630" t="s">
        <v>119</v>
      </c>
      <c r="E8630">
        <v>4</v>
      </c>
      <c r="F8630" t="s">
        <v>99</v>
      </c>
      <c r="G8630" t="s">
        <v>631</v>
      </c>
      <c r="H8630" t="s">
        <v>79</v>
      </c>
      <c r="I8630" t="s">
        <v>3135</v>
      </c>
      <c r="J8630" t="s">
        <v>293</v>
      </c>
      <c r="K8630" t="s">
        <v>18540</v>
      </c>
      <c r="L8630" t="s">
        <v>18541</v>
      </c>
      <c r="M8630" t="s">
        <v>1294</v>
      </c>
      <c r="N8630" t="s">
        <v>58</v>
      </c>
      <c r="O8630">
        <v>4015</v>
      </c>
      <c r="P8630">
        <v>6475</v>
      </c>
      <c r="Q8630" t="s">
        <v>95</v>
      </c>
      <c r="R8630">
        <v>268</v>
      </c>
      <c r="S8630" s="2">
        <v>44712</v>
      </c>
      <c r="T8630" s="2">
        <v>44724</v>
      </c>
      <c r="U8630">
        <v>0</v>
      </c>
      <c r="V8630" t="s">
        <v>106</v>
      </c>
      <c r="W8630">
        <v>521</v>
      </c>
      <c r="X8630" t="s">
        <v>60</v>
      </c>
      <c r="Y8630" t="s">
        <v>61</v>
      </c>
      <c r="Z8630">
        <v>2256</v>
      </c>
      <c r="AA8630">
        <v>608</v>
      </c>
      <c r="AB8630">
        <v>5408</v>
      </c>
      <c r="AC8630" t="s">
        <v>46</v>
      </c>
    </row>
    <row r="8631" spans="1:29" x14ac:dyDescent="0.3">
      <c r="A8631" s="1" t="s">
        <v>29</v>
      </c>
      <c r="B8631" t="s">
        <v>86</v>
      </c>
      <c r="C8631" t="s">
        <v>1266</v>
      </c>
      <c r="D8631" t="s">
        <v>50</v>
      </c>
      <c r="E8631">
        <v>8</v>
      </c>
      <c r="F8631" t="s">
        <v>33</v>
      </c>
      <c r="G8631" t="s">
        <v>451</v>
      </c>
      <c r="H8631" t="s">
        <v>35</v>
      </c>
      <c r="I8631" t="s">
        <v>1246</v>
      </c>
      <c r="J8631" t="s">
        <v>435</v>
      </c>
      <c r="K8631" t="s">
        <v>18542</v>
      </c>
      <c r="L8631" t="s">
        <v>18543</v>
      </c>
      <c r="M8631" t="s">
        <v>93</v>
      </c>
      <c r="N8631" t="s">
        <v>40</v>
      </c>
      <c r="O8631">
        <v>15458</v>
      </c>
      <c r="P8631">
        <v>18828</v>
      </c>
      <c r="Q8631" t="s">
        <v>41</v>
      </c>
      <c r="R8631">
        <v>988</v>
      </c>
      <c r="S8631" s="2">
        <v>44781</v>
      </c>
      <c r="T8631" s="2">
        <v>44795</v>
      </c>
      <c r="U8631">
        <v>0</v>
      </c>
      <c r="V8631" t="s">
        <v>71</v>
      </c>
      <c r="W8631">
        <v>745</v>
      </c>
      <c r="X8631" t="s">
        <v>60</v>
      </c>
      <c r="Y8631" t="s">
        <v>72</v>
      </c>
      <c r="Z8631">
        <v>0</v>
      </c>
      <c r="AA8631">
        <v>648</v>
      </c>
      <c r="AB8631">
        <v>17157</v>
      </c>
      <c r="AC8631" t="s">
        <v>107</v>
      </c>
    </row>
    <row r="8632" spans="1:29" x14ac:dyDescent="0.3">
      <c r="A8632" s="1" t="s">
        <v>47</v>
      </c>
      <c r="B8632" t="s">
        <v>145</v>
      </c>
      <c r="C8632" t="s">
        <v>3466</v>
      </c>
      <c r="D8632" t="s">
        <v>236</v>
      </c>
      <c r="E8632">
        <v>8</v>
      </c>
      <c r="F8632" t="s">
        <v>221</v>
      </c>
      <c r="G8632" t="s">
        <v>1096</v>
      </c>
      <c r="H8632" t="s">
        <v>35</v>
      </c>
      <c r="I8632" t="s">
        <v>1025</v>
      </c>
      <c r="J8632" t="s">
        <v>15287</v>
      </c>
      <c r="K8632" t="s">
        <v>18544</v>
      </c>
      <c r="L8632" t="s">
        <v>18545</v>
      </c>
      <c r="M8632" t="s">
        <v>449</v>
      </c>
      <c r="N8632" t="s">
        <v>84</v>
      </c>
      <c r="O8632">
        <v>16487</v>
      </c>
      <c r="P8632">
        <v>20184</v>
      </c>
      <c r="Q8632" t="s">
        <v>41</v>
      </c>
      <c r="R8632">
        <v>508</v>
      </c>
      <c r="S8632" s="2">
        <v>44482</v>
      </c>
      <c r="T8632" t="s">
        <v>42</v>
      </c>
      <c r="U8632">
        <v>0</v>
      </c>
      <c r="V8632" t="s">
        <v>71</v>
      </c>
      <c r="W8632">
        <v>776</v>
      </c>
      <c r="X8632" t="s">
        <v>44</v>
      </c>
      <c r="Y8632" t="s">
        <v>45</v>
      </c>
      <c r="Z8632">
        <v>0</v>
      </c>
      <c r="AA8632">
        <v>336</v>
      </c>
      <c r="AB8632">
        <v>19036</v>
      </c>
      <c r="AC8632" t="s">
        <v>107</v>
      </c>
    </row>
    <row r="8633" spans="1:29" x14ac:dyDescent="0.3">
      <c r="A8633" s="1" t="s">
        <v>47</v>
      </c>
      <c r="B8633" t="s">
        <v>117</v>
      </c>
      <c r="C8633" t="s">
        <v>2487</v>
      </c>
      <c r="D8633" t="s">
        <v>387</v>
      </c>
      <c r="E8633">
        <v>9</v>
      </c>
      <c r="F8633" t="s">
        <v>186</v>
      </c>
      <c r="G8633" t="s">
        <v>650</v>
      </c>
      <c r="H8633" t="s">
        <v>79</v>
      </c>
      <c r="I8633" t="s">
        <v>8013</v>
      </c>
      <c r="J8633" t="s">
        <v>4457</v>
      </c>
      <c r="K8633" t="s">
        <v>18546</v>
      </c>
      <c r="L8633" t="s">
        <v>18547</v>
      </c>
      <c r="M8633" t="s">
        <v>1301</v>
      </c>
      <c r="N8633" t="s">
        <v>84</v>
      </c>
      <c r="O8633">
        <v>25441</v>
      </c>
      <c r="P8633">
        <v>27520</v>
      </c>
      <c r="Q8633" t="s">
        <v>59</v>
      </c>
      <c r="R8633">
        <v>776</v>
      </c>
      <c r="S8633" s="2">
        <v>45233</v>
      </c>
      <c r="T8633" t="s">
        <v>42</v>
      </c>
      <c r="U8633">
        <v>45089</v>
      </c>
      <c r="V8633" t="s">
        <v>106</v>
      </c>
      <c r="W8633">
        <v>403</v>
      </c>
      <c r="X8633" t="s">
        <v>44</v>
      </c>
      <c r="Y8633" t="s">
        <v>45</v>
      </c>
      <c r="Z8633">
        <v>0</v>
      </c>
      <c r="AA8633">
        <v>732</v>
      </c>
      <c r="AB8633">
        <v>26265</v>
      </c>
      <c r="AC8633" t="s">
        <v>46</v>
      </c>
    </row>
    <row r="8634" spans="1:29" x14ac:dyDescent="0.3">
      <c r="A8634" s="1" t="s">
        <v>47</v>
      </c>
      <c r="B8634" t="s">
        <v>145</v>
      </c>
      <c r="C8634" t="s">
        <v>547</v>
      </c>
      <c r="D8634" t="s">
        <v>155</v>
      </c>
      <c r="E8634">
        <v>1</v>
      </c>
      <c r="F8634" t="s">
        <v>186</v>
      </c>
      <c r="G8634" t="s">
        <v>1504</v>
      </c>
      <c r="H8634" t="s">
        <v>79</v>
      </c>
      <c r="I8634" t="s">
        <v>8422</v>
      </c>
      <c r="J8634" t="s">
        <v>1542</v>
      </c>
      <c r="K8634">
        <f>1-96-461-9424</f>
        <v>-9980</v>
      </c>
      <c r="L8634" t="s">
        <v>18548</v>
      </c>
      <c r="M8634" t="s">
        <v>1294</v>
      </c>
      <c r="N8634" t="s">
        <v>84</v>
      </c>
      <c r="O8634">
        <v>5232</v>
      </c>
      <c r="P8634">
        <v>8455</v>
      </c>
      <c r="Q8634" t="s">
        <v>59</v>
      </c>
      <c r="R8634">
        <v>925</v>
      </c>
      <c r="S8634" s="2">
        <v>44305</v>
      </c>
      <c r="T8634" t="s">
        <v>42</v>
      </c>
      <c r="U8634">
        <v>35054</v>
      </c>
      <c r="V8634" t="s">
        <v>85</v>
      </c>
      <c r="W8634">
        <v>821</v>
      </c>
      <c r="X8634" t="s">
        <v>44</v>
      </c>
      <c r="Y8634" t="s">
        <v>72</v>
      </c>
      <c r="Z8634">
        <v>0</v>
      </c>
      <c r="AA8634">
        <v>249</v>
      </c>
      <c r="AB8634">
        <v>7289</v>
      </c>
      <c r="AC8634" t="s">
        <v>107</v>
      </c>
    </row>
    <row r="8635" spans="1:29" x14ac:dyDescent="0.3">
      <c r="A8635" s="1" t="s">
        <v>29</v>
      </c>
      <c r="B8635" t="s">
        <v>393</v>
      </c>
      <c r="C8635" t="s">
        <v>1262</v>
      </c>
      <c r="D8635" t="s">
        <v>236</v>
      </c>
      <c r="E8635">
        <v>1</v>
      </c>
      <c r="F8635" t="s">
        <v>221</v>
      </c>
      <c r="G8635" t="s">
        <v>250</v>
      </c>
      <c r="H8635" t="s">
        <v>35</v>
      </c>
      <c r="I8635" t="s">
        <v>292</v>
      </c>
      <c r="J8635" t="s">
        <v>581</v>
      </c>
      <c r="K8635" t="s">
        <v>18549</v>
      </c>
      <c r="L8635" t="s">
        <v>18550</v>
      </c>
      <c r="M8635" t="s">
        <v>948</v>
      </c>
      <c r="N8635" t="s">
        <v>84</v>
      </c>
      <c r="O8635">
        <v>13488</v>
      </c>
      <c r="P8635">
        <v>16882</v>
      </c>
      <c r="Q8635" t="s">
        <v>41</v>
      </c>
      <c r="R8635">
        <v>316</v>
      </c>
      <c r="S8635" s="2">
        <v>44910</v>
      </c>
      <c r="T8635" t="s">
        <v>42</v>
      </c>
      <c r="U8635">
        <v>0</v>
      </c>
      <c r="V8635" t="s">
        <v>106</v>
      </c>
      <c r="W8635">
        <v>435</v>
      </c>
      <c r="X8635" t="s">
        <v>44</v>
      </c>
      <c r="Y8635" t="s">
        <v>61</v>
      </c>
      <c r="Z8635">
        <v>0</v>
      </c>
      <c r="AA8635">
        <v>696</v>
      </c>
      <c r="AB8635">
        <v>14830</v>
      </c>
      <c r="AC8635" t="s">
        <v>107</v>
      </c>
    </row>
    <row r="8636" spans="1:29" x14ac:dyDescent="0.3">
      <c r="A8636" s="1" t="s">
        <v>47</v>
      </c>
      <c r="B8636" t="s">
        <v>117</v>
      </c>
      <c r="C8636" t="s">
        <v>920</v>
      </c>
      <c r="D8636" t="s">
        <v>257</v>
      </c>
      <c r="E8636">
        <v>8</v>
      </c>
      <c r="F8636" t="s">
        <v>120</v>
      </c>
      <c r="G8636" t="s">
        <v>329</v>
      </c>
      <c r="H8636" t="s">
        <v>79</v>
      </c>
      <c r="I8636" t="s">
        <v>1043</v>
      </c>
      <c r="J8636" t="s">
        <v>2718</v>
      </c>
      <c r="K8636" t="s">
        <v>18551</v>
      </c>
      <c r="L8636" t="s">
        <v>18552</v>
      </c>
      <c r="M8636" t="s">
        <v>126</v>
      </c>
      <c r="N8636" t="s">
        <v>94</v>
      </c>
      <c r="O8636">
        <v>17314</v>
      </c>
      <c r="P8636">
        <v>20371</v>
      </c>
      <c r="Q8636" t="s">
        <v>95</v>
      </c>
      <c r="R8636">
        <v>402</v>
      </c>
      <c r="S8636" s="2">
        <v>45187</v>
      </c>
      <c r="T8636" t="s">
        <v>42</v>
      </c>
      <c r="U8636">
        <v>0</v>
      </c>
      <c r="V8636" t="s">
        <v>85</v>
      </c>
      <c r="W8636">
        <v>777</v>
      </c>
      <c r="X8636" t="s">
        <v>44</v>
      </c>
      <c r="Y8636" t="s">
        <v>61</v>
      </c>
      <c r="Z8636">
        <v>0</v>
      </c>
      <c r="AA8636">
        <v>418</v>
      </c>
      <c r="AB8636">
        <v>19397</v>
      </c>
      <c r="AC8636" t="s">
        <v>107</v>
      </c>
    </row>
    <row r="8637" spans="1:29" x14ac:dyDescent="0.3">
      <c r="A8637" s="1" t="s">
        <v>47</v>
      </c>
      <c r="B8637" t="s">
        <v>153</v>
      </c>
      <c r="C8637" t="s">
        <v>3785</v>
      </c>
      <c r="D8637" t="s">
        <v>32</v>
      </c>
      <c r="E8637">
        <v>7</v>
      </c>
      <c r="F8637" t="s">
        <v>64</v>
      </c>
      <c r="G8637" t="s">
        <v>1152</v>
      </c>
      <c r="H8637" t="s">
        <v>79</v>
      </c>
      <c r="I8637" t="s">
        <v>230</v>
      </c>
      <c r="J8637" t="s">
        <v>319</v>
      </c>
      <c r="K8637" t="s">
        <v>18553</v>
      </c>
      <c r="L8637" t="s">
        <v>18554</v>
      </c>
      <c r="M8637" t="s">
        <v>160</v>
      </c>
      <c r="N8637" t="s">
        <v>58</v>
      </c>
      <c r="O8637">
        <v>13351</v>
      </c>
      <c r="P8637">
        <v>16277</v>
      </c>
      <c r="Q8637" t="s">
        <v>59</v>
      </c>
      <c r="R8637">
        <v>333</v>
      </c>
      <c r="S8637" s="2">
        <v>44737</v>
      </c>
      <c r="T8637" t="s">
        <v>42</v>
      </c>
      <c r="U8637">
        <v>41642</v>
      </c>
      <c r="V8637" t="s">
        <v>85</v>
      </c>
      <c r="W8637">
        <v>664</v>
      </c>
      <c r="X8637" t="s">
        <v>44</v>
      </c>
      <c r="Y8637" t="s">
        <v>45</v>
      </c>
      <c r="Z8637">
        <v>1392</v>
      </c>
      <c r="AA8637">
        <v>651</v>
      </c>
      <c r="AB8637">
        <v>14299</v>
      </c>
      <c r="AC8637" t="s">
        <v>73</v>
      </c>
    </row>
    <row r="8638" spans="1:29" x14ac:dyDescent="0.3">
      <c r="A8638" s="1" t="s">
        <v>47</v>
      </c>
      <c r="B8638" t="s">
        <v>161</v>
      </c>
      <c r="C8638" t="s">
        <v>2054</v>
      </c>
      <c r="D8638" t="s">
        <v>119</v>
      </c>
      <c r="E8638">
        <v>7</v>
      </c>
      <c r="F8638" t="s">
        <v>77</v>
      </c>
      <c r="G8638" t="s">
        <v>147</v>
      </c>
      <c r="H8638" t="s">
        <v>79</v>
      </c>
      <c r="I8638" t="s">
        <v>1287</v>
      </c>
      <c r="J8638" t="s">
        <v>274</v>
      </c>
      <c r="K8638" t="s">
        <v>18555</v>
      </c>
      <c r="L8638" t="s">
        <v>18556</v>
      </c>
      <c r="M8638" t="s">
        <v>192</v>
      </c>
      <c r="N8638" t="s">
        <v>58</v>
      </c>
      <c r="O8638">
        <v>22233</v>
      </c>
      <c r="P8638">
        <v>25093</v>
      </c>
      <c r="Q8638" t="s">
        <v>41</v>
      </c>
      <c r="R8638">
        <v>105</v>
      </c>
      <c r="S8638" s="2">
        <v>44269</v>
      </c>
      <c r="T8638" s="2">
        <v>44275</v>
      </c>
      <c r="U8638">
        <v>0</v>
      </c>
      <c r="V8638" t="s">
        <v>85</v>
      </c>
      <c r="W8638">
        <v>697</v>
      </c>
      <c r="X8638" t="s">
        <v>60</v>
      </c>
      <c r="Y8638" t="s">
        <v>61</v>
      </c>
      <c r="Z8638">
        <v>3655</v>
      </c>
      <c r="AA8638">
        <v>491</v>
      </c>
      <c r="AB8638">
        <v>23708</v>
      </c>
      <c r="AC8638" t="s">
        <v>107</v>
      </c>
    </row>
    <row r="8639" spans="1:29" x14ac:dyDescent="0.3">
      <c r="A8639" s="1" t="s">
        <v>29</v>
      </c>
      <c r="B8639" t="s">
        <v>86</v>
      </c>
      <c r="C8639" t="s">
        <v>1109</v>
      </c>
      <c r="D8639" t="s">
        <v>50</v>
      </c>
      <c r="E8639">
        <v>9</v>
      </c>
      <c r="F8639" t="s">
        <v>99</v>
      </c>
      <c r="G8639" t="s">
        <v>579</v>
      </c>
      <c r="H8639" t="s">
        <v>79</v>
      </c>
      <c r="I8639" t="s">
        <v>906</v>
      </c>
      <c r="J8639" t="s">
        <v>330</v>
      </c>
      <c r="K8639" t="s">
        <v>18557</v>
      </c>
      <c r="L8639" t="s">
        <v>18558</v>
      </c>
      <c r="M8639" t="s">
        <v>1597</v>
      </c>
      <c r="N8639" t="s">
        <v>58</v>
      </c>
      <c r="O8639">
        <v>21792</v>
      </c>
      <c r="P8639">
        <v>26215</v>
      </c>
      <c r="Q8639" t="s">
        <v>59</v>
      </c>
      <c r="R8639">
        <v>755</v>
      </c>
      <c r="S8639" s="2">
        <v>44278</v>
      </c>
      <c r="T8639" s="2">
        <v>44279</v>
      </c>
      <c r="U8639">
        <v>13069</v>
      </c>
      <c r="V8639" t="s">
        <v>71</v>
      </c>
      <c r="W8639">
        <v>400</v>
      </c>
      <c r="X8639" t="s">
        <v>60</v>
      </c>
      <c r="Y8639" t="s">
        <v>72</v>
      </c>
      <c r="Z8639">
        <v>4169</v>
      </c>
      <c r="AA8639">
        <v>46</v>
      </c>
      <c r="AB8639">
        <v>24013</v>
      </c>
      <c r="AC8639" t="s">
        <v>46</v>
      </c>
    </row>
    <row r="8640" spans="1:29" x14ac:dyDescent="0.3">
      <c r="A8640" s="1" t="s">
        <v>47</v>
      </c>
      <c r="B8640" t="s">
        <v>592</v>
      </c>
      <c r="C8640" t="s">
        <v>1566</v>
      </c>
      <c r="D8640" t="s">
        <v>178</v>
      </c>
      <c r="E8640">
        <v>4</v>
      </c>
      <c r="F8640" t="s">
        <v>221</v>
      </c>
      <c r="G8640" t="s">
        <v>882</v>
      </c>
      <c r="H8640" t="s">
        <v>79</v>
      </c>
      <c r="I8640" t="s">
        <v>464</v>
      </c>
      <c r="J8640" t="s">
        <v>4490</v>
      </c>
      <c r="K8640" t="s">
        <v>18559</v>
      </c>
      <c r="L8640" t="s">
        <v>18560</v>
      </c>
      <c r="M8640" t="s">
        <v>2648</v>
      </c>
      <c r="N8640" t="s">
        <v>58</v>
      </c>
      <c r="O8640">
        <v>25463</v>
      </c>
      <c r="P8640">
        <v>29764</v>
      </c>
      <c r="Q8640" t="s">
        <v>95</v>
      </c>
      <c r="R8640">
        <v>587</v>
      </c>
      <c r="S8640" s="2">
        <v>45345</v>
      </c>
      <c r="T8640" t="s">
        <v>42</v>
      </c>
      <c r="U8640">
        <v>0</v>
      </c>
      <c r="V8640" t="s">
        <v>71</v>
      </c>
      <c r="W8640">
        <v>676</v>
      </c>
      <c r="X8640" t="s">
        <v>44</v>
      </c>
      <c r="Y8640" t="s">
        <v>61</v>
      </c>
      <c r="Z8640">
        <v>2615</v>
      </c>
      <c r="AA8640">
        <v>789</v>
      </c>
      <c r="AB8640">
        <v>29297</v>
      </c>
      <c r="AC8640" t="s">
        <v>46</v>
      </c>
    </row>
    <row r="8641" spans="1:29" x14ac:dyDescent="0.3">
      <c r="A8641" s="1" t="s">
        <v>47</v>
      </c>
      <c r="B8641" t="s">
        <v>153</v>
      </c>
      <c r="C8641" t="s">
        <v>249</v>
      </c>
      <c r="D8641" t="s">
        <v>178</v>
      </c>
      <c r="E8641">
        <v>2</v>
      </c>
      <c r="F8641" t="s">
        <v>221</v>
      </c>
      <c r="G8641" t="s">
        <v>506</v>
      </c>
      <c r="H8641" t="s">
        <v>35</v>
      </c>
      <c r="I8641" t="s">
        <v>1379</v>
      </c>
      <c r="J8641" t="s">
        <v>4457</v>
      </c>
      <c r="K8641" t="s">
        <v>18561</v>
      </c>
      <c r="L8641" t="s">
        <v>18562</v>
      </c>
      <c r="M8641" t="s">
        <v>1202</v>
      </c>
      <c r="N8641" t="s">
        <v>84</v>
      </c>
      <c r="O8641">
        <v>17297</v>
      </c>
      <c r="P8641">
        <v>20084</v>
      </c>
      <c r="Q8641" t="s">
        <v>59</v>
      </c>
      <c r="R8641">
        <v>781</v>
      </c>
      <c r="S8641" s="2">
        <v>45137</v>
      </c>
      <c r="T8641" t="s">
        <v>42</v>
      </c>
      <c r="U8641">
        <v>47167</v>
      </c>
      <c r="V8641" t="s">
        <v>71</v>
      </c>
      <c r="W8641">
        <v>424</v>
      </c>
      <c r="X8641" t="s">
        <v>44</v>
      </c>
      <c r="Y8641" t="s">
        <v>45</v>
      </c>
      <c r="Z8641">
        <v>0</v>
      </c>
      <c r="AA8641">
        <v>831</v>
      </c>
      <c r="AB8641">
        <v>17805</v>
      </c>
      <c r="AC8641" t="s">
        <v>107</v>
      </c>
    </row>
    <row r="8642" spans="1:29" x14ac:dyDescent="0.3">
      <c r="A8642" s="1" t="s">
        <v>29</v>
      </c>
      <c r="B8642" t="s">
        <v>228</v>
      </c>
      <c r="C8642" t="s">
        <v>1225</v>
      </c>
      <c r="D8642" t="s">
        <v>155</v>
      </c>
      <c r="E8642">
        <v>3</v>
      </c>
      <c r="F8642" t="s">
        <v>120</v>
      </c>
      <c r="G8642" t="s">
        <v>1533</v>
      </c>
      <c r="H8642" t="s">
        <v>79</v>
      </c>
      <c r="I8642" t="s">
        <v>279</v>
      </c>
      <c r="J8642" t="s">
        <v>172</v>
      </c>
      <c r="K8642" t="s">
        <v>18563</v>
      </c>
      <c r="L8642" t="s">
        <v>18564</v>
      </c>
      <c r="M8642" t="s">
        <v>964</v>
      </c>
      <c r="N8642" t="s">
        <v>84</v>
      </c>
      <c r="O8642">
        <v>28202</v>
      </c>
      <c r="P8642">
        <v>31604</v>
      </c>
      <c r="Q8642" t="s">
        <v>95</v>
      </c>
      <c r="R8642">
        <v>176</v>
      </c>
      <c r="S8642" s="2">
        <v>44938</v>
      </c>
      <c r="T8642" t="s">
        <v>42</v>
      </c>
      <c r="U8642">
        <v>0</v>
      </c>
      <c r="V8642" t="s">
        <v>43</v>
      </c>
      <c r="W8642">
        <v>495</v>
      </c>
      <c r="X8642" t="s">
        <v>44</v>
      </c>
      <c r="Y8642" t="s">
        <v>45</v>
      </c>
      <c r="Z8642">
        <v>0</v>
      </c>
      <c r="AA8642">
        <v>506</v>
      </c>
      <c r="AB8642">
        <v>29163</v>
      </c>
      <c r="AC8642" t="s">
        <v>46</v>
      </c>
    </row>
    <row r="8643" spans="1:29" x14ac:dyDescent="0.3">
      <c r="A8643" s="1" t="s">
        <v>47</v>
      </c>
      <c r="B8643" t="s">
        <v>153</v>
      </c>
      <c r="C8643" t="s">
        <v>1203</v>
      </c>
      <c r="D8643" t="s">
        <v>169</v>
      </c>
      <c r="E8643">
        <v>9</v>
      </c>
      <c r="F8643" t="s">
        <v>33</v>
      </c>
      <c r="G8643" t="s">
        <v>179</v>
      </c>
      <c r="H8643" t="s">
        <v>79</v>
      </c>
      <c r="I8643" t="s">
        <v>15727</v>
      </c>
      <c r="J8643" t="s">
        <v>4256</v>
      </c>
      <c r="K8643" t="s">
        <v>18565</v>
      </c>
      <c r="L8643" t="s">
        <v>18566</v>
      </c>
      <c r="M8643" t="s">
        <v>1707</v>
      </c>
      <c r="N8643" t="s">
        <v>84</v>
      </c>
      <c r="O8643">
        <v>5419</v>
      </c>
      <c r="P8643">
        <v>9490</v>
      </c>
      <c r="Q8643" t="s">
        <v>59</v>
      </c>
      <c r="R8643">
        <v>467</v>
      </c>
      <c r="S8643" s="2">
        <v>44719</v>
      </c>
      <c r="T8643" t="s">
        <v>42</v>
      </c>
      <c r="U8643">
        <v>13914</v>
      </c>
      <c r="V8643" t="s">
        <v>43</v>
      </c>
      <c r="W8643">
        <v>423</v>
      </c>
      <c r="X8643" t="s">
        <v>44</v>
      </c>
      <c r="Y8643" t="s">
        <v>61</v>
      </c>
      <c r="Z8643">
        <v>0</v>
      </c>
      <c r="AA8643">
        <v>275</v>
      </c>
      <c r="AB8643">
        <v>7677</v>
      </c>
      <c r="AC8643" t="s">
        <v>107</v>
      </c>
    </row>
    <row r="8644" spans="1:29" x14ac:dyDescent="0.3">
      <c r="A8644" s="1" t="s">
        <v>29</v>
      </c>
      <c r="B8644" t="s">
        <v>74</v>
      </c>
      <c r="C8644" t="s">
        <v>4344</v>
      </c>
      <c r="D8644" t="s">
        <v>257</v>
      </c>
      <c r="E8644">
        <v>6</v>
      </c>
      <c r="F8644" t="s">
        <v>271</v>
      </c>
      <c r="G8644" t="s">
        <v>340</v>
      </c>
      <c r="H8644" t="s">
        <v>35</v>
      </c>
      <c r="I8644" t="s">
        <v>36</v>
      </c>
      <c r="J8644" t="s">
        <v>3630</v>
      </c>
      <c r="K8644" t="s">
        <v>18567</v>
      </c>
      <c r="L8644" t="s">
        <v>18568</v>
      </c>
      <c r="M8644" t="s">
        <v>175</v>
      </c>
      <c r="N8644" t="s">
        <v>40</v>
      </c>
      <c r="O8644">
        <v>17851</v>
      </c>
      <c r="P8644">
        <v>22472</v>
      </c>
      <c r="Q8644" t="s">
        <v>59</v>
      </c>
      <c r="R8644">
        <v>547</v>
      </c>
      <c r="S8644" s="2">
        <v>44430</v>
      </c>
      <c r="T8644" t="s">
        <v>42</v>
      </c>
      <c r="U8644">
        <v>48740</v>
      </c>
      <c r="V8644" t="s">
        <v>71</v>
      </c>
      <c r="W8644">
        <v>618</v>
      </c>
      <c r="X8644" t="s">
        <v>44</v>
      </c>
      <c r="Y8644" t="s">
        <v>45</v>
      </c>
      <c r="Z8644">
        <v>0</v>
      </c>
      <c r="AA8644">
        <v>318</v>
      </c>
      <c r="AB8644">
        <v>20912</v>
      </c>
      <c r="AC8644" t="s">
        <v>73</v>
      </c>
    </row>
    <row r="8645" spans="1:29" x14ac:dyDescent="0.3">
      <c r="A8645" s="1" t="s">
        <v>29</v>
      </c>
      <c r="B8645" t="s">
        <v>86</v>
      </c>
      <c r="C8645" t="s">
        <v>759</v>
      </c>
      <c r="D8645" t="s">
        <v>352</v>
      </c>
      <c r="E8645">
        <v>3</v>
      </c>
      <c r="F8645" t="s">
        <v>221</v>
      </c>
      <c r="G8645" t="s">
        <v>1989</v>
      </c>
      <c r="H8645" t="s">
        <v>79</v>
      </c>
      <c r="I8645" t="s">
        <v>156</v>
      </c>
      <c r="J8645" t="s">
        <v>6151</v>
      </c>
      <c r="K8645" t="s">
        <v>18569</v>
      </c>
      <c r="L8645" t="s">
        <v>18570</v>
      </c>
      <c r="M8645" t="s">
        <v>93</v>
      </c>
      <c r="N8645" t="s">
        <v>58</v>
      </c>
      <c r="O8645">
        <v>14924</v>
      </c>
      <c r="P8645">
        <v>19871</v>
      </c>
      <c r="Q8645" t="s">
        <v>95</v>
      </c>
      <c r="R8645">
        <v>82</v>
      </c>
      <c r="S8645" s="2">
        <v>44680</v>
      </c>
      <c r="T8645" t="s">
        <v>42</v>
      </c>
      <c r="U8645">
        <v>0</v>
      </c>
      <c r="V8645" t="s">
        <v>43</v>
      </c>
      <c r="W8645">
        <v>512</v>
      </c>
      <c r="X8645" t="s">
        <v>44</v>
      </c>
      <c r="Y8645" t="s">
        <v>45</v>
      </c>
      <c r="Z8645">
        <v>4269</v>
      </c>
      <c r="AA8645">
        <v>618</v>
      </c>
      <c r="AB8645">
        <v>18815</v>
      </c>
      <c r="AC8645" t="s">
        <v>107</v>
      </c>
    </row>
    <row r="8646" spans="1:29" x14ac:dyDescent="0.3">
      <c r="A8646" s="1" t="s">
        <v>47</v>
      </c>
      <c r="B8646" t="s">
        <v>136</v>
      </c>
      <c r="C8646" t="s">
        <v>1426</v>
      </c>
      <c r="D8646" t="s">
        <v>128</v>
      </c>
      <c r="E8646">
        <v>1</v>
      </c>
      <c r="F8646" t="s">
        <v>99</v>
      </c>
      <c r="G8646" t="s">
        <v>710</v>
      </c>
      <c r="H8646" t="s">
        <v>79</v>
      </c>
      <c r="I8646" t="s">
        <v>3369</v>
      </c>
      <c r="J8646" t="s">
        <v>726</v>
      </c>
      <c r="K8646" t="s">
        <v>18571</v>
      </c>
      <c r="L8646" t="s">
        <v>18572</v>
      </c>
      <c r="M8646" t="s">
        <v>1128</v>
      </c>
      <c r="N8646" t="s">
        <v>40</v>
      </c>
      <c r="O8646">
        <v>4902</v>
      </c>
      <c r="P8646">
        <v>8734</v>
      </c>
      <c r="Q8646" t="s">
        <v>59</v>
      </c>
      <c r="R8646">
        <v>747</v>
      </c>
      <c r="S8646" s="2">
        <v>45165</v>
      </c>
      <c r="T8646" t="s">
        <v>42</v>
      </c>
      <c r="U8646">
        <v>16229</v>
      </c>
      <c r="V8646" t="s">
        <v>71</v>
      </c>
      <c r="W8646">
        <v>473</v>
      </c>
      <c r="X8646" t="s">
        <v>44</v>
      </c>
      <c r="Y8646" t="s">
        <v>72</v>
      </c>
      <c r="Z8646">
        <v>0</v>
      </c>
      <c r="AA8646">
        <v>742</v>
      </c>
      <c r="AB8646">
        <v>8649</v>
      </c>
      <c r="AC8646" t="s">
        <v>107</v>
      </c>
    </row>
    <row r="8647" spans="1:29" x14ac:dyDescent="0.3">
      <c r="A8647" s="1" t="s">
        <v>47</v>
      </c>
      <c r="B8647" t="s">
        <v>592</v>
      </c>
      <c r="C8647" t="s">
        <v>914</v>
      </c>
      <c r="D8647" t="s">
        <v>257</v>
      </c>
      <c r="E8647">
        <v>4</v>
      </c>
      <c r="F8647" t="s">
        <v>120</v>
      </c>
      <c r="G8647" t="s">
        <v>543</v>
      </c>
      <c r="H8647" t="s">
        <v>79</v>
      </c>
      <c r="I8647" t="s">
        <v>6188</v>
      </c>
      <c r="J8647" t="s">
        <v>224</v>
      </c>
      <c r="K8647" t="s">
        <v>18573</v>
      </c>
      <c r="L8647" t="s">
        <v>18574</v>
      </c>
      <c r="M8647" t="s">
        <v>2150</v>
      </c>
      <c r="N8647" t="s">
        <v>94</v>
      </c>
      <c r="O8647">
        <v>26945</v>
      </c>
      <c r="P8647">
        <v>31118</v>
      </c>
      <c r="Q8647" t="s">
        <v>59</v>
      </c>
      <c r="R8647">
        <v>920</v>
      </c>
      <c r="S8647" s="2">
        <v>45078</v>
      </c>
      <c r="T8647" t="s">
        <v>42</v>
      </c>
      <c r="U8647">
        <v>7623</v>
      </c>
      <c r="V8647" t="s">
        <v>43</v>
      </c>
      <c r="W8647">
        <v>839</v>
      </c>
      <c r="X8647" t="s">
        <v>44</v>
      </c>
      <c r="Y8647" t="s">
        <v>61</v>
      </c>
      <c r="Z8647">
        <v>0</v>
      </c>
      <c r="AA8647">
        <v>620</v>
      </c>
      <c r="AB8647">
        <v>27830</v>
      </c>
      <c r="AC8647" t="s">
        <v>73</v>
      </c>
    </row>
    <row r="8648" spans="1:29" x14ac:dyDescent="0.3">
      <c r="A8648" s="1" t="s">
        <v>47</v>
      </c>
      <c r="B8648" t="s">
        <v>117</v>
      </c>
      <c r="C8648" t="s">
        <v>1344</v>
      </c>
      <c r="D8648" t="s">
        <v>155</v>
      </c>
      <c r="E8648">
        <v>10</v>
      </c>
      <c r="F8648" t="s">
        <v>120</v>
      </c>
      <c r="G8648" t="s">
        <v>121</v>
      </c>
      <c r="H8648" t="s">
        <v>35</v>
      </c>
      <c r="I8648" t="s">
        <v>1944</v>
      </c>
      <c r="J8648" t="s">
        <v>1973</v>
      </c>
      <c r="K8648" t="s">
        <v>18575</v>
      </c>
      <c r="L8648" t="s">
        <v>18576</v>
      </c>
      <c r="M8648" t="s">
        <v>868</v>
      </c>
      <c r="N8648" t="s">
        <v>58</v>
      </c>
      <c r="O8648">
        <v>12455</v>
      </c>
      <c r="P8648">
        <v>15522</v>
      </c>
      <c r="Q8648" t="s">
        <v>95</v>
      </c>
      <c r="R8648">
        <v>555</v>
      </c>
      <c r="S8648" s="2">
        <v>44995</v>
      </c>
      <c r="T8648" t="s">
        <v>42</v>
      </c>
      <c r="U8648">
        <v>0</v>
      </c>
      <c r="V8648" t="s">
        <v>43</v>
      </c>
      <c r="W8648">
        <v>719</v>
      </c>
      <c r="X8648" t="s">
        <v>44</v>
      </c>
      <c r="Y8648" t="s">
        <v>61</v>
      </c>
      <c r="Z8648">
        <v>2262</v>
      </c>
      <c r="AA8648">
        <v>218</v>
      </c>
      <c r="AB8648">
        <v>13460</v>
      </c>
      <c r="AC8648" t="s">
        <v>46</v>
      </c>
    </row>
    <row r="8649" spans="1:29" x14ac:dyDescent="0.3">
      <c r="A8649" s="1" t="s">
        <v>29</v>
      </c>
      <c r="B8649" t="s">
        <v>228</v>
      </c>
      <c r="C8649" t="s">
        <v>1225</v>
      </c>
      <c r="D8649" t="s">
        <v>178</v>
      </c>
      <c r="E8649">
        <v>1</v>
      </c>
      <c r="F8649" t="s">
        <v>99</v>
      </c>
      <c r="G8649" t="s">
        <v>1638</v>
      </c>
      <c r="H8649" t="s">
        <v>35</v>
      </c>
      <c r="I8649" t="s">
        <v>156</v>
      </c>
      <c r="J8649" t="s">
        <v>1308</v>
      </c>
      <c r="K8649" t="s">
        <v>18577</v>
      </c>
      <c r="L8649" t="s">
        <v>18578</v>
      </c>
      <c r="M8649" t="s">
        <v>487</v>
      </c>
      <c r="N8649" t="s">
        <v>58</v>
      </c>
      <c r="O8649">
        <v>3409</v>
      </c>
      <c r="P8649">
        <v>5703</v>
      </c>
      <c r="Q8649" t="s">
        <v>95</v>
      </c>
      <c r="R8649">
        <v>524</v>
      </c>
      <c r="S8649" s="2">
        <v>44986</v>
      </c>
      <c r="T8649" t="s">
        <v>42</v>
      </c>
      <c r="U8649">
        <v>0</v>
      </c>
      <c r="V8649" t="s">
        <v>43</v>
      </c>
      <c r="W8649">
        <v>582</v>
      </c>
      <c r="X8649" t="s">
        <v>44</v>
      </c>
      <c r="Y8649" t="s">
        <v>61</v>
      </c>
      <c r="Z8649">
        <v>2822</v>
      </c>
      <c r="AA8649">
        <v>303</v>
      </c>
      <c r="AB8649">
        <v>5641</v>
      </c>
      <c r="AC8649" t="s">
        <v>73</v>
      </c>
    </row>
    <row r="8650" spans="1:29" x14ac:dyDescent="0.3">
      <c r="A8650" s="1" t="s">
        <v>29</v>
      </c>
      <c r="B8650" t="s">
        <v>86</v>
      </c>
      <c r="C8650" t="s">
        <v>1966</v>
      </c>
      <c r="D8650" t="s">
        <v>236</v>
      </c>
      <c r="E8650">
        <v>8</v>
      </c>
      <c r="F8650" t="s">
        <v>129</v>
      </c>
      <c r="G8650" t="s">
        <v>163</v>
      </c>
      <c r="H8650" t="s">
        <v>35</v>
      </c>
      <c r="I8650" t="s">
        <v>292</v>
      </c>
      <c r="J8650" t="s">
        <v>1652</v>
      </c>
      <c r="K8650" t="s">
        <v>18579</v>
      </c>
      <c r="L8650" t="s">
        <v>18580</v>
      </c>
      <c r="M8650" t="s">
        <v>1691</v>
      </c>
      <c r="N8650" t="s">
        <v>58</v>
      </c>
      <c r="O8650">
        <v>4426</v>
      </c>
      <c r="P8650">
        <v>8771</v>
      </c>
      <c r="Q8650" t="s">
        <v>41</v>
      </c>
      <c r="R8650">
        <v>327</v>
      </c>
      <c r="S8650" s="2">
        <v>45301</v>
      </c>
      <c r="T8650" s="2">
        <v>45329</v>
      </c>
      <c r="U8650">
        <v>0</v>
      </c>
      <c r="V8650" t="s">
        <v>71</v>
      </c>
      <c r="W8650">
        <v>735</v>
      </c>
      <c r="X8650" t="s">
        <v>60</v>
      </c>
      <c r="Y8650" t="s">
        <v>45</v>
      </c>
      <c r="Z8650">
        <v>1709</v>
      </c>
      <c r="AA8650">
        <v>124</v>
      </c>
      <c r="AB8650">
        <v>5876</v>
      </c>
      <c r="AC8650" t="s">
        <v>46</v>
      </c>
    </row>
    <row r="8651" spans="1:29" x14ac:dyDescent="0.3">
      <c r="A8651" s="1" t="s">
        <v>29</v>
      </c>
      <c r="B8651" t="s">
        <v>363</v>
      </c>
      <c r="C8651" t="s">
        <v>661</v>
      </c>
      <c r="D8651" t="s">
        <v>98</v>
      </c>
      <c r="E8651">
        <v>3</v>
      </c>
      <c r="F8651" t="s">
        <v>99</v>
      </c>
      <c r="G8651" t="s">
        <v>1138</v>
      </c>
      <c r="H8651" t="s">
        <v>35</v>
      </c>
      <c r="I8651" t="s">
        <v>101</v>
      </c>
      <c r="J8651" t="s">
        <v>6269</v>
      </c>
      <c r="K8651" t="s">
        <v>18581</v>
      </c>
      <c r="L8651" t="s">
        <v>18582</v>
      </c>
      <c r="M8651" t="s">
        <v>494</v>
      </c>
      <c r="N8651" t="s">
        <v>58</v>
      </c>
      <c r="O8651">
        <v>9387</v>
      </c>
      <c r="P8651">
        <v>14336</v>
      </c>
      <c r="Q8651" t="s">
        <v>41</v>
      </c>
      <c r="R8651">
        <v>931</v>
      </c>
      <c r="S8651" s="2">
        <v>45084</v>
      </c>
      <c r="T8651" s="2">
        <v>45089</v>
      </c>
      <c r="U8651">
        <v>0</v>
      </c>
      <c r="V8651" t="s">
        <v>43</v>
      </c>
      <c r="W8651">
        <v>746</v>
      </c>
      <c r="X8651" t="s">
        <v>60</v>
      </c>
      <c r="Y8651" t="s">
        <v>45</v>
      </c>
      <c r="Z8651">
        <v>3502</v>
      </c>
      <c r="AA8651">
        <v>543</v>
      </c>
      <c r="AB8651">
        <v>12491</v>
      </c>
      <c r="AC8651" t="s">
        <v>46</v>
      </c>
    </row>
    <row r="8652" spans="1:29" x14ac:dyDescent="0.3">
      <c r="A8652" s="1" t="s">
        <v>29</v>
      </c>
      <c r="B8652" t="s">
        <v>393</v>
      </c>
      <c r="C8652" t="s">
        <v>3578</v>
      </c>
      <c r="D8652" t="s">
        <v>236</v>
      </c>
      <c r="E8652">
        <v>3</v>
      </c>
      <c r="F8652" t="s">
        <v>271</v>
      </c>
      <c r="G8652" t="s">
        <v>495</v>
      </c>
      <c r="H8652" t="s">
        <v>35</v>
      </c>
      <c r="I8652" t="s">
        <v>883</v>
      </c>
      <c r="J8652" t="s">
        <v>3207</v>
      </c>
      <c r="K8652" t="s">
        <v>18583</v>
      </c>
      <c r="L8652" t="s">
        <v>18584</v>
      </c>
      <c r="M8652" t="s">
        <v>846</v>
      </c>
      <c r="N8652" t="s">
        <v>94</v>
      </c>
      <c r="O8652">
        <v>23975</v>
      </c>
      <c r="P8652">
        <v>26112</v>
      </c>
      <c r="Q8652" t="s">
        <v>41</v>
      </c>
      <c r="R8652">
        <v>139</v>
      </c>
      <c r="S8652" s="2">
        <v>44664</v>
      </c>
      <c r="T8652" s="2">
        <v>44675</v>
      </c>
      <c r="U8652">
        <v>0</v>
      </c>
      <c r="V8652" t="s">
        <v>71</v>
      </c>
      <c r="W8652">
        <v>808</v>
      </c>
      <c r="X8652" t="s">
        <v>60</v>
      </c>
      <c r="Y8652" t="s">
        <v>45</v>
      </c>
      <c r="Z8652">
        <v>0</v>
      </c>
      <c r="AA8652">
        <v>660</v>
      </c>
      <c r="AB8652">
        <v>25046</v>
      </c>
      <c r="AC8652" t="s">
        <v>107</v>
      </c>
    </row>
    <row r="8653" spans="1:29" x14ac:dyDescent="0.3">
      <c r="A8653" s="1" t="s">
        <v>29</v>
      </c>
      <c r="B8653" t="s">
        <v>327</v>
      </c>
      <c r="C8653" t="s">
        <v>994</v>
      </c>
      <c r="D8653" t="s">
        <v>257</v>
      </c>
      <c r="E8653">
        <v>7</v>
      </c>
      <c r="F8653" t="s">
        <v>221</v>
      </c>
      <c r="G8653" t="s">
        <v>548</v>
      </c>
      <c r="H8653" t="s">
        <v>35</v>
      </c>
      <c r="I8653" t="s">
        <v>4409</v>
      </c>
      <c r="J8653" t="s">
        <v>180</v>
      </c>
      <c r="K8653" t="s">
        <v>18585</v>
      </c>
      <c r="L8653" t="s">
        <v>18586</v>
      </c>
      <c r="M8653" t="s">
        <v>769</v>
      </c>
      <c r="N8653" t="s">
        <v>94</v>
      </c>
      <c r="O8653">
        <v>10423</v>
      </c>
      <c r="P8653">
        <v>13100</v>
      </c>
      <c r="Q8653" t="s">
        <v>95</v>
      </c>
      <c r="R8653">
        <v>161</v>
      </c>
      <c r="S8653" s="2">
        <v>44636</v>
      </c>
      <c r="T8653" s="2">
        <v>44650</v>
      </c>
      <c r="U8653">
        <v>0</v>
      </c>
      <c r="V8653" t="s">
        <v>43</v>
      </c>
      <c r="W8653">
        <v>566</v>
      </c>
      <c r="X8653" t="s">
        <v>60</v>
      </c>
      <c r="Y8653" t="s">
        <v>61</v>
      </c>
      <c r="Z8653">
        <v>0</v>
      </c>
      <c r="AA8653">
        <v>146</v>
      </c>
      <c r="AB8653">
        <v>12108</v>
      </c>
      <c r="AC8653" t="s">
        <v>73</v>
      </c>
    </row>
    <row r="8654" spans="1:29" x14ac:dyDescent="0.3">
      <c r="A8654" s="1" t="s">
        <v>29</v>
      </c>
      <c r="B8654" t="s">
        <v>86</v>
      </c>
      <c r="C8654" t="s">
        <v>354</v>
      </c>
      <c r="D8654" t="s">
        <v>155</v>
      </c>
      <c r="E8654">
        <v>10</v>
      </c>
      <c r="F8654" t="s">
        <v>120</v>
      </c>
      <c r="G8654" t="s">
        <v>194</v>
      </c>
      <c r="H8654" t="s">
        <v>35</v>
      </c>
      <c r="I8654" t="s">
        <v>3135</v>
      </c>
      <c r="J8654" t="s">
        <v>2059</v>
      </c>
      <c r="K8654" t="s">
        <v>18587</v>
      </c>
      <c r="L8654" t="s">
        <v>18588</v>
      </c>
      <c r="M8654" t="s">
        <v>677</v>
      </c>
      <c r="N8654" t="s">
        <v>84</v>
      </c>
      <c r="O8654">
        <v>20297</v>
      </c>
      <c r="P8654">
        <v>24810</v>
      </c>
      <c r="Q8654" t="s">
        <v>59</v>
      </c>
      <c r="R8654">
        <v>243</v>
      </c>
      <c r="S8654" s="2">
        <v>44489</v>
      </c>
      <c r="T8654" s="2">
        <v>44517</v>
      </c>
      <c r="U8654">
        <v>20014</v>
      </c>
      <c r="V8654" t="s">
        <v>85</v>
      </c>
      <c r="W8654">
        <v>537</v>
      </c>
      <c r="X8654" t="s">
        <v>60</v>
      </c>
      <c r="Y8654" t="s">
        <v>45</v>
      </c>
      <c r="Z8654">
        <v>0</v>
      </c>
      <c r="AA8654">
        <v>795</v>
      </c>
      <c r="AB8654">
        <v>22790</v>
      </c>
      <c r="AC8654" t="s">
        <v>107</v>
      </c>
    </row>
    <row r="8655" spans="1:29" x14ac:dyDescent="0.3">
      <c r="A8655" s="1" t="s">
        <v>29</v>
      </c>
      <c r="B8655" t="s">
        <v>327</v>
      </c>
      <c r="C8655" t="s">
        <v>1016</v>
      </c>
      <c r="D8655" t="s">
        <v>32</v>
      </c>
      <c r="E8655">
        <v>9</v>
      </c>
      <c r="F8655" t="s">
        <v>77</v>
      </c>
      <c r="G8655" t="s">
        <v>264</v>
      </c>
      <c r="H8655" t="s">
        <v>79</v>
      </c>
      <c r="I8655" t="s">
        <v>238</v>
      </c>
      <c r="J8655" t="s">
        <v>4529</v>
      </c>
      <c r="K8655" t="s">
        <v>18589</v>
      </c>
      <c r="L8655" t="s">
        <v>18590</v>
      </c>
      <c r="M8655" t="s">
        <v>1159</v>
      </c>
      <c r="N8655" t="s">
        <v>94</v>
      </c>
      <c r="O8655">
        <v>28343</v>
      </c>
      <c r="P8655">
        <v>31524</v>
      </c>
      <c r="Q8655" t="s">
        <v>95</v>
      </c>
      <c r="R8655">
        <v>59</v>
      </c>
      <c r="S8655" s="2">
        <v>44495</v>
      </c>
      <c r="T8655" t="s">
        <v>42</v>
      </c>
      <c r="U8655">
        <v>0</v>
      </c>
      <c r="V8655" t="s">
        <v>43</v>
      </c>
      <c r="W8655">
        <v>710</v>
      </c>
      <c r="X8655" t="s">
        <v>44</v>
      </c>
      <c r="Y8655" t="s">
        <v>61</v>
      </c>
      <c r="Z8655">
        <v>0</v>
      </c>
      <c r="AA8655">
        <v>570</v>
      </c>
      <c r="AB8655">
        <v>28692</v>
      </c>
      <c r="AC8655" t="s">
        <v>73</v>
      </c>
    </row>
    <row r="8656" spans="1:29" x14ac:dyDescent="0.3">
      <c r="A8656" s="1" t="s">
        <v>29</v>
      </c>
      <c r="B8656" t="s">
        <v>96</v>
      </c>
      <c r="C8656" t="s">
        <v>888</v>
      </c>
      <c r="D8656" t="s">
        <v>32</v>
      </c>
      <c r="E8656">
        <v>9</v>
      </c>
      <c r="F8656" t="s">
        <v>99</v>
      </c>
      <c r="G8656" t="s">
        <v>529</v>
      </c>
      <c r="H8656" t="s">
        <v>35</v>
      </c>
      <c r="I8656" t="s">
        <v>2601</v>
      </c>
      <c r="J8656" t="s">
        <v>2522</v>
      </c>
      <c r="K8656" t="s">
        <v>18591</v>
      </c>
      <c r="L8656" t="s">
        <v>18592</v>
      </c>
      <c r="M8656" t="s">
        <v>1784</v>
      </c>
      <c r="N8656" t="s">
        <v>84</v>
      </c>
      <c r="O8656">
        <v>9853</v>
      </c>
      <c r="P8656">
        <v>12921</v>
      </c>
      <c r="Q8656" t="s">
        <v>95</v>
      </c>
      <c r="R8656">
        <v>24</v>
      </c>
      <c r="S8656" s="2">
        <v>44509</v>
      </c>
      <c r="T8656" t="s">
        <v>42</v>
      </c>
      <c r="U8656">
        <v>0</v>
      </c>
      <c r="V8656" t="s">
        <v>106</v>
      </c>
      <c r="W8656">
        <v>575</v>
      </c>
      <c r="X8656" t="s">
        <v>44</v>
      </c>
      <c r="Y8656" t="s">
        <v>61</v>
      </c>
      <c r="Z8656">
        <v>0</v>
      </c>
      <c r="AA8656">
        <v>54</v>
      </c>
      <c r="AB8656">
        <v>11287</v>
      </c>
      <c r="AC8656" t="s">
        <v>73</v>
      </c>
    </row>
    <row r="8657" spans="1:29" x14ac:dyDescent="0.3">
      <c r="A8657" s="1" t="s">
        <v>47</v>
      </c>
      <c r="B8657" t="s">
        <v>108</v>
      </c>
      <c r="C8657" t="s">
        <v>655</v>
      </c>
      <c r="D8657" t="s">
        <v>352</v>
      </c>
      <c r="E8657">
        <v>6</v>
      </c>
      <c r="F8657" t="s">
        <v>271</v>
      </c>
      <c r="G8657" t="s">
        <v>353</v>
      </c>
      <c r="H8657" t="s">
        <v>35</v>
      </c>
      <c r="I8657" t="s">
        <v>2839</v>
      </c>
      <c r="J8657" t="s">
        <v>372</v>
      </c>
      <c r="K8657" t="s">
        <v>18593</v>
      </c>
      <c r="L8657" t="s">
        <v>18594</v>
      </c>
      <c r="M8657" t="s">
        <v>277</v>
      </c>
      <c r="N8657" t="s">
        <v>40</v>
      </c>
      <c r="O8657">
        <v>29559</v>
      </c>
      <c r="P8657">
        <v>32243</v>
      </c>
      <c r="Q8657" t="s">
        <v>59</v>
      </c>
      <c r="R8657">
        <v>820</v>
      </c>
      <c r="S8657" s="2">
        <v>45032</v>
      </c>
      <c r="T8657" t="s">
        <v>42</v>
      </c>
      <c r="U8657">
        <v>35742</v>
      </c>
      <c r="V8657" t="s">
        <v>85</v>
      </c>
      <c r="W8657">
        <v>787</v>
      </c>
      <c r="X8657" t="s">
        <v>44</v>
      </c>
      <c r="Y8657" t="s">
        <v>45</v>
      </c>
      <c r="Z8657">
        <v>0</v>
      </c>
      <c r="AA8657">
        <v>656</v>
      </c>
      <c r="AB8657">
        <v>30068</v>
      </c>
      <c r="AC8657" t="s">
        <v>46</v>
      </c>
    </row>
    <row r="8658" spans="1:29" x14ac:dyDescent="0.3">
      <c r="A8658" s="1" t="s">
        <v>29</v>
      </c>
      <c r="B8658" t="s">
        <v>363</v>
      </c>
      <c r="C8658" t="s">
        <v>4659</v>
      </c>
      <c r="D8658" t="s">
        <v>201</v>
      </c>
      <c r="E8658">
        <v>10</v>
      </c>
      <c r="F8658" t="s">
        <v>99</v>
      </c>
      <c r="G8658" t="s">
        <v>579</v>
      </c>
      <c r="H8658" t="s">
        <v>79</v>
      </c>
      <c r="I8658" t="s">
        <v>265</v>
      </c>
      <c r="J8658" t="s">
        <v>1148</v>
      </c>
      <c r="K8658" t="s">
        <v>18595</v>
      </c>
      <c r="L8658" t="s">
        <v>18596</v>
      </c>
      <c r="M8658" t="s">
        <v>1603</v>
      </c>
      <c r="N8658" t="s">
        <v>84</v>
      </c>
      <c r="O8658">
        <v>18701</v>
      </c>
      <c r="P8658">
        <v>21967</v>
      </c>
      <c r="Q8658" t="s">
        <v>59</v>
      </c>
      <c r="R8658">
        <v>33</v>
      </c>
      <c r="S8658" s="2">
        <v>44275</v>
      </c>
      <c r="T8658" t="s">
        <v>42</v>
      </c>
      <c r="U8658">
        <v>14822</v>
      </c>
      <c r="V8658" t="s">
        <v>71</v>
      </c>
      <c r="W8658">
        <v>839</v>
      </c>
      <c r="X8658" t="s">
        <v>44</v>
      </c>
      <c r="Y8658" t="s">
        <v>72</v>
      </c>
      <c r="Z8658">
        <v>0</v>
      </c>
      <c r="AA8658">
        <v>914</v>
      </c>
      <c r="AB8658">
        <v>19662</v>
      </c>
      <c r="AC8658" t="s">
        <v>107</v>
      </c>
    </row>
    <row r="8659" spans="1:29" x14ac:dyDescent="0.3">
      <c r="A8659" s="1" t="s">
        <v>47</v>
      </c>
      <c r="B8659" t="s">
        <v>153</v>
      </c>
      <c r="C8659" t="s">
        <v>5863</v>
      </c>
      <c r="D8659" t="s">
        <v>257</v>
      </c>
      <c r="E8659">
        <v>4</v>
      </c>
      <c r="F8659" t="s">
        <v>77</v>
      </c>
      <c r="G8659" t="s">
        <v>1221</v>
      </c>
      <c r="H8659" t="s">
        <v>35</v>
      </c>
      <c r="I8659" t="s">
        <v>1589</v>
      </c>
      <c r="J8659" t="s">
        <v>1410</v>
      </c>
      <c r="K8659" t="s">
        <v>18597</v>
      </c>
      <c r="L8659" t="s">
        <v>18598</v>
      </c>
      <c r="M8659" t="s">
        <v>860</v>
      </c>
      <c r="N8659" t="s">
        <v>40</v>
      </c>
      <c r="O8659">
        <v>20614</v>
      </c>
      <c r="P8659">
        <v>25051</v>
      </c>
      <c r="Q8659" t="s">
        <v>59</v>
      </c>
      <c r="R8659">
        <v>236</v>
      </c>
      <c r="S8659" s="2">
        <v>44451</v>
      </c>
      <c r="T8659" s="2">
        <v>44452</v>
      </c>
      <c r="U8659">
        <v>43483</v>
      </c>
      <c r="V8659" t="s">
        <v>106</v>
      </c>
      <c r="W8659">
        <v>550</v>
      </c>
      <c r="X8659" t="s">
        <v>60</v>
      </c>
      <c r="Y8659" t="s">
        <v>45</v>
      </c>
      <c r="Z8659">
        <v>0</v>
      </c>
      <c r="AA8659">
        <v>680</v>
      </c>
      <c r="AB8659">
        <v>23427</v>
      </c>
      <c r="AC8659" t="s">
        <v>46</v>
      </c>
    </row>
    <row r="8660" spans="1:29" x14ac:dyDescent="0.3">
      <c r="A8660" s="1" t="s">
        <v>29</v>
      </c>
      <c r="B8660" t="s">
        <v>363</v>
      </c>
      <c r="C8660" t="s">
        <v>770</v>
      </c>
      <c r="D8660" t="s">
        <v>128</v>
      </c>
      <c r="E8660">
        <v>7</v>
      </c>
      <c r="F8660" t="s">
        <v>64</v>
      </c>
      <c r="G8660" t="s">
        <v>88</v>
      </c>
      <c r="H8660" t="s">
        <v>35</v>
      </c>
      <c r="I8660" t="s">
        <v>3135</v>
      </c>
      <c r="J8660" t="s">
        <v>1080</v>
      </c>
      <c r="K8660" t="s">
        <v>18599</v>
      </c>
      <c r="L8660" t="s">
        <v>18600</v>
      </c>
      <c r="M8660" t="s">
        <v>456</v>
      </c>
      <c r="N8660" t="s">
        <v>84</v>
      </c>
      <c r="O8660">
        <v>10709</v>
      </c>
      <c r="P8660">
        <v>13139</v>
      </c>
      <c r="Q8660" t="s">
        <v>59</v>
      </c>
      <c r="R8660">
        <v>705</v>
      </c>
      <c r="S8660" s="2">
        <v>45105</v>
      </c>
      <c r="T8660" t="s">
        <v>42</v>
      </c>
      <c r="U8660">
        <v>12175</v>
      </c>
      <c r="V8660" t="s">
        <v>71</v>
      </c>
      <c r="W8660">
        <v>564</v>
      </c>
      <c r="X8660" t="s">
        <v>44</v>
      </c>
      <c r="Y8660" t="s">
        <v>72</v>
      </c>
      <c r="Z8660">
        <v>0</v>
      </c>
      <c r="AA8660">
        <v>451</v>
      </c>
      <c r="AB8660">
        <v>12363</v>
      </c>
      <c r="AC8660" t="s">
        <v>46</v>
      </c>
    </row>
    <row r="8661" spans="1:29" x14ac:dyDescent="0.3">
      <c r="A8661" s="1" t="s">
        <v>47</v>
      </c>
      <c r="B8661" t="s">
        <v>136</v>
      </c>
      <c r="C8661" t="s">
        <v>2546</v>
      </c>
      <c r="D8661" t="s">
        <v>138</v>
      </c>
      <c r="E8661">
        <v>9</v>
      </c>
      <c r="F8661" t="s">
        <v>221</v>
      </c>
      <c r="G8661" t="s">
        <v>882</v>
      </c>
      <c r="H8661" t="s">
        <v>35</v>
      </c>
      <c r="I8661" t="s">
        <v>1661</v>
      </c>
      <c r="J8661" t="s">
        <v>5918</v>
      </c>
      <c r="K8661" t="s">
        <v>18601</v>
      </c>
      <c r="L8661" t="s">
        <v>18602</v>
      </c>
      <c r="M8661" t="s">
        <v>227</v>
      </c>
      <c r="N8661" t="s">
        <v>84</v>
      </c>
      <c r="O8661">
        <v>29777</v>
      </c>
      <c r="P8661">
        <v>31794</v>
      </c>
      <c r="Q8661" t="s">
        <v>95</v>
      </c>
      <c r="R8661">
        <v>516</v>
      </c>
      <c r="S8661" s="2">
        <v>44390</v>
      </c>
      <c r="T8661" t="s">
        <v>42</v>
      </c>
      <c r="U8661">
        <v>0</v>
      </c>
      <c r="V8661" t="s">
        <v>71</v>
      </c>
      <c r="W8661">
        <v>494</v>
      </c>
      <c r="X8661" t="s">
        <v>44</v>
      </c>
      <c r="Y8661" t="s">
        <v>72</v>
      </c>
      <c r="Z8661">
        <v>0</v>
      </c>
      <c r="AA8661">
        <v>497</v>
      </c>
      <c r="AB8661">
        <v>30053</v>
      </c>
      <c r="AC8661" t="s">
        <v>73</v>
      </c>
    </row>
    <row r="8662" spans="1:29" x14ac:dyDescent="0.3">
      <c r="A8662" s="1" t="s">
        <v>47</v>
      </c>
      <c r="B8662" t="s">
        <v>234</v>
      </c>
      <c r="C8662" t="s">
        <v>796</v>
      </c>
      <c r="D8662" t="s">
        <v>387</v>
      </c>
      <c r="E8662">
        <v>7</v>
      </c>
      <c r="F8662" t="s">
        <v>120</v>
      </c>
      <c r="G8662" t="s">
        <v>121</v>
      </c>
      <c r="H8662" t="s">
        <v>35</v>
      </c>
      <c r="I8662" t="s">
        <v>8028</v>
      </c>
      <c r="J8662" t="s">
        <v>1509</v>
      </c>
      <c r="K8662" t="s">
        <v>18603</v>
      </c>
      <c r="L8662" t="s">
        <v>18604</v>
      </c>
      <c r="M8662" t="s">
        <v>984</v>
      </c>
      <c r="N8662" t="s">
        <v>84</v>
      </c>
      <c r="O8662">
        <v>29490</v>
      </c>
      <c r="P8662">
        <v>34188</v>
      </c>
      <c r="Q8662" t="s">
        <v>59</v>
      </c>
      <c r="R8662">
        <v>177</v>
      </c>
      <c r="S8662" s="2">
        <v>45317</v>
      </c>
      <c r="T8662" t="s">
        <v>42</v>
      </c>
      <c r="U8662">
        <v>4785</v>
      </c>
      <c r="V8662" t="s">
        <v>106</v>
      </c>
      <c r="W8662">
        <v>609</v>
      </c>
      <c r="X8662" t="s">
        <v>44</v>
      </c>
      <c r="Y8662" t="s">
        <v>45</v>
      </c>
      <c r="Z8662">
        <v>0</v>
      </c>
      <c r="AA8662">
        <v>452</v>
      </c>
      <c r="AB8662">
        <v>32094</v>
      </c>
      <c r="AC8662" t="s">
        <v>73</v>
      </c>
    </row>
    <row r="8663" spans="1:29" x14ac:dyDescent="0.3">
      <c r="A8663" s="1" t="s">
        <v>47</v>
      </c>
      <c r="B8663" t="s">
        <v>145</v>
      </c>
      <c r="C8663" t="s">
        <v>445</v>
      </c>
      <c r="D8663" t="s">
        <v>119</v>
      </c>
      <c r="E8663">
        <v>9</v>
      </c>
      <c r="F8663" t="s">
        <v>64</v>
      </c>
      <c r="G8663" t="s">
        <v>433</v>
      </c>
      <c r="H8663" t="s">
        <v>79</v>
      </c>
      <c r="I8663" t="s">
        <v>2530</v>
      </c>
      <c r="J8663" t="s">
        <v>1604</v>
      </c>
      <c r="K8663" t="s">
        <v>18605</v>
      </c>
      <c r="L8663" t="s">
        <v>18606</v>
      </c>
      <c r="M8663" t="s">
        <v>152</v>
      </c>
      <c r="N8663" t="s">
        <v>94</v>
      </c>
      <c r="O8663">
        <v>12128</v>
      </c>
      <c r="P8663">
        <v>16844</v>
      </c>
      <c r="Q8663" t="s">
        <v>95</v>
      </c>
      <c r="R8663">
        <v>702</v>
      </c>
      <c r="S8663" s="2">
        <v>44719</v>
      </c>
      <c r="T8663" s="2">
        <v>44747</v>
      </c>
      <c r="U8663">
        <v>0</v>
      </c>
      <c r="V8663" t="s">
        <v>43</v>
      </c>
      <c r="W8663">
        <v>770</v>
      </c>
      <c r="X8663" t="s">
        <v>60</v>
      </c>
      <c r="Y8663" t="s">
        <v>61</v>
      </c>
      <c r="Z8663">
        <v>0</v>
      </c>
      <c r="AA8663">
        <v>133</v>
      </c>
      <c r="AB8663">
        <v>14886</v>
      </c>
      <c r="AC8663" t="s">
        <v>107</v>
      </c>
    </row>
    <row r="8664" spans="1:29" x14ac:dyDescent="0.3">
      <c r="A8664" s="1" t="s">
        <v>29</v>
      </c>
      <c r="B8664" t="s">
        <v>363</v>
      </c>
      <c r="C8664" t="s">
        <v>3524</v>
      </c>
      <c r="D8664" t="s">
        <v>257</v>
      </c>
      <c r="E8664">
        <v>9</v>
      </c>
      <c r="F8664" t="s">
        <v>271</v>
      </c>
      <c r="G8664" t="s">
        <v>340</v>
      </c>
      <c r="H8664" t="s">
        <v>79</v>
      </c>
      <c r="I8664" t="s">
        <v>679</v>
      </c>
      <c r="J8664" t="s">
        <v>8876</v>
      </c>
      <c r="K8664" t="s">
        <v>18607</v>
      </c>
      <c r="L8664" t="s">
        <v>18608</v>
      </c>
      <c r="M8664" t="s">
        <v>369</v>
      </c>
      <c r="N8664" t="s">
        <v>58</v>
      </c>
      <c r="O8664">
        <v>16407</v>
      </c>
      <c r="P8664">
        <v>21374</v>
      </c>
      <c r="Q8664" t="s">
        <v>59</v>
      </c>
      <c r="R8664">
        <v>83</v>
      </c>
      <c r="S8664" s="2">
        <v>44509</v>
      </c>
      <c r="T8664" s="2">
        <v>44521</v>
      </c>
      <c r="U8664">
        <v>36640</v>
      </c>
      <c r="V8664" t="s">
        <v>85</v>
      </c>
      <c r="W8664">
        <v>445</v>
      </c>
      <c r="X8664" t="s">
        <v>60</v>
      </c>
      <c r="Y8664" t="s">
        <v>61</v>
      </c>
      <c r="Z8664">
        <v>1037</v>
      </c>
      <c r="AA8664">
        <v>885</v>
      </c>
      <c r="AB8664">
        <v>17651</v>
      </c>
      <c r="AC8664" t="s">
        <v>46</v>
      </c>
    </row>
    <row r="8665" spans="1:29" x14ac:dyDescent="0.3">
      <c r="A8665" s="1" t="s">
        <v>47</v>
      </c>
      <c r="B8665" t="s">
        <v>145</v>
      </c>
      <c r="C8665" t="s">
        <v>1527</v>
      </c>
      <c r="D8665" t="s">
        <v>50</v>
      </c>
      <c r="E8665">
        <v>2</v>
      </c>
      <c r="F8665" t="s">
        <v>120</v>
      </c>
      <c r="G8665" t="s">
        <v>1533</v>
      </c>
      <c r="H8665" t="s">
        <v>35</v>
      </c>
      <c r="I8665" t="s">
        <v>216</v>
      </c>
      <c r="J8665" t="s">
        <v>3306</v>
      </c>
      <c r="K8665" t="s">
        <v>18609</v>
      </c>
      <c r="L8665" t="s">
        <v>18610</v>
      </c>
      <c r="M8665" t="s">
        <v>1294</v>
      </c>
      <c r="N8665" t="s">
        <v>40</v>
      </c>
      <c r="O8665">
        <v>8018</v>
      </c>
      <c r="P8665">
        <v>11655</v>
      </c>
      <c r="Q8665" t="s">
        <v>95</v>
      </c>
      <c r="R8665">
        <v>743</v>
      </c>
      <c r="S8665" s="2">
        <v>44976</v>
      </c>
      <c r="T8665" t="s">
        <v>42</v>
      </c>
      <c r="U8665">
        <v>0</v>
      </c>
      <c r="V8665" t="s">
        <v>71</v>
      </c>
      <c r="W8665">
        <v>580</v>
      </c>
      <c r="X8665" t="s">
        <v>44</v>
      </c>
      <c r="Y8665" t="s">
        <v>61</v>
      </c>
      <c r="Z8665">
        <v>0</v>
      </c>
      <c r="AA8665">
        <v>340</v>
      </c>
      <c r="AB8665">
        <v>9825</v>
      </c>
      <c r="AC8665" t="s">
        <v>46</v>
      </c>
    </row>
    <row r="8666" spans="1:29" x14ac:dyDescent="0.3">
      <c r="A8666" s="1" t="s">
        <v>47</v>
      </c>
      <c r="B8666" t="s">
        <v>136</v>
      </c>
      <c r="C8666" t="s">
        <v>1540</v>
      </c>
      <c r="D8666" t="s">
        <v>178</v>
      </c>
      <c r="E8666">
        <v>4</v>
      </c>
      <c r="F8666" t="s">
        <v>77</v>
      </c>
      <c r="G8666" t="s">
        <v>932</v>
      </c>
      <c r="H8666" t="s">
        <v>35</v>
      </c>
      <c r="I8666" t="s">
        <v>4832</v>
      </c>
      <c r="J8666" t="s">
        <v>1662</v>
      </c>
      <c r="K8666" t="s">
        <v>18611</v>
      </c>
      <c r="L8666" t="s">
        <v>18612</v>
      </c>
      <c r="M8666" t="s">
        <v>1847</v>
      </c>
      <c r="N8666" t="s">
        <v>58</v>
      </c>
      <c r="O8666">
        <v>4053</v>
      </c>
      <c r="P8666">
        <v>6831</v>
      </c>
      <c r="Q8666" t="s">
        <v>95</v>
      </c>
      <c r="R8666">
        <v>506</v>
      </c>
      <c r="S8666" s="2">
        <v>44515</v>
      </c>
      <c r="T8666" t="s">
        <v>42</v>
      </c>
      <c r="U8666">
        <v>0</v>
      </c>
      <c r="V8666" t="s">
        <v>43</v>
      </c>
      <c r="W8666">
        <v>406</v>
      </c>
      <c r="X8666" t="s">
        <v>44</v>
      </c>
      <c r="Y8666" t="s">
        <v>45</v>
      </c>
      <c r="Z8666">
        <v>4573</v>
      </c>
      <c r="AA8666">
        <v>664</v>
      </c>
      <c r="AB8666">
        <v>5915</v>
      </c>
      <c r="AC8666" t="s">
        <v>107</v>
      </c>
    </row>
    <row r="8667" spans="1:29" x14ac:dyDescent="0.3">
      <c r="A8667" s="1" t="s">
        <v>47</v>
      </c>
      <c r="B8667" t="s">
        <v>153</v>
      </c>
      <c r="C8667" t="s">
        <v>5042</v>
      </c>
      <c r="D8667" t="s">
        <v>119</v>
      </c>
      <c r="E8667">
        <v>9</v>
      </c>
      <c r="F8667" t="s">
        <v>51</v>
      </c>
      <c r="G8667" t="s">
        <v>710</v>
      </c>
      <c r="H8667" t="s">
        <v>35</v>
      </c>
      <c r="I8667" t="s">
        <v>502</v>
      </c>
      <c r="J8667" t="s">
        <v>553</v>
      </c>
      <c r="K8667" t="s">
        <v>18613</v>
      </c>
      <c r="L8667" t="s">
        <v>18614</v>
      </c>
      <c r="M8667" t="s">
        <v>255</v>
      </c>
      <c r="N8667" t="s">
        <v>40</v>
      </c>
      <c r="O8667">
        <v>15822</v>
      </c>
      <c r="P8667">
        <v>18772</v>
      </c>
      <c r="Q8667" t="s">
        <v>59</v>
      </c>
      <c r="R8667">
        <v>0</v>
      </c>
      <c r="S8667" s="2">
        <v>45276</v>
      </c>
      <c r="T8667" s="2">
        <v>45304</v>
      </c>
      <c r="U8667">
        <v>3007</v>
      </c>
      <c r="V8667" t="s">
        <v>71</v>
      </c>
      <c r="W8667">
        <v>661</v>
      </c>
      <c r="X8667" t="s">
        <v>60</v>
      </c>
      <c r="Y8667" t="s">
        <v>45</v>
      </c>
      <c r="Z8667">
        <v>0</v>
      </c>
      <c r="AA8667">
        <v>869</v>
      </c>
      <c r="AB8667">
        <v>17891</v>
      </c>
      <c r="AC8667" t="s">
        <v>73</v>
      </c>
    </row>
    <row r="8668" spans="1:29" x14ac:dyDescent="0.3">
      <c r="A8668" s="1" t="s">
        <v>47</v>
      </c>
      <c r="B8668" t="s">
        <v>108</v>
      </c>
      <c r="C8668" t="s">
        <v>655</v>
      </c>
      <c r="D8668" t="s">
        <v>257</v>
      </c>
      <c r="E8668">
        <v>3</v>
      </c>
      <c r="F8668" t="s">
        <v>77</v>
      </c>
      <c r="G8668" t="s">
        <v>264</v>
      </c>
      <c r="H8668" t="s">
        <v>79</v>
      </c>
      <c r="I8668" t="s">
        <v>6120</v>
      </c>
      <c r="J8668" t="s">
        <v>2001</v>
      </c>
      <c r="K8668" t="s">
        <v>18615</v>
      </c>
      <c r="L8668" t="s">
        <v>18616</v>
      </c>
      <c r="M8668" t="s">
        <v>1768</v>
      </c>
      <c r="N8668" t="s">
        <v>94</v>
      </c>
      <c r="O8668">
        <v>19094</v>
      </c>
      <c r="P8668">
        <v>22976</v>
      </c>
      <c r="Q8668" t="s">
        <v>95</v>
      </c>
      <c r="R8668">
        <v>594</v>
      </c>
      <c r="S8668" s="2">
        <v>45131</v>
      </c>
      <c r="T8668" t="s">
        <v>42</v>
      </c>
      <c r="U8668">
        <v>0</v>
      </c>
      <c r="V8668" t="s">
        <v>85</v>
      </c>
      <c r="W8668">
        <v>520</v>
      </c>
      <c r="X8668" t="s">
        <v>44</v>
      </c>
      <c r="Y8668" t="s">
        <v>45</v>
      </c>
      <c r="Z8668">
        <v>0</v>
      </c>
      <c r="AA8668">
        <v>570</v>
      </c>
      <c r="AB8668">
        <v>19243</v>
      </c>
      <c r="AC8668" t="s">
        <v>107</v>
      </c>
    </row>
    <row r="8669" spans="1:29" x14ac:dyDescent="0.3">
      <c r="A8669" s="1" t="s">
        <v>29</v>
      </c>
      <c r="B8669" t="s">
        <v>86</v>
      </c>
      <c r="C8669" t="s">
        <v>1011</v>
      </c>
      <c r="D8669" t="s">
        <v>138</v>
      </c>
      <c r="E8669">
        <v>6</v>
      </c>
      <c r="F8669" t="s">
        <v>221</v>
      </c>
      <c r="G8669" t="s">
        <v>250</v>
      </c>
      <c r="H8669" t="s">
        <v>79</v>
      </c>
      <c r="I8669" t="s">
        <v>2994</v>
      </c>
      <c r="J8669" t="s">
        <v>211</v>
      </c>
      <c r="K8669" t="s">
        <v>18617</v>
      </c>
      <c r="L8669" t="s">
        <v>18618</v>
      </c>
      <c r="M8669" t="s">
        <v>1597</v>
      </c>
      <c r="N8669" t="s">
        <v>40</v>
      </c>
      <c r="O8669">
        <v>6115</v>
      </c>
      <c r="P8669">
        <v>9721</v>
      </c>
      <c r="Q8669" t="s">
        <v>41</v>
      </c>
      <c r="R8669">
        <v>273</v>
      </c>
      <c r="S8669" s="2">
        <v>45356</v>
      </c>
      <c r="T8669" s="2">
        <v>45360</v>
      </c>
      <c r="U8669">
        <v>0</v>
      </c>
      <c r="V8669" t="s">
        <v>71</v>
      </c>
      <c r="W8669">
        <v>474</v>
      </c>
      <c r="X8669" t="s">
        <v>60</v>
      </c>
      <c r="Y8669" t="s">
        <v>45</v>
      </c>
      <c r="Z8669">
        <v>0</v>
      </c>
      <c r="AA8669">
        <v>649</v>
      </c>
      <c r="AB8669">
        <v>8916</v>
      </c>
      <c r="AC8669" t="s">
        <v>73</v>
      </c>
    </row>
    <row r="8670" spans="1:29" x14ac:dyDescent="0.3">
      <c r="A8670" s="1" t="s">
        <v>47</v>
      </c>
      <c r="B8670" t="s">
        <v>145</v>
      </c>
      <c r="C8670" t="s">
        <v>445</v>
      </c>
      <c r="D8670" t="s">
        <v>76</v>
      </c>
      <c r="E8670">
        <v>1</v>
      </c>
      <c r="F8670" t="s">
        <v>221</v>
      </c>
      <c r="G8670" t="s">
        <v>250</v>
      </c>
      <c r="H8670" t="s">
        <v>79</v>
      </c>
      <c r="I8670" t="s">
        <v>140</v>
      </c>
      <c r="J8670" t="s">
        <v>2513</v>
      </c>
      <c r="K8670" t="s">
        <v>18619</v>
      </c>
      <c r="L8670" t="s">
        <v>18620</v>
      </c>
      <c r="M8670" t="s">
        <v>2358</v>
      </c>
      <c r="N8670" t="s">
        <v>58</v>
      </c>
      <c r="O8670">
        <v>26503</v>
      </c>
      <c r="P8670">
        <v>30176</v>
      </c>
      <c r="Q8670" t="s">
        <v>95</v>
      </c>
      <c r="R8670">
        <v>887</v>
      </c>
      <c r="S8670" s="2">
        <v>44548</v>
      </c>
      <c r="T8670" t="s">
        <v>42</v>
      </c>
      <c r="U8670">
        <v>0</v>
      </c>
      <c r="V8670" t="s">
        <v>106</v>
      </c>
      <c r="W8670">
        <v>841</v>
      </c>
      <c r="X8670" t="s">
        <v>44</v>
      </c>
      <c r="Y8670" t="s">
        <v>45</v>
      </c>
      <c r="Z8670">
        <v>2899</v>
      </c>
      <c r="AA8670">
        <v>113</v>
      </c>
      <c r="AB8670">
        <v>27838</v>
      </c>
      <c r="AC8670" t="s">
        <v>107</v>
      </c>
    </row>
    <row r="8671" spans="1:29" x14ac:dyDescent="0.3">
      <c r="A8671" s="1" t="s">
        <v>29</v>
      </c>
      <c r="B8671" t="s">
        <v>363</v>
      </c>
      <c r="C8671" t="s">
        <v>1409</v>
      </c>
      <c r="D8671" t="s">
        <v>128</v>
      </c>
      <c r="E8671">
        <v>6</v>
      </c>
      <c r="F8671" t="s">
        <v>271</v>
      </c>
      <c r="G8671" t="s">
        <v>272</v>
      </c>
      <c r="H8671" t="s">
        <v>79</v>
      </c>
      <c r="I8671" t="s">
        <v>778</v>
      </c>
      <c r="J8671" t="s">
        <v>553</v>
      </c>
      <c r="K8671" t="s">
        <v>18621</v>
      </c>
      <c r="L8671" t="s">
        <v>18622</v>
      </c>
      <c r="M8671" t="s">
        <v>421</v>
      </c>
      <c r="N8671" t="s">
        <v>40</v>
      </c>
      <c r="O8671">
        <v>16609</v>
      </c>
      <c r="P8671">
        <v>19505</v>
      </c>
      <c r="Q8671" t="s">
        <v>95</v>
      </c>
      <c r="R8671">
        <v>272</v>
      </c>
      <c r="S8671" s="2">
        <v>44382</v>
      </c>
      <c r="T8671" t="s">
        <v>42</v>
      </c>
      <c r="U8671">
        <v>0</v>
      </c>
      <c r="V8671" t="s">
        <v>71</v>
      </c>
      <c r="W8671">
        <v>666</v>
      </c>
      <c r="X8671" t="s">
        <v>44</v>
      </c>
      <c r="Y8671" t="s">
        <v>45</v>
      </c>
      <c r="Z8671">
        <v>0</v>
      </c>
      <c r="AA8671">
        <v>25</v>
      </c>
      <c r="AB8671">
        <v>16799</v>
      </c>
      <c r="AC8671" t="s">
        <v>107</v>
      </c>
    </row>
    <row r="8672" spans="1:29" x14ac:dyDescent="0.3">
      <c r="A8672" s="1" t="s">
        <v>47</v>
      </c>
      <c r="B8672" t="s">
        <v>176</v>
      </c>
      <c r="C8672" t="s">
        <v>2730</v>
      </c>
      <c r="D8672" t="s">
        <v>257</v>
      </c>
      <c r="E8672">
        <v>9</v>
      </c>
      <c r="F8672" t="s">
        <v>64</v>
      </c>
      <c r="G8672" t="s">
        <v>65</v>
      </c>
      <c r="H8672" t="s">
        <v>35</v>
      </c>
      <c r="I8672" t="s">
        <v>210</v>
      </c>
      <c r="J8672" t="s">
        <v>7387</v>
      </c>
      <c r="K8672">
        <v>9734866814</v>
      </c>
      <c r="L8672" t="s">
        <v>18623</v>
      </c>
      <c r="M8672" t="s">
        <v>1637</v>
      </c>
      <c r="N8672" t="s">
        <v>58</v>
      </c>
      <c r="O8672">
        <v>28685</v>
      </c>
      <c r="P8672">
        <v>32036</v>
      </c>
      <c r="Q8672" t="s">
        <v>41</v>
      </c>
      <c r="R8672">
        <v>95</v>
      </c>
      <c r="S8672" s="2">
        <v>44495</v>
      </c>
      <c r="T8672" s="2">
        <v>44497</v>
      </c>
      <c r="U8672">
        <v>0</v>
      </c>
      <c r="V8672" t="s">
        <v>43</v>
      </c>
      <c r="W8672">
        <v>570</v>
      </c>
      <c r="X8672" t="s">
        <v>60</v>
      </c>
      <c r="Y8672" t="s">
        <v>45</v>
      </c>
      <c r="Z8672">
        <v>2289</v>
      </c>
      <c r="AA8672">
        <v>613</v>
      </c>
      <c r="AB8672">
        <v>29833</v>
      </c>
      <c r="AC8672" t="s">
        <v>73</v>
      </c>
    </row>
    <row r="8673" spans="1:29" x14ac:dyDescent="0.3">
      <c r="A8673" s="1" t="s">
        <v>47</v>
      </c>
      <c r="B8673" t="s">
        <v>108</v>
      </c>
      <c r="C8673" t="s">
        <v>270</v>
      </c>
      <c r="D8673" t="s">
        <v>201</v>
      </c>
      <c r="E8673">
        <v>8</v>
      </c>
      <c r="F8673" t="s">
        <v>129</v>
      </c>
      <c r="G8673" t="s">
        <v>130</v>
      </c>
      <c r="H8673" t="s">
        <v>35</v>
      </c>
      <c r="I8673" t="s">
        <v>738</v>
      </c>
      <c r="J8673" t="s">
        <v>5940</v>
      </c>
      <c r="K8673" t="s">
        <v>18624</v>
      </c>
      <c r="L8673" t="s">
        <v>18625</v>
      </c>
      <c r="M8673" t="s">
        <v>444</v>
      </c>
      <c r="N8673" t="s">
        <v>40</v>
      </c>
      <c r="O8673">
        <v>26953</v>
      </c>
      <c r="P8673">
        <v>29918</v>
      </c>
      <c r="Q8673" t="s">
        <v>59</v>
      </c>
      <c r="R8673">
        <v>536</v>
      </c>
      <c r="S8673" s="2">
        <v>45224</v>
      </c>
      <c r="T8673" t="s">
        <v>42</v>
      </c>
      <c r="U8673">
        <v>36112</v>
      </c>
      <c r="V8673" t="s">
        <v>71</v>
      </c>
      <c r="W8673">
        <v>606</v>
      </c>
      <c r="X8673" t="s">
        <v>44</v>
      </c>
      <c r="Y8673" t="s">
        <v>72</v>
      </c>
      <c r="Z8673">
        <v>0</v>
      </c>
      <c r="AA8673">
        <v>912</v>
      </c>
      <c r="AB8673">
        <v>27574</v>
      </c>
      <c r="AC8673" t="s">
        <v>46</v>
      </c>
    </row>
    <row r="8674" spans="1:29" x14ac:dyDescent="0.3">
      <c r="A8674" s="1" t="s">
        <v>29</v>
      </c>
      <c r="B8674" t="s">
        <v>62</v>
      </c>
      <c r="C8674" t="s">
        <v>1795</v>
      </c>
      <c r="D8674" t="s">
        <v>387</v>
      </c>
      <c r="E8674">
        <v>3</v>
      </c>
      <c r="F8674" t="s">
        <v>33</v>
      </c>
      <c r="G8674" t="s">
        <v>848</v>
      </c>
      <c r="H8674" t="s">
        <v>35</v>
      </c>
      <c r="I8674" t="s">
        <v>18626</v>
      </c>
      <c r="J8674" t="s">
        <v>7992</v>
      </c>
      <c r="K8674" t="s">
        <v>18627</v>
      </c>
      <c r="L8674" t="s">
        <v>18628</v>
      </c>
      <c r="M8674" t="s">
        <v>404</v>
      </c>
      <c r="N8674" t="s">
        <v>58</v>
      </c>
      <c r="O8674">
        <v>27641</v>
      </c>
      <c r="P8674">
        <v>29928</v>
      </c>
      <c r="Q8674" t="s">
        <v>95</v>
      </c>
      <c r="R8674">
        <v>254</v>
      </c>
      <c r="S8674" s="2">
        <v>45021</v>
      </c>
      <c r="T8674" t="s">
        <v>42</v>
      </c>
      <c r="U8674">
        <v>0</v>
      </c>
      <c r="V8674" t="s">
        <v>43</v>
      </c>
      <c r="W8674">
        <v>550</v>
      </c>
      <c r="X8674" t="s">
        <v>44</v>
      </c>
      <c r="Y8674" t="s">
        <v>45</v>
      </c>
      <c r="Z8674">
        <v>2995</v>
      </c>
      <c r="AA8674">
        <v>450</v>
      </c>
      <c r="AB8674">
        <v>27859</v>
      </c>
      <c r="AC8674" t="s">
        <v>107</v>
      </c>
    </row>
    <row r="8675" spans="1:29" x14ac:dyDescent="0.3">
      <c r="A8675" s="1" t="s">
        <v>47</v>
      </c>
      <c r="B8675" t="s">
        <v>108</v>
      </c>
      <c r="C8675" t="s">
        <v>439</v>
      </c>
      <c r="D8675" t="s">
        <v>110</v>
      </c>
      <c r="E8675">
        <v>2</v>
      </c>
      <c r="F8675" t="s">
        <v>129</v>
      </c>
      <c r="G8675" t="s">
        <v>1528</v>
      </c>
      <c r="H8675" t="s">
        <v>35</v>
      </c>
      <c r="I8675" t="s">
        <v>771</v>
      </c>
      <c r="J8675" t="s">
        <v>4666</v>
      </c>
      <c r="K8675" t="s">
        <v>18629</v>
      </c>
      <c r="L8675" t="s">
        <v>18630</v>
      </c>
      <c r="M8675" t="s">
        <v>660</v>
      </c>
      <c r="N8675" t="s">
        <v>58</v>
      </c>
      <c r="O8675">
        <v>3815</v>
      </c>
      <c r="P8675">
        <v>8685</v>
      </c>
      <c r="Q8675" t="s">
        <v>95</v>
      </c>
      <c r="R8675">
        <v>44</v>
      </c>
      <c r="S8675" s="2">
        <v>44420</v>
      </c>
      <c r="T8675" t="s">
        <v>42</v>
      </c>
      <c r="U8675">
        <v>0</v>
      </c>
      <c r="V8675" t="s">
        <v>85</v>
      </c>
      <c r="W8675">
        <v>797</v>
      </c>
      <c r="X8675" t="s">
        <v>44</v>
      </c>
      <c r="Y8675" t="s">
        <v>61</v>
      </c>
      <c r="Z8675">
        <v>2172</v>
      </c>
      <c r="AA8675">
        <v>75</v>
      </c>
      <c r="AB8675">
        <v>5097</v>
      </c>
      <c r="AC8675" t="s">
        <v>73</v>
      </c>
    </row>
    <row r="8676" spans="1:29" x14ac:dyDescent="0.3">
      <c r="A8676" s="1" t="s">
        <v>29</v>
      </c>
      <c r="B8676" t="s">
        <v>541</v>
      </c>
      <c r="C8676" t="s">
        <v>1165</v>
      </c>
      <c r="D8676" t="s">
        <v>110</v>
      </c>
      <c r="E8676">
        <v>6</v>
      </c>
      <c r="F8676" t="s">
        <v>129</v>
      </c>
      <c r="G8676" t="s">
        <v>1528</v>
      </c>
      <c r="H8676" t="s">
        <v>79</v>
      </c>
      <c r="I8676" t="s">
        <v>5818</v>
      </c>
      <c r="J8676" t="s">
        <v>428</v>
      </c>
      <c r="K8676" t="s">
        <v>18631</v>
      </c>
      <c r="L8676" t="s">
        <v>18632</v>
      </c>
      <c r="M8676" t="s">
        <v>1715</v>
      </c>
      <c r="N8676" t="s">
        <v>40</v>
      </c>
      <c r="O8676">
        <v>24646</v>
      </c>
      <c r="P8676">
        <v>27149</v>
      </c>
      <c r="Q8676" t="s">
        <v>95</v>
      </c>
      <c r="R8676">
        <v>22</v>
      </c>
      <c r="S8676" s="2">
        <v>45068</v>
      </c>
      <c r="T8676" s="2">
        <v>45081</v>
      </c>
      <c r="U8676">
        <v>0</v>
      </c>
      <c r="V8676" t="s">
        <v>85</v>
      </c>
      <c r="W8676">
        <v>425</v>
      </c>
      <c r="X8676" t="s">
        <v>60</v>
      </c>
      <c r="Y8676" t="s">
        <v>61</v>
      </c>
      <c r="Z8676">
        <v>0</v>
      </c>
      <c r="AA8676">
        <v>390</v>
      </c>
      <c r="AB8676">
        <v>24679</v>
      </c>
      <c r="AC8676" t="s">
        <v>46</v>
      </c>
    </row>
    <row r="8677" spans="1:29" x14ac:dyDescent="0.3">
      <c r="A8677" s="1" t="s">
        <v>47</v>
      </c>
      <c r="B8677" t="s">
        <v>136</v>
      </c>
      <c r="C8677" t="s">
        <v>1386</v>
      </c>
      <c r="D8677" t="s">
        <v>178</v>
      </c>
      <c r="E8677">
        <v>5</v>
      </c>
      <c r="F8677" t="s">
        <v>77</v>
      </c>
      <c r="G8677" t="s">
        <v>440</v>
      </c>
      <c r="H8677" t="s">
        <v>79</v>
      </c>
      <c r="I8677" t="s">
        <v>4642</v>
      </c>
      <c r="J8677" t="s">
        <v>595</v>
      </c>
      <c r="K8677" t="s">
        <v>18633</v>
      </c>
      <c r="L8677" t="s">
        <v>18634</v>
      </c>
      <c r="M8677" t="s">
        <v>207</v>
      </c>
      <c r="N8677" t="s">
        <v>40</v>
      </c>
      <c r="O8677">
        <v>8725</v>
      </c>
      <c r="P8677">
        <v>12837</v>
      </c>
      <c r="Q8677" t="s">
        <v>95</v>
      </c>
      <c r="R8677">
        <v>73</v>
      </c>
      <c r="S8677" s="2">
        <v>44754</v>
      </c>
      <c r="T8677" t="s">
        <v>42</v>
      </c>
      <c r="U8677">
        <v>0</v>
      </c>
      <c r="V8677" t="s">
        <v>106</v>
      </c>
      <c r="W8677">
        <v>490</v>
      </c>
      <c r="X8677" t="s">
        <v>44</v>
      </c>
      <c r="Y8677" t="s">
        <v>45</v>
      </c>
      <c r="Z8677">
        <v>0</v>
      </c>
      <c r="AA8677">
        <v>998</v>
      </c>
      <c r="AB8677">
        <v>8864</v>
      </c>
      <c r="AC8677" t="s">
        <v>46</v>
      </c>
    </row>
    <row r="8678" spans="1:29" x14ac:dyDescent="0.3">
      <c r="A8678" s="1" t="s">
        <v>47</v>
      </c>
      <c r="B8678" t="s">
        <v>117</v>
      </c>
      <c r="C8678" t="s">
        <v>118</v>
      </c>
      <c r="D8678" t="s">
        <v>155</v>
      </c>
      <c r="E8678">
        <v>1</v>
      </c>
      <c r="F8678" t="s">
        <v>77</v>
      </c>
      <c r="G8678" t="s">
        <v>78</v>
      </c>
      <c r="H8678" t="s">
        <v>79</v>
      </c>
      <c r="I8678" t="s">
        <v>756</v>
      </c>
      <c r="J8678" t="s">
        <v>1674</v>
      </c>
      <c r="K8678" t="s">
        <v>18635</v>
      </c>
      <c r="L8678" t="s">
        <v>18636</v>
      </c>
      <c r="M8678" t="s">
        <v>517</v>
      </c>
      <c r="N8678" t="s">
        <v>58</v>
      </c>
      <c r="O8678">
        <v>7799</v>
      </c>
      <c r="P8678">
        <v>10586</v>
      </c>
      <c r="Q8678" t="s">
        <v>59</v>
      </c>
      <c r="R8678">
        <v>565</v>
      </c>
      <c r="S8678" s="2">
        <v>44708</v>
      </c>
      <c r="T8678" s="2">
        <v>44720</v>
      </c>
      <c r="U8678">
        <v>19568</v>
      </c>
      <c r="V8678" t="s">
        <v>106</v>
      </c>
      <c r="W8678">
        <v>541</v>
      </c>
      <c r="X8678" t="s">
        <v>60</v>
      </c>
      <c r="Y8678" t="s">
        <v>61</v>
      </c>
      <c r="Z8678">
        <v>4819</v>
      </c>
      <c r="AA8678">
        <v>43</v>
      </c>
      <c r="AB8678">
        <v>9445</v>
      </c>
      <c r="AC8678" t="s">
        <v>73</v>
      </c>
    </row>
    <row r="8679" spans="1:29" x14ac:dyDescent="0.3">
      <c r="A8679" s="1" t="s">
        <v>29</v>
      </c>
      <c r="B8679" t="s">
        <v>541</v>
      </c>
      <c r="C8679" t="s">
        <v>1423</v>
      </c>
      <c r="D8679" t="s">
        <v>32</v>
      </c>
      <c r="E8679">
        <v>1</v>
      </c>
      <c r="F8679" t="s">
        <v>64</v>
      </c>
      <c r="G8679" t="s">
        <v>258</v>
      </c>
      <c r="H8679" t="s">
        <v>35</v>
      </c>
      <c r="I8679" t="s">
        <v>827</v>
      </c>
      <c r="J8679" t="s">
        <v>2599</v>
      </c>
      <c r="K8679">
        <f>1-953-308-5460</f>
        <v>-6720</v>
      </c>
      <c r="L8679" t="s">
        <v>18637</v>
      </c>
      <c r="M8679" t="s">
        <v>1117</v>
      </c>
      <c r="N8679" t="s">
        <v>58</v>
      </c>
      <c r="O8679">
        <v>5786</v>
      </c>
      <c r="P8679">
        <v>10713</v>
      </c>
      <c r="Q8679" t="s">
        <v>41</v>
      </c>
      <c r="R8679">
        <v>317</v>
      </c>
      <c r="S8679" s="2">
        <v>45257</v>
      </c>
      <c r="T8679" s="2">
        <v>45262</v>
      </c>
      <c r="U8679">
        <v>0</v>
      </c>
      <c r="V8679" t="s">
        <v>106</v>
      </c>
      <c r="W8679">
        <v>535</v>
      </c>
      <c r="X8679" t="s">
        <v>60</v>
      </c>
      <c r="Y8679" t="s">
        <v>45</v>
      </c>
      <c r="Z8679">
        <v>1644</v>
      </c>
      <c r="AA8679">
        <v>744</v>
      </c>
      <c r="AB8679">
        <v>6175</v>
      </c>
      <c r="AC8679" t="s">
        <v>46</v>
      </c>
    </row>
    <row r="8680" spans="1:29" x14ac:dyDescent="0.3">
      <c r="A8680" s="1" t="s">
        <v>29</v>
      </c>
      <c r="B8680" t="s">
        <v>74</v>
      </c>
      <c r="C8680" t="s">
        <v>168</v>
      </c>
      <c r="D8680" t="s">
        <v>76</v>
      </c>
      <c r="E8680">
        <v>5</v>
      </c>
      <c r="F8680" t="s">
        <v>221</v>
      </c>
      <c r="G8680" t="s">
        <v>882</v>
      </c>
      <c r="H8680" t="s">
        <v>35</v>
      </c>
      <c r="I8680" t="s">
        <v>906</v>
      </c>
      <c r="J8680" t="s">
        <v>2081</v>
      </c>
      <c r="K8680" t="s">
        <v>18638</v>
      </c>
      <c r="L8680" t="s">
        <v>18639</v>
      </c>
      <c r="M8680" t="s">
        <v>969</v>
      </c>
      <c r="N8680" t="s">
        <v>94</v>
      </c>
      <c r="O8680">
        <v>16562</v>
      </c>
      <c r="P8680">
        <v>20657</v>
      </c>
      <c r="Q8680" t="s">
        <v>95</v>
      </c>
      <c r="R8680">
        <v>648</v>
      </c>
      <c r="S8680" s="2">
        <v>45079</v>
      </c>
      <c r="T8680" t="s">
        <v>42</v>
      </c>
      <c r="U8680">
        <v>0</v>
      </c>
      <c r="V8680" t="s">
        <v>85</v>
      </c>
      <c r="W8680">
        <v>611</v>
      </c>
      <c r="X8680" t="s">
        <v>44</v>
      </c>
      <c r="Y8680" t="s">
        <v>61</v>
      </c>
      <c r="Z8680">
        <v>0</v>
      </c>
      <c r="AA8680">
        <v>896</v>
      </c>
      <c r="AB8680">
        <v>19366</v>
      </c>
      <c r="AC8680" t="s">
        <v>107</v>
      </c>
    </row>
    <row r="8681" spans="1:29" x14ac:dyDescent="0.3">
      <c r="A8681" s="1" t="s">
        <v>47</v>
      </c>
      <c r="B8681" t="s">
        <v>145</v>
      </c>
      <c r="C8681" t="s">
        <v>1527</v>
      </c>
      <c r="D8681" t="s">
        <v>236</v>
      </c>
      <c r="E8681">
        <v>5</v>
      </c>
      <c r="F8681" t="s">
        <v>221</v>
      </c>
      <c r="G8681" t="s">
        <v>335</v>
      </c>
      <c r="H8681" t="s">
        <v>79</v>
      </c>
      <c r="I8681" t="s">
        <v>3936</v>
      </c>
      <c r="J8681" t="s">
        <v>1450</v>
      </c>
      <c r="K8681" t="s">
        <v>18640</v>
      </c>
      <c r="L8681" t="s">
        <v>18641</v>
      </c>
      <c r="M8681" t="s">
        <v>2965</v>
      </c>
      <c r="N8681" t="s">
        <v>58</v>
      </c>
      <c r="O8681">
        <v>13441</v>
      </c>
      <c r="P8681">
        <v>16683</v>
      </c>
      <c r="Q8681" t="s">
        <v>95</v>
      </c>
      <c r="R8681">
        <v>772</v>
      </c>
      <c r="S8681" s="2">
        <v>44492</v>
      </c>
      <c r="T8681" s="2">
        <v>44519</v>
      </c>
      <c r="U8681">
        <v>0</v>
      </c>
      <c r="V8681" t="s">
        <v>43</v>
      </c>
      <c r="W8681">
        <v>635</v>
      </c>
      <c r="X8681" t="s">
        <v>60</v>
      </c>
      <c r="Y8681" t="s">
        <v>61</v>
      </c>
      <c r="Z8681">
        <v>4986</v>
      </c>
      <c r="AA8681">
        <v>846</v>
      </c>
      <c r="AB8681">
        <v>15783</v>
      </c>
      <c r="AC8681" t="s">
        <v>46</v>
      </c>
    </row>
    <row r="8682" spans="1:29" x14ac:dyDescent="0.3">
      <c r="A8682" s="1" t="s">
        <v>47</v>
      </c>
      <c r="B8682" t="s">
        <v>117</v>
      </c>
      <c r="C8682" t="s">
        <v>1406</v>
      </c>
      <c r="D8682" t="s">
        <v>178</v>
      </c>
      <c r="E8682">
        <v>6</v>
      </c>
      <c r="F8682" t="s">
        <v>271</v>
      </c>
      <c r="G8682" t="s">
        <v>1110</v>
      </c>
      <c r="H8682" t="s">
        <v>79</v>
      </c>
      <c r="I8682" t="s">
        <v>507</v>
      </c>
      <c r="J8682" t="s">
        <v>553</v>
      </c>
      <c r="K8682">
        <v>5696131763</v>
      </c>
      <c r="L8682" t="s">
        <v>18642</v>
      </c>
      <c r="M8682" t="s">
        <v>1852</v>
      </c>
      <c r="N8682" t="s">
        <v>58</v>
      </c>
      <c r="O8682">
        <v>13715</v>
      </c>
      <c r="P8682">
        <v>16020</v>
      </c>
      <c r="Q8682" t="s">
        <v>59</v>
      </c>
      <c r="R8682">
        <v>181</v>
      </c>
      <c r="S8682" s="2">
        <v>44657</v>
      </c>
      <c r="T8682" s="2">
        <v>44666</v>
      </c>
      <c r="U8682">
        <v>2532</v>
      </c>
      <c r="V8682" t="s">
        <v>71</v>
      </c>
      <c r="W8682">
        <v>608</v>
      </c>
      <c r="X8682" t="s">
        <v>60</v>
      </c>
      <c r="Y8682" t="s">
        <v>45</v>
      </c>
      <c r="Z8682">
        <v>3174</v>
      </c>
      <c r="AA8682">
        <v>981</v>
      </c>
      <c r="AB8682">
        <v>15144</v>
      </c>
      <c r="AC8682" t="s">
        <v>107</v>
      </c>
    </row>
    <row r="8683" spans="1:29" x14ac:dyDescent="0.3">
      <c r="A8683" s="1" t="s">
        <v>47</v>
      </c>
      <c r="B8683" t="s">
        <v>145</v>
      </c>
      <c r="C8683" t="s">
        <v>547</v>
      </c>
      <c r="D8683" t="s">
        <v>178</v>
      </c>
      <c r="E8683">
        <v>7</v>
      </c>
      <c r="F8683" t="s">
        <v>271</v>
      </c>
      <c r="G8683" t="s">
        <v>1298</v>
      </c>
      <c r="H8683" t="s">
        <v>79</v>
      </c>
      <c r="I8683" t="s">
        <v>1008</v>
      </c>
      <c r="J8683" t="s">
        <v>1076</v>
      </c>
      <c r="K8683" t="s">
        <v>18643</v>
      </c>
      <c r="L8683" t="s">
        <v>18644</v>
      </c>
      <c r="M8683" t="s">
        <v>152</v>
      </c>
      <c r="N8683" t="s">
        <v>58</v>
      </c>
      <c r="O8683">
        <v>17520</v>
      </c>
      <c r="P8683">
        <v>20153</v>
      </c>
      <c r="Q8683" t="s">
        <v>59</v>
      </c>
      <c r="R8683">
        <v>878</v>
      </c>
      <c r="S8683" s="2">
        <v>44359</v>
      </c>
      <c r="T8683" s="2">
        <v>44362</v>
      </c>
      <c r="U8683">
        <v>43671</v>
      </c>
      <c r="V8683" t="s">
        <v>85</v>
      </c>
      <c r="W8683">
        <v>798</v>
      </c>
      <c r="X8683" t="s">
        <v>60</v>
      </c>
      <c r="Y8683" t="s">
        <v>45</v>
      </c>
      <c r="Z8683">
        <v>3237</v>
      </c>
      <c r="AA8683">
        <v>124</v>
      </c>
      <c r="AB8683">
        <v>18172</v>
      </c>
      <c r="AC8683" t="s">
        <v>73</v>
      </c>
    </row>
    <row r="8684" spans="1:29" x14ac:dyDescent="0.3">
      <c r="A8684" s="1" t="s">
        <v>47</v>
      </c>
      <c r="B8684" t="s">
        <v>234</v>
      </c>
      <c r="C8684" t="s">
        <v>2970</v>
      </c>
      <c r="D8684" t="s">
        <v>32</v>
      </c>
      <c r="E8684">
        <v>1</v>
      </c>
      <c r="F8684" t="s">
        <v>77</v>
      </c>
      <c r="G8684" t="s">
        <v>501</v>
      </c>
      <c r="H8684" t="s">
        <v>79</v>
      </c>
      <c r="I8684" t="s">
        <v>5231</v>
      </c>
      <c r="J8684" t="s">
        <v>423</v>
      </c>
      <c r="K8684" t="s">
        <v>18645</v>
      </c>
      <c r="L8684" t="s">
        <v>18646</v>
      </c>
      <c r="M8684" t="s">
        <v>1972</v>
      </c>
      <c r="N8684" t="s">
        <v>40</v>
      </c>
      <c r="O8684">
        <v>15925</v>
      </c>
      <c r="P8684">
        <v>19228</v>
      </c>
      <c r="Q8684" t="s">
        <v>95</v>
      </c>
      <c r="R8684">
        <v>821</v>
      </c>
      <c r="S8684" s="2">
        <v>45100</v>
      </c>
      <c r="T8684" t="s">
        <v>42</v>
      </c>
      <c r="U8684">
        <v>0</v>
      </c>
      <c r="V8684" t="s">
        <v>85</v>
      </c>
      <c r="W8684">
        <v>400</v>
      </c>
      <c r="X8684" t="s">
        <v>44</v>
      </c>
      <c r="Y8684" t="s">
        <v>61</v>
      </c>
      <c r="Z8684">
        <v>0</v>
      </c>
      <c r="AA8684">
        <v>595</v>
      </c>
      <c r="AB8684">
        <v>17934</v>
      </c>
      <c r="AC8684" t="s">
        <v>107</v>
      </c>
    </row>
    <row r="8685" spans="1:29" x14ac:dyDescent="0.3">
      <c r="A8685" s="1" t="s">
        <v>29</v>
      </c>
      <c r="B8685" t="s">
        <v>62</v>
      </c>
      <c r="C8685" t="s">
        <v>3683</v>
      </c>
      <c r="D8685" t="s">
        <v>257</v>
      </c>
      <c r="E8685">
        <v>2</v>
      </c>
      <c r="F8685" t="s">
        <v>64</v>
      </c>
      <c r="G8685" t="s">
        <v>388</v>
      </c>
      <c r="H8685" t="s">
        <v>35</v>
      </c>
      <c r="I8685" t="s">
        <v>7390</v>
      </c>
      <c r="J8685" t="s">
        <v>10476</v>
      </c>
      <c r="K8685" t="s">
        <v>18647</v>
      </c>
      <c r="L8685" t="s">
        <v>18648</v>
      </c>
      <c r="M8685" t="s">
        <v>1976</v>
      </c>
      <c r="N8685" t="s">
        <v>94</v>
      </c>
      <c r="O8685">
        <v>2788</v>
      </c>
      <c r="P8685">
        <v>5916</v>
      </c>
      <c r="Q8685" t="s">
        <v>95</v>
      </c>
      <c r="R8685">
        <v>449</v>
      </c>
      <c r="S8685" s="2">
        <v>44557</v>
      </c>
      <c r="T8685" t="s">
        <v>42</v>
      </c>
      <c r="U8685">
        <v>0</v>
      </c>
      <c r="V8685" t="s">
        <v>71</v>
      </c>
      <c r="W8685">
        <v>640</v>
      </c>
      <c r="X8685" t="s">
        <v>44</v>
      </c>
      <c r="Y8685" t="s">
        <v>45</v>
      </c>
      <c r="Z8685">
        <v>0</v>
      </c>
      <c r="AA8685">
        <v>512</v>
      </c>
      <c r="AB8685">
        <v>4133</v>
      </c>
      <c r="AC8685" t="s">
        <v>73</v>
      </c>
    </row>
    <row r="8686" spans="1:29" x14ac:dyDescent="0.3">
      <c r="A8686" s="1" t="s">
        <v>29</v>
      </c>
      <c r="B8686" t="s">
        <v>30</v>
      </c>
      <c r="C8686" t="s">
        <v>2490</v>
      </c>
      <c r="D8686" t="s">
        <v>128</v>
      </c>
      <c r="E8686">
        <v>1</v>
      </c>
      <c r="F8686" t="s">
        <v>186</v>
      </c>
      <c r="G8686" t="s">
        <v>463</v>
      </c>
      <c r="H8686" t="s">
        <v>35</v>
      </c>
      <c r="I8686" t="s">
        <v>6916</v>
      </c>
      <c r="J8686" t="s">
        <v>1770</v>
      </c>
      <c r="K8686" t="s">
        <v>18649</v>
      </c>
      <c r="L8686" t="s">
        <v>18650</v>
      </c>
      <c r="M8686" t="s">
        <v>1029</v>
      </c>
      <c r="N8686" t="s">
        <v>58</v>
      </c>
      <c r="O8686">
        <v>27277</v>
      </c>
      <c r="P8686">
        <v>29811</v>
      </c>
      <c r="Q8686" t="s">
        <v>59</v>
      </c>
      <c r="R8686">
        <v>990</v>
      </c>
      <c r="S8686" s="2">
        <v>44789</v>
      </c>
      <c r="T8686" t="s">
        <v>42</v>
      </c>
      <c r="U8686">
        <v>22621</v>
      </c>
      <c r="V8686" t="s">
        <v>85</v>
      </c>
      <c r="W8686">
        <v>449</v>
      </c>
      <c r="X8686" t="s">
        <v>44</v>
      </c>
      <c r="Y8686" t="s">
        <v>61</v>
      </c>
      <c r="Z8686">
        <v>3177</v>
      </c>
      <c r="AA8686">
        <v>104</v>
      </c>
      <c r="AB8686">
        <v>28034</v>
      </c>
      <c r="AC8686" t="s">
        <v>73</v>
      </c>
    </row>
    <row r="8687" spans="1:29" x14ac:dyDescent="0.3">
      <c r="A8687" s="1" t="s">
        <v>47</v>
      </c>
      <c r="B8687" t="s">
        <v>176</v>
      </c>
      <c r="C8687" t="s">
        <v>1000</v>
      </c>
      <c r="D8687" t="s">
        <v>50</v>
      </c>
      <c r="E8687">
        <v>1</v>
      </c>
      <c r="F8687" t="s">
        <v>129</v>
      </c>
      <c r="G8687" t="s">
        <v>298</v>
      </c>
      <c r="H8687" t="s">
        <v>35</v>
      </c>
      <c r="I8687" t="s">
        <v>490</v>
      </c>
      <c r="J8687" t="s">
        <v>8982</v>
      </c>
      <c r="K8687" t="s">
        <v>18651</v>
      </c>
      <c r="L8687" t="s">
        <v>18652</v>
      </c>
      <c r="M8687" t="s">
        <v>887</v>
      </c>
      <c r="N8687" t="s">
        <v>40</v>
      </c>
      <c r="O8687">
        <v>4484</v>
      </c>
      <c r="P8687">
        <v>8424</v>
      </c>
      <c r="Q8687" t="s">
        <v>41</v>
      </c>
      <c r="R8687">
        <v>964</v>
      </c>
      <c r="S8687" s="2">
        <v>45277</v>
      </c>
      <c r="T8687" s="2">
        <v>45300</v>
      </c>
      <c r="U8687">
        <v>0</v>
      </c>
      <c r="V8687" t="s">
        <v>106</v>
      </c>
      <c r="W8687">
        <v>693</v>
      </c>
      <c r="X8687" t="s">
        <v>60</v>
      </c>
      <c r="Y8687" t="s">
        <v>45</v>
      </c>
      <c r="Z8687">
        <v>0</v>
      </c>
      <c r="AA8687">
        <v>519</v>
      </c>
      <c r="AB8687">
        <v>7153</v>
      </c>
      <c r="AC8687" t="s">
        <v>73</v>
      </c>
    </row>
    <row r="8688" spans="1:29" x14ac:dyDescent="0.3">
      <c r="A8688" s="1" t="s">
        <v>47</v>
      </c>
      <c r="B8688" t="s">
        <v>161</v>
      </c>
      <c r="C8688" t="s">
        <v>2249</v>
      </c>
      <c r="D8688" t="s">
        <v>257</v>
      </c>
      <c r="E8688">
        <v>1</v>
      </c>
      <c r="F8688" t="s">
        <v>64</v>
      </c>
      <c r="G8688" t="s">
        <v>433</v>
      </c>
      <c r="H8688" t="s">
        <v>79</v>
      </c>
      <c r="I8688" t="s">
        <v>966</v>
      </c>
      <c r="J8688" t="s">
        <v>1647</v>
      </c>
      <c r="K8688" t="s">
        <v>18653</v>
      </c>
      <c r="L8688" t="s">
        <v>18654</v>
      </c>
      <c r="M8688" t="s">
        <v>2032</v>
      </c>
      <c r="N8688" t="s">
        <v>94</v>
      </c>
      <c r="O8688">
        <v>25198</v>
      </c>
      <c r="P8688">
        <v>29597</v>
      </c>
      <c r="Q8688" t="s">
        <v>59</v>
      </c>
      <c r="R8688">
        <v>478</v>
      </c>
      <c r="S8688" s="2">
        <v>45092</v>
      </c>
      <c r="T8688" t="s">
        <v>42</v>
      </c>
      <c r="U8688">
        <v>24387</v>
      </c>
      <c r="V8688" t="s">
        <v>106</v>
      </c>
      <c r="W8688">
        <v>455</v>
      </c>
      <c r="X8688" t="s">
        <v>44</v>
      </c>
      <c r="Y8688" t="s">
        <v>61</v>
      </c>
      <c r="Z8688">
        <v>0</v>
      </c>
      <c r="AA8688">
        <v>56</v>
      </c>
      <c r="AB8688">
        <v>28398</v>
      </c>
      <c r="AC8688" t="s">
        <v>46</v>
      </c>
    </row>
    <row r="8689" spans="1:29" x14ac:dyDescent="0.3">
      <c r="A8689" s="1" t="s">
        <v>29</v>
      </c>
      <c r="B8689" t="s">
        <v>393</v>
      </c>
      <c r="C8689" t="s">
        <v>2885</v>
      </c>
      <c r="D8689" t="s">
        <v>76</v>
      </c>
      <c r="E8689">
        <v>10</v>
      </c>
      <c r="F8689" t="s">
        <v>64</v>
      </c>
      <c r="G8689" t="s">
        <v>433</v>
      </c>
      <c r="H8689" t="s">
        <v>35</v>
      </c>
      <c r="I8689" t="s">
        <v>1625</v>
      </c>
      <c r="J8689" t="s">
        <v>2066</v>
      </c>
      <c r="K8689" t="s">
        <v>18655</v>
      </c>
      <c r="L8689" t="s">
        <v>18656</v>
      </c>
      <c r="M8689" t="s">
        <v>876</v>
      </c>
      <c r="N8689" t="s">
        <v>40</v>
      </c>
      <c r="O8689">
        <v>4894</v>
      </c>
      <c r="P8689">
        <v>9461</v>
      </c>
      <c r="Q8689" t="s">
        <v>59</v>
      </c>
      <c r="R8689">
        <v>269</v>
      </c>
      <c r="S8689" s="2">
        <v>45260</v>
      </c>
      <c r="T8689" t="s">
        <v>42</v>
      </c>
      <c r="U8689">
        <v>1411</v>
      </c>
      <c r="V8689" t="s">
        <v>106</v>
      </c>
      <c r="W8689">
        <v>592</v>
      </c>
      <c r="X8689" t="s">
        <v>44</v>
      </c>
      <c r="Y8689" t="s">
        <v>72</v>
      </c>
      <c r="Z8689">
        <v>0</v>
      </c>
      <c r="AA8689">
        <v>618</v>
      </c>
      <c r="AB8689">
        <v>7992</v>
      </c>
      <c r="AC8689" t="s">
        <v>73</v>
      </c>
    </row>
    <row r="8690" spans="1:29" x14ac:dyDescent="0.3">
      <c r="A8690" s="1" t="s">
        <v>29</v>
      </c>
      <c r="B8690" t="s">
        <v>30</v>
      </c>
      <c r="C8690" t="s">
        <v>1670</v>
      </c>
      <c r="D8690" t="s">
        <v>257</v>
      </c>
      <c r="E8690">
        <v>2</v>
      </c>
      <c r="F8690" t="s">
        <v>221</v>
      </c>
      <c r="G8690" t="s">
        <v>506</v>
      </c>
      <c r="H8690" t="s">
        <v>79</v>
      </c>
      <c r="I8690" t="s">
        <v>1835</v>
      </c>
      <c r="J8690" t="s">
        <v>588</v>
      </c>
      <c r="K8690" t="s">
        <v>18657</v>
      </c>
      <c r="L8690" t="s">
        <v>18658</v>
      </c>
      <c r="M8690" t="s">
        <v>1121</v>
      </c>
      <c r="N8690" t="s">
        <v>58</v>
      </c>
      <c r="O8690">
        <v>24566</v>
      </c>
      <c r="P8690">
        <v>26909</v>
      </c>
      <c r="Q8690" t="s">
        <v>95</v>
      </c>
      <c r="R8690">
        <v>947</v>
      </c>
      <c r="S8690" s="2">
        <v>44696</v>
      </c>
      <c r="T8690" s="2">
        <v>44726</v>
      </c>
      <c r="U8690">
        <v>0</v>
      </c>
      <c r="V8690" t="s">
        <v>71</v>
      </c>
      <c r="W8690">
        <v>625</v>
      </c>
      <c r="X8690" t="s">
        <v>60</v>
      </c>
      <c r="Y8690" t="s">
        <v>45</v>
      </c>
      <c r="Z8690">
        <v>4446</v>
      </c>
      <c r="AA8690">
        <v>745</v>
      </c>
      <c r="AB8690">
        <v>25052</v>
      </c>
      <c r="AC8690" t="s">
        <v>46</v>
      </c>
    </row>
    <row r="8691" spans="1:29" x14ac:dyDescent="0.3">
      <c r="A8691" s="1" t="s">
        <v>47</v>
      </c>
      <c r="B8691" t="s">
        <v>234</v>
      </c>
      <c r="C8691" t="s">
        <v>480</v>
      </c>
      <c r="D8691" t="s">
        <v>155</v>
      </c>
      <c r="E8691">
        <v>9</v>
      </c>
      <c r="F8691" t="s">
        <v>221</v>
      </c>
      <c r="G8691" t="s">
        <v>548</v>
      </c>
      <c r="H8691" t="s">
        <v>79</v>
      </c>
      <c r="I8691" t="s">
        <v>441</v>
      </c>
      <c r="J8691" t="s">
        <v>784</v>
      </c>
      <c r="K8691">
        <v>5632096318</v>
      </c>
      <c r="L8691" t="s">
        <v>18659</v>
      </c>
      <c r="M8691" t="s">
        <v>2944</v>
      </c>
      <c r="N8691" t="s">
        <v>84</v>
      </c>
      <c r="O8691">
        <v>15900</v>
      </c>
      <c r="P8691">
        <v>19144</v>
      </c>
      <c r="Q8691" t="s">
        <v>59</v>
      </c>
      <c r="R8691">
        <v>7</v>
      </c>
      <c r="S8691" s="2">
        <v>44584</v>
      </c>
      <c r="T8691" t="s">
        <v>42</v>
      </c>
      <c r="U8691">
        <v>1479</v>
      </c>
      <c r="V8691" t="s">
        <v>85</v>
      </c>
      <c r="W8691">
        <v>756</v>
      </c>
      <c r="X8691" t="s">
        <v>44</v>
      </c>
      <c r="Y8691" t="s">
        <v>61</v>
      </c>
      <c r="Z8691">
        <v>0</v>
      </c>
      <c r="AA8691">
        <v>884</v>
      </c>
      <c r="AB8691">
        <v>19063</v>
      </c>
      <c r="AC8691" t="s">
        <v>46</v>
      </c>
    </row>
    <row r="8692" spans="1:29" x14ac:dyDescent="0.3">
      <c r="A8692" s="1" t="s">
        <v>47</v>
      </c>
      <c r="B8692" t="s">
        <v>48</v>
      </c>
      <c r="C8692" t="s">
        <v>1756</v>
      </c>
      <c r="D8692" t="s">
        <v>155</v>
      </c>
      <c r="E8692">
        <v>5</v>
      </c>
      <c r="F8692" t="s">
        <v>120</v>
      </c>
      <c r="G8692" t="s">
        <v>468</v>
      </c>
      <c r="H8692" t="s">
        <v>35</v>
      </c>
      <c r="I8692" t="s">
        <v>1649</v>
      </c>
      <c r="J8692" t="s">
        <v>936</v>
      </c>
      <c r="K8692" t="s">
        <v>18660</v>
      </c>
      <c r="L8692" t="s">
        <v>18661</v>
      </c>
      <c r="M8692" t="s">
        <v>2261</v>
      </c>
      <c r="N8692" t="s">
        <v>58</v>
      </c>
      <c r="O8692">
        <v>20328</v>
      </c>
      <c r="P8692">
        <v>24222</v>
      </c>
      <c r="Q8692" t="s">
        <v>59</v>
      </c>
      <c r="R8692">
        <v>131</v>
      </c>
      <c r="S8692" s="2">
        <v>45163</v>
      </c>
      <c r="T8692" t="s">
        <v>42</v>
      </c>
      <c r="U8692">
        <v>27003</v>
      </c>
      <c r="V8692" t="s">
        <v>85</v>
      </c>
      <c r="W8692">
        <v>829</v>
      </c>
      <c r="X8692" t="s">
        <v>44</v>
      </c>
      <c r="Y8692" t="s">
        <v>45</v>
      </c>
      <c r="Z8692">
        <v>3966</v>
      </c>
      <c r="AA8692">
        <v>658</v>
      </c>
      <c r="AB8692">
        <v>22644</v>
      </c>
      <c r="AC8692" t="s">
        <v>46</v>
      </c>
    </row>
    <row r="8693" spans="1:29" x14ac:dyDescent="0.3">
      <c r="A8693" s="1" t="s">
        <v>47</v>
      </c>
      <c r="B8693" t="s">
        <v>161</v>
      </c>
      <c r="C8693" t="s">
        <v>2933</v>
      </c>
      <c r="D8693" t="s">
        <v>178</v>
      </c>
      <c r="E8693">
        <v>9</v>
      </c>
      <c r="F8693" t="s">
        <v>51</v>
      </c>
      <c r="G8693" t="s">
        <v>1427</v>
      </c>
      <c r="H8693" t="s">
        <v>79</v>
      </c>
      <c r="I8693" t="s">
        <v>2250</v>
      </c>
      <c r="J8693" t="s">
        <v>530</v>
      </c>
      <c r="K8693" t="s">
        <v>18662</v>
      </c>
      <c r="L8693" t="s">
        <v>18663</v>
      </c>
      <c r="M8693" t="s">
        <v>1578</v>
      </c>
      <c r="N8693" t="s">
        <v>40</v>
      </c>
      <c r="O8693">
        <v>20958</v>
      </c>
      <c r="P8693">
        <v>24443</v>
      </c>
      <c r="Q8693" t="s">
        <v>59</v>
      </c>
      <c r="R8693">
        <v>326</v>
      </c>
      <c r="S8693" s="2">
        <v>44990</v>
      </c>
      <c r="T8693" s="2">
        <v>45004</v>
      </c>
      <c r="U8693">
        <v>15664</v>
      </c>
      <c r="V8693" t="s">
        <v>71</v>
      </c>
      <c r="W8693">
        <v>829</v>
      </c>
      <c r="X8693" t="s">
        <v>60</v>
      </c>
      <c r="Y8693" t="s">
        <v>72</v>
      </c>
      <c r="Z8693">
        <v>0</v>
      </c>
      <c r="AA8693">
        <v>67</v>
      </c>
      <c r="AB8693">
        <v>23003</v>
      </c>
      <c r="AC8693" t="s">
        <v>46</v>
      </c>
    </row>
    <row r="8694" spans="1:29" x14ac:dyDescent="0.3">
      <c r="A8694" s="1" t="s">
        <v>29</v>
      </c>
      <c r="B8694" t="s">
        <v>363</v>
      </c>
      <c r="C8694" t="s">
        <v>770</v>
      </c>
      <c r="D8694" t="s">
        <v>257</v>
      </c>
      <c r="E8694">
        <v>1</v>
      </c>
      <c r="F8694" t="s">
        <v>186</v>
      </c>
      <c r="G8694" t="s">
        <v>1504</v>
      </c>
      <c r="H8694" t="s">
        <v>35</v>
      </c>
      <c r="I8694" t="s">
        <v>3714</v>
      </c>
      <c r="J8694" t="s">
        <v>3872</v>
      </c>
      <c r="K8694" t="s">
        <v>18664</v>
      </c>
      <c r="L8694" t="s">
        <v>12479</v>
      </c>
      <c r="M8694" t="s">
        <v>2729</v>
      </c>
      <c r="N8694" t="s">
        <v>84</v>
      </c>
      <c r="O8694">
        <v>2594</v>
      </c>
      <c r="P8694">
        <v>7507</v>
      </c>
      <c r="Q8694" t="s">
        <v>41</v>
      </c>
      <c r="R8694">
        <v>206</v>
      </c>
      <c r="S8694" s="2">
        <v>45083</v>
      </c>
      <c r="T8694" s="2">
        <v>45109</v>
      </c>
      <c r="U8694">
        <v>0</v>
      </c>
      <c r="V8694" t="s">
        <v>85</v>
      </c>
      <c r="W8694">
        <v>635</v>
      </c>
      <c r="X8694" t="s">
        <v>60</v>
      </c>
      <c r="Y8694" t="s">
        <v>72</v>
      </c>
      <c r="Z8694">
        <v>0</v>
      </c>
      <c r="AA8694">
        <v>960</v>
      </c>
      <c r="AB8694">
        <v>4548</v>
      </c>
      <c r="AC8694" t="s">
        <v>73</v>
      </c>
    </row>
    <row r="8695" spans="1:29" x14ac:dyDescent="0.3">
      <c r="A8695" s="1" t="s">
        <v>47</v>
      </c>
      <c r="B8695" t="s">
        <v>108</v>
      </c>
      <c r="C8695" t="s">
        <v>709</v>
      </c>
      <c r="D8695" t="s">
        <v>155</v>
      </c>
      <c r="E8695">
        <v>6</v>
      </c>
      <c r="F8695" t="s">
        <v>221</v>
      </c>
      <c r="G8695" t="s">
        <v>335</v>
      </c>
      <c r="H8695" t="s">
        <v>79</v>
      </c>
      <c r="I8695" t="s">
        <v>771</v>
      </c>
      <c r="J8695" t="s">
        <v>1254</v>
      </c>
      <c r="K8695" t="s">
        <v>18665</v>
      </c>
      <c r="L8695" t="s">
        <v>18666</v>
      </c>
      <c r="M8695" t="s">
        <v>116</v>
      </c>
      <c r="N8695" t="s">
        <v>58</v>
      </c>
      <c r="O8695">
        <v>28698</v>
      </c>
      <c r="P8695">
        <v>33354</v>
      </c>
      <c r="Q8695" t="s">
        <v>59</v>
      </c>
      <c r="R8695">
        <v>390</v>
      </c>
      <c r="S8695" s="2">
        <v>45252</v>
      </c>
      <c r="T8695" s="2">
        <v>45275</v>
      </c>
      <c r="U8695">
        <v>38934</v>
      </c>
      <c r="V8695" t="s">
        <v>71</v>
      </c>
      <c r="W8695">
        <v>571</v>
      </c>
      <c r="X8695" t="s">
        <v>60</v>
      </c>
      <c r="Y8695" t="s">
        <v>72</v>
      </c>
      <c r="Z8695">
        <v>2835</v>
      </c>
      <c r="AA8695">
        <v>767</v>
      </c>
      <c r="AB8695">
        <v>31642</v>
      </c>
      <c r="AC8695" t="s">
        <v>73</v>
      </c>
    </row>
    <row r="8696" spans="1:29" x14ac:dyDescent="0.3">
      <c r="A8696" s="1" t="s">
        <v>47</v>
      </c>
      <c r="B8696" t="s">
        <v>117</v>
      </c>
      <c r="C8696" t="s">
        <v>920</v>
      </c>
      <c r="D8696" t="s">
        <v>119</v>
      </c>
      <c r="E8696">
        <v>5</v>
      </c>
      <c r="F8696" t="s">
        <v>186</v>
      </c>
      <c r="G8696" t="s">
        <v>463</v>
      </c>
      <c r="H8696" t="s">
        <v>79</v>
      </c>
      <c r="I8696" t="s">
        <v>883</v>
      </c>
      <c r="J8696" t="s">
        <v>530</v>
      </c>
      <c r="K8696" t="s">
        <v>18667</v>
      </c>
      <c r="L8696" t="s">
        <v>18668</v>
      </c>
      <c r="M8696" t="s">
        <v>126</v>
      </c>
      <c r="N8696" t="s">
        <v>40</v>
      </c>
      <c r="O8696">
        <v>7686</v>
      </c>
      <c r="P8696">
        <v>9828</v>
      </c>
      <c r="Q8696" t="s">
        <v>95</v>
      </c>
      <c r="R8696">
        <v>613</v>
      </c>
      <c r="S8696" s="2">
        <v>45257</v>
      </c>
      <c r="T8696" s="2">
        <v>45269</v>
      </c>
      <c r="U8696">
        <v>0</v>
      </c>
      <c r="V8696" t="s">
        <v>71</v>
      </c>
      <c r="W8696">
        <v>472</v>
      </c>
      <c r="X8696" t="s">
        <v>60</v>
      </c>
      <c r="Y8696" t="s">
        <v>61</v>
      </c>
      <c r="Z8696">
        <v>0</v>
      </c>
      <c r="AA8696">
        <v>754</v>
      </c>
      <c r="AB8696">
        <v>8504</v>
      </c>
      <c r="AC8696" t="s">
        <v>107</v>
      </c>
    </row>
    <row r="8697" spans="1:29" x14ac:dyDescent="0.3">
      <c r="A8697" s="1" t="s">
        <v>29</v>
      </c>
      <c r="B8697" t="s">
        <v>96</v>
      </c>
      <c r="C8697" t="s">
        <v>2575</v>
      </c>
      <c r="D8697" t="s">
        <v>185</v>
      </c>
      <c r="E8697">
        <v>3</v>
      </c>
      <c r="F8697" t="s">
        <v>64</v>
      </c>
      <c r="G8697" t="s">
        <v>376</v>
      </c>
      <c r="H8697" t="s">
        <v>35</v>
      </c>
      <c r="I8697" t="s">
        <v>1379</v>
      </c>
      <c r="J8697" t="s">
        <v>9755</v>
      </c>
      <c r="K8697" t="s">
        <v>18669</v>
      </c>
      <c r="L8697" t="s">
        <v>18670</v>
      </c>
      <c r="M8697" t="s">
        <v>199</v>
      </c>
      <c r="N8697" t="s">
        <v>40</v>
      </c>
      <c r="O8697">
        <v>18881</v>
      </c>
      <c r="P8697">
        <v>21804</v>
      </c>
      <c r="Q8697" t="s">
        <v>59</v>
      </c>
      <c r="R8697">
        <v>667</v>
      </c>
      <c r="S8697" s="2">
        <v>44891</v>
      </c>
      <c r="T8697" t="s">
        <v>42</v>
      </c>
      <c r="U8697">
        <v>25878</v>
      </c>
      <c r="V8697" t="s">
        <v>106</v>
      </c>
      <c r="W8697">
        <v>678</v>
      </c>
      <c r="X8697" t="s">
        <v>44</v>
      </c>
      <c r="Y8697" t="s">
        <v>61</v>
      </c>
      <c r="Z8697">
        <v>0</v>
      </c>
      <c r="AA8697">
        <v>80</v>
      </c>
      <c r="AB8697">
        <v>20168</v>
      </c>
      <c r="AC8697" t="s">
        <v>107</v>
      </c>
    </row>
    <row r="8698" spans="1:29" x14ac:dyDescent="0.3">
      <c r="A8698" s="1" t="s">
        <v>47</v>
      </c>
      <c r="B8698" t="s">
        <v>161</v>
      </c>
      <c r="C8698" t="s">
        <v>683</v>
      </c>
      <c r="D8698" t="s">
        <v>387</v>
      </c>
      <c r="E8698">
        <v>5</v>
      </c>
      <c r="F8698" t="s">
        <v>186</v>
      </c>
      <c r="G8698" t="s">
        <v>463</v>
      </c>
      <c r="H8698" t="s">
        <v>35</v>
      </c>
      <c r="I8698" t="s">
        <v>5873</v>
      </c>
      <c r="J8698" t="s">
        <v>2804</v>
      </c>
      <c r="K8698" t="s">
        <v>18671</v>
      </c>
      <c r="L8698" t="s">
        <v>18672</v>
      </c>
      <c r="M8698" t="s">
        <v>2373</v>
      </c>
      <c r="N8698" t="s">
        <v>58</v>
      </c>
      <c r="O8698">
        <v>15645</v>
      </c>
      <c r="P8698">
        <v>18322</v>
      </c>
      <c r="Q8698" t="s">
        <v>59</v>
      </c>
      <c r="R8698">
        <v>527</v>
      </c>
      <c r="S8698" s="2">
        <v>44882</v>
      </c>
      <c r="T8698" s="2">
        <v>44894</v>
      </c>
      <c r="U8698">
        <v>33795</v>
      </c>
      <c r="V8698" t="s">
        <v>106</v>
      </c>
      <c r="W8698">
        <v>658</v>
      </c>
      <c r="X8698" t="s">
        <v>60</v>
      </c>
      <c r="Y8698" t="s">
        <v>61</v>
      </c>
      <c r="Z8698">
        <v>3752</v>
      </c>
      <c r="AA8698">
        <v>104</v>
      </c>
      <c r="AB8698">
        <v>15705</v>
      </c>
      <c r="AC8698" t="s">
        <v>46</v>
      </c>
    </row>
    <row r="8699" spans="1:29" x14ac:dyDescent="0.3">
      <c r="A8699" s="1" t="s">
        <v>29</v>
      </c>
      <c r="B8699" t="s">
        <v>541</v>
      </c>
      <c r="C8699" t="s">
        <v>3530</v>
      </c>
      <c r="D8699" t="s">
        <v>128</v>
      </c>
      <c r="E8699">
        <v>5</v>
      </c>
      <c r="F8699" t="s">
        <v>221</v>
      </c>
      <c r="G8699" t="s">
        <v>882</v>
      </c>
      <c r="H8699" t="s">
        <v>35</v>
      </c>
      <c r="I8699" t="s">
        <v>1445</v>
      </c>
      <c r="J8699" t="s">
        <v>4919</v>
      </c>
      <c r="K8699" t="s">
        <v>18673</v>
      </c>
      <c r="L8699" t="s">
        <v>18674</v>
      </c>
      <c r="M8699" t="s">
        <v>1117</v>
      </c>
      <c r="N8699" t="s">
        <v>40</v>
      </c>
      <c r="O8699">
        <v>26679</v>
      </c>
      <c r="P8699">
        <v>29310</v>
      </c>
      <c r="Q8699" t="s">
        <v>95</v>
      </c>
      <c r="R8699">
        <v>908</v>
      </c>
      <c r="S8699" s="2">
        <v>44836</v>
      </c>
      <c r="T8699" s="2">
        <v>44860</v>
      </c>
      <c r="U8699">
        <v>0</v>
      </c>
      <c r="V8699" t="s">
        <v>71</v>
      </c>
      <c r="W8699">
        <v>413</v>
      </c>
      <c r="X8699" t="s">
        <v>60</v>
      </c>
      <c r="Y8699" t="s">
        <v>72</v>
      </c>
      <c r="Z8699">
        <v>0</v>
      </c>
      <c r="AA8699">
        <v>737</v>
      </c>
      <c r="AB8699">
        <v>26972</v>
      </c>
      <c r="AC8699" t="s">
        <v>73</v>
      </c>
    </row>
    <row r="8700" spans="1:29" x14ac:dyDescent="0.3">
      <c r="A8700" s="1" t="s">
        <v>29</v>
      </c>
      <c r="B8700" t="s">
        <v>363</v>
      </c>
      <c r="C8700" t="s">
        <v>661</v>
      </c>
      <c r="D8700" t="s">
        <v>185</v>
      </c>
      <c r="E8700">
        <v>9</v>
      </c>
      <c r="F8700" t="s">
        <v>186</v>
      </c>
      <c r="G8700" t="s">
        <v>710</v>
      </c>
      <c r="H8700" t="s">
        <v>79</v>
      </c>
      <c r="I8700" t="s">
        <v>8929</v>
      </c>
      <c r="J8700" t="s">
        <v>224</v>
      </c>
      <c r="K8700" t="s">
        <v>18675</v>
      </c>
      <c r="L8700" t="s">
        <v>18676</v>
      </c>
      <c r="M8700" t="s">
        <v>1068</v>
      </c>
      <c r="N8700" t="s">
        <v>84</v>
      </c>
      <c r="O8700">
        <v>13598</v>
      </c>
      <c r="P8700">
        <v>17639</v>
      </c>
      <c r="Q8700" t="s">
        <v>59</v>
      </c>
      <c r="R8700">
        <v>552</v>
      </c>
      <c r="S8700" s="2">
        <v>44337</v>
      </c>
      <c r="T8700" s="2">
        <v>44363</v>
      </c>
      <c r="U8700">
        <v>36336</v>
      </c>
      <c r="V8700" t="s">
        <v>71</v>
      </c>
      <c r="W8700">
        <v>533</v>
      </c>
      <c r="X8700" t="s">
        <v>60</v>
      </c>
      <c r="Y8700" t="s">
        <v>72</v>
      </c>
      <c r="Z8700">
        <v>0</v>
      </c>
      <c r="AA8700">
        <v>984</v>
      </c>
      <c r="AB8700">
        <v>15987</v>
      </c>
      <c r="AC8700" t="s">
        <v>73</v>
      </c>
    </row>
    <row r="8701" spans="1:29" x14ac:dyDescent="0.3">
      <c r="A8701" s="1" t="s">
        <v>29</v>
      </c>
      <c r="B8701" t="s">
        <v>30</v>
      </c>
      <c r="C8701" t="s">
        <v>5066</v>
      </c>
      <c r="D8701" t="s">
        <v>236</v>
      </c>
      <c r="E8701">
        <v>8</v>
      </c>
      <c r="F8701" t="s">
        <v>99</v>
      </c>
      <c r="G8701" t="s">
        <v>724</v>
      </c>
      <c r="H8701" t="s">
        <v>79</v>
      </c>
      <c r="I8701" t="s">
        <v>4518</v>
      </c>
      <c r="J8701" t="s">
        <v>407</v>
      </c>
      <c r="K8701" t="s">
        <v>18677</v>
      </c>
      <c r="L8701" t="s">
        <v>18678</v>
      </c>
      <c r="M8701" t="s">
        <v>1029</v>
      </c>
      <c r="N8701" t="s">
        <v>94</v>
      </c>
      <c r="O8701">
        <v>14242</v>
      </c>
      <c r="P8701">
        <v>16883</v>
      </c>
      <c r="Q8701" t="s">
        <v>95</v>
      </c>
      <c r="R8701">
        <v>808</v>
      </c>
      <c r="S8701" s="2">
        <v>45102</v>
      </c>
      <c r="T8701" s="2">
        <v>45110</v>
      </c>
      <c r="U8701">
        <v>0</v>
      </c>
      <c r="V8701" t="s">
        <v>71</v>
      </c>
      <c r="W8701">
        <v>647</v>
      </c>
      <c r="X8701" t="s">
        <v>60</v>
      </c>
      <c r="Y8701" t="s">
        <v>72</v>
      </c>
      <c r="Z8701">
        <v>0</v>
      </c>
      <c r="AA8701">
        <v>263</v>
      </c>
      <c r="AB8701">
        <v>15732</v>
      </c>
      <c r="AC8701" t="s">
        <v>73</v>
      </c>
    </row>
    <row r="8702" spans="1:29" x14ac:dyDescent="0.3">
      <c r="A8702" s="1" t="s">
        <v>29</v>
      </c>
      <c r="B8702" t="s">
        <v>62</v>
      </c>
      <c r="C8702" t="s">
        <v>1165</v>
      </c>
      <c r="D8702" t="s">
        <v>110</v>
      </c>
      <c r="E8702">
        <v>5</v>
      </c>
      <c r="F8702" t="s">
        <v>186</v>
      </c>
      <c r="G8702" t="s">
        <v>650</v>
      </c>
      <c r="H8702" t="s">
        <v>35</v>
      </c>
      <c r="I8702" t="s">
        <v>292</v>
      </c>
      <c r="J8702" t="s">
        <v>470</v>
      </c>
      <c r="K8702" t="s">
        <v>18679</v>
      </c>
      <c r="L8702" t="s">
        <v>10616</v>
      </c>
      <c r="M8702" t="s">
        <v>70</v>
      </c>
      <c r="N8702" t="s">
        <v>94</v>
      </c>
      <c r="O8702">
        <v>15204</v>
      </c>
      <c r="P8702">
        <v>19736</v>
      </c>
      <c r="Q8702" t="s">
        <v>59</v>
      </c>
      <c r="R8702">
        <v>499</v>
      </c>
      <c r="S8702" s="2">
        <v>45344</v>
      </c>
      <c r="T8702" t="s">
        <v>42</v>
      </c>
      <c r="U8702">
        <v>43068</v>
      </c>
      <c r="V8702" t="s">
        <v>43</v>
      </c>
      <c r="W8702">
        <v>647</v>
      </c>
      <c r="X8702" t="s">
        <v>44</v>
      </c>
      <c r="Y8702" t="s">
        <v>45</v>
      </c>
      <c r="Z8702">
        <v>0</v>
      </c>
      <c r="AA8702">
        <v>208</v>
      </c>
      <c r="AB8702">
        <v>17703</v>
      </c>
      <c r="AC8702" t="s">
        <v>46</v>
      </c>
    </row>
    <row r="8703" spans="1:29" x14ac:dyDescent="0.3">
      <c r="A8703" s="1" t="s">
        <v>47</v>
      </c>
      <c r="B8703" t="s">
        <v>108</v>
      </c>
      <c r="C8703" t="s">
        <v>1275</v>
      </c>
      <c r="D8703" t="s">
        <v>352</v>
      </c>
      <c r="E8703">
        <v>3</v>
      </c>
      <c r="F8703" t="s">
        <v>186</v>
      </c>
      <c r="G8703" t="s">
        <v>463</v>
      </c>
      <c r="H8703" t="s">
        <v>35</v>
      </c>
      <c r="I8703" t="s">
        <v>1302</v>
      </c>
      <c r="J8703" t="s">
        <v>530</v>
      </c>
      <c r="K8703" t="s">
        <v>18680</v>
      </c>
      <c r="L8703" t="s">
        <v>16100</v>
      </c>
      <c r="M8703" t="s">
        <v>1768</v>
      </c>
      <c r="N8703" t="s">
        <v>58</v>
      </c>
      <c r="O8703">
        <v>22436</v>
      </c>
      <c r="P8703">
        <v>26487</v>
      </c>
      <c r="Q8703" t="s">
        <v>59</v>
      </c>
      <c r="R8703">
        <v>12</v>
      </c>
      <c r="S8703" s="2">
        <v>44996</v>
      </c>
      <c r="T8703" t="s">
        <v>42</v>
      </c>
      <c r="U8703">
        <v>22122</v>
      </c>
      <c r="V8703" t="s">
        <v>106</v>
      </c>
      <c r="W8703">
        <v>456</v>
      </c>
      <c r="X8703" t="s">
        <v>44</v>
      </c>
      <c r="Y8703" t="s">
        <v>72</v>
      </c>
      <c r="Z8703">
        <v>1676</v>
      </c>
      <c r="AA8703">
        <v>835</v>
      </c>
      <c r="AB8703">
        <v>23552</v>
      </c>
      <c r="AC8703" t="s">
        <v>73</v>
      </c>
    </row>
    <row r="8704" spans="1:29" x14ac:dyDescent="0.3">
      <c r="A8704" s="1" t="s">
        <v>47</v>
      </c>
      <c r="B8704" t="s">
        <v>136</v>
      </c>
      <c r="C8704" t="s">
        <v>137</v>
      </c>
      <c r="D8704" t="s">
        <v>257</v>
      </c>
      <c r="E8704">
        <v>3</v>
      </c>
      <c r="F8704" t="s">
        <v>99</v>
      </c>
      <c r="G8704" t="s">
        <v>558</v>
      </c>
      <c r="H8704" t="s">
        <v>79</v>
      </c>
      <c r="I8704" t="s">
        <v>140</v>
      </c>
      <c r="J8704" t="s">
        <v>14667</v>
      </c>
      <c r="K8704" t="s">
        <v>18681</v>
      </c>
      <c r="L8704" t="s">
        <v>18682</v>
      </c>
      <c r="M8704" t="s">
        <v>1847</v>
      </c>
      <c r="N8704" t="s">
        <v>40</v>
      </c>
      <c r="O8704">
        <v>21016</v>
      </c>
      <c r="P8704">
        <v>25380</v>
      </c>
      <c r="Q8704" t="s">
        <v>59</v>
      </c>
      <c r="R8704">
        <v>660</v>
      </c>
      <c r="S8704" s="2">
        <v>45062</v>
      </c>
      <c r="T8704" t="s">
        <v>42</v>
      </c>
      <c r="U8704">
        <v>44699</v>
      </c>
      <c r="V8704" t="s">
        <v>71</v>
      </c>
      <c r="W8704">
        <v>546</v>
      </c>
      <c r="X8704" t="s">
        <v>44</v>
      </c>
      <c r="Y8704" t="s">
        <v>61</v>
      </c>
      <c r="Z8704">
        <v>0</v>
      </c>
      <c r="AA8704">
        <v>186</v>
      </c>
      <c r="AB8704">
        <v>21886</v>
      </c>
      <c r="AC8704" t="s">
        <v>46</v>
      </c>
    </row>
    <row r="8705" spans="1:29" x14ac:dyDescent="0.3">
      <c r="A8705" s="1" t="s">
        <v>47</v>
      </c>
      <c r="B8705" t="s">
        <v>176</v>
      </c>
      <c r="C8705" t="s">
        <v>2007</v>
      </c>
      <c r="D8705" t="s">
        <v>352</v>
      </c>
      <c r="E8705">
        <v>8</v>
      </c>
      <c r="F8705" t="s">
        <v>271</v>
      </c>
      <c r="G8705" t="s">
        <v>715</v>
      </c>
      <c r="H8705" t="s">
        <v>79</v>
      </c>
      <c r="I8705" t="s">
        <v>441</v>
      </c>
      <c r="J8705" t="s">
        <v>3566</v>
      </c>
      <c r="K8705" t="s">
        <v>18683</v>
      </c>
      <c r="L8705" t="s">
        <v>18684</v>
      </c>
      <c r="M8705" t="s">
        <v>296</v>
      </c>
      <c r="N8705" t="s">
        <v>58</v>
      </c>
      <c r="O8705">
        <v>17112</v>
      </c>
      <c r="P8705">
        <v>19586</v>
      </c>
      <c r="Q8705" t="s">
        <v>95</v>
      </c>
      <c r="R8705">
        <v>152</v>
      </c>
      <c r="S8705" s="2">
        <v>44289</v>
      </c>
      <c r="T8705" t="s">
        <v>42</v>
      </c>
      <c r="U8705">
        <v>0</v>
      </c>
      <c r="V8705" t="s">
        <v>71</v>
      </c>
      <c r="W8705">
        <v>452</v>
      </c>
      <c r="X8705" t="s">
        <v>44</v>
      </c>
      <c r="Y8705" t="s">
        <v>61</v>
      </c>
      <c r="Z8705">
        <v>3350</v>
      </c>
      <c r="AA8705">
        <v>842</v>
      </c>
      <c r="AB8705">
        <v>18070</v>
      </c>
      <c r="AC8705" t="s">
        <v>107</v>
      </c>
    </row>
    <row r="8706" spans="1:29" x14ac:dyDescent="0.3">
      <c r="A8706" s="1" t="s">
        <v>47</v>
      </c>
      <c r="B8706" t="s">
        <v>48</v>
      </c>
      <c r="C8706" t="s">
        <v>457</v>
      </c>
      <c r="D8706" t="s">
        <v>128</v>
      </c>
      <c r="E8706">
        <v>6</v>
      </c>
      <c r="F8706" t="s">
        <v>77</v>
      </c>
      <c r="G8706" t="s">
        <v>1221</v>
      </c>
      <c r="H8706" t="s">
        <v>79</v>
      </c>
      <c r="I8706" t="s">
        <v>377</v>
      </c>
      <c r="J8706" t="s">
        <v>8010</v>
      </c>
      <c r="K8706" t="s">
        <v>18685</v>
      </c>
      <c r="L8706" t="s">
        <v>18686</v>
      </c>
      <c r="M8706" t="s">
        <v>438</v>
      </c>
      <c r="N8706" t="s">
        <v>94</v>
      </c>
      <c r="O8706">
        <v>18456</v>
      </c>
      <c r="P8706">
        <v>22575</v>
      </c>
      <c r="Q8706" t="s">
        <v>95</v>
      </c>
      <c r="R8706">
        <v>70</v>
      </c>
      <c r="S8706" s="2">
        <v>45057</v>
      </c>
      <c r="T8706" t="s">
        <v>42</v>
      </c>
      <c r="U8706">
        <v>0</v>
      </c>
      <c r="V8706" t="s">
        <v>71</v>
      </c>
      <c r="W8706">
        <v>587</v>
      </c>
      <c r="X8706" t="s">
        <v>44</v>
      </c>
      <c r="Y8706" t="s">
        <v>45</v>
      </c>
      <c r="Z8706">
        <v>0</v>
      </c>
      <c r="AA8706">
        <v>797</v>
      </c>
      <c r="AB8706">
        <v>21318</v>
      </c>
      <c r="AC8706" t="s">
        <v>107</v>
      </c>
    </row>
    <row r="8707" spans="1:29" x14ac:dyDescent="0.3">
      <c r="A8707" s="1" t="s">
        <v>47</v>
      </c>
      <c r="B8707" t="s">
        <v>108</v>
      </c>
      <c r="C8707" t="s">
        <v>709</v>
      </c>
      <c r="D8707" t="s">
        <v>128</v>
      </c>
      <c r="E8707">
        <v>5</v>
      </c>
      <c r="F8707" t="s">
        <v>221</v>
      </c>
      <c r="G8707" t="s">
        <v>222</v>
      </c>
      <c r="H8707" t="s">
        <v>79</v>
      </c>
      <c r="I8707" t="s">
        <v>1246</v>
      </c>
      <c r="J8707" t="s">
        <v>4919</v>
      </c>
      <c r="K8707" t="s">
        <v>18687</v>
      </c>
      <c r="L8707" t="s">
        <v>18688</v>
      </c>
      <c r="M8707" t="s">
        <v>1768</v>
      </c>
      <c r="N8707" t="s">
        <v>58</v>
      </c>
      <c r="O8707">
        <v>5230</v>
      </c>
      <c r="P8707">
        <v>7739</v>
      </c>
      <c r="Q8707" t="s">
        <v>59</v>
      </c>
      <c r="R8707">
        <v>201</v>
      </c>
      <c r="S8707" s="2">
        <v>44714</v>
      </c>
      <c r="T8707" s="2">
        <v>44735</v>
      </c>
      <c r="U8707">
        <v>47960</v>
      </c>
      <c r="V8707" t="s">
        <v>85</v>
      </c>
      <c r="W8707">
        <v>787</v>
      </c>
      <c r="X8707" t="s">
        <v>60</v>
      </c>
      <c r="Y8707" t="s">
        <v>45</v>
      </c>
      <c r="Z8707">
        <v>4287</v>
      </c>
      <c r="AA8707">
        <v>849</v>
      </c>
      <c r="AB8707">
        <v>7663</v>
      </c>
      <c r="AC8707" t="s">
        <v>46</v>
      </c>
    </row>
    <row r="8708" spans="1:29" x14ac:dyDescent="0.3">
      <c r="A8708" s="1" t="s">
        <v>47</v>
      </c>
      <c r="B8708" t="s">
        <v>176</v>
      </c>
      <c r="C8708" t="s">
        <v>3034</v>
      </c>
      <c r="D8708" t="s">
        <v>178</v>
      </c>
      <c r="E8708">
        <v>9</v>
      </c>
      <c r="F8708" t="s">
        <v>64</v>
      </c>
      <c r="G8708" t="s">
        <v>1599</v>
      </c>
      <c r="H8708" t="s">
        <v>79</v>
      </c>
      <c r="I8708" t="s">
        <v>1246</v>
      </c>
      <c r="J8708" t="s">
        <v>4807</v>
      </c>
      <c r="K8708" t="s">
        <v>18689</v>
      </c>
      <c r="L8708" t="s">
        <v>18690</v>
      </c>
      <c r="M8708" t="s">
        <v>426</v>
      </c>
      <c r="N8708" t="s">
        <v>58</v>
      </c>
      <c r="O8708">
        <v>16717</v>
      </c>
      <c r="P8708">
        <v>18824</v>
      </c>
      <c r="Q8708" t="s">
        <v>59</v>
      </c>
      <c r="R8708">
        <v>740</v>
      </c>
      <c r="S8708" s="2">
        <v>44992</v>
      </c>
      <c r="T8708" t="s">
        <v>42</v>
      </c>
      <c r="U8708">
        <v>49445</v>
      </c>
      <c r="V8708" t="s">
        <v>71</v>
      </c>
      <c r="W8708">
        <v>484</v>
      </c>
      <c r="X8708" t="s">
        <v>44</v>
      </c>
      <c r="Y8708" t="s">
        <v>72</v>
      </c>
      <c r="Z8708">
        <v>2088</v>
      </c>
      <c r="AA8708">
        <v>258</v>
      </c>
      <c r="AB8708">
        <v>16793</v>
      </c>
      <c r="AC8708" t="s">
        <v>46</v>
      </c>
    </row>
    <row r="8709" spans="1:29" x14ac:dyDescent="0.3">
      <c r="A8709" s="1" t="s">
        <v>29</v>
      </c>
      <c r="B8709" t="s">
        <v>30</v>
      </c>
      <c r="C8709" t="s">
        <v>3052</v>
      </c>
      <c r="D8709" t="s">
        <v>236</v>
      </c>
      <c r="E8709">
        <v>4</v>
      </c>
      <c r="F8709" t="s">
        <v>77</v>
      </c>
      <c r="G8709" t="s">
        <v>501</v>
      </c>
      <c r="H8709" t="s">
        <v>79</v>
      </c>
      <c r="I8709" t="s">
        <v>565</v>
      </c>
      <c r="J8709" t="s">
        <v>1652</v>
      </c>
      <c r="K8709" t="s">
        <v>18691</v>
      </c>
      <c r="L8709" t="s">
        <v>18692</v>
      </c>
      <c r="M8709" t="s">
        <v>1039</v>
      </c>
      <c r="N8709" t="s">
        <v>84</v>
      </c>
      <c r="O8709">
        <v>18007</v>
      </c>
      <c r="P8709">
        <v>21402</v>
      </c>
      <c r="Q8709" t="s">
        <v>41</v>
      </c>
      <c r="R8709">
        <v>287</v>
      </c>
      <c r="S8709" s="2">
        <v>44776</v>
      </c>
      <c r="T8709" s="2">
        <v>44788</v>
      </c>
      <c r="U8709">
        <v>0</v>
      </c>
      <c r="V8709" t="s">
        <v>106</v>
      </c>
      <c r="W8709">
        <v>806</v>
      </c>
      <c r="X8709" t="s">
        <v>60</v>
      </c>
      <c r="Y8709" t="s">
        <v>45</v>
      </c>
      <c r="Z8709">
        <v>0</v>
      </c>
      <c r="AA8709">
        <v>82</v>
      </c>
      <c r="AB8709">
        <v>21210</v>
      </c>
      <c r="AC8709" t="s">
        <v>46</v>
      </c>
    </row>
    <row r="8710" spans="1:29" x14ac:dyDescent="0.3">
      <c r="A8710" s="1" t="s">
        <v>47</v>
      </c>
      <c r="B8710" t="s">
        <v>153</v>
      </c>
      <c r="C8710" t="s">
        <v>5247</v>
      </c>
      <c r="D8710" t="s">
        <v>185</v>
      </c>
      <c r="E8710">
        <v>3</v>
      </c>
      <c r="F8710" t="s">
        <v>271</v>
      </c>
      <c r="G8710" t="s">
        <v>272</v>
      </c>
      <c r="H8710" t="s">
        <v>79</v>
      </c>
      <c r="I8710" t="s">
        <v>441</v>
      </c>
      <c r="J8710" t="s">
        <v>8436</v>
      </c>
      <c r="K8710" t="s">
        <v>18693</v>
      </c>
      <c r="L8710" t="s">
        <v>18694</v>
      </c>
      <c r="M8710" t="s">
        <v>943</v>
      </c>
      <c r="N8710" t="s">
        <v>84</v>
      </c>
      <c r="O8710">
        <v>17310</v>
      </c>
      <c r="P8710">
        <v>21856</v>
      </c>
      <c r="Q8710" t="s">
        <v>41</v>
      </c>
      <c r="R8710">
        <v>773</v>
      </c>
      <c r="S8710" s="2">
        <v>45201</v>
      </c>
      <c r="T8710" t="s">
        <v>42</v>
      </c>
      <c r="U8710">
        <v>0</v>
      </c>
      <c r="V8710" t="s">
        <v>106</v>
      </c>
      <c r="W8710">
        <v>480</v>
      </c>
      <c r="X8710" t="s">
        <v>44</v>
      </c>
      <c r="Y8710" t="s">
        <v>61</v>
      </c>
      <c r="Z8710">
        <v>0</v>
      </c>
      <c r="AA8710">
        <v>285</v>
      </c>
      <c r="AB8710">
        <v>19721</v>
      </c>
      <c r="AC8710" t="s">
        <v>107</v>
      </c>
    </row>
    <row r="8711" spans="1:29" x14ac:dyDescent="0.3">
      <c r="A8711" s="1" t="s">
        <v>29</v>
      </c>
      <c r="B8711" t="s">
        <v>74</v>
      </c>
      <c r="C8711" t="s">
        <v>168</v>
      </c>
      <c r="D8711" t="s">
        <v>387</v>
      </c>
      <c r="E8711">
        <v>2</v>
      </c>
      <c r="F8711" t="s">
        <v>120</v>
      </c>
      <c r="G8711" t="s">
        <v>1180</v>
      </c>
      <c r="H8711" t="s">
        <v>35</v>
      </c>
      <c r="I8711" t="s">
        <v>7871</v>
      </c>
      <c r="J8711" t="s">
        <v>5175</v>
      </c>
      <c r="K8711" t="s">
        <v>18695</v>
      </c>
      <c r="L8711" t="s">
        <v>13025</v>
      </c>
      <c r="M8711" t="s">
        <v>842</v>
      </c>
      <c r="N8711" t="s">
        <v>58</v>
      </c>
      <c r="O8711">
        <v>6756</v>
      </c>
      <c r="P8711">
        <v>9619</v>
      </c>
      <c r="Q8711" t="s">
        <v>95</v>
      </c>
      <c r="R8711">
        <v>305</v>
      </c>
      <c r="S8711" s="2">
        <v>44460</v>
      </c>
      <c r="T8711" s="2">
        <v>44469</v>
      </c>
      <c r="U8711">
        <v>0</v>
      </c>
      <c r="V8711" t="s">
        <v>71</v>
      </c>
      <c r="W8711">
        <v>805</v>
      </c>
      <c r="X8711" t="s">
        <v>60</v>
      </c>
      <c r="Y8711" t="s">
        <v>45</v>
      </c>
      <c r="Z8711">
        <v>4637</v>
      </c>
      <c r="AA8711">
        <v>392</v>
      </c>
      <c r="AB8711">
        <v>7051</v>
      </c>
      <c r="AC8711" t="s">
        <v>46</v>
      </c>
    </row>
    <row r="8712" spans="1:29" x14ac:dyDescent="0.3">
      <c r="A8712" s="1" t="s">
        <v>47</v>
      </c>
      <c r="B8712" t="s">
        <v>161</v>
      </c>
      <c r="C8712" t="s">
        <v>2091</v>
      </c>
      <c r="D8712" t="s">
        <v>352</v>
      </c>
      <c r="E8712">
        <v>5</v>
      </c>
      <c r="F8712" t="s">
        <v>271</v>
      </c>
      <c r="G8712" t="s">
        <v>272</v>
      </c>
      <c r="H8712" t="s">
        <v>79</v>
      </c>
      <c r="I8712" t="s">
        <v>66</v>
      </c>
      <c r="J8712" t="s">
        <v>280</v>
      </c>
      <c r="K8712" t="s">
        <v>18696</v>
      </c>
      <c r="L8712" t="s">
        <v>18697</v>
      </c>
      <c r="M8712" t="s">
        <v>1475</v>
      </c>
      <c r="N8712" t="s">
        <v>40</v>
      </c>
      <c r="O8712">
        <v>4028</v>
      </c>
      <c r="P8712">
        <v>8995</v>
      </c>
      <c r="Q8712" t="s">
        <v>95</v>
      </c>
      <c r="R8712">
        <v>653</v>
      </c>
      <c r="S8712" s="2">
        <v>45268</v>
      </c>
      <c r="T8712" t="s">
        <v>42</v>
      </c>
      <c r="U8712">
        <v>0</v>
      </c>
      <c r="V8712" t="s">
        <v>43</v>
      </c>
      <c r="W8712">
        <v>609</v>
      </c>
      <c r="X8712" t="s">
        <v>44</v>
      </c>
      <c r="Y8712" t="s">
        <v>45</v>
      </c>
      <c r="Z8712">
        <v>0</v>
      </c>
      <c r="AA8712">
        <v>130</v>
      </c>
      <c r="AB8712">
        <v>8337</v>
      </c>
      <c r="AC8712" t="s">
        <v>73</v>
      </c>
    </row>
    <row r="8713" spans="1:29" x14ac:dyDescent="0.3">
      <c r="A8713" s="1" t="s">
        <v>29</v>
      </c>
      <c r="B8713" t="s">
        <v>363</v>
      </c>
      <c r="C8713" t="s">
        <v>770</v>
      </c>
      <c r="D8713" t="s">
        <v>387</v>
      </c>
      <c r="E8713">
        <v>6</v>
      </c>
      <c r="F8713" t="s">
        <v>77</v>
      </c>
      <c r="G8713" t="s">
        <v>1221</v>
      </c>
      <c r="H8713" t="s">
        <v>79</v>
      </c>
      <c r="I8713" t="s">
        <v>1788</v>
      </c>
      <c r="J8713" t="s">
        <v>1092</v>
      </c>
      <c r="K8713" t="s">
        <v>18698</v>
      </c>
      <c r="L8713" t="s">
        <v>18699</v>
      </c>
      <c r="M8713" t="s">
        <v>705</v>
      </c>
      <c r="N8713" t="s">
        <v>94</v>
      </c>
      <c r="O8713">
        <v>13239</v>
      </c>
      <c r="P8713">
        <v>16499</v>
      </c>
      <c r="Q8713" t="s">
        <v>95</v>
      </c>
      <c r="R8713">
        <v>41</v>
      </c>
      <c r="S8713" s="2">
        <v>44308</v>
      </c>
      <c r="T8713" s="2">
        <v>44316</v>
      </c>
      <c r="U8713">
        <v>0</v>
      </c>
      <c r="V8713" t="s">
        <v>85</v>
      </c>
      <c r="W8713">
        <v>592</v>
      </c>
      <c r="X8713" t="s">
        <v>60</v>
      </c>
      <c r="Y8713" t="s">
        <v>72</v>
      </c>
      <c r="Z8713">
        <v>0</v>
      </c>
      <c r="AA8713">
        <v>102</v>
      </c>
      <c r="AB8713">
        <v>14765</v>
      </c>
      <c r="AC8713" t="s">
        <v>107</v>
      </c>
    </row>
    <row r="8714" spans="1:29" x14ac:dyDescent="0.3">
      <c r="A8714" s="1" t="s">
        <v>47</v>
      </c>
      <c r="B8714" t="s">
        <v>176</v>
      </c>
      <c r="C8714" t="s">
        <v>334</v>
      </c>
      <c r="D8714" t="s">
        <v>50</v>
      </c>
      <c r="E8714">
        <v>6</v>
      </c>
      <c r="F8714" t="s">
        <v>221</v>
      </c>
      <c r="G8714" t="s">
        <v>667</v>
      </c>
      <c r="H8714" t="s">
        <v>35</v>
      </c>
      <c r="I8714" t="s">
        <v>210</v>
      </c>
      <c r="J8714" t="s">
        <v>2814</v>
      </c>
      <c r="K8714" t="s">
        <v>18700</v>
      </c>
      <c r="L8714" t="s">
        <v>18701</v>
      </c>
      <c r="M8714" t="s">
        <v>887</v>
      </c>
      <c r="N8714" t="s">
        <v>94</v>
      </c>
      <c r="O8714">
        <v>14957</v>
      </c>
      <c r="P8714">
        <v>17992</v>
      </c>
      <c r="Q8714" t="s">
        <v>59</v>
      </c>
      <c r="R8714">
        <v>272</v>
      </c>
      <c r="S8714" s="2">
        <v>45159</v>
      </c>
      <c r="T8714" t="s">
        <v>42</v>
      </c>
      <c r="U8714">
        <v>41584</v>
      </c>
      <c r="V8714" t="s">
        <v>106</v>
      </c>
      <c r="W8714">
        <v>671</v>
      </c>
      <c r="X8714" t="s">
        <v>44</v>
      </c>
      <c r="Y8714" t="s">
        <v>45</v>
      </c>
      <c r="Z8714">
        <v>0</v>
      </c>
      <c r="AA8714">
        <v>134</v>
      </c>
      <c r="AB8714">
        <v>15576</v>
      </c>
      <c r="AC8714" t="s">
        <v>107</v>
      </c>
    </row>
    <row r="8715" spans="1:29" x14ac:dyDescent="0.3">
      <c r="A8715" s="1" t="s">
        <v>47</v>
      </c>
      <c r="B8715" t="s">
        <v>234</v>
      </c>
      <c r="C8715" t="s">
        <v>304</v>
      </c>
      <c r="D8715" t="s">
        <v>98</v>
      </c>
      <c r="E8715">
        <v>9</v>
      </c>
      <c r="F8715" t="s">
        <v>271</v>
      </c>
      <c r="G8715" t="s">
        <v>689</v>
      </c>
      <c r="H8715" t="s">
        <v>79</v>
      </c>
      <c r="I8715" t="s">
        <v>441</v>
      </c>
      <c r="J8715" t="s">
        <v>266</v>
      </c>
      <c r="K8715" t="s">
        <v>18702</v>
      </c>
      <c r="L8715" t="s">
        <v>3102</v>
      </c>
      <c r="M8715" t="s">
        <v>984</v>
      </c>
      <c r="N8715" t="s">
        <v>84</v>
      </c>
      <c r="O8715">
        <v>7394</v>
      </c>
      <c r="P8715">
        <v>10105</v>
      </c>
      <c r="Q8715" t="s">
        <v>59</v>
      </c>
      <c r="R8715">
        <v>967</v>
      </c>
      <c r="S8715" s="2">
        <v>44994</v>
      </c>
      <c r="T8715" t="s">
        <v>42</v>
      </c>
      <c r="U8715">
        <v>24821</v>
      </c>
      <c r="V8715" t="s">
        <v>85</v>
      </c>
      <c r="W8715">
        <v>596</v>
      </c>
      <c r="X8715" t="s">
        <v>44</v>
      </c>
      <c r="Y8715" t="s">
        <v>72</v>
      </c>
      <c r="Z8715">
        <v>0</v>
      </c>
      <c r="AA8715">
        <v>626</v>
      </c>
      <c r="AB8715">
        <v>9966</v>
      </c>
      <c r="AC8715" t="s">
        <v>107</v>
      </c>
    </row>
    <row r="8716" spans="1:29" x14ac:dyDescent="0.3">
      <c r="A8716" s="1" t="s">
        <v>29</v>
      </c>
      <c r="B8716" t="s">
        <v>86</v>
      </c>
      <c r="C8716" t="s">
        <v>1042</v>
      </c>
      <c r="D8716" t="s">
        <v>387</v>
      </c>
      <c r="E8716">
        <v>5</v>
      </c>
      <c r="F8716" t="s">
        <v>64</v>
      </c>
      <c r="G8716" t="s">
        <v>376</v>
      </c>
      <c r="H8716" t="s">
        <v>35</v>
      </c>
      <c r="I8716" t="s">
        <v>5323</v>
      </c>
      <c r="J8716" t="s">
        <v>524</v>
      </c>
      <c r="K8716" t="s">
        <v>18703</v>
      </c>
      <c r="L8716" t="s">
        <v>18704</v>
      </c>
      <c r="M8716" t="s">
        <v>1113</v>
      </c>
      <c r="N8716" t="s">
        <v>84</v>
      </c>
      <c r="O8716">
        <v>13805</v>
      </c>
      <c r="P8716">
        <v>17456</v>
      </c>
      <c r="Q8716" t="s">
        <v>95</v>
      </c>
      <c r="R8716">
        <v>652</v>
      </c>
      <c r="S8716" s="2">
        <v>45103</v>
      </c>
      <c r="T8716" s="2">
        <v>45116</v>
      </c>
      <c r="U8716">
        <v>0</v>
      </c>
      <c r="V8716" t="s">
        <v>85</v>
      </c>
      <c r="W8716">
        <v>722</v>
      </c>
      <c r="X8716" t="s">
        <v>60</v>
      </c>
      <c r="Y8716" t="s">
        <v>45</v>
      </c>
      <c r="Z8716">
        <v>0</v>
      </c>
      <c r="AA8716">
        <v>568</v>
      </c>
      <c r="AB8716">
        <v>17000</v>
      </c>
      <c r="AC8716" t="s">
        <v>46</v>
      </c>
    </row>
    <row r="8717" spans="1:29" x14ac:dyDescent="0.3">
      <c r="A8717" s="1" t="s">
        <v>47</v>
      </c>
      <c r="B8717" t="s">
        <v>108</v>
      </c>
      <c r="C8717" t="s">
        <v>3655</v>
      </c>
      <c r="D8717" t="s">
        <v>138</v>
      </c>
      <c r="E8717">
        <v>4</v>
      </c>
      <c r="F8717" t="s">
        <v>64</v>
      </c>
      <c r="G8717" t="s">
        <v>376</v>
      </c>
      <c r="H8717" t="s">
        <v>79</v>
      </c>
      <c r="I8717" t="s">
        <v>1553</v>
      </c>
      <c r="J8717" t="s">
        <v>1836</v>
      </c>
      <c r="K8717" t="s">
        <v>18705</v>
      </c>
      <c r="L8717" t="s">
        <v>18706</v>
      </c>
      <c r="M8717" t="s">
        <v>1422</v>
      </c>
      <c r="N8717" t="s">
        <v>94</v>
      </c>
      <c r="O8717">
        <v>20537</v>
      </c>
      <c r="P8717">
        <v>23103</v>
      </c>
      <c r="Q8717" t="s">
        <v>59</v>
      </c>
      <c r="R8717">
        <v>553</v>
      </c>
      <c r="S8717" s="2">
        <v>45300</v>
      </c>
      <c r="T8717" s="2">
        <v>45323</v>
      </c>
      <c r="U8717">
        <v>36066</v>
      </c>
      <c r="V8717" t="s">
        <v>85</v>
      </c>
      <c r="W8717">
        <v>693</v>
      </c>
      <c r="X8717" t="s">
        <v>60</v>
      </c>
      <c r="Y8717" t="s">
        <v>45</v>
      </c>
      <c r="Z8717">
        <v>0</v>
      </c>
      <c r="AA8717">
        <v>640</v>
      </c>
      <c r="AB8717">
        <v>21271</v>
      </c>
      <c r="AC8717" t="s">
        <v>46</v>
      </c>
    </row>
    <row r="8718" spans="1:29" x14ac:dyDescent="0.3">
      <c r="A8718" s="1" t="s">
        <v>47</v>
      </c>
      <c r="B8718" t="s">
        <v>48</v>
      </c>
      <c r="C8718" t="s">
        <v>297</v>
      </c>
      <c r="D8718" t="s">
        <v>128</v>
      </c>
      <c r="E8718">
        <v>6</v>
      </c>
      <c r="F8718" t="s">
        <v>120</v>
      </c>
      <c r="G8718" t="s">
        <v>468</v>
      </c>
      <c r="H8718" t="s">
        <v>79</v>
      </c>
      <c r="I8718" t="s">
        <v>3415</v>
      </c>
      <c r="J8718" t="s">
        <v>766</v>
      </c>
      <c r="K8718" t="s">
        <v>18707</v>
      </c>
      <c r="L8718" t="s">
        <v>18708</v>
      </c>
      <c r="M8718" t="s">
        <v>438</v>
      </c>
      <c r="N8718" t="s">
        <v>84</v>
      </c>
      <c r="O8718">
        <v>25145</v>
      </c>
      <c r="P8718">
        <v>30116</v>
      </c>
      <c r="Q8718" t="s">
        <v>95</v>
      </c>
      <c r="R8718">
        <v>337</v>
      </c>
      <c r="S8718" s="2">
        <v>44939</v>
      </c>
      <c r="T8718" s="2">
        <v>44964</v>
      </c>
      <c r="U8718">
        <v>0</v>
      </c>
      <c r="V8718" t="s">
        <v>43</v>
      </c>
      <c r="W8718">
        <v>541</v>
      </c>
      <c r="X8718" t="s">
        <v>60</v>
      </c>
      <c r="Y8718" t="s">
        <v>61</v>
      </c>
      <c r="Z8718">
        <v>0</v>
      </c>
      <c r="AA8718">
        <v>770</v>
      </c>
      <c r="AB8718">
        <v>26974</v>
      </c>
      <c r="AC8718" t="s">
        <v>46</v>
      </c>
    </row>
    <row r="8719" spans="1:29" x14ac:dyDescent="0.3">
      <c r="A8719" s="1" t="s">
        <v>47</v>
      </c>
      <c r="B8719" t="s">
        <v>117</v>
      </c>
      <c r="C8719" t="s">
        <v>243</v>
      </c>
      <c r="D8719" t="s">
        <v>32</v>
      </c>
      <c r="E8719">
        <v>8</v>
      </c>
      <c r="F8719" t="s">
        <v>64</v>
      </c>
      <c r="G8719" t="s">
        <v>388</v>
      </c>
      <c r="H8719" t="s">
        <v>79</v>
      </c>
      <c r="I8719" t="s">
        <v>2746</v>
      </c>
      <c r="J8719" t="s">
        <v>3527</v>
      </c>
      <c r="K8719" t="s">
        <v>18709</v>
      </c>
      <c r="L8719" t="s">
        <v>13592</v>
      </c>
      <c r="M8719" t="s">
        <v>248</v>
      </c>
      <c r="N8719" t="s">
        <v>94</v>
      </c>
      <c r="O8719">
        <v>3527</v>
      </c>
      <c r="P8719">
        <v>7327</v>
      </c>
      <c r="Q8719" t="s">
        <v>59</v>
      </c>
      <c r="R8719">
        <v>508</v>
      </c>
      <c r="S8719" s="2">
        <v>45077</v>
      </c>
      <c r="T8719" t="s">
        <v>42</v>
      </c>
      <c r="U8719">
        <v>42345</v>
      </c>
      <c r="V8719" t="s">
        <v>106</v>
      </c>
      <c r="W8719">
        <v>679</v>
      </c>
      <c r="X8719" t="s">
        <v>44</v>
      </c>
      <c r="Y8719" t="s">
        <v>61</v>
      </c>
      <c r="Z8719">
        <v>0</v>
      </c>
      <c r="AA8719">
        <v>753</v>
      </c>
      <c r="AB8719">
        <v>5369</v>
      </c>
      <c r="AC8719" t="s">
        <v>46</v>
      </c>
    </row>
    <row r="8720" spans="1:29" x14ac:dyDescent="0.3">
      <c r="A8720" s="1" t="s">
        <v>47</v>
      </c>
      <c r="B8720" t="s">
        <v>136</v>
      </c>
      <c r="C8720" t="s">
        <v>2181</v>
      </c>
      <c r="D8720" t="s">
        <v>50</v>
      </c>
      <c r="E8720">
        <v>5</v>
      </c>
      <c r="F8720" t="s">
        <v>99</v>
      </c>
      <c r="G8720" t="s">
        <v>710</v>
      </c>
      <c r="H8720" t="s">
        <v>35</v>
      </c>
      <c r="I8720" t="s">
        <v>530</v>
      </c>
      <c r="J8720" t="s">
        <v>748</v>
      </c>
      <c r="K8720">
        <v>7930015752</v>
      </c>
      <c r="L8720" t="s">
        <v>18710</v>
      </c>
      <c r="M8720" t="s">
        <v>312</v>
      </c>
      <c r="N8720" t="s">
        <v>94</v>
      </c>
      <c r="O8720">
        <v>4441</v>
      </c>
      <c r="P8720">
        <v>6595</v>
      </c>
      <c r="Q8720" t="s">
        <v>95</v>
      </c>
      <c r="R8720">
        <v>253</v>
      </c>
      <c r="S8720" s="2">
        <v>45197</v>
      </c>
      <c r="T8720" t="s">
        <v>42</v>
      </c>
      <c r="U8720">
        <v>0</v>
      </c>
      <c r="V8720" t="s">
        <v>71</v>
      </c>
      <c r="W8720">
        <v>752</v>
      </c>
      <c r="X8720" t="s">
        <v>44</v>
      </c>
      <c r="Y8720" t="s">
        <v>61</v>
      </c>
      <c r="Z8720">
        <v>0</v>
      </c>
      <c r="AA8720">
        <v>353</v>
      </c>
      <c r="AB8720">
        <v>5715</v>
      </c>
      <c r="AC8720" t="s">
        <v>73</v>
      </c>
    </row>
    <row r="8721" spans="1:29" x14ac:dyDescent="0.3">
      <c r="A8721" s="1" t="s">
        <v>29</v>
      </c>
      <c r="B8721" t="s">
        <v>228</v>
      </c>
      <c r="C8721" t="s">
        <v>847</v>
      </c>
      <c r="D8721" t="s">
        <v>155</v>
      </c>
      <c r="E8721">
        <v>1</v>
      </c>
      <c r="F8721" t="s">
        <v>221</v>
      </c>
      <c r="G8721" t="s">
        <v>667</v>
      </c>
      <c r="H8721" t="s">
        <v>79</v>
      </c>
      <c r="I8721" t="s">
        <v>2789</v>
      </c>
      <c r="J8721" t="s">
        <v>657</v>
      </c>
      <c r="K8721">
        <v>4328947699</v>
      </c>
      <c r="L8721" t="s">
        <v>18711</v>
      </c>
      <c r="M8721" t="s">
        <v>233</v>
      </c>
      <c r="N8721" t="s">
        <v>84</v>
      </c>
      <c r="O8721">
        <v>24350</v>
      </c>
      <c r="P8721">
        <v>28764</v>
      </c>
      <c r="Q8721" t="s">
        <v>41</v>
      </c>
      <c r="R8721">
        <v>788</v>
      </c>
      <c r="S8721" s="2">
        <v>44398</v>
      </c>
      <c r="T8721" t="s">
        <v>42</v>
      </c>
      <c r="U8721">
        <v>0</v>
      </c>
      <c r="V8721" t="s">
        <v>43</v>
      </c>
      <c r="W8721">
        <v>520</v>
      </c>
      <c r="X8721" t="s">
        <v>44</v>
      </c>
      <c r="Y8721" t="s">
        <v>45</v>
      </c>
      <c r="Z8721">
        <v>0</v>
      </c>
      <c r="AA8721">
        <v>784</v>
      </c>
      <c r="AB8721">
        <v>27518</v>
      </c>
      <c r="AC8721" t="s">
        <v>46</v>
      </c>
    </row>
    <row r="8722" spans="1:29" x14ac:dyDescent="0.3">
      <c r="A8722" s="1" t="s">
        <v>47</v>
      </c>
      <c r="B8722" t="s">
        <v>145</v>
      </c>
      <c r="C8722" t="s">
        <v>1527</v>
      </c>
      <c r="D8722" t="s">
        <v>178</v>
      </c>
      <c r="E8722">
        <v>3</v>
      </c>
      <c r="F8722" t="s">
        <v>64</v>
      </c>
      <c r="G8722" t="s">
        <v>1599</v>
      </c>
      <c r="H8722" t="s">
        <v>35</v>
      </c>
      <c r="I8722" t="s">
        <v>4605</v>
      </c>
      <c r="J8722" t="s">
        <v>172</v>
      </c>
      <c r="K8722" t="s">
        <v>18712</v>
      </c>
      <c r="L8722" t="s">
        <v>18713</v>
      </c>
      <c r="M8722" t="s">
        <v>2459</v>
      </c>
      <c r="N8722" t="s">
        <v>84</v>
      </c>
      <c r="O8722">
        <v>19299</v>
      </c>
      <c r="P8722">
        <v>23661</v>
      </c>
      <c r="Q8722" t="s">
        <v>95</v>
      </c>
      <c r="R8722">
        <v>911</v>
      </c>
      <c r="S8722" s="2">
        <v>45346</v>
      </c>
      <c r="T8722" s="2">
        <v>45365</v>
      </c>
      <c r="U8722">
        <v>0</v>
      </c>
      <c r="V8722" t="s">
        <v>106</v>
      </c>
      <c r="W8722">
        <v>722</v>
      </c>
      <c r="X8722" t="s">
        <v>60</v>
      </c>
      <c r="Y8722" t="s">
        <v>72</v>
      </c>
      <c r="Z8722">
        <v>0</v>
      </c>
      <c r="AA8722">
        <v>588</v>
      </c>
      <c r="AB8722">
        <v>22078</v>
      </c>
      <c r="AC8722" t="s">
        <v>46</v>
      </c>
    </row>
    <row r="8723" spans="1:29" x14ac:dyDescent="0.3">
      <c r="A8723" s="1" t="s">
        <v>47</v>
      </c>
      <c r="B8723" t="s">
        <v>176</v>
      </c>
      <c r="C8723" t="s">
        <v>4412</v>
      </c>
      <c r="D8723" t="s">
        <v>128</v>
      </c>
      <c r="E8723">
        <v>8</v>
      </c>
      <c r="F8723" t="s">
        <v>77</v>
      </c>
      <c r="G8723" t="s">
        <v>365</v>
      </c>
      <c r="H8723" t="s">
        <v>35</v>
      </c>
      <c r="I8723" t="s">
        <v>1358</v>
      </c>
      <c r="J8723" t="s">
        <v>8294</v>
      </c>
      <c r="K8723" s="3" t="s">
        <v>18714</v>
      </c>
      <c r="L8723" t="s">
        <v>18715</v>
      </c>
      <c r="M8723" t="s">
        <v>1507</v>
      </c>
      <c r="N8723" t="s">
        <v>40</v>
      </c>
      <c r="O8723">
        <v>12694</v>
      </c>
      <c r="P8723">
        <v>17054</v>
      </c>
      <c r="Q8723" t="s">
        <v>95</v>
      </c>
      <c r="R8723">
        <v>488</v>
      </c>
      <c r="S8723" s="2">
        <v>44813</v>
      </c>
      <c r="T8723" s="2">
        <v>44838</v>
      </c>
      <c r="U8723">
        <v>0</v>
      </c>
      <c r="V8723" t="s">
        <v>85</v>
      </c>
      <c r="W8723">
        <v>484</v>
      </c>
      <c r="X8723" t="s">
        <v>60</v>
      </c>
      <c r="Y8723" t="s">
        <v>72</v>
      </c>
      <c r="Z8723">
        <v>0</v>
      </c>
      <c r="AA8723">
        <v>559</v>
      </c>
      <c r="AB8723">
        <v>13847</v>
      </c>
      <c r="AC8723" t="s">
        <v>73</v>
      </c>
    </row>
    <row r="8724" spans="1:29" x14ac:dyDescent="0.3">
      <c r="A8724" s="1" t="s">
        <v>29</v>
      </c>
      <c r="B8724" t="s">
        <v>327</v>
      </c>
      <c r="C8724" t="s">
        <v>1079</v>
      </c>
      <c r="D8724" t="s">
        <v>257</v>
      </c>
      <c r="E8724">
        <v>2</v>
      </c>
      <c r="F8724" t="s">
        <v>129</v>
      </c>
      <c r="G8724" t="s">
        <v>1528</v>
      </c>
      <c r="H8724" t="s">
        <v>79</v>
      </c>
      <c r="I8724" t="s">
        <v>4765</v>
      </c>
      <c r="J8724" t="s">
        <v>428</v>
      </c>
      <c r="K8724" t="s">
        <v>18716</v>
      </c>
      <c r="L8724" t="s">
        <v>18717</v>
      </c>
      <c r="M8724" t="s">
        <v>333</v>
      </c>
      <c r="N8724" t="s">
        <v>58</v>
      </c>
      <c r="O8724">
        <v>18695</v>
      </c>
      <c r="P8724">
        <v>22930</v>
      </c>
      <c r="Q8724" t="s">
        <v>41</v>
      </c>
      <c r="R8724">
        <v>680</v>
      </c>
      <c r="S8724" s="2">
        <v>44849</v>
      </c>
      <c r="T8724" s="2">
        <v>44852</v>
      </c>
      <c r="U8724">
        <v>0</v>
      </c>
      <c r="V8724" t="s">
        <v>106</v>
      </c>
      <c r="W8724">
        <v>733</v>
      </c>
      <c r="X8724" t="s">
        <v>60</v>
      </c>
      <c r="Y8724" t="s">
        <v>61</v>
      </c>
      <c r="Z8724">
        <v>4057</v>
      </c>
      <c r="AA8724">
        <v>960</v>
      </c>
      <c r="AB8724">
        <v>21689</v>
      </c>
      <c r="AC8724" t="s">
        <v>73</v>
      </c>
    </row>
    <row r="8725" spans="1:29" x14ac:dyDescent="0.3">
      <c r="A8725" s="1" t="s">
        <v>47</v>
      </c>
      <c r="B8725" t="s">
        <v>161</v>
      </c>
      <c r="C8725" t="s">
        <v>2054</v>
      </c>
      <c r="D8725" t="s">
        <v>185</v>
      </c>
      <c r="E8725">
        <v>4</v>
      </c>
      <c r="F8725" t="s">
        <v>77</v>
      </c>
      <c r="G8725" t="s">
        <v>78</v>
      </c>
      <c r="H8725" t="s">
        <v>79</v>
      </c>
      <c r="I8725" t="s">
        <v>3831</v>
      </c>
      <c r="J8725" t="s">
        <v>9376</v>
      </c>
      <c r="K8725" t="s">
        <v>18718</v>
      </c>
      <c r="L8725" t="s">
        <v>18719</v>
      </c>
      <c r="M8725" t="s">
        <v>167</v>
      </c>
      <c r="N8725" t="s">
        <v>58</v>
      </c>
      <c r="O8725">
        <v>4077</v>
      </c>
      <c r="P8725">
        <v>9006</v>
      </c>
      <c r="Q8725" t="s">
        <v>59</v>
      </c>
      <c r="R8725">
        <v>461</v>
      </c>
      <c r="S8725" s="2">
        <v>45078</v>
      </c>
      <c r="T8725" t="s">
        <v>42</v>
      </c>
      <c r="U8725">
        <v>20119</v>
      </c>
      <c r="V8725" t="s">
        <v>85</v>
      </c>
      <c r="W8725">
        <v>559</v>
      </c>
      <c r="X8725" t="s">
        <v>44</v>
      </c>
      <c r="Y8725" t="s">
        <v>61</v>
      </c>
      <c r="Z8725">
        <v>4923</v>
      </c>
      <c r="AA8725">
        <v>293</v>
      </c>
      <c r="AB8725">
        <v>6138</v>
      </c>
      <c r="AC8725" t="s">
        <v>73</v>
      </c>
    </row>
    <row r="8726" spans="1:29" x14ac:dyDescent="0.3">
      <c r="A8726" s="1" t="s">
        <v>29</v>
      </c>
      <c r="B8726" t="s">
        <v>30</v>
      </c>
      <c r="C8726" t="s">
        <v>2396</v>
      </c>
      <c r="D8726" t="s">
        <v>32</v>
      </c>
      <c r="E8726">
        <v>8</v>
      </c>
      <c r="F8726" t="s">
        <v>33</v>
      </c>
      <c r="G8726" t="s">
        <v>179</v>
      </c>
      <c r="H8726" t="s">
        <v>79</v>
      </c>
      <c r="I8726" t="s">
        <v>11620</v>
      </c>
      <c r="J8726" t="s">
        <v>1254</v>
      </c>
      <c r="K8726" t="s">
        <v>18720</v>
      </c>
      <c r="L8726" t="s">
        <v>18721</v>
      </c>
      <c r="M8726" t="s">
        <v>825</v>
      </c>
      <c r="N8726" t="s">
        <v>58</v>
      </c>
      <c r="O8726">
        <v>21779</v>
      </c>
      <c r="P8726">
        <v>23911</v>
      </c>
      <c r="Q8726" t="s">
        <v>95</v>
      </c>
      <c r="R8726">
        <v>980</v>
      </c>
      <c r="S8726" s="2">
        <v>44601</v>
      </c>
      <c r="T8726" s="2">
        <v>44603</v>
      </c>
      <c r="U8726">
        <v>0</v>
      </c>
      <c r="V8726" t="s">
        <v>43</v>
      </c>
      <c r="W8726">
        <v>412</v>
      </c>
      <c r="X8726" t="s">
        <v>60</v>
      </c>
      <c r="Y8726" t="s">
        <v>72</v>
      </c>
      <c r="Z8726">
        <v>4794</v>
      </c>
      <c r="AA8726">
        <v>375</v>
      </c>
      <c r="AB8726">
        <v>23495</v>
      </c>
      <c r="AC8726" t="s">
        <v>46</v>
      </c>
    </row>
    <row r="8727" spans="1:29" x14ac:dyDescent="0.3">
      <c r="A8727" s="1" t="s">
        <v>47</v>
      </c>
      <c r="B8727" t="s">
        <v>176</v>
      </c>
      <c r="C8727" t="s">
        <v>2827</v>
      </c>
      <c r="D8727" t="s">
        <v>119</v>
      </c>
      <c r="E8727">
        <v>7</v>
      </c>
      <c r="F8727" t="s">
        <v>129</v>
      </c>
      <c r="G8727" t="s">
        <v>574</v>
      </c>
      <c r="H8727" t="s">
        <v>35</v>
      </c>
      <c r="I8727" t="s">
        <v>1769</v>
      </c>
      <c r="J8727" t="s">
        <v>3919</v>
      </c>
      <c r="K8727" t="s">
        <v>18722</v>
      </c>
      <c r="L8727" t="s">
        <v>18723</v>
      </c>
      <c r="M8727" t="s">
        <v>902</v>
      </c>
      <c r="N8727" t="s">
        <v>94</v>
      </c>
      <c r="O8727">
        <v>12329</v>
      </c>
      <c r="P8727">
        <v>17142</v>
      </c>
      <c r="Q8727" t="s">
        <v>59</v>
      </c>
      <c r="R8727">
        <v>531</v>
      </c>
      <c r="S8727" s="2">
        <v>44888</v>
      </c>
      <c r="T8727" s="2">
        <v>44907</v>
      </c>
      <c r="U8727">
        <v>23905</v>
      </c>
      <c r="V8727" t="s">
        <v>71</v>
      </c>
      <c r="W8727">
        <v>423</v>
      </c>
      <c r="X8727" t="s">
        <v>60</v>
      </c>
      <c r="Y8727" t="s">
        <v>72</v>
      </c>
      <c r="Z8727">
        <v>0</v>
      </c>
      <c r="AA8727">
        <v>912</v>
      </c>
      <c r="AB8727">
        <v>13372</v>
      </c>
      <c r="AC8727" t="s">
        <v>73</v>
      </c>
    </row>
    <row r="8728" spans="1:29" x14ac:dyDescent="0.3">
      <c r="A8728" s="1" t="s">
        <v>29</v>
      </c>
      <c r="B8728" t="s">
        <v>541</v>
      </c>
      <c r="C8728" t="s">
        <v>1803</v>
      </c>
      <c r="D8728" t="s">
        <v>185</v>
      </c>
      <c r="E8728">
        <v>3</v>
      </c>
      <c r="F8728" t="s">
        <v>99</v>
      </c>
      <c r="G8728" t="s">
        <v>529</v>
      </c>
      <c r="H8728" t="s">
        <v>79</v>
      </c>
      <c r="I8728" t="s">
        <v>559</v>
      </c>
      <c r="J8728" t="s">
        <v>157</v>
      </c>
      <c r="K8728" t="s">
        <v>18724</v>
      </c>
      <c r="L8728" t="s">
        <v>18725</v>
      </c>
      <c r="M8728" t="s">
        <v>563</v>
      </c>
      <c r="N8728" t="s">
        <v>40</v>
      </c>
      <c r="O8728">
        <v>10847</v>
      </c>
      <c r="P8728">
        <v>14502</v>
      </c>
      <c r="Q8728" t="s">
        <v>95</v>
      </c>
      <c r="R8728">
        <v>102</v>
      </c>
      <c r="S8728" s="2">
        <v>45015</v>
      </c>
      <c r="T8728" s="2">
        <v>45042</v>
      </c>
      <c r="U8728">
        <v>0</v>
      </c>
      <c r="V8728" t="s">
        <v>85</v>
      </c>
      <c r="W8728">
        <v>795</v>
      </c>
      <c r="X8728" t="s">
        <v>60</v>
      </c>
      <c r="Y8728" t="s">
        <v>72</v>
      </c>
      <c r="Z8728">
        <v>0</v>
      </c>
      <c r="AA8728">
        <v>29</v>
      </c>
      <c r="AB8728">
        <v>11014</v>
      </c>
      <c r="AC8728" t="s">
        <v>46</v>
      </c>
    </row>
    <row r="8729" spans="1:29" x14ac:dyDescent="0.3">
      <c r="A8729" s="1" t="s">
        <v>29</v>
      </c>
      <c r="B8729" t="s">
        <v>541</v>
      </c>
      <c r="C8729" t="s">
        <v>672</v>
      </c>
      <c r="D8729" t="s">
        <v>50</v>
      </c>
      <c r="E8729">
        <v>7</v>
      </c>
      <c r="F8729" t="s">
        <v>99</v>
      </c>
      <c r="G8729" t="s">
        <v>950</v>
      </c>
      <c r="H8729" t="s">
        <v>79</v>
      </c>
      <c r="I8729" t="s">
        <v>1302</v>
      </c>
      <c r="J8729" t="s">
        <v>890</v>
      </c>
      <c r="K8729" t="s">
        <v>18726</v>
      </c>
      <c r="L8729" t="s">
        <v>18727</v>
      </c>
      <c r="M8729" t="s">
        <v>733</v>
      </c>
      <c r="N8729" t="s">
        <v>40</v>
      </c>
      <c r="O8729">
        <v>26460</v>
      </c>
      <c r="P8729">
        <v>31127</v>
      </c>
      <c r="Q8729" t="s">
        <v>59</v>
      </c>
      <c r="R8729">
        <v>532</v>
      </c>
      <c r="S8729" s="2">
        <v>45044</v>
      </c>
      <c r="T8729" s="2">
        <v>45068</v>
      </c>
      <c r="U8729">
        <v>14489</v>
      </c>
      <c r="V8729" t="s">
        <v>85</v>
      </c>
      <c r="W8729">
        <v>480</v>
      </c>
      <c r="X8729" t="s">
        <v>60</v>
      </c>
      <c r="Y8729" t="s">
        <v>72</v>
      </c>
      <c r="Z8729">
        <v>0</v>
      </c>
      <c r="AA8729">
        <v>386</v>
      </c>
      <c r="AB8729">
        <v>28610</v>
      </c>
      <c r="AC8729" t="s">
        <v>46</v>
      </c>
    </row>
    <row r="8730" spans="1:29" x14ac:dyDescent="0.3">
      <c r="A8730" s="1" t="s">
        <v>47</v>
      </c>
      <c r="B8730" t="s">
        <v>153</v>
      </c>
      <c r="C8730" t="s">
        <v>5504</v>
      </c>
      <c r="D8730" t="s">
        <v>110</v>
      </c>
      <c r="E8730">
        <v>4</v>
      </c>
      <c r="F8730" t="s">
        <v>51</v>
      </c>
      <c r="G8730" t="s">
        <v>1075</v>
      </c>
      <c r="H8730" t="s">
        <v>35</v>
      </c>
      <c r="I8730" t="s">
        <v>434</v>
      </c>
      <c r="J8730" t="s">
        <v>2655</v>
      </c>
      <c r="K8730" s="3" t="s">
        <v>18728</v>
      </c>
      <c r="L8730" t="s">
        <v>7942</v>
      </c>
      <c r="M8730" t="s">
        <v>860</v>
      </c>
      <c r="N8730" t="s">
        <v>58</v>
      </c>
      <c r="O8730">
        <v>16216</v>
      </c>
      <c r="P8730">
        <v>20061</v>
      </c>
      <c r="Q8730" t="s">
        <v>95</v>
      </c>
      <c r="R8730">
        <v>344</v>
      </c>
      <c r="S8730" s="2">
        <v>45236</v>
      </c>
      <c r="T8730" s="2">
        <v>45246</v>
      </c>
      <c r="U8730">
        <v>0</v>
      </c>
      <c r="V8730" t="s">
        <v>106</v>
      </c>
      <c r="W8730">
        <v>477</v>
      </c>
      <c r="X8730" t="s">
        <v>60</v>
      </c>
      <c r="Y8730" t="s">
        <v>61</v>
      </c>
      <c r="Z8730">
        <v>2633</v>
      </c>
      <c r="AA8730">
        <v>815</v>
      </c>
      <c r="AB8730">
        <v>19047</v>
      </c>
      <c r="AC8730" t="s">
        <v>107</v>
      </c>
    </row>
    <row r="8731" spans="1:29" x14ac:dyDescent="0.3">
      <c r="A8731" s="1" t="s">
        <v>47</v>
      </c>
      <c r="B8731" t="s">
        <v>592</v>
      </c>
      <c r="C8731" t="s">
        <v>1059</v>
      </c>
      <c r="D8731" t="s">
        <v>201</v>
      </c>
      <c r="E8731">
        <v>9</v>
      </c>
      <c r="F8731" t="s">
        <v>271</v>
      </c>
      <c r="G8731" t="s">
        <v>689</v>
      </c>
      <c r="H8731" t="s">
        <v>79</v>
      </c>
      <c r="I8731" t="s">
        <v>427</v>
      </c>
      <c r="J8731" t="s">
        <v>524</v>
      </c>
      <c r="K8731" t="s">
        <v>18729</v>
      </c>
      <c r="L8731" t="s">
        <v>18730</v>
      </c>
      <c r="M8731" t="s">
        <v>1512</v>
      </c>
      <c r="N8731" t="s">
        <v>84</v>
      </c>
      <c r="O8731">
        <v>21966</v>
      </c>
      <c r="P8731">
        <v>25204</v>
      </c>
      <c r="Q8731" t="s">
        <v>41</v>
      </c>
      <c r="R8731">
        <v>890</v>
      </c>
      <c r="S8731" s="2">
        <v>45240</v>
      </c>
      <c r="T8731" t="s">
        <v>42</v>
      </c>
      <c r="U8731">
        <v>0</v>
      </c>
      <c r="V8731" t="s">
        <v>43</v>
      </c>
      <c r="W8731">
        <v>465</v>
      </c>
      <c r="X8731" t="s">
        <v>44</v>
      </c>
      <c r="Y8731" t="s">
        <v>45</v>
      </c>
      <c r="Z8731">
        <v>0</v>
      </c>
      <c r="AA8731">
        <v>514</v>
      </c>
      <c r="AB8731">
        <v>23225</v>
      </c>
      <c r="AC8731" t="s">
        <v>46</v>
      </c>
    </row>
    <row r="8732" spans="1:29" x14ac:dyDescent="0.3">
      <c r="A8732" s="1" t="s">
        <v>47</v>
      </c>
      <c r="B8732" t="s">
        <v>145</v>
      </c>
      <c r="C8732" t="s">
        <v>688</v>
      </c>
      <c r="D8732" t="s">
        <v>119</v>
      </c>
      <c r="E8732">
        <v>1</v>
      </c>
      <c r="F8732" t="s">
        <v>77</v>
      </c>
      <c r="G8732" t="s">
        <v>365</v>
      </c>
      <c r="H8732" t="s">
        <v>79</v>
      </c>
      <c r="I8732" t="s">
        <v>1267</v>
      </c>
      <c r="J8732" t="s">
        <v>2198</v>
      </c>
      <c r="K8732" t="s">
        <v>18731</v>
      </c>
      <c r="L8732" t="s">
        <v>18732</v>
      </c>
      <c r="M8732" t="s">
        <v>152</v>
      </c>
      <c r="N8732" t="s">
        <v>94</v>
      </c>
      <c r="O8732">
        <v>6902</v>
      </c>
      <c r="P8732">
        <v>11151</v>
      </c>
      <c r="Q8732" t="s">
        <v>59</v>
      </c>
      <c r="R8732">
        <v>559</v>
      </c>
      <c r="S8732" s="2">
        <v>44594</v>
      </c>
      <c r="T8732" t="s">
        <v>42</v>
      </c>
      <c r="U8732">
        <v>20076</v>
      </c>
      <c r="V8732" t="s">
        <v>71</v>
      </c>
      <c r="W8732">
        <v>485</v>
      </c>
      <c r="X8732" t="s">
        <v>44</v>
      </c>
      <c r="Y8732" t="s">
        <v>72</v>
      </c>
      <c r="Z8732">
        <v>0</v>
      </c>
      <c r="AA8732">
        <v>390</v>
      </c>
      <c r="AB8732">
        <v>10562</v>
      </c>
      <c r="AC8732" t="s">
        <v>73</v>
      </c>
    </row>
    <row r="8733" spans="1:29" x14ac:dyDescent="0.3">
      <c r="A8733" s="1" t="s">
        <v>29</v>
      </c>
      <c r="B8733" t="s">
        <v>62</v>
      </c>
      <c r="C8733" t="s">
        <v>462</v>
      </c>
      <c r="D8733" t="s">
        <v>185</v>
      </c>
      <c r="E8733">
        <v>2</v>
      </c>
      <c r="F8733" t="s">
        <v>271</v>
      </c>
      <c r="G8733" t="s">
        <v>715</v>
      </c>
      <c r="H8733" t="s">
        <v>35</v>
      </c>
      <c r="I8733" t="s">
        <v>417</v>
      </c>
      <c r="J8733" t="s">
        <v>900</v>
      </c>
      <c r="K8733" t="s">
        <v>18733</v>
      </c>
      <c r="L8733" t="s">
        <v>18734</v>
      </c>
      <c r="M8733" t="s">
        <v>404</v>
      </c>
      <c r="N8733" t="s">
        <v>58</v>
      </c>
      <c r="O8733">
        <v>26825</v>
      </c>
      <c r="P8733">
        <v>29858</v>
      </c>
      <c r="Q8733" t="s">
        <v>59</v>
      </c>
      <c r="R8733">
        <v>700</v>
      </c>
      <c r="S8733" s="2">
        <v>44314</v>
      </c>
      <c r="T8733" s="2">
        <v>44332</v>
      </c>
      <c r="U8733">
        <v>9331</v>
      </c>
      <c r="V8733" t="s">
        <v>85</v>
      </c>
      <c r="W8733">
        <v>439</v>
      </c>
      <c r="X8733" t="s">
        <v>60</v>
      </c>
      <c r="Y8733" t="s">
        <v>61</v>
      </c>
      <c r="Z8733">
        <v>3251</v>
      </c>
      <c r="AA8733">
        <v>645</v>
      </c>
      <c r="AB8733">
        <v>29493</v>
      </c>
      <c r="AC8733" t="s">
        <v>46</v>
      </c>
    </row>
    <row r="8734" spans="1:29" x14ac:dyDescent="0.3">
      <c r="A8734" s="1" t="s">
        <v>29</v>
      </c>
      <c r="B8734" t="s">
        <v>62</v>
      </c>
      <c r="C8734" t="s">
        <v>4287</v>
      </c>
      <c r="D8734" t="s">
        <v>201</v>
      </c>
      <c r="E8734">
        <v>2</v>
      </c>
      <c r="F8734" t="s">
        <v>33</v>
      </c>
      <c r="G8734" t="s">
        <v>411</v>
      </c>
      <c r="H8734" t="s">
        <v>79</v>
      </c>
      <c r="I8734" t="s">
        <v>464</v>
      </c>
      <c r="J8734" t="s">
        <v>67</v>
      </c>
      <c r="K8734" t="s">
        <v>18735</v>
      </c>
      <c r="L8734" t="s">
        <v>18736</v>
      </c>
      <c r="M8734" t="s">
        <v>404</v>
      </c>
      <c r="N8734" t="s">
        <v>40</v>
      </c>
      <c r="O8734">
        <v>9224</v>
      </c>
      <c r="P8734">
        <v>12040</v>
      </c>
      <c r="Q8734" t="s">
        <v>59</v>
      </c>
      <c r="R8734">
        <v>949</v>
      </c>
      <c r="S8734" s="2">
        <v>44544</v>
      </c>
      <c r="T8734" t="s">
        <v>42</v>
      </c>
      <c r="U8734">
        <v>41544</v>
      </c>
      <c r="V8734" t="s">
        <v>43</v>
      </c>
      <c r="W8734">
        <v>790</v>
      </c>
      <c r="X8734" t="s">
        <v>44</v>
      </c>
      <c r="Y8734" t="s">
        <v>61</v>
      </c>
      <c r="Z8734">
        <v>0</v>
      </c>
      <c r="AA8734">
        <v>216</v>
      </c>
      <c r="AB8734">
        <v>10715</v>
      </c>
      <c r="AC8734" t="s">
        <v>46</v>
      </c>
    </row>
    <row r="8735" spans="1:29" x14ac:dyDescent="0.3">
      <c r="A8735" s="1" t="s">
        <v>29</v>
      </c>
      <c r="B8735" t="s">
        <v>228</v>
      </c>
      <c r="C8735" t="s">
        <v>229</v>
      </c>
      <c r="D8735" t="s">
        <v>169</v>
      </c>
      <c r="E8735">
        <v>1</v>
      </c>
      <c r="F8735" t="s">
        <v>221</v>
      </c>
      <c r="G8735" t="s">
        <v>882</v>
      </c>
      <c r="H8735" t="s">
        <v>35</v>
      </c>
      <c r="I8735" t="s">
        <v>4156</v>
      </c>
      <c r="J8735" t="s">
        <v>2875</v>
      </c>
      <c r="K8735" t="s">
        <v>18737</v>
      </c>
      <c r="L8735" t="s">
        <v>18738</v>
      </c>
      <c r="M8735" t="s">
        <v>993</v>
      </c>
      <c r="N8735" t="s">
        <v>84</v>
      </c>
      <c r="O8735">
        <v>6141</v>
      </c>
      <c r="P8735">
        <v>8265</v>
      </c>
      <c r="Q8735" t="s">
        <v>95</v>
      </c>
      <c r="R8735">
        <v>236</v>
      </c>
      <c r="S8735" s="2">
        <v>44344</v>
      </c>
      <c r="T8735" t="s">
        <v>42</v>
      </c>
      <c r="U8735">
        <v>0</v>
      </c>
      <c r="V8735" t="s">
        <v>106</v>
      </c>
      <c r="W8735">
        <v>528</v>
      </c>
      <c r="X8735" t="s">
        <v>44</v>
      </c>
      <c r="Y8735" t="s">
        <v>72</v>
      </c>
      <c r="Z8735">
        <v>0</v>
      </c>
      <c r="AA8735">
        <v>964</v>
      </c>
      <c r="AB8735">
        <v>6845</v>
      </c>
      <c r="AC8735" t="s">
        <v>73</v>
      </c>
    </row>
    <row r="8736" spans="1:29" x14ac:dyDescent="0.3">
      <c r="A8736" s="1" t="s">
        <v>29</v>
      </c>
      <c r="B8736" t="s">
        <v>74</v>
      </c>
      <c r="C8736" t="s">
        <v>837</v>
      </c>
      <c r="D8736" t="s">
        <v>128</v>
      </c>
      <c r="E8736">
        <v>8</v>
      </c>
      <c r="F8736" t="s">
        <v>51</v>
      </c>
      <c r="G8736" t="s">
        <v>1069</v>
      </c>
      <c r="H8736" t="s">
        <v>35</v>
      </c>
      <c r="I8736" t="s">
        <v>1379</v>
      </c>
      <c r="J8736" t="s">
        <v>1887</v>
      </c>
      <c r="K8736" t="s">
        <v>18739</v>
      </c>
      <c r="L8736" t="s">
        <v>18740</v>
      </c>
      <c r="M8736" t="s">
        <v>2176</v>
      </c>
      <c r="N8736" t="s">
        <v>58</v>
      </c>
      <c r="O8736">
        <v>4684</v>
      </c>
      <c r="P8736">
        <v>9284</v>
      </c>
      <c r="Q8736" t="s">
        <v>41</v>
      </c>
      <c r="R8736">
        <v>453</v>
      </c>
      <c r="S8736" s="2">
        <v>44297</v>
      </c>
      <c r="T8736" t="s">
        <v>42</v>
      </c>
      <c r="U8736">
        <v>0</v>
      </c>
      <c r="V8736" t="s">
        <v>85</v>
      </c>
      <c r="W8736">
        <v>699</v>
      </c>
      <c r="X8736" t="s">
        <v>44</v>
      </c>
      <c r="Y8736" t="s">
        <v>72</v>
      </c>
      <c r="Z8736">
        <v>2501</v>
      </c>
      <c r="AA8736">
        <v>566</v>
      </c>
      <c r="AB8736">
        <v>7649</v>
      </c>
      <c r="AC8736" t="s">
        <v>107</v>
      </c>
    </row>
    <row r="8737" spans="1:29" x14ac:dyDescent="0.3">
      <c r="A8737" s="1" t="s">
        <v>47</v>
      </c>
      <c r="B8737" t="s">
        <v>592</v>
      </c>
      <c r="C8737" t="s">
        <v>1147</v>
      </c>
      <c r="D8737" t="s">
        <v>185</v>
      </c>
      <c r="E8737">
        <v>1</v>
      </c>
      <c r="F8737" t="s">
        <v>33</v>
      </c>
      <c r="G8737" t="s">
        <v>728</v>
      </c>
      <c r="H8737" t="s">
        <v>35</v>
      </c>
      <c r="I8737" t="s">
        <v>1890</v>
      </c>
      <c r="J8737" t="s">
        <v>1182</v>
      </c>
      <c r="K8737" t="s">
        <v>18741</v>
      </c>
      <c r="L8737" t="s">
        <v>18742</v>
      </c>
      <c r="M8737" t="s">
        <v>2648</v>
      </c>
      <c r="N8737" t="s">
        <v>94</v>
      </c>
      <c r="O8737">
        <v>26409</v>
      </c>
      <c r="P8737">
        <v>29875</v>
      </c>
      <c r="Q8737" t="s">
        <v>95</v>
      </c>
      <c r="R8737">
        <v>860</v>
      </c>
      <c r="S8737" s="2">
        <v>44740</v>
      </c>
      <c r="T8737" s="2">
        <v>44755</v>
      </c>
      <c r="U8737">
        <v>0</v>
      </c>
      <c r="V8737" t="s">
        <v>106</v>
      </c>
      <c r="W8737">
        <v>428</v>
      </c>
      <c r="X8737" t="s">
        <v>60</v>
      </c>
      <c r="Y8737" t="s">
        <v>72</v>
      </c>
      <c r="Z8737">
        <v>0</v>
      </c>
      <c r="AA8737">
        <v>804</v>
      </c>
      <c r="AB8737">
        <v>29596</v>
      </c>
      <c r="AC8737" t="s">
        <v>46</v>
      </c>
    </row>
    <row r="8738" spans="1:29" x14ac:dyDescent="0.3">
      <c r="A8738" s="1" t="s">
        <v>47</v>
      </c>
      <c r="B8738" t="s">
        <v>108</v>
      </c>
      <c r="C8738" t="s">
        <v>3655</v>
      </c>
      <c r="D8738" t="s">
        <v>138</v>
      </c>
      <c r="E8738">
        <v>6</v>
      </c>
      <c r="F8738" t="s">
        <v>99</v>
      </c>
      <c r="G8738" t="s">
        <v>1638</v>
      </c>
      <c r="H8738" t="s">
        <v>79</v>
      </c>
      <c r="I8738" t="s">
        <v>7390</v>
      </c>
      <c r="J8738" t="s">
        <v>18743</v>
      </c>
      <c r="K8738" t="s">
        <v>18744</v>
      </c>
      <c r="L8738" t="s">
        <v>18745</v>
      </c>
      <c r="M8738" t="s">
        <v>1278</v>
      </c>
      <c r="N8738" t="s">
        <v>94</v>
      </c>
      <c r="O8738">
        <v>18752</v>
      </c>
      <c r="P8738">
        <v>22705</v>
      </c>
      <c r="Q8738" t="s">
        <v>41</v>
      </c>
      <c r="R8738">
        <v>930</v>
      </c>
      <c r="S8738" s="2">
        <v>44636</v>
      </c>
      <c r="T8738" t="s">
        <v>42</v>
      </c>
      <c r="U8738">
        <v>0</v>
      </c>
      <c r="V8738" t="s">
        <v>71</v>
      </c>
      <c r="W8738">
        <v>452</v>
      </c>
      <c r="X8738" t="s">
        <v>44</v>
      </c>
      <c r="Y8738" t="s">
        <v>72</v>
      </c>
      <c r="Z8738">
        <v>0</v>
      </c>
      <c r="AA8738">
        <v>120</v>
      </c>
      <c r="AB8738">
        <v>20685</v>
      </c>
      <c r="AC8738" t="s">
        <v>73</v>
      </c>
    </row>
    <row r="8739" spans="1:29" x14ac:dyDescent="0.3">
      <c r="A8739" s="1" t="s">
        <v>47</v>
      </c>
      <c r="B8739" t="s">
        <v>108</v>
      </c>
      <c r="C8739" t="s">
        <v>709</v>
      </c>
      <c r="D8739" t="s">
        <v>110</v>
      </c>
      <c r="E8739">
        <v>2</v>
      </c>
      <c r="F8739" t="s">
        <v>77</v>
      </c>
      <c r="G8739" t="s">
        <v>1221</v>
      </c>
      <c r="H8739" t="s">
        <v>79</v>
      </c>
      <c r="I8739" t="s">
        <v>1705</v>
      </c>
      <c r="J8739" t="s">
        <v>524</v>
      </c>
      <c r="K8739" t="s">
        <v>18746</v>
      </c>
      <c r="L8739" t="s">
        <v>18747</v>
      </c>
      <c r="M8739" t="s">
        <v>116</v>
      </c>
      <c r="N8739" t="s">
        <v>58</v>
      </c>
      <c r="O8739">
        <v>18915</v>
      </c>
      <c r="P8739">
        <v>23780</v>
      </c>
      <c r="Q8739" t="s">
        <v>41</v>
      </c>
      <c r="R8739">
        <v>257</v>
      </c>
      <c r="S8739" s="2">
        <v>44690</v>
      </c>
      <c r="T8739" s="2">
        <v>44709</v>
      </c>
      <c r="U8739">
        <v>0</v>
      </c>
      <c r="V8739" t="s">
        <v>71</v>
      </c>
      <c r="W8739">
        <v>702</v>
      </c>
      <c r="X8739" t="s">
        <v>60</v>
      </c>
      <c r="Y8739" t="s">
        <v>45</v>
      </c>
      <c r="Z8739">
        <v>1678</v>
      </c>
      <c r="AA8739">
        <v>135</v>
      </c>
      <c r="AB8739">
        <v>21339</v>
      </c>
      <c r="AC8739" t="s">
        <v>46</v>
      </c>
    </row>
    <row r="8740" spans="1:29" x14ac:dyDescent="0.3">
      <c r="A8740" s="1" t="s">
        <v>47</v>
      </c>
      <c r="B8740" t="s">
        <v>136</v>
      </c>
      <c r="C8740" t="s">
        <v>1124</v>
      </c>
      <c r="D8740" t="s">
        <v>98</v>
      </c>
      <c r="E8740">
        <v>2</v>
      </c>
      <c r="F8740" t="s">
        <v>221</v>
      </c>
      <c r="G8740" t="s">
        <v>882</v>
      </c>
      <c r="H8740" t="s">
        <v>79</v>
      </c>
      <c r="I8740" t="s">
        <v>530</v>
      </c>
      <c r="J8740" t="s">
        <v>2941</v>
      </c>
      <c r="K8740" t="s">
        <v>18748</v>
      </c>
      <c r="L8740" t="s">
        <v>18749</v>
      </c>
      <c r="M8740" t="s">
        <v>527</v>
      </c>
      <c r="N8740" t="s">
        <v>94</v>
      </c>
      <c r="O8740">
        <v>21053</v>
      </c>
      <c r="P8740">
        <v>24170</v>
      </c>
      <c r="Q8740" t="s">
        <v>95</v>
      </c>
      <c r="R8740">
        <v>300</v>
      </c>
      <c r="S8740" s="2">
        <v>44774</v>
      </c>
      <c r="T8740" s="2">
        <v>44775</v>
      </c>
      <c r="U8740">
        <v>0</v>
      </c>
      <c r="V8740" t="s">
        <v>43</v>
      </c>
      <c r="W8740">
        <v>828</v>
      </c>
      <c r="X8740" t="s">
        <v>60</v>
      </c>
      <c r="Y8740" t="s">
        <v>61</v>
      </c>
      <c r="Z8740">
        <v>0</v>
      </c>
      <c r="AA8740">
        <v>247</v>
      </c>
      <c r="AB8740">
        <v>22877</v>
      </c>
      <c r="AC8740" t="s">
        <v>46</v>
      </c>
    </row>
    <row r="8741" spans="1:29" x14ac:dyDescent="0.3">
      <c r="A8741" s="1" t="s">
        <v>47</v>
      </c>
      <c r="B8741" t="s">
        <v>117</v>
      </c>
      <c r="C8741" t="s">
        <v>976</v>
      </c>
      <c r="D8741" t="s">
        <v>352</v>
      </c>
      <c r="E8741">
        <v>2</v>
      </c>
      <c r="F8741" t="s">
        <v>51</v>
      </c>
      <c r="G8741" t="s">
        <v>345</v>
      </c>
      <c r="H8741" t="s">
        <v>79</v>
      </c>
      <c r="I8741" t="s">
        <v>1541</v>
      </c>
      <c r="J8741" t="s">
        <v>637</v>
      </c>
      <c r="K8741" t="s">
        <v>18750</v>
      </c>
      <c r="L8741" t="s">
        <v>18751</v>
      </c>
      <c r="M8741" t="s">
        <v>1301</v>
      </c>
      <c r="N8741" t="s">
        <v>84</v>
      </c>
      <c r="O8741">
        <v>24801</v>
      </c>
      <c r="P8741">
        <v>27606</v>
      </c>
      <c r="Q8741" t="s">
        <v>95</v>
      </c>
      <c r="R8741">
        <v>886</v>
      </c>
      <c r="S8741" s="2">
        <v>44669</v>
      </c>
      <c r="T8741" s="2">
        <v>44698</v>
      </c>
      <c r="U8741">
        <v>0</v>
      </c>
      <c r="V8741" t="s">
        <v>85</v>
      </c>
      <c r="W8741">
        <v>766</v>
      </c>
      <c r="X8741" t="s">
        <v>60</v>
      </c>
      <c r="Y8741" t="s">
        <v>61</v>
      </c>
      <c r="Z8741">
        <v>0</v>
      </c>
      <c r="AA8741">
        <v>75</v>
      </c>
      <c r="AB8741">
        <v>24805</v>
      </c>
      <c r="AC8741" t="s">
        <v>46</v>
      </c>
    </row>
    <row r="8742" spans="1:29" x14ac:dyDescent="0.3">
      <c r="A8742" s="1" t="s">
        <v>47</v>
      </c>
      <c r="B8742" t="s">
        <v>153</v>
      </c>
      <c r="C8742" t="s">
        <v>7916</v>
      </c>
      <c r="D8742" t="s">
        <v>387</v>
      </c>
      <c r="E8742">
        <v>4</v>
      </c>
      <c r="F8742" t="s">
        <v>221</v>
      </c>
      <c r="G8742" t="s">
        <v>858</v>
      </c>
      <c r="H8742" t="s">
        <v>79</v>
      </c>
      <c r="I8742" t="s">
        <v>1608</v>
      </c>
      <c r="J8742" t="s">
        <v>3165</v>
      </c>
      <c r="K8742" t="s">
        <v>18752</v>
      </c>
      <c r="L8742" t="s">
        <v>18753</v>
      </c>
      <c r="M8742" t="s">
        <v>1208</v>
      </c>
      <c r="N8742" t="s">
        <v>94</v>
      </c>
      <c r="O8742">
        <v>12130</v>
      </c>
      <c r="P8742">
        <v>15568</v>
      </c>
      <c r="Q8742" t="s">
        <v>41</v>
      </c>
      <c r="R8742">
        <v>671</v>
      </c>
      <c r="S8742" s="2">
        <v>44975</v>
      </c>
      <c r="T8742" t="s">
        <v>42</v>
      </c>
      <c r="U8742">
        <v>0</v>
      </c>
      <c r="V8742" t="s">
        <v>106</v>
      </c>
      <c r="W8742">
        <v>606</v>
      </c>
      <c r="X8742" t="s">
        <v>44</v>
      </c>
      <c r="Y8742" t="s">
        <v>61</v>
      </c>
      <c r="Z8742">
        <v>0</v>
      </c>
      <c r="AA8742">
        <v>357</v>
      </c>
      <c r="AB8742">
        <v>13063</v>
      </c>
      <c r="AC8742" t="s">
        <v>46</v>
      </c>
    </row>
    <row r="8743" spans="1:29" x14ac:dyDescent="0.3">
      <c r="A8743" s="1" t="s">
        <v>29</v>
      </c>
      <c r="B8743" t="s">
        <v>74</v>
      </c>
      <c r="C8743" t="s">
        <v>903</v>
      </c>
      <c r="D8743" t="s">
        <v>110</v>
      </c>
      <c r="E8743">
        <v>2</v>
      </c>
      <c r="F8743" t="s">
        <v>51</v>
      </c>
      <c r="G8743" t="s">
        <v>1075</v>
      </c>
      <c r="H8743" t="s">
        <v>35</v>
      </c>
      <c r="I8743" t="s">
        <v>223</v>
      </c>
      <c r="J8743" t="s">
        <v>3717</v>
      </c>
      <c r="K8743" t="s">
        <v>18754</v>
      </c>
      <c r="L8743" t="s">
        <v>18755</v>
      </c>
      <c r="M8743" t="s">
        <v>1718</v>
      </c>
      <c r="N8743" t="s">
        <v>58</v>
      </c>
      <c r="O8743">
        <v>15448</v>
      </c>
      <c r="P8743">
        <v>19988</v>
      </c>
      <c r="Q8743" t="s">
        <v>59</v>
      </c>
      <c r="R8743">
        <v>206</v>
      </c>
      <c r="S8743" s="2">
        <v>45213</v>
      </c>
      <c r="T8743" t="s">
        <v>42</v>
      </c>
      <c r="U8743">
        <v>42261</v>
      </c>
      <c r="V8743" t="s">
        <v>43</v>
      </c>
      <c r="W8743">
        <v>658</v>
      </c>
      <c r="X8743" t="s">
        <v>44</v>
      </c>
      <c r="Y8743" t="s">
        <v>45</v>
      </c>
      <c r="Z8743">
        <v>4153</v>
      </c>
      <c r="AA8743">
        <v>259</v>
      </c>
      <c r="AB8743">
        <v>19034</v>
      </c>
      <c r="AC8743" t="s">
        <v>73</v>
      </c>
    </row>
    <row r="8744" spans="1:29" x14ac:dyDescent="0.3">
      <c r="A8744" s="1" t="s">
        <v>29</v>
      </c>
      <c r="B8744" t="s">
        <v>74</v>
      </c>
      <c r="C8744" t="s">
        <v>2107</v>
      </c>
      <c r="D8744" t="s">
        <v>138</v>
      </c>
      <c r="E8744">
        <v>5</v>
      </c>
      <c r="F8744" t="s">
        <v>33</v>
      </c>
      <c r="G8744" t="s">
        <v>179</v>
      </c>
      <c r="H8744" t="s">
        <v>79</v>
      </c>
      <c r="I8744" t="s">
        <v>523</v>
      </c>
      <c r="J8744" t="s">
        <v>2743</v>
      </c>
      <c r="K8744">
        <v>5824640124</v>
      </c>
      <c r="L8744" t="s">
        <v>18756</v>
      </c>
      <c r="M8744" t="s">
        <v>1718</v>
      </c>
      <c r="N8744" t="s">
        <v>84</v>
      </c>
      <c r="O8744">
        <v>18553</v>
      </c>
      <c r="P8744">
        <v>22261</v>
      </c>
      <c r="Q8744" t="s">
        <v>59</v>
      </c>
      <c r="R8744">
        <v>260</v>
      </c>
      <c r="S8744" s="2">
        <v>44566</v>
      </c>
      <c r="T8744" t="s">
        <v>42</v>
      </c>
      <c r="U8744">
        <v>32260</v>
      </c>
      <c r="V8744" t="s">
        <v>71</v>
      </c>
      <c r="W8744">
        <v>842</v>
      </c>
      <c r="X8744" t="s">
        <v>44</v>
      </c>
      <c r="Y8744" t="s">
        <v>72</v>
      </c>
      <c r="Z8744">
        <v>0</v>
      </c>
      <c r="AA8744">
        <v>612</v>
      </c>
      <c r="AB8744">
        <v>21456</v>
      </c>
      <c r="AC8744" t="s">
        <v>73</v>
      </c>
    </row>
    <row r="8745" spans="1:29" x14ac:dyDescent="0.3">
      <c r="A8745" s="1" t="s">
        <v>29</v>
      </c>
      <c r="B8745" t="s">
        <v>327</v>
      </c>
      <c r="C8745" t="s">
        <v>2243</v>
      </c>
      <c r="D8745" t="s">
        <v>128</v>
      </c>
      <c r="E8745">
        <v>6</v>
      </c>
      <c r="F8745" t="s">
        <v>51</v>
      </c>
      <c r="G8745" t="s">
        <v>1075</v>
      </c>
      <c r="H8745" t="s">
        <v>35</v>
      </c>
      <c r="I8745" t="s">
        <v>53</v>
      </c>
      <c r="J8745" t="s">
        <v>3401</v>
      </c>
      <c r="K8745">
        <v>8742278906</v>
      </c>
      <c r="L8745" t="s">
        <v>18757</v>
      </c>
      <c r="M8745" t="s">
        <v>2246</v>
      </c>
      <c r="N8745" t="s">
        <v>40</v>
      </c>
      <c r="O8745">
        <v>7731</v>
      </c>
      <c r="P8745">
        <v>10210</v>
      </c>
      <c r="Q8745" t="s">
        <v>41</v>
      </c>
      <c r="R8745">
        <v>348</v>
      </c>
      <c r="S8745" s="2">
        <v>45230</v>
      </c>
      <c r="T8745" t="s">
        <v>42</v>
      </c>
      <c r="U8745">
        <v>0</v>
      </c>
      <c r="V8745" t="s">
        <v>85</v>
      </c>
      <c r="W8745">
        <v>598</v>
      </c>
      <c r="X8745" t="s">
        <v>44</v>
      </c>
      <c r="Y8745" t="s">
        <v>72</v>
      </c>
      <c r="Z8745">
        <v>0</v>
      </c>
      <c r="AA8745">
        <v>752</v>
      </c>
      <c r="AB8745">
        <v>8498</v>
      </c>
      <c r="AC8745" t="s">
        <v>73</v>
      </c>
    </row>
    <row r="8746" spans="1:29" x14ac:dyDescent="0.3">
      <c r="A8746" s="1" t="s">
        <v>47</v>
      </c>
      <c r="B8746" t="s">
        <v>117</v>
      </c>
      <c r="C8746" t="s">
        <v>2487</v>
      </c>
      <c r="D8746" t="s">
        <v>32</v>
      </c>
      <c r="E8746">
        <v>2</v>
      </c>
      <c r="F8746" t="s">
        <v>186</v>
      </c>
      <c r="G8746" t="s">
        <v>1504</v>
      </c>
      <c r="H8746" t="s">
        <v>35</v>
      </c>
      <c r="I8746" t="s">
        <v>3333</v>
      </c>
      <c r="J8746" t="s">
        <v>726</v>
      </c>
      <c r="K8746" t="s">
        <v>18758</v>
      </c>
      <c r="L8746" t="s">
        <v>18759</v>
      </c>
      <c r="M8746" t="s">
        <v>1852</v>
      </c>
      <c r="N8746" t="s">
        <v>94</v>
      </c>
      <c r="O8746">
        <v>5684</v>
      </c>
      <c r="P8746">
        <v>7933</v>
      </c>
      <c r="Q8746" t="s">
        <v>59</v>
      </c>
      <c r="R8746">
        <v>573</v>
      </c>
      <c r="S8746" s="2">
        <v>44537</v>
      </c>
      <c r="T8746" s="2">
        <v>44545</v>
      </c>
      <c r="U8746">
        <v>32867</v>
      </c>
      <c r="V8746" t="s">
        <v>71</v>
      </c>
      <c r="W8746">
        <v>713</v>
      </c>
      <c r="X8746" t="s">
        <v>60</v>
      </c>
      <c r="Y8746" t="s">
        <v>72</v>
      </c>
      <c r="Z8746">
        <v>0</v>
      </c>
      <c r="AA8746">
        <v>981</v>
      </c>
      <c r="AB8746">
        <v>5761</v>
      </c>
      <c r="AC8746" t="s">
        <v>73</v>
      </c>
    </row>
    <row r="8747" spans="1:29" x14ac:dyDescent="0.3">
      <c r="A8747" s="1" t="s">
        <v>47</v>
      </c>
      <c r="B8747" t="s">
        <v>136</v>
      </c>
      <c r="C8747" t="s">
        <v>1540</v>
      </c>
      <c r="D8747" t="s">
        <v>155</v>
      </c>
      <c r="E8747">
        <v>1</v>
      </c>
      <c r="F8747" t="s">
        <v>33</v>
      </c>
      <c r="G8747" t="s">
        <v>728</v>
      </c>
      <c r="H8747" t="s">
        <v>79</v>
      </c>
      <c r="I8747" t="s">
        <v>458</v>
      </c>
      <c r="J8747" t="s">
        <v>2543</v>
      </c>
      <c r="K8747" t="s">
        <v>18760</v>
      </c>
      <c r="L8747" t="s">
        <v>7518</v>
      </c>
      <c r="M8747" t="s">
        <v>2086</v>
      </c>
      <c r="N8747" t="s">
        <v>40</v>
      </c>
      <c r="O8747">
        <v>19336</v>
      </c>
      <c r="P8747">
        <v>22291</v>
      </c>
      <c r="Q8747" t="s">
        <v>41</v>
      </c>
      <c r="R8747">
        <v>783</v>
      </c>
      <c r="S8747" s="2">
        <v>45031</v>
      </c>
      <c r="T8747" s="2">
        <v>45052</v>
      </c>
      <c r="U8747">
        <v>0</v>
      </c>
      <c r="V8747" t="s">
        <v>71</v>
      </c>
      <c r="W8747">
        <v>417</v>
      </c>
      <c r="X8747" t="s">
        <v>60</v>
      </c>
      <c r="Y8747" t="s">
        <v>72</v>
      </c>
      <c r="Z8747">
        <v>0</v>
      </c>
      <c r="AA8747">
        <v>13</v>
      </c>
      <c r="AB8747">
        <v>20585</v>
      </c>
      <c r="AC8747" t="s">
        <v>46</v>
      </c>
    </row>
    <row r="8748" spans="1:29" x14ac:dyDescent="0.3">
      <c r="A8748" s="1" t="s">
        <v>29</v>
      </c>
      <c r="B8748" t="s">
        <v>74</v>
      </c>
      <c r="C8748" t="s">
        <v>1317</v>
      </c>
      <c r="D8748" t="s">
        <v>76</v>
      </c>
      <c r="E8748">
        <v>6</v>
      </c>
      <c r="F8748" t="s">
        <v>77</v>
      </c>
      <c r="G8748" t="s">
        <v>365</v>
      </c>
      <c r="H8748" t="s">
        <v>35</v>
      </c>
      <c r="I8748" t="s">
        <v>1403</v>
      </c>
      <c r="J8748" t="s">
        <v>2663</v>
      </c>
      <c r="K8748" t="s">
        <v>18761</v>
      </c>
      <c r="L8748" t="s">
        <v>18762</v>
      </c>
      <c r="M8748" t="s">
        <v>973</v>
      </c>
      <c r="N8748" t="s">
        <v>40</v>
      </c>
      <c r="O8748">
        <v>22970</v>
      </c>
      <c r="P8748">
        <v>26171</v>
      </c>
      <c r="Q8748" t="s">
        <v>95</v>
      </c>
      <c r="R8748">
        <v>610</v>
      </c>
      <c r="S8748" s="2">
        <v>44516</v>
      </c>
      <c r="T8748" t="s">
        <v>42</v>
      </c>
      <c r="U8748">
        <v>0</v>
      </c>
      <c r="V8748" t="s">
        <v>71</v>
      </c>
      <c r="W8748">
        <v>510</v>
      </c>
      <c r="X8748" t="s">
        <v>44</v>
      </c>
      <c r="Y8748" t="s">
        <v>72</v>
      </c>
      <c r="Z8748">
        <v>0</v>
      </c>
      <c r="AA8748">
        <v>822</v>
      </c>
      <c r="AB8748">
        <v>25214</v>
      </c>
      <c r="AC8748" t="s">
        <v>107</v>
      </c>
    </row>
    <row r="8749" spans="1:29" x14ac:dyDescent="0.3">
      <c r="A8749" s="1" t="s">
        <v>47</v>
      </c>
      <c r="B8749" t="s">
        <v>176</v>
      </c>
      <c r="C8749" t="s">
        <v>1347</v>
      </c>
      <c r="D8749" t="s">
        <v>236</v>
      </c>
      <c r="E8749">
        <v>9</v>
      </c>
      <c r="F8749" t="s">
        <v>64</v>
      </c>
      <c r="G8749" t="s">
        <v>258</v>
      </c>
      <c r="H8749" t="s">
        <v>35</v>
      </c>
      <c r="I8749" t="s">
        <v>8523</v>
      </c>
      <c r="J8749" t="s">
        <v>3778</v>
      </c>
      <c r="K8749" t="s">
        <v>18763</v>
      </c>
      <c r="L8749" t="s">
        <v>18764</v>
      </c>
      <c r="M8749" t="s">
        <v>426</v>
      </c>
      <c r="N8749" t="s">
        <v>94</v>
      </c>
      <c r="O8749">
        <v>15274</v>
      </c>
      <c r="P8749">
        <v>17722</v>
      </c>
      <c r="Q8749" t="s">
        <v>41</v>
      </c>
      <c r="R8749">
        <v>569</v>
      </c>
      <c r="S8749" s="2">
        <v>44345</v>
      </c>
      <c r="T8749" s="2">
        <v>44368</v>
      </c>
      <c r="U8749">
        <v>0</v>
      </c>
      <c r="V8749" t="s">
        <v>106</v>
      </c>
      <c r="W8749">
        <v>841</v>
      </c>
      <c r="X8749" t="s">
        <v>60</v>
      </c>
      <c r="Y8749" t="s">
        <v>45</v>
      </c>
      <c r="Z8749">
        <v>0</v>
      </c>
      <c r="AA8749">
        <v>63</v>
      </c>
      <c r="AB8749">
        <v>16884</v>
      </c>
      <c r="AC8749" t="s">
        <v>73</v>
      </c>
    </row>
    <row r="8750" spans="1:29" x14ac:dyDescent="0.3">
      <c r="A8750" s="1" t="s">
        <v>29</v>
      </c>
      <c r="B8750" t="s">
        <v>30</v>
      </c>
      <c r="C8750" t="s">
        <v>1034</v>
      </c>
      <c r="D8750" t="s">
        <v>32</v>
      </c>
      <c r="E8750">
        <v>3</v>
      </c>
      <c r="F8750" t="s">
        <v>221</v>
      </c>
      <c r="G8750" t="s">
        <v>335</v>
      </c>
      <c r="H8750" t="s">
        <v>35</v>
      </c>
      <c r="I8750" t="s">
        <v>729</v>
      </c>
      <c r="J8750" t="s">
        <v>706</v>
      </c>
      <c r="K8750" t="s">
        <v>18765</v>
      </c>
      <c r="L8750" t="s">
        <v>18766</v>
      </c>
      <c r="M8750" t="s">
        <v>1029</v>
      </c>
      <c r="N8750" t="s">
        <v>94</v>
      </c>
      <c r="O8750">
        <v>26143</v>
      </c>
      <c r="P8750">
        <v>29641</v>
      </c>
      <c r="Q8750" t="s">
        <v>59</v>
      </c>
      <c r="R8750">
        <v>139</v>
      </c>
      <c r="S8750" s="2">
        <v>44726</v>
      </c>
      <c r="T8750" t="s">
        <v>42</v>
      </c>
      <c r="U8750">
        <v>45633</v>
      </c>
      <c r="V8750" t="s">
        <v>106</v>
      </c>
      <c r="W8750">
        <v>437</v>
      </c>
      <c r="X8750" t="s">
        <v>44</v>
      </c>
      <c r="Y8750" t="s">
        <v>45</v>
      </c>
      <c r="Z8750">
        <v>0</v>
      </c>
      <c r="AA8750">
        <v>235</v>
      </c>
      <c r="AB8750">
        <v>27986</v>
      </c>
      <c r="AC8750" t="s">
        <v>73</v>
      </c>
    </row>
    <row r="8751" spans="1:29" x14ac:dyDescent="0.3">
      <c r="A8751" s="1" t="s">
        <v>47</v>
      </c>
      <c r="B8751" t="s">
        <v>153</v>
      </c>
      <c r="C8751" t="s">
        <v>755</v>
      </c>
      <c r="D8751" t="s">
        <v>76</v>
      </c>
      <c r="E8751">
        <v>8</v>
      </c>
      <c r="F8751" t="s">
        <v>77</v>
      </c>
      <c r="G8751" t="s">
        <v>1221</v>
      </c>
      <c r="H8751" t="s">
        <v>79</v>
      </c>
      <c r="I8751" t="s">
        <v>507</v>
      </c>
      <c r="J8751" t="s">
        <v>10558</v>
      </c>
      <c r="K8751" t="s">
        <v>18767</v>
      </c>
      <c r="L8751" t="s">
        <v>18768</v>
      </c>
      <c r="M8751" t="s">
        <v>1202</v>
      </c>
      <c r="N8751" t="s">
        <v>58</v>
      </c>
      <c r="O8751">
        <v>16840</v>
      </c>
      <c r="P8751">
        <v>18908</v>
      </c>
      <c r="Q8751" t="s">
        <v>95</v>
      </c>
      <c r="R8751">
        <v>968</v>
      </c>
      <c r="S8751" s="2">
        <v>45187</v>
      </c>
      <c r="T8751" s="2">
        <v>45199</v>
      </c>
      <c r="U8751">
        <v>0</v>
      </c>
      <c r="V8751" t="s">
        <v>106</v>
      </c>
      <c r="W8751">
        <v>495</v>
      </c>
      <c r="X8751" t="s">
        <v>60</v>
      </c>
      <c r="Y8751" t="s">
        <v>72</v>
      </c>
      <c r="Z8751">
        <v>2373</v>
      </c>
      <c r="AA8751">
        <v>22</v>
      </c>
      <c r="AB8751">
        <v>18460</v>
      </c>
      <c r="AC8751" t="s">
        <v>73</v>
      </c>
    </row>
    <row r="8752" spans="1:29" x14ac:dyDescent="0.3">
      <c r="A8752" s="1" t="s">
        <v>47</v>
      </c>
      <c r="B8752" t="s">
        <v>117</v>
      </c>
      <c r="C8752" t="s">
        <v>865</v>
      </c>
      <c r="D8752" t="s">
        <v>32</v>
      </c>
      <c r="E8752">
        <v>5</v>
      </c>
      <c r="F8752" t="s">
        <v>271</v>
      </c>
      <c r="G8752" t="s">
        <v>400</v>
      </c>
      <c r="H8752" t="s">
        <v>79</v>
      </c>
      <c r="I8752" t="s">
        <v>4626</v>
      </c>
      <c r="J8752" t="s">
        <v>90</v>
      </c>
      <c r="K8752" t="s">
        <v>18769</v>
      </c>
      <c r="L8752" t="s">
        <v>18770</v>
      </c>
      <c r="M8752" t="s">
        <v>925</v>
      </c>
      <c r="N8752" t="s">
        <v>40</v>
      </c>
      <c r="O8752">
        <v>12472</v>
      </c>
      <c r="P8752">
        <v>17261</v>
      </c>
      <c r="Q8752" t="s">
        <v>41</v>
      </c>
      <c r="R8752">
        <v>756</v>
      </c>
      <c r="S8752" s="2">
        <v>44335</v>
      </c>
      <c r="T8752" s="2">
        <v>44347</v>
      </c>
      <c r="U8752">
        <v>0</v>
      </c>
      <c r="V8752" t="s">
        <v>71</v>
      </c>
      <c r="W8752">
        <v>637</v>
      </c>
      <c r="X8752" t="s">
        <v>60</v>
      </c>
      <c r="Y8752" t="s">
        <v>45</v>
      </c>
      <c r="Z8752">
        <v>0</v>
      </c>
      <c r="AA8752">
        <v>264</v>
      </c>
      <c r="AB8752">
        <v>14294</v>
      </c>
      <c r="AC8752" t="s">
        <v>107</v>
      </c>
    </row>
    <row r="8753" spans="1:29" x14ac:dyDescent="0.3">
      <c r="A8753" s="1" t="s">
        <v>47</v>
      </c>
      <c r="B8753" t="s">
        <v>136</v>
      </c>
      <c r="C8753" t="s">
        <v>2181</v>
      </c>
      <c r="D8753" t="s">
        <v>32</v>
      </c>
      <c r="E8753">
        <v>5</v>
      </c>
      <c r="F8753" t="s">
        <v>99</v>
      </c>
      <c r="G8753" t="s">
        <v>579</v>
      </c>
      <c r="H8753" t="s">
        <v>35</v>
      </c>
      <c r="I8753" t="s">
        <v>3288</v>
      </c>
      <c r="J8753" t="s">
        <v>7197</v>
      </c>
      <c r="K8753" t="s">
        <v>18771</v>
      </c>
      <c r="L8753" t="s">
        <v>18772</v>
      </c>
      <c r="M8753" t="s">
        <v>207</v>
      </c>
      <c r="N8753" t="s">
        <v>58</v>
      </c>
      <c r="O8753">
        <v>5499</v>
      </c>
      <c r="P8753">
        <v>9404</v>
      </c>
      <c r="Q8753" t="s">
        <v>59</v>
      </c>
      <c r="R8753">
        <v>461</v>
      </c>
      <c r="S8753" s="2">
        <v>44388</v>
      </c>
      <c r="T8753" t="s">
        <v>42</v>
      </c>
      <c r="U8753">
        <v>12221</v>
      </c>
      <c r="V8753" t="s">
        <v>106</v>
      </c>
      <c r="W8753">
        <v>842</v>
      </c>
      <c r="X8753" t="s">
        <v>44</v>
      </c>
      <c r="Y8753" t="s">
        <v>72</v>
      </c>
      <c r="Z8753">
        <v>4690</v>
      </c>
      <c r="AA8753">
        <v>677</v>
      </c>
      <c r="AB8753">
        <v>8400</v>
      </c>
      <c r="AC8753" t="s">
        <v>46</v>
      </c>
    </row>
    <row r="8754" spans="1:29" x14ac:dyDescent="0.3">
      <c r="A8754" s="1" t="s">
        <v>29</v>
      </c>
      <c r="B8754" t="s">
        <v>228</v>
      </c>
      <c r="C8754" t="s">
        <v>2333</v>
      </c>
      <c r="D8754" t="s">
        <v>76</v>
      </c>
      <c r="E8754">
        <v>3</v>
      </c>
      <c r="F8754" t="s">
        <v>51</v>
      </c>
      <c r="G8754" t="s">
        <v>1069</v>
      </c>
      <c r="H8754" t="s">
        <v>35</v>
      </c>
      <c r="I8754" t="s">
        <v>1441</v>
      </c>
      <c r="J8754" t="s">
        <v>4107</v>
      </c>
      <c r="K8754" t="s">
        <v>18773</v>
      </c>
      <c r="L8754" t="s">
        <v>18774</v>
      </c>
      <c r="M8754" t="s">
        <v>640</v>
      </c>
      <c r="N8754" t="s">
        <v>58</v>
      </c>
      <c r="O8754">
        <v>24511</v>
      </c>
      <c r="P8754">
        <v>28508</v>
      </c>
      <c r="Q8754" t="s">
        <v>41</v>
      </c>
      <c r="R8754">
        <v>327</v>
      </c>
      <c r="S8754" s="2">
        <v>44821</v>
      </c>
      <c r="T8754" s="2">
        <v>44846</v>
      </c>
      <c r="U8754">
        <v>0</v>
      </c>
      <c r="V8754" t="s">
        <v>85</v>
      </c>
      <c r="W8754">
        <v>543</v>
      </c>
      <c r="X8754" t="s">
        <v>60</v>
      </c>
      <c r="Y8754" t="s">
        <v>72</v>
      </c>
      <c r="Z8754">
        <v>4201</v>
      </c>
      <c r="AA8754">
        <v>562</v>
      </c>
      <c r="AB8754">
        <v>27672</v>
      </c>
      <c r="AC8754" t="s">
        <v>107</v>
      </c>
    </row>
    <row r="8755" spans="1:29" x14ac:dyDescent="0.3">
      <c r="A8755" s="1" t="s">
        <v>47</v>
      </c>
      <c r="B8755" t="s">
        <v>136</v>
      </c>
      <c r="C8755" t="s">
        <v>200</v>
      </c>
      <c r="D8755" t="s">
        <v>155</v>
      </c>
      <c r="E8755">
        <v>9</v>
      </c>
      <c r="F8755" t="s">
        <v>99</v>
      </c>
      <c r="G8755" t="s">
        <v>529</v>
      </c>
      <c r="H8755" t="s">
        <v>79</v>
      </c>
      <c r="I8755" t="s">
        <v>273</v>
      </c>
      <c r="J8755" t="s">
        <v>2920</v>
      </c>
      <c r="K8755" t="s">
        <v>18775</v>
      </c>
      <c r="L8755" t="s">
        <v>18776</v>
      </c>
      <c r="M8755" t="s">
        <v>1847</v>
      </c>
      <c r="N8755" t="s">
        <v>94</v>
      </c>
      <c r="O8755">
        <v>14336</v>
      </c>
      <c r="P8755">
        <v>17474</v>
      </c>
      <c r="Q8755" t="s">
        <v>41</v>
      </c>
      <c r="R8755">
        <v>51</v>
      </c>
      <c r="S8755" s="2">
        <v>44491</v>
      </c>
      <c r="T8755" t="s">
        <v>42</v>
      </c>
      <c r="U8755">
        <v>0</v>
      </c>
      <c r="V8755" t="s">
        <v>106</v>
      </c>
      <c r="W8755">
        <v>438</v>
      </c>
      <c r="X8755" t="s">
        <v>44</v>
      </c>
      <c r="Y8755" t="s">
        <v>61</v>
      </c>
      <c r="Z8755">
        <v>0</v>
      </c>
      <c r="AA8755">
        <v>166</v>
      </c>
      <c r="AB8755">
        <v>16163</v>
      </c>
      <c r="AC8755" t="s">
        <v>107</v>
      </c>
    </row>
    <row r="8756" spans="1:29" x14ac:dyDescent="0.3">
      <c r="A8756" s="1" t="s">
        <v>47</v>
      </c>
      <c r="B8756" t="s">
        <v>136</v>
      </c>
      <c r="C8756" t="s">
        <v>1540</v>
      </c>
      <c r="D8756" t="s">
        <v>169</v>
      </c>
      <c r="E8756">
        <v>5</v>
      </c>
      <c r="F8756" t="s">
        <v>221</v>
      </c>
      <c r="G8756" t="s">
        <v>548</v>
      </c>
      <c r="H8756" t="s">
        <v>79</v>
      </c>
      <c r="I8756" t="s">
        <v>1553</v>
      </c>
      <c r="J8756" t="s">
        <v>6148</v>
      </c>
      <c r="K8756" t="s">
        <v>18777</v>
      </c>
      <c r="L8756" t="s">
        <v>18778</v>
      </c>
      <c r="M8756" t="s">
        <v>1128</v>
      </c>
      <c r="N8756" t="s">
        <v>40</v>
      </c>
      <c r="O8756">
        <v>18561</v>
      </c>
      <c r="P8756">
        <v>21816</v>
      </c>
      <c r="Q8756" t="s">
        <v>95</v>
      </c>
      <c r="R8756">
        <v>863</v>
      </c>
      <c r="S8756" s="2">
        <v>44956</v>
      </c>
      <c r="T8756" s="2">
        <v>44969</v>
      </c>
      <c r="U8756">
        <v>0</v>
      </c>
      <c r="V8756" t="s">
        <v>106</v>
      </c>
      <c r="W8756">
        <v>561</v>
      </c>
      <c r="X8756" t="s">
        <v>60</v>
      </c>
      <c r="Y8756" t="s">
        <v>45</v>
      </c>
      <c r="Z8756">
        <v>0</v>
      </c>
      <c r="AA8756">
        <v>238</v>
      </c>
      <c r="AB8756">
        <v>21500</v>
      </c>
      <c r="AC8756" t="s">
        <v>73</v>
      </c>
    </row>
    <row r="8757" spans="1:29" x14ac:dyDescent="0.3">
      <c r="A8757" s="1" t="s">
        <v>47</v>
      </c>
      <c r="B8757" t="s">
        <v>161</v>
      </c>
      <c r="C8757" t="s">
        <v>184</v>
      </c>
      <c r="D8757" t="s">
        <v>169</v>
      </c>
      <c r="E8757">
        <v>4</v>
      </c>
      <c r="F8757" t="s">
        <v>33</v>
      </c>
      <c r="G8757" t="s">
        <v>728</v>
      </c>
      <c r="H8757" t="s">
        <v>79</v>
      </c>
      <c r="I8757" t="s">
        <v>2985</v>
      </c>
      <c r="J8757" t="s">
        <v>6151</v>
      </c>
      <c r="K8757" t="s">
        <v>18779</v>
      </c>
      <c r="L8757" t="s">
        <v>18780</v>
      </c>
      <c r="M8757" t="s">
        <v>392</v>
      </c>
      <c r="N8757" t="s">
        <v>84</v>
      </c>
      <c r="O8757">
        <v>16112</v>
      </c>
      <c r="P8757">
        <v>18612</v>
      </c>
      <c r="Q8757" t="s">
        <v>41</v>
      </c>
      <c r="R8757">
        <v>232</v>
      </c>
      <c r="S8757" s="2">
        <v>45117</v>
      </c>
      <c r="T8757" s="2">
        <v>45140</v>
      </c>
      <c r="U8757">
        <v>0</v>
      </c>
      <c r="V8757" t="s">
        <v>71</v>
      </c>
      <c r="W8757">
        <v>652</v>
      </c>
      <c r="X8757" t="s">
        <v>60</v>
      </c>
      <c r="Y8757" t="s">
        <v>45</v>
      </c>
      <c r="Z8757">
        <v>0</v>
      </c>
      <c r="AA8757">
        <v>103</v>
      </c>
      <c r="AB8757">
        <v>16142</v>
      </c>
      <c r="AC8757" t="s">
        <v>107</v>
      </c>
    </row>
    <row r="8758" spans="1:29" x14ac:dyDescent="0.3">
      <c r="A8758" s="1" t="s">
        <v>47</v>
      </c>
      <c r="B8758" t="s">
        <v>145</v>
      </c>
      <c r="C8758" t="s">
        <v>688</v>
      </c>
      <c r="D8758" t="s">
        <v>352</v>
      </c>
      <c r="E8758">
        <v>5</v>
      </c>
      <c r="F8758" t="s">
        <v>221</v>
      </c>
      <c r="G8758" t="s">
        <v>858</v>
      </c>
      <c r="H8758" t="s">
        <v>35</v>
      </c>
      <c r="I8758" t="s">
        <v>1656</v>
      </c>
      <c r="J8758" t="s">
        <v>7145</v>
      </c>
      <c r="K8758" t="s">
        <v>18781</v>
      </c>
      <c r="L8758" t="s">
        <v>18782</v>
      </c>
      <c r="M8758" t="s">
        <v>499</v>
      </c>
      <c r="N8758" t="s">
        <v>94</v>
      </c>
      <c r="O8758">
        <v>21502</v>
      </c>
      <c r="P8758">
        <v>24816</v>
      </c>
      <c r="Q8758" t="s">
        <v>59</v>
      </c>
      <c r="R8758">
        <v>908</v>
      </c>
      <c r="S8758" s="2">
        <v>44468</v>
      </c>
      <c r="T8758" s="2">
        <v>44476</v>
      </c>
      <c r="U8758">
        <v>49476</v>
      </c>
      <c r="V8758" t="s">
        <v>85</v>
      </c>
      <c r="W8758">
        <v>818</v>
      </c>
      <c r="X8758" t="s">
        <v>60</v>
      </c>
      <c r="Y8758" t="s">
        <v>72</v>
      </c>
      <c r="Z8758">
        <v>0</v>
      </c>
      <c r="AA8758">
        <v>498</v>
      </c>
      <c r="AB8758">
        <v>21677</v>
      </c>
      <c r="AC8758" t="s">
        <v>73</v>
      </c>
    </row>
    <row r="8759" spans="1:29" x14ac:dyDescent="0.3">
      <c r="A8759" s="1" t="s">
        <v>47</v>
      </c>
      <c r="B8759" t="s">
        <v>117</v>
      </c>
      <c r="C8759" t="s">
        <v>1406</v>
      </c>
      <c r="D8759" t="s">
        <v>128</v>
      </c>
      <c r="E8759">
        <v>4</v>
      </c>
      <c r="F8759" t="s">
        <v>33</v>
      </c>
      <c r="G8759" t="s">
        <v>848</v>
      </c>
      <c r="H8759" t="s">
        <v>35</v>
      </c>
      <c r="I8759" t="s">
        <v>1926</v>
      </c>
      <c r="J8759" t="s">
        <v>645</v>
      </c>
      <c r="K8759" t="s">
        <v>18783</v>
      </c>
      <c r="L8759" t="s">
        <v>18784</v>
      </c>
      <c r="M8759" t="s">
        <v>1852</v>
      </c>
      <c r="N8759" t="s">
        <v>84</v>
      </c>
      <c r="O8759">
        <v>17741</v>
      </c>
      <c r="P8759">
        <v>19759</v>
      </c>
      <c r="Q8759" t="s">
        <v>95</v>
      </c>
      <c r="R8759">
        <v>615</v>
      </c>
      <c r="S8759" s="2">
        <v>45262</v>
      </c>
      <c r="T8759" s="2">
        <v>45269</v>
      </c>
      <c r="U8759">
        <v>0</v>
      </c>
      <c r="V8759" t="s">
        <v>71</v>
      </c>
      <c r="W8759">
        <v>686</v>
      </c>
      <c r="X8759" t="s">
        <v>60</v>
      </c>
      <c r="Y8759" t="s">
        <v>72</v>
      </c>
      <c r="Z8759">
        <v>0</v>
      </c>
      <c r="AA8759">
        <v>767</v>
      </c>
      <c r="AB8759">
        <v>19550</v>
      </c>
      <c r="AC8759" t="s">
        <v>107</v>
      </c>
    </row>
    <row r="8760" spans="1:29" x14ac:dyDescent="0.3">
      <c r="A8760" s="1" t="s">
        <v>29</v>
      </c>
      <c r="B8760" t="s">
        <v>30</v>
      </c>
      <c r="C8760" t="s">
        <v>2291</v>
      </c>
      <c r="D8760" t="s">
        <v>185</v>
      </c>
      <c r="E8760">
        <v>10</v>
      </c>
      <c r="F8760" t="s">
        <v>77</v>
      </c>
      <c r="G8760" t="s">
        <v>264</v>
      </c>
      <c r="H8760" t="s">
        <v>79</v>
      </c>
      <c r="I8760" t="s">
        <v>36</v>
      </c>
      <c r="J8760" t="s">
        <v>224</v>
      </c>
      <c r="K8760" t="s">
        <v>18785</v>
      </c>
      <c r="L8760" t="s">
        <v>18786</v>
      </c>
      <c r="M8760" t="s">
        <v>1395</v>
      </c>
      <c r="N8760" t="s">
        <v>58</v>
      </c>
      <c r="O8760">
        <v>24397</v>
      </c>
      <c r="P8760">
        <v>27578</v>
      </c>
      <c r="Q8760" t="s">
        <v>59</v>
      </c>
      <c r="R8760">
        <v>552</v>
      </c>
      <c r="S8760" s="2">
        <v>44705</v>
      </c>
      <c r="T8760" t="s">
        <v>42</v>
      </c>
      <c r="U8760">
        <v>2187</v>
      </c>
      <c r="V8760" t="s">
        <v>71</v>
      </c>
      <c r="W8760">
        <v>672</v>
      </c>
      <c r="X8760" t="s">
        <v>44</v>
      </c>
      <c r="Y8760" t="s">
        <v>61</v>
      </c>
      <c r="Z8760">
        <v>4407</v>
      </c>
      <c r="AA8760">
        <v>139</v>
      </c>
      <c r="AB8760">
        <v>24776</v>
      </c>
      <c r="AC8760" t="s">
        <v>46</v>
      </c>
    </row>
    <row r="8761" spans="1:29" x14ac:dyDescent="0.3">
      <c r="A8761" s="1" t="s">
        <v>29</v>
      </c>
      <c r="B8761" t="s">
        <v>541</v>
      </c>
      <c r="C8761" t="s">
        <v>1165</v>
      </c>
      <c r="D8761" t="s">
        <v>387</v>
      </c>
      <c r="E8761">
        <v>9</v>
      </c>
      <c r="F8761" t="s">
        <v>99</v>
      </c>
      <c r="G8761" t="s">
        <v>529</v>
      </c>
      <c r="H8761" t="s">
        <v>79</v>
      </c>
      <c r="I8761" t="s">
        <v>36</v>
      </c>
      <c r="J8761" t="s">
        <v>1898</v>
      </c>
      <c r="K8761" t="s">
        <v>18787</v>
      </c>
      <c r="L8761" t="s">
        <v>18788</v>
      </c>
      <c r="M8761" t="s">
        <v>1340</v>
      </c>
      <c r="N8761" t="s">
        <v>94</v>
      </c>
      <c r="O8761">
        <v>20295</v>
      </c>
      <c r="P8761">
        <v>23104</v>
      </c>
      <c r="Q8761" t="s">
        <v>59</v>
      </c>
      <c r="R8761">
        <v>231</v>
      </c>
      <c r="S8761" s="2">
        <v>44331</v>
      </c>
      <c r="T8761" s="2">
        <v>44340</v>
      </c>
      <c r="U8761">
        <v>42042</v>
      </c>
      <c r="V8761" t="s">
        <v>85</v>
      </c>
      <c r="W8761">
        <v>836</v>
      </c>
      <c r="X8761" t="s">
        <v>60</v>
      </c>
      <c r="Y8761" t="s">
        <v>61</v>
      </c>
      <c r="Z8761">
        <v>0</v>
      </c>
      <c r="AA8761">
        <v>280</v>
      </c>
      <c r="AB8761">
        <v>22377</v>
      </c>
      <c r="AC8761" t="s">
        <v>73</v>
      </c>
    </row>
    <row r="8762" spans="1:29" x14ac:dyDescent="0.3">
      <c r="A8762" s="1" t="s">
        <v>47</v>
      </c>
      <c r="B8762" t="s">
        <v>48</v>
      </c>
      <c r="C8762" t="s">
        <v>2654</v>
      </c>
      <c r="D8762" t="s">
        <v>50</v>
      </c>
      <c r="E8762">
        <v>1</v>
      </c>
      <c r="F8762" t="s">
        <v>120</v>
      </c>
      <c r="G8762" t="s">
        <v>543</v>
      </c>
      <c r="H8762" t="s">
        <v>79</v>
      </c>
      <c r="I8762" t="s">
        <v>1589</v>
      </c>
      <c r="J8762" t="s">
        <v>5750</v>
      </c>
      <c r="K8762" t="s">
        <v>18789</v>
      </c>
      <c r="L8762" t="s">
        <v>18790</v>
      </c>
      <c r="M8762" t="s">
        <v>220</v>
      </c>
      <c r="N8762" t="s">
        <v>84</v>
      </c>
      <c r="O8762">
        <v>6616</v>
      </c>
      <c r="P8762">
        <v>11336</v>
      </c>
      <c r="Q8762" t="s">
        <v>41</v>
      </c>
      <c r="R8762">
        <v>392</v>
      </c>
      <c r="S8762" s="2">
        <v>44619</v>
      </c>
      <c r="T8762" s="2">
        <v>44641</v>
      </c>
      <c r="U8762">
        <v>0</v>
      </c>
      <c r="V8762" t="s">
        <v>43</v>
      </c>
      <c r="W8762">
        <v>679</v>
      </c>
      <c r="X8762" t="s">
        <v>60</v>
      </c>
      <c r="Y8762" t="s">
        <v>72</v>
      </c>
      <c r="Z8762">
        <v>0</v>
      </c>
      <c r="AA8762">
        <v>629</v>
      </c>
      <c r="AB8762">
        <v>9286</v>
      </c>
      <c r="AC8762" t="s">
        <v>46</v>
      </c>
    </row>
    <row r="8763" spans="1:29" x14ac:dyDescent="0.3">
      <c r="A8763" s="1" t="s">
        <v>47</v>
      </c>
      <c r="B8763" t="s">
        <v>48</v>
      </c>
      <c r="C8763" t="s">
        <v>1559</v>
      </c>
      <c r="D8763" t="s">
        <v>178</v>
      </c>
      <c r="E8763">
        <v>8</v>
      </c>
      <c r="F8763" t="s">
        <v>221</v>
      </c>
      <c r="G8763" t="s">
        <v>250</v>
      </c>
      <c r="H8763" t="s">
        <v>35</v>
      </c>
      <c r="I8763" t="s">
        <v>3113</v>
      </c>
      <c r="J8763" t="s">
        <v>157</v>
      </c>
      <c r="K8763" t="s">
        <v>18791</v>
      </c>
      <c r="L8763" t="s">
        <v>18792</v>
      </c>
      <c r="M8763" t="s">
        <v>220</v>
      </c>
      <c r="N8763" t="s">
        <v>94</v>
      </c>
      <c r="O8763">
        <v>4650</v>
      </c>
      <c r="P8763">
        <v>8120</v>
      </c>
      <c r="Q8763" t="s">
        <v>95</v>
      </c>
      <c r="R8763">
        <v>336</v>
      </c>
      <c r="S8763" s="2">
        <v>44292</v>
      </c>
      <c r="T8763" s="2">
        <v>44315</v>
      </c>
      <c r="U8763">
        <v>0</v>
      </c>
      <c r="V8763" t="s">
        <v>71</v>
      </c>
      <c r="W8763">
        <v>557</v>
      </c>
      <c r="X8763" t="s">
        <v>60</v>
      </c>
      <c r="Y8763" t="s">
        <v>61</v>
      </c>
      <c r="Z8763">
        <v>0</v>
      </c>
      <c r="AA8763">
        <v>672</v>
      </c>
      <c r="AB8763">
        <v>6924</v>
      </c>
      <c r="AC8763" t="s">
        <v>46</v>
      </c>
    </row>
    <row r="8764" spans="1:29" x14ac:dyDescent="0.3">
      <c r="A8764" s="1" t="s">
        <v>29</v>
      </c>
      <c r="B8764" t="s">
        <v>86</v>
      </c>
      <c r="C8764" t="s">
        <v>366</v>
      </c>
      <c r="D8764" t="s">
        <v>155</v>
      </c>
      <c r="E8764">
        <v>9</v>
      </c>
      <c r="F8764" t="s">
        <v>33</v>
      </c>
      <c r="G8764" t="s">
        <v>411</v>
      </c>
      <c r="H8764" t="s">
        <v>35</v>
      </c>
      <c r="I8764" t="s">
        <v>513</v>
      </c>
      <c r="J8764" t="s">
        <v>1600</v>
      </c>
      <c r="K8764" t="s">
        <v>18793</v>
      </c>
      <c r="L8764" t="s">
        <v>18794</v>
      </c>
      <c r="M8764" t="s">
        <v>1597</v>
      </c>
      <c r="N8764" t="s">
        <v>58</v>
      </c>
      <c r="O8764">
        <v>19805</v>
      </c>
      <c r="P8764">
        <v>22857</v>
      </c>
      <c r="Q8764" t="s">
        <v>59</v>
      </c>
      <c r="R8764">
        <v>540</v>
      </c>
      <c r="S8764" s="2">
        <v>44381</v>
      </c>
      <c r="T8764" t="s">
        <v>42</v>
      </c>
      <c r="U8764">
        <v>13688</v>
      </c>
      <c r="V8764" t="s">
        <v>43</v>
      </c>
      <c r="W8764">
        <v>578</v>
      </c>
      <c r="X8764" t="s">
        <v>44</v>
      </c>
      <c r="Y8764" t="s">
        <v>61</v>
      </c>
      <c r="Z8764">
        <v>4905</v>
      </c>
      <c r="AA8764">
        <v>390</v>
      </c>
      <c r="AB8764">
        <v>22396</v>
      </c>
      <c r="AC8764" t="s">
        <v>107</v>
      </c>
    </row>
    <row r="8765" spans="1:29" x14ac:dyDescent="0.3">
      <c r="A8765" s="1" t="s">
        <v>29</v>
      </c>
      <c r="B8765" t="s">
        <v>96</v>
      </c>
      <c r="C8765" t="s">
        <v>2973</v>
      </c>
      <c r="D8765" t="s">
        <v>76</v>
      </c>
      <c r="E8765">
        <v>3</v>
      </c>
      <c r="F8765" t="s">
        <v>64</v>
      </c>
      <c r="G8765" t="s">
        <v>258</v>
      </c>
      <c r="H8765" t="s">
        <v>79</v>
      </c>
      <c r="I8765" t="s">
        <v>11951</v>
      </c>
      <c r="J8765" t="s">
        <v>524</v>
      </c>
      <c r="K8765" t="s">
        <v>18795</v>
      </c>
      <c r="L8765" t="s">
        <v>18796</v>
      </c>
      <c r="M8765" t="s">
        <v>1197</v>
      </c>
      <c r="N8765" t="s">
        <v>84</v>
      </c>
      <c r="O8765">
        <v>4320</v>
      </c>
      <c r="P8765">
        <v>8798</v>
      </c>
      <c r="Q8765" t="s">
        <v>59</v>
      </c>
      <c r="R8765">
        <v>519</v>
      </c>
      <c r="S8765" s="2">
        <v>44456</v>
      </c>
      <c r="T8765" t="s">
        <v>42</v>
      </c>
      <c r="U8765">
        <v>47685</v>
      </c>
      <c r="V8765" t="s">
        <v>85</v>
      </c>
      <c r="W8765">
        <v>704</v>
      </c>
      <c r="X8765" t="s">
        <v>44</v>
      </c>
      <c r="Y8765" t="s">
        <v>61</v>
      </c>
      <c r="Z8765">
        <v>0</v>
      </c>
      <c r="AA8765">
        <v>188</v>
      </c>
      <c r="AB8765">
        <v>7081</v>
      </c>
      <c r="AC8765" t="s">
        <v>107</v>
      </c>
    </row>
    <row r="8766" spans="1:29" x14ac:dyDescent="0.3">
      <c r="A8766" s="1" t="s">
        <v>29</v>
      </c>
      <c r="B8766" t="s">
        <v>74</v>
      </c>
      <c r="C8766" t="s">
        <v>903</v>
      </c>
      <c r="D8766" t="s">
        <v>257</v>
      </c>
      <c r="E8766">
        <v>10</v>
      </c>
      <c r="F8766" t="s">
        <v>33</v>
      </c>
      <c r="G8766" t="s">
        <v>111</v>
      </c>
      <c r="H8766" t="s">
        <v>35</v>
      </c>
      <c r="I8766" t="s">
        <v>341</v>
      </c>
      <c r="J8766" t="s">
        <v>4783</v>
      </c>
      <c r="K8766" t="s">
        <v>18797</v>
      </c>
      <c r="L8766" t="s">
        <v>18798</v>
      </c>
      <c r="M8766" t="s">
        <v>969</v>
      </c>
      <c r="N8766" t="s">
        <v>58</v>
      </c>
      <c r="O8766">
        <v>5667</v>
      </c>
      <c r="P8766">
        <v>9958</v>
      </c>
      <c r="Q8766" t="s">
        <v>95</v>
      </c>
      <c r="R8766">
        <v>245</v>
      </c>
      <c r="S8766" s="2">
        <v>45279</v>
      </c>
      <c r="T8766" t="s">
        <v>42</v>
      </c>
      <c r="U8766">
        <v>0</v>
      </c>
      <c r="V8766" t="s">
        <v>106</v>
      </c>
      <c r="W8766">
        <v>633</v>
      </c>
      <c r="X8766" t="s">
        <v>44</v>
      </c>
      <c r="Y8766" t="s">
        <v>72</v>
      </c>
      <c r="Z8766">
        <v>3065</v>
      </c>
      <c r="AA8766">
        <v>330</v>
      </c>
      <c r="AB8766">
        <v>9471</v>
      </c>
      <c r="AC8766" t="s">
        <v>107</v>
      </c>
    </row>
    <row r="8767" spans="1:29" x14ac:dyDescent="0.3">
      <c r="A8767" s="1" t="s">
        <v>47</v>
      </c>
      <c r="B8767" t="s">
        <v>234</v>
      </c>
      <c r="C8767" t="s">
        <v>2565</v>
      </c>
      <c r="D8767" t="s">
        <v>185</v>
      </c>
      <c r="E8767">
        <v>1</v>
      </c>
      <c r="F8767" t="s">
        <v>271</v>
      </c>
      <c r="G8767" t="s">
        <v>1060</v>
      </c>
      <c r="H8767" t="s">
        <v>35</v>
      </c>
      <c r="I8767" t="s">
        <v>1480</v>
      </c>
      <c r="J8767" t="s">
        <v>2819</v>
      </c>
      <c r="K8767" t="s">
        <v>18799</v>
      </c>
      <c r="L8767" t="s">
        <v>18800</v>
      </c>
      <c r="M8767" t="s">
        <v>984</v>
      </c>
      <c r="N8767" t="s">
        <v>84</v>
      </c>
      <c r="O8767">
        <v>25716</v>
      </c>
      <c r="P8767">
        <v>29424</v>
      </c>
      <c r="Q8767" t="s">
        <v>41</v>
      </c>
      <c r="R8767">
        <v>790</v>
      </c>
      <c r="S8767" s="2">
        <v>44890</v>
      </c>
      <c r="T8767" s="2">
        <v>44909</v>
      </c>
      <c r="U8767">
        <v>0</v>
      </c>
      <c r="V8767" t="s">
        <v>106</v>
      </c>
      <c r="W8767">
        <v>772</v>
      </c>
      <c r="X8767" t="s">
        <v>60</v>
      </c>
      <c r="Y8767" t="s">
        <v>61</v>
      </c>
      <c r="Z8767">
        <v>0</v>
      </c>
      <c r="AA8767">
        <v>769</v>
      </c>
      <c r="AB8767">
        <v>28025</v>
      </c>
      <c r="AC8767" t="s">
        <v>107</v>
      </c>
    </row>
    <row r="8768" spans="1:29" x14ac:dyDescent="0.3">
      <c r="A8768" s="1" t="s">
        <v>29</v>
      </c>
      <c r="B8768" t="s">
        <v>62</v>
      </c>
      <c r="C8768" t="s">
        <v>1552</v>
      </c>
      <c r="D8768" t="s">
        <v>185</v>
      </c>
      <c r="E8768">
        <v>2</v>
      </c>
      <c r="F8768" t="s">
        <v>51</v>
      </c>
      <c r="G8768" t="s">
        <v>285</v>
      </c>
      <c r="H8768" t="s">
        <v>35</v>
      </c>
      <c r="I8768" t="s">
        <v>1083</v>
      </c>
      <c r="J8768" t="s">
        <v>936</v>
      </c>
      <c r="K8768" t="s">
        <v>18801</v>
      </c>
      <c r="L8768" t="s">
        <v>18802</v>
      </c>
      <c r="M8768" t="s">
        <v>1330</v>
      </c>
      <c r="N8768" t="s">
        <v>58</v>
      </c>
      <c r="O8768">
        <v>11591</v>
      </c>
      <c r="P8768">
        <v>14253</v>
      </c>
      <c r="Q8768" t="s">
        <v>59</v>
      </c>
      <c r="R8768">
        <v>897</v>
      </c>
      <c r="S8768" s="2">
        <v>44475</v>
      </c>
      <c r="T8768" s="2">
        <v>44495</v>
      </c>
      <c r="U8768">
        <v>43810</v>
      </c>
      <c r="V8768" t="s">
        <v>71</v>
      </c>
      <c r="W8768">
        <v>728</v>
      </c>
      <c r="X8768" t="s">
        <v>60</v>
      </c>
      <c r="Y8768" t="s">
        <v>72</v>
      </c>
      <c r="Z8768">
        <v>2252</v>
      </c>
      <c r="AA8768">
        <v>179</v>
      </c>
      <c r="AB8768">
        <v>14083</v>
      </c>
      <c r="AC8768" t="s">
        <v>73</v>
      </c>
    </row>
    <row r="8769" spans="1:29" x14ac:dyDescent="0.3">
      <c r="A8769" s="1" t="s">
        <v>47</v>
      </c>
      <c r="B8769" t="s">
        <v>161</v>
      </c>
      <c r="C8769" t="s">
        <v>1487</v>
      </c>
      <c r="D8769" t="s">
        <v>236</v>
      </c>
      <c r="E8769">
        <v>5</v>
      </c>
      <c r="F8769" t="s">
        <v>99</v>
      </c>
      <c r="G8769" t="s">
        <v>529</v>
      </c>
      <c r="H8769" t="s">
        <v>79</v>
      </c>
      <c r="I8769" t="s">
        <v>966</v>
      </c>
      <c r="J8769" t="s">
        <v>3212</v>
      </c>
      <c r="K8769" t="s">
        <v>18803</v>
      </c>
      <c r="L8769" t="s">
        <v>18804</v>
      </c>
      <c r="M8769" t="s">
        <v>283</v>
      </c>
      <c r="N8769" t="s">
        <v>40</v>
      </c>
      <c r="O8769">
        <v>26490</v>
      </c>
      <c r="P8769">
        <v>30006</v>
      </c>
      <c r="Q8769" t="s">
        <v>95</v>
      </c>
      <c r="R8769">
        <v>264</v>
      </c>
      <c r="S8769" s="2">
        <v>44781</v>
      </c>
      <c r="T8769" t="s">
        <v>42</v>
      </c>
      <c r="U8769">
        <v>0</v>
      </c>
      <c r="V8769" t="s">
        <v>85</v>
      </c>
      <c r="W8769">
        <v>565</v>
      </c>
      <c r="X8769" t="s">
        <v>44</v>
      </c>
      <c r="Y8769" t="s">
        <v>61</v>
      </c>
      <c r="Z8769">
        <v>0</v>
      </c>
      <c r="AA8769">
        <v>298</v>
      </c>
      <c r="AB8769">
        <v>28327</v>
      </c>
      <c r="AC8769" t="s">
        <v>73</v>
      </c>
    </row>
    <row r="8770" spans="1:29" x14ac:dyDescent="0.3">
      <c r="A8770" s="1" t="s">
        <v>29</v>
      </c>
      <c r="B8770" t="s">
        <v>393</v>
      </c>
      <c r="C8770" t="s">
        <v>649</v>
      </c>
      <c r="D8770" t="s">
        <v>178</v>
      </c>
      <c r="E8770">
        <v>8</v>
      </c>
      <c r="F8770" t="s">
        <v>51</v>
      </c>
      <c r="G8770" t="s">
        <v>52</v>
      </c>
      <c r="H8770" t="s">
        <v>79</v>
      </c>
      <c r="I8770" t="s">
        <v>36</v>
      </c>
      <c r="J8770" t="s">
        <v>5698</v>
      </c>
      <c r="K8770" t="s">
        <v>18805</v>
      </c>
      <c r="L8770" t="s">
        <v>18806</v>
      </c>
      <c r="M8770" t="s">
        <v>654</v>
      </c>
      <c r="N8770" t="s">
        <v>40</v>
      </c>
      <c r="O8770">
        <v>13204</v>
      </c>
      <c r="P8770">
        <v>17183</v>
      </c>
      <c r="Q8770" t="s">
        <v>95</v>
      </c>
      <c r="R8770">
        <v>901</v>
      </c>
      <c r="S8770" s="2">
        <v>44479</v>
      </c>
      <c r="T8770" t="s">
        <v>42</v>
      </c>
      <c r="U8770">
        <v>0</v>
      </c>
      <c r="V8770" t="s">
        <v>43</v>
      </c>
      <c r="W8770">
        <v>837</v>
      </c>
      <c r="X8770" t="s">
        <v>44</v>
      </c>
      <c r="Y8770" t="s">
        <v>61</v>
      </c>
      <c r="Z8770">
        <v>0</v>
      </c>
      <c r="AA8770">
        <v>209</v>
      </c>
      <c r="AB8770">
        <v>16842</v>
      </c>
      <c r="AC8770" t="s">
        <v>107</v>
      </c>
    </row>
    <row r="8771" spans="1:29" x14ac:dyDescent="0.3">
      <c r="A8771" s="1" t="s">
        <v>29</v>
      </c>
      <c r="B8771" t="s">
        <v>393</v>
      </c>
      <c r="C8771" t="s">
        <v>3251</v>
      </c>
      <c r="D8771" t="s">
        <v>185</v>
      </c>
      <c r="E8771">
        <v>6</v>
      </c>
      <c r="F8771" t="s">
        <v>64</v>
      </c>
      <c r="G8771" t="s">
        <v>388</v>
      </c>
      <c r="H8771" t="s">
        <v>35</v>
      </c>
      <c r="I8771" t="s">
        <v>2100</v>
      </c>
      <c r="J8771" t="s">
        <v>354</v>
      </c>
      <c r="K8771">
        <v>4850952255</v>
      </c>
      <c r="L8771" t="s">
        <v>18807</v>
      </c>
      <c r="M8771" t="s">
        <v>876</v>
      </c>
      <c r="N8771" t="s">
        <v>84</v>
      </c>
      <c r="O8771">
        <v>21901</v>
      </c>
      <c r="P8771">
        <v>24439</v>
      </c>
      <c r="Q8771" t="s">
        <v>95</v>
      </c>
      <c r="R8771">
        <v>330</v>
      </c>
      <c r="S8771" s="2">
        <v>44932</v>
      </c>
      <c r="T8771" t="s">
        <v>42</v>
      </c>
      <c r="U8771">
        <v>0</v>
      </c>
      <c r="V8771" t="s">
        <v>71</v>
      </c>
      <c r="W8771">
        <v>706</v>
      </c>
      <c r="X8771" t="s">
        <v>44</v>
      </c>
      <c r="Y8771" t="s">
        <v>45</v>
      </c>
      <c r="Z8771">
        <v>0</v>
      </c>
      <c r="AA8771">
        <v>883</v>
      </c>
      <c r="AB8771">
        <v>23303</v>
      </c>
      <c r="AC8771" t="s">
        <v>46</v>
      </c>
    </row>
    <row r="8772" spans="1:29" x14ac:dyDescent="0.3">
      <c r="A8772" s="1" t="s">
        <v>29</v>
      </c>
      <c r="B8772" t="s">
        <v>74</v>
      </c>
      <c r="C8772" t="s">
        <v>2107</v>
      </c>
      <c r="D8772" t="s">
        <v>178</v>
      </c>
      <c r="E8772">
        <v>2</v>
      </c>
      <c r="F8772" t="s">
        <v>271</v>
      </c>
      <c r="G8772" t="s">
        <v>353</v>
      </c>
      <c r="H8772" t="s">
        <v>79</v>
      </c>
      <c r="I8772" t="s">
        <v>322</v>
      </c>
      <c r="J8772" t="s">
        <v>2034</v>
      </c>
      <c r="K8772" t="s">
        <v>18808</v>
      </c>
      <c r="L8772" t="s">
        <v>18809</v>
      </c>
      <c r="M8772" t="s">
        <v>969</v>
      </c>
      <c r="N8772" t="s">
        <v>94</v>
      </c>
      <c r="O8772">
        <v>6995</v>
      </c>
      <c r="P8772">
        <v>10604</v>
      </c>
      <c r="Q8772" t="s">
        <v>59</v>
      </c>
      <c r="R8772">
        <v>214</v>
      </c>
      <c r="S8772" s="2">
        <v>44531</v>
      </c>
      <c r="T8772" s="2">
        <v>44561</v>
      </c>
      <c r="U8772">
        <v>4479</v>
      </c>
      <c r="V8772" t="s">
        <v>71</v>
      </c>
      <c r="W8772">
        <v>523</v>
      </c>
      <c r="X8772" t="s">
        <v>60</v>
      </c>
      <c r="Y8772" t="s">
        <v>61</v>
      </c>
      <c r="Z8772">
        <v>0</v>
      </c>
      <c r="AA8772">
        <v>964</v>
      </c>
      <c r="AB8772">
        <v>9845</v>
      </c>
      <c r="AC8772" t="s">
        <v>107</v>
      </c>
    </row>
    <row r="8773" spans="1:29" x14ac:dyDescent="0.3">
      <c r="A8773" s="1" t="s">
        <v>47</v>
      </c>
      <c r="B8773" t="s">
        <v>108</v>
      </c>
      <c r="C8773" t="s">
        <v>439</v>
      </c>
      <c r="D8773" t="s">
        <v>178</v>
      </c>
      <c r="E8773">
        <v>10</v>
      </c>
      <c r="F8773" t="s">
        <v>64</v>
      </c>
      <c r="G8773" t="s">
        <v>388</v>
      </c>
      <c r="H8773" t="s">
        <v>79</v>
      </c>
      <c r="I8773" t="s">
        <v>869</v>
      </c>
      <c r="J8773" t="s">
        <v>637</v>
      </c>
      <c r="K8773" t="s">
        <v>18810</v>
      </c>
      <c r="L8773" t="s">
        <v>18811</v>
      </c>
      <c r="M8773" t="s">
        <v>1278</v>
      </c>
      <c r="N8773" t="s">
        <v>58</v>
      </c>
      <c r="O8773">
        <v>13729</v>
      </c>
      <c r="P8773">
        <v>16411</v>
      </c>
      <c r="Q8773" t="s">
        <v>59</v>
      </c>
      <c r="R8773">
        <v>702</v>
      </c>
      <c r="S8773" s="2">
        <v>45244</v>
      </c>
      <c r="T8773" s="2">
        <v>45260</v>
      </c>
      <c r="U8773">
        <v>20500</v>
      </c>
      <c r="V8773" t="s">
        <v>71</v>
      </c>
      <c r="W8773">
        <v>789</v>
      </c>
      <c r="X8773" t="s">
        <v>60</v>
      </c>
      <c r="Y8773" t="s">
        <v>72</v>
      </c>
      <c r="Z8773">
        <v>3005</v>
      </c>
      <c r="AA8773">
        <v>159</v>
      </c>
      <c r="AB8773">
        <v>14040</v>
      </c>
      <c r="AC8773" t="s">
        <v>107</v>
      </c>
    </row>
    <row r="8774" spans="1:29" x14ac:dyDescent="0.3">
      <c r="A8774" s="1" t="s">
        <v>29</v>
      </c>
      <c r="B8774" t="s">
        <v>30</v>
      </c>
      <c r="C8774" t="s">
        <v>1954</v>
      </c>
      <c r="D8774" t="s">
        <v>50</v>
      </c>
      <c r="E8774">
        <v>1</v>
      </c>
      <c r="F8774" t="s">
        <v>186</v>
      </c>
      <c r="G8774" t="s">
        <v>187</v>
      </c>
      <c r="H8774" t="s">
        <v>79</v>
      </c>
      <c r="I8774" t="s">
        <v>673</v>
      </c>
      <c r="J8774" t="s">
        <v>524</v>
      </c>
      <c r="K8774" t="s">
        <v>18812</v>
      </c>
      <c r="L8774" t="s">
        <v>18813</v>
      </c>
      <c r="M8774" t="s">
        <v>825</v>
      </c>
      <c r="N8774" t="s">
        <v>58</v>
      </c>
      <c r="O8774">
        <v>13979</v>
      </c>
      <c r="P8774">
        <v>18028</v>
      </c>
      <c r="Q8774" t="s">
        <v>41</v>
      </c>
      <c r="R8774">
        <v>234</v>
      </c>
      <c r="S8774" s="2">
        <v>45335</v>
      </c>
      <c r="T8774" t="s">
        <v>42</v>
      </c>
      <c r="U8774">
        <v>0</v>
      </c>
      <c r="V8774" t="s">
        <v>71</v>
      </c>
      <c r="W8774">
        <v>806</v>
      </c>
      <c r="X8774" t="s">
        <v>44</v>
      </c>
      <c r="Y8774" t="s">
        <v>61</v>
      </c>
      <c r="Z8774">
        <v>4366</v>
      </c>
      <c r="AA8774">
        <v>739</v>
      </c>
      <c r="AB8774">
        <v>14204</v>
      </c>
      <c r="AC8774" t="s">
        <v>46</v>
      </c>
    </row>
    <row r="8775" spans="1:29" x14ac:dyDescent="0.3">
      <c r="A8775" s="1" t="s">
        <v>47</v>
      </c>
      <c r="B8775" t="s">
        <v>145</v>
      </c>
      <c r="C8775" t="s">
        <v>146</v>
      </c>
      <c r="D8775" t="s">
        <v>128</v>
      </c>
      <c r="E8775">
        <v>10</v>
      </c>
      <c r="F8775" t="s">
        <v>186</v>
      </c>
      <c r="G8775" t="s">
        <v>710</v>
      </c>
      <c r="H8775" t="s">
        <v>35</v>
      </c>
      <c r="I8775" t="s">
        <v>1267</v>
      </c>
      <c r="J8775" t="s">
        <v>18814</v>
      </c>
      <c r="K8775" t="s">
        <v>18815</v>
      </c>
      <c r="L8775" t="s">
        <v>18816</v>
      </c>
      <c r="M8775" t="s">
        <v>1294</v>
      </c>
      <c r="N8775" t="s">
        <v>84</v>
      </c>
      <c r="O8775">
        <v>4357</v>
      </c>
      <c r="P8775">
        <v>9336</v>
      </c>
      <c r="Q8775" t="s">
        <v>59</v>
      </c>
      <c r="R8775">
        <v>435</v>
      </c>
      <c r="S8775" s="2">
        <v>44987</v>
      </c>
      <c r="T8775" t="s">
        <v>42</v>
      </c>
      <c r="U8775">
        <v>41293</v>
      </c>
      <c r="V8775" t="s">
        <v>106</v>
      </c>
      <c r="W8775">
        <v>460</v>
      </c>
      <c r="X8775" t="s">
        <v>44</v>
      </c>
      <c r="Y8775" t="s">
        <v>61</v>
      </c>
      <c r="Z8775">
        <v>0</v>
      </c>
      <c r="AA8775">
        <v>606</v>
      </c>
      <c r="AB8775">
        <v>4376</v>
      </c>
      <c r="AC8775" t="s">
        <v>73</v>
      </c>
    </row>
    <row r="8776" spans="1:29" x14ac:dyDescent="0.3">
      <c r="A8776" s="1" t="s">
        <v>47</v>
      </c>
      <c r="B8776" t="s">
        <v>108</v>
      </c>
      <c r="C8776" t="s">
        <v>439</v>
      </c>
      <c r="D8776" t="s">
        <v>119</v>
      </c>
      <c r="E8776">
        <v>1</v>
      </c>
      <c r="F8776" t="s">
        <v>51</v>
      </c>
      <c r="G8776" t="s">
        <v>710</v>
      </c>
      <c r="H8776" t="s">
        <v>35</v>
      </c>
      <c r="I8776" t="s">
        <v>3007</v>
      </c>
      <c r="J8776" t="s">
        <v>1594</v>
      </c>
      <c r="K8776" t="s">
        <v>18817</v>
      </c>
      <c r="L8776" t="s">
        <v>18818</v>
      </c>
      <c r="M8776" t="s">
        <v>1278</v>
      </c>
      <c r="N8776" t="s">
        <v>58</v>
      </c>
      <c r="O8776">
        <v>8350</v>
      </c>
      <c r="P8776">
        <v>10810</v>
      </c>
      <c r="Q8776" t="s">
        <v>41</v>
      </c>
      <c r="R8776">
        <v>735</v>
      </c>
      <c r="S8776" s="2">
        <v>45091</v>
      </c>
      <c r="T8776" t="s">
        <v>42</v>
      </c>
      <c r="U8776">
        <v>0</v>
      </c>
      <c r="V8776" t="s">
        <v>71</v>
      </c>
      <c r="W8776">
        <v>709</v>
      </c>
      <c r="X8776" t="s">
        <v>44</v>
      </c>
      <c r="Y8776" t="s">
        <v>72</v>
      </c>
      <c r="Z8776">
        <v>4593</v>
      </c>
      <c r="AA8776">
        <v>23</v>
      </c>
      <c r="AB8776">
        <v>9220</v>
      </c>
      <c r="AC8776" t="s">
        <v>73</v>
      </c>
    </row>
    <row r="8777" spans="1:29" x14ac:dyDescent="0.3">
      <c r="A8777" s="1" t="s">
        <v>47</v>
      </c>
      <c r="B8777" t="s">
        <v>161</v>
      </c>
      <c r="C8777" t="s">
        <v>782</v>
      </c>
      <c r="D8777" t="s">
        <v>201</v>
      </c>
      <c r="E8777">
        <v>1</v>
      </c>
      <c r="F8777" t="s">
        <v>64</v>
      </c>
      <c r="G8777" t="s">
        <v>88</v>
      </c>
      <c r="H8777" t="s">
        <v>79</v>
      </c>
      <c r="I8777" t="s">
        <v>621</v>
      </c>
      <c r="J8777" t="s">
        <v>372</v>
      </c>
      <c r="K8777">
        <v>3139226236</v>
      </c>
      <c r="L8777" t="s">
        <v>18819</v>
      </c>
      <c r="M8777" t="s">
        <v>167</v>
      </c>
      <c r="N8777" t="s">
        <v>84</v>
      </c>
      <c r="O8777">
        <v>4978</v>
      </c>
      <c r="P8777">
        <v>9527</v>
      </c>
      <c r="Q8777" t="s">
        <v>41</v>
      </c>
      <c r="R8777">
        <v>414</v>
      </c>
      <c r="S8777" s="2">
        <v>44452</v>
      </c>
      <c r="T8777" t="s">
        <v>42</v>
      </c>
      <c r="U8777">
        <v>0</v>
      </c>
      <c r="V8777" t="s">
        <v>85</v>
      </c>
      <c r="W8777">
        <v>543</v>
      </c>
      <c r="X8777" t="s">
        <v>44</v>
      </c>
      <c r="Y8777" t="s">
        <v>61</v>
      </c>
      <c r="Z8777">
        <v>0</v>
      </c>
      <c r="AA8777">
        <v>590</v>
      </c>
      <c r="AB8777">
        <v>5328</v>
      </c>
      <c r="AC8777" t="s">
        <v>46</v>
      </c>
    </row>
    <row r="8778" spans="1:29" x14ac:dyDescent="0.3">
      <c r="A8778" s="1" t="s">
        <v>47</v>
      </c>
      <c r="B8778" t="s">
        <v>117</v>
      </c>
      <c r="C8778" t="s">
        <v>2487</v>
      </c>
      <c r="D8778" t="s">
        <v>236</v>
      </c>
      <c r="E8778">
        <v>3</v>
      </c>
      <c r="F8778" t="s">
        <v>271</v>
      </c>
      <c r="G8778" t="s">
        <v>689</v>
      </c>
      <c r="H8778" t="s">
        <v>35</v>
      </c>
      <c r="I8778" t="s">
        <v>464</v>
      </c>
      <c r="J8778" t="s">
        <v>637</v>
      </c>
      <c r="K8778" t="s">
        <v>18820</v>
      </c>
      <c r="L8778" t="s">
        <v>18821</v>
      </c>
      <c r="M8778" t="s">
        <v>1852</v>
      </c>
      <c r="N8778" t="s">
        <v>40</v>
      </c>
      <c r="O8778">
        <v>23382</v>
      </c>
      <c r="P8778">
        <v>25855</v>
      </c>
      <c r="Q8778" t="s">
        <v>95</v>
      </c>
      <c r="R8778">
        <v>716</v>
      </c>
      <c r="S8778" s="2">
        <v>45019</v>
      </c>
      <c r="T8778" s="2">
        <v>45027</v>
      </c>
      <c r="U8778">
        <v>0</v>
      </c>
      <c r="V8778" t="s">
        <v>85</v>
      </c>
      <c r="W8778">
        <v>838</v>
      </c>
      <c r="X8778" t="s">
        <v>60</v>
      </c>
      <c r="Y8778" t="s">
        <v>61</v>
      </c>
      <c r="Z8778">
        <v>0</v>
      </c>
      <c r="AA8778">
        <v>925</v>
      </c>
      <c r="AB8778">
        <v>24685</v>
      </c>
      <c r="AC8778" t="s">
        <v>107</v>
      </c>
    </row>
    <row r="8779" spans="1:29" x14ac:dyDescent="0.3">
      <c r="A8779" s="1" t="s">
        <v>47</v>
      </c>
      <c r="B8779" t="s">
        <v>48</v>
      </c>
      <c r="C8779" t="s">
        <v>2960</v>
      </c>
      <c r="D8779" t="s">
        <v>185</v>
      </c>
      <c r="E8779">
        <v>1</v>
      </c>
      <c r="F8779" t="s">
        <v>99</v>
      </c>
      <c r="G8779" t="s">
        <v>1138</v>
      </c>
      <c r="H8779" t="s">
        <v>35</v>
      </c>
      <c r="I8779" t="s">
        <v>36</v>
      </c>
      <c r="J8779" t="s">
        <v>716</v>
      </c>
      <c r="K8779">
        <f>1-889-99-4358</f>
        <v>-5345</v>
      </c>
      <c r="L8779" t="s">
        <v>18822</v>
      </c>
      <c r="M8779" t="s">
        <v>57</v>
      </c>
      <c r="N8779" t="s">
        <v>40</v>
      </c>
      <c r="O8779">
        <v>6144</v>
      </c>
      <c r="P8779">
        <v>8293</v>
      </c>
      <c r="Q8779" t="s">
        <v>59</v>
      </c>
      <c r="R8779">
        <v>74</v>
      </c>
      <c r="S8779" s="2">
        <v>45059</v>
      </c>
      <c r="T8779" s="2">
        <v>45061</v>
      </c>
      <c r="U8779">
        <v>40723</v>
      </c>
      <c r="V8779" t="s">
        <v>43</v>
      </c>
      <c r="W8779">
        <v>432</v>
      </c>
      <c r="X8779" t="s">
        <v>60</v>
      </c>
      <c r="Y8779" t="s">
        <v>61</v>
      </c>
      <c r="Z8779">
        <v>0</v>
      </c>
      <c r="AA8779">
        <v>674</v>
      </c>
      <c r="AB8779">
        <v>6271</v>
      </c>
      <c r="AC8779" t="s">
        <v>107</v>
      </c>
    </row>
    <row r="8780" spans="1:29" x14ac:dyDescent="0.3">
      <c r="A8780" s="1" t="s">
        <v>29</v>
      </c>
      <c r="B8780" t="s">
        <v>96</v>
      </c>
      <c r="C8780" t="s">
        <v>2575</v>
      </c>
      <c r="D8780" t="s">
        <v>50</v>
      </c>
      <c r="E8780">
        <v>7</v>
      </c>
      <c r="F8780" t="s">
        <v>64</v>
      </c>
      <c r="G8780" t="s">
        <v>802</v>
      </c>
      <c r="H8780" t="s">
        <v>35</v>
      </c>
      <c r="I8780" t="s">
        <v>1582</v>
      </c>
      <c r="J8780" t="s">
        <v>2001</v>
      </c>
      <c r="K8780" t="s">
        <v>18823</v>
      </c>
      <c r="L8780" t="s">
        <v>18824</v>
      </c>
      <c r="M8780" t="s">
        <v>1784</v>
      </c>
      <c r="N8780" t="s">
        <v>40</v>
      </c>
      <c r="O8780">
        <v>28775</v>
      </c>
      <c r="P8780">
        <v>33229</v>
      </c>
      <c r="Q8780" t="s">
        <v>95</v>
      </c>
      <c r="R8780">
        <v>469</v>
      </c>
      <c r="S8780" s="2">
        <v>44786</v>
      </c>
      <c r="T8780" t="s">
        <v>42</v>
      </c>
      <c r="U8780">
        <v>0</v>
      </c>
      <c r="V8780" t="s">
        <v>43</v>
      </c>
      <c r="W8780">
        <v>805</v>
      </c>
      <c r="X8780" t="s">
        <v>44</v>
      </c>
      <c r="Y8780" t="s">
        <v>45</v>
      </c>
      <c r="Z8780">
        <v>0</v>
      </c>
      <c r="AA8780">
        <v>688</v>
      </c>
      <c r="AB8780">
        <v>30676</v>
      </c>
      <c r="AC8780" t="s">
        <v>107</v>
      </c>
    </row>
    <row r="8781" spans="1:29" x14ac:dyDescent="0.3">
      <c r="A8781" s="1" t="s">
        <v>47</v>
      </c>
      <c r="B8781" t="s">
        <v>234</v>
      </c>
      <c r="C8781" t="s">
        <v>2565</v>
      </c>
      <c r="D8781" t="s">
        <v>155</v>
      </c>
      <c r="E8781">
        <v>3</v>
      </c>
      <c r="F8781" t="s">
        <v>51</v>
      </c>
      <c r="G8781" t="s">
        <v>345</v>
      </c>
      <c r="H8781" t="s">
        <v>79</v>
      </c>
      <c r="I8781" t="s">
        <v>1418</v>
      </c>
      <c r="J8781" t="s">
        <v>1380</v>
      </c>
      <c r="K8781" t="s">
        <v>18825</v>
      </c>
      <c r="L8781" t="s">
        <v>18826</v>
      </c>
      <c r="M8781" t="s">
        <v>746</v>
      </c>
      <c r="N8781" t="s">
        <v>40</v>
      </c>
      <c r="O8781">
        <v>7204</v>
      </c>
      <c r="P8781">
        <v>9594</v>
      </c>
      <c r="Q8781" t="s">
        <v>95</v>
      </c>
      <c r="R8781">
        <v>168</v>
      </c>
      <c r="S8781" s="2">
        <v>45136</v>
      </c>
      <c r="T8781" s="2">
        <v>45147</v>
      </c>
      <c r="U8781">
        <v>0</v>
      </c>
      <c r="V8781" t="s">
        <v>43</v>
      </c>
      <c r="W8781">
        <v>500</v>
      </c>
      <c r="X8781" t="s">
        <v>60</v>
      </c>
      <c r="Y8781" t="s">
        <v>45</v>
      </c>
      <c r="Z8781">
        <v>0</v>
      </c>
      <c r="AA8781">
        <v>25</v>
      </c>
      <c r="AB8781">
        <v>7849</v>
      </c>
      <c r="AC8781" t="s">
        <v>46</v>
      </c>
    </row>
    <row r="8782" spans="1:29" x14ac:dyDescent="0.3">
      <c r="A8782" s="1" t="s">
        <v>29</v>
      </c>
      <c r="B8782" t="s">
        <v>62</v>
      </c>
      <c r="C8782" t="s">
        <v>63</v>
      </c>
      <c r="D8782" t="s">
        <v>155</v>
      </c>
      <c r="E8782">
        <v>3</v>
      </c>
      <c r="F8782" t="s">
        <v>99</v>
      </c>
      <c r="G8782" t="s">
        <v>558</v>
      </c>
      <c r="H8782" t="s">
        <v>79</v>
      </c>
      <c r="I8782" t="s">
        <v>131</v>
      </c>
      <c r="J8782" t="s">
        <v>508</v>
      </c>
      <c r="K8782" t="s">
        <v>18827</v>
      </c>
      <c r="L8782" t="s">
        <v>18828</v>
      </c>
      <c r="M8782" t="s">
        <v>135</v>
      </c>
      <c r="N8782" t="s">
        <v>84</v>
      </c>
      <c r="O8782">
        <v>18662</v>
      </c>
      <c r="P8782">
        <v>21726</v>
      </c>
      <c r="Q8782" t="s">
        <v>95</v>
      </c>
      <c r="R8782">
        <v>66</v>
      </c>
      <c r="S8782" s="2">
        <v>44326</v>
      </c>
      <c r="T8782" t="s">
        <v>42</v>
      </c>
      <c r="U8782">
        <v>0</v>
      </c>
      <c r="V8782" t="s">
        <v>71</v>
      </c>
      <c r="W8782">
        <v>717</v>
      </c>
      <c r="X8782" t="s">
        <v>44</v>
      </c>
      <c r="Y8782" t="s">
        <v>72</v>
      </c>
      <c r="Z8782">
        <v>0</v>
      </c>
      <c r="AA8782">
        <v>847</v>
      </c>
      <c r="AB8782">
        <v>20293</v>
      </c>
      <c r="AC8782" t="s">
        <v>73</v>
      </c>
    </row>
    <row r="8783" spans="1:29" x14ac:dyDescent="0.3">
      <c r="A8783" s="1" t="s">
        <v>29</v>
      </c>
      <c r="B8783" t="s">
        <v>228</v>
      </c>
      <c r="C8783" t="s">
        <v>1862</v>
      </c>
      <c r="D8783" t="s">
        <v>387</v>
      </c>
      <c r="E8783">
        <v>5</v>
      </c>
      <c r="F8783" t="s">
        <v>99</v>
      </c>
      <c r="G8783" t="s">
        <v>710</v>
      </c>
      <c r="H8783" t="s">
        <v>79</v>
      </c>
      <c r="I8783" t="s">
        <v>716</v>
      </c>
      <c r="J8783" t="s">
        <v>4209</v>
      </c>
      <c r="K8783" t="s">
        <v>18829</v>
      </c>
      <c r="L8783" t="s">
        <v>12373</v>
      </c>
      <c r="M8783" t="s">
        <v>852</v>
      </c>
      <c r="N8783" t="s">
        <v>94</v>
      </c>
      <c r="O8783">
        <v>26349</v>
      </c>
      <c r="P8783">
        <v>29484</v>
      </c>
      <c r="Q8783" t="s">
        <v>41</v>
      </c>
      <c r="R8783">
        <v>537</v>
      </c>
      <c r="S8783" s="2">
        <v>45213</v>
      </c>
      <c r="T8783" s="2">
        <v>45227</v>
      </c>
      <c r="U8783">
        <v>0</v>
      </c>
      <c r="V8783" t="s">
        <v>71</v>
      </c>
      <c r="W8783">
        <v>479</v>
      </c>
      <c r="X8783" t="s">
        <v>60</v>
      </c>
      <c r="Y8783" t="s">
        <v>45</v>
      </c>
      <c r="Z8783">
        <v>0</v>
      </c>
      <c r="AA8783">
        <v>243</v>
      </c>
      <c r="AB8783">
        <v>26627</v>
      </c>
      <c r="AC8783" t="s">
        <v>107</v>
      </c>
    </row>
    <row r="8784" spans="1:29" x14ac:dyDescent="0.3">
      <c r="A8784" s="1" t="s">
        <v>47</v>
      </c>
      <c r="B8784" t="s">
        <v>108</v>
      </c>
      <c r="C8784" t="s">
        <v>1763</v>
      </c>
      <c r="D8784" t="s">
        <v>98</v>
      </c>
      <c r="E8784">
        <v>5</v>
      </c>
      <c r="F8784" t="s">
        <v>33</v>
      </c>
      <c r="G8784" t="s">
        <v>34</v>
      </c>
      <c r="H8784" t="s">
        <v>35</v>
      </c>
      <c r="I8784" t="s">
        <v>36</v>
      </c>
      <c r="J8784" t="s">
        <v>2379</v>
      </c>
      <c r="K8784" t="s">
        <v>18830</v>
      </c>
      <c r="L8784" t="s">
        <v>18831</v>
      </c>
      <c r="M8784" t="s">
        <v>1768</v>
      </c>
      <c r="N8784" t="s">
        <v>94</v>
      </c>
      <c r="O8784">
        <v>23393</v>
      </c>
      <c r="P8784">
        <v>26773</v>
      </c>
      <c r="Q8784" t="s">
        <v>95</v>
      </c>
      <c r="R8784">
        <v>579</v>
      </c>
      <c r="S8784" s="2">
        <v>45146</v>
      </c>
      <c r="T8784" t="s">
        <v>42</v>
      </c>
      <c r="U8784">
        <v>0</v>
      </c>
      <c r="V8784" t="s">
        <v>85</v>
      </c>
      <c r="W8784">
        <v>467</v>
      </c>
      <c r="X8784" t="s">
        <v>44</v>
      </c>
      <c r="Y8784" t="s">
        <v>72</v>
      </c>
      <c r="Z8784">
        <v>0</v>
      </c>
      <c r="AA8784">
        <v>494</v>
      </c>
      <c r="AB8784">
        <v>25822</v>
      </c>
      <c r="AC8784" t="s">
        <v>107</v>
      </c>
    </row>
    <row r="8785" spans="1:29" x14ac:dyDescent="0.3">
      <c r="A8785" s="1" t="s">
        <v>47</v>
      </c>
      <c r="B8785" t="s">
        <v>234</v>
      </c>
      <c r="C8785" t="s">
        <v>564</v>
      </c>
      <c r="D8785" t="s">
        <v>185</v>
      </c>
      <c r="E8785">
        <v>8</v>
      </c>
      <c r="F8785" t="s">
        <v>221</v>
      </c>
      <c r="G8785" t="s">
        <v>1989</v>
      </c>
      <c r="H8785" t="s">
        <v>35</v>
      </c>
      <c r="I8785" t="s">
        <v>5157</v>
      </c>
      <c r="J8785" t="s">
        <v>7173</v>
      </c>
      <c r="K8785" t="s">
        <v>18832</v>
      </c>
      <c r="L8785" t="s">
        <v>18833</v>
      </c>
      <c r="M8785" t="s">
        <v>242</v>
      </c>
      <c r="N8785" t="s">
        <v>40</v>
      </c>
      <c r="O8785">
        <v>11309</v>
      </c>
      <c r="P8785">
        <v>14710</v>
      </c>
      <c r="Q8785" t="s">
        <v>95</v>
      </c>
      <c r="R8785">
        <v>389</v>
      </c>
      <c r="S8785" s="2">
        <v>45165</v>
      </c>
      <c r="T8785" t="s">
        <v>42</v>
      </c>
      <c r="U8785">
        <v>0</v>
      </c>
      <c r="V8785" t="s">
        <v>71</v>
      </c>
      <c r="W8785">
        <v>658</v>
      </c>
      <c r="X8785" t="s">
        <v>44</v>
      </c>
      <c r="Y8785" t="s">
        <v>72</v>
      </c>
      <c r="Z8785">
        <v>0</v>
      </c>
      <c r="AA8785">
        <v>195</v>
      </c>
      <c r="AB8785">
        <v>13082</v>
      </c>
      <c r="AC8785" t="s">
        <v>107</v>
      </c>
    </row>
    <row r="8786" spans="1:29" x14ac:dyDescent="0.3">
      <c r="A8786" s="1" t="s">
        <v>47</v>
      </c>
      <c r="B8786" t="s">
        <v>117</v>
      </c>
      <c r="C8786" t="s">
        <v>976</v>
      </c>
      <c r="D8786" t="s">
        <v>178</v>
      </c>
      <c r="E8786">
        <v>3</v>
      </c>
      <c r="F8786" t="s">
        <v>51</v>
      </c>
      <c r="G8786" t="s">
        <v>291</v>
      </c>
      <c r="H8786" t="s">
        <v>79</v>
      </c>
      <c r="I8786" t="s">
        <v>1541</v>
      </c>
      <c r="J8786" t="s">
        <v>553</v>
      </c>
      <c r="K8786" t="s">
        <v>18834</v>
      </c>
      <c r="L8786" t="s">
        <v>18835</v>
      </c>
      <c r="M8786" t="s">
        <v>517</v>
      </c>
      <c r="N8786" t="s">
        <v>40</v>
      </c>
      <c r="O8786">
        <v>15948</v>
      </c>
      <c r="P8786">
        <v>18095</v>
      </c>
      <c r="Q8786" t="s">
        <v>59</v>
      </c>
      <c r="R8786">
        <v>371</v>
      </c>
      <c r="S8786" s="2">
        <v>44644</v>
      </c>
      <c r="T8786" s="2">
        <v>44653</v>
      </c>
      <c r="U8786">
        <v>54</v>
      </c>
      <c r="V8786" t="s">
        <v>85</v>
      </c>
      <c r="W8786">
        <v>641</v>
      </c>
      <c r="X8786" t="s">
        <v>60</v>
      </c>
      <c r="Y8786" t="s">
        <v>61</v>
      </c>
      <c r="Z8786">
        <v>0</v>
      </c>
      <c r="AA8786">
        <v>835</v>
      </c>
      <c r="AB8786">
        <v>17487</v>
      </c>
      <c r="AC8786" t="s">
        <v>107</v>
      </c>
    </row>
    <row r="8787" spans="1:29" x14ac:dyDescent="0.3">
      <c r="A8787" s="1" t="s">
        <v>47</v>
      </c>
      <c r="B8787" t="s">
        <v>108</v>
      </c>
      <c r="C8787" t="s">
        <v>3655</v>
      </c>
      <c r="D8787" t="s">
        <v>128</v>
      </c>
      <c r="E8787">
        <v>2</v>
      </c>
      <c r="F8787" t="s">
        <v>186</v>
      </c>
      <c r="G8787" t="s">
        <v>463</v>
      </c>
      <c r="H8787" t="s">
        <v>35</v>
      </c>
      <c r="I8787" t="s">
        <v>53</v>
      </c>
      <c r="J8787" t="s">
        <v>10127</v>
      </c>
      <c r="K8787" t="s">
        <v>18836</v>
      </c>
      <c r="L8787" t="s">
        <v>18837</v>
      </c>
      <c r="M8787" t="s">
        <v>522</v>
      </c>
      <c r="N8787" t="s">
        <v>84</v>
      </c>
      <c r="O8787">
        <v>4107</v>
      </c>
      <c r="P8787">
        <v>7897</v>
      </c>
      <c r="Q8787" t="s">
        <v>41</v>
      </c>
      <c r="R8787">
        <v>104</v>
      </c>
      <c r="S8787" s="2">
        <v>44591</v>
      </c>
      <c r="T8787" s="2">
        <v>44592</v>
      </c>
      <c r="U8787">
        <v>0</v>
      </c>
      <c r="V8787" t="s">
        <v>71</v>
      </c>
      <c r="W8787">
        <v>705</v>
      </c>
      <c r="X8787" t="s">
        <v>60</v>
      </c>
      <c r="Y8787" t="s">
        <v>45</v>
      </c>
      <c r="Z8787">
        <v>0</v>
      </c>
      <c r="AA8787">
        <v>552</v>
      </c>
      <c r="AB8787">
        <v>6889</v>
      </c>
      <c r="AC8787" t="s">
        <v>73</v>
      </c>
    </row>
    <row r="8788" spans="1:29" x14ac:dyDescent="0.3">
      <c r="A8788" s="1" t="s">
        <v>29</v>
      </c>
      <c r="B8788" t="s">
        <v>393</v>
      </c>
      <c r="C8788" t="s">
        <v>2325</v>
      </c>
      <c r="D8788" t="s">
        <v>98</v>
      </c>
      <c r="E8788">
        <v>5</v>
      </c>
      <c r="F8788" t="s">
        <v>129</v>
      </c>
      <c r="G8788" t="s">
        <v>163</v>
      </c>
      <c r="H8788" t="s">
        <v>35</v>
      </c>
      <c r="I8788" t="s">
        <v>412</v>
      </c>
      <c r="J8788" t="s">
        <v>9755</v>
      </c>
      <c r="K8788" t="s">
        <v>18838</v>
      </c>
      <c r="L8788" t="s">
        <v>18839</v>
      </c>
      <c r="M8788" t="s">
        <v>948</v>
      </c>
      <c r="N8788" t="s">
        <v>94</v>
      </c>
      <c r="O8788">
        <v>12402</v>
      </c>
      <c r="P8788">
        <v>16196</v>
      </c>
      <c r="Q8788" t="s">
        <v>41</v>
      </c>
      <c r="R8788">
        <v>23</v>
      </c>
      <c r="S8788" s="2">
        <v>44578</v>
      </c>
      <c r="T8788" t="s">
        <v>42</v>
      </c>
      <c r="U8788">
        <v>0</v>
      </c>
      <c r="V8788" t="s">
        <v>106</v>
      </c>
      <c r="W8788">
        <v>815</v>
      </c>
      <c r="X8788" t="s">
        <v>44</v>
      </c>
      <c r="Y8788" t="s">
        <v>72</v>
      </c>
      <c r="Z8788">
        <v>0</v>
      </c>
      <c r="AA8788">
        <v>766</v>
      </c>
      <c r="AB8788">
        <v>12923</v>
      </c>
      <c r="AC8788" t="s">
        <v>73</v>
      </c>
    </row>
    <row r="8789" spans="1:29" x14ac:dyDescent="0.3">
      <c r="A8789" s="1" t="s">
        <v>47</v>
      </c>
      <c r="B8789" t="s">
        <v>48</v>
      </c>
      <c r="C8789" t="s">
        <v>4953</v>
      </c>
      <c r="D8789" t="s">
        <v>178</v>
      </c>
      <c r="E8789">
        <v>10</v>
      </c>
      <c r="F8789" t="s">
        <v>77</v>
      </c>
      <c r="G8789" t="s">
        <v>501</v>
      </c>
      <c r="H8789" t="s">
        <v>79</v>
      </c>
      <c r="I8789" t="s">
        <v>1454</v>
      </c>
      <c r="J8789" t="s">
        <v>1887</v>
      </c>
      <c r="K8789" t="s">
        <v>18840</v>
      </c>
      <c r="L8789" t="s">
        <v>18841</v>
      </c>
      <c r="M8789" t="s">
        <v>556</v>
      </c>
      <c r="N8789" t="s">
        <v>40</v>
      </c>
      <c r="O8789">
        <v>16866</v>
      </c>
      <c r="P8789">
        <v>20798</v>
      </c>
      <c r="Q8789" t="s">
        <v>95</v>
      </c>
      <c r="R8789">
        <v>718</v>
      </c>
      <c r="S8789" s="2">
        <v>45074</v>
      </c>
      <c r="T8789" s="2">
        <v>45080</v>
      </c>
      <c r="U8789">
        <v>0</v>
      </c>
      <c r="V8789" t="s">
        <v>106</v>
      </c>
      <c r="W8789">
        <v>785</v>
      </c>
      <c r="X8789" t="s">
        <v>60</v>
      </c>
      <c r="Y8789" t="s">
        <v>72</v>
      </c>
      <c r="Z8789">
        <v>0</v>
      </c>
      <c r="AA8789">
        <v>472</v>
      </c>
      <c r="AB8789">
        <v>17472</v>
      </c>
      <c r="AC8789" t="s">
        <v>73</v>
      </c>
    </row>
    <row r="8790" spans="1:29" x14ac:dyDescent="0.3">
      <c r="A8790" s="1" t="s">
        <v>29</v>
      </c>
      <c r="B8790" t="s">
        <v>393</v>
      </c>
      <c r="C8790" t="s">
        <v>2325</v>
      </c>
      <c r="D8790" t="s">
        <v>155</v>
      </c>
      <c r="E8790">
        <v>8</v>
      </c>
      <c r="F8790" t="s">
        <v>77</v>
      </c>
      <c r="G8790" t="s">
        <v>932</v>
      </c>
      <c r="H8790" t="s">
        <v>79</v>
      </c>
      <c r="I8790" t="s">
        <v>4730</v>
      </c>
      <c r="J8790" t="s">
        <v>1626</v>
      </c>
      <c r="K8790" t="s">
        <v>18842</v>
      </c>
      <c r="L8790" t="s">
        <v>18843</v>
      </c>
      <c r="M8790" t="s">
        <v>399</v>
      </c>
      <c r="N8790" t="s">
        <v>40</v>
      </c>
      <c r="O8790">
        <v>15522</v>
      </c>
      <c r="P8790">
        <v>18663</v>
      </c>
      <c r="Q8790" t="s">
        <v>41</v>
      </c>
      <c r="R8790">
        <v>834</v>
      </c>
      <c r="S8790" s="2">
        <v>44993</v>
      </c>
      <c r="T8790" t="s">
        <v>42</v>
      </c>
      <c r="U8790">
        <v>0</v>
      </c>
      <c r="V8790" t="s">
        <v>43</v>
      </c>
      <c r="W8790">
        <v>824</v>
      </c>
      <c r="X8790" t="s">
        <v>44</v>
      </c>
      <c r="Y8790" t="s">
        <v>61</v>
      </c>
      <c r="Z8790">
        <v>0</v>
      </c>
      <c r="AA8790">
        <v>946</v>
      </c>
      <c r="AB8790">
        <v>18268</v>
      </c>
      <c r="AC8790" t="s">
        <v>73</v>
      </c>
    </row>
    <row r="8791" spans="1:29" x14ac:dyDescent="0.3">
      <c r="A8791" s="1" t="s">
        <v>47</v>
      </c>
      <c r="B8791" t="s">
        <v>176</v>
      </c>
      <c r="C8791" t="s">
        <v>422</v>
      </c>
      <c r="D8791" t="s">
        <v>178</v>
      </c>
      <c r="E8791">
        <v>9</v>
      </c>
      <c r="F8791" t="s">
        <v>99</v>
      </c>
      <c r="G8791" t="s">
        <v>100</v>
      </c>
      <c r="H8791" t="s">
        <v>79</v>
      </c>
      <c r="I8791" t="s">
        <v>507</v>
      </c>
      <c r="J8791" t="s">
        <v>4958</v>
      </c>
      <c r="K8791">
        <f>1-577-371-920</f>
        <v>-1867</v>
      </c>
      <c r="L8791" t="s">
        <v>18844</v>
      </c>
      <c r="M8791" t="s">
        <v>426</v>
      </c>
      <c r="N8791" t="s">
        <v>40</v>
      </c>
      <c r="O8791">
        <v>12001</v>
      </c>
      <c r="P8791">
        <v>16008</v>
      </c>
      <c r="Q8791" t="s">
        <v>41</v>
      </c>
      <c r="R8791">
        <v>457</v>
      </c>
      <c r="S8791" s="2">
        <v>44696</v>
      </c>
      <c r="T8791" t="s">
        <v>42</v>
      </c>
      <c r="U8791">
        <v>0</v>
      </c>
      <c r="V8791" t="s">
        <v>71</v>
      </c>
      <c r="W8791">
        <v>796</v>
      </c>
      <c r="X8791" t="s">
        <v>44</v>
      </c>
      <c r="Y8791" t="s">
        <v>45</v>
      </c>
      <c r="Z8791">
        <v>0</v>
      </c>
      <c r="AA8791">
        <v>896</v>
      </c>
      <c r="AB8791">
        <v>14585</v>
      </c>
      <c r="AC8791" t="s">
        <v>46</v>
      </c>
    </row>
    <row r="8792" spans="1:29" x14ac:dyDescent="0.3">
      <c r="A8792" s="1" t="s">
        <v>29</v>
      </c>
      <c r="B8792" t="s">
        <v>393</v>
      </c>
      <c r="C8792" t="s">
        <v>2642</v>
      </c>
      <c r="D8792" t="s">
        <v>185</v>
      </c>
      <c r="E8792">
        <v>5</v>
      </c>
      <c r="F8792" t="s">
        <v>129</v>
      </c>
      <c r="G8792" t="s">
        <v>1528</v>
      </c>
      <c r="H8792" t="s">
        <v>35</v>
      </c>
      <c r="I8792" t="s">
        <v>2693</v>
      </c>
      <c r="J8792" t="s">
        <v>2453</v>
      </c>
      <c r="K8792" t="s">
        <v>18845</v>
      </c>
      <c r="L8792" t="s">
        <v>18846</v>
      </c>
      <c r="M8792" t="s">
        <v>1265</v>
      </c>
      <c r="N8792" t="s">
        <v>94</v>
      </c>
      <c r="O8792">
        <v>5890</v>
      </c>
      <c r="P8792">
        <v>10509</v>
      </c>
      <c r="Q8792" t="s">
        <v>95</v>
      </c>
      <c r="R8792">
        <v>201</v>
      </c>
      <c r="S8792" s="2">
        <v>44929</v>
      </c>
      <c r="T8792" s="2">
        <v>44946</v>
      </c>
      <c r="U8792">
        <v>0</v>
      </c>
      <c r="V8792" t="s">
        <v>106</v>
      </c>
      <c r="W8792">
        <v>516</v>
      </c>
      <c r="X8792" t="s">
        <v>60</v>
      </c>
      <c r="Y8792" t="s">
        <v>61</v>
      </c>
      <c r="Z8792">
        <v>0</v>
      </c>
      <c r="AA8792">
        <v>651</v>
      </c>
      <c r="AB8792">
        <v>9990</v>
      </c>
      <c r="AC8792" t="s">
        <v>107</v>
      </c>
    </row>
    <row r="8793" spans="1:29" x14ac:dyDescent="0.3">
      <c r="A8793" s="1" t="s">
        <v>29</v>
      </c>
      <c r="B8793" t="s">
        <v>228</v>
      </c>
      <c r="C8793" t="s">
        <v>2981</v>
      </c>
      <c r="D8793" t="s">
        <v>155</v>
      </c>
      <c r="E8793">
        <v>9</v>
      </c>
      <c r="F8793" t="s">
        <v>33</v>
      </c>
      <c r="G8793" t="s">
        <v>170</v>
      </c>
      <c r="H8793" t="s">
        <v>35</v>
      </c>
      <c r="I8793" t="s">
        <v>1327</v>
      </c>
      <c r="J8793" t="s">
        <v>1941</v>
      </c>
      <c r="K8793" t="s">
        <v>18847</v>
      </c>
      <c r="L8793" t="s">
        <v>18848</v>
      </c>
      <c r="M8793" t="s">
        <v>233</v>
      </c>
      <c r="N8793" t="s">
        <v>84</v>
      </c>
      <c r="O8793">
        <v>20326</v>
      </c>
      <c r="P8793">
        <v>23377</v>
      </c>
      <c r="Q8793" t="s">
        <v>95</v>
      </c>
      <c r="R8793">
        <v>968</v>
      </c>
      <c r="S8793" s="2">
        <v>44268</v>
      </c>
      <c r="T8793" s="2">
        <v>44276</v>
      </c>
      <c r="U8793">
        <v>0</v>
      </c>
      <c r="V8793" t="s">
        <v>106</v>
      </c>
      <c r="W8793">
        <v>583</v>
      </c>
      <c r="X8793" t="s">
        <v>60</v>
      </c>
      <c r="Y8793" t="s">
        <v>45</v>
      </c>
      <c r="Z8793">
        <v>0</v>
      </c>
      <c r="AA8793">
        <v>443</v>
      </c>
      <c r="AB8793">
        <v>22879</v>
      </c>
      <c r="AC8793" t="s">
        <v>73</v>
      </c>
    </row>
    <row r="8794" spans="1:29" x14ac:dyDescent="0.3">
      <c r="A8794" s="1" t="s">
        <v>47</v>
      </c>
      <c r="B8794" t="s">
        <v>108</v>
      </c>
      <c r="C8794" t="s">
        <v>709</v>
      </c>
      <c r="D8794" t="s">
        <v>201</v>
      </c>
      <c r="E8794">
        <v>1</v>
      </c>
      <c r="F8794" t="s">
        <v>77</v>
      </c>
      <c r="G8794" t="s">
        <v>147</v>
      </c>
      <c r="H8794" t="s">
        <v>35</v>
      </c>
      <c r="I8794" t="s">
        <v>2132</v>
      </c>
      <c r="J8794" t="s">
        <v>1567</v>
      </c>
      <c r="K8794" t="s">
        <v>18849</v>
      </c>
      <c r="L8794" t="s">
        <v>18850</v>
      </c>
      <c r="M8794" t="s">
        <v>277</v>
      </c>
      <c r="N8794" t="s">
        <v>84</v>
      </c>
      <c r="O8794">
        <v>12867</v>
      </c>
      <c r="P8794">
        <v>15068</v>
      </c>
      <c r="Q8794" t="s">
        <v>95</v>
      </c>
      <c r="R8794">
        <v>873</v>
      </c>
      <c r="S8794" s="2">
        <v>44979</v>
      </c>
      <c r="T8794" t="s">
        <v>42</v>
      </c>
      <c r="U8794">
        <v>0</v>
      </c>
      <c r="V8794" t="s">
        <v>71</v>
      </c>
      <c r="W8794">
        <v>570</v>
      </c>
      <c r="X8794" t="s">
        <v>44</v>
      </c>
      <c r="Y8794" t="s">
        <v>72</v>
      </c>
      <c r="Z8794">
        <v>0</v>
      </c>
      <c r="AA8794">
        <v>999</v>
      </c>
      <c r="AB8794">
        <v>14723</v>
      </c>
      <c r="AC8794" t="s">
        <v>46</v>
      </c>
    </row>
    <row r="8795" spans="1:29" x14ac:dyDescent="0.3">
      <c r="A8795" s="1" t="s">
        <v>47</v>
      </c>
      <c r="B8795" t="s">
        <v>48</v>
      </c>
      <c r="C8795" t="s">
        <v>2494</v>
      </c>
      <c r="D8795" t="s">
        <v>185</v>
      </c>
      <c r="E8795">
        <v>5</v>
      </c>
      <c r="F8795" t="s">
        <v>186</v>
      </c>
      <c r="G8795" t="s">
        <v>463</v>
      </c>
      <c r="H8795" t="s">
        <v>79</v>
      </c>
      <c r="I8795" t="s">
        <v>4518</v>
      </c>
      <c r="J8795" t="s">
        <v>11989</v>
      </c>
      <c r="K8795" t="s">
        <v>18851</v>
      </c>
      <c r="L8795" t="s">
        <v>18852</v>
      </c>
      <c r="M8795" t="s">
        <v>57</v>
      </c>
      <c r="N8795" t="s">
        <v>94</v>
      </c>
      <c r="O8795">
        <v>12138</v>
      </c>
      <c r="P8795">
        <v>16189</v>
      </c>
      <c r="Q8795" t="s">
        <v>59</v>
      </c>
      <c r="R8795">
        <v>661</v>
      </c>
      <c r="S8795" s="2">
        <v>45070</v>
      </c>
      <c r="T8795" s="2">
        <v>45075</v>
      </c>
      <c r="U8795">
        <v>32835</v>
      </c>
      <c r="V8795" t="s">
        <v>71</v>
      </c>
      <c r="W8795">
        <v>734</v>
      </c>
      <c r="X8795" t="s">
        <v>60</v>
      </c>
      <c r="Y8795" t="s">
        <v>72</v>
      </c>
      <c r="Z8795">
        <v>0</v>
      </c>
      <c r="AA8795">
        <v>448</v>
      </c>
      <c r="AB8795">
        <v>15376</v>
      </c>
      <c r="AC8795" t="s">
        <v>46</v>
      </c>
    </row>
    <row r="8796" spans="1:29" x14ac:dyDescent="0.3">
      <c r="A8796" s="1" t="s">
        <v>47</v>
      </c>
      <c r="B8796" t="s">
        <v>592</v>
      </c>
      <c r="C8796" t="s">
        <v>593</v>
      </c>
      <c r="D8796" t="s">
        <v>50</v>
      </c>
      <c r="E8796">
        <v>1</v>
      </c>
      <c r="F8796" t="s">
        <v>99</v>
      </c>
      <c r="G8796" t="s">
        <v>950</v>
      </c>
      <c r="H8796" t="s">
        <v>35</v>
      </c>
      <c r="I8796" t="s">
        <v>3467</v>
      </c>
      <c r="J8796" t="s">
        <v>172</v>
      </c>
      <c r="K8796">
        <f>1-260-956-8402</f>
        <v>-9617</v>
      </c>
      <c r="L8796" t="s">
        <v>18853</v>
      </c>
      <c r="M8796" t="s">
        <v>1512</v>
      </c>
      <c r="N8796" t="s">
        <v>40</v>
      </c>
      <c r="O8796">
        <v>26499</v>
      </c>
      <c r="P8796">
        <v>31345</v>
      </c>
      <c r="Q8796" t="s">
        <v>41</v>
      </c>
      <c r="R8796">
        <v>535</v>
      </c>
      <c r="S8796" s="2">
        <v>45212</v>
      </c>
      <c r="T8796" s="2">
        <v>45224</v>
      </c>
      <c r="U8796">
        <v>0</v>
      </c>
      <c r="V8796" t="s">
        <v>106</v>
      </c>
      <c r="W8796">
        <v>699</v>
      </c>
      <c r="X8796" t="s">
        <v>60</v>
      </c>
      <c r="Y8796" t="s">
        <v>45</v>
      </c>
      <c r="Z8796">
        <v>0</v>
      </c>
      <c r="AA8796">
        <v>220</v>
      </c>
      <c r="AB8796">
        <v>30643</v>
      </c>
      <c r="AC8796" t="s">
        <v>107</v>
      </c>
    </row>
    <row r="8797" spans="1:29" x14ac:dyDescent="0.3">
      <c r="A8797" s="1" t="s">
        <v>47</v>
      </c>
      <c r="B8797" t="s">
        <v>161</v>
      </c>
      <c r="C8797" t="s">
        <v>278</v>
      </c>
      <c r="D8797" t="s">
        <v>169</v>
      </c>
      <c r="E8797">
        <v>4</v>
      </c>
      <c r="F8797" t="s">
        <v>221</v>
      </c>
      <c r="G8797" t="s">
        <v>882</v>
      </c>
      <c r="H8797" t="s">
        <v>35</v>
      </c>
      <c r="I8797" t="s">
        <v>1379</v>
      </c>
      <c r="J8797" t="s">
        <v>18743</v>
      </c>
      <c r="K8797" t="s">
        <v>18854</v>
      </c>
      <c r="L8797" t="s">
        <v>18855</v>
      </c>
      <c r="M8797" t="s">
        <v>618</v>
      </c>
      <c r="N8797" t="s">
        <v>40</v>
      </c>
      <c r="O8797">
        <v>28746</v>
      </c>
      <c r="P8797">
        <v>30816</v>
      </c>
      <c r="Q8797" t="s">
        <v>95</v>
      </c>
      <c r="R8797">
        <v>474</v>
      </c>
      <c r="S8797" s="2">
        <v>45045</v>
      </c>
      <c r="T8797" s="2">
        <v>45062</v>
      </c>
      <c r="U8797">
        <v>0</v>
      </c>
      <c r="V8797" t="s">
        <v>43</v>
      </c>
      <c r="W8797">
        <v>411</v>
      </c>
      <c r="X8797" t="s">
        <v>60</v>
      </c>
      <c r="Y8797" t="s">
        <v>72</v>
      </c>
      <c r="Z8797">
        <v>0</v>
      </c>
      <c r="AA8797">
        <v>812</v>
      </c>
      <c r="AB8797">
        <v>30749</v>
      </c>
      <c r="AC8797" t="s">
        <v>73</v>
      </c>
    </row>
    <row r="8798" spans="1:29" x14ac:dyDescent="0.3">
      <c r="A8798" s="1" t="s">
        <v>47</v>
      </c>
      <c r="B8798" t="s">
        <v>136</v>
      </c>
      <c r="C8798" t="s">
        <v>1426</v>
      </c>
      <c r="D8798" t="s">
        <v>119</v>
      </c>
      <c r="E8798">
        <v>2</v>
      </c>
      <c r="F8798" t="s">
        <v>51</v>
      </c>
      <c r="G8798" t="s">
        <v>1075</v>
      </c>
      <c r="H8798" t="s">
        <v>35</v>
      </c>
      <c r="I8798" t="s">
        <v>265</v>
      </c>
      <c r="J8798" t="s">
        <v>1462</v>
      </c>
      <c r="K8798" t="s">
        <v>18856</v>
      </c>
      <c r="L8798" t="s">
        <v>18857</v>
      </c>
      <c r="M8798" t="s">
        <v>2086</v>
      </c>
      <c r="N8798" t="s">
        <v>58</v>
      </c>
      <c r="O8798">
        <v>20807</v>
      </c>
      <c r="P8798">
        <v>24226</v>
      </c>
      <c r="Q8798" t="s">
        <v>95</v>
      </c>
      <c r="R8798">
        <v>730</v>
      </c>
      <c r="S8798" s="2">
        <v>45353</v>
      </c>
      <c r="T8798" s="2">
        <v>45362</v>
      </c>
      <c r="U8798">
        <v>0</v>
      </c>
      <c r="V8798" t="s">
        <v>85</v>
      </c>
      <c r="W8798">
        <v>754</v>
      </c>
      <c r="X8798" t="s">
        <v>60</v>
      </c>
      <c r="Y8798" t="s">
        <v>72</v>
      </c>
      <c r="Z8798">
        <v>1754</v>
      </c>
      <c r="AA8798">
        <v>299</v>
      </c>
      <c r="AB8798">
        <v>22023</v>
      </c>
      <c r="AC8798" t="s">
        <v>73</v>
      </c>
    </row>
    <row r="8799" spans="1:29" x14ac:dyDescent="0.3">
      <c r="A8799" s="1" t="s">
        <v>29</v>
      </c>
      <c r="B8799" t="s">
        <v>327</v>
      </c>
      <c r="C8799" t="s">
        <v>1383</v>
      </c>
      <c r="D8799" t="s">
        <v>119</v>
      </c>
      <c r="E8799">
        <v>7</v>
      </c>
      <c r="F8799" t="s">
        <v>77</v>
      </c>
      <c r="G8799" t="s">
        <v>440</v>
      </c>
      <c r="H8799" t="s">
        <v>79</v>
      </c>
      <c r="I8799" t="s">
        <v>1645</v>
      </c>
      <c r="J8799" t="s">
        <v>5343</v>
      </c>
      <c r="K8799" t="s">
        <v>18858</v>
      </c>
      <c r="L8799" t="s">
        <v>18859</v>
      </c>
      <c r="M8799" t="s">
        <v>2080</v>
      </c>
      <c r="N8799" t="s">
        <v>84</v>
      </c>
      <c r="O8799">
        <v>6193</v>
      </c>
      <c r="P8799">
        <v>11193</v>
      </c>
      <c r="Q8799" t="s">
        <v>59</v>
      </c>
      <c r="R8799">
        <v>799</v>
      </c>
      <c r="S8799" s="2">
        <v>44917</v>
      </c>
      <c r="T8799" s="2">
        <v>44933</v>
      </c>
      <c r="U8799">
        <v>42057</v>
      </c>
      <c r="V8799" t="s">
        <v>106</v>
      </c>
      <c r="W8799">
        <v>419</v>
      </c>
      <c r="X8799" t="s">
        <v>60</v>
      </c>
      <c r="Y8799" t="s">
        <v>45</v>
      </c>
      <c r="Z8799">
        <v>0</v>
      </c>
      <c r="AA8799">
        <v>669</v>
      </c>
      <c r="AB8799">
        <v>10452</v>
      </c>
      <c r="AC8799" t="s">
        <v>46</v>
      </c>
    </row>
    <row r="8800" spans="1:29" x14ac:dyDescent="0.3">
      <c r="A8800" s="1" t="s">
        <v>29</v>
      </c>
      <c r="B8800" t="s">
        <v>96</v>
      </c>
      <c r="C8800" t="s">
        <v>2169</v>
      </c>
      <c r="D8800" t="s">
        <v>236</v>
      </c>
      <c r="E8800">
        <v>7</v>
      </c>
      <c r="F8800" t="s">
        <v>129</v>
      </c>
      <c r="G8800" t="s">
        <v>130</v>
      </c>
      <c r="H8800" t="s">
        <v>35</v>
      </c>
      <c r="I8800" t="s">
        <v>883</v>
      </c>
      <c r="J8800" t="s">
        <v>566</v>
      </c>
      <c r="K8800">
        <f>1-899-659-7703</f>
        <v>-9260</v>
      </c>
      <c r="L8800" t="s">
        <v>18860</v>
      </c>
      <c r="M8800" t="s">
        <v>1784</v>
      </c>
      <c r="N8800" t="s">
        <v>58</v>
      </c>
      <c r="O8800">
        <v>4855</v>
      </c>
      <c r="P8800">
        <v>8553</v>
      </c>
      <c r="Q8800" t="s">
        <v>59</v>
      </c>
      <c r="R8800">
        <v>487</v>
      </c>
      <c r="S8800" s="2">
        <v>44939</v>
      </c>
      <c r="T8800" t="s">
        <v>42</v>
      </c>
      <c r="U8800">
        <v>16550</v>
      </c>
      <c r="V8800" t="s">
        <v>106</v>
      </c>
      <c r="W8800">
        <v>668</v>
      </c>
      <c r="X8800" t="s">
        <v>44</v>
      </c>
      <c r="Y8800" t="s">
        <v>61</v>
      </c>
      <c r="Z8800">
        <v>1766</v>
      </c>
      <c r="AA8800">
        <v>304</v>
      </c>
      <c r="AB8800">
        <v>6919</v>
      </c>
      <c r="AC8800" t="s">
        <v>73</v>
      </c>
    </row>
    <row r="8801" spans="1:29" x14ac:dyDescent="0.3">
      <c r="A8801" s="1" t="s">
        <v>29</v>
      </c>
      <c r="B8801" t="s">
        <v>228</v>
      </c>
      <c r="C8801" t="s">
        <v>2850</v>
      </c>
      <c r="D8801" t="s">
        <v>32</v>
      </c>
      <c r="E8801">
        <v>4</v>
      </c>
      <c r="F8801" t="s">
        <v>271</v>
      </c>
      <c r="G8801" t="s">
        <v>689</v>
      </c>
      <c r="H8801" t="s">
        <v>79</v>
      </c>
      <c r="I8801" t="s">
        <v>1940</v>
      </c>
      <c r="J8801" t="s">
        <v>8289</v>
      </c>
      <c r="K8801" t="s">
        <v>18861</v>
      </c>
      <c r="L8801" t="s">
        <v>18862</v>
      </c>
      <c r="M8801" t="s">
        <v>993</v>
      </c>
      <c r="N8801" t="s">
        <v>58</v>
      </c>
      <c r="O8801">
        <v>8272</v>
      </c>
      <c r="P8801">
        <v>11333</v>
      </c>
      <c r="Q8801" t="s">
        <v>59</v>
      </c>
      <c r="R8801">
        <v>333</v>
      </c>
      <c r="S8801" s="2">
        <v>44355</v>
      </c>
      <c r="T8801" s="2">
        <v>44370</v>
      </c>
      <c r="U8801">
        <v>10049</v>
      </c>
      <c r="V8801" t="s">
        <v>85</v>
      </c>
      <c r="W8801">
        <v>570</v>
      </c>
      <c r="X8801" t="s">
        <v>60</v>
      </c>
      <c r="Y8801" t="s">
        <v>72</v>
      </c>
      <c r="Z8801">
        <v>2172</v>
      </c>
      <c r="AA8801">
        <v>314</v>
      </c>
      <c r="AB8801">
        <v>8759</v>
      </c>
      <c r="AC8801" t="s">
        <v>107</v>
      </c>
    </row>
    <row r="8802" spans="1:29" x14ac:dyDescent="0.3">
      <c r="A8802" s="1" t="s">
        <v>47</v>
      </c>
      <c r="B8802" t="s">
        <v>145</v>
      </c>
      <c r="C8802" t="s">
        <v>3466</v>
      </c>
      <c r="D8802" t="s">
        <v>178</v>
      </c>
      <c r="E8802">
        <v>7</v>
      </c>
      <c r="F8802" t="s">
        <v>186</v>
      </c>
      <c r="G8802" t="s">
        <v>710</v>
      </c>
      <c r="H8802" t="s">
        <v>35</v>
      </c>
      <c r="I8802" t="s">
        <v>292</v>
      </c>
      <c r="J8802" t="s">
        <v>2920</v>
      </c>
      <c r="K8802">
        <f>1-160-769-5761</f>
        <v>-6689</v>
      </c>
      <c r="L8802" t="s">
        <v>18863</v>
      </c>
      <c r="M8802" t="s">
        <v>533</v>
      </c>
      <c r="N8802" t="s">
        <v>58</v>
      </c>
      <c r="O8802">
        <v>6155</v>
      </c>
      <c r="P8802">
        <v>10011</v>
      </c>
      <c r="Q8802" t="s">
        <v>41</v>
      </c>
      <c r="R8802">
        <v>727</v>
      </c>
      <c r="S8802" s="2">
        <v>44980</v>
      </c>
      <c r="T8802" s="2">
        <v>45005</v>
      </c>
      <c r="U8802">
        <v>0</v>
      </c>
      <c r="V8802" t="s">
        <v>85</v>
      </c>
      <c r="W8802">
        <v>531</v>
      </c>
      <c r="X8802" t="s">
        <v>60</v>
      </c>
      <c r="Y8802" t="s">
        <v>45</v>
      </c>
      <c r="Z8802">
        <v>1230</v>
      </c>
      <c r="AA8802">
        <v>398</v>
      </c>
      <c r="AB8802">
        <v>8193</v>
      </c>
      <c r="AC8802" t="s">
        <v>73</v>
      </c>
    </row>
    <row r="8803" spans="1:29" x14ac:dyDescent="0.3">
      <c r="A8803" s="1" t="s">
        <v>29</v>
      </c>
      <c r="B8803" t="s">
        <v>30</v>
      </c>
      <c r="C8803" t="s">
        <v>1302</v>
      </c>
      <c r="D8803" t="s">
        <v>110</v>
      </c>
      <c r="E8803">
        <v>1</v>
      </c>
      <c r="F8803" t="s">
        <v>221</v>
      </c>
      <c r="G8803" t="s">
        <v>335</v>
      </c>
      <c r="H8803" t="s">
        <v>79</v>
      </c>
      <c r="I8803" t="s">
        <v>513</v>
      </c>
      <c r="J8803" t="s">
        <v>2446</v>
      </c>
      <c r="K8803" t="s">
        <v>18864</v>
      </c>
      <c r="L8803" t="s">
        <v>18865</v>
      </c>
      <c r="M8803" t="s">
        <v>3066</v>
      </c>
      <c r="N8803" t="s">
        <v>40</v>
      </c>
      <c r="O8803">
        <v>9909</v>
      </c>
      <c r="P8803">
        <v>14400</v>
      </c>
      <c r="Q8803" t="s">
        <v>41</v>
      </c>
      <c r="R8803">
        <v>791</v>
      </c>
      <c r="S8803" s="2">
        <v>45359</v>
      </c>
      <c r="T8803" t="s">
        <v>42</v>
      </c>
      <c r="U8803">
        <v>0</v>
      </c>
      <c r="V8803" t="s">
        <v>85</v>
      </c>
      <c r="W8803">
        <v>565</v>
      </c>
      <c r="X8803" t="s">
        <v>44</v>
      </c>
      <c r="Y8803" t="s">
        <v>61</v>
      </c>
      <c r="Z8803">
        <v>0</v>
      </c>
      <c r="AA8803">
        <v>904</v>
      </c>
      <c r="AB8803">
        <v>13834</v>
      </c>
      <c r="AC8803" t="s">
        <v>73</v>
      </c>
    </row>
    <row r="8804" spans="1:29" x14ac:dyDescent="0.3">
      <c r="A8804" s="1" t="s">
        <v>47</v>
      </c>
      <c r="B8804" t="s">
        <v>234</v>
      </c>
      <c r="C8804" t="s">
        <v>3755</v>
      </c>
      <c r="D8804" t="s">
        <v>138</v>
      </c>
      <c r="E8804">
        <v>8</v>
      </c>
      <c r="F8804" t="s">
        <v>221</v>
      </c>
      <c r="G8804" t="s">
        <v>1096</v>
      </c>
      <c r="H8804" t="s">
        <v>79</v>
      </c>
      <c r="I8804" t="s">
        <v>265</v>
      </c>
      <c r="J8804" t="s">
        <v>5483</v>
      </c>
      <c r="K8804">
        <f>1-671-185-4923</f>
        <v>-5778</v>
      </c>
      <c r="L8804" t="s">
        <v>18866</v>
      </c>
      <c r="M8804" t="s">
        <v>2756</v>
      </c>
      <c r="N8804" t="s">
        <v>84</v>
      </c>
      <c r="O8804">
        <v>6263</v>
      </c>
      <c r="P8804">
        <v>8972</v>
      </c>
      <c r="Q8804" t="s">
        <v>59</v>
      </c>
      <c r="R8804">
        <v>276</v>
      </c>
      <c r="S8804" s="2">
        <v>44938</v>
      </c>
      <c r="T8804" t="s">
        <v>42</v>
      </c>
      <c r="U8804">
        <v>45241</v>
      </c>
      <c r="V8804" t="s">
        <v>43</v>
      </c>
      <c r="W8804">
        <v>520</v>
      </c>
      <c r="X8804" t="s">
        <v>44</v>
      </c>
      <c r="Y8804" t="s">
        <v>61</v>
      </c>
      <c r="Z8804">
        <v>0</v>
      </c>
      <c r="AA8804">
        <v>66</v>
      </c>
      <c r="AB8804">
        <v>6936</v>
      </c>
      <c r="AC8804" t="s">
        <v>73</v>
      </c>
    </row>
    <row r="8805" spans="1:29" x14ac:dyDescent="0.3">
      <c r="A8805" s="1" t="s">
        <v>47</v>
      </c>
      <c r="B8805" t="s">
        <v>161</v>
      </c>
      <c r="C8805" t="s">
        <v>317</v>
      </c>
      <c r="D8805" t="s">
        <v>178</v>
      </c>
      <c r="E8805">
        <v>10</v>
      </c>
      <c r="F8805" t="s">
        <v>51</v>
      </c>
      <c r="G8805" t="s">
        <v>291</v>
      </c>
      <c r="H8805" t="s">
        <v>79</v>
      </c>
      <c r="I8805" t="s">
        <v>1705</v>
      </c>
      <c r="J8805" t="s">
        <v>900</v>
      </c>
      <c r="K8805" t="s">
        <v>18867</v>
      </c>
      <c r="L8805" t="s">
        <v>18868</v>
      </c>
      <c r="M8805" t="s">
        <v>1475</v>
      </c>
      <c r="N8805" t="s">
        <v>84</v>
      </c>
      <c r="O8805">
        <v>2662</v>
      </c>
      <c r="P8805">
        <v>6113</v>
      </c>
      <c r="Q8805" t="s">
        <v>59</v>
      </c>
      <c r="R8805">
        <v>856</v>
      </c>
      <c r="S8805" s="2">
        <v>45004</v>
      </c>
      <c r="T8805" t="s">
        <v>42</v>
      </c>
      <c r="U8805">
        <v>36256</v>
      </c>
      <c r="V8805" t="s">
        <v>85</v>
      </c>
      <c r="W8805">
        <v>477</v>
      </c>
      <c r="X8805" t="s">
        <v>44</v>
      </c>
      <c r="Y8805" t="s">
        <v>45</v>
      </c>
      <c r="Z8805">
        <v>0</v>
      </c>
      <c r="AA8805">
        <v>165</v>
      </c>
      <c r="AB8805">
        <v>2783</v>
      </c>
      <c r="AC8805" t="s">
        <v>107</v>
      </c>
    </row>
    <row r="8806" spans="1:29" x14ac:dyDescent="0.3">
      <c r="A8806" s="1" t="s">
        <v>47</v>
      </c>
      <c r="B8806" t="s">
        <v>234</v>
      </c>
      <c r="C8806" t="s">
        <v>304</v>
      </c>
      <c r="D8806" t="s">
        <v>119</v>
      </c>
      <c r="E8806">
        <v>1</v>
      </c>
      <c r="F8806" t="s">
        <v>33</v>
      </c>
      <c r="G8806" t="s">
        <v>111</v>
      </c>
      <c r="H8806" t="s">
        <v>79</v>
      </c>
      <c r="I8806" t="s">
        <v>417</v>
      </c>
      <c r="J8806" t="s">
        <v>2436</v>
      </c>
      <c r="K8806" t="s">
        <v>18869</v>
      </c>
      <c r="L8806" t="s">
        <v>18870</v>
      </c>
      <c r="M8806" t="s">
        <v>2944</v>
      </c>
      <c r="N8806" t="s">
        <v>58</v>
      </c>
      <c r="O8806">
        <v>27063</v>
      </c>
      <c r="P8806">
        <v>30926</v>
      </c>
      <c r="Q8806" t="s">
        <v>59</v>
      </c>
      <c r="R8806">
        <v>374</v>
      </c>
      <c r="S8806" s="2">
        <v>44828</v>
      </c>
      <c r="T8806" t="s">
        <v>42</v>
      </c>
      <c r="U8806">
        <v>24309</v>
      </c>
      <c r="V8806" t="s">
        <v>85</v>
      </c>
      <c r="W8806">
        <v>529</v>
      </c>
      <c r="X8806" t="s">
        <v>44</v>
      </c>
      <c r="Y8806" t="s">
        <v>45</v>
      </c>
      <c r="Z8806">
        <v>1355</v>
      </c>
      <c r="AA8806">
        <v>73</v>
      </c>
      <c r="AB8806">
        <v>30062</v>
      </c>
      <c r="AC8806" t="s">
        <v>107</v>
      </c>
    </row>
    <row r="8807" spans="1:29" x14ac:dyDescent="0.3">
      <c r="A8807" s="1" t="s">
        <v>47</v>
      </c>
      <c r="B8807" t="s">
        <v>176</v>
      </c>
      <c r="C8807" t="s">
        <v>1347</v>
      </c>
      <c r="D8807" t="s">
        <v>110</v>
      </c>
      <c r="E8807">
        <v>6</v>
      </c>
      <c r="F8807" t="s">
        <v>77</v>
      </c>
      <c r="G8807" t="s">
        <v>264</v>
      </c>
      <c r="H8807" t="s">
        <v>79</v>
      </c>
      <c r="I8807" t="s">
        <v>3190</v>
      </c>
      <c r="J8807" t="s">
        <v>693</v>
      </c>
      <c r="K8807" t="s">
        <v>18871</v>
      </c>
      <c r="L8807" t="s">
        <v>18872</v>
      </c>
      <c r="M8807" t="s">
        <v>957</v>
      </c>
      <c r="N8807" t="s">
        <v>84</v>
      </c>
      <c r="O8807">
        <v>25102</v>
      </c>
      <c r="P8807">
        <v>29861</v>
      </c>
      <c r="Q8807" t="s">
        <v>59</v>
      </c>
      <c r="R8807">
        <v>68</v>
      </c>
      <c r="S8807" s="2">
        <v>44633</v>
      </c>
      <c r="T8807" s="2">
        <v>44653</v>
      </c>
      <c r="U8807">
        <v>26539</v>
      </c>
      <c r="V8807" t="s">
        <v>71</v>
      </c>
      <c r="W8807">
        <v>452</v>
      </c>
      <c r="X8807" t="s">
        <v>60</v>
      </c>
      <c r="Y8807" t="s">
        <v>72</v>
      </c>
      <c r="Z8807">
        <v>0</v>
      </c>
      <c r="AA8807">
        <v>439</v>
      </c>
      <c r="AB8807">
        <v>29434</v>
      </c>
      <c r="AC8807" t="s">
        <v>46</v>
      </c>
    </row>
    <row r="8808" spans="1:29" x14ac:dyDescent="0.3">
      <c r="A8808" s="1" t="s">
        <v>29</v>
      </c>
      <c r="B8808" t="s">
        <v>393</v>
      </c>
      <c r="C8808" t="s">
        <v>1262</v>
      </c>
      <c r="D8808" t="s">
        <v>50</v>
      </c>
      <c r="E8808">
        <v>1</v>
      </c>
      <c r="F8808" t="s">
        <v>99</v>
      </c>
      <c r="G8808" t="s">
        <v>529</v>
      </c>
      <c r="H8808" t="s">
        <v>35</v>
      </c>
      <c r="I8808" t="s">
        <v>1025</v>
      </c>
      <c r="J8808" t="s">
        <v>657</v>
      </c>
      <c r="K8808" t="s">
        <v>18873</v>
      </c>
      <c r="L8808" t="s">
        <v>18874</v>
      </c>
      <c r="M8808" t="s">
        <v>399</v>
      </c>
      <c r="N8808" t="s">
        <v>40</v>
      </c>
      <c r="O8808">
        <v>21994</v>
      </c>
      <c r="P8808">
        <v>24959</v>
      </c>
      <c r="Q8808" t="s">
        <v>95</v>
      </c>
      <c r="R8808">
        <v>108</v>
      </c>
      <c r="S8808" s="2">
        <v>44567</v>
      </c>
      <c r="T8808" s="2">
        <v>44579</v>
      </c>
      <c r="U8808">
        <v>0</v>
      </c>
      <c r="V8808" t="s">
        <v>71</v>
      </c>
      <c r="W8808">
        <v>688</v>
      </c>
      <c r="X8808" t="s">
        <v>60</v>
      </c>
      <c r="Y8808" t="s">
        <v>61</v>
      </c>
      <c r="Z8808">
        <v>0</v>
      </c>
      <c r="AA8808">
        <v>960</v>
      </c>
      <c r="AB8808">
        <v>23557</v>
      </c>
      <c r="AC8808" t="s">
        <v>46</v>
      </c>
    </row>
    <row r="8809" spans="1:29" x14ac:dyDescent="0.3">
      <c r="A8809" s="1" t="s">
        <v>29</v>
      </c>
      <c r="B8809" t="s">
        <v>541</v>
      </c>
      <c r="C8809" t="s">
        <v>541</v>
      </c>
      <c r="D8809" t="s">
        <v>32</v>
      </c>
      <c r="E8809">
        <v>10</v>
      </c>
      <c r="F8809" t="s">
        <v>77</v>
      </c>
      <c r="G8809" t="s">
        <v>264</v>
      </c>
      <c r="H8809" t="s">
        <v>35</v>
      </c>
      <c r="I8809" t="s">
        <v>3221</v>
      </c>
      <c r="J8809" t="s">
        <v>2762</v>
      </c>
      <c r="K8809" t="s">
        <v>18875</v>
      </c>
      <c r="L8809" t="s">
        <v>18876</v>
      </c>
      <c r="M8809" t="s">
        <v>1193</v>
      </c>
      <c r="N8809" t="s">
        <v>40</v>
      </c>
      <c r="O8809">
        <v>25952</v>
      </c>
      <c r="P8809">
        <v>28989</v>
      </c>
      <c r="Q8809" t="s">
        <v>59</v>
      </c>
      <c r="R8809">
        <v>380</v>
      </c>
      <c r="S8809" s="2">
        <v>44862</v>
      </c>
      <c r="T8809" s="2">
        <v>44866</v>
      </c>
      <c r="U8809">
        <v>33181</v>
      </c>
      <c r="V8809" t="s">
        <v>71</v>
      </c>
      <c r="W8809">
        <v>753</v>
      </c>
      <c r="X8809" t="s">
        <v>60</v>
      </c>
      <c r="Y8809" t="s">
        <v>72</v>
      </c>
      <c r="Z8809">
        <v>0</v>
      </c>
      <c r="AA8809">
        <v>373</v>
      </c>
      <c r="AB8809">
        <v>26872</v>
      </c>
      <c r="AC8809" t="s">
        <v>73</v>
      </c>
    </row>
    <row r="8810" spans="1:29" x14ac:dyDescent="0.3">
      <c r="A8810" s="1" t="s">
        <v>47</v>
      </c>
      <c r="B8810" t="s">
        <v>161</v>
      </c>
      <c r="C8810" t="s">
        <v>1471</v>
      </c>
      <c r="D8810" t="s">
        <v>138</v>
      </c>
      <c r="E8810">
        <v>8</v>
      </c>
      <c r="F8810" t="s">
        <v>51</v>
      </c>
      <c r="G8810" t="s">
        <v>345</v>
      </c>
      <c r="H8810" t="s">
        <v>35</v>
      </c>
      <c r="I8810" t="s">
        <v>4489</v>
      </c>
      <c r="J8810" t="s">
        <v>680</v>
      </c>
      <c r="K8810" t="s">
        <v>18877</v>
      </c>
      <c r="L8810" t="s">
        <v>18878</v>
      </c>
      <c r="M8810" t="s">
        <v>1475</v>
      </c>
      <c r="N8810" t="s">
        <v>84</v>
      </c>
      <c r="O8810">
        <v>3181</v>
      </c>
      <c r="P8810">
        <v>6320</v>
      </c>
      <c r="Q8810" t="s">
        <v>95</v>
      </c>
      <c r="R8810">
        <v>115</v>
      </c>
      <c r="S8810" s="2">
        <v>45031</v>
      </c>
      <c r="T8810" s="2">
        <v>45048</v>
      </c>
      <c r="U8810">
        <v>0</v>
      </c>
      <c r="V8810" t="s">
        <v>106</v>
      </c>
      <c r="W8810">
        <v>550</v>
      </c>
      <c r="X8810" t="s">
        <v>60</v>
      </c>
      <c r="Y8810" t="s">
        <v>61</v>
      </c>
      <c r="Z8810">
        <v>0</v>
      </c>
      <c r="AA8810">
        <v>488</v>
      </c>
      <c r="AB8810">
        <v>5491</v>
      </c>
      <c r="AC8810" t="s">
        <v>107</v>
      </c>
    </row>
    <row r="8811" spans="1:29" x14ac:dyDescent="0.3">
      <c r="A8811" s="1" t="s">
        <v>47</v>
      </c>
      <c r="B8811" t="s">
        <v>48</v>
      </c>
      <c r="C8811" t="s">
        <v>49</v>
      </c>
      <c r="D8811" t="s">
        <v>352</v>
      </c>
      <c r="E8811">
        <v>3</v>
      </c>
      <c r="F8811" t="s">
        <v>64</v>
      </c>
      <c r="G8811" t="s">
        <v>258</v>
      </c>
      <c r="H8811" t="s">
        <v>35</v>
      </c>
      <c r="I8811" t="s">
        <v>990</v>
      </c>
      <c r="J8811" t="s">
        <v>3409</v>
      </c>
      <c r="K8811" t="s">
        <v>18879</v>
      </c>
      <c r="L8811" t="s">
        <v>18880</v>
      </c>
      <c r="M8811" t="s">
        <v>220</v>
      </c>
      <c r="N8811" t="s">
        <v>40</v>
      </c>
      <c r="O8811">
        <v>17589</v>
      </c>
      <c r="P8811">
        <v>20218</v>
      </c>
      <c r="Q8811" t="s">
        <v>41</v>
      </c>
      <c r="R8811">
        <v>20</v>
      </c>
      <c r="S8811" s="2">
        <v>44364</v>
      </c>
      <c r="T8811" t="s">
        <v>42</v>
      </c>
      <c r="U8811">
        <v>0</v>
      </c>
      <c r="V8811" t="s">
        <v>106</v>
      </c>
      <c r="W8811">
        <v>649</v>
      </c>
      <c r="X8811" t="s">
        <v>44</v>
      </c>
      <c r="Y8811" t="s">
        <v>45</v>
      </c>
      <c r="Z8811">
        <v>0</v>
      </c>
      <c r="AA8811">
        <v>471</v>
      </c>
      <c r="AB8811">
        <v>18785</v>
      </c>
      <c r="AC8811" t="s">
        <v>107</v>
      </c>
    </row>
    <row r="8812" spans="1:29" x14ac:dyDescent="0.3">
      <c r="A8812" s="1" t="s">
        <v>29</v>
      </c>
      <c r="B8812" t="s">
        <v>30</v>
      </c>
      <c r="C8812" t="s">
        <v>819</v>
      </c>
      <c r="D8812" t="s">
        <v>110</v>
      </c>
      <c r="E8812">
        <v>1</v>
      </c>
      <c r="F8812" t="s">
        <v>129</v>
      </c>
      <c r="G8812" t="s">
        <v>395</v>
      </c>
      <c r="H8812" t="s">
        <v>35</v>
      </c>
      <c r="I8812" t="s">
        <v>1944</v>
      </c>
      <c r="J8812" t="s">
        <v>576</v>
      </c>
      <c r="K8812">
        <f>1-891-201-8430</f>
        <v>-9521</v>
      </c>
      <c r="L8812" t="s">
        <v>18881</v>
      </c>
      <c r="M8812" t="s">
        <v>269</v>
      </c>
      <c r="N8812" t="s">
        <v>40</v>
      </c>
      <c r="O8812">
        <v>18729</v>
      </c>
      <c r="P8812">
        <v>23384</v>
      </c>
      <c r="Q8812" t="s">
        <v>41</v>
      </c>
      <c r="R8812">
        <v>480</v>
      </c>
      <c r="S8812" s="2">
        <v>44790</v>
      </c>
      <c r="T8812" s="2">
        <v>44804</v>
      </c>
      <c r="U8812">
        <v>0</v>
      </c>
      <c r="V8812" t="s">
        <v>43</v>
      </c>
      <c r="W8812">
        <v>754</v>
      </c>
      <c r="X8812" t="s">
        <v>60</v>
      </c>
      <c r="Y8812" t="s">
        <v>61</v>
      </c>
      <c r="Z8812">
        <v>0</v>
      </c>
      <c r="AA8812">
        <v>859</v>
      </c>
      <c r="AB8812">
        <v>23286</v>
      </c>
      <c r="AC8812" t="s">
        <v>46</v>
      </c>
    </row>
    <row r="8813" spans="1:29" x14ac:dyDescent="0.3">
      <c r="A8813" s="1" t="s">
        <v>47</v>
      </c>
      <c r="B8813" t="s">
        <v>145</v>
      </c>
      <c r="C8813" t="s">
        <v>2354</v>
      </c>
      <c r="D8813" t="s">
        <v>32</v>
      </c>
      <c r="E8813">
        <v>1</v>
      </c>
      <c r="F8813" t="s">
        <v>77</v>
      </c>
      <c r="G8813" t="s">
        <v>365</v>
      </c>
      <c r="H8813" t="s">
        <v>79</v>
      </c>
      <c r="I8813" t="s">
        <v>292</v>
      </c>
      <c r="J8813" t="s">
        <v>2094</v>
      </c>
      <c r="K8813" t="s">
        <v>18882</v>
      </c>
      <c r="L8813" t="s">
        <v>18883</v>
      </c>
      <c r="M8813" t="s">
        <v>2459</v>
      </c>
      <c r="N8813" t="s">
        <v>40</v>
      </c>
      <c r="O8813">
        <v>24333</v>
      </c>
      <c r="P8813">
        <v>26885</v>
      </c>
      <c r="Q8813" t="s">
        <v>41</v>
      </c>
      <c r="R8813">
        <v>256</v>
      </c>
      <c r="S8813" s="2">
        <v>44453</v>
      </c>
      <c r="T8813" t="s">
        <v>42</v>
      </c>
      <c r="U8813">
        <v>0</v>
      </c>
      <c r="V8813" t="s">
        <v>43</v>
      </c>
      <c r="W8813">
        <v>499</v>
      </c>
      <c r="X8813" t="s">
        <v>44</v>
      </c>
      <c r="Y8813" t="s">
        <v>61</v>
      </c>
      <c r="Z8813">
        <v>0</v>
      </c>
      <c r="AA8813">
        <v>700</v>
      </c>
      <c r="AB8813">
        <v>24388</v>
      </c>
      <c r="AC8813" t="s">
        <v>46</v>
      </c>
    </row>
    <row r="8814" spans="1:29" x14ac:dyDescent="0.3">
      <c r="A8814" s="1" t="s">
        <v>47</v>
      </c>
      <c r="B8814" t="s">
        <v>145</v>
      </c>
      <c r="C8814" t="s">
        <v>445</v>
      </c>
      <c r="D8814" t="s">
        <v>76</v>
      </c>
      <c r="E8814">
        <v>1</v>
      </c>
      <c r="F8814" t="s">
        <v>77</v>
      </c>
      <c r="G8814" t="s">
        <v>365</v>
      </c>
      <c r="H8814" t="s">
        <v>79</v>
      </c>
      <c r="I8814" t="s">
        <v>36</v>
      </c>
      <c r="J8814" t="s">
        <v>217</v>
      </c>
      <c r="K8814" t="s">
        <v>18884</v>
      </c>
      <c r="L8814" t="s">
        <v>18885</v>
      </c>
      <c r="M8814" t="s">
        <v>2459</v>
      </c>
      <c r="N8814" t="s">
        <v>94</v>
      </c>
      <c r="O8814">
        <v>9763</v>
      </c>
      <c r="P8814">
        <v>12982</v>
      </c>
      <c r="Q8814" t="s">
        <v>41</v>
      </c>
      <c r="R8814">
        <v>500</v>
      </c>
      <c r="S8814" s="2">
        <v>44615</v>
      </c>
      <c r="T8814" s="2">
        <v>44637</v>
      </c>
      <c r="U8814">
        <v>0</v>
      </c>
      <c r="V8814" t="s">
        <v>85</v>
      </c>
      <c r="W8814">
        <v>775</v>
      </c>
      <c r="X8814" t="s">
        <v>60</v>
      </c>
      <c r="Y8814" t="s">
        <v>45</v>
      </c>
      <c r="Z8814">
        <v>0</v>
      </c>
      <c r="AA8814">
        <v>928</v>
      </c>
      <c r="AB8814">
        <v>10530</v>
      </c>
      <c r="AC8814" t="s">
        <v>107</v>
      </c>
    </row>
    <row r="8815" spans="1:29" x14ac:dyDescent="0.3">
      <c r="A8815" s="1" t="s">
        <v>29</v>
      </c>
      <c r="B8815" t="s">
        <v>541</v>
      </c>
      <c r="C8815" t="s">
        <v>542</v>
      </c>
      <c r="D8815" t="s">
        <v>119</v>
      </c>
      <c r="E8815">
        <v>3</v>
      </c>
      <c r="F8815" t="s">
        <v>186</v>
      </c>
      <c r="G8815" t="s">
        <v>463</v>
      </c>
      <c r="H8815" t="s">
        <v>79</v>
      </c>
      <c r="I8815" t="s">
        <v>502</v>
      </c>
      <c r="J8815" t="s">
        <v>2158</v>
      </c>
      <c r="K8815" t="s">
        <v>18886</v>
      </c>
      <c r="L8815" t="s">
        <v>18887</v>
      </c>
      <c r="M8815" t="s">
        <v>1715</v>
      </c>
      <c r="N8815" t="s">
        <v>84</v>
      </c>
      <c r="O8815">
        <v>18685</v>
      </c>
      <c r="P8815">
        <v>22740</v>
      </c>
      <c r="Q8815" t="s">
        <v>41</v>
      </c>
      <c r="R8815">
        <v>533</v>
      </c>
      <c r="S8815" s="2">
        <v>44672</v>
      </c>
      <c r="T8815" s="2">
        <v>44701</v>
      </c>
      <c r="U8815">
        <v>0</v>
      </c>
      <c r="V8815" t="s">
        <v>85</v>
      </c>
      <c r="W8815">
        <v>439</v>
      </c>
      <c r="X8815" t="s">
        <v>60</v>
      </c>
      <c r="Y8815" t="s">
        <v>45</v>
      </c>
      <c r="Z8815">
        <v>0</v>
      </c>
      <c r="AA8815">
        <v>88</v>
      </c>
      <c r="AB8815">
        <v>21820</v>
      </c>
      <c r="AC8815" t="s">
        <v>73</v>
      </c>
    </row>
    <row r="8816" spans="1:29" x14ac:dyDescent="0.3">
      <c r="A8816" s="1" t="s">
        <v>47</v>
      </c>
      <c r="B8816" t="s">
        <v>592</v>
      </c>
      <c r="C8816" t="s">
        <v>4899</v>
      </c>
      <c r="D8816" t="s">
        <v>50</v>
      </c>
      <c r="E8816">
        <v>6</v>
      </c>
      <c r="F8816" t="s">
        <v>271</v>
      </c>
      <c r="G8816" t="s">
        <v>1060</v>
      </c>
      <c r="H8816" t="s">
        <v>79</v>
      </c>
      <c r="I8816" t="s">
        <v>2547</v>
      </c>
      <c r="J8816" t="s">
        <v>453</v>
      </c>
      <c r="K8816" t="s">
        <v>18888</v>
      </c>
      <c r="L8816" t="s">
        <v>18889</v>
      </c>
      <c r="M8816" t="s">
        <v>3019</v>
      </c>
      <c r="N8816" t="s">
        <v>40</v>
      </c>
      <c r="O8816">
        <v>20689</v>
      </c>
      <c r="P8816">
        <v>25584</v>
      </c>
      <c r="Q8816" t="s">
        <v>59</v>
      </c>
      <c r="R8816">
        <v>601</v>
      </c>
      <c r="S8816" s="2">
        <v>45198</v>
      </c>
      <c r="T8816" s="2">
        <v>45210</v>
      </c>
      <c r="U8816">
        <v>34427</v>
      </c>
      <c r="V8816" t="s">
        <v>85</v>
      </c>
      <c r="W8816">
        <v>743</v>
      </c>
      <c r="X8816" t="s">
        <v>60</v>
      </c>
      <c r="Y8816" t="s">
        <v>61</v>
      </c>
      <c r="Z8816">
        <v>0</v>
      </c>
      <c r="AA8816">
        <v>23</v>
      </c>
      <c r="AB8816">
        <v>23745</v>
      </c>
      <c r="AC8816" t="s">
        <v>107</v>
      </c>
    </row>
    <row r="8817" spans="1:29" x14ac:dyDescent="0.3">
      <c r="A8817" s="1" t="s">
        <v>29</v>
      </c>
      <c r="B8817" t="s">
        <v>30</v>
      </c>
      <c r="C8817" t="s">
        <v>819</v>
      </c>
      <c r="D8817" t="s">
        <v>50</v>
      </c>
      <c r="E8817">
        <v>10</v>
      </c>
      <c r="F8817" t="s">
        <v>64</v>
      </c>
      <c r="G8817" t="s">
        <v>433</v>
      </c>
      <c r="H8817" t="s">
        <v>79</v>
      </c>
      <c r="I8817" t="s">
        <v>587</v>
      </c>
      <c r="J8817" t="s">
        <v>12943</v>
      </c>
      <c r="K8817" t="s">
        <v>18890</v>
      </c>
      <c r="L8817" t="s">
        <v>18891</v>
      </c>
      <c r="M8817" t="s">
        <v>1307</v>
      </c>
      <c r="N8817" t="s">
        <v>84</v>
      </c>
      <c r="O8817">
        <v>5781</v>
      </c>
      <c r="P8817">
        <v>8432</v>
      </c>
      <c r="Q8817" t="s">
        <v>59</v>
      </c>
      <c r="R8817">
        <v>126</v>
      </c>
      <c r="S8817" s="2">
        <v>44932</v>
      </c>
      <c r="T8817" t="s">
        <v>42</v>
      </c>
      <c r="U8817">
        <v>26819</v>
      </c>
      <c r="V8817" t="s">
        <v>43</v>
      </c>
      <c r="W8817">
        <v>641</v>
      </c>
      <c r="X8817" t="s">
        <v>44</v>
      </c>
      <c r="Y8817" t="s">
        <v>61</v>
      </c>
      <c r="Z8817">
        <v>0</v>
      </c>
      <c r="AA8817">
        <v>272</v>
      </c>
      <c r="AB8817">
        <v>8255</v>
      </c>
      <c r="AC8817" t="s">
        <v>46</v>
      </c>
    </row>
    <row r="8818" spans="1:29" x14ac:dyDescent="0.3">
      <c r="A8818" s="1" t="s">
        <v>29</v>
      </c>
      <c r="B8818" t="s">
        <v>393</v>
      </c>
      <c r="C8818" t="s">
        <v>4317</v>
      </c>
      <c r="D8818" t="s">
        <v>169</v>
      </c>
      <c r="E8818">
        <v>5</v>
      </c>
      <c r="F8818" t="s">
        <v>120</v>
      </c>
      <c r="G8818" t="s">
        <v>468</v>
      </c>
      <c r="H8818" t="s">
        <v>79</v>
      </c>
      <c r="I8818" t="s">
        <v>458</v>
      </c>
      <c r="J8818" t="s">
        <v>188</v>
      </c>
      <c r="K8818" t="s">
        <v>18892</v>
      </c>
      <c r="L8818" t="s">
        <v>18893</v>
      </c>
      <c r="M8818" t="s">
        <v>2103</v>
      </c>
      <c r="N8818" t="s">
        <v>40</v>
      </c>
      <c r="O8818">
        <v>13698</v>
      </c>
      <c r="P8818">
        <v>16426</v>
      </c>
      <c r="Q8818" t="s">
        <v>41</v>
      </c>
      <c r="R8818">
        <v>47</v>
      </c>
      <c r="S8818" s="2">
        <v>45302</v>
      </c>
      <c r="T8818" t="s">
        <v>42</v>
      </c>
      <c r="U8818">
        <v>0</v>
      </c>
      <c r="V8818" t="s">
        <v>106</v>
      </c>
      <c r="W8818">
        <v>743</v>
      </c>
      <c r="X8818" t="s">
        <v>44</v>
      </c>
      <c r="Y8818" t="s">
        <v>61</v>
      </c>
      <c r="Z8818">
        <v>0</v>
      </c>
      <c r="AA8818">
        <v>613</v>
      </c>
      <c r="AB8818">
        <v>13841</v>
      </c>
      <c r="AC8818" t="s">
        <v>107</v>
      </c>
    </row>
    <row r="8819" spans="1:29" x14ac:dyDescent="0.3">
      <c r="A8819" s="1" t="s">
        <v>47</v>
      </c>
      <c r="B8819" t="s">
        <v>592</v>
      </c>
      <c r="C8819" t="s">
        <v>4899</v>
      </c>
      <c r="D8819" t="s">
        <v>110</v>
      </c>
      <c r="E8819">
        <v>9</v>
      </c>
      <c r="F8819" t="s">
        <v>221</v>
      </c>
      <c r="G8819" t="s">
        <v>548</v>
      </c>
      <c r="H8819" t="s">
        <v>35</v>
      </c>
      <c r="I8819" t="s">
        <v>735</v>
      </c>
      <c r="J8819" t="s">
        <v>3487</v>
      </c>
      <c r="K8819" t="s">
        <v>18894</v>
      </c>
      <c r="L8819" t="s">
        <v>18895</v>
      </c>
      <c r="M8819" t="s">
        <v>1512</v>
      </c>
      <c r="N8819" t="s">
        <v>58</v>
      </c>
      <c r="O8819">
        <v>17401</v>
      </c>
      <c r="P8819">
        <v>19906</v>
      </c>
      <c r="Q8819" t="s">
        <v>41</v>
      </c>
      <c r="R8819">
        <v>493</v>
      </c>
      <c r="S8819" s="2">
        <v>44312</v>
      </c>
      <c r="T8819" t="s">
        <v>42</v>
      </c>
      <c r="U8819">
        <v>0</v>
      </c>
      <c r="V8819" t="s">
        <v>106</v>
      </c>
      <c r="W8819">
        <v>716</v>
      </c>
      <c r="X8819" t="s">
        <v>44</v>
      </c>
      <c r="Y8819" t="s">
        <v>72</v>
      </c>
      <c r="Z8819">
        <v>2256</v>
      </c>
      <c r="AA8819">
        <v>116</v>
      </c>
      <c r="AB8819">
        <v>18526</v>
      </c>
      <c r="AC8819" t="s">
        <v>73</v>
      </c>
    </row>
    <row r="8820" spans="1:29" x14ac:dyDescent="0.3">
      <c r="A8820" s="1" t="s">
        <v>29</v>
      </c>
      <c r="B8820" t="s">
        <v>30</v>
      </c>
      <c r="C8820" t="s">
        <v>2396</v>
      </c>
      <c r="D8820" t="s">
        <v>169</v>
      </c>
      <c r="E8820">
        <v>2</v>
      </c>
      <c r="F8820" t="s">
        <v>77</v>
      </c>
      <c r="G8820" t="s">
        <v>980</v>
      </c>
      <c r="H8820" t="s">
        <v>35</v>
      </c>
      <c r="I8820" t="s">
        <v>14975</v>
      </c>
      <c r="J8820" t="s">
        <v>389</v>
      </c>
      <c r="K8820" t="s">
        <v>18896</v>
      </c>
      <c r="L8820" t="s">
        <v>18897</v>
      </c>
      <c r="M8820" t="s">
        <v>1029</v>
      </c>
      <c r="N8820" t="s">
        <v>94</v>
      </c>
      <c r="O8820">
        <v>21611</v>
      </c>
      <c r="P8820">
        <v>23995</v>
      </c>
      <c r="Q8820" t="s">
        <v>41</v>
      </c>
      <c r="R8820">
        <v>460</v>
      </c>
      <c r="S8820" s="2">
        <v>44650</v>
      </c>
      <c r="T8820" t="s">
        <v>42</v>
      </c>
      <c r="U8820">
        <v>0</v>
      </c>
      <c r="V8820" t="s">
        <v>43</v>
      </c>
      <c r="W8820">
        <v>666</v>
      </c>
      <c r="X8820" t="s">
        <v>44</v>
      </c>
      <c r="Y8820" t="s">
        <v>72</v>
      </c>
      <c r="Z8820">
        <v>0</v>
      </c>
      <c r="AA8820">
        <v>123</v>
      </c>
      <c r="AB8820">
        <v>21989</v>
      </c>
      <c r="AC8820" t="s">
        <v>46</v>
      </c>
    </row>
    <row r="8821" spans="1:29" x14ac:dyDescent="0.3">
      <c r="A8821" s="1" t="s">
        <v>29</v>
      </c>
      <c r="B8821" t="s">
        <v>74</v>
      </c>
      <c r="C8821" t="s">
        <v>1007</v>
      </c>
      <c r="D8821" t="s">
        <v>236</v>
      </c>
      <c r="E8821">
        <v>7</v>
      </c>
      <c r="F8821" t="s">
        <v>64</v>
      </c>
      <c r="G8821" t="s">
        <v>376</v>
      </c>
      <c r="H8821" t="s">
        <v>35</v>
      </c>
      <c r="I8821" t="s">
        <v>1625</v>
      </c>
      <c r="J8821" t="s">
        <v>6004</v>
      </c>
      <c r="K8821" t="s">
        <v>18898</v>
      </c>
      <c r="L8821" t="s">
        <v>18899</v>
      </c>
      <c r="M8821" t="s">
        <v>1146</v>
      </c>
      <c r="N8821" t="s">
        <v>94</v>
      </c>
      <c r="O8821">
        <v>4122</v>
      </c>
      <c r="P8821">
        <v>8107</v>
      </c>
      <c r="Q8821" t="s">
        <v>59</v>
      </c>
      <c r="R8821">
        <v>671</v>
      </c>
      <c r="S8821" s="2">
        <v>44586</v>
      </c>
      <c r="T8821" t="s">
        <v>42</v>
      </c>
      <c r="U8821">
        <v>24760</v>
      </c>
      <c r="V8821" t="s">
        <v>106</v>
      </c>
      <c r="W8821">
        <v>658</v>
      </c>
      <c r="X8821" t="s">
        <v>44</v>
      </c>
      <c r="Y8821" t="s">
        <v>72</v>
      </c>
      <c r="Z8821">
        <v>0</v>
      </c>
      <c r="AA8821">
        <v>517</v>
      </c>
      <c r="AB8821">
        <v>5746</v>
      </c>
      <c r="AC8821" t="s">
        <v>46</v>
      </c>
    </row>
    <row r="8822" spans="1:29" x14ac:dyDescent="0.3">
      <c r="A8822" s="1" t="s">
        <v>29</v>
      </c>
      <c r="B8822" t="s">
        <v>363</v>
      </c>
      <c r="C8822" t="s">
        <v>3524</v>
      </c>
      <c r="D8822" t="s">
        <v>119</v>
      </c>
      <c r="E8822">
        <v>10</v>
      </c>
      <c r="F8822" t="s">
        <v>271</v>
      </c>
      <c r="G8822" t="s">
        <v>1110</v>
      </c>
      <c r="H8822" t="s">
        <v>79</v>
      </c>
      <c r="I8822" t="s">
        <v>3597</v>
      </c>
      <c r="J8822" t="s">
        <v>657</v>
      </c>
      <c r="K8822">
        <v>9462830048</v>
      </c>
      <c r="L8822" t="s">
        <v>18900</v>
      </c>
      <c r="M8822" t="s">
        <v>511</v>
      </c>
      <c r="N8822" t="s">
        <v>94</v>
      </c>
      <c r="O8822">
        <v>15088</v>
      </c>
      <c r="P8822">
        <v>17585</v>
      </c>
      <c r="Q8822" t="s">
        <v>95</v>
      </c>
      <c r="R8822">
        <v>131</v>
      </c>
      <c r="S8822" s="2">
        <v>44648</v>
      </c>
      <c r="T8822" s="2">
        <v>44663</v>
      </c>
      <c r="U8822">
        <v>0</v>
      </c>
      <c r="V8822" t="s">
        <v>43</v>
      </c>
      <c r="W8822">
        <v>605</v>
      </c>
      <c r="X8822" t="s">
        <v>60</v>
      </c>
      <c r="Y8822" t="s">
        <v>61</v>
      </c>
      <c r="Z8822">
        <v>0</v>
      </c>
      <c r="AA8822">
        <v>131</v>
      </c>
      <c r="AB8822">
        <v>17030</v>
      </c>
      <c r="AC8822" t="s">
        <v>107</v>
      </c>
    </row>
    <row r="8823" spans="1:29" x14ac:dyDescent="0.3">
      <c r="A8823" s="1" t="s">
        <v>47</v>
      </c>
      <c r="B8823" t="s">
        <v>136</v>
      </c>
      <c r="C8823" t="s">
        <v>2181</v>
      </c>
      <c r="D8823" t="s">
        <v>98</v>
      </c>
      <c r="E8823">
        <v>9</v>
      </c>
      <c r="F8823" t="s">
        <v>120</v>
      </c>
      <c r="G8823" t="s">
        <v>121</v>
      </c>
      <c r="H8823" t="s">
        <v>35</v>
      </c>
      <c r="I8823" t="s">
        <v>4765</v>
      </c>
      <c r="J8823" t="s">
        <v>11880</v>
      </c>
      <c r="K8823" t="s">
        <v>18901</v>
      </c>
      <c r="L8823" t="s">
        <v>18902</v>
      </c>
      <c r="M8823" t="s">
        <v>312</v>
      </c>
      <c r="N8823" t="s">
        <v>84</v>
      </c>
      <c r="O8823">
        <v>28810</v>
      </c>
      <c r="P8823">
        <v>31016</v>
      </c>
      <c r="Q8823" t="s">
        <v>41</v>
      </c>
      <c r="R8823">
        <v>526</v>
      </c>
      <c r="S8823" s="2">
        <v>44683</v>
      </c>
      <c r="T8823" s="2">
        <v>44711</v>
      </c>
      <c r="U8823">
        <v>0</v>
      </c>
      <c r="V8823" t="s">
        <v>71</v>
      </c>
      <c r="W8823">
        <v>700</v>
      </c>
      <c r="X8823" t="s">
        <v>60</v>
      </c>
      <c r="Y8823" t="s">
        <v>45</v>
      </c>
      <c r="Z8823">
        <v>0</v>
      </c>
      <c r="AA8823">
        <v>607</v>
      </c>
      <c r="AB8823">
        <v>29339</v>
      </c>
      <c r="AC8823" t="s">
        <v>46</v>
      </c>
    </row>
    <row r="8824" spans="1:29" x14ac:dyDescent="0.3">
      <c r="A8824" s="1" t="s">
        <v>29</v>
      </c>
      <c r="B8824" t="s">
        <v>30</v>
      </c>
      <c r="C8824" t="s">
        <v>1800</v>
      </c>
      <c r="D8824" t="s">
        <v>387</v>
      </c>
      <c r="E8824">
        <v>5</v>
      </c>
      <c r="F8824" t="s">
        <v>271</v>
      </c>
      <c r="G8824" t="s">
        <v>1298</v>
      </c>
      <c r="H8824" t="s">
        <v>79</v>
      </c>
      <c r="I8824" t="s">
        <v>1465</v>
      </c>
      <c r="J8824" t="s">
        <v>530</v>
      </c>
      <c r="K8824" t="s">
        <v>18903</v>
      </c>
      <c r="L8824" t="s">
        <v>18904</v>
      </c>
      <c r="M8824" t="s">
        <v>825</v>
      </c>
      <c r="N8824" t="s">
        <v>40</v>
      </c>
      <c r="O8824">
        <v>7520</v>
      </c>
      <c r="P8824">
        <v>10002</v>
      </c>
      <c r="Q8824" t="s">
        <v>41</v>
      </c>
      <c r="R8824">
        <v>152</v>
      </c>
      <c r="S8824" s="2">
        <v>44443</v>
      </c>
      <c r="T8824" t="s">
        <v>42</v>
      </c>
      <c r="U8824">
        <v>0</v>
      </c>
      <c r="V8824" t="s">
        <v>43</v>
      </c>
      <c r="W8824">
        <v>466</v>
      </c>
      <c r="X8824" t="s">
        <v>44</v>
      </c>
      <c r="Y8824" t="s">
        <v>45</v>
      </c>
      <c r="Z8824">
        <v>0</v>
      </c>
      <c r="AA8824">
        <v>539</v>
      </c>
      <c r="AB8824">
        <v>7671</v>
      </c>
      <c r="AC8824" t="s">
        <v>46</v>
      </c>
    </row>
    <row r="8825" spans="1:29" x14ac:dyDescent="0.3">
      <c r="A8825" s="1" t="s">
        <v>29</v>
      </c>
      <c r="B8825" t="s">
        <v>327</v>
      </c>
      <c r="C8825" t="s">
        <v>1432</v>
      </c>
      <c r="D8825" t="s">
        <v>76</v>
      </c>
      <c r="E8825">
        <v>7</v>
      </c>
      <c r="F8825" t="s">
        <v>186</v>
      </c>
      <c r="G8825" t="s">
        <v>463</v>
      </c>
      <c r="H8825" t="s">
        <v>35</v>
      </c>
      <c r="I8825" t="s">
        <v>621</v>
      </c>
      <c r="J8825" t="s">
        <v>4322</v>
      </c>
      <c r="K8825" t="s">
        <v>18905</v>
      </c>
      <c r="L8825" t="s">
        <v>18906</v>
      </c>
      <c r="M8825" t="s">
        <v>2246</v>
      </c>
      <c r="N8825" t="s">
        <v>40</v>
      </c>
      <c r="O8825">
        <v>24009</v>
      </c>
      <c r="P8825">
        <v>27452</v>
      </c>
      <c r="Q8825" t="s">
        <v>59</v>
      </c>
      <c r="R8825">
        <v>57</v>
      </c>
      <c r="S8825" s="2">
        <v>45214</v>
      </c>
      <c r="T8825" s="2">
        <v>45222</v>
      </c>
      <c r="U8825">
        <v>39350</v>
      </c>
      <c r="V8825" t="s">
        <v>106</v>
      </c>
      <c r="W8825">
        <v>536</v>
      </c>
      <c r="X8825" t="s">
        <v>60</v>
      </c>
      <c r="Y8825" t="s">
        <v>61</v>
      </c>
      <c r="Z8825">
        <v>0</v>
      </c>
      <c r="AA8825">
        <v>340</v>
      </c>
      <c r="AB8825">
        <v>26369</v>
      </c>
      <c r="AC8825" t="s">
        <v>107</v>
      </c>
    </row>
    <row r="8826" spans="1:29" x14ac:dyDescent="0.3">
      <c r="A8826" s="1" t="s">
        <v>29</v>
      </c>
      <c r="B8826" t="s">
        <v>541</v>
      </c>
      <c r="C8826" t="s">
        <v>541</v>
      </c>
      <c r="D8826" t="s">
        <v>387</v>
      </c>
      <c r="E8826">
        <v>5</v>
      </c>
      <c r="F8826" t="s">
        <v>51</v>
      </c>
      <c r="G8826" t="s">
        <v>1427</v>
      </c>
      <c r="H8826" t="s">
        <v>79</v>
      </c>
      <c r="I8826" t="s">
        <v>1070</v>
      </c>
      <c r="J8826" t="s">
        <v>5326</v>
      </c>
      <c r="K8826" t="s">
        <v>18907</v>
      </c>
      <c r="L8826" t="s">
        <v>18908</v>
      </c>
      <c r="M8826" t="s">
        <v>3258</v>
      </c>
      <c r="N8826" t="s">
        <v>58</v>
      </c>
      <c r="O8826">
        <v>4368</v>
      </c>
      <c r="P8826">
        <v>7941</v>
      </c>
      <c r="Q8826" t="s">
        <v>41</v>
      </c>
      <c r="R8826">
        <v>900</v>
      </c>
      <c r="S8826" s="2">
        <v>44898</v>
      </c>
      <c r="T8826" s="2">
        <v>44913</v>
      </c>
      <c r="U8826">
        <v>0</v>
      </c>
      <c r="V8826" t="s">
        <v>43</v>
      </c>
      <c r="W8826">
        <v>409</v>
      </c>
      <c r="X8826" t="s">
        <v>60</v>
      </c>
      <c r="Y8826" t="s">
        <v>45</v>
      </c>
      <c r="Z8826">
        <v>2366</v>
      </c>
      <c r="AA8826">
        <v>274</v>
      </c>
      <c r="AB8826">
        <v>6177</v>
      </c>
      <c r="AC8826" t="s">
        <v>46</v>
      </c>
    </row>
    <row r="8827" spans="1:29" x14ac:dyDescent="0.3">
      <c r="A8827" s="1" t="s">
        <v>29</v>
      </c>
      <c r="B8827" t="s">
        <v>393</v>
      </c>
      <c r="C8827" t="s">
        <v>1701</v>
      </c>
      <c r="D8827" t="s">
        <v>128</v>
      </c>
      <c r="E8827">
        <v>4</v>
      </c>
      <c r="F8827" t="s">
        <v>221</v>
      </c>
      <c r="G8827" t="s">
        <v>1096</v>
      </c>
      <c r="H8827" t="s">
        <v>35</v>
      </c>
      <c r="I8827" t="s">
        <v>452</v>
      </c>
      <c r="J8827" t="s">
        <v>508</v>
      </c>
      <c r="K8827" t="s">
        <v>18909</v>
      </c>
      <c r="L8827" t="s">
        <v>18910</v>
      </c>
      <c r="M8827" t="s">
        <v>846</v>
      </c>
      <c r="N8827" t="s">
        <v>40</v>
      </c>
      <c r="O8827">
        <v>23286</v>
      </c>
      <c r="P8827">
        <v>27893</v>
      </c>
      <c r="Q8827" t="s">
        <v>59</v>
      </c>
      <c r="R8827">
        <v>955</v>
      </c>
      <c r="S8827" s="2">
        <v>45114</v>
      </c>
      <c r="T8827" t="s">
        <v>42</v>
      </c>
      <c r="U8827">
        <v>41377</v>
      </c>
      <c r="V8827" t="s">
        <v>43</v>
      </c>
      <c r="W8827">
        <v>607</v>
      </c>
      <c r="X8827" t="s">
        <v>44</v>
      </c>
      <c r="Y8827" t="s">
        <v>45</v>
      </c>
      <c r="Z8827">
        <v>0</v>
      </c>
      <c r="AA8827">
        <v>836</v>
      </c>
      <c r="AB8827">
        <v>26231</v>
      </c>
      <c r="AC8827" t="s">
        <v>46</v>
      </c>
    </row>
    <row r="8828" spans="1:29" x14ac:dyDescent="0.3">
      <c r="A8828" s="1" t="s">
        <v>47</v>
      </c>
      <c r="B8828" t="s">
        <v>145</v>
      </c>
      <c r="C8828" t="s">
        <v>528</v>
      </c>
      <c r="D8828" t="s">
        <v>138</v>
      </c>
      <c r="E8828">
        <v>8</v>
      </c>
      <c r="F8828" t="s">
        <v>99</v>
      </c>
      <c r="G8828" t="s">
        <v>724</v>
      </c>
      <c r="H8828" t="s">
        <v>79</v>
      </c>
      <c r="I8828" t="s">
        <v>2940</v>
      </c>
      <c r="J8828" t="s">
        <v>8439</v>
      </c>
      <c r="K8828" t="s">
        <v>18911</v>
      </c>
      <c r="L8828" t="s">
        <v>18912</v>
      </c>
      <c r="M8828" t="s">
        <v>449</v>
      </c>
      <c r="N8828" t="s">
        <v>58</v>
      </c>
      <c r="O8828">
        <v>25861</v>
      </c>
      <c r="P8828">
        <v>28319</v>
      </c>
      <c r="Q8828" t="s">
        <v>41</v>
      </c>
      <c r="R8828">
        <v>716</v>
      </c>
      <c r="S8828" s="2">
        <v>44716</v>
      </c>
      <c r="T8828" t="s">
        <v>42</v>
      </c>
      <c r="U8828">
        <v>0</v>
      </c>
      <c r="V8828" t="s">
        <v>43</v>
      </c>
      <c r="W8828">
        <v>573</v>
      </c>
      <c r="X8828" t="s">
        <v>44</v>
      </c>
      <c r="Y8828" t="s">
        <v>72</v>
      </c>
      <c r="Z8828">
        <v>4263</v>
      </c>
      <c r="AA8828">
        <v>274</v>
      </c>
      <c r="AB8828">
        <v>25940</v>
      </c>
      <c r="AC8828" t="s">
        <v>107</v>
      </c>
    </row>
    <row r="8829" spans="1:29" x14ac:dyDescent="0.3">
      <c r="A8829" s="1" t="s">
        <v>29</v>
      </c>
      <c r="B8829" t="s">
        <v>62</v>
      </c>
      <c r="C8829" t="s">
        <v>1795</v>
      </c>
      <c r="D8829" t="s">
        <v>185</v>
      </c>
      <c r="E8829">
        <v>3</v>
      </c>
      <c r="F8829" t="s">
        <v>221</v>
      </c>
      <c r="G8829" t="s">
        <v>335</v>
      </c>
      <c r="H8829" t="s">
        <v>35</v>
      </c>
      <c r="I8829" t="s">
        <v>4846</v>
      </c>
      <c r="J8829" t="s">
        <v>7197</v>
      </c>
      <c r="K8829" t="s">
        <v>18913</v>
      </c>
      <c r="L8829" t="s">
        <v>18914</v>
      </c>
      <c r="M8829" t="s">
        <v>135</v>
      </c>
      <c r="N8829" t="s">
        <v>94</v>
      </c>
      <c r="O8829">
        <v>13583</v>
      </c>
      <c r="P8829">
        <v>16199</v>
      </c>
      <c r="Q8829" t="s">
        <v>95</v>
      </c>
      <c r="R8829">
        <v>186</v>
      </c>
      <c r="S8829" s="2">
        <v>45021</v>
      </c>
      <c r="T8829" t="s">
        <v>42</v>
      </c>
      <c r="U8829">
        <v>0</v>
      </c>
      <c r="V8829" t="s">
        <v>43</v>
      </c>
      <c r="W8829">
        <v>451</v>
      </c>
      <c r="X8829" t="s">
        <v>44</v>
      </c>
      <c r="Y8829" t="s">
        <v>61</v>
      </c>
      <c r="Z8829">
        <v>0</v>
      </c>
      <c r="AA8829">
        <v>454</v>
      </c>
      <c r="AB8829">
        <v>15857</v>
      </c>
      <c r="AC8829" t="s">
        <v>73</v>
      </c>
    </row>
    <row r="8830" spans="1:29" x14ac:dyDescent="0.3">
      <c r="A8830" s="1" t="s">
        <v>29</v>
      </c>
      <c r="B8830" t="s">
        <v>96</v>
      </c>
      <c r="C8830" t="s">
        <v>2802</v>
      </c>
      <c r="D8830" t="s">
        <v>352</v>
      </c>
      <c r="E8830">
        <v>4</v>
      </c>
      <c r="F8830" t="s">
        <v>77</v>
      </c>
      <c r="G8830" t="s">
        <v>440</v>
      </c>
      <c r="H8830" t="s">
        <v>79</v>
      </c>
      <c r="I8830" t="s">
        <v>15168</v>
      </c>
      <c r="J8830" t="s">
        <v>1052</v>
      </c>
      <c r="K8830" t="s">
        <v>18915</v>
      </c>
      <c r="L8830" t="s">
        <v>18916</v>
      </c>
      <c r="M8830" t="s">
        <v>199</v>
      </c>
      <c r="N8830" t="s">
        <v>94</v>
      </c>
      <c r="O8830">
        <v>3180</v>
      </c>
      <c r="P8830">
        <v>5969</v>
      </c>
      <c r="Q8830" t="s">
        <v>59</v>
      </c>
      <c r="R8830">
        <v>638</v>
      </c>
      <c r="S8830" s="2">
        <v>44759</v>
      </c>
      <c r="T8830" t="s">
        <v>42</v>
      </c>
      <c r="U8830">
        <v>19891</v>
      </c>
      <c r="V8830" t="s">
        <v>106</v>
      </c>
      <c r="W8830">
        <v>821</v>
      </c>
      <c r="X8830" t="s">
        <v>44</v>
      </c>
      <c r="Y8830" t="s">
        <v>72</v>
      </c>
      <c r="Z8830">
        <v>0</v>
      </c>
      <c r="AA8830">
        <v>73</v>
      </c>
      <c r="AB8830">
        <v>4242</v>
      </c>
      <c r="AC8830" t="s">
        <v>107</v>
      </c>
    </row>
    <row r="8831" spans="1:29" x14ac:dyDescent="0.3">
      <c r="A8831" s="1" t="s">
        <v>29</v>
      </c>
      <c r="B8831" t="s">
        <v>86</v>
      </c>
      <c r="C8831" t="s">
        <v>1680</v>
      </c>
      <c r="D8831" t="s">
        <v>387</v>
      </c>
      <c r="E8831">
        <v>9</v>
      </c>
      <c r="F8831" t="s">
        <v>271</v>
      </c>
      <c r="G8831" t="s">
        <v>1110</v>
      </c>
      <c r="H8831" t="s">
        <v>35</v>
      </c>
      <c r="I8831" t="s">
        <v>1480</v>
      </c>
      <c r="J8831" t="s">
        <v>1698</v>
      </c>
      <c r="K8831" t="s">
        <v>18917</v>
      </c>
      <c r="L8831" t="s">
        <v>18918</v>
      </c>
      <c r="M8831" t="s">
        <v>1366</v>
      </c>
      <c r="N8831" t="s">
        <v>94</v>
      </c>
      <c r="O8831">
        <v>24784</v>
      </c>
      <c r="P8831">
        <v>28183</v>
      </c>
      <c r="Q8831" t="s">
        <v>59</v>
      </c>
      <c r="R8831">
        <v>138</v>
      </c>
      <c r="S8831" s="2">
        <v>45141</v>
      </c>
      <c r="T8831" t="s">
        <v>42</v>
      </c>
      <c r="U8831">
        <v>6758</v>
      </c>
      <c r="V8831" t="s">
        <v>43</v>
      </c>
      <c r="W8831">
        <v>847</v>
      </c>
      <c r="X8831" t="s">
        <v>44</v>
      </c>
      <c r="Y8831" t="s">
        <v>45</v>
      </c>
      <c r="Z8831">
        <v>0</v>
      </c>
      <c r="AA8831">
        <v>474</v>
      </c>
      <c r="AB8831">
        <v>26827</v>
      </c>
      <c r="AC8831" t="s">
        <v>107</v>
      </c>
    </row>
    <row r="8832" spans="1:29" x14ac:dyDescent="0.3">
      <c r="A8832" s="1" t="s">
        <v>47</v>
      </c>
      <c r="B8832" t="s">
        <v>176</v>
      </c>
      <c r="C8832" t="s">
        <v>3235</v>
      </c>
      <c r="D8832" t="s">
        <v>110</v>
      </c>
      <c r="E8832">
        <v>4</v>
      </c>
      <c r="F8832" t="s">
        <v>51</v>
      </c>
      <c r="G8832" t="s">
        <v>237</v>
      </c>
      <c r="H8832" t="s">
        <v>35</v>
      </c>
      <c r="I8832" t="s">
        <v>1295</v>
      </c>
      <c r="J8832" t="s">
        <v>1076</v>
      </c>
      <c r="K8832" t="s">
        <v>18919</v>
      </c>
      <c r="L8832" t="s">
        <v>18920</v>
      </c>
      <c r="M8832" t="s">
        <v>957</v>
      </c>
      <c r="N8832" t="s">
        <v>40</v>
      </c>
      <c r="O8832">
        <v>22380</v>
      </c>
      <c r="P8832">
        <v>26303</v>
      </c>
      <c r="Q8832" t="s">
        <v>95</v>
      </c>
      <c r="R8832">
        <v>364</v>
      </c>
      <c r="S8832" s="2">
        <v>44918</v>
      </c>
      <c r="T8832" s="2">
        <v>44937</v>
      </c>
      <c r="U8832">
        <v>0</v>
      </c>
      <c r="V8832" t="s">
        <v>71</v>
      </c>
      <c r="W8832">
        <v>678</v>
      </c>
      <c r="X8832" t="s">
        <v>60</v>
      </c>
      <c r="Y8832" t="s">
        <v>61</v>
      </c>
      <c r="Z8832">
        <v>0</v>
      </c>
      <c r="AA8832">
        <v>182</v>
      </c>
      <c r="AB8832">
        <v>24897</v>
      </c>
      <c r="AC8832" t="s">
        <v>107</v>
      </c>
    </row>
    <row r="8833" spans="1:29" x14ac:dyDescent="0.3">
      <c r="A8833" s="1" t="s">
        <v>29</v>
      </c>
      <c r="B8833" t="s">
        <v>96</v>
      </c>
      <c r="C8833" t="s">
        <v>1079</v>
      </c>
      <c r="D8833" t="s">
        <v>178</v>
      </c>
      <c r="E8833">
        <v>6</v>
      </c>
      <c r="F8833" t="s">
        <v>51</v>
      </c>
      <c r="G8833" t="s">
        <v>291</v>
      </c>
      <c r="H8833" t="s">
        <v>79</v>
      </c>
      <c r="I8833" t="s">
        <v>507</v>
      </c>
      <c r="J8833" t="s">
        <v>6648</v>
      </c>
      <c r="K8833" t="s">
        <v>18921</v>
      </c>
      <c r="L8833" t="s">
        <v>18922</v>
      </c>
      <c r="M8833" t="s">
        <v>1500</v>
      </c>
      <c r="N8833" t="s">
        <v>40</v>
      </c>
      <c r="O8833">
        <v>13513</v>
      </c>
      <c r="P8833">
        <v>16687</v>
      </c>
      <c r="Q8833" t="s">
        <v>41</v>
      </c>
      <c r="R8833">
        <v>751</v>
      </c>
      <c r="S8833" s="2">
        <v>45175</v>
      </c>
      <c r="T8833" t="s">
        <v>42</v>
      </c>
      <c r="U8833">
        <v>0</v>
      </c>
      <c r="V8833" t="s">
        <v>106</v>
      </c>
      <c r="W8833">
        <v>464</v>
      </c>
      <c r="X8833" t="s">
        <v>44</v>
      </c>
      <c r="Y8833" t="s">
        <v>61</v>
      </c>
      <c r="Z8833">
        <v>0</v>
      </c>
      <c r="AA8833">
        <v>786</v>
      </c>
      <c r="AB8833">
        <v>15545</v>
      </c>
      <c r="AC8833" t="s">
        <v>46</v>
      </c>
    </row>
    <row r="8834" spans="1:29" x14ac:dyDescent="0.3">
      <c r="A8834" s="1" t="s">
        <v>29</v>
      </c>
      <c r="B8834" t="s">
        <v>30</v>
      </c>
      <c r="C8834" t="s">
        <v>1302</v>
      </c>
      <c r="D8834" t="s">
        <v>352</v>
      </c>
      <c r="E8834">
        <v>7</v>
      </c>
      <c r="F8834" t="s">
        <v>221</v>
      </c>
      <c r="G8834" t="s">
        <v>506</v>
      </c>
      <c r="H8834" t="s">
        <v>35</v>
      </c>
      <c r="I8834" t="s">
        <v>238</v>
      </c>
      <c r="J8834" t="s">
        <v>726</v>
      </c>
      <c r="K8834" t="s">
        <v>18923</v>
      </c>
      <c r="L8834" t="s">
        <v>18924</v>
      </c>
      <c r="M8834" t="s">
        <v>1121</v>
      </c>
      <c r="N8834" t="s">
        <v>94</v>
      </c>
      <c r="O8834">
        <v>11319</v>
      </c>
      <c r="P8834">
        <v>14135</v>
      </c>
      <c r="Q8834" t="s">
        <v>59</v>
      </c>
      <c r="R8834">
        <v>835</v>
      </c>
      <c r="S8834" s="2">
        <v>44778</v>
      </c>
      <c r="T8834" s="2">
        <v>44807</v>
      </c>
      <c r="U8834">
        <v>22386</v>
      </c>
      <c r="V8834" t="s">
        <v>85</v>
      </c>
      <c r="W8834">
        <v>400</v>
      </c>
      <c r="X8834" t="s">
        <v>60</v>
      </c>
      <c r="Y8834" t="s">
        <v>72</v>
      </c>
      <c r="Z8834">
        <v>0</v>
      </c>
      <c r="AA8834">
        <v>514</v>
      </c>
      <c r="AB8834">
        <v>12233</v>
      </c>
      <c r="AC8834" t="s">
        <v>46</v>
      </c>
    </row>
    <row r="8835" spans="1:29" x14ac:dyDescent="0.3">
      <c r="A8835" s="1" t="s">
        <v>29</v>
      </c>
      <c r="B8835" t="s">
        <v>393</v>
      </c>
      <c r="C8835" t="s">
        <v>394</v>
      </c>
      <c r="D8835" t="s">
        <v>98</v>
      </c>
      <c r="E8835">
        <v>4</v>
      </c>
      <c r="F8835" t="s">
        <v>120</v>
      </c>
      <c r="G8835" t="s">
        <v>121</v>
      </c>
      <c r="H8835" t="s">
        <v>79</v>
      </c>
      <c r="I8835" t="s">
        <v>1611</v>
      </c>
      <c r="J8835" t="s">
        <v>610</v>
      </c>
      <c r="K8835" t="s">
        <v>18925</v>
      </c>
      <c r="L8835" t="s">
        <v>18926</v>
      </c>
      <c r="M8835" t="s">
        <v>399</v>
      </c>
      <c r="N8835" t="s">
        <v>40</v>
      </c>
      <c r="O8835">
        <v>13718</v>
      </c>
      <c r="P8835">
        <v>18457</v>
      </c>
      <c r="Q8835" t="s">
        <v>95</v>
      </c>
      <c r="R8835">
        <v>742</v>
      </c>
      <c r="S8835" s="2">
        <v>44761</v>
      </c>
      <c r="T8835" s="2">
        <v>44788</v>
      </c>
      <c r="U8835">
        <v>0</v>
      </c>
      <c r="V8835" t="s">
        <v>71</v>
      </c>
      <c r="W8835">
        <v>741</v>
      </c>
      <c r="X8835" t="s">
        <v>60</v>
      </c>
      <c r="Y8835" t="s">
        <v>45</v>
      </c>
      <c r="Z8835">
        <v>0</v>
      </c>
      <c r="AA8835">
        <v>469</v>
      </c>
      <c r="AB8835">
        <v>16300</v>
      </c>
      <c r="AC8835" t="s">
        <v>73</v>
      </c>
    </row>
    <row r="8836" spans="1:29" x14ac:dyDescent="0.3">
      <c r="A8836" s="1" t="s">
        <v>29</v>
      </c>
      <c r="B8836" t="s">
        <v>393</v>
      </c>
      <c r="C8836" t="s">
        <v>3127</v>
      </c>
      <c r="D8836" t="s">
        <v>98</v>
      </c>
      <c r="E8836">
        <v>3</v>
      </c>
      <c r="F8836" t="s">
        <v>129</v>
      </c>
      <c r="G8836" t="s">
        <v>700</v>
      </c>
      <c r="H8836" t="s">
        <v>79</v>
      </c>
      <c r="I8836" t="s">
        <v>216</v>
      </c>
      <c r="J8836" t="s">
        <v>17461</v>
      </c>
      <c r="K8836" t="s">
        <v>18927</v>
      </c>
      <c r="L8836" t="s">
        <v>18928</v>
      </c>
      <c r="M8836" t="s">
        <v>613</v>
      </c>
      <c r="N8836" t="s">
        <v>58</v>
      </c>
      <c r="O8836">
        <v>26540</v>
      </c>
      <c r="P8836">
        <v>31106</v>
      </c>
      <c r="Q8836" t="s">
        <v>41</v>
      </c>
      <c r="R8836">
        <v>60</v>
      </c>
      <c r="S8836" s="2">
        <v>44517</v>
      </c>
      <c r="T8836" t="s">
        <v>42</v>
      </c>
      <c r="U8836">
        <v>0</v>
      </c>
      <c r="V8836" t="s">
        <v>106</v>
      </c>
      <c r="W8836">
        <v>735</v>
      </c>
      <c r="X8836" t="s">
        <v>44</v>
      </c>
      <c r="Y8836" t="s">
        <v>45</v>
      </c>
      <c r="Z8836">
        <v>4760</v>
      </c>
      <c r="AA8836">
        <v>673</v>
      </c>
      <c r="AB8836">
        <v>28876</v>
      </c>
      <c r="AC8836" t="s">
        <v>73</v>
      </c>
    </row>
    <row r="8837" spans="1:29" x14ac:dyDescent="0.3">
      <c r="A8837" s="1" t="s">
        <v>47</v>
      </c>
      <c r="B8837" t="s">
        <v>176</v>
      </c>
      <c r="C8837" t="s">
        <v>1000</v>
      </c>
      <c r="D8837" t="s">
        <v>110</v>
      </c>
      <c r="E8837">
        <v>1</v>
      </c>
      <c r="F8837" t="s">
        <v>33</v>
      </c>
      <c r="G8837" t="s">
        <v>848</v>
      </c>
      <c r="H8837" t="s">
        <v>79</v>
      </c>
      <c r="I8837" t="s">
        <v>1025</v>
      </c>
      <c r="J8837" t="s">
        <v>2344</v>
      </c>
      <c r="K8837" t="s">
        <v>18929</v>
      </c>
      <c r="L8837" t="s">
        <v>18930</v>
      </c>
      <c r="M8837" t="s">
        <v>1637</v>
      </c>
      <c r="N8837" t="s">
        <v>84</v>
      </c>
      <c r="O8837">
        <v>13393</v>
      </c>
      <c r="P8837">
        <v>17703</v>
      </c>
      <c r="Q8837" t="s">
        <v>95</v>
      </c>
      <c r="R8837">
        <v>718</v>
      </c>
      <c r="S8837" s="2">
        <v>44323</v>
      </c>
      <c r="T8837" s="2">
        <v>44341</v>
      </c>
      <c r="U8837">
        <v>0</v>
      </c>
      <c r="V8837" t="s">
        <v>71</v>
      </c>
      <c r="W8837">
        <v>404</v>
      </c>
      <c r="X8837" t="s">
        <v>60</v>
      </c>
      <c r="Y8837" t="s">
        <v>72</v>
      </c>
      <c r="Z8837">
        <v>0</v>
      </c>
      <c r="AA8837">
        <v>918</v>
      </c>
      <c r="AB8837">
        <v>17697</v>
      </c>
      <c r="AC8837" t="s">
        <v>46</v>
      </c>
    </row>
    <row r="8838" spans="1:29" x14ac:dyDescent="0.3">
      <c r="A8838" s="1" t="s">
        <v>47</v>
      </c>
      <c r="B8838" t="s">
        <v>592</v>
      </c>
      <c r="C8838" t="s">
        <v>3650</v>
      </c>
      <c r="D8838" t="s">
        <v>201</v>
      </c>
      <c r="E8838">
        <v>9</v>
      </c>
      <c r="F8838" t="s">
        <v>64</v>
      </c>
      <c r="G8838" t="s">
        <v>1152</v>
      </c>
      <c r="H8838" t="s">
        <v>79</v>
      </c>
      <c r="I8838" t="s">
        <v>565</v>
      </c>
      <c r="J8838" t="s">
        <v>3348</v>
      </c>
      <c r="K8838">
        <v>1583720152</v>
      </c>
      <c r="L8838" t="s">
        <v>18931</v>
      </c>
      <c r="M8838" t="s">
        <v>2167</v>
      </c>
      <c r="N8838" t="s">
        <v>94</v>
      </c>
      <c r="O8838">
        <v>5432</v>
      </c>
      <c r="P8838">
        <v>10218</v>
      </c>
      <c r="Q8838" t="s">
        <v>59</v>
      </c>
      <c r="R8838">
        <v>27</v>
      </c>
      <c r="S8838" s="2">
        <v>44387</v>
      </c>
      <c r="T8838" s="2">
        <v>44393</v>
      </c>
      <c r="U8838">
        <v>4975</v>
      </c>
      <c r="V8838" t="s">
        <v>85</v>
      </c>
      <c r="W8838">
        <v>682</v>
      </c>
      <c r="X8838" t="s">
        <v>60</v>
      </c>
      <c r="Y8838" t="s">
        <v>61</v>
      </c>
      <c r="Z8838">
        <v>0</v>
      </c>
      <c r="AA8838">
        <v>584</v>
      </c>
      <c r="AB8838">
        <v>7673</v>
      </c>
      <c r="AC8838" t="s">
        <v>46</v>
      </c>
    </row>
    <row r="8839" spans="1:29" x14ac:dyDescent="0.3">
      <c r="A8839" s="1" t="s">
        <v>47</v>
      </c>
      <c r="B8839" t="s">
        <v>145</v>
      </c>
      <c r="C8839" t="s">
        <v>688</v>
      </c>
      <c r="D8839" t="s">
        <v>50</v>
      </c>
      <c r="E8839">
        <v>10</v>
      </c>
      <c r="F8839" t="s">
        <v>129</v>
      </c>
      <c r="G8839" t="s">
        <v>944</v>
      </c>
      <c r="H8839" t="s">
        <v>79</v>
      </c>
      <c r="I8839" t="s">
        <v>1418</v>
      </c>
      <c r="J8839" t="s">
        <v>1731</v>
      </c>
      <c r="K8839" t="s">
        <v>18932</v>
      </c>
      <c r="L8839" t="s">
        <v>18933</v>
      </c>
      <c r="M8839" t="s">
        <v>2459</v>
      </c>
      <c r="N8839" t="s">
        <v>58</v>
      </c>
      <c r="O8839">
        <v>11427</v>
      </c>
      <c r="P8839">
        <v>13522</v>
      </c>
      <c r="Q8839" t="s">
        <v>41</v>
      </c>
      <c r="R8839">
        <v>470</v>
      </c>
      <c r="S8839" s="2">
        <v>44689</v>
      </c>
      <c r="T8839" t="s">
        <v>42</v>
      </c>
      <c r="U8839">
        <v>0</v>
      </c>
      <c r="V8839" t="s">
        <v>85</v>
      </c>
      <c r="W8839">
        <v>847</v>
      </c>
      <c r="X8839" t="s">
        <v>44</v>
      </c>
      <c r="Y8839" t="s">
        <v>45</v>
      </c>
      <c r="Z8839">
        <v>3198</v>
      </c>
      <c r="AA8839">
        <v>388</v>
      </c>
      <c r="AB8839">
        <v>12342</v>
      </c>
      <c r="AC8839" t="s">
        <v>46</v>
      </c>
    </row>
    <row r="8840" spans="1:29" x14ac:dyDescent="0.3">
      <c r="A8840" s="1" t="s">
        <v>47</v>
      </c>
      <c r="B8840" t="s">
        <v>176</v>
      </c>
      <c r="C8840" t="s">
        <v>2390</v>
      </c>
      <c r="D8840" t="s">
        <v>236</v>
      </c>
      <c r="E8840">
        <v>9</v>
      </c>
      <c r="F8840" t="s">
        <v>221</v>
      </c>
      <c r="G8840" t="s">
        <v>1096</v>
      </c>
      <c r="H8840" t="s">
        <v>35</v>
      </c>
      <c r="I8840" t="s">
        <v>1454</v>
      </c>
      <c r="J8840" t="s">
        <v>3344</v>
      </c>
      <c r="K8840" t="s">
        <v>18934</v>
      </c>
      <c r="L8840" t="s">
        <v>18935</v>
      </c>
      <c r="M8840" t="s">
        <v>214</v>
      </c>
      <c r="N8840" t="s">
        <v>40</v>
      </c>
      <c r="O8840">
        <v>14558</v>
      </c>
      <c r="P8840">
        <v>18263</v>
      </c>
      <c r="Q8840" t="s">
        <v>41</v>
      </c>
      <c r="R8840">
        <v>216</v>
      </c>
      <c r="S8840" s="2">
        <v>44949</v>
      </c>
      <c r="T8840" t="s">
        <v>42</v>
      </c>
      <c r="U8840">
        <v>0</v>
      </c>
      <c r="V8840" t="s">
        <v>43</v>
      </c>
      <c r="W8840">
        <v>436</v>
      </c>
      <c r="X8840" t="s">
        <v>44</v>
      </c>
      <c r="Y8840" t="s">
        <v>61</v>
      </c>
      <c r="Z8840">
        <v>0</v>
      </c>
      <c r="AA8840">
        <v>186</v>
      </c>
      <c r="AB8840">
        <v>17052</v>
      </c>
      <c r="AC8840" t="s">
        <v>46</v>
      </c>
    </row>
    <row r="8841" spans="1:29" x14ac:dyDescent="0.3">
      <c r="A8841" s="1" t="s">
        <v>29</v>
      </c>
      <c r="B8841" t="s">
        <v>393</v>
      </c>
      <c r="C8841" t="s">
        <v>2946</v>
      </c>
      <c r="D8841" t="s">
        <v>128</v>
      </c>
      <c r="E8841">
        <v>10</v>
      </c>
      <c r="F8841" t="s">
        <v>64</v>
      </c>
      <c r="G8841" t="s">
        <v>258</v>
      </c>
      <c r="H8841" t="s">
        <v>35</v>
      </c>
      <c r="I8841" t="s">
        <v>507</v>
      </c>
      <c r="J8841" t="s">
        <v>907</v>
      </c>
      <c r="K8841" t="s">
        <v>18936</v>
      </c>
      <c r="L8841" t="s">
        <v>18937</v>
      </c>
      <c r="M8841" t="s">
        <v>1244</v>
      </c>
      <c r="N8841" t="s">
        <v>58</v>
      </c>
      <c r="O8841">
        <v>4358</v>
      </c>
      <c r="P8841">
        <v>9191</v>
      </c>
      <c r="Q8841" t="s">
        <v>41</v>
      </c>
      <c r="R8841">
        <v>67</v>
      </c>
      <c r="S8841" s="2">
        <v>44477</v>
      </c>
      <c r="T8841" s="2">
        <v>44499</v>
      </c>
      <c r="U8841">
        <v>0</v>
      </c>
      <c r="V8841" t="s">
        <v>85</v>
      </c>
      <c r="W8841">
        <v>406</v>
      </c>
      <c r="X8841" t="s">
        <v>60</v>
      </c>
      <c r="Y8841" t="s">
        <v>45</v>
      </c>
      <c r="Z8841">
        <v>4741</v>
      </c>
      <c r="AA8841">
        <v>83</v>
      </c>
      <c r="AB8841">
        <v>6287</v>
      </c>
      <c r="AC8841" t="s">
        <v>46</v>
      </c>
    </row>
    <row r="8842" spans="1:29" x14ac:dyDescent="0.3">
      <c r="A8842" s="1" t="s">
        <v>47</v>
      </c>
      <c r="B8842" t="s">
        <v>153</v>
      </c>
      <c r="C8842" t="s">
        <v>7253</v>
      </c>
      <c r="D8842" t="s">
        <v>119</v>
      </c>
      <c r="E8842">
        <v>10</v>
      </c>
      <c r="F8842" t="s">
        <v>99</v>
      </c>
      <c r="G8842" t="s">
        <v>631</v>
      </c>
      <c r="H8842" t="s">
        <v>35</v>
      </c>
      <c r="I8842" t="s">
        <v>238</v>
      </c>
      <c r="J8842" t="s">
        <v>1967</v>
      </c>
      <c r="K8842" t="s">
        <v>18938</v>
      </c>
      <c r="L8842" t="s">
        <v>18939</v>
      </c>
      <c r="M8842" t="s">
        <v>410</v>
      </c>
      <c r="N8842" t="s">
        <v>58</v>
      </c>
      <c r="O8842">
        <v>25376</v>
      </c>
      <c r="P8842">
        <v>28543</v>
      </c>
      <c r="Q8842" t="s">
        <v>95</v>
      </c>
      <c r="R8842">
        <v>24</v>
      </c>
      <c r="S8842" s="2">
        <v>44461</v>
      </c>
      <c r="T8842" t="s">
        <v>42</v>
      </c>
      <c r="U8842">
        <v>0</v>
      </c>
      <c r="V8842" t="s">
        <v>85</v>
      </c>
      <c r="W8842">
        <v>521</v>
      </c>
      <c r="X8842" t="s">
        <v>44</v>
      </c>
      <c r="Y8842" t="s">
        <v>61</v>
      </c>
      <c r="Z8842">
        <v>1945</v>
      </c>
      <c r="AA8842">
        <v>904</v>
      </c>
      <c r="AB8842">
        <v>27933</v>
      </c>
      <c r="AC8842" t="s">
        <v>73</v>
      </c>
    </row>
    <row r="8843" spans="1:29" x14ac:dyDescent="0.3">
      <c r="A8843" s="1" t="s">
        <v>29</v>
      </c>
      <c r="B8843" t="s">
        <v>393</v>
      </c>
      <c r="C8843" t="s">
        <v>5713</v>
      </c>
      <c r="D8843" t="s">
        <v>138</v>
      </c>
      <c r="E8843">
        <v>10</v>
      </c>
      <c r="F8843" t="s">
        <v>129</v>
      </c>
      <c r="G8843" t="s">
        <v>395</v>
      </c>
      <c r="H8843" t="s">
        <v>35</v>
      </c>
      <c r="I8843" t="s">
        <v>18940</v>
      </c>
      <c r="J8843" t="s">
        <v>319</v>
      </c>
      <c r="K8843" t="s">
        <v>18941</v>
      </c>
      <c r="L8843" t="s">
        <v>18942</v>
      </c>
      <c r="M8843" t="s">
        <v>654</v>
      </c>
      <c r="N8843" t="s">
        <v>84</v>
      </c>
      <c r="O8843">
        <v>2886</v>
      </c>
      <c r="P8843">
        <v>5721</v>
      </c>
      <c r="Q8843" t="s">
        <v>41</v>
      </c>
      <c r="R8843">
        <v>240</v>
      </c>
      <c r="S8843" s="2">
        <v>45210</v>
      </c>
      <c r="T8843" s="2">
        <v>45220</v>
      </c>
      <c r="U8843">
        <v>0</v>
      </c>
      <c r="V8843" t="s">
        <v>106</v>
      </c>
      <c r="W8843">
        <v>832</v>
      </c>
      <c r="X8843" t="s">
        <v>60</v>
      </c>
      <c r="Y8843" t="s">
        <v>61</v>
      </c>
      <c r="Z8843">
        <v>0</v>
      </c>
      <c r="AA8843">
        <v>142</v>
      </c>
      <c r="AB8843">
        <v>4107</v>
      </c>
      <c r="AC8843" t="s">
        <v>73</v>
      </c>
    </row>
    <row r="8844" spans="1:29" x14ac:dyDescent="0.3">
      <c r="A8844" s="1" t="s">
        <v>47</v>
      </c>
      <c r="B8844" t="s">
        <v>145</v>
      </c>
      <c r="C8844" t="s">
        <v>146</v>
      </c>
      <c r="D8844" t="s">
        <v>178</v>
      </c>
      <c r="E8844">
        <v>10</v>
      </c>
      <c r="F8844" t="s">
        <v>33</v>
      </c>
      <c r="G8844" t="s">
        <v>139</v>
      </c>
      <c r="H8844" t="s">
        <v>35</v>
      </c>
      <c r="I8844" t="s">
        <v>279</v>
      </c>
      <c r="J8844" t="s">
        <v>8482</v>
      </c>
      <c r="K8844" t="s">
        <v>18943</v>
      </c>
      <c r="L8844" t="s">
        <v>18944</v>
      </c>
      <c r="M8844" t="s">
        <v>499</v>
      </c>
      <c r="N8844" t="s">
        <v>40</v>
      </c>
      <c r="O8844">
        <v>9983</v>
      </c>
      <c r="P8844">
        <v>12184</v>
      </c>
      <c r="Q8844" t="s">
        <v>59</v>
      </c>
      <c r="R8844">
        <v>261</v>
      </c>
      <c r="S8844" s="2">
        <v>45164</v>
      </c>
      <c r="T8844" t="s">
        <v>42</v>
      </c>
      <c r="U8844">
        <v>14087</v>
      </c>
      <c r="V8844" t="s">
        <v>85</v>
      </c>
      <c r="W8844">
        <v>606</v>
      </c>
      <c r="X8844" t="s">
        <v>44</v>
      </c>
      <c r="Y8844" t="s">
        <v>45</v>
      </c>
      <c r="Z8844">
        <v>0</v>
      </c>
      <c r="AA8844">
        <v>879</v>
      </c>
      <c r="AB8844">
        <v>11027</v>
      </c>
      <c r="AC8844" t="s">
        <v>73</v>
      </c>
    </row>
    <row r="8845" spans="1:29" x14ac:dyDescent="0.3">
      <c r="A8845" s="1" t="s">
        <v>47</v>
      </c>
      <c r="B8845" t="s">
        <v>136</v>
      </c>
      <c r="C8845" t="s">
        <v>200</v>
      </c>
      <c r="D8845" t="s">
        <v>185</v>
      </c>
      <c r="E8845">
        <v>9</v>
      </c>
      <c r="F8845" t="s">
        <v>99</v>
      </c>
      <c r="G8845" t="s">
        <v>710</v>
      </c>
      <c r="H8845" t="s">
        <v>79</v>
      </c>
      <c r="I8845" t="s">
        <v>53</v>
      </c>
      <c r="J8845" t="s">
        <v>878</v>
      </c>
      <c r="K8845" t="s">
        <v>18945</v>
      </c>
      <c r="L8845" t="s">
        <v>18946</v>
      </c>
      <c r="M8845" t="s">
        <v>1374</v>
      </c>
      <c r="N8845" t="s">
        <v>84</v>
      </c>
      <c r="O8845">
        <v>9795</v>
      </c>
      <c r="P8845">
        <v>14192</v>
      </c>
      <c r="Q8845" t="s">
        <v>59</v>
      </c>
      <c r="R8845">
        <v>73</v>
      </c>
      <c r="S8845" s="2">
        <v>45128</v>
      </c>
      <c r="T8845" t="s">
        <v>42</v>
      </c>
      <c r="U8845">
        <v>35558</v>
      </c>
      <c r="V8845" t="s">
        <v>43</v>
      </c>
      <c r="W8845">
        <v>419</v>
      </c>
      <c r="X8845" t="s">
        <v>44</v>
      </c>
      <c r="Y8845" t="s">
        <v>61</v>
      </c>
      <c r="Z8845">
        <v>0</v>
      </c>
      <c r="AA8845">
        <v>215</v>
      </c>
      <c r="AB8845">
        <v>13636</v>
      </c>
      <c r="AC8845" t="s">
        <v>107</v>
      </c>
    </row>
    <row r="8846" spans="1:29" x14ac:dyDescent="0.3">
      <c r="A8846" s="1" t="s">
        <v>47</v>
      </c>
      <c r="B8846" t="s">
        <v>136</v>
      </c>
      <c r="C8846" t="s">
        <v>2181</v>
      </c>
      <c r="D8846" t="s">
        <v>155</v>
      </c>
      <c r="E8846">
        <v>8</v>
      </c>
      <c r="F8846" t="s">
        <v>33</v>
      </c>
      <c r="G8846" t="s">
        <v>179</v>
      </c>
      <c r="H8846" t="s">
        <v>35</v>
      </c>
      <c r="I8846" t="s">
        <v>4409</v>
      </c>
      <c r="J8846" t="s">
        <v>570</v>
      </c>
      <c r="K8846" t="s">
        <v>18947</v>
      </c>
      <c r="L8846" t="s">
        <v>18948</v>
      </c>
      <c r="M8846" t="s">
        <v>227</v>
      </c>
      <c r="N8846" t="s">
        <v>40</v>
      </c>
      <c r="O8846">
        <v>19448</v>
      </c>
      <c r="P8846">
        <v>24188</v>
      </c>
      <c r="Q8846" t="s">
        <v>95</v>
      </c>
      <c r="R8846">
        <v>926</v>
      </c>
      <c r="S8846" s="2">
        <v>45243</v>
      </c>
      <c r="T8846" t="s">
        <v>42</v>
      </c>
      <c r="U8846">
        <v>0</v>
      </c>
      <c r="V8846" t="s">
        <v>71</v>
      </c>
      <c r="W8846">
        <v>780</v>
      </c>
      <c r="X8846" t="s">
        <v>44</v>
      </c>
      <c r="Y8846" t="s">
        <v>45</v>
      </c>
      <c r="Z8846">
        <v>0</v>
      </c>
      <c r="AA8846">
        <v>138</v>
      </c>
      <c r="AB8846">
        <v>20672</v>
      </c>
      <c r="AC8846" t="s">
        <v>73</v>
      </c>
    </row>
    <row r="8847" spans="1:29" x14ac:dyDescent="0.3">
      <c r="A8847" s="1" t="s">
        <v>47</v>
      </c>
      <c r="B8847" t="s">
        <v>117</v>
      </c>
      <c r="C8847" t="s">
        <v>2487</v>
      </c>
      <c r="D8847" t="s">
        <v>178</v>
      </c>
      <c r="E8847">
        <v>6</v>
      </c>
      <c r="F8847" t="s">
        <v>221</v>
      </c>
      <c r="G8847" t="s">
        <v>1989</v>
      </c>
      <c r="H8847" t="s">
        <v>35</v>
      </c>
      <c r="I8847" t="s">
        <v>906</v>
      </c>
      <c r="J8847" t="s">
        <v>1600</v>
      </c>
      <c r="K8847">
        <v>3173273134</v>
      </c>
      <c r="L8847" t="s">
        <v>18949</v>
      </c>
      <c r="M8847" t="s">
        <v>1326</v>
      </c>
      <c r="N8847" t="s">
        <v>84</v>
      </c>
      <c r="O8847">
        <v>26527</v>
      </c>
      <c r="P8847">
        <v>31376</v>
      </c>
      <c r="Q8847" t="s">
        <v>95</v>
      </c>
      <c r="R8847">
        <v>415</v>
      </c>
      <c r="S8847" s="2">
        <v>44741</v>
      </c>
      <c r="T8847" t="s">
        <v>42</v>
      </c>
      <c r="U8847">
        <v>0</v>
      </c>
      <c r="V8847" t="s">
        <v>71</v>
      </c>
      <c r="W8847">
        <v>507</v>
      </c>
      <c r="X8847" t="s">
        <v>44</v>
      </c>
      <c r="Y8847" t="s">
        <v>45</v>
      </c>
      <c r="Z8847">
        <v>0</v>
      </c>
      <c r="AA8847">
        <v>809</v>
      </c>
      <c r="AB8847">
        <v>28516</v>
      </c>
      <c r="AC8847" t="s">
        <v>73</v>
      </c>
    </row>
    <row r="8848" spans="1:29" x14ac:dyDescent="0.3">
      <c r="A8848" s="1" t="s">
        <v>47</v>
      </c>
      <c r="B8848" t="s">
        <v>117</v>
      </c>
      <c r="C8848" t="s">
        <v>2114</v>
      </c>
      <c r="D8848" t="s">
        <v>110</v>
      </c>
      <c r="E8848">
        <v>4</v>
      </c>
      <c r="F8848" t="s">
        <v>129</v>
      </c>
      <c r="G8848" t="s">
        <v>1528</v>
      </c>
      <c r="H8848" t="s">
        <v>35</v>
      </c>
      <c r="I8848" t="s">
        <v>341</v>
      </c>
      <c r="J8848" t="s">
        <v>6475</v>
      </c>
      <c r="K8848">
        <v>1223151803</v>
      </c>
      <c r="L8848" t="s">
        <v>18950</v>
      </c>
      <c r="M8848" t="s">
        <v>517</v>
      </c>
      <c r="N8848" t="s">
        <v>94</v>
      </c>
      <c r="O8848">
        <v>13765</v>
      </c>
      <c r="P8848">
        <v>17675</v>
      </c>
      <c r="Q8848" t="s">
        <v>41</v>
      </c>
      <c r="R8848">
        <v>763</v>
      </c>
      <c r="S8848" s="2">
        <v>44291</v>
      </c>
      <c r="T8848" s="2">
        <v>44315</v>
      </c>
      <c r="U8848">
        <v>0</v>
      </c>
      <c r="V8848" t="s">
        <v>106</v>
      </c>
      <c r="W8848">
        <v>840</v>
      </c>
      <c r="X8848" t="s">
        <v>60</v>
      </c>
      <c r="Y8848" t="s">
        <v>72</v>
      </c>
      <c r="Z8848">
        <v>0</v>
      </c>
      <c r="AA8848">
        <v>512</v>
      </c>
      <c r="AB8848">
        <v>14831</v>
      </c>
      <c r="AC8848" t="s">
        <v>46</v>
      </c>
    </row>
    <row r="8849" spans="1:29" x14ac:dyDescent="0.3">
      <c r="A8849" s="1" t="s">
        <v>47</v>
      </c>
      <c r="B8849" t="s">
        <v>592</v>
      </c>
      <c r="C8849" t="s">
        <v>2124</v>
      </c>
      <c r="D8849" t="s">
        <v>352</v>
      </c>
      <c r="E8849">
        <v>7</v>
      </c>
      <c r="F8849" t="s">
        <v>271</v>
      </c>
      <c r="G8849" t="s">
        <v>400</v>
      </c>
      <c r="H8849" t="s">
        <v>35</v>
      </c>
      <c r="I8849" t="s">
        <v>4730</v>
      </c>
      <c r="J8849" t="s">
        <v>843</v>
      </c>
      <c r="K8849" t="s">
        <v>18951</v>
      </c>
      <c r="L8849" t="s">
        <v>18952</v>
      </c>
      <c r="M8849" t="s">
        <v>3019</v>
      </c>
      <c r="N8849" t="s">
        <v>94</v>
      </c>
      <c r="O8849">
        <v>28608</v>
      </c>
      <c r="P8849">
        <v>33133</v>
      </c>
      <c r="Q8849" t="s">
        <v>41</v>
      </c>
      <c r="R8849">
        <v>444</v>
      </c>
      <c r="S8849" s="2">
        <v>44971</v>
      </c>
      <c r="T8849" s="2">
        <v>44983</v>
      </c>
      <c r="U8849">
        <v>0</v>
      </c>
      <c r="V8849" t="s">
        <v>71</v>
      </c>
      <c r="W8849">
        <v>828</v>
      </c>
      <c r="X8849" t="s">
        <v>60</v>
      </c>
      <c r="Y8849" t="s">
        <v>61</v>
      </c>
      <c r="Z8849">
        <v>0</v>
      </c>
      <c r="AA8849">
        <v>632</v>
      </c>
      <c r="AB8849">
        <v>30400</v>
      </c>
      <c r="AC8849" t="s">
        <v>46</v>
      </c>
    </row>
    <row r="8850" spans="1:29" x14ac:dyDescent="0.3">
      <c r="A8850" s="1" t="s">
        <v>47</v>
      </c>
      <c r="B8850" t="s">
        <v>161</v>
      </c>
      <c r="C8850" t="s">
        <v>1618</v>
      </c>
      <c r="D8850" t="s">
        <v>128</v>
      </c>
      <c r="E8850">
        <v>7</v>
      </c>
      <c r="F8850" t="s">
        <v>120</v>
      </c>
      <c r="G8850" t="s">
        <v>1180</v>
      </c>
      <c r="H8850" t="s">
        <v>79</v>
      </c>
      <c r="I8850" t="s">
        <v>1804</v>
      </c>
      <c r="J8850" t="s">
        <v>3693</v>
      </c>
      <c r="K8850" t="s">
        <v>18953</v>
      </c>
      <c r="L8850" t="s">
        <v>18954</v>
      </c>
      <c r="M8850" t="s">
        <v>167</v>
      </c>
      <c r="N8850" t="s">
        <v>58</v>
      </c>
      <c r="O8850">
        <v>5298</v>
      </c>
      <c r="P8850">
        <v>9820</v>
      </c>
      <c r="Q8850" t="s">
        <v>95</v>
      </c>
      <c r="R8850">
        <v>874</v>
      </c>
      <c r="S8850" s="2">
        <v>45119</v>
      </c>
      <c r="T8850" t="s">
        <v>42</v>
      </c>
      <c r="U8850">
        <v>0</v>
      </c>
      <c r="V8850" t="s">
        <v>43</v>
      </c>
      <c r="W8850">
        <v>806</v>
      </c>
      <c r="X8850" t="s">
        <v>44</v>
      </c>
      <c r="Y8850" t="s">
        <v>45</v>
      </c>
      <c r="Z8850">
        <v>3506</v>
      </c>
      <c r="AA8850">
        <v>940</v>
      </c>
      <c r="AB8850">
        <v>7275</v>
      </c>
      <c r="AC8850" t="s">
        <v>73</v>
      </c>
    </row>
    <row r="8851" spans="1:29" x14ac:dyDescent="0.3">
      <c r="A8851" s="1" t="s">
        <v>29</v>
      </c>
      <c r="B8851" t="s">
        <v>96</v>
      </c>
      <c r="C8851" t="s">
        <v>1906</v>
      </c>
      <c r="D8851" t="s">
        <v>257</v>
      </c>
      <c r="E8851">
        <v>8</v>
      </c>
      <c r="F8851" t="s">
        <v>33</v>
      </c>
      <c r="G8851" t="s">
        <v>34</v>
      </c>
      <c r="H8851" t="s">
        <v>79</v>
      </c>
      <c r="I8851" t="s">
        <v>2940</v>
      </c>
      <c r="J8851" t="s">
        <v>2295</v>
      </c>
      <c r="K8851" t="s">
        <v>18955</v>
      </c>
      <c r="L8851" t="s">
        <v>18956</v>
      </c>
      <c r="M8851" t="s">
        <v>2382</v>
      </c>
      <c r="N8851" t="s">
        <v>40</v>
      </c>
      <c r="O8851">
        <v>10336</v>
      </c>
      <c r="P8851">
        <v>13425</v>
      </c>
      <c r="Q8851" t="s">
        <v>95</v>
      </c>
      <c r="R8851">
        <v>91</v>
      </c>
      <c r="S8851" s="2">
        <v>45259</v>
      </c>
      <c r="T8851" t="s">
        <v>42</v>
      </c>
      <c r="U8851">
        <v>0</v>
      </c>
      <c r="V8851" t="s">
        <v>85</v>
      </c>
      <c r="W8851">
        <v>596</v>
      </c>
      <c r="X8851" t="s">
        <v>44</v>
      </c>
      <c r="Y8851" t="s">
        <v>72</v>
      </c>
      <c r="Z8851">
        <v>0</v>
      </c>
      <c r="AA8851">
        <v>529</v>
      </c>
      <c r="AB8851">
        <v>13250</v>
      </c>
      <c r="AC8851" t="s">
        <v>73</v>
      </c>
    </row>
    <row r="8852" spans="1:29" x14ac:dyDescent="0.3">
      <c r="A8852" s="1" t="s">
        <v>29</v>
      </c>
      <c r="B8852" t="s">
        <v>541</v>
      </c>
      <c r="C8852" t="s">
        <v>1336</v>
      </c>
      <c r="D8852" t="s">
        <v>32</v>
      </c>
      <c r="E8852">
        <v>9</v>
      </c>
      <c r="F8852" t="s">
        <v>33</v>
      </c>
      <c r="G8852" t="s">
        <v>170</v>
      </c>
      <c r="H8852" t="s">
        <v>79</v>
      </c>
      <c r="I8852" t="s">
        <v>530</v>
      </c>
      <c r="J8852" t="s">
        <v>2198</v>
      </c>
      <c r="K8852" t="s">
        <v>18957</v>
      </c>
      <c r="L8852" t="s">
        <v>18958</v>
      </c>
      <c r="M8852" t="s">
        <v>1632</v>
      </c>
      <c r="N8852" t="s">
        <v>84</v>
      </c>
      <c r="O8852">
        <v>19917</v>
      </c>
      <c r="P8852">
        <v>23262</v>
      </c>
      <c r="Q8852" t="s">
        <v>95</v>
      </c>
      <c r="R8852">
        <v>526</v>
      </c>
      <c r="S8852" s="2">
        <v>45356</v>
      </c>
      <c r="T8852" t="s">
        <v>42</v>
      </c>
      <c r="U8852">
        <v>0</v>
      </c>
      <c r="V8852" t="s">
        <v>85</v>
      </c>
      <c r="W8852">
        <v>656</v>
      </c>
      <c r="X8852" t="s">
        <v>44</v>
      </c>
      <c r="Y8852" t="s">
        <v>72</v>
      </c>
      <c r="Z8852">
        <v>0</v>
      </c>
      <c r="AA8852">
        <v>17</v>
      </c>
      <c r="AB8852">
        <v>20113</v>
      </c>
      <c r="AC8852" t="s">
        <v>46</v>
      </c>
    </row>
    <row r="8853" spans="1:29" x14ac:dyDescent="0.3">
      <c r="A8853" s="1" t="s">
        <v>47</v>
      </c>
      <c r="B8853" t="s">
        <v>153</v>
      </c>
      <c r="C8853" t="s">
        <v>3711</v>
      </c>
      <c r="D8853" t="s">
        <v>201</v>
      </c>
      <c r="E8853">
        <v>5</v>
      </c>
      <c r="F8853" t="s">
        <v>64</v>
      </c>
      <c r="G8853" t="s">
        <v>376</v>
      </c>
      <c r="H8853" t="s">
        <v>79</v>
      </c>
      <c r="I8853" t="s">
        <v>8214</v>
      </c>
      <c r="J8853" t="s">
        <v>1797</v>
      </c>
      <c r="K8853">
        <v>2261423646</v>
      </c>
      <c r="L8853" t="s">
        <v>18959</v>
      </c>
      <c r="M8853" t="s">
        <v>1208</v>
      </c>
      <c r="N8853" t="s">
        <v>58</v>
      </c>
      <c r="O8853">
        <v>20908</v>
      </c>
      <c r="P8853">
        <v>25783</v>
      </c>
      <c r="Q8853" t="s">
        <v>95</v>
      </c>
      <c r="R8853">
        <v>775</v>
      </c>
      <c r="S8853" s="2">
        <v>44712</v>
      </c>
      <c r="T8853" s="2">
        <v>44723</v>
      </c>
      <c r="U8853">
        <v>0</v>
      </c>
      <c r="V8853" t="s">
        <v>43</v>
      </c>
      <c r="W8853">
        <v>770</v>
      </c>
      <c r="X8853" t="s">
        <v>60</v>
      </c>
      <c r="Y8853" t="s">
        <v>72</v>
      </c>
      <c r="Z8853">
        <v>3307</v>
      </c>
      <c r="AA8853">
        <v>854</v>
      </c>
      <c r="AB8853">
        <v>22280</v>
      </c>
      <c r="AC8853" t="s">
        <v>107</v>
      </c>
    </row>
    <row r="8854" spans="1:29" x14ac:dyDescent="0.3">
      <c r="A8854" s="1" t="s">
        <v>29</v>
      </c>
      <c r="B8854" t="s">
        <v>228</v>
      </c>
      <c r="C8854" t="s">
        <v>1225</v>
      </c>
      <c r="D8854" t="s">
        <v>138</v>
      </c>
      <c r="E8854">
        <v>3</v>
      </c>
      <c r="F8854" t="s">
        <v>77</v>
      </c>
      <c r="G8854" t="s">
        <v>440</v>
      </c>
      <c r="H8854" t="s">
        <v>79</v>
      </c>
      <c r="I8854" t="s">
        <v>341</v>
      </c>
      <c r="J8854" t="s">
        <v>3207</v>
      </c>
      <c r="K8854" t="s">
        <v>18960</v>
      </c>
      <c r="L8854" t="s">
        <v>18961</v>
      </c>
      <c r="M8854" t="s">
        <v>964</v>
      </c>
      <c r="N8854" t="s">
        <v>94</v>
      </c>
      <c r="O8854">
        <v>18967</v>
      </c>
      <c r="P8854">
        <v>23257</v>
      </c>
      <c r="Q8854" t="s">
        <v>41</v>
      </c>
      <c r="R8854">
        <v>590</v>
      </c>
      <c r="S8854" s="2">
        <v>44744</v>
      </c>
      <c r="T8854" t="s">
        <v>42</v>
      </c>
      <c r="U8854">
        <v>0</v>
      </c>
      <c r="V8854" t="s">
        <v>106</v>
      </c>
      <c r="W8854">
        <v>512</v>
      </c>
      <c r="X8854" t="s">
        <v>44</v>
      </c>
      <c r="Y8854" t="s">
        <v>72</v>
      </c>
      <c r="Z8854">
        <v>0</v>
      </c>
      <c r="AA8854">
        <v>784</v>
      </c>
      <c r="AB8854">
        <v>19135</v>
      </c>
      <c r="AC8854" t="s">
        <v>73</v>
      </c>
    </row>
    <row r="8855" spans="1:29" x14ac:dyDescent="0.3">
      <c r="A8855" s="1" t="s">
        <v>29</v>
      </c>
      <c r="B8855" t="s">
        <v>393</v>
      </c>
      <c r="C8855" t="s">
        <v>2325</v>
      </c>
      <c r="D8855" t="s">
        <v>50</v>
      </c>
      <c r="E8855">
        <v>10</v>
      </c>
      <c r="F8855" t="s">
        <v>129</v>
      </c>
      <c r="G8855" t="s">
        <v>163</v>
      </c>
      <c r="H8855" t="s">
        <v>79</v>
      </c>
      <c r="I8855" t="s">
        <v>188</v>
      </c>
      <c r="J8855" t="s">
        <v>11900</v>
      </c>
      <c r="K8855" t="s">
        <v>18962</v>
      </c>
      <c r="L8855" t="s">
        <v>18963</v>
      </c>
      <c r="M8855" t="s">
        <v>846</v>
      </c>
      <c r="N8855" t="s">
        <v>94</v>
      </c>
      <c r="O8855">
        <v>25915</v>
      </c>
      <c r="P8855">
        <v>29796</v>
      </c>
      <c r="Q8855" t="s">
        <v>95</v>
      </c>
      <c r="R8855">
        <v>908</v>
      </c>
      <c r="S8855" s="2">
        <v>45021</v>
      </c>
      <c r="T8855" t="s">
        <v>42</v>
      </c>
      <c r="U8855">
        <v>0</v>
      </c>
      <c r="V8855" t="s">
        <v>43</v>
      </c>
      <c r="W8855">
        <v>641</v>
      </c>
      <c r="X8855" t="s">
        <v>44</v>
      </c>
      <c r="Y8855" t="s">
        <v>45</v>
      </c>
      <c r="Z8855">
        <v>0</v>
      </c>
      <c r="AA8855">
        <v>799</v>
      </c>
      <c r="AB8855">
        <v>26207</v>
      </c>
      <c r="AC8855" t="s">
        <v>73</v>
      </c>
    </row>
    <row r="8856" spans="1:29" x14ac:dyDescent="0.3">
      <c r="A8856" s="1" t="s">
        <v>29</v>
      </c>
      <c r="B8856" t="s">
        <v>228</v>
      </c>
      <c r="C8856" t="s">
        <v>2981</v>
      </c>
      <c r="D8856" t="s">
        <v>119</v>
      </c>
      <c r="E8856">
        <v>8</v>
      </c>
      <c r="F8856" t="s">
        <v>51</v>
      </c>
      <c r="G8856" t="s">
        <v>1075</v>
      </c>
      <c r="H8856" t="s">
        <v>79</v>
      </c>
      <c r="I8856" t="s">
        <v>1589</v>
      </c>
      <c r="J8856" t="s">
        <v>2569</v>
      </c>
      <c r="K8856" s="3" t="s">
        <v>18964</v>
      </c>
      <c r="L8856" t="s">
        <v>18965</v>
      </c>
      <c r="M8856" t="s">
        <v>1189</v>
      </c>
      <c r="N8856" t="s">
        <v>84</v>
      </c>
      <c r="O8856">
        <v>8579</v>
      </c>
      <c r="P8856">
        <v>13560</v>
      </c>
      <c r="Q8856" t="s">
        <v>95</v>
      </c>
      <c r="R8856">
        <v>374</v>
      </c>
      <c r="S8856" s="2">
        <v>44817</v>
      </c>
      <c r="T8856" t="s">
        <v>42</v>
      </c>
      <c r="U8856">
        <v>0</v>
      </c>
      <c r="V8856" t="s">
        <v>106</v>
      </c>
      <c r="W8856">
        <v>814</v>
      </c>
      <c r="X8856" t="s">
        <v>44</v>
      </c>
      <c r="Y8856" t="s">
        <v>45</v>
      </c>
      <c r="Z8856">
        <v>0</v>
      </c>
      <c r="AA8856">
        <v>151</v>
      </c>
      <c r="AB8856">
        <v>12126</v>
      </c>
      <c r="AC8856" t="s">
        <v>107</v>
      </c>
    </row>
    <row r="8857" spans="1:29" x14ac:dyDescent="0.3">
      <c r="A8857" s="1" t="s">
        <v>47</v>
      </c>
      <c r="B8857" t="s">
        <v>117</v>
      </c>
      <c r="C8857" t="s">
        <v>2114</v>
      </c>
      <c r="D8857" t="s">
        <v>352</v>
      </c>
      <c r="E8857">
        <v>6</v>
      </c>
      <c r="F8857" t="s">
        <v>271</v>
      </c>
      <c r="G8857" t="s">
        <v>353</v>
      </c>
      <c r="H8857" t="s">
        <v>79</v>
      </c>
      <c r="I8857" t="s">
        <v>1025</v>
      </c>
      <c r="J8857" t="s">
        <v>530</v>
      </c>
      <c r="K8857" t="s">
        <v>18966</v>
      </c>
      <c r="L8857" t="s">
        <v>18967</v>
      </c>
      <c r="M8857" t="s">
        <v>1311</v>
      </c>
      <c r="N8857" t="s">
        <v>58</v>
      </c>
      <c r="O8857">
        <v>29083</v>
      </c>
      <c r="P8857">
        <v>32945</v>
      </c>
      <c r="Q8857" t="s">
        <v>95</v>
      </c>
      <c r="R8857">
        <v>330</v>
      </c>
      <c r="S8857" s="2">
        <v>44560</v>
      </c>
      <c r="T8857" t="s">
        <v>42</v>
      </c>
      <c r="U8857">
        <v>0</v>
      </c>
      <c r="V8857" t="s">
        <v>71</v>
      </c>
      <c r="W8857">
        <v>579</v>
      </c>
      <c r="X8857" t="s">
        <v>44</v>
      </c>
      <c r="Y8857" t="s">
        <v>61</v>
      </c>
      <c r="Z8857">
        <v>2700</v>
      </c>
      <c r="AA8857">
        <v>927</v>
      </c>
      <c r="AB8857">
        <v>31020</v>
      </c>
      <c r="AC8857" t="s">
        <v>73</v>
      </c>
    </row>
    <row r="8858" spans="1:29" x14ac:dyDescent="0.3">
      <c r="A8858" s="1" t="s">
        <v>47</v>
      </c>
      <c r="B8858" t="s">
        <v>234</v>
      </c>
      <c r="C8858" t="s">
        <v>3602</v>
      </c>
      <c r="D8858" t="s">
        <v>76</v>
      </c>
      <c r="E8858">
        <v>9</v>
      </c>
      <c r="F8858" t="s">
        <v>64</v>
      </c>
      <c r="G8858" t="s">
        <v>88</v>
      </c>
      <c r="H8858" t="s">
        <v>35</v>
      </c>
      <c r="I8858" t="s">
        <v>1441</v>
      </c>
      <c r="J8858" t="s">
        <v>576</v>
      </c>
      <c r="K8858" t="s">
        <v>18968</v>
      </c>
      <c r="L8858" t="s">
        <v>18969</v>
      </c>
      <c r="M8858" t="s">
        <v>2192</v>
      </c>
      <c r="N8858" t="s">
        <v>40</v>
      </c>
      <c r="O8858">
        <v>27039</v>
      </c>
      <c r="P8858">
        <v>29370</v>
      </c>
      <c r="Q8858" t="s">
        <v>41</v>
      </c>
      <c r="R8858">
        <v>297</v>
      </c>
      <c r="S8858" s="2">
        <v>44713</v>
      </c>
      <c r="T8858" t="s">
        <v>42</v>
      </c>
      <c r="U8858">
        <v>0</v>
      </c>
      <c r="V8858" t="s">
        <v>71</v>
      </c>
      <c r="W8858">
        <v>545</v>
      </c>
      <c r="X8858" t="s">
        <v>44</v>
      </c>
      <c r="Y8858" t="s">
        <v>45</v>
      </c>
      <c r="Z8858">
        <v>0</v>
      </c>
      <c r="AA8858">
        <v>190</v>
      </c>
      <c r="AB8858">
        <v>28514</v>
      </c>
      <c r="AC8858" t="s">
        <v>107</v>
      </c>
    </row>
    <row r="8859" spans="1:29" x14ac:dyDescent="0.3">
      <c r="A8859" s="1" t="s">
        <v>47</v>
      </c>
      <c r="B8859" t="s">
        <v>136</v>
      </c>
      <c r="C8859" t="s">
        <v>1386</v>
      </c>
      <c r="D8859" t="s">
        <v>257</v>
      </c>
      <c r="E8859">
        <v>3</v>
      </c>
      <c r="F8859" t="s">
        <v>51</v>
      </c>
      <c r="G8859" t="s">
        <v>237</v>
      </c>
      <c r="H8859" t="s">
        <v>79</v>
      </c>
      <c r="I8859" t="s">
        <v>1156</v>
      </c>
      <c r="J8859" t="s">
        <v>1567</v>
      </c>
      <c r="K8859" t="s">
        <v>18970</v>
      </c>
      <c r="L8859" t="s">
        <v>18971</v>
      </c>
      <c r="M8859" t="s">
        <v>207</v>
      </c>
      <c r="N8859" t="s">
        <v>40</v>
      </c>
      <c r="O8859">
        <v>28792</v>
      </c>
      <c r="P8859">
        <v>33223</v>
      </c>
      <c r="Q8859" t="s">
        <v>41</v>
      </c>
      <c r="R8859">
        <v>874</v>
      </c>
      <c r="S8859" s="2">
        <v>45271</v>
      </c>
      <c r="T8859" s="2">
        <v>45287</v>
      </c>
      <c r="U8859">
        <v>0</v>
      </c>
      <c r="V8859" t="s">
        <v>43</v>
      </c>
      <c r="W8859">
        <v>456</v>
      </c>
      <c r="X8859" t="s">
        <v>60</v>
      </c>
      <c r="Y8859" t="s">
        <v>72</v>
      </c>
      <c r="Z8859">
        <v>0</v>
      </c>
      <c r="AA8859">
        <v>678</v>
      </c>
      <c r="AB8859">
        <v>32556</v>
      </c>
      <c r="AC8859" t="s">
        <v>107</v>
      </c>
    </row>
    <row r="8860" spans="1:29" x14ac:dyDescent="0.3">
      <c r="A8860" s="1" t="s">
        <v>29</v>
      </c>
      <c r="B8860" t="s">
        <v>30</v>
      </c>
      <c r="C8860" t="s">
        <v>1393</v>
      </c>
      <c r="D8860" t="s">
        <v>128</v>
      </c>
      <c r="E8860">
        <v>10</v>
      </c>
      <c r="F8860" t="s">
        <v>51</v>
      </c>
      <c r="G8860" t="s">
        <v>1069</v>
      </c>
      <c r="H8860" t="s">
        <v>35</v>
      </c>
      <c r="I8860" t="s">
        <v>910</v>
      </c>
      <c r="J8860" t="s">
        <v>149</v>
      </c>
      <c r="K8860">
        <f>1-860-505-6282</f>
        <v>-7646</v>
      </c>
      <c r="L8860" t="s">
        <v>18972</v>
      </c>
      <c r="M8860" t="s">
        <v>825</v>
      </c>
      <c r="N8860" t="s">
        <v>94</v>
      </c>
      <c r="O8860">
        <v>7410</v>
      </c>
      <c r="P8860">
        <v>11120</v>
      </c>
      <c r="Q8860" t="s">
        <v>41</v>
      </c>
      <c r="R8860">
        <v>848</v>
      </c>
      <c r="S8860" s="2">
        <v>44401</v>
      </c>
      <c r="T8860" s="2">
        <v>44407</v>
      </c>
      <c r="U8860">
        <v>0</v>
      </c>
      <c r="V8860" t="s">
        <v>43</v>
      </c>
      <c r="W8860">
        <v>581</v>
      </c>
      <c r="X8860" t="s">
        <v>60</v>
      </c>
      <c r="Y8860" t="s">
        <v>61</v>
      </c>
      <c r="Z8860">
        <v>0</v>
      </c>
      <c r="AA8860">
        <v>441</v>
      </c>
      <c r="AB8860">
        <v>7518</v>
      </c>
      <c r="AC8860" t="s">
        <v>73</v>
      </c>
    </row>
    <row r="8861" spans="1:29" x14ac:dyDescent="0.3">
      <c r="A8861" s="1" t="s">
        <v>47</v>
      </c>
      <c r="B8861" t="s">
        <v>153</v>
      </c>
      <c r="C8861" t="s">
        <v>3711</v>
      </c>
      <c r="D8861" t="s">
        <v>387</v>
      </c>
      <c r="E8861">
        <v>6</v>
      </c>
      <c r="F8861" t="s">
        <v>99</v>
      </c>
      <c r="G8861" t="s">
        <v>558</v>
      </c>
      <c r="H8861" t="s">
        <v>79</v>
      </c>
      <c r="I8861" t="s">
        <v>2400</v>
      </c>
      <c r="J8861" t="s">
        <v>6165</v>
      </c>
      <c r="K8861" t="s">
        <v>18973</v>
      </c>
      <c r="L8861" t="s">
        <v>18974</v>
      </c>
      <c r="M8861" t="s">
        <v>540</v>
      </c>
      <c r="N8861" t="s">
        <v>58</v>
      </c>
      <c r="O8861">
        <v>24398</v>
      </c>
      <c r="P8861">
        <v>28203</v>
      </c>
      <c r="Q8861" t="s">
        <v>59</v>
      </c>
      <c r="R8861">
        <v>243</v>
      </c>
      <c r="S8861" s="2">
        <v>44788</v>
      </c>
      <c r="T8861" t="s">
        <v>42</v>
      </c>
      <c r="U8861">
        <v>4482</v>
      </c>
      <c r="V8861" t="s">
        <v>106</v>
      </c>
      <c r="W8861">
        <v>564</v>
      </c>
      <c r="X8861" t="s">
        <v>44</v>
      </c>
      <c r="Y8861" t="s">
        <v>45</v>
      </c>
      <c r="Z8861">
        <v>3794</v>
      </c>
      <c r="AA8861">
        <v>460</v>
      </c>
      <c r="AB8861">
        <v>26522</v>
      </c>
      <c r="AC8861" t="s">
        <v>107</v>
      </c>
    </row>
    <row r="8862" spans="1:29" x14ac:dyDescent="0.3">
      <c r="A8862" s="1" t="s">
        <v>47</v>
      </c>
      <c r="B8862" t="s">
        <v>176</v>
      </c>
      <c r="C8862" t="s">
        <v>2265</v>
      </c>
      <c r="D8862" t="s">
        <v>110</v>
      </c>
      <c r="E8862">
        <v>4</v>
      </c>
      <c r="F8862" t="s">
        <v>51</v>
      </c>
      <c r="G8862" t="s">
        <v>1427</v>
      </c>
      <c r="H8862" t="s">
        <v>35</v>
      </c>
      <c r="I8862" t="s">
        <v>273</v>
      </c>
      <c r="J8862" t="s">
        <v>102</v>
      </c>
      <c r="K8862" t="s">
        <v>18975</v>
      </c>
      <c r="L8862" t="s">
        <v>18976</v>
      </c>
      <c r="M8862" t="s">
        <v>214</v>
      </c>
      <c r="N8862" t="s">
        <v>84</v>
      </c>
      <c r="O8862">
        <v>3376</v>
      </c>
      <c r="P8862">
        <v>5927</v>
      </c>
      <c r="Q8862" t="s">
        <v>95</v>
      </c>
      <c r="R8862">
        <v>726</v>
      </c>
      <c r="S8862" s="2">
        <v>45176</v>
      </c>
      <c r="T8862" t="s">
        <v>42</v>
      </c>
      <c r="U8862">
        <v>0</v>
      </c>
      <c r="V8862" t="s">
        <v>106</v>
      </c>
      <c r="W8862">
        <v>498</v>
      </c>
      <c r="X8862" t="s">
        <v>44</v>
      </c>
      <c r="Y8862" t="s">
        <v>61</v>
      </c>
      <c r="Z8862">
        <v>0</v>
      </c>
      <c r="AA8862">
        <v>988</v>
      </c>
      <c r="AB8862">
        <v>4238</v>
      </c>
      <c r="AC8862" t="s">
        <v>46</v>
      </c>
    </row>
    <row r="8863" spans="1:29" x14ac:dyDescent="0.3">
      <c r="A8863" s="1" t="s">
        <v>47</v>
      </c>
      <c r="B8863" t="s">
        <v>161</v>
      </c>
      <c r="C8863" t="s">
        <v>1487</v>
      </c>
      <c r="D8863" t="s">
        <v>169</v>
      </c>
      <c r="E8863">
        <v>7</v>
      </c>
      <c r="F8863" t="s">
        <v>271</v>
      </c>
      <c r="G8863" t="s">
        <v>353</v>
      </c>
      <c r="H8863" t="s">
        <v>79</v>
      </c>
      <c r="I8863" t="s">
        <v>668</v>
      </c>
      <c r="J8863" t="s">
        <v>1549</v>
      </c>
      <c r="K8863" t="s">
        <v>18977</v>
      </c>
      <c r="L8863" t="s">
        <v>18978</v>
      </c>
      <c r="M8863" t="s">
        <v>2032</v>
      </c>
      <c r="N8863" t="s">
        <v>40</v>
      </c>
      <c r="O8863">
        <v>21703</v>
      </c>
      <c r="P8863">
        <v>25139</v>
      </c>
      <c r="Q8863" t="s">
        <v>95</v>
      </c>
      <c r="R8863">
        <v>220</v>
      </c>
      <c r="S8863" s="2">
        <v>45329</v>
      </c>
      <c r="T8863" s="2">
        <v>45340</v>
      </c>
      <c r="U8863">
        <v>0</v>
      </c>
      <c r="V8863" t="s">
        <v>85</v>
      </c>
      <c r="W8863">
        <v>801</v>
      </c>
      <c r="X8863" t="s">
        <v>60</v>
      </c>
      <c r="Y8863" t="s">
        <v>45</v>
      </c>
      <c r="Z8863">
        <v>0</v>
      </c>
      <c r="AA8863">
        <v>279</v>
      </c>
      <c r="AB8863">
        <v>22217</v>
      </c>
      <c r="AC8863" t="s">
        <v>46</v>
      </c>
    </row>
    <row r="8864" spans="1:29" x14ac:dyDescent="0.3">
      <c r="A8864" s="1" t="s">
        <v>47</v>
      </c>
      <c r="B8864" t="s">
        <v>117</v>
      </c>
      <c r="C8864" t="s">
        <v>976</v>
      </c>
      <c r="D8864" t="s">
        <v>178</v>
      </c>
      <c r="E8864">
        <v>1</v>
      </c>
      <c r="F8864" t="s">
        <v>51</v>
      </c>
      <c r="G8864" t="s">
        <v>710</v>
      </c>
      <c r="H8864" t="s">
        <v>79</v>
      </c>
      <c r="I8864" t="s">
        <v>3291</v>
      </c>
      <c r="J8864" t="s">
        <v>6427</v>
      </c>
      <c r="K8864" t="s">
        <v>18979</v>
      </c>
      <c r="L8864" t="s">
        <v>18980</v>
      </c>
      <c r="M8864" t="s">
        <v>1852</v>
      </c>
      <c r="N8864" t="s">
        <v>58</v>
      </c>
      <c r="O8864">
        <v>24570</v>
      </c>
      <c r="P8864">
        <v>26710</v>
      </c>
      <c r="Q8864" t="s">
        <v>59</v>
      </c>
      <c r="R8864">
        <v>529</v>
      </c>
      <c r="S8864" s="2">
        <v>45150</v>
      </c>
      <c r="T8864" s="2">
        <v>45165</v>
      </c>
      <c r="U8864">
        <v>39211</v>
      </c>
      <c r="V8864" t="s">
        <v>43</v>
      </c>
      <c r="W8864">
        <v>755</v>
      </c>
      <c r="X8864" t="s">
        <v>60</v>
      </c>
      <c r="Y8864" t="s">
        <v>61</v>
      </c>
      <c r="Z8864">
        <v>2934</v>
      </c>
      <c r="AA8864">
        <v>772</v>
      </c>
      <c r="AB8864">
        <v>24619</v>
      </c>
      <c r="AC8864" t="s">
        <v>73</v>
      </c>
    </row>
    <row r="8865" spans="1:29" x14ac:dyDescent="0.3">
      <c r="A8865" s="1" t="s">
        <v>29</v>
      </c>
      <c r="B8865" t="s">
        <v>62</v>
      </c>
      <c r="C8865" t="s">
        <v>4252</v>
      </c>
      <c r="D8865" t="s">
        <v>155</v>
      </c>
      <c r="E8865">
        <v>6</v>
      </c>
      <c r="F8865" t="s">
        <v>77</v>
      </c>
      <c r="G8865" t="s">
        <v>501</v>
      </c>
      <c r="H8865" t="s">
        <v>79</v>
      </c>
      <c r="I8865" t="s">
        <v>1379</v>
      </c>
      <c r="J8865" t="s">
        <v>1088</v>
      </c>
      <c r="K8865" t="s">
        <v>18981</v>
      </c>
      <c r="L8865" t="s">
        <v>18982</v>
      </c>
      <c r="M8865" t="s">
        <v>362</v>
      </c>
      <c r="N8865" t="s">
        <v>40</v>
      </c>
      <c r="O8865">
        <v>18013</v>
      </c>
      <c r="P8865">
        <v>21986</v>
      </c>
      <c r="Q8865" t="s">
        <v>59</v>
      </c>
      <c r="R8865">
        <v>390</v>
      </c>
      <c r="S8865" s="2">
        <v>45341</v>
      </c>
      <c r="T8865" t="s">
        <v>42</v>
      </c>
      <c r="U8865">
        <v>14721</v>
      </c>
      <c r="V8865" t="s">
        <v>71</v>
      </c>
      <c r="W8865">
        <v>432</v>
      </c>
      <c r="X8865" t="s">
        <v>44</v>
      </c>
      <c r="Y8865" t="s">
        <v>61</v>
      </c>
      <c r="Z8865">
        <v>0</v>
      </c>
      <c r="AA8865">
        <v>645</v>
      </c>
      <c r="AB8865">
        <v>21870</v>
      </c>
      <c r="AC8865" t="s">
        <v>73</v>
      </c>
    </row>
    <row r="8866" spans="1:29" x14ac:dyDescent="0.3">
      <c r="A8866" s="1" t="s">
        <v>29</v>
      </c>
      <c r="B8866" t="s">
        <v>86</v>
      </c>
      <c r="C8866" t="s">
        <v>1621</v>
      </c>
      <c r="D8866" t="s">
        <v>352</v>
      </c>
      <c r="E8866">
        <v>2</v>
      </c>
      <c r="F8866" t="s">
        <v>33</v>
      </c>
      <c r="G8866" t="s">
        <v>411</v>
      </c>
      <c r="H8866" t="s">
        <v>35</v>
      </c>
      <c r="I8866" t="s">
        <v>791</v>
      </c>
      <c r="J8866" t="s">
        <v>14416</v>
      </c>
      <c r="K8866" t="s">
        <v>18983</v>
      </c>
      <c r="L8866" t="s">
        <v>18984</v>
      </c>
      <c r="M8866" t="s">
        <v>1597</v>
      </c>
      <c r="N8866" t="s">
        <v>94</v>
      </c>
      <c r="O8866">
        <v>21855</v>
      </c>
      <c r="P8866">
        <v>25063</v>
      </c>
      <c r="Q8866" t="s">
        <v>41</v>
      </c>
      <c r="R8866">
        <v>693</v>
      </c>
      <c r="S8866" s="2">
        <v>44503</v>
      </c>
      <c r="T8866" s="2">
        <v>44532</v>
      </c>
      <c r="U8866">
        <v>0</v>
      </c>
      <c r="V8866" t="s">
        <v>106</v>
      </c>
      <c r="W8866">
        <v>805</v>
      </c>
      <c r="X8866" t="s">
        <v>60</v>
      </c>
      <c r="Y8866" t="s">
        <v>45</v>
      </c>
      <c r="Z8866">
        <v>0</v>
      </c>
      <c r="AA8866">
        <v>901</v>
      </c>
      <c r="AB8866">
        <v>22367</v>
      </c>
      <c r="AC8866" t="s">
        <v>107</v>
      </c>
    </row>
    <row r="8867" spans="1:29" x14ac:dyDescent="0.3">
      <c r="A8867" s="1" t="s">
        <v>47</v>
      </c>
      <c r="B8867" t="s">
        <v>108</v>
      </c>
      <c r="C8867" t="s">
        <v>1763</v>
      </c>
      <c r="D8867" t="s">
        <v>352</v>
      </c>
      <c r="E8867">
        <v>1</v>
      </c>
      <c r="F8867" t="s">
        <v>271</v>
      </c>
      <c r="G8867" t="s">
        <v>495</v>
      </c>
      <c r="H8867" t="s">
        <v>35</v>
      </c>
      <c r="I8867" t="s">
        <v>216</v>
      </c>
      <c r="J8867" t="s">
        <v>224</v>
      </c>
      <c r="K8867" t="s">
        <v>18985</v>
      </c>
      <c r="L8867" t="s">
        <v>18986</v>
      </c>
      <c r="M8867" t="s">
        <v>1278</v>
      </c>
      <c r="N8867" t="s">
        <v>94</v>
      </c>
      <c r="O8867">
        <v>23467</v>
      </c>
      <c r="P8867">
        <v>25514</v>
      </c>
      <c r="Q8867" t="s">
        <v>41</v>
      </c>
      <c r="R8867">
        <v>659</v>
      </c>
      <c r="S8867" s="2">
        <v>44580</v>
      </c>
      <c r="T8867" s="2">
        <v>44587</v>
      </c>
      <c r="U8867">
        <v>0</v>
      </c>
      <c r="V8867" t="s">
        <v>85</v>
      </c>
      <c r="W8867">
        <v>587</v>
      </c>
      <c r="X8867" t="s">
        <v>60</v>
      </c>
      <c r="Y8867" t="s">
        <v>72</v>
      </c>
      <c r="Z8867">
        <v>0</v>
      </c>
      <c r="AA8867">
        <v>360</v>
      </c>
      <c r="AB8867">
        <v>24296</v>
      </c>
      <c r="AC8867" t="s">
        <v>46</v>
      </c>
    </row>
    <row r="8868" spans="1:29" x14ac:dyDescent="0.3">
      <c r="A8868" s="1" t="s">
        <v>47</v>
      </c>
      <c r="B8868" t="s">
        <v>153</v>
      </c>
      <c r="C8868" t="s">
        <v>5476</v>
      </c>
      <c r="D8868" t="s">
        <v>387</v>
      </c>
      <c r="E8868">
        <v>3</v>
      </c>
      <c r="F8868" t="s">
        <v>64</v>
      </c>
      <c r="G8868" t="s">
        <v>88</v>
      </c>
      <c r="H8868" t="s">
        <v>35</v>
      </c>
      <c r="I8868" t="s">
        <v>464</v>
      </c>
      <c r="J8868" t="s">
        <v>706</v>
      </c>
      <c r="K8868" t="s">
        <v>18987</v>
      </c>
      <c r="L8868" t="s">
        <v>18988</v>
      </c>
      <c r="M8868" t="s">
        <v>750</v>
      </c>
      <c r="N8868" t="s">
        <v>40</v>
      </c>
      <c r="O8868">
        <v>25836</v>
      </c>
      <c r="P8868">
        <v>28923</v>
      </c>
      <c r="Q8868" t="s">
        <v>41</v>
      </c>
      <c r="R8868">
        <v>700</v>
      </c>
      <c r="S8868" s="2">
        <v>44923</v>
      </c>
      <c r="T8868" s="2">
        <v>44951</v>
      </c>
      <c r="U8868">
        <v>0</v>
      </c>
      <c r="V8868" t="s">
        <v>85</v>
      </c>
      <c r="W8868">
        <v>677</v>
      </c>
      <c r="X8868" t="s">
        <v>60</v>
      </c>
      <c r="Y8868" t="s">
        <v>72</v>
      </c>
      <c r="Z8868">
        <v>0</v>
      </c>
      <c r="AA8868">
        <v>861</v>
      </c>
      <c r="AB8868">
        <v>26771</v>
      </c>
      <c r="AC8868" t="s">
        <v>107</v>
      </c>
    </row>
    <row r="8869" spans="1:29" x14ac:dyDescent="0.3">
      <c r="A8869" s="1" t="s">
        <v>47</v>
      </c>
      <c r="B8869" t="s">
        <v>117</v>
      </c>
      <c r="C8869" t="s">
        <v>118</v>
      </c>
      <c r="D8869" t="s">
        <v>185</v>
      </c>
      <c r="E8869">
        <v>6</v>
      </c>
      <c r="F8869" t="s">
        <v>51</v>
      </c>
      <c r="G8869" t="s">
        <v>237</v>
      </c>
      <c r="H8869" t="s">
        <v>35</v>
      </c>
      <c r="I8869" t="s">
        <v>1835</v>
      </c>
      <c r="J8869" t="s">
        <v>300</v>
      </c>
      <c r="K8869" t="s">
        <v>18989</v>
      </c>
      <c r="L8869" t="s">
        <v>18990</v>
      </c>
      <c r="M8869" t="s">
        <v>517</v>
      </c>
      <c r="N8869" t="s">
        <v>84</v>
      </c>
      <c r="O8869">
        <v>6777</v>
      </c>
      <c r="P8869">
        <v>9667</v>
      </c>
      <c r="Q8869" t="s">
        <v>59</v>
      </c>
      <c r="R8869">
        <v>692</v>
      </c>
      <c r="S8869" s="2">
        <v>45011</v>
      </c>
      <c r="T8869" s="2">
        <v>45021</v>
      </c>
      <c r="U8869">
        <v>25594</v>
      </c>
      <c r="V8869" t="s">
        <v>43</v>
      </c>
      <c r="W8869">
        <v>443</v>
      </c>
      <c r="X8869" t="s">
        <v>60</v>
      </c>
      <c r="Y8869" t="s">
        <v>61</v>
      </c>
      <c r="Z8869">
        <v>0</v>
      </c>
      <c r="AA8869">
        <v>969</v>
      </c>
      <c r="AB8869">
        <v>8497</v>
      </c>
      <c r="AC8869" t="s">
        <v>46</v>
      </c>
    </row>
    <row r="8870" spans="1:29" x14ac:dyDescent="0.3">
      <c r="A8870" s="1" t="s">
        <v>47</v>
      </c>
      <c r="B8870" t="s">
        <v>153</v>
      </c>
      <c r="C8870" t="s">
        <v>747</v>
      </c>
      <c r="D8870" t="s">
        <v>201</v>
      </c>
      <c r="E8870">
        <v>1</v>
      </c>
      <c r="F8870" t="s">
        <v>33</v>
      </c>
      <c r="G8870" t="s">
        <v>848</v>
      </c>
      <c r="H8870" t="s">
        <v>79</v>
      </c>
      <c r="I8870" t="s">
        <v>910</v>
      </c>
      <c r="J8870" t="s">
        <v>5979</v>
      </c>
      <c r="K8870" t="s">
        <v>18991</v>
      </c>
      <c r="L8870" t="s">
        <v>18992</v>
      </c>
      <c r="M8870" t="s">
        <v>750</v>
      </c>
      <c r="N8870" t="s">
        <v>40</v>
      </c>
      <c r="O8870">
        <v>22625</v>
      </c>
      <c r="P8870">
        <v>26907</v>
      </c>
      <c r="Q8870" t="s">
        <v>41</v>
      </c>
      <c r="R8870">
        <v>662</v>
      </c>
      <c r="S8870" s="2">
        <v>45189</v>
      </c>
      <c r="T8870" t="s">
        <v>42</v>
      </c>
      <c r="U8870">
        <v>0</v>
      </c>
      <c r="V8870" t="s">
        <v>71</v>
      </c>
      <c r="W8870">
        <v>777</v>
      </c>
      <c r="X8870" t="s">
        <v>44</v>
      </c>
      <c r="Y8870" t="s">
        <v>61</v>
      </c>
      <c r="Z8870">
        <v>0</v>
      </c>
      <c r="AA8870">
        <v>944</v>
      </c>
      <c r="AB8870">
        <v>23377</v>
      </c>
      <c r="AC8870" t="s">
        <v>73</v>
      </c>
    </row>
    <row r="8871" spans="1:29" x14ac:dyDescent="0.3">
      <c r="A8871" s="1" t="s">
        <v>47</v>
      </c>
      <c r="B8871" t="s">
        <v>48</v>
      </c>
      <c r="C8871" t="s">
        <v>3305</v>
      </c>
      <c r="D8871" t="s">
        <v>155</v>
      </c>
      <c r="E8871">
        <v>3</v>
      </c>
      <c r="F8871" t="s">
        <v>64</v>
      </c>
      <c r="G8871" t="s">
        <v>258</v>
      </c>
      <c r="H8871" t="s">
        <v>35</v>
      </c>
      <c r="I8871" t="s">
        <v>4442</v>
      </c>
      <c r="J8871" t="s">
        <v>3401</v>
      </c>
      <c r="K8871" t="s">
        <v>18993</v>
      </c>
      <c r="L8871" t="s">
        <v>18994</v>
      </c>
      <c r="M8871" t="s">
        <v>57</v>
      </c>
      <c r="N8871" t="s">
        <v>84</v>
      </c>
      <c r="O8871">
        <v>17891</v>
      </c>
      <c r="P8871">
        <v>20783</v>
      </c>
      <c r="Q8871" t="s">
        <v>59</v>
      </c>
      <c r="R8871">
        <v>779</v>
      </c>
      <c r="S8871" s="2">
        <v>44770</v>
      </c>
      <c r="T8871" t="s">
        <v>42</v>
      </c>
      <c r="U8871">
        <v>35539</v>
      </c>
      <c r="V8871" t="s">
        <v>85</v>
      </c>
      <c r="W8871">
        <v>695</v>
      </c>
      <c r="X8871" t="s">
        <v>44</v>
      </c>
      <c r="Y8871" t="s">
        <v>61</v>
      </c>
      <c r="Z8871">
        <v>0</v>
      </c>
      <c r="AA8871">
        <v>699</v>
      </c>
      <c r="AB8871">
        <v>19022</v>
      </c>
      <c r="AC8871" t="s">
        <v>107</v>
      </c>
    </row>
    <row r="8872" spans="1:29" x14ac:dyDescent="0.3">
      <c r="A8872" s="1" t="s">
        <v>47</v>
      </c>
      <c r="B8872" t="s">
        <v>153</v>
      </c>
      <c r="C8872" t="s">
        <v>5365</v>
      </c>
      <c r="D8872" t="s">
        <v>169</v>
      </c>
      <c r="E8872">
        <v>8</v>
      </c>
      <c r="F8872" t="s">
        <v>77</v>
      </c>
      <c r="G8872" t="s">
        <v>501</v>
      </c>
      <c r="H8872" t="s">
        <v>35</v>
      </c>
      <c r="I8872" t="s">
        <v>377</v>
      </c>
      <c r="J8872" t="s">
        <v>807</v>
      </c>
      <c r="K8872" t="s">
        <v>18995</v>
      </c>
      <c r="L8872" t="s">
        <v>18996</v>
      </c>
      <c r="M8872" t="s">
        <v>160</v>
      </c>
      <c r="N8872" t="s">
        <v>58</v>
      </c>
      <c r="O8872">
        <v>16448</v>
      </c>
      <c r="P8872">
        <v>20981</v>
      </c>
      <c r="Q8872" t="s">
        <v>95</v>
      </c>
      <c r="R8872">
        <v>460</v>
      </c>
      <c r="S8872" s="2">
        <v>45309</v>
      </c>
      <c r="T8872" t="s">
        <v>42</v>
      </c>
      <c r="U8872">
        <v>0</v>
      </c>
      <c r="V8872" t="s">
        <v>43</v>
      </c>
      <c r="W8872">
        <v>724</v>
      </c>
      <c r="X8872" t="s">
        <v>44</v>
      </c>
      <c r="Y8872" t="s">
        <v>45</v>
      </c>
      <c r="Z8872">
        <v>2073</v>
      </c>
      <c r="AA8872">
        <v>13</v>
      </c>
      <c r="AB8872">
        <v>19176</v>
      </c>
      <c r="AC8872" t="s">
        <v>107</v>
      </c>
    </row>
    <row r="8873" spans="1:29" x14ac:dyDescent="0.3">
      <c r="A8873" s="1" t="s">
        <v>47</v>
      </c>
      <c r="B8873" t="s">
        <v>161</v>
      </c>
      <c r="C8873" t="s">
        <v>2627</v>
      </c>
      <c r="D8873" t="s">
        <v>201</v>
      </c>
      <c r="E8873">
        <v>10</v>
      </c>
      <c r="F8873" t="s">
        <v>51</v>
      </c>
      <c r="G8873" t="s">
        <v>291</v>
      </c>
      <c r="H8873" t="s">
        <v>79</v>
      </c>
      <c r="I8873" t="s">
        <v>292</v>
      </c>
      <c r="J8873" t="s">
        <v>610</v>
      </c>
      <c r="K8873">
        <v>4920339794</v>
      </c>
      <c r="L8873" t="s">
        <v>18997</v>
      </c>
      <c r="M8873" t="s">
        <v>1578</v>
      </c>
      <c r="N8873" t="s">
        <v>94</v>
      </c>
      <c r="O8873">
        <v>19047</v>
      </c>
      <c r="P8873">
        <v>22534</v>
      </c>
      <c r="Q8873" t="s">
        <v>59</v>
      </c>
      <c r="R8873">
        <v>703</v>
      </c>
      <c r="S8873" s="2">
        <v>44398</v>
      </c>
      <c r="T8873" s="2">
        <v>44399</v>
      </c>
      <c r="U8873">
        <v>39126</v>
      </c>
      <c r="V8873" t="s">
        <v>85</v>
      </c>
      <c r="W8873">
        <v>406</v>
      </c>
      <c r="X8873" t="s">
        <v>60</v>
      </c>
      <c r="Y8873" t="s">
        <v>61</v>
      </c>
      <c r="Z8873">
        <v>0</v>
      </c>
      <c r="AA8873">
        <v>603</v>
      </c>
      <c r="AB8873">
        <v>20416</v>
      </c>
      <c r="AC8873" t="s">
        <v>46</v>
      </c>
    </row>
    <row r="8874" spans="1:29" x14ac:dyDescent="0.3">
      <c r="A8874" s="1" t="s">
        <v>47</v>
      </c>
      <c r="B8874" t="s">
        <v>145</v>
      </c>
      <c r="C8874" t="s">
        <v>528</v>
      </c>
      <c r="D8874" t="s">
        <v>201</v>
      </c>
      <c r="E8874">
        <v>8</v>
      </c>
      <c r="F8874" t="s">
        <v>186</v>
      </c>
      <c r="G8874" t="s">
        <v>187</v>
      </c>
      <c r="H8874" t="s">
        <v>79</v>
      </c>
      <c r="I8874" t="s">
        <v>581</v>
      </c>
      <c r="J8874" t="s">
        <v>4391</v>
      </c>
      <c r="K8874" t="s">
        <v>18998</v>
      </c>
      <c r="L8874" t="s">
        <v>18999</v>
      </c>
      <c r="M8874" t="s">
        <v>2965</v>
      </c>
      <c r="N8874" t="s">
        <v>84</v>
      </c>
      <c r="O8874">
        <v>9456</v>
      </c>
      <c r="P8874">
        <v>13780</v>
      </c>
      <c r="Q8874" t="s">
        <v>95</v>
      </c>
      <c r="R8874">
        <v>752</v>
      </c>
      <c r="S8874" s="2">
        <v>45139</v>
      </c>
      <c r="T8874" s="2">
        <v>45158</v>
      </c>
      <c r="U8874">
        <v>0</v>
      </c>
      <c r="V8874" t="s">
        <v>71</v>
      </c>
      <c r="W8874">
        <v>796</v>
      </c>
      <c r="X8874" t="s">
        <v>60</v>
      </c>
      <c r="Y8874" t="s">
        <v>61</v>
      </c>
      <c r="Z8874">
        <v>0</v>
      </c>
      <c r="AA8874">
        <v>875</v>
      </c>
      <c r="AB8874">
        <v>12209</v>
      </c>
      <c r="AC8874" t="s">
        <v>46</v>
      </c>
    </row>
    <row r="8875" spans="1:29" x14ac:dyDescent="0.3">
      <c r="A8875" s="1" t="s">
        <v>47</v>
      </c>
      <c r="B8875" t="s">
        <v>161</v>
      </c>
      <c r="C8875" t="s">
        <v>1487</v>
      </c>
      <c r="D8875" t="s">
        <v>352</v>
      </c>
      <c r="E8875">
        <v>4</v>
      </c>
      <c r="F8875" t="s">
        <v>51</v>
      </c>
      <c r="G8875" t="s">
        <v>285</v>
      </c>
      <c r="H8875" t="s">
        <v>79</v>
      </c>
      <c r="I8875" t="s">
        <v>513</v>
      </c>
      <c r="J8875" t="s">
        <v>2446</v>
      </c>
      <c r="K8875" t="s">
        <v>19000</v>
      </c>
      <c r="L8875" t="s">
        <v>19001</v>
      </c>
      <c r="M8875" t="s">
        <v>2373</v>
      </c>
      <c r="N8875" t="s">
        <v>40</v>
      </c>
      <c r="O8875">
        <v>28778</v>
      </c>
      <c r="P8875">
        <v>33183</v>
      </c>
      <c r="Q8875" t="s">
        <v>41</v>
      </c>
      <c r="R8875">
        <v>772</v>
      </c>
      <c r="S8875" s="2">
        <v>44600</v>
      </c>
      <c r="T8875" s="2">
        <v>44613</v>
      </c>
      <c r="U8875">
        <v>0</v>
      </c>
      <c r="V8875" t="s">
        <v>43</v>
      </c>
      <c r="W8875">
        <v>698</v>
      </c>
      <c r="X8875" t="s">
        <v>60</v>
      </c>
      <c r="Y8875" t="s">
        <v>72</v>
      </c>
      <c r="Z8875">
        <v>0</v>
      </c>
      <c r="AA8875">
        <v>192</v>
      </c>
      <c r="AB8875">
        <v>32807</v>
      </c>
      <c r="AC8875" t="s">
        <v>107</v>
      </c>
    </row>
    <row r="8876" spans="1:29" x14ac:dyDescent="0.3">
      <c r="A8876" s="1" t="s">
        <v>47</v>
      </c>
      <c r="B8876" t="s">
        <v>136</v>
      </c>
      <c r="C8876" t="s">
        <v>641</v>
      </c>
      <c r="D8876" t="s">
        <v>110</v>
      </c>
      <c r="E8876">
        <v>9</v>
      </c>
      <c r="F8876" t="s">
        <v>77</v>
      </c>
      <c r="G8876" t="s">
        <v>147</v>
      </c>
      <c r="H8876" t="s">
        <v>35</v>
      </c>
      <c r="I8876" t="s">
        <v>238</v>
      </c>
      <c r="J8876" t="s">
        <v>1213</v>
      </c>
      <c r="K8876" t="s">
        <v>19002</v>
      </c>
      <c r="L8876" t="s">
        <v>19003</v>
      </c>
      <c r="M8876" t="s">
        <v>988</v>
      </c>
      <c r="N8876" t="s">
        <v>58</v>
      </c>
      <c r="O8876">
        <v>16519</v>
      </c>
      <c r="P8876">
        <v>20785</v>
      </c>
      <c r="Q8876" t="s">
        <v>41</v>
      </c>
      <c r="R8876">
        <v>540</v>
      </c>
      <c r="S8876" s="2">
        <v>45030</v>
      </c>
      <c r="T8876" t="s">
        <v>42</v>
      </c>
      <c r="U8876">
        <v>0</v>
      </c>
      <c r="V8876" t="s">
        <v>85</v>
      </c>
      <c r="W8876">
        <v>746</v>
      </c>
      <c r="X8876" t="s">
        <v>44</v>
      </c>
      <c r="Y8876" t="s">
        <v>61</v>
      </c>
      <c r="Z8876">
        <v>1214</v>
      </c>
      <c r="AA8876">
        <v>417</v>
      </c>
      <c r="AB8876">
        <v>19273</v>
      </c>
      <c r="AC8876" t="s">
        <v>73</v>
      </c>
    </row>
    <row r="8877" spans="1:29" x14ac:dyDescent="0.3">
      <c r="A8877" s="1" t="s">
        <v>29</v>
      </c>
      <c r="B8877" t="s">
        <v>363</v>
      </c>
      <c r="C8877" t="s">
        <v>364</v>
      </c>
      <c r="D8877" t="s">
        <v>76</v>
      </c>
      <c r="E8877">
        <v>6</v>
      </c>
      <c r="F8877" t="s">
        <v>120</v>
      </c>
      <c r="G8877" t="s">
        <v>1180</v>
      </c>
      <c r="H8877" t="s">
        <v>35</v>
      </c>
      <c r="I8877" t="s">
        <v>774</v>
      </c>
      <c r="J8877" t="s">
        <v>1865</v>
      </c>
      <c r="K8877" t="s">
        <v>19004</v>
      </c>
      <c r="L8877" t="s">
        <v>19005</v>
      </c>
      <c r="M8877" t="s">
        <v>705</v>
      </c>
      <c r="N8877" t="s">
        <v>58</v>
      </c>
      <c r="O8877">
        <v>10125</v>
      </c>
      <c r="P8877">
        <v>12443</v>
      </c>
      <c r="Q8877" t="s">
        <v>41</v>
      </c>
      <c r="R8877">
        <v>716</v>
      </c>
      <c r="S8877" s="2">
        <v>45142</v>
      </c>
      <c r="T8877" s="2">
        <v>45163</v>
      </c>
      <c r="U8877">
        <v>0</v>
      </c>
      <c r="V8877" t="s">
        <v>43</v>
      </c>
      <c r="W8877">
        <v>668</v>
      </c>
      <c r="X8877" t="s">
        <v>60</v>
      </c>
      <c r="Y8877" t="s">
        <v>45</v>
      </c>
      <c r="Z8877">
        <v>2842</v>
      </c>
      <c r="AA8877">
        <v>386</v>
      </c>
      <c r="AB8877">
        <v>10234</v>
      </c>
      <c r="AC8877" t="s">
        <v>46</v>
      </c>
    </row>
    <row r="8878" spans="1:29" x14ac:dyDescent="0.3">
      <c r="A8878" s="1" t="s">
        <v>29</v>
      </c>
      <c r="B8878" t="s">
        <v>541</v>
      </c>
      <c r="C8878" t="s">
        <v>3324</v>
      </c>
      <c r="D8878" t="s">
        <v>185</v>
      </c>
      <c r="E8878">
        <v>7</v>
      </c>
      <c r="F8878" t="s">
        <v>120</v>
      </c>
      <c r="G8878" t="s">
        <v>1180</v>
      </c>
      <c r="H8878" t="s">
        <v>79</v>
      </c>
      <c r="I8878" t="s">
        <v>131</v>
      </c>
      <c r="J8878" t="s">
        <v>1910</v>
      </c>
      <c r="K8878" t="s">
        <v>19006</v>
      </c>
      <c r="L8878" t="s">
        <v>19007</v>
      </c>
      <c r="M8878" t="s">
        <v>563</v>
      </c>
      <c r="N8878" t="s">
        <v>40</v>
      </c>
      <c r="O8878">
        <v>27766</v>
      </c>
      <c r="P8878">
        <v>30689</v>
      </c>
      <c r="Q8878" t="s">
        <v>95</v>
      </c>
      <c r="R8878">
        <v>607</v>
      </c>
      <c r="S8878" s="2">
        <v>45189</v>
      </c>
      <c r="T8878" s="2">
        <v>45196</v>
      </c>
      <c r="U8878">
        <v>0</v>
      </c>
      <c r="V8878" t="s">
        <v>106</v>
      </c>
      <c r="W8878">
        <v>690</v>
      </c>
      <c r="X8878" t="s">
        <v>60</v>
      </c>
      <c r="Y8878" t="s">
        <v>61</v>
      </c>
      <c r="Z8878">
        <v>0</v>
      </c>
      <c r="AA8878">
        <v>785</v>
      </c>
      <c r="AB8878">
        <v>27940</v>
      </c>
      <c r="AC8878" t="s">
        <v>46</v>
      </c>
    </row>
    <row r="8879" spans="1:29" x14ac:dyDescent="0.3">
      <c r="A8879" s="1" t="s">
        <v>47</v>
      </c>
      <c r="B8879" t="s">
        <v>117</v>
      </c>
      <c r="C8879" t="s">
        <v>920</v>
      </c>
      <c r="D8879" t="s">
        <v>178</v>
      </c>
      <c r="E8879">
        <v>2</v>
      </c>
      <c r="F8879" t="s">
        <v>129</v>
      </c>
      <c r="G8879" t="s">
        <v>130</v>
      </c>
      <c r="H8879" t="s">
        <v>35</v>
      </c>
      <c r="I8879" t="s">
        <v>3255</v>
      </c>
      <c r="J8879" t="s">
        <v>726</v>
      </c>
      <c r="K8879" t="s">
        <v>19008</v>
      </c>
      <c r="L8879" t="s">
        <v>19009</v>
      </c>
      <c r="M8879" t="s">
        <v>517</v>
      </c>
      <c r="N8879" t="s">
        <v>94</v>
      </c>
      <c r="O8879">
        <v>3272</v>
      </c>
      <c r="P8879">
        <v>6048</v>
      </c>
      <c r="Q8879" t="s">
        <v>95</v>
      </c>
      <c r="R8879">
        <v>519</v>
      </c>
      <c r="S8879" s="2">
        <v>44420</v>
      </c>
      <c r="T8879" s="2">
        <v>44421</v>
      </c>
      <c r="U8879">
        <v>0</v>
      </c>
      <c r="V8879" t="s">
        <v>43</v>
      </c>
      <c r="W8879">
        <v>588</v>
      </c>
      <c r="X8879" t="s">
        <v>60</v>
      </c>
      <c r="Y8879" t="s">
        <v>45</v>
      </c>
      <c r="Z8879">
        <v>0</v>
      </c>
      <c r="AA8879">
        <v>832</v>
      </c>
      <c r="AB8879">
        <v>6032</v>
      </c>
      <c r="AC8879" t="s">
        <v>73</v>
      </c>
    </row>
    <row r="8880" spans="1:29" x14ac:dyDescent="0.3">
      <c r="A8880" s="1" t="s">
        <v>29</v>
      </c>
      <c r="B8880" t="s">
        <v>327</v>
      </c>
      <c r="C8880" t="s">
        <v>1336</v>
      </c>
      <c r="D8880" t="s">
        <v>138</v>
      </c>
      <c r="E8880">
        <v>5</v>
      </c>
      <c r="F8880" t="s">
        <v>120</v>
      </c>
      <c r="G8880" t="s">
        <v>489</v>
      </c>
      <c r="H8880" t="s">
        <v>35</v>
      </c>
      <c r="I8880" t="s">
        <v>9136</v>
      </c>
      <c r="J8880" t="s">
        <v>508</v>
      </c>
      <c r="K8880" t="s">
        <v>19010</v>
      </c>
      <c r="L8880" t="s">
        <v>19011</v>
      </c>
      <c r="M8880" t="s">
        <v>2080</v>
      </c>
      <c r="N8880" t="s">
        <v>40</v>
      </c>
      <c r="O8880">
        <v>3102</v>
      </c>
      <c r="P8880">
        <v>6446</v>
      </c>
      <c r="Q8880" t="s">
        <v>95</v>
      </c>
      <c r="R8880">
        <v>798</v>
      </c>
      <c r="S8880" s="2">
        <v>44776</v>
      </c>
      <c r="T8880" s="2">
        <v>44784</v>
      </c>
      <c r="U8880">
        <v>0</v>
      </c>
      <c r="V8880" t="s">
        <v>106</v>
      </c>
      <c r="W8880">
        <v>785</v>
      </c>
      <c r="X8880" t="s">
        <v>60</v>
      </c>
      <c r="Y8880" t="s">
        <v>45</v>
      </c>
      <c r="Z8880">
        <v>0</v>
      </c>
      <c r="AA8880">
        <v>647</v>
      </c>
      <c r="AB8880">
        <v>3336</v>
      </c>
      <c r="AC8880" t="s">
        <v>107</v>
      </c>
    </row>
    <row r="8881" spans="1:29" x14ac:dyDescent="0.3">
      <c r="A8881" s="1" t="s">
        <v>47</v>
      </c>
      <c r="B8881" t="s">
        <v>145</v>
      </c>
      <c r="C8881" t="s">
        <v>445</v>
      </c>
      <c r="D8881" t="s">
        <v>32</v>
      </c>
      <c r="E8881">
        <v>4</v>
      </c>
      <c r="F8881" t="s">
        <v>186</v>
      </c>
      <c r="G8881" t="s">
        <v>1504</v>
      </c>
      <c r="H8881" t="s">
        <v>79</v>
      </c>
      <c r="I8881" t="s">
        <v>4127</v>
      </c>
      <c r="J8881" t="s">
        <v>11641</v>
      </c>
      <c r="K8881" t="s">
        <v>19012</v>
      </c>
      <c r="L8881" t="s">
        <v>19013</v>
      </c>
      <c r="M8881" t="s">
        <v>449</v>
      </c>
      <c r="N8881" t="s">
        <v>58</v>
      </c>
      <c r="O8881">
        <v>11484</v>
      </c>
      <c r="P8881">
        <v>15928</v>
      </c>
      <c r="Q8881" t="s">
        <v>95</v>
      </c>
      <c r="R8881">
        <v>374</v>
      </c>
      <c r="S8881" s="2">
        <v>44453</v>
      </c>
      <c r="T8881" t="s">
        <v>42</v>
      </c>
      <c r="U8881">
        <v>0</v>
      </c>
      <c r="V8881" t="s">
        <v>85</v>
      </c>
      <c r="W8881">
        <v>505</v>
      </c>
      <c r="X8881" t="s">
        <v>44</v>
      </c>
      <c r="Y8881" t="s">
        <v>72</v>
      </c>
      <c r="Z8881">
        <v>1959</v>
      </c>
      <c r="AA8881">
        <v>611</v>
      </c>
      <c r="AB8881">
        <v>12217</v>
      </c>
      <c r="AC8881" t="s">
        <v>107</v>
      </c>
    </row>
    <row r="8882" spans="1:29" x14ac:dyDescent="0.3">
      <c r="A8882" s="1" t="s">
        <v>47</v>
      </c>
      <c r="B8882" t="s">
        <v>136</v>
      </c>
      <c r="C8882" t="s">
        <v>1386</v>
      </c>
      <c r="D8882" t="s">
        <v>128</v>
      </c>
      <c r="E8882">
        <v>8</v>
      </c>
      <c r="F8882" t="s">
        <v>221</v>
      </c>
      <c r="G8882" t="s">
        <v>858</v>
      </c>
      <c r="H8882" t="s">
        <v>79</v>
      </c>
      <c r="I8882" t="s">
        <v>621</v>
      </c>
      <c r="J8882" t="s">
        <v>1684</v>
      </c>
      <c r="K8882" t="s">
        <v>19014</v>
      </c>
      <c r="L8882" t="s">
        <v>19015</v>
      </c>
      <c r="M8882" t="s">
        <v>312</v>
      </c>
      <c r="N8882" t="s">
        <v>84</v>
      </c>
      <c r="O8882">
        <v>17298</v>
      </c>
      <c r="P8882">
        <v>21493</v>
      </c>
      <c r="Q8882" t="s">
        <v>95</v>
      </c>
      <c r="R8882">
        <v>238</v>
      </c>
      <c r="S8882" s="2">
        <v>44457</v>
      </c>
      <c r="T8882" t="s">
        <v>42</v>
      </c>
      <c r="U8882">
        <v>0</v>
      </c>
      <c r="V8882" t="s">
        <v>43</v>
      </c>
      <c r="W8882">
        <v>722</v>
      </c>
      <c r="X8882" t="s">
        <v>44</v>
      </c>
      <c r="Y8882" t="s">
        <v>45</v>
      </c>
      <c r="Z8882">
        <v>0</v>
      </c>
      <c r="AA8882">
        <v>345</v>
      </c>
      <c r="AB8882">
        <v>18736</v>
      </c>
      <c r="AC8882" t="s">
        <v>46</v>
      </c>
    </row>
    <row r="8883" spans="1:29" x14ac:dyDescent="0.3">
      <c r="A8883" s="1" t="s">
        <v>47</v>
      </c>
      <c r="B8883" t="s">
        <v>161</v>
      </c>
      <c r="C8883" t="s">
        <v>734</v>
      </c>
      <c r="D8883" t="s">
        <v>128</v>
      </c>
      <c r="E8883">
        <v>4</v>
      </c>
      <c r="F8883" t="s">
        <v>221</v>
      </c>
      <c r="G8883" t="s">
        <v>1989</v>
      </c>
      <c r="H8883" t="s">
        <v>79</v>
      </c>
      <c r="I8883" t="s">
        <v>513</v>
      </c>
      <c r="J8883" t="s">
        <v>90</v>
      </c>
      <c r="K8883" t="s">
        <v>19016</v>
      </c>
      <c r="L8883" t="s">
        <v>19017</v>
      </c>
      <c r="M8883" t="s">
        <v>167</v>
      </c>
      <c r="N8883" t="s">
        <v>58</v>
      </c>
      <c r="O8883">
        <v>10220</v>
      </c>
      <c r="P8883">
        <v>13182</v>
      </c>
      <c r="Q8883" t="s">
        <v>59</v>
      </c>
      <c r="R8883">
        <v>72</v>
      </c>
      <c r="S8883" s="2">
        <v>44469</v>
      </c>
      <c r="T8883" t="s">
        <v>42</v>
      </c>
      <c r="U8883">
        <v>45375</v>
      </c>
      <c r="V8883" t="s">
        <v>85</v>
      </c>
      <c r="W8883">
        <v>653</v>
      </c>
      <c r="X8883" t="s">
        <v>44</v>
      </c>
      <c r="Y8883" t="s">
        <v>45</v>
      </c>
      <c r="Z8883">
        <v>4687</v>
      </c>
      <c r="AA8883">
        <v>343</v>
      </c>
      <c r="AB8883">
        <v>10654</v>
      </c>
      <c r="AC8883" t="s">
        <v>46</v>
      </c>
    </row>
    <row r="8884" spans="1:29" x14ac:dyDescent="0.3">
      <c r="A8884" s="1" t="s">
        <v>47</v>
      </c>
      <c r="B8884" t="s">
        <v>145</v>
      </c>
      <c r="C8884" t="s">
        <v>146</v>
      </c>
      <c r="D8884" t="s">
        <v>76</v>
      </c>
      <c r="E8884">
        <v>5</v>
      </c>
      <c r="F8884" t="s">
        <v>51</v>
      </c>
      <c r="G8884" t="s">
        <v>52</v>
      </c>
      <c r="H8884" t="s">
        <v>79</v>
      </c>
      <c r="I8884" t="s">
        <v>265</v>
      </c>
      <c r="J8884" t="s">
        <v>10372</v>
      </c>
      <c r="K8884" t="s">
        <v>19018</v>
      </c>
      <c r="L8884" t="s">
        <v>19019</v>
      </c>
      <c r="M8884" t="s">
        <v>1294</v>
      </c>
      <c r="N8884" t="s">
        <v>58</v>
      </c>
      <c r="O8884">
        <v>27791</v>
      </c>
      <c r="P8884">
        <v>31072</v>
      </c>
      <c r="Q8884" t="s">
        <v>41</v>
      </c>
      <c r="R8884">
        <v>935</v>
      </c>
      <c r="S8884" s="2">
        <v>45273</v>
      </c>
      <c r="T8884" s="2">
        <v>45284</v>
      </c>
      <c r="U8884">
        <v>0</v>
      </c>
      <c r="V8884" t="s">
        <v>43</v>
      </c>
      <c r="W8884">
        <v>836</v>
      </c>
      <c r="X8884" t="s">
        <v>60</v>
      </c>
      <c r="Y8884" t="s">
        <v>61</v>
      </c>
      <c r="Z8884">
        <v>1685</v>
      </c>
      <c r="AA8884">
        <v>982</v>
      </c>
      <c r="AB8884">
        <v>29463</v>
      </c>
      <c r="AC8884" t="s">
        <v>73</v>
      </c>
    </row>
    <row r="8885" spans="1:29" x14ac:dyDescent="0.3">
      <c r="A8885" s="1" t="s">
        <v>29</v>
      </c>
      <c r="B8885" t="s">
        <v>393</v>
      </c>
      <c r="C8885" t="s">
        <v>394</v>
      </c>
      <c r="D8885" t="s">
        <v>387</v>
      </c>
      <c r="E8885">
        <v>5</v>
      </c>
      <c r="F8885" t="s">
        <v>51</v>
      </c>
      <c r="G8885" t="s">
        <v>345</v>
      </c>
      <c r="H8885" t="s">
        <v>79</v>
      </c>
      <c r="I8885" t="s">
        <v>2539</v>
      </c>
      <c r="J8885" t="s">
        <v>323</v>
      </c>
      <c r="K8885" t="s">
        <v>19020</v>
      </c>
      <c r="L8885" t="s">
        <v>19021</v>
      </c>
      <c r="M8885" t="s">
        <v>1244</v>
      </c>
      <c r="N8885" t="s">
        <v>94</v>
      </c>
      <c r="O8885">
        <v>11028</v>
      </c>
      <c r="P8885">
        <v>13692</v>
      </c>
      <c r="Q8885" t="s">
        <v>59</v>
      </c>
      <c r="R8885">
        <v>618</v>
      </c>
      <c r="S8885" s="2">
        <v>44661</v>
      </c>
      <c r="T8885" s="2">
        <v>44673</v>
      </c>
      <c r="U8885">
        <v>38066</v>
      </c>
      <c r="V8885" t="s">
        <v>85</v>
      </c>
      <c r="W8885">
        <v>620</v>
      </c>
      <c r="X8885" t="s">
        <v>60</v>
      </c>
      <c r="Y8885" t="s">
        <v>61</v>
      </c>
      <c r="Z8885">
        <v>0</v>
      </c>
      <c r="AA8885">
        <v>474</v>
      </c>
      <c r="AB8885">
        <v>12740</v>
      </c>
      <c r="AC8885" t="s">
        <v>73</v>
      </c>
    </row>
    <row r="8886" spans="1:29" x14ac:dyDescent="0.3">
      <c r="A8886" s="1" t="s">
        <v>47</v>
      </c>
      <c r="B8886" t="s">
        <v>161</v>
      </c>
      <c r="C8886" t="s">
        <v>1051</v>
      </c>
      <c r="D8886" t="s">
        <v>201</v>
      </c>
      <c r="E8886">
        <v>1</v>
      </c>
      <c r="F8886" t="s">
        <v>186</v>
      </c>
      <c r="G8886" t="s">
        <v>710</v>
      </c>
      <c r="H8886" t="s">
        <v>79</v>
      </c>
      <c r="I8886" t="s">
        <v>1649</v>
      </c>
      <c r="J8886" t="s">
        <v>2476</v>
      </c>
      <c r="K8886" t="s">
        <v>19022</v>
      </c>
      <c r="L8886" t="s">
        <v>19023</v>
      </c>
      <c r="M8886" t="s">
        <v>283</v>
      </c>
      <c r="N8886" t="s">
        <v>94</v>
      </c>
      <c r="O8886">
        <v>14102</v>
      </c>
      <c r="P8886">
        <v>18557</v>
      </c>
      <c r="Q8886" t="s">
        <v>95</v>
      </c>
      <c r="R8886">
        <v>428</v>
      </c>
      <c r="S8886" s="2">
        <v>44844</v>
      </c>
      <c r="T8886" t="s">
        <v>42</v>
      </c>
      <c r="U8886">
        <v>0</v>
      </c>
      <c r="V8886" t="s">
        <v>43</v>
      </c>
      <c r="W8886">
        <v>648</v>
      </c>
      <c r="X8886" t="s">
        <v>44</v>
      </c>
      <c r="Y8886" t="s">
        <v>61</v>
      </c>
      <c r="Z8886">
        <v>0</v>
      </c>
      <c r="AA8886">
        <v>92</v>
      </c>
      <c r="AB8886">
        <v>15883</v>
      </c>
      <c r="AC8886" t="s">
        <v>73</v>
      </c>
    </row>
    <row r="8887" spans="1:29" x14ac:dyDescent="0.3">
      <c r="A8887" s="1" t="s">
        <v>29</v>
      </c>
      <c r="B8887" t="s">
        <v>363</v>
      </c>
      <c r="C8887" t="s">
        <v>488</v>
      </c>
      <c r="D8887" t="s">
        <v>128</v>
      </c>
      <c r="E8887">
        <v>1</v>
      </c>
      <c r="F8887" t="s">
        <v>129</v>
      </c>
      <c r="G8887" t="s">
        <v>163</v>
      </c>
      <c r="H8887" t="s">
        <v>79</v>
      </c>
      <c r="I8887" t="s">
        <v>10329</v>
      </c>
      <c r="J8887" t="s">
        <v>123</v>
      </c>
      <c r="K8887" t="s">
        <v>19024</v>
      </c>
      <c r="L8887" t="s">
        <v>19025</v>
      </c>
      <c r="M8887" t="s">
        <v>511</v>
      </c>
      <c r="N8887" t="s">
        <v>84</v>
      </c>
      <c r="O8887">
        <v>17570</v>
      </c>
      <c r="P8887">
        <v>22149</v>
      </c>
      <c r="Q8887" t="s">
        <v>41</v>
      </c>
      <c r="R8887">
        <v>908</v>
      </c>
      <c r="S8887" s="2">
        <v>44682</v>
      </c>
      <c r="T8887" s="2">
        <v>44685</v>
      </c>
      <c r="U8887">
        <v>0</v>
      </c>
      <c r="V8887" t="s">
        <v>85</v>
      </c>
      <c r="W8887">
        <v>761</v>
      </c>
      <c r="X8887" t="s">
        <v>60</v>
      </c>
      <c r="Y8887" t="s">
        <v>61</v>
      </c>
      <c r="Z8887">
        <v>0</v>
      </c>
      <c r="AA8887">
        <v>358</v>
      </c>
      <c r="AB8887">
        <v>18777</v>
      </c>
      <c r="AC8887" t="s">
        <v>73</v>
      </c>
    </row>
    <row r="8888" spans="1:29" x14ac:dyDescent="0.3">
      <c r="A8888" s="1" t="s">
        <v>29</v>
      </c>
      <c r="B8888" t="s">
        <v>327</v>
      </c>
      <c r="C8888" t="s">
        <v>949</v>
      </c>
      <c r="D8888" t="s">
        <v>169</v>
      </c>
      <c r="E8888">
        <v>8</v>
      </c>
      <c r="F8888" t="s">
        <v>51</v>
      </c>
      <c r="G8888" t="s">
        <v>285</v>
      </c>
      <c r="H8888" t="s">
        <v>79</v>
      </c>
      <c r="I8888" t="s">
        <v>434</v>
      </c>
      <c r="J8888" t="s">
        <v>172</v>
      </c>
      <c r="K8888" t="s">
        <v>19026</v>
      </c>
      <c r="L8888" t="s">
        <v>19027</v>
      </c>
      <c r="M8888" t="s">
        <v>999</v>
      </c>
      <c r="N8888" t="s">
        <v>40</v>
      </c>
      <c r="O8888">
        <v>27747</v>
      </c>
      <c r="P8888">
        <v>30722</v>
      </c>
      <c r="Q8888" t="s">
        <v>59</v>
      </c>
      <c r="R8888">
        <v>862</v>
      </c>
      <c r="S8888" s="2">
        <v>44514</v>
      </c>
      <c r="T8888" t="s">
        <v>42</v>
      </c>
      <c r="U8888">
        <v>11410</v>
      </c>
      <c r="V8888" t="s">
        <v>106</v>
      </c>
      <c r="W8888">
        <v>402</v>
      </c>
      <c r="X8888" t="s">
        <v>44</v>
      </c>
      <c r="Y8888" t="s">
        <v>45</v>
      </c>
      <c r="Z8888">
        <v>0</v>
      </c>
      <c r="AA8888">
        <v>144</v>
      </c>
      <c r="AB8888">
        <v>28162</v>
      </c>
      <c r="AC8888" t="s">
        <v>107</v>
      </c>
    </row>
    <row r="8889" spans="1:29" x14ac:dyDescent="0.3">
      <c r="A8889" s="1" t="s">
        <v>47</v>
      </c>
      <c r="B8889" t="s">
        <v>145</v>
      </c>
      <c r="C8889" t="s">
        <v>688</v>
      </c>
      <c r="D8889" t="s">
        <v>128</v>
      </c>
      <c r="E8889">
        <v>8</v>
      </c>
      <c r="F8889" t="s">
        <v>64</v>
      </c>
      <c r="G8889" t="s">
        <v>433</v>
      </c>
      <c r="H8889" t="s">
        <v>35</v>
      </c>
      <c r="I8889" t="s">
        <v>2666</v>
      </c>
      <c r="J8889" t="s">
        <v>266</v>
      </c>
      <c r="K8889" t="s">
        <v>19028</v>
      </c>
      <c r="L8889" t="s">
        <v>19029</v>
      </c>
      <c r="M8889" t="s">
        <v>1294</v>
      </c>
      <c r="N8889" t="s">
        <v>84</v>
      </c>
      <c r="O8889">
        <v>19479</v>
      </c>
      <c r="P8889">
        <v>23030</v>
      </c>
      <c r="Q8889" t="s">
        <v>95</v>
      </c>
      <c r="R8889">
        <v>202</v>
      </c>
      <c r="S8889" s="2">
        <v>45156</v>
      </c>
      <c r="T8889" t="s">
        <v>42</v>
      </c>
      <c r="U8889">
        <v>0</v>
      </c>
      <c r="V8889" t="s">
        <v>106</v>
      </c>
      <c r="W8889">
        <v>810</v>
      </c>
      <c r="X8889" t="s">
        <v>44</v>
      </c>
      <c r="Y8889" t="s">
        <v>72</v>
      </c>
      <c r="Z8889">
        <v>0</v>
      </c>
      <c r="AA8889">
        <v>644</v>
      </c>
      <c r="AB8889">
        <v>22663</v>
      </c>
      <c r="AC8889" t="s">
        <v>73</v>
      </c>
    </row>
    <row r="8890" spans="1:29" x14ac:dyDescent="0.3">
      <c r="A8890" s="1" t="s">
        <v>47</v>
      </c>
      <c r="B8890" t="s">
        <v>161</v>
      </c>
      <c r="C8890" t="s">
        <v>1471</v>
      </c>
      <c r="D8890" t="s">
        <v>185</v>
      </c>
      <c r="E8890">
        <v>1</v>
      </c>
      <c r="F8890" t="s">
        <v>221</v>
      </c>
      <c r="G8890" t="s">
        <v>250</v>
      </c>
      <c r="H8890" t="s">
        <v>35</v>
      </c>
      <c r="I8890" t="s">
        <v>210</v>
      </c>
      <c r="J8890" t="s">
        <v>5750</v>
      </c>
      <c r="K8890" t="s">
        <v>19030</v>
      </c>
      <c r="L8890" t="s">
        <v>19031</v>
      </c>
      <c r="M8890" t="s">
        <v>618</v>
      </c>
      <c r="N8890" t="s">
        <v>40</v>
      </c>
      <c r="O8890">
        <v>17625</v>
      </c>
      <c r="P8890">
        <v>22075</v>
      </c>
      <c r="Q8890" t="s">
        <v>95</v>
      </c>
      <c r="R8890">
        <v>128</v>
      </c>
      <c r="S8890" s="2">
        <v>44484</v>
      </c>
      <c r="T8890" s="2">
        <v>44510</v>
      </c>
      <c r="U8890">
        <v>0</v>
      </c>
      <c r="V8890" t="s">
        <v>85</v>
      </c>
      <c r="W8890">
        <v>498</v>
      </c>
      <c r="X8890" t="s">
        <v>60</v>
      </c>
      <c r="Y8890" t="s">
        <v>45</v>
      </c>
      <c r="Z8890">
        <v>0</v>
      </c>
      <c r="AA8890">
        <v>223</v>
      </c>
      <c r="AB8890">
        <v>20724</v>
      </c>
      <c r="AC8890" t="s">
        <v>107</v>
      </c>
    </row>
    <row r="8891" spans="1:29" x14ac:dyDescent="0.3">
      <c r="A8891" s="1" t="s">
        <v>29</v>
      </c>
      <c r="B8891" t="s">
        <v>74</v>
      </c>
      <c r="C8891" t="s">
        <v>1677</v>
      </c>
      <c r="D8891" t="s">
        <v>76</v>
      </c>
      <c r="E8891">
        <v>8</v>
      </c>
      <c r="F8891" t="s">
        <v>186</v>
      </c>
      <c r="G8891" t="s">
        <v>187</v>
      </c>
      <c r="H8891" t="s">
        <v>35</v>
      </c>
      <c r="I8891" t="s">
        <v>1589</v>
      </c>
      <c r="J8891" t="s">
        <v>2605</v>
      </c>
      <c r="K8891" t="s">
        <v>19032</v>
      </c>
      <c r="L8891" t="s">
        <v>19033</v>
      </c>
      <c r="M8891" t="s">
        <v>1146</v>
      </c>
      <c r="N8891" t="s">
        <v>94</v>
      </c>
      <c r="O8891">
        <v>4738</v>
      </c>
      <c r="P8891">
        <v>9582</v>
      </c>
      <c r="Q8891" t="s">
        <v>95</v>
      </c>
      <c r="R8891">
        <v>242</v>
      </c>
      <c r="S8891" s="2">
        <v>45236</v>
      </c>
      <c r="T8891" s="2">
        <v>45259</v>
      </c>
      <c r="U8891">
        <v>0</v>
      </c>
      <c r="V8891" t="s">
        <v>85</v>
      </c>
      <c r="W8891">
        <v>660</v>
      </c>
      <c r="X8891" t="s">
        <v>60</v>
      </c>
      <c r="Y8891" t="s">
        <v>72</v>
      </c>
      <c r="Z8891">
        <v>0</v>
      </c>
      <c r="AA8891">
        <v>770</v>
      </c>
      <c r="AB8891">
        <v>5092</v>
      </c>
      <c r="AC8891" t="s">
        <v>107</v>
      </c>
    </row>
    <row r="8892" spans="1:29" x14ac:dyDescent="0.3">
      <c r="A8892" s="1" t="s">
        <v>29</v>
      </c>
      <c r="B8892" t="s">
        <v>62</v>
      </c>
      <c r="C8892" t="s">
        <v>63</v>
      </c>
      <c r="D8892" t="s">
        <v>138</v>
      </c>
      <c r="E8892">
        <v>5</v>
      </c>
      <c r="F8892" t="s">
        <v>99</v>
      </c>
      <c r="G8892" t="s">
        <v>1638</v>
      </c>
      <c r="H8892" t="s">
        <v>35</v>
      </c>
      <c r="I8892" t="s">
        <v>3291</v>
      </c>
      <c r="J8892" t="s">
        <v>3014</v>
      </c>
      <c r="K8892" t="s">
        <v>19034</v>
      </c>
      <c r="L8892" t="s">
        <v>19035</v>
      </c>
      <c r="M8892" t="s">
        <v>135</v>
      </c>
      <c r="N8892" t="s">
        <v>84</v>
      </c>
      <c r="O8892">
        <v>7213</v>
      </c>
      <c r="P8892">
        <v>9531</v>
      </c>
      <c r="Q8892" t="s">
        <v>95</v>
      </c>
      <c r="R8892">
        <v>14</v>
      </c>
      <c r="S8892" s="2">
        <v>44853</v>
      </c>
      <c r="T8892" s="2">
        <v>44858</v>
      </c>
      <c r="U8892">
        <v>0</v>
      </c>
      <c r="V8892" t="s">
        <v>71</v>
      </c>
      <c r="W8892">
        <v>713</v>
      </c>
      <c r="X8892" t="s">
        <v>60</v>
      </c>
      <c r="Y8892" t="s">
        <v>45</v>
      </c>
      <c r="Z8892">
        <v>0</v>
      </c>
      <c r="AA8892">
        <v>400</v>
      </c>
      <c r="AB8892">
        <v>7396</v>
      </c>
      <c r="AC8892" t="s">
        <v>107</v>
      </c>
    </row>
    <row r="8893" spans="1:29" x14ac:dyDescent="0.3">
      <c r="A8893" s="1" t="s">
        <v>47</v>
      </c>
      <c r="B8893" t="s">
        <v>153</v>
      </c>
      <c r="C8893" t="s">
        <v>8836</v>
      </c>
      <c r="D8893" t="s">
        <v>98</v>
      </c>
      <c r="E8893">
        <v>2</v>
      </c>
      <c r="F8893" t="s">
        <v>271</v>
      </c>
      <c r="G8893" t="s">
        <v>353</v>
      </c>
      <c r="H8893" t="s">
        <v>79</v>
      </c>
      <c r="I8893" t="s">
        <v>2530</v>
      </c>
      <c r="J8893" t="s">
        <v>726</v>
      </c>
      <c r="K8893" t="s">
        <v>19036</v>
      </c>
      <c r="L8893" t="s">
        <v>19037</v>
      </c>
      <c r="M8893" t="s">
        <v>1202</v>
      </c>
      <c r="N8893" t="s">
        <v>40</v>
      </c>
      <c r="O8893">
        <v>12120</v>
      </c>
      <c r="P8893">
        <v>16335</v>
      </c>
      <c r="Q8893" t="s">
        <v>95</v>
      </c>
      <c r="R8893">
        <v>462</v>
      </c>
      <c r="S8893" s="2">
        <v>44563</v>
      </c>
      <c r="T8893" s="2">
        <v>44580</v>
      </c>
      <c r="U8893">
        <v>0</v>
      </c>
      <c r="V8893" t="s">
        <v>106</v>
      </c>
      <c r="W8893">
        <v>713</v>
      </c>
      <c r="X8893" t="s">
        <v>60</v>
      </c>
      <c r="Y8893" t="s">
        <v>45</v>
      </c>
      <c r="Z8893">
        <v>0</v>
      </c>
      <c r="AA8893">
        <v>129</v>
      </c>
      <c r="AB8893">
        <v>15743</v>
      </c>
      <c r="AC8893" t="s">
        <v>46</v>
      </c>
    </row>
    <row r="8894" spans="1:29" x14ac:dyDescent="0.3">
      <c r="A8894" s="1" t="s">
        <v>47</v>
      </c>
      <c r="B8894" t="s">
        <v>145</v>
      </c>
      <c r="C8894" t="s">
        <v>2354</v>
      </c>
      <c r="D8894" t="s">
        <v>257</v>
      </c>
      <c r="E8894">
        <v>9</v>
      </c>
      <c r="F8894" t="s">
        <v>271</v>
      </c>
      <c r="G8894" t="s">
        <v>715</v>
      </c>
      <c r="H8894" t="s">
        <v>35</v>
      </c>
      <c r="I8894" t="s">
        <v>265</v>
      </c>
      <c r="J8894" t="s">
        <v>792</v>
      </c>
      <c r="K8894" t="s">
        <v>19038</v>
      </c>
      <c r="L8894" t="s">
        <v>19039</v>
      </c>
      <c r="M8894" t="s">
        <v>2459</v>
      </c>
      <c r="N8894" t="s">
        <v>94</v>
      </c>
      <c r="O8894">
        <v>14353</v>
      </c>
      <c r="P8894">
        <v>17400</v>
      </c>
      <c r="Q8894" t="s">
        <v>41</v>
      </c>
      <c r="R8894">
        <v>211</v>
      </c>
      <c r="S8894" s="2">
        <v>44706</v>
      </c>
      <c r="T8894" t="s">
        <v>42</v>
      </c>
      <c r="U8894">
        <v>0</v>
      </c>
      <c r="V8894" t="s">
        <v>106</v>
      </c>
      <c r="W8894">
        <v>577</v>
      </c>
      <c r="X8894" t="s">
        <v>44</v>
      </c>
      <c r="Y8894" t="s">
        <v>61</v>
      </c>
      <c r="Z8894">
        <v>0</v>
      </c>
      <c r="AA8894">
        <v>685</v>
      </c>
      <c r="AB8894">
        <v>15760</v>
      </c>
      <c r="AC8894" t="s">
        <v>107</v>
      </c>
    </row>
    <row r="8895" spans="1:29" x14ac:dyDescent="0.3">
      <c r="A8895" s="1" t="s">
        <v>47</v>
      </c>
      <c r="B8895" t="s">
        <v>161</v>
      </c>
      <c r="C8895" t="s">
        <v>2551</v>
      </c>
      <c r="D8895" t="s">
        <v>387</v>
      </c>
      <c r="E8895">
        <v>2</v>
      </c>
      <c r="F8895" t="s">
        <v>120</v>
      </c>
      <c r="G8895" t="s">
        <v>194</v>
      </c>
      <c r="H8895" t="s">
        <v>79</v>
      </c>
      <c r="I8895" t="s">
        <v>238</v>
      </c>
      <c r="J8895" t="s">
        <v>2198</v>
      </c>
      <c r="K8895" t="s">
        <v>19040</v>
      </c>
      <c r="L8895" t="s">
        <v>19041</v>
      </c>
      <c r="M8895" t="s">
        <v>283</v>
      </c>
      <c r="N8895" t="s">
        <v>58</v>
      </c>
      <c r="O8895">
        <v>10502</v>
      </c>
      <c r="P8895">
        <v>14201</v>
      </c>
      <c r="Q8895" t="s">
        <v>41</v>
      </c>
      <c r="R8895">
        <v>855</v>
      </c>
      <c r="S8895" s="2">
        <v>44484</v>
      </c>
      <c r="T8895" t="s">
        <v>42</v>
      </c>
      <c r="U8895">
        <v>0</v>
      </c>
      <c r="V8895" t="s">
        <v>71</v>
      </c>
      <c r="W8895">
        <v>837</v>
      </c>
      <c r="X8895" t="s">
        <v>44</v>
      </c>
      <c r="Y8895" t="s">
        <v>45</v>
      </c>
      <c r="Z8895">
        <v>2676</v>
      </c>
      <c r="AA8895">
        <v>954</v>
      </c>
      <c r="AB8895">
        <v>11866</v>
      </c>
      <c r="AC8895" t="s">
        <v>107</v>
      </c>
    </row>
    <row r="8896" spans="1:29" x14ac:dyDescent="0.3">
      <c r="A8896" s="1" t="s">
        <v>47</v>
      </c>
      <c r="B8896" t="s">
        <v>108</v>
      </c>
      <c r="C8896" t="s">
        <v>709</v>
      </c>
      <c r="D8896" t="s">
        <v>128</v>
      </c>
      <c r="E8896">
        <v>10</v>
      </c>
      <c r="F8896" t="s">
        <v>186</v>
      </c>
      <c r="G8896" t="s">
        <v>463</v>
      </c>
      <c r="H8896" t="s">
        <v>79</v>
      </c>
      <c r="I8896" t="s">
        <v>216</v>
      </c>
      <c r="J8896" t="s">
        <v>5220</v>
      </c>
      <c r="K8896" t="s">
        <v>19042</v>
      </c>
      <c r="L8896" t="s">
        <v>13104</v>
      </c>
      <c r="M8896" t="s">
        <v>1768</v>
      </c>
      <c r="N8896" t="s">
        <v>58</v>
      </c>
      <c r="O8896">
        <v>17602</v>
      </c>
      <c r="P8896">
        <v>21141</v>
      </c>
      <c r="Q8896" t="s">
        <v>95</v>
      </c>
      <c r="R8896">
        <v>526</v>
      </c>
      <c r="S8896" s="2">
        <v>45224</v>
      </c>
      <c r="T8896" t="s">
        <v>42</v>
      </c>
      <c r="U8896">
        <v>0</v>
      </c>
      <c r="V8896" t="s">
        <v>43</v>
      </c>
      <c r="W8896">
        <v>551</v>
      </c>
      <c r="X8896" t="s">
        <v>44</v>
      </c>
      <c r="Y8896" t="s">
        <v>72</v>
      </c>
      <c r="Z8896">
        <v>1727</v>
      </c>
      <c r="AA8896">
        <v>64</v>
      </c>
      <c r="AB8896">
        <v>19372</v>
      </c>
      <c r="AC8896" t="s">
        <v>46</v>
      </c>
    </row>
    <row r="8897" spans="1:29" x14ac:dyDescent="0.3">
      <c r="A8897" s="1" t="s">
        <v>29</v>
      </c>
      <c r="B8897" t="s">
        <v>327</v>
      </c>
      <c r="C8897" t="s">
        <v>1889</v>
      </c>
      <c r="D8897" t="s">
        <v>110</v>
      </c>
      <c r="E8897">
        <v>9</v>
      </c>
      <c r="F8897" t="s">
        <v>186</v>
      </c>
      <c r="G8897" t="s">
        <v>650</v>
      </c>
      <c r="H8897" t="s">
        <v>79</v>
      </c>
      <c r="I8897" t="s">
        <v>140</v>
      </c>
      <c r="J8897" t="s">
        <v>717</v>
      </c>
      <c r="K8897" t="s">
        <v>19043</v>
      </c>
      <c r="L8897" t="s">
        <v>19044</v>
      </c>
      <c r="M8897" t="s">
        <v>1023</v>
      </c>
      <c r="N8897" t="s">
        <v>94</v>
      </c>
      <c r="O8897">
        <v>22612</v>
      </c>
      <c r="P8897">
        <v>27344</v>
      </c>
      <c r="Q8897" t="s">
        <v>59</v>
      </c>
      <c r="R8897">
        <v>415</v>
      </c>
      <c r="S8897" s="2">
        <v>44880</v>
      </c>
      <c r="T8897" s="2">
        <v>44882</v>
      </c>
      <c r="U8897">
        <v>48030</v>
      </c>
      <c r="V8897" t="s">
        <v>85</v>
      </c>
      <c r="W8897">
        <v>434</v>
      </c>
      <c r="X8897" t="s">
        <v>60</v>
      </c>
      <c r="Y8897" t="s">
        <v>61</v>
      </c>
      <c r="Z8897">
        <v>0</v>
      </c>
      <c r="AA8897">
        <v>524</v>
      </c>
      <c r="AB8897">
        <v>23851</v>
      </c>
      <c r="AC8897" t="s">
        <v>46</v>
      </c>
    </row>
    <row r="8898" spans="1:29" x14ac:dyDescent="0.3">
      <c r="A8898" s="1" t="s">
        <v>47</v>
      </c>
      <c r="B8898" t="s">
        <v>234</v>
      </c>
      <c r="C8898" t="s">
        <v>3755</v>
      </c>
      <c r="D8898" t="s">
        <v>352</v>
      </c>
      <c r="E8898">
        <v>6</v>
      </c>
      <c r="F8898" t="s">
        <v>186</v>
      </c>
      <c r="G8898" t="s">
        <v>620</v>
      </c>
      <c r="H8898" t="s">
        <v>79</v>
      </c>
      <c r="I8898" t="s">
        <v>3473</v>
      </c>
      <c r="J8898" t="s">
        <v>1567</v>
      </c>
      <c r="K8898" t="s">
        <v>19045</v>
      </c>
      <c r="L8898" t="s">
        <v>19046</v>
      </c>
      <c r="M8898" t="s">
        <v>2192</v>
      </c>
      <c r="N8898" t="s">
        <v>84</v>
      </c>
      <c r="O8898">
        <v>24690</v>
      </c>
      <c r="P8898">
        <v>27561</v>
      </c>
      <c r="Q8898" t="s">
        <v>59</v>
      </c>
      <c r="R8898">
        <v>67</v>
      </c>
      <c r="S8898" s="2">
        <v>44624</v>
      </c>
      <c r="T8898" t="s">
        <v>42</v>
      </c>
      <c r="U8898">
        <v>10467</v>
      </c>
      <c r="V8898" t="s">
        <v>43</v>
      </c>
      <c r="W8898">
        <v>814</v>
      </c>
      <c r="X8898" t="s">
        <v>44</v>
      </c>
      <c r="Y8898" t="s">
        <v>61</v>
      </c>
      <c r="Z8898">
        <v>0</v>
      </c>
      <c r="AA8898">
        <v>985</v>
      </c>
      <c r="AB8898">
        <v>24816</v>
      </c>
      <c r="AC8898" t="s">
        <v>46</v>
      </c>
    </row>
    <row r="8899" spans="1:29" x14ac:dyDescent="0.3">
      <c r="A8899" s="1" t="s">
        <v>47</v>
      </c>
      <c r="B8899" t="s">
        <v>592</v>
      </c>
      <c r="C8899" t="s">
        <v>1350</v>
      </c>
      <c r="D8899" t="s">
        <v>155</v>
      </c>
      <c r="E8899">
        <v>1</v>
      </c>
      <c r="F8899" t="s">
        <v>221</v>
      </c>
      <c r="G8899" t="s">
        <v>335</v>
      </c>
      <c r="H8899" t="s">
        <v>35</v>
      </c>
      <c r="I8899" t="s">
        <v>458</v>
      </c>
      <c r="J8899" t="s">
        <v>157</v>
      </c>
      <c r="K8899" t="s">
        <v>19047</v>
      </c>
      <c r="L8899" t="s">
        <v>19048</v>
      </c>
      <c r="M8899" t="s">
        <v>2167</v>
      </c>
      <c r="N8899" t="s">
        <v>84</v>
      </c>
      <c r="O8899">
        <v>14662</v>
      </c>
      <c r="P8899">
        <v>17117</v>
      </c>
      <c r="Q8899" t="s">
        <v>41</v>
      </c>
      <c r="R8899">
        <v>263</v>
      </c>
      <c r="S8899" s="2">
        <v>45341</v>
      </c>
      <c r="T8899" t="s">
        <v>42</v>
      </c>
      <c r="U8899">
        <v>0</v>
      </c>
      <c r="V8899" t="s">
        <v>43</v>
      </c>
      <c r="W8899">
        <v>639</v>
      </c>
      <c r="X8899" t="s">
        <v>44</v>
      </c>
      <c r="Y8899" t="s">
        <v>72</v>
      </c>
      <c r="Z8899">
        <v>0</v>
      </c>
      <c r="AA8899">
        <v>995</v>
      </c>
      <c r="AB8899">
        <v>15879</v>
      </c>
      <c r="AC8899" t="s">
        <v>107</v>
      </c>
    </row>
    <row r="8900" spans="1:29" x14ac:dyDescent="0.3">
      <c r="A8900" s="1" t="s">
        <v>47</v>
      </c>
      <c r="B8900" t="s">
        <v>117</v>
      </c>
      <c r="C8900" t="s">
        <v>243</v>
      </c>
      <c r="D8900" t="s">
        <v>201</v>
      </c>
      <c r="E8900">
        <v>10</v>
      </c>
      <c r="F8900" t="s">
        <v>120</v>
      </c>
      <c r="G8900" t="s">
        <v>329</v>
      </c>
      <c r="H8900" t="s">
        <v>35</v>
      </c>
      <c r="I8900" t="s">
        <v>2940</v>
      </c>
      <c r="J8900" t="s">
        <v>2059</v>
      </c>
      <c r="K8900" t="s">
        <v>19049</v>
      </c>
      <c r="L8900" t="s">
        <v>19050</v>
      </c>
      <c r="M8900" t="s">
        <v>517</v>
      </c>
      <c r="N8900" t="s">
        <v>94</v>
      </c>
      <c r="O8900">
        <v>26199</v>
      </c>
      <c r="P8900">
        <v>28483</v>
      </c>
      <c r="Q8900" t="s">
        <v>41</v>
      </c>
      <c r="R8900">
        <v>737</v>
      </c>
      <c r="S8900" s="2">
        <v>44542</v>
      </c>
      <c r="T8900" t="s">
        <v>42</v>
      </c>
      <c r="U8900">
        <v>0</v>
      </c>
      <c r="V8900" t="s">
        <v>43</v>
      </c>
      <c r="W8900">
        <v>609</v>
      </c>
      <c r="X8900" t="s">
        <v>44</v>
      </c>
      <c r="Y8900" t="s">
        <v>61</v>
      </c>
      <c r="Z8900">
        <v>0</v>
      </c>
      <c r="AA8900">
        <v>365</v>
      </c>
      <c r="AB8900">
        <v>28030</v>
      </c>
      <c r="AC8900" t="s">
        <v>73</v>
      </c>
    </row>
    <row r="8901" spans="1:29" x14ac:dyDescent="0.3">
      <c r="A8901" s="1" t="s">
        <v>47</v>
      </c>
      <c r="B8901" t="s">
        <v>136</v>
      </c>
      <c r="C8901" t="s">
        <v>1426</v>
      </c>
      <c r="D8901" t="s">
        <v>50</v>
      </c>
      <c r="E8901">
        <v>8</v>
      </c>
      <c r="F8901" t="s">
        <v>221</v>
      </c>
      <c r="G8901" t="s">
        <v>548</v>
      </c>
      <c r="H8901" t="s">
        <v>79</v>
      </c>
      <c r="I8901" t="s">
        <v>292</v>
      </c>
      <c r="J8901" t="s">
        <v>1825</v>
      </c>
      <c r="K8901" t="s">
        <v>19051</v>
      </c>
      <c r="L8901" t="s">
        <v>19052</v>
      </c>
      <c r="M8901" t="s">
        <v>1847</v>
      </c>
      <c r="N8901" t="s">
        <v>94</v>
      </c>
      <c r="O8901">
        <v>19410</v>
      </c>
      <c r="P8901">
        <v>21651</v>
      </c>
      <c r="Q8901" t="s">
        <v>95</v>
      </c>
      <c r="R8901">
        <v>876</v>
      </c>
      <c r="S8901" s="2">
        <v>44853</v>
      </c>
      <c r="T8901" s="2">
        <v>44855</v>
      </c>
      <c r="U8901">
        <v>0</v>
      </c>
      <c r="V8901" t="s">
        <v>85</v>
      </c>
      <c r="W8901">
        <v>721</v>
      </c>
      <c r="X8901" t="s">
        <v>60</v>
      </c>
      <c r="Y8901" t="s">
        <v>45</v>
      </c>
      <c r="Z8901">
        <v>0</v>
      </c>
      <c r="AA8901">
        <v>815</v>
      </c>
      <c r="AB8901">
        <v>21256</v>
      </c>
      <c r="AC8901" t="s">
        <v>46</v>
      </c>
    </row>
    <row r="8902" spans="1:29" x14ac:dyDescent="0.3">
      <c r="A8902" s="1" t="s">
        <v>47</v>
      </c>
      <c r="B8902" t="s">
        <v>136</v>
      </c>
      <c r="C8902" t="s">
        <v>137</v>
      </c>
      <c r="D8902" t="s">
        <v>138</v>
      </c>
      <c r="E8902">
        <v>5</v>
      </c>
      <c r="F8902" t="s">
        <v>186</v>
      </c>
      <c r="G8902" t="s">
        <v>187</v>
      </c>
      <c r="H8902" t="s">
        <v>35</v>
      </c>
      <c r="I8902" t="s">
        <v>1322</v>
      </c>
      <c r="J8902" t="s">
        <v>1509</v>
      </c>
      <c r="K8902" t="s">
        <v>19053</v>
      </c>
      <c r="L8902" t="s">
        <v>19054</v>
      </c>
      <c r="M8902" t="s">
        <v>2086</v>
      </c>
      <c r="N8902" t="s">
        <v>84</v>
      </c>
      <c r="O8902">
        <v>9115</v>
      </c>
      <c r="P8902">
        <v>13613</v>
      </c>
      <c r="Q8902" t="s">
        <v>41</v>
      </c>
      <c r="R8902">
        <v>845</v>
      </c>
      <c r="S8902" s="2">
        <v>44399</v>
      </c>
      <c r="T8902" t="s">
        <v>42</v>
      </c>
      <c r="U8902">
        <v>0</v>
      </c>
      <c r="V8902" t="s">
        <v>71</v>
      </c>
      <c r="W8902">
        <v>833</v>
      </c>
      <c r="X8902" t="s">
        <v>44</v>
      </c>
      <c r="Y8902" t="s">
        <v>61</v>
      </c>
      <c r="Z8902">
        <v>0</v>
      </c>
      <c r="AA8902">
        <v>615</v>
      </c>
      <c r="AB8902">
        <v>12960</v>
      </c>
      <c r="AC8902" t="s">
        <v>46</v>
      </c>
    </row>
    <row r="8903" spans="1:29" x14ac:dyDescent="0.3">
      <c r="A8903" s="1" t="s">
        <v>29</v>
      </c>
      <c r="B8903" t="s">
        <v>541</v>
      </c>
      <c r="C8903" t="s">
        <v>1423</v>
      </c>
      <c r="D8903" t="s">
        <v>178</v>
      </c>
      <c r="E8903">
        <v>4</v>
      </c>
      <c r="F8903" t="s">
        <v>271</v>
      </c>
      <c r="G8903" t="s">
        <v>1110</v>
      </c>
      <c r="H8903" t="s">
        <v>79</v>
      </c>
      <c r="I8903" t="s">
        <v>458</v>
      </c>
      <c r="J8903" t="s">
        <v>822</v>
      </c>
      <c r="K8903" t="s">
        <v>19055</v>
      </c>
      <c r="L8903" t="s">
        <v>18244</v>
      </c>
      <c r="M8903" t="s">
        <v>1340</v>
      </c>
      <c r="N8903" t="s">
        <v>40</v>
      </c>
      <c r="O8903">
        <v>23367</v>
      </c>
      <c r="P8903">
        <v>26047</v>
      </c>
      <c r="Q8903" t="s">
        <v>95</v>
      </c>
      <c r="R8903">
        <v>988</v>
      </c>
      <c r="S8903" s="2">
        <v>44758</v>
      </c>
      <c r="T8903" t="s">
        <v>42</v>
      </c>
      <c r="U8903">
        <v>0</v>
      </c>
      <c r="V8903" t="s">
        <v>106</v>
      </c>
      <c r="W8903">
        <v>401</v>
      </c>
      <c r="X8903" t="s">
        <v>44</v>
      </c>
      <c r="Y8903" t="s">
        <v>72</v>
      </c>
      <c r="Z8903">
        <v>0</v>
      </c>
      <c r="AA8903">
        <v>158</v>
      </c>
      <c r="AB8903">
        <v>26013</v>
      </c>
      <c r="AC8903" t="s">
        <v>73</v>
      </c>
    </row>
    <row r="8904" spans="1:29" x14ac:dyDescent="0.3">
      <c r="A8904" s="1" t="s">
        <v>29</v>
      </c>
      <c r="B8904" t="s">
        <v>74</v>
      </c>
      <c r="C8904" t="s">
        <v>831</v>
      </c>
      <c r="D8904" t="s">
        <v>110</v>
      </c>
      <c r="E8904">
        <v>6</v>
      </c>
      <c r="F8904" t="s">
        <v>271</v>
      </c>
      <c r="G8904" t="s">
        <v>1060</v>
      </c>
      <c r="H8904" t="s">
        <v>35</v>
      </c>
      <c r="I8904" t="s">
        <v>530</v>
      </c>
      <c r="J8904" t="s">
        <v>319</v>
      </c>
      <c r="K8904" t="s">
        <v>19056</v>
      </c>
      <c r="L8904" t="s">
        <v>19057</v>
      </c>
      <c r="M8904" t="s">
        <v>795</v>
      </c>
      <c r="N8904" t="s">
        <v>58</v>
      </c>
      <c r="O8904">
        <v>19086</v>
      </c>
      <c r="P8904">
        <v>23672</v>
      </c>
      <c r="Q8904" t="s">
        <v>59</v>
      </c>
      <c r="R8904">
        <v>385</v>
      </c>
      <c r="S8904" s="2">
        <v>45152</v>
      </c>
      <c r="T8904" t="s">
        <v>42</v>
      </c>
      <c r="U8904">
        <v>44528</v>
      </c>
      <c r="V8904" t="s">
        <v>71</v>
      </c>
      <c r="W8904">
        <v>542</v>
      </c>
      <c r="X8904" t="s">
        <v>44</v>
      </c>
      <c r="Y8904" t="s">
        <v>45</v>
      </c>
      <c r="Z8904">
        <v>3268</v>
      </c>
      <c r="AA8904">
        <v>631</v>
      </c>
      <c r="AB8904">
        <v>20951</v>
      </c>
      <c r="AC8904" t="s">
        <v>46</v>
      </c>
    </row>
    <row r="8905" spans="1:29" x14ac:dyDescent="0.3">
      <c r="A8905" s="1" t="s">
        <v>29</v>
      </c>
      <c r="B8905" t="s">
        <v>86</v>
      </c>
      <c r="C8905" t="s">
        <v>375</v>
      </c>
      <c r="D8905" t="s">
        <v>201</v>
      </c>
      <c r="E8905">
        <v>8</v>
      </c>
      <c r="F8905" t="s">
        <v>271</v>
      </c>
      <c r="G8905" t="s">
        <v>1110</v>
      </c>
      <c r="H8905" t="s">
        <v>79</v>
      </c>
      <c r="I8905" t="s">
        <v>238</v>
      </c>
      <c r="J8905" t="s">
        <v>224</v>
      </c>
      <c r="K8905">
        <v>4779853314</v>
      </c>
      <c r="L8905" t="s">
        <v>19058</v>
      </c>
      <c r="M8905" t="s">
        <v>2131</v>
      </c>
      <c r="N8905" t="s">
        <v>58</v>
      </c>
      <c r="O8905">
        <v>3963</v>
      </c>
      <c r="P8905">
        <v>7796</v>
      </c>
      <c r="Q8905" t="s">
        <v>95</v>
      </c>
      <c r="R8905">
        <v>70</v>
      </c>
      <c r="S8905" s="2">
        <v>45278</v>
      </c>
      <c r="T8905" t="s">
        <v>42</v>
      </c>
      <c r="U8905">
        <v>0</v>
      </c>
      <c r="V8905" t="s">
        <v>71</v>
      </c>
      <c r="W8905">
        <v>488</v>
      </c>
      <c r="X8905" t="s">
        <v>44</v>
      </c>
      <c r="Y8905" t="s">
        <v>61</v>
      </c>
      <c r="Z8905">
        <v>4500</v>
      </c>
      <c r="AA8905">
        <v>645</v>
      </c>
      <c r="AB8905">
        <v>4255</v>
      </c>
      <c r="AC8905" t="s">
        <v>107</v>
      </c>
    </row>
    <row r="8906" spans="1:29" x14ac:dyDescent="0.3">
      <c r="A8906" s="1" t="s">
        <v>47</v>
      </c>
      <c r="B8906" t="s">
        <v>161</v>
      </c>
      <c r="C8906" t="s">
        <v>614</v>
      </c>
      <c r="D8906" t="s">
        <v>32</v>
      </c>
      <c r="E8906">
        <v>4</v>
      </c>
      <c r="F8906" t="s">
        <v>99</v>
      </c>
      <c r="G8906" t="s">
        <v>100</v>
      </c>
      <c r="H8906" t="s">
        <v>79</v>
      </c>
      <c r="I8906" t="s">
        <v>5124</v>
      </c>
      <c r="J8906" t="s">
        <v>4289</v>
      </c>
      <c r="K8906" t="s">
        <v>19059</v>
      </c>
      <c r="L8906" t="s">
        <v>19060</v>
      </c>
      <c r="M8906" t="s">
        <v>392</v>
      </c>
      <c r="N8906" t="s">
        <v>58</v>
      </c>
      <c r="O8906">
        <v>18970</v>
      </c>
      <c r="P8906">
        <v>23826</v>
      </c>
      <c r="Q8906" t="s">
        <v>95</v>
      </c>
      <c r="R8906">
        <v>963</v>
      </c>
      <c r="S8906" s="2">
        <v>44851</v>
      </c>
      <c r="T8906" t="s">
        <v>42</v>
      </c>
      <c r="U8906">
        <v>0</v>
      </c>
      <c r="V8906" t="s">
        <v>85</v>
      </c>
      <c r="W8906">
        <v>543</v>
      </c>
      <c r="X8906" t="s">
        <v>44</v>
      </c>
      <c r="Y8906" t="s">
        <v>61</v>
      </c>
      <c r="Z8906">
        <v>4670</v>
      </c>
      <c r="AA8906">
        <v>167</v>
      </c>
      <c r="AB8906">
        <v>19465</v>
      </c>
      <c r="AC8906" t="s">
        <v>107</v>
      </c>
    </row>
    <row r="8907" spans="1:29" x14ac:dyDescent="0.3">
      <c r="A8907" s="1" t="s">
        <v>47</v>
      </c>
      <c r="B8907" t="s">
        <v>161</v>
      </c>
      <c r="C8907" t="s">
        <v>1434</v>
      </c>
      <c r="D8907" t="s">
        <v>185</v>
      </c>
      <c r="E8907">
        <v>7</v>
      </c>
      <c r="F8907" t="s">
        <v>33</v>
      </c>
      <c r="G8907" t="s">
        <v>848</v>
      </c>
      <c r="H8907" t="s">
        <v>79</v>
      </c>
      <c r="I8907" t="s">
        <v>701</v>
      </c>
      <c r="J8907" t="s">
        <v>1554</v>
      </c>
      <c r="K8907" t="s">
        <v>19061</v>
      </c>
      <c r="L8907" t="s">
        <v>19062</v>
      </c>
      <c r="M8907" t="s">
        <v>192</v>
      </c>
      <c r="N8907" t="s">
        <v>94</v>
      </c>
      <c r="O8907">
        <v>15018</v>
      </c>
      <c r="P8907">
        <v>17859</v>
      </c>
      <c r="Q8907" t="s">
        <v>41</v>
      </c>
      <c r="R8907">
        <v>424</v>
      </c>
      <c r="S8907" s="2">
        <v>44556</v>
      </c>
      <c r="T8907" s="2">
        <v>44576</v>
      </c>
      <c r="U8907">
        <v>0</v>
      </c>
      <c r="V8907" t="s">
        <v>71</v>
      </c>
      <c r="W8907">
        <v>465</v>
      </c>
      <c r="X8907" t="s">
        <v>60</v>
      </c>
      <c r="Y8907" t="s">
        <v>72</v>
      </c>
      <c r="Z8907">
        <v>0</v>
      </c>
      <c r="AA8907">
        <v>469</v>
      </c>
      <c r="AB8907">
        <v>17472</v>
      </c>
      <c r="AC8907" t="s">
        <v>73</v>
      </c>
    </row>
    <row r="8908" spans="1:29" x14ac:dyDescent="0.3">
      <c r="A8908" s="1" t="s">
        <v>47</v>
      </c>
      <c r="B8908" t="s">
        <v>48</v>
      </c>
      <c r="C8908" t="s">
        <v>1476</v>
      </c>
      <c r="D8908" t="s">
        <v>178</v>
      </c>
      <c r="E8908">
        <v>8</v>
      </c>
      <c r="F8908" t="s">
        <v>64</v>
      </c>
      <c r="G8908" t="s">
        <v>433</v>
      </c>
      <c r="H8908" t="s">
        <v>79</v>
      </c>
      <c r="I8908" t="s">
        <v>883</v>
      </c>
      <c r="J8908" t="s">
        <v>1844</v>
      </c>
      <c r="K8908" t="s">
        <v>19063</v>
      </c>
      <c r="L8908" t="s">
        <v>19064</v>
      </c>
      <c r="M8908" t="s">
        <v>556</v>
      </c>
      <c r="N8908" t="s">
        <v>40</v>
      </c>
      <c r="O8908">
        <v>12407</v>
      </c>
      <c r="P8908">
        <v>15658</v>
      </c>
      <c r="Q8908" t="s">
        <v>41</v>
      </c>
      <c r="R8908">
        <v>799</v>
      </c>
      <c r="S8908" s="2">
        <v>45151</v>
      </c>
      <c r="T8908" s="2">
        <v>45175</v>
      </c>
      <c r="U8908">
        <v>0</v>
      </c>
      <c r="V8908" t="s">
        <v>43</v>
      </c>
      <c r="W8908">
        <v>698</v>
      </c>
      <c r="X8908" t="s">
        <v>60</v>
      </c>
      <c r="Y8908" t="s">
        <v>61</v>
      </c>
      <c r="Z8908">
        <v>0</v>
      </c>
      <c r="AA8908">
        <v>522</v>
      </c>
      <c r="AB8908">
        <v>14988</v>
      </c>
      <c r="AC8908" t="s">
        <v>107</v>
      </c>
    </row>
    <row r="8909" spans="1:29" x14ac:dyDescent="0.3">
      <c r="A8909" s="1" t="s">
        <v>47</v>
      </c>
      <c r="B8909" t="s">
        <v>234</v>
      </c>
      <c r="C8909" t="s">
        <v>235</v>
      </c>
      <c r="D8909" t="s">
        <v>110</v>
      </c>
      <c r="E8909">
        <v>3</v>
      </c>
      <c r="F8909" t="s">
        <v>51</v>
      </c>
      <c r="G8909" t="s">
        <v>291</v>
      </c>
      <c r="H8909" t="s">
        <v>79</v>
      </c>
      <c r="I8909" t="s">
        <v>19065</v>
      </c>
      <c r="J8909" t="s">
        <v>3919</v>
      </c>
      <c r="K8909" t="s">
        <v>19066</v>
      </c>
      <c r="L8909" t="s">
        <v>19067</v>
      </c>
      <c r="M8909" t="s">
        <v>2192</v>
      </c>
      <c r="N8909" t="s">
        <v>94</v>
      </c>
      <c r="O8909">
        <v>18018</v>
      </c>
      <c r="P8909">
        <v>20767</v>
      </c>
      <c r="Q8909" t="s">
        <v>41</v>
      </c>
      <c r="R8909">
        <v>430</v>
      </c>
      <c r="S8909" s="2">
        <v>45124</v>
      </c>
      <c r="T8909" t="s">
        <v>42</v>
      </c>
      <c r="U8909">
        <v>0</v>
      </c>
      <c r="V8909" t="s">
        <v>71</v>
      </c>
      <c r="W8909">
        <v>717</v>
      </c>
      <c r="X8909" t="s">
        <v>44</v>
      </c>
      <c r="Y8909" t="s">
        <v>45</v>
      </c>
      <c r="Z8909">
        <v>0</v>
      </c>
      <c r="AA8909">
        <v>468</v>
      </c>
      <c r="AB8909">
        <v>20158</v>
      </c>
      <c r="AC8909" t="s">
        <v>107</v>
      </c>
    </row>
    <row r="8910" spans="1:29" x14ac:dyDescent="0.3">
      <c r="A8910" s="1" t="s">
        <v>47</v>
      </c>
      <c r="B8910" t="s">
        <v>234</v>
      </c>
      <c r="C8910" t="s">
        <v>796</v>
      </c>
      <c r="D8910" t="s">
        <v>387</v>
      </c>
      <c r="E8910">
        <v>3</v>
      </c>
      <c r="F8910" t="s">
        <v>99</v>
      </c>
      <c r="G8910" t="s">
        <v>710</v>
      </c>
      <c r="H8910" t="s">
        <v>35</v>
      </c>
      <c r="I8910" t="s">
        <v>1524</v>
      </c>
      <c r="J8910" t="s">
        <v>406</v>
      </c>
      <c r="K8910" t="s">
        <v>19068</v>
      </c>
      <c r="L8910" t="s">
        <v>19069</v>
      </c>
      <c r="M8910" t="s">
        <v>2192</v>
      </c>
      <c r="N8910" t="s">
        <v>84</v>
      </c>
      <c r="O8910">
        <v>19119</v>
      </c>
      <c r="P8910">
        <v>22526</v>
      </c>
      <c r="Q8910" t="s">
        <v>41</v>
      </c>
      <c r="R8910">
        <v>875</v>
      </c>
      <c r="S8910" s="2">
        <v>44959</v>
      </c>
      <c r="T8910" s="2">
        <v>44985</v>
      </c>
      <c r="U8910">
        <v>0</v>
      </c>
      <c r="V8910" t="s">
        <v>43</v>
      </c>
      <c r="W8910">
        <v>821</v>
      </c>
      <c r="X8910" t="s">
        <v>60</v>
      </c>
      <c r="Y8910" t="s">
        <v>45</v>
      </c>
      <c r="Z8910">
        <v>0</v>
      </c>
      <c r="AA8910">
        <v>927</v>
      </c>
      <c r="AB8910">
        <v>22179</v>
      </c>
      <c r="AC8910" t="s">
        <v>46</v>
      </c>
    </row>
    <row r="8911" spans="1:29" x14ac:dyDescent="0.3">
      <c r="A8911" s="1" t="s">
        <v>29</v>
      </c>
      <c r="B8911" t="s">
        <v>30</v>
      </c>
      <c r="C8911" t="s">
        <v>263</v>
      </c>
      <c r="D8911" t="s">
        <v>32</v>
      </c>
      <c r="E8911">
        <v>10</v>
      </c>
      <c r="F8911" t="s">
        <v>186</v>
      </c>
      <c r="G8911" t="s">
        <v>187</v>
      </c>
      <c r="H8911" t="s">
        <v>35</v>
      </c>
      <c r="I8911" t="s">
        <v>341</v>
      </c>
      <c r="J8911" t="s">
        <v>1055</v>
      </c>
      <c r="K8911" t="s">
        <v>19070</v>
      </c>
      <c r="L8911" t="s">
        <v>19071</v>
      </c>
      <c r="M8911" t="s">
        <v>825</v>
      </c>
      <c r="N8911" t="s">
        <v>40</v>
      </c>
      <c r="O8911">
        <v>27613</v>
      </c>
      <c r="P8911">
        <v>30806</v>
      </c>
      <c r="Q8911" t="s">
        <v>95</v>
      </c>
      <c r="R8911">
        <v>625</v>
      </c>
      <c r="S8911" s="2">
        <v>45015</v>
      </c>
      <c r="T8911" t="s">
        <v>42</v>
      </c>
      <c r="U8911">
        <v>0</v>
      </c>
      <c r="V8911" t="s">
        <v>85</v>
      </c>
      <c r="W8911">
        <v>846</v>
      </c>
      <c r="X8911" t="s">
        <v>44</v>
      </c>
      <c r="Y8911" t="s">
        <v>72</v>
      </c>
      <c r="Z8911">
        <v>0</v>
      </c>
      <c r="AA8911">
        <v>705</v>
      </c>
      <c r="AB8911">
        <v>28013</v>
      </c>
      <c r="AC8911" t="s">
        <v>46</v>
      </c>
    </row>
    <row r="8912" spans="1:29" x14ac:dyDescent="0.3">
      <c r="A8912" s="1" t="s">
        <v>29</v>
      </c>
      <c r="B8912" t="s">
        <v>86</v>
      </c>
      <c r="C8912" t="s">
        <v>1312</v>
      </c>
      <c r="D8912" t="s">
        <v>119</v>
      </c>
      <c r="E8912">
        <v>4</v>
      </c>
      <c r="F8912" t="s">
        <v>99</v>
      </c>
      <c r="G8912" t="s">
        <v>529</v>
      </c>
      <c r="H8912" t="s">
        <v>79</v>
      </c>
      <c r="I8912" t="s">
        <v>434</v>
      </c>
      <c r="J8912" t="s">
        <v>323</v>
      </c>
      <c r="K8912" t="s">
        <v>19072</v>
      </c>
      <c r="L8912" t="s">
        <v>19073</v>
      </c>
      <c r="M8912" t="s">
        <v>1691</v>
      </c>
      <c r="N8912" t="s">
        <v>84</v>
      </c>
      <c r="O8912">
        <v>11981</v>
      </c>
      <c r="P8912">
        <v>15954</v>
      </c>
      <c r="Q8912" t="s">
        <v>59</v>
      </c>
      <c r="R8912">
        <v>42</v>
      </c>
      <c r="S8912" s="2">
        <v>44499</v>
      </c>
      <c r="T8912" t="s">
        <v>42</v>
      </c>
      <c r="U8912">
        <v>8568</v>
      </c>
      <c r="V8912" t="s">
        <v>71</v>
      </c>
      <c r="W8912">
        <v>722</v>
      </c>
      <c r="X8912" t="s">
        <v>44</v>
      </c>
      <c r="Y8912" t="s">
        <v>72</v>
      </c>
      <c r="Z8912">
        <v>0</v>
      </c>
      <c r="AA8912">
        <v>339</v>
      </c>
      <c r="AB8912">
        <v>15701</v>
      </c>
      <c r="AC8912" t="s">
        <v>46</v>
      </c>
    </row>
    <row r="8913" spans="1:29" x14ac:dyDescent="0.3">
      <c r="A8913" s="1" t="s">
        <v>47</v>
      </c>
      <c r="B8913" t="s">
        <v>136</v>
      </c>
      <c r="C8913" t="s">
        <v>1426</v>
      </c>
      <c r="D8913" t="s">
        <v>119</v>
      </c>
      <c r="E8913">
        <v>3</v>
      </c>
      <c r="F8913" t="s">
        <v>99</v>
      </c>
      <c r="G8913" t="s">
        <v>100</v>
      </c>
      <c r="H8913" t="s">
        <v>35</v>
      </c>
      <c r="I8913" t="s">
        <v>7359</v>
      </c>
      <c r="J8913" t="s">
        <v>1004</v>
      </c>
      <c r="K8913" t="s">
        <v>19074</v>
      </c>
      <c r="L8913" t="s">
        <v>19075</v>
      </c>
      <c r="M8913" t="s">
        <v>1847</v>
      </c>
      <c r="N8913" t="s">
        <v>58</v>
      </c>
      <c r="O8913">
        <v>7332</v>
      </c>
      <c r="P8913">
        <v>10212</v>
      </c>
      <c r="Q8913" t="s">
        <v>41</v>
      </c>
      <c r="R8913">
        <v>987</v>
      </c>
      <c r="S8913" s="2">
        <v>44287</v>
      </c>
      <c r="T8913" t="s">
        <v>42</v>
      </c>
      <c r="U8913">
        <v>0</v>
      </c>
      <c r="V8913" t="s">
        <v>85</v>
      </c>
      <c r="W8913">
        <v>725</v>
      </c>
      <c r="X8913" t="s">
        <v>44</v>
      </c>
      <c r="Y8913" t="s">
        <v>61</v>
      </c>
      <c r="Z8913">
        <v>4218</v>
      </c>
      <c r="AA8913">
        <v>98</v>
      </c>
      <c r="AB8913">
        <v>9959</v>
      </c>
      <c r="AC8913" t="s">
        <v>107</v>
      </c>
    </row>
    <row r="8914" spans="1:29" x14ac:dyDescent="0.3">
      <c r="A8914" s="1" t="s">
        <v>47</v>
      </c>
      <c r="B8914" t="s">
        <v>234</v>
      </c>
      <c r="C8914" t="s">
        <v>2970</v>
      </c>
      <c r="D8914" t="s">
        <v>50</v>
      </c>
      <c r="E8914">
        <v>9</v>
      </c>
      <c r="F8914" t="s">
        <v>221</v>
      </c>
      <c r="G8914" t="s">
        <v>250</v>
      </c>
      <c r="H8914" t="s">
        <v>35</v>
      </c>
      <c r="I8914" t="s">
        <v>2893</v>
      </c>
      <c r="J8914" t="s">
        <v>524</v>
      </c>
      <c r="K8914" t="s">
        <v>19076</v>
      </c>
      <c r="L8914" t="s">
        <v>19077</v>
      </c>
      <c r="M8914" t="s">
        <v>483</v>
      </c>
      <c r="N8914" t="s">
        <v>84</v>
      </c>
      <c r="O8914">
        <v>4021</v>
      </c>
      <c r="P8914">
        <v>6176</v>
      </c>
      <c r="Q8914" t="s">
        <v>41</v>
      </c>
      <c r="R8914">
        <v>579</v>
      </c>
      <c r="S8914" s="2">
        <v>44918</v>
      </c>
      <c r="T8914" t="s">
        <v>42</v>
      </c>
      <c r="U8914">
        <v>0</v>
      </c>
      <c r="V8914" t="s">
        <v>43</v>
      </c>
      <c r="W8914">
        <v>726</v>
      </c>
      <c r="X8914" t="s">
        <v>44</v>
      </c>
      <c r="Y8914" t="s">
        <v>61</v>
      </c>
      <c r="Z8914">
        <v>0</v>
      </c>
      <c r="AA8914">
        <v>25</v>
      </c>
      <c r="AB8914">
        <v>5305</v>
      </c>
      <c r="AC8914" t="s">
        <v>46</v>
      </c>
    </row>
    <row r="8915" spans="1:29" x14ac:dyDescent="0.3">
      <c r="A8915" s="1" t="s">
        <v>29</v>
      </c>
      <c r="B8915" t="s">
        <v>62</v>
      </c>
      <c r="C8915" t="s">
        <v>2040</v>
      </c>
      <c r="D8915" t="s">
        <v>185</v>
      </c>
      <c r="E8915">
        <v>6</v>
      </c>
      <c r="F8915" t="s">
        <v>186</v>
      </c>
      <c r="G8915" t="s">
        <v>620</v>
      </c>
      <c r="H8915" t="s">
        <v>35</v>
      </c>
      <c r="I8915" t="s">
        <v>1705</v>
      </c>
      <c r="J8915" t="s">
        <v>3872</v>
      </c>
      <c r="K8915" t="s">
        <v>19078</v>
      </c>
      <c r="L8915" t="s">
        <v>19079</v>
      </c>
      <c r="M8915" t="s">
        <v>466</v>
      </c>
      <c r="N8915" t="s">
        <v>84</v>
      </c>
      <c r="O8915">
        <v>17584</v>
      </c>
      <c r="P8915">
        <v>20737</v>
      </c>
      <c r="Q8915" t="s">
        <v>59</v>
      </c>
      <c r="R8915">
        <v>259</v>
      </c>
      <c r="S8915" s="2">
        <v>44515</v>
      </c>
      <c r="T8915" s="2">
        <v>44541</v>
      </c>
      <c r="U8915">
        <v>15874</v>
      </c>
      <c r="V8915" t="s">
        <v>85</v>
      </c>
      <c r="W8915">
        <v>695</v>
      </c>
      <c r="X8915" t="s">
        <v>60</v>
      </c>
      <c r="Y8915" t="s">
        <v>45</v>
      </c>
      <c r="Z8915">
        <v>0</v>
      </c>
      <c r="AA8915">
        <v>152</v>
      </c>
      <c r="AB8915">
        <v>19937</v>
      </c>
      <c r="AC8915" t="s">
        <v>73</v>
      </c>
    </row>
    <row r="8916" spans="1:29" x14ac:dyDescent="0.3">
      <c r="A8916" s="1" t="s">
        <v>47</v>
      </c>
      <c r="B8916" t="s">
        <v>48</v>
      </c>
      <c r="C8916" t="s">
        <v>215</v>
      </c>
      <c r="D8916" t="s">
        <v>236</v>
      </c>
      <c r="E8916">
        <v>1</v>
      </c>
      <c r="F8916" t="s">
        <v>33</v>
      </c>
      <c r="G8916" t="s">
        <v>111</v>
      </c>
      <c r="H8916" t="s">
        <v>79</v>
      </c>
      <c r="I8916" t="s">
        <v>131</v>
      </c>
      <c r="J8916" t="s">
        <v>1254</v>
      </c>
      <c r="K8916" t="s">
        <v>19080</v>
      </c>
      <c r="L8916" t="s">
        <v>19081</v>
      </c>
      <c r="M8916" t="s">
        <v>1240</v>
      </c>
      <c r="N8916" t="s">
        <v>84</v>
      </c>
      <c r="O8916">
        <v>25682</v>
      </c>
      <c r="P8916">
        <v>27751</v>
      </c>
      <c r="Q8916" t="s">
        <v>59</v>
      </c>
      <c r="R8916">
        <v>93</v>
      </c>
      <c r="S8916" s="2">
        <v>44898</v>
      </c>
      <c r="T8916" t="s">
        <v>42</v>
      </c>
      <c r="U8916">
        <v>23542</v>
      </c>
      <c r="V8916" t="s">
        <v>106</v>
      </c>
      <c r="W8916">
        <v>498</v>
      </c>
      <c r="X8916" t="s">
        <v>44</v>
      </c>
      <c r="Y8916" t="s">
        <v>61</v>
      </c>
      <c r="Z8916">
        <v>0</v>
      </c>
      <c r="AA8916">
        <v>567</v>
      </c>
      <c r="AB8916">
        <v>27437</v>
      </c>
      <c r="AC8916" t="s">
        <v>73</v>
      </c>
    </row>
    <row r="8917" spans="1:29" x14ac:dyDescent="0.3">
      <c r="A8917" s="1" t="s">
        <v>29</v>
      </c>
      <c r="B8917" t="s">
        <v>363</v>
      </c>
      <c r="C8917" t="s">
        <v>450</v>
      </c>
      <c r="D8917" t="s">
        <v>128</v>
      </c>
      <c r="E8917">
        <v>5</v>
      </c>
      <c r="F8917" t="s">
        <v>33</v>
      </c>
      <c r="G8917" t="s">
        <v>451</v>
      </c>
      <c r="H8917" t="s">
        <v>79</v>
      </c>
      <c r="I8917" t="s">
        <v>2212</v>
      </c>
      <c r="J8917" t="s">
        <v>1792</v>
      </c>
      <c r="K8917" t="s">
        <v>19082</v>
      </c>
      <c r="L8917" t="s">
        <v>19083</v>
      </c>
      <c r="M8917" t="s">
        <v>456</v>
      </c>
      <c r="N8917" t="s">
        <v>58</v>
      </c>
      <c r="O8917">
        <v>24135</v>
      </c>
      <c r="P8917">
        <v>26444</v>
      </c>
      <c r="Q8917" t="s">
        <v>41</v>
      </c>
      <c r="R8917">
        <v>959</v>
      </c>
      <c r="S8917" s="2">
        <v>44753</v>
      </c>
      <c r="T8917" s="2">
        <v>44768</v>
      </c>
      <c r="U8917">
        <v>0</v>
      </c>
      <c r="V8917" t="s">
        <v>106</v>
      </c>
      <c r="W8917">
        <v>476</v>
      </c>
      <c r="X8917" t="s">
        <v>60</v>
      </c>
      <c r="Y8917" t="s">
        <v>61</v>
      </c>
      <c r="Z8917">
        <v>1483</v>
      </c>
      <c r="AA8917">
        <v>152</v>
      </c>
      <c r="AB8917">
        <v>25322</v>
      </c>
      <c r="AC8917" t="s">
        <v>73</v>
      </c>
    </row>
    <row r="8918" spans="1:29" x14ac:dyDescent="0.3">
      <c r="A8918" s="1" t="s">
        <v>29</v>
      </c>
      <c r="B8918" t="s">
        <v>62</v>
      </c>
      <c r="C8918" t="s">
        <v>5704</v>
      </c>
      <c r="D8918" t="s">
        <v>128</v>
      </c>
      <c r="E8918">
        <v>9</v>
      </c>
      <c r="F8918" t="s">
        <v>271</v>
      </c>
      <c r="G8918" t="s">
        <v>715</v>
      </c>
      <c r="H8918" t="s">
        <v>35</v>
      </c>
      <c r="I8918" t="s">
        <v>1625</v>
      </c>
      <c r="J8918" t="s">
        <v>1410</v>
      </c>
      <c r="K8918" t="s">
        <v>19084</v>
      </c>
      <c r="L8918" t="s">
        <v>19085</v>
      </c>
      <c r="M8918" t="s">
        <v>466</v>
      </c>
      <c r="N8918" t="s">
        <v>40</v>
      </c>
      <c r="O8918">
        <v>23412</v>
      </c>
      <c r="P8918">
        <v>27997</v>
      </c>
      <c r="Q8918" t="s">
        <v>95</v>
      </c>
      <c r="R8918">
        <v>153</v>
      </c>
      <c r="S8918" s="2">
        <v>44737</v>
      </c>
      <c r="T8918" s="2">
        <v>44758</v>
      </c>
      <c r="U8918">
        <v>0</v>
      </c>
      <c r="V8918" t="s">
        <v>71</v>
      </c>
      <c r="W8918">
        <v>654</v>
      </c>
      <c r="X8918" t="s">
        <v>60</v>
      </c>
      <c r="Y8918" t="s">
        <v>61</v>
      </c>
      <c r="Z8918">
        <v>0</v>
      </c>
      <c r="AA8918">
        <v>930</v>
      </c>
      <c r="AB8918">
        <v>23566</v>
      </c>
      <c r="AC8918" t="s">
        <v>46</v>
      </c>
    </row>
    <row r="8919" spans="1:29" x14ac:dyDescent="0.3">
      <c r="A8919" s="1" t="s">
        <v>29</v>
      </c>
      <c r="B8919" t="s">
        <v>228</v>
      </c>
      <c r="C8919" t="s">
        <v>2981</v>
      </c>
      <c r="D8919" t="s">
        <v>155</v>
      </c>
      <c r="E8919">
        <v>8</v>
      </c>
      <c r="F8919" t="s">
        <v>129</v>
      </c>
      <c r="G8919" t="s">
        <v>700</v>
      </c>
      <c r="H8919" t="s">
        <v>79</v>
      </c>
      <c r="I8919" t="s">
        <v>507</v>
      </c>
      <c r="J8919" t="s">
        <v>172</v>
      </c>
      <c r="K8919" t="s">
        <v>19086</v>
      </c>
      <c r="L8919" t="s">
        <v>19087</v>
      </c>
      <c r="M8919" t="s">
        <v>233</v>
      </c>
      <c r="N8919" t="s">
        <v>40</v>
      </c>
      <c r="O8919">
        <v>29179</v>
      </c>
      <c r="P8919">
        <v>32125</v>
      </c>
      <c r="Q8919" t="s">
        <v>59</v>
      </c>
      <c r="R8919">
        <v>196</v>
      </c>
      <c r="S8919" s="2">
        <v>45116</v>
      </c>
      <c r="T8919" t="s">
        <v>42</v>
      </c>
      <c r="U8919">
        <v>20518</v>
      </c>
      <c r="V8919" t="s">
        <v>106</v>
      </c>
      <c r="W8919">
        <v>512</v>
      </c>
      <c r="X8919" t="s">
        <v>44</v>
      </c>
      <c r="Y8919" t="s">
        <v>72</v>
      </c>
      <c r="Z8919">
        <v>0</v>
      </c>
      <c r="AA8919">
        <v>683</v>
      </c>
      <c r="AB8919">
        <v>29754</v>
      </c>
      <c r="AC8919" t="s">
        <v>46</v>
      </c>
    </row>
    <row r="8920" spans="1:29" x14ac:dyDescent="0.3">
      <c r="A8920" s="1" t="s">
        <v>29</v>
      </c>
      <c r="B8920" t="s">
        <v>363</v>
      </c>
      <c r="C8920" t="s">
        <v>3486</v>
      </c>
      <c r="D8920" t="s">
        <v>50</v>
      </c>
      <c r="E8920">
        <v>7</v>
      </c>
      <c r="F8920" t="s">
        <v>33</v>
      </c>
      <c r="G8920" t="s">
        <v>170</v>
      </c>
      <c r="H8920" t="s">
        <v>79</v>
      </c>
      <c r="I8920" t="s">
        <v>2954</v>
      </c>
      <c r="J8920" t="s">
        <v>314</v>
      </c>
      <c r="K8920" t="s">
        <v>19088</v>
      </c>
      <c r="L8920" t="s">
        <v>19089</v>
      </c>
      <c r="M8920" t="s">
        <v>511</v>
      </c>
      <c r="N8920" t="s">
        <v>84</v>
      </c>
      <c r="O8920">
        <v>20310</v>
      </c>
      <c r="P8920">
        <v>24300</v>
      </c>
      <c r="Q8920" t="s">
        <v>59</v>
      </c>
      <c r="R8920">
        <v>267</v>
      </c>
      <c r="S8920" s="2">
        <v>44842</v>
      </c>
      <c r="T8920" s="2">
        <v>44848</v>
      </c>
      <c r="U8920">
        <v>10960</v>
      </c>
      <c r="V8920" t="s">
        <v>85</v>
      </c>
      <c r="W8920">
        <v>774</v>
      </c>
      <c r="X8920" t="s">
        <v>60</v>
      </c>
      <c r="Y8920" t="s">
        <v>72</v>
      </c>
      <c r="Z8920">
        <v>0</v>
      </c>
      <c r="AA8920">
        <v>817</v>
      </c>
      <c r="AB8920">
        <v>23569</v>
      </c>
      <c r="AC8920" t="s">
        <v>73</v>
      </c>
    </row>
    <row r="8921" spans="1:29" x14ac:dyDescent="0.3">
      <c r="A8921" s="1" t="s">
        <v>47</v>
      </c>
      <c r="B8921" t="s">
        <v>136</v>
      </c>
      <c r="C8921" t="s">
        <v>2546</v>
      </c>
      <c r="D8921" t="s">
        <v>201</v>
      </c>
      <c r="E8921">
        <v>2</v>
      </c>
      <c r="F8921" t="s">
        <v>221</v>
      </c>
      <c r="G8921" t="s">
        <v>250</v>
      </c>
      <c r="H8921" t="s">
        <v>79</v>
      </c>
      <c r="I8921" t="s">
        <v>101</v>
      </c>
      <c r="J8921" t="s">
        <v>1036</v>
      </c>
      <c r="K8921" t="s">
        <v>19090</v>
      </c>
      <c r="L8921" t="s">
        <v>19091</v>
      </c>
      <c r="M8921" t="s">
        <v>988</v>
      </c>
      <c r="N8921" t="s">
        <v>40</v>
      </c>
      <c r="O8921">
        <v>27130</v>
      </c>
      <c r="P8921">
        <v>31405</v>
      </c>
      <c r="Q8921" t="s">
        <v>95</v>
      </c>
      <c r="R8921">
        <v>108</v>
      </c>
      <c r="S8921" s="2">
        <v>44870</v>
      </c>
      <c r="T8921" t="s">
        <v>42</v>
      </c>
      <c r="U8921">
        <v>0</v>
      </c>
      <c r="V8921" t="s">
        <v>106</v>
      </c>
      <c r="W8921">
        <v>720</v>
      </c>
      <c r="X8921" t="s">
        <v>44</v>
      </c>
      <c r="Y8921" t="s">
        <v>61</v>
      </c>
      <c r="Z8921">
        <v>0</v>
      </c>
      <c r="AA8921">
        <v>846</v>
      </c>
      <c r="AB8921">
        <v>27654</v>
      </c>
      <c r="AC8921" t="s">
        <v>107</v>
      </c>
    </row>
    <row r="8922" spans="1:29" x14ac:dyDescent="0.3">
      <c r="A8922" s="1" t="s">
        <v>29</v>
      </c>
      <c r="B8922" t="s">
        <v>393</v>
      </c>
      <c r="C8922" t="s">
        <v>1262</v>
      </c>
      <c r="D8922" t="s">
        <v>119</v>
      </c>
      <c r="E8922">
        <v>3</v>
      </c>
      <c r="F8922" t="s">
        <v>120</v>
      </c>
      <c r="G8922" t="s">
        <v>543</v>
      </c>
      <c r="H8922" t="s">
        <v>79</v>
      </c>
      <c r="I8922" t="s">
        <v>3128</v>
      </c>
      <c r="J8922" t="s">
        <v>245</v>
      </c>
      <c r="K8922" t="s">
        <v>19092</v>
      </c>
      <c r="L8922" t="s">
        <v>19093</v>
      </c>
      <c r="M8922" t="s">
        <v>948</v>
      </c>
      <c r="N8922" t="s">
        <v>40</v>
      </c>
      <c r="O8922">
        <v>27550</v>
      </c>
      <c r="P8922">
        <v>32482</v>
      </c>
      <c r="Q8922" t="s">
        <v>41</v>
      </c>
      <c r="R8922">
        <v>457</v>
      </c>
      <c r="S8922" s="2">
        <v>44490</v>
      </c>
      <c r="T8922" t="s">
        <v>42</v>
      </c>
      <c r="U8922">
        <v>0</v>
      </c>
      <c r="V8922" t="s">
        <v>43</v>
      </c>
      <c r="W8922">
        <v>566</v>
      </c>
      <c r="X8922" t="s">
        <v>44</v>
      </c>
      <c r="Y8922" t="s">
        <v>72</v>
      </c>
      <c r="Z8922">
        <v>0</v>
      </c>
      <c r="AA8922">
        <v>746</v>
      </c>
      <c r="AB8922">
        <v>29304</v>
      </c>
      <c r="AC8922" t="s">
        <v>46</v>
      </c>
    </row>
    <row r="8923" spans="1:29" x14ac:dyDescent="0.3">
      <c r="A8923" s="1" t="s">
        <v>29</v>
      </c>
      <c r="B8923" t="s">
        <v>363</v>
      </c>
      <c r="C8923" t="s">
        <v>1598</v>
      </c>
      <c r="D8923" t="s">
        <v>257</v>
      </c>
      <c r="E8923">
        <v>5</v>
      </c>
      <c r="F8923" t="s">
        <v>51</v>
      </c>
      <c r="G8923" t="s">
        <v>1075</v>
      </c>
      <c r="H8923" t="s">
        <v>35</v>
      </c>
      <c r="I8923" t="s">
        <v>2212</v>
      </c>
      <c r="J8923" t="s">
        <v>1233</v>
      </c>
      <c r="K8923" t="s">
        <v>19094</v>
      </c>
      <c r="L8923" t="s">
        <v>19095</v>
      </c>
      <c r="M8923" t="s">
        <v>494</v>
      </c>
      <c r="N8923" t="s">
        <v>84</v>
      </c>
      <c r="O8923">
        <v>24307</v>
      </c>
      <c r="P8923">
        <v>26310</v>
      </c>
      <c r="Q8923" t="s">
        <v>95</v>
      </c>
      <c r="R8923">
        <v>6</v>
      </c>
      <c r="S8923" s="2">
        <v>44290</v>
      </c>
      <c r="T8923" s="2">
        <v>44312</v>
      </c>
      <c r="U8923">
        <v>0</v>
      </c>
      <c r="V8923" t="s">
        <v>106</v>
      </c>
      <c r="W8923">
        <v>428</v>
      </c>
      <c r="X8923" t="s">
        <v>60</v>
      </c>
      <c r="Y8923" t="s">
        <v>61</v>
      </c>
      <c r="Z8923">
        <v>0</v>
      </c>
      <c r="AA8923">
        <v>529</v>
      </c>
      <c r="AB8923">
        <v>24802</v>
      </c>
      <c r="AC8923" t="s">
        <v>73</v>
      </c>
    </row>
    <row r="8924" spans="1:29" x14ac:dyDescent="0.3">
      <c r="A8924" s="1" t="s">
        <v>47</v>
      </c>
      <c r="B8924" t="s">
        <v>108</v>
      </c>
      <c r="C8924" t="s">
        <v>709</v>
      </c>
      <c r="D8924" t="s">
        <v>352</v>
      </c>
      <c r="E8924">
        <v>10</v>
      </c>
      <c r="F8924" t="s">
        <v>271</v>
      </c>
      <c r="G8924" t="s">
        <v>1060</v>
      </c>
      <c r="H8924" t="s">
        <v>35</v>
      </c>
      <c r="I8924" t="s">
        <v>203</v>
      </c>
      <c r="J8924" t="s">
        <v>2920</v>
      </c>
      <c r="K8924" t="s">
        <v>19096</v>
      </c>
      <c r="L8924" t="s">
        <v>19097</v>
      </c>
      <c r="M8924" t="s">
        <v>1252</v>
      </c>
      <c r="N8924" t="s">
        <v>84</v>
      </c>
      <c r="O8924">
        <v>21641</v>
      </c>
      <c r="P8924">
        <v>24572</v>
      </c>
      <c r="Q8924" t="s">
        <v>41</v>
      </c>
      <c r="R8924">
        <v>384</v>
      </c>
      <c r="S8924" s="2">
        <v>44583</v>
      </c>
      <c r="T8924" s="2">
        <v>44606</v>
      </c>
      <c r="U8924">
        <v>0</v>
      </c>
      <c r="V8924" t="s">
        <v>71</v>
      </c>
      <c r="W8924">
        <v>714</v>
      </c>
      <c r="X8924" t="s">
        <v>60</v>
      </c>
      <c r="Y8924" t="s">
        <v>72</v>
      </c>
      <c r="Z8924">
        <v>0</v>
      </c>
      <c r="AA8924">
        <v>334</v>
      </c>
      <c r="AB8924">
        <v>23595</v>
      </c>
      <c r="AC8924" t="s">
        <v>46</v>
      </c>
    </row>
    <row r="8925" spans="1:29" x14ac:dyDescent="0.3">
      <c r="A8925" s="1" t="s">
        <v>47</v>
      </c>
      <c r="B8925" t="s">
        <v>161</v>
      </c>
      <c r="C8925" t="s">
        <v>734</v>
      </c>
      <c r="D8925" t="s">
        <v>138</v>
      </c>
      <c r="E8925">
        <v>7</v>
      </c>
      <c r="F8925" t="s">
        <v>33</v>
      </c>
      <c r="G8925" t="s">
        <v>34</v>
      </c>
      <c r="H8925" t="s">
        <v>35</v>
      </c>
      <c r="I8925" t="s">
        <v>513</v>
      </c>
      <c r="J8925" t="s">
        <v>7648</v>
      </c>
      <c r="K8925" t="s">
        <v>19098</v>
      </c>
      <c r="L8925" t="s">
        <v>19099</v>
      </c>
      <c r="M8925" t="s">
        <v>687</v>
      </c>
      <c r="N8925" t="s">
        <v>94</v>
      </c>
      <c r="O8925">
        <v>21031</v>
      </c>
      <c r="P8925">
        <v>25429</v>
      </c>
      <c r="Q8925" t="s">
        <v>41</v>
      </c>
      <c r="R8925">
        <v>990</v>
      </c>
      <c r="S8925" s="2">
        <v>45162</v>
      </c>
      <c r="T8925" s="2">
        <v>45183</v>
      </c>
      <c r="U8925">
        <v>0</v>
      </c>
      <c r="V8925" t="s">
        <v>71</v>
      </c>
      <c r="W8925">
        <v>583</v>
      </c>
      <c r="X8925" t="s">
        <v>60</v>
      </c>
      <c r="Y8925" t="s">
        <v>72</v>
      </c>
      <c r="Z8925">
        <v>0</v>
      </c>
      <c r="AA8925">
        <v>112</v>
      </c>
      <c r="AB8925">
        <v>23838</v>
      </c>
      <c r="AC8925" t="s">
        <v>46</v>
      </c>
    </row>
    <row r="8926" spans="1:29" x14ac:dyDescent="0.3">
      <c r="A8926" s="1" t="s">
        <v>47</v>
      </c>
      <c r="B8926" t="s">
        <v>108</v>
      </c>
      <c r="C8926" t="s">
        <v>655</v>
      </c>
      <c r="D8926" t="s">
        <v>50</v>
      </c>
      <c r="E8926">
        <v>2</v>
      </c>
      <c r="F8926" t="s">
        <v>129</v>
      </c>
      <c r="G8926" t="s">
        <v>163</v>
      </c>
      <c r="H8926" t="s">
        <v>79</v>
      </c>
      <c r="I8926" t="s">
        <v>36</v>
      </c>
      <c r="J8926" t="s">
        <v>1450</v>
      </c>
      <c r="K8926" t="s">
        <v>19100</v>
      </c>
      <c r="L8926" t="s">
        <v>19101</v>
      </c>
      <c r="M8926" t="s">
        <v>444</v>
      </c>
      <c r="N8926" t="s">
        <v>94</v>
      </c>
      <c r="O8926">
        <v>17880</v>
      </c>
      <c r="P8926">
        <v>21401</v>
      </c>
      <c r="Q8926" t="s">
        <v>59</v>
      </c>
      <c r="R8926">
        <v>65</v>
      </c>
      <c r="S8926" s="2">
        <v>44601</v>
      </c>
      <c r="T8926" s="2">
        <v>44604</v>
      </c>
      <c r="U8926">
        <v>35672</v>
      </c>
      <c r="V8926" t="s">
        <v>43</v>
      </c>
      <c r="W8926">
        <v>464</v>
      </c>
      <c r="X8926" t="s">
        <v>60</v>
      </c>
      <c r="Y8926" t="s">
        <v>72</v>
      </c>
      <c r="Z8926">
        <v>0</v>
      </c>
      <c r="AA8926">
        <v>558</v>
      </c>
      <c r="AB8926">
        <v>18403</v>
      </c>
      <c r="AC8926" t="s">
        <v>73</v>
      </c>
    </row>
    <row r="8927" spans="1:29" x14ac:dyDescent="0.3">
      <c r="A8927" s="1" t="s">
        <v>29</v>
      </c>
      <c r="B8927" t="s">
        <v>228</v>
      </c>
      <c r="C8927" t="s">
        <v>1652</v>
      </c>
      <c r="D8927" t="s">
        <v>387</v>
      </c>
      <c r="E8927">
        <v>6</v>
      </c>
      <c r="F8927" t="s">
        <v>77</v>
      </c>
      <c r="G8927" t="s">
        <v>980</v>
      </c>
      <c r="H8927" t="s">
        <v>35</v>
      </c>
      <c r="I8927" t="s">
        <v>4489</v>
      </c>
      <c r="J8927" t="s">
        <v>4462</v>
      </c>
      <c r="K8927" t="s">
        <v>19102</v>
      </c>
      <c r="L8927" t="s">
        <v>19103</v>
      </c>
      <c r="M8927" t="s">
        <v>964</v>
      </c>
      <c r="N8927" t="s">
        <v>84</v>
      </c>
      <c r="O8927">
        <v>25732</v>
      </c>
      <c r="P8927">
        <v>28007</v>
      </c>
      <c r="Q8927" t="s">
        <v>95</v>
      </c>
      <c r="R8927">
        <v>979</v>
      </c>
      <c r="S8927" s="2">
        <v>44996</v>
      </c>
      <c r="T8927" t="s">
        <v>42</v>
      </c>
      <c r="U8927">
        <v>0</v>
      </c>
      <c r="V8927" t="s">
        <v>43</v>
      </c>
      <c r="W8927">
        <v>823</v>
      </c>
      <c r="X8927" t="s">
        <v>44</v>
      </c>
      <c r="Y8927" t="s">
        <v>61</v>
      </c>
      <c r="Z8927">
        <v>0</v>
      </c>
      <c r="AA8927">
        <v>987</v>
      </c>
      <c r="AB8927">
        <v>25739</v>
      </c>
      <c r="AC8927" t="s">
        <v>46</v>
      </c>
    </row>
    <row r="8928" spans="1:29" x14ac:dyDescent="0.3">
      <c r="A8928" s="1" t="s">
        <v>29</v>
      </c>
      <c r="B8928" t="s">
        <v>393</v>
      </c>
      <c r="C8928" t="s">
        <v>3673</v>
      </c>
      <c r="D8928" t="s">
        <v>32</v>
      </c>
      <c r="E8928">
        <v>8</v>
      </c>
      <c r="F8928" t="s">
        <v>120</v>
      </c>
      <c r="G8928" t="s">
        <v>194</v>
      </c>
      <c r="H8928" t="s">
        <v>35</v>
      </c>
      <c r="I8928" t="s">
        <v>238</v>
      </c>
      <c r="J8928" t="s">
        <v>1600</v>
      </c>
      <c r="K8928" t="s">
        <v>19104</v>
      </c>
      <c r="L8928" t="s">
        <v>19105</v>
      </c>
      <c r="M8928" t="s">
        <v>876</v>
      </c>
      <c r="N8928" t="s">
        <v>40</v>
      </c>
      <c r="O8928">
        <v>8135</v>
      </c>
      <c r="P8928">
        <v>12389</v>
      </c>
      <c r="Q8928" t="s">
        <v>95</v>
      </c>
      <c r="R8928">
        <v>912</v>
      </c>
      <c r="S8928" s="2">
        <v>44939</v>
      </c>
      <c r="T8928" s="2">
        <v>44959</v>
      </c>
      <c r="U8928">
        <v>0</v>
      </c>
      <c r="V8928" t="s">
        <v>71</v>
      </c>
      <c r="W8928">
        <v>686</v>
      </c>
      <c r="X8928" t="s">
        <v>60</v>
      </c>
      <c r="Y8928" t="s">
        <v>72</v>
      </c>
      <c r="Z8928">
        <v>0</v>
      </c>
      <c r="AA8928">
        <v>206</v>
      </c>
      <c r="AB8928">
        <v>8831</v>
      </c>
      <c r="AC8928" t="s">
        <v>46</v>
      </c>
    </row>
    <row r="8929" spans="1:29" x14ac:dyDescent="0.3">
      <c r="A8929" s="1" t="s">
        <v>47</v>
      </c>
      <c r="B8929" t="s">
        <v>176</v>
      </c>
      <c r="C8929" t="s">
        <v>1000</v>
      </c>
      <c r="D8929" t="s">
        <v>32</v>
      </c>
      <c r="E8929">
        <v>9</v>
      </c>
      <c r="F8929" t="s">
        <v>64</v>
      </c>
      <c r="G8929" t="s">
        <v>433</v>
      </c>
      <c r="H8929" t="s">
        <v>35</v>
      </c>
      <c r="I8929" t="s">
        <v>1835</v>
      </c>
      <c r="J8929" t="s">
        <v>3892</v>
      </c>
      <c r="K8929" t="s">
        <v>19106</v>
      </c>
      <c r="L8929" t="s">
        <v>19107</v>
      </c>
      <c r="M8929" t="s">
        <v>296</v>
      </c>
      <c r="N8929" t="s">
        <v>58</v>
      </c>
      <c r="O8929">
        <v>14336</v>
      </c>
      <c r="P8929">
        <v>18376</v>
      </c>
      <c r="Q8929" t="s">
        <v>95</v>
      </c>
      <c r="R8929">
        <v>521</v>
      </c>
      <c r="S8929" s="2">
        <v>44737</v>
      </c>
      <c r="T8929" s="2">
        <v>44745</v>
      </c>
      <c r="U8929">
        <v>0</v>
      </c>
      <c r="V8929" t="s">
        <v>71</v>
      </c>
      <c r="W8929">
        <v>723</v>
      </c>
      <c r="X8929" t="s">
        <v>60</v>
      </c>
      <c r="Y8929" t="s">
        <v>61</v>
      </c>
      <c r="Z8929">
        <v>2217</v>
      </c>
      <c r="AA8929">
        <v>437</v>
      </c>
      <c r="AB8929">
        <v>15060</v>
      </c>
      <c r="AC8929" t="s">
        <v>46</v>
      </c>
    </row>
    <row r="8930" spans="1:29" x14ac:dyDescent="0.3">
      <c r="A8930" s="1" t="s">
        <v>47</v>
      </c>
      <c r="B8930" t="s">
        <v>592</v>
      </c>
      <c r="C8930" t="s">
        <v>2536</v>
      </c>
      <c r="D8930" t="s">
        <v>50</v>
      </c>
      <c r="E8930">
        <v>9</v>
      </c>
      <c r="F8930" t="s">
        <v>129</v>
      </c>
      <c r="G8930" t="s">
        <v>700</v>
      </c>
      <c r="H8930" t="s">
        <v>35</v>
      </c>
      <c r="I8930" t="s">
        <v>1625</v>
      </c>
      <c r="J8930" t="s">
        <v>8817</v>
      </c>
      <c r="K8930" t="s">
        <v>19108</v>
      </c>
      <c r="L8930" t="s">
        <v>19109</v>
      </c>
      <c r="M8930" t="s">
        <v>1948</v>
      </c>
      <c r="N8930" t="s">
        <v>94</v>
      </c>
      <c r="O8930">
        <v>9782</v>
      </c>
      <c r="P8930">
        <v>12570</v>
      </c>
      <c r="Q8930" t="s">
        <v>95</v>
      </c>
      <c r="R8930">
        <v>908</v>
      </c>
      <c r="S8930" s="2">
        <v>44834</v>
      </c>
      <c r="T8930" s="2">
        <v>44844</v>
      </c>
      <c r="U8930">
        <v>0</v>
      </c>
      <c r="V8930" t="s">
        <v>85</v>
      </c>
      <c r="W8930">
        <v>665</v>
      </c>
      <c r="X8930" t="s">
        <v>60</v>
      </c>
      <c r="Y8930" t="s">
        <v>45</v>
      </c>
      <c r="Z8930">
        <v>0</v>
      </c>
      <c r="AA8930">
        <v>160</v>
      </c>
      <c r="AB8930">
        <v>12031</v>
      </c>
      <c r="AC8930" t="s">
        <v>46</v>
      </c>
    </row>
    <row r="8931" spans="1:29" x14ac:dyDescent="0.3">
      <c r="A8931" s="1" t="s">
        <v>29</v>
      </c>
      <c r="B8931" t="s">
        <v>228</v>
      </c>
      <c r="C8931" t="s">
        <v>635</v>
      </c>
      <c r="D8931" t="s">
        <v>110</v>
      </c>
      <c r="E8931">
        <v>6</v>
      </c>
      <c r="F8931" t="s">
        <v>99</v>
      </c>
      <c r="G8931" t="s">
        <v>1138</v>
      </c>
      <c r="H8931" t="s">
        <v>79</v>
      </c>
      <c r="I8931" t="s">
        <v>889</v>
      </c>
      <c r="J8931" t="s">
        <v>936</v>
      </c>
      <c r="K8931" t="s">
        <v>19110</v>
      </c>
      <c r="L8931" t="s">
        <v>19111</v>
      </c>
      <c r="M8931" t="s">
        <v>993</v>
      </c>
      <c r="N8931" t="s">
        <v>94</v>
      </c>
      <c r="O8931">
        <v>27843</v>
      </c>
      <c r="P8931">
        <v>31304</v>
      </c>
      <c r="Q8931" t="s">
        <v>59</v>
      </c>
      <c r="R8931">
        <v>760</v>
      </c>
      <c r="S8931" s="2">
        <v>45270</v>
      </c>
      <c r="T8931" t="s">
        <v>42</v>
      </c>
      <c r="U8931">
        <v>23946</v>
      </c>
      <c r="V8931" t="s">
        <v>85</v>
      </c>
      <c r="W8931">
        <v>474</v>
      </c>
      <c r="X8931" t="s">
        <v>44</v>
      </c>
      <c r="Y8931" t="s">
        <v>61</v>
      </c>
      <c r="Z8931">
        <v>0</v>
      </c>
      <c r="AA8931">
        <v>273</v>
      </c>
      <c r="AB8931">
        <v>28718</v>
      </c>
      <c r="AC8931" t="s">
        <v>46</v>
      </c>
    </row>
    <row r="8932" spans="1:29" x14ac:dyDescent="0.3">
      <c r="A8932" s="1" t="s">
        <v>47</v>
      </c>
      <c r="B8932" t="s">
        <v>108</v>
      </c>
      <c r="C8932" t="s">
        <v>1275</v>
      </c>
      <c r="D8932" t="s">
        <v>128</v>
      </c>
      <c r="E8932">
        <v>2</v>
      </c>
      <c r="F8932" t="s">
        <v>271</v>
      </c>
      <c r="G8932" t="s">
        <v>495</v>
      </c>
      <c r="H8932" t="s">
        <v>79</v>
      </c>
      <c r="I8932" t="s">
        <v>245</v>
      </c>
      <c r="J8932" t="s">
        <v>485</v>
      </c>
      <c r="K8932" t="s">
        <v>19112</v>
      </c>
      <c r="L8932" t="s">
        <v>19113</v>
      </c>
      <c r="M8932" t="s">
        <v>1402</v>
      </c>
      <c r="N8932" t="s">
        <v>40</v>
      </c>
      <c r="O8932">
        <v>7104</v>
      </c>
      <c r="P8932">
        <v>11518</v>
      </c>
      <c r="Q8932" t="s">
        <v>41</v>
      </c>
      <c r="R8932">
        <v>264</v>
      </c>
      <c r="S8932" s="2">
        <v>45246</v>
      </c>
      <c r="T8932" s="2">
        <v>45258</v>
      </c>
      <c r="U8932">
        <v>0</v>
      </c>
      <c r="V8932" t="s">
        <v>43</v>
      </c>
      <c r="W8932">
        <v>563</v>
      </c>
      <c r="X8932" t="s">
        <v>60</v>
      </c>
      <c r="Y8932" t="s">
        <v>61</v>
      </c>
      <c r="Z8932">
        <v>0</v>
      </c>
      <c r="AA8932">
        <v>951</v>
      </c>
      <c r="AB8932">
        <v>9959</v>
      </c>
      <c r="AC8932" t="s">
        <v>107</v>
      </c>
    </row>
    <row r="8933" spans="1:29" x14ac:dyDescent="0.3">
      <c r="A8933" s="1" t="s">
        <v>47</v>
      </c>
      <c r="B8933" t="s">
        <v>161</v>
      </c>
      <c r="C8933" t="s">
        <v>1574</v>
      </c>
      <c r="D8933" t="s">
        <v>387</v>
      </c>
      <c r="E8933">
        <v>2</v>
      </c>
      <c r="F8933" t="s">
        <v>120</v>
      </c>
      <c r="G8933" t="s">
        <v>194</v>
      </c>
      <c r="H8933" t="s">
        <v>79</v>
      </c>
      <c r="I8933" t="s">
        <v>1501</v>
      </c>
      <c r="J8933" t="s">
        <v>1796</v>
      </c>
      <c r="K8933" t="s">
        <v>19114</v>
      </c>
      <c r="L8933" t="s">
        <v>19115</v>
      </c>
      <c r="M8933" t="s">
        <v>2032</v>
      </c>
      <c r="N8933" t="s">
        <v>94</v>
      </c>
      <c r="O8933">
        <v>5169</v>
      </c>
      <c r="P8933">
        <v>9381</v>
      </c>
      <c r="Q8933" t="s">
        <v>41</v>
      </c>
      <c r="R8933">
        <v>53</v>
      </c>
      <c r="S8933" s="2">
        <v>45004</v>
      </c>
      <c r="T8933" t="s">
        <v>42</v>
      </c>
      <c r="U8933">
        <v>0</v>
      </c>
      <c r="V8933" t="s">
        <v>43</v>
      </c>
      <c r="W8933">
        <v>574</v>
      </c>
      <c r="X8933" t="s">
        <v>44</v>
      </c>
      <c r="Y8933" t="s">
        <v>61</v>
      </c>
      <c r="Z8933">
        <v>0</v>
      </c>
      <c r="AA8933">
        <v>351</v>
      </c>
      <c r="AB8933">
        <v>6443</v>
      </c>
      <c r="AC8933" t="s">
        <v>46</v>
      </c>
    </row>
    <row r="8934" spans="1:29" x14ac:dyDescent="0.3">
      <c r="A8934" s="1" t="s">
        <v>29</v>
      </c>
      <c r="B8934" t="s">
        <v>327</v>
      </c>
      <c r="C8934" t="s">
        <v>2027</v>
      </c>
      <c r="D8934" t="s">
        <v>201</v>
      </c>
      <c r="E8934">
        <v>1</v>
      </c>
      <c r="F8934" t="s">
        <v>186</v>
      </c>
      <c r="G8934" t="s">
        <v>620</v>
      </c>
      <c r="H8934" t="s">
        <v>79</v>
      </c>
      <c r="I8934" t="s">
        <v>459</v>
      </c>
      <c r="J8934" t="s">
        <v>748</v>
      </c>
      <c r="K8934" t="s">
        <v>19116</v>
      </c>
      <c r="L8934" t="s">
        <v>19117</v>
      </c>
      <c r="M8934" t="s">
        <v>2350</v>
      </c>
      <c r="N8934" t="s">
        <v>58</v>
      </c>
      <c r="O8934">
        <v>23771</v>
      </c>
      <c r="P8934">
        <v>25899</v>
      </c>
      <c r="Q8934" t="s">
        <v>41</v>
      </c>
      <c r="R8934">
        <v>375</v>
      </c>
      <c r="S8934" s="2">
        <v>45051</v>
      </c>
      <c r="T8934" t="s">
        <v>42</v>
      </c>
      <c r="U8934">
        <v>0</v>
      </c>
      <c r="V8934" t="s">
        <v>43</v>
      </c>
      <c r="W8934">
        <v>507</v>
      </c>
      <c r="X8934" t="s">
        <v>44</v>
      </c>
      <c r="Y8934" t="s">
        <v>61</v>
      </c>
      <c r="Z8934">
        <v>1380</v>
      </c>
      <c r="AA8934">
        <v>68</v>
      </c>
      <c r="AB8934">
        <v>25154</v>
      </c>
      <c r="AC8934" t="s">
        <v>46</v>
      </c>
    </row>
    <row r="8935" spans="1:29" x14ac:dyDescent="0.3">
      <c r="A8935" s="1" t="s">
        <v>47</v>
      </c>
      <c r="B8935" t="s">
        <v>234</v>
      </c>
      <c r="C8935" t="s">
        <v>480</v>
      </c>
      <c r="D8935" t="s">
        <v>201</v>
      </c>
      <c r="E8935">
        <v>9</v>
      </c>
      <c r="F8935" t="s">
        <v>186</v>
      </c>
      <c r="G8935" t="s">
        <v>620</v>
      </c>
      <c r="H8935" t="s">
        <v>79</v>
      </c>
      <c r="I8935" t="s">
        <v>6498</v>
      </c>
      <c r="J8935" t="s">
        <v>684</v>
      </c>
      <c r="K8935" t="s">
        <v>19118</v>
      </c>
      <c r="L8935" t="s">
        <v>19119</v>
      </c>
      <c r="M8935" t="s">
        <v>242</v>
      </c>
      <c r="N8935" t="s">
        <v>40</v>
      </c>
      <c r="O8935">
        <v>16833</v>
      </c>
      <c r="P8935">
        <v>21569</v>
      </c>
      <c r="Q8935" t="s">
        <v>95</v>
      </c>
      <c r="R8935">
        <v>306</v>
      </c>
      <c r="S8935" s="2">
        <v>45267</v>
      </c>
      <c r="T8935" s="2">
        <v>45279</v>
      </c>
      <c r="U8935">
        <v>0</v>
      </c>
      <c r="V8935" t="s">
        <v>85</v>
      </c>
      <c r="W8935">
        <v>657</v>
      </c>
      <c r="X8935" t="s">
        <v>60</v>
      </c>
      <c r="Y8935" t="s">
        <v>45</v>
      </c>
      <c r="Z8935">
        <v>0</v>
      </c>
      <c r="AA8935">
        <v>711</v>
      </c>
      <c r="AB8935">
        <v>18249</v>
      </c>
      <c r="AC8935" t="s">
        <v>46</v>
      </c>
    </row>
    <row r="8936" spans="1:29" x14ac:dyDescent="0.3">
      <c r="A8936" s="1" t="s">
        <v>47</v>
      </c>
      <c r="B8936" t="s">
        <v>176</v>
      </c>
      <c r="C8936" t="s">
        <v>3614</v>
      </c>
      <c r="D8936" t="s">
        <v>128</v>
      </c>
      <c r="E8936">
        <v>3</v>
      </c>
      <c r="F8936" t="s">
        <v>77</v>
      </c>
      <c r="G8936" t="s">
        <v>264</v>
      </c>
      <c r="H8936" t="s">
        <v>79</v>
      </c>
      <c r="I8936" t="s">
        <v>2452</v>
      </c>
      <c r="J8936" t="s">
        <v>1368</v>
      </c>
      <c r="K8936" t="s">
        <v>19120</v>
      </c>
      <c r="L8936" t="s">
        <v>19121</v>
      </c>
      <c r="M8936" t="s">
        <v>183</v>
      </c>
      <c r="N8936" t="s">
        <v>84</v>
      </c>
      <c r="O8936">
        <v>9130</v>
      </c>
      <c r="P8936">
        <v>13852</v>
      </c>
      <c r="Q8936" t="s">
        <v>41</v>
      </c>
      <c r="R8936">
        <v>932</v>
      </c>
      <c r="S8936" s="2">
        <v>44291</v>
      </c>
      <c r="T8936" t="s">
        <v>42</v>
      </c>
      <c r="U8936">
        <v>0</v>
      </c>
      <c r="V8936" t="s">
        <v>85</v>
      </c>
      <c r="W8936">
        <v>676</v>
      </c>
      <c r="X8936" t="s">
        <v>44</v>
      </c>
      <c r="Y8936" t="s">
        <v>72</v>
      </c>
      <c r="Z8936">
        <v>0</v>
      </c>
      <c r="AA8936">
        <v>962</v>
      </c>
      <c r="AB8936">
        <v>10418</v>
      </c>
      <c r="AC8936" t="s">
        <v>73</v>
      </c>
    </row>
    <row r="8937" spans="1:29" x14ac:dyDescent="0.3">
      <c r="A8937" s="1" t="s">
        <v>29</v>
      </c>
      <c r="B8937" t="s">
        <v>363</v>
      </c>
      <c r="C8937" t="s">
        <v>2033</v>
      </c>
      <c r="D8937" t="s">
        <v>110</v>
      </c>
      <c r="E8937">
        <v>6</v>
      </c>
      <c r="F8937" t="s">
        <v>64</v>
      </c>
      <c r="G8937" t="s">
        <v>65</v>
      </c>
      <c r="H8937" t="s">
        <v>35</v>
      </c>
      <c r="I8937" t="s">
        <v>66</v>
      </c>
      <c r="J8937" t="s">
        <v>287</v>
      </c>
      <c r="K8937" t="s">
        <v>19122</v>
      </c>
      <c r="L8937" t="s">
        <v>19123</v>
      </c>
      <c r="M8937" t="s">
        <v>2729</v>
      </c>
      <c r="N8937" t="s">
        <v>58</v>
      </c>
      <c r="O8937">
        <v>17497</v>
      </c>
      <c r="P8937">
        <v>21888</v>
      </c>
      <c r="Q8937" t="s">
        <v>41</v>
      </c>
      <c r="R8937">
        <v>914</v>
      </c>
      <c r="S8937" s="2">
        <v>44319</v>
      </c>
      <c r="T8937" t="s">
        <v>42</v>
      </c>
      <c r="U8937">
        <v>0</v>
      </c>
      <c r="V8937" t="s">
        <v>71</v>
      </c>
      <c r="W8937">
        <v>702</v>
      </c>
      <c r="X8937" t="s">
        <v>44</v>
      </c>
      <c r="Y8937" t="s">
        <v>72</v>
      </c>
      <c r="Z8937">
        <v>3629</v>
      </c>
      <c r="AA8937">
        <v>555</v>
      </c>
      <c r="AB8937">
        <v>21446</v>
      </c>
      <c r="AC8937" t="s">
        <v>46</v>
      </c>
    </row>
    <row r="8938" spans="1:29" x14ac:dyDescent="0.3">
      <c r="A8938" s="1" t="s">
        <v>47</v>
      </c>
      <c r="B8938" t="s">
        <v>592</v>
      </c>
      <c r="C8938" t="s">
        <v>2164</v>
      </c>
      <c r="D8938" t="s">
        <v>352</v>
      </c>
      <c r="E8938">
        <v>1</v>
      </c>
      <c r="F8938" t="s">
        <v>221</v>
      </c>
      <c r="G8938" t="s">
        <v>548</v>
      </c>
      <c r="H8938" t="s">
        <v>79</v>
      </c>
      <c r="I8938" t="s">
        <v>1092</v>
      </c>
      <c r="J8938" t="s">
        <v>2104</v>
      </c>
      <c r="K8938" t="s">
        <v>19124</v>
      </c>
      <c r="L8938" t="s">
        <v>19125</v>
      </c>
      <c r="M8938" t="s">
        <v>2167</v>
      </c>
      <c r="N8938" t="s">
        <v>40</v>
      </c>
      <c r="O8938">
        <v>15451</v>
      </c>
      <c r="P8938">
        <v>20139</v>
      </c>
      <c r="Q8938" t="s">
        <v>41</v>
      </c>
      <c r="R8938">
        <v>839</v>
      </c>
      <c r="S8938" s="2">
        <v>45357</v>
      </c>
      <c r="T8938" t="s">
        <v>42</v>
      </c>
      <c r="U8938">
        <v>0</v>
      </c>
      <c r="V8938" t="s">
        <v>85</v>
      </c>
      <c r="W8938">
        <v>728</v>
      </c>
      <c r="X8938" t="s">
        <v>44</v>
      </c>
      <c r="Y8938" t="s">
        <v>45</v>
      </c>
      <c r="Z8938">
        <v>0</v>
      </c>
      <c r="AA8938">
        <v>134</v>
      </c>
      <c r="AB8938">
        <v>18537</v>
      </c>
      <c r="AC8938" t="s">
        <v>73</v>
      </c>
    </row>
    <row r="8939" spans="1:29" x14ac:dyDescent="0.3">
      <c r="A8939" s="1" t="s">
        <v>29</v>
      </c>
      <c r="B8939" t="s">
        <v>86</v>
      </c>
      <c r="C8939" t="s">
        <v>344</v>
      </c>
      <c r="D8939" t="s">
        <v>98</v>
      </c>
      <c r="E8939">
        <v>2</v>
      </c>
      <c r="F8939" t="s">
        <v>271</v>
      </c>
      <c r="G8939" t="s">
        <v>353</v>
      </c>
      <c r="H8939" t="s">
        <v>35</v>
      </c>
      <c r="I8939" t="s">
        <v>1582</v>
      </c>
      <c r="J8939" t="s">
        <v>1143</v>
      </c>
      <c r="K8939">
        <v>5395307545</v>
      </c>
      <c r="L8939" t="s">
        <v>5608</v>
      </c>
      <c r="M8939" t="s">
        <v>1015</v>
      </c>
      <c r="N8939" t="s">
        <v>58</v>
      </c>
      <c r="O8939">
        <v>9090</v>
      </c>
      <c r="P8939">
        <v>12479</v>
      </c>
      <c r="Q8939" t="s">
        <v>59</v>
      </c>
      <c r="R8939">
        <v>448</v>
      </c>
      <c r="S8939" s="2">
        <v>44765</v>
      </c>
      <c r="T8939" t="s">
        <v>42</v>
      </c>
      <c r="U8939">
        <v>6679</v>
      </c>
      <c r="V8939" t="s">
        <v>106</v>
      </c>
      <c r="W8939">
        <v>503</v>
      </c>
      <c r="X8939" t="s">
        <v>44</v>
      </c>
      <c r="Y8939" t="s">
        <v>45</v>
      </c>
      <c r="Z8939">
        <v>3157</v>
      </c>
      <c r="AA8939">
        <v>595</v>
      </c>
      <c r="AB8939">
        <v>12011</v>
      </c>
      <c r="AC8939" t="s">
        <v>107</v>
      </c>
    </row>
    <row r="8940" spans="1:29" x14ac:dyDescent="0.3">
      <c r="A8940" s="1" t="s">
        <v>29</v>
      </c>
      <c r="B8940" t="s">
        <v>62</v>
      </c>
      <c r="C8940" t="s">
        <v>500</v>
      </c>
      <c r="D8940" t="s">
        <v>178</v>
      </c>
      <c r="E8940">
        <v>3</v>
      </c>
      <c r="F8940" t="s">
        <v>271</v>
      </c>
      <c r="G8940" t="s">
        <v>1298</v>
      </c>
      <c r="H8940" t="s">
        <v>35</v>
      </c>
      <c r="I8940" t="s">
        <v>3347</v>
      </c>
      <c r="J8940" t="s">
        <v>645</v>
      </c>
      <c r="K8940">
        <v>9028894757</v>
      </c>
      <c r="L8940" t="s">
        <v>19126</v>
      </c>
      <c r="M8940" t="s">
        <v>1976</v>
      </c>
      <c r="N8940" t="s">
        <v>94</v>
      </c>
      <c r="O8940">
        <v>20323</v>
      </c>
      <c r="P8940">
        <v>24493</v>
      </c>
      <c r="Q8940" t="s">
        <v>59</v>
      </c>
      <c r="R8940">
        <v>924</v>
      </c>
      <c r="S8940" s="2">
        <v>45286</v>
      </c>
      <c r="T8940" t="s">
        <v>42</v>
      </c>
      <c r="U8940">
        <v>12810</v>
      </c>
      <c r="V8940" t="s">
        <v>71</v>
      </c>
      <c r="W8940">
        <v>600</v>
      </c>
      <c r="X8940" t="s">
        <v>44</v>
      </c>
      <c r="Y8940" t="s">
        <v>72</v>
      </c>
      <c r="Z8940">
        <v>0</v>
      </c>
      <c r="AA8940">
        <v>309</v>
      </c>
      <c r="AB8940">
        <v>22206</v>
      </c>
      <c r="AC8940" t="s">
        <v>46</v>
      </c>
    </row>
    <row r="8941" spans="1:29" x14ac:dyDescent="0.3">
      <c r="A8941" s="1" t="s">
        <v>29</v>
      </c>
      <c r="B8941" t="s">
        <v>541</v>
      </c>
      <c r="C8941" t="s">
        <v>672</v>
      </c>
      <c r="D8941" t="s">
        <v>110</v>
      </c>
      <c r="E8941">
        <v>10</v>
      </c>
      <c r="F8941" t="s">
        <v>77</v>
      </c>
      <c r="G8941" t="s">
        <v>440</v>
      </c>
      <c r="H8941" t="s">
        <v>79</v>
      </c>
      <c r="I8941" t="s">
        <v>1379</v>
      </c>
      <c r="J8941" t="s">
        <v>766</v>
      </c>
      <c r="K8941" t="s">
        <v>19127</v>
      </c>
      <c r="L8941" t="s">
        <v>19128</v>
      </c>
      <c r="M8941" t="s">
        <v>1715</v>
      </c>
      <c r="N8941" t="s">
        <v>40</v>
      </c>
      <c r="O8941">
        <v>25730</v>
      </c>
      <c r="P8941">
        <v>27987</v>
      </c>
      <c r="Q8941" t="s">
        <v>41</v>
      </c>
      <c r="R8941">
        <v>310</v>
      </c>
      <c r="S8941" s="2">
        <v>44309</v>
      </c>
      <c r="T8941" s="2">
        <v>44310</v>
      </c>
      <c r="U8941">
        <v>0</v>
      </c>
      <c r="V8941" t="s">
        <v>71</v>
      </c>
      <c r="W8941">
        <v>840</v>
      </c>
      <c r="X8941" t="s">
        <v>60</v>
      </c>
      <c r="Y8941" t="s">
        <v>45</v>
      </c>
      <c r="Z8941">
        <v>0</v>
      </c>
      <c r="AA8941">
        <v>10</v>
      </c>
      <c r="AB8941">
        <v>26151</v>
      </c>
      <c r="AC8941" t="s">
        <v>73</v>
      </c>
    </row>
    <row r="8942" spans="1:29" x14ac:dyDescent="0.3">
      <c r="A8942" s="1" t="s">
        <v>29</v>
      </c>
      <c r="B8942" t="s">
        <v>327</v>
      </c>
      <c r="C8942" t="s">
        <v>2243</v>
      </c>
      <c r="D8942" t="s">
        <v>98</v>
      </c>
      <c r="E8942">
        <v>2</v>
      </c>
      <c r="F8942" t="s">
        <v>99</v>
      </c>
      <c r="G8942" t="s">
        <v>710</v>
      </c>
      <c r="H8942" t="s">
        <v>79</v>
      </c>
      <c r="I8942" t="s">
        <v>6188</v>
      </c>
      <c r="J8942" t="s">
        <v>1148</v>
      </c>
      <c r="K8942" t="s">
        <v>19129</v>
      </c>
      <c r="L8942" t="s">
        <v>19130</v>
      </c>
      <c r="M8942" t="s">
        <v>2080</v>
      </c>
      <c r="N8942" t="s">
        <v>94</v>
      </c>
      <c r="O8942">
        <v>12660</v>
      </c>
      <c r="P8942">
        <v>16110</v>
      </c>
      <c r="Q8942" t="s">
        <v>59</v>
      </c>
      <c r="R8942">
        <v>867</v>
      </c>
      <c r="S8942" s="2">
        <v>45134</v>
      </c>
      <c r="T8942" t="s">
        <v>42</v>
      </c>
      <c r="U8942">
        <v>7348</v>
      </c>
      <c r="V8942" t="s">
        <v>106</v>
      </c>
      <c r="W8942">
        <v>717</v>
      </c>
      <c r="X8942" t="s">
        <v>44</v>
      </c>
      <c r="Y8942" t="s">
        <v>45</v>
      </c>
      <c r="Z8942">
        <v>0</v>
      </c>
      <c r="AA8942">
        <v>232</v>
      </c>
      <c r="AB8942">
        <v>15734</v>
      </c>
      <c r="AC8942" t="s">
        <v>46</v>
      </c>
    </row>
    <row r="8943" spans="1:29" x14ac:dyDescent="0.3">
      <c r="A8943" s="1" t="s">
        <v>47</v>
      </c>
      <c r="B8943" t="s">
        <v>161</v>
      </c>
      <c r="C8943" t="s">
        <v>2627</v>
      </c>
      <c r="D8943" t="s">
        <v>119</v>
      </c>
      <c r="E8943">
        <v>5</v>
      </c>
      <c r="F8943" t="s">
        <v>221</v>
      </c>
      <c r="G8943" t="s">
        <v>1989</v>
      </c>
      <c r="H8943" t="s">
        <v>79</v>
      </c>
      <c r="I8943" t="s">
        <v>662</v>
      </c>
      <c r="J8943" t="s">
        <v>1576</v>
      </c>
      <c r="K8943" t="s">
        <v>19131</v>
      </c>
      <c r="L8943" t="s">
        <v>19132</v>
      </c>
      <c r="M8943" t="s">
        <v>1578</v>
      </c>
      <c r="N8943" t="s">
        <v>58</v>
      </c>
      <c r="O8943">
        <v>20587</v>
      </c>
      <c r="P8943">
        <v>23781</v>
      </c>
      <c r="Q8943" t="s">
        <v>59</v>
      </c>
      <c r="R8943">
        <v>148</v>
      </c>
      <c r="S8943" s="2">
        <v>45053</v>
      </c>
      <c r="T8943" t="s">
        <v>42</v>
      </c>
      <c r="U8943">
        <v>39991</v>
      </c>
      <c r="V8943" t="s">
        <v>85</v>
      </c>
      <c r="W8943">
        <v>780</v>
      </c>
      <c r="X8943" t="s">
        <v>44</v>
      </c>
      <c r="Y8943" t="s">
        <v>61</v>
      </c>
      <c r="Z8943">
        <v>1711</v>
      </c>
      <c r="AA8943">
        <v>621</v>
      </c>
      <c r="AB8943">
        <v>22342</v>
      </c>
      <c r="AC8943" t="s">
        <v>46</v>
      </c>
    </row>
    <row r="8944" spans="1:29" x14ac:dyDescent="0.3">
      <c r="A8944" s="1" t="s">
        <v>47</v>
      </c>
      <c r="B8944" t="s">
        <v>234</v>
      </c>
      <c r="C8944" t="s">
        <v>2232</v>
      </c>
      <c r="D8944" t="s">
        <v>178</v>
      </c>
      <c r="E8944">
        <v>5</v>
      </c>
      <c r="F8944" t="s">
        <v>271</v>
      </c>
      <c r="G8944" t="s">
        <v>689</v>
      </c>
      <c r="H8944" t="s">
        <v>35</v>
      </c>
      <c r="I8944" t="s">
        <v>2693</v>
      </c>
      <c r="J8944" t="s">
        <v>2605</v>
      </c>
      <c r="K8944" t="s">
        <v>19133</v>
      </c>
      <c r="L8944" t="s">
        <v>19134</v>
      </c>
      <c r="M8944" t="s">
        <v>810</v>
      </c>
      <c r="N8944" t="s">
        <v>84</v>
      </c>
      <c r="O8944">
        <v>3950</v>
      </c>
      <c r="P8944">
        <v>8406</v>
      </c>
      <c r="Q8944" t="s">
        <v>41</v>
      </c>
      <c r="R8944">
        <v>222</v>
      </c>
      <c r="S8944" s="2">
        <v>44318</v>
      </c>
      <c r="T8944" t="s">
        <v>42</v>
      </c>
      <c r="U8944">
        <v>0</v>
      </c>
      <c r="V8944" t="s">
        <v>106</v>
      </c>
      <c r="W8944">
        <v>726</v>
      </c>
      <c r="X8944" t="s">
        <v>44</v>
      </c>
      <c r="Y8944" t="s">
        <v>72</v>
      </c>
      <c r="Z8944">
        <v>0</v>
      </c>
      <c r="AA8944">
        <v>943</v>
      </c>
      <c r="AB8944">
        <v>4443</v>
      </c>
      <c r="AC8944" t="s">
        <v>46</v>
      </c>
    </row>
    <row r="8945" spans="1:29" x14ac:dyDescent="0.3">
      <c r="A8945" s="1" t="s">
        <v>29</v>
      </c>
      <c r="B8945" t="s">
        <v>86</v>
      </c>
      <c r="C8945" t="s">
        <v>1109</v>
      </c>
      <c r="D8945" t="s">
        <v>76</v>
      </c>
      <c r="E8945">
        <v>5</v>
      </c>
      <c r="F8945" t="s">
        <v>33</v>
      </c>
      <c r="G8945" t="s">
        <v>451</v>
      </c>
      <c r="H8945" t="s">
        <v>79</v>
      </c>
      <c r="I8945" t="s">
        <v>7390</v>
      </c>
      <c r="J8945" t="s">
        <v>3458</v>
      </c>
      <c r="K8945" t="s">
        <v>19135</v>
      </c>
      <c r="L8945" t="s">
        <v>19136</v>
      </c>
      <c r="M8945" t="s">
        <v>677</v>
      </c>
      <c r="N8945" t="s">
        <v>58</v>
      </c>
      <c r="O8945">
        <v>24484</v>
      </c>
      <c r="P8945">
        <v>29351</v>
      </c>
      <c r="Q8945" t="s">
        <v>41</v>
      </c>
      <c r="R8945">
        <v>385</v>
      </c>
      <c r="S8945" s="2">
        <v>45145</v>
      </c>
      <c r="T8945" s="2">
        <v>45164</v>
      </c>
      <c r="U8945">
        <v>0</v>
      </c>
      <c r="V8945" t="s">
        <v>106</v>
      </c>
      <c r="W8945">
        <v>422</v>
      </c>
      <c r="X8945" t="s">
        <v>60</v>
      </c>
      <c r="Y8945" t="s">
        <v>72</v>
      </c>
      <c r="Z8945">
        <v>3220</v>
      </c>
      <c r="AA8945">
        <v>599</v>
      </c>
      <c r="AB8945">
        <v>26440</v>
      </c>
      <c r="AC8945" t="s">
        <v>107</v>
      </c>
    </row>
    <row r="8946" spans="1:29" x14ac:dyDescent="0.3">
      <c r="A8946" s="1" t="s">
        <v>29</v>
      </c>
      <c r="B8946" t="s">
        <v>86</v>
      </c>
      <c r="C8946" t="s">
        <v>1621</v>
      </c>
      <c r="D8946" t="s">
        <v>76</v>
      </c>
      <c r="E8946">
        <v>6</v>
      </c>
      <c r="F8946" t="s">
        <v>99</v>
      </c>
      <c r="G8946" t="s">
        <v>631</v>
      </c>
      <c r="H8946" t="s">
        <v>35</v>
      </c>
      <c r="I8946" t="s">
        <v>4701</v>
      </c>
      <c r="J8946" t="s">
        <v>8084</v>
      </c>
      <c r="K8946" t="s">
        <v>19137</v>
      </c>
      <c r="L8946" t="s">
        <v>19138</v>
      </c>
      <c r="M8946" t="s">
        <v>1113</v>
      </c>
      <c r="N8946" t="s">
        <v>84</v>
      </c>
      <c r="O8946">
        <v>8941</v>
      </c>
      <c r="P8946">
        <v>12837</v>
      </c>
      <c r="Q8946" t="s">
        <v>41</v>
      </c>
      <c r="R8946">
        <v>742</v>
      </c>
      <c r="S8946" s="2">
        <v>44718</v>
      </c>
      <c r="T8946" t="s">
        <v>42</v>
      </c>
      <c r="U8946">
        <v>0</v>
      </c>
      <c r="V8946" t="s">
        <v>43</v>
      </c>
      <c r="W8946">
        <v>831</v>
      </c>
      <c r="X8946" t="s">
        <v>44</v>
      </c>
      <c r="Y8946" t="s">
        <v>72</v>
      </c>
      <c r="Z8946">
        <v>0</v>
      </c>
      <c r="AA8946">
        <v>265</v>
      </c>
      <c r="AB8946">
        <v>12089</v>
      </c>
      <c r="AC8946" t="s">
        <v>107</v>
      </c>
    </row>
    <row r="8947" spans="1:29" x14ac:dyDescent="0.3">
      <c r="A8947" s="1" t="s">
        <v>47</v>
      </c>
      <c r="B8947" t="s">
        <v>117</v>
      </c>
      <c r="C8947" t="s">
        <v>920</v>
      </c>
      <c r="D8947" t="s">
        <v>76</v>
      </c>
      <c r="E8947">
        <v>3</v>
      </c>
      <c r="F8947" t="s">
        <v>33</v>
      </c>
      <c r="G8947" t="s">
        <v>848</v>
      </c>
      <c r="H8947" t="s">
        <v>35</v>
      </c>
      <c r="I8947" t="s">
        <v>292</v>
      </c>
      <c r="J8947" t="s">
        <v>8844</v>
      </c>
      <c r="K8947" t="s">
        <v>19139</v>
      </c>
      <c r="L8947" t="s">
        <v>19140</v>
      </c>
      <c r="M8947" t="s">
        <v>1301</v>
      </c>
      <c r="N8947" t="s">
        <v>84</v>
      </c>
      <c r="O8947">
        <v>3673</v>
      </c>
      <c r="P8947">
        <v>7809</v>
      </c>
      <c r="Q8947" t="s">
        <v>41</v>
      </c>
      <c r="R8947">
        <v>195</v>
      </c>
      <c r="S8947" s="2">
        <v>45357</v>
      </c>
      <c r="T8947" s="2">
        <v>45379</v>
      </c>
      <c r="U8947">
        <v>0</v>
      </c>
      <c r="V8947" t="s">
        <v>106</v>
      </c>
      <c r="W8947">
        <v>464</v>
      </c>
      <c r="X8947" t="s">
        <v>60</v>
      </c>
      <c r="Y8947" t="s">
        <v>72</v>
      </c>
      <c r="Z8947">
        <v>0</v>
      </c>
      <c r="AA8947">
        <v>790</v>
      </c>
      <c r="AB8947">
        <v>4341</v>
      </c>
      <c r="AC8947" t="s">
        <v>73</v>
      </c>
    </row>
    <row r="8948" spans="1:29" x14ac:dyDescent="0.3">
      <c r="A8948" s="1" t="s">
        <v>47</v>
      </c>
      <c r="B8948" t="s">
        <v>136</v>
      </c>
      <c r="C8948" t="s">
        <v>1426</v>
      </c>
      <c r="D8948" t="s">
        <v>352</v>
      </c>
      <c r="E8948">
        <v>8</v>
      </c>
      <c r="F8948" t="s">
        <v>64</v>
      </c>
      <c r="G8948" t="s">
        <v>65</v>
      </c>
      <c r="H8948" t="s">
        <v>35</v>
      </c>
      <c r="I8948" t="s">
        <v>1857</v>
      </c>
      <c r="J8948" t="s">
        <v>4322</v>
      </c>
      <c r="K8948" t="s">
        <v>19141</v>
      </c>
      <c r="L8948" t="s">
        <v>19142</v>
      </c>
      <c r="M8948" t="s">
        <v>312</v>
      </c>
      <c r="N8948" t="s">
        <v>58</v>
      </c>
      <c r="O8948">
        <v>25311</v>
      </c>
      <c r="P8948">
        <v>29729</v>
      </c>
      <c r="Q8948" t="s">
        <v>41</v>
      </c>
      <c r="R8948">
        <v>567</v>
      </c>
      <c r="S8948" s="2">
        <v>44401</v>
      </c>
      <c r="T8948" s="2">
        <v>44407</v>
      </c>
      <c r="U8948">
        <v>0</v>
      </c>
      <c r="V8948" t="s">
        <v>85</v>
      </c>
      <c r="W8948">
        <v>556</v>
      </c>
      <c r="X8948" t="s">
        <v>60</v>
      </c>
      <c r="Y8948" t="s">
        <v>72</v>
      </c>
      <c r="Z8948">
        <v>3366</v>
      </c>
      <c r="AA8948">
        <v>738</v>
      </c>
      <c r="AB8948">
        <v>29018</v>
      </c>
      <c r="AC8948" t="s">
        <v>73</v>
      </c>
    </row>
    <row r="8949" spans="1:29" x14ac:dyDescent="0.3">
      <c r="A8949" s="1" t="s">
        <v>29</v>
      </c>
      <c r="B8949" t="s">
        <v>74</v>
      </c>
      <c r="C8949" t="s">
        <v>837</v>
      </c>
      <c r="D8949" t="s">
        <v>76</v>
      </c>
      <c r="E8949">
        <v>3</v>
      </c>
      <c r="F8949" t="s">
        <v>77</v>
      </c>
      <c r="G8949" t="s">
        <v>147</v>
      </c>
      <c r="H8949" t="s">
        <v>79</v>
      </c>
      <c r="I8949" t="s">
        <v>1318</v>
      </c>
      <c r="J8949" t="s">
        <v>11867</v>
      </c>
      <c r="K8949" s="3" t="s">
        <v>19143</v>
      </c>
      <c r="L8949" t="s">
        <v>19144</v>
      </c>
      <c r="M8949" t="s">
        <v>795</v>
      </c>
      <c r="N8949" t="s">
        <v>58</v>
      </c>
      <c r="O8949">
        <v>2541</v>
      </c>
      <c r="P8949">
        <v>7219</v>
      </c>
      <c r="Q8949" t="s">
        <v>95</v>
      </c>
      <c r="R8949">
        <v>427</v>
      </c>
      <c r="S8949" s="2">
        <v>45339</v>
      </c>
      <c r="T8949" s="2">
        <v>45347</v>
      </c>
      <c r="U8949">
        <v>0</v>
      </c>
      <c r="V8949" t="s">
        <v>85</v>
      </c>
      <c r="W8949">
        <v>741</v>
      </c>
      <c r="X8949" t="s">
        <v>60</v>
      </c>
      <c r="Y8949" t="s">
        <v>45</v>
      </c>
      <c r="Z8949">
        <v>1004</v>
      </c>
      <c r="AA8949">
        <v>672</v>
      </c>
      <c r="AB8949">
        <v>5377</v>
      </c>
      <c r="AC8949" t="s">
        <v>46</v>
      </c>
    </row>
    <row r="8950" spans="1:29" x14ac:dyDescent="0.3">
      <c r="A8950" s="1" t="s">
        <v>47</v>
      </c>
      <c r="B8950" t="s">
        <v>117</v>
      </c>
      <c r="C8950" t="s">
        <v>920</v>
      </c>
      <c r="D8950" t="s">
        <v>178</v>
      </c>
      <c r="E8950">
        <v>2</v>
      </c>
      <c r="F8950" t="s">
        <v>64</v>
      </c>
      <c r="G8950" t="s">
        <v>65</v>
      </c>
      <c r="H8950" t="s">
        <v>79</v>
      </c>
      <c r="I8950" t="s">
        <v>832</v>
      </c>
      <c r="J8950" t="s">
        <v>717</v>
      </c>
      <c r="K8950" t="s">
        <v>19145</v>
      </c>
      <c r="L8950" t="s">
        <v>19146</v>
      </c>
      <c r="M8950" t="s">
        <v>1311</v>
      </c>
      <c r="N8950" t="s">
        <v>58</v>
      </c>
      <c r="O8950">
        <v>9016</v>
      </c>
      <c r="P8950">
        <v>13373</v>
      </c>
      <c r="Q8950" t="s">
        <v>41</v>
      </c>
      <c r="R8950">
        <v>849</v>
      </c>
      <c r="S8950" s="2">
        <v>45252</v>
      </c>
      <c r="T8950" t="s">
        <v>42</v>
      </c>
      <c r="U8950">
        <v>0</v>
      </c>
      <c r="V8950" t="s">
        <v>106</v>
      </c>
      <c r="W8950">
        <v>735</v>
      </c>
      <c r="X8950" t="s">
        <v>44</v>
      </c>
      <c r="Y8950" t="s">
        <v>61</v>
      </c>
      <c r="Z8950">
        <v>2540</v>
      </c>
      <c r="AA8950">
        <v>272</v>
      </c>
      <c r="AB8950">
        <v>13345</v>
      </c>
      <c r="AC8950" t="s">
        <v>73</v>
      </c>
    </row>
    <row r="8951" spans="1:29" x14ac:dyDescent="0.3">
      <c r="A8951" s="1" t="s">
        <v>29</v>
      </c>
      <c r="B8951" t="s">
        <v>363</v>
      </c>
      <c r="C8951" t="s">
        <v>1258</v>
      </c>
      <c r="D8951" t="s">
        <v>169</v>
      </c>
      <c r="E8951">
        <v>9</v>
      </c>
      <c r="F8951" t="s">
        <v>51</v>
      </c>
      <c r="G8951" t="s">
        <v>1069</v>
      </c>
      <c r="H8951" t="s">
        <v>79</v>
      </c>
      <c r="I8951" t="s">
        <v>4365</v>
      </c>
      <c r="J8951" t="s">
        <v>3527</v>
      </c>
      <c r="K8951" t="s">
        <v>19147</v>
      </c>
      <c r="L8951" t="s">
        <v>19148</v>
      </c>
      <c r="M8951" t="s">
        <v>494</v>
      </c>
      <c r="N8951" t="s">
        <v>40</v>
      </c>
      <c r="O8951">
        <v>28998</v>
      </c>
      <c r="P8951">
        <v>33858</v>
      </c>
      <c r="Q8951" t="s">
        <v>59</v>
      </c>
      <c r="R8951">
        <v>962</v>
      </c>
      <c r="S8951" s="2">
        <v>45006</v>
      </c>
      <c r="T8951" t="s">
        <v>42</v>
      </c>
      <c r="U8951">
        <v>47193</v>
      </c>
      <c r="V8951" t="s">
        <v>71</v>
      </c>
      <c r="W8951">
        <v>627</v>
      </c>
      <c r="X8951" t="s">
        <v>44</v>
      </c>
      <c r="Y8951" t="s">
        <v>61</v>
      </c>
      <c r="Z8951">
        <v>0</v>
      </c>
      <c r="AA8951">
        <v>102</v>
      </c>
      <c r="AB8951">
        <v>31090</v>
      </c>
      <c r="AC8951" t="s">
        <v>73</v>
      </c>
    </row>
    <row r="8952" spans="1:29" x14ac:dyDescent="0.3">
      <c r="A8952" s="1" t="s">
        <v>47</v>
      </c>
      <c r="B8952" t="s">
        <v>117</v>
      </c>
      <c r="C8952" t="s">
        <v>920</v>
      </c>
      <c r="D8952" t="s">
        <v>352</v>
      </c>
      <c r="E8952">
        <v>7</v>
      </c>
      <c r="F8952" t="s">
        <v>64</v>
      </c>
      <c r="G8952" t="s">
        <v>783</v>
      </c>
      <c r="H8952" t="s">
        <v>35</v>
      </c>
      <c r="I8952" t="s">
        <v>725</v>
      </c>
      <c r="J8952" t="s">
        <v>4919</v>
      </c>
      <c r="K8952">
        <f>1-154-159-9787</f>
        <v>-10099</v>
      </c>
      <c r="L8952" t="s">
        <v>19149</v>
      </c>
      <c r="M8952" t="s">
        <v>248</v>
      </c>
      <c r="N8952" t="s">
        <v>40</v>
      </c>
      <c r="O8952">
        <v>12573</v>
      </c>
      <c r="P8952">
        <v>17231</v>
      </c>
      <c r="Q8952" t="s">
        <v>95</v>
      </c>
      <c r="R8952">
        <v>465</v>
      </c>
      <c r="S8952" s="2">
        <v>45047</v>
      </c>
      <c r="T8952" t="s">
        <v>42</v>
      </c>
      <c r="U8952">
        <v>0</v>
      </c>
      <c r="V8952" t="s">
        <v>43</v>
      </c>
      <c r="W8952">
        <v>842</v>
      </c>
      <c r="X8952" t="s">
        <v>44</v>
      </c>
      <c r="Y8952" t="s">
        <v>45</v>
      </c>
      <c r="Z8952">
        <v>0</v>
      </c>
      <c r="AA8952">
        <v>445</v>
      </c>
      <c r="AB8952">
        <v>17151</v>
      </c>
      <c r="AC8952" t="s">
        <v>107</v>
      </c>
    </row>
    <row r="8953" spans="1:29" x14ac:dyDescent="0.3">
      <c r="A8953" s="1" t="s">
        <v>47</v>
      </c>
      <c r="B8953" t="s">
        <v>145</v>
      </c>
      <c r="C8953" t="s">
        <v>3466</v>
      </c>
      <c r="D8953" t="s">
        <v>257</v>
      </c>
      <c r="E8953">
        <v>4</v>
      </c>
      <c r="F8953" t="s">
        <v>221</v>
      </c>
      <c r="G8953" t="s">
        <v>548</v>
      </c>
      <c r="H8953" t="s">
        <v>79</v>
      </c>
      <c r="I8953" t="s">
        <v>101</v>
      </c>
      <c r="J8953" t="s">
        <v>90</v>
      </c>
      <c r="K8953">
        <v>5988776418</v>
      </c>
      <c r="L8953" t="s">
        <v>19150</v>
      </c>
      <c r="M8953" t="s">
        <v>533</v>
      </c>
      <c r="N8953" t="s">
        <v>84</v>
      </c>
      <c r="O8953">
        <v>9769</v>
      </c>
      <c r="P8953">
        <v>13551</v>
      </c>
      <c r="Q8953" t="s">
        <v>59</v>
      </c>
      <c r="R8953">
        <v>678</v>
      </c>
      <c r="S8953" s="2">
        <v>44800</v>
      </c>
      <c r="T8953" s="2">
        <v>44809</v>
      </c>
      <c r="U8953">
        <v>47836</v>
      </c>
      <c r="V8953" t="s">
        <v>85</v>
      </c>
      <c r="W8953">
        <v>846</v>
      </c>
      <c r="X8953" t="s">
        <v>60</v>
      </c>
      <c r="Y8953" t="s">
        <v>72</v>
      </c>
      <c r="Z8953">
        <v>0</v>
      </c>
      <c r="AA8953">
        <v>588</v>
      </c>
      <c r="AB8953">
        <v>10674</v>
      </c>
      <c r="AC8953" t="s">
        <v>46</v>
      </c>
    </row>
    <row r="8954" spans="1:29" x14ac:dyDescent="0.3">
      <c r="A8954" s="1" t="s">
        <v>47</v>
      </c>
      <c r="B8954" t="s">
        <v>48</v>
      </c>
      <c r="C8954" t="s">
        <v>297</v>
      </c>
      <c r="D8954" t="s">
        <v>98</v>
      </c>
      <c r="E8954">
        <v>7</v>
      </c>
      <c r="F8954" t="s">
        <v>99</v>
      </c>
      <c r="G8954" t="s">
        <v>724</v>
      </c>
      <c r="H8954" t="s">
        <v>35</v>
      </c>
      <c r="I8954" t="s">
        <v>2513</v>
      </c>
      <c r="J8954" t="s">
        <v>936</v>
      </c>
      <c r="K8954">
        <v>7729596061</v>
      </c>
      <c r="L8954" t="s">
        <v>19151</v>
      </c>
      <c r="M8954" t="s">
        <v>385</v>
      </c>
      <c r="N8954" t="s">
        <v>58</v>
      </c>
      <c r="O8954">
        <v>13858</v>
      </c>
      <c r="P8954">
        <v>18206</v>
      </c>
      <c r="Q8954" t="s">
        <v>59</v>
      </c>
      <c r="R8954">
        <v>376</v>
      </c>
      <c r="S8954" s="2">
        <v>45054</v>
      </c>
      <c r="T8954" t="s">
        <v>42</v>
      </c>
      <c r="U8954">
        <v>42248</v>
      </c>
      <c r="V8954" t="s">
        <v>85</v>
      </c>
      <c r="W8954">
        <v>629</v>
      </c>
      <c r="X8954" t="s">
        <v>44</v>
      </c>
      <c r="Y8954" t="s">
        <v>45</v>
      </c>
      <c r="Z8954">
        <v>2320</v>
      </c>
      <c r="AA8954">
        <v>536</v>
      </c>
      <c r="AB8954">
        <v>16955</v>
      </c>
      <c r="AC8954" t="s">
        <v>107</v>
      </c>
    </row>
    <row r="8955" spans="1:29" x14ac:dyDescent="0.3">
      <c r="A8955" s="1" t="s">
        <v>29</v>
      </c>
      <c r="B8955" t="s">
        <v>96</v>
      </c>
      <c r="C8955" t="s">
        <v>193</v>
      </c>
      <c r="D8955" t="s">
        <v>178</v>
      </c>
      <c r="E8955">
        <v>2</v>
      </c>
      <c r="F8955" t="s">
        <v>33</v>
      </c>
      <c r="G8955" t="s">
        <v>451</v>
      </c>
      <c r="H8955" t="s">
        <v>35</v>
      </c>
      <c r="I8955" t="s">
        <v>3376</v>
      </c>
      <c r="J8955" t="s">
        <v>6158</v>
      </c>
      <c r="K8955" t="s">
        <v>19152</v>
      </c>
      <c r="L8955" t="s">
        <v>19153</v>
      </c>
      <c r="M8955" t="s">
        <v>105</v>
      </c>
      <c r="N8955" t="s">
        <v>94</v>
      </c>
      <c r="O8955">
        <v>4995</v>
      </c>
      <c r="P8955">
        <v>8410</v>
      </c>
      <c r="Q8955" t="s">
        <v>59</v>
      </c>
      <c r="R8955">
        <v>10</v>
      </c>
      <c r="S8955" s="2">
        <v>45362</v>
      </c>
      <c r="T8955" t="s">
        <v>42</v>
      </c>
      <c r="U8955">
        <v>6748</v>
      </c>
      <c r="V8955" t="s">
        <v>71</v>
      </c>
      <c r="W8955">
        <v>486</v>
      </c>
      <c r="X8955" t="s">
        <v>44</v>
      </c>
      <c r="Y8955" t="s">
        <v>45</v>
      </c>
      <c r="Z8955">
        <v>0</v>
      </c>
      <c r="AA8955">
        <v>159</v>
      </c>
      <c r="AB8955">
        <v>6143</v>
      </c>
      <c r="AC8955" t="s">
        <v>107</v>
      </c>
    </row>
    <row r="8956" spans="1:29" x14ac:dyDescent="0.3">
      <c r="A8956" s="1" t="s">
        <v>29</v>
      </c>
      <c r="B8956" t="s">
        <v>363</v>
      </c>
      <c r="C8956" t="s">
        <v>450</v>
      </c>
      <c r="D8956" t="s">
        <v>119</v>
      </c>
      <c r="E8956">
        <v>3</v>
      </c>
      <c r="F8956" t="s">
        <v>271</v>
      </c>
      <c r="G8956" t="s">
        <v>689</v>
      </c>
      <c r="H8956" t="s">
        <v>79</v>
      </c>
      <c r="I8956" t="s">
        <v>1287</v>
      </c>
      <c r="J8956" t="s">
        <v>1731</v>
      </c>
      <c r="K8956" t="s">
        <v>19154</v>
      </c>
      <c r="L8956" t="s">
        <v>19155</v>
      </c>
      <c r="M8956" t="s">
        <v>421</v>
      </c>
      <c r="N8956" t="s">
        <v>94</v>
      </c>
      <c r="O8956">
        <v>8945</v>
      </c>
      <c r="P8956">
        <v>13276</v>
      </c>
      <c r="Q8956" t="s">
        <v>95</v>
      </c>
      <c r="R8956">
        <v>672</v>
      </c>
      <c r="S8956" s="2">
        <v>44579</v>
      </c>
      <c r="T8956" t="s">
        <v>42</v>
      </c>
      <c r="U8956">
        <v>0</v>
      </c>
      <c r="V8956" t="s">
        <v>43</v>
      </c>
      <c r="W8956">
        <v>509</v>
      </c>
      <c r="X8956" t="s">
        <v>44</v>
      </c>
      <c r="Y8956" t="s">
        <v>45</v>
      </c>
      <c r="Z8956">
        <v>0</v>
      </c>
      <c r="AA8956">
        <v>413</v>
      </c>
      <c r="AB8956">
        <v>9809</v>
      </c>
      <c r="AC8956" t="s">
        <v>46</v>
      </c>
    </row>
    <row r="8957" spans="1:29" x14ac:dyDescent="0.3">
      <c r="A8957" s="1" t="s">
        <v>29</v>
      </c>
      <c r="B8957" t="s">
        <v>30</v>
      </c>
      <c r="C8957" t="s">
        <v>31</v>
      </c>
      <c r="D8957" t="s">
        <v>50</v>
      </c>
      <c r="E8957">
        <v>10</v>
      </c>
      <c r="F8957" t="s">
        <v>64</v>
      </c>
      <c r="G8957" t="s">
        <v>258</v>
      </c>
      <c r="H8957" t="s">
        <v>35</v>
      </c>
      <c r="I8957" t="s">
        <v>1030</v>
      </c>
      <c r="J8957" t="s">
        <v>2875</v>
      </c>
      <c r="K8957">
        <f>1-208-414-3588</f>
        <v>-4209</v>
      </c>
      <c r="L8957" t="s">
        <v>19156</v>
      </c>
      <c r="M8957" t="s">
        <v>39</v>
      </c>
      <c r="N8957" t="s">
        <v>94</v>
      </c>
      <c r="O8957">
        <v>16256</v>
      </c>
      <c r="P8957">
        <v>20401</v>
      </c>
      <c r="Q8957" t="s">
        <v>59</v>
      </c>
      <c r="R8957">
        <v>473</v>
      </c>
      <c r="S8957" s="2">
        <v>44623</v>
      </c>
      <c r="T8957" s="2">
        <v>44649</v>
      </c>
      <c r="U8957">
        <v>26660</v>
      </c>
      <c r="V8957" t="s">
        <v>71</v>
      </c>
      <c r="W8957">
        <v>734</v>
      </c>
      <c r="X8957" t="s">
        <v>60</v>
      </c>
      <c r="Y8957" t="s">
        <v>61</v>
      </c>
      <c r="Z8957">
        <v>0</v>
      </c>
      <c r="AA8957">
        <v>864</v>
      </c>
      <c r="AB8957">
        <v>16403</v>
      </c>
      <c r="AC8957" t="s">
        <v>107</v>
      </c>
    </row>
    <row r="8958" spans="1:29" x14ac:dyDescent="0.3">
      <c r="A8958" s="1" t="s">
        <v>47</v>
      </c>
      <c r="B8958" t="s">
        <v>145</v>
      </c>
      <c r="C8958" t="s">
        <v>547</v>
      </c>
      <c r="D8958" t="s">
        <v>185</v>
      </c>
      <c r="E8958">
        <v>4</v>
      </c>
      <c r="F8958" t="s">
        <v>51</v>
      </c>
      <c r="G8958" t="s">
        <v>1069</v>
      </c>
      <c r="H8958" t="s">
        <v>79</v>
      </c>
      <c r="I8958" t="s">
        <v>906</v>
      </c>
      <c r="J8958" t="s">
        <v>13462</v>
      </c>
      <c r="K8958">
        <v>5795457383</v>
      </c>
      <c r="L8958" t="s">
        <v>19157</v>
      </c>
      <c r="M8958" t="s">
        <v>449</v>
      </c>
      <c r="N8958" t="s">
        <v>40</v>
      </c>
      <c r="O8958">
        <v>13574</v>
      </c>
      <c r="P8958">
        <v>16542</v>
      </c>
      <c r="Q8958" t="s">
        <v>95</v>
      </c>
      <c r="R8958">
        <v>366</v>
      </c>
      <c r="S8958" s="2">
        <v>44638</v>
      </c>
      <c r="T8958" t="s">
        <v>42</v>
      </c>
      <c r="U8958">
        <v>0</v>
      </c>
      <c r="V8958" t="s">
        <v>43</v>
      </c>
      <c r="W8958">
        <v>822</v>
      </c>
      <c r="X8958" t="s">
        <v>44</v>
      </c>
      <c r="Y8958" t="s">
        <v>72</v>
      </c>
      <c r="Z8958">
        <v>0</v>
      </c>
      <c r="AA8958">
        <v>171</v>
      </c>
      <c r="AB8958">
        <v>16095</v>
      </c>
      <c r="AC8958" t="s">
        <v>46</v>
      </c>
    </row>
    <row r="8959" spans="1:29" x14ac:dyDescent="0.3">
      <c r="A8959" s="1" t="s">
        <v>47</v>
      </c>
      <c r="B8959" t="s">
        <v>153</v>
      </c>
      <c r="C8959" t="s">
        <v>3201</v>
      </c>
      <c r="D8959" t="s">
        <v>236</v>
      </c>
      <c r="E8959">
        <v>6</v>
      </c>
      <c r="F8959" t="s">
        <v>221</v>
      </c>
      <c r="G8959" t="s">
        <v>667</v>
      </c>
      <c r="H8959" t="s">
        <v>79</v>
      </c>
      <c r="I8959" t="s">
        <v>2028</v>
      </c>
      <c r="J8959" t="s">
        <v>4362</v>
      </c>
      <c r="K8959" t="s">
        <v>19158</v>
      </c>
      <c r="L8959" t="s">
        <v>19159</v>
      </c>
      <c r="M8959" t="s">
        <v>255</v>
      </c>
      <c r="N8959" t="s">
        <v>40</v>
      </c>
      <c r="O8959">
        <v>4446</v>
      </c>
      <c r="P8959">
        <v>7854</v>
      </c>
      <c r="Q8959" t="s">
        <v>95</v>
      </c>
      <c r="R8959">
        <v>268</v>
      </c>
      <c r="S8959" s="2">
        <v>44555</v>
      </c>
      <c r="T8959" t="s">
        <v>42</v>
      </c>
      <c r="U8959">
        <v>0</v>
      </c>
      <c r="V8959" t="s">
        <v>85</v>
      </c>
      <c r="W8959">
        <v>589</v>
      </c>
      <c r="X8959" t="s">
        <v>44</v>
      </c>
      <c r="Y8959" t="s">
        <v>72</v>
      </c>
      <c r="Z8959">
        <v>0</v>
      </c>
      <c r="AA8959">
        <v>750</v>
      </c>
      <c r="AB8959">
        <v>4705</v>
      </c>
      <c r="AC8959" t="s">
        <v>46</v>
      </c>
    </row>
    <row r="8960" spans="1:29" x14ac:dyDescent="0.3">
      <c r="A8960" s="1" t="s">
        <v>29</v>
      </c>
      <c r="B8960" t="s">
        <v>541</v>
      </c>
      <c r="C8960" t="s">
        <v>541</v>
      </c>
      <c r="D8960" t="s">
        <v>178</v>
      </c>
      <c r="E8960">
        <v>6</v>
      </c>
      <c r="F8960" t="s">
        <v>33</v>
      </c>
      <c r="G8960" t="s">
        <v>848</v>
      </c>
      <c r="H8960" t="s">
        <v>79</v>
      </c>
      <c r="I8960" t="s">
        <v>2513</v>
      </c>
      <c r="J8960" t="s">
        <v>4289</v>
      </c>
      <c r="K8960" t="s">
        <v>19160</v>
      </c>
      <c r="L8960" t="s">
        <v>19161</v>
      </c>
      <c r="M8960" t="s">
        <v>733</v>
      </c>
      <c r="N8960" t="s">
        <v>58</v>
      </c>
      <c r="O8960">
        <v>18745</v>
      </c>
      <c r="P8960">
        <v>21416</v>
      </c>
      <c r="Q8960" t="s">
        <v>41</v>
      </c>
      <c r="R8960">
        <v>62</v>
      </c>
      <c r="S8960" s="2">
        <v>45243</v>
      </c>
      <c r="T8960" s="2">
        <v>45262</v>
      </c>
      <c r="U8960">
        <v>0</v>
      </c>
      <c r="V8960" t="s">
        <v>43</v>
      </c>
      <c r="W8960">
        <v>663</v>
      </c>
      <c r="X8960" t="s">
        <v>60</v>
      </c>
      <c r="Y8960" t="s">
        <v>72</v>
      </c>
      <c r="Z8960">
        <v>3990</v>
      </c>
      <c r="AA8960">
        <v>620</v>
      </c>
      <c r="AB8960">
        <v>20885</v>
      </c>
      <c r="AC8960" t="s">
        <v>73</v>
      </c>
    </row>
    <row r="8961" spans="1:29" x14ac:dyDescent="0.3">
      <c r="A8961" s="1" t="s">
        <v>29</v>
      </c>
      <c r="B8961" t="s">
        <v>393</v>
      </c>
      <c r="C8961" t="s">
        <v>3225</v>
      </c>
      <c r="D8961" t="s">
        <v>352</v>
      </c>
      <c r="E8961">
        <v>3</v>
      </c>
      <c r="F8961" t="s">
        <v>77</v>
      </c>
      <c r="G8961" t="s">
        <v>365</v>
      </c>
      <c r="H8961" t="s">
        <v>35</v>
      </c>
      <c r="I8961" t="s">
        <v>216</v>
      </c>
      <c r="J8961" t="s">
        <v>2867</v>
      </c>
      <c r="K8961" t="s">
        <v>19162</v>
      </c>
      <c r="L8961" t="s">
        <v>19163</v>
      </c>
      <c r="M8961" t="s">
        <v>2103</v>
      </c>
      <c r="N8961" t="s">
        <v>40</v>
      </c>
      <c r="O8961">
        <v>6975</v>
      </c>
      <c r="P8961">
        <v>9668</v>
      </c>
      <c r="Q8961" t="s">
        <v>41</v>
      </c>
      <c r="R8961">
        <v>210</v>
      </c>
      <c r="S8961" s="2">
        <v>45152</v>
      </c>
      <c r="T8961" t="s">
        <v>42</v>
      </c>
      <c r="U8961">
        <v>0</v>
      </c>
      <c r="V8961" t="s">
        <v>106</v>
      </c>
      <c r="W8961">
        <v>415</v>
      </c>
      <c r="X8961" t="s">
        <v>44</v>
      </c>
      <c r="Y8961" t="s">
        <v>72</v>
      </c>
      <c r="Z8961">
        <v>0</v>
      </c>
      <c r="AA8961">
        <v>565</v>
      </c>
      <c r="AB8961">
        <v>7182</v>
      </c>
      <c r="AC8961" t="s">
        <v>46</v>
      </c>
    </row>
    <row r="8962" spans="1:29" x14ac:dyDescent="0.3">
      <c r="A8962" s="1" t="s">
        <v>47</v>
      </c>
      <c r="B8962" t="s">
        <v>176</v>
      </c>
      <c r="C8962" t="s">
        <v>3614</v>
      </c>
      <c r="D8962" t="s">
        <v>236</v>
      </c>
      <c r="E8962">
        <v>4</v>
      </c>
      <c r="F8962" t="s">
        <v>186</v>
      </c>
      <c r="G8962" t="s">
        <v>535</v>
      </c>
      <c r="H8962" t="s">
        <v>35</v>
      </c>
      <c r="I8962" t="s">
        <v>4378</v>
      </c>
      <c r="J8962" t="s">
        <v>5710</v>
      </c>
      <c r="K8962" t="s">
        <v>19164</v>
      </c>
      <c r="L8962" t="s">
        <v>19165</v>
      </c>
      <c r="M8962" t="s">
        <v>1637</v>
      </c>
      <c r="N8962" t="s">
        <v>58</v>
      </c>
      <c r="O8962">
        <v>10614</v>
      </c>
      <c r="P8962">
        <v>13820</v>
      </c>
      <c r="Q8962" t="s">
        <v>95</v>
      </c>
      <c r="R8962">
        <v>464</v>
      </c>
      <c r="S8962" s="2">
        <v>44336</v>
      </c>
      <c r="T8962" t="s">
        <v>42</v>
      </c>
      <c r="U8962">
        <v>0</v>
      </c>
      <c r="V8962" t="s">
        <v>85</v>
      </c>
      <c r="W8962">
        <v>519</v>
      </c>
      <c r="X8962" t="s">
        <v>44</v>
      </c>
      <c r="Y8962" t="s">
        <v>61</v>
      </c>
      <c r="Z8962">
        <v>3409</v>
      </c>
      <c r="AA8962">
        <v>768</v>
      </c>
      <c r="AB8962">
        <v>13548</v>
      </c>
      <c r="AC8962" t="s">
        <v>46</v>
      </c>
    </row>
    <row r="8963" spans="1:29" x14ac:dyDescent="0.3">
      <c r="A8963" s="1" t="s">
        <v>47</v>
      </c>
      <c r="B8963" t="s">
        <v>108</v>
      </c>
      <c r="C8963" t="s">
        <v>109</v>
      </c>
      <c r="D8963" t="s">
        <v>76</v>
      </c>
      <c r="E8963">
        <v>8</v>
      </c>
      <c r="F8963" t="s">
        <v>221</v>
      </c>
      <c r="G8963" t="s">
        <v>335</v>
      </c>
      <c r="H8963" t="s">
        <v>79</v>
      </c>
      <c r="I8963" t="s">
        <v>1267</v>
      </c>
      <c r="J8963" t="s">
        <v>1268</v>
      </c>
      <c r="K8963">
        <v>3698753747</v>
      </c>
      <c r="L8963" t="s">
        <v>19166</v>
      </c>
      <c r="M8963" t="s">
        <v>1768</v>
      </c>
      <c r="N8963" t="s">
        <v>94</v>
      </c>
      <c r="O8963">
        <v>7786</v>
      </c>
      <c r="P8963">
        <v>12246</v>
      </c>
      <c r="Q8963" t="s">
        <v>41</v>
      </c>
      <c r="R8963">
        <v>139</v>
      </c>
      <c r="S8963" s="2">
        <v>44413</v>
      </c>
      <c r="T8963" s="2">
        <v>44416</v>
      </c>
      <c r="U8963">
        <v>0</v>
      </c>
      <c r="V8963" t="s">
        <v>106</v>
      </c>
      <c r="W8963">
        <v>475</v>
      </c>
      <c r="X8963" t="s">
        <v>60</v>
      </c>
      <c r="Y8963" t="s">
        <v>45</v>
      </c>
      <c r="Z8963">
        <v>0</v>
      </c>
      <c r="AA8963">
        <v>131</v>
      </c>
      <c r="AB8963">
        <v>8215</v>
      </c>
      <c r="AC8963" t="s">
        <v>73</v>
      </c>
    </row>
    <row r="8964" spans="1:29" x14ac:dyDescent="0.3">
      <c r="A8964" s="1" t="s">
        <v>47</v>
      </c>
      <c r="B8964" t="s">
        <v>153</v>
      </c>
      <c r="C8964" t="s">
        <v>3475</v>
      </c>
      <c r="D8964" t="s">
        <v>178</v>
      </c>
      <c r="E8964">
        <v>6</v>
      </c>
      <c r="F8964" t="s">
        <v>51</v>
      </c>
      <c r="G8964" t="s">
        <v>291</v>
      </c>
      <c r="H8964" t="s">
        <v>35</v>
      </c>
      <c r="I8964" t="s">
        <v>3527</v>
      </c>
      <c r="J8964" t="s">
        <v>476</v>
      </c>
      <c r="K8964">
        <v>8084573162</v>
      </c>
      <c r="L8964" t="s">
        <v>19167</v>
      </c>
      <c r="M8964" t="s">
        <v>1707</v>
      </c>
      <c r="N8964" t="s">
        <v>84</v>
      </c>
      <c r="O8964">
        <v>18650</v>
      </c>
      <c r="P8964">
        <v>22969</v>
      </c>
      <c r="Q8964" t="s">
        <v>41</v>
      </c>
      <c r="R8964">
        <v>941</v>
      </c>
      <c r="S8964" s="2">
        <v>44366</v>
      </c>
      <c r="T8964" s="2">
        <v>44373</v>
      </c>
      <c r="U8964">
        <v>0</v>
      </c>
      <c r="V8964" t="s">
        <v>43</v>
      </c>
      <c r="W8964">
        <v>599</v>
      </c>
      <c r="X8964" t="s">
        <v>60</v>
      </c>
      <c r="Y8964" t="s">
        <v>45</v>
      </c>
      <c r="Z8964">
        <v>0</v>
      </c>
      <c r="AA8964">
        <v>108</v>
      </c>
      <c r="AB8964">
        <v>19011</v>
      </c>
      <c r="AC8964" t="s">
        <v>73</v>
      </c>
    </row>
    <row r="8965" spans="1:29" x14ac:dyDescent="0.3">
      <c r="A8965" s="1" t="s">
        <v>47</v>
      </c>
      <c r="B8965" t="s">
        <v>234</v>
      </c>
      <c r="C8965" t="s">
        <v>304</v>
      </c>
      <c r="D8965" t="s">
        <v>98</v>
      </c>
      <c r="E8965">
        <v>6</v>
      </c>
      <c r="F8965" t="s">
        <v>271</v>
      </c>
      <c r="G8965" t="s">
        <v>1298</v>
      </c>
      <c r="H8965" t="s">
        <v>79</v>
      </c>
      <c r="I8965" t="s">
        <v>1092</v>
      </c>
      <c r="J8965" t="s">
        <v>1600</v>
      </c>
      <c r="K8965" t="s">
        <v>19168</v>
      </c>
      <c r="L8965" t="s">
        <v>19169</v>
      </c>
      <c r="M8965" t="s">
        <v>984</v>
      </c>
      <c r="N8965" t="s">
        <v>58</v>
      </c>
      <c r="O8965">
        <v>9407</v>
      </c>
      <c r="P8965">
        <v>14061</v>
      </c>
      <c r="Q8965" t="s">
        <v>41</v>
      </c>
      <c r="R8965">
        <v>156</v>
      </c>
      <c r="S8965" s="2">
        <v>44969</v>
      </c>
      <c r="T8965" t="s">
        <v>42</v>
      </c>
      <c r="U8965">
        <v>0</v>
      </c>
      <c r="V8965" t="s">
        <v>43</v>
      </c>
      <c r="W8965">
        <v>529</v>
      </c>
      <c r="X8965" t="s">
        <v>44</v>
      </c>
      <c r="Y8965" t="s">
        <v>72</v>
      </c>
      <c r="Z8965">
        <v>2778</v>
      </c>
      <c r="AA8965">
        <v>379</v>
      </c>
      <c r="AB8965">
        <v>10804</v>
      </c>
      <c r="AC8965" t="s">
        <v>73</v>
      </c>
    </row>
    <row r="8966" spans="1:29" x14ac:dyDescent="0.3">
      <c r="A8966" s="1" t="s">
        <v>29</v>
      </c>
      <c r="B8966" t="s">
        <v>228</v>
      </c>
      <c r="C8966" t="s">
        <v>2850</v>
      </c>
      <c r="D8966" t="s">
        <v>110</v>
      </c>
      <c r="E8966">
        <v>6</v>
      </c>
      <c r="F8966" t="s">
        <v>221</v>
      </c>
      <c r="G8966" t="s">
        <v>667</v>
      </c>
      <c r="H8966" t="s">
        <v>35</v>
      </c>
      <c r="I8966" t="s">
        <v>3085</v>
      </c>
      <c r="J8966" t="s">
        <v>224</v>
      </c>
      <c r="K8966" t="s">
        <v>19170</v>
      </c>
      <c r="L8966" t="s">
        <v>19171</v>
      </c>
      <c r="M8966" t="s">
        <v>852</v>
      </c>
      <c r="N8966" t="s">
        <v>84</v>
      </c>
      <c r="O8966">
        <v>10920</v>
      </c>
      <c r="P8966">
        <v>13193</v>
      </c>
      <c r="Q8966" t="s">
        <v>95</v>
      </c>
      <c r="R8966">
        <v>11</v>
      </c>
      <c r="S8966" s="2">
        <v>44555</v>
      </c>
      <c r="T8966" t="s">
        <v>42</v>
      </c>
      <c r="U8966">
        <v>0</v>
      </c>
      <c r="V8966" t="s">
        <v>43</v>
      </c>
      <c r="W8966">
        <v>768</v>
      </c>
      <c r="X8966" t="s">
        <v>44</v>
      </c>
      <c r="Y8966" t="s">
        <v>72</v>
      </c>
      <c r="Z8966">
        <v>0</v>
      </c>
      <c r="AA8966">
        <v>126</v>
      </c>
      <c r="AB8966">
        <v>12927</v>
      </c>
      <c r="AC8966" t="s">
        <v>46</v>
      </c>
    </row>
    <row r="8967" spans="1:29" x14ac:dyDescent="0.3">
      <c r="A8967" s="1" t="s">
        <v>29</v>
      </c>
      <c r="B8967" t="s">
        <v>393</v>
      </c>
      <c r="C8967" t="s">
        <v>2917</v>
      </c>
      <c r="D8967" t="s">
        <v>155</v>
      </c>
      <c r="E8967">
        <v>6</v>
      </c>
      <c r="F8967" t="s">
        <v>221</v>
      </c>
      <c r="G8967" t="s">
        <v>858</v>
      </c>
      <c r="H8967" t="s">
        <v>35</v>
      </c>
      <c r="I8967" t="s">
        <v>5030</v>
      </c>
      <c r="J8967" t="s">
        <v>3355</v>
      </c>
      <c r="K8967">
        <f>1-333-465-1305</f>
        <v>-2102</v>
      </c>
      <c r="L8967" t="s">
        <v>19172</v>
      </c>
      <c r="M8967" t="s">
        <v>2103</v>
      </c>
      <c r="N8967" t="s">
        <v>40</v>
      </c>
      <c r="O8967">
        <v>8345</v>
      </c>
      <c r="P8967">
        <v>11604</v>
      </c>
      <c r="Q8967" t="s">
        <v>41</v>
      </c>
      <c r="R8967">
        <v>995</v>
      </c>
      <c r="S8967" s="2">
        <v>44358</v>
      </c>
      <c r="T8967" s="2">
        <v>44381</v>
      </c>
      <c r="U8967">
        <v>0</v>
      </c>
      <c r="V8967" t="s">
        <v>71</v>
      </c>
      <c r="W8967">
        <v>830</v>
      </c>
      <c r="X8967" t="s">
        <v>60</v>
      </c>
      <c r="Y8967" t="s">
        <v>61</v>
      </c>
      <c r="Z8967">
        <v>0</v>
      </c>
      <c r="AA8967">
        <v>241</v>
      </c>
      <c r="AB8967">
        <v>11124</v>
      </c>
      <c r="AC8967" t="s">
        <v>73</v>
      </c>
    </row>
    <row r="8968" spans="1:29" x14ac:dyDescent="0.3">
      <c r="A8968" s="1" t="s">
        <v>47</v>
      </c>
      <c r="B8968" t="s">
        <v>108</v>
      </c>
      <c r="C8968" t="s">
        <v>1763</v>
      </c>
      <c r="D8968" t="s">
        <v>387</v>
      </c>
      <c r="E8968">
        <v>6</v>
      </c>
      <c r="F8968" t="s">
        <v>77</v>
      </c>
      <c r="G8968" t="s">
        <v>440</v>
      </c>
      <c r="H8968" t="s">
        <v>35</v>
      </c>
      <c r="I8968" t="s">
        <v>251</v>
      </c>
      <c r="J8968" t="s">
        <v>900</v>
      </c>
      <c r="K8968" t="s">
        <v>19173</v>
      </c>
      <c r="L8968" t="s">
        <v>19174</v>
      </c>
      <c r="M8968" t="s">
        <v>116</v>
      </c>
      <c r="N8968" t="s">
        <v>84</v>
      </c>
      <c r="O8968">
        <v>19073</v>
      </c>
      <c r="P8968">
        <v>22627</v>
      </c>
      <c r="Q8968" t="s">
        <v>41</v>
      </c>
      <c r="R8968">
        <v>501</v>
      </c>
      <c r="S8968" s="2">
        <v>44310</v>
      </c>
      <c r="T8968" t="s">
        <v>42</v>
      </c>
      <c r="U8968">
        <v>0</v>
      </c>
      <c r="V8968" t="s">
        <v>71</v>
      </c>
      <c r="W8968">
        <v>592</v>
      </c>
      <c r="X8968" t="s">
        <v>44</v>
      </c>
      <c r="Y8968" t="s">
        <v>72</v>
      </c>
      <c r="Z8968">
        <v>0</v>
      </c>
      <c r="AA8968">
        <v>494</v>
      </c>
      <c r="AB8968">
        <v>19918</v>
      </c>
      <c r="AC8968" t="s">
        <v>73</v>
      </c>
    </row>
    <row r="8969" spans="1:29" x14ac:dyDescent="0.3">
      <c r="A8969" s="1" t="s">
        <v>47</v>
      </c>
      <c r="B8969" t="s">
        <v>145</v>
      </c>
      <c r="C8969" t="s">
        <v>688</v>
      </c>
      <c r="D8969" t="s">
        <v>178</v>
      </c>
      <c r="E8969">
        <v>6</v>
      </c>
      <c r="F8969" t="s">
        <v>51</v>
      </c>
      <c r="G8969" t="s">
        <v>1427</v>
      </c>
      <c r="H8969" t="s">
        <v>79</v>
      </c>
      <c r="I8969" t="s">
        <v>502</v>
      </c>
      <c r="J8969" t="s">
        <v>1567</v>
      </c>
      <c r="K8969">
        <v>7201801336</v>
      </c>
      <c r="L8969" t="s">
        <v>19175</v>
      </c>
      <c r="M8969" t="s">
        <v>533</v>
      </c>
      <c r="N8969" t="s">
        <v>94</v>
      </c>
      <c r="O8969">
        <v>4154</v>
      </c>
      <c r="P8969">
        <v>6647</v>
      </c>
      <c r="Q8969" t="s">
        <v>59</v>
      </c>
      <c r="R8969">
        <v>739</v>
      </c>
      <c r="S8969" s="2">
        <v>45283</v>
      </c>
      <c r="T8969" s="2">
        <v>45306</v>
      </c>
      <c r="U8969">
        <v>42204</v>
      </c>
      <c r="V8969" t="s">
        <v>43</v>
      </c>
      <c r="W8969">
        <v>657</v>
      </c>
      <c r="X8969" t="s">
        <v>60</v>
      </c>
      <c r="Y8969" t="s">
        <v>45</v>
      </c>
      <c r="Z8969">
        <v>0</v>
      </c>
      <c r="AA8969">
        <v>599</v>
      </c>
      <c r="AB8969">
        <v>5138</v>
      </c>
      <c r="AC8969" t="s">
        <v>46</v>
      </c>
    </row>
    <row r="8970" spans="1:29" x14ac:dyDescent="0.3">
      <c r="A8970" s="1" t="s">
        <v>47</v>
      </c>
      <c r="B8970" t="s">
        <v>234</v>
      </c>
      <c r="C8970" t="s">
        <v>2232</v>
      </c>
      <c r="D8970" t="s">
        <v>76</v>
      </c>
      <c r="E8970">
        <v>8</v>
      </c>
      <c r="F8970" t="s">
        <v>129</v>
      </c>
      <c r="G8970" t="s">
        <v>1528</v>
      </c>
      <c r="H8970" t="s">
        <v>35</v>
      </c>
      <c r="I8970" t="s">
        <v>2886</v>
      </c>
      <c r="J8970" t="s">
        <v>890</v>
      </c>
      <c r="K8970" t="s">
        <v>19176</v>
      </c>
      <c r="L8970" t="s">
        <v>19177</v>
      </c>
      <c r="M8970" t="s">
        <v>2944</v>
      </c>
      <c r="N8970" t="s">
        <v>40</v>
      </c>
      <c r="O8970">
        <v>5473</v>
      </c>
      <c r="P8970">
        <v>9029</v>
      </c>
      <c r="Q8970" t="s">
        <v>95</v>
      </c>
      <c r="R8970">
        <v>198</v>
      </c>
      <c r="S8970" s="2">
        <v>45038</v>
      </c>
      <c r="T8970" t="s">
        <v>42</v>
      </c>
      <c r="U8970">
        <v>0</v>
      </c>
      <c r="V8970" t="s">
        <v>106</v>
      </c>
      <c r="W8970">
        <v>620</v>
      </c>
      <c r="X8970" t="s">
        <v>44</v>
      </c>
      <c r="Y8970" t="s">
        <v>45</v>
      </c>
      <c r="Z8970">
        <v>0</v>
      </c>
      <c r="AA8970">
        <v>946</v>
      </c>
      <c r="AB8970">
        <v>6618</v>
      </c>
      <c r="AC8970" t="s">
        <v>46</v>
      </c>
    </row>
    <row r="8971" spans="1:29" x14ac:dyDescent="0.3">
      <c r="A8971" s="1" t="s">
        <v>47</v>
      </c>
      <c r="B8971" t="s">
        <v>176</v>
      </c>
      <c r="C8971" t="s">
        <v>1666</v>
      </c>
      <c r="D8971" t="s">
        <v>352</v>
      </c>
      <c r="E8971">
        <v>3</v>
      </c>
      <c r="F8971" t="s">
        <v>51</v>
      </c>
      <c r="G8971" t="s">
        <v>237</v>
      </c>
      <c r="H8971" t="s">
        <v>35</v>
      </c>
      <c r="I8971" t="s">
        <v>1773</v>
      </c>
      <c r="J8971" t="s">
        <v>1497</v>
      </c>
      <c r="K8971" t="s">
        <v>19178</v>
      </c>
      <c r="L8971" t="s">
        <v>19179</v>
      </c>
      <c r="M8971" t="s">
        <v>1637</v>
      </c>
      <c r="N8971" t="s">
        <v>58</v>
      </c>
      <c r="O8971">
        <v>28942</v>
      </c>
      <c r="P8971">
        <v>32196</v>
      </c>
      <c r="Q8971" t="s">
        <v>95</v>
      </c>
      <c r="R8971">
        <v>254</v>
      </c>
      <c r="S8971" s="2">
        <v>44440</v>
      </c>
      <c r="T8971" t="s">
        <v>42</v>
      </c>
      <c r="U8971">
        <v>0</v>
      </c>
      <c r="V8971" t="s">
        <v>106</v>
      </c>
      <c r="W8971">
        <v>497</v>
      </c>
      <c r="X8971" t="s">
        <v>44</v>
      </c>
      <c r="Y8971" t="s">
        <v>61</v>
      </c>
      <c r="Z8971">
        <v>3760</v>
      </c>
      <c r="AA8971">
        <v>854</v>
      </c>
      <c r="AB8971">
        <v>31171</v>
      </c>
      <c r="AC8971" t="s">
        <v>46</v>
      </c>
    </row>
    <row r="8972" spans="1:29" x14ac:dyDescent="0.3">
      <c r="A8972" s="1" t="s">
        <v>29</v>
      </c>
      <c r="B8972" t="s">
        <v>541</v>
      </c>
      <c r="C8972" t="s">
        <v>2553</v>
      </c>
      <c r="D8972" t="s">
        <v>236</v>
      </c>
      <c r="E8972">
        <v>7</v>
      </c>
      <c r="F8972" t="s">
        <v>120</v>
      </c>
      <c r="G8972" t="s">
        <v>543</v>
      </c>
      <c r="H8972" t="s">
        <v>35</v>
      </c>
      <c r="I8972" t="s">
        <v>990</v>
      </c>
      <c r="J8972" t="s">
        <v>180</v>
      </c>
      <c r="K8972">
        <f>1-367-849-7606</f>
        <v>-8821</v>
      </c>
      <c r="L8972" t="s">
        <v>19180</v>
      </c>
      <c r="M8972" t="s">
        <v>1274</v>
      </c>
      <c r="N8972" t="s">
        <v>58</v>
      </c>
      <c r="O8972">
        <v>4080</v>
      </c>
      <c r="P8972">
        <v>8458</v>
      </c>
      <c r="Q8972" t="s">
        <v>59</v>
      </c>
      <c r="R8972">
        <v>702</v>
      </c>
      <c r="S8972" s="2">
        <v>45154</v>
      </c>
      <c r="T8972" s="2">
        <v>45168</v>
      </c>
      <c r="U8972">
        <v>17726</v>
      </c>
      <c r="V8972" t="s">
        <v>106</v>
      </c>
      <c r="W8972">
        <v>527</v>
      </c>
      <c r="X8972" t="s">
        <v>60</v>
      </c>
      <c r="Y8972" t="s">
        <v>72</v>
      </c>
      <c r="Z8972">
        <v>1925</v>
      </c>
      <c r="AA8972">
        <v>351</v>
      </c>
      <c r="AB8972">
        <v>6855</v>
      </c>
      <c r="AC8972" t="s">
        <v>73</v>
      </c>
    </row>
    <row r="8973" spans="1:29" x14ac:dyDescent="0.3">
      <c r="A8973" s="1" t="s">
        <v>47</v>
      </c>
      <c r="B8973" t="s">
        <v>176</v>
      </c>
      <c r="C8973" t="s">
        <v>881</v>
      </c>
      <c r="D8973" t="s">
        <v>185</v>
      </c>
      <c r="E8973">
        <v>10</v>
      </c>
      <c r="F8973" t="s">
        <v>64</v>
      </c>
      <c r="G8973" t="s">
        <v>1599</v>
      </c>
      <c r="H8973" t="s">
        <v>35</v>
      </c>
      <c r="I8973" t="s">
        <v>1553</v>
      </c>
      <c r="J8973" t="s">
        <v>1629</v>
      </c>
      <c r="K8973" t="s">
        <v>19181</v>
      </c>
      <c r="L8973" t="s">
        <v>19182</v>
      </c>
      <c r="M8973" t="s">
        <v>887</v>
      </c>
      <c r="N8973" t="s">
        <v>84</v>
      </c>
      <c r="O8973">
        <v>17576</v>
      </c>
      <c r="P8973">
        <v>19890</v>
      </c>
      <c r="Q8973" t="s">
        <v>41</v>
      </c>
      <c r="R8973">
        <v>43</v>
      </c>
      <c r="S8973" s="2">
        <v>45144</v>
      </c>
      <c r="T8973" s="2">
        <v>45164</v>
      </c>
      <c r="U8973">
        <v>0</v>
      </c>
      <c r="V8973" t="s">
        <v>106</v>
      </c>
      <c r="W8973">
        <v>815</v>
      </c>
      <c r="X8973" t="s">
        <v>60</v>
      </c>
      <c r="Y8973" t="s">
        <v>61</v>
      </c>
      <c r="Z8973">
        <v>0</v>
      </c>
      <c r="AA8973">
        <v>600</v>
      </c>
      <c r="AB8973">
        <v>18549</v>
      </c>
      <c r="AC8973" t="s">
        <v>46</v>
      </c>
    </row>
    <row r="8974" spans="1:29" x14ac:dyDescent="0.3">
      <c r="A8974" s="1" t="s">
        <v>29</v>
      </c>
      <c r="B8974" t="s">
        <v>96</v>
      </c>
      <c r="C8974" t="s">
        <v>2169</v>
      </c>
      <c r="D8974" t="s">
        <v>50</v>
      </c>
      <c r="E8974">
        <v>7</v>
      </c>
      <c r="F8974" t="s">
        <v>77</v>
      </c>
      <c r="G8974" t="s">
        <v>147</v>
      </c>
      <c r="H8974" t="s">
        <v>35</v>
      </c>
      <c r="I8974" t="s">
        <v>377</v>
      </c>
      <c r="J8974" t="s">
        <v>4972</v>
      </c>
      <c r="K8974" t="s">
        <v>19183</v>
      </c>
      <c r="L8974" t="s">
        <v>19184</v>
      </c>
      <c r="M8974" t="s">
        <v>2382</v>
      </c>
      <c r="N8974" t="s">
        <v>94</v>
      </c>
      <c r="O8974">
        <v>11040</v>
      </c>
      <c r="P8974">
        <v>15542</v>
      </c>
      <c r="Q8974" t="s">
        <v>59</v>
      </c>
      <c r="R8974">
        <v>107</v>
      </c>
      <c r="S8974" s="2">
        <v>44816</v>
      </c>
      <c r="T8974" t="s">
        <v>42</v>
      </c>
      <c r="U8974">
        <v>17785</v>
      </c>
      <c r="V8974" t="s">
        <v>85</v>
      </c>
      <c r="W8974">
        <v>846</v>
      </c>
      <c r="X8974" t="s">
        <v>44</v>
      </c>
      <c r="Y8974" t="s">
        <v>45</v>
      </c>
      <c r="Z8974">
        <v>0</v>
      </c>
      <c r="AA8974">
        <v>60</v>
      </c>
      <c r="AB8974">
        <v>15422</v>
      </c>
      <c r="AC8974" t="s">
        <v>107</v>
      </c>
    </row>
    <row r="8975" spans="1:29" x14ac:dyDescent="0.3">
      <c r="A8975" s="1" t="s">
        <v>29</v>
      </c>
      <c r="B8975" t="s">
        <v>96</v>
      </c>
      <c r="C8975" t="s">
        <v>888</v>
      </c>
      <c r="D8975" t="s">
        <v>155</v>
      </c>
      <c r="E8975">
        <v>4</v>
      </c>
      <c r="F8975" t="s">
        <v>99</v>
      </c>
      <c r="G8975" t="s">
        <v>1638</v>
      </c>
      <c r="H8975" t="s">
        <v>79</v>
      </c>
      <c r="I8975" t="s">
        <v>1944</v>
      </c>
      <c r="J8975" t="s">
        <v>1626</v>
      </c>
      <c r="K8975" t="s">
        <v>19185</v>
      </c>
      <c r="L8975" t="s">
        <v>19186</v>
      </c>
      <c r="M8975" t="s">
        <v>818</v>
      </c>
      <c r="N8975" t="s">
        <v>94</v>
      </c>
      <c r="O8975">
        <v>26778</v>
      </c>
      <c r="P8975">
        <v>29107</v>
      </c>
      <c r="Q8975" t="s">
        <v>41</v>
      </c>
      <c r="R8975">
        <v>592</v>
      </c>
      <c r="S8975" s="2">
        <v>44674</v>
      </c>
      <c r="T8975" s="2">
        <v>44686</v>
      </c>
      <c r="U8975">
        <v>0</v>
      </c>
      <c r="V8975" t="s">
        <v>85</v>
      </c>
      <c r="W8975">
        <v>784</v>
      </c>
      <c r="X8975" t="s">
        <v>60</v>
      </c>
      <c r="Y8975" t="s">
        <v>72</v>
      </c>
      <c r="Z8975">
        <v>0</v>
      </c>
      <c r="AA8975">
        <v>687</v>
      </c>
      <c r="AB8975">
        <v>27169</v>
      </c>
      <c r="AC8975" t="s">
        <v>73</v>
      </c>
    </row>
    <row r="8976" spans="1:29" x14ac:dyDescent="0.3">
      <c r="A8976" s="1" t="s">
        <v>47</v>
      </c>
      <c r="B8976" t="s">
        <v>136</v>
      </c>
      <c r="C8976" t="s">
        <v>2546</v>
      </c>
      <c r="D8976" t="s">
        <v>236</v>
      </c>
      <c r="E8976">
        <v>2</v>
      </c>
      <c r="F8976" t="s">
        <v>33</v>
      </c>
      <c r="G8976" t="s">
        <v>848</v>
      </c>
      <c r="H8976" t="s">
        <v>79</v>
      </c>
      <c r="I8976" t="s">
        <v>966</v>
      </c>
      <c r="J8976" t="s">
        <v>141</v>
      </c>
      <c r="K8976" t="s">
        <v>19187</v>
      </c>
      <c r="L8976" t="s">
        <v>19188</v>
      </c>
      <c r="M8976" t="s">
        <v>988</v>
      </c>
      <c r="N8976" t="s">
        <v>94</v>
      </c>
      <c r="O8976">
        <v>11875</v>
      </c>
      <c r="P8976">
        <v>15381</v>
      </c>
      <c r="Q8976" t="s">
        <v>59</v>
      </c>
      <c r="R8976">
        <v>871</v>
      </c>
      <c r="S8976" s="2">
        <v>45083</v>
      </c>
      <c r="T8976" s="2">
        <v>45107</v>
      </c>
      <c r="U8976">
        <v>26321</v>
      </c>
      <c r="V8976" t="s">
        <v>43</v>
      </c>
      <c r="W8976">
        <v>507</v>
      </c>
      <c r="X8976" t="s">
        <v>60</v>
      </c>
      <c r="Y8976" t="s">
        <v>61</v>
      </c>
      <c r="Z8976">
        <v>0</v>
      </c>
      <c r="AA8976">
        <v>810</v>
      </c>
      <c r="AB8976">
        <v>13723</v>
      </c>
      <c r="AC8976" t="s">
        <v>73</v>
      </c>
    </row>
    <row r="8977" spans="1:29" x14ac:dyDescent="0.3">
      <c r="A8977" s="1" t="s">
        <v>29</v>
      </c>
      <c r="B8977" t="s">
        <v>96</v>
      </c>
      <c r="C8977" t="s">
        <v>1079</v>
      </c>
      <c r="D8977" t="s">
        <v>178</v>
      </c>
      <c r="E8977">
        <v>8</v>
      </c>
      <c r="F8977" t="s">
        <v>99</v>
      </c>
      <c r="G8977" t="s">
        <v>950</v>
      </c>
      <c r="H8977" t="s">
        <v>35</v>
      </c>
      <c r="I8977" t="s">
        <v>1379</v>
      </c>
      <c r="J8977" t="s">
        <v>157</v>
      </c>
      <c r="K8977" t="s">
        <v>19189</v>
      </c>
      <c r="L8977" t="s">
        <v>19190</v>
      </c>
      <c r="M8977" t="s">
        <v>1500</v>
      </c>
      <c r="N8977" t="s">
        <v>84</v>
      </c>
      <c r="O8977">
        <v>21903</v>
      </c>
      <c r="P8977">
        <v>25572</v>
      </c>
      <c r="Q8977" t="s">
        <v>59</v>
      </c>
      <c r="R8977">
        <v>360</v>
      </c>
      <c r="S8977" s="2">
        <v>45239</v>
      </c>
      <c r="T8977" s="2">
        <v>45261</v>
      </c>
      <c r="U8977">
        <v>26692</v>
      </c>
      <c r="V8977" t="s">
        <v>106</v>
      </c>
      <c r="W8977">
        <v>764</v>
      </c>
      <c r="X8977" t="s">
        <v>60</v>
      </c>
      <c r="Y8977" t="s">
        <v>45</v>
      </c>
      <c r="Z8977">
        <v>0</v>
      </c>
      <c r="AA8977">
        <v>93</v>
      </c>
      <c r="AB8977">
        <v>24382</v>
      </c>
      <c r="AC8977" t="s">
        <v>73</v>
      </c>
    </row>
    <row r="8978" spans="1:29" x14ac:dyDescent="0.3">
      <c r="A8978" s="1" t="s">
        <v>47</v>
      </c>
      <c r="B8978" t="s">
        <v>117</v>
      </c>
      <c r="C8978" t="s">
        <v>1406</v>
      </c>
      <c r="D8978" t="s">
        <v>169</v>
      </c>
      <c r="E8978">
        <v>2</v>
      </c>
      <c r="F8978" t="s">
        <v>99</v>
      </c>
      <c r="G8978" t="s">
        <v>1138</v>
      </c>
      <c r="H8978" t="s">
        <v>35</v>
      </c>
      <c r="I8978" t="s">
        <v>417</v>
      </c>
      <c r="J8978" t="s">
        <v>224</v>
      </c>
      <c r="K8978" t="s">
        <v>19191</v>
      </c>
      <c r="L8978" t="s">
        <v>19192</v>
      </c>
      <c r="M8978" t="s">
        <v>1326</v>
      </c>
      <c r="N8978" t="s">
        <v>58</v>
      </c>
      <c r="O8978">
        <v>21159</v>
      </c>
      <c r="P8978">
        <v>23700</v>
      </c>
      <c r="Q8978" t="s">
        <v>95</v>
      </c>
      <c r="R8978">
        <v>855</v>
      </c>
      <c r="S8978" s="2">
        <v>44701</v>
      </c>
      <c r="T8978" t="s">
        <v>42</v>
      </c>
      <c r="U8978">
        <v>0</v>
      </c>
      <c r="V8978" t="s">
        <v>43</v>
      </c>
      <c r="W8978">
        <v>835</v>
      </c>
      <c r="X8978" t="s">
        <v>44</v>
      </c>
      <c r="Y8978" t="s">
        <v>72</v>
      </c>
      <c r="Z8978">
        <v>2248</v>
      </c>
      <c r="AA8978">
        <v>658</v>
      </c>
      <c r="AB8978">
        <v>22157</v>
      </c>
      <c r="AC8978" t="s">
        <v>107</v>
      </c>
    </row>
    <row r="8979" spans="1:29" x14ac:dyDescent="0.3">
      <c r="A8979" s="1" t="s">
        <v>29</v>
      </c>
      <c r="B8979" t="s">
        <v>228</v>
      </c>
      <c r="C8979" t="s">
        <v>1862</v>
      </c>
      <c r="D8979" t="s">
        <v>155</v>
      </c>
      <c r="E8979">
        <v>8</v>
      </c>
      <c r="F8979" t="s">
        <v>77</v>
      </c>
      <c r="G8979" t="s">
        <v>932</v>
      </c>
      <c r="H8979" t="s">
        <v>35</v>
      </c>
      <c r="I8979" t="s">
        <v>210</v>
      </c>
      <c r="J8979" t="s">
        <v>890</v>
      </c>
      <c r="K8979" t="s">
        <v>19193</v>
      </c>
      <c r="L8979" t="s">
        <v>19194</v>
      </c>
      <c r="M8979" t="s">
        <v>964</v>
      </c>
      <c r="N8979" t="s">
        <v>58</v>
      </c>
      <c r="O8979">
        <v>9983</v>
      </c>
      <c r="P8979">
        <v>13846</v>
      </c>
      <c r="Q8979" t="s">
        <v>95</v>
      </c>
      <c r="R8979">
        <v>518</v>
      </c>
      <c r="S8979" s="2">
        <v>44721</v>
      </c>
      <c r="T8979" t="s">
        <v>42</v>
      </c>
      <c r="U8979">
        <v>0</v>
      </c>
      <c r="V8979" t="s">
        <v>106</v>
      </c>
      <c r="W8979">
        <v>796</v>
      </c>
      <c r="X8979" t="s">
        <v>44</v>
      </c>
      <c r="Y8979" t="s">
        <v>45</v>
      </c>
      <c r="Z8979">
        <v>1165</v>
      </c>
      <c r="AA8979">
        <v>369</v>
      </c>
      <c r="AB8979">
        <v>10580</v>
      </c>
      <c r="AC8979" t="s">
        <v>46</v>
      </c>
    </row>
    <row r="8980" spans="1:29" x14ac:dyDescent="0.3">
      <c r="A8980" s="1" t="s">
        <v>29</v>
      </c>
      <c r="B8980" t="s">
        <v>74</v>
      </c>
      <c r="C8980" t="s">
        <v>573</v>
      </c>
      <c r="D8980" t="s">
        <v>110</v>
      </c>
      <c r="E8980">
        <v>4</v>
      </c>
      <c r="F8980" t="s">
        <v>120</v>
      </c>
      <c r="G8980" t="s">
        <v>194</v>
      </c>
      <c r="H8980" t="s">
        <v>79</v>
      </c>
      <c r="I8980" t="s">
        <v>656</v>
      </c>
      <c r="J8980" t="s">
        <v>7276</v>
      </c>
      <c r="K8980" t="s">
        <v>19195</v>
      </c>
      <c r="L8980" t="s">
        <v>19196</v>
      </c>
      <c r="M8980" t="s">
        <v>836</v>
      </c>
      <c r="N8980" t="s">
        <v>58</v>
      </c>
      <c r="O8980">
        <v>20415</v>
      </c>
      <c r="P8980">
        <v>25363</v>
      </c>
      <c r="Q8980" t="s">
        <v>41</v>
      </c>
      <c r="R8980">
        <v>622</v>
      </c>
      <c r="S8980" s="2">
        <v>44455</v>
      </c>
      <c r="T8980" s="2">
        <v>44485</v>
      </c>
      <c r="U8980">
        <v>0</v>
      </c>
      <c r="V8980" t="s">
        <v>106</v>
      </c>
      <c r="W8980">
        <v>411</v>
      </c>
      <c r="X8980" t="s">
        <v>60</v>
      </c>
      <c r="Y8980" t="s">
        <v>72</v>
      </c>
      <c r="Z8980">
        <v>1565</v>
      </c>
      <c r="AA8980">
        <v>573</v>
      </c>
      <c r="AB8980">
        <v>24822</v>
      </c>
      <c r="AC8980" t="s">
        <v>46</v>
      </c>
    </row>
    <row r="8981" spans="1:29" x14ac:dyDescent="0.3">
      <c r="A8981" s="1" t="s">
        <v>29</v>
      </c>
      <c r="B8981" t="s">
        <v>62</v>
      </c>
      <c r="C8981" t="s">
        <v>1795</v>
      </c>
      <c r="D8981" t="s">
        <v>236</v>
      </c>
      <c r="E8981">
        <v>3</v>
      </c>
      <c r="F8981" t="s">
        <v>186</v>
      </c>
      <c r="G8981" t="s">
        <v>1504</v>
      </c>
      <c r="H8981" t="s">
        <v>35</v>
      </c>
      <c r="I8981" t="s">
        <v>1070</v>
      </c>
      <c r="J8981" t="s">
        <v>3132</v>
      </c>
      <c r="K8981" t="s">
        <v>19197</v>
      </c>
      <c r="L8981" t="s">
        <v>19198</v>
      </c>
      <c r="M8981" t="s">
        <v>1330</v>
      </c>
      <c r="N8981" t="s">
        <v>40</v>
      </c>
      <c r="O8981">
        <v>29275</v>
      </c>
      <c r="P8981">
        <v>33571</v>
      </c>
      <c r="Q8981" t="s">
        <v>41</v>
      </c>
      <c r="R8981">
        <v>187</v>
      </c>
      <c r="S8981" s="2">
        <v>44816</v>
      </c>
      <c r="T8981" t="s">
        <v>42</v>
      </c>
      <c r="U8981">
        <v>0</v>
      </c>
      <c r="V8981" t="s">
        <v>85</v>
      </c>
      <c r="W8981">
        <v>549</v>
      </c>
      <c r="X8981" t="s">
        <v>44</v>
      </c>
      <c r="Y8981" t="s">
        <v>61</v>
      </c>
      <c r="Z8981">
        <v>0</v>
      </c>
      <c r="AA8981">
        <v>731</v>
      </c>
      <c r="AB8981">
        <v>30795</v>
      </c>
      <c r="AC8981" t="s">
        <v>107</v>
      </c>
    </row>
    <row r="8982" spans="1:29" x14ac:dyDescent="0.3">
      <c r="A8982" s="1" t="s">
        <v>47</v>
      </c>
      <c r="B8982" t="s">
        <v>108</v>
      </c>
      <c r="C8982" t="s">
        <v>439</v>
      </c>
      <c r="D8982" t="s">
        <v>169</v>
      </c>
      <c r="E8982">
        <v>2</v>
      </c>
      <c r="F8982" t="s">
        <v>99</v>
      </c>
      <c r="G8982" t="s">
        <v>579</v>
      </c>
      <c r="H8982" t="s">
        <v>35</v>
      </c>
      <c r="I8982" t="s">
        <v>725</v>
      </c>
      <c r="J8982" t="s">
        <v>435</v>
      </c>
      <c r="K8982" t="s">
        <v>19199</v>
      </c>
      <c r="L8982" t="s">
        <v>19200</v>
      </c>
      <c r="M8982" t="s">
        <v>1402</v>
      </c>
      <c r="N8982" t="s">
        <v>84</v>
      </c>
      <c r="O8982">
        <v>12936</v>
      </c>
      <c r="P8982">
        <v>17881</v>
      </c>
      <c r="Q8982" t="s">
        <v>95</v>
      </c>
      <c r="R8982">
        <v>407</v>
      </c>
      <c r="S8982" s="2">
        <v>44617</v>
      </c>
      <c r="T8982" s="2">
        <v>44638</v>
      </c>
      <c r="U8982">
        <v>0</v>
      </c>
      <c r="V8982" t="s">
        <v>43</v>
      </c>
      <c r="W8982">
        <v>634</v>
      </c>
      <c r="X8982" t="s">
        <v>60</v>
      </c>
      <c r="Y8982" t="s">
        <v>45</v>
      </c>
      <c r="Z8982">
        <v>0</v>
      </c>
      <c r="AA8982">
        <v>996</v>
      </c>
      <c r="AB8982">
        <v>17321</v>
      </c>
      <c r="AC8982" t="s">
        <v>107</v>
      </c>
    </row>
    <row r="8983" spans="1:29" x14ac:dyDescent="0.3">
      <c r="A8983" s="1" t="s">
        <v>47</v>
      </c>
      <c r="B8983" t="s">
        <v>136</v>
      </c>
      <c r="C8983" t="s">
        <v>137</v>
      </c>
      <c r="D8983" t="s">
        <v>155</v>
      </c>
      <c r="E8983">
        <v>4</v>
      </c>
      <c r="F8983" t="s">
        <v>64</v>
      </c>
      <c r="G8983" t="s">
        <v>388</v>
      </c>
      <c r="H8983" t="s">
        <v>35</v>
      </c>
      <c r="I8983" t="s">
        <v>1351</v>
      </c>
      <c r="J8983" t="s">
        <v>7658</v>
      </c>
      <c r="K8983" t="s">
        <v>19201</v>
      </c>
      <c r="L8983" t="s">
        <v>19202</v>
      </c>
      <c r="M8983" t="s">
        <v>1374</v>
      </c>
      <c r="N8983" t="s">
        <v>84</v>
      </c>
      <c r="O8983">
        <v>2842</v>
      </c>
      <c r="P8983">
        <v>7729</v>
      </c>
      <c r="Q8983" t="s">
        <v>41</v>
      </c>
      <c r="R8983">
        <v>35</v>
      </c>
      <c r="S8983" s="2">
        <v>44502</v>
      </c>
      <c r="T8983" s="2">
        <v>44504</v>
      </c>
      <c r="U8983">
        <v>0</v>
      </c>
      <c r="V8983" t="s">
        <v>85</v>
      </c>
      <c r="W8983">
        <v>407</v>
      </c>
      <c r="X8983" t="s">
        <v>60</v>
      </c>
      <c r="Y8983" t="s">
        <v>61</v>
      </c>
      <c r="Z8983">
        <v>0</v>
      </c>
      <c r="AA8983">
        <v>163</v>
      </c>
      <c r="AB8983">
        <v>7519</v>
      </c>
      <c r="AC8983" t="s">
        <v>73</v>
      </c>
    </row>
    <row r="8984" spans="1:29" x14ac:dyDescent="0.3">
      <c r="A8984" s="1" t="s">
        <v>29</v>
      </c>
      <c r="B8984" t="s">
        <v>363</v>
      </c>
      <c r="C8984" t="s">
        <v>416</v>
      </c>
      <c r="D8984" t="s">
        <v>76</v>
      </c>
      <c r="E8984">
        <v>5</v>
      </c>
      <c r="F8984" t="s">
        <v>271</v>
      </c>
      <c r="G8984" t="s">
        <v>1110</v>
      </c>
      <c r="H8984" t="s">
        <v>79</v>
      </c>
      <c r="I8984" t="s">
        <v>2460</v>
      </c>
      <c r="J8984" t="s">
        <v>4314</v>
      </c>
      <c r="K8984" t="s">
        <v>19203</v>
      </c>
      <c r="L8984" t="s">
        <v>19204</v>
      </c>
      <c r="M8984" t="s">
        <v>2729</v>
      </c>
      <c r="N8984" t="s">
        <v>40</v>
      </c>
      <c r="O8984">
        <v>26945</v>
      </c>
      <c r="P8984">
        <v>29130</v>
      </c>
      <c r="Q8984" t="s">
        <v>95</v>
      </c>
      <c r="R8984">
        <v>738</v>
      </c>
      <c r="S8984" s="2">
        <v>45204</v>
      </c>
      <c r="T8984" t="s">
        <v>42</v>
      </c>
      <c r="U8984">
        <v>0</v>
      </c>
      <c r="V8984" t="s">
        <v>43</v>
      </c>
      <c r="W8984">
        <v>760</v>
      </c>
      <c r="X8984" t="s">
        <v>44</v>
      </c>
      <c r="Y8984" t="s">
        <v>72</v>
      </c>
      <c r="Z8984">
        <v>0</v>
      </c>
      <c r="AA8984">
        <v>358</v>
      </c>
      <c r="AB8984">
        <v>28995</v>
      </c>
      <c r="AC8984" t="s">
        <v>46</v>
      </c>
    </row>
    <row r="8985" spans="1:29" x14ac:dyDescent="0.3">
      <c r="A8985" s="1" t="s">
        <v>29</v>
      </c>
      <c r="B8985" t="s">
        <v>228</v>
      </c>
      <c r="C8985" t="s">
        <v>474</v>
      </c>
      <c r="D8985" t="s">
        <v>387</v>
      </c>
      <c r="E8985">
        <v>1</v>
      </c>
      <c r="F8985" t="s">
        <v>64</v>
      </c>
      <c r="G8985" t="s">
        <v>258</v>
      </c>
      <c r="H8985" t="s">
        <v>35</v>
      </c>
      <c r="I8985" t="s">
        <v>244</v>
      </c>
      <c r="J8985" t="s">
        <v>211</v>
      </c>
      <c r="K8985" t="s">
        <v>19205</v>
      </c>
      <c r="L8985" t="s">
        <v>19206</v>
      </c>
      <c r="M8985" t="s">
        <v>479</v>
      </c>
      <c r="N8985" t="s">
        <v>40</v>
      </c>
      <c r="O8985">
        <v>21002</v>
      </c>
      <c r="P8985">
        <v>23236</v>
      </c>
      <c r="Q8985" t="s">
        <v>59</v>
      </c>
      <c r="R8985">
        <v>527</v>
      </c>
      <c r="S8985" s="2">
        <v>45267</v>
      </c>
      <c r="T8985" s="2">
        <v>45270</v>
      </c>
      <c r="U8985">
        <v>42109</v>
      </c>
      <c r="V8985" t="s">
        <v>85</v>
      </c>
      <c r="W8985">
        <v>654</v>
      </c>
      <c r="X8985" t="s">
        <v>60</v>
      </c>
      <c r="Y8985" t="s">
        <v>61</v>
      </c>
      <c r="Z8985">
        <v>0</v>
      </c>
      <c r="AA8985">
        <v>169</v>
      </c>
      <c r="AB8985">
        <v>21365</v>
      </c>
      <c r="AC8985" t="s">
        <v>107</v>
      </c>
    </row>
    <row r="8986" spans="1:29" x14ac:dyDescent="0.3">
      <c r="A8986" s="1" t="s">
        <v>29</v>
      </c>
      <c r="B8986" t="s">
        <v>62</v>
      </c>
      <c r="C8986" t="s">
        <v>4287</v>
      </c>
      <c r="D8986" t="s">
        <v>185</v>
      </c>
      <c r="E8986">
        <v>3</v>
      </c>
      <c r="F8986" t="s">
        <v>221</v>
      </c>
      <c r="G8986" t="s">
        <v>548</v>
      </c>
      <c r="H8986" t="s">
        <v>79</v>
      </c>
      <c r="I8986" t="s">
        <v>513</v>
      </c>
      <c r="J8986" t="s">
        <v>1226</v>
      </c>
      <c r="K8986" t="s">
        <v>19207</v>
      </c>
      <c r="L8986" t="s">
        <v>19208</v>
      </c>
      <c r="M8986" t="s">
        <v>466</v>
      </c>
      <c r="N8986" t="s">
        <v>40</v>
      </c>
      <c r="O8986">
        <v>12999</v>
      </c>
      <c r="P8986">
        <v>16705</v>
      </c>
      <c r="Q8986" t="s">
        <v>95</v>
      </c>
      <c r="R8986">
        <v>477</v>
      </c>
      <c r="S8986" s="2">
        <v>44365</v>
      </c>
      <c r="T8986" t="s">
        <v>42</v>
      </c>
      <c r="U8986">
        <v>0</v>
      </c>
      <c r="V8986" t="s">
        <v>71</v>
      </c>
      <c r="W8986">
        <v>667</v>
      </c>
      <c r="X8986" t="s">
        <v>44</v>
      </c>
      <c r="Y8986" t="s">
        <v>61</v>
      </c>
      <c r="Z8986">
        <v>0</v>
      </c>
      <c r="AA8986">
        <v>868</v>
      </c>
      <c r="AB8986">
        <v>15442</v>
      </c>
      <c r="AC8986" t="s">
        <v>73</v>
      </c>
    </row>
    <row r="8987" spans="1:29" x14ac:dyDescent="0.3">
      <c r="A8987" s="1" t="s">
        <v>29</v>
      </c>
      <c r="B8987" t="s">
        <v>228</v>
      </c>
      <c r="C8987" t="s">
        <v>1185</v>
      </c>
      <c r="D8987" t="s">
        <v>201</v>
      </c>
      <c r="E8987">
        <v>9</v>
      </c>
      <c r="F8987" t="s">
        <v>51</v>
      </c>
      <c r="G8987" t="s">
        <v>291</v>
      </c>
      <c r="H8987" t="s">
        <v>79</v>
      </c>
      <c r="I8987" t="s">
        <v>827</v>
      </c>
      <c r="J8987" t="s">
        <v>2280</v>
      </c>
      <c r="K8987" t="s">
        <v>19209</v>
      </c>
      <c r="L8987" t="s">
        <v>19210</v>
      </c>
      <c r="M8987" t="s">
        <v>852</v>
      </c>
      <c r="N8987" t="s">
        <v>94</v>
      </c>
      <c r="O8987">
        <v>29390</v>
      </c>
      <c r="P8987">
        <v>32320</v>
      </c>
      <c r="Q8987" t="s">
        <v>41</v>
      </c>
      <c r="R8987">
        <v>766</v>
      </c>
      <c r="S8987" s="2">
        <v>44887</v>
      </c>
      <c r="T8987" s="2">
        <v>44893</v>
      </c>
      <c r="U8987">
        <v>0</v>
      </c>
      <c r="V8987" t="s">
        <v>85</v>
      </c>
      <c r="W8987">
        <v>595</v>
      </c>
      <c r="X8987" t="s">
        <v>60</v>
      </c>
      <c r="Y8987" t="s">
        <v>72</v>
      </c>
      <c r="Z8987">
        <v>0</v>
      </c>
      <c r="AA8987">
        <v>131</v>
      </c>
      <c r="AB8987">
        <v>31624</v>
      </c>
      <c r="AC8987" t="s">
        <v>46</v>
      </c>
    </row>
    <row r="8988" spans="1:29" x14ac:dyDescent="0.3">
      <c r="A8988" s="1" t="s">
        <v>47</v>
      </c>
      <c r="B8988" t="s">
        <v>48</v>
      </c>
      <c r="C8988" t="s">
        <v>457</v>
      </c>
      <c r="D8988" t="s">
        <v>98</v>
      </c>
      <c r="E8988">
        <v>7</v>
      </c>
      <c r="F8988" t="s">
        <v>221</v>
      </c>
      <c r="G8988" t="s">
        <v>250</v>
      </c>
      <c r="H8988" t="s">
        <v>35</v>
      </c>
      <c r="I8988" t="s">
        <v>3473</v>
      </c>
      <c r="J8988" t="s">
        <v>12608</v>
      </c>
      <c r="K8988" t="s">
        <v>19211</v>
      </c>
      <c r="L8988" t="s">
        <v>19212</v>
      </c>
      <c r="M8988" t="s">
        <v>220</v>
      </c>
      <c r="N8988" t="s">
        <v>84</v>
      </c>
      <c r="O8988">
        <v>16898</v>
      </c>
      <c r="P8988">
        <v>20245</v>
      </c>
      <c r="Q8988" t="s">
        <v>59</v>
      </c>
      <c r="R8988">
        <v>741</v>
      </c>
      <c r="S8988" s="2">
        <v>44528</v>
      </c>
      <c r="T8988" t="s">
        <v>42</v>
      </c>
      <c r="U8988">
        <v>4166</v>
      </c>
      <c r="V8988" t="s">
        <v>85</v>
      </c>
      <c r="W8988">
        <v>572</v>
      </c>
      <c r="X8988" t="s">
        <v>44</v>
      </c>
      <c r="Y8988" t="s">
        <v>72</v>
      </c>
      <c r="Z8988">
        <v>0</v>
      </c>
      <c r="AA8988">
        <v>275</v>
      </c>
      <c r="AB8988">
        <v>19762</v>
      </c>
      <c r="AC8988" t="s">
        <v>46</v>
      </c>
    </row>
    <row r="8989" spans="1:29" x14ac:dyDescent="0.3">
      <c r="A8989" s="1" t="s">
        <v>47</v>
      </c>
      <c r="B8989" t="s">
        <v>117</v>
      </c>
      <c r="C8989" t="s">
        <v>865</v>
      </c>
      <c r="D8989" t="s">
        <v>185</v>
      </c>
      <c r="E8989">
        <v>4</v>
      </c>
      <c r="F8989" t="s">
        <v>129</v>
      </c>
      <c r="G8989" t="s">
        <v>130</v>
      </c>
      <c r="H8989" t="s">
        <v>79</v>
      </c>
      <c r="I8989" t="s">
        <v>377</v>
      </c>
      <c r="J8989" t="s">
        <v>560</v>
      </c>
      <c r="K8989" t="s">
        <v>19213</v>
      </c>
      <c r="L8989" t="s">
        <v>19214</v>
      </c>
      <c r="M8989" t="s">
        <v>248</v>
      </c>
      <c r="N8989" t="s">
        <v>58</v>
      </c>
      <c r="O8989">
        <v>29563</v>
      </c>
      <c r="P8989">
        <v>31943</v>
      </c>
      <c r="Q8989" t="s">
        <v>59</v>
      </c>
      <c r="R8989">
        <v>287</v>
      </c>
      <c r="S8989" s="2">
        <v>45015</v>
      </c>
      <c r="T8989" s="2">
        <v>45031</v>
      </c>
      <c r="U8989">
        <v>3447</v>
      </c>
      <c r="V8989" t="s">
        <v>71</v>
      </c>
      <c r="W8989">
        <v>797</v>
      </c>
      <c r="X8989" t="s">
        <v>60</v>
      </c>
      <c r="Y8989" t="s">
        <v>72</v>
      </c>
      <c r="Z8989">
        <v>2386</v>
      </c>
      <c r="AA8989">
        <v>181</v>
      </c>
      <c r="AB8989">
        <v>30166</v>
      </c>
      <c r="AC8989" t="s">
        <v>73</v>
      </c>
    </row>
    <row r="8990" spans="1:29" x14ac:dyDescent="0.3">
      <c r="A8990" s="1" t="s">
        <v>47</v>
      </c>
      <c r="B8990" t="s">
        <v>117</v>
      </c>
      <c r="C8990" t="s">
        <v>2114</v>
      </c>
      <c r="D8990" t="s">
        <v>32</v>
      </c>
      <c r="E8990">
        <v>9</v>
      </c>
      <c r="F8990" t="s">
        <v>33</v>
      </c>
      <c r="G8990" t="s">
        <v>170</v>
      </c>
      <c r="H8990" t="s">
        <v>35</v>
      </c>
      <c r="I8990" t="s">
        <v>4871</v>
      </c>
      <c r="J8990" t="s">
        <v>553</v>
      </c>
      <c r="K8990" t="s">
        <v>19215</v>
      </c>
      <c r="L8990" t="s">
        <v>19216</v>
      </c>
      <c r="M8990" t="s">
        <v>126</v>
      </c>
      <c r="N8990" t="s">
        <v>40</v>
      </c>
      <c r="O8990">
        <v>21796</v>
      </c>
      <c r="P8990">
        <v>26746</v>
      </c>
      <c r="Q8990" t="s">
        <v>41</v>
      </c>
      <c r="R8990">
        <v>781</v>
      </c>
      <c r="S8990" s="2">
        <v>44864</v>
      </c>
      <c r="T8990" s="2">
        <v>44873</v>
      </c>
      <c r="U8990">
        <v>0</v>
      </c>
      <c r="V8990" t="s">
        <v>43</v>
      </c>
      <c r="W8990">
        <v>538</v>
      </c>
      <c r="X8990" t="s">
        <v>60</v>
      </c>
      <c r="Y8990" t="s">
        <v>61</v>
      </c>
      <c r="Z8990">
        <v>0</v>
      </c>
      <c r="AA8990">
        <v>823</v>
      </c>
      <c r="AB8990">
        <v>23018</v>
      </c>
      <c r="AC8990" t="s">
        <v>107</v>
      </c>
    </row>
    <row r="8991" spans="1:29" x14ac:dyDescent="0.3">
      <c r="A8991" s="1" t="s">
        <v>47</v>
      </c>
      <c r="B8991" t="s">
        <v>153</v>
      </c>
      <c r="C8991" t="s">
        <v>7596</v>
      </c>
      <c r="D8991" t="s">
        <v>119</v>
      </c>
      <c r="E8991">
        <v>5</v>
      </c>
      <c r="F8991" t="s">
        <v>129</v>
      </c>
      <c r="G8991" t="s">
        <v>298</v>
      </c>
      <c r="H8991" t="s">
        <v>79</v>
      </c>
      <c r="I8991" t="s">
        <v>735</v>
      </c>
      <c r="J8991" t="s">
        <v>1549</v>
      </c>
      <c r="K8991" t="s">
        <v>19217</v>
      </c>
      <c r="L8991" t="s">
        <v>19218</v>
      </c>
      <c r="M8991" t="s">
        <v>1707</v>
      </c>
      <c r="N8991" t="s">
        <v>58</v>
      </c>
      <c r="O8991">
        <v>16267</v>
      </c>
      <c r="P8991">
        <v>20958</v>
      </c>
      <c r="Q8991" t="s">
        <v>41</v>
      </c>
      <c r="R8991">
        <v>509</v>
      </c>
      <c r="S8991" s="2">
        <v>45130</v>
      </c>
      <c r="T8991" t="s">
        <v>42</v>
      </c>
      <c r="U8991">
        <v>0</v>
      </c>
      <c r="V8991" t="s">
        <v>71</v>
      </c>
      <c r="W8991">
        <v>566</v>
      </c>
      <c r="X8991" t="s">
        <v>44</v>
      </c>
      <c r="Y8991" t="s">
        <v>45</v>
      </c>
      <c r="Z8991">
        <v>1492</v>
      </c>
      <c r="AA8991">
        <v>533</v>
      </c>
      <c r="AB8991">
        <v>19022</v>
      </c>
      <c r="AC8991" t="s">
        <v>46</v>
      </c>
    </row>
    <row r="8992" spans="1:29" x14ac:dyDescent="0.3">
      <c r="A8992" s="1" t="s">
        <v>47</v>
      </c>
      <c r="B8992" t="s">
        <v>592</v>
      </c>
      <c r="C8992" t="s">
        <v>2701</v>
      </c>
      <c r="D8992" t="s">
        <v>119</v>
      </c>
      <c r="E8992">
        <v>6</v>
      </c>
      <c r="F8992" t="s">
        <v>129</v>
      </c>
      <c r="G8992" t="s">
        <v>130</v>
      </c>
      <c r="H8992" t="s">
        <v>79</v>
      </c>
      <c r="I8992" t="s">
        <v>2566</v>
      </c>
      <c r="J8992" t="s">
        <v>2043</v>
      </c>
      <c r="K8992" t="s">
        <v>19219</v>
      </c>
      <c r="L8992" t="s">
        <v>19220</v>
      </c>
      <c r="M8992" t="s">
        <v>2150</v>
      </c>
      <c r="N8992" t="s">
        <v>58</v>
      </c>
      <c r="O8992">
        <v>17834</v>
      </c>
      <c r="P8992">
        <v>21607</v>
      </c>
      <c r="Q8992" t="s">
        <v>95</v>
      </c>
      <c r="R8992">
        <v>40</v>
      </c>
      <c r="S8992" s="2">
        <v>44902</v>
      </c>
      <c r="T8992" s="2">
        <v>44919</v>
      </c>
      <c r="U8992">
        <v>0</v>
      </c>
      <c r="V8992" t="s">
        <v>106</v>
      </c>
      <c r="W8992">
        <v>493</v>
      </c>
      <c r="X8992" t="s">
        <v>60</v>
      </c>
      <c r="Y8992" t="s">
        <v>72</v>
      </c>
      <c r="Z8992">
        <v>1375</v>
      </c>
      <c r="AA8992">
        <v>884</v>
      </c>
      <c r="AB8992">
        <v>19751</v>
      </c>
      <c r="AC8992" t="s">
        <v>46</v>
      </c>
    </row>
    <row r="8993" spans="1:29" x14ac:dyDescent="0.3">
      <c r="A8993" s="1" t="s">
        <v>47</v>
      </c>
      <c r="B8993" t="s">
        <v>136</v>
      </c>
      <c r="C8993" t="s">
        <v>1540</v>
      </c>
      <c r="D8993" t="s">
        <v>169</v>
      </c>
      <c r="E8993">
        <v>9</v>
      </c>
      <c r="F8993" t="s">
        <v>64</v>
      </c>
      <c r="G8993" t="s">
        <v>388</v>
      </c>
      <c r="H8993" t="s">
        <v>35</v>
      </c>
      <c r="I8993" t="s">
        <v>966</v>
      </c>
      <c r="J8993" t="s">
        <v>2844</v>
      </c>
      <c r="K8993" t="s">
        <v>19221</v>
      </c>
      <c r="L8993" t="s">
        <v>19222</v>
      </c>
      <c r="M8993" t="s">
        <v>207</v>
      </c>
      <c r="N8993" t="s">
        <v>58</v>
      </c>
      <c r="O8993">
        <v>23066</v>
      </c>
      <c r="P8993">
        <v>28013</v>
      </c>
      <c r="Q8993" t="s">
        <v>95</v>
      </c>
      <c r="R8993">
        <v>199</v>
      </c>
      <c r="S8993" s="2">
        <v>45041</v>
      </c>
      <c r="T8993" t="s">
        <v>42</v>
      </c>
      <c r="U8993">
        <v>0</v>
      </c>
      <c r="V8993" t="s">
        <v>43</v>
      </c>
      <c r="W8993">
        <v>622</v>
      </c>
      <c r="X8993" t="s">
        <v>44</v>
      </c>
      <c r="Y8993" t="s">
        <v>72</v>
      </c>
      <c r="Z8993">
        <v>4327</v>
      </c>
      <c r="AA8993">
        <v>15</v>
      </c>
      <c r="AB8993">
        <v>23407</v>
      </c>
      <c r="AC8993" t="s">
        <v>46</v>
      </c>
    </row>
    <row r="8994" spans="1:29" x14ac:dyDescent="0.3">
      <c r="A8994" s="1" t="s">
        <v>29</v>
      </c>
      <c r="B8994" t="s">
        <v>228</v>
      </c>
      <c r="C8994" t="s">
        <v>989</v>
      </c>
      <c r="D8994" t="s">
        <v>178</v>
      </c>
      <c r="E8994">
        <v>4</v>
      </c>
      <c r="F8994" t="s">
        <v>99</v>
      </c>
      <c r="G8994" t="s">
        <v>1638</v>
      </c>
      <c r="H8994" t="s">
        <v>79</v>
      </c>
      <c r="I8994" t="s">
        <v>1589</v>
      </c>
      <c r="J8994" t="s">
        <v>1419</v>
      </c>
      <c r="K8994" t="s">
        <v>19223</v>
      </c>
      <c r="L8994" t="s">
        <v>19224</v>
      </c>
      <c r="M8994" t="s">
        <v>640</v>
      </c>
      <c r="N8994" t="s">
        <v>84</v>
      </c>
      <c r="O8994">
        <v>3894</v>
      </c>
      <c r="P8994">
        <v>7035</v>
      </c>
      <c r="Q8994" t="s">
        <v>59</v>
      </c>
      <c r="R8994">
        <v>736</v>
      </c>
      <c r="S8994" s="2">
        <v>44896</v>
      </c>
      <c r="T8994" s="2">
        <v>44922</v>
      </c>
      <c r="U8994">
        <v>49886</v>
      </c>
      <c r="V8994" t="s">
        <v>106</v>
      </c>
      <c r="W8994">
        <v>695</v>
      </c>
      <c r="X8994" t="s">
        <v>60</v>
      </c>
      <c r="Y8994" t="s">
        <v>72</v>
      </c>
      <c r="Z8994">
        <v>0</v>
      </c>
      <c r="AA8994">
        <v>952</v>
      </c>
      <c r="AB8994">
        <v>6565</v>
      </c>
      <c r="AC8994" t="s">
        <v>73</v>
      </c>
    </row>
    <row r="8995" spans="1:29" x14ac:dyDescent="0.3">
      <c r="A8995" s="1" t="s">
        <v>29</v>
      </c>
      <c r="B8995" t="s">
        <v>74</v>
      </c>
      <c r="C8995" t="s">
        <v>970</v>
      </c>
      <c r="D8995" t="s">
        <v>98</v>
      </c>
      <c r="E8995">
        <v>9</v>
      </c>
      <c r="F8995" t="s">
        <v>120</v>
      </c>
      <c r="G8995" t="s">
        <v>820</v>
      </c>
      <c r="H8995" t="s">
        <v>79</v>
      </c>
      <c r="I8995" t="s">
        <v>626</v>
      </c>
      <c r="J8995" t="s">
        <v>1567</v>
      </c>
      <c r="K8995" t="s">
        <v>19225</v>
      </c>
      <c r="L8995" t="s">
        <v>19226</v>
      </c>
      <c r="M8995" t="s">
        <v>175</v>
      </c>
      <c r="N8995" t="s">
        <v>94</v>
      </c>
      <c r="O8995">
        <v>20821</v>
      </c>
      <c r="P8995">
        <v>25623</v>
      </c>
      <c r="Q8995" t="s">
        <v>95</v>
      </c>
      <c r="R8995">
        <v>292</v>
      </c>
      <c r="S8995" s="2">
        <v>44892</v>
      </c>
      <c r="T8995" s="2">
        <v>44915</v>
      </c>
      <c r="U8995">
        <v>0</v>
      </c>
      <c r="V8995" t="s">
        <v>85</v>
      </c>
      <c r="W8995">
        <v>651</v>
      </c>
      <c r="X8995" t="s">
        <v>60</v>
      </c>
      <c r="Y8995" t="s">
        <v>72</v>
      </c>
      <c r="Z8995">
        <v>0</v>
      </c>
      <c r="AA8995">
        <v>460</v>
      </c>
      <c r="AB8995">
        <v>21872</v>
      </c>
      <c r="AC8995" t="s">
        <v>73</v>
      </c>
    </row>
    <row r="8996" spans="1:29" x14ac:dyDescent="0.3">
      <c r="A8996" s="1" t="s">
        <v>47</v>
      </c>
      <c r="B8996" t="s">
        <v>117</v>
      </c>
      <c r="C8996" t="s">
        <v>920</v>
      </c>
      <c r="D8996" t="s">
        <v>110</v>
      </c>
      <c r="E8996">
        <v>4</v>
      </c>
      <c r="F8996" t="s">
        <v>64</v>
      </c>
      <c r="G8996" t="s">
        <v>258</v>
      </c>
      <c r="H8996" t="s">
        <v>35</v>
      </c>
      <c r="I8996" t="s">
        <v>990</v>
      </c>
      <c r="J8996" t="s">
        <v>10656</v>
      </c>
      <c r="K8996" t="s">
        <v>19227</v>
      </c>
      <c r="L8996" t="s">
        <v>19228</v>
      </c>
      <c r="M8996" t="s">
        <v>1326</v>
      </c>
      <c r="N8996" t="s">
        <v>40</v>
      </c>
      <c r="O8996">
        <v>13170</v>
      </c>
      <c r="P8996">
        <v>17228</v>
      </c>
      <c r="Q8996" t="s">
        <v>41</v>
      </c>
      <c r="R8996">
        <v>256</v>
      </c>
      <c r="S8996" s="2">
        <v>44657</v>
      </c>
      <c r="T8996" t="s">
        <v>42</v>
      </c>
      <c r="U8996">
        <v>0</v>
      </c>
      <c r="V8996" t="s">
        <v>43</v>
      </c>
      <c r="W8996">
        <v>582</v>
      </c>
      <c r="X8996" t="s">
        <v>44</v>
      </c>
      <c r="Y8996" t="s">
        <v>45</v>
      </c>
      <c r="Z8996">
        <v>0</v>
      </c>
      <c r="AA8996">
        <v>782</v>
      </c>
      <c r="AB8996">
        <v>14299</v>
      </c>
      <c r="AC8996" t="s">
        <v>107</v>
      </c>
    </row>
    <row r="8997" spans="1:29" x14ac:dyDescent="0.3">
      <c r="A8997" s="1" t="s">
        <v>47</v>
      </c>
      <c r="B8997" t="s">
        <v>145</v>
      </c>
      <c r="C8997" t="s">
        <v>1527</v>
      </c>
      <c r="D8997" t="s">
        <v>155</v>
      </c>
      <c r="E8997">
        <v>9</v>
      </c>
      <c r="F8997" t="s">
        <v>64</v>
      </c>
      <c r="G8997" t="s">
        <v>1152</v>
      </c>
      <c r="H8997" t="s">
        <v>35</v>
      </c>
      <c r="I8997" t="s">
        <v>434</v>
      </c>
      <c r="J8997" t="s">
        <v>8439</v>
      </c>
      <c r="K8997" t="s">
        <v>19229</v>
      </c>
      <c r="L8997" t="s">
        <v>19230</v>
      </c>
      <c r="M8997" t="s">
        <v>499</v>
      </c>
      <c r="N8997" t="s">
        <v>84</v>
      </c>
      <c r="O8997">
        <v>28554</v>
      </c>
      <c r="P8997">
        <v>30822</v>
      </c>
      <c r="Q8997" t="s">
        <v>95</v>
      </c>
      <c r="R8997">
        <v>192</v>
      </c>
      <c r="S8997" s="2">
        <v>44994</v>
      </c>
      <c r="T8997" s="2">
        <v>45010</v>
      </c>
      <c r="U8997">
        <v>0</v>
      </c>
      <c r="V8997" t="s">
        <v>43</v>
      </c>
      <c r="W8997">
        <v>831</v>
      </c>
      <c r="X8997" t="s">
        <v>60</v>
      </c>
      <c r="Y8997" t="s">
        <v>45</v>
      </c>
      <c r="Z8997">
        <v>0</v>
      </c>
      <c r="AA8997">
        <v>342</v>
      </c>
      <c r="AB8997">
        <v>29321</v>
      </c>
      <c r="AC8997" t="s">
        <v>46</v>
      </c>
    </row>
    <row r="8998" spans="1:29" x14ac:dyDescent="0.3">
      <c r="A8998" s="1" t="s">
        <v>47</v>
      </c>
      <c r="B8998" t="s">
        <v>108</v>
      </c>
      <c r="C8998" t="s">
        <v>655</v>
      </c>
      <c r="D8998" t="s">
        <v>236</v>
      </c>
      <c r="E8998">
        <v>6</v>
      </c>
      <c r="F8998" t="s">
        <v>99</v>
      </c>
      <c r="G8998" t="s">
        <v>724</v>
      </c>
      <c r="H8998" t="s">
        <v>79</v>
      </c>
      <c r="I8998" t="s">
        <v>990</v>
      </c>
      <c r="J8998" t="s">
        <v>485</v>
      </c>
      <c r="K8998" t="s">
        <v>19231</v>
      </c>
      <c r="L8998" t="s">
        <v>19232</v>
      </c>
      <c r="M8998" t="s">
        <v>1422</v>
      </c>
      <c r="N8998" t="s">
        <v>94</v>
      </c>
      <c r="O8998">
        <v>14024</v>
      </c>
      <c r="P8998">
        <v>18556</v>
      </c>
      <c r="Q8998" t="s">
        <v>41</v>
      </c>
      <c r="R8998">
        <v>734</v>
      </c>
      <c r="S8998" s="2">
        <v>44664</v>
      </c>
      <c r="T8998" s="2">
        <v>44666</v>
      </c>
      <c r="U8998">
        <v>0</v>
      </c>
      <c r="V8998" t="s">
        <v>106</v>
      </c>
      <c r="W8998">
        <v>507</v>
      </c>
      <c r="X8998" t="s">
        <v>60</v>
      </c>
      <c r="Y8998" t="s">
        <v>72</v>
      </c>
      <c r="Z8998">
        <v>0</v>
      </c>
      <c r="AA8998">
        <v>776</v>
      </c>
      <c r="AB8998">
        <v>18022</v>
      </c>
      <c r="AC8998" t="s">
        <v>107</v>
      </c>
    </row>
    <row r="8999" spans="1:29" x14ac:dyDescent="0.3">
      <c r="A8999" s="1" t="s">
        <v>47</v>
      </c>
      <c r="B8999" t="s">
        <v>48</v>
      </c>
      <c r="C8999" t="s">
        <v>2136</v>
      </c>
      <c r="D8999" t="s">
        <v>257</v>
      </c>
      <c r="E8999">
        <v>4</v>
      </c>
      <c r="F8999" t="s">
        <v>221</v>
      </c>
      <c r="G8999" t="s">
        <v>1096</v>
      </c>
      <c r="H8999" t="s">
        <v>79</v>
      </c>
      <c r="I8999" t="s">
        <v>3190</v>
      </c>
      <c r="J8999" t="s">
        <v>2624</v>
      </c>
      <c r="K8999" t="s">
        <v>19233</v>
      </c>
      <c r="L8999" t="s">
        <v>19234</v>
      </c>
      <c r="M8999" t="s">
        <v>303</v>
      </c>
      <c r="N8999" t="s">
        <v>58</v>
      </c>
      <c r="O8999">
        <v>15818</v>
      </c>
      <c r="P8999">
        <v>20614</v>
      </c>
      <c r="Q8999" t="s">
        <v>95</v>
      </c>
      <c r="R8999">
        <v>902</v>
      </c>
      <c r="S8999" s="2">
        <v>45028</v>
      </c>
      <c r="T8999" s="2">
        <v>45041</v>
      </c>
      <c r="U8999">
        <v>0</v>
      </c>
      <c r="V8999" t="s">
        <v>85</v>
      </c>
      <c r="W8999">
        <v>841</v>
      </c>
      <c r="X8999" t="s">
        <v>60</v>
      </c>
      <c r="Y8999" t="s">
        <v>72</v>
      </c>
      <c r="Z8999">
        <v>3085</v>
      </c>
      <c r="AA8999">
        <v>472</v>
      </c>
      <c r="AB8999">
        <v>17501</v>
      </c>
      <c r="AC8999" t="s">
        <v>107</v>
      </c>
    </row>
    <row r="9000" spans="1:29" x14ac:dyDescent="0.3">
      <c r="A9000" s="1" t="s">
        <v>47</v>
      </c>
      <c r="B9000" t="s">
        <v>145</v>
      </c>
      <c r="C9000" t="s">
        <v>2354</v>
      </c>
      <c r="D9000" t="s">
        <v>98</v>
      </c>
      <c r="E9000">
        <v>5</v>
      </c>
      <c r="F9000" t="s">
        <v>271</v>
      </c>
      <c r="G9000" t="s">
        <v>1110</v>
      </c>
      <c r="H9000" t="s">
        <v>35</v>
      </c>
      <c r="I9000" t="s">
        <v>244</v>
      </c>
      <c r="J9000" t="s">
        <v>2605</v>
      </c>
      <c r="K9000" t="s">
        <v>19235</v>
      </c>
      <c r="L9000" t="s">
        <v>19236</v>
      </c>
      <c r="M9000" t="s">
        <v>499</v>
      </c>
      <c r="N9000" t="s">
        <v>40</v>
      </c>
      <c r="O9000">
        <v>15701</v>
      </c>
      <c r="P9000">
        <v>20129</v>
      </c>
      <c r="Q9000" t="s">
        <v>95</v>
      </c>
      <c r="R9000">
        <v>895</v>
      </c>
      <c r="S9000" s="2">
        <v>44278</v>
      </c>
      <c r="T9000" s="2">
        <v>44307</v>
      </c>
      <c r="U9000">
        <v>0</v>
      </c>
      <c r="V9000" t="s">
        <v>43</v>
      </c>
      <c r="W9000">
        <v>731</v>
      </c>
      <c r="X9000" t="s">
        <v>60</v>
      </c>
      <c r="Y9000" t="s">
        <v>61</v>
      </c>
      <c r="Z9000">
        <v>0</v>
      </c>
      <c r="AA9000">
        <v>291</v>
      </c>
      <c r="AB9000">
        <v>17022</v>
      </c>
      <c r="AC9000" t="s">
        <v>73</v>
      </c>
    </row>
    <row r="9001" spans="1:29" x14ac:dyDescent="0.3">
      <c r="A9001" s="1" t="s">
        <v>29</v>
      </c>
      <c r="B9001" t="s">
        <v>86</v>
      </c>
      <c r="C9001" t="s">
        <v>1266</v>
      </c>
      <c r="D9001" t="s">
        <v>236</v>
      </c>
      <c r="E9001">
        <v>7</v>
      </c>
      <c r="F9001" t="s">
        <v>221</v>
      </c>
      <c r="G9001" t="s">
        <v>222</v>
      </c>
      <c r="H9001" t="s">
        <v>79</v>
      </c>
      <c r="I9001" t="s">
        <v>910</v>
      </c>
      <c r="J9001" t="s">
        <v>3401</v>
      </c>
      <c r="K9001" t="s">
        <v>19237</v>
      </c>
      <c r="L9001" t="s">
        <v>19238</v>
      </c>
      <c r="M9001" t="s">
        <v>2131</v>
      </c>
      <c r="N9001" t="s">
        <v>84</v>
      </c>
      <c r="O9001">
        <v>12773</v>
      </c>
      <c r="P9001">
        <v>16060</v>
      </c>
      <c r="Q9001" t="s">
        <v>41</v>
      </c>
      <c r="R9001">
        <v>408</v>
      </c>
      <c r="S9001" s="2">
        <v>44840</v>
      </c>
      <c r="T9001" s="2">
        <v>44863</v>
      </c>
      <c r="U9001">
        <v>0</v>
      </c>
      <c r="V9001" t="s">
        <v>43</v>
      </c>
      <c r="W9001">
        <v>635</v>
      </c>
      <c r="X9001" t="s">
        <v>60</v>
      </c>
      <c r="Y9001" t="s">
        <v>61</v>
      </c>
      <c r="Z9001">
        <v>0</v>
      </c>
      <c r="AA9001">
        <v>452</v>
      </c>
      <c r="AB9001">
        <v>15936</v>
      </c>
      <c r="AC9001" t="s">
        <v>73</v>
      </c>
    </row>
    <row r="9002" spans="1:29" x14ac:dyDescent="0.3">
      <c r="A9002" s="1" t="s">
        <v>47</v>
      </c>
      <c r="B9002" t="s">
        <v>48</v>
      </c>
      <c r="C9002" t="s">
        <v>1169</v>
      </c>
      <c r="D9002" t="s">
        <v>119</v>
      </c>
      <c r="E9002">
        <v>3</v>
      </c>
      <c r="F9002" t="s">
        <v>221</v>
      </c>
      <c r="G9002" t="s">
        <v>1096</v>
      </c>
      <c r="H9002" t="s">
        <v>35</v>
      </c>
      <c r="I9002" t="s">
        <v>621</v>
      </c>
      <c r="J9002" t="s">
        <v>141</v>
      </c>
      <c r="K9002" t="s">
        <v>19239</v>
      </c>
      <c r="L9002" t="s">
        <v>19240</v>
      </c>
      <c r="M9002" t="s">
        <v>556</v>
      </c>
      <c r="N9002" t="s">
        <v>58</v>
      </c>
      <c r="O9002">
        <v>11549</v>
      </c>
      <c r="P9002">
        <v>14402</v>
      </c>
      <c r="Q9002" t="s">
        <v>59</v>
      </c>
      <c r="R9002">
        <v>238</v>
      </c>
      <c r="S9002" s="2">
        <v>45192</v>
      </c>
      <c r="T9002" t="s">
        <v>42</v>
      </c>
      <c r="U9002">
        <v>32565</v>
      </c>
      <c r="V9002" t="s">
        <v>43</v>
      </c>
      <c r="W9002">
        <v>571</v>
      </c>
      <c r="X9002" t="s">
        <v>44</v>
      </c>
      <c r="Y9002" t="s">
        <v>61</v>
      </c>
      <c r="Z9002">
        <v>4780</v>
      </c>
      <c r="AA9002">
        <v>588</v>
      </c>
      <c r="AB9002">
        <v>13228</v>
      </c>
      <c r="AC9002" t="s">
        <v>73</v>
      </c>
    </row>
    <row r="9003" spans="1:29" x14ac:dyDescent="0.3">
      <c r="A9003" s="1" t="s">
        <v>47</v>
      </c>
      <c r="B9003" t="s">
        <v>234</v>
      </c>
      <c r="C9003" t="s">
        <v>796</v>
      </c>
      <c r="D9003" t="s">
        <v>169</v>
      </c>
      <c r="E9003">
        <v>6</v>
      </c>
      <c r="F9003" t="s">
        <v>271</v>
      </c>
      <c r="G9003" t="s">
        <v>1298</v>
      </c>
      <c r="H9003" t="s">
        <v>79</v>
      </c>
      <c r="I9003" t="s">
        <v>299</v>
      </c>
      <c r="J9003" t="s">
        <v>1106</v>
      </c>
      <c r="K9003" t="s">
        <v>19241</v>
      </c>
      <c r="L9003" t="s">
        <v>19242</v>
      </c>
      <c r="M9003" t="s">
        <v>2944</v>
      </c>
      <c r="N9003" t="s">
        <v>94</v>
      </c>
      <c r="O9003">
        <v>16072</v>
      </c>
      <c r="P9003">
        <v>20738</v>
      </c>
      <c r="Q9003" t="s">
        <v>59</v>
      </c>
      <c r="R9003">
        <v>141</v>
      </c>
      <c r="S9003" s="2">
        <v>45116</v>
      </c>
      <c r="T9003" s="2">
        <v>45140</v>
      </c>
      <c r="U9003">
        <v>4938</v>
      </c>
      <c r="V9003" t="s">
        <v>106</v>
      </c>
      <c r="W9003">
        <v>462</v>
      </c>
      <c r="X9003" t="s">
        <v>60</v>
      </c>
      <c r="Y9003" t="s">
        <v>72</v>
      </c>
      <c r="Z9003">
        <v>0</v>
      </c>
      <c r="AA9003">
        <v>554</v>
      </c>
      <c r="AB9003">
        <v>18585</v>
      </c>
      <c r="AC9003" t="s">
        <v>73</v>
      </c>
    </row>
    <row r="9004" spans="1:29" x14ac:dyDescent="0.3">
      <c r="A9004" s="1" t="s">
        <v>29</v>
      </c>
      <c r="B9004" t="s">
        <v>363</v>
      </c>
      <c r="C9004" t="s">
        <v>1409</v>
      </c>
      <c r="D9004" t="s">
        <v>236</v>
      </c>
      <c r="E9004">
        <v>10</v>
      </c>
      <c r="F9004" t="s">
        <v>120</v>
      </c>
      <c r="G9004" t="s">
        <v>121</v>
      </c>
      <c r="H9004" t="s">
        <v>35</v>
      </c>
      <c r="I9004" t="s">
        <v>4365</v>
      </c>
      <c r="J9004" t="s">
        <v>10414</v>
      </c>
      <c r="K9004" t="s">
        <v>19243</v>
      </c>
      <c r="L9004" t="s">
        <v>19244</v>
      </c>
      <c r="M9004" t="s">
        <v>369</v>
      </c>
      <c r="N9004" t="s">
        <v>58</v>
      </c>
      <c r="O9004">
        <v>20901</v>
      </c>
      <c r="P9004">
        <v>24874</v>
      </c>
      <c r="Q9004" t="s">
        <v>41</v>
      </c>
      <c r="R9004">
        <v>121</v>
      </c>
      <c r="S9004" s="2">
        <v>44563</v>
      </c>
      <c r="T9004" s="2">
        <v>44572</v>
      </c>
      <c r="U9004">
        <v>0</v>
      </c>
      <c r="V9004" t="s">
        <v>85</v>
      </c>
      <c r="W9004">
        <v>674</v>
      </c>
      <c r="X9004" t="s">
        <v>60</v>
      </c>
      <c r="Y9004" t="s">
        <v>72</v>
      </c>
      <c r="Z9004">
        <v>4690</v>
      </c>
      <c r="AA9004">
        <v>192</v>
      </c>
      <c r="AB9004">
        <v>24402</v>
      </c>
      <c r="AC9004" t="s">
        <v>46</v>
      </c>
    </row>
    <row r="9005" spans="1:29" x14ac:dyDescent="0.3">
      <c r="A9005" s="1" t="s">
        <v>47</v>
      </c>
      <c r="B9005" t="s">
        <v>117</v>
      </c>
      <c r="C9005" t="s">
        <v>920</v>
      </c>
      <c r="D9005" t="s">
        <v>387</v>
      </c>
      <c r="E9005">
        <v>6</v>
      </c>
      <c r="F9005" t="s">
        <v>271</v>
      </c>
      <c r="G9005" t="s">
        <v>689</v>
      </c>
      <c r="H9005" t="s">
        <v>35</v>
      </c>
      <c r="I9005" t="s">
        <v>5150</v>
      </c>
      <c r="J9005" t="s">
        <v>766</v>
      </c>
      <c r="K9005" t="s">
        <v>19245</v>
      </c>
      <c r="L9005" t="s">
        <v>19246</v>
      </c>
      <c r="M9005" t="s">
        <v>1852</v>
      </c>
      <c r="N9005" t="s">
        <v>58</v>
      </c>
      <c r="O9005">
        <v>18787</v>
      </c>
      <c r="P9005">
        <v>22774</v>
      </c>
      <c r="Q9005" t="s">
        <v>41</v>
      </c>
      <c r="R9005">
        <v>944</v>
      </c>
      <c r="S9005" s="2">
        <v>44940</v>
      </c>
      <c r="T9005" s="2">
        <v>44963</v>
      </c>
      <c r="U9005">
        <v>0</v>
      </c>
      <c r="V9005" t="s">
        <v>85</v>
      </c>
      <c r="W9005">
        <v>566</v>
      </c>
      <c r="X9005" t="s">
        <v>60</v>
      </c>
      <c r="Y9005" t="s">
        <v>45</v>
      </c>
      <c r="Z9005">
        <v>2407</v>
      </c>
      <c r="AA9005">
        <v>788</v>
      </c>
      <c r="AB9005">
        <v>21611</v>
      </c>
      <c r="AC9005" t="s">
        <v>46</v>
      </c>
    </row>
    <row r="9006" spans="1:29" x14ac:dyDescent="0.3">
      <c r="A9006" s="1" t="s">
        <v>29</v>
      </c>
      <c r="B9006" t="s">
        <v>30</v>
      </c>
      <c r="C9006" t="s">
        <v>2187</v>
      </c>
      <c r="D9006" t="s">
        <v>119</v>
      </c>
      <c r="E9006">
        <v>1</v>
      </c>
      <c r="F9006" t="s">
        <v>33</v>
      </c>
      <c r="G9006" t="s">
        <v>209</v>
      </c>
      <c r="H9006" t="s">
        <v>35</v>
      </c>
      <c r="I9006" t="s">
        <v>1105</v>
      </c>
      <c r="J9006" t="s">
        <v>3898</v>
      </c>
      <c r="K9006" t="s">
        <v>19247</v>
      </c>
      <c r="L9006" t="s">
        <v>19248</v>
      </c>
      <c r="M9006" t="s">
        <v>1039</v>
      </c>
      <c r="N9006" t="s">
        <v>84</v>
      </c>
      <c r="O9006">
        <v>29990</v>
      </c>
      <c r="P9006">
        <v>34259</v>
      </c>
      <c r="Q9006" t="s">
        <v>41</v>
      </c>
      <c r="R9006">
        <v>55</v>
      </c>
      <c r="S9006" s="2">
        <v>44836</v>
      </c>
      <c r="T9006" t="s">
        <v>42</v>
      </c>
      <c r="U9006">
        <v>0</v>
      </c>
      <c r="V9006" t="s">
        <v>106</v>
      </c>
      <c r="W9006">
        <v>493</v>
      </c>
      <c r="X9006" t="s">
        <v>44</v>
      </c>
      <c r="Y9006" t="s">
        <v>45</v>
      </c>
      <c r="Z9006">
        <v>0</v>
      </c>
      <c r="AA9006">
        <v>949</v>
      </c>
      <c r="AB9006">
        <v>31232</v>
      </c>
      <c r="AC9006" t="s">
        <v>107</v>
      </c>
    </row>
    <row r="9007" spans="1:29" x14ac:dyDescent="0.3">
      <c r="A9007" s="1" t="s">
        <v>29</v>
      </c>
      <c r="B9007" t="s">
        <v>393</v>
      </c>
      <c r="C9007" t="s">
        <v>3127</v>
      </c>
      <c r="D9007" t="s">
        <v>185</v>
      </c>
      <c r="E9007">
        <v>1</v>
      </c>
      <c r="F9007" t="s">
        <v>77</v>
      </c>
      <c r="G9007" t="s">
        <v>932</v>
      </c>
      <c r="H9007" t="s">
        <v>79</v>
      </c>
      <c r="I9007" t="s">
        <v>849</v>
      </c>
      <c r="J9007" t="s">
        <v>828</v>
      </c>
      <c r="K9007" t="s">
        <v>19249</v>
      </c>
      <c r="L9007" t="s">
        <v>19250</v>
      </c>
      <c r="M9007" t="s">
        <v>846</v>
      </c>
      <c r="N9007" t="s">
        <v>94</v>
      </c>
      <c r="O9007">
        <v>26373</v>
      </c>
      <c r="P9007">
        <v>28977</v>
      </c>
      <c r="Q9007" t="s">
        <v>95</v>
      </c>
      <c r="R9007">
        <v>20</v>
      </c>
      <c r="S9007" s="2">
        <v>45172</v>
      </c>
      <c r="T9007" s="2">
        <v>45196</v>
      </c>
      <c r="U9007">
        <v>0</v>
      </c>
      <c r="V9007" t="s">
        <v>71</v>
      </c>
      <c r="W9007">
        <v>686</v>
      </c>
      <c r="X9007" t="s">
        <v>60</v>
      </c>
      <c r="Y9007" t="s">
        <v>45</v>
      </c>
      <c r="Z9007">
        <v>0</v>
      </c>
      <c r="AA9007">
        <v>154</v>
      </c>
      <c r="AB9007">
        <v>28468</v>
      </c>
      <c r="AC9007" t="s">
        <v>73</v>
      </c>
    </row>
    <row r="9008" spans="1:29" x14ac:dyDescent="0.3">
      <c r="A9008" s="1" t="s">
        <v>47</v>
      </c>
      <c r="B9008" t="s">
        <v>153</v>
      </c>
      <c r="C9008" t="s">
        <v>2424</v>
      </c>
      <c r="D9008" t="s">
        <v>387</v>
      </c>
      <c r="E9008">
        <v>2</v>
      </c>
      <c r="F9008" t="s">
        <v>120</v>
      </c>
      <c r="G9008" t="s">
        <v>121</v>
      </c>
      <c r="H9008" t="s">
        <v>79</v>
      </c>
      <c r="I9008" t="s">
        <v>1170</v>
      </c>
      <c r="J9008" t="s">
        <v>428</v>
      </c>
      <c r="K9008" t="s">
        <v>19251</v>
      </c>
      <c r="L9008" t="s">
        <v>19252</v>
      </c>
      <c r="M9008" t="s">
        <v>540</v>
      </c>
      <c r="N9008" t="s">
        <v>84</v>
      </c>
      <c r="O9008">
        <v>5443</v>
      </c>
      <c r="P9008">
        <v>10241</v>
      </c>
      <c r="Q9008" t="s">
        <v>95</v>
      </c>
      <c r="R9008">
        <v>330</v>
      </c>
      <c r="S9008" s="2">
        <v>44733</v>
      </c>
      <c r="T9008" s="2">
        <v>44736</v>
      </c>
      <c r="U9008">
        <v>0</v>
      </c>
      <c r="V9008" t="s">
        <v>85</v>
      </c>
      <c r="W9008">
        <v>641</v>
      </c>
      <c r="X9008" t="s">
        <v>60</v>
      </c>
      <c r="Y9008" t="s">
        <v>61</v>
      </c>
      <c r="Z9008">
        <v>0</v>
      </c>
      <c r="AA9008">
        <v>502</v>
      </c>
      <c r="AB9008">
        <v>6546</v>
      </c>
      <c r="AC9008" t="s">
        <v>107</v>
      </c>
    </row>
    <row r="9009" spans="1:29" x14ac:dyDescent="0.3">
      <c r="A9009" s="1" t="s">
        <v>29</v>
      </c>
      <c r="B9009" t="s">
        <v>96</v>
      </c>
      <c r="C9009" t="s">
        <v>1906</v>
      </c>
      <c r="D9009" t="s">
        <v>387</v>
      </c>
      <c r="E9009">
        <v>10</v>
      </c>
      <c r="F9009" t="s">
        <v>64</v>
      </c>
      <c r="G9009" t="s">
        <v>376</v>
      </c>
      <c r="H9009" t="s">
        <v>35</v>
      </c>
      <c r="I9009" t="s">
        <v>7714</v>
      </c>
      <c r="J9009" t="s">
        <v>1567</v>
      </c>
      <c r="K9009" t="s">
        <v>19253</v>
      </c>
      <c r="L9009" t="s">
        <v>19254</v>
      </c>
      <c r="M9009" t="s">
        <v>777</v>
      </c>
      <c r="N9009" t="s">
        <v>58</v>
      </c>
      <c r="O9009">
        <v>14199</v>
      </c>
      <c r="P9009">
        <v>17982</v>
      </c>
      <c r="Q9009" t="s">
        <v>95</v>
      </c>
      <c r="R9009">
        <v>330</v>
      </c>
      <c r="S9009" s="2">
        <v>45047</v>
      </c>
      <c r="T9009" s="2">
        <v>45071</v>
      </c>
      <c r="U9009">
        <v>0</v>
      </c>
      <c r="V9009" t="s">
        <v>71</v>
      </c>
      <c r="W9009">
        <v>787</v>
      </c>
      <c r="X9009" t="s">
        <v>60</v>
      </c>
      <c r="Y9009" t="s">
        <v>61</v>
      </c>
      <c r="Z9009">
        <v>2814</v>
      </c>
      <c r="AA9009">
        <v>311</v>
      </c>
      <c r="AB9009">
        <v>17887</v>
      </c>
      <c r="AC9009" t="s">
        <v>107</v>
      </c>
    </row>
    <row r="9010" spans="1:29" x14ac:dyDescent="0.3">
      <c r="A9010" s="1" t="s">
        <v>47</v>
      </c>
      <c r="B9010" t="s">
        <v>117</v>
      </c>
      <c r="C9010" t="s">
        <v>920</v>
      </c>
      <c r="D9010" t="s">
        <v>352</v>
      </c>
      <c r="E9010">
        <v>8</v>
      </c>
      <c r="F9010" t="s">
        <v>51</v>
      </c>
      <c r="G9010" t="s">
        <v>291</v>
      </c>
      <c r="H9010" t="s">
        <v>79</v>
      </c>
      <c r="I9010" t="s">
        <v>679</v>
      </c>
      <c r="J9010" t="s">
        <v>3198</v>
      </c>
      <c r="K9010" t="s">
        <v>19255</v>
      </c>
      <c r="L9010" t="s">
        <v>19256</v>
      </c>
      <c r="M9010" t="s">
        <v>126</v>
      </c>
      <c r="N9010" t="s">
        <v>84</v>
      </c>
      <c r="O9010">
        <v>9695</v>
      </c>
      <c r="P9010">
        <v>14465</v>
      </c>
      <c r="Q9010" t="s">
        <v>41</v>
      </c>
      <c r="R9010">
        <v>703</v>
      </c>
      <c r="S9010" s="2">
        <v>44813</v>
      </c>
      <c r="T9010" s="2">
        <v>44817</v>
      </c>
      <c r="U9010">
        <v>0</v>
      </c>
      <c r="V9010" t="s">
        <v>43</v>
      </c>
      <c r="W9010">
        <v>730</v>
      </c>
      <c r="X9010" t="s">
        <v>60</v>
      </c>
      <c r="Y9010" t="s">
        <v>72</v>
      </c>
      <c r="Z9010">
        <v>0</v>
      </c>
      <c r="AA9010">
        <v>822</v>
      </c>
      <c r="AB9010">
        <v>13467</v>
      </c>
      <c r="AC9010" t="s">
        <v>46</v>
      </c>
    </row>
    <row r="9011" spans="1:29" x14ac:dyDescent="0.3">
      <c r="A9011" s="1" t="s">
        <v>29</v>
      </c>
      <c r="B9011" t="s">
        <v>96</v>
      </c>
      <c r="C9011" t="s">
        <v>323</v>
      </c>
      <c r="D9011" t="s">
        <v>119</v>
      </c>
      <c r="E9011">
        <v>6</v>
      </c>
      <c r="F9011" t="s">
        <v>186</v>
      </c>
      <c r="G9011" t="s">
        <v>710</v>
      </c>
      <c r="H9011" t="s">
        <v>35</v>
      </c>
      <c r="I9011" t="s">
        <v>883</v>
      </c>
      <c r="J9011" t="s">
        <v>16054</v>
      </c>
      <c r="K9011" t="s">
        <v>19257</v>
      </c>
      <c r="L9011" t="s">
        <v>19258</v>
      </c>
      <c r="M9011" t="s">
        <v>1197</v>
      </c>
      <c r="N9011" t="s">
        <v>40</v>
      </c>
      <c r="O9011">
        <v>19685</v>
      </c>
      <c r="P9011">
        <v>21983</v>
      </c>
      <c r="Q9011" t="s">
        <v>59</v>
      </c>
      <c r="R9011">
        <v>136</v>
      </c>
      <c r="S9011" s="2">
        <v>44597</v>
      </c>
      <c r="T9011" t="s">
        <v>42</v>
      </c>
      <c r="U9011">
        <v>22419</v>
      </c>
      <c r="V9011" t="s">
        <v>43</v>
      </c>
      <c r="W9011">
        <v>617</v>
      </c>
      <c r="X9011" t="s">
        <v>44</v>
      </c>
      <c r="Y9011" t="s">
        <v>61</v>
      </c>
      <c r="Z9011">
        <v>0</v>
      </c>
      <c r="AA9011">
        <v>304</v>
      </c>
      <c r="AB9011">
        <v>20366</v>
      </c>
      <c r="AC9011" t="s">
        <v>107</v>
      </c>
    </row>
    <row r="9012" spans="1:29" x14ac:dyDescent="0.3">
      <c r="A9012" s="1" t="s">
        <v>47</v>
      </c>
      <c r="B9012" t="s">
        <v>145</v>
      </c>
      <c r="C9012" t="s">
        <v>547</v>
      </c>
      <c r="D9012" t="s">
        <v>201</v>
      </c>
      <c r="E9012">
        <v>7</v>
      </c>
      <c r="F9012" t="s">
        <v>271</v>
      </c>
      <c r="G9012" t="s">
        <v>272</v>
      </c>
      <c r="H9012" t="s">
        <v>79</v>
      </c>
      <c r="I9012" t="s">
        <v>2452</v>
      </c>
      <c r="J9012" t="s">
        <v>491</v>
      </c>
      <c r="K9012" t="s">
        <v>19259</v>
      </c>
      <c r="L9012" t="s">
        <v>19260</v>
      </c>
      <c r="M9012" t="s">
        <v>708</v>
      </c>
      <c r="N9012" t="s">
        <v>84</v>
      </c>
      <c r="O9012">
        <v>27137</v>
      </c>
      <c r="P9012">
        <v>31797</v>
      </c>
      <c r="Q9012" t="s">
        <v>59</v>
      </c>
      <c r="R9012">
        <v>919</v>
      </c>
      <c r="S9012" s="2">
        <v>44300</v>
      </c>
      <c r="T9012" s="2">
        <v>44310</v>
      </c>
      <c r="U9012">
        <v>47513</v>
      </c>
      <c r="V9012" t="s">
        <v>85</v>
      </c>
      <c r="W9012">
        <v>423</v>
      </c>
      <c r="X9012" t="s">
        <v>60</v>
      </c>
      <c r="Y9012" t="s">
        <v>45</v>
      </c>
      <c r="Z9012">
        <v>0</v>
      </c>
      <c r="AA9012">
        <v>591</v>
      </c>
      <c r="AB9012">
        <v>31548</v>
      </c>
      <c r="AC9012" t="s">
        <v>73</v>
      </c>
    </row>
    <row r="9013" spans="1:29" x14ac:dyDescent="0.3">
      <c r="A9013" s="1" t="s">
        <v>29</v>
      </c>
      <c r="B9013" t="s">
        <v>62</v>
      </c>
      <c r="C9013" t="s">
        <v>321</v>
      </c>
      <c r="D9013" t="s">
        <v>155</v>
      </c>
      <c r="E9013">
        <v>7</v>
      </c>
      <c r="F9013" t="s">
        <v>271</v>
      </c>
      <c r="G9013" t="s">
        <v>340</v>
      </c>
      <c r="H9013" t="s">
        <v>79</v>
      </c>
      <c r="I9013" t="s">
        <v>1773</v>
      </c>
      <c r="J9013" t="s">
        <v>2516</v>
      </c>
      <c r="K9013" t="s">
        <v>19261</v>
      </c>
      <c r="L9013" t="s">
        <v>19262</v>
      </c>
      <c r="M9013" t="s">
        <v>1976</v>
      </c>
      <c r="N9013" t="s">
        <v>40</v>
      </c>
      <c r="O9013">
        <v>21848</v>
      </c>
      <c r="P9013">
        <v>24494</v>
      </c>
      <c r="Q9013" t="s">
        <v>41</v>
      </c>
      <c r="R9013">
        <v>92</v>
      </c>
      <c r="S9013" s="2">
        <v>44794</v>
      </c>
      <c r="T9013" t="s">
        <v>42</v>
      </c>
      <c r="U9013">
        <v>0</v>
      </c>
      <c r="V9013" t="s">
        <v>43</v>
      </c>
      <c r="W9013">
        <v>808</v>
      </c>
      <c r="X9013" t="s">
        <v>44</v>
      </c>
      <c r="Y9013" t="s">
        <v>45</v>
      </c>
      <c r="Z9013">
        <v>0</v>
      </c>
      <c r="AA9013">
        <v>835</v>
      </c>
      <c r="AB9013">
        <v>23867</v>
      </c>
      <c r="AC9013" t="s">
        <v>46</v>
      </c>
    </row>
    <row r="9014" spans="1:29" x14ac:dyDescent="0.3">
      <c r="A9014" s="1" t="s">
        <v>47</v>
      </c>
      <c r="B9014" t="s">
        <v>145</v>
      </c>
      <c r="C9014" t="s">
        <v>445</v>
      </c>
      <c r="D9014" t="s">
        <v>178</v>
      </c>
      <c r="E9014">
        <v>1</v>
      </c>
      <c r="F9014" t="s">
        <v>271</v>
      </c>
      <c r="G9014" t="s">
        <v>400</v>
      </c>
      <c r="H9014" t="s">
        <v>35</v>
      </c>
      <c r="I9014" t="s">
        <v>210</v>
      </c>
      <c r="J9014" t="s">
        <v>481</v>
      </c>
      <c r="K9014" t="s">
        <v>19263</v>
      </c>
      <c r="L9014" t="s">
        <v>19264</v>
      </c>
      <c r="M9014" t="s">
        <v>449</v>
      </c>
      <c r="N9014" t="s">
        <v>58</v>
      </c>
      <c r="O9014">
        <v>6658</v>
      </c>
      <c r="P9014">
        <v>9436</v>
      </c>
      <c r="Q9014" t="s">
        <v>95</v>
      </c>
      <c r="R9014">
        <v>76</v>
      </c>
      <c r="S9014" s="2">
        <v>44486</v>
      </c>
      <c r="T9014" t="s">
        <v>42</v>
      </c>
      <c r="U9014">
        <v>0</v>
      </c>
      <c r="V9014" t="s">
        <v>85</v>
      </c>
      <c r="W9014">
        <v>613</v>
      </c>
      <c r="X9014" t="s">
        <v>44</v>
      </c>
      <c r="Y9014" t="s">
        <v>72</v>
      </c>
      <c r="Z9014">
        <v>3727</v>
      </c>
      <c r="AA9014">
        <v>803</v>
      </c>
      <c r="AB9014">
        <v>8393</v>
      </c>
      <c r="AC9014" t="s">
        <v>46</v>
      </c>
    </row>
    <row r="9015" spans="1:29" x14ac:dyDescent="0.3">
      <c r="A9015" s="1" t="s">
        <v>29</v>
      </c>
      <c r="B9015" t="s">
        <v>96</v>
      </c>
      <c r="C9015" t="s">
        <v>193</v>
      </c>
      <c r="D9015" t="s">
        <v>110</v>
      </c>
      <c r="E9015">
        <v>9</v>
      </c>
      <c r="F9015" t="s">
        <v>271</v>
      </c>
      <c r="G9015" t="s">
        <v>353</v>
      </c>
      <c r="H9015" t="s">
        <v>79</v>
      </c>
      <c r="I9015" t="s">
        <v>377</v>
      </c>
      <c r="J9015" t="s">
        <v>4919</v>
      </c>
      <c r="K9015" t="s">
        <v>19265</v>
      </c>
      <c r="L9015" t="s">
        <v>19266</v>
      </c>
      <c r="M9015" t="s">
        <v>777</v>
      </c>
      <c r="N9015" t="s">
        <v>40</v>
      </c>
      <c r="O9015">
        <v>3308</v>
      </c>
      <c r="P9015">
        <v>5697</v>
      </c>
      <c r="Q9015" t="s">
        <v>41</v>
      </c>
      <c r="R9015">
        <v>904</v>
      </c>
      <c r="S9015" s="2">
        <v>44290</v>
      </c>
      <c r="T9015" s="2">
        <v>44296</v>
      </c>
      <c r="U9015">
        <v>0</v>
      </c>
      <c r="V9015" t="s">
        <v>43</v>
      </c>
      <c r="W9015">
        <v>645</v>
      </c>
      <c r="X9015" t="s">
        <v>60</v>
      </c>
      <c r="Y9015" t="s">
        <v>72</v>
      </c>
      <c r="Z9015">
        <v>0</v>
      </c>
      <c r="AA9015">
        <v>612</v>
      </c>
      <c r="AB9015">
        <v>4567</v>
      </c>
      <c r="AC9015" t="s">
        <v>107</v>
      </c>
    </row>
    <row r="9016" spans="1:29" x14ac:dyDescent="0.3">
      <c r="A9016" s="1" t="s">
        <v>29</v>
      </c>
      <c r="B9016" t="s">
        <v>62</v>
      </c>
      <c r="C9016" t="s">
        <v>4252</v>
      </c>
      <c r="D9016" t="s">
        <v>76</v>
      </c>
      <c r="E9016">
        <v>9</v>
      </c>
      <c r="F9016" t="s">
        <v>51</v>
      </c>
      <c r="G9016" t="s">
        <v>345</v>
      </c>
      <c r="H9016" t="s">
        <v>35</v>
      </c>
      <c r="I9016" t="s">
        <v>1025</v>
      </c>
      <c r="J9016" t="s">
        <v>2875</v>
      </c>
      <c r="K9016">
        <v>4896496132</v>
      </c>
      <c r="L9016" t="s">
        <v>19267</v>
      </c>
      <c r="M9016" t="s">
        <v>362</v>
      </c>
      <c r="N9016" t="s">
        <v>94</v>
      </c>
      <c r="O9016">
        <v>13415</v>
      </c>
      <c r="P9016">
        <v>16250</v>
      </c>
      <c r="Q9016" t="s">
        <v>59</v>
      </c>
      <c r="R9016">
        <v>700</v>
      </c>
      <c r="S9016" s="2">
        <v>45343</v>
      </c>
      <c r="T9016" s="2">
        <v>45357</v>
      </c>
      <c r="U9016">
        <v>19562</v>
      </c>
      <c r="V9016" t="s">
        <v>85</v>
      </c>
      <c r="W9016">
        <v>787</v>
      </c>
      <c r="X9016" t="s">
        <v>60</v>
      </c>
      <c r="Y9016" t="s">
        <v>45</v>
      </c>
      <c r="Z9016">
        <v>0</v>
      </c>
      <c r="AA9016">
        <v>249</v>
      </c>
      <c r="AB9016">
        <v>14696</v>
      </c>
      <c r="AC9016" t="s">
        <v>73</v>
      </c>
    </row>
    <row r="9017" spans="1:29" x14ac:dyDescent="0.3">
      <c r="A9017" s="1" t="s">
        <v>47</v>
      </c>
      <c r="B9017" t="s">
        <v>48</v>
      </c>
      <c r="C9017" t="s">
        <v>1559</v>
      </c>
      <c r="D9017" t="s">
        <v>32</v>
      </c>
      <c r="E9017">
        <v>6</v>
      </c>
      <c r="F9017" t="s">
        <v>186</v>
      </c>
      <c r="G9017" t="s">
        <v>535</v>
      </c>
      <c r="H9017" t="s">
        <v>35</v>
      </c>
      <c r="I9017" t="s">
        <v>2994</v>
      </c>
      <c r="J9017" t="s">
        <v>1671</v>
      </c>
      <c r="K9017" t="s">
        <v>19268</v>
      </c>
      <c r="L9017" t="s">
        <v>19269</v>
      </c>
      <c r="M9017" t="s">
        <v>2261</v>
      </c>
      <c r="N9017" t="s">
        <v>40</v>
      </c>
      <c r="O9017">
        <v>19761</v>
      </c>
      <c r="P9017">
        <v>21850</v>
      </c>
      <c r="Q9017" t="s">
        <v>59</v>
      </c>
      <c r="R9017">
        <v>11</v>
      </c>
      <c r="S9017" s="2">
        <v>44591</v>
      </c>
      <c r="T9017" s="2">
        <v>44608</v>
      </c>
      <c r="U9017">
        <v>44992</v>
      </c>
      <c r="V9017" t="s">
        <v>43</v>
      </c>
      <c r="W9017">
        <v>448</v>
      </c>
      <c r="X9017" t="s">
        <v>60</v>
      </c>
      <c r="Y9017" t="s">
        <v>72</v>
      </c>
      <c r="Z9017">
        <v>0</v>
      </c>
      <c r="AA9017">
        <v>240</v>
      </c>
      <c r="AB9017">
        <v>19766</v>
      </c>
      <c r="AC9017" t="s">
        <v>46</v>
      </c>
    </row>
    <row r="9018" spans="1:29" x14ac:dyDescent="0.3">
      <c r="A9018" s="1" t="s">
        <v>29</v>
      </c>
      <c r="B9018" t="s">
        <v>327</v>
      </c>
      <c r="C9018" t="s">
        <v>1079</v>
      </c>
      <c r="D9018" t="s">
        <v>98</v>
      </c>
      <c r="E9018">
        <v>7</v>
      </c>
      <c r="F9018" t="s">
        <v>221</v>
      </c>
      <c r="G9018" t="s">
        <v>882</v>
      </c>
      <c r="H9018" t="s">
        <v>35</v>
      </c>
      <c r="I9018" t="s">
        <v>180</v>
      </c>
      <c r="J9018" t="s">
        <v>372</v>
      </c>
      <c r="K9018" t="s">
        <v>19270</v>
      </c>
      <c r="L9018" t="s">
        <v>19271</v>
      </c>
      <c r="M9018" t="s">
        <v>1159</v>
      </c>
      <c r="N9018" t="s">
        <v>84</v>
      </c>
      <c r="O9018">
        <v>15380</v>
      </c>
      <c r="P9018">
        <v>19075</v>
      </c>
      <c r="Q9018" t="s">
        <v>41</v>
      </c>
      <c r="R9018">
        <v>784</v>
      </c>
      <c r="S9018" s="2">
        <v>44367</v>
      </c>
      <c r="T9018" t="s">
        <v>42</v>
      </c>
      <c r="U9018">
        <v>0</v>
      </c>
      <c r="V9018" t="s">
        <v>106</v>
      </c>
      <c r="W9018">
        <v>493</v>
      </c>
      <c r="X9018" t="s">
        <v>44</v>
      </c>
      <c r="Y9018" t="s">
        <v>61</v>
      </c>
      <c r="Z9018">
        <v>0</v>
      </c>
      <c r="AA9018">
        <v>714</v>
      </c>
      <c r="AB9018">
        <v>18704</v>
      </c>
      <c r="AC9018" t="s">
        <v>73</v>
      </c>
    </row>
    <row r="9019" spans="1:29" x14ac:dyDescent="0.3">
      <c r="A9019" s="1" t="s">
        <v>47</v>
      </c>
      <c r="B9019" t="s">
        <v>153</v>
      </c>
      <c r="C9019" t="s">
        <v>5340</v>
      </c>
      <c r="D9019" t="s">
        <v>50</v>
      </c>
      <c r="E9019">
        <v>1</v>
      </c>
      <c r="F9019" t="s">
        <v>64</v>
      </c>
      <c r="G9019" t="s">
        <v>65</v>
      </c>
      <c r="H9019" t="s">
        <v>35</v>
      </c>
      <c r="I9019" t="s">
        <v>3007</v>
      </c>
      <c r="J9019" t="s">
        <v>2441</v>
      </c>
      <c r="K9019" t="s">
        <v>19272</v>
      </c>
      <c r="L9019" t="s">
        <v>1729</v>
      </c>
      <c r="M9019" t="s">
        <v>540</v>
      </c>
      <c r="N9019" t="s">
        <v>40</v>
      </c>
      <c r="O9019">
        <v>17490</v>
      </c>
      <c r="P9019">
        <v>21091</v>
      </c>
      <c r="Q9019" t="s">
        <v>95</v>
      </c>
      <c r="R9019">
        <v>881</v>
      </c>
      <c r="S9019" s="2">
        <v>44930</v>
      </c>
      <c r="T9019" s="2">
        <v>44936</v>
      </c>
      <c r="U9019">
        <v>0</v>
      </c>
      <c r="V9019" t="s">
        <v>85</v>
      </c>
      <c r="W9019">
        <v>541</v>
      </c>
      <c r="X9019" t="s">
        <v>60</v>
      </c>
      <c r="Y9019" t="s">
        <v>72</v>
      </c>
      <c r="Z9019">
        <v>0</v>
      </c>
      <c r="AA9019">
        <v>529</v>
      </c>
      <c r="AB9019">
        <v>18164</v>
      </c>
      <c r="AC9019" t="s">
        <v>46</v>
      </c>
    </row>
    <row r="9020" spans="1:29" x14ac:dyDescent="0.3">
      <c r="A9020" s="1" t="s">
        <v>47</v>
      </c>
      <c r="B9020" t="s">
        <v>161</v>
      </c>
      <c r="C9020" t="s">
        <v>184</v>
      </c>
      <c r="D9020" t="s">
        <v>76</v>
      </c>
      <c r="E9020">
        <v>3</v>
      </c>
      <c r="F9020" t="s">
        <v>221</v>
      </c>
      <c r="G9020" t="s">
        <v>667</v>
      </c>
      <c r="H9020" t="s">
        <v>35</v>
      </c>
      <c r="I9020" t="s">
        <v>1656</v>
      </c>
      <c r="J9020" t="s">
        <v>252</v>
      </c>
      <c r="K9020">
        <v>3804370182</v>
      </c>
      <c r="L9020" t="s">
        <v>19273</v>
      </c>
      <c r="M9020" t="s">
        <v>1475</v>
      </c>
      <c r="N9020" t="s">
        <v>40</v>
      </c>
      <c r="O9020">
        <v>9117</v>
      </c>
      <c r="P9020">
        <v>12267</v>
      </c>
      <c r="Q9020" t="s">
        <v>59</v>
      </c>
      <c r="R9020">
        <v>329</v>
      </c>
      <c r="S9020" s="2">
        <v>45202</v>
      </c>
      <c r="T9020" t="s">
        <v>42</v>
      </c>
      <c r="U9020">
        <v>35004</v>
      </c>
      <c r="V9020" t="s">
        <v>85</v>
      </c>
      <c r="W9020">
        <v>609</v>
      </c>
      <c r="X9020" t="s">
        <v>44</v>
      </c>
      <c r="Y9020" t="s">
        <v>45</v>
      </c>
      <c r="Z9020">
        <v>0</v>
      </c>
      <c r="AA9020">
        <v>742</v>
      </c>
      <c r="AB9020">
        <v>12006</v>
      </c>
      <c r="AC9020" t="s">
        <v>73</v>
      </c>
    </row>
    <row r="9021" spans="1:29" x14ac:dyDescent="0.3">
      <c r="A9021" s="1" t="s">
        <v>29</v>
      </c>
      <c r="B9021" t="s">
        <v>86</v>
      </c>
      <c r="C9021" t="s">
        <v>87</v>
      </c>
      <c r="D9021" t="s">
        <v>119</v>
      </c>
      <c r="E9021">
        <v>8</v>
      </c>
      <c r="F9021" t="s">
        <v>120</v>
      </c>
      <c r="G9021" t="s">
        <v>586</v>
      </c>
      <c r="H9021" t="s">
        <v>79</v>
      </c>
      <c r="I9021" t="s">
        <v>3517</v>
      </c>
      <c r="J9021" t="s">
        <v>90</v>
      </c>
      <c r="K9021" t="s">
        <v>19274</v>
      </c>
      <c r="L9021" t="s">
        <v>19275</v>
      </c>
      <c r="M9021" t="s">
        <v>1100</v>
      </c>
      <c r="N9021" t="s">
        <v>84</v>
      </c>
      <c r="O9021">
        <v>24808</v>
      </c>
      <c r="P9021">
        <v>27272</v>
      </c>
      <c r="Q9021" t="s">
        <v>59</v>
      </c>
      <c r="R9021">
        <v>820</v>
      </c>
      <c r="S9021" s="2">
        <v>45289</v>
      </c>
      <c r="T9021" s="2">
        <v>45293</v>
      </c>
      <c r="U9021">
        <v>43487</v>
      </c>
      <c r="V9021" t="s">
        <v>71</v>
      </c>
      <c r="W9021">
        <v>550</v>
      </c>
      <c r="X9021" t="s">
        <v>60</v>
      </c>
      <c r="Y9021" t="s">
        <v>45</v>
      </c>
      <c r="Z9021">
        <v>0</v>
      </c>
      <c r="AA9021">
        <v>505</v>
      </c>
      <c r="AB9021">
        <v>26461</v>
      </c>
      <c r="AC9021" t="s">
        <v>46</v>
      </c>
    </row>
    <row r="9022" spans="1:29" x14ac:dyDescent="0.3">
      <c r="A9022" s="1" t="s">
        <v>29</v>
      </c>
      <c r="B9022" t="s">
        <v>96</v>
      </c>
      <c r="C9022" t="s">
        <v>1922</v>
      </c>
      <c r="D9022" t="s">
        <v>201</v>
      </c>
      <c r="E9022">
        <v>4</v>
      </c>
      <c r="F9022" t="s">
        <v>221</v>
      </c>
      <c r="G9022" t="s">
        <v>1096</v>
      </c>
      <c r="H9022" t="s">
        <v>35</v>
      </c>
      <c r="I9022" t="s">
        <v>6579</v>
      </c>
      <c r="J9022" t="s">
        <v>2280</v>
      </c>
      <c r="K9022" t="s">
        <v>19276</v>
      </c>
      <c r="L9022" t="s">
        <v>19277</v>
      </c>
      <c r="M9022" t="s">
        <v>1136</v>
      </c>
      <c r="N9022" t="s">
        <v>94</v>
      </c>
      <c r="O9022">
        <v>16290</v>
      </c>
      <c r="P9022">
        <v>20971</v>
      </c>
      <c r="Q9022" t="s">
        <v>95</v>
      </c>
      <c r="R9022">
        <v>569</v>
      </c>
      <c r="S9022" s="2">
        <v>44583</v>
      </c>
      <c r="T9022" t="s">
        <v>42</v>
      </c>
      <c r="U9022">
        <v>0</v>
      </c>
      <c r="V9022" t="s">
        <v>85</v>
      </c>
      <c r="W9022">
        <v>737</v>
      </c>
      <c r="X9022" t="s">
        <v>44</v>
      </c>
      <c r="Y9022" t="s">
        <v>61</v>
      </c>
      <c r="Z9022">
        <v>0</v>
      </c>
      <c r="AA9022">
        <v>204</v>
      </c>
      <c r="AB9022">
        <v>19110</v>
      </c>
      <c r="AC9022" t="s">
        <v>107</v>
      </c>
    </row>
    <row r="9023" spans="1:29" x14ac:dyDescent="0.3">
      <c r="A9023" s="1" t="s">
        <v>47</v>
      </c>
      <c r="B9023" t="s">
        <v>234</v>
      </c>
      <c r="C9023" t="s">
        <v>304</v>
      </c>
      <c r="D9023" t="s">
        <v>169</v>
      </c>
      <c r="E9023">
        <v>5</v>
      </c>
      <c r="F9023" t="s">
        <v>186</v>
      </c>
      <c r="G9023" t="s">
        <v>535</v>
      </c>
      <c r="H9023" t="s">
        <v>79</v>
      </c>
      <c r="I9023" t="s">
        <v>292</v>
      </c>
      <c r="J9023" t="s">
        <v>5761</v>
      </c>
      <c r="K9023" t="s">
        <v>19278</v>
      </c>
      <c r="L9023" t="s">
        <v>19279</v>
      </c>
      <c r="M9023" t="s">
        <v>746</v>
      </c>
      <c r="N9023" t="s">
        <v>40</v>
      </c>
      <c r="O9023">
        <v>29292</v>
      </c>
      <c r="P9023">
        <v>33331</v>
      </c>
      <c r="Q9023" t="s">
        <v>59</v>
      </c>
      <c r="R9023">
        <v>573</v>
      </c>
      <c r="S9023" s="2">
        <v>44996</v>
      </c>
      <c r="T9023" s="2">
        <v>45024</v>
      </c>
      <c r="U9023">
        <v>8402</v>
      </c>
      <c r="V9023" t="s">
        <v>71</v>
      </c>
      <c r="W9023">
        <v>526</v>
      </c>
      <c r="X9023" t="s">
        <v>60</v>
      </c>
      <c r="Y9023" t="s">
        <v>72</v>
      </c>
      <c r="Z9023">
        <v>0</v>
      </c>
      <c r="AA9023">
        <v>529</v>
      </c>
      <c r="AB9023">
        <v>32204</v>
      </c>
      <c r="AC9023" t="s">
        <v>107</v>
      </c>
    </row>
    <row r="9024" spans="1:29" x14ac:dyDescent="0.3">
      <c r="A9024" s="1" t="s">
        <v>29</v>
      </c>
      <c r="B9024" t="s">
        <v>30</v>
      </c>
      <c r="C9024" t="s">
        <v>2291</v>
      </c>
      <c r="D9024" t="s">
        <v>50</v>
      </c>
      <c r="E9024">
        <v>4</v>
      </c>
      <c r="F9024" t="s">
        <v>99</v>
      </c>
      <c r="G9024" t="s">
        <v>529</v>
      </c>
      <c r="H9024" t="s">
        <v>35</v>
      </c>
      <c r="I9024" t="s">
        <v>292</v>
      </c>
      <c r="J9024" t="s">
        <v>3919</v>
      </c>
      <c r="K9024" t="s">
        <v>19280</v>
      </c>
      <c r="L9024" t="s">
        <v>19281</v>
      </c>
      <c r="M9024" t="s">
        <v>269</v>
      </c>
      <c r="N9024" t="s">
        <v>84</v>
      </c>
      <c r="O9024">
        <v>13283</v>
      </c>
      <c r="P9024">
        <v>16317</v>
      </c>
      <c r="Q9024" t="s">
        <v>95</v>
      </c>
      <c r="R9024">
        <v>824</v>
      </c>
      <c r="S9024" s="2">
        <v>44610</v>
      </c>
      <c r="T9024" s="2">
        <v>44640</v>
      </c>
      <c r="U9024">
        <v>0</v>
      </c>
      <c r="V9024" t="s">
        <v>85</v>
      </c>
      <c r="W9024">
        <v>789</v>
      </c>
      <c r="X9024" t="s">
        <v>60</v>
      </c>
      <c r="Y9024" t="s">
        <v>72</v>
      </c>
      <c r="Z9024">
        <v>0</v>
      </c>
      <c r="AA9024">
        <v>669</v>
      </c>
      <c r="AB9024">
        <v>15362</v>
      </c>
      <c r="AC9024" t="s">
        <v>73</v>
      </c>
    </row>
    <row r="9025" spans="1:29" x14ac:dyDescent="0.3">
      <c r="A9025" s="1" t="s">
        <v>47</v>
      </c>
      <c r="B9025" t="s">
        <v>234</v>
      </c>
      <c r="C9025" t="s">
        <v>853</v>
      </c>
      <c r="D9025" t="s">
        <v>50</v>
      </c>
      <c r="E9025">
        <v>5</v>
      </c>
      <c r="F9025" t="s">
        <v>33</v>
      </c>
      <c r="G9025" t="s">
        <v>34</v>
      </c>
      <c r="H9025" t="s">
        <v>79</v>
      </c>
      <c r="I9025" t="s">
        <v>1186</v>
      </c>
      <c r="J9025" t="s">
        <v>372</v>
      </c>
      <c r="K9025" t="s">
        <v>19282</v>
      </c>
      <c r="L9025" t="s">
        <v>19283</v>
      </c>
      <c r="M9025" t="s">
        <v>746</v>
      </c>
      <c r="N9025" t="s">
        <v>58</v>
      </c>
      <c r="O9025">
        <v>12981</v>
      </c>
      <c r="P9025">
        <v>16329</v>
      </c>
      <c r="Q9025" t="s">
        <v>41</v>
      </c>
      <c r="R9025">
        <v>777</v>
      </c>
      <c r="S9025" s="2">
        <v>44812</v>
      </c>
      <c r="T9025" t="s">
        <v>42</v>
      </c>
      <c r="U9025">
        <v>0</v>
      </c>
      <c r="V9025" t="s">
        <v>85</v>
      </c>
      <c r="W9025">
        <v>531</v>
      </c>
      <c r="X9025" t="s">
        <v>44</v>
      </c>
      <c r="Y9025" t="s">
        <v>45</v>
      </c>
      <c r="Z9025">
        <v>3838</v>
      </c>
      <c r="AA9025">
        <v>506</v>
      </c>
      <c r="AB9025">
        <v>14785</v>
      </c>
      <c r="AC9025" t="s">
        <v>107</v>
      </c>
    </row>
    <row r="9026" spans="1:29" x14ac:dyDescent="0.3">
      <c r="A9026" s="1" t="s">
        <v>47</v>
      </c>
      <c r="B9026" t="s">
        <v>161</v>
      </c>
      <c r="C9026" t="s">
        <v>2203</v>
      </c>
      <c r="D9026" t="s">
        <v>387</v>
      </c>
      <c r="E9026">
        <v>9</v>
      </c>
      <c r="F9026" t="s">
        <v>99</v>
      </c>
      <c r="G9026" t="s">
        <v>558</v>
      </c>
      <c r="H9026" t="s">
        <v>79</v>
      </c>
      <c r="I9026" t="s">
        <v>1341</v>
      </c>
      <c r="J9026" t="s">
        <v>1080</v>
      </c>
      <c r="K9026" t="s">
        <v>19284</v>
      </c>
      <c r="L9026" t="s">
        <v>19285</v>
      </c>
      <c r="M9026" t="s">
        <v>192</v>
      </c>
      <c r="N9026" t="s">
        <v>40</v>
      </c>
      <c r="O9026">
        <v>10948</v>
      </c>
      <c r="P9026">
        <v>14119</v>
      </c>
      <c r="Q9026" t="s">
        <v>59</v>
      </c>
      <c r="R9026">
        <v>772</v>
      </c>
      <c r="S9026" s="2">
        <v>44404</v>
      </c>
      <c r="T9026" t="s">
        <v>42</v>
      </c>
      <c r="U9026">
        <v>11150</v>
      </c>
      <c r="V9026" t="s">
        <v>106</v>
      </c>
      <c r="W9026">
        <v>455</v>
      </c>
      <c r="X9026" t="s">
        <v>44</v>
      </c>
      <c r="Y9026" t="s">
        <v>61</v>
      </c>
      <c r="Z9026">
        <v>0</v>
      </c>
      <c r="AA9026">
        <v>456</v>
      </c>
      <c r="AB9026">
        <v>12721</v>
      </c>
      <c r="AC9026" t="s">
        <v>46</v>
      </c>
    </row>
    <row r="9027" spans="1:29" x14ac:dyDescent="0.3">
      <c r="A9027" s="1" t="s">
        <v>29</v>
      </c>
      <c r="B9027" t="s">
        <v>30</v>
      </c>
      <c r="C9027" t="s">
        <v>1118</v>
      </c>
      <c r="D9027" t="s">
        <v>178</v>
      </c>
      <c r="E9027">
        <v>1</v>
      </c>
      <c r="F9027" t="s">
        <v>271</v>
      </c>
      <c r="G9027" t="s">
        <v>495</v>
      </c>
      <c r="H9027" t="s">
        <v>35</v>
      </c>
      <c r="I9027" t="s">
        <v>4846</v>
      </c>
      <c r="J9027" t="s">
        <v>224</v>
      </c>
      <c r="K9027" t="s">
        <v>19286</v>
      </c>
      <c r="L9027" t="s">
        <v>19287</v>
      </c>
      <c r="M9027" t="s">
        <v>39</v>
      </c>
      <c r="N9027" t="s">
        <v>40</v>
      </c>
      <c r="O9027">
        <v>22466</v>
      </c>
      <c r="P9027">
        <v>25803</v>
      </c>
      <c r="Q9027" t="s">
        <v>41</v>
      </c>
      <c r="R9027">
        <v>106</v>
      </c>
      <c r="S9027" s="2">
        <v>44846</v>
      </c>
      <c r="T9027" t="s">
        <v>42</v>
      </c>
      <c r="U9027">
        <v>0</v>
      </c>
      <c r="V9027" t="s">
        <v>106</v>
      </c>
      <c r="W9027">
        <v>594</v>
      </c>
      <c r="X9027" t="s">
        <v>44</v>
      </c>
      <c r="Y9027" t="s">
        <v>72</v>
      </c>
      <c r="Z9027">
        <v>0</v>
      </c>
      <c r="AA9027">
        <v>667</v>
      </c>
      <c r="AB9027">
        <v>24693</v>
      </c>
      <c r="AC9027" t="s">
        <v>107</v>
      </c>
    </row>
    <row r="9028" spans="1:29" x14ac:dyDescent="0.3">
      <c r="A9028" s="1" t="s">
        <v>47</v>
      </c>
      <c r="B9028" t="s">
        <v>145</v>
      </c>
      <c r="C9028" t="s">
        <v>445</v>
      </c>
      <c r="D9028" t="s">
        <v>185</v>
      </c>
      <c r="E9028">
        <v>3</v>
      </c>
      <c r="F9028" t="s">
        <v>271</v>
      </c>
      <c r="G9028" t="s">
        <v>1060</v>
      </c>
      <c r="H9028" t="s">
        <v>35</v>
      </c>
      <c r="I9028" t="s">
        <v>729</v>
      </c>
      <c r="J9028" t="s">
        <v>19288</v>
      </c>
      <c r="K9028">
        <f>1-559-348-2686</f>
        <v>-3592</v>
      </c>
      <c r="L9028" t="s">
        <v>19289</v>
      </c>
      <c r="M9028" t="s">
        <v>449</v>
      </c>
      <c r="N9028" t="s">
        <v>58</v>
      </c>
      <c r="O9028">
        <v>26167</v>
      </c>
      <c r="P9028">
        <v>29867</v>
      </c>
      <c r="Q9028" t="s">
        <v>41</v>
      </c>
      <c r="R9028">
        <v>92</v>
      </c>
      <c r="S9028" s="2">
        <v>44716</v>
      </c>
      <c r="T9028" t="s">
        <v>42</v>
      </c>
      <c r="U9028">
        <v>0</v>
      </c>
      <c r="V9028" t="s">
        <v>85</v>
      </c>
      <c r="W9028">
        <v>786</v>
      </c>
      <c r="X9028" t="s">
        <v>44</v>
      </c>
      <c r="Y9028" t="s">
        <v>45</v>
      </c>
      <c r="Z9028">
        <v>4789</v>
      </c>
      <c r="AA9028">
        <v>495</v>
      </c>
      <c r="AB9028">
        <v>28423</v>
      </c>
      <c r="AC9028" t="s">
        <v>73</v>
      </c>
    </row>
    <row r="9029" spans="1:29" x14ac:dyDescent="0.3">
      <c r="A9029" s="1" t="s">
        <v>29</v>
      </c>
      <c r="B9029" t="s">
        <v>327</v>
      </c>
      <c r="C9029" t="s">
        <v>1074</v>
      </c>
      <c r="D9029" t="s">
        <v>178</v>
      </c>
      <c r="E9029">
        <v>7</v>
      </c>
      <c r="F9029" t="s">
        <v>271</v>
      </c>
      <c r="G9029" t="s">
        <v>689</v>
      </c>
      <c r="H9029" t="s">
        <v>79</v>
      </c>
      <c r="I9029" t="s">
        <v>1351</v>
      </c>
      <c r="J9029" t="s">
        <v>524</v>
      </c>
      <c r="K9029" t="s">
        <v>19290</v>
      </c>
      <c r="L9029" t="s">
        <v>19291</v>
      </c>
      <c r="M9029" t="s">
        <v>1019</v>
      </c>
      <c r="N9029" t="s">
        <v>84</v>
      </c>
      <c r="O9029">
        <v>25389</v>
      </c>
      <c r="P9029">
        <v>27401</v>
      </c>
      <c r="Q9029" t="s">
        <v>95</v>
      </c>
      <c r="R9029">
        <v>163</v>
      </c>
      <c r="S9029" s="2">
        <v>44710</v>
      </c>
      <c r="T9029" s="2">
        <v>44718</v>
      </c>
      <c r="U9029">
        <v>0</v>
      </c>
      <c r="V9029" t="s">
        <v>71</v>
      </c>
      <c r="W9029">
        <v>424</v>
      </c>
      <c r="X9029" t="s">
        <v>60</v>
      </c>
      <c r="Y9029" t="s">
        <v>61</v>
      </c>
      <c r="Z9029">
        <v>0</v>
      </c>
      <c r="AA9029">
        <v>503</v>
      </c>
      <c r="AB9029">
        <v>26031</v>
      </c>
      <c r="AC9029" t="s">
        <v>107</v>
      </c>
    </row>
    <row r="9030" spans="1:29" x14ac:dyDescent="0.3">
      <c r="A9030" s="1" t="s">
        <v>29</v>
      </c>
      <c r="B9030" t="s">
        <v>30</v>
      </c>
      <c r="C9030" t="s">
        <v>819</v>
      </c>
      <c r="D9030" t="s">
        <v>178</v>
      </c>
      <c r="E9030">
        <v>6</v>
      </c>
      <c r="F9030" t="s">
        <v>221</v>
      </c>
      <c r="G9030" t="s">
        <v>506</v>
      </c>
      <c r="H9030" t="s">
        <v>79</v>
      </c>
      <c r="I9030" t="s">
        <v>4489</v>
      </c>
      <c r="J9030" t="s">
        <v>4544</v>
      </c>
      <c r="K9030" t="s">
        <v>19292</v>
      </c>
      <c r="L9030" t="s">
        <v>19293</v>
      </c>
      <c r="M9030" t="s">
        <v>1121</v>
      </c>
      <c r="N9030" t="s">
        <v>58</v>
      </c>
      <c r="O9030">
        <v>20695</v>
      </c>
      <c r="P9030">
        <v>25052</v>
      </c>
      <c r="Q9030" t="s">
        <v>95</v>
      </c>
      <c r="R9030">
        <v>803</v>
      </c>
      <c r="S9030" s="2">
        <v>44418</v>
      </c>
      <c r="T9030" s="2">
        <v>44446</v>
      </c>
      <c r="U9030">
        <v>0</v>
      </c>
      <c r="V9030" t="s">
        <v>85</v>
      </c>
      <c r="W9030">
        <v>549</v>
      </c>
      <c r="X9030" t="s">
        <v>60</v>
      </c>
      <c r="Y9030" t="s">
        <v>61</v>
      </c>
      <c r="Z9030">
        <v>3346</v>
      </c>
      <c r="AA9030">
        <v>645</v>
      </c>
      <c r="AB9030">
        <v>23354</v>
      </c>
      <c r="AC9030" t="s">
        <v>46</v>
      </c>
    </row>
    <row r="9031" spans="1:29" x14ac:dyDescent="0.3">
      <c r="A9031" s="1" t="s">
        <v>47</v>
      </c>
      <c r="B9031" t="s">
        <v>234</v>
      </c>
      <c r="C9031" t="s">
        <v>853</v>
      </c>
      <c r="D9031" t="s">
        <v>178</v>
      </c>
      <c r="E9031">
        <v>6</v>
      </c>
      <c r="F9031" t="s">
        <v>99</v>
      </c>
      <c r="G9031" t="s">
        <v>710</v>
      </c>
      <c r="H9031" t="s">
        <v>79</v>
      </c>
      <c r="I9031" t="s">
        <v>1025</v>
      </c>
      <c r="J9031" t="s">
        <v>4815</v>
      </c>
      <c r="K9031" t="s">
        <v>19294</v>
      </c>
      <c r="L9031" t="s">
        <v>19295</v>
      </c>
      <c r="M9031" t="s">
        <v>2944</v>
      </c>
      <c r="N9031" t="s">
        <v>94</v>
      </c>
      <c r="O9031">
        <v>4971</v>
      </c>
      <c r="P9031">
        <v>7862</v>
      </c>
      <c r="Q9031" t="s">
        <v>95</v>
      </c>
      <c r="R9031">
        <v>488</v>
      </c>
      <c r="S9031" s="2">
        <v>45169</v>
      </c>
      <c r="T9031" t="s">
        <v>42</v>
      </c>
      <c r="U9031">
        <v>0</v>
      </c>
      <c r="V9031" t="s">
        <v>43</v>
      </c>
      <c r="W9031">
        <v>602</v>
      </c>
      <c r="X9031" t="s">
        <v>44</v>
      </c>
      <c r="Y9031" t="s">
        <v>45</v>
      </c>
      <c r="Z9031">
        <v>0</v>
      </c>
      <c r="AA9031">
        <v>896</v>
      </c>
      <c r="AB9031">
        <v>6209</v>
      </c>
      <c r="AC9031" t="s">
        <v>107</v>
      </c>
    </row>
    <row r="9032" spans="1:29" x14ac:dyDescent="0.3">
      <c r="A9032" s="1" t="s">
        <v>47</v>
      </c>
      <c r="B9032" t="s">
        <v>592</v>
      </c>
      <c r="C9032" t="s">
        <v>1059</v>
      </c>
      <c r="D9032" t="s">
        <v>50</v>
      </c>
      <c r="E9032">
        <v>8</v>
      </c>
      <c r="F9032" t="s">
        <v>99</v>
      </c>
      <c r="G9032" t="s">
        <v>558</v>
      </c>
      <c r="H9032" t="s">
        <v>79</v>
      </c>
      <c r="I9032" t="s">
        <v>2110</v>
      </c>
      <c r="J9032" t="s">
        <v>4329</v>
      </c>
      <c r="K9032" t="s">
        <v>19296</v>
      </c>
      <c r="L9032" t="s">
        <v>19297</v>
      </c>
      <c r="M9032" t="s">
        <v>1948</v>
      </c>
      <c r="N9032" t="s">
        <v>58</v>
      </c>
      <c r="O9032">
        <v>16595</v>
      </c>
      <c r="P9032">
        <v>21499</v>
      </c>
      <c r="Q9032" t="s">
        <v>41</v>
      </c>
      <c r="R9032">
        <v>166</v>
      </c>
      <c r="S9032" s="2">
        <v>45311</v>
      </c>
      <c r="T9032" s="2">
        <v>45319</v>
      </c>
      <c r="U9032">
        <v>0</v>
      </c>
      <c r="V9032" t="s">
        <v>106</v>
      </c>
      <c r="W9032">
        <v>413</v>
      </c>
      <c r="X9032" t="s">
        <v>60</v>
      </c>
      <c r="Y9032" t="s">
        <v>72</v>
      </c>
      <c r="Z9032">
        <v>3515</v>
      </c>
      <c r="AA9032">
        <v>575</v>
      </c>
      <c r="AB9032">
        <v>18377</v>
      </c>
      <c r="AC9032" t="s">
        <v>107</v>
      </c>
    </row>
    <row r="9033" spans="1:29" x14ac:dyDescent="0.3">
      <c r="A9033" s="1" t="s">
        <v>47</v>
      </c>
      <c r="B9033" t="s">
        <v>234</v>
      </c>
      <c r="C9033" t="s">
        <v>853</v>
      </c>
      <c r="D9033" t="s">
        <v>138</v>
      </c>
      <c r="E9033">
        <v>4</v>
      </c>
      <c r="F9033" t="s">
        <v>186</v>
      </c>
      <c r="G9033" t="s">
        <v>463</v>
      </c>
      <c r="H9033" t="s">
        <v>79</v>
      </c>
      <c r="I9033" t="s">
        <v>530</v>
      </c>
      <c r="J9033" t="s">
        <v>1371</v>
      </c>
      <c r="K9033">
        <v>2875686100</v>
      </c>
      <c r="L9033" t="s">
        <v>19298</v>
      </c>
      <c r="M9033" t="s">
        <v>1972</v>
      </c>
      <c r="N9033" t="s">
        <v>94</v>
      </c>
      <c r="O9033">
        <v>24310</v>
      </c>
      <c r="P9033">
        <v>27639</v>
      </c>
      <c r="Q9033" t="s">
        <v>41</v>
      </c>
      <c r="R9033">
        <v>863</v>
      </c>
      <c r="S9033" s="2">
        <v>45218</v>
      </c>
      <c r="T9033" t="s">
        <v>42</v>
      </c>
      <c r="U9033">
        <v>0</v>
      </c>
      <c r="V9033" t="s">
        <v>85</v>
      </c>
      <c r="W9033">
        <v>499</v>
      </c>
      <c r="X9033" t="s">
        <v>44</v>
      </c>
      <c r="Y9033" t="s">
        <v>72</v>
      </c>
      <c r="Z9033">
        <v>0</v>
      </c>
      <c r="AA9033">
        <v>901</v>
      </c>
      <c r="AB9033">
        <v>24853</v>
      </c>
      <c r="AC9033" t="s">
        <v>73</v>
      </c>
    </row>
    <row r="9034" spans="1:29" x14ac:dyDescent="0.3">
      <c r="A9034" s="1" t="s">
        <v>47</v>
      </c>
      <c r="B9034" t="s">
        <v>153</v>
      </c>
      <c r="C9034" t="s">
        <v>5340</v>
      </c>
      <c r="D9034" t="s">
        <v>201</v>
      </c>
      <c r="E9034">
        <v>3</v>
      </c>
      <c r="F9034" t="s">
        <v>271</v>
      </c>
      <c r="G9034" t="s">
        <v>272</v>
      </c>
      <c r="H9034" t="s">
        <v>35</v>
      </c>
      <c r="I9034" t="s">
        <v>36</v>
      </c>
      <c r="J9034" t="s">
        <v>576</v>
      </c>
      <c r="K9034" t="s">
        <v>19299</v>
      </c>
      <c r="L9034" t="s">
        <v>19300</v>
      </c>
      <c r="M9034" t="s">
        <v>1202</v>
      </c>
      <c r="N9034" t="s">
        <v>84</v>
      </c>
      <c r="O9034">
        <v>5511</v>
      </c>
      <c r="P9034">
        <v>7961</v>
      </c>
      <c r="Q9034" t="s">
        <v>41</v>
      </c>
      <c r="R9034">
        <v>243</v>
      </c>
      <c r="S9034" s="2">
        <v>44314</v>
      </c>
      <c r="T9034" s="2">
        <v>44339</v>
      </c>
      <c r="U9034">
        <v>0</v>
      </c>
      <c r="V9034" t="s">
        <v>71</v>
      </c>
      <c r="W9034">
        <v>703</v>
      </c>
      <c r="X9034" t="s">
        <v>60</v>
      </c>
      <c r="Y9034" t="s">
        <v>61</v>
      </c>
      <c r="Z9034">
        <v>0</v>
      </c>
      <c r="AA9034">
        <v>876</v>
      </c>
      <c r="AB9034">
        <v>5740</v>
      </c>
      <c r="AC9034" t="s">
        <v>107</v>
      </c>
    </row>
    <row r="9035" spans="1:29" x14ac:dyDescent="0.3">
      <c r="A9035" s="1" t="s">
        <v>47</v>
      </c>
      <c r="B9035" t="s">
        <v>592</v>
      </c>
      <c r="C9035" t="s">
        <v>2701</v>
      </c>
      <c r="D9035" t="s">
        <v>50</v>
      </c>
      <c r="E9035">
        <v>3</v>
      </c>
      <c r="F9035" t="s">
        <v>129</v>
      </c>
      <c r="G9035" t="s">
        <v>700</v>
      </c>
      <c r="H9035" t="s">
        <v>35</v>
      </c>
      <c r="I9035" t="s">
        <v>2839</v>
      </c>
      <c r="J9035" t="s">
        <v>2899</v>
      </c>
      <c r="K9035" t="s">
        <v>19301</v>
      </c>
      <c r="L9035" t="s">
        <v>19302</v>
      </c>
      <c r="M9035" t="s">
        <v>2648</v>
      </c>
      <c r="N9035" t="s">
        <v>40</v>
      </c>
      <c r="O9035">
        <v>4787</v>
      </c>
      <c r="P9035">
        <v>9565</v>
      </c>
      <c r="Q9035" t="s">
        <v>59</v>
      </c>
      <c r="R9035">
        <v>514</v>
      </c>
      <c r="S9035" s="2">
        <v>45224</v>
      </c>
      <c r="T9035" t="s">
        <v>42</v>
      </c>
      <c r="U9035">
        <v>16420</v>
      </c>
      <c r="V9035" t="s">
        <v>43</v>
      </c>
      <c r="W9035">
        <v>842</v>
      </c>
      <c r="X9035" t="s">
        <v>44</v>
      </c>
      <c r="Y9035" t="s">
        <v>45</v>
      </c>
      <c r="Z9035">
        <v>0</v>
      </c>
      <c r="AA9035">
        <v>881</v>
      </c>
      <c r="AB9035">
        <v>5066</v>
      </c>
      <c r="AC9035" t="s">
        <v>73</v>
      </c>
    </row>
    <row r="9036" spans="1:29" x14ac:dyDescent="0.3">
      <c r="A9036" s="1" t="s">
        <v>29</v>
      </c>
      <c r="B9036" t="s">
        <v>541</v>
      </c>
      <c r="C9036" t="s">
        <v>1190</v>
      </c>
      <c r="D9036" t="s">
        <v>119</v>
      </c>
      <c r="E9036">
        <v>5</v>
      </c>
      <c r="F9036" t="s">
        <v>51</v>
      </c>
      <c r="G9036" t="s">
        <v>291</v>
      </c>
      <c r="H9036" t="s">
        <v>35</v>
      </c>
      <c r="I9036" t="s">
        <v>6503</v>
      </c>
      <c r="J9036" t="s">
        <v>6437</v>
      </c>
      <c r="K9036">
        <v>7378322851</v>
      </c>
      <c r="L9036" t="s">
        <v>19303</v>
      </c>
      <c r="M9036" t="s">
        <v>1715</v>
      </c>
      <c r="N9036" t="s">
        <v>94</v>
      </c>
      <c r="O9036">
        <v>20875</v>
      </c>
      <c r="P9036">
        <v>23207</v>
      </c>
      <c r="Q9036" t="s">
        <v>95</v>
      </c>
      <c r="R9036">
        <v>591</v>
      </c>
      <c r="S9036" s="2">
        <v>45056</v>
      </c>
      <c r="T9036" s="2">
        <v>45074</v>
      </c>
      <c r="U9036">
        <v>0</v>
      </c>
      <c r="V9036" t="s">
        <v>85</v>
      </c>
      <c r="W9036">
        <v>803</v>
      </c>
      <c r="X9036" t="s">
        <v>60</v>
      </c>
      <c r="Y9036" t="s">
        <v>61</v>
      </c>
      <c r="Z9036">
        <v>0</v>
      </c>
      <c r="AA9036">
        <v>54</v>
      </c>
      <c r="AB9036">
        <v>22604</v>
      </c>
      <c r="AC9036" t="s">
        <v>46</v>
      </c>
    </row>
    <row r="9037" spans="1:29" x14ac:dyDescent="0.3">
      <c r="A9037" s="1" t="s">
        <v>47</v>
      </c>
      <c r="B9037" t="s">
        <v>108</v>
      </c>
      <c r="C9037" t="s">
        <v>1275</v>
      </c>
      <c r="D9037" t="s">
        <v>128</v>
      </c>
      <c r="E9037">
        <v>5</v>
      </c>
      <c r="F9037" t="s">
        <v>129</v>
      </c>
      <c r="G9037" t="s">
        <v>163</v>
      </c>
      <c r="H9037" t="s">
        <v>35</v>
      </c>
      <c r="I9037" t="s">
        <v>716</v>
      </c>
      <c r="J9037" t="s">
        <v>7211</v>
      </c>
      <c r="K9037" t="s">
        <v>19304</v>
      </c>
      <c r="L9037" t="s">
        <v>19305</v>
      </c>
      <c r="M9037" t="s">
        <v>522</v>
      </c>
      <c r="N9037" t="s">
        <v>40</v>
      </c>
      <c r="O9037">
        <v>28750</v>
      </c>
      <c r="P9037">
        <v>31174</v>
      </c>
      <c r="Q9037" t="s">
        <v>41</v>
      </c>
      <c r="R9037">
        <v>129</v>
      </c>
      <c r="S9037" s="2">
        <v>45232</v>
      </c>
      <c r="T9037" t="s">
        <v>42</v>
      </c>
      <c r="U9037">
        <v>0</v>
      </c>
      <c r="V9037" t="s">
        <v>106</v>
      </c>
      <c r="W9037">
        <v>452</v>
      </c>
      <c r="X9037" t="s">
        <v>44</v>
      </c>
      <c r="Y9037" t="s">
        <v>45</v>
      </c>
      <c r="Z9037">
        <v>0</v>
      </c>
      <c r="AA9037">
        <v>497</v>
      </c>
      <c r="AB9037">
        <v>29770</v>
      </c>
      <c r="AC9037" t="s">
        <v>107</v>
      </c>
    </row>
    <row r="9038" spans="1:29" x14ac:dyDescent="0.3">
      <c r="A9038" s="1" t="s">
        <v>47</v>
      </c>
      <c r="B9038" t="s">
        <v>136</v>
      </c>
      <c r="C9038" t="s">
        <v>1124</v>
      </c>
      <c r="D9038" t="s">
        <v>50</v>
      </c>
      <c r="E9038">
        <v>7</v>
      </c>
      <c r="F9038" t="s">
        <v>99</v>
      </c>
      <c r="G9038" t="s">
        <v>529</v>
      </c>
      <c r="H9038" t="s">
        <v>35</v>
      </c>
      <c r="I9038" t="s">
        <v>1379</v>
      </c>
      <c r="J9038" t="s">
        <v>372</v>
      </c>
      <c r="K9038" t="s">
        <v>19306</v>
      </c>
      <c r="L9038" t="s">
        <v>19307</v>
      </c>
      <c r="M9038" t="s">
        <v>527</v>
      </c>
      <c r="N9038" t="s">
        <v>40</v>
      </c>
      <c r="O9038">
        <v>5708</v>
      </c>
      <c r="P9038">
        <v>10218</v>
      </c>
      <c r="Q9038" t="s">
        <v>41</v>
      </c>
      <c r="R9038">
        <v>890</v>
      </c>
      <c r="S9038" s="2">
        <v>44732</v>
      </c>
      <c r="T9038" s="2">
        <v>44751</v>
      </c>
      <c r="U9038">
        <v>0</v>
      </c>
      <c r="V9038" t="s">
        <v>71</v>
      </c>
      <c r="W9038">
        <v>776</v>
      </c>
      <c r="X9038" t="s">
        <v>60</v>
      </c>
      <c r="Y9038" t="s">
        <v>61</v>
      </c>
      <c r="Z9038">
        <v>0</v>
      </c>
      <c r="AA9038">
        <v>883</v>
      </c>
      <c r="AB9038">
        <v>9658</v>
      </c>
      <c r="AC9038" t="s">
        <v>73</v>
      </c>
    </row>
    <row r="9039" spans="1:29" x14ac:dyDescent="0.3">
      <c r="A9039" s="1" t="s">
        <v>29</v>
      </c>
      <c r="B9039" t="s">
        <v>86</v>
      </c>
      <c r="C9039" t="s">
        <v>1680</v>
      </c>
      <c r="D9039" t="s">
        <v>50</v>
      </c>
      <c r="E9039">
        <v>8</v>
      </c>
      <c r="F9039" t="s">
        <v>77</v>
      </c>
      <c r="G9039" t="s">
        <v>264</v>
      </c>
      <c r="H9039" t="s">
        <v>35</v>
      </c>
      <c r="I9039" t="s">
        <v>2864</v>
      </c>
      <c r="J9039" t="s">
        <v>1080</v>
      </c>
      <c r="K9039" t="s">
        <v>19308</v>
      </c>
      <c r="L9039" t="s">
        <v>19309</v>
      </c>
      <c r="M9039" t="s">
        <v>1597</v>
      </c>
      <c r="N9039" t="s">
        <v>58</v>
      </c>
      <c r="O9039">
        <v>26735</v>
      </c>
      <c r="P9039">
        <v>30692</v>
      </c>
      <c r="Q9039" t="s">
        <v>95</v>
      </c>
      <c r="R9039">
        <v>764</v>
      </c>
      <c r="S9039" s="2">
        <v>44676</v>
      </c>
      <c r="T9039" t="s">
        <v>42</v>
      </c>
      <c r="U9039">
        <v>0</v>
      </c>
      <c r="V9039" t="s">
        <v>43</v>
      </c>
      <c r="W9039">
        <v>592</v>
      </c>
      <c r="X9039" t="s">
        <v>44</v>
      </c>
      <c r="Y9039" t="s">
        <v>45</v>
      </c>
      <c r="Z9039">
        <v>3846</v>
      </c>
      <c r="AA9039">
        <v>885</v>
      </c>
      <c r="AB9039">
        <v>28763</v>
      </c>
      <c r="AC9039" t="s">
        <v>73</v>
      </c>
    </row>
    <row r="9040" spans="1:29" x14ac:dyDescent="0.3">
      <c r="A9040" s="1" t="s">
        <v>47</v>
      </c>
      <c r="B9040" t="s">
        <v>234</v>
      </c>
      <c r="C9040" t="s">
        <v>235</v>
      </c>
      <c r="D9040" t="s">
        <v>169</v>
      </c>
      <c r="E9040">
        <v>9</v>
      </c>
      <c r="F9040" t="s">
        <v>186</v>
      </c>
      <c r="G9040" t="s">
        <v>463</v>
      </c>
      <c r="H9040" t="s">
        <v>79</v>
      </c>
      <c r="I9040" t="s">
        <v>7842</v>
      </c>
      <c r="J9040" t="s">
        <v>123</v>
      </c>
      <c r="K9040" t="s">
        <v>19310</v>
      </c>
      <c r="L9040" t="s">
        <v>19311</v>
      </c>
      <c r="M9040" t="s">
        <v>810</v>
      </c>
      <c r="N9040" t="s">
        <v>84</v>
      </c>
      <c r="O9040">
        <v>25534</v>
      </c>
      <c r="P9040">
        <v>27920</v>
      </c>
      <c r="Q9040" t="s">
        <v>41</v>
      </c>
      <c r="R9040">
        <v>332</v>
      </c>
      <c r="S9040" s="2">
        <v>44477</v>
      </c>
      <c r="T9040" s="2">
        <v>44504</v>
      </c>
      <c r="U9040">
        <v>0</v>
      </c>
      <c r="V9040" t="s">
        <v>106</v>
      </c>
      <c r="W9040">
        <v>631</v>
      </c>
      <c r="X9040" t="s">
        <v>60</v>
      </c>
      <c r="Y9040" t="s">
        <v>45</v>
      </c>
      <c r="Z9040">
        <v>0</v>
      </c>
      <c r="AA9040">
        <v>435</v>
      </c>
      <c r="AB9040">
        <v>25633</v>
      </c>
      <c r="AC9040" t="s">
        <v>46</v>
      </c>
    </row>
    <row r="9041" spans="1:29" x14ac:dyDescent="0.3">
      <c r="A9041" s="1" t="s">
        <v>29</v>
      </c>
      <c r="B9041" t="s">
        <v>74</v>
      </c>
      <c r="C9041" t="s">
        <v>1007</v>
      </c>
      <c r="D9041" t="s">
        <v>119</v>
      </c>
      <c r="E9041">
        <v>1</v>
      </c>
      <c r="F9041" t="s">
        <v>51</v>
      </c>
      <c r="G9041" t="s">
        <v>1069</v>
      </c>
      <c r="H9041" t="s">
        <v>79</v>
      </c>
      <c r="I9041" t="s">
        <v>1705</v>
      </c>
      <c r="J9041" t="s">
        <v>9665</v>
      </c>
      <c r="K9041" t="s">
        <v>19312</v>
      </c>
      <c r="L9041" t="s">
        <v>19313</v>
      </c>
      <c r="M9041" t="s">
        <v>1146</v>
      </c>
      <c r="N9041" t="s">
        <v>84</v>
      </c>
      <c r="O9041">
        <v>28192</v>
      </c>
      <c r="P9041">
        <v>31462</v>
      </c>
      <c r="Q9041" t="s">
        <v>95</v>
      </c>
      <c r="R9041">
        <v>722</v>
      </c>
      <c r="S9041" s="2">
        <v>44603</v>
      </c>
      <c r="T9041" t="s">
        <v>42</v>
      </c>
      <c r="U9041">
        <v>0</v>
      </c>
      <c r="V9041" t="s">
        <v>106</v>
      </c>
      <c r="W9041">
        <v>584</v>
      </c>
      <c r="X9041" t="s">
        <v>44</v>
      </c>
      <c r="Y9041" t="s">
        <v>72</v>
      </c>
      <c r="Z9041">
        <v>0</v>
      </c>
      <c r="AA9041">
        <v>356</v>
      </c>
      <c r="AB9041">
        <v>31092</v>
      </c>
      <c r="AC9041" t="s">
        <v>46</v>
      </c>
    </row>
    <row r="9042" spans="1:29" x14ac:dyDescent="0.3">
      <c r="A9042" s="1" t="s">
        <v>29</v>
      </c>
      <c r="B9042" t="s">
        <v>96</v>
      </c>
      <c r="C9042" t="s">
        <v>1160</v>
      </c>
      <c r="D9042" t="s">
        <v>387</v>
      </c>
      <c r="E9042">
        <v>4</v>
      </c>
      <c r="F9042" t="s">
        <v>64</v>
      </c>
      <c r="G9042" t="s">
        <v>802</v>
      </c>
      <c r="H9042" t="s">
        <v>35</v>
      </c>
      <c r="I9042" t="s">
        <v>292</v>
      </c>
      <c r="J9042" t="s">
        <v>748</v>
      </c>
      <c r="K9042" t="s">
        <v>19314</v>
      </c>
      <c r="L9042" t="s">
        <v>19315</v>
      </c>
      <c r="M9042" t="s">
        <v>665</v>
      </c>
      <c r="N9042" t="s">
        <v>40</v>
      </c>
      <c r="O9042">
        <v>22599</v>
      </c>
      <c r="P9042">
        <v>27244</v>
      </c>
      <c r="Q9042" t="s">
        <v>41</v>
      </c>
      <c r="R9042">
        <v>153</v>
      </c>
      <c r="S9042" s="2">
        <v>44346</v>
      </c>
      <c r="T9042" s="2">
        <v>44347</v>
      </c>
      <c r="U9042">
        <v>0</v>
      </c>
      <c r="V9042" t="s">
        <v>106</v>
      </c>
      <c r="W9042">
        <v>686</v>
      </c>
      <c r="X9042" t="s">
        <v>60</v>
      </c>
      <c r="Y9042" t="s">
        <v>45</v>
      </c>
      <c r="Z9042">
        <v>0</v>
      </c>
      <c r="AA9042">
        <v>926</v>
      </c>
      <c r="AB9042">
        <v>27193</v>
      </c>
      <c r="AC9042" t="s">
        <v>107</v>
      </c>
    </row>
    <row r="9043" spans="1:29" x14ac:dyDescent="0.3">
      <c r="A9043" s="1" t="s">
        <v>29</v>
      </c>
      <c r="B9043" t="s">
        <v>86</v>
      </c>
      <c r="C9043" t="s">
        <v>1363</v>
      </c>
      <c r="D9043" t="s">
        <v>169</v>
      </c>
      <c r="E9043">
        <v>5</v>
      </c>
      <c r="F9043" t="s">
        <v>271</v>
      </c>
      <c r="G9043" t="s">
        <v>353</v>
      </c>
      <c r="H9043" t="s">
        <v>35</v>
      </c>
      <c r="I9043" t="s">
        <v>4941</v>
      </c>
      <c r="J9043" t="s">
        <v>9665</v>
      </c>
      <c r="K9043" t="s">
        <v>19316</v>
      </c>
      <c r="L9043" t="s">
        <v>19317</v>
      </c>
      <c r="M9043" t="s">
        <v>1113</v>
      </c>
      <c r="N9043" t="s">
        <v>94</v>
      </c>
      <c r="O9043">
        <v>15649</v>
      </c>
      <c r="P9043">
        <v>17785</v>
      </c>
      <c r="Q9043" t="s">
        <v>95</v>
      </c>
      <c r="R9043">
        <v>42</v>
      </c>
      <c r="S9043" s="2">
        <v>44278</v>
      </c>
      <c r="T9043" t="s">
        <v>42</v>
      </c>
      <c r="U9043">
        <v>0</v>
      </c>
      <c r="V9043" t="s">
        <v>43</v>
      </c>
      <c r="W9043">
        <v>534</v>
      </c>
      <c r="X9043" t="s">
        <v>44</v>
      </c>
      <c r="Y9043" t="s">
        <v>61</v>
      </c>
      <c r="Z9043">
        <v>0</v>
      </c>
      <c r="AA9043">
        <v>261</v>
      </c>
      <c r="AB9043">
        <v>17012</v>
      </c>
      <c r="AC9043" t="s">
        <v>46</v>
      </c>
    </row>
    <row r="9044" spans="1:29" x14ac:dyDescent="0.3">
      <c r="A9044" s="1" t="s">
        <v>47</v>
      </c>
      <c r="B9044" t="s">
        <v>592</v>
      </c>
      <c r="C9044" t="s">
        <v>5094</v>
      </c>
      <c r="D9044" t="s">
        <v>155</v>
      </c>
      <c r="E9044">
        <v>1</v>
      </c>
      <c r="F9044" t="s">
        <v>51</v>
      </c>
      <c r="G9044" t="s">
        <v>345</v>
      </c>
      <c r="H9044" t="s">
        <v>79</v>
      </c>
      <c r="I9044" t="s">
        <v>921</v>
      </c>
      <c r="J9044" t="s">
        <v>5031</v>
      </c>
      <c r="K9044" t="s">
        <v>19318</v>
      </c>
      <c r="L9044" t="s">
        <v>19319</v>
      </c>
      <c r="M9044" t="s">
        <v>1512</v>
      </c>
      <c r="N9044" t="s">
        <v>94</v>
      </c>
      <c r="O9044">
        <v>5777</v>
      </c>
      <c r="P9044">
        <v>9215</v>
      </c>
      <c r="Q9044" t="s">
        <v>59</v>
      </c>
      <c r="R9044">
        <v>794</v>
      </c>
      <c r="S9044" s="2">
        <v>44840</v>
      </c>
      <c r="T9044" s="2">
        <v>44866</v>
      </c>
      <c r="U9044">
        <v>8344</v>
      </c>
      <c r="V9044" t="s">
        <v>43</v>
      </c>
      <c r="W9044">
        <v>815</v>
      </c>
      <c r="X9044" t="s">
        <v>60</v>
      </c>
      <c r="Y9044" t="s">
        <v>72</v>
      </c>
      <c r="Z9044">
        <v>0</v>
      </c>
      <c r="AA9044">
        <v>493</v>
      </c>
      <c r="AB9044">
        <v>7787</v>
      </c>
      <c r="AC9044" t="s">
        <v>46</v>
      </c>
    </row>
    <row r="9045" spans="1:29" x14ac:dyDescent="0.3">
      <c r="A9045" s="1" t="s">
        <v>47</v>
      </c>
      <c r="B9045" t="s">
        <v>117</v>
      </c>
      <c r="C9045" t="s">
        <v>2487</v>
      </c>
      <c r="D9045" t="s">
        <v>110</v>
      </c>
      <c r="E9045">
        <v>1</v>
      </c>
      <c r="F9045" t="s">
        <v>64</v>
      </c>
      <c r="G9045" t="s">
        <v>783</v>
      </c>
      <c r="H9045" t="s">
        <v>79</v>
      </c>
      <c r="I9045" t="s">
        <v>1593</v>
      </c>
      <c r="J9045" t="s">
        <v>3789</v>
      </c>
      <c r="K9045" t="s">
        <v>19320</v>
      </c>
      <c r="L9045" t="s">
        <v>19321</v>
      </c>
      <c r="M9045" t="s">
        <v>1852</v>
      </c>
      <c r="N9045" t="s">
        <v>58</v>
      </c>
      <c r="O9045">
        <v>15862</v>
      </c>
      <c r="P9045">
        <v>20706</v>
      </c>
      <c r="Q9045" t="s">
        <v>95</v>
      </c>
      <c r="R9045">
        <v>769</v>
      </c>
      <c r="S9045" s="2">
        <v>44871</v>
      </c>
      <c r="T9045" t="s">
        <v>42</v>
      </c>
      <c r="U9045">
        <v>0</v>
      </c>
      <c r="V9045" t="s">
        <v>85</v>
      </c>
      <c r="W9045">
        <v>603</v>
      </c>
      <c r="X9045" t="s">
        <v>44</v>
      </c>
      <c r="Y9045" t="s">
        <v>61</v>
      </c>
      <c r="Z9045">
        <v>4199</v>
      </c>
      <c r="AA9045">
        <v>665</v>
      </c>
      <c r="AB9045">
        <v>17413</v>
      </c>
      <c r="AC9045" t="s">
        <v>73</v>
      </c>
    </row>
    <row r="9046" spans="1:29" x14ac:dyDescent="0.3">
      <c r="A9046" s="1" t="s">
        <v>29</v>
      </c>
      <c r="B9046" t="s">
        <v>86</v>
      </c>
      <c r="C9046" t="s">
        <v>2143</v>
      </c>
      <c r="D9046" t="s">
        <v>50</v>
      </c>
      <c r="E9046">
        <v>6</v>
      </c>
      <c r="F9046" t="s">
        <v>221</v>
      </c>
      <c r="G9046" t="s">
        <v>548</v>
      </c>
      <c r="H9046" t="s">
        <v>35</v>
      </c>
      <c r="I9046" t="s">
        <v>621</v>
      </c>
      <c r="J9046" t="s">
        <v>1652</v>
      </c>
      <c r="K9046" t="s">
        <v>19322</v>
      </c>
      <c r="L9046" t="s">
        <v>19323</v>
      </c>
      <c r="M9046" t="s">
        <v>350</v>
      </c>
      <c r="N9046" t="s">
        <v>84</v>
      </c>
      <c r="O9046">
        <v>13103</v>
      </c>
      <c r="P9046">
        <v>16592</v>
      </c>
      <c r="Q9046" t="s">
        <v>95</v>
      </c>
      <c r="R9046">
        <v>493</v>
      </c>
      <c r="S9046" s="2">
        <v>45228</v>
      </c>
      <c r="T9046" t="s">
        <v>42</v>
      </c>
      <c r="U9046">
        <v>0</v>
      </c>
      <c r="V9046" t="s">
        <v>85</v>
      </c>
      <c r="W9046">
        <v>650</v>
      </c>
      <c r="X9046" t="s">
        <v>44</v>
      </c>
      <c r="Y9046" t="s">
        <v>72</v>
      </c>
      <c r="Z9046">
        <v>0</v>
      </c>
      <c r="AA9046">
        <v>194</v>
      </c>
      <c r="AB9046">
        <v>15541</v>
      </c>
      <c r="AC9046" t="s">
        <v>73</v>
      </c>
    </row>
    <row r="9047" spans="1:29" x14ac:dyDescent="0.3">
      <c r="A9047" s="1" t="s">
        <v>47</v>
      </c>
      <c r="B9047" t="s">
        <v>48</v>
      </c>
      <c r="C9047" t="s">
        <v>297</v>
      </c>
      <c r="D9047" t="s">
        <v>119</v>
      </c>
      <c r="E9047">
        <v>3</v>
      </c>
      <c r="F9047" t="s">
        <v>99</v>
      </c>
      <c r="G9047" t="s">
        <v>579</v>
      </c>
      <c r="H9047" t="s">
        <v>35</v>
      </c>
      <c r="I9047" t="s">
        <v>725</v>
      </c>
      <c r="J9047" t="s">
        <v>2605</v>
      </c>
      <c r="K9047" t="s">
        <v>19324</v>
      </c>
      <c r="L9047" t="s">
        <v>19325</v>
      </c>
      <c r="M9047" t="s">
        <v>385</v>
      </c>
      <c r="N9047" t="s">
        <v>94</v>
      </c>
      <c r="O9047">
        <v>14899</v>
      </c>
      <c r="P9047">
        <v>18812</v>
      </c>
      <c r="Q9047" t="s">
        <v>95</v>
      </c>
      <c r="R9047">
        <v>431</v>
      </c>
      <c r="S9047" s="2">
        <v>44948</v>
      </c>
      <c r="T9047" s="2">
        <v>44970</v>
      </c>
      <c r="U9047">
        <v>0</v>
      </c>
      <c r="V9047" t="s">
        <v>85</v>
      </c>
      <c r="W9047">
        <v>674</v>
      </c>
      <c r="X9047" t="s">
        <v>60</v>
      </c>
      <c r="Y9047" t="s">
        <v>45</v>
      </c>
      <c r="Z9047">
        <v>0</v>
      </c>
      <c r="AA9047">
        <v>378</v>
      </c>
      <c r="AB9047">
        <v>17545</v>
      </c>
      <c r="AC9047" t="s">
        <v>73</v>
      </c>
    </row>
    <row r="9048" spans="1:29" x14ac:dyDescent="0.3">
      <c r="A9048" s="1" t="s">
        <v>47</v>
      </c>
      <c r="B9048" t="s">
        <v>145</v>
      </c>
      <c r="C9048" t="s">
        <v>2354</v>
      </c>
      <c r="D9048" t="s">
        <v>98</v>
      </c>
      <c r="E9048">
        <v>10</v>
      </c>
      <c r="F9048" t="s">
        <v>64</v>
      </c>
      <c r="G9048" t="s">
        <v>783</v>
      </c>
      <c r="H9048" t="s">
        <v>79</v>
      </c>
      <c r="I9048" t="s">
        <v>1295</v>
      </c>
      <c r="J9048" t="s">
        <v>1615</v>
      </c>
      <c r="K9048" t="s">
        <v>19326</v>
      </c>
      <c r="L9048" t="s">
        <v>19327</v>
      </c>
      <c r="M9048" t="s">
        <v>2358</v>
      </c>
      <c r="N9048" t="s">
        <v>40</v>
      </c>
      <c r="O9048">
        <v>29412</v>
      </c>
      <c r="P9048">
        <v>32349</v>
      </c>
      <c r="Q9048" t="s">
        <v>41</v>
      </c>
      <c r="R9048">
        <v>652</v>
      </c>
      <c r="S9048" s="2">
        <v>44935</v>
      </c>
      <c r="T9048" s="2">
        <v>44946</v>
      </c>
      <c r="U9048">
        <v>0</v>
      </c>
      <c r="V9048" t="s">
        <v>85</v>
      </c>
      <c r="W9048">
        <v>549</v>
      </c>
      <c r="X9048" t="s">
        <v>60</v>
      </c>
      <c r="Y9048" t="s">
        <v>61</v>
      </c>
      <c r="Z9048">
        <v>0</v>
      </c>
      <c r="AA9048">
        <v>732</v>
      </c>
      <c r="AB9048">
        <v>31492</v>
      </c>
      <c r="AC9048" t="s">
        <v>46</v>
      </c>
    </row>
    <row r="9049" spans="1:29" x14ac:dyDescent="0.3">
      <c r="A9049" s="1" t="s">
        <v>29</v>
      </c>
      <c r="B9049" t="s">
        <v>62</v>
      </c>
      <c r="C9049" t="s">
        <v>5704</v>
      </c>
      <c r="D9049" t="s">
        <v>155</v>
      </c>
      <c r="E9049">
        <v>7</v>
      </c>
      <c r="F9049" t="s">
        <v>51</v>
      </c>
      <c r="G9049" t="s">
        <v>237</v>
      </c>
      <c r="H9049" t="s">
        <v>35</v>
      </c>
      <c r="I9049" t="s">
        <v>632</v>
      </c>
      <c r="J9049" t="s">
        <v>3165</v>
      </c>
      <c r="K9049" t="s">
        <v>19328</v>
      </c>
      <c r="L9049" t="s">
        <v>19329</v>
      </c>
      <c r="M9049" t="s">
        <v>135</v>
      </c>
      <c r="N9049" t="s">
        <v>58</v>
      </c>
      <c r="O9049">
        <v>26210</v>
      </c>
      <c r="P9049">
        <v>28783</v>
      </c>
      <c r="Q9049" t="s">
        <v>59</v>
      </c>
      <c r="R9049">
        <v>793</v>
      </c>
      <c r="S9049" s="2">
        <v>45115</v>
      </c>
      <c r="T9049" t="s">
        <v>42</v>
      </c>
      <c r="U9049">
        <v>35516</v>
      </c>
      <c r="V9049" t="s">
        <v>43</v>
      </c>
      <c r="W9049">
        <v>525</v>
      </c>
      <c r="X9049" t="s">
        <v>44</v>
      </c>
      <c r="Y9049" t="s">
        <v>72</v>
      </c>
      <c r="Z9049">
        <v>3761</v>
      </c>
      <c r="AA9049">
        <v>595</v>
      </c>
      <c r="AB9049">
        <v>26350</v>
      </c>
      <c r="AC9049" t="s">
        <v>73</v>
      </c>
    </row>
    <row r="9050" spans="1:29" x14ac:dyDescent="0.3">
      <c r="A9050" s="1" t="s">
        <v>29</v>
      </c>
      <c r="B9050" t="s">
        <v>363</v>
      </c>
      <c r="C9050" t="s">
        <v>2177</v>
      </c>
      <c r="D9050" t="s">
        <v>178</v>
      </c>
      <c r="E9050">
        <v>4</v>
      </c>
      <c r="F9050" t="s">
        <v>186</v>
      </c>
      <c r="G9050" t="s">
        <v>710</v>
      </c>
      <c r="H9050" t="s">
        <v>79</v>
      </c>
      <c r="I9050" t="s">
        <v>4879</v>
      </c>
      <c r="J9050" t="s">
        <v>5212</v>
      </c>
      <c r="K9050" t="s">
        <v>19330</v>
      </c>
      <c r="L9050" t="s">
        <v>19331</v>
      </c>
      <c r="M9050" t="s">
        <v>1068</v>
      </c>
      <c r="N9050" t="s">
        <v>84</v>
      </c>
      <c r="O9050">
        <v>8292</v>
      </c>
      <c r="P9050">
        <v>10439</v>
      </c>
      <c r="Q9050" t="s">
        <v>95</v>
      </c>
      <c r="R9050">
        <v>129</v>
      </c>
      <c r="S9050" s="2">
        <v>44319</v>
      </c>
      <c r="T9050" t="s">
        <v>42</v>
      </c>
      <c r="U9050">
        <v>0</v>
      </c>
      <c r="V9050" t="s">
        <v>71</v>
      </c>
      <c r="W9050">
        <v>403</v>
      </c>
      <c r="X9050" t="s">
        <v>44</v>
      </c>
      <c r="Y9050" t="s">
        <v>72</v>
      </c>
      <c r="Z9050">
        <v>0</v>
      </c>
      <c r="AA9050">
        <v>612</v>
      </c>
      <c r="AB9050">
        <v>9030</v>
      </c>
      <c r="AC9050" t="s">
        <v>73</v>
      </c>
    </row>
    <row r="9051" spans="1:29" x14ac:dyDescent="0.3">
      <c r="A9051" s="1" t="s">
        <v>29</v>
      </c>
      <c r="B9051" t="s">
        <v>74</v>
      </c>
      <c r="C9051" t="s">
        <v>1548</v>
      </c>
      <c r="D9051" t="s">
        <v>185</v>
      </c>
      <c r="E9051">
        <v>6</v>
      </c>
      <c r="F9051" t="s">
        <v>129</v>
      </c>
      <c r="G9051" t="s">
        <v>298</v>
      </c>
      <c r="H9051" t="s">
        <v>35</v>
      </c>
      <c r="I9051" t="s">
        <v>1593</v>
      </c>
      <c r="J9051" t="s">
        <v>7331</v>
      </c>
      <c r="K9051" t="s">
        <v>19332</v>
      </c>
      <c r="L9051" t="s">
        <v>19333</v>
      </c>
      <c r="M9051" t="s">
        <v>795</v>
      </c>
      <c r="N9051" t="s">
        <v>84</v>
      </c>
      <c r="O9051">
        <v>18132</v>
      </c>
      <c r="P9051">
        <v>21845</v>
      </c>
      <c r="Q9051" t="s">
        <v>59</v>
      </c>
      <c r="R9051">
        <v>397</v>
      </c>
      <c r="S9051" s="2">
        <v>45008</v>
      </c>
      <c r="T9051" t="s">
        <v>42</v>
      </c>
      <c r="U9051">
        <v>18450</v>
      </c>
      <c r="V9051" t="s">
        <v>85</v>
      </c>
      <c r="W9051">
        <v>577</v>
      </c>
      <c r="X9051" t="s">
        <v>44</v>
      </c>
      <c r="Y9051" t="s">
        <v>72</v>
      </c>
      <c r="Z9051">
        <v>0</v>
      </c>
      <c r="AA9051">
        <v>975</v>
      </c>
      <c r="AB9051">
        <v>18885</v>
      </c>
      <c r="AC9051" t="s">
        <v>107</v>
      </c>
    </row>
    <row r="9052" spans="1:29" x14ac:dyDescent="0.3">
      <c r="A9052" s="1" t="s">
        <v>29</v>
      </c>
      <c r="B9052" t="s">
        <v>541</v>
      </c>
      <c r="C9052" t="s">
        <v>1513</v>
      </c>
      <c r="D9052" t="s">
        <v>138</v>
      </c>
      <c r="E9052">
        <v>5</v>
      </c>
      <c r="F9052" t="s">
        <v>221</v>
      </c>
      <c r="G9052" t="s">
        <v>882</v>
      </c>
      <c r="H9052" t="s">
        <v>35</v>
      </c>
      <c r="I9052" t="s">
        <v>1804</v>
      </c>
      <c r="J9052" t="s">
        <v>3555</v>
      </c>
      <c r="K9052" t="s">
        <v>19334</v>
      </c>
      <c r="L9052" t="s">
        <v>19335</v>
      </c>
      <c r="M9052" t="s">
        <v>733</v>
      </c>
      <c r="N9052" t="s">
        <v>40</v>
      </c>
      <c r="O9052">
        <v>24205</v>
      </c>
      <c r="P9052">
        <v>29000</v>
      </c>
      <c r="Q9052" t="s">
        <v>95</v>
      </c>
      <c r="R9052">
        <v>661</v>
      </c>
      <c r="S9052" s="2">
        <v>45073</v>
      </c>
      <c r="T9052" t="s">
        <v>42</v>
      </c>
      <c r="U9052">
        <v>0</v>
      </c>
      <c r="V9052" t="s">
        <v>71</v>
      </c>
      <c r="W9052">
        <v>670</v>
      </c>
      <c r="X9052" t="s">
        <v>44</v>
      </c>
      <c r="Y9052" t="s">
        <v>72</v>
      </c>
      <c r="Z9052">
        <v>0</v>
      </c>
      <c r="AA9052">
        <v>455</v>
      </c>
      <c r="AB9052">
        <v>28274</v>
      </c>
      <c r="AC9052" t="s">
        <v>107</v>
      </c>
    </row>
    <row r="9053" spans="1:29" x14ac:dyDescent="0.3">
      <c r="A9053" s="1" t="s">
        <v>29</v>
      </c>
      <c r="B9053" t="s">
        <v>86</v>
      </c>
      <c r="C9053" t="s">
        <v>3375</v>
      </c>
      <c r="D9053" t="s">
        <v>169</v>
      </c>
      <c r="E9053">
        <v>1</v>
      </c>
      <c r="F9053" t="s">
        <v>120</v>
      </c>
      <c r="G9053" t="s">
        <v>194</v>
      </c>
      <c r="H9053" t="s">
        <v>35</v>
      </c>
      <c r="I9053" t="s">
        <v>2940</v>
      </c>
      <c r="J9053" t="s">
        <v>566</v>
      </c>
      <c r="K9053" t="s">
        <v>19336</v>
      </c>
      <c r="L9053" t="s">
        <v>19337</v>
      </c>
      <c r="M9053" t="s">
        <v>1366</v>
      </c>
      <c r="N9053" t="s">
        <v>84</v>
      </c>
      <c r="O9053">
        <v>9802</v>
      </c>
      <c r="P9053">
        <v>13264</v>
      </c>
      <c r="Q9053" t="s">
        <v>59</v>
      </c>
      <c r="R9053">
        <v>411</v>
      </c>
      <c r="S9053" s="2">
        <v>44427</v>
      </c>
      <c r="T9053" s="2">
        <v>44447</v>
      </c>
      <c r="U9053">
        <v>29738</v>
      </c>
      <c r="V9053" t="s">
        <v>85</v>
      </c>
      <c r="W9053">
        <v>742</v>
      </c>
      <c r="X9053" t="s">
        <v>60</v>
      </c>
      <c r="Y9053" t="s">
        <v>61</v>
      </c>
      <c r="Z9053">
        <v>0</v>
      </c>
      <c r="AA9053">
        <v>439</v>
      </c>
      <c r="AB9053">
        <v>12574</v>
      </c>
      <c r="AC9053" t="s">
        <v>107</v>
      </c>
    </row>
    <row r="9054" spans="1:29" x14ac:dyDescent="0.3">
      <c r="A9054" s="1" t="s">
        <v>47</v>
      </c>
      <c r="B9054" t="s">
        <v>176</v>
      </c>
      <c r="C9054" t="s">
        <v>5427</v>
      </c>
      <c r="D9054" t="s">
        <v>110</v>
      </c>
      <c r="E9054">
        <v>7</v>
      </c>
      <c r="F9054" t="s">
        <v>33</v>
      </c>
      <c r="G9054" t="s">
        <v>170</v>
      </c>
      <c r="H9054" t="s">
        <v>35</v>
      </c>
      <c r="I9054" t="s">
        <v>2994</v>
      </c>
      <c r="J9054" t="s">
        <v>1652</v>
      </c>
      <c r="K9054" t="s">
        <v>19338</v>
      </c>
      <c r="L9054" t="s">
        <v>19339</v>
      </c>
      <c r="M9054" t="s">
        <v>183</v>
      </c>
      <c r="N9054" t="s">
        <v>58</v>
      </c>
      <c r="O9054">
        <v>11297</v>
      </c>
      <c r="P9054">
        <v>15416</v>
      </c>
      <c r="Q9054" t="s">
        <v>41</v>
      </c>
      <c r="R9054">
        <v>566</v>
      </c>
      <c r="S9054" s="2">
        <v>44854</v>
      </c>
      <c r="T9054" t="s">
        <v>42</v>
      </c>
      <c r="U9054">
        <v>0</v>
      </c>
      <c r="V9054" t="s">
        <v>43</v>
      </c>
      <c r="W9054">
        <v>669</v>
      </c>
      <c r="X9054" t="s">
        <v>44</v>
      </c>
      <c r="Y9054" t="s">
        <v>61</v>
      </c>
      <c r="Z9054">
        <v>1129</v>
      </c>
      <c r="AA9054">
        <v>307</v>
      </c>
      <c r="AB9054">
        <v>15076</v>
      </c>
      <c r="AC9054" t="s">
        <v>73</v>
      </c>
    </row>
    <row r="9055" spans="1:29" x14ac:dyDescent="0.3">
      <c r="A9055" s="1" t="s">
        <v>47</v>
      </c>
      <c r="B9055" t="s">
        <v>592</v>
      </c>
      <c r="C9055" t="s">
        <v>2444</v>
      </c>
      <c r="D9055" t="s">
        <v>155</v>
      </c>
      <c r="E9055">
        <v>1</v>
      </c>
      <c r="F9055" t="s">
        <v>33</v>
      </c>
      <c r="G9055" t="s">
        <v>179</v>
      </c>
      <c r="H9055" t="s">
        <v>79</v>
      </c>
      <c r="I9055" t="s">
        <v>1661</v>
      </c>
      <c r="J9055" t="s">
        <v>3668</v>
      </c>
      <c r="K9055" t="s">
        <v>19340</v>
      </c>
      <c r="L9055" t="s">
        <v>19341</v>
      </c>
      <c r="M9055" t="s">
        <v>2150</v>
      </c>
      <c r="N9055" t="s">
        <v>94</v>
      </c>
      <c r="O9055">
        <v>29191</v>
      </c>
      <c r="P9055">
        <v>33218</v>
      </c>
      <c r="Q9055" t="s">
        <v>59</v>
      </c>
      <c r="R9055">
        <v>388</v>
      </c>
      <c r="S9055" s="2">
        <v>44572</v>
      </c>
      <c r="T9055" t="s">
        <v>42</v>
      </c>
      <c r="U9055">
        <v>6427</v>
      </c>
      <c r="V9055" t="s">
        <v>43</v>
      </c>
      <c r="W9055">
        <v>470</v>
      </c>
      <c r="X9055" t="s">
        <v>44</v>
      </c>
      <c r="Y9055" t="s">
        <v>61</v>
      </c>
      <c r="Z9055">
        <v>0</v>
      </c>
      <c r="AA9055">
        <v>565</v>
      </c>
      <c r="AB9055">
        <v>31029</v>
      </c>
      <c r="AC9055" t="s">
        <v>73</v>
      </c>
    </row>
    <row r="9056" spans="1:29" x14ac:dyDescent="0.3">
      <c r="A9056" s="1" t="s">
        <v>29</v>
      </c>
      <c r="B9056" t="s">
        <v>327</v>
      </c>
      <c r="C9056" t="s">
        <v>2058</v>
      </c>
      <c r="D9056" t="s">
        <v>185</v>
      </c>
      <c r="E9056">
        <v>4</v>
      </c>
      <c r="F9056" t="s">
        <v>77</v>
      </c>
      <c r="G9056" t="s">
        <v>932</v>
      </c>
      <c r="H9056" t="s">
        <v>35</v>
      </c>
      <c r="I9056" t="s">
        <v>1030</v>
      </c>
      <c r="J9056" t="s">
        <v>8419</v>
      </c>
      <c r="K9056" t="s">
        <v>19342</v>
      </c>
      <c r="L9056" t="s">
        <v>19343</v>
      </c>
      <c r="M9056" t="s">
        <v>1023</v>
      </c>
      <c r="N9056" t="s">
        <v>58</v>
      </c>
      <c r="O9056">
        <v>15587</v>
      </c>
      <c r="P9056">
        <v>19681</v>
      </c>
      <c r="Q9056" t="s">
        <v>59</v>
      </c>
      <c r="R9056">
        <v>318</v>
      </c>
      <c r="S9056" s="2">
        <v>45064</v>
      </c>
      <c r="T9056" t="s">
        <v>42</v>
      </c>
      <c r="U9056">
        <v>39611</v>
      </c>
      <c r="V9056" t="s">
        <v>71</v>
      </c>
      <c r="W9056">
        <v>624</v>
      </c>
      <c r="X9056" t="s">
        <v>44</v>
      </c>
      <c r="Y9056" t="s">
        <v>45</v>
      </c>
      <c r="Z9056">
        <v>1105</v>
      </c>
      <c r="AA9056">
        <v>675</v>
      </c>
      <c r="AB9056">
        <v>19636</v>
      </c>
      <c r="AC9056" t="s">
        <v>46</v>
      </c>
    </row>
    <row r="9057" spans="1:29" x14ac:dyDescent="0.3">
      <c r="A9057" s="1" t="s">
        <v>47</v>
      </c>
      <c r="B9057" t="s">
        <v>48</v>
      </c>
      <c r="C9057" t="s">
        <v>6604</v>
      </c>
      <c r="D9057" t="s">
        <v>352</v>
      </c>
      <c r="E9057">
        <v>6</v>
      </c>
      <c r="F9057" t="s">
        <v>120</v>
      </c>
      <c r="G9057" t="s">
        <v>194</v>
      </c>
      <c r="H9057" t="s">
        <v>35</v>
      </c>
      <c r="I9057" t="s">
        <v>656</v>
      </c>
      <c r="J9057" t="s">
        <v>239</v>
      </c>
      <c r="K9057" t="s">
        <v>19344</v>
      </c>
      <c r="L9057" t="s">
        <v>19345</v>
      </c>
      <c r="M9057" t="s">
        <v>220</v>
      </c>
      <c r="N9057" t="s">
        <v>58</v>
      </c>
      <c r="O9057">
        <v>8830</v>
      </c>
      <c r="P9057">
        <v>12985</v>
      </c>
      <c r="Q9057" t="s">
        <v>59</v>
      </c>
      <c r="R9057">
        <v>196</v>
      </c>
      <c r="S9057" s="2">
        <v>44779</v>
      </c>
      <c r="T9057" t="s">
        <v>42</v>
      </c>
      <c r="U9057">
        <v>7322</v>
      </c>
      <c r="V9057" t="s">
        <v>106</v>
      </c>
      <c r="W9057">
        <v>691</v>
      </c>
      <c r="X9057" t="s">
        <v>44</v>
      </c>
      <c r="Y9057" t="s">
        <v>72</v>
      </c>
      <c r="Z9057">
        <v>3178</v>
      </c>
      <c r="AA9057">
        <v>628</v>
      </c>
      <c r="AB9057">
        <v>9874</v>
      </c>
      <c r="AC9057" t="s">
        <v>46</v>
      </c>
    </row>
    <row r="9058" spans="1:29" x14ac:dyDescent="0.3">
      <c r="A9058" s="1" t="s">
        <v>29</v>
      </c>
      <c r="B9058" t="s">
        <v>327</v>
      </c>
      <c r="C9058" t="s">
        <v>2714</v>
      </c>
      <c r="D9058" t="s">
        <v>98</v>
      </c>
      <c r="E9058">
        <v>9</v>
      </c>
      <c r="F9058" t="s">
        <v>99</v>
      </c>
      <c r="G9058" t="s">
        <v>724</v>
      </c>
      <c r="H9058" t="s">
        <v>79</v>
      </c>
      <c r="I9058" t="s">
        <v>883</v>
      </c>
      <c r="J9058" t="s">
        <v>2790</v>
      </c>
      <c r="K9058" t="s">
        <v>19346</v>
      </c>
      <c r="L9058" t="s">
        <v>19347</v>
      </c>
      <c r="M9058" t="s">
        <v>1019</v>
      </c>
      <c r="N9058" t="s">
        <v>40</v>
      </c>
      <c r="O9058">
        <v>5826</v>
      </c>
      <c r="P9058">
        <v>9762</v>
      </c>
      <c r="Q9058" t="s">
        <v>95</v>
      </c>
      <c r="R9058">
        <v>259</v>
      </c>
      <c r="S9058" s="2">
        <v>45230</v>
      </c>
      <c r="T9058" t="s">
        <v>42</v>
      </c>
      <c r="U9058">
        <v>0</v>
      </c>
      <c r="V9058" t="s">
        <v>85</v>
      </c>
      <c r="W9058">
        <v>786</v>
      </c>
      <c r="X9058" t="s">
        <v>44</v>
      </c>
      <c r="Y9058" t="s">
        <v>45</v>
      </c>
      <c r="Z9058">
        <v>0</v>
      </c>
      <c r="AA9058">
        <v>264</v>
      </c>
      <c r="AB9058">
        <v>8295</v>
      </c>
      <c r="AC9058" t="s">
        <v>73</v>
      </c>
    </row>
    <row r="9059" spans="1:29" x14ac:dyDescent="0.3">
      <c r="A9059" s="1" t="s">
        <v>29</v>
      </c>
      <c r="B9059" t="s">
        <v>541</v>
      </c>
      <c r="C9059" t="s">
        <v>604</v>
      </c>
      <c r="D9059" t="s">
        <v>76</v>
      </c>
      <c r="E9059">
        <v>7</v>
      </c>
      <c r="F9059" t="s">
        <v>51</v>
      </c>
      <c r="G9059" t="s">
        <v>237</v>
      </c>
      <c r="H9059" t="s">
        <v>35</v>
      </c>
      <c r="I9059" t="s">
        <v>3347</v>
      </c>
      <c r="J9059" t="s">
        <v>3067</v>
      </c>
      <c r="K9059" t="s">
        <v>19348</v>
      </c>
      <c r="L9059" t="s">
        <v>19349</v>
      </c>
      <c r="M9059" t="s">
        <v>1340</v>
      </c>
      <c r="N9059" t="s">
        <v>58</v>
      </c>
      <c r="O9059">
        <v>20040</v>
      </c>
      <c r="P9059">
        <v>23898</v>
      </c>
      <c r="Q9059" t="s">
        <v>95</v>
      </c>
      <c r="R9059">
        <v>76</v>
      </c>
      <c r="S9059" s="2">
        <v>44419</v>
      </c>
      <c r="T9059" t="s">
        <v>42</v>
      </c>
      <c r="U9059">
        <v>0</v>
      </c>
      <c r="V9059" t="s">
        <v>85</v>
      </c>
      <c r="W9059">
        <v>432</v>
      </c>
      <c r="X9059" t="s">
        <v>44</v>
      </c>
      <c r="Y9059" t="s">
        <v>61</v>
      </c>
      <c r="Z9059">
        <v>3144</v>
      </c>
      <c r="AA9059">
        <v>331</v>
      </c>
      <c r="AB9059">
        <v>20137</v>
      </c>
      <c r="AC9059" t="s">
        <v>73</v>
      </c>
    </row>
    <row r="9060" spans="1:29" x14ac:dyDescent="0.3">
      <c r="A9060" s="1" t="s">
        <v>47</v>
      </c>
      <c r="B9060" t="s">
        <v>176</v>
      </c>
      <c r="C9060" t="s">
        <v>422</v>
      </c>
      <c r="D9060" t="s">
        <v>128</v>
      </c>
      <c r="E9060">
        <v>8</v>
      </c>
      <c r="F9060" t="s">
        <v>77</v>
      </c>
      <c r="G9060" t="s">
        <v>980</v>
      </c>
      <c r="H9060" t="s">
        <v>35</v>
      </c>
      <c r="I9060" t="s">
        <v>921</v>
      </c>
      <c r="J9060" t="s">
        <v>90</v>
      </c>
      <c r="K9060" t="s">
        <v>19350</v>
      </c>
      <c r="L9060" t="s">
        <v>16436</v>
      </c>
      <c r="M9060" t="s">
        <v>296</v>
      </c>
      <c r="N9060" t="s">
        <v>94</v>
      </c>
      <c r="O9060">
        <v>21994</v>
      </c>
      <c r="P9060">
        <v>25147</v>
      </c>
      <c r="Q9060" t="s">
        <v>59</v>
      </c>
      <c r="R9060">
        <v>466</v>
      </c>
      <c r="S9060" s="2">
        <v>44554</v>
      </c>
      <c r="T9060" s="2">
        <v>44575</v>
      </c>
      <c r="U9060">
        <v>45687</v>
      </c>
      <c r="V9060" t="s">
        <v>43</v>
      </c>
      <c r="W9060">
        <v>525</v>
      </c>
      <c r="X9060" t="s">
        <v>60</v>
      </c>
      <c r="Y9060" t="s">
        <v>61</v>
      </c>
      <c r="Z9060">
        <v>0</v>
      </c>
      <c r="AA9060">
        <v>61</v>
      </c>
      <c r="AB9060">
        <v>22424</v>
      </c>
      <c r="AC9060" t="s">
        <v>107</v>
      </c>
    </row>
    <row r="9061" spans="1:29" x14ac:dyDescent="0.3">
      <c r="A9061" s="1" t="s">
        <v>47</v>
      </c>
      <c r="B9061" t="s">
        <v>145</v>
      </c>
      <c r="C9061" t="s">
        <v>445</v>
      </c>
      <c r="D9061" t="s">
        <v>178</v>
      </c>
      <c r="E9061">
        <v>6</v>
      </c>
      <c r="F9061" t="s">
        <v>33</v>
      </c>
      <c r="G9061" t="s">
        <v>848</v>
      </c>
      <c r="H9061" t="s">
        <v>79</v>
      </c>
      <c r="I9061" t="s">
        <v>1210</v>
      </c>
      <c r="J9061" t="s">
        <v>916</v>
      </c>
      <c r="K9061" t="s">
        <v>19351</v>
      </c>
      <c r="L9061" t="s">
        <v>19352</v>
      </c>
      <c r="M9061" t="s">
        <v>1294</v>
      </c>
      <c r="N9061" t="s">
        <v>84</v>
      </c>
      <c r="O9061">
        <v>25803</v>
      </c>
      <c r="P9061">
        <v>28073</v>
      </c>
      <c r="Q9061" t="s">
        <v>41</v>
      </c>
      <c r="R9061">
        <v>444</v>
      </c>
      <c r="S9061" s="2">
        <v>44802</v>
      </c>
      <c r="T9061" s="2">
        <v>44828</v>
      </c>
      <c r="U9061">
        <v>0</v>
      </c>
      <c r="V9061" t="s">
        <v>43</v>
      </c>
      <c r="W9061">
        <v>786</v>
      </c>
      <c r="X9061" t="s">
        <v>60</v>
      </c>
      <c r="Y9061" t="s">
        <v>45</v>
      </c>
      <c r="Z9061">
        <v>0</v>
      </c>
      <c r="AA9061">
        <v>885</v>
      </c>
      <c r="AB9061">
        <v>26516</v>
      </c>
      <c r="AC9061" t="s">
        <v>107</v>
      </c>
    </row>
    <row r="9062" spans="1:29" x14ac:dyDescent="0.3">
      <c r="A9062" s="1" t="s">
        <v>47</v>
      </c>
      <c r="B9062" t="s">
        <v>136</v>
      </c>
      <c r="C9062" t="s">
        <v>1540</v>
      </c>
      <c r="D9062" t="s">
        <v>236</v>
      </c>
      <c r="E9062">
        <v>1</v>
      </c>
      <c r="F9062" t="s">
        <v>99</v>
      </c>
      <c r="G9062" t="s">
        <v>579</v>
      </c>
      <c r="H9062" t="s">
        <v>35</v>
      </c>
      <c r="I9062" t="s">
        <v>756</v>
      </c>
      <c r="J9062" t="s">
        <v>1554</v>
      </c>
      <c r="K9062" t="s">
        <v>19353</v>
      </c>
      <c r="L9062" t="s">
        <v>19354</v>
      </c>
      <c r="M9062" t="s">
        <v>1128</v>
      </c>
      <c r="N9062" t="s">
        <v>94</v>
      </c>
      <c r="O9062">
        <v>17003</v>
      </c>
      <c r="P9062">
        <v>19286</v>
      </c>
      <c r="Q9062" t="s">
        <v>59</v>
      </c>
      <c r="R9062">
        <v>638</v>
      </c>
      <c r="S9062" s="2">
        <v>45027</v>
      </c>
      <c r="T9062" t="s">
        <v>42</v>
      </c>
      <c r="U9062">
        <v>48107</v>
      </c>
      <c r="V9062" t="s">
        <v>71</v>
      </c>
      <c r="W9062">
        <v>450</v>
      </c>
      <c r="X9062" t="s">
        <v>44</v>
      </c>
      <c r="Y9062" t="s">
        <v>45</v>
      </c>
      <c r="Z9062">
        <v>0</v>
      </c>
      <c r="AA9062">
        <v>108</v>
      </c>
      <c r="AB9062">
        <v>18286</v>
      </c>
      <c r="AC9062" t="s">
        <v>46</v>
      </c>
    </row>
    <row r="9063" spans="1:29" x14ac:dyDescent="0.3">
      <c r="A9063" s="1" t="s">
        <v>47</v>
      </c>
      <c r="B9063" t="s">
        <v>234</v>
      </c>
      <c r="C9063" t="s">
        <v>1375</v>
      </c>
      <c r="D9063" t="s">
        <v>119</v>
      </c>
      <c r="E9063">
        <v>8</v>
      </c>
      <c r="F9063" t="s">
        <v>64</v>
      </c>
      <c r="G9063" t="s">
        <v>258</v>
      </c>
      <c r="H9063" t="s">
        <v>35</v>
      </c>
      <c r="I9063" t="s">
        <v>441</v>
      </c>
      <c r="J9063" t="s">
        <v>485</v>
      </c>
      <c r="K9063" t="s">
        <v>19355</v>
      </c>
      <c r="L9063" t="s">
        <v>19356</v>
      </c>
      <c r="M9063" t="s">
        <v>242</v>
      </c>
      <c r="N9063" t="s">
        <v>40</v>
      </c>
      <c r="O9063">
        <v>9340</v>
      </c>
      <c r="P9063">
        <v>12975</v>
      </c>
      <c r="Q9063" t="s">
        <v>95</v>
      </c>
      <c r="R9063">
        <v>876</v>
      </c>
      <c r="S9063" s="2">
        <v>44752</v>
      </c>
      <c r="T9063" s="2">
        <v>44773</v>
      </c>
      <c r="U9063">
        <v>0</v>
      </c>
      <c r="V9063" t="s">
        <v>71</v>
      </c>
      <c r="W9063">
        <v>505</v>
      </c>
      <c r="X9063" t="s">
        <v>60</v>
      </c>
      <c r="Y9063" t="s">
        <v>72</v>
      </c>
      <c r="Z9063">
        <v>0</v>
      </c>
      <c r="AA9063">
        <v>80</v>
      </c>
      <c r="AB9063">
        <v>11810</v>
      </c>
      <c r="AC9063" t="s">
        <v>73</v>
      </c>
    </row>
    <row r="9064" spans="1:29" x14ac:dyDescent="0.3">
      <c r="A9064" s="1" t="s">
        <v>29</v>
      </c>
      <c r="B9064" t="s">
        <v>86</v>
      </c>
      <c r="C9064" t="s">
        <v>1109</v>
      </c>
      <c r="D9064" t="s">
        <v>110</v>
      </c>
      <c r="E9064">
        <v>1</v>
      </c>
      <c r="F9064" t="s">
        <v>221</v>
      </c>
      <c r="G9064" t="s">
        <v>858</v>
      </c>
      <c r="H9064" t="s">
        <v>35</v>
      </c>
      <c r="I9064" t="s">
        <v>4409</v>
      </c>
      <c r="J9064" t="s">
        <v>7173</v>
      </c>
      <c r="K9064" t="s">
        <v>19357</v>
      </c>
      <c r="L9064" t="s">
        <v>19358</v>
      </c>
      <c r="M9064" t="s">
        <v>1100</v>
      </c>
      <c r="N9064" t="s">
        <v>94</v>
      </c>
      <c r="O9064">
        <v>13606</v>
      </c>
      <c r="P9064">
        <v>18388</v>
      </c>
      <c r="Q9064" t="s">
        <v>59</v>
      </c>
      <c r="R9064">
        <v>107</v>
      </c>
      <c r="S9064" s="2">
        <v>44925</v>
      </c>
      <c r="T9064" s="2">
        <v>44926</v>
      </c>
      <c r="U9064">
        <v>45673</v>
      </c>
      <c r="V9064" t="s">
        <v>85</v>
      </c>
      <c r="W9064">
        <v>752</v>
      </c>
      <c r="X9064" t="s">
        <v>60</v>
      </c>
      <c r="Y9064" t="s">
        <v>45</v>
      </c>
      <c r="Z9064">
        <v>0</v>
      </c>
      <c r="AA9064">
        <v>229</v>
      </c>
      <c r="AB9064">
        <v>13658</v>
      </c>
      <c r="AC9064" t="s">
        <v>107</v>
      </c>
    </row>
    <row r="9065" spans="1:29" x14ac:dyDescent="0.3">
      <c r="A9065" s="1" t="s">
        <v>47</v>
      </c>
      <c r="B9065" t="s">
        <v>161</v>
      </c>
      <c r="C9065" t="s">
        <v>2627</v>
      </c>
      <c r="D9065" t="s">
        <v>32</v>
      </c>
      <c r="E9065">
        <v>7</v>
      </c>
      <c r="F9065" t="s">
        <v>271</v>
      </c>
      <c r="G9065" t="s">
        <v>1060</v>
      </c>
      <c r="H9065" t="s">
        <v>79</v>
      </c>
      <c r="I9065" t="s">
        <v>417</v>
      </c>
      <c r="J9065" t="s">
        <v>657</v>
      </c>
      <c r="K9065" t="s">
        <v>19359</v>
      </c>
      <c r="L9065" t="s">
        <v>19360</v>
      </c>
      <c r="M9065" t="s">
        <v>192</v>
      </c>
      <c r="N9065" t="s">
        <v>58</v>
      </c>
      <c r="O9065">
        <v>26332</v>
      </c>
      <c r="P9065">
        <v>29491</v>
      </c>
      <c r="Q9065" t="s">
        <v>41</v>
      </c>
      <c r="R9065">
        <v>964</v>
      </c>
      <c r="S9065" s="2">
        <v>45059</v>
      </c>
      <c r="T9065" t="s">
        <v>42</v>
      </c>
      <c r="U9065">
        <v>0</v>
      </c>
      <c r="V9065" t="s">
        <v>106</v>
      </c>
      <c r="W9065">
        <v>599</v>
      </c>
      <c r="X9065" t="s">
        <v>44</v>
      </c>
      <c r="Y9065" t="s">
        <v>45</v>
      </c>
      <c r="Z9065">
        <v>4629</v>
      </c>
      <c r="AA9065">
        <v>676</v>
      </c>
      <c r="AB9065">
        <v>26678</v>
      </c>
      <c r="AC9065" t="s">
        <v>107</v>
      </c>
    </row>
    <row r="9066" spans="1:29" x14ac:dyDescent="0.3">
      <c r="A9066" s="1" t="s">
        <v>47</v>
      </c>
      <c r="B9066" t="s">
        <v>136</v>
      </c>
      <c r="C9066" t="s">
        <v>1124</v>
      </c>
      <c r="D9066" t="s">
        <v>155</v>
      </c>
      <c r="E9066">
        <v>4</v>
      </c>
      <c r="F9066" t="s">
        <v>271</v>
      </c>
      <c r="G9066" t="s">
        <v>400</v>
      </c>
      <c r="H9066" t="s">
        <v>79</v>
      </c>
      <c r="I9066" t="s">
        <v>1186</v>
      </c>
      <c r="J9066" t="s">
        <v>1410</v>
      </c>
      <c r="K9066" t="s">
        <v>19361</v>
      </c>
      <c r="L9066" t="s">
        <v>19362</v>
      </c>
      <c r="M9066" t="s">
        <v>207</v>
      </c>
      <c r="N9066" t="s">
        <v>94</v>
      </c>
      <c r="O9066">
        <v>11344</v>
      </c>
      <c r="P9066">
        <v>13845</v>
      </c>
      <c r="Q9066" t="s">
        <v>41</v>
      </c>
      <c r="R9066">
        <v>838</v>
      </c>
      <c r="S9066" s="2">
        <v>44626</v>
      </c>
      <c r="T9066" s="2">
        <v>44631</v>
      </c>
      <c r="U9066">
        <v>0</v>
      </c>
      <c r="V9066" t="s">
        <v>71</v>
      </c>
      <c r="W9066">
        <v>820</v>
      </c>
      <c r="X9066" t="s">
        <v>60</v>
      </c>
      <c r="Y9066" t="s">
        <v>45</v>
      </c>
      <c r="Z9066">
        <v>0</v>
      </c>
      <c r="AA9066">
        <v>535</v>
      </c>
      <c r="AB9066">
        <v>13153</v>
      </c>
      <c r="AC9066" t="s">
        <v>73</v>
      </c>
    </row>
    <row r="9067" spans="1:29" x14ac:dyDescent="0.3">
      <c r="A9067" s="1" t="s">
        <v>29</v>
      </c>
      <c r="B9067" t="s">
        <v>30</v>
      </c>
      <c r="C9067" t="s">
        <v>2187</v>
      </c>
      <c r="D9067" t="s">
        <v>178</v>
      </c>
      <c r="E9067">
        <v>7</v>
      </c>
      <c r="F9067" t="s">
        <v>77</v>
      </c>
      <c r="G9067" t="s">
        <v>980</v>
      </c>
      <c r="H9067" t="s">
        <v>79</v>
      </c>
      <c r="I9067" t="s">
        <v>4365</v>
      </c>
      <c r="J9067" t="s">
        <v>560</v>
      </c>
      <c r="K9067">
        <v>8729520361</v>
      </c>
      <c r="L9067" t="s">
        <v>19363</v>
      </c>
      <c r="M9067" t="s">
        <v>1491</v>
      </c>
      <c r="N9067" t="s">
        <v>40</v>
      </c>
      <c r="O9067">
        <v>16844</v>
      </c>
      <c r="P9067">
        <v>20898</v>
      </c>
      <c r="Q9067" t="s">
        <v>41</v>
      </c>
      <c r="R9067">
        <v>322</v>
      </c>
      <c r="S9067" s="2">
        <v>45224</v>
      </c>
      <c r="T9067" s="2">
        <v>45240</v>
      </c>
      <c r="U9067">
        <v>0</v>
      </c>
      <c r="V9067" t="s">
        <v>85</v>
      </c>
      <c r="W9067">
        <v>832</v>
      </c>
      <c r="X9067" t="s">
        <v>60</v>
      </c>
      <c r="Y9067" t="s">
        <v>45</v>
      </c>
      <c r="Z9067">
        <v>0</v>
      </c>
      <c r="AA9067">
        <v>838</v>
      </c>
      <c r="AB9067">
        <v>16903</v>
      </c>
      <c r="AC9067" t="s">
        <v>46</v>
      </c>
    </row>
    <row r="9068" spans="1:29" x14ac:dyDescent="0.3">
      <c r="A9068" s="1" t="s">
        <v>29</v>
      </c>
      <c r="B9068" t="s">
        <v>30</v>
      </c>
      <c r="C9068" t="s">
        <v>1913</v>
      </c>
      <c r="D9068" t="s">
        <v>76</v>
      </c>
      <c r="E9068">
        <v>10</v>
      </c>
      <c r="F9068" t="s">
        <v>77</v>
      </c>
      <c r="G9068" t="s">
        <v>78</v>
      </c>
      <c r="H9068" t="s">
        <v>79</v>
      </c>
      <c r="I9068" t="s">
        <v>771</v>
      </c>
      <c r="J9068" t="s">
        <v>1647</v>
      </c>
      <c r="K9068" t="s">
        <v>19364</v>
      </c>
      <c r="L9068" t="s">
        <v>19365</v>
      </c>
      <c r="M9068" t="s">
        <v>1491</v>
      </c>
      <c r="N9068" t="s">
        <v>94</v>
      </c>
      <c r="O9068">
        <v>7280</v>
      </c>
      <c r="P9068">
        <v>10833</v>
      </c>
      <c r="Q9068" t="s">
        <v>95</v>
      </c>
      <c r="R9068">
        <v>877</v>
      </c>
      <c r="S9068" s="2">
        <v>44426</v>
      </c>
      <c r="T9068" t="s">
        <v>42</v>
      </c>
      <c r="U9068">
        <v>0</v>
      </c>
      <c r="V9068" t="s">
        <v>106</v>
      </c>
      <c r="W9068">
        <v>678</v>
      </c>
      <c r="X9068" t="s">
        <v>44</v>
      </c>
      <c r="Y9068" t="s">
        <v>45</v>
      </c>
      <c r="Z9068">
        <v>0</v>
      </c>
      <c r="AA9068">
        <v>652</v>
      </c>
      <c r="AB9068">
        <v>8825</v>
      </c>
      <c r="AC9068" t="s">
        <v>73</v>
      </c>
    </row>
    <row r="9069" spans="1:29" x14ac:dyDescent="0.3">
      <c r="A9069" s="1" t="s">
        <v>47</v>
      </c>
      <c r="B9069" t="s">
        <v>161</v>
      </c>
      <c r="C9069" t="s">
        <v>2054</v>
      </c>
      <c r="D9069" t="s">
        <v>32</v>
      </c>
      <c r="E9069">
        <v>9</v>
      </c>
      <c r="F9069" t="s">
        <v>77</v>
      </c>
      <c r="G9069" t="s">
        <v>932</v>
      </c>
      <c r="H9069" t="s">
        <v>35</v>
      </c>
      <c r="I9069" t="s">
        <v>5130</v>
      </c>
      <c r="J9069" t="s">
        <v>3796</v>
      </c>
      <c r="K9069" t="s">
        <v>19366</v>
      </c>
      <c r="L9069" t="s">
        <v>19367</v>
      </c>
      <c r="M9069" t="s">
        <v>283</v>
      </c>
      <c r="N9069" t="s">
        <v>40</v>
      </c>
      <c r="O9069">
        <v>21031</v>
      </c>
      <c r="P9069">
        <v>23750</v>
      </c>
      <c r="Q9069" t="s">
        <v>95</v>
      </c>
      <c r="R9069">
        <v>48</v>
      </c>
      <c r="S9069" s="2">
        <v>45238</v>
      </c>
      <c r="T9069" t="s">
        <v>42</v>
      </c>
      <c r="U9069">
        <v>0</v>
      </c>
      <c r="V9069" t="s">
        <v>71</v>
      </c>
      <c r="W9069">
        <v>696</v>
      </c>
      <c r="X9069" t="s">
        <v>44</v>
      </c>
      <c r="Y9069" t="s">
        <v>61</v>
      </c>
      <c r="Z9069">
        <v>0</v>
      </c>
      <c r="AA9069">
        <v>935</v>
      </c>
      <c r="AB9069">
        <v>23647</v>
      </c>
      <c r="AC9069" t="s">
        <v>73</v>
      </c>
    </row>
    <row r="9070" spans="1:29" x14ac:dyDescent="0.3">
      <c r="A9070" s="1" t="s">
        <v>29</v>
      </c>
      <c r="B9070" t="s">
        <v>96</v>
      </c>
      <c r="C9070" t="s">
        <v>1194</v>
      </c>
      <c r="D9070" t="s">
        <v>201</v>
      </c>
      <c r="E9070">
        <v>8</v>
      </c>
      <c r="F9070" t="s">
        <v>33</v>
      </c>
      <c r="G9070" t="s">
        <v>451</v>
      </c>
      <c r="H9070" t="s">
        <v>35</v>
      </c>
      <c r="I9070" t="s">
        <v>3190</v>
      </c>
      <c r="J9070" t="s">
        <v>90</v>
      </c>
      <c r="K9070" t="s">
        <v>19368</v>
      </c>
      <c r="L9070" t="s">
        <v>19369</v>
      </c>
      <c r="M9070" t="s">
        <v>1784</v>
      </c>
      <c r="N9070" t="s">
        <v>84</v>
      </c>
      <c r="O9070">
        <v>6126</v>
      </c>
      <c r="P9070">
        <v>9981</v>
      </c>
      <c r="Q9070" t="s">
        <v>95</v>
      </c>
      <c r="R9070">
        <v>381</v>
      </c>
      <c r="S9070" s="2">
        <v>44355</v>
      </c>
      <c r="T9070" t="s">
        <v>42</v>
      </c>
      <c r="U9070">
        <v>0</v>
      </c>
      <c r="V9070" t="s">
        <v>71</v>
      </c>
      <c r="W9070">
        <v>624</v>
      </c>
      <c r="X9070" t="s">
        <v>44</v>
      </c>
      <c r="Y9070" t="s">
        <v>72</v>
      </c>
      <c r="Z9070">
        <v>0</v>
      </c>
      <c r="AA9070">
        <v>112</v>
      </c>
      <c r="AB9070">
        <v>9371</v>
      </c>
      <c r="AC9070" t="s">
        <v>46</v>
      </c>
    </row>
    <row r="9071" spans="1:29" x14ac:dyDescent="0.3">
      <c r="A9071" s="1" t="s">
        <v>47</v>
      </c>
      <c r="B9071" t="s">
        <v>592</v>
      </c>
      <c r="C9071" t="s">
        <v>3877</v>
      </c>
      <c r="D9071" t="s">
        <v>110</v>
      </c>
      <c r="E9071">
        <v>2</v>
      </c>
      <c r="F9071" t="s">
        <v>99</v>
      </c>
      <c r="G9071" t="s">
        <v>950</v>
      </c>
      <c r="H9071" t="s">
        <v>35</v>
      </c>
      <c r="I9071" t="s">
        <v>1807</v>
      </c>
      <c r="J9071" t="s">
        <v>7944</v>
      </c>
      <c r="K9071" t="s">
        <v>19370</v>
      </c>
      <c r="L9071" t="s">
        <v>19371</v>
      </c>
      <c r="M9071" t="s">
        <v>1151</v>
      </c>
      <c r="N9071" t="s">
        <v>58</v>
      </c>
      <c r="O9071">
        <v>12183</v>
      </c>
      <c r="P9071">
        <v>14981</v>
      </c>
      <c r="Q9071" t="s">
        <v>59</v>
      </c>
      <c r="R9071">
        <v>261</v>
      </c>
      <c r="S9071" s="2">
        <v>44725</v>
      </c>
      <c r="T9071" t="s">
        <v>42</v>
      </c>
      <c r="U9071">
        <v>48172</v>
      </c>
      <c r="V9071" t="s">
        <v>43</v>
      </c>
      <c r="W9071">
        <v>474</v>
      </c>
      <c r="X9071" t="s">
        <v>44</v>
      </c>
      <c r="Y9071" t="s">
        <v>72</v>
      </c>
      <c r="Z9071">
        <v>3102</v>
      </c>
      <c r="AA9071">
        <v>626</v>
      </c>
      <c r="AB9071">
        <v>14031</v>
      </c>
      <c r="AC9071" t="s">
        <v>107</v>
      </c>
    </row>
    <row r="9072" spans="1:29" x14ac:dyDescent="0.3">
      <c r="A9072" s="1" t="s">
        <v>29</v>
      </c>
      <c r="B9072" t="s">
        <v>86</v>
      </c>
      <c r="C9072" t="s">
        <v>1621</v>
      </c>
      <c r="D9072" t="s">
        <v>119</v>
      </c>
      <c r="E9072">
        <v>2</v>
      </c>
      <c r="F9072" t="s">
        <v>129</v>
      </c>
      <c r="G9072" t="s">
        <v>298</v>
      </c>
      <c r="H9072" t="s">
        <v>79</v>
      </c>
      <c r="I9072" t="s">
        <v>1517</v>
      </c>
      <c r="J9072" t="s">
        <v>3566</v>
      </c>
      <c r="K9072" t="s">
        <v>19372</v>
      </c>
      <c r="L9072" t="s">
        <v>19373</v>
      </c>
      <c r="M9072" t="s">
        <v>1100</v>
      </c>
      <c r="N9072" t="s">
        <v>58</v>
      </c>
      <c r="O9072">
        <v>21173</v>
      </c>
      <c r="P9072">
        <v>24664</v>
      </c>
      <c r="Q9072" t="s">
        <v>95</v>
      </c>
      <c r="R9072">
        <v>225</v>
      </c>
      <c r="S9072" s="2">
        <v>44952</v>
      </c>
      <c r="T9072" s="2">
        <v>44977</v>
      </c>
      <c r="U9072">
        <v>0</v>
      </c>
      <c r="V9072" t="s">
        <v>106</v>
      </c>
      <c r="W9072">
        <v>577</v>
      </c>
      <c r="X9072" t="s">
        <v>60</v>
      </c>
      <c r="Y9072" t="s">
        <v>45</v>
      </c>
      <c r="Z9072">
        <v>2499</v>
      </c>
      <c r="AA9072">
        <v>229</v>
      </c>
      <c r="AB9072">
        <v>22572</v>
      </c>
      <c r="AC9072" t="s">
        <v>107</v>
      </c>
    </row>
    <row r="9073" spans="1:29" x14ac:dyDescent="0.3">
      <c r="A9073" s="1" t="s">
        <v>29</v>
      </c>
      <c r="B9073" t="s">
        <v>393</v>
      </c>
      <c r="C9073" t="s">
        <v>1245</v>
      </c>
      <c r="D9073" t="s">
        <v>201</v>
      </c>
      <c r="E9073">
        <v>4</v>
      </c>
      <c r="F9073" t="s">
        <v>33</v>
      </c>
      <c r="G9073" t="s">
        <v>848</v>
      </c>
      <c r="H9073" t="s">
        <v>35</v>
      </c>
      <c r="I9073" t="s">
        <v>1083</v>
      </c>
      <c r="J9073" t="s">
        <v>319</v>
      </c>
      <c r="K9073" t="s">
        <v>19374</v>
      </c>
      <c r="L9073" t="s">
        <v>19375</v>
      </c>
      <c r="M9073" t="s">
        <v>399</v>
      </c>
      <c r="N9073" t="s">
        <v>58</v>
      </c>
      <c r="O9073">
        <v>16069</v>
      </c>
      <c r="P9073">
        <v>20890</v>
      </c>
      <c r="Q9073" t="s">
        <v>95</v>
      </c>
      <c r="R9073">
        <v>679</v>
      </c>
      <c r="S9073" s="2">
        <v>44909</v>
      </c>
      <c r="T9073" t="s">
        <v>42</v>
      </c>
      <c r="U9073">
        <v>0</v>
      </c>
      <c r="V9073" t="s">
        <v>71</v>
      </c>
      <c r="W9073">
        <v>412</v>
      </c>
      <c r="X9073" t="s">
        <v>44</v>
      </c>
      <c r="Y9073" t="s">
        <v>61</v>
      </c>
      <c r="Z9073">
        <v>3039</v>
      </c>
      <c r="AA9073">
        <v>766</v>
      </c>
      <c r="AB9073">
        <v>20519</v>
      </c>
      <c r="AC9073" t="s">
        <v>107</v>
      </c>
    </row>
    <row r="9074" spans="1:29" x14ac:dyDescent="0.3">
      <c r="A9074" s="1" t="s">
        <v>29</v>
      </c>
      <c r="B9074" t="s">
        <v>86</v>
      </c>
      <c r="C9074" t="s">
        <v>1042</v>
      </c>
      <c r="D9074" t="s">
        <v>155</v>
      </c>
      <c r="E9074">
        <v>4</v>
      </c>
      <c r="F9074" t="s">
        <v>120</v>
      </c>
      <c r="G9074" t="s">
        <v>194</v>
      </c>
      <c r="H9074" t="s">
        <v>35</v>
      </c>
      <c r="I9074" t="s">
        <v>565</v>
      </c>
      <c r="J9074" t="s">
        <v>1600</v>
      </c>
      <c r="K9074" t="s">
        <v>19376</v>
      </c>
      <c r="L9074" t="s">
        <v>19377</v>
      </c>
      <c r="M9074" t="s">
        <v>1597</v>
      </c>
      <c r="N9074" t="s">
        <v>94</v>
      </c>
      <c r="O9074">
        <v>10694</v>
      </c>
      <c r="P9074">
        <v>15515</v>
      </c>
      <c r="Q9074" t="s">
        <v>41</v>
      </c>
      <c r="R9074">
        <v>715</v>
      </c>
      <c r="S9074" s="2">
        <v>44794</v>
      </c>
      <c r="T9074" t="s">
        <v>42</v>
      </c>
      <c r="U9074">
        <v>0</v>
      </c>
      <c r="V9074" t="s">
        <v>71</v>
      </c>
      <c r="W9074">
        <v>466</v>
      </c>
      <c r="X9074" t="s">
        <v>44</v>
      </c>
      <c r="Y9074" t="s">
        <v>61</v>
      </c>
      <c r="Z9074">
        <v>0</v>
      </c>
      <c r="AA9074">
        <v>398</v>
      </c>
      <c r="AB9074">
        <v>11738</v>
      </c>
      <c r="AC9074" t="s">
        <v>73</v>
      </c>
    </row>
    <row r="9075" spans="1:29" x14ac:dyDescent="0.3">
      <c r="A9075" s="1" t="s">
        <v>47</v>
      </c>
      <c r="B9075" t="s">
        <v>592</v>
      </c>
      <c r="C9075" t="s">
        <v>2536</v>
      </c>
      <c r="D9075" t="s">
        <v>138</v>
      </c>
      <c r="E9075">
        <v>6</v>
      </c>
      <c r="F9075" t="s">
        <v>77</v>
      </c>
      <c r="G9075" t="s">
        <v>78</v>
      </c>
      <c r="H9075" t="s">
        <v>79</v>
      </c>
      <c r="I9075" t="s">
        <v>292</v>
      </c>
      <c r="J9075" t="s">
        <v>299</v>
      </c>
      <c r="K9075" t="s">
        <v>19378</v>
      </c>
      <c r="L9075" t="s">
        <v>19379</v>
      </c>
      <c r="M9075" t="s">
        <v>919</v>
      </c>
      <c r="N9075" t="s">
        <v>84</v>
      </c>
      <c r="O9075">
        <v>24366</v>
      </c>
      <c r="P9075">
        <v>29208</v>
      </c>
      <c r="Q9075" t="s">
        <v>59</v>
      </c>
      <c r="R9075">
        <v>458</v>
      </c>
      <c r="S9075" s="2">
        <v>44450</v>
      </c>
      <c r="T9075" s="2">
        <v>44464</v>
      </c>
      <c r="U9075">
        <v>34551</v>
      </c>
      <c r="V9075" t="s">
        <v>43</v>
      </c>
      <c r="W9075">
        <v>450</v>
      </c>
      <c r="X9075" t="s">
        <v>60</v>
      </c>
      <c r="Y9075" t="s">
        <v>72</v>
      </c>
      <c r="Z9075">
        <v>0</v>
      </c>
      <c r="AA9075">
        <v>534</v>
      </c>
      <c r="AB9075">
        <v>27268</v>
      </c>
      <c r="AC9075" t="s">
        <v>46</v>
      </c>
    </row>
    <row r="9076" spans="1:29" x14ac:dyDescent="0.3">
      <c r="A9076" s="1" t="s">
        <v>29</v>
      </c>
      <c r="B9076" t="s">
        <v>541</v>
      </c>
      <c r="C9076" t="s">
        <v>1423</v>
      </c>
      <c r="D9076" t="s">
        <v>76</v>
      </c>
      <c r="E9076">
        <v>6</v>
      </c>
      <c r="F9076" t="s">
        <v>120</v>
      </c>
      <c r="G9076" t="s">
        <v>194</v>
      </c>
      <c r="H9076" t="s">
        <v>35</v>
      </c>
      <c r="I9076" t="s">
        <v>292</v>
      </c>
      <c r="J9076" t="s">
        <v>878</v>
      </c>
      <c r="K9076" t="s">
        <v>19380</v>
      </c>
      <c r="L9076" t="s">
        <v>19381</v>
      </c>
      <c r="M9076" t="s">
        <v>733</v>
      </c>
      <c r="N9076" t="s">
        <v>84</v>
      </c>
      <c r="O9076">
        <v>15540</v>
      </c>
      <c r="P9076">
        <v>19714</v>
      </c>
      <c r="Q9076" t="s">
        <v>95</v>
      </c>
      <c r="R9076">
        <v>719</v>
      </c>
      <c r="S9076" s="2">
        <v>44318</v>
      </c>
      <c r="T9076" s="2">
        <v>44332</v>
      </c>
      <c r="U9076">
        <v>0</v>
      </c>
      <c r="V9076" t="s">
        <v>106</v>
      </c>
      <c r="W9076">
        <v>478</v>
      </c>
      <c r="X9076" t="s">
        <v>60</v>
      </c>
      <c r="Y9076" t="s">
        <v>61</v>
      </c>
      <c r="Z9076">
        <v>0</v>
      </c>
      <c r="AA9076">
        <v>81</v>
      </c>
      <c r="AB9076">
        <v>17462</v>
      </c>
      <c r="AC9076" t="s">
        <v>73</v>
      </c>
    </row>
    <row r="9077" spans="1:29" x14ac:dyDescent="0.3">
      <c r="A9077" s="1" t="s">
        <v>47</v>
      </c>
      <c r="B9077" t="s">
        <v>234</v>
      </c>
      <c r="C9077" t="s">
        <v>742</v>
      </c>
      <c r="D9077" t="s">
        <v>32</v>
      </c>
      <c r="E9077">
        <v>9</v>
      </c>
      <c r="F9077" t="s">
        <v>33</v>
      </c>
      <c r="G9077" t="s">
        <v>411</v>
      </c>
      <c r="H9077" t="s">
        <v>79</v>
      </c>
      <c r="I9077" t="s">
        <v>2566</v>
      </c>
      <c r="J9077" t="s">
        <v>890</v>
      </c>
      <c r="K9077" t="s">
        <v>19382</v>
      </c>
      <c r="L9077" t="s">
        <v>19383</v>
      </c>
      <c r="M9077" t="s">
        <v>984</v>
      </c>
      <c r="N9077" t="s">
        <v>40</v>
      </c>
      <c r="O9077">
        <v>8244</v>
      </c>
      <c r="P9077">
        <v>11525</v>
      </c>
      <c r="Q9077" t="s">
        <v>95</v>
      </c>
      <c r="R9077">
        <v>817</v>
      </c>
      <c r="S9077" s="2">
        <v>45152</v>
      </c>
      <c r="T9077" t="s">
        <v>42</v>
      </c>
      <c r="U9077">
        <v>0</v>
      </c>
      <c r="V9077" t="s">
        <v>71</v>
      </c>
      <c r="W9077">
        <v>822</v>
      </c>
      <c r="X9077" t="s">
        <v>44</v>
      </c>
      <c r="Y9077" t="s">
        <v>72</v>
      </c>
      <c r="Z9077">
        <v>0</v>
      </c>
      <c r="AA9077">
        <v>655</v>
      </c>
      <c r="AB9077">
        <v>9929</v>
      </c>
      <c r="AC9077" t="s">
        <v>73</v>
      </c>
    </row>
    <row r="9078" spans="1:29" x14ac:dyDescent="0.3">
      <c r="A9078" s="1" t="s">
        <v>29</v>
      </c>
      <c r="B9078" t="s">
        <v>62</v>
      </c>
      <c r="C9078" t="s">
        <v>2469</v>
      </c>
      <c r="D9078" t="s">
        <v>236</v>
      </c>
      <c r="E9078">
        <v>9</v>
      </c>
      <c r="F9078" t="s">
        <v>186</v>
      </c>
      <c r="G9078" t="s">
        <v>650</v>
      </c>
      <c r="H9078" t="s">
        <v>35</v>
      </c>
      <c r="I9078" t="s">
        <v>3692</v>
      </c>
      <c r="J9078" t="s">
        <v>1757</v>
      </c>
      <c r="K9078">
        <f>1-355-974-6209</f>
        <v>-7537</v>
      </c>
      <c r="L9078" t="s">
        <v>19384</v>
      </c>
      <c r="M9078" t="s">
        <v>326</v>
      </c>
      <c r="N9078" t="s">
        <v>94</v>
      </c>
      <c r="O9078">
        <v>26981</v>
      </c>
      <c r="P9078">
        <v>30881</v>
      </c>
      <c r="Q9078" t="s">
        <v>95</v>
      </c>
      <c r="R9078">
        <v>532</v>
      </c>
      <c r="S9078" s="2">
        <v>44935</v>
      </c>
      <c r="T9078" t="s">
        <v>42</v>
      </c>
      <c r="U9078">
        <v>0</v>
      </c>
      <c r="V9078" t="s">
        <v>71</v>
      </c>
      <c r="W9078">
        <v>735</v>
      </c>
      <c r="X9078" t="s">
        <v>44</v>
      </c>
      <c r="Y9078" t="s">
        <v>45</v>
      </c>
      <c r="Z9078">
        <v>0</v>
      </c>
      <c r="AA9078">
        <v>26</v>
      </c>
      <c r="AB9078">
        <v>30020</v>
      </c>
      <c r="AC9078" t="s">
        <v>107</v>
      </c>
    </row>
    <row r="9079" spans="1:29" x14ac:dyDescent="0.3">
      <c r="A9079" s="1" t="s">
        <v>47</v>
      </c>
      <c r="B9079" t="s">
        <v>145</v>
      </c>
      <c r="C9079" t="s">
        <v>1527</v>
      </c>
      <c r="D9079" t="s">
        <v>201</v>
      </c>
      <c r="E9079">
        <v>4</v>
      </c>
      <c r="F9079" t="s">
        <v>271</v>
      </c>
      <c r="G9079" t="s">
        <v>1298</v>
      </c>
      <c r="H9079" t="s">
        <v>35</v>
      </c>
      <c r="I9079" t="s">
        <v>1465</v>
      </c>
      <c r="J9079" t="s">
        <v>2001</v>
      </c>
      <c r="K9079" t="s">
        <v>19385</v>
      </c>
      <c r="L9079" t="s">
        <v>19386</v>
      </c>
      <c r="M9079" t="s">
        <v>1294</v>
      </c>
      <c r="N9079" t="s">
        <v>58</v>
      </c>
      <c r="O9079">
        <v>3344</v>
      </c>
      <c r="P9079">
        <v>5711</v>
      </c>
      <c r="Q9079" t="s">
        <v>41</v>
      </c>
      <c r="R9079">
        <v>903</v>
      </c>
      <c r="S9079" s="2">
        <v>44300</v>
      </c>
      <c r="T9079" t="s">
        <v>42</v>
      </c>
      <c r="U9079">
        <v>0</v>
      </c>
      <c r="V9079" t="s">
        <v>106</v>
      </c>
      <c r="W9079">
        <v>742</v>
      </c>
      <c r="X9079" t="s">
        <v>44</v>
      </c>
      <c r="Y9079" t="s">
        <v>45</v>
      </c>
      <c r="Z9079">
        <v>1791</v>
      </c>
      <c r="AA9079">
        <v>784</v>
      </c>
      <c r="AB9079">
        <v>5661</v>
      </c>
      <c r="AC9079" t="s">
        <v>107</v>
      </c>
    </row>
    <row r="9080" spans="1:29" x14ac:dyDescent="0.3">
      <c r="A9080" s="1" t="s">
        <v>29</v>
      </c>
      <c r="B9080" t="s">
        <v>86</v>
      </c>
      <c r="C9080" t="s">
        <v>1680</v>
      </c>
      <c r="D9080" t="s">
        <v>138</v>
      </c>
      <c r="E9080">
        <v>3</v>
      </c>
      <c r="F9080" t="s">
        <v>99</v>
      </c>
      <c r="G9080" t="s">
        <v>558</v>
      </c>
      <c r="H9080" t="s">
        <v>35</v>
      </c>
      <c r="I9080" t="s">
        <v>662</v>
      </c>
      <c r="J9080" t="s">
        <v>2441</v>
      </c>
      <c r="K9080" t="s">
        <v>19387</v>
      </c>
      <c r="L9080" t="s">
        <v>19388</v>
      </c>
      <c r="M9080" t="s">
        <v>350</v>
      </c>
      <c r="N9080" t="s">
        <v>40</v>
      </c>
      <c r="O9080">
        <v>7194</v>
      </c>
      <c r="P9080">
        <v>9308</v>
      </c>
      <c r="Q9080" t="s">
        <v>59</v>
      </c>
      <c r="R9080">
        <v>985</v>
      </c>
      <c r="S9080" s="2">
        <v>45161</v>
      </c>
      <c r="T9080" s="2">
        <v>45176</v>
      </c>
      <c r="U9080">
        <v>8638</v>
      </c>
      <c r="V9080" t="s">
        <v>106</v>
      </c>
      <c r="W9080">
        <v>806</v>
      </c>
      <c r="X9080" t="s">
        <v>60</v>
      </c>
      <c r="Y9080" t="s">
        <v>72</v>
      </c>
      <c r="Z9080">
        <v>0</v>
      </c>
      <c r="AA9080">
        <v>288</v>
      </c>
      <c r="AB9080">
        <v>9200</v>
      </c>
      <c r="AC9080" t="s">
        <v>46</v>
      </c>
    </row>
    <row r="9081" spans="1:29" x14ac:dyDescent="0.3">
      <c r="A9081" s="1" t="s">
        <v>47</v>
      </c>
      <c r="B9081" t="s">
        <v>48</v>
      </c>
      <c r="C9081" t="s">
        <v>1562</v>
      </c>
      <c r="D9081" t="s">
        <v>236</v>
      </c>
      <c r="E9081">
        <v>4</v>
      </c>
      <c r="F9081" t="s">
        <v>186</v>
      </c>
      <c r="G9081" t="s">
        <v>535</v>
      </c>
      <c r="H9081" t="s">
        <v>35</v>
      </c>
      <c r="I9081" t="s">
        <v>412</v>
      </c>
      <c r="J9081" t="s">
        <v>8482</v>
      </c>
      <c r="K9081" t="s">
        <v>19389</v>
      </c>
      <c r="L9081" t="s">
        <v>19390</v>
      </c>
      <c r="M9081" t="s">
        <v>648</v>
      </c>
      <c r="N9081" t="s">
        <v>40</v>
      </c>
      <c r="O9081">
        <v>7390</v>
      </c>
      <c r="P9081">
        <v>10465</v>
      </c>
      <c r="Q9081" t="s">
        <v>95</v>
      </c>
      <c r="R9081">
        <v>369</v>
      </c>
      <c r="S9081" s="2">
        <v>45030</v>
      </c>
      <c r="T9081" s="2">
        <v>45033</v>
      </c>
      <c r="U9081">
        <v>0</v>
      </c>
      <c r="V9081" t="s">
        <v>106</v>
      </c>
      <c r="W9081">
        <v>572</v>
      </c>
      <c r="X9081" t="s">
        <v>60</v>
      </c>
      <c r="Y9081" t="s">
        <v>45</v>
      </c>
      <c r="Z9081">
        <v>0</v>
      </c>
      <c r="AA9081">
        <v>390</v>
      </c>
      <c r="AB9081">
        <v>10198</v>
      </c>
      <c r="AC9081" t="s">
        <v>46</v>
      </c>
    </row>
    <row r="9082" spans="1:29" x14ac:dyDescent="0.3">
      <c r="A9082" s="1" t="s">
        <v>47</v>
      </c>
      <c r="B9082" t="s">
        <v>117</v>
      </c>
      <c r="C9082" t="s">
        <v>920</v>
      </c>
      <c r="D9082" t="s">
        <v>178</v>
      </c>
      <c r="E9082">
        <v>8</v>
      </c>
      <c r="F9082" t="s">
        <v>186</v>
      </c>
      <c r="G9082" t="s">
        <v>650</v>
      </c>
      <c r="H9082" t="s">
        <v>79</v>
      </c>
      <c r="I9082" t="s">
        <v>1649</v>
      </c>
      <c r="J9082" t="s">
        <v>1684</v>
      </c>
      <c r="K9082">
        <v>8784605794</v>
      </c>
      <c r="L9082" t="s">
        <v>19391</v>
      </c>
      <c r="M9082" t="s">
        <v>126</v>
      </c>
      <c r="N9082" t="s">
        <v>84</v>
      </c>
      <c r="O9082">
        <v>22346</v>
      </c>
      <c r="P9082">
        <v>27255</v>
      </c>
      <c r="Q9082" t="s">
        <v>59</v>
      </c>
      <c r="R9082">
        <v>411</v>
      </c>
      <c r="S9082" s="2">
        <v>44736</v>
      </c>
      <c r="T9082" s="2">
        <v>44753</v>
      </c>
      <c r="U9082">
        <v>9225</v>
      </c>
      <c r="V9082" t="s">
        <v>71</v>
      </c>
      <c r="W9082">
        <v>537</v>
      </c>
      <c r="X9082" t="s">
        <v>60</v>
      </c>
      <c r="Y9082" t="s">
        <v>61</v>
      </c>
      <c r="Z9082">
        <v>0</v>
      </c>
      <c r="AA9082">
        <v>105</v>
      </c>
      <c r="AB9082">
        <v>22697</v>
      </c>
      <c r="AC9082" t="s">
        <v>73</v>
      </c>
    </row>
    <row r="9083" spans="1:29" x14ac:dyDescent="0.3">
      <c r="A9083" s="1" t="s">
        <v>47</v>
      </c>
      <c r="B9083" t="s">
        <v>176</v>
      </c>
      <c r="C9083" t="s">
        <v>422</v>
      </c>
      <c r="D9083" t="s">
        <v>110</v>
      </c>
      <c r="E9083">
        <v>3</v>
      </c>
      <c r="F9083" t="s">
        <v>64</v>
      </c>
      <c r="G9083" t="s">
        <v>376</v>
      </c>
      <c r="H9083" t="s">
        <v>35</v>
      </c>
      <c r="I9083" t="s">
        <v>632</v>
      </c>
      <c r="J9083" t="s">
        <v>1462</v>
      </c>
      <c r="K9083" t="s">
        <v>19392</v>
      </c>
      <c r="L9083" t="s">
        <v>19393</v>
      </c>
      <c r="M9083" t="s">
        <v>426</v>
      </c>
      <c r="N9083" t="s">
        <v>84</v>
      </c>
      <c r="O9083">
        <v>22124</v>
      </c>
      <c r="P9083">
        <v>26439</v>
      </c>
      <c r="Q9083" t="s">
        <v>41</v>
      </c>
      <c r="R9083">
        <v>414</v>
      </c>
      <c r="S9083" s="2">
        <v>45174</v>
      </c>
      <c r="T9083" s="2">
        <v>45198</v>
      </c>
      <c r="U9083">
        <v>0</v>
      </c>
      <c r="V9083" t="s">
        <v>43</v>
      </c>
      <c r="W9083">
        <v>772</v>
      </c>
      <c r="X9083" t="s">
        <v>60</v>
      </c>
      <c r="Y9083" t="s">
        <v>72</v>
      </c>
      <c r="Z9083">
        <v>0</v>
      </c>
      <c r="AA9083">
        <v>281</v>
      </c>
      <c r="AB9083">
        <v>23882</v>
      </c>
      <c r="AC9083" t="s">
        <v>107</v>
      </c>
    </row>
    <row r="9084" spans="1:29" x14ac:dyDescent="0.3">
      <c r="A9084" s="1" t="s">
        <v>47</v>
      </c>
      <c r="B9084" t="s">
        <v>161</v>
      </c>
      <c r="C9084" t="s">
        <v>162</v>
      </c>
      <c r="D9084" t="s">
        <v>257</v>
      </c>
      <c r="E9084">
        <v>9</v>
      </c>
      <c r="F9084" t="s">
        <v>221</v>
      </c>
      <c r="G9084" t="s">
        <v>335</v>
      </c>
      <c r="H9084" t="s">
        <v>35</v>
      </c>
      <c r="I9084" t="s">
        <v>668</v>
      </c>
      <c r="J9084" t="s">
        <v>2599</v>
      </c>
      <c r="K9084" t="s">
        <v>19394</v>
      </c>
      <c r="L9084" t="s">
        <v>19395</v>
      </c>
      <c r="M9084" t="s">
        <v>2032</v>
      </c>
      <c r="N9084" t="s">
        <v>84</v>
      </c>
      <c r="O9084">
        <v>6173</v>
      </c>
      <c r="P9084">
        <v>10273</v>
      </c>
      <c r="Q9084" t="s">
        <v>59</v>
      </c>
      <c r="R9084">
        <v>620</v>
      </c>
      <c r="S9084" s="2">
        <v>44573</v>
      </c>
      <c r="T9084" s="2">
        <v>44599</v>
      </c>
      <c r="U9084">
        <v>46423</v>
      </c>
      <c r="V9084" t="s">
        <v>106</v>
      </c>
      <c r="W9084">
        <v>645</v>
      </c>
      <c r="X9084" t="s">
        <v>60</v>
      </c>
      <c r="Y9084" t="s">
        <v>72</v>
      </c>
      <c r="Z9084">
        <v>0</v>
      </c>
      <c r="AA9084">
        <v>76</v>
      </c>
      <c r="AB9084">
        <v>10191</v>
      </c>
      <c r="AC9084" t="s">
        <v>73</v>
      </c>
    </row>
    <row r="9085" spans="1:29" x14ac:dyDescent="0.3">
      <c r="A9085" s="1" t="s">
        <v>47</v>
      </c>
      <c r="B9085" t="s">
        <v>153</v>
      </c>
      <c r="C9085" t="s">
        <v>3475</v>
      </c>
      <c r="D9085" t="s">
        <v>387</v>
      </c>
      <c r="E9085">
        <v>2</v>
      </c>
      <c r="F9085" t="s">
        <v>271</v>
      </c>
      <c r="G9085" t="s">
        <v>689</v>
      </c>
      <c r="H9085" t="s">
        <v>79</v>
      </c>
      <c r="I9085" t="s">
        <v>1367</v>
      </c>
      <c r="J9085" t="s">
        <v>14137</v>
      </c>
      <c r="K9085" t="s">
        <v>19396</v>
      </c>
      <c r="L9085" t="s">
        <v>19397</v>
      </c>
      <c r="M9085" t="s">
        <v>1208</v>
      </c>
      <c r="N9085" t="s">
        <v>94</v>
      </c>
      <c r="O9085">
        <v>19484</v>
      </c>
      <c r="P9085">
        <v>23247</v>
      </c>
      <c r="Q9085" t="s">
        <v>41</v>
      </c>
      <c r="R9085">
        <v>514</v>
      </c>
      <c r="S9085" s="2">
        <v>45286</v>
      </c>
      <c r="T9085" t="s">
        <v>42</v>
      </c>
      <c r="U9085">
        <v>0</v>
      </c>
      <c r="V9085" t="s">
        <v>71</v>
      </c>
      <c r="W9085">
        <v>658</v>
      </c>
      <c r="X9085" t="s">
        <v>44</v>
      </c>
      <c r="Y9085" t="s">
        <v>72</v>
      </c>
      <c r="Z9085">
        <v>0</v>
      </c>
      <c r="AA9085">
        <v>201</v>
      </c>
      <c r="AB9085">
        <v>19942</v>
      </c>
      <c r="AC9085" t="s">
        <v>46</v>
      </c>
    </row>
    <row r="9086" spans="1:29" x14ac:dyDescent="0.3">
      <c r="A9086" s="1" t="s">
        <v>47</v>
      </c>
      <c r="B9086" t="s">
        <v>108</v>
      </c>
      <c r="C9086" t="s">
        <v>439</v>
      </c>
      <c r="D9086" t="s">
        <v>119</v>
      </c>
      <c r="E9086">
        <v>10</v>
      </c>
      <c r="F9086" t="s">
        <v>51</v>
      </c>
      <c r="G9086" t="s">
        <v>1075</v>
      </c>
      <c r="H9086" t="s">
        <v>79</v>
      </c>
      <c r="I9086" t="s">
        <v>265</v>
      </c>
      <c r="J9086" t="s">
        <v>936</v>
      </c>
      <c r="K9086" t="s">
        <v>19398</v>
      </c>
      <c r="L9086" t="s">
        <v>19399</v>
      </c>
      <c r="M9086" t="s">
        <v>277</v>
      </c>
      <c r="N9086" t="s">
        <v>40</v>
      </c>
      <c r="O9086">
        <v>4049</v>
      </c>
      <c r="P9086">
        <v>7801</v>
      </c>
      <c r="Q9086" t="s">
        <v>41</v>
      </c>
      <c r="R9086">
        <v>918</v>
      </c>
      <c r="S9086" s="2">
        <v>44711</v>
      </c>
      <c r="T9086" s="2">
        <v>44740</v>
      </c>
      <c r="U9086">
        <v>0</v>
      </c>
      <c r="V9086" t="s">
        <v>71</v>
      </c>
      <c r="W9086">
        <v>842</v>
      </c>
      <c r="X9086" t="s">
        <v>60</v>
      </c>
      <c r="Y9086" t="s">
        <v>72</v>
      </c>
      <c r="Z9086">
        <v>0</v>
      </c>
      <c r="AA9086">
        <v>149</v>
      </c>
      <c r="AB9086">
        <v>4384</v>
      </c>
      <c r="AC9086" t="s">
        <v>107</v>
      </c>
    </row>
    <row r="9087" spans="1:29" x14ac:dyDescent="0.3">
      <c r="A9087" s="1" t="s">
        <v>29</v>
      </c>
      <c r="B9087" t="s">
        <v>327</v>
      </c>
      <c r="C9087" t="s">
        <v>1079</v>
      </c>
      <c r="D9087" t="s">
        <v>76</v>
      </c>
      <c r="E9087">
        <v>2</v>
      </c>
      <c r="F9087" t="s">
        <v>77</v>
      </c>
      <c r="G9087" t="s">
        <v>202</v>
      </c>
      <c r="H9087" t="s">
        <v>79</v>
      </c>
      <c r="I9087" t="s">
        <v>838</v>
      </c>
      <c r="J9087" t="s">
        <v>1731</v>
      </c>
      <c r="K9087" t="s">
        <v>19400</v>
      </c>
      <c r="L9087" t="s">
        <v>19401</v>
      </c>
      <c r="M9087" t="s">
        <v>1159</v>
      </c>
      <c r="N9087" t="s">
        <v>58</v>
      </c>
      <c r="O9087">
        <v>3358</v>
      </c>
      <c r="P9087">
        <v>8290</v>
      </c>
      <c r="Q9087" t="s">
        <v>41</v>
      </c>
      <c r="R9087">
        <v>347</v>
      </c>
      <c r="S9087" s="2">
        <v>44306</v>
      </c>
      <c r="T9087" s="2">
        <v>44331</v>
      </c>
      <c r="U9087">
        <v>0</v>
      </c>
      <c r="V9087" t="s">
        <v>43</v>
      </c>
      <c r="W9087">
        <v>566</v>
      </c>
      <c r="X9087" t="s">
        <v>60</v>
      </c>
      <c r="Y9087" t="s">
        <v>45</v>
      </c>
      <c r="Z9087">
        <v>3139</v>
      </c>
      <c r="AA9087">
        <v>670</v>
      </c>
      <c r="AB9087">
        <v>8107</v>
      </c>
      <c r="AC9087" t="s">
        <v>46</v>
      </c>
    </row>
    <row r="9088" spans="1:29" x14ac:dyDescent="0.3">
      <c r="A9088" s="1" t="s">
        <v>29</v>
      </c>
      <c r="B9088" t="s">
        <v>393</v>
      </c>
      <c r="C9088" t="s">
        <v>2027</v>
      </c>
      <c r="D9088" t="s">
        <v>387</v>
      </c>
      <c r="E9088">
        <v>10</v>
      </c>
      <c r="F9088" t="s">
        <v>33</v>
      </c>
      <c r="G9088" t="s">
        <v>111</v>
      </c>
      <c r="H9088" t="s">
        <v>35</v>
      </c>
      <c r="I9088" t="s">
        <v>594</v>
      </c>
      <c r="J9088" t="s">
        <v>224</v>
      </c>
      <c r="K9088" t="s">
        <v>19402</v>
      </c>
      <c r="L9088" t="s">
        <v>19403</v>
      </c>
      <c r="M9088" t="s">
        <v>1265</v>
      </c>
      <c r="N9088" t="s">
        <v>58</v>
      </c>
      <c r="O9088">
        <v>14943</v>
      </c>
      <c r="P9088">
        <v>19599</v>
      </c>
      <c r="Q9088" t="s">
        <v>95</v>
      </c>
      <c r="R9088">
        <v>308</v>
      </c>
      <c r="S9088" s="2">
        <v>44452</v>
      </c>
      <c r="T9088" t="s">
        <v>42</v>
      </c>
      <c r="U9088">
        <v>0</v>
      </c>
      <c r="V9088" t="s">
        <v>85</v>
      </c>
      <c r="W9088">
        <v>833</v>
      </c>
      <c r="X9088" t="s">
        <v>44</v>
      </c>
      <c r="Y9088" t="s">
        <v>61</v>
      </c>
      <c r="Z9088">
        <v>3787</v>
      </c>
      <c r="AA9088">
        <v>763</v>
      </c>
      <c r="AB9088">
        <v>16045</v>
      </c>
      <c r="AC9088" t="s">
        <v>73</v>
      </c>
    </row>
    <row r="9089" spans="1:29" x14ac:dyDescent="0.3">
      <c r="A9089" s="1" t="s">
        <v>47</v>
      </c>
      <c r="B9089" t="s">
        <v>161</v>
      </c>
      <c r="C9089" t="s">
        <v>2091</v>
      </c>
      <c r="D9089" t="s">
        <v>138</v>
      </c>
      <c r="E9089">
        <v>7</v>
      </c>
      <c r="F9089" t="s">
        <v>186</v>
      </c>
      <c r="G9089" t="s">
        <v>710</v>
      </c>
      <c r="H9089" t="s">
        <v>35</v>
      </c>
      <c r="I9089" t="s">
        <v>19065</v>
      </c>
      <c r="J9089" t="s">
        <v>8294</v>
      </c>
      <c r="K9089" t="s">
        <v>19404</v>
      </c>
      <c r="L9089" t="s">
        <v>19405</v>
      </c>
      <c r="M9089" t="s">
        <v>618</v>
      </c>
      <c r="N9089" t="s">
        <v>58</v>
      </c>
      <c r="O9089">
        <v>13066</v>
      </c>
      <c r="P9089">
        <v>16813</v>
      </c>
      <c r="Q9089" t="s">
        <v>59</v>
      </c>
      <c r="R9089">
        <v>577</v>
      </c>
      <c r="S9089" s="2">
        <v>44570</v>
      </c>
      <c r="T9089" s="2">
        <v>44594</v>
      </c>
      <c r="U9089">
        <v>8031</v>
      </c>
      <c r="V9089" t="s">
        <v>71</v>
      </c>
      <c r="W9089">
        <v>620</v>
      </c>
      <c r="X9089" t="s">
        <v>60</v>
      </c>
      <c r="Y9089" t="s">
        <v>61</v>
      </c>
      <c r="Z9089">
        <v>4693</v>
      </c>
      <c r="AA9089">
        <v>169</v>
      </c>
      <c r="AB9089">
        <v>15980</v>
      </c>
      <c r="AC9089" t="s">
        <v>73</v>
      </c>
    </row>
    <row r="9090" spans="1:29" x14ac:dyDescent="0.3">
      <c r="A9090" s="1" t="s">
        <v>47</v>
      </c>
      <c r="B9090" t="s">
        <v>117</v>
      </c>
      <c r="C9090" t="s">
        <v>118</v>
      </c>
      <c r="D9090" t="s">
        <v>236</v>
      </c>
      <c r="E9090">
        <v>7</v>
      </c>
      <c r="F9090" t="s">
        <v>120</v>
      </c>
      <c r="G9090" t="s">
        <v>1180</v>
      </c>
      <c r="H9090" t="s">
        <v>79</v>
      </c>
      <c r="I9090" t="s">
        <v>5130</v>
      </c>
      <c r="J9090" t="s">
        <v>2624</v>
      </c>
      <c r="K9090" t="s">
        <v>19406</v>
      </c>
      <c r="L9090" t="s">
        <v>19407</v>
      </c>
      <c r="M9090" t="s">
        <v>126</v>
      </c>
      <c r="N9090" t="s">
        <v>40</v>
      </c>
      <c r="O9090">
        <v>14104</v>
      </c>
      <c r="P9090">
        <v>18393</v>
      </c>
      <c r="Q9090" t="s">
        <v>41</v>
      </c>
      <c r="R9090">
        <v>790</v>
      </c>
      <c r="S9090" s="2">
        <v>44578</v>
      </c>
      <c r="T9090" s="2">
        <v>44597</v>
      </c>
      <c r="U9090">
        <v>0</v>
      </c>
      <c r="V9090" t="s">
        <v>106</v>
      </c>
      <c r="W9090">
        <v>739</v>
      </c>
      <c r="X9090" t="s">
        <v>60</v>
      </c>
      <c r="Y9090" t="s">
        <v>61</v>
      </c>
      <c r="Z9090">
        <v>0</v>
      </c>
      <c r="AA9090">
        <v>747</v>
      </c>
      <c r="AB9090">
        <v>16441</v>
      </c>
      <c r="AC9090" t="s">
        <v>46</v>
      </c>
    </row>
    <row r="9091" spans="1:29" x14ac:dyDescent="0.3">
      <c r="A9091" s="1" t="s">
        <v>29</v>
      </c>
      <c r="B9091" t="s">
        <v>363</v>
      </c>
      <c r="C9091" t="s">
        <v>2449</v>
      </c>
      <c r="D9091" t="s">
        <v>138</v>
      </c>
      <c r="E9091">
        <v>3</v>
      </c>
      <c r="F9091" t="s">
        <v>221</v>
      </c>
      <c r="G9091" t="s">
        <v>250</v>
      </c>
      <c r="H9091" t="s">
        <v>35</v>
      </c>
      <c r="I9091" t="s">
        <v>2161</v>
      </c>
      <c r="J9091" t="s">
        <v>1626</v>
      </c>
      <c r="K9091" t="s">
        <v>19408</v>
      </c>
      <c r="L9091" t="s">
        <v>19409</v>
      </c>
      <c r="M9091" t="s">
        <v>511</v>
      </c>
      <c r="N9091" t="s">
        <v>58</v>
      </c>
      <c r="O9091">
        <v>8035</v>
      </c>
      <c r="P9091">
        <v>12141</v>
      </c>
      <c r="Q9091" t="s">
        <v>95</v>
      </c>
      <c r="R9091">
        <v>729</v>
      </c>
      <c r="S9091" s="2">
        <v>44542</v>
      </c>
      <c r="T9091" s="2">
        <v>44567</v>
      </c>
      <c r="U9091">
        <v>0</v>
      </c>
      <c r="V9091" t="s">
        <v>106</v>
      </c>
      <c r="W9091">
        <v>538</v>
      </c>
      <c r="X9091" t="s">
        <v>60</v>
      </c>
      <c r="Y9091" t="s">
        <v>45</v>
      </c>
      <c r="Z9091">
        <v>1048</v>
      </c>
      <c r="AA9091">
        <v>179</v>
      </c>
      <c r="AB9091">
        <v>11987</v>
      </c>
      <c r="AC9091" t="s">
        <v>46</v>
      </c>
    </row>
    <row r="9092" spans="1:29" x14ac:dyDescent="0.3">
      <c r="A9092" s="1" t="s">
        <v>47</v>
      </c>
      <c r="B9092" t="s">
        <v>108</v>
      </c>
      <c r="C9092" t="s">
        <v>270</v>
      </c>
      <c r="D9092" t="s">
        <v>352</v>
      </c>
      <c r="E9092">
        <v>2</v>
      </c>
      <c r="F9092" t="s">
        <v>51</v>
      </c>
      <c r="G9092" t="s">
        <v>1069</v>
      </c>
      <c r="H9092" t="s">
        <v>35</v>
      </c>
      <c r="I9092" t="s">
        <v>490</v>
      </c>
      <c r="J9092" t="s">
        <v>319</v>
      </c>
      <c r="K9092" t="s">
        <v>19410</v>
      </c>
      <c r="L9092" t="s">
        <v>19411</v>
      </c>
      <c r="M9092" t="s">
        <v>1278</v>
      </c>
      <c r="N9092" t="s">
        <v>40</v>
      </c>
      <c r="O9092">
        <v>15742</v>
      </c>
      <c r="P9092">
        <v>18612</v>
      </c>
      <c r="Q9092" t="s">
        <v>59</v>
      </c>
      <c r="R9092">
        <v>735</v>
      </c>
      <c r="S9092" s="2">
        <v>44504</v>
      </c>
      <c r="T9092" t="s">
        <v>42</v>
      </c>
      <c r="U9092">
        <v>47751</v>
      </c>
      <c r="V9092" t="s">
        <v>106</v>
      </c>
      <c r="W9092">
        <v>400</v>
      </c>
      <c r="X9092" t="s">
        <v>44</v>
      </c>
      <c r="Y9092" t="s">
        <v>72</v>
      </c>
      <c r="Z9092">
        <v>0</v>
      </c>
      <c r="AA9092">
        <v>776</v>
      </c>
      <c r="AB9092">
        <v>16079</v>
      </c>
      <c r="AC9092" t="s">
        <v>73</v>
      </c>
    </row>
    <row r="9093" spans="1:29" x14ac:dyDescent="0.3">
      <c r="A9093" s="1" t="s">
        <v>47</v>
      </c>
      <c r="B9093" t="s">
        <v>108</v>
      </c>
      <c r="C9093" t="s">
        <v>439</v>
      </c>
      <c r="D9093" t="s">
        <v>128</v>
      </c>
      <c r="E9093">
        <v>7</v>
      </c>
      <c r="F9093" t="s">
        <v>33</v>
      </c>
      <c r="G9093" t="s">
        <v>111</v>
      </c>
      <c r="H9093" t="s">
        <v>35</v>
      </c>
      <c r="I9093" t="s">
        <v>921</v>
      </c>
      <c r="J9093" t="s">
        <v>6682</v>
      </c>
      <c r="K9093" t="s">
        <v>19412</v>
      </c>
      <c r="L9093" t="s">
        <v>19413</v>
      </c>
      <c r="M9093" t="s">
        <v>1768</v>
      </c>
      <c r="N9093" t="s">
        <v>40</v>
      </c>
      <c r="O9093">
        <v>23817</v>
      </c>
      <c r="P9093">
        <v>26599</v>
      </c>
      <c r="Q9093" t="s">
        <v>95</v>
      </c>
      <c r="R9093">
        <v>148</v>
      </c>
      <c r="S9093" s="2">
        <v>44843</v>
      </c>
      <c r="T9093" s="2">
        <v>44862</v>
      </c>
      <c r="U9093">
        <v>0</v>
      </c>
      <c r="V9093" t="s">
        <v>71</v>
      </c>
      <c r="W9093">
        <v>807</v>
      </c>
      <c r="X9093" t="s">
        <v>60</v>
      </c>
      <c r="Y9093" t="s">
        <v>45</v>
      </c>
      <c r="Z9093">
        <v>0</v>
      </c>
      <c r="AA9093">
        <v>553</v>
      </c>
      <c r="AB9093">
        <v>24400</v>
      </c>
      <c r="AC9093" t="s">
        <v>46</v>
      </c>
    </row>
    <row r="9094" spans="1:29" x14ac:dyDescent="0.3">
      <c r="A9094" s="1" t="s">
        <v>47</v>
      </c>
      <c r="B9094" t="s">
        <v>145</v>
      </c>
      <c r="C9094" t="s">
        <v>146</v>
      </c>
      <c r="D9094" t="s">
        <v>257</v>
      </c>
      <c r="E9094">
        <v>10</v>
      </c>
      <c r="F9094" t="s">
        <v>99</v>
      </c>
      <c r="G9094" t="s">
        <v>1138</v>
      </c>
      <c r="H9094" t="s">
        <v>79</v>
      </c>
      <c r="I9094" t="s">
        <v>305</v>
      </c>
      <c r="J9094" t="s">
        <v>1481</v>
      </c>
      <c r="K9094" t="s">
        <v>19414</v>
      </c>
      <c r="L9094" t="s">
        <v>19415</v>
      </c>
      <c r="M9094" t="s">
        <v>2459</v>
      </c>
      <c r="N9094" t="s">
        <v>84</v>
      </c>
      <c r="O9094">
        <v>4766</v>
      </c>
      <c r="P9094">
        <v>9198</v>
      </c>
      <c r="Q9094" t="s">
        <v>41</v>
      </c>
      <c r="R9094">
        <v>139</v>
      </c>
      <c r="S9094" s="2">
        <v>44316</v>
      </c>
      <c r="T9094" t="s">
        <v>42</v>
      </c>
      <c r="U9094">
        <v>0</v>
      </c>
      <c r="V9094" t="s">
        <v>106</v>
      </c>
      <c r="W9094">
        <v>486</v>
      </c>
      <c r="X9094" t="s">
        <v>44</v>
      </c>
      <c r="Y9094" t="s">
        <v>61</v>
      </c>
      <c r="Z9094">
        <v>0</v>
      </c>
      <c r="AA9094">
        <v>591</v>
      </c>
      <c r="AB9094">
        <v>7577</v>
      </c>
      <c r="AC9094" t="s">
        <v>46</v>
      </c>
    </row>
    <row r="9095" spans="1:29" x14ac:dyDescent="0.3">
      <c r="A9095" s="1" t="s">
        <v>29</v>
      </c>
      <c r="B9095" t="s">
        <v>86</v>
      </c>
      <c r="C9095" t="s">
        <v>1095</v>
      </c>
      <c r="D9095" t="s">
        <v>119</v>
      </c>
      <c r="E9095">
        <v>8</v>
      </c>
      <c r="F9095" t="s">
        <v>120</v>
      </c>
      <c r="G9095" t="s">
        <v>543</v>
      </c>
      <c r="H9095" t="s">
        <v>79</v>
      </c>
      <c r="I9095" t="s">
        <v>2300</v>
      </c>
      <c r="J9095" t="s">
        <v>6648</v>
      </c>
      <c r="K9095" t="s">
        <v>19416</v>
      </c>
      <c r="L9095" t="s">
        <v>19417</v>
      </c>
      <c r="M9095" t="s">
        <v>1597</v>
      </c>
      <c r="N9095" t="s">
        <v>84</v>
      </c>
      <c r="O9095">
        <v>15276</v>
      </c>
      <c r="P9095">
        <v>18879</v>
      </c>
      <c r="Q9095" t="s">
        <v>59</v>
      </c>
      <c r="R9095">
        <v>254</v>
      </c>
      <c r="S9095" s="2">
        <v>44295</v>
      </c>
      <c r="T9095" t="s">
        <v>42</v>
      </c>
      <c r="U9095">
        <v>48425</v>
      </c>
      <c r="V9095" t="s">
        <v>106</v>
      </c>
      <c r="W9095">
        <v>803</v>
      </c>
      <c r="X9095" t="s">
        <v>44</v>
      </c>
      <c r="Y9095" t="s">
        <v>45</v>
      </c>
      <c r="Z9095">
        <v>0</v>
      </c>
      <c r="AA9095">
        <v>874</v>
      </c>
      <c r="AB9095">
        <v>16779</v>
      </c>
      <c r="AC9095" t="s">
        <v>107</v>
      </c>
    </row>
    <row r="9096" spans="1:29" x14ac:dyDescent="0.3">
      <c r="A9096" s="1" t="s">
        <v>47</v>
      </c>
      <c r="B9096" t="s">
        <v>136</v>
      </c>
      <c r="C9096" t="s">
        <v>137</v>
      </c>
      <c r="D9096" t="s">
        <v>128</v>
      </c>
      <c r="E9096">
        <v>3</v>
      </c>
      <c r="F9096" t="s">
        <v>64</v>
      </c>
      <c r="G9096" t="s">
        <v>783</v>
      </c>
      <c r="H9096" t="s">
        <v>79</v>
      </c>
      <c r="I9096" t="s">
        <v>1661</v>
      </c>
      <c r="J9096" t="s">
        <v>4519</v>
      </c>
      <c r="K9096" t="s">
        <v>19418</v>
      </c>
      <c r="L9096" t="s">
        <v>19419</v>
      </c>
      <c r="M9096" t="s">
        <v>207</v>
      </c>
      <c r="N9096" t="s">
        <v>58</v>
      </c>
      <c r="O9096">
        <v>12149</v>
      </c>
      <c r="P9096">
        <v>16522</v>
      </c>
      <c r="Q9096" t="s">
        <v>41</v>
      </c>
      <c r="R9096">
        <v>990</v>
      </c>
      <c r="S9096" s="2">
        <v>45018</v>
      </c>
      <c r="T9096" s="2">
        <v>45038</v>
      </c>
      <c r="U9096">
        <v>0</v>
      </c>
      <c r="V9096" t="s">
        <v>106</v>
      </c>
      <c r="W9096">
        <v>528</v>
      </c>
      <c r="X9096" t="s">
        <v>60</v>
      </c>
      <c r="Y9096" t="s">
        <v>61</v>
      </c>
      <c r="Z9096">
        <v>2307</v>
      </c>
      <c r="AA9096">
        <v>690</v>
      </c>
      <c r="AB9096">
        <v>14509</v>
      </c>
      <c r="AC9096" t="s">
        <v>73</v>
      </c>
    </row>
    <row r="9097" spans="1:29" x14ac:dyDescent="0.3">
      <c r="A9097" s="1" t="s">
        <v>29</v>
      </c>
      <c r="B9097" t="s">
        <v>86</v>
      </c>
      <c r="C9097" t="s">
        <v>2143</v>
      </c>
      <c r="D9097" t="s">
        <v>50</v>
      </c>
      <c r="E9097">
        <v>10</v>
      </c>
      <c r="F9097" t="s">
        <v>77</v>
      </c>
      <c r="G9097" t="s">
        <v>980</v>
      </c>
      <c r="H9097" t="s">
        <v>35</v>
      </c>
      <c r="I9097" t="s">
        <v>4882</v>
      </c>
      <c r="J9097" t="s">
        <v>224</v>
      </c>
      <c r="K9097" t="s">
        <v>19420</v>
      </c>
      <c r="L9097" t="s">
        <v>19421</v>
      </c>
      <c r="M9097" t="s">
        <v>1015</v>
      </c>
      <c r="N9097" t="s">
        <v>58</v>
      </c>
      <c r="O9097">
        <v>12305</v>
      </c>
      <c r="P9097">
        <v>15678</v>
      </c>
      <c r="Q9097" t="s">
        <v>95</v>
      </c>
      <c r="R9097">
        <v>31</v>
      </c>
      <c r="S9097" s="2">
        <v>45221</v>
      </c>
      <c r="T9097" t="s">
        <v>42</v>
      </c>
      <c r="U9097">
        <v>0</v>
      </c>
      <c r="V9097" t="s">
        <v>106</v>
      </c>
      <c r="W9097">
        <v>502</v>
      </c>
      <c r="X9097" t="s">
        <v>44</v>
      </c>
      <c r="Y9097" t="s">
        <v>72</v>
      </c>
      <c r="Z9097">
        <v>2430</v>
      </c>
      <c r="AA9097">
        <v>41</v>
      </c>
      <c r="AB9097">
        <v>15145</v>
      </c>
      <c r="AC9097" t="s">
        <v>107</v>
      </c>
    </row>
    <row r="9098" spans="1:29" x14ac:dyDescent="0.3">
      <c r="A9098" s="1" t="s">
        <v>47</v>
      </c>
      <c r="B9098" t="s">
        <v>136</v>
      </c>
      <c r="C9098" t="s">
        <v>2181</v>
      </c>
      <c r="D9098" t="s">
        <v>110</v>
      </c>
      <c r="E9098">
        <v>5</v>
      </c>
      <c r="F9098" t="s">
        <v>271</v>
      </c>
      <c r="G9098" t="s">
        <v>715</v>
      </c>
      <c r="H9098" t="s">
        <v>79</v>
      </c>
      <c r="I9098" t="s">
        <v>1367</v>
      </c>
      <c r="J9098" t="s">
        <v>80</v>
      </c>
      <c r="K9098">
        <v>6994441029</v>
      </c>
      <c r="L9098" t="s">
        <v>19422</v>
      </c>
      <c r="M9098" t="s">
        <v>527</v>
      </c>
      <c r="N9098" t="s">
        <v>84</v>
      </c>
      <c r="O9098">
        <v>4234</v>
      </c>
      <c r="P9098">
        <v>6859</v>
      </c>
      <c r="Q9098" t="s">
        <v>41</v>
      </c>
      <c r="R9098">
        <v>344</v>
      </c>
      <c r="S9098" s="2">
        <v>44562</v>
      </c>
      <c r="T9098" s="2">
        <v>44582</v>
      </c>
      <c r="U9098">
        <v>0</v>
      </c>
      <c r="V9098" t="s">
        <v>106</v>
      </c>
      <c r="W9098">
        <v>773</v>
      </c>
      <c r="X9098" t="s">
        <v>60</v>
      </c>
      <c r="Y9098" t="s">
        <v>45</v>
      </c>
      <c r="Z9098">
        <v>0</v>
      </c>
      <c r="AA9098">
        <v>559</v>
      </c>
      <c r="AB9098">
        <v>6259</v>
      </c>
      <c r="AC9098" t="s">
        <v>46</v>
      </c>
    </row>
    <row r="9099" spans="1:29" x14ac:dyDescent="0.3">
      <c r="A9099" s="1" t="s">
        <v>47</v>
      </c>
      <c r="B9099" t="s">
        <v>108</v>
      </c>
      <c r="C9099" t="s">
        <v>1763</v>
      </c>
      <c r="D9099" t="s">
        <v>98</v>
      </c>
      <c r="E9099">
        <v>5</v>
      </c>
      <c r="F9099" t="s">
        <v>64</v>
      </c>
      <c r="G9099" t="s">
        <v>783</v>
      </c>
      <c r="H9099" t="s">
        <v>35</v>
      </c>
      <c r="I9099" t="s">
        <v>412</v>
      </c>
      <c r="J9099" t="s">
        <v>9605</v>
      </c>
      <c r="K9099" t="s">
        <v>19423</v>
      </c>
      <c r="L9099" t="s">
        <v>19424</v>
      </c>
      <c r="M9099" t="s">
        <v>1252</v>
      </c>
      <c r="N9099" t="s">
        <v>58</v>
      </c>
      <c r="O9099">
        <v>3442</v>
      </c>
      <c r="P9099">
        <v>7945</v>
      </c>
      <c r="Q9099" t="s">
        <v>59</v>
      </c>
      <c r="R9099">
        <v>598</v>
      </c>
      <c r="S9099" s="2">
        <v>45252</v>
      </c>
      <c r="T9099" t="s">
        <v>42</v>
      </c>
      <c r="U9099">
        <v>45169</v>
      </c>
      <c r="V9099" t="s">
        <v>43</v>
      </c>
      <c r="W9099">
        <v>734</v>
      </c>
      <c r="X9099" t="s">
        <v>44</v>
      </c>
      <c r="Y9099" t="s">
        <v>45</v>
      </c>
      <c r="Z9099">
        <v>2638</v>
      </c>
      <c r="AA9099">
        <v>783</v>
      </c>
      <c r="AB9099">
        <v>3632</v>
      </c>
      <c r="AC9099" t="s">
        <v>107</v>
      </c>
    </row>
    <row r="9100" spans="1:29" x14ac:dyDescent="0.3">
      <c r="A9100" s="1" t="s">
        <v>47</v>
      </c>
      <c r="B9100" t="s">
        <v>234</v>
      </c>
      <c r="C9100" t="s">
        <v>1588</v>
      </c>
      <c r="D9100" t="s">
        <v>128</v>
      </c>
      <c r="E9100">
        <v>7</v>
      </c>
      <c r="F9100" t="s">
        <v>77</v>
      </c>
      <c r="G9100" t="s">
        <v>1221</v>
      </c>
      <c r="H9100" t="s">
        <v>35</v>
      </c>
      <c r="I9100" t="s">
        <v>778</v>
      </c>
      <c r="J9100" t="s">
        <v>1031</v>
      </c>
      <c r="K9100" t="s">
        <v>19425</v>
      </c>
      <c r="L9100" t="s">
        <v>19426</v>
      </c>
      <c r="M9100" t="s">
        <v>2756</v>
      </c>
      <c r="N9100" t="s">
        <v>40</v>
      </c>
      <c r="O9100">
        <v>13726</v>
      </c>
      <c r="P9100">
        <v>18438</v>
      </c>
      <c r="Q9100" t="s">
        <v>41</v>
      </c>
      <c r="R9100">
        <v>513</v>
      </c>
      <c r="S9100" s="2">
        <v>44815</v>
      </c>
      <c r="T9100" s="2">
        <v>44835</v>
      </c>
      <c r="U9100">
        <v>0</v>
      </c>
      <c r="V9100" t="s">
        <v>43</v>
      </c>
      <c r="W9100">
        <v>459</v>
      </c>
      <c r="X9100" t="s">
        <v>60</v>
      </c>
      <c r="Y9100" t="s">
        <v>72</v>
      </c>
      <c r="Z9100">
        <v>0</v>
      </c>
      <c r="AA9100">
        <v>104</v>
      </c>
      <c r="AB9100">
        <v>16643</v>
      </c>
      <c r="AC9100" t="s">
        <v>73</v>
      </c>
    </row>
    <row r="9101" spans="1:29" x14ac:dyDescent="0.3">
      <c r="A9101" s="1" t="s">
        <v>47</v>
      </c>
      <c r="B9101" t="s">
        <v>117</v>
      </c>
      <c r="C9101" t="s">
        <v>1344</v>
      </c>
      <c r="D9101" t="s">
        <v>352</v>
      </c>
      <c r="E9101">
        <v>9</v>
      </c>
      <c r="F9101" t="s">
        <v>51</v>
      </c>
      <c r="G9101" t="s">
        <v>345</v>
      </c>
      <c r="H9101" t="s">
        <v>79</v>
      </c>
      <c r="I9101" t="s">
        <v>935</v>
      </c>
      <c r="J9101" t="s">
        <v>4977</v>
      </c>
      <c r="K9101" t="s">
        <v>19427</v>
      </c>
      <c r="L9101" t="s">
        <v>19428</v>
      </c>
      <c r="M9101" t="s">
        <v>1484</v>
      </c>
      <c r="N9101" t="s">
        <v>58</v>
      </c>
      <c r="O9101">
        <v>10921</v>
      </c>
      <c r="P9101">
        <v>13878</v>
      </c>
      <c r="Q9101" t="s">
        <v>95</v>
      </c>
      <c r="R9101">
        <v>191</v>
      </c>
      <c r="S9101" s="2">
        <v>44787</v>
      </c>
      <c r="T9101" t="s">
        <v>42</v>
      </c>
      <c r="U9101">
        <v>0</v>
      </c>
      <c r="V9101" t="s">
        <v>85</v>
      </c>
      <c r="W9101">
        <v>632</v>
      </c>
      <c r="X9101" t="s">
        <v>44</v>
      </c>
      <c r="Y9101" t="s">
        <v>72</v>
      </c>
      <c r="Z9101">
        <v>2865</v>
      </c>
      <c r="AA9101">
        <v>436</v>
      </c>
      <c r="AB9101">
        <v>11668</v>
      </c>
      <c r="AC9101" t="s">
        <v>107</v>
      </c>
    </row>
    <row r="9102" spans="1:29" x14ac:dyDescent="0.3">
      <c r="A9102" s="1" t="s">
        <v>29</v>
      </c>
      <c r="B9102" t="s">
        <v>363</v>
      </c>
      <c r="C9102" t="s">
        <v>4573</v>
      </c>
      <c r="D9102" t="s">
        <v>32</v>
      </c>
      <c r="E9102">
        <v>6</v>
      </c>
      <c r="F9102" t="s">
        <v>64</v>
      </c>
      <c r="G9102" t="s">
        <v>376</v>
      </c>
      <c r="H9102" t="s">
        <v>79</v>
      </c>
      <c r="I9102" t="s">
        <v>382</v>
      </c>
      <c r="J9102" t="s">
        <v>10122</v>
      </c>
      <c r="K9102" t="s">
        <v>19429</v>
      </c>
      <c r="L9102" t="s">
        <v>19430</v>
      </c>
      <c r="M9102" t="s">
        <v>431</v>
      </c>
      <c r="N9102" t="s">
        <v>84</v>
      </c>
      <c r="O9102">
        <v>25649</v>
      </c>
      <c r="P9102">
        <v>28008</v>
      </c>
      <c r="Q9102" t="s">
        <v>59</v>
      </c>
      <c r="R9102">
        <v>748</v>
      </c>
      <c r="S9102" s="2">
        <v>45298</v>
      </c>
      <c r="T9102" s="2">
        <v>45307</v>
      </c>
      <c r="U9102">
        <v>12612</v>
      </c>
      <c r="V9102" t="s">
        <v>71</v>
      </c>
      <c r="W9102">
        <v>545</v>
      </c>
      <c r="X9102" t="s">
        <v>60</v>
      </c>
      <c r="Y9102" t="s">
        <v>61</v>
      </c>
      <c r="Z9102">
        <v>0</v>
      </c>
      <c r="AA9102">
        <v>661</v>
      </c>
      <c r="AB9102">
        <v>26731</v>
      </c>
      <c r="AC9102" t="s">
        <v>73</v>
      </c>
    </row>
    <row r="9103" spans="1:29" x14ac:dyDescent="0.3">
      <c r="A9103" s="1" t="s">
        <v>29</v>
      </c>
      <c r="B9103" t="s">
        <v>62</v>
      </c>
      <c r="C9103" t="s">
        <v>666</v>
      </c>
      <c r="D9103" t="s">
        <v>32</v>
      </c>
      <c r="E9103">
        <v>9</v>
      </c>
      <c r="F9103" t="s">
        <v>77</v>
      </c>
      <c r="G9103" t="s">
        <v>147</v>
      </c>
      <c r="H9103" t="s">
        <v>79</v>
      </c>
      <c r="I9103" t="s">
        <v>3666</v>
      </c>
      <c r="J9103" t="s">
        <v>4413</v>
      </c>
      <c r="K9103" t="s">
        <v>19431</v>
      </c>
      <c r="L9103" t="s">
        <v>19432</v>
      </c>
      <c r="M9103" t="s">
        <v>505</v>
      </c>
      <c r="N9103" t="s">
        <v>58</v>
      </c>
      <c r="O9103">
        <v>14307</v>
      </c>
      <c r="P9103">
        <v>18412</v>
      </c>
      <c r="Q9103" t="s">
        <v>59</v>
      </c>
      <c r="R9103">
        <v>391</v>
      </c>
      <c r="S9103" s="2">
        <v>44798</v>
      </c>
      <c r="T9103" t="s">
        <v>42</v>
      </c>
      <c r="U9103">
        <v>37895</v>
      </c>
      <c r="V9103" t="s">
        <v>106</v>
      </c>
      <c r="W9103">
        <v>605</v>
      </c>
      <c r="X9103" t="s">
        <v>44</v>
      </c>
      <c r="Y9103" t="s">
        <v>45</v>
      </c>
      <c r="Z9103">
        <v>4496</v>
      </c>
      <c r="AA9103">
        <v>883</v>
      </c>
      <c r="AB9103">
        <v>15558</v>
      </c>
      <c r="AC9103" t="s">
        <v>46</v>
      </c>
    </row>
    <row r="9104" spans="1:29" x14ac:dyDescent="0.3">
      <c r="A9104" s="1" t="s">
        <v>29</v>
      </c>
      <c r="B9104" t="s">
        <v>393</v>
      </c>
      <c r="C9104" t="s">
        <v>2946</v>
      </c>
      <c r="D9104" t="s">
        <v>128</v>
      </c>
      <c r="E9104">
        <v>8</v>
      </c>
      <c r="F9104" t="s">
        <v>77</v>
      </c>
      <c r="G9104" t="s">
        <v>980</v>
      </c>
      <c r="H9104" t="s">
        <v>79</v>
      </c>
      <c r="I9104" t="s">
        <v>1841</v>
      </c>
      <c r="J9104" t="s">
        <v>224</v>
      </c>
      <c r="K9104" t="s">
        <v>19433</v>
      </c>
      <c r="L9104" t="s">
        <v>19434</v>
      </c>
      <c r="M9104" t="s">
        <v>1265</v>
      </c>
      <c r="N9104" t="s">
        <v>40</v>
      </c>
      <c r="O9104">
        <v>16005</v>
      </c>
      <c r="P9104">
        <v>19871</v>
      </c>
      <c r="Q9104" t="s">
        <v>59</v>
      </c>
      <c r="R9104">
        <v>755</v>
      </c>
      <c r="S9104" s="2">
        <v>45348</v>
      </c>
      <c r="T9104" t="s">
        <v>42</v>
      </c>
      <c r="U9104">
        <v>7720</v>
      </c>
      <c r="V9104" t="s">
        <v>85</v>
      </c>
      <c r="W9104">
        <v>491</v>
      </c>
      <c r="X9104" t="s">
        <v>44</v>
      </c>
      <c r="Y9104" t="s">
        <v>72</v>
      </c>
      <c r="Z9104">
        <v>0</v>
      </c>
      <c r="AA9104">
        <v>151</v>
      </c>
      <c r="AB9104">
        <v>19515</v>
      </c>
      <c r="AC9104" t="s">
        <v>107</v>
      </c>
    </row>
    <row r="9105" spans="1:29" x14ac:dyDescent="0.3">
      <c r="A9105" s="1" t="s">
        <v>47</v>
      </c>
      <c r="B9105" t="s">
        <v>592</v>
      </c>
      <c r="C9105" t="s">
        <v>2164</v>
      </c>
      <c r="D9105" t="s">
        <v>76</v>
      </c>
      <c r="E9105">
        <v>6</v>
      </c>
      <c r="F9105" t="s">
        <v>77</v>
      </c>
      <c r="G9105" t="s">
        <v>202</v>
      </c>
      <c r="H9105" t="s">
        <v>79</v>
      </c>
      <c r="I9105" t="s">
        <v>305</v>
      </c>
      <c r="J9105" t="s">
        <v>706</v>
      </c>
      <c r="K9105" t="s">
        <v>19435</v>
      </c>
      <c r="L9105" t="s">
        <v>19436</v>
      </c>
      <c r="M9105" t="s">
        <v>2648</v>
      </c>
      <c r="N9105" t="s">
        <v>84</v>
      </c>
      <c r="O9105">
        <v>10899</v>
      </c>
      <c r="P9105">
        <v>14237</v>
      </c>
      <c r="Q9105" t="s">
        <v>95</v>
      </c>
      <c r="R9105">
        <v>400</v>
      </c>
      <c r="S9105" s="2">
        <v>44983</v>
      </c>
      <c r="T9105" s="2">
        <v>45013</v>
      </c>
      <c r="U9105">
        <v>0</v>
      </c>
      <c r="V9105" t="s">
        <v>71</v>
      </c>
      <c r="W9105">
        <v>640</v>
      </c>
      <c r="X9105" t="s">
        <v>60</v>
      </c>
      <c r="Y9105" t="s">
        <v>45</v>
      </c>
      <c r="Z9105">
        <v>0</v>
      </c>
      <c r="AA9105">
        <v>500</v>
      </c>
      <c r="AB9105">
        <v>13178</v>
      </c>
      <c r="AC9105" t="s">
        <v>46</v>
      </c>
    </row>
    <row r="9106" spans="1:29" x14ac:dyDescent="0.3">
      <c r="A9106" s="1" t="s">
        <v>47</v>
      </c>
      <c r="B9106" t="s">
        <v>117</v>
      </c>
      <c r="C9106" t="s">
        <v>920</v>
      </c>
      <c r="D9106" t="s">
        <v>50</v>
      </c>
      <c r="E9106">
        <v>7</v>
      </c>
      <c r="F9106" t="s">
        <v>221</v>
      </c>
      <c r="G9106" t="s">
        <v>1989</v>
      </c>
      <c r="H9106" t="s">
        <v>79</v>
      </c>
      <c r="I9106" t="s">
        <v>1379</v>
      </c>
      <c r="J9106" t="s">
        <v>1611</v>
      </c>
      <c r="K9106" t="s">
        <v>19437</v>
      </c>
      <c r="L9106" t="s">
        <v>19438</v>
      </c>
      <c r="M9106" t="s">
        <v>868</v>
      </c>
      <c r="N9106" t="s">
        <v>84</v>
      </c>
      <c r="O9106">
        <v>27959</v>
      </c>
      <c r="P9106">
        <v>32741</v>
      </c>
      <c r="Q9106" t="s">
        <v>95</v>
      </c>
      <c r="R9106">
        <v>892</v>
      </c>
      <c r="S9106" s="2">
        <v>44523</v>
      </c>
      <c r="T9106" t="s">
        <v>42</v>
      </c>
      <c r="U9106">
        <v>0</v>
      </c>
      <c r="V9106" t="s">
        <v>85</v>
      </c>
      <c r="W9106">
        <v>738</v>
      </c>
      <c r="X9106" t="s">
        <v>44</v>
      </c>
      <c r="Y9106" t="s">
        <v>72</v>
      </c>
      <c r="Z9106">
        <v>0</v>
      </c>
      <c r="AA9106">
        <v>417</v>
      </c>
      <c r="AB9106">
        <v>31929</v>
      </c>
      <c r="AC9106" t="s">
        <v>107</v>
      </c>
    </row>
    <row r="9107" spans="1:29" x14ac:dyDescent="0.3">
      <c r="A9107" s="1" t="s">
        <v>29</v>
      </c>
      <c r="B9107" t="s">
        <v>393</v>
      </c>
      <c r="C9107" t="s">
        <v>3127</v>
      </c>
      <c r="D9107" t="s">
        <v>257</v>
      </c>
      <c r="E9107">
        <v>6</v>
      </c>
      <c r="F9107" t="s">
        <v>77</v>
      </c>
      <c r="G9107" t="s">
        <v>1221</v>
      </c>
      <c r="H9107" t="s">
        <v>79</v>
      </c>
      <c r="I9107" t="s">
        <v>210</v>
      </c>
      <c r="J9107" t="s">
        <v>224</v>
      </c>
      <c r="K9107">
        <v>8899642635</v>
      </c>
      <c r="L9107" t="s">
        <v>19439</v>
      </c>
      <c r="M9107" t="s">
        <v>399</v>
      </c>
      <c r="N9107" t="s">
        <v>58</v>
      </c>
      <c r="O9107">
        <v>12093</v>
      </c>
      <c r="P9107">
        <v>16021</v>
      </c>
      <c r="Q9107" t="s">
        <v>41</v>
      </c>
      <c r="R9107">
        <v>585</v>
      </c>
      <c r="S9107" s="2">
        <v>44399</v>
      </c>
      <c r="T9107" s="2">
        <v>44419</v>
      </c>
      <c r="U9107">
        <v>0</v>
      </c>
      <c r="V9107" t="s">
        <v>106</v>
      </c>
      <c r="W9107">
        <v>465</v>
      </c>
      <c r="X9107" t="s">
        <v>60</v>
      </c>
      <c r="Y9107" t="s">
        <v>61</v>
      </c>
      <c r="Z9107">
        <v>2435</v>
      </c>
      <c r="AA9107">
        <v>42</v>
      </c>
      <c r="AB9107">
        <v>13616</v>
      </c>
      <c r="AC9107" t="s">
        <v>46</v>
      </c>
    </row>
    <row r="9108" spans="1:29" x14ac:dyDescent="0.3">
      <c r="A9108" s="1" t="s">
        <v>47</v>
      </c>
      <c r="B9108" t="s">
        <v>48</v>
      </c>
      <c r="C9108" t="s">
        <v>1169</v>
      </c>
      <c r="D9108" t="s">
        <v>169</v>
      </c>
      <c r="E9108">
        <v>2</v>
      </c>
      <c r="F9108" t="s">
        <v>77</v>
      </c>
      <c r="G9108" t="s">
        <v>501</v>
      </c>
      <c r="H9108" t="s">
        <v>79</v>
      </c>
      <c r="I9108" t="s">
        <v>2161</v>
      </c>
      <c r="J9108" t="s">
        <v>7214</v>
      </c>
      <c r="K9108" t="s">
        <v>19440</v>
      </c>
      <c r="L9108" t="s">
        <v>18318</v>
      </c>
      <c r="M9108" t="s">
        <v>57</v>
      </c>
      <c r="N9108" t="s">
        <v>40</v>
      </c>
      <c r="O9108">
        <v>29583</v>
      </c>
      <c r="P9108">
        <v>33365</v>
      </c>
      <c r="Q9108" t="s">
        <v>59</v>
      </c>
      <c r="R9108">
        <v>80</v>
      </c>
      <c r="S9108" s="2">
        <v>44757</v>
      </c>
      <c r="T9108" t="s">
        <v>42</v>
      </c>
      <c r="U9108">
        <v>6693</v>
      </c>
      <c r="V9108" t="s">
        <v>71</v>
      </c>
      <c r="W9108">
        <v>727</v>
      </c>
      <c r="X9108" t="s">
        <v>44</v>
      </c>
      <c r="Y9108" t="s">
        <v>72</v>
      </c>
      <c r="Z9108">
        <v>0</v>
      </c>
      <c r="AA9108">
        <v>458</v>
      </c>
      <c r="AB9108">
        <v>32441</v>
      </c>
      <c r="AC9108" t="s">
        <v>46</v>
      </c>
    </row>
    <row r="9109" spans="1:29" x14ac:dyDescent="0.3">
      <c r="A9109" s="1" t="s">
        <v>29</v>
      </c>
      <c r="B9109" t="s">
        <v>228</v>
      </c>
      <c r="C9109" t="s">
        <v>1652</v>
      </c>
      <c r="D9109" t="s">
        <v>236</v>
      </c>
      <c r="E9109">
        <v>3</v>
      </c>
      <c r="F9109" t="s">
        <v>186</v>
      </c>
      <c r="G9109" t="s">
        <v>535</v>
      </c>
      <c r="H9109" t="s">
        <v>79</v>
      </c>
      <c r="I9109" t="s">
        <v>265</v>
      </c>
      <c r="J9109" t="s">
        <v>9303</v>
      </c>
      <c r="K9109" t="s">
        <v>19441</v>
      </c>
      <c r="L9109" t="s">
        <v>19442</v>
      </c>
      <c r="M9109" t="s">
        <v>473</v>
      </c>
      <c r="N9109" t="s">
        <v>40</v>
      </c>
      <c r="O9109">
        <v>12310</v>
      </c>
      <c r="P9109">
        <v>15135</v>
      </c>
      <c r="Q9109" t="s">
        <v>95</v>
      </c>
      <c r="R9109">
        <v>749</v>
      </c>
      <c r="S9109" s="2">
        <v>44838</v>
      </c>
      <c r="T9109" t="s">
        <v>42</v>
      </c>
      <c r="U9109">
        <v>0</v>
      </c>
      <c r="V9109" t="s">
        <v>43</v>
      </c>
      <c r="W9109">
        <v>579</v>
      </c>
      <c r="X9109" t="s">
        <v>44</v>
      </c>
      <c r="Y9109" t="s">
        <v>72</v>
      </c>
      <c r="Z9109">
        <v>0</v>
      </c>
      <c r="AA9109">
        <v>822</v>
      </c>
      <c r="AB9109">
        <v>14123</v>
      </c>
      <c r="AC9109" t="s">
        <v>46</v>
      </c>
    </row>
    <row r="9110" spans="1:29" x14ac:dyDescent="0.3">
      <c r="A9110" s="1" t="s">
        <v>47</v>
      </c>
      <c r="B9110" t="s">
        <v>48</v>
      </c>
      <c r="C9110" t="s">
        <v>801</v>
      </c>
      <c r="D9110" t="s">
        <v>387</v>
      </c>
      <c r="E9110">
        <v>1</v>
      </c>
      <c r="F9110" t="s">
        <v>120</v>
      </c>
      <c r="G9110" t="s">
        <v>820</v>
      </c>
      <c r="H9110" t="s">
        <v>35</v>
      </c>
      <c r="I9110" t="s">
        <v>5143</v>
      </c>
      <c r="J9110" t="s">
        <v>1450</v>
      </c>
      <c r="K9110" t="s">
        <v>19443</v>
      </c>
      <c r="L9110" t="s">
        <v>19444</v>
      </c>
      <c r="M9110" t="s">
        <v>556</v>
      </c>
      <c r="N9110" t="s">
        <v>40</v>
      </c>
      <c r="O9110">
        <v>6462</v>
      </c>
      <c r="P9110">
        <v>9058</v>
      </c>
      <c r="Q9110" t="s">
        <v>59</v>
      </c>
      <c r="R9110">
        <v>400</v>
      </c>
      <c r="S9110" s="2">
        <v>45073</v>
      </c>
      <c r="T9110" t="s">
        <v>42</v>
      </c>
      <c r="U9110">
        <v>35550</v>
      </c>
      <c r="V9110" t="s">
        <v>85</v>
      </c>
      <c r="W9110">
        <v>794</v>
      </c>
      <c r="X9110" t="s">
        <v>44</v>
      </c>
      <c r="Y9110" t="s">
        <v>72</v>
      </c>
      <c r="Z9110">
        <v>0</v>
      </c>
      <c r="AA9110">
        <v>536</v>
      </c>
      <c r="AB9110">
        <v>6814</v>
      </c>
      <c r="AC9110" t="s">
        <v>73</v>
      </c>
    </row>
    <row r="9111" spans="1:29" x14ac:dyDescent="0.3">
      <c r="A9111" s="1" t="s">
        <v>47</v>
      </c>
      <c r="B9111" t="s">
        <v>234</v>
      </c>
      <c r="C9111" t="s">
        <v>564</v>
      </c>
      <c r="D9111" t="s">
        <v>201</v>
      </c>
      <c r="E9111">
        <v>8</v>
      </c>
      <c r="F9111" t="s">
        <v>64</v>
      </c>
      <c r="G9111" t="s">
        <v>65</v>
      </c>
      <c r="H9111" t="s">
        <v>79</v>
      </c>
      <c r="I9111" t="s">
        <v>580</v>
      </c>
      <c r="J9111" t="s">
        <v>4085</v>
      </c>
      <c r="K9111" t="s">
        <v>19445</v>
      </c>
      <c r="L9111" t="s">
        <v>19446</v>
      </c>
      <c r="M9111" t="s">
        <v>2944</v>
      </c>
      <c r="N9111" t="s">
        <v>94</v>
      </c>
      <c r="O9111">
        <v>26434</v>
      </c>
      <c r="P9111">
        <v>30559</v>
      </c>
      <c r="Q9111" t="s">
        <v>95</v>
      </c>
      <c r="R9111">
        <v>321</v>
      </c>
      <c r="S9111" s="2">
        <v>44548</v>
      </c>
      <c r="T9111" s="2">
        <v>44571</v>
      </c>
      <c r="U9111">
        <v>0</v>
      </c>
      <c r="V9111" t="s">
        <v>85</v>
      </c>
      <c r="W9111">
        <v>804</v>
      </c>
      <c r="X9111" t="s">
        <v>60</v>
      </c>
      <c r="Y9111" t="s">
        <v>72</v>
      </c>
      <c r="Z9111">
        <v>0</v>
      </c>
      <c r="AA9111">
        <v>768</v>
      </c>
      <c r="AB9111">
        <v>28702</v>
      </c>
      <c r="AC9111" t="s">
        <v>73</v>
      </c>
    </row>
    <row r="9112" spans="1:29" x14ac:dyDescent="0.3">
      <c r="A9112" s="1" t="s">
        <v>29</v>
      </c>
      <c r="B9112" t="s">
        <v>30</v>
      </c>
      <c r="C9112" t="s">
        <v>1302</v>
      </c>
      <c r="D9112" t="s">
        <v>169</v>
      </c>
      <c r="E9112">
        <v>1</v>
      </c>
      <c r="F9112" t="s">
        <v>120</v>
      </c>
      <c r="G9112" t="s">
        <v>194</v>
      </c>
      <c r="H9112" t="s">
        <v>35</v>
      </c>
      <c r="I9112" t="s">
        <v>1735</v>
      </c>
      <c r="J9112" t="s">
        <v>2473</v>
      </c>
      <c r="K9112" t="s">
        <v>19447</v>
      </c>
      <c r="L9112" t="s">
        <v>19448</v>
      </c>
      <c r="M9112" t="s">
        <v>825</v>
      </c>
      <c r="N9112" t="s">
        <v>58</v>
      </c>
      <c r="O9112">
        <v>18181</v>
      </c>
      <c r="P9112">
        <v>21713</v>
      </c>
      <c r="Q9112" t="s">
        <v>59</v>
      </c>
      <c r="R9112">
        <v>135</v>
      </c>
      <c r="S9112" s="2">
        <v>44596</v>
      </c>
      <c r="T9112" t="s">
        <v>42</v>
      </c>
      <c r="U9112">
        <v>46829</v>
      </c>
      <c r="V9112" t="s">
        <v>106</v>
      </c>
      <c r="W9112">
        <v>785</v>
      </c>
      <c r="X9112" t="s">
        <v>44</v>
      </c>
      <c r="Y9112" t="s">
        <v>61</v>
      </c>
      <c r="Z9112">
        <v>2062</v>
      </c>
      <c r="AA9112">
        <v>305</v>
      </c>
      <c r="AB9112">
        <v>21398</v>
      </c>
      <c r="AC9112" t="s">
        <v>73</v>
      </c>
    </row>
    <row r="9113" spans="1:29" x14ac:dyDescent="0.3">
      <c r="A9113" s="1" t="s">
        <v>47</v>
      </c>
      <c r="B9113" t="s">
        <v>592</v>
      </c>
      <c r="C9113" t="s">
        <v>2701</v>
      </c>
      <c r="D9113" t="s">
        <v>32</v>
      </c>
      <c r="E9113">
        <v>2</v>
      </c>
      <c r="F9113" t="s">
        <v>129</v>
      </c>
      <c r="G9113" t="s">
        <v>130</v>
      </c>
      <c r="H9113" t="s">
        <v>79</v>
      </c>
      <c r="I9113" t="s">
        <v>5143</v>
      </c>
      <c r="J9113" t="s">
        <v>2836</v>
      </c>
      <c r="K9113" t="s">
        <v>19449</v>
      </c>
      <c r="L9113" t="s">
        <v>19450</v>
      </c>
      <c r="M9113" t="s">
        <v>1512</v>
      </c>
      <c r="N9113" t="s">
        <v>84</v>
      </c>
      <c r="O9113">
        <v>15687</v>
      </c>
      <c r="P9113">
        <v>17785</v>
      </c>
      <c r="Q9113" t="s">
        <v>59</v>
      </c>
      <c r="R9113">
        <v>630</v>
      </c>
      <c r="S9113" s="2">
        <v>44771</v>
      </c>
      <c r="T9113" s="2">
        <v>44773</v>
      </c>
      <c r="U9113">
        <v>10673</v>
      </c>
      <c r="V9113" t="s">
        <v>85</v>
      </c>
      <c r="W9113">
        <v>429</v>
      </c>
      <c r="X9113" t="s">
        <v>60</v>
      </c>
      <c r="Y9113" t="s">
        <v>72</v>
      </c>
      <c r="Z9113">
        <v>0</v>
      </c>
      <c r="AA9113">
        <v>270</v>
      </c>
      <c r="AB9113">
        <v>17617</v>
      </c>
      <c r="AC9113" t="s">
        <v>107</v>
      </c>
    </row>
    <row r="9114" spans="1:29" x14ac:dyDescent="0.3">
      <c r="A9114" s="1" t="s">
        <v>29</v>
      </c>
      <c r="B9114" t="s">
        <v>228</v>
      </c>
      <c r="C9114" t="s">
        <v>2981</v>
      </c>
      <c r="D9114" t="s">
        <v>387</v>
      </c>
      <c r="E9114">
        <v>7</v>
      </c>
      <c r="F9114" t="s">
        <v>33</v>
      </c>
      <c r="G9114" t="s">
        <v>209</v>
      </c>
      <c r="H9114" t="s">
        <v>35</v>
      </c>
      <c r="I9114" t="s">
        <v>156</v>
      </c>
      <c r="J9114" t="s">
        <v>1052</v>
      </c>
      <c r="K9114" t="s">
        <v>19451</v>
      </c>
      <c r="L9114" t="s">
        <v>19452</v>
      </c>
      <c r="M9114" t="s">
        <v>233</v>
      </c>
      <c r="N9114" t="s">
        <v>58</v>
      </c>
      <c r="O9114">
        <v>25473</v>
      </c>
      <c r="P9114">
        <v>27662</v>
      </c>
      <c r="Q9114" t="s">
        <v>41</v>
      </c>
      <c r="R9114">
        <v>373</v>
      </c>
      <c r="S9114" s="2">
        <v>45277</v>
      </c>
      <c r="T9114" t="s">
        <v>42</v>
      </c>
      <c r="U9114">
        <v>0</v>
      </c>
      <c r="V9114" t="s">
        <v>106</v>
      </c>
      <c r="W9114">
        <v>547</v>
      </c>
      <c r="X9114" t="s">
        <v>44</v>
      </c>
      <c r="Y9114" t="s">
        <v>45</v>
      </c>
      <c r="Z9114">
        <v>4551</v>
      </c>
      <c r="AA9114">
        <v>850</v>
      </c>
      <c r="AB9114">
        <v>26034</v>
      </c>
      <c r="AC9114" t="s">
        <v>107</v>
      </c>
    </row>
    <row r="9115" spans="1:29" x14ac:dyDescent="0.3">
      <c r="A9115" s="1" t="s">
        <v>47</v>
      </c>
      <c r="B9115" t="s">
        <v>234</v>
      </c>
      <c r="C9115" t="s">
        <v>742</v>
      </c>
      <c r="D9115" t="s">
        <v>236</v>
      </c>
      <c r="E9115">
        <v>10</v>
      </c>
      <c r="F9115" t="s">
        <v>51</v>
      </c>
      <c r="G9115" t="s">
        <v>710</v>
      </c>
      <c r="H9115" t="s">
        <v>35</v>
      </c>
      <c r="I9115" t="s">
        <v>2929</v>
      </c>
      <c r="J9115" t="s">
        <v>1065</v>
      </c>
      <c r="K9115" t="s">
        <v>19453</v>
      </c>
      <c r="L9115" t="s">
        <v>19454</v>
      </c>
      <c r="M9115" t="s">
        <v>984</v>
      </c>
      <c r="N9115" t="s">
        <v>58</v>
      </c>
      <c r="O9115">
        <v>24921</v>
      </c>
      <c r="P9115">
        <v>27265</v>
      </c>
      <c r="Q9115" t="s">
        <v>95</v>
      </c>
      <c r="R9115">
        <v>845</v>
      </c>
      <c r="S9115" s="2">
        <v>44856</v>
      </c>
      <c r="T9115" t="s">
        <v>42</v>
      </c>
      <c r="U9115">
        <v>0</v>
      </c>
      <c r="V9115" t="s">
        <v>106</v>
      </c>
      <c r="W9115">
        <v>432</v>
      </c>
      <c r="X9115" t="s">
        <v>44</v>
      </c>
      <c r="Y9115" t="s">
        <v>61</v>
      </c>
      <c r="Z9115">
        <v>1249</v>
      </c>
      <c r="AA9115">
        <v>109</v>
      </c>
      <c r="AB9115">
        <v>27195</v>
      </c>
      <c r="AC9115" t="s">
        <v>46</v>
      </c>
    </row>
    <row r="9116" spans="1:29" x14ac:dyDescent="0.3">
      <c r="A9116" s="1" t="s">
        <v>47</v>
      </c>
      <c r="B9116" t="s">
        <v>592</v>
      </c>
      <c r="C9116" t="s">
        <v>2124</v>
      </c>
      <c r="D9116" t="s">
        <v>128</v>
      </c>
      <c r="E9116">
        <v>2</v>
      </c>
      <c r="F9116" t="s">
        <v>51</v>
      </c>
      <c r="G9116" t="s">
        <v>285</v>
      </c>
      <c r="H9116" t="s">
        <v>79</v>
      </c>
      <c r="I9116" t="s">
        <v>1480</v>
      </c>
      <c r="J9116" t="s">
        <v>1887</v>
      </c>
      <c r="K9116" t="s">
        <v>19455</v>
      </c>
      <c r="L9116" t="s">
        <v>19456</v>
      </c>
      <c r="M9116" t="s">
        <v>2648</v>
      </c>
      <c r="N9116" t="s">
        <v>58</v>
      </c>
      <c r="O9116">
        <v>21261</v>
      </c>
      <c r="P9116">
        <v>24705</v>
      </c>
      <c r="Q9116" t="s">
        <v>95</v>
      </c>
      <c r="R9116">
        <v>587</v>
      </c>
      <c r="S9116" s="2">
        <v>44403</v>
      </c>
      <c r="T9116" t="s">
        <v>42</v>
      </c>
      <c r="U9116">
        <v>0</v>
      </c>
      <c r="V9116" t="s">
        <v>106</v>
      </c>
      <c r="W9116">
        <v>646</v>
      </c>
      <c r="X9116" t="s">
        <v>44</v>
      </c>
      <c r="Y9116" t="s">
        <v>45</v>
      </c>
      <c r="Z9116">
        <v>3150</v>
      </c>
      <c r="AA9116">
        <v>826</v>
      </c>
      <c r="AB9116">
        <v>23066</v>
      </c>
      <c r="AC9116" t="s">
        <v>46</v>
      </c>
    </row>
    <row r="9117" spans="1:29" x14ac:dyDescent="0.3">
      <c r="A9117" s="1" t="s">
        <v>29</v>
      </c>
      <c r="B9117" t="s">
        <v>30</v>
      </c>
      <c r="C9117" t="s">
        <v>2490</v>
      </c>
      <c r="D9117" t="s">
        <v>128</v>
      </c>
      <c r="E9117">
        <v>8</v>
      </c>
      <c r="F9117" t="s">
        <v>129</v>
      </c>
      <c r="G9117" t="s">
        <v>700</v>
      </c>
      <c r="H9117" t="s">
        <v>79</v>
      </c>
      <c r="I9117" t="s">
        <v>459</v>
      </c>
      <c r="J9117" t="s">
        <v>2315</v>
      </c>
      <c r="K9117" t="s">
        <v>19457</v>
      </c>
      <c r="L9117" t="s">
        <v>19458</v>
      </c>
      <c r="M9117" t="s">
        <v>1395</v>
      </c>
      <c r="N9117" t="s">
        <v>58</v>
      </c>
      <c r="O9117">
        <v>23172</v>
      </c>
      <c r="P9117">
        <v>25402</v>
      </c>
      <c r="Q9117" t="s">
        <v>59</v>
      </c>
      <c r="R9117">
        <v>594</v>
      </c>
      <c r="S9117" s="2">
        <v>45097</v>
      </c>
      <c r="T9117" t="s">
        <v>42</v>
      </c>
      <c r="U9117">
        <v>29886</v>
      </c>
      <c r="V9117" t="s">
        <v>85</v>
      </c>
      <c r="W9117">
        <v>644</v>
      </c>
      <c r="X9117" t="s">
        <v>44</v>
      </c>
      <c r="Y9117" t="s">
        <v>45</v>
      </c>
      <c r="Z9117">
        <v>1266</v>
      </c>
      <c r="AA9117">
        <v>796</v>
      </c>
      <c r="AB9117">
        <v>24329</v>
      </c>
      <c r="AC9117" t="s">
        <v>107</v>
      </c>
    </row>
    <row r="9118" spans="1:29" x14ac:dyDescent="0.3">
      <c r="A9118" s="1" t="s">
        <v>47</v>
      </c>
      <c r="B9118" t="s">
        <v>161</v>
      </c>
      <c r="C9118" t="s">
        <v>2054</v>
      </c>
      <c r="D9118" t="s">
        <v>155</v>
      </c>
      <c r="E9118">
        <v>10</v>
      </c>
      <c r="F9118" t="s">
        <v>77</v>
      </c>
      <c r="G9118" t="s">
        <v>264</v>
      </c>
      <c r="H9118" t="s">
        <v>35</v>
      </c>
      <c r="I9118" t="s">
        <v>3347</v>
      </c>
      <c r="J9118" t="s">
        <v>5343</v>
      </c>
      <c r="K9118" t="s">
        <v>19459</v>
      </c>
      <c r="L9118" t="s">
        <v>19460</v>
      </c>
      <c r="M9118" t="s">
        <v>192</v>
      </c>
      <c r="N9118" t="s">
        <v>58</v>
      </c>
      <c r="O9118">
        <v>20072</v>
      </c>
      <c r="P9118">
        <v>22119</v>
      </c>
      <c r="Q9118" t="s">
        <v>41</v>
      </c>
      <c r="R9118">
        <v>216</v>
      </c>
      <c r="S9118" s="2">
        <v>44733</v>
      </c>
      <c r="T9118" s="2">
        <v>44748</v>
      </c>
      <c r="U9118">
        <v>0</v>
      </c>
      <c r="V9118" t="s">
        <v>43</v>
      </c>
      <c r="W9118">
        <v>729</v>
      </c>
      <c r="X9118" t="s">
        <v>60</v>
      </c>
      <c r="Y9118" t="s">
        <v>72</v>
      </c>
      <c r="Z9118">
        <v>4999</v>
      </c>
      <c r="AA9118">
        <v>777</v>
      </c>
      <c r="AB9118">
        <v>20811</v>
      </c>
      <c r="AC9118" t="s">
        <v>46</v>
      </c>
    </row>
    <row r="9119" spans="1:29" x14ac:dyDescent="0.3">
      <c r="A9119" s="1" t="s">
        <v>29</v>
      </c>
      <c r="B9119" t="s">
        <v>228</v>
      </c>
      <c r="C9119" t="s">
        <v>256</v>
      </c>
      <c r="D9119" t="s">
        <v>352</v>
      </c>
      <c r="E9119">
        <v>8</v>
      </c>
      <c r="F9119" t="s">
        <v>221</v>
      </c>
      <c r="G9119" t="s">
        <v>250</v>
      </c>
      <c r="H9119" t="s">
        <v>35</v>
      </c>
      <c r="I9119" t="s">
        <v>131</v>
      </c>
      <c r="J9119" t="s">
        <v>4362</v>
      </c>
      <c r="K9119" t="s">
        <v>19461</v>
      </c>
      <c r="L9119" t="s">
        <v>19462</v>
      </c>
      <c r="M9119" t="s">
        <v>473</v>
      </c>
      <c r="N9119" t="s">
        <v>84</v>
      </c>
      <c r="O9119">
        <v>24666</v>
      </c>
      <c r="P9119">
        <v>28738</v>
      </c>
      <c r="Q9119" t="s">
        <v>59</v>
      </c>
      <c r="R9119">
        <v>653</v>
      </c>
      <c r="S9119" s="2">
        <v>45205</v>
      </c>
      <c r="T9119" s="2">
        <v>45230</v>
      </c>
      <c r="U9119">
        <v>27118</v>
      </c>
      <c r="V9119" t="s">
        <v>106</v>
      </c>
      <c r="W9119">
        <v>622</v>
      </c>
      <c r="X9119" t="s">
        <v>60</v>
      </c>
      <c r="Y9119" t="s">
        <v>45</v>
      </c>
      <c r="Z9119">
        <v>0</v>
      </c>
      <c r="AA9119">
        <v>517</v>
      </c>
      <c r="AB9119">
        <v>28505</v>
      </c>
      <c r="AC9119" t="s">
        <v>73</v>
      </c>
    </row>
    <row r="9120" spans="1:29" x14ac:dyDescent="0.3">
      <c r="A9120" s="1" t="s">
        <v>47</v>
      </c>
      <c r="B9120" t="s">
        <v>136</v>
      </c>
      <c r="C9120" t="s">
        <v>641</v>
      </c>
      <c r="D9120" t="s">
        <v>178</v>
      </c>
      <c r="E9120">
        <v>5</v>
      </c>
      <c r="F9120" t="s">
        <v>186</v>
      </c>
      <c r="G9120" t="s">
        <v>463</v>
      </c>
      <c r="H9120" t="s">
        <v>79</v>
      </c>
      <c r="I9120" t="s">
        <v>216</v>
      </c>
      <c r="J9120" t="s">
        <v>11835</v>
      </c>
      <c r="K9120" t="s">
        <v>19463</v>
      </c>
      <c r="L9120" t="s">
        <v>19464</v>
      </c>
      <c r="M9120" t="s">
        <v>2086</v>
      </c>
      <c r="N9120" t="s">
        <v>40</v>
      </c>
      <c r="O9120">
        <v>19230</v>
      </c>
      <c r="P9120">
        <v>21765</v>
      </c>
      <c r="Q9120" t="s">
        <v>41</v>
      </c>
      <c r="R9120">
        <v>140</v>
      </c>
      <c r="S9120" s="2">
        <v>45329</v>
      </c>
      <c r="T9120" s="2">
        <v>45345</v>
      </c>
      <c r="U9120">
        <v>0</v>
      </c>
      <c r="V9120" t="s">
        <v>85</v>
      </c>
      <c r="W9120">
        <v>426</v>
      </c>
      <c r="X9120" t="s">
        <v>60</v>
      </c>
      <c r="Y9120" t="s">
        <v>61</v>
      </c>
      <c r="Z9120">
        <v>0</v>
      </c>
      <c r="AA9120">
        <v>22</v>
      </c>
      <c r="AB9120">
        <v>21119</v>
      </c>
      <c r="AC9120" t="s">
        <v>46</v>
      </c>
    </row>
    <row r="9121" spans="1:29" x14ac:dyDescent="0.3">
      <c r="A9121" s="1" t="s">
        <v>29</v>
      </c>
      <c r="B9121" t="s">
        <v>363</v>
      </c>
      <c r="C9121" t="s">
        <v>4932</v>
      </c>
      <c r="D9121" t="s">
        <v>119</v>
      </c>
      <c r="E9121">
        <v>6</v>
      </c>
      <c r="F9121" t="s">
        <v>221</v>
      </c>
      <c r="G9121" t="s">
        <v>882</v>
      </c>
      <c r="H9121" t="s">
        <v>79</v>
      </c>
      <c r="I9121" t="s">
        <v>1940</v>
      </c>
      <c r="J9121" t="s">
        <v>1390</v>
      </c>
      <c r="K9121" t="s">
        <v>19465</v>
      </c>
      <c r="L9121" t="s">
        <v>19466</v>
      </c>
      <c r="M9121" t="s">
        <v>369</v>
      </c>
      <c r="N9121" t="s">
        <v>58</v>
      </c>
      <c r="O9121">
        <v>8949</v>
      </c>
      <c r="P9121">
        <v>11260</v>
      </c>
      <c r="Q9121" t="s">
        <v>95</v>
      </c>
      <c r="R9121">
        <v>21</v>
      </c>
      <c r="S9121" s="2">
        <v>44747</v>
      </c>
      <c r="T9121" s="2">
        <v>44764</v>
      </c>
      <c r="U9121">
        <v>0</v>
      </c>
      <c r="V9121" t="s">
        <v>85</v>
      </c>
      <c r="W9121">
        <v>732</v>
      </c>
      <c r="X9121" t="s">
        <v>60</v>
      </c>
      <c r="Y9121" t="s">
        <v>72</v>
      </c>
      <c r="Z9121">
        <v>3332</v>
      </c>
      <c r="AA9121">
        <v>704</v>
      </c>
      <c r="AB9121">
        <v>10399</v>
      </c>
      <c r="AC9121" t="s">
        <v>46</v>
      </c>
    </row>
    <row r="9122" spans="1:29" x14ac:dyDescent="0.3">
      <c r="A9122" s="1" t="s">
        <v>47</v>
      </c>
      <c r="B9122" t="s">
        <v>145</v>
      </c>
      <c r="C9122" t="s">
        <v>688</v>
      </c>
      <c r="D9122" t="s">
        <v>352</v>
      </c>
      <c r="E9122">
        <v>2</v>
      </c>
      <c r="F9122" t="s">
        <v>99</v>
      </c>
      <c r="G9122" t="s">
        <v>710</v>
      </c>
      <c r="H9122" t="s">
        <v>35</v>
      </c>
      <c r="I9122" t="s">
        <v>6188</v>
      </c>
      <c r="J9122" t="s">
        <v>9665</v>
      </c>
      <c r="K9122" t="s">
        <v>19467</v>
      </c>
      <c r="L9122" t="s">
        <v>19468</v>
      </c>
      <c r="M9122" t="s">
        <v>2965</v>
      </c>
      <c r="N9122" t="s">
        <v>40</v>
      </c>
      <c r="O9122">
        <v>25928</v>
      </c>
      <c r="P9122">
        <v>29724</v>
      </c>
      <c r="Q9122" t="s">
        <v>59</v>
      </c>
      <c r="R9122">
        <v>756</v>
      </c>
      <c r="S9122" s="2">
        <v>44299</v>
      </c>
      <c r="T9122" t="s">
        <v>42</v>
      </c>
      <c r="U9122">
        <v>19481</v>
      </c>
      <c r="V9122" t="s">
        <v>71</v>
      </c>
      <c r="W9122">
        <v>474</v>
      </c>
      <c r="X9122" t="s">
        <v>44</v>
      </c>
      <c r="Y9122" t="s">
        <v>45</v>
      </c>
      <c r="Z9122">
        <v>0</v>
      </c>
      <c r="AA9122">
        <v>824</v>
      </c>
      <c r="AB9122">
        <v>28016</v>
      </c>
      <c r="AC9122" t="s">
        <v>46</v>
      </c>
    </row>
    <row r="9123" spans="1:29" x14ac:dyDescent="0.3">
      <c r="A9123" s="1" t="s">
        <v>29</v>
      </c>
      <c r="B9123" t="s">
        <v>86</v>
      </c>
      <c r="C9123" t="s">
        <v>2490</v>
      </c>
      <c r="D9123" t="s">
        <v>138</v>
      </c>
      <c r="E9123">
        <v>2</v>
      </c>
      <c r="F9123" t="s">
        <v>271</v>
      </c>
      <c r="G9123" t="s">
        <v>689</v>
      </c>
      <c r="H9123" t="s">
        <v>79</v>
      </c>
      <c r="I9123" t="s">
        <v>36</v>
      </c>
      <c r="J9123" t="s">
        <v>1722</v>
      </c>
      <c r="K9123" t="s">
        <v>19469</v>
      </c>
      <c r="L9123" t="s">
        <v>19470</v>
      </c>
      <c r="M9123" t="s">
        <v>677</v>
      </c>
      <c r="N9123" t="s">
        <v>84</v>
      </c>
      <c r="O9123">
        <v>29949</v>
      </c>
      <c r="P9123">
        <v>32630</v>
      </c>
      <c r="Q9123" t="s">
        <v>41</v>
      </c>
      <c r="R9123">
        <v>749</v>
      </c>
      <c r="S9123" s="2">
        <v>45072</v>
      </c>
      <c r="T9123" t="s">
        <v>42</v>
      </c>
      <c r="U9123">
        <v>0</v>
      </c>
      <c r="V9123" t="s">
        <v>106</v>
      </c>
      <c r="W9123">
        <v>534</v>
      </c>
      <c r="X9123" t="s">
        <v>44</v>
      </c>
      <c r="Y9123" t="s">
        <v>45</v>
      </c>
      <c r="Z9123">
        <v>0</v>
      </c>
      <c r="AA9123">
        <v>964</v>
      </c>
      <c r="AB9123">
        <v>30237</v>
      </c>
      <c r="AC9123" t="s">
        <v>73</v>
      </c>
    </row>
    <row r="9124" spans="1:29" x14ac:dyDescent="0.3">
      <c r="A9124" s="1" t="s">
        <v>47</v>
      </c>
      <c r="B9124" t="s">
        <v>48</v>
      </c>
      <c r="C9124" t="s">
        <v>1579</v>
      </c>
      <c r="D9124" t="s">
        <v>128</v>
      </c>
      <c r="E9124">
        <v>2</v>
      </c>
      <c r="F9124" t="s">
        <v>221</v>
      </c>
      <c r="G9124" t="s">
        <v>1096</v>
      </c>
      <c r="H9124" t="s">
        <v>35</v>
      </c>
      <c r="I9124" t="s">
        <v>279</v>
      </c>
      <c r="J9124" t="s">
        <v>5081</v>
      </c>
      <c r="K9124" t="s">
        <v>19471</v>
      </c>
      <c r="L9124" t="s">
        <v>19472</v>
      </c>
      <c r="M9124" t="s">
        <v>1240</v>
      </c>
      <c r="N9124" t="s">
        <v>94</v>
      </c>
      <c r="O9124">
        <v>23608</v>
      </c>
      <c r="P9124">
        <v>28105</v>
      </c>
      <c r="Q9124" t="s">
        <v>95</v>
      </c>
      <c r="R9124">
        <v>650</v>
      </c>
      <c r="S9124" s="2">
        <v>45147</v>
      </c>
      <c r="T9124" t="s">
        <v>42</v>
      </c>
      <c r="U9124">
        <v>0</v>
      </c>
      <c r="V9124" t="s">
        <v>85</v>
      </c>
      <c r="W9124">
        <v>474</v>
      </c>
      <c r="X9124" t="s">
        <v>44</v>
      </c>
      <c r="Y9124" t="s">
        <v>45</v>
      </c>
      <c r="Z9124">
        <v>0</v>
      </c>
      <c r="AA9124">
        <v>134</v>
      </c>
      <c r="AB9124">
        <v>26536</v>
      </c>
      <c r="AC9124" t="s">
        <v>46</v>
      </c>
    </row>
    <row r="9125" spans="1:29" x14ac:dyDescent="0.3">
      <c r="A9125" s="1" t="s">
        <v>29</v>
      </c>
      <c r="B9125" t="s">
        <v>363</v>
      </c>
      <c r="C9125" t="s">
        <v>770</v>
      </c>
      <c r="D9125" t="s">
        <v>76</v>
      </c>
      <c r="E9125">
        <v>7</v>
      </c>
      <c r="F9125" t="s">
        <v>271</v>
      </c>
      <c r="G9125" t="s">
        <v>1060</v>
      </c>
      <c r="H9125" t="s">
        <v>79</v>
      </c>
      <c r="I9125" t="s">
        <v>827</v>
      </c>
      <c r="J9125" t="s">
        <v>5979</v>
      </c>
      <c r="K9125" t="s">
        <v>19473</v>
      </c>
      <c r="L9125" t="s">
        <v>19474</v>
      </c>
      <c r="M9125" t="s">
        <v>705</v>
      </c>
      <c r="N9125" t="s">
        <v>40</v>
      </c>
      <c r="O9125">
        <v>15572</v>
      </c>
      <c r="P9125">
        <v>19180</v>
      </c>
      <c r="Q9125" t="s">
        <v>41</v>
      </c>
      <c r="R9125">
        <v>763</v>
      </c>
      <c r="S9125" s="2">
        <v>45278</v>
      </c>
      <c r="T9125" s="2">
        <v>45287</v>
      </c>
      <c r="U9125">
        <v>0</v>
      </c>
      <c r="V9125" t="s">
        <v>85</v>
      </c>
      <c r="W9125">
        <v>575</v>
      </c>
      <c r="X9125" t="s">
        <v>60</v>
      </c>
      <c r="Y9125" t="s">
        <v>45</v>
      </c>
      <c r="Z9125">
        <v>0</v>
      </c>
      <c r="AA9125">
        <v>265</v>
      </c>
      <c r="AB9125">
        <v>18256</v>
      </c>
      <c r="AC9125" t="s">
        <v>73</v>
      </c>
    </row>
    <row r="9126" spans="1:29" x14ac:dyDescent="0.3">
      <c r="A9126" s="1" t="s">
        <v>29</v>
      </c>
      <c r="B9126" t="s">
        <v>541</v>
      </c>
      <c r="C9126" t="s">
        <v>2018</v>
      </c>
      <c r="D9126" t="s">
        <v>76</v>
      </c>
      <c r="E9126">
        <v>10</v>
      </c>
      <c r="F9126" t="s">
        <v>64</v>
      </c>
      <c r="G9126" t="s">
        <v>388</v>
      </c>
      <c r="H9126" t="s">
        <v>35</v>
      </c>
      <c r="I9126" t="s">
        <v>53</v>
      </c>
      <c r="J9126" t="s">
        <v>4563</v>
      </c>
      <c r="K9126" t="s">
        <v>19475</v>
      </c>
      <c r="L9126" t="s">
        <v>19476</v>
      </c>
      <c r="M9126" t="s">
        <v>3258</v>
      </c>
      <c r="N9126" t="s">
        <v>94</v>
      </c>
      <c r="O9126">
        <v>19564</v>
      </c>
      <c r="P9126">
        <v>23119</v>
      </c>
      <c r="Q9126" t="s">
        <v>95</v>
      </c>
      <c r="R9126">
        <v>277</v>
      </c>
      <c r="S9126" s="2">
        <v>44758</v>
      </c>
      <c r="T9126" t="s">
        <v>42</v>
      </c>
      <c r="U9126">
        <v>0</v>
      </c>
      <c r="V9126" t="s">
        <v>71</v>
      </c>
      <c r="W9126">
        <v>772</v>
      </c>
      <c r="X9126" t="s">
        <v>44</v>
      </c>
      <c r="Y9126" t="s">
        <v>61</v>
      </c>
      <c r="Z9126">
        <v>0</v>
      </c>
      <c r="AA9126">
        <v>771</v>
      </c>
      <c r="AB9126">
        <v>19619</v>
      </c>
      <c r="AC9126" t="s">
        <v>46</v>
      </c>
    </row>
    <row r="9127" spans="1:29" x14ac:dyDescent="0.3">
      <c r="A9127" s="1" t="s">
        <v>47</v>
      </c>
      <c r="B9127" t="s">
        <v>145</v>
      </c>
      <c r="C9127" t="s">
        <v>146</v>
      </c>
      <c r="D9127" t="s">
        <v>169</v>
      </c>
      <c r="E9127">
        <v>2</v>
      </c>
      <c r="F9127" t="s">
        <v>51</v>
      </c>
      <c r="G9127" t="s">
        <v>285</v>
      </c>
      <c r="H9127" t="s">
        <v>35</v>
      </c>
      <c r="I9127" t="s">
        <v>7390</v>
      </c>
      <c r="J9127" t="s">
        <v>342</v>
      </c>
      <c r="K9127" t="s">
        <v>19477</v>
      </c>
      <c r="L9127" t="s">
        <v>19478</v>
      </c>
      <c r="M9127" t="s">
        <v>1762</v>
      </c>
      <c r="N9127" t="s">
        <v>40</v>
      </c>
      <c r="O9127">
        <v>5535</v>
      </c>
      <c r="P9127">
        <v>9413</v>
      </c>
      <c r="Q9127" t="s">
        <v>41</v>
      </c>
      <c r="R9127">
        <v>946</v>
      </c>
      <c r="S9127" s="2">
        <v>44286</v>
      </c>
      <c r="T9127" s="2">
        <v>44293</v>
      </c>
      <c r="U9127">
        <v>0</v>
      </c>
      <c r="V9127" t="s">
        <v>85</v>
      </c>
      <c r="W9127">
        <v>776</v>
      </c>
      <c r="X9127" t="s">
        <v>60</v>
      </c>
      <c r="Y9127" t="s">
        <v>72</v>
      </c>
      <c r="Z9127">
        <v>0</v>
      </c>
      <c r="AA9127">
        <v>447</v>
      </c>
      <c r="AB9127">
        <v>8703</v>
      </c>
      <c r="AC9127" t="s">
        <v>73</v>
      </c>
    </row>
    <row r="9128" spans="1:29" x14ac:dyDescent="0.3">
      <c r="A9128" s="1" t="s">
        <v>47</v>
      </c>
      <c r="B9128" t="s">
        <v>108</v>
      </c>
      <c r="C9128" t="s">
        <v>439</v>
      </c>
      <c r="D9128" t="s">
        <v>352</v>
      </c>
      <c r="E9128">
        <v>4</v>
      </c>
      <c r="F9128" t="s">
        <v>129</v>
      </c>
      <c r="G9128" t="s">
        <v>395</v>
      </c>
      <c r="H9128" t="s">
        <v>79</v>
      </c>
      <c r="I9128" t="s">
        <v>238</v>
      </c>
      <c r="J9128" t="s">
        <v>5356</v>
      </c>
      <c r="K9128" t="s">
        <v>19479</v>
      </c>
      <c r="L9128" t="s">
        <v>19480</v>
      </c>
      <c r="M9128" t="s">
        <v>1278</v>
      </c>
      <c r="N9128" t="s">
        <v>58</v>
      </c>
      <c r="O9128">
        <v>21609</v>
      </c>
      <c r="P9128">
        <v>23811</v>
      </c>
      <c r="Q9128" t="s">
        <v>59</v>
      </c>
      <c r="R9128">
        <v>745</v>
      </c>
      <c r="S9128" s="2">
        <v>45224</v>
      </c>
      <c r="T9128" t="s">
        <v>42</v>
      </c>
      <c r="U9128">
        <v>17484</v>
      </c>
      <c r="V9128" t="s">
        <v>85</v>
      </c>
      <c r="W9128">
        <v>564</v>
      </c>
      <c r="X9128" t="s">
        <v>44</v>
      </c>
      <c r="Y9128" t="s">
        <v>72</v>
      </c>
      <c r="Z9128">
        <v>2511</v>
      </c>
      <c r="AA9128">
        <v>440</v>
      </c>
      <c r="AB9128">
        <v>23775</v>
      </c>
      <c r="AC9128" t="s">
        <v>73</v>
      </c>
    </row>
    <row r="9129" spans="1:29" x14ac:dyDescent="0.3">
      <c r="A9129" s="1" t="s">
        <v>47</v>
      </c>
      <c r="B9129" t="s">
        <v>48</v>
      </c>
      <c r="C9129" t="s">
        <v>2654</v>
      </c>
      <c r="D9129" t="s">
        <v>236</v>
      </c>
      <c r="E9129">
        <v>7</v>
      </c>
      <c r="F9129" t="s">
        <v>271</v>
      </c>
      <c r="G9129" t="s">
        <v>1298</v>
      </c>
      <c r="H9129" t="s">
        <v>35</v>
      </c>
      <c r="I9129" t="s">
        <v>156</v>
      </c>
      <c r="J9129" t="s">
        <v>2592</v>
      </c>
      <c r="K9129" t="s">
        <v>19481</v>
      </c>
      <c r="L9129" t="s">
        <v>19482</v>
      </c>
      <c r="M9129" t="s">
        <v>1240</v>
      </c>
      <c r="N9129" t="s">
        <v>94</v>
      </c>
      <c r="O9129">
        <v>5705</v>
      </c>
      <c r="P9129">
        <v>9753</v>
      </c>
      <c r="Q9129" t="s">
        <v>41</v>
      </c>
      <c r="R9129">
        <v>774</v>
      </c>
      <c r="S9129" s="2">
        <v>45205</v>
      </c>
      <c r="T9129" s="2">
        <v>45222</v>
      </c>
      <c r="U9129">
        <v>0</v>
      </c>
      <c r="V9129" t="s">
        <v>43</v>
      </c>
      <c r="W9129">
        <v>655</v>
      </c>
      <c r="X9129" t="s">
        <v>60</v>
      </c>
      <c r="Y9129" t="s">
        <v>61</v>
      </c>
      <c r="Z9129">
        <v>0</v>
      </c>
      <c r="AA9129">
        <v>831</v>
      </c>
      <c r="AB9129">
        <v>5792</v>
      </c>
      <c r="AC9129" t="s">
        <v>107</v>
      </c>
    </row>
    <row r="9130" spans="1:29" x14ac:dyDescent="0.3">
      <c r="A9130" s="1" t="s">
        <v>47</v>
      </c>
      <c r="B9130" t="s">
        <v>153</v>
      </c>
      <c r="C9130" t="s">
        <v>1936</v>
      </c>
      <c r="D9130" t="s">
        <v>138</v>
      </c>
      <c r="E9130">
        <v>1</v>
      </c>
      <c r="F9130" t="s">
        <v>221</v>
      </c>
      <c r="G9130" t="s">
        <v>548</v>
      </c>
      <c r="H9130" t="s">
        <v>79</v>
      </c>
      <c r="I9130" t="s">
        <v>238</v>
      </c>
      <c r="J9130" t="s">
        <v>716</v>
      </c>
      <c r="K9130" t="s">
        <v>19483</v>
      </c>
      <c r="L9130" t="s">
        <v>19484</v>
      </c>
      <c r="M9130" t="s">
        <v>750</v>
      </c>
      <c r="N9130" t="s">
        <v>40</v>
      </c>
      <c r="O9130">
        <v>10084</v>
      </c>
      <c r="P9130">
        <v>13299</v>
      </c>
      <c r="Q9130" t="s">
        <v>41</v>
      </c>
      <c r="R9130">
        <v>956</v>
      </c>
      <c r="S9130" s="2">
        <v>44694</v>
      </c>
      <c r="T9130" s="2">
        <v>44702</v>
      </c>
      <c r="U9130">
        <v>0</v>
      </c>
      <c r="V9130" t="s">
        <v>43</v>
      </c>
      <c r="W9130">
        <v>594</v>
      </c>
      <c r="X9130" t="s">
        <v>60</v>
      </c>
      <c r="Y9130" t="s">
        <v>72</v>
      </c>
      <c r="Z9130">
        <v>0</v>
      </c>
      <c r="AA9130">
        <v>581</v>
      </c>
      <c r="AB9130">
        <v>12154</v>
      </c>
      <c r="AC9130" t="s">
        <v>46</v>
      </c>
    </row>
    <row r="9131" spans="1:29" x14ac:dyDescent="0.3">
      <c r="A9131" s="1" t="s">
        <v>29</v>
      </c>
      <c r="B9131" t="s">
        <v>228</v>
      </c>
      <c r="C9131" t="s">
        <v>484</v>
      </c>
      <c r="D9131" t="s">
        <v>178</v>
      </c>
      <c r="E9131">
        <v>2</v>
      </c>
      <c r="F9131" t="s">
        <v>64</v>
      </c>
      <c r="G9131" t="s">
        <v>802</v>
      </c>
      <c r="H9131" t="s">
        <v>79</v>
      </c>
      <c r="I9131" t="s">
        <v>3831</v>
      </c>
      <c r="J9131" t="s">
        <v>1629</v>
      </c>
      <c r="K9131" s="3" t="s">
        <v>19485</v>
      </c>
      <c r="L9131" t="s">
        <v>19486</v>
      </c>
      <c r="M9131" t="s">
        <v>473</v>
      </c>
      <c r="N9131" t="s">
        <v>94</v>
      </c>
      <c r="O9131">
        <v>26706</v>
      </c>
      <c r="P9131">
        <v>29924</v>
      </c>
      <c r="Q9131" t="s">
        <v>41</v>
      </c>
      <c r="R9131">
        <v>508</v>
      </c>
      <c r="S9131" s="2">
        <v>45015</v>
      </c>
      <c r="T9131" s="2">
        <v>45034</v>
      </c>
      <c r="U9131">
        <v>0</v>
      </c>
      <c r="V9131" t="s">
        <v>43</v>
      </c>
      <c r="W9131">
        <v>841</v>
      </c>
      <c r="X9131" t="s">
        <v>60</v>
      </c>
      <c r="Y9131" t="s">
        <v>45</v>
      </c>
      <c r="Z9131">
        <v>0</v>
      </c>
      <c r="AA9131">
        <v>95</v>
      </c>
      <c r="AB9131">
        <v>27100</v>
      </c>
      <c r="AC9131" t="s">
        <v>73</v>
      </c>
    </row>
    <row r="9132" spans="1:29" x14ac:dyDescent="0.3">
      <c r="A9132" s="1" t="s">
        <v>29</v>
      </c>
      <c r="B9132" t="s">
        <v>393</v>
      </c>
      <c r="C9132" t="s">
        <v>3673</v>
      </c>
      <c r="D9132" t="s">
        <v>387</v>
      </c>
      <c r="E9132">
        <v>1</v>
      </c>
      <c r="F9132" t="s">
        <v>77</v>
      </c>
      <c r="G9132" t="s">
        <v>78</v>
      </c>
      <c r="H9132" t="s">
        <v>79</v>
      </c>
      <c r="I9132" t="s">
        <v>6951</v>
      </c>
      <c r="J9132" t="s">
        <v>305</v>
      </c>
      <c r="K9132">
        <v>1803596642</v>
      </c>
      <c r="L9132" t="s">
        <v>19487</v>
      </c>
      <c r="M9132" t="s">
        <v>948</v>
      </c>
      <c r="N9132" t="s">
        <v>84</v>
      </c>
      <c r="O9132">
        <v>25811</v>
      </c>
      <c r="P9132">
        <v>27971</v>
      </c>
      <c r="Q9132" t="s">
        <v>41</v>
      </c>
      <c r="R9132">
        <v>935</v>
      </c>
      <c r="S9132" s="2">
        <v>44382</v>
      </c>
      <c r="T9132" t="s">
        <v>42</v>
      </c>
      <c r="U9132">
        <v>0</v>
      </c>
      <c r="V9132" t="s">
        <v>71</v>
      </c>
      <c r="W9132">
        <v>449</v>
      </c>
      <c r="X9132" t="s">
        <v>44</v>
      </c>
      <c r="Y9132" t="s">
        <v>72</v>
      </c>
      <c r="Z9132">
        <v>0</v>
      </c>
      <c r="AA9132">
        <v>765</v>
      </c>
      <c r="AB9132">
        <v>27265</v>
      </c>
      <c r="AC9132" t="s">
        <v>107</v>
      </c>
    </row>
    <row r="9133" spans="1:29" x14ac:dyDescent="0.3">
      <c r="A9133" s="1" t="s">
        <v>29</v>
      </c>
      <c r="B9133" t="s">
        <v>363</v>
      </c>
      <c r="C9133" t="s">
        <v>1258</v>
      </c>
      <c r="D9133" t="s">
        <v>257</v>
      </c>
      <c r="E9133">
        <v>6</v>
      </c>
      <c r="F9133" t="s">
        <v>129</v>
      </c>
      <c r="G9133" t="s">
        <v>944</v>
      </c>
      <c r="H9133" t="s">
        <v>79</v>
      </c>
      <c r="I9133" t="s">
        <v>53</v>
      </c>
      <c r="J9133" t="s">
        <v>9767</v>
      </c>
      <c r="K9133" t="s">
        <v>19488</v>
      </c>
      <c r="L9133" t="s">
        <v>19489</v>
      </c>
      <c r="M9133" t="s">
        <v>494</v>
      </c>
      <c r="N9133" t="s">
        <v>40</v>
      </c>
      <c r="O9133">
        <v>24260</v>
      </c>
      <c r="P9133">
        <v>28780</v>
      </c>
      <c r="Q9133" t="s">
        <v>95</v>
      </c>
      <c r="R9133">
        <v>875</v>
      </c>
      <c r="S9133" s="2">
        <v>45341</v>
      </c>
      <c r="T9133" t="s">
        <v>42</v>
      </c>
      <c r="U9133">
        <v>0</v>
      </c>
      <c r="V9133" t="s">
        <v>43</v>
      </c>
      <c r="W9133">
        <v>406</v>
      </c>
      <c r="X9133" t="s">
        <v>44</v>
      </c>
      <c r="Y9133" t="s">
        <v>45</v>
      </c>
      <c r="Z9133">
        <v>0</v>
      </c>
      <c r="AA9133">
        <v>231</v>
      </c>
      <c r="AB9133">
        <v>24950</v>
      </c>
      <c r="AC9133" t="s">
        <v>107</v>
      </c>
    </row>
    <row r="9134" spans="1:29" x14ac:dyDescent="0.3">
      <c r="A9134" s="1" t="s">
        <v>47</v>
      </c>
      <c r="B9134" t="s">
        <v>234</v>
      </c>
      <c r="C9134" t="s">
        <v>304</v>
      </c>
      <c r="D9134" t="s">
        <v>178</v>
      </c>
      <c r="E9134">
        <v>10</v>
      </c>
      <c r="F9134" t="s">
        <v>120</v>
      </c>
      <c r="G9134" t="s">
        <v>820</v>
      </c>
      <c r="H9134" t="s">
        <v>35</v>
      </c>
      <c r="I9134" t="s">
        <v>910</v>
      </c>
      <c r="J9134" t="s">
        <v>1268</v>
      </c>
      <c r="K9134">
        <f>1-158-455-4104</f>
        <v>-4716</v>
      </c>
      <c r="L9134" t="s">
        <v>19490</v>
      </c>
      <c r="M9134" t="s">
        <v>2944</v>
      </c>
      <c r="N9134" t="s">
        <v>84</v>
      </c>
      <c r="O9134">
        <v>21620</v>
      </c>
      <c r="P9134">
        <v>24034</v>
      </c>
      <c r="Q9134" t="s">
        <v>59</v>
      </c>
      <c r="R9134">
        <v>338</v>
      </c>
      <c r="S9134" s="2">
        <v>44317</v>
      </c>
      <c r="T9134" t="s">
        <v>42</v>
      </c>
      <c r="U9134">
        <v>3467</v>
      </c>
      <c r="V9134" t="s">
        <v>85</v>
      </c>
      <c r="W9134">
        <v>765</v>
      </c>
      <c r="X9134" t="s">
        <v>44</v>
      </c>
      <c r="Y9134" t="s">
        <v>61</v>
      </c>
      <c r="Z9134">
        <v>0</v>
      </c>
      <c r="AA9134">
        <v>502</v>
      </c>
      <c r="AB9134">
        <v>23296</v>
      </c>
      <c r="AC9134" t="s">
        <v>107</v>
      </c>
    </row>
    <row r="9135" spans="1:29" x14ac:dyDescent="0.3">
      <c r="A9135" s="1" t="s">
        <v>47</v>
      </c>
      <c r="B9135" t="s">
        <v>136</v>
      </c>
      <c r="C9135" t="s">
        <v>1386</v>
      </c>
      <c r="D9135" t="s">
        <v>98</v>
      </c>
      <c r="E9135">
        <v>8</v>
      </c>
      <c r="F9135" t="s">
        <v>271</v>
      </c>
      <c r="G9135" t="s">
        <v>495</v>
      </c>
      <c r="H9135" t="s">
        <v>79</v>
      </c>
      <c r="I9135" t="s">
        <v>530</v>
      </c>
      <c r="J9135" t="s">
        <v>6205</v>
      </c>
      <c r="K9135" t="s">
        <v>19491</v>
      </c>
      <c r="L9135" t="s">
        <v>19492</v>
      </c>
      <c r="M9135" t="s">
        <v>1128</v>
      </c>
      <c r="N9135" t="s">
        <v>94</v>
      </c>
      <c r="O9135">
        <v>28351</v>
      </c>
      <c r="P9135">
        <v>31763</v>
      </c>
      <c r="Q9135" t="s">
        <v>59</v>
      </c>
      <c r="R9135">
        <v>232</v>
      </c>
      <c r="S9135" s="2">
        <v>44361</v>
      </c>
      <c r="T9135" s="2">
        <v>44389</v>
      </c>
      <c r="U9135">
        <v>34905</v>
      </c>
      <c r="V9135" t="s">
        <v>85</v>
      </c>
      <c r="W9135">
        <v>753</v>
      </c>
      <c r="X9135" t="s">
        <v>60</v>
      </c>
      <c r="Y9135" t="s">
        <v>45</v>
      </c>
      <c r="Z9135">
        <v>0</v>
      </c>
      <c r="AA9135">
        <v>495</v>
      </c>
      <c r="AB9135">
        <v>30344</v>
      </c>
      <c r="AC9135" t="s">
        <v>73</v>
      </c>
    </row>
    <row r="9136" spans="1:29" x14ac:dyDescent="0.3">
      <c r="A9136" s="1" t="s">
        <v>47</v>
      </c>
      <c r="B9136" t="s">
        <v>153</v>
      </c>
      <c r="C9136" t="s">
        <v>7010</v>
      </c>
      <c r="D9136" t="s">
        <v>50</v>
      </c>
      <c r="E9136">
        <v>4</v>
      </c>
      <c r="F9136" t="s">
        <v>120</v>
      </c>
      <c r="G9136" t="s">
        <v>586</v>
      </c>
      <c r="H9136" t="s">
        <v>35</v>
      </c>
      <c r="I9136" t="s">
        <v>412</v>
      </c>
      <c r="J9136" t="s">
        <v>1148</v>
      </c>
      <c r="K9136" t="s">
        <v>19493</v>
      </c>
      <c r="L9136" t="s">
        <v>19494</v>
      </c>
      <c r="M9136" t="s">
        <v>860</v>
      </c>
      <c r="N9136" t="s">
        <v>84</v>
      </c>
      <c r="O9136">
        <v>21781</v>
      </c>
      <c r="P9136">
        <v>25819</v>
      </c>
      <c r="Q9136" t="s">
        <v>41</v>
      </c>
      <c r="R9136">
        <v>240</v>
      </c>
      <c r="S9136" s="2">
        <v>45005</v>
      </c>
      <c r="T9136" t="s">
        <v>42</v>
      </c>
      <c r="U9136">
        <v>0</v>
      </c>
      <c r="V9136" t="s">
        <v>71</v>
      </c>
      <c r="W9136">
        <v>717</v>
      </c>
      <c r="X9136" t="s">
        <v>44</v>
      </c>
      <c r="Y9136" t="s">
        <v>61</v>
      </c>
      <c r="Z9136">
        <v>0</v>
      </c>
      <c r="AA9136">
        <v>1000</v>
      </c>
      <c r="AB9136">
        <v>22993</v>
      </c>
      <c r="AC9136" t="s">
        <v>107</v>
      </c>
    </row>
    <row r="9137" spans="1:29" x14ac:dyDescent="0.3">
      <c r="A9137" s="1" t="s">
        <v>47</v>
      </c>
      <c r="B9137" t="s">
        <v>108</v>
      </c>
      <c r="C9137" t="s">
        <v>3655</v>
      </c>
      <c r="D9137" t="s">
        <v>185</v>
      </c>
      <c r="E9137">
        <v>3</v>
      </c>
      <c r="F9137" t="s">
        <v>64</v>
      </c>
      <c r="G9137" t="s">
        <v>376</v>
      </c>
      <c r="H9137" t="s">
        <v>35</v>
      </c>
      <c r="I9137" t="s">
        <v>536</v>
      </c>
      <c r="J9137" t="s">
        <v>2513</v>
      </c>
      <c r="K9137" t="s">
        <v>19495</v>
      </c>
      <c r="L9137" t="s">
        <v>19496</v>
      </c>
      <c r="M9137" t="s">
        <v>1278</v>
      </c>
      <c r="N9137" t="s">
        <v>40</v>
      </c>
      <c r="O9137">
        <v>27843</v>
      </c>
      <c r="P9137">
        <v>31725</v>
      </c>
      <c r="Q9137" t="s">
        <v>41</v>
      </c>
      <c r="R9137">
        <v>257</v>
      </c>
      <c r="S9137" s="2">
        <v>44377</v>
      </c>
      <c r="T9137" s="2">
        <v>44403</v>
      </c>
      <c r="U9137">
        <v>0</v>
      </c>
      <c r="V9137" t="s">
        <v>71</v>
      </c>
      <c r="W9137">
        <v>571</v>
      </c>
      <c r="X9137" t="s">
        <v>60</v>
      </c>
      <c r="Y9137" t="s">
        <v>61</v>
      </c>
      <c r="Z9137">
        <v>0</v>
      </c>
      <c r="AA9137">
        <v>176</v>
      </c>
      <c r="AB9137">
        <v>29735</v>
      </c>
      <c r="AC9137" t="s">
        <v>107</v>
      </c>
    </row>
    <row r="9138" spans="1:29" x14ac:dyDescent="0.3">
      <c r="A9138" s="1" t="s">
        <v>47</v>
      </c>
      <c r="B9138" t="s">
        <v>48</v>
      </c>
      <c r="C9138" t="s">
        <v>2860</v>
      </c>
      <c r="D9138" t="s">
        <v>128</v>
      </c>
      <c r="E9138">
        <v>5</v>
      </c>
      <c r="F9138" t="s">
        <v>77</v>
      </c>
      <c r="G9138" t="s">
        <v>264</v>
      </c>
      <c r="H9138" t="s">
        <v>79</v>
      </c>
      <c r="I9138" t="s">
        <v>2157</v>
      </c>
      <c r="J9138" t="s">
        <v>1600</v>
      </c>
      <c r="K9138">
        <v>5112532318</v>
      </c>
      <c r="L9138" t="s">
        <v>19497</v>
      </c>
      <c r="M9138" t="s">
        <v>57</v>
      </c>
      <c r="N9138" t="s">
        <v>84</v>
      </c>
      <c r="O9138">
        <v>23702</v>
      </c>
      <c r="P9138">
        <v>27297</v>
      </c>
      <c r="Q9138" t="s">
        <v>59</v>
      </c>
      <c r="R9138">
        <v>48</v>
      </c>
      <c r="S9138" s="2">
        <v>44851</v>
      </c>
      <c r="T9138" s="2">
        <v>44853</v>
      </c>
      <c r="U9138">
        <v>21984</v>
      </c>
      <c r="V9138" t="s">
        <v>43</v>
      </c>
      <c r="W9138">
        <v>597</v>
      </c>
      <c r="X9138" t="s">
        <v>60</v>
      </c>
      <c r="Y9138" t="s">
        <v>45</v>
      </c>
      <c r="Z9138">
        <v>0</v>
      </c>
      <c r="AA9138">
        <v>919</v>
      </c>
      <c r="AB9138">
        <v>24422</v>
      </c>
      <c r="AC9138" t="s">
        <v>73</v>
      </c>
    </row>
    <row r="9139" spans="1:29" x14ac:dyDescent="0.3">
      <c r="A9139" s="1" t="s">
        <v>47</v>
      </c>
      <c r="B9139" t="s">
        <v>592</v>
      </c>
      <c r="C9139" t="s">
        <v>3279</v>
      </c>
      <c r="D9139" t="s">
        <v>128</v>
      </c>
      <c r="E9139">
        <v>10</v>
      </c>
      <c r="F9139" t="s">
        <v>77</v>
      </c>
      <c r="G9139" t="s">
        <v>365</v>
      </c>
      <c r="H9139" t="s">
        <v>79</v>
      </c>
      <c r="I9139" t="s">
        <v>7842</v>
      </c>
      <c r="J9139" t="s">
        <v>6235</v>
      </c>
      <c r="K9139" t="s">
        <v>19498</v>
      </c>
      <c r="L9139" t="s">
        <v>19499</v>
      </c>
      <c r="M9139" t="s">
        <v>598</v>
      </c>
      <c r="N9139" t="s">
        <v>58</v>
      </c>
      <c r="O9139">
        <v>6538</v>
      </c>
      <c r="P9139">
        <v>11391</v>
      </c>
      <c r="Q9139" t="s">
        <v>41</v>
      </c>
      <c r="R9139">
        <v>31</v>
      </c>
      <c r="S9139" s="2">
        <v>44836</v>
      </c>
      <c r="T9139" t="s">
        <v>42</v>
      </c>
      <c r="U9139">
        <v>0</v>
      </c>
      <c r="V9139" t="s">
        <v>43</v>
      </c>
      <c r="W9139">
        <v>741</v>
      </c>
      <c r="X9139" t="s">
        <v>44</v>
      </c>
      <c r="Y9139" t="s">
        <v>61</v>
      </c>
      <c r="Z9139">
        <v>3987</v>
      </c>
      <c r="AA9139">
        <v>518</v>
      </c>
      <c r="AB9139">
        <v>8267</v>
      </c>
      <c r="AC9139" t="s">
        <v>73</v>
      </c>
    </row>
    <row r="9140" spans="1:29" x14ac:dyDescent="0.3">
      <c r="A9140" s="1" t="s">
        <v>29</v>
      </c>
      <c r="B9140" t="s">
        <v>363</v>
      </c>
      <c r="C9140" t="s">
        <v>1258</v>
      </c>
      <c r="D9140" t="s">
        <v>352</v>
      </c>
      <c r="E9140">
        <v>10</v>
      </c>
      <c r="F9140" t="s">
        <v>221</v>
      </c>
      <c r="G9140" t="s">
        <v>548</v>
      </c>
      <c r="H9140" t="s">
        <v>35</v>
      </c>
      <c r="I9140" t="s">
        <v>6105</v>
      </c>
      <c r="J9140" t="s">
        <v>2875</v>
      </c>
      <c r="K9140" t="s">
        <v>19500</v>
      </c>
      <c r="L9140" t="s">
        <v>19501</v>
      </c>
      <c r="M9140" t="s">
        <v>421</v>
      </c>
      <c r="N9140" t="s">
        <v>84</v>
      </c>
      <c r="O9140">
        <v>19825</v>
      </c>
      <c r="P9140">
        <v>24780</v>
      </c>
      <c r="Q9140" t="s">
        <v>95</v>
      </c>
      <c r="R9140">
        <v>157</v>
      </c>
      <c r="S9140" s="2">
        <v>44671</v>
      </c>
      <c r="T9140" t="s">
        <v>42</v>
      </c>
      <c r="U9140">
        <v>0</v>
      </c>
      <c r="V9140" t="s">
        <v>71</v>
      </c>
      <c r="W9140">
        <v>561</v>
      </c>
      <c r="X9140" t="s">
        <v>44</v>
      </c>
      <c r="Y9140" t="s">
        <v>61</v>
      </c>
      <c r="Z9140">
        <v>0</v>
      </c>
      <c r="AA9140">
        <v>530</v>
      </c>
      <c r="AB9140">
        <v>21698</v>
      </c>
      <c r="AC9140" t="s">
        <v>107</v>
      </c>
    </row>
    <row r="9141" spans="1:29" x14ac:dyDescent="0.3">
      <c r="A9141" s="1" t="s">
        <v>47</v>
      </c>
      <c r="B9141" t="s">
        <v>153</v>
      </c>
      <c r="C9141" t="s">
        <v>1232</v>
      </c>
      <c r="D9141" t="s">
        <v>178</v>
      </c>
      <c r="E9141">
        <v>2</v>
      </c>
      <c r="F9141" t="s">
        <v>129</v>
      </c>
      <c r="G9141" t="s">
        <v>163</v>
      </c>
      <c r="H9141" t="s">
        <v>35</v>
      </c>
      <c r="I9141" t="s">
        <v>292</v>
      </c>
      <c r="J9141" t="s">
        <v>2436</v>
      </c>
      <c r="K9141" t="s">
        <v>19502</v>
      </c>
      <c r="L9141" t="s">
        <v>19503</v>
      </c>
      <c r="M9141" t="s">
        <v>255</v>
      </c>
      <c r="N9141" t="s">
        <v>94</v>
      </c>
      <c r="O9141">
        <v>25140</v>
      </c>
      <c r="P9141">
        <v>29581</v>
      </c>
      <c r="Q9141" t="s">
        <v>95</v>
      </c>
      <c r="R9141">
        <v>658</v>
      </c>
      <c r="S9141" s="2">
        <v>45297</v>
      </c>
      <c r="T9141" t="s">
        <v>42</v>
      </c>
      <c r="U9141">
        <v>0</v>
      </c>
      <c r="V9141" t="s">
        <v>43</v>
      </c>
      <c r="W9141">
        <v>421</v>
      </c>
      <c r="X9141" t="s">
        <v>44</v>
      </c>
      <c r="Y9141" t="s">
        <v>45</v>
      </c>
      <c r="Z9141">
        <v>0</v>
      </c>
      <c r="AA9141">
        <v>588</v>
      </c>
      <c r="AB9141">
        <v>27280</v>
      </c>
      <c r="AC9141" t="s">
        <v>46</v>
      </c>
    </row>
    <row r="9142" spans="1:29" x14ac:dyDescent="0.3">
      <c r="A9142" s="1" t="s">
        <v>29</v>
      </c>
      <c r="B9142" t="s">
        <v>327</v>
      </c>
      <c r="C9142" t="s">
        <v>2681</v>
      </c>
      <c r="D9142" t="s">
        <v>155</v>
      </c>
      <c r="E9142">
        <v>7</v>
      </c>
      <c r="F9142" t="s">
        <v>129</v>
      </c>
      <c r="G9142" t="s">
        <v>1528</v>
      </c>
      <c r="H9142" t="s">
        <v>79</v>
      </c>
      <c r="I9142" t="s">
        <v>738</v>
      </c>
      <c r="J9142" t="s">
        <v>2111</v>
      </c>
      <c r="K9142" t="s">
        <v>19504</v>
      </c>
      <c r="L9142" t="s">
        <v>19505</v>
      </c>
      <c r="M9142" t="s">
        <v>769</v>
      </c>
      <c r="N9142" t="s">
        <v>84</v>
      </c>
      <c r="O9142">
        <v>22578</v>
      </c>
      <c r="P9142">
        <v>26746</v>
      </c>
      <c r="Q9142" t="s">
        <v>41</v>
      </c>
      <c r="R9142">
        <v>524</v>
      </c>
      <c r="S9142" s="2">
        <v>45252</v>
      </c>
      <c r="T9142" t="s">
        <v>42</v>
      </c>
      <c r="U9142">
        <v>0</v>
      </c>
      <c r="V9142" t="s">
        <v>43</v>
      </c>
      <c r="W9142">
        <v>524</v>
      </c>
      <c r="X9142" t="s">
        <v>44</v>
      </c>
      <c r="Y9142" t="s">
        <v>61</v>
      </c>
      <c r="Z9142">
        <v>0</v>
      </c>
      <c r="AA9142">
        <v>211</v>
      </c>
      <c r="AB9142">
        <v>25942</v>
      </c>
      <c r="AC9142" t="s">
        <v>107</v>
      </c>
    </row>
    <row r="9143" spans="1:29" x14ac:dyDescent="0.3">
      <c r="A9143" s="1" t="s">
        <v>29</v>
      </c>
      <c r="B9143" t="s">
        <v>30</v>
      </c>
      <c r="C9143" t="s">
        <v>1725</v>
      </c>
      <c r="D9143" t="s">
        <v>178</v>
      </c>
      <c r="E9143">
        <v>3</v>
      </c>
      <c r="F9143" t="s">
        <v>120</v>
      </c>
      <c r="G9143" t="s">
        <v>1180</v>
      </c>
      <c r="H9143" t="s">
        <v>35</v>
      </c>
      <c r="I9143" t="s">
        <v>3666</v>
      </c>
      <c r="J9143" t="s">
        <v>3252</v>
      </c>
      <c r="K9143" t="s">
        <v>19506</v>
      </c>
      <c r="L9143" t="s">
        <v>19507</v>
      </c>
      <c r="M9143" t="s">
        <v>825</v>
      </c>
      <c r="N9143" t="s">
        <v>58</v>
      </c>
      <c r="O9143">
        <v>21390</v>
      </c>
      <c r="P9143">
        <v>24436</v>
      </c>
      <c r="Q9143" t="s">
        <v>41</v>
      </c>
      <c r="R9143">
        <v>913</v>
      </c>
      <c r="S9143" s="2">
        <v>44299</v>
      </c>
      <c r="T9143" t="s">
        <v>42</v>
      </c>
      <c r="U9143">
        <v>0</v>
      </c>
      <c r="V9143" t="s">
        <v>71</v>
      </c>
      <c r="W9143">
        <v>481</v>
      </c>
      <c r="X9143" t="s">
        <v>44</v>
      </c>
      <c r="Y9143" t="s">
        <v>61</v>
      </c>
      <c r="Z9143">
        <v>2636</v>
      </c>
      <c r="AA9143">
        <v>394</v>
      </c>
      <c r="AB9143">
        <v>22657</v>
      </c>
      <c r="AC9143" t="s">
        <v>73</v>
      </c>
    </row>
    <row r="9144" spans="1:29" x14ac:dyDescent="0.3">
      <c r="A9144" s="1" t="s">
        <v>47</v>
      </c>
      <c r="B9144" t="s">
        <v>145</v>
      </c>
      <c r="C9144" t="s">
        <v>688</v>
      </c>
      <c r="D9144" t="s">
        <v>236</v>
      </c>
      <c r="E9144">
        <v>2</v>
      </c>
      <c r="F9144" t="s">
        <v>221</v>
      </c>
      <c r="G9144" t="s">
        <v>335</v>
      </c>
      <c r="H9144" t="s">
        <v>35</v>
      </c>
      <c r="I9144" t="s">
        <v>1322</v>
      </c>
      <c r="J9144" t="s">
        <v>3255</v>
      </c>
      <c r="K9144" t="s">
        <v>19508</v>
      </c>
      <c r="L9144" t="s">
        <v>19509</v>
      </c>
      <c r="M9144" t="s">
        <v>708</v>
      </c>
      <c r="N9144" t="s">
        <v>84</v>
      </c>
      <c r="O9144">
        <v>14834</v>
      </c>
      <c r="P9144">
        <v>17005</v>
      </c>
      <c r="Q9144" t="s">
        <v>41</v>
      </c>
      <c r="R9144">
        <v>763</v>
      </c>
      <c r="S9144" s="2">
        <v>44721</v>
      </c>
      <c r="T9144" s="2">
        <v>44737</v>
      </c>
      <c r="U9144">
        <v>0</v>
      </c>
      <c r="V9144" t="s">
        <v>71</v>
      </c>
      <c r="W9144">
        <v>618</v>
      </c>
      <c r="X9144" t="s">
        <v>60</v>
      </c>
      <c r="Y9144" t="s">
        <v>45</v>
      </c>
      <c r="Z9144">
        <v>0</v>
      </c>
      <c r="AA9144">
        <v>820</v>
      </c>
      <c r="AB9144">
        <v>16244</v>
      </c>
      <c r="AC9144" t="s">
        <v>73</v>
      </c>
    </row>
    <row r="9145" spans="1:29" x14ac:dyDescent="0.3">
      <c r="A9145" s="1" t="s">
        <v>29</v>
      </c>
      <c r="B9145" t="s">
        <v>327</v>
      </c>
      <c r="C9145" t="s">
        <v>1336</v>
      </c>
      <c r="D9145" t="s">
        <v>110</v>
      </c>
      <c r="E9145">
        <v>10</v>
      </c>
      <c r="F9145" t="s">
        <v>186</v>
      </c>
      <c r="G9145" t="s">
        <v>535</v>
      </c>
      <c r="H9145" t="s">
        <v>35</v>
      </c>
      <c r="I9145" t="s">
        <v>1480</v>
      </c>
      <c r="J9145" t="s">
        <v>3207</v>
      </c>
      <c r="K9145">
        <v>4745638100</v>
      </c>
      <c r="L9145" t="s">
        <v>19510</v>
      </c>
      <c r="M9145" t="s">
        <v>999</v>
      </c>
      <c r="N9145" t="s">
        <v>84</v>
      </c>
      <c r="O9145">
        <v>7298</v>
      </c>
      <c r="P9145">
        <v>11355</v>
      </c>
      <c r="Q9145" t="s">
        <v>59</v>
      </c>
      <c r="R9145">
        <v>692</v>
      </c>
      <c r="S9145" s="2">
        <v>44507</v>
      </c>
      <c r="T9145" s="2">
        <v>44533</v>
      </c>
      <c r="U9145">
        <v>15071</v>
      </c>
      <c r="V9145" t="s">
        <v>106</v>
      </c>
      <c r="W9145">
        <v>548</v>
      </c>
      <c r="X9145" t="s">
        <v>60</v>
      </c>
      <c r="Y9145" t="s">
        <v>61</v>
      </c>
      <c r="Z9145">
        <v>0</v>
      </c>
      <c r="AA9145">
        <v>877</v>
      </c>
      <c r="AB9145">
        <v>8468</v>
      </c>
      <c r="AC9145" t="s">
        <v>46</v>
      </c>
    </row>
    <row r="9146" spans="1:29" x14ac:dyDescent="0.3">
      <c r="A9146" s="1" t="s">
        <v>47</v>
      </c>
      <c r="B9146" t="s">
        <v>161</v>
      </c>
      <c r="C9146" t="s">
        <v>1692</v>
      </c>
      <c r="D9146" t="s">
        <v>32</v>
      </c>
      <c r="E9146">
        <v>7</v>
      </c>
      <c r="F9146" t="s">
        <v>271</v>
      </c>
      <c r="G9146" t="s">
        <v>1060</v>
      </c>
      <c r="H9146" t="s">
        <v>35</v>
      </c>
      <c r="I9146" t="s">
        <v>1445</v>
      </c>
      <c r="J9146" t="s">
        <v>815</v>
      </c>
      <c r="K9146" t="s">
        <v>19511</v>
      </c>
      <c r="L9146" t="s">
        <v>19512</v>
      </c>
      <c r="M9146" t="s">
        <v>167</v>
      </c>
      <c r="N9146" t="s">
        <v>84</v>
      </c>
      <c r="O9146">
        <v>9083</v>
      </c>
      <c r="P9146">
        <v>13148</v>
      </c>
      <c r="Q9146" t="s">
        <v>95</v>
      </c>
      <c r="R9146">
        <v>785</v>
      </c>
      <c r="S9146" s="2">
        <v>45033</v>
      </c>
      <c r="T9146" t="s">
        <v>42</v>
      </c>
      <c r="U9146">
        <v>0</v>
      </c>
      <c r="V9146" t="s">
        <v>71</v>
      </c>
      <c r="W9146">
        <v>479</v>
      </c>
      <c r="X9146" t="s">
        <v>44</v>
      </c>
      <c r="Y9146" t="s">
        <v>72</v>
      </c>
      <c r="Z9146">
        <v>0</v>
      </c>
      <c r="AA9146">
        <v>943</v>
      </c>
      <c r="AB9146">
        <v>9698</v>
      </c>
      <c r="AC9146" t="s">
        <v>46</v>
      </c>
    </row>
    <row r="9147" spans="1:29" x14ac:dyDescent="0.3">
      <c r="A9147" s="1" t="s">
        <v>47</v>
      </c>
      <c r="B9147" t="s">
        <v>117</v>
      </c>
      <c r="C9147" t="s">
        <v>512</v>
      </c>
      <c r="D9147" t="s">
        <v>201</v>
      </c>
      <c r="E9147">
        <v>6</v>
      </c>
      <c r="F9147" t="s">
        <v>64</v>
      </c>
      <c r="G9147" t="s">
        <v>376</v>
      </c>
      <c r="H9147" t="s">
        <v>35</v>
      </c>
      <c r="I9147" t="s">
        <v>36</v>
      </c>
      <c r="J9147" t="s">
        <v>657</v>
      </c>
      <c r="K9147" t="s">
        <v>19513</v>
      </c>
      <c r="L9147" t="s">
        <v>19514</v>
      </c>
      <c r="M9147" t="s">
        <v>126</v>
      </c>
      <c r="N9147" t="s">
        <v>40</v>
      </c>
      <c r="O9147">
        <v>28088</v>
      </c>
      <c r="P9147">
        <v>30099</v>
      </c>
      <c r="Q9147" t="s">
        <v>95</v>
      </c>
      <c r="R9147">
        <v>416</v>
      </c>
      <c r="S9147" s="2">
        <v>45031</v>
      </c>
      <c r="T9147" t="s">
        <v>42</v>
      </c>
      <c r="U9147">
        <v>0</v>
      </c>
      <c r="V9147" t="s">
        <v>71</v>
      </c>
      <c r="W9147">
        <v>745</v>
      </c>
      <c r="X9147" t="s">
        <v>44</v>
      </c>
      <c r="Y9147" t="s">
        <v>45</v>
      </c>
      <c r="Z9147">
        <v>0</v>
      </c>
      <c r="AA9147">
        <v>344</v>
      </c>
      <c r="AB9147">
        <v>29564</v>
      </c>
      <c r="AC9147" t="s">
        <v>107</v>
      </c>
    </row>
    <row r="9148" spans="1:29" x14ac:dyDescent="0.3">
      <c r="A9148" s="1" t="s">
        <v>29</v>
      </c>
      <c r="B9148" t="s">
        <v>541</v>
      </c>
      <c r="C9148" t="s">
        <v>1513</v>
      </c>
      <c r="D9148" t="s">
        <v>352</v>
      </c>
      <c r="E9148">
        <v>1</v>
      </c>
      <c r="F9148" t="s">
        <v>271</v>
      </c>
      <c r="G9148" t="s">
        <v>715</v>
      </c>
      <c r="H9148" t="s">
        <v>35</v>
      </c>
      <c r="I9148" t="s">
        <v>1025</v>
      </c>
      <c r="J9148" t="s">
        <v>3306</v>
      </c>
      <c r="K9148" t="s">
        <v>19515</v>
      </c>
      <c r="L9148" t="s">
        <v>19516</v>
      </c>
      <c r="M9148" t="s">
        <v>546</v>
      </c>
      <c r="N9148" t="s">
        <v>84</v>
      </c>
      <c r="O9148">
        <v>6932</v>
      </c>
      <c r="P9148">
        <v>11798</v>
      </c>
      <c r="Q9148" t="s">
        <v>59</v>
      </c>
      <c r="R9148">
        <v>980</v>
      </c>
      <c r="S9148" s="2">
        <v>45074</v>
      </c>
      <c r="T9148" t="s">
        <v>42</v>
      </c>
      <c r="U9148">
        <v>28319</v>
      </c>
      <c r="V9148" t="s">
        <v>43</v>
      </c>
      <c r="W9148">
        <v>700</v>
      </c>
      <c r="X9148" t="s">
        <v>44</v>
      </c>
      <c r="Y9148" t="s">
        <v>61</v>
      </c>
      <c r="Z9148">
        <v>0</v>
      </c>
      <c r="AA9148">
        <v>90</v>
      </c>
      <c r="AB9148">
        <v>11086</v>
      </c>
      <c r="AC9148" t="s">
        <v>73</v>
      </c>
    </row>
    <row r="9149" spans="1:29" x14ac:dyDescent="0.3">
      <c r="A9149" s="1" t="s">
        <v>29</v>
      </c>
      <c r="B9149" t="s">
        <v>363</v>
      </c>
      <c r="C9149" t="s">
        <v>2033</v>
      </c>
      <c r="D9149" t="s">
        <v>32</v>
      </c>
      <c r="E9149">
        <v>9</v>
      </c>
      <c r="F9149" t="s">
        <v>77</v>
      </c>
      <c r="G9149" t="s">
        <v>264</v>
      </c>
      <c r="H9149" t="s">
        <v>79</v>
      </c>
      <c r="I9149" t="s">
        <v>621</v>
      </c>
      <c r="J9149" t="s">
        <v>3786</v>
      </c>
      <c r="K9149" t="s">
        <v>19517</v>
      </c>
      <c r="L9149" t="s">
        <v>19518</v>
      </c>
      <c r="M9149" t="s">
        <v>2729</v>
      </c>
      <c r="N9149" t="s">
        <v>58</v>
      </c>
      <c r="O9149">
        <v>4008</v>
      </c>
      <c r="P9149">
        <v>7824</v>
      </c>
      <c r="Q9149" t="s">
        <v>41</v>
      </c>
      <c r="R9149">
        <v>704</v>
      </c>
      <c r="S9149" s="2">
        <v>44647</v>
      </c>
      <c r="T9149" t="s">
        <v>42</v>
      </c>
      <c r="U9149">
        <v>0</v>
      </c>
      <c r="V9149" t="s">
        <v>106</v>
      </c>
      <c r="W9149">
        <v>751</v>
      </c>
      <c r="X9149" t="s">
        <v>44</v>
      </c>
      <c r="Y9149" t="s">
        <v>72</v>
      </c>
      <c r="Z9149">
        <v>4943</v>
      </c>
      <c r="AA9149">
        <v>706</v>
      </c>
      <c r="AB9149">
        <v>6481</v>
      </c>
      <c r="AC9149" t="s">
        <v>73</v>
      </c>
    </row>
    <row r="9150" spans="1:29" x14ac:dyDescent="0.3">
      <c r="A9150" s="1" t="s">
        <v>29</v>
      </c>
      <c r="B9150" t="s">
        <v>86</v>
      </c>
      <c r="C9150" t="s">
        <v>759</v>
      </c>
      <c r="D9150" t="s">
        <v>119</v>
      </c>
      <c r="E9150">
        <v>10</v>
      </c>
      <c r="F9150" t="s">
        <v>186</v>
      </c>
      <c r="G9150" t="s">
        <v>710</v>
      </c>
      <c r="H9150" t="s">
        <v>35</v>
      </c>
      <c r="I9150" t="s">
        <v>1841</v>
      </c>
      <c r="J9150" t="s">
        <v>314</v>
      </c>
      <c r="K9150" t="s">
        <v>19519</v>
      </c>
      <c r="L9150" t="s">
        <v>19520</v>
      </c>
      <c r="M9150" t="s">
        <v>2131</v>
      </c>
      <c r="N9150" t="s">
        <v>58</v>
      </c>
      <c r="O9150">
        <v>9846</v>
      </c>
      <c r="P9150">
        <v>13363</v>
      </c>
      <c r="Q9150" t="s">
        <v>95</v>
      </c>
      <c r="R9150">
        <v>466</v>
      </c>
      <c r="S9150" s="2">
        <v>44943</v>
      </c>
      <c r="T9150" t="s">
        <v>42</v>
      </c>
      <c r="U9150">
        <v>0</v>
      </c>
      <c r="V9150" t="s">
        <v>43</v>
      </c>
      <c r="W9150">
        <v>808</v>
      </c>
      <c r="X9150" t="s">
        <v>44</v>
      </c>
      <c r="Y9150" t="s">
        <v>45</v>
      </c>
      <c r="Z9150">
        <v>1635</v>
      </c>
      <c r="AA9150">
        <v>211</v>
      </c>
      <c r="AB9150">
        <v>13202</v>
      </c>
      <c r="AC9150" t="s">
        <v>73</v>
      </c>
    </row>
    <row r="9151" spans="1:29" x14ac:dyDescent="0.3">
      <c r="A9151" s="1" t="s">
        <v>29</v>
      </c>
      <c r="B9151" t="s">
        <v>393</v>
      </c>
      <c r="C9151" t="s">
        <v>1245</v>
      </c>
      <c r="D9151" t="s">
        <v>155</v>
      </c>
      <c r="E9151">
        <v>7</v>
      </c>
      <c r="F9151" t="s">
        <v>271</v>
      </c>
      <c r="G9151" t="s">
        <v>1060</v>
      </c>
      <c r="H9151" t="s">
        <v>79</v>
      </c>
      <c r="I9151" t="s">
        <v>636</v>
      </c>
      <c r="J9151" t="s">
        <v>524</v>
      </c>
      <c r="K9151" t="s">
        <v>19521</v>
      </c>
      <c r="L9151" t="s">
        <v>19522</v>
      </c>
      <c r="M9151" t="s">
        <v>399</v>
      </c>
      <c r="N9151" t="s">
        <v>58</v>
      </c>
      <c r="O9151">
        <v>10860</v>
      </c>
      <c r="P9151">
        <v>12930</v>
      </c>
      <c r="Q9151" t="s">
        <v>59</v>
      </c>
      <c r="R9151">
        <v>775</v>
      </c>
      <c r="S9151" s="2">
        <v>44431</v>
      </c>
      <c r="T9151" t="s">
        <v>42</v>
      </c>
      <c r="U9151">
        <v>48183</v>
      </c>
      <c r="V9151" t="s">
        <v>106</v>
      </c>
      <c r="W9151">
        <v>752</v>
      </c>
      <c r="X9151" t="s">
        <v>44</v>
      </c>
      <c r="Y9151" t="s">
        <v>61</v>
      </c>
      <c r="Z9151">
        <v>1583</v>
      </c>
      <c r="AA9151">
        <v>497</v>
      </c>
      <c r="AB9151">
        <v>12056</v>
      </c>
      <c r="AC9151" t="s">
        <v>46</v>
      </c>
    </row>
    <row r="9152" spans="1:29" x14ac:dyDescent="0.3">
      <c r="A9152" s="1" t="s">
        <v>47</v>
      </c>
      <c r="B9152" t="s">
        <v>161</v>
      </c>
      <c r="C9152" t="s">
        <v>1434</v>
      </c>
      <c r="D9152" t="s">
        <v>119</v>
      </c>
      <c r="E9152">
        <v>3</v>
      </c>
      <c r="F9152" t="s">
        <v>64</v>
      </c>
      <c r="G9152" t="s">
        <v>802</v>
      </c>
      <c r="H9152" t="s">
        <v>35</v>
      </c>
      <c r="I9152" t="s">
        <v>1351</v>
      </c>
      <c r="J9152" t="s">
        <v>14994</v>
      </c>
      <c r="K9152" t="s">
        <v>19523</v>
      </c>
      <c r="L9152" t="s">
        <v>19524</v>
      </c>
      <c r="M9152" t="s">
        <v>2032</v>
      </c>
      <c r="N9152" t="s">
        <v>94</v>
      </c>
      <c r="O9152">
        <v>16141</v>
      </c>
      <c r="P9152">
        <v>20587</v>
      </c>
      <c r="Q9152" t="s">
        <v>95</v>
      </c>
      <c r="R9152">
        <v>141</v>
      </c>
      <c r="S9152" s="2">
        <v>45097</v>
      </c>
      <c r="T9152" s="2">
        <v>45122</v>
      </c>
      <c r="U9152">
        <v>0</v>
      </c>
      <c r="V9152" t="s">
        <v>71</v>
      </c>
      <c r="W9152">
        <v>839</v>
      </c>
      <c r="X9152" t="s">
        <v>60</v>
      </c>
      <c r="Y9152" t="s">
        <v>72</v>
      </c>
      <c r="Z9152">
        <v>0</v>
      </c>
      <c r="AA9152">
        <v>158</v>
      </c>
      <c r="AB9152">
        <v>17280</v>
      </c>
      <c r="AC9152" t="s">
        <v>46</v>
      </c>
    </row>
    <row r="9153" spans="1:29" x14ac:dyDescent="0.3">
      <c r="A9153" s="1" t="s">
        <v>29</v>
      </c>
      <c r="B9153" t="s">
        <v>363</v>
      </c>
      <c r="C9153" t="s">
        <v>4573</v>
      </c>
      <c r="D9153" t="s">
        <v>155</v>
      </c>
      <c r="E9153">
        <v>2</v>
      </c>
      <c r="F9153" t="s">
        <v>77</v>
      </c>
      <c r="G9153" t="s">
        <v>365</v>
      </c>
      <c r="H9153" t="s">
        <v>35</v>
      </c>
      <c r="I9153" t="s">
        <v>668</v>
      </c>
      <c r="J9153" t="s">
        <v>1789</v>
      </c>
      <c r="K9153" t="s">
        <v>19525</v>
      </c>
      <c r="L9153" t="s">
        <v>19526</v>
      </c>
      <c r="M9153" t="s">
        <v>511</v>
      </c>
      <c r="N9153" t="s">
        <v>84</v>
      </c>
      <c r="O9153">
        <v>15555</v>
      </c>
      <c r="P9153">
        <v>18005</v>
      </c>
      <c r="Q9153" t="s">
        <v>59</v>
      </c>
      <c r="R9153">
        <v>468</v>
      </c>
      <c r="S9153" s="2">
        <v>45255</v>
      </c>
      <c r="T9153" t="s">
        <v>42</v>
      </c>
      <c r="U9153">
        <v>43827</v>
      </c>
      <c r="V9153" t="s">
        <v>85</v>
      </c>
      <c r="W9153">
        <v>734</v>
      </c>
      <c r="X9153" t="s">
        <v>44</v>
      </c>
      <c r="Y9153" t="s">
        <v>72</v>
      </c>
      <c r="Z9153">
        <v>0</v>
      </c>
      <c r="AA9153">
        <v>347</v>
      </c>
      <c r="AB9153">
        <v>16991</v>
      </c>
      <c r="AC9153" t="s">
        <v>73</v>
      </c>
    </row>
    <row r="9154" spans="1:29" x14ac:dyDescent="0.3">
      <c r="A9154" s="1" t="s">
        <v>47</v>
      </c>
      <c r="B9154" t="s">
        <v>234</v>
      </c>
      <c r="C9154" t="s">
        <v>2565</v>
      </c>
      <c r="D9154" t="s">
        <v>352</v>
      </c>
      <c r="E9154">
        <v>7</v>
      </c>
      <c r="F9154" t="s">
        <v>99</v>
      </c>
      <c r="G9154" t="s">
        <v>631</v>
      </c>
      <c r="H9154" t="s">
        <v>35</v>
      </c>
      <c r="I9154" t="s">
        <v>1841</v>
      </c>
      <c r="J9154" t="s">
        <v>7170</v>
      </c>
      <c r="K9154" t="s">
        <v>19527</v>
      </c>
      <c r="L9154" t="s">
        <v>19528</v>
      </c>
      <c r="M9154" t="s">
        <v>2756</v>
      </c>
      <c r="N9154" t="s">
        <v>40</v>
      </c>
      <c r="O9154">
        <v>15896</v>
      </c>
      <c r="P9154">
        <v>19738</v>
      </c>
      <c r="Q9154" t="s">
        <v>41</v>
      </c>
      <c r="R9154">
        <v>732</v>
      </c>
      <c r="S9154" s="2">
        <v>44880</v>
      </c>
      <c r="T9154" s="2">
        <v>44897</v>
      </c>
      <c r="U9154">
        <v>0</v>
      </c>
      <c r="V9154" t="s">
        <v>106</v>
      </c>
      <c r="W9154">
        <v>584</v>
      </c>
      <c r="X9154" t="s">
        <v>60</v>
      </c>
      <c r="Y9154" t="s">
        <v>61</v>
      </c>
      <c r="Z9154">
        <v>0</v>
      </c>
      <c r="AA9154">
        <v>954</v>
      </c>
      <c r="AB9154">
        <v>16403</v>
      </c>
      <c r="AC9154" t="s">
        <v>46</v>
      </c>
    </row>
    <row r="9155" spans="1:29" x14ac:dyDescent="0.3">
      <c r="A9155" s="1" t="s">
        <v>47</v>
      </c>
      <c r="B9155" t="s">
        <v>145</v>
      </c>
      <c r="C9155" t="s">
        <v>1413</v>
      </c>
      <c r="D9155" t="s">
        <v>169</v>
      </c>
      <c r="E9155">
        <v>8</v>
      </c>
      <c r="F9155" t="s">
        <v>129</v>
      </c>
      <c r="G9155" t="s">
        <v>700</v>
      </c>
      <c r="H9155" t="s">
        <v>79</v>
      </c>
      <c r="I9155" t="s">
        <v>265</v>
      </c>
      <c r="J9155" t="s">
        <v>372</v>
      </c>
      <c r="K9155" t="s">
        <v>19529</v>
      </c>
      <c r="L9155" t="s">
        <v>19530</v>
      </c>
      <c r="M9155" t="s">
        <v>449</v>
      </c>
      <c r="N9155" t="s">
        <v>84</v>
      </c>
      <c r="O9155">
        <v>26961</v>
      </c>
      <c r="P9155">
        <v>31948</v>
      </c>
      <c r="Q9155" t="s">
        <v>59</v>
      </c>
      <c r="R9155">
        <v>818</v>
      </c>
      <c r="S9155" s="2">
        <v>44730</v>
      </c>
      <c r="T9155" s="2">
        <v>44760</v>
      </c>
      <c r="U9155">
        <v>14847</v>
      </c>
      <c r="V9155" t="s">
        <v>106</v>
      </c>
      <c r="W9155">
        <v>504</v>
      </c>
      <c r="X9155" t="s">
        <v>60</v>
      </c>
      <c r="Y9155" t="s">
        <v>61</v>
      </c>
      <c r="Z9155">
        <v>0</v>
      </c>
      <c r="AA9155">
        <v>141</v>
      </c>
      <c r="AB9155">
        <v>30615</v>
      </c>
      <c r="AC9155" t="s">
        <v>46</v>
      </c>
    </row>
    <row r="9156" spans="1:29" x14ac:dyDescent="0.3">
      <c r="A9156" s="1" t="s">
        <v>29</v>
      </c>
      <c r="B9156" t="s">
        <v>86</v>
      </c>
      <c r="C9156" t="s">
        <v>1919</v>
      </c>
      <c r="D9156" t="s">
        <v>352</v>
      </c>
      <c r="E9156">
        <v>10</v>
      </c>
      <c r="F9156" t="s">
        <v>120</v>
      </c>
      <c r="G9156" t="s">
        <v>194</v>
      </c>
      <c r="H9156" t="s">
        <v>35</v>
      </c>
      <c r="I9156" t="s">
        <v>889</v>
      </c>
      <c r="J9156" t="s">
        <v>1652</v>
      </c>
      <c r="K9156" t="s">
        <v>19531</v>
      </c>
      <c r="L9156" t="s">
        <v>19532</v>
      </c>
      <c r="M9156" t="s">
        <v>350</v>
      </c>
      <c r="N9156" t="s">
        <v>84</v>
      </c>
      <c r="O9156">
        <v>22373</v>
      </c>
      <c r="P9156">
        <v>25559</v>
      </c>
      <c r="Q9156" t="s">
        <v>95</v>
      </c>
      <c r="R9156">
        <v>346</v>
      </c>
      <c r="S9156" s="2">
        <v>44758</v>
      </c>
      <c r="T9156" t="s">
        <v>42</v>
      </c>
      <c r="U9156">
        <v>0</v>
      </c>
      <c r="V9156" t="s">
        <v>85</v>
      </c>
      <c r="W9156">
        <v>744</v>
      </c>
      <c r="X9156" t="s">
        <v>44</v>
      </c>
      <c r="Y9156" t="s">
        <v>61</v>
      </c>
      <c r="Z9156">
        <v>0</v>
      </c>
      <c r="AA9156">
        <v>945</v>
      </c>
      <c r="AB9156">
        <v>24332</v>
      </c>
      <c r="AC9156" t="s">
        <v>107</v>
      </c>
    </row>
    <row r="9157" spans="1:29" x14ac:dyDescent="0.3">
      <c r="A9157" s="1" t="s">
        <v>29</v>
      </c>
      <c r="B9157" t="s">
        <v>363</v>
      </c>
      <c r="C9157" t="s">
        <v>6193</v>
      </c>
      <c r="D9157" t="s">
        <v>32</v>
      </c>
      <c r="E9157">
        <v>5</v>
      </c>
      <c r="F9157" t="s">
        <v>271</v>
      </c>
      <c r="G9157" t="s">
        <v>400</v>
      </c>
      <c r="H9157" t="s">
        <v>79</v>
      </c>
      <c r="I9157" t="s">
        <v>1287</v>
      </c>
      <c r="J9157" t="s">
        <v>123</v>
      </c>
      <c r="K9157" t="s">
        <v>19533</v>
      </c>
      <c r="L9157" t="s">
        <v>19534</v>
      </c>
      <c r="M9157" t="s">
        <v>1068</v>
      </c>
      <c r="N9157" t="s">
        <v>84</v>
      </c>
      <c r="O9157">
        <v>16733</v>
      </c>
      <c r="P9157">
        <v>21300</v>
      </c>
      <c r="Q9157" t="s">
        <v>95</v>
      </c>
      <c r="R9157">
        <v>771</v>
      </c>
      <c r="S9157" s="2">
        <v>44693</v>
      </c>
      <c r="T9157" t="s">
        <v>42</v>
      </c>
      <c r="U9157">
        <v>0</v>
      </c>
      <c r="V9157" t="s">
        <v>71</v>
      </c>
      <c r="W9157">
        <v>682</v>
      </c>
      <c r="X9157" t="s">
        <v>44</v>
      </c>
      <c r="Y9157" t="s">
        <v>45</v>
      </c>
      <c r="Z9157">
        <v>0</v>
      </c>
      <c r="AA9157">
        <v>871</v>
      </c>
      <c r="AB9157">
        <v>17544</v>
      </c>
      <c r="AC9157" t="s">
        <v>107</v>
      </c>
    </row>
    <row r="9158" spans="1:29" x14ac:dyDescent="0.3">
      <c r="A9158" s="1" t="s">
        <v>29</v>
      </c>
      <c r="B9158" t="s">
        <v>327</v>
      </c>
      <c r="C9158" t="s">
        <v>1889</v>
      </c>
      <c r="D9158" t="s">
        <v>201</v>
      </c>
      <c r="E9158">
        <v>2</v>
      </c>
      <c r="F9158" t="s">
        <v>271</v>
      </c>
      <c r="G9158" t="s">
        <v>715</v>
      </c>
      <c r="H9158" t="s">
        <v>35</v>
      </c>
      <c r="I9158" t="s">
        <v>265</v>
      </c>
      <c r="J9158" t="s">
        <v>1626</v>
      </c>
      <c r="K9158">
        <v>5010047324</v>
      </c>
      <c r="L9158" t="s">
        <v>19535</v>
      </c>
      <c r="M9158" t="s">
        <v>2350</v>
      </c>
      <c r="N9158" t="s">
        <v>40</v>
      </c>
      <c r="O9158">
        <v>25699</v>
      </c>
      <c r="P9158">
        <v>28642</v>
      </c>
      <c r="Q9158" t="s">
        <v>95</v>
      </c>
      <c r="R9158">
        <v>467</v>
      </c>
      <c r="S9158" s="2">
        <v>44698</v>
      </c>
      <c r="T9158" t="s">
        <v>42</v>
      </c>
      <c r="U9158">
        <v>0</v>
      </c>
      <c r="V9158" t="s">
        <v>71</v>
      </c>
      <c r="W9158">
        <v>743</v>
      </c>
      <c r="X9158" t="s">
        <v>44</v>
      </c>
      <c r="Y9158" t="s">
        <v>45</v>
      </c>
      <c r="Z9158">
        <v>0</v>
      </c>
      <c r="AA9158">
        <v>524</v>
      </c>
      <c r="AB9158">
        <v>27263</v>
      </c>
      <c r="AC9158" t="s">
        <v>73</v>
      </c>
    </row>
    <row r="9159" spans="1:29" x14ac:dyDescent="0.3">
      <c r="A9159" s="1" t="s">
        <v>29</v>
      </c>
      <c r="B9159" t="s">
        <v>86</v>
      </c>
      <c r="C9159" t="s">
        <v>1966</v>
      </c>
      <c r="D9159" t="s">
        <v>201</v>
      </c>
      <c r="E9159">
        <v>7</v>
      </c>
      <c r="F9159" t="s">
        <v>186</v>
      </c>
      <c r="G9159" t="s">
        <v>650</v>
      </c>
      <c r="H9159" t="s">
        <v>35</v>
      </c>
      <c r="I9159" t="s">
        <v>446</v>
      </c>
      <c r="J9159" t="s">
        <v>4972</v>
      </c>
      <c r="K9159" t="s">
        <v>19536</v>
      </c>
      <c r="L9159" t="s">
        <v>19537</v>
      </c>
      <c r="M9159" t="s">
        <v>2131</v>
      </c>
      <c r="N9159" t="s">
        <v>94</v>
      </c>
      <c r="O9159">
        <v>5191</v>
      </c>
      <c r="P9159">
        <v>9269</v>
      </c>
      <c r="Q9159" t="s">
        <v>59</v>
      </c>
      <c r="R9159">
        <v>195</v>
      </c>
      <c r="S9159" s="2">
        <v>45351</v>
      </c>
      <c r="T9159" t="s">
        <v>42</v>
      </c>
      <c r="U9159">
        <v>31745</v>
      </c>
      <c r="V9159" t="s">
        <v>85</v>
      </c>
      <c r="W9159">
        <v>645</v>
      </c>
      <c r="X9159" t="s">
        <v>44</v>
      </c>
      <c r="Y9159" t="s">
        <v>72</v>
      </c>
      <c r="Z9159">
        <v>0</v>
      </c>
      <c r="AA9159">
        <v>127</v>
      </c>
      <c r="AB9159">
        <v>6657</v>
      </c>
      <c r="AC9159" t="s">
        <v>73</v>
      </c>
    </row>
    <row r="9160" spans="1:29" x14ac:dyDescent="0.3">
      <c r="A9160" s="1" t="s">
        <v>29</v>
      </c>
      <c r="B9160" t="s">
        <v>96</v>
      </c>
      <c r="C9160" t="s">
        <v>1160</v>
      </c>
      <c r="D9160" t="s">
        <v>155</v>
      </c>
      <c r="E9160">
        <v>5</v>
      </c>
      <c r="F9160" t="s">
        <v>129</v>
      </c>
      <c r="G9160" t="s">
        <v>395</v>
      </c>
      <c r="H9160" t="s">
        <v>79</v>
      </c>
      <c r="I9160" t="s">
        <v>2628</v>
      </c>
      <c r="J9160" t="s">
        <v>19538</v>
      </c>
      <c r="K9160" t="s">
        <v>19539</v>
      </c>
      <c r="L9160" t="s">
        <v>6822</v>
      </c>
      <c r="M9160" t="s">
        <v>199</v>
      </c>
      <c r="N9160" t="s">
        <v>40</v>
      </c>
      <c r="O9160">
        <v>4227</v>
      </c>
      <c r="P9160">
        <v>8160</v>
      </c>
      <c r="Q9160" t="s">
        <v>41</v>
      </c>
      <c r="R9160">
        <v>20</v>
      </c>
      <c r="S9160" s="2">
        <v>44896</v>
      </c>
      <c r="T9160" s="2">
        <v>44923</v>
      </c>
      <c r="U9160">
        <v>0</v>
      </c>
      <c r="V9160" t="s">
        <v>43</v>
      </c>
      <c r="W9160">
        <v>550</v>
      </c>
      <c r="X9160" t="s">
        <v>60</v>
      </c>
      <c r="Y9160" t="s">
        <v>72</v>
      </c>
      <c r="Z9160">
        <v>0</v>
      </c>
      <c r="AA9160">
        <v>954</v>
      </c>
      <c r="AB9160">
        <v>7055</v>
      </c>
      <c r="AC9160" t="s">
        <v>107</v>
      </c>
    </row>
    <row r="9161" spans="1:29" x14ac:dyDescent="0.3">
      <c r="A9161" s="1" t="s">
        <v>29</v>
      </c>
      <c r="B9161" t="s">
        <v>74</v>
      </c>
      <c r="C9161" t="s">
        <v>1101</v>
      </c>
      <c r="D9161" t="s">
        <v>76</v>
      </c>
      <c r="E9161">
        <v>5</v>
      </c>
      <c r="F9161" t="s">
        <v>120</v>
      </c>
      <c r="G9161" t="s">
        <v>194</v>
      </c>
      <c r="H9161" t="s">
        <v>79</v>
      </c>
      <c r="I9161" t="s">
        <v>292</v>
      </c>
      <c r="J9161" t="s">
        <v>2315</v>
      </c>
      <c r="K9161" t="s">
        <v>19540</v>
      </c>
      <c r="L9161" t="s">
        <v>5554</v>
      </c>
      <c r="M9161" t="s">
        <v>842</v>
      </c>
      <c r="N9161" t="s">
        <v>58</v>
      </c>
      <c r="O9161">
        <v>18183</v>
      </c>
      <c r="P9161">
        <v>21930</v>
      </c>
      <c r="Q9161" t="s">
        <v>59</v>
      </c>
      <c r="R9161">
        <v>29</v>
      </c>
      <c r="S9161" s="2">
        <v>44508</v>
      </c>
      <c r="T9161" t="s">
        <v>42</v>
      </c>
      <c r="U9161">
        <v>11932</v>
      </c>
      <c r="V9161" t="s">
        <v>43</v>
      </c>
      <c r="W9161">
        <v>574</v>
      </c>
      <c r="X9161" t="s">
        <v>44</v>
      </c>
      <c r="Y9161" t="s">
        <v>45</v>
      </c>
      <c r="Z9161">
        <v>3810</v>
      </c>
      <c r="AA9161">
        <v>784</v>
      </c>
      <c r="AB9161">
        <v>21812</v>
      </c>
      <c r="AC9161" t="s">
        <v>107</v>
      </c>
    </row>
    <row r="9162" spans="1:29" x14ac:dyDescent="0.3">
      <c r="A9162" s="1" t="s">
        <v>47</v>
      </c>
      <c r="B9162" t="s">
        <v>234</v>
      </c>
      <c r="C9162" t="s">
        <v>2618</v>
      </c>
      <c r="D9162" t="s">
        <v>236</v>
      </c>
      <c r="E9162">
        <v>6</v>
      </c>
      <c r="F9162" t="s">
        <v>129</v>
      </c>
      <c r="G9162" t="s">
        <v>130</v>
      </c>
      <c r="H9162" t="s">
        <v>35</v>
      </c>
      <c r="I9162" t="s">
        <v>3467</v>
      </c>
      <c r="J9162" t="s">
        <v>1914</v>
      </c>
      <c r="K9162" t="s">
        <v>19541</v>
      </c>
      <c r="L9162" t="s">
        <v>19542</v>
      </c>
      <c r="M9162" t="s">
        <v>2756</v>
      </c>
      <c r="N9162" t="s">
        <v>40</v>
      </c>
      <c r="O9162">
        <v>12200</v>
      </c>
      <c r="P9162">
        <v>15049</v>
      </c>
      <c r="Q9162" t="s">
        <v>59</v>
      </c>
      <c r="R9162">
        <v>384</v>
      </c>
      <c r="S9162" s="2">
        <v>44757</v>
      </c>
      <c r="T9162" t="s">
        <v>42</v>
      </c>
      <c r="U9162">
        <v>45159</v>
      </c>
      <c r="V9162" t="s">
        <v>43</v>
      </c>
      <c r="W9162">
        <v>798</v>
      </c>
      <c r="X9162" t="s">
        <v>44</v>
      </c>
      <c r="Y9162" t="s">
        <v>45</v>
      </c>
      <c r="Z9162">
        <v>0</v>
      </c>
      <c r="AA9162">
        <v>787</v>
      </c>
      <c r="AB9162">
        <v>12911</v>
      </c>
      <c r="AC9162" t="s">
        <v>46</v>
      </c>
    </row>
    <row r="9163" spans="1:29" x14ac:dyDescent="0.3">
      <c r="A9163" s="1" t="s">
        <v>47</v>
      </c>
      <c r="B9163" t="s">
        <v>117</v>
      </c>
      <c r="C9163" t="s">
        <v>920</v>
      </c>
      <c r="D9163" t="s">
        <v>185</v>
      </c>
      <c r="E9163">
        <v>2</v>
      </c>
      <c r="F9163" t="s">
        <v>33</v>
      </c>
      <c r="G9163" t="s">
        <v>451</v>
      </c>
      <c r="H9163" t="s">
        <v>79</v>
      </c>
      <c r="I9163" t="s">
        <v>921</v>
      </c>
      <c r="J9163" t="s">
        <v>1267</v>
      </c>
      <c r="K9163" t="s">
        <v>19543</v>
      </c>
      <c r="L9163" t="s">
        <v>19544</v>
      </c>
      <c r="M9163" t="s">
        <v>1852</v>
      </c>
      <c r="N9163" t="s">
        <v>94</v>
      </c>
      <c r="O9163">
        <v>25061</v>
      </c>
      <c r="P9163">
        <v>27713</v>
      </c>
      <c r="Q9163" t="s">
        <v>95</v>
      </c>
      <c r="R9163">
        <v>462</v>
      </c>
      <c r="S9163" s="2">
        <v>45239</v>
      </c>
      <c r="T9163" s="2">
        <v>45267</v>
      </c>
      <c r="U9163">
        <v>0</v>
      </c>
      <c r="V9163" t="s">
        <v>71</v>
      </c>
      <c r="W9163">
        <v>685</v>
      </c>
      <c r="X9163" t="s">
        <v>60</v>
      </c>
      <c r="Y9163" t="s">
        <v>72</v>
      </c>
      <c r="Z9163">
        <v>0</v>
      </c>
      <c r="AA9163">
        <v>666</v>
      </c>
      <c r="AB9163">
        <v>25810</v>
      </c>
      <c r="AC9163" t="s">
        <v>107</v>
      </c>
    </row>
    <row r="9164" spans="1:29" x14ac:dyDescent="0.3">
      <c r="A9164" s="1" t="s">
        <v>29</v>
      </c>
      <c r="B9164" t="s">
        <v>393</v>
      </c>
      <c r="C9164" t="s">
        <v>1241</v>
      </c>
      <c r="D9164" t="s">
        <v>178</v>
      </c>
      <c r="E9164">
        <v>5</v>
      </c>
      <c r="F9164" t="s">
        <v>221</v>
      </c>
      <c r="G9164" t="s">
        <v>858</v>
      </c>
      <c r="H9164" t="s">
        <v>35</v>
      </c>
      <c r="I9164" t="s">
        <v>3404</v>
      </c>
      <c r="J9164" t="s">
        <v>530</v>
      </c>
      <c r="K9164" t="s">
        <v>19545</v>
      </c>
      <c r="L9164" t="s">
        <v>19234</v>
      </c>
      <c r="M9164" t="s">
        <v>846</v>
      </c>
      <c r="N9164" t="s">
        <v>84</v>
      </c>
      <c r="O9164">
        <v>13503</v>
      </c>
      <c r="P9164">
        <v>17790</v>
      </c>
      <c r="Q9164" t="s">
        <v>95</v>
      </c>
      <c r="R9164">
        <v>484</v>
      </c>
      <c r="S9164" s="2">
        <v>44696</v>
      </c>
      <c r="T9164" t="s">
        <v>42</v>
      </c>
      <c r="U9164">
        <v>0</v>
      </c>
      <c r="V9164" t="s">
        <v>106</v>
      </c>
      <c r="W9164">
        <v>784</v>
      </c>
      <c r="X9164" t="s">
        <v>44</v>
      </c>
      <c r="Y9164" t="s">
        <v>61</v>
      </c>
      <c r="Z9164">
        <v>0</v>
      </c>
      <c r="AA9164">
        <v>122</v>
      </c>
      <c r="AB9164">
        <v>13956</v>
      </c>
      <c r="AC9164" t="s">
        <v>73</v>
      </c>
    </row>
    <row r="9165" spans="1:29" x14ac:dyDescent="0.3">
      <c r="A9165" s="1" t="s">
        <v>47</v>
      </c>
      <c r="B9165" t="s">
        <v>161</v>
      </c>
      <c r="C9165" t="s">
        <v>782</v>
      </c>
      <c r="D9165" t="s">
        <v>119</v>
      </c>
      <c r="E9165">
        <v>9</v>
      </c>
      <c r="F9165" t="s">
        <v>51</v>
      </c>
      <c r="G9165" t="s">
        <v>52</v>
      </c>
      <c r="H9165" t="s">
        <v>79</v>
      </c>
      <c r="I9165" t="s">
        <v>8314</v>
      </c>
      <c r="J9165" t="s">
        <v>752</v>
      </c>
      <c r="K9165" t="s">
        <v>19546</v>
      </c>
      <c r="L9165" t="s">
        <v>19547</v>
      </c>
      <c r="M9165" t="s">
        <v>2032</v>
      </c>
      <c r="N9165" t="s">
        <v>58</v>
      </c>
      <c r="O9165">
        <v>21551</v>
      </c>
      <c r="P9165">
        <v>26145</v>
      </c>
      <c r="Q9165" t="s">
        <v>41</v>
      </c>
      <c r="R9165">
        <v>591</v>
      </c>
      <c r="S9165" s="2">
        <v>44330</v>
      </c>
      <c r="T9165" t="s">
        <v>42</v>
      </c>
      <c r="U9165">
        <v>0</v>
      </c>
      <c r="V9165" t="s">
        <v>43</v>
      </c>
      <c r="W9165">
        <v>674</v>
      </c>
      <c r="X9165" t="s">
        <v>44</v>
      </c>
      <c r="Y9165" t="s">
        <v>72</v>
      </c>
      <c r="Z9165">
        <v>4319</v>
      </c>
      <c r="AA9165">
        <v>77</v>
      </c>
      <c r="AB9165">
        <v>21798</v>
      </c>
      <c r="AC9165" t="s">
        <v>73</v>
      </c>
    </row>
    <row r="9166" spans="1:29" x14ac:dyDescent="0.3">
      <c r="A9166" s="1" t="s">
        <v>29</v>
      </c>
      <c r="B9166" t="s">
        <v>86</v>
      </c>
      <c r="C9166" t="s">
        <v>1095</v>
      </c>
      <c r="D9166" t="s">
        <v>185</v>
      </c>
      <c r="E9166">
        <v>7</v>
      </c>
      <c r="F9166" t="s">
        <v>120</v>
      </c>
      <c r="G9166" t="s">
        <v>121</v>
      </c>
      <c r="H9166" t="s">
        <v>79</v>
      </c>
      <c r="I9166" t="s">
        <v>668</v>
      </c>
      <c r="J9166" t="s">
        <v>6194</v>
      </c>
      <c r="K9166" t="s">
        <v>19548</v>
      </c>
      <c r="L9166" t="s">
        <v>19549</v>
      </c>
      <c r="M9166" t="s">
        <v>1691</v>
      </c>
      <c r="N9166" t="s">
        <v>40</v>
      </c>
      <c r="O9166">
        <v>29492</v>
      </c>
      <c r="P9166">
        <v>34226</v>
      </c>
      <c r="Q9166" t="s">
        <v>41</v>
      </c>
      <c r="R9166">
        <v>253</v>
      </c>
      <c r="S9166" s="2">
        <v>44999</v>
      </c>
      <c r="T9166" t="s">
        <v>42</v>
      </c>
      <c r="U9166">
        <v>0</v>
      </c>
      <c r="V9166" t="s">
        <v>106</v>
      </c>
      <c r="W9166">
        <v>787</v>
      </c>
      <c r="X9166" t="s">
        <v>44</v>
      </c>
      <c r="Y9166" t="s">
        <v>61</v>
      </c>
      <c r="Z9166">
        <v>0</v>
      </c>
      <c r="AA9166">
        <v>466</v>
      </c>
      <c r="AB9166">
        <v>32374</v>
      </c>
      <c r="AC9166" t="s">
        <v>46</v>
      </c>
    </row>
    <row r="9167" spans="1:29" x14ac:dyDescent="0.3">
      <c r="A9167" s="1" t="s">
        <v>47</v>
      </c>
      <c r="B9167" t="s">
        <v>117</v>
      </c>
      <c r="C9167" t="s">
        <v>976</v>
      </c>
      <c r="D9167" t="s">
        <v>201</v>
      </c>
      <c r="E9167">
        <v>8</v>
      </c>
      <c r="F9167" t="s">
        <v>186</v>
      </c>
      <c r="G9167" t="s">
        <v>1504</v>
      </c>
      <c r="H9167" t="s">
        <v>35</v>
      </c>
      <c r="I9167" t="s">
        <v>827</v>
      </c>
      <c r="J9167" t="s">
        <v>16610</v>
      </c>
      <c r="K9167" t="s">
        <v>19550</v>
      </c>
      <c r="L9167" t="s">
        <v>19551</v>
      </c>
      <c r="M9167" t="s">
        <v>1326</v>
      </c>
      <c r="N9167" t="s">
        <v>40</v>
      </c>
      <c r="O9167">
        <v>18594</v>
      </c>
      <c r="P9167">
        <v>23478</v>
      </c>
      <c r="Q9167" t="s">
        <v>95</v>
      </c>
      <c r="R9167">
        <v>632</v>
      </c>
      <c r="S9167" s="2">
        <v>44880</v>
      </c>
      <c r="T9167" t="s">
        <v>42</v>
      </c>
      <c r="U9167">
        <v>0</v>
      </c>
      <c r="V9167" t="s">
        <v>43</v>
      </c>
      <c r="W9167">
        <v>713</v>
      </c>
      <c r="X9167" t="s">
        <v>44</v>
      </c>
      <c r="Y9167" t="s">
        <v>61</v>
      </c>
      <c r="Z9167">
        <v>0</v>
      </c>
      <c r="AA9167">
        <v>597</v>
      </c>
      <c r="AB9167">
        <v>21831</v>
      </c>
      <c r="AC9167" t="s">
        <v>73</v>
      </c>
    </row>
    <row r="9168" spans="1:29" x14ac:dyDescent="0.3">
      <c r="A9168" s="1" t="s">
        <v>47</v>
      </c>
      <c r="B9168" t="s">
        <v>145</v>
      </c>
      <c r="C9168" t="s">
        <v>528</v>
      </c>
      <c r="D9168" t="s">
        <v>119</v>
      </c>
      <c r="E9168">
        <v>6</v>
      </c>
      <c r="F9168" t="s">
        <v>129</v>
      </c>
      <c r="G9168" t="s">
        <v>944</v>
      </c>
      <c r="H9168" t="s">
        <v>35</v>
      </c>
      <c r="I9168" t="s">
        <v>299</v>
      </c>
      <c r="J9168" t="s">
        <v>90</v>
      </c>
      <c r="K9168" t="s">
        <v>19552</v>
      </c>
      <c r="L9168" t="s">
        <v>19553</v>
      </c>
      <c r="M9168" t="s">
        <v>2965</v>
      </c>
      <c r="N9168" t="s">
        <v>40</v>
      </c>
      <c r="O9168">
        <v>22762</v>
      </c>
      <c r="P9168">
        <v>27579</v>
      </c>
      <c r="Q9168" t="s">
        <v>41</v>
      </c>
      <c r="R9168">
        <v>465</v>
      </c>
      <c r="S9168" s="2">
        <v>44388</v>
      </c>
      <c r="T9168" s="2">
        <v>44404</v>
      </c>
      <c r="U9168">
        <v>0</v>
      </c>
      <c r="V9168" t="s">
        <v>71</v>
      </c>
      <c r="W9168">
        <v>632</v>
      </c>
      <c r="X9168" t="s">
        <v>60</v>
      </c>
      <c r="Y9168" t="s">
        <v>61</v>
      </c>
      <c r="Z9168">
        <v>0</v>
      </c>
      <c r="AA9168">
        <v>107</v>
      </c>
      <c r="AB9168">
        <v>27415</v>
      </c>
      <c r="AC9168" t="s">
        <v>46</v>
      </c>
    </row>
    <row r="9169" spans="1:29" x14ac:dyDescent="0.3">
      <c r="A9169" s="1" t="s">
        <v>47</v>
      </c>
      <c r="B9169" t="s">
        <v>592</v>
      </c>
      <c r="C9169" t="s">
        <v>4899</v>
      </c>
      <c r="D9169" t="s">
        <v>201</v>
      </c>
      <c r="E9169">
        <v>9</v>
      </c>
      <c r="F9169" t="s">
        <v>77</v>
      </c>
      <c r="G9169" t="s">
        <v>1221</v>
      </c>
      <c r="H9169" t="s">
        <v>35</v>
      </c>
      <c r="I9169" t="s">
        <v>1726</v>
      </c>
      <c r="J9169" t="s">
        <v>8084</v>
      </c>
      <c r="K9169" t="s">
        <v>19554</v>
      </c>
      <c r="L9169" t="s">
        <v>19555</v>
      </c>
      <c r="M9169" t="s">
        <v>919</v>
      </c>
      <c r="N9169" t="s">
        <v>40</v>
      </c>
      <c r="O9169">
        <v>8781</v>
      </c>
      <c r="P9169">
        <v>11644</v>
      </c>
      <c r="Q9169" t="s">
        <v>95</v>
      </c>
      <c r="R9169">
        <v>553</v>
      </c>
      <c r="S9169" s="2">
        <v>45049</v>
      </c>
      <c r="T9169" t="s">
        <v>42</v>
      </c>
      <c r="U9169">
        <v>0</v>
      </c>
      <c r="V9169" t="s">
        <v>85</v>
      </c>
      <c r="W9169">
        <v>455</v>
      </c>
      <c r="X9169" t="s">
        <v>44</v>
      </c>
      <c r="Y9169" t="s">
        <v>61</v>
      </c>
      <c r="Z9169">
        <v>0</v>
      </c>
      <c r="AA9169">
        <v>1000</v>
      </c>
      <c r="AB9169">
        <v>11413</v>
      </c>
      <c r="AC9169" t="s">
        <v>46</v>
      </c>
    </row>
    <row r="9170" spans="1:29" x14ac:dyDescent="0.3">
      <c r="A9170" s="1" t="s">
        <v>47</v>
      </c>
      <c r="B9170" t="s">
        <v>108</v>
      </c>
      <c r="C9170" t="s">
        <v>1220</v>
      </c>
      <c r="D9170" t="s">
        <v>257</v>
      </c>
      <c r="E9170">
        <v>10</v>
      </c>
      <c r="F9170" t="s">
        <v>33</v>
      </c>
      <c r="G9170" t="s">
        <v>728</v>
      </c>
      <c r="H9170" t="s">
        <v>35</v>
      </c>
      <c r="I9170" t="s">
        <v>251</v>
      </c>
      <c r="J9170" t="s">
        <v>936</v>
      </c>
      <c r="K9170">
        <f>1-225-317-5127</f>
        <v>-5668</v>
      </c>
      <c r="L9170" t="s">
        <v>19556</v>
      </c>
      <c r="M9170" t="s">
        <v>1768</v>
      </c>
      <c r="N9170" t="s">
        <v>94</v>
      </c>
      <c r="O9170">
        <v>11597</v>
      </c>
      <c r="P9170">
        <v>16115</v>
      </c>
      <c r="Q9170" t="s">
        <v>59</v>
      </c>
      <c r="R9170">
        <v>792</v>
      </c>
      <c r="S9170" s="2">
        <v>44785</v>
      </c>
      <c r="T9170" s="2">
        <v>44794</v>
      </c>
      <c r="U9170">
        <v>12065</v>
      </c>
      <c r="V9170" t="s">
        <v>43</v>
      </c>
      <c r="W9170">
        <v>440</v>
      </c>
      <c r="X9170" t="s">
        <v>60</v>
      </c>
      <c r="Y9170" t="s">
        <v>61</v>
      </c>
      <c r="Z9170">
        <v>0</v>
      </c>
      <c r="AA9170">
        <v>192</v>
      </c>
      <c r="AB9170">
        <v>12688</v>
      </c>
      <c r="AC9170" t="s">
        <v>46</v>
      </c>
    </row>
    <row r="9171" spans="1:29" x14ac:dyDescent="0.3">
      <c r="A9171" s="1" t="s">
        <v>29</v>
      </c>
      <c r="B9171" t="s">
        <v>541</v>
      </c>
      <c r="C9171" t="s">
        <v>1803</v>
      </c>
      <c r="D9171" t="s">
        <v>110</v>
      </c>
      <c r="E9171">
        <v>9</v>
      </c>
      <c r="F9171" t="s">
        <v>77</v>
      </c>
      <c r="G9171" t="s">
        <v>147</v>
      </c>
      <c r="H9171" t="s">
        <v>35</v>
      </c>
      <c r="I9171" t="s">
        <v>140</v>
      </c>
      <c r="J9171" t="s">
        <v>2460</v>
      </c>
      <c r="K9171" t="s">
        <v>19557</v>
      </c>
      <c r="L9171" t="s">
        <v>19558</v>
      </c>
      <c r="M9171" t="s">
        <v>1340</v>
      </c>
      <c r="N9171" t="s">
        <v>94</v>
      </c>
      <c r="O9171">
        <v>11852</v>
      </c>
      <c r="P9171">
        <v>14839</v>
      </c>
      <c r="Q9171" t="s">
        <v>41</v>
      </c>
      <c r="R9171">
        <v>245</v>
      </c>
      <c r="S9171" s="2">
        <v>44477</v>
      </c>
      <c r="T9171" s="2">
        <v>44478</v>
      </c>
      <c r="U9171">
        <v>0</v>
      </c>
      <c r="V9171" t="s">
        <v>43</v>
      </c>
      <c r="W9171">
        <v>644</v>
      </c>
      <c r="X9171" t="s">
        <v>60</v>
      </c>
      <c r="Y9171" t="s">
        <v>72</v>
      </c>
      <c r="Z9171">
        <v>0</v>
      </c>
      <c r="AA9171">
        <v>18</v>
      </c>
      <c r="AB9171">
        <v>13979</v>
      </c>
      <c r="AC9171" t="s">
        <v>73</v>
      </c>
    </row>
    <row r="9172" spans="1:29" x14ac:dyDescent="0.3">
      <c r="A9172" s="1" t="s">
        <v>29</v>
      </c>
      <c r="B9172" t="s">
        <v>363</v>
      </c>
      <c r="C9172" t="s">
        <v>1409</v>
      </c>
      <c r="D9172" t="s">
        <v>98</v>
      </c>
      <c r="E9172">
        <v>8</v>
      </c>
      <c r="F9172" t="s">
        <v>221</v>
      </c>
      <c r="G9172" t="s">
        <v>250</v>
      </c>
      <c r="H9172" t="s">
        <v>79</v>
      </c>
      <c r="I9172" t="s">
        <v>5030</v>
      </c>
      <c r="J9172" t="s">
        <v>5125</v>
      </c>
      <c r="K9172" t="s">
        <v>19559</v>
      </c>
      <c r="L9172" t="s">
        <v>19560</v>
      </c>
      <c r="M9172" t="s">
        <v>421</v>
      </c>
      <c r="N9172" t="s">
        <v>58</v>
      </c>
      <c r="O9172">
        <v>25914</v>
      </c>
      <c r="P9172">
        <v>28310</v>
      </c>
      <c r="Q9172" t="s">
        <v>41</v>
      </c>
      <c r="R9172">
        <v>612</v>
      </c>
      <c r="S9172" s="2">
        <v>45192</v>
      </c>
      <c r="T9172" s="2">
        <v>45193</v>
      </c>
      <c r="U9172">
        <v>0</v>
      </c>
      <c r="V9172" t="s">
        <v>43</v>
      </c>
      <c r="W9172">
        <v>759</v>
      </c>
      <c r="X9172" t="s">
        <v>60</v>
      </c>
      <c r="Y9172" t="s">
        <v>72</v>
      </c>
      <c r="Z9172">
        <v>4395</v>
      </c>
      <c r="AA9172">
        <v>201</v>
      </c>
      <c r="AB9172">
        <v>26417</v>
      </c>
      <c r="AC9172" t="s">
        <v>73</v>
      </c>
    </row>
    <row r="9173" spans="1:29" x14ac:dyDescent="0.3">
      <c r="A9173" s="1" t="s">
        <v>47</v>
      </c>
      <c r="B9173" t="s">
        <v>176</v>
      </c>
      <c r="C9173" t="s">
        <v>4412</v>
      </c>
      <c r="D9173" t="s">
        <v>98</v>
      </c>
      <c r="E9173">
        <v>10</v>
      </c>
      <c r="F9173" t="s">
        <v>77</v>
      </c>
      <c r="G9173" t="s">
        <v>440</v>
      </c>
      <c r="H9173" t="s">
        <v>35</v>
      </c>
      <c r="I9173" t="s">
        <v>729</v>
      </c>
      <c r="J9173" t="s">
        <v>224</v>
      </c>
      <c r="K9173" t="s">
        <v>19561</v>
      </c>
      <c r="L9173" t="s">
        <v>19562</v>
      </c>
      <c r="M9173" t="s">
        <v>1507</v>
      </c>
      <c r="N9173" t="s">
        <v>58</v>
      </c>
      <c r="O9173">
        <v>26570</v>
      </c>
      <c r="P9173">
        <v>30769</v>
      </c>
      <c r="Q9173" t="s">
        <v>41</v>
      </c>
      <c r="R9173">
        <v>997</v>
      </c>
      <c r="S9173" s="2">
        <v>44335</v>
      </c>
      <c r="T9173" s="2">
        <v>44347</v>
      </c>
      <c r="U9173">
        <v>0</v>
      </c>
      <c r="V9173" t="s">
        <v>71</v>
      </c>
      <c r="W9173">
        <v>766</v>
      </c>
      <c r="X9173" t="s">
        <v>60</v>
      </c>
      <c r="Y9173" t="s">
        <v>45</v>
      </c>
      <c r="Z9173">
        <v>3371</v>
      </c>
      <c r="AA9173">
        <v>631</v>
      </c>
      <c r="AB9173">
        <v>26722</v>
      </c>
      <c r="AC9173" t="s">
        <v>46</v>
      </c>
    </row>
    <row r="9174" spans="1:29" x14ac:dyDescent="0.3">
      <c r="A9174" s="1" t="s">
        <v>47</v>
      </c>
      <c r="B9174" t="s">
        <v>153</v>
      </c>
      <c r="C9174" t="s">
        <v>811</v>
      </c>
      <c r="D9174" t="s">
        <v>201</v>
      </c>
      <c r="E9174">
        <v>9</v>
      </c>
      <c r="F9174" t="s">
        <v>120</v>
      </c>
      <c r="G9174" t="s">
        <v>543</v>
      </c>
      <c r="H9174" t="s">
        <v>79</v>
      </c>
      <c r="I9174" t="s">
        <v>265</v>
      </c>
      <c r="J9174" t="s">
        <v>2777</v>
      </c>
      <c r="K9174" t="s">
        <v>19563</v>
      </c>
      <c r="L9174" t="s">
        <v>19564</v>
      </c>
      <c r="M9174" t="s">
        <v>410</v>
      </c>
      <c r="N9174" t="s">
        <v>40</v>
      </c>
      <c r="O9174">
        <v>18570</v>
      </c>
      <c r="P9174">
        <v>20939</v>
      </c>
      <c r="Q9174" t="s">
        <v>95</v>
      </c>
      <c r="R9174">
        <v>527</v>
      </c>
      <c r="S9174" s="2">
        <v>44730</v>
      </c>
      <c r="T9174" s="2">
        <v>44742</v>
      </c>
      <c r="U9174">
        <v>0</v>
      </c>
      <c r="V9174" t="s">
        <v>43</v>
      </c>
      <c r="W9174">
        <v>528</v>
      </c>
      <c r="X9174" t="s">
        <v>60</v>
      </c>
      <c r="Y9174" t="s">
        <v>72</v>
      </c>
      <c r="Z9174">
        <v>0</v>
      </c>
      <c r="AA9174">
        <v>301</v>
      </c>
      <c r="AB9174">
        <v>18766</v>
      </c>
      <c r="AC9174" t="s">
        <v>107</v>
      </c>
    </row>
    <row r="9175" spans="1:29" x14ac:dyDescent="0.3">
      <c r="A9175" s="1" t="s">
        <v>47</v>
      </c>
      <c r="B9175" t="s">
        <v>48</v>
      </c>
      <c r="C9175" t="s">
        <v>284</v>
      </c>
      <c r="D9175" t="s">
        <v>201</v>
      </c>
      <c r="E9175">
        <v>7</v>
      </c>
      <c r="F9175" t="s">
        <v>186</v>
      </c>
      <c r="G9175" t="s">
        <v>620</v>
      </c>
      <c r="H9175" t="s">
        <v>35</v>
      </c>
      <c r="I9175" t="s">
        <v>990</v>
      </c>
      <c r="J9175" t="s">
        <v>323</v>
      </c>
      <c r="K9175" t="s">
        <v>19565</v>
      </c>
      <c r="L9175" t="s">
        <v>19566</v>
      </c>
      <c r="M9175" t="s">
        <v>438</v>
      </c>
      <c r="N9175" t="s">
        <v>40</v>
      </c>
      <c r="O9175">
        <v>19400</v>
      </c>
      <c r="P9175">
        <v>22413</v>
      </c>
      <c r="Q9175" t="s">
        <v>95</v>
      </c>
      <c r="R9175">
        <v>949</v>
      </c>
      <c r="S9175" s="2">
        <v>44832</v>
      </c>
      <c r="T9175" s="2">
        <v>44836</v>
      </c>
      <c r="U9175">
        <v>0</v>
      </c>
      <c r="V9175" t="s">
        <v>106</v>
      </c>
      <c r="W9175">
        <v>452</v>
      </c>
      <c r="X9175" t="s">
        <v>60</v>
      </c>
      <c r="Y9175" t="s">
        <v>45</v>
      </c>
      <c r="Z9175">
        <v>0</v>
      </c>
      <c r="AA9175">
        <v>387</v>
      </c>
      <c r="AB9175">
        <v>22047</v>
      </c>
      <c r="AC9175" t="s">
        <v>46</v>
      </c>
    </row>
    <row r="9176" spans="1:29" x14ac:dyDescent="0.3">
      <c r="A9176" s="1" t="s">
        <v>29</v>
      </c>
      <c r="B9176" t="s">
        <v>327</v>
      </c>
      <c r="C9176" t="s">
        <v>1216</v>
      </c>
      <c r="D9176" t="s">
        <v>76</v>
      </c>
      <c r="E9176">
        <v>5</v>
      </c>
      <c r="F9176" t="s">
        <v>64</v>
      </c>
      <c r="G9176" t="s">
        <v>88</v>
      </c>
      <c r="H9176" t="s">
        <v>79</v>
      </c>
      <c r="I9176" t="s">
        <v>377</v>
      </c>
      <c r="J9176" t="s">
        <v>726</v>
      </c>
      <c r="K9176" t="s">
        <v>19567</v>
      </c>
      <c r="L9176" t="s">
        <v>19568</v>
      </c>
      <c r="M9176" t="s">
        <v>1159</v>
      </c>
      <c r="N9176" t="s">
        <v>40</v>
      </c>
      <c r="O9176">
        <v>27308</v>
      </c>
      <c r="P9176">
        <v>31321</v>
      </c>
      <c r="Q9176" t="s">
        <v>95</v>
      </c>
      <c r="R9176">
        <v>232</v>
      </c>
      <c r="S9176" s="2">
        <v>44362</v>
      </c>
      <c r="T9176" s="2">
        <v>44392</v>
      </c>
      <c r="U9176">
        <v>0</v>
      </c>
      <c r="V9176" t="s">
        <v>106</v>
      </c>
      <c r="W9176">
        <v>601</v>
      </c>
      <c r="X9176" t="s">
        <v>60</v>
      </c>
      <c r="Y9176" t="s">
        <v>61</v>
      </c>
      <c r="Z9176">
        <v>0</v>
      </c>
      <c r="AA9176">
        <v>619</v>
      </c>
      <c r="AB9176">
        <v>30457</v>
      </c>
      <c r="AC9176" t="s">
        <v>73</v>
      </c>
    </row>
    <row r="9177" spans="1:29" x14ac:dyDescent="0.3">
      <c r="A9177" s="1" t="s">
        <v>29</v>
      </c>
      <c r="B9177" t="s">
        <v>541</v>
      </c>
      <c r="C9177" t="s">
        <v>1513</v>
      </c>
      <c r="D9177" t="s">
        <v>185</v>
      </c>
      <c r="E9177">
        <v>8</v>
      </c>
      <c r="F9177" t="s">
        <v>77</v>
      </c>
      <c r="G9177" t="s">
        <v>932</v>
      </c>
      <c r="H9177" t="s">
        <v>35</v>
      </c>
      <c r="I9177" t="s">
        <v>921</v>
      </c>
      <c r="J9177" t="s">
        <v>4289</v>
      </c>
      <c r="K9177" t="s">
        <v>19569</v>
      </c>
      <c r="L9177" t="s">
        <v>19570</v>
      </c>
      <c r="M9177" t="s">
        <v>1340</v>
      </c>
      <c r="N9177" t="s">
        <v>58</v>
      </c>
      <c r="O9177">
        <v>5854</v>
      </c>
      <c r="P9177">
        <v>8046</v>
      </c>
      <c r="Q9177" t="s">
        <v>59</v>
      </c>
      <c r="R9177">
        <v>280</v>
      </c>
      <c r="S9177" s="2">
        <v>44675</v>
      </c>
      <c r="T9177" s="2">
        <v>44677</v>
      </c>
      <c r="U9177">
        <v>33513</v>
      </c>
      <c r="V9177" t="s">
        <v>85</v>
      </c>
      <c r="W9177">
        <v>579</v>
      </c>
      <c r="X9177" t="s">
        <v>60</v>
      </c>
      <c r="Y9177" t="s">
        <v>61</v>
      </c>
      <c r="Z9177">
        <v>3173</v>
      </c>
      <c r="AA9177">
        <v>86</v>
      </c>
      <c r="AB9177">
        <v>6688</v>
      </c>
      <c r="AC9177" t="s">
        <v>73</v>
      </c>
    </row>
    <row r="9178" spans="1:29" x14ac:dyDescent="0.3">
      <c r="A9178" s="1" t="s">
        <v>29</v>
      </c>
      <c r="B9178" t="s">
        <v>363</v>
      </c>
      <c r="C9178" t="s">
        <v>770</v>
      </c>
      <c r="D9178" t="s">
        <v>178</v>
      </c>
      <c r="E9178">
        <v>3</v>
      </c>
      <c r="F9178" t="s">
        <v>33</v>
      </c>
      <c r="G9178" t="s">
        <v>139</v>
      </c>
      <c r="H9178" t="s">
        <v>35</v>
      </c>
      <c r="I9178" t="s">
        <v>1441</v>
      </c>
      <c r="J9178" t="s">
        <v>3132</v>
      </c>
      <c r="K9178" t="s">
        <v>19571</v>
      </c>
      <c r="L9178" t="s">
        <v>19572</v>
      </c>
      <c r="M9178" t="s">
        <v>431</v>
      </c>
      <c r="N9178" t="s">
        <v>84</v>
      </c>
      <c r="O9178">
        <v>17516</v>
      </c>
      <c r="P9178">
        <v>20263</v>
      </c>
      <c r="Q9178" t="s">
        <v>59</v>
      </c>
      <c r="R9178">
        <v>437</v>
      </c>
      <c r="S9178" s="2">
        <v>44927</v>
      </c>
      <c r="T9178" t="s">
        <v>42</v>
      </c>
      <c r="U9178">
        <v>29115</v>
      </c>
      <c r="V9178" t="s">
        <v>43</v>
      </c>
      <c r="W9178">
        <v>466</v>
      </c>
      <c r="X9178" t="s">
        <v>44</v>
      </c>
      <c r="Y9178" t="s">
        <v>45</v>
      </c>
      <c r="Z9178">
        <v>0</v>
      </c>
      <c r="AA9178">
        <v>408</v>
      </c>
      <c r="AB9178">
        <v>17963</v>
      </c>
      <c r="AC9178" t="s">
        <v>73</v>
      </c>
    </row>
    <row r="9179" spans="1:29" x14ac:dyDescent="0.3">
      <c r="A9179" s="1" t="s">
        <v>47</v>
      </c>
      <c r="B9179" t="s">
        <v>592</v>
      </c>
      <c r="C9179" t="s">
        <v>1147</v>
      </c>
      <c r="D9179" t="s">
        <v>178</v>
      </c>
      <c r="E9179">
        <v>3</v>
      </c>
      <c r="F9179" t="s">
        <v>271</v>
      </c>
      <c r="G9179" t="s">
        <v>1060</v>
      </c>
      <c r="H9179" t="s">
        <v>35</v>
      </c>
      <c r="I9179" t="s">
        <v>19573</v>
      </c>
      <c r="J9179" t="s">
        <v>907</v>
      </c>
      <c r="K9179" t="s">
        <v>19574</v>
      </c>
      <c r="L9179" t="s">
        <v>19575</v>
      </c>
      <c r="M9179" t="s">
        <v>598</v>
      </c>
      <c r="N9179" t="s">
        <v>58</v>
      </c>
      <c r="O9179">
        <v>15839</v>
      </c>
      <c r="P9179">
        <v>18696</v>
      </c>
      <c r="Q9179" t="s">
        <v>41</v>
      </c>
      <c r="R9179">
        <v>584</v>
      </c>
      <c r="S9179" s="2">
        <v>44285</v>
      </c>
      <c r="T9179" s="2">
        <v>44315</v>
      </c>
      <c r="U9179">
        <v>0</v>
      </c>
      <c r="V9179" t="s">
        <v>71</v>
      </c>
      <c r="W9179">
        <v>587</v>
      </c>
      <c r="X9179" t="s">
        <v>60</v>
      </c>
      <c r="Y9179" t="s">
        <v>72</v>
      </c>
      <c r="Z9179">
        <v>4629</v>
      </c>
      <c r="AA9179">
        <v>236</v>
      </c>
      <c r="AB9179">
        <v>16156</v>
      </c>
      <c r="AC9179" t="s">
        <v>73</v>
      </c>
    </row>
    <row r="9180" spans="1:29" x14ac:dyDescent="0.3">
      <c r="A9180" s="1" t="s">
        <v>47</v>
      </c>
      <c r="B9180" t="s">
        <v>234</v>
      </c>
      <c r="C9180" t="s">
        <v>2589</v>
      </c>
      <c r="D9180" t="s">
        <v>185</v>
      </c>
      <c r="E9180">
        <v>1</v>
      </c>
      <c r="F9180" t="s">
        <v>99</v>
      </c>
      <c r="G9180" t="s">
        <v>1638</v>
      </c>
      <c r="H9180" t="s">
        <v>35</v>
      </c>
      <c r="I9180" t="s">
        <v>8013</v>
      </c>
      <c r="J9180" t="s">
        <v>1390</v>
      </c>
      <c r="K9180" t="s">
        <v>19576</v>
      </c>
      <c r="L9180" t="s">
        <v>19577</v>
      </c>
      <c r="M9180" t="s">
        <v>800</v>
      </c>
      <c r="N9180" t="s">
        <v>94</v>
      </c>
      <c r="O9180">
        <v>21378</v>
      </c>
      <c r="P9180">
        <v>23835</v>
      </c>
      <c r="Q9180" t="s">
        <v>41</v>
      </c>
      <c r="R9180">
        <v>462</v>
      </c>
      <c r="S9180" s="2">
        <v>45033</v>
      </c>
      <c r="T9180" s="2">
        <v>45042</v>
      </c>
      <c r="U9180">
        <v>0</v>
      </c>
      <c r="V9180" t="s">
        <v>71</v>
      </c>
      <c r="W9180">
        <v>634</v>
      </c>
      <c r="X9180" t="s">
        <v>60</v>
      </c>
      <c r="Y9180" t="s">
        <v>45</v>
      </c>
      <c r="Z9180">
        <v>0</v>
      </c>
      <c r="AA9180">
        <v>128</v>
      </c>
      <c r="AB9180">
        <v>21580</v>
      </c>
      <c r="AC9180" t="s">
        <v>73</v>
      </c>
    </row>
    <row r="9181" spans="1:29" x14ac:dyDescent="0.3">
      <c r="A9181" s="1" t="s">
        <v>29</v>
      </c>
      <c r="B9181" t="s">
        <v>327</v>
      </c>
      <c r="C9181" t="s">
        <v>2776</v>
      </c>
      <c r="D9181" t="s">
        <v>178</v>
      </c>
      <c r="E9181">
        <v>10</v>
      </c>
      <c r="F9181" t="s">
        <v>33</v>
      </c>
      <c r="G9181" t="s">
        <v>209</v>
      </c>
      <c r="H9181" t="s">
        <v>35</v>
      </c>
      <c r="I9181" t="s">
        <v>230</v>
      </c>
      <c r="J9181" t="s">
        <v>627</v>
      </c>
      <c r="K9181" t="s">
        <v>19578</v>
      </c>
      <c r="L9181" t="s">
        <v>19579</v>
      </c>
      <c r="M9181" t="s">
        <v>333</v>
      </c>
      <c r="N9181" t="s">
        <v>94</v>
      </c>
      <c r="O9181">
        <v>8329</v>
      </c>
      <c r="P9181">
        <v>11767</v>
      </c>
      <c r="Q9181" t="s">
        <v>59</v>
      </c>
      <c r="R9181">
        <v>528</v>
      </c>
      <c r="S9181" s="2">
        <v>45258</v>
      </c>
      <c r="T9181" s="2">
        <v>45265</v>
      </c>
      <c r="U9181">
        <v>3051</v>
      </c>
      <c r="V9181" t="s">
        <v>71</v>
      </c>
      <c r="W9181">
        <v>483</v>
      </c>
      <c r="X9181" t="s">
        <v>60</v>
      </c>
      <c r="Y9181" t="s">
        <v>72</v>
      </c>
      <c r="Z9181">
        <v>0</v>
      </c>
      <c r="AA9181">
        <v>791</v>
      </c>
      <c r="AB9181">
        <v>9058</v>
      </c>
      <c r="AC9181" t="s">
        <v>107</v>
      </c>
    </row>
    <row r="9182" spans="1:29" x14ac:dyDescent="0.3">
      <c r="A9182" s="1" t="s">
        <v>47</v>
      </c>
      <c r="B9182" t="s">
        <v>176</v>
      </c>
      <c r="C9182" t="s">
        <v>881</v>
      </c>
      <c r="D9182" t="s">
        <v>138</v>
      </c>
      <c r="E9182">
        <v>6</v>
      </c>
      <c r="F9182" t="s">
        <v>271</v>
      </c>
      <c r="G9182" t="s">
        <v>1298</v>
      </c>
      <c r="H9182" t="s">
        <v>35</v>
      </c>
      <c r="I9182" t="s">
        <v>3518</v>
      </c>
      <c r="J9182" t="s">
        <v>1450</v>
      </c>
      <c r="K9182" t="s">
        <v>19580</v>
      </c>
      <c r="L9182" t="s">
        <v>19581</v>
      </c>
      <c r="M9182" t="s">
        <v>1507</v>
      </c>
      <c r="N9182" t="s">
        <v>58</v>
      </c>
      <c r="O9182">
        <v>2674</v>
      </c>
      <c r="P9182">
        <v>5413</v>
      </c>
      <c r="Q9182" t="s">
        <v>95</v>
      </c>
      <c r="R9182">
        <v>645</v>
      </c>
      <c r="S9182" s="2">
        <v>44850</v>
      </c>
      <c r="T9182" t="s">
        <v>42</v>
      </c>
      <c r="U9182">
        <v>0</v>
      </c>
      <c r="V9182" t="s">
        <v>106</v>
      </c>
      <c r="W9182">
        <v>740</v>
      </c>
      <c r="X9182" t="s">
        <v>44</v>
      </c>
      <c r="Y9182" t="s">
        <v>61</v>
      </c>
      <c r="Z9182">
        <v>3377</v>
      </c>
      <c r="AA9182">
        <v>10</v>
      </c>
      <c r="AB9182">
        <v>3400</v>
      </c>
      <c r="AC9182" t="s">
        <v>46</v>
      </c>
    </row>
    <row r="9183" spans="1:29" x14ac:dyDescent="0.3">
      <c r="A9183" s="1" t="s">
        <v>29</v>
      </c>
      <c r="B9183" t="s">
        <v>393</v>
      </c>
      <c r="C9183" t="s">
        <v>2946</v>
      </c>
      <c r="D9183" t="s">
        <v>201</v>
      </c>
      <c r="E9183">
        <v>10</v>
      </c>
      <c r="F9183" t="s">
        <v>51</v>
      </c>
      <c r="G9183" t="s">
        <v>710</v>
      </c>
      <c r="H9183" t="s">
        <v>35</v>
      </c>
      <c r="I9183" t="s">
        <v>13163</v>
      </c>
      <c r="J9183" t="s">
        <v>372</v>
      </c>
      <c r="K9183" t="s">
        <v>19582</v>
      </c>
      <c r="L9183" t="s">
        <v>19583</v>
      </c>
      <c r="M9183" t="s">
        <v>948</v>
      </c>
      <c r="N9183" t="s">
        <v>84</v>
      </c>
      <c r="O9183">
        <v>20038</v>
      </c>
      <c r="P9183">
        <v>25030</v>
      </c>
      <c r="Q9183" t="s">
        <v>59</v>
      </c>
      <c r="R9183">
        <v>319</v>
      </c>
      <c r="S9183" s="2">
        <v>45005</v>
      </c>
      <c r="T9183" s="2">
        <v>45006</v>
      </c>
      <c r="U9183">
        <v>22031</v>
      </c>
      <c r="V9183" t="s">
        <v>71</v>
      </c>
      <c r="W9183">
        <v>631</v>
      </c>
      <c r="X9183" t="s">
        <v>60</v>
      </c>
      <c r="Y9183" t="s">
        <v>61</v>
      </c>
      <c r="Z9183">
        <v>0</v>
      </c>
      <c r="AA9183">
        <v>895</v>
      </c>
      <c r="AB9183">
        <v>23965</v>
      </c>
      <c r="AC9183" t="s">
        <v>73</v>
      </c>
    </row>
    <row r="9184" spans="1:29" x14ac:dyDescent="0.3">
      <c r="A9184" s="1" t="s">
        <v>29</v>
      </c>
      <c r="B9184" t="s">
        <v>96</v>
      </c>
      <c r="C9184" t="s">
        <v>1194</v>
      </c>
      <c r="D9184" t="s">
        <v>110</v>
      </c>
      <c r="E9184">
        <v>1</v>
      </c>
      <c r="F9184" t="s">
        <v>51</v>
      </c>
      <c r="G9184" t="s">
        <v>1069</v>
      </c>
      <c r="H9184" t="s">
        <v>35</v>
      </c>
      <c r="I9184" t="s">
        <v>434</v>
      </c>
      <c r="J9184" t="s">
        <v>1080</v>
      </c>
      <c r="K9184" t="s">
        <v>19584</v>
      </c>
      <c r="L9184" t="s">
        <v>19585</v>
      </c>
      <c r="M9184" t="s">
        <v>1784</v>
      </c>
      <c r="N9184" t="s">
        <v>94</v>
      </c>
      <c r="O9184">
        <v>22193</v>
      </c>
      <c r="P9184">
        <v>26304</v>
      </c>
      <c r="Q9184" t="s">
        <v>95</v>
      </c>
      <c r="R9184">
        <v>44</v>
      </c>
      <c r="S9184" s="2">
        <v>44986</v>
      </c>
      <c r="T9184" t="s">
        <v>42</v>
      </c>
      <c r="U9184">
        <v>0</v>
      </c>
      <c r="V9184" t="s">
        <v>43</v>
      </c>
      <c r="W9184">
        <v>665</v>
      </c>
      <c r="X9184" t="s">
        <v>44</v>
      </c>
      <c r="Y9184" t="s">
        <v>72</v>
      </c>
      <c r="Z9184">
        <v>0</v>
      </c>
      <c r="AA9184">
        <v>301</v>
      </c>
      <c r="AB9184">
        <v>23797</v>
      </c>
      <c r="AC9184" t="s">
        <v>107</v>
      </c>
    </row>
    <row r="9185" spans="1:29" x14ac:dyDescent="0.3">
      <c r="A9185" s="1" t="s">
        <v>47</v>
      </c>
      <c r="B9185" t="s">
        <v>48</v>
      </c>
      <c r="C9185" t="s">
        <v>2015</v>
      </c>
      <c r="D9185" t="s">
        <v>138</v>
      </c>
      <c r="E9185">
        <v>7</v>
      </c>
      <c r="F9185" t="s">
        <v>120</v>
      </c>
      <c r="G9185" t="s">
        <v>489</v>
      </c>
      <c r="H9185" t="s">
        <v>35</v>
      </c>
      <c r="I9185" t="s">
        <v>883</v>
      </c>
      <c r="J9185" t="s">
        <v>476</v>
      </c>
      <c r="K9185" t="s">
        <v>19586</v>
      </c>
      <c r="L9185" t="s">
        <v>19587</v>
      </c>
      <c r="M9185" t="s">
        <v>648</v>
      </c>
      <c r="N9185" t="s">
        <v>84</v>
      </c>
      <c r="O9185">
        <v>20572</v>
      </c>
      <c r="P9185">
        <v>25472</v>
      </c>
      <c r="Q9185" t="s">
        <v>59</v>
      </c>
      <c r="R9185">
        <v>350</v>
      </c>
      <c r="S9185" s="2">
        <v>45246</v>
      </c>
      <c r="T9185" t="s">
        <v>42</v>
      </c>
      <c r="U9185">
        <v>47227</v>
      </c>
      <c r="V9185" t="s">
        <v>85</v>
      </c>
      <c r="W9185">
        <v>550</v>
      </c>
      <c r="X9185" t="s">
        <v>44</v>
      </c>
      <c r="Y9185" t="s">
        <v>72</v>
      </c>
      <c r="Z9185">
        <v>0</v>
      </c>
      <c r="AA9185">
        <v>219</v>
      </c>
      <c r="AB9185">
        <v>23555</v>
      </c>
      <c r="AC9185" t="s">
        <v>107</v>
      </c>
    </row>
    <row r="9186" spans="1:29" x14ac:dyDescent="0.3">
      <c r="A9186" s="1" t="s">
        <v>29</v>
      </c>
      <c r="B9186" t="s">
        <v>74</v>
      </c>
      <c r="C9186" t="s">
        <v>2140</v>
      </c>
      <c r="D9186" t="s">
        <v>155</v>
      </c>
      <c r="E9186">
        <v>9</v>
      </c>
      <c r="F9186" t="s">
        <v>186</v>
      </c>
      <c r="G9186" t="s">
        <v>535</v>
      </c>
      <c r="H9186" t="s">
        <v>35</v>
      </c>
      <c r="I9186" t="s">
        <v>2170</v>
      </c>
      <c r="J9186" t="s">
        <v>1792</v>
      </c>
      <c r="K9186">
        <v>5323500645</v>
      </c>
      <c r="L9186" t="s">
        <v>16516</v>
      </c>
      <c r="M9186" t="s">
        <v>795</v>
      </c>
      <c r="N9186" t="s">
        <v>40</v>
      </c>
      <c r="O9186">
        <v>26296</v>
      </c>
      <c r="P9186">
        <v>29105</v>
      </c>
      <c r="Q9186" t="s">
        <v>41</v>
      </c>
      <c r="R9186">
        <v>479</v>
      </c>
      <c r="S9186" s="2">
        <v>45139</v>
      </c>
      <c r="T9186" s="2">
        <v>45163</v>
      </c>
      <c r="U9186">
        <v>0</v>
      </c>
      <c r="V9186" t="s">
        <v>71</v>
      </c>
      <c r="W9186">
        <v>489</v>
      </c>
      <c r="X9186" t="s">
        <v>60</v>
      </c>
      <c r="Y9186" t="s">
        <v>72</v>
      </c>
      <c r="Z9186">
        <v>0</v>
      </c>
      <c r="AA9186">
        <v>97</v>
      </c>
      <c r="AB9186">
        <v>27865</v>
      </c>
      <c r="AC9186" t="s">
        <v>107</v>
      </c>
    </row>
    <row r="9187" spans="1:29" x14ac:dyDescent="0.3">
      <c r="A9187" s="1" t="s">
        <v>29</v>
      </c>
      <c r="B9187" t="s">
        <v>228</v>
      </c>
      <c r="C9187" t="s">
        <v>4703</v>
      </c>
      <c r="D9187" t="s">
        <v>155</v>
      </c>
      <c r="E9187">
        <v>6</v>
      </c>
      <c r="F9187" t="s">
        <v>129</v>
      </c>
      <c r="G9187" t="s">
        <v>163</v>
      </c>
      <c r="H9187" t="s">
        <v>35</v>
      </c>
      <c r="I9187" t="s">
        <v>849</v>
      </c>
      <c r="J9187" t="s">
        <v>4314</v>
      </c>
      <c r="K9187" t="s">
        <v>19588</v>
      </c>
      <c r="L9187" t="s">
        <v>19589</v>
      </c>
      <c r="M9187" t="s">
        <v>479</v>
      </c>
      <c r="N9187" t="s">
        <v>40</v>
      </c>
      <c r="O9187">
        <v>21701</v>
      </c>
      <c r="P9187">
        <v>24490</v>
      </c>
      <c r="Q9187" t="s">
        <v>95</v>
      </c>
      <c r="R9187">
        <v>325</v>
      </c>
      <c r="S9187" s="2">
        <v>44275</v>
      </c>
      <c r="T9187" t="s">
        <v>42</v>
      </c>
      <c r="U9187">
        <v>0</v>
      </c>
      <c r="V9187" t="s">
        <v>85</v>
      </c>
      <c r="W9187">
        <v>488</v>
      </c>
      <c r="X9187" t="s">
        <v>44</v>
      </c>
      <c r="Y9187" t="s">
        <v>61</v>
      </c>
      <c r="Z9187">
        <v>0</v>
      </c>
      <c r="AA9187">
        <v>866</v>
      </c>
      <c r="AB9187">
        <v>22010</v>
      </c>
      <c r="AC9187" t="s">
        <v>46</v>
      </c>
    </row>
    <row r="9188" spans="1:29" x14ac:dyDescent="0.3">
      <c r="A9188" s="1" t="s">
        <v>29</v>
      </c>
      <c r="B9188" t="s">
        <v>327</v>
      </c>
      <c r="C9188" t="s">
        <v>949</v>
      </c>
      <c r="D9188" t="s">
        <v>185</v>
      </c>
      <c r="E9188">
        <v>9</v>
      </c>
      <c r="F9188" t="s">
        <v>186</v>
      </c>
      <c r="G9188" t="s">
        <v>187</v>
      </c>
      <c r="H9188" t="s">
        <v>79</v>
      </c>
      <c r="I9188" t="s">
        <v>4127</v>
      </c>
      <c r="J9188" t="s">
        <v>211</v>
      </c>
      <c r="K9188" t="s">
        <v>19590</v>
      </c>
      <c r="L9188" t="s">
        <v>19591</v>
      </c>
      <c r="M9188" t="s">
        <v>333</v>
      </c>
      <c r="N9188" t="s">
        <v>94</v>
      </c>
      <c r="O9188">
        <v>29102</v>
      </c>
      <c r="P9188">
        <v>31354</v>
      </c>
      <c r="Q9188" t="s">
        <v>41</v>
      </c>
      <c r="R9188">
        <v>626</v>
      </c>
      <c r="S9188" s="2">
        <v>44798</v>
      </c>
      <c r="T9188" t="s">
        <v>42</v>
      </c>
      <c r="U9188">
        <v>0</v>
      </c>
      <c r="V9188" t="s">
        <v>85</v>
      </c>
      <c r="W9188">
        <v>758</v>
      </c>
      <c r="X9188" t="s">
        <v>44</v>
      </c>
      <c r="Y9188" t="s">
        <v>61</v>
      </c>
      <c r="Z9188">
        <v>0</v>
      </c>
      <c r="AA9188">
        <v>698</v>
      </c>
      <c r="AB9188">
        <v>30608</v>
      </c>
      <c r="AC9188" t="s">
        <v>73</v>
      </c>
    </row>
    <row r="9189" spans="1:29" x14ac:dyDescent="0.3">
      <c r="A9189" s="1" t="s">
        <v>29</v>
      </c>
      <c r="B9189" t="s">
        <v>541</v>
      </c>
      <c r="C9189" t="s">
        <v>2463</v>
      </c>
      <c r="D9189" t="s">
        <v>155</v>
      </c>
      <c r="E9189">
        <v>1</v>
      </c>
      <c r="F9189" t="s">
        <v>99</v>
      </c>
      <c r="G9189" t="s">
        <v>100</v>
      </c>
      <c r="H9189" t="s">
        <v>79</v>
      </c>
      <c r="I9189" t="s">
        <v>2725</v>
      </c>
      <c r="J9189" t="s">
        <v>2513</v>
      </c>
      <c r="K9189" t="s">
        <v>19592</v>
      </c>
      <c r="L9189" t="s">
        <v>19593</v>
      </c>
      <c r="M9189" t="s">
        <v>1117</v>
      </c>
      <c r="N9189" t="s">
        <v>84</v>
      </c>
      <c r="O9189">
        <v>25514</v>
      </c>
      <c r="P9189">
        <v>30407</v>
      </c>
      <c r="Q9189" t="s">
        <v>41</v>
      </c>
      <c r="R9189">
        <v>123</v>
      </c>
      <c r="S9189" s="2">
        <v>44543</v>
      </c>
      <c r="T9189" t="s">
        <v>42</v>
      </c>
      <c r="U9189">
        <v>0</v>
      </c>
      <c r="V9189" t="s">
        <v>85</v>
      </c>
      <c r="W9189">
        <v>464</v>
      </c>
      <c r="X9189" t="s">
        <v>44</v>
      </c>
      <c r="Y9189" t="s">
        <v>61</v>
      </c>
      <c r="Z9189">
        <v>0</v>
      </c>
      <c r="AA9189">
        <v>570</v>
      </c>
      <c r="AB9189">
        <v>28167</v>
      </c>
      <c r="AC9189" t="s">
        <v>107</v>
      </c>
    </row>
    <row r="9190" spans="1:29" x14ac:dyDescent="0.3">
      <c r="A9190" s="1" t="s">
        <v>29</v>
      </c>
      <c r="B9190" t="s">
        <v>30</v>
      </c>
      <c r="C9190" t="s">
        <v>3274</v>
      </c>
      <c r="D9190" t="s">
        <v>110</v>
      </c>
      <c r="E9190">
        <v>2</v>
      </c>
      <c r="F9190" t="s">
        <v>33</v>
      </c>
      <c r="G9190" t="s">
        <v>139</v>
      </c>
      <c r="H9190" t="s">
        <v>79</v>
      </c>
      <c r="I9190" t="s">
        <v>8988</v>
      </c>
      <c r="J9190" t="s">
        <v>319</v>
      </c>
      <c r="K9190" t="s">
        <v>19594</v>
      </c>
      <c r="L9190" t="s">
        <v>19595</v>
      </c>
      <c r="M9190" t="s">
        <v>3066</v>
      </c>
      <c r="N9190" t="s">
        <v>58</v>
      </c>
      <c r="O9190">
        <v>18714</v>
      </c>
      <c r="P9190">
        <v>21964</v>
      </c>
      <c r="Q9190" t="s">
        <v>41</v>
      </c>
      <c r="R9190">
        <v>318</v>
      </c>
      <c r="S9190" s="2">
        <v>44967</v>
      </c>
      <c r="T9190" t="s">
        <v>42</v>
      </c>
      <c r="U9190">
        <v>0</v>
      </c>
      <c r="V9190" t="s">
        <v>85</v>
      </c>
      <c r="W9190">
        <v>512</v>
      </c>
      <c r="X9190" t="s">
        <v>44</v>
      </c>
      <c r="Y9190" t="s">
        <v>72</v>
      </c>
      <c r="Z9190">
        <v>3820</v>
      </c>
      <c r="AA9190">
        <v>623</v>
      </c>
      <c r="AB9190">
        <v>19153</v>
      </c>
      <c r="AC9190" t="s">
        <v>107</v>
      </c>
    </row>
    <row r="9191" spans="1:29" x14ac:dyDescent="0.3">
      <c r="A9191" s="1" t="s">
        <v>47</v>
      </c>
      <c r="B9191" t="s">
        <v>176</v>
      </c>
      <c r="C9191" t="s">
        <v>2730</v>
      </c>
      <c r="D9191" t="s">
        <v>128</v>
      </c>
      <c r="E9191">
        <v>3</v>
      </c>
      <c r="F9191" t="s">
        <v>221</v>
      </c>
      <c r="G9191" t="s">
        <v>1989</v>
      </c>
      <c r="H9191" t="s">
        <v>35</v>
      </c>
      <c r="I9191" t="s">
        <v>412</v>
      </c>
      <c r="J9191" t="s">
        <v>319</v>
      </c>
      <c r="K9191" t="s">
        <v>19596</v>
      </c>
      <c r="L9191" t="s">
        <v>19597</v>
      </c>
      <c r="M9191" t="s">
        <v>1665</v>
      </c>
      <c r="N9191" t="s">
        <v>84</v>
      </c>
      <c r="O9191">
        <v>14705</v>
      </c>
      <c r="P9191">
        <v>17887</v>
      </c>
      <c r="Q9191" t="s">
        <v>59</v>
      </c>
      <c r="R9191">
        <v>581</v>
      </c>
      <c r="S9191" s="2">
        <v>45207</v>
      </c>
      <c r="T9191" s="2">
        <v>45208</v>
      </c>
      <c r="U9191">
        <v>20574</v>
      </c>
      <c r="V9191" t="s">
        <v>43</v>
      </c>
      <c r="W9191">
        <v>520</v>
      </c>
      <c r="X9191" t="s">
        <v>60</v>
      </c>
      <c r="Y9191" t="s">
        <v>72</v>
      </c>
      <c r="Z9191">
        <v>0</v>
      </c>
      <c r="AA9191">
        <v>105</v>
      </c>
      <c r="AB9191">
        <v>17293</v>
      </c>
      <c r="AC9191" t="s">
        <v>46</v>
      </c>
    </row>
    <row r="9192" spans="1:29" x14ac:dyDescent="0.3">
      <c r="A9192" s="1" t="s">
        <v>47</v>
      </c>
      <c r="B9192" t="s">
        <v>117</v>
      </c>
      <c r="C9192" t="s">
        <v>2487</v>
      </c>
      <c r="D9192" t="s">
        <v>387</v>
      </c>
      <c r="E9192">
        <v>3</v>
      </c>
      <c r="F9192" t="s">
        <v>77</v>
      </c>
      <c r="G9192" t="s">
        <v>1221</v>
      </c>
      <c r="H9192" t="s">
        <v>35</v>
      </c>
      <c r="I9192" t="s">
        <v>2601</v>
      </c>
      <c r="J9192" t="s">
        <v>280</v>
      </c>
      <c r="K9192" t="s">
        <v>19598</v>
      </c>
      <c r="L9192" t="s">
        <v>19599</v>
      </c>
      <c r="M9192" t="s">
        <v>1311</v>
      </c>
      <c r="N9192" t="s">
        <v>84</v>
      </c>
      <c r="O9192">
        <v>17571</v>
      </c>
      <c r="P9192">
        <v>20368</v>
      </c>
      <c r="Q9192" t="s">
        <v>59</v>
      </c>
      <c r="R9192">
        <v>534</v>
      </c>
      <c r="S9192" s="2">
        <v>45016</v>
      </c>
      <c r="T9192" t="s">
        <v>42</v>
      </c>
      <c r="U9192">
        <v>43793</v>
      </c>
      <c r="V9192" t="s">
        <v>71</v>
      </c>
      <c r="W9192">
        <v>611</v>
      </c>
      <c r="X9192" t="s">
        <v>44</v>
      </c>
      <c r="Y9192" t="s">
        <v>61</v>
      </c>
      <c r="Z9192">
        <v>0</v>
      </c>
      <c r="AA9192">
        <v>62</v>
      </c>
      <c r="AB9192">
        <v>18899</v>
      </c>
      <c r="AC9192" t="s">
        <v>73</v>
      </c>
    </row>
    <row r="9193" spans="1:29" x14ac:dyDescent="0.3">
      <c r="A9193" s="1" t="s">
        <v>47</v>
      </c>
      <c r="B9193" t="s">
        <v>136</v>
      </c>
      <c r="C9193" t="s">
        <v>2181</v>
      </c>
      <c r="D9193" t="s">
        <v>201</v>
      </c>
      <c r="E9193">
        <v>9</v>
      </c>
      <c r="F9193" t="s">
        <v>120</v>
      </c>
      <c r="G9193" t="s">
        <v>1180</v>
      </c>
      <c r="H9193" t="s">
        <v>79</v>
      </c>
      <c r="I9193" t="s">
        <v>735</v>
      </c>
      <c r="J9193" t="s">
        <v>6060</v>
      </c>
      <c r="K9193" t="s">
        <v>19600</v>
      </c>
      <c r="L9193" t="s">
        <v>19601</v>
      </c>
      <c r="M9193" t="s">
        <v>207</v>
      </c>
      <c r="N9193" t="s">
        <v>40</v>
      </c>
      <c r="O9193">
        <v>8049</v>
      </c>
      <c r="P9193">
        <v>13035</v>
      </c>
      <c r="Q9193" t="s">
        <v>95</v>
      </c>
      <c r="R9193">
        <v>714</v>
      </c>
      <c r="S9193" s="2">
        <v>44329</v>
      </c>
      <c r="T9193" t="s">
        <v>42</v>
      </c>
      <c r="U9193">
        <v>0</v>
      </c>
      <c r="V9193" t="s">
        <v>71</v>
      </c>
      <c r="W9193">
        <v>793</v>
      </c>
      <c r="X9193" t="s">
        <v>44</v>
      </c>
      <c r="Y9193" t="s">
        <v>72</v>
      </c>
      <c r="Z9193">
        <v>0</v>
      </c>
      <c r="AA9193">
        <v>727</v>
      </c>
      <c r="AB9193">
        <v>9520</v>
      </c>
      <c r="AC9193" t="s">
        <v>46</v>
      </c>
    </row>
    <row r="9194" spans="1:29" x14ac:dyDescent="0.3">
      <c r="A9194" s="1" t="s">
        <v>29</v>
      </c>
      <c r="B9194" t="s">
        <v>541</v>
      </c>
      <c r="C9194" t="s">
        <v>1834</v>
      </c>
      <c r="D9194" t="s">
        <v>201</v>
      </c>
      <c r="E9194">
        <v>9</v>
      </c>
      <c r="F9194" t="s">
        <v>186</v>
      </c>
      <c r="G9194" t="s">
        <v>620</v>
      </c>
      <c r="H9194" t="s">
        <v>35</v>
      </c>
      <c r="I9194" t="s">
        <v>1379</v>
      </c>
      <c r="J9194" t="s">
        <v>2636</v>
      </c>
      <c r="K9194" t="s">
        <v>19602</v>
      </c>
      <c r="L9194" t="s">
        <v>19603</v>
      </c>
      <c r="M9194" t="s">
        <v>1340</v>
      </c>
      <c r="N9194" t="s">
        <v>84</v>
      </c>
      <c r="O9194">
        <v>17743</v>
      </c>
      <c r="P9194">
        <v>21171</v>
      </c>
      <c r="Q9194" t="s">
        <v>41</v>
      </c>
      <c r="R9194">
        <v>77</v>
      </c>
      <c r="S9194" s="2">
        <v>44750</v>
      </c>
      <c r="T9194" t="s">
        <v>42</v>
      </c>
      <c r="U9194">
        <v>0</v>
      </c>
      <c r="V9194" t="s">
        <v>43</v>
      </c>
      <c r="W9194">
        <v>642</v>
      </c>
      <c r="X9194" t="s">
        <v>44</v>
      </c>
      <c r="Y9194" t="s">
        <v>61</v>
      </c>
      <c r="Z9194">
        <v>0</v>
      </c>
      <c r="AA9194">
        <v>884</v>
      </c>
      <c r="AB9194">
        <v>20566</v>
      </c>
      <c r="AC9194" t="s">
        <v>107</v>
      </c>
    </row>
    <row r="9195" spans="1:29" x14ac:dyDescent="0.3">
      <c r="A9195" s="1" t="s">
        <v>29</v>
      </c>
      <c r="B9195" t="s">
        <v>62</v>
      </c>
      <c r="C9195" t="s">
        <v>2469</v>
      </c>
      <c r="D9195" t="s">
        <v>32</v>
      </c>
      <c r="E9195">
        <v>8</v>
      </c>
      <c r="F9195" t="s">
        <v>77</v>
      </c>
      <c r="G9195" t="s">
        <v>365</v>
      </c>
      <c r="H9195" t="s">
        <v>79</v>
      </c>
      <c r="I9195" t="s">
        <v>921</v>
      </c>
      <c r="J9195" t="s">
        <v>524</v>
      </c>
      <c r="K9195">
        <v>5601827493</v>
      </c>
      <c r="L9195" t="s">
        <v>19604</v>
      </c>
      <c r="M9195" t="s">
        <v>466</v>
      </c>
      <c r="N9195" t="s">
        <v>94</v>
      </c>
      <c r="O9195">
        <v>15214</v>
      </c>
      <c r="P9195">
        <v>20157</v>
      </c>
      <c r="Q9195" t="s">
        <v>95</v>
      </c>
      <c r="R9195">
        <v>151</v>
      </c>
      <c r="S9195" s="2">
        <v>45083</v>
      </c>
      <c r="T9195" t="s">
        <v>42</v>
      </c>
      <c r="U9195">
        <v>0</v>
      </c>
      <c r="V9195" t="s">
        <v>85</v>
      </c>
      <c r="W9195">
        <v>696</v>
      </c>
      <c r="X9195" t="s">
        <v>44</v>
      </c>
      <c r="Y9195" t="s">
        <v>61</v>
      </c>
      <c r="Z9195">
        <v>0</v>
      </c>
      <c r="AA9195">
        <v>668</v>
      </c>
      <c r="AB9195">
        <v>17584</v>
      </c>
      <c r="AC9195" t="s">
        <v>46</v>
      </c>
    </row>
    <row r="9196" spans="1:29" x14ac:dyDescent="0.3">
      <c r="A9196" s="1" t="s">
        <v>47</v>
      </c>
      <c r="B9196" t="s">
        <v>108</v>
      </c>
      <c r="C9196" t="s">
        <v>1763</v>
      </c>
      <c r="D9196" t="s">
        <v>138</v>
      </c>
      <c r="E9196">
        <v>9</v>
      </c>
      <c r="F9196" t="s">
        <v>64</v>
      </c>
      <c r="G9196" t="s">
        <v>433</v>
      </c>
      <c r="H9196" t="s">
        <v>79</v>
      </c>
      <c r="I9196" t="s">
        <v>756</v>
      </c>
      <c r="J9196" t="s">
        <v>224</v>
      </c>
      <c r="K9196" t="s">
        <v>19605</v>
      </c>
      <c r="L9196" t="s">
        <v>19606</v>
      </c>
      <c r="M9196" t="s">
        <v>1422</v>
      </c>
      <c r="N9196" t="s">
        <v>94</v>
      </c>
      <c r="O9196">
        <v>21893</v>
      </c>
      <c r="P9196">
        <v>25387</v>
      </c>
      <c r="Q9196" t="s">
        <v>41</v>
      </c>
      <c r="R9196">
        <v>583</v>
      </c>
      <c r="S9196" s="2">
        <v>45034</v>
      </c>
      <c r="T9196" t="s">
        <v>42</v>
      </c>
      <c r="U9196">
        <v>0</v>
      </c>
      <c r="V9196" t="s">
        <v>106</v>
      </c>
      <c r="W9196">
        <v>750</v>
      </c>
      <c r="X9196" t="s">
        <v>44</v>
      </c>
      <c r="Y9196" t="s">
        <v>45</v>
      </c>
      <c r="Z9196">
        <v>0</v>
      </c>
      <c r="AA9196">
        <v>384</v>
      </c>
      <c r="AB9196">
        <v>22392</v>
      </c>
      <c r="AC9196" t="s">
        <v>107</v>
      </c>
    </row>
    <row r="9197" spans="1:29" x14ac:dyDescent="0.3">
      <c r="A9197" s="1" t="s">
        <v>29</v>
      </c>
      <c r="B9197" t="s">
        <v>62</v>
      </c>
      <c r="C9197" t="s">
        <v>1795</v>
      </c>
      <c r="D9197" t="s">
        <v>169</v>
      </c>
      <c r="E9197">
        <v>2</v>
      </c>
      <c r="F9197" t="s">
        <v>51</v>
      </c>
      <c r="G9197" t="s">
        <v>285</v>
      </c>
      <c r="H9197" t="s">
        <v>35</v>
      </c>
      <c r="I9197" t="s">
        <v>966</v>
      </c>
      <c r="J9197" t="s">
        <v>2258</v>
      </c>
      <c r="K9197">
        <v>4693627916</v>
      </c>
      <c r="L9197" t="s">
        <v>19607</v>
      </c>
      <c r="M9197" t="s">
        <v>466</v>
      </c>
      <c r="N9197" t="s">
        <v>58</v>
      </c>
      <c r="O9197">
        <v>27200</v>
      </c>
      <c r="P9197">
        <v>31655</v>
      </c>
      <c r="Q9197" t="s">
        <v>41</v>
      </c>
      <c r="R9197">
        <v>191</v>
      </c>
      <c r="S9197" s="2">
        <v>44887</v>
      </c>
      <c r="T9197" s="2">
        <v>44914</v>
      </c>
      <c r="U9197">
        <v>0</v>
      </c>
      <c r="V9197" t="s">
        <v>106</v>
      </c>
      <c r="W9197">
        <v>651</v>
      </c>
      <c r="X9197" t="s">
        <v>60</v>
      </c>
      <c r="Y9197" t="s">
        <v>72</v>
      </c>
      <c r="Z9197">
        <v>1924</v>
      </c>
      <c r="AA9197">
        <v>177</v>
      </c>
      <c r="AB9197">
        <v>28322</v>
      </c>
      <c r="AC9197" t="s">
        <v>46</v>
      </c>
    </row>
    <row r="9198" spans="1:29" x14ac:dyDescent="0.3">
      <c r="A9198" s="1" t="s">
        <v>47</v>
      </c>
      <c r="B9198" t="s">
        <v>153</v>
      </c>
      <c r="C9198" t="s">
        <v>1704</v>
      </c>
      <c r="D9198" t="s">
        <v>185</v>
      </c>
      <c r="E9198">
        <v>9</v>
      </c>
      <c r="F9198" t="s">
        <v>186</v>
      </c>
      <c r="G9198" t="s">
        <v>620</v>
      </c>
      <c r="H9198" t="s">
        <v>79</v>
      </c>
      <c r="I9198" t="s">
        <v>53</v>
      </c>
      <c r="J9198" t="s">
        <v>211</v>
      </c>
      <c r="K9198">
        <v>6451586064</v>
      </c>
      <c r="L9198" t="s">
        <v>19608</v>
      </c>
      <c r="M9198" t="s">
        <v>943</v>
      </c>
      <c r="N9198" t="s">
        <v>84</v>
      </c>
      <c r="O9198">
        <v>10731</v>
      </c>
      <c r="P9198">
        <v>13857</v>
      </c>
      <c r="Q9198" t="s">
        <v>41</v>
      </c>
      <c r="R9198">
        <v>834</v>
      </c>
      <c r="S9198" s="2">
        <v>44608</v>
      </c>
      <c r="T9198" t="s">
        <v>42</v>
      </c>
      <c r="U9198">
        <v>0</v>
      </c>
      <c r="V9198" t="s">
        <v>85</v>
      </c>
      <c r="W9198">
        <v>809</v>
      </c>
      <c r="X9198" t="s">
        <v>44</v>
      </c>
      <c r="Y9198" t="s">
        <v>45</v>
      </c>
      <c r="Z9198">
        <v>0</v>
      </c>
      <c r="AA9198">
        <v>932</v>
      </c>
      <c r="AB9198">
        <v>12036</v>
      </c>
      <c r="AC9198" t="s">
        <v>46</v>
      </c>
    </row>
    <row r="9199" spans="1:29" x14ac:dyDescent="0.3">
      <c r="A9199" s="1" t="s">
        <v>47</v>
      </c>
      <c r="B9199" t="s">
        <v>48</v>
      </c>
      <c r="C9199" t="s">
        <v>3305</v>
      </c>
      <c r="D9199" t="s">
        <v>119</v>
      </c>
      <c r="E9199">
        <v>3</v>
      </c>
      <c r="F9199" t="s">
        <v>271</v>
      </c>
      <c r="G9199" t="s">
        <v>272</v>
      </c>
      <c r="H9199" t="s">
        <v>79</v>
      </c>
      <c r="I9199" t="s">
        <v>8929</v>
      </c>
      <c r="J9199" t="s">
        <v>1652</v>
      </c>
      <c r="K9199" t="s">
        <v>19609</v>
      </c>
      <c r="L9199" t="s">
        <v>19610</v>
      </c>
      <c r="M9199" t="s">
        <v>556</v>
      </c>
      <c r="N9199" t="s">
        <v>58</v>
      </c>
      <c r="O9199">
        <v>19537</v>
      </c>
      <c r="P9199">
        <v>21626</v>
      </c>
      <c r="Q9199" t="s">
        <v>41</v>
      </c>
      <c r="R9199">
        <v>207</v>
      </c>
      <c r="S9199" s="2">
        <v>44610</v>
      </c>
      <c r="T9199" t="s">
        <v>42</v>
      </c>
      <c r="U9199">
        <v>0</v>
      </c>
      <c r="V9199" t="s">
        <v>85</v>
      </c>
      <c r="W9199">
        <v>713</v>
      </c>
      <c r="X9199" t="s">
        <v>44</v>
      </c>
      <c r="Y9199" t="s">
        <v>45</v>
      </c>
      <c r="Z9199">
        <v>4272</v>
      </c>
      <c r="AA9199">
        <v>88</v>
      </c>
      <c r="AB9199">
        <v>19835</v>
      </c>
      <c r="AC9199" t="s">
        <v>73</v>
      </c>
    </row>
    <row r="9200" spans="1:29" x14ac:dyDescent="0.3">
      <c r="A9200" s="1" t="s">
        <v>47</v>
      </c>
      <c r="B9200" t="s">
        <v>176</v>
      </c>
      <c r="C9200" t="s">
        <v>1666</v>
      </c>
      <c r="D9200" t="s">
        <v>169</v>
      </c>
      <c r="E9200">
        <v>1</v>
      </c>
      <c r="F9200" t="s">
        <v>129</v>
      </c>
      <c r="G9200" t="s">
        <v>1528</v>
      </c>
      <c r="H9200" t="s">
        <v>35</v>
      </c>
      <c r="I9200" t="s">
        <v>210</v>
      </c>
      <c r="J9200" t="s">
        <v>10414</v>
      </c>
      <c r="K9200" t="s">
        <v>19611</v>
      </c>
      <c r="L9200" t="s">
        <v>19612</v>
      </c>
      <c r="M9200" t="s">
        <v>1507</v>
      </c>
      <c r="N9200" t="s">
        <v>40</v>
      </c>
      <c r="O9200">
        <v>18458</v>
      </c>
      <c r="P9200">
        <v>20496</v>
      </c>
      <c r="Q9200" t="s">
        <v>41</v>
      </c>
      <c r="R9200">
        <v>613</v>
      </c>
      <c r="S9200" s="2">
        <v>44313</v>
      </c>
      <c r="T9200" t="s">
        <v>42</v>
      </c>
      <c r="U9200">
        <v>0</v>
      </c>
      <c r="V9200" t="s">
        <v>85</v>
      </c>
      <c r="W9200">
        <v>676</v>
      </c>
      <c r="X9200" t="s">
        <v>44</v>
      </c>
      <c r="Y9200" t="s">
        <v>72</v>
      </c>
      <c r="Z9200">
        <v>0</v>
      </c>
      <c r="AA9200">
        <v>433</v>
      </c>
      <c r="AB9200">
        <v>18728</v>
      </c>
      <c r="AC9200" t="s">
        <v>73</v>
      </c>
    </row>
    <row r="9201" spans="1:29" x14ac:dyDescent="0.3">
      <c r="A9201" s="1" t="s">
        <v>47</v>
      </c>
      <c r="B9201" t="s">
        <v>136</v>
      </c>
      <c r="C9201" t="s">
        <v>137</v>
      </c>
      <c r="D9201" t="s">
        <v>178</v>
      </c>
      <c r="E9201">
        <v>6</v>
      </c>
      <c r="F9201" t="s">
        <v>129</v>
      </c>
      <c r="G9201" t="s">
        <v>395</v>
      </c>
      <c r="H9201" t="s">
        <v>35</v>
      </c>
      <c r="I9201" t="s">
        <v>1276</v>
      </c>
      <c r="J9201" t="s">
        <v>9445</v>
      </c>
      <c r="K9201">
        <v>9379867209</v>
      </c>
      <c r="L9201" t="s">
        <v>19613</v>
      </c>
      <c r="M9201" t="s">
        <v>207</v>
      </c>
      <c r="N9201" t="s">
        <v>40</v>
      </c>
      <c r="O9201">
        <v>25308</v>
      </c>
      <c r="P9201">
        <v>29491</v>
      </c>
      <c r="Q9201" t="s">
        <v>95</v>
      </c>
      <c r="R9201">
        <v>263</v>
      </c>
      <c r="S9201" s="2">
        <v>45205</v>
      </c>
      <c r="T9201" t="s">
        <v>42</v>
      </c>
      <c r="U9201">
        <v>0</v>
      </c>
      <c r="V9201" t="s">
        <v>71</v>
      </c>
      <c r="W9201">
        <v>760</v>
      </c>
      <c r="X9201" t="s">
        <v>44</v>
      </c>
      <c r="Y9201" t="s">
        <v>72</v>
      </c>
      <c r="Z9201">
        <v>0</v>
      </c>
      <c r="AA9201">
        <v>229</v>
      </c>
      <c r="AB9201">
        <v>25803</v>
      </c>
      <c r="AC9201" t="s">
        <v>73</v>
      </c>
    </row>
    <row r="9202" spans="1:29" x14ac:dyDescent="0.3">
      <c r="A9202" s="1" t="s">
        <v>47</v>
      </c>
      <c r="B9202" t="s">
        <v>234</v>
      </c>
      <c r="C9202" t="s">
        <v>235</v>
      </c>
      <c r="D9202" t="s">
        <v>185</v>
      </c>
      <c r="E9202">
        <v>7</v>
      </c>
      <c r="F9202" t="s">
        <v>120</v>
      </c>
      <c r="G9202" t="s">
        <v>586</v>
      </c>
      <c r="H9202" t="s">
        <v>35</v>
      </c>
      <c r="I9202" t="s">
        <v>251</v>
      </c>
      <c r="J9202" t="s">
        <v>10989</v>
      </c>
      <c r="K9202" t="s">
        <v>19614</v>
      </c>
      <c r="L9202" t="s">
        <v>19615</v>
      </c>
      <c r="M9202" t="s">
        <v>2192</v>
      </c>
      <c r="N9202" t="s">
        <v>84</v>
      </c>
      <c r="O9202">
        <v>10750</v>
      </c>
      <c r="P9202">
        <v>14600</v>
      </c>
      <c r="Q9202" t="s">
        <v>41</v>
      </c>
      <c r="R9202">
        <v>221</v>
      </c>
      <c r="S9202" s="2">
        <v>44853</v>
      </c>
      <c r="T9202" t="s">
        <v>42</v>
      </c>
      <c r="U9202">
        <v>0</v>
      </c>
      <c r="V9202" t="s">
        <v>71</v>
      </c>
      <c r="W9202">
        <v>447</v>
      </c>
      <c r="X9202" t="s">
        <v>44</v>
      </c>
      <c r="Y9202" t="s">
        <v>61</v>
      </c>
      <c r="Z9202">
        <v>0</v>
      </c>
      <c r="AA9202">
        <v>774</v>
      </c>
      <c r="AB9202">
        <v>12939</v>
      </c>
      <c r="AC9202" t="s">
        <v>107</v>
      </c>
    </row>
    <row r="9203" spans="1:29" x14ac:dyDescent="0.3">
      <c r="A9203" s="1" t="s">
        <v>29</v>
      </c>
      <c r="B9203" t="s">
        <v>62</v>
      </c>
      <c r="C9203" t="s">
        <v>63</v>
      </c>
      <c r="D9203" t="s">
        <v>185</v>
      </c>
      <c r="E9203">
        <v>1</v>
      </c>
      <c r="F9203" t="s">
        <v>33</v>
      </c>
      <c r="G9203" t="s">
        <v>848</v>
      </c>
      <c r="H9203" t="s">
        <v>35</v>
      </c>
      <c r="I9203" t="s">
        <v>990</v>
      </c>
      <c r="J9203" t="s">
        <v>2702</v>
      </c>
      <c r="K9203" t="s">
        <v>19616</v>
      </c>
      <c r="L9203" t="s">
        <v>7598</v>
      </c>
      <c r="M9203" t="s">
        <v>1330</v>
      </c>
      <c r="N9203" t="s">
        <v>40</v>
      </c>
      <c r="O9203">
        <v>25831</v>
      </c>
      <c r="P9203">
        <v>28003</v>
      </c>
      <c r="Q9203" t="s">
        <v>95</v>
      </c>
      <c r="R9203">
        <v>33</v>
      </c>
      <c r="S9203" s="2">
        <v>44567</v>
      </c>
      <c r="T9203" t="s">
        <v>42</v>
      </c>
      <c r="U9203">
        <v>0</v>
      </c>
      <c r="V9203" t="s">
        <v>71</v>
      </c>
      <c r="W9203">
        <v>435</v>
      </c>
      <c r="X9203" t="s">
        <v>44</v>
      </c>
      <c r="Y9203" t="s">
        <v>72</v>
      </c>
      <c r="Z9203">
        <v>0</v>
      </c>
      <c r="AA9203">
        <v>724</v>
      </c>
      <c r="AB9203">
        <v>26003</v>
      </c>
      <c r="AC9203" t="s">
        <v>107</v>
      </c>
    </row>
    <row r="9204" spans="1:29" x14ac:dyDescent="0.3">
      <c r="A9204" s="1" t="s">
        <v>47</v>
      </c>
      <c r="B9204" t="s">
        <v>161</v>
      </c>
      <c r="C9204" t="s">
        <v>9706</v>
      </c>
      <c r="D9204" t="s">
        <v>138</v>
      </c>
      <c r="E9204">
        <v>2</v>
      </c>
      <c r="F9204" t="s">
        <v>33</v>
      </c>
      <c r="G9204" t="s">
        <v>209</v>
      </c>
      <c r="H9204" t="s">
        <v>35</v>
      </c>
      <c r="I9204" t="s">
        <v>1625</v>
      </c>
      <c r="J9204" t="s">
        <v>726</v>
      </c>
      <c r="K9204" t="s">
        <v>19617</v>
      </c>
      <c r="L9204" t="s">
        <v>19618</v>
      </c>
      <c r="M9204" t="s">
        <v>192</v>
      </c>
      <c r="N9204" t="s">
        <v>58</v>
      </c>
      <c r="O9204">
        <v>11708</v>
      </c>
      <c r="P9204">
        <v>15128</v>
      </c>
      <c r="Q9204" t="s">
        <v>41</v>
      </c>
      <c r="R9204">
        <v>869</v>
      </c>
      <c r="S9204" s="2">
        <v>44997</v>
      </c>
      <c r="T9204" t="s">
        <v>42</v>
      </c>
      <c r="U9204">
        <v>0</v>
      </c>
      <c r="V9204" t="s">
        <v>43</v>
      </c>
      <c r="W9204">
        <v>751</v>
      </c>
      <c r="X9204" t="s">
        <v>44</v>
      </c>
      <c r="Y9204" t="s">
        <v>72</v>
      </c>
      <c r="Z9204">
        <v>4885</v>
      </c>
      <c r="AA9204">
        <v>612</v>
      </c>
      <c r="AB9204">
        <v>12202</v>
      </c>
      <c r="AC9204" t="s">
        <v>107</v>
      </c>
    </row>
    <row r="9205" spans="1:29" x14ac:dyDescent="0.3">
      <c r="A9205" s="1" t="s">
        <v>47</v>
      </c>
      <c r="B9205" t="s">
        <v>145</v>
      </c>
      <c r="C9205" t="s">
        <v>2354</v>
      </c>
      <c r="D9205" t="s">
        <v>185</v>
      </c>
      <c r="E9205">
        <v>9</v>
      </c>
      <c r="F9205" t="s">
        <v>221</v>
      </c>
      <c r="G9205" t="s">
        <v>250</v>
      </c>
      <c r="H9205" t="s">
        <v>35</v>
      </c>
      <c r="I9205" t="s">
        <v>5818</v>
      </c>
      <c r="J9205" t="s">
        <v>2522</v>
      </c>
      <c r="K9205" t="s">
        <v>19619</v>
      </c>
      <c r="L9205" t="s">
        <v>19620</v>
      </c>
      <c r="M9205" t="s">
        <v>1294</v>
      </c>
      <c r="N9205" t="s">
        <v>40</v>
      </c>
      <c r="O9205">
        <v>21244</v>
      </c>
      <c r="P9205">
        <v>23319</v>
      </c>
      <c r="Q9205" t="s">
        <v>41</v>
      </c>
      <c r="R9205">
        <v>104</v>
      </c>
      <c r="S9205" s="2">
        <v>44748</v>
      </c>
      <c r="T9205" t="s">
        <v>42</v>
      </c>
      <c r="U9205">
        <v>0</v>
      </c>
      <c r="V9205" t="s">
        <v>85</v>
      </c>
      <c r="W9205">
        <v>720</v>
      </c>
      <c r="X9205" t="s">
        <v>44</v>
      </c>
      <c r="Y9205" t="s">
        <v>45</v>
      </c>
      <c r="Z9205">
        <v>0</v>
      </c>
      <c r="AA9205">
        <v>505</v>
      </c>
      <c r="AB9205">
        <v>22182</v>
      </c>
      <c r="AC9205" t="s">
        <v>73</v>
      </c>
    </row>
    <row r="9206" spans="1:29" x14ac:dyDescent="0.3">
      <c r="A9206" s="1" t="s">
        <v>47</v>
      </c>
      <c r="B9206" t="s">
        <v>234</v>
      </c>
      <c r="C9206" t="s">
        <v>853</v>
      </c>
      <c r="D9206" t="s">
        <v>155</v>
      </c>
      <c r="E9206">
        <v>3</v>
      </c>
      <c r="F9206" t="s">
        <v>33</v>
      </c>
      <c r="G9206" t="s">
        <v>139</v>
      </c>
      <c r="H9206" t="s">
        <v>35</v>
      </c>
      <c r="I9206" t="s">
        <v>210</v>
      </c>
      <c r="J9206" t="s">
        <v>305</v>
      </c>
      <c r="K9206" t="s">
        <v>19621</v>
      </c>
      <c r="L9206" t="s">
        <v>19622</v>
      </c>
      <c r="M9206" t="s">
        <v>800</v>
      </c>
      <c r="N9206" t="s">
        <v>40</v>
      </c>
      <c r="O9206">
        <v>27723</v>
      </c>
      <c r="P9206">
        <v>31580</v>
      </c>
      <c r="Q9206" t="s">
        <v>95</v>
      </c>
      <c r="R9206">
        <v>83</v>
      </c>
      <c r="S9206" s="2">
        <v>44923</v>
      </c>
      <c r="T9206" t="s">
        <v>42</v>
      </c>
      <c r="U9206">
        <v>0</v>
      </c>
      <c r="V9206" t="s">
        <v>85</v>
      </c>
      <c r="W9206">
        <v>575</v>
      </c>
      <c r="X9206" t="s">
        <v>44</v>
      </c>
      <c r="Y9206" t="s">
        <v>45</v>
      </c>
      <c r="Z9206">
        <v>0</v>
      </c>
      <c r="AA9206">
        <v>864</v>
      </c>
      <c r="AB9206">
        <v>31511</v>
      </c>
      <c r="AC9206" t="s">
        <v>46</v>
      </c>
    </row>
    <row r="9207" spans="1:29" x14ac:dyDescent="0.3">
      <c r="A9207" s="1" t="s">
        <v>47</v>
      </c>
      <c r="B9207" t="s">
        <v>176</v>
      </c>
      <c r="C9207" t="s">
        <v>1876</v>
      </c>
      <c r="D9207" t="s">
        <v>128</v>
      </c>
      <c r="E9207">
        <v>3</v>
      </c>
      <c r="F9207" t="s">
        <v>64</v>
      </c>
      <c r="G9207" t="s">
        <v>65</v>
      </c>
      <c r="H9207" t="s">
        <v>79</v>
      </c>
      <c r="I9207" t="s">
        <v>238</v>
      </c>
      <c r="J9207" t="s">
        <v>15041</v>
      </c>
      <c r="K9207" t="s">
        <v>19623</v>
      </c>
      <c r="L9207" t="s">
        <v>19624</v>
      </c>
      <c r="M9207" t="s">
        <v>1507</v>
      </c>
      <c r="N9207" t="s">
        <v>58</v>
      </c>
      <c r="O9207">
        <v>26992</v>
      </c>
      <c r="P9207">
        <v>31438</v>
      </c>
      <c r="Q9207" t="s">
        <v>95</v>
      </c>
      <c r="R9207">
        <v>331</v>
      </c>
      <c r="S9207" s="2">
        <v>44990</v>
      </c>
      <c r="T9207" s="2">
        <v>45013</v>
      </c>
      <c r="U9207">
        <v>0</v>
      </c>
      <c r="V9207" t="s">
        <v>85</v>
      </c>
      <c r="W9207">
        <v>474</v>
      </c>
      <c r="X9207" t="s">
        <v>60</v>
      </c>
      <c r="Y9207" t="s">
        <v>45</v>
      </c>
      <c r="Z9207">
        <v>3281</v>
      </c>
      <c r="AA9207">
        <v>120</v>
      </c>
      <c r="AB9207">
        <v>29841</v>
      </c>
      <c r="AC9207" t="s">
        <v>107</v>
      </c>
    </row>
    <row r="9208" spans="1:29" x14ac:dyDescent="0.3">
      <c r="A9208" s="1" t="s">
        <v>47</v>
      </c>
      <c r="B9208" t="s">
        <v>145</v>
      </c>
      <c r="C9208" t="s">
        <v>688</v>
      </c>
      <c r="D9208" t="s">
        <v>32</v>
      </c>
      <c r="E9208">
        <v>4</v>
      </c>
      <c r="F9208" t="s">
        <v>99</v>
      </c>
      <c r="G9208" t="s">
        <v>631</v>
      </c>
      <c r="H9208" t="s">
        <v>79</v>
      </c>
      <c r="I9208" t="s">
        <v>1769</v>
      </c>
      <c r="J9208" t="s">
        <v>5304</v>
      </c>
      <c r="K9208" t="s">
        <v>19625</v>
      </c>
      <c r="L9208" t="s">
        <v>19626</v>
      </c>
      <c r="M9208" t="s">
        <v>2459</v>
      </c>
      <c r="N9208" t="s">
        <v>58</v>
      </c>
      <c r="O9208">
        <v>7053</v>
      </c>
      <c r="P9208">
        <v>10822</v>
      </c>
      <c r="Q9208" t="s">
        <v>59</v>
      </c>
      <c r="R9208">
        <v>980</v>
      </c>
      <c r="S9208" s="2">
        <v>45244</v>
      </c>
      <c r="T9208" s="2">
        <v>45250</v>
      </c>
      <c r="U9208">
        <v>40866</v>
      </c>
      <c r="V9208" t="s">
        <v>106</v>
      </c>
      <c r="W9208">
        <v>840</v>
      </c>
      <c r="X9208" t="s">
        <v>60</v>
      </c>
      <c r="Y9208" t="s">
        <v>61</v>
      </c>
      <c r="Z9208">
        <v>1319</v>
      </c>
      <c r="AA9208">
        <v>242</v>
      </c>
      <c r="AB9208">
        <v>8390</v>
      </c>
      <c r="AC9208" t="s">
        <v>46</v>
      </c>
    </row>
    <row r="9209" spans="1:29" x14ac:dyDescent="0.3">
      <c r="A9209" s="1" t="s">
        <v>47</v>
      </c>
      <c r="B9209" t="s">
        <v>176</v>
      </c>
      <c r="C9209" t="s">
        <v>2390</v>
      </c>
      <c r="D9209" t="s">
        <v>169</v>
      </c>
      <c r="E9209">
        <v>6</v>
      </c>
      <c r="F9209" t="s">
        <v>221</v>
      </c>
      <c r="G9209" t="s">
        <v>1989</v>
      </c>
      <c r="H9209" t="s">
        <v>79</v>
      </c>
      <c r="I9209" t="s">
        <v>417</v>
      </c>
      <c r="J9209" t="s">
        <v>3259</v>
      </c>
      <c r="K9209" t="s">
        <v>19627</v>
      </c>
      <c r="L9209" t="s">
        <v>1654</v>
      </c>
      <c r="M9209" t="s">
        <v>902</v>
      </c>
      <c r="N9209" t="s">
        <v>84</v>
      </c>
      <c r="O9209">
        <v>12334</v>
      </c>
      <c r="P9209">
        <v>16175</v>
      </c>
      <c r="Q9209" t="s">
        <v>59</v>
      </c>
      <c r="R9209">
        <v>24</v>
      </c>
      <c r="S9209" s="2">
        <v>45191</v>
      </c>
      <c r="T9209" s="2">
        <v>45193</v>
      </c>
      <c r="U9209">
        <v>6659</v>
      </c>
      <c r="V9209" t="s">
        <v>106</v>
      </c>
      <c r="W9209">
        <v>756</v>
      </c>
      <c r="X9209" t="s">
        <v>60</v>
      </c>
      <c r="Y9209" t="s">
        <v>72</v>
      </c>
      <c r="Z9209">
        <v>0</v>
      </c>
      <c r="AA9209">
        <v>569</v>
      </c>
      <c r="AB9209">
        <v>13287</v>
      </c>
      <c r="AC9209" t="s">
        <v>46</v>
      </c>
    </row>
    <row r="9210" spans="1:29" x14ac:dyDescent="0.3">
      <c r="A9210" s="1" t="s">
        <v>47</v>
      </c>
      <c r="B9210" t="s">
        <v>108</v>
      </c>
      <c r="C9210" t="s">
        <v>655</v>
      </c>
      <c r="D9210" t="s">
        <v>32</v>
      </c>
      <c r="E9210">
        <v>10</v>
      </c>
      <c r="F9210" t="s">
        <v>51</v>
      </c>
      <c r="G9210" t="s">
        <v>285</v>
      </c>
      <c r="H9210" t="s">
        <v>35</v>
      </c>
      <c r="I9210" t="s">
        <v>3473</v>
      </c>
      <c r="J9210" t="s">
        <v>1567</v>
      </c>
      <c r="K9210">
        <f>1-695-632-8448</f>
        <v>-9774</v>
      </c>
      <c r="L9210" t="s">
        <v>19628</v>
      </c>
      <c r="M9210" t="s">
        <v>660</v>
      </c>
      <c r="N9210" t="s">
        <v>58</v>
      </c>
      <c r="O9210">
        <v>12353</v>
      </c>
      <c r="P9210">
        <v>15497</v>
      </c>
      <c r="Q9210" t="s">
        <v>41</v>
      </c>
      <c r="R9210">
        <v>313</v>
      </c>
      <c r="S9210" s="2">
        <v>45280</v>
      </c>
      <c r="T9210" s="2">
        <v>45288</v>
      </c>
      <c r="U9210">
        <v>0</v>
      </c>
      <c r="V9210" t="s">
        <v>71</v>
      </c>
      <c r="W9210">
        <v>404</v>
      </c>
      <c r="X9210" t="s">
        <v>60</v>
      </c>
      <c r="Y9210" t="s">
        <v>45</v>
      </c>
      <c r="Z9210">
        <v>1500</v>
      </c>
      <c r="AA9210">
        <v>376</v>
      </c>
      <c r="AB9210">
        <v>14519</v>
      </c>
      <c r="AC9210" t="s">
        <v>46</v>
      </c>
    </row>
    <row r="9211" spans="1:29" x14ac:dyDescent="0.3">
      <c r="A9211" s="1" t="s">
        <v>47</v>
      </c>
      <c r="B9211" t="s">
        <v>176</v>
      </c>
      <c r="C9211" t="s">
        <v>422</v>
      </c>
      <c r="D9211" t="s">
        <v>32</v>
      </c>
      <c r="E9211">
        <v>9</v>
      </c>
      <c r="F9211" t="s">
        <v>64</v>
      </c>
      <c r="G9211" t="s">
        <v>388</v>
      </c>
      <c r="H9211" t="s">
        <v>35</v>
      </c>
      <c r="I9211" t="s">
        <v>2839</v>
      </c>
      <c r="J9211" t="s">
        <v>372</v>
      </c>
      <c r="K9211" t="s">
        <v>19629</v>
      </c>
      <c r="L9211" t="s">
        <v>19630</v>
      </c>
      <c r="M9211" t="s">
        <v>1637</v>
      </c>
      <c r="N9211" t="s">
        <v>40</v>
      </c>
      <c r="O9211">
        <v>17686</v>
      </c>
      <c r="P9211">
        <v>21081</v>
      </c>
      <c r="Q9211" t="s">
        <v>95</v>
      </c>
      <c r="R9211">
        <v>439</v>
      </c>
      <c r="S9211" s="2">
        <v>45057</v>
      </c>
      <c r="T9211" s="2">
        <v>45069</v>
      </c>
      <c r="U9211">
        <v>0</v>
      </c>
      <c r="V9211" t="s">
        <v>106</v>
      </c>
      <c r="W9211">
        <v>507</v>
      </c>
      <c r="X9211" t="s">
        <v>60</v>
      </c>
      <c r="Y9211" t="s">
        <v>61</v>
      </c>
      <c r="Z9211">
        <v>0</v>
      </c>
      <c r="AA9211">
        <v>650</v>
      </c>
      <c r="AB9211">
        <v>19577</v>
      </c>
      <c r="AC9211" t="s">
        <v>107</v>
      </c>
    </row>
    <row r="9212" spans="1:29" x14ac:dyDescent="0.3">
      <c r="A9212" s="1" t="s">
        <v>29</v>
      </c>
      <c r="B9212" t="s">
        <v>96</v>
      </c>
      <c r="C9212" t="s">
        <v>888</v>
      </c>
      <c r="D9212" t="s">
        <v>50</v>
      </c>
      <c r="E9212">
        <v>7</v>
      </c>
      <c r="F9212" t="s">
        <v>186</v>
      </c>
      <c r="G9212" t="s">
        <v>710</v>
      </c>
      <c r="H9212" t="s">
        <v>35</v>
      </c>
      <c r="I9212" t="s">
        <v>2789</v>
      </c>
      <c r="J9212" t="s">
        <v>8507</v>
      </c>
      <c r="K9212">
        <f>1-763-879-8961</f>
        <v>-10602</v>
      </c>
      <c r="L9212" t="s">
        <v>19631</v>
      </c>
      <c r="M9212" t="s">
        <v>2382</v>
      </c>
      <c r="N9212" t="s">
        <v>40</v>
      </c>
      <c r="O9212">
        <v>18502</v>
      </c>
      <c r="P9212">
        <v>23165</v>
      </c>
      <c r="Q9212" t="s">
        <v>41</v>
      </c>
      <c r="R9212">
        <v>967</v>
      </c>
      <c r="S9212" s="2">
        <v>45025</v>
      </c>
      <c r="T9212" t="s">
        <v>42</v>
      </c>
      <c r="U9212">
        <v>0</v>
      </c>
      <c r="V9212" t="s">
        <v>43</v>
      </c>
      <c r="W9212">
        <v>736</v>
      </c>
      <c r="X9212" t="s">
        <v>44</v>
      </c>
      <c r="Y9212" t="s">
        <v>61</v>
      </c>
      <c r="Z9212">
        <v>0</v>
      </c>
      <c r="AA9212">
        <v>76</v>
      </c>
      <c r="AB9212">
        <v>19711</v>
      </c>
      <c r="AC9212" t="s">
        <v>107</v>
      </c>
    </row>
    <row r="9213" spans="1:29" x14ac:dyDescent="0.3">
      <c r="A9213" s="1" t="s">
        <v>29</v>
      </c>
      <c r="B9213" t="s">
        <v>363</v>
      </c>
      <c r="C9213" t="s">
        <v>1598</v>
      </c>
      <c r="D9213" t="s">
        <v>185</v>
      </c>
      <c r="E9213">
        <v>8</v>
      </c>
      <c r="F9213" t="s">
        <v>64</v>
      </c>
      <c r="G9213" t="s">
        <v>88</v>
      </c>
      <c r="H9213" t="s">
        <v>79</v>
      </c>
      <c r="I9213" t="s">
        <v>756</v>
      </c>
      <c r="J9213" t="s">
        <v>1509</v>
      </c>
      <c r="K9213" t="s">
        <v>19632</v>
      </c>
      <c r="L9213" t="s">
        <v>19633</v>
      </c>
      <c r="M9213" t="s">
        <v>421</v>
      </c>
      <c r="N9213" t="s">
        <v>58</v>
      </c>
      <c r="O9213">
        <v>7256</v>
      </c>
      <c r="P9213">
        <v>10146</v>
      </c>
      <c r="Q9213" t="s">
        <v>41</v>
      </c>
      <c r="R9213">
        <v>318</v>
      </c>
      <c r="S9213" s="2">
        <v>44279</v>
      </c>
      <c r="T9213" s="2">
        <v>44280</v>
      </c>
      <c r="U9213">
        <v>0</v>
      </c>
      <c r="V9213" t="s">
        <v>106</v>
      </c>
      <c r="W9213">
        <v>523</v>
      </c>
      <c r="X9213" t="s">
        <v>60</v>
      </c>
      <c r="Y9213" t="s">
        <v>61</v>
      </c>
      <c r="Z9213">
        <v>2800</v>
      </c>
      <c r="AA9213">
        <v>350</v>
      </c>
      <c r="AB9213">
        <v>9330</v>
      </c>
      <c r="AC9213" t="s">
        <v>107</v>
      </c>
    </row>
    <row r="9214" spans="1:29" x14ac:dyDescent="0.3">
      <c r="A9214" s="1" t="s">
        <v>29</v>
      </c>
      <c r="B9214" t="s">
        <v>327</v>
      </c>
      <c r="C9214" t="s">
        <v>3998</v>
      </c>
      <c r="D9214" t="s">
        <v>178</v>
      </c>
      <c r="E9214">
        <v>4</v>
      </c>
      <c r="F9214" t="s">
        <v>77</v>
      </c>
      <c r="G9214" t="s">
        <v>980</v>
      </c>
      <c r="H9214" t="s">
        <v>35</v>
      </c>
      <c r="I9214" t="s">
        <v>299</v>
      </c>
      <c r="J9214" t="s">
        <v>2479</v>
      </c>
      <c r="K9214">
        <v>7825171798</v>
      </c>
      <c r="L9214" t="s">
        <v>19634</v>
      </c>
      <c r="M9214" t="s">
        <v>2246</v>
      </c>
      <c r="N9214" t="s">
        <v>94</v>
      </c>
      <c r="O9214">
        <v>9020</v>
      </c>
      <c r="P9214">
        <v>11873</v>
      </c>
      <c r="Q9214" t="s">
        <v>59</v>
      </c>
      <c r="R9214">
        <v>330</v>
      </c>
      <c r="S9214" s="2">
        <v>44782</v>
      </c>
      <c r="T9214" s="2">
        <v>44791</v>
      </c>
      <c r="U9214">
        <v>6304</v>
      </c>
      <c r="V9214" t="s">
        <v>106</v>
      </c>
      <c r="W9214">
        <v>744</v>
      </c>
      <c r="X9214" t="s">
        <v>60</v>
      </c>
      <c r="Y9214" t="s">
        <v>72</v>
      </c>
      <c r="Z9214">
        <v>0</v>
      </c>
      <c r="AA9214">
        <v>590</v>
      </c>
      <c r="AB9214">
        <v>10058</v>
      </c>
      <c r="AC9214" t="s">
        <v>73</v>
      </c>
    </row>
    <row r="9215" spans="1:29" x14ac:dyDescent="0.3">
      <c r="A9215" s="1" t="s">
        <v>29</v>
      </c>
      <c r="B9215" t="s">
        <v>74</v>
      </c>
      <c r="C9215" t="s">
        <v>970</v>
      </c>
      <c r="D9215" t="s">
        <v>138</v>
      </c>
      <c r="E9215">
        <v>3</v>
      </c>
      <c r="F9215" t="s">
        <v>33</v>
      </c>
      <c r="G9215" t="s">
        <v>209</v>
      </c>
      <c r="H9215" t="s">
        <v>79</v>
      </c>
      <c r="I9215" t="s">
        <v>4737</v>
      </c>
      <c r="J9215" t="s">
        <v>5918</v>
      </c>
      <c r="K9215" t="s">
        <v>19635</v>
      </c>
      <c r="L9215" t="s">
        <v>19636</v>
      </c>
      <c r="M9215" t="s">
        <v>969</v>
      </c>
      <c r="N9215" t="s">
        <v>58</v>
      </c>
      <c r="O9215">
        <v>22099</v>
      </c>
      <c r="P9215">
        <v>25471</v>
      </c>
      <c r="Q9215" t="s">
        <v>59</v>
      </c>
      <c r="R9215">
        <v>621</v>
      </c>
      <c r="S9215" s="2">
        <v>44669</v>
      </c>
      <c r="T9215" t="s">
        <v>42</v>
      </c>
      <c r="U9215">
        <v>41564</v>
      </c>
      <c r="V9215" t="s">
        <v>43</v>
      </c>
      <c r="W9215">
        <v>548</v>
      </c>
      <c r="X9215" t="s">
        <v>44</v>
      </c>
      <c r="Y9215" t="s">
        <v>45</v>
      </c>
      <c r="Z9215">
        <v>1281</v>
      </c>
      <c r="AA9215">
        <v>150</v>
      </c>
      <c r="AB9215">
        <v>24007</v>
      </c>
      <c r="AC9215" t="s">
        <v>107</v>
      </c>
    </row>
    <row r="9216" spans="1:29" x14ac:dyDescent="0.3">
      <c r="A9216" s="1" t="s">
        <v>29</v>
      </c>
      <c r="B9216" t="s">
        <v>30</v>
      </c>
      <c r="C9216" t="s">
        <v>2291</v>
      </c>
      <c r="D9216" t="s">
        <v>352</v>
      </c>
      <c r="E9216">
        <v>7</v>
      </c>
      <c r="F9216" t="s">
        <v>51</v>
      </c>
      <c r="G9216" t="s">
        <v>710</v>
      </c>
      <c r="H9216" t="s">
        <v>79</v>
      </c>
      <c r="I9216" t="s">
        <v>4518</v>
      </c>
      <c r="J9216" t="s">
        <v>2258</v>
      </c>
      <c r="K9216">
        <f>1-673-278-2246</f>
        <v>-3196</v>
      </c>
      <c r="L9216" t="s">
        <v>19637</v>
      </c>
      <c r="M9216" t="s">
        <v>1307</v>
      </c>
      <c r="N9216" t="s">
        <v>40</v>
      </c>
      <c r="O9216">
        <v>18159</v>
      </c>
      <c r="P9216">
        <v>22159</v>
      </c>
      <c r="Q9216" t="s">
        <v>59</v>
      </c>
      <c r="R9216">
        <v>929</v>
      </c>
      <c r="S9216" s="2">
        <v>44306</v>
      </c>
      <c r="T9216" s="2">
        <v>44336</v>
      </c>
      <c r="U9216">
        <v>40766</v>
      </c>
      <c r="V9216" t="s">
        <v>106</v>
      </c>
      <c r="W9216">
        <v>694</v>
      </c>
      <c r="X9216" t="s">
        <v>60</v>
      </c>
      <c r="Y9216" t="s">
        <v>45</v>
      </c>
      <c r="Z9216">
        <v>0</v>
      </c>
      <c r="AA9216">
        <v>635</v>
      </c>
      <c r="AB9216">
        <v>18490</v>
      </c>
      <c r="AC9216" t="s">
        <v>46</v>
      </c>
    </row>
    <row r="9217" spans="1:29" x14ac:dyDescent="0.3">
      <c r="A9217" s="1" t="s">
        <v>29</v>
      </c>
      <c r="B9217" t="s">
        <v>86</v>
      </c>
      <c r="C9217" t="s">
        <v>1621</v>
      </c>
      <c r="D9217" t="s">
        <v>119</v>
      </c>
      <c r="E9217">
        <v>7</v>
      </c>
      <c r="F9217" t="s">
        <v>221</v>
      </c>
      <c r="G9217" t="s">
        <v>667</v>
      </c>
      <c r="H9217" t="s">
        <v>35</v>
      </c>
      <c r="I9217" t="s">
        <v>4846</v>
      </c>
      <c r="J9217" t="s">
        <v>1887</v>
      </c>
      <c r="K9217" t="s">
        <v>19638</v>
      </c>
      <c r="L9217" t="s">
        <v>19639</v>
      </c>
      <c r="M9217" t="s">
        <v>1366</v>
      </c>
      <c r="N9217" t="s">
        <v>40</v>
      </c>
      <c r="O9217">
        <v>11111</v>
      </c>
      <c r="P9217">
        <v>16099</v>
      </c>
      <c r="Q9217" t="s">
        <v>95</v>
      </c>
      <c r="R9217">
        <v>637</v>
      </c>
      <c r="S9217" s="2">
        <v>44675</v>
      </c>
      <c r="T9217" t="s">
        <v>42</v>
      </c>
      <c r="U9217">
        <v>0</v>
      </c>
      <c r="V9217" t="s">
        <v>71</v>
      </c>
      <c r="W9217">
        <v>604</v>
      </c>
      <c r="X9217" t="s">
        <v>44</v>
      </c>
      <c r="Y9217" t="s">
        <v>72</v>
      </c>
      <c r="Z9217">
        <v>0</v>
      </c>
      <c r="AA9217">
        <v>265</v>
      </c>
      <c r="AB9217">
        <v>15857</v>
      </c>
      <c r="AC9217" t="s">
        <v>107</v>
      </c>
    </row>
    <row r="9218" spans="1:29" x14ac:dyDescent="0.3">
      <c r="A9218" s="1" t="s">
        <v>47</v>
      </c>
      <c r="B9218" t="s">
        <v>48</v>
      </c>
      <c r="C9218" t="s">
        <v>1579</v>
      </c>
      <c r="D9218" t="s">
        <v>98</v>
      </c>
      <c r="E9218">
        <v>4</v>
      </c>
      <c r="F9218" t="s">
        <v>186</v>
      </c>
      <c r="G9218" t="s">
        <v>710</v>
      </c>
      <c r="H9218" t="s">
        <v>35</v>
      </c>
      <c r="I9218" t="s">
        <v>475</v>
      </c>
      <c r="J9218" t="s">
        <v>1963</v>
      </c>
      <c r="K9218" t="s">
        <v>19640</v>
      </c>
      <c r="L9218" t="s">
        <v>19641</v>
      </c>
      <c r="M9218" t="s">
        <v>1240</v>
      </c>
      <c r="N9218" t="s">
        <v>58</v>
      </c>
      <c r="O9218">
        <v>23581</v>
      </c>
      <c r="P9218">
        <v>25729</v>
      </c>
      <c r="Q9218" t="s">
        <v>41</v>
      </c>
      <c r="R9218">
        <v>214</v>
      </c>
      <c r="S9218" s="2">
        <v>44943</v>
      </c>
      <c r="T9218" t="s">
        <v>42</v>
      </c>
      <c r="U9218">
        <v>0</v>
      </c>
      <c r="V9218" t="s">
        <v>71</v>
      </c>
      <c r="W9218">
        <v>737</v>
      </c>
      <c r="X9218" t="s">
        <v>44</v>
      </c>
      <c r="Y9218" t="s">
        <v>61</v>
      </c>
      <c r="Z9218">
        <v>4938</v>
      </c>
      <c r="AA9218">
        <v>196</v>
      </c>
      <c r="AB9218">
        <v>24822</v>
      </c>
      <c r="AC9218" t="s">
        <v>107</v>
      </c>
    </row>
    <row r="9219" spans="1:29" x14ac:dyDescent="0.3">
      <c r="A9219" s="1" t="s">
        <v>47</v>
      </c>
      <c r="B9219" t="s">
        <v>136</v>
      </c>
      <c r="C9219" t="s">
        <v>2546</v>
      </c>
      <c r="D9219" t="s">
        <v>76</v>
      </c>
      <c r="E9219">
        <v>4</v>
      </c>
      <c r="F9219" t="s">
        <v>271</v>
      </c>
      <c r="G9219" t="s">
        <v>272</v>
      </c>
      <c r="H9219" t="s">
        <v>35</v>
      </c>
      <c r="I9219" t="s">
        <v>5901</v>
      </c>
      <c r="J9219" t="s">
        <v>274</v>
      </c>
      <c r="K9219" t="s">
        <v>19642</v>
      </c>
      <c r="L9219" t="s">
        <v>19643</v>
      </c>
      <c r="M9219" t="s">
        <v>207</v>
      </c>
      <c r="N9219" t="s">
        <v>40</v>
      </c>
      <c r="O9219">
        <v>9229</v>
      </c>
      <c r="P9219">
        <v>12274</v>
      </c>
      <c r="Q9219" t="s">
        <v>59</v>
      </c>
      <c r="R9219">
        <v>638</v>
      </c>
      <c r="S9219" s="2">
        <v>44951</v>
      </c>
      <c r="T9219" s="2">
        <v>44968</v>
      </c>
      <c r="U9219">
        <v>21142</v>
      </c>
      <c r="V9219" t="s">
        <v>71</v>
      </c>
      <c r="W9219">
        <v>637</v>
      </c>
      <c r="X9219" t="s">
        <v>60</v>
      </c>
      <c r="Y9219" t="s">
        <v>72</v>
      </c>
      <c r="Z9219">
        <v>0</v>
      </c>
      <c r="AA9219">
        <v>217</v>
      </c>
      <c r="AB9219">
        <v>10783</v>
      </c>
      <c r="AC9219" t="s">
        <v>46</v>
      </c>
    </row>
    <row r="9220" spans="1:29" x14ac:dyDescent="0.3">
      <c r="A9220" s="1" t="s">
        <v>47</v>
      </c>
      <c r="B9220" t="s">
        <v>234</v>
      </c>
      <c r="C9220" t="s">
        <v>3327</v>
      </c>
      <c r="D9220" t="s">
        <v>178</v>
      </c>
      <c r="E9220">
        <v>6</v>
      </c>
      <c r="F9220" t="s">
        <v>77</v>
      </c>
      <c r="G9220" t="s">
        <v>501</v>
      </c>
      <c r="H9220" t="s">
        <v>35</v>
      </c>
      <c r="I9220" t="s">
        <v>1611</v>
      </c>
      <c r="J9220" t="s">
        <v>928</v>
      </c>
      <c r="K9220" t="s">
        <v>19644</v>
      </c>
      <c r="L9220" t="s">
        <v>19645</v>
      </c>
      <c r="M9220" t="s">
        <v>483</v>
      </c>
      <c r="N9220" t="s">
        <v>94</v>
      </c>
      <c r="O9220">
        <v>21165</v>
      </c>
      <c r="P9220">
        <v>25227</v>
      </c>
      <c r="Q9220" t="s">
        <v>95</v>
      </c>
      <c r="R9220">
        <v>785</v>
      </c>
      <c r="S9220" s="2">
        <v>44612</v>
      </c>
      <c r="T9220" t="s">
        <v>42</v>
      </c>
      <c r="U9220">
        <v>0</v>
      </c>
      <c r="V9220" t="s">
        <v>106</v>
      </c>
      <c r="W9220">
        <v>789</v>
      </c>
      <c r="X9220" t="s">
        <v>44</v>
      </c>
      <c r="Y9220" t="s">
        <v>61</v>
      </c>
      <c r="Z9220">
        <v>0</v>
      </c>
      <c r="AA9220">
        <v>727</v>
      </c>
      <c r="AB9220">
        <v>21717</v>
      </c>
      <c r="AC9220" t="s">
        <v>73</v>
      </c>
    </row>
    <row r="9221" spans="1:29" x14ac:dyDescent="0.3">
      <c r="A9221" s="1" t="s">
        <v>29</v>
      </c>
      <c r="B9221" t="s">
        <v>96</v>
      </c>
      <c r="C9221" t="s">
        <v>1194</v>
      </c>
      <c r="D9221" t="s">
        <v>98</v>
      </c>
      <c r="E9221">
        <v>5</v>
      </c>
      <c r="F9221" t="s">
        <v>99</v>
      </c>
      <c r="G9221" t="s">
        <v>579</v>
      </c>
      <c r="H9221" t="s">
        <v>35</v>
      </c>
      <c r="I9221" t="s">
        <v>2940</v>
      </c>
      <c r="J9221" t="s">
        <v>1380</v>
      </c>
      <c r="K9221" t="s">
        <v>19646</v>
      </c>
      <c r="L9221" t="s">
        <v>19647</v>
      </c>
      <c r="M9221" t="s">
        <v>105</v>
      </c>
      <c r="N9221" t="s">
        <v>40</v>
      </c>
      <c r="O9221">
        <v>22539</v>
      </c>
      <c r="P9221">
        <v>26616</v>
      </c>
      <c r="Q9221" t="s">
        <v>95</v>
      </c>
      <c r="R9221">
        <v>247</v>
      </c>
      <c r="S9221" s="2">
        <v>44740</v>
      </c>
      <c r="T9221" s="2">
        <v>44765</v>
      </c>
      <c r="U9221">
        <v>0</v>
      </c>
      <c r="V9221" t="s">
        <v>71</v>
      </c>
      <c r="W9221">
        <v>478</v>
      </c>
      <c r="X9221" t="s">
        <v>60</v>
      </c>
      <c r="Y9221" t="s">
        <v>72</v>
      </c>
      <c r="Z9221">
        <v>0</v>
      </c>
      <c r="AA9221">
        <v>21</v>
      </c>
      <c r="AB9221">
        <v>26109</v>
      </c>
      <c r="AC9221" t="s">
        <v>46</v>
      </c>
    </row>
    <row r="9222" spans="1:29" x14ac:dyDescent="0.3">
      <c r="A9222" s="1" t="s">
        <v>47</v>
      </c>
      <c r="B9222" t="s">
        <v>145</v>
      </c>
      <c r="C9222" t="s">
        <v>688</v>
      </c>
      <c r="D9222" t="s">
        <v>155</v>
      </c>
      <c r="E9222">
        <v>4</v>
      </c>
      <c r="F9222" t="s">
        <v>271</v>
      </c>
      <c r="G9222" t="s">
        <v>1110</v>
      </c>
      <c r="H9222" t="s">
        <v>35</v>
      </c>
      <c r="I9222" t="s">
        <v>791</v>
      </c>
      <c r="J9222" t="s">
        <v>2441</v>
      </c>
      <c r="K9222" t="s">
        <v>19648</v>
      </c>
      <c r="L9222" t="s">
        <v>19649</v>
      </c>
      <c r="M9222" t="s">
        <v>1762</v>
      </c>
      <c r="N9222" t="s">
        <v>94</v>
      </c>
      <c r="O9222">
        <v>13301</v>
      </c>
      <c r="P9222">
        <v>15449</v>
      </c>
      <c r="Q9222" t="s">
        <v>95</v>
      </c>
      <c r="R9222">
        <v>199</v>
      </c>
      <c r="S9222" s="2">
        <v>44896</v>
      </c>
      <c r="T9222" s="2">
        <v>44922</v>
      </c>
      <c r="U9222">
        <v>0</v>
      </c>
      <c r="V9222" t="s">
        <v>71</v>
      </c>
      <c r="W9222">
        <v>598</v>
      </c>
      <c r="X9222" t="s">
        <v>60</v>
      </c>
      <c r="Y9222" t="s">
        <v>45</v>
      </c>
      <c r="Z9222">
        <v>0</v>
      </c>
      <c r="AA9222">
        <v>164</v>
      </c>
      <c r="AB9222">
        <v>14272</v>
      </c>
      <c r="AC9222" t="s">
        <v>73</v>
      </c>
    </row>
    <row r="9223" spans="1:29" x14ac:dyDescent="0.3">
      <c r="A9223" s="1" t="s">
        <v>47</v>
      </c>
      <c r="B9223" t="s">
        <v>108</v>
      </c>
      <c r="C9223" t="s">
        <v>270</v>
      </c>
      <c r="D9223" t="s">
        <v>169</v>
      </c>
      <c r="E9223">
        <v>6</v>
      </c>
      <c r="F9223" t="s">
        <v>77</v>
      </c>
      <c r="G9223" t="s">
        <v>202</v>
      </c>
      <c r="H9223" t="s">
        <v>35</v>
      </c>
      <c r="I9223" t="s">
        <v>3002</v>
      </c>
      <c r="J9223" t="s">
        <v>7170</v>
      </c>
      <c r="K9223" t="s">
        <v>19650</v>
      </c>
      <c r="L9223" t="s">
        <v>19651</v>
      </c>
      <c r="M9223" t="s">
        <v>1402</v>
      </c>
      <c r="N9223" t="s">
        <v>84</v>
      </c>
      <c r="O9223">
        <v>8054</v>
      </c>
      <c r="P9223">
        <v>11468</v>
      </c>
      <c r="Q9223" t="s">
        <v>95</v>
      </c>
      <c r="R9223">
        <v>703</v>
      </c>
      <c r="S9223" s="2">
        <v>44638</v>
      </c>
      <c r="T9223" s="2">
        <v>44654</v>
      </c>
      <c r="U9223">
        <v>0</v>
      </c>
      <c r="V9223" t="s">
        <v>85</v>
      </c>
      <c r="W9223">
        <v>603</v>
      </c>
      <c r="X9223" t="s">
        <v>60</v>
      </c>
      <c r="Y9223" t="s">
        <v>45</v>
      </c>
      <c r="Z9223">
        <v>0</v>
      </c>
      <c r="AA9223">
        <v>565</v>
      </c>
      <c r="AB9223">
        <v>8764</v>
      </c>
      <c r="AC9223" t="s">
        <v>46</v>
      </c>
    </row>
    <row r="9224" spans="1:29" x14ac:dyDescent="0.3">
      <c r="A9224" s="1" t="s">
        <v>29</v>
      </c>
      <c r="B9224" t="s">
        <v>96</v>
      </c>
      <c r="C9224" t="s">
        <v>661</v>
      </c>
      <c r="D9224" t="s">
        <v>98</v>
      </c>
      <c r="E9224">
        <v>4</v>
      </c>
      <c r="F9224" t="s">
        <v>77</v>
      </c>
      <c r="G9224" t="s">
        <v>980</v>
      </c>
      <c r="H9224" t="s">
        <v>79</v>
      </c>
      <c r="I9224" t="s">
        <v>1589</v>
      </c>
      <c r="J9224" t="s">
        <v>5343</v>
      </c>
      <c r="K9224" t="s">
        <v>19652</v>
      </c>
      <c r="L9224" t="s">
        <v>19653</v>
      </c>
      <c r="M9224" t="s">
        <v>1136</v>
      </c>
      <c r="N9224" t="s">
        <v>58</v>
      </c>
      <c r="O9224">
        <v>6004</v>
      </c>
      <c r="P9224">
        <v>9766</v>
      </c>
      <c r="Q9224" t="s">
        <v>41</v>
      </c>
      <c r="R9224">
        <v>329</v>
      </c>
      <c r="S9224" s="2">
        <v>44931</v>
      </c>
      <c r="T9224" s="2">
        <v>44950</v>
      </c>
      <c r="U9224">
        <v>0</v>
      </c>
      <c r="V9224" t="s">
        <v>43</v>
      </c>
      <c r="W9224">
        <v>663</v>
      </c>
      <c r="X9224" t="s">
        <v>60</v>
      </c>
      <c r="Y9224" t="s">
        <v>61</v>
      </c>
      <c r="Z9224">
        <v>3505</v>
      </c>
      <c r="AA9224">
        <v>770</v>
      </c>
      <c r="AB9224">
        <v>8701</v>
      </c>
      <c r="AC9224" t="s">
        <v>107</v>
      </c>
    </row>
    <row r="9225" spans="1:29" x14ac:dyDescent="0.3">
      <c r="A9225" s="1" t="s">
        <v>29</v>
      </c>
      <c r="B9225" t="s">
        <v>393</v>
      </c>
      <c r="C9225" t="s">
        <v>5713</v>
      </c>
      <c r="D9225" t="s">
        <v>178</v>
      </c>
      <c r="E9225">
        <v>9</v>
      </c>
      <c r="F9225" t="s">
        <v>186</v>
      </c>
      <c r="G9225" t="s">
        <v>463</v>
      </c>
      <c r="H9225" t="s">
        <v>35</v>
      </c>
      <c r="I9225" t="s">
        <v>1461</v>
      </c>
      <c r="J9225" t="s">
        <v>739</v>
      </c>
      <c r="K9225" t="s">
        <v>19654</v>
      </c>
      <c r="L9225" t="s">
        <v>19655</v>
      </c>
      <c r="M9225" t="s">
        <v>876</v>
      </c>
      <c r="N9225" t="s">
        <v>40</v>
      </c>
      <c r="O9225">
        <v>28534</v>
      </c>
      <c r="P9225">
        <v>33333</v>
      </c>
      <c r="Q9225" t="s">
        <v>41</v>
      </c>
      <c r="R9225">
        <v>362</v>
      </c>
      <c r="S9225" s="2">
        <v>45266</v>
      </c>
      <c r="T9225" s="2">
        <v>45277</v>
      </c>
      <c r="U9225">
        <v>0</v>
      </c>
      <c r="V9225" t="s">
        <v>43</v>
      </c>
      <c r="W9225">
        <v>476</v>
      </c>
      <c r="X9225" t="s">
        <v>60</v>
      </c>
      <c r="Y9225" t="s">
        <v>72</v>
      </c>
      <c r="Z9225">
        <v>0</v>
      </c>
      <c r="AA9225">
        <v>952</v>
      </c>
      <c r="AB9225">
        <v>33004</v>
      </c>
      <c r="AC9225" t="s">
        <v>46</v>
      </c>
    </row>
    <row r="9226" spans="1:29" x14ac:dyDescent="0.3">
      <c r="A9226" s="1" t="s">
        <v>29</v>
      </c>
      <c r="B9226" t="s">
        <v>62</v>
      </c>
      <c r="C9226" t="s">
        <v>1795</v>
      </c>
      <c r="D9226" t="s">
        <v>138</v>
      </c>
      <c r="E9226">
        <v>7</v>
      </c>
      <c r="F9226" t="s">
        <v>271</v>
      </c>
      <c r="G9226" t="s">
        <v>715</v>
      </c>
      <c r="H9226" t="s">
        <v>35</v>
      </c>
      <c r="I9226" t="s">
        <v>7568</v>
      </c>
      <c r="J9226" t="s">
        <v>3656</v>
      </c>
      <c r="K9226" t="s">
        <v>19656</v>
      </c>
      <c r="L9226" t="s">
        <v>19657</v>
      </c>
      <c r="M9226" t="s">
        <v>326</v>
      </c>
      <c r="N9226" t="s">
        <v>40</v>
      </c>
      <c r="O9226">
        <v>7209</v>
      </c>
      <c r="P9226">
        <v>10522</v>
      </c>
      <c r="Q9226" t="s">
        <v>41</v>
      </c>
      <c r="R9226">
        <v>574</v>
      </c>
      <c r="S9226" s="2">
        <v>44274</v>
      </c>
      <c r="T9226" s="2">
        <v>44276</v>
      </c>
      <c r="U9226">
        <v>0</v>
      </c>
      <c r="V9226" t="s">
        <v>43</v>
      </c>
      <c r="W9226">
        <v>492</v>
      </c>
      <c r="X9226" t="s">
        <v>60</v>
      </c>
      <c r="Y9226" t="s">
        <v>45</v>
      </c>
      <c r="Z9226">
        <v>0</v>
      </c>
      <c r="AA9226">
        <v>591</v>
      </c>
      <c r="AB9226">
        <v>9750</v>
      </c>
      <c r="AC9226" t="s">
        <v>73</v>
      </c>
    </row>
    <row r="9227" spans="1:29" x14ac:dyDescent="0.3">
      <c r="A9227" s="1" t="s">
        <v>29</v>
      </c>
      <c r="B9227" t="s">
        <v>62</v>
      </c>
      <c r="C9227" t="s">
        <v>2040</v>
      </c>
      <c r="D9227" t="s">
        <v>76</v>
      </c>
      <c r="E9227">
        <v>2</v>
      </c>
      <c r="F9227" t="s">
        <v>64</v>
      </c>
      <c r="G9227" t="s">
        <v>802</v>
      </c>
      <c r="H9227" t="s">
        <v>35</v>
      </c>
      <c r="I9227" t="s">
        <v>19658</v>
      </c>
      <c r="J9227" t="s">
        <v>566</v>
      </c>
      <c r="K9227" t="s">
        <v>19659</v>
      </c>
      <c r="L9227" t="s">
        <v>19660</v>
      </c>
      <c r="M9227" t="s">
        <v>326</v>
      </c>
      <c r="N9227" t="s">
        <v>58</v>
      </c>
      <c r="O9227">
        <v>26471</v>
      </c>
      <c r="P9227">
        <v>30308</v>
      </c>
      <c r="Q9227" t="s">
        <v>59</v>
      </c>
      <c r="R9227">
        <v>371</v>
      </c>
      <c r="S9227" s="2">
        <v>44841</v>
      </c>
      <c r="T9227" s="2">
        <v>44842</v>
      </c>
      <c r="U9227">
        <v>17811</v>
      </c>
      <c r="V9227" t="s">
        <v>85</v>
      </c>
      <c r="W9227">
        <v>742</v>
      </c>
      <c r="X9227" t="s">
        <v>60</v>
      </c>
      <c r="Y9227" t="s">
        <v>61</v>
      </c>
      <c r="Z9227">
        <v>3410</v>
      </c>
      <c r="AA9227">
        <v>175</v>
      </c>
      <c r="AB9227">
        <v>29198</v>
      </c>
      <c r="AC9227" t="s">
        <v>73</v>
      </c>
    </row>
    <row r="9228" spans="1:29" x14ac:dyDescent="0.3">
      <c r="A9228" s="1" t="s">
        <v>47</v>
      </c>
      <c r="B9228" t="s">
        <v>153</v>
      </c>
      <c r="C9228" t="s">
        <v>7253</v>
      </c>
      <c r="D9228" t="s">
        <v>155</v>
      </c>
      <c r="E9228">
        <v>1</v>
      </c>
      <c r="F9228" t="s">
        <v>186</v>
      </c>
      <c r="G9228" t="s">
        <v>620</v>
      </c>
      <c r="H9228" t="s">
        <v>35</v>
      </c>
      <c r="I9228" t="s">
        <v>1589</v>
      </c>
      <c r="J9228" t="s">
        <v>2733</v>
      </c>
      <c r="K9228" t="s">
        <v>19661</v>
      </c>
      <c r="L9228" t="s">
        <v>13273</v>
      </c>
      <c r="M9228" t="s">
        <v>255</v>
      </c>
      <c r="N9228" t="s">
        <v>40</v>
      </c>
      <c r="O9228">
        <v>14042</v>
      </c>
      <c r="P9228">
        <v>17251</v>
      </c>
      <c r="Q9228" t="s">
        <v>59</v>
      </c>
      <c r="R9228">
        <v>386</v>
      </c>
      <c r="S9228" s="2">
        <v>44439</v>
      </c>
      <c r="T9228" t="s">
        <v>42</v>
      </c>
      <c r="U9228">
        <v>34869</v>
      </c>
      <c r="V9228" t="s">
        <v>43</v>
      </c>
      <c r="W9228">
        <v>565</v>
      </c>
      <c r="X9228" t="s">
        <v>44</v>
      </c>
      <c r="Y9228" t="s">
        <v>45</v>
      </c>
      <c r="Z9228">
        <v>0</v>
      </c>
      <c r="AA9228">
        <v>861</v>
      </c>
      <c r="AB9228">
        <v>15880</v>
      </c>
      <c r="AC9228" t="s">
        <v>73</v>
      </c>
    </row>
    <row r="9229" spans="1:29" x14ac:dyDescent="0.3">
      <c r="A9229" s="1" t="s">
        <v>29</v>
      </c>
      <c r="B9229" t="s">
        <v>74</v>
      </c>
      <c r="C9229" t="s">
        <v>75</v>
      </c>
      <c r="D9229" t="s">
        <v>257</v>
      </c>
      <c r="E9229">
        <v>9</v>
      </c>
      <c r="F9229" t="s">
        <v>120</v>
      </c>
      <c r="G9229" t="s">
        <v>1180</v>
      </c>
      <c r="H9229" t="s">
        <v>79</v>
      </c>
      <c r="I9229" t="s">
        <v>210</v>
      </c>
      <c r="J9229" t="s">
        <v>1450</v>
      </c>
      <c r="K9229">
        <f>1-124-903-5266</f>
        <v>-6292</v>
      </c>
      <c r="L9229" t="s">
        <v>19662</v>
      </c>
      <c r="M9229" t="s">
        <v>842</v>
      </c>
      <c r="N9229" t="s">
        <v>40</v>
      </c>
      <c r="O9229">
        <v>21105</v>
      </c>
      <c r="P9229">
        <v>23180</v>
      </c>
      <c r="Q9229" t="s">
        <v>59</v>
      </c>
      <c r="R9229">
        <v>565</v>
      </c>
      <c r="S9229" s="2">
        <v>45258</v>
      </c>
      <c r="T9229" t="s">
        <v>42</v>
      </c>
      <c r="U9229">
        <v>23590</v>
      </c>
      <c r="V9229" t="s">
        <v>85</v>
      </c>
      <c r="W9229">
        <v>426</v>
      </c>
      <c r="X9229" t="s">
        <v>44</v>
      </c>
      <c r="Y9229" t="s">
        <v>45</v>
      </c>
      <c r="Z9229">
        <v>0</v>
      </c>
      <c r="AA9229">
        <v>836</v>
      </c>
      <c r="AB9229">
        <v>23106</v>
      </c>
      <c r="AC9229" t="s">
        <v>46</v>
      </c>
    </row>
    <row r="9230" spans="1:29" x14ac:dyDescent="0.3">
      <c r="A9230" s="1" t="s">
        <v>29</v>
      </c>
      <c r="B9230" t="s">
        <v>393</v>
      </c>
      <c r="C9230" t="s">
        <v>5713</v>
      </c>
      <c r="D9230" t="s">
        <v>155</v>
      </c>
      <c r="E9230">
        <v>1</v>
      </c>
      <c r="F9230" t="s">
        <v>186</v>
      </c>
      <c r="G9230" t="s">
        <v>650</v>
      </c>
      <c r="H9230" t="s">
        <v>79</v>
      </c>
      <c r="I9230" t="s">
        <v>427</v>
      </c>
      <c r="J9230" t="s">
        <v>80</v>
      </c>
      <c r="K9230" t="s">
        <v>19663</v>
      </c>
      <c r="L9230" t="s">
        <v>19664</v>
      </c>
      <c r="M9230" t="s">
        <v>1244</v>
      </c>
      <c r="N9230" t="s">
        <v>58</v>
      </c>
      <c r="O9230">
        <v>27496</v>
      </c>
      <c r="P9230">
        <v>31730</v>
      </c>
      <c r="Q9230" t="s">
        <v>41</v>
      </c>
      <c r="R9230">
        <v>170</v>
      </c>
      <c r="S9230" s="2">
        <v>44391</v>
      </c>
      <c r="T9230" t="s">
        <v>42</v>
      </c>
      <c r="U9230">
        <v>0</v>
      </c>
      <c r="V9230" t="s">
        <v>85</v>
      </c>
      <c r="W9230">
        <v>787</v>
      </c>
      <c r="X9230" t="s">
        <v>44</v>
      </c>
      <c r="Y9230" t="s">
        <v>45</v>
      </c>
      <c r="Z9230">
        <v>4412</v>
      </c>
      <c r="AA9230">
        <v>582</v>
      </c>
      <c r="AB9230">
        <v>31125</v>
      </c>
      <c r="AC9230" t="s">
        <v>107</v>
      </c>
    </row>
    <row r="9231" spans="1:29" x14ac:dyDescent="0.3">
      <c r="A9231" s="1" t="s">
        <v>29</v>
      </c>
      <c r="B9231" t="s">
        <v>62</v>
      </c>
      <c r="C9231" t="s">
        <v>3533</v>
      </c>
      <c r="D9231" t="s">
        <v>185</v>
      </c>
      <c r="E9231">
        <v>7</v>
      </c>
      <c r="F9231" t="s">
        <v>186</v>
      </c>
      <c r="G9231" t="s">
        <v>187</v>
      </c>
      <c r="H9231" t="s">
        <v>79</v>
      </c>
      <c r="I9231" t="s">
        <v>1379</v>
      </c>
      <c r="J9231" t="s">
        <v>4977</v>
      </c>
      <c r="K9231" t="s">
        <v>19665</v>
      </c>
      <c r="L9231" t="s">
        <v>19666</v>
      </c>
      <c r="M9231" t="s">
        <v>1330</v>
      </c>
      <c r="N9231" t="s">
        <v>94</v>
      </c>
      <c r="O9231">
        <v>27270</v>
      </c>
      <c r="P9231">
        <v>30656</v>
      </c>
      <c r="Q9231" t="s">
        <v>59</v>
      </c>
      <c r="R9231">
        <v>205</v>
      </c>
      <c r="S9231" s="2">
        <v>44768</v>
      </c>
      <c r="T9231" s="2">
        <v>44771</v>
      </c>
      <c r="U9231">
        <v>43812</v>
      </c>
      <c r="V9231" t="s">
        <v>85</v>
      </c>
      <c r="W9231">
        <v>777</v>
      </c>
      <c r="X9231" t="s">
        <v>60</v>
      </c>
      <c r="Y9231" t="s">
        <v>72</v>
      </c>
      <c r="Z9231">
        <v>0</v>
      </c>
      <c r="AA9231">
        <v>140</v>
      </c>
      <c r="AB9231">
        <v>29683</v>
      </c>
      <c r="AC9231" t="s">
        <v>46</v>
      </c>
    </row>
    <row r="9232" spans="1:29" x14ac:dyDescent="0.3">
      <c r="A9232" s="1" t="s">
        <v>29</v>
      </c>
      <c r="B9232" t="s">
        <v>30</v>
      </c>
      <c r="C9232" t="s">
        <v>2490</v>
      </c>
      <c r="D9232" t="s">
        <v>178</v>
      </c>
      <c r="E9232">
        <v>9</v>
      </c>
      <c r="F9232" t="s">
        <v>33</v>
      </c>
      <c r="G9232" t="s">
        <v>411</v>
      </c>
      <c r="H9232" t="s">
        <v>35</v>
      </c>
      <c r="I9232" t="s">
        <v>417</v>
      </c>
      <c r="J9232" t="s">
        <v>524</v>
      </c>
      <c r="K9232" t="s">
        <v>19667</v>
      </c>
      <c r="L9232" t="s">
        <v>19668</v>
      </c>
      <c r="M9232" t="s">
        <v>825</v>
      </c>
      <c r="N9232" t="s">
        <v>40</v>
      </c>
      <c r="O9232">
        <v>22773</v>
      </c>
      <c r="P9232">
        <v>26964</v>
      </c>
      <c r="Q9232" t="s">
        <v>95</v>
      </c>
      <c r="R9232">
        <v>434</v>
      </c>
      <c r="S9232" s="2">
        <v>44533</v>
      </c>
      <c r="T9232" t="s">
        <v>42</v>
      </c>
      <c r="U9232">
        <v>0</v>
      </c>
      <c r="V9232" t="s">
        <v>85</v>
      </c>
      <c r="W9232">
        <v>678</v>
      </c>
      <c r="X9232" t="s">
        <v>44</v>
      </c>
      <c r="Y9232" t="s">
        <v>61</v>
      </c>
      <c r="Z9232">
        <v>0</v>
      </c>
      <c r="AA9232">
        <v>867</v>
      </c>
      <c r="AB9232">
        <v>25616</v>
      </c>
      <c r="AC9232" t="s">
        <v>46</v>
      </c>
    </row>
    <row r="9233" spans="1:29" x14ac:dyDescent="0.3">
      <c r="A9233" s="1" t="s">
        <v>47</v>
      </c>
      <c r="B9233" t="s">
        <v>592</v>
      </c>
      <c r="C9233" t="s">
        <v>3650</v>
      </c>
      <c r="D9233" t="s">
        <v>98</v>
      </c>
      <c r="E9233">
        <v>4</v>
      </c>
      <c r="F9233" t="s">
        <v>186</v>
      </c>
      <c r="G9233" t="s">
        <v>535</v>
      </c>
      <c r="H9233" t="s">
        <v>79</v>
      </c>
      <c r="I9233" t="s">
        <v>1287</v>
      </c>
      <c r="J9233" t="s">
        <v>3218</v>
      </c>
      <c r="K9233" t="s">
        <v>19669</v>
      </c>
      <c r="L9233" t="s">
        <v>19670</v>
      </c>
      <c r="M9233" t="s">
        <v>1948</v>
      </c>
      <c r="N9233" t="s">
        <v>94</v>
      </c>
      <c r="O9233">
        <v>13637</v>
      </c>
      <c r="P9233">
        <v>16982</v>
      </c>
      <c r="Q9233" t="s">
        <v>41</v>
      </c>
      <c r="R9233">
        <v>189</v>
      </c>
      <c r="S9233" s="2">
        <v>45091</v>
      </c>
      <c r="T9233" t="s">
        <v>42</v>
      </c>
      <c r="U9233">
        <v>0</v>
      </c>
      <c r="V9233" t="s">
        <v>43</v>
      </c>
      <c r="W9233">
        <v>536</v>
      </c>
      <c r="X9233" t="s">
        <v>44</v>
      </c>
      <c r="Y9233" t="s">
        <v>45</v>
      </c>
      <c r="Z9233">
        <v>0</v>
      </c>
      <c r="AA9233">
        <v>290</v>
      </c>
      <c r="AB9233">
        <v>13727</v>
      </c>
      <c r="AC9233" t="s">
        <v>107</v>
      </c>
    </row>
    <row r="9234" spans="1:29" x14ac:dyDescent="0.3">
      <c r="A9234" s="1" t="s">
        <v>47</v>
      </c>
      <c r="B9234" t="s">
        <v>176</v>
      </c>
      <c r="C9234" t="s">
        <v>3609</v>
      </c>
      <c r="D9234" t="s">
        <v>155</v>
      </c>
      <c r="E9234">
        <v>6</v>
      </c>
      <c r="F9234" t="s">
        <v>129</v>
      </c>
      <c r="G9234" t="s">
        <v>1528</v>
      </c>
      <c r="H9234" t="s">
        <v>79</v>
      </c>
      <c r="I9234" t="s">
        <v>827</v>
      </c>
      <c r="J9234" t="s">
        <v>553</v>
      </c>
      <c r="K9234">
        <v>6868855945</v>
      </c>
      <c r="L9234" t="s">
        <v>19671</v>
      </c>
      <c r="M9234" t="s">
        <v>296</v>
      </c>
      <c r="N9234" t="s">
        <v>84</v>
      </c>
      <c r="O9234">
        <v>4753</v>
      </c>
      <c r="P9234">
        <v>8195</v>
      </c>
      <c r="Q9234" t="s">
        <v>59</v>
      </c>
      <c r="R9234">
        <v>64</v>
      </c>
      <c r="S9234" s="2">
        <v>45344</v>
      </c>
      <c r="T9234" t="s">
        <v>42</v>
      </c>
      <c r="U9234">
        <v>5395</v>
      </c>
      <c r="V9234" t="s">
        <v>43</v>
      </c>
      <c r="W9234">
        <v>758</v>
      </c>
      <c r="X9234" t="s">
        <v>44</v>
      </c>
      <c r="Y9234" t="s">
        <v>72</v>
      </c>
      <c r="Z9234">
        <v>0</v>
      </c>
      <c r="AA9234">
        <v>489</v>
      </c>
      <c r="AB9234">
        <v>5094</v>
      </c>
      <c r="AC9234" t="s">
        <v>107</v>
      </c>
    </row>
    <row r="9235" spans="1:29" x14ac:dyDescent="0.3">
      <c r="A9235" s="1" t="s">
        <v>47</v>
      </c>
      <c r="B9235" t="s">
        <v>592</v>
      </c>
      <c r="C9235" t="s">
        <v>2536</v>
      </c>
      <c r="D9235" t="s">
        <v>178</v>
      </c>
      <c r="E9235">
        <v>3</v>
      </c>
      <c r="F9235" t="s">
        <v>99</v>
      </c>
      <c r="G9235" t="s">
        <v>1638</v>
      </c>
      <c r="H9235" t="s">
        <v>35</v>
      </c>
      <c r="I9235" t="s">
        <v>1043</v>
      </c>
      <c r="J9235" t="s">
        <v>7584</v>
      </c>
      <c r="K9235" t="s">
        <v>19672</v>
      </c>
      <c r="L9235" t="s">
        <v>19673</v>
      </c>
      <c r="M9235" t="s">
        <v>3019</v>
      </c>
      <c r="N9235" t="s">
        <v>94</v>
      </c>
      <c r="O9235">
        <v>19621</v>
      </c>
      <c r="P9235">
        <v>23348</v>
      </c>
      <c r="Q9235" t="s">
        <v>59</v>
      </c>
      <c r="R9235">
        <v>576</v>
      </c>
      <c r="S9235" s="2">
        <v>44678</v>
      </c>
      <c r="T9235" t="s">
        <v>42</v>
      </c>
      <c r="U9235">
        <v>1231</v>
      </c>
      <c r="V9235" t="s">
        <v>106</v>
      </c>
      <c r="W9235">
        <v>693</v>
      </c>
      <c r="X9235" t="s">
        <v>44</v>
      </c>
      <c r="Y9235" t="s">
        <v>72</v>
      </c>
      <c r="Z9235">
        <v>0</v>
      </c>
      <c r="AA9235">
        <v>819</v>
      </c>
      <c r="AB9235">
        <v>23174</v>
      </c>
      <c r="AC9235" t="s">
        <v>46</v>
      </c>
    </row>
    <row r="9236" spans="1:29" x14ac:dyDescent="0.3">
      <c r="A9236" s="1" t="s">
        <v>29</v>
      </c>
      <c r="B9236" t="s">
        <v>62</v>
      </c>
      <c r="C9236" t="s">
        <v>2097</v>
      </c>
      <c r="D9236" t="s">
        <v>387</v>
      </c>
      <c r="E9236">
        <v>8</v>
      </c>
      <c r="F9236" t="s">
        <v>99</v>
      </c>
      <c r="G9236" t="s">
        <v>631</v>
      </c>
      <c r="H9236" t="s">
        <v>79</v>
      </c>
      <c r="I9236" t="s">
        <v>1441</v>
      </c>
      <c r="J9236" t="s">
        <v>141</v>
      </c>
      <c r="K9236" t="s">
        <v>19674</v>
      </c>
      <c r="L9236" t="s">
        <v>19675</v>
      </c>
      <c r="M9236" t="s">
        <v>326</v>
      </c>
      <c r="N9236" t="s">
        <v>58</v>
      </c>
      <c r="O9236">
        <v>6442</v>
      </c>
      <c r="P9236">
        <v>10146</v>
      </c>
      <c r="Q9236" t="s">
        <v>41</v>
      </c>
      <c r="R9236">
        <v>141</v>
      </c>
      <c r="S9236" s="2">
        <v>44760</v>
      </c>
      <c r="T9236" s="2">
        <v>44786</v>
      </c>
      <c r="U9236">
        <v>0</v>
      </c>
      <c r="V9236" t="s">
        <v>85</v>
      </c>
      <c r="W9236">
        <v>558</v>
      </c>
      <c r="X9236" t="s">
        <v>60</v>
      </c>
      <c r="Y9236" t="s">
        <v>61</v>
      </c>
      <c r="Z9236">
        <v>3226</v>
      </c>
      <c r="AA9236">
        <v>806</v>
      </c>
      <c r="AB9236">
        <v>7552</v>
      </c>
      <c r="AC9236" t="s">
        <v>46</v>
      </c>
    </row>
    <row r="9237" spans="1:29" x14ac:dyDescent="0.3">
      <c r="A9237" s="1" t="s">
        <v>47</v>
      </c>
      <c r="B9237" t="s">
        <v>161</v>
      </c>
      <c r="C9237" t="s">
        <v>278</v>
      </c>
      <c r="D9237" t="s">
        <v>119</v>
      </c>
      <c r="E9237">
        <v>1</v>
      </c>
      <c r="F9237" t="s">
        <v>51</v>
      </c>
      <c r="G9237" t="s">
        <v>52</v>
      </c>
      <c r="H9237" t="s">
        <v>79</v>
      </c>
      <c r="I9237" t="s">
        <v>883</v>
      </c>
      <c r="J9237" t="s">
        <v>2941</v>
      </c>
      <c r="K9237" t="s">
        <v>19676</v>
      </c>
      <c r="L9237" t="s">
        <v>19677</v>
      </c>
      <c r="M9237" t="s">
        <v>1578</v>
      </c>
      <c r="N9237" t="s">
        <v>84</v>
      </c>
      <c r="O9237">
        <v>19117</v>
      </c>
      <c r="P9237">
        <v>21225</v>
      </c>
      <c r="Q9237" t="s">
        <v>95</v>
      </c>
      <c r="R9237">
        <v>391</v>
      </c>
      <c r="S9237" s="2">
        <v>44431</v>
      </c>
      <c r="T9237" s="2">
        <v>44438</v>
      </c>
      <c r="U9237">
        <v>0</v>
      </c>
      <c r="V9237" t="s">
        <v>106</v>
      </c>
      <c r="W9237">
        <v>644</v>
      </c>
      <c r="X9237" t="s">
        <v>60</v>
      </c>
      <c r="Y9237" t="s">
        <v>61</v>
      </c>
      <c r="Z9237">
        <v>0</v>
      </c>
      <c r="AA9237">
        <v>521</v>
      </c>
      <c r="AB9237">
        <v>20194</v>
      </c>
      <c r="AC9237" t="s">
        <v>73</v>
      </c>
    </row>
    <row r="9238" spans="1:29" x14ac:dyDescent="0.3">
      <c r="A9238" s="1" t="s">
        <v>29</v>
      </c>
      <c r="B9238" t="s">
        <v>96</v>
      </c>
      <c r="C9238" t="s">
        <v>1906</v>
      </c>
      <c r="D9238" t="s">
        <v>201</v>
      </c>
      <c r="E9238">
        <v>10</v>
      </c>
      <c r="F9238" t="s">
        <v>99</v>
      </c>
      <c r="G9238" t="s">
        <v>710</v>
      </c>
      <c r="H9238" t="s">
        <v>79</v>
      </c>
      <c r="I9238" t="s">
        <v>1403</v>
      </c>
      <c r="J9238" t="s">
        <v>319</v>
      </c>
      <c r="K9238" t="s">
        <v>19678</v>
      </c>
      <c r="L9238" t="s">
        <v>19679</v>
      </c>
      <c r="M9238" t="s">
        <v>105</v>
      </c>
      <c r="N9238" t="s">
        <v>94</v>
      </c>
      <c r="O9238">
        <v>12749</v>
      </c>
      <c r="P9238">
        <v>14905</v>
      </c>
      <c r="Q9238" t="s">
        <v>41</v>
      </c>
      <c r="R9238">
        <v>110</v>
      </c>
      <c r="S9238" s="2">
        <v>44789</v>
      </c>
      <c r="T9238" s="2">
        <v>44798</v>
      </c>
      <c r="U9238">
        <v>0</v>
      </c>
      <c r="V9238" t="s">
        <v>85</v>
      </c>
      <c r="W9238">
        <v>473</v>
      </c>
      <c r="X9238" t="s">
        <v>60</v>
      </c>
      <c r="Y9238" t="s">
        <v>72</v>
      </c>
      <c r="Z9238">
        <v>0</v>
      </c>
      <c r="AA9238">
        <v>893</v>
      </c>
      <c r="AB9238">
        <v>14708</v>
      </c>
      <c r="AC9238" t="s">
        <v>73</v>
      </c>
    </row>
    <row r="9239" spans="1:29" x14ac:dyDescent="0.3">
      <c r="A9239" s="1" t="s">
        <v>29</v>
      </c>
      <c r="B9239" t="s">
        <v>228</v>
      </c>
      <c r="C9239" t="s">
        <v>467</v>
      </c>
      <c r="D9239" t="s">
        <v>178</v>
      </c>
      <c r="E9239">
        <v>9</v>
      </c>
      <c r="F9239" t="s">
        <v>33</v>
      </c>
      <c r="G9239" t="s">
        <v>179</v>
      </c>
      <c r="H9239" t="s">
        <v>79</v>
      </c>
      <c r="I9239" t="s">
        <v>1611</v>
      </c>
      <c r="J9239" t="s">
        <v>524</v>
      </c>
      <c r="K9239" t="s">
        <v>19680</v>
      </c>
      <c r="L9239" t="s">
        <v>19681</v>
      </c>
      <c r="M9239" t="s">
        <v>473</v>
      </c>
      <c r="N9239" t="s">
        <v>40</v>
      </c>
      <c r="O9239">
        <v>29216</v>
      </c>
      <c r="P9239">
        <v>32571</v>
      </c>
      <c r="Q9239" t="s">
        <v>41</v>
      </c>
      <c r="R9239">
        <v>493</v>
      </c>
      <c r="S9239" s="2">
        <v>44763</v>
      </c>
      <c r="T9239" t="s">
        <v>42</v>
      </c>
      <c r="U9239">
        <v>0</v>
      </c>
      <c r="V9239" t="s">
        <v>106</v>
      </c>
      <c r="W9239">
        <v>535</v>
      </c>
      <c r="X9239" t="s">
        <v>44</v>
      </c>
      <c r="Y9239" t="s">
        <v>61</v>
      </c>
      <c r="Z9239">
        <v>0</v>
      </c>
      <c r="AA9239">
        <v>772</v>
      </c>
      <c r="AB9239">
        <v>31093</v>
      </c>
      <c r="AC9239" t="s">
        <v>73</v>
      </c>
    </row>
    <row r="9240" spans="1:29" x14ac:dyDescent="0.3">
      <c r="A9240" s="1" t="s">
        <v>47</v>
      </c>
      <c r="B9240" t="s">
        <v>161</v>
      </c>
      <c r="C9240" t="s">
        <v>1434</v>
      </c>
      <c r="D9240" t="s">
        <v>119</v>
      </c>
      <c r="E9240">
        <v>3</v>
      </c>
      <c r="F9240" t="s">
        <v>129</v>
      </c>
      <c r="G9240" t="s">
        <v>944</v>
      </c>
      <c r="H9240" t="s">
        <v>79</v>
      </c>
      <c r="I9240" t="s">
        <v>1769</v>
      </c>
      <c r="J9240" t="s">
        <v>524</v>
      </c>
      <c r="K9240" t="s">
        <v>19682</v>
      </c>
      <c r="L9240" t="s">
        <v>19683</v>
      </c>
      <c r="M9240" t="s">
        <v>2032</v>
      </c>
      <c r="N9240" t="s">
        <v>58</v>
      </c>
      <c r="O9240">
        <v>13273</v>
      </c>
      <c r="P9240">
        <v>15283</v>
      </c>
      <c r="Q9240" t="s">
        <v>41</v>
      </c>
      <c r="R9240">
        <v>202</v>
      </c>
      <c r="S9240" s="2">
        <v>45247</v>
      </c>
      <c r="T9240" s="2">
        <v>45263</v>
      </c>
      <c r="U9240">
        <v>0</v>
      </c>
      <c r="V9240" t="s">
        <v>85</v>
      </c>
      <c r="W9240">
        <v>589</v>
      </c>
      <c r="X9240" t="s">
        <v>60</v>
      </c>
      <c r="Y9240" t="s">
        <v>45</v>
      </c>
      <c r="Z9240">
        <v>4204</v>
      </c>
      <c r="AA9240">
        <v>151</v>
      </c>
      <c r="AB9240">
        <v>15154</v>
      </c>
      <c r="AC9240" t="s">
        <v>107</v>
      </c>
    </row>
    <row r="9241" spans="1:29" x14ac:dyDescent="0.3">
      <c r="A9241" s="1" t="s">
        <v>47</v>
      </c>
      <c r="B9241" t="s">
        <v>592</v>
      </c>
      <c r="C9241" t="s">
        <v>2761</v>
      </c>
      <c r="D9241" t="s">
        <v>128</v>
      </c>
      <c r="E9241">
        <v>7</v>
      </c>
      <c r="F9241" t="s">
        <v>271</v>
      </c>
      <c r="G9241" t="s">
        <v>1110</v>
      </c>
      <c r="H9241" t="s">
        <v>35</v>
      </c>
      <c r="I9241" t="s">
        <v>7842</v>
      </c>
      <c r="J9241" t="s">
        <v>1520</v>
      </c>
      <c r="K9241">
        <v>9976305295</v>
      </c>
      <c r="L9241" t="s">
        <v>19684</v>
      </c>
      <c r="M9241" t="s">
        <v>1449</v>
      </c>
      <c r="N9241" t="s">
        <v>84</v>
      </c>
      <c r="O9241">
        <v>8577</v>
      </c>
      <c r="P9241">
        <v>12512</v>
      </c>
      <c r="Q9241" t="s">
        <v>41</v>
      </c>
      <c r="R9241">
        <v>737</v>
      </c>
      <c r="S9241" s="2">
        <v>44959</v>
      </c>
      <c r="T9241" t="s">
        <v>42</v>
      </c>
      <c r="U9241">
        <v>0</v>
      </c>
      <c r="V9241" t="s">
        <v>71</v>
      </c>
      <c r="W9241">
        <v>458</v>
      </c>
      <c r="X9241" t="s">
        <v>44</v>
      </c>
      <c r="Y9241" t="s">
        <v>45</v>
      </c>
      <c r="Z9241">
        <v>0</v>
      </c>
      <c r="AA9241">
        <v>58</v>
      </c>
      <c r="AB9241">
        <v>12091</v>
      </c>
      <c r="AC9241" t="s">
        <v>73</v>
      </c>
    </row>
    <row r="9242" spans="1:29" x14ac:dyDescent="0.3">
      <c r="A9242" s="1" t="s">
        <v>29</v>
      </c>
      <c r="B9242" t="s">
        <v>393</v>
      </c>
      <c r="C9242" t="s">
        <v>5713</v>
      </c>
      <c r="D9242" t="s">
        <v>257</v>
      </c>
      <c r="E9242">
        <v>3</v>
      </c>
      <c r="F9242" t="s">
        <v>33</v>
      </c>
      <c r="G9242" t="s">
        <v>411</v>
      </c>
      <c r="H9242" t="s">
        <v>35</v>
      </c>
      <c r="I9242" t="s">
        <v>1817</v>
      </c>
      <c r="J9242" t="s">
        <v>347</v>
      </c>
      <c r="K9242" t="s">
        <v>19685</v>
      </c>
      <c r="L9242" t="s">
        <v>19686</v>
      </c>
      <c r="M9242" t="s">
        <v>654</v>
      </c>
      <c r="N9242" t="s">
        <v>58</v>
      </c>
      <c r="O9242">
        <v>4321</v>
      </c>
      <c r="P9242">
        <v>7464</v>
      </c>
      <c r="Q9242" t="s">
        <v>59</v>
      </c>
      <c r="R9242">
        <v>317</v>
      </c>
      <c r="S9242" s="2">
        <v>44283</v>
      </c>
      <c r="T9242" s="2">
        <v>44302</v>
      </c>
      <c r="U9242">
        <v>38275</v>
      </c>
      <c r="V9242" t="s">
        <v>43</v>
      </c>
      <c r="W9242">
        <v>691</v>
      </c>
      <c r="X9242" t="s">
        <v>60</v>
      </c>
      <c r="Y9242" t="s">
        <v>72</v>
      </c>
      <c r="Z9242">
        <v>2363</v>
      </c>
      <c r="AA9242">
        <v>65</v>
      </c>
      <c r="AB9242">
        <v>6116</v>
      </c>
      <c r="AC9242" t="s">
        <v>46</v>
      </c>
    </row>
    <row r="9243" spans="1:29" x14ac:dyDescent="0.3">
      <c r="A9243" s="1" t="s">
        <v>47</v>
      </c>
      <c r="B9243" t="s">
        <v>592</v>
      </c>
      <c r="C9243" t="s">
        <v>2147</v>
      </c>
      <c r="D9243" t="s">
        <v>257</v>
      </c>
      <c r="E9243">
        <v>5</v>
      </c>
      <c r="F9243" t="s">
        <v>64</v>
      </c>
      <c r="G9243" t="s">
        <v>88</v>
      </c>
      <c r="H9243" t="s">
        <v>35</v>
      </c>
      <c r="I9243" t="s">
        <v>8314</v>
      </c>
      <c r="J9243" t="s">
        <v>748</v>
      </c>
      <c r="K9243" t="s">
        <v>19687</v>
      </c>
      <c r="L9243" t="s">
        <v>19688</v>
      </c>
      <c r="M9243" t="s">
        <v>1151</v>
      </c>
      <c r="N9243" t="s">
        <v>84</v>
      </c>
      <c r="O9243">
        <v>14939</v>
      </c>
      <c r="P9243">
        <v>19757</v>
      </c>
      <c r="Q9243" t="s">
        <v>41</v>
      </c>
      <c r="R9243">
        <v>555</v>
      </c>
      <c r="S9243" s="2">
        <v>45141</v>
      </c>
      <c r="T9243" s="2">
        <v>45142</v>
      </c>
      <c r="U9243">
        <v>0</v>
      </c>
      <c r="V9243" t="s">
        <v>71</v>
      </c>
      <c r="W9243">
        <v>819</v>
      </c>
      <c r="X9243" t="s">
        <v>60</v>
      </c>
      <c r="Y9243" t="s">
        <v>72</v>
      </c>
      <c r="Z9243">
        <v>0</v>
      </c>
      <c r="AA9243">
        <v>282</v>
      </c>
      <c r="AB9243">
        <v>17222</v>
      </c>
      <c r="AC9243" t="s">
        <v>46</v>
      </c>
    </row>
    <row r="9244" spans="1:29" x14ac:dyDescent="0.3">
      <c r="A9244" s="1" t="s">
        <v>47</v>
      </c>
      <c r="B9244" t="s">
        <v>176</v>
      </c>
      <c r="C9244" t="s">
        <v>334</v>
      </c>
      <c r="D9244" t="s">
        <v>110</v>
      </c>
      <c r="E9244">
        <v>8</v>
      </c>
      <c r="F9244" t="s">
        <v>186</v>
      </c>
      <c r="G9244" t="s">
        <v>535</v>
      </c>
      <c r="H9244" t="s">
        <v>35</v>
      </c>
      <c r="I9244" t="s">
        <v>1246</v>
      </c>
      <c r="J9244" t="s">
        <v>1323</v>
      </c>
      <c r="K9244" t="s">
        <v>19689</v>
      </c>
      <c r="L9244" t="s">
        <v>19690</v>
      </c>
      <c r="M9244" t="s">
        <v>426</v>
      </c>
      <c r="N9244" t="s">
        <v>84</v>
      </c>
      <c r="O9244">
        <v>23024</v>
      </c>
      <c r="P9244">
        <v>26010</v>
      </c>
      <c r="Q9244" t="s">
        <v>41</v>
      </c>
      <c r="R9244">
        <v>336</v>
      </c>
      <c r="S9244" s="2">
        <v>44893</v>
      </c>
      <c r="T9244" t="s">
        <v>42</v>
      </c>
      <c r="U9244">
        <v>0</v>
      </c>
      <c r="V9244" t="s">
        <v>106</v>
      </c>
      <c r="W9244">
        <v>504</v>
      </c>
      <c r="X9244" t="s">
        <v>44</v>
      </c>
      <c r="Y9244" t="s">
        <v>45</v>
      </c>
      <c r="Z9244">
        <v>0</v>
      </c>
      <c r="AA9244">
        <v>160</v>
      </c>
      <c r="AB9244">
        <v>24493</v>
      </c>
      <c r="AC9244" t="s">
        <v>73</v>
      </c>
    </row>
    <row r="9245" spans="1:29" x14ac:dyDescent="0.3">
      <c r="A9245" s="1" t="s">
        <v>29</v>
      </c>
      <c r="B9245" t="s">
        <v>62</v>
      </c>
      <c r="C9245" t="s">
        <v>5704</v>
      </c>
      <c r="D9245" t="s">
        <v>50</v>
      </c>
      <c r="E9245">
        <v>2</v>
      </c>
      <c r="F9245" t="s">
        <v>51</v>
      </c>
      <c r="G9245" t="s">
        <v>285</v>
      </c>
      <c r="H9245" t="s">
        <v>35</v>
      </c>
      <c r="I9245" t="s">
        <v>1025</v>
      </c>
      <c r="J9245" t="s">
        <v>706</v>
      </c>
      <c r="K9245" t="s">
        <v>19691</v>
      </c>
      <c r="L9245" t="s">
        <v>19692</v>
      </c>
      <c r="M9245" t="s">
        <v>1976</v>
      </c>
      <c r="N9245" t="s">
        <v>94</v>
      </c>
      <c r="O9245">
        <v>9305</v>
      </c>
      <c r="P9245">
        <v>12806</v>
      </c>
      <c r="Q9245" t="s">
        <v>95</v>
      </c>
      <c r="R9245">
        <v>769</v>
      </c>
      <c r="S9245" s="2">
        <v>45038</v>
      </c>
      <c r="T9245" t="s">
        <v>42</v>
      </c>
      <c r="U9245">
        <v>0</v>
      </c>
      <c r="V9245" t="s">
        <v>106</v>
      </c>
      <c r="W9245">
        <v>510</v>
      </c>
      <c r="X9245" t="s">
        <v>44</v>
      </c>
      <c r="Y9245" t="s">
        <v>61</v>
      </c>
      <c r="Z9245">
        <v>0</v>
      </c>
      <c r="AA9245">
        <v>76</v>
      </c>
      <c r="AB9245">
        <v>10755</v>
      </c>
      <c r="AC9245" t="s">
        <v>107</v>
      </c>
    </row>
    <row r="9246" spans="1:29" x14ac:dyDescent="0.3">
      <c r="A9246" s="1" t="s">
        <v>29</v>
      </c>
      <c r="B9246" t="s">
        <v>541</v>
      </c>
      <c r="C9246" t="s">
        <v>604</v>
      </c>
      <c r="D9246" t="s">
        <v>387</v>
      </c>
      <c r="E9246">
        <v>4</v>
      </c>
      <c r="F9246" t="s">
        <v>33</v>
      </c>
      <c r="G9246" t="s">
        <v>451</v>
      </c>
      <c r="H9246" t="s">
        <v>35</v>
      </c>
      <c r="I9246" t="s">
        <v>265</v>
      </c>
      <c r="J9246" t="s">
        <v>10836</v>
      </c>
      <c r="K9246" t="s">
        <v>19693</v>
      </c>
      <c r="L9246" t="s">
        <v>19694</v>
      </c>
      <c r="M9246" t="s">
        <v>1193</v>
      </c>
      <c r="N9246" t="s">
        <v>58</v>
      </c>
      <c r="O9246">
        <v>15425</v>
      </c>
      <c r="P9246">
        <v>18023</v>
      </c>
      <c r="Q9246" t="s">
        <v>41</v>
      </c>
      <c r="R9246">
        <v>743</v>
      </c>
      <c r="S9246" s="2">
        <v>44985</v>
      </c>
      <c r="T9246" t="s">
        <v>42</v>
      </c>
      <c r="U9246">
        <v>0</v>
      </c>
      <c r="V9246" t="s">
        <v>85</v>
      </c>
      <c r="W9246">
        <v>826</v>
      </c>
      <c r="X9246" t="s">
        <v>44</v>
      </c>
      <c r="Y9246" t="s">
        <v>72</v>
      </c>
      <c r="Z9246">
        <v>3491</v>
      </c>
      <c r="AA9246">
        <v>481</v>
      </c>
      <c r="AB9246">
        <v>16917</v>
      </c>
      <c r="AC9246" t="s">
        <v>46</v>
      </c>
    </row>
    <row r="9247" spans="1:29" x14ac:dyDescent="0.3">
      <c r="A9247" s="1" t="s">
        <v>29</v>
      </c>
      <c r="B9247" t="s">
        <v>62</v>
      </c>
      <c r="C9247" t="s">
        <v>1795</v>
      </c>
      <c r="D9247" t="s">
        <v>236</v>
      </c>
      <c r="E9247">
        <v>10</v>
      </c>
      <c r="F9247" t="s">
        <v>221</v>
      </c>
      <c r="G9247" t="s">
        <v>1096</v>
      </c>
      <c r="H9247" t="s">
        <v>79</v>
      </c>
      <c r="I9247" t="s">
        <v>4595</v>
      </c>
      <c r="J9247" t="s">
        <v>900</v>
      </c>
      <c r="K9247" t="s">
        <v>19695</v>
      </c>
      <c r="L9247" t="s">
        <v>19696</v>
      </c>
      <c r="M9247" t="s">
        <v>135</v>
      </c>
      <c r="N9247" t="s">
        <v>58</v>
      </c>
      <c r="O9247">
        <v>9200</v>
      </c>
      <c r="P9247">
        <v>12939</v>
      </c>
      <c r="Q9247" t="s">
        <v>59</v>
      </c>
      <c r="R9247">
        <v>618</v>
      </c>
      <c r="S9247" s="2">
        <v>45182</v>
      </c>
      <c r="T9247" t="s">
        <v>42</v>
      </c>
      <c r="U9247">
        <v>12889</v>
      </c>
      <c r="V9247" t="s">
        <v>71</v>
      </c>
      <c r="W9247">
        <v>706</v>
      </c>
      <c r="X9247" t="s">
        <v>44</v>
      </c>
      <c r="Y9247" t="s">
        <v>72</v>
      </c>
      <c r="Z9247">
        <v>1782</v>
      </c>
      <c r="AA9247">
        <v>243</v>
      </c>
      <c r="AB9247">
        <v>10711</v>
      </c>
      <c r="AC9247" t="s">
        <v>46</v>
      </c>
    </row>
    <row r="9248" spans="1:29" x14ac:dyDescent="0.3">
      <c r="A9248" s="1" t="s">
        <v>29</v>
      </c>
      <c r="B9248" t="s">
        <v>62</v>
      </c>
      <c r="C9248" t="s">
        <v>619</v>
      </c>
      <c r="D9248" t="s">
        <v>155</v>
      </c>
      <c r="E9248">
        <v>2</v>
      </c>
      <c r="F9248" t="s">
        <v>51</v>
      </c>
      <c r="G9248" t="s">
        <v>345</v>
      </c>
      <c r="H9248" t="s">
        <v>35</v>
      </c>
      <c r="I9248" t="s">
        <v>3901</v>
      </c>
      <c r="J9248" t="s">
        <v>5372</v>
      </c>
      <c r="K9248" t="s">
        <v>19697</v>
      </c>
      <c r="L9248" t="s">
        <v>19698</v>
      </c>
      <c r="M9248" t="s">
        <v>362</v>
      </c>
      <c r="N9248" t="s">
        <v>58</v>
      </c>
      <c r="O9248">
        <v>24620</v>
      </c>
      <c r="P9248">
        <v>29103</v>
      </c>
      <c r="Q9248" t="s">
        <v>41</v>
      </c>
      <c r="R9248">
        <v>173</v>
      </c>
      <c r="S9248" s="2">
        <v>44416</v>
      </c>
      <c r="T9248" t="s">
        <v>42</v>
      </c>
      <c r="U9248">
        <v>0</v>
      </c>
      <c r="V9248" t="s">
        <v>106</v>
      </c>
      <c r="W9248">
        <v>754</v>
      </c>
      <c r="X9248" t="s">
        <v>44</v>
      </c>
      <c r="Y9248" t="s">
        <v>61</v>
      </c>
      <c r="Z9248">
        <v>4965</v>
      </c>
      <c r="AA9248">
        <v>597</v>
      </c>
      <c r="AB9248">
        <v>28978</v>
      </c>
      <c r="AC9248" t="s">
        <v>73</v>
      </c>
    </row>
    <row r="9249" spans="1:29" x14ac:dyDescent="0.3">
      <c r="A9249" s="1" t="s">
        <v>47</v>
      </c>
      <c r="B9249" t="s">
        <v>176</v>
      </c>
      <c r="C9249" t="s">
        <v>926</v>
      </c>
      <c r="D9249" t="s">
        <v>169</v>
      </c>
      <c r="E9249">
        <v>10</v>
      </c>
      <c r="F9249" t="s">
        <v>99</v>
      </c>
      <c r="G9249" t="s">
        <v>710</v>
      </c>
      <c r="H9249" t="s">
        <v>79</v>
      </c>
      <c r="I9249" t="s">
        <v>464</v>
      </c>
      <c r="J9249" t="s">
        <v>3925</v>
      </c>
      <c r="K9249">
        <v>4235410342</v>
      </c>
      <c r="L9249" t="s">
        <v>19699</v>
      </c>
      <c r="M9249" t="s">
        <v>1665</v>
      </c>
      <c r="N9249" t="s">
        <v>40</v>
      </c>
      <c r="O9249">
        <v>19093</v>
      </c>
      <c r="P9249">
        <v>23747</v>
      </c>
      <c r="Q9249" t="s">
        <v>59</v>
      </c>
      <c r="R9249">
        <v>619</v>
      </c>
      <c r="S9249" s="2">
        <v>44491</v>
      </c>
      <c r="T9249" s="2">
        <v>44497</v>
      </c>
      <c r="U9249">
        <v>27232</v>
      </c>
      <c r="V9249" t="s">
        <v>85</v>
      </c>
      <c r="W9249">
        <v>799</v>
      </c>
      <c r="X9249" t="s">
        <v>60</v>
      </c>
      <c r="Y9249" t="s">
        <v>61</v>
      </c>
      <c r="Z9249">
        <v>0</v>
      </c>
      <c r="AA9249">
        <v>462</v>
      </c>
      <c r="AB9249">
        <v>19919</v>
      </c>
      <c r="AC9249" t="s">
        <v>46</v>
      </c>
    </row>
    <row r="9250" spans="1:29" x14ac:dyDescent="0.3">
      <c r="A9250" s="1" t="s">
        <v>29</v>
      </c>
      <c r="B9250" t="s">
        <v>86</v>
      </c>
      <c r="C9250" t="s">
        <v>344</v>
      </c>
      <c r="D9250" t="s">
        <v>387</v>
      </c>
      <c r="E9250">
        <v>3</v>
      </c>
      <c r="F9250" t="s">
        <v>120</v>
      </c>
      <c r="G9250" t="s">
        <v>194</v>
      </c>
      <c r="H9250" t="s">
        <v>35</v>
      </c>
      <c r="I9250" t="s">
        <v>2300</v>
      </c>
      <c r="J9250" t="s">
        <v>2743</v>
      </c>
      <c r="K9250" t="s">
        <v>19700</v>
      </c>
      <c r="L9250" t="s">
        <v>19701</v>
      </c>
      <c r="M9250" t="s">
        <v>93</v>
      </c>
      <c r="N9250" t="s">
        <v>84</v>
      </c>
      <c r="O9250">
        <v>20398</v>
      </c>
      <c r="P9250">
        <v>24273</v>
      </c>
      <c r="Q9250" t="s">
        <v>95</v>
      </c>
      <c r="R9250">
        <v>838</v>
      </c>
      <c r="S9250" s="2">
        <v>45003</v>
      </c>
      <c r="T9250" s="2">
        <v>45013</v>
      </c>
      <c r="U9250">
        <v>0</v>
      </c>
      <c r="V9250" t="s">
        <v>85</v>
      </c>
      <c r="W9250">
        <v>447</v>
      </c>
      <c r="X9250" t="s">
        <v>60</v>
      </c>
      <c r="Y9250" t="s">
        <v>45</v>
      </c>
      <c r="Z9250">
        <v>0</v>
      </c>
      <c r="AA9250">
        <v>677</v>
      </c>
      <c r="AB9250">
        <v>23517</v>
      </c>
      <c r="AC9250" t="s">
        <v>73</v>
      </c>
    </row>
    <row r="9251" spans="1:29" x14ac:dyDescent="0.3">
      <c r="A9251" s="1" t="s">
        <v>47</v>
      </c>
      <c r="B9251" t="s">
        <v>161</v>
      </c>
      <c r="C9251" t="s">
        <v>782</v>
      </c>
      <c r="D9251" t="s">
        <v>387</v>
      </c>
      <c r="E9251">
        <v>5</v>
      </c>
      <c r="F9251" t="s">
        <v>221</v>
      </c>
      <c r="G9251" t="s">
        <v>667</v>
      </c>
      <c r="H9251" t="s">
        <v>35</v>
      </c>
      <c r="I9251" t="s">
        <v>299</v>
      </c>
      <c r="J9251" t="s">
        <v>890</v>
      </c>
      <c r="K9251" t="s">
        <v>19702</v>
      </c>
      <c r="L9251" t="s">
        <v>19703</v>
      </c>
      <c r="M9251" t="s">
        <v>1578</v>
      </c>
      <c r="N9251" t="s">
        <v>40</v>
      </c>
      <c r="O9251">
        <v>2813</v>
      </c>
      <c r="P9251">
        <v>5559</v>
      </c>
      <c r="Q9251" t="s">
        <v>95</v>
      </c>
      <c r="R9251">
        <v>171</v>
      </c>
      <c r="S9251" s="2">
        <v>44910</v>
      </c>
      <c r="T9251" s="2">
        <v>44940</v>
      </c>
      <c r="U9251">
        <v>0</v>
      </c>
      <c r="V9251" t="s">
        <v>85</v>
      </c>
      <c r="W9251">
        <v>618</v>
      </c>
      <c r="X9251" t="s">
        <v>60</v>
      </c>
      <c r="Y9251" t="s">
        <v>72</v>
      </c>
      <c r="Z9251">
        <v>0</v>
      </c>
      <c r="AA9251">
        <v>612</v>
      </c>
      <c r="AB9251">
        <v>5118</v>
      </c>
      <c r="AC9251" t="s">
        <v>73</v>
      </c>
    </row>
    <row r="9252" spans="1:29" x14ac:dyDescent="0.3">
      <c r="A9252" s="1" t="s">
        <v>47</v>
      </c>
      <c r="B9252" t="s">
        <v>145</v>
      </c>
      <c r="C9252" t="s">
        <v>688</v>
      </c>
      <c r="D9252" t="s">
        <v>387</v>
      </c>
      <c r="E9252">
        <v>2</v>
      </c>
      <c r="F9252" t="s">
        <v>99</v>
      </c>
      <c r="G9252" t="s">
        <v>100</v>
      </c>
      <c r="H9252" t="s">
        <v>35</v>
      </c>
      <c r="I9252" t="s">
        <v>7917</v>
      </c>
      <c r="J9252" t="s">
        <v>8309</v>
      </c>
      <c r="K9252" t="s">
        <v>19704</v>
      </c>
      <c r="L9252" t="s">
        <v>19705</v>
      </c>
      <c r="M9252" t="s">
        <v>152</v>
      </c>
      <c r="N9252" t="s">
        <v>40</v>
      </c>
      <c r="O9252">
        <v>3219</v>
      </c>
      <c r="P9252">
        <v>5475</v>
      </c>
      <c r="Q9252" t="s">
        <v>95</v>
      </c>
      <c r="R9252">
        <v>2</v>
      </c>
      <c r="S9252" s="2">
        <v>45232</v>
      </c>
      <c r="T9252" s="2">
        <v>45255</v>
      </c>
      <c r="U9252">
        <v>0</v>
      </c>
      <c r="V9252" t="s">
        <v>106</v>
      </c>
      <c r="W9252">
        <v>514</v>
      </c>
      <c r="X9252" t="s">
        <v>60</v>
      </c>
      <c r="Y9252" t="s">
        <v>61</v>
      </c>
      <c r="Z9252">
        <v>0</v>
      </c>
      <c r="AA9252">
        <v>850</v>
      </c>
      <c r="AB9252">
        <v>4360</v>
      </c>
      <c r="AC9252" t="s">
        <v>46</v>
      </c>
    </row>
    <row r="9253" spans="1:29" x14ac:dyDescent="0.3">
      <c r="A9253" s="1" t="s">
        <v>29</v>
      </c>
      <c r="B9253" t="s">
        <v>30</v>
      </c>
      <c r="C9253" t="s">
        <v>1302</v>
      </c>
      <c r="D9253" t="s">
        <v>128</v>
      </c>
      <c r="E9253">
        <v>6</v>
      </c>
      <c r="F9253" t="s">
        <v>64</v>
      </c>
      <c r="G9253" t="s">
        <v>376</v>
      </c>
      <c r="H9253" t="s">
        <v>79</v>
      </c>
      <c r="I9253" t="s">
        <v>2110</v>
      </c>
      <c r="J9253" t="s">
        <v>3668</v>
      </c>
      <c r="K9253" t="s">
        <v>19706</v>
      </c>
      <c r="L9253" t="s">
        <v>19707</v>
      </c>
      <c r="M9253" t="s">
        <v>1121</v>
      </c>
      <c r="N9253" t="s">
        <v>94</v>
      </c>
      <c r="O9253">
        <v>17181</v>
      </c>
      <c r="P9253">
        <v>21202</v>
      </c>
      <c r="Q9253" t="s">
        <v>41</v>
      </c>
      <c r="R9253">
        <v>663</v>
      </c>
      <c r="S9253" s="2">
        <v>44545</v>
      </c>
      <c r="T9253" t="s">
        <v>42</v>
      </c>
      <c r="U9253">
        <v>0</v>
      </c>
      <c r="V9253" t="s">
        <v>106</v>
      </c>
      <c r="W9253">
        <v>762</v>
      </c>
      <c r="X9253" t="s">
        <v>44</v>
      </c>
      <c r="Y9253" t="s">
        <v>61</v>
      </c>
      <c r="Z9253">
        <v>0</v>
      </c>
      <c r="AA9253">
        <v>305</v>
      </c>
      <c r="AB9253">
        <v>20584</v>
      </c>
      <c r="AC9253" t="s">
        <v>107</v>
      </c>
    </row>
    <row r="9254" spans="1:29" x14ac:dyDescent="0.3">
      <c r="A9254" s="1" t="s">
        <v>29</v>
      </c>
      <c r="B9254" t="s">
        <v>86</v>
      </c>
      <c r="C9254" t="s">
        <v>366</v>
      </c>
      <c r="D9254" t="s">
        <v>155</v>
      </c>
      <c r="E9254">
        <v>4</v>
      </c>
      <c r="F9254" t="s">
        <v>77</v>
      </c>
      <c r="G9254" t="s">
        <v>264</v>
      </c>
      <c r="H9254" t="s">
        <v>35</v>
      </c>
      <c r="I9254" t="s">
        <v>13373</v>
      </c>
      <c r="J9254" t="s">
        <v>2379</v>
      </c>
      <c r="K9254" t="s">
        <v>19708</v>
      </c>
      <c r="L9254" t="s">
        <v>19709</v>
      </c>
      <c r="M9254" t="s">
        <v>1597</v>
      </c>
      <c r="N9254" t="s">
        <v>58</v>
      </c>
      <c r="O9254">
        <v>15997</v>
      </c>
      <c r="P9254">
        <v>18673</v>
      </c>
      <c r="Q9254" t="s">
        <v>59</v>
      </c>
      <c r="R9254">
        <v>99</v>
      </c>
      <c r="S9254" s="2">
        <v>45109</v>
      </c>
      <c r="T9254" t="s">
        <v>42</v>
      </c>
      <c r="U9254">
        <v>3293</v>
      </c>
      <c r="V9254" t="s">
        <v>106</v>
      </c>
      <c r="W9254">
        <v>673</v>
      </c>
      <c r="X9254" t="s">
        <v>44</v>
      </c>
      <c r="Y9254" t="s">
        <v>45</v>
      </c>
      <c r="Z9254">
        <v>4255</v>
      </c>
      <c r="AA9254">
        <v>442</v>
      </c>
      <c r="AB9254">
        <v>17767</v>
      </c>
      <c r="AC9254" t="s">
        <v>46</v>
      </c>
    </row>
    <row r="9255" spans="1:29" x14ac:dyDescent="0.3">
      <c r="A9255" s="1" t="s">
        <v>29</v>
      </c>
      <c r="B9255" t="s">
        <v>393</v>
      </c>
      <c r="C9255" t="s">
        <v>3127</v>
      </c>
      <c r="D9255" t="s">
        <v>98</v>
      </c>
      <c r="E9255">
        <v>3</v>
      </c>
      <c r="F9255" t="s">
        <v>129</v>
      </c>
      <c r="G9255" t="s">
        <v>944</v>
      </c>
      <c r="H9255" t="s">
        <v>35</v>
      </c>
      <c r="I9255" t="s">
        <v>906</v>
      </c>
      <c r="J9255" t="s">
        <v>224</v>
      </c>
      <c r="K9255" t="s">
        <v>19710</v>
      </c>
      <c r="L9255" t="s">
        <v>19711</v>
      </c>
      <c r="M9255" t="s">
        <v>399</v>
      </c>
      <c r="N9255" t="s">
        <v>40</v>
      </c>
      <c r="O9255">
        <v>4766</v>
      </c>
      <c r="P9255">
        <v>7890</v>
      </c>
      <c r="Q9255" t="s">
        <v>41</v>
      </c>
      <c r="R9255">
        <v>393</v>
      </c>
      <c r="S9255" s="2">
        <v>44449</v>
      </c>
      <c r="T9255" t="s">
        <v>42</v>
      </c>
      <c r="U9255">
        <v>0</v>
      </c>
      <c r="V9255" t="s">
        <v>106</v>
      </c>
      <c r="W9255">
        <v>409</v>
      </c>
      <c r="X9255" t="s">
        <v>44</v>
      </c>
      <c r="Y9255" t="s">
        <v>72</v>
      </c>
      <c r="Z9255">
        <v>0</v>
      </c>
      <c r="AA9255">
        <v>311</v>
      </c>
      <c r="AB9255">
        <v>4803</v>
      </c>
      <c r="AC9255" t="s">
        <v>46</v>
      </c>
    </row>
    <row r="9256" spans="1:29" x14ac:dyDescent="0.3">
      <c r="A9256" s="1" t="s">
        <v>47</v>
      </c>
      <c r="B9256" t="s">
        <v>48</v>
      </c>
      <c r="C9256" t="s">
        <v>1236</v>
      </c>
      <c r="D9256" t="s">
        <v>169</v>
      </c>
      <c r="E9256">
        <v>6</v>
      </c>
      <c r="F9256" t="s">
        <v>64</v>
      </c>
      <c r="G9256" t="s">
        <v>88</v>
      </c>
      <c r="H9256" t="s">
        <v>79</v>
      </c>
      <c r="I9256" t="s">
        <v>636</v>
      </c>
      <c r="J9256" t="s">
        <v>7731</v>
      </c>
      <c r="K9256" t="s">
        <v>19712</v>
      </c>
      <c r="L9256" t="s">
        <v>19713</v>
      </c>
      <c r="M9256" t="s">
        <v>385</v>
      </c>
      <c r="N9256" t="s">
        <v>58</v>
      </c>
      <c r="O9256">
        <v>3836</v>
      </c>
      <c r="P9256">
        <v>7353</v>
      </c>
      <c r="Q9256" t="s">
        <v>95</v>
      </c>
      <c r="R9256">
        <v>616</v>
      </c>
      <c r="S9256" s="2">
        <v>45167</v>
      </c>
      <c r="T9256" t="s">
        <v>42</v>
      </c>
      <c r="U9256">
        <v>0</v>
      </c>
      <c r="V9256" t="s">
        <v>85</v>
      </c>
      <c r="W9256">
        <v>627</v>
      </c>
      <c r="X9256" t="s">
        <v>44</v>
      </c>
      <c r="Y9256" t="s">
        <v>61</v>
      </c>
      <c r="Z9256">
        <v>3803</v>
      </c>
      <c r="AA9256">
        <v>647</v>
      </c>
      <c r="AB9256">
        <v>4920</v>
      </c>
      <c r="AC9256" t="s">
        <v>107</v>
      </c>
    </row>
    <row r="9257" spans="1:29" x14ac:dyDescent="0.3">
      <c r="A9257" s="1" t="s">
        <v>47</v>
      </c>
      <c r="B9257" t="s">
        <v>117</v>
      </c>
      <c r="C9257" t="s">
        <v>865</v>
      </c>
      <c r="D9257" t="s">
        <v>50</v>
      </c>
      <c r="E9257">
        <v>9</v>
      </c>
      <c r="F9257" t="s">
        <v>77</v>
      </c>
      <c r="G9257" t="s">
        <v>1221</v>
      </c>
      <c r="H9257" t="s">
        <v>79</v>
      </c>
      <c r="I9257" t="s">
        <v>11281</v>
      </c>
      <c r="J9257" t="s">
        <v>601</v>
      </c>
      <c r="K9257" t="s">
        <v>19714</v>
      </c>
      <c r="L9257" t="s">
        <v>19715</v>
      </c>
      <c r="M9257" t="s">
        <v>1852</v>
      </c>
      <c r="N9257" t="s">
        <v>94</v>
      </c>
      <c r="O9257">
        <v>11709</v>
      </c>
      <c r="P9257">
        <v>15931</v>
      </c>
      <c r="Q9257" t="s">
        <v>41</v>
      </c>
      <c r="R9257">
        <v>568</v>
      </c>
      <c r="S9257" s="2">
        <v>44926</v>
      </c>
      <c r="T9257" s="2">
        <v>44943</v>
      </c>
      <c r="U9257">
        <v>0</v>
      </c>
      <c r="V9257" t="s">
        <v>106</v>
      </c>
      <c r="W9257">
        <v>562</v>
      </c>
      <c r="X9257" t="s">
        <v>60</v>
      </c>
      <c r="Y9257" t="s">
        <v>61</v>
      </c>
      <c r="Z9257">
        <v>0</v>
      </c>
      <c r="AA9257">
        <v>605</v>
      </c>
      <c r="AB9257">
        <v>15814</v>
      </c>
      <c r="AC9257" t="s">
        <v>73</v>
      </c>
    </row>
    <row r="9258" spans="1:29" x14ac:dyDescent="0.3">
      <c r="A9258" s="1" t="s">
        <v>47</v>
      </c>
      <c r="B9258" t="s">
        <v>145</v>
      </c>
      <c r="C9258" t="s">
        <v>270</v>
      </c>
      <c r="D9258" t="s">
        <v>178</v>
      </c>
      <c r="E9258">
        <v>1</v>
      </c>
      <c r="F9258" t="s">
        <v>129</v>
      </c>
      <c r="G9258" t="s">
        <v>130</v>
      </c>
      <c r="H9258" t="s">
        <v>79</v>
      </c>
      <c r="I9258" t="s">
        <v>4846</v>
      </c>
      <c r="J9258" t="s">
        <v>1541</v>
      </c>
      <c r="K9258">
        <v>6732478831</v>
      </c>
      <c r="L9258" t="s">
        <v>19716</v>
      </c>
      <c r="M9258" t="s">
        <v>2459</v>
      </c>
      <c r="N9258" t="s">
        <v>84</v>
      </c>
      <c r="O9258">
        <v>2958</v>
      </c>
      <c r="P9258">
        <v>7312</v>
      </c>
      <c r="Q9258" t="s">
        <v>41</v>
      </c>
      <c r="R9258">
        <v>983</v>
      </c>
      <c r="S9258" s="2">
        <v>44835</v>
      </c>
      <c r="T9258" s="2">
        <v>44846</v>
      </c>
      <c r="U9258">
        <v>0</v>
      </c>
      <c r="V9258" t="s">
        <v>43</v>
      </c>
      <c r="W9258">
        <v>563</v>
      </c>
      <c r="X9258" t="s">
        <v>60</v>
      </c>
      <c r="Y9258" t="s">
        <v>61</v>
      </c>
      <c r="Z9258">
        <v>0</v>
      </c>
      <c r="AA9258">
        <v>801</v>
      </c>
      <c r="AB9258">
        <v>4987</v>
      </c>
      <c r="AC9258" t="s">
        <v>73</v>
      </c>
    </row>
    <row r="9259" spans="1:29" x14ac:dyDescent="0.3">
      <c r="A9259" s="1" t="s">
        <v>47</v>
      </c>
      <c r="B9259" t="s">
        <v>592</v>
      </c>
      <c r="C9259" t="s">
        <v>593</v>
      </c>
      <c r="D9259" t="s">
        <v>178</v>
      </c>
      <c r="E9259">
        <v>7</v>
      </c>
      <c r="F9259" t="s">
        <v>77</v>
      </c>
      <c r="G9259" t="s">
        <v>78</v>
      </c>
      <c r="H9259" t="s">
        <v>79</v>
      </c>
      <c r="I9259" t="s">
        <v>3809</v>
      </c>
      <c r="J9259" t="s">
        <v>2094</v>
      </c>
      <c r="K9259" s="3" t="s">
        <v>19717</v>
      </c>
      <c r="L9259" t="s">
        <v>19718</v>
      </c>
      <c r="M9259" t="s">
        <v>598</v>
      </c>
      <c r="N9259" t="s">
        <v>40</v>
      </c>
      <c r="O9259">
        <v>24860</v>
      </c>
      <c r="P9259">
        <v>29803</v>
      </c>
      <c r="Q9259" t="s">
        <v>41</v>
      </c>
      <c r="R9259">
        <v>602</v>
      </c>
      <c r="S9259" s="2">
        <v>44501</v>
      </c>
      <c r="T9259" s="2">
        <v>44529</v>
      </c>
      <c r="U9259">
        <v>0</v>
      </c>
      <c r="V9259" t="s">
        <v>85</v>
      </c>
      <c r="W9259">
        <v>538</v>
      </c>
      <c r="X9259" t="s">
        <v>60</v>
      </c>
      <c r="Y9259" t="s">
        <v>45</v>
      </c>
      <c r="Z9259">
        <v>0</v>
      </c>
      <c r="AA9259">
        <v>116</v>
      </c>
      <c r="AB9259">
        <v>26693</v>
      </c>
      <c r="AC9259" t="s">
        <v>46</v>
      </c>
    </row>
    <row r="9260" spans="1:29" x14ac:dyDescent="0.3">
      <c r="A9260" s="1" t="s">
        <v>47</v>
      </c>
      <c r="B9260" t="s">
        <v>108</v>
      </c>
      <c r="C9260" t="s">
        <v>709</v>
      </c>
      <c r="D9260" t="s">
        <v>185</v>
      </c>
      <c r="E9260">
        <v>1</v>
      </c>
      <c r="F9260" t="s">
        <v>99</v>
      </c>
      <c r="G9260" t="s">
        <v>631</v>
      </c>
      <c r="H9260" t="s">
        <v>35</v>
      </c>
      <c r="I9260" t="s">
        <v>656</v>
      </c>
      <c r="J9260" t="s">
        <v>2446</v>
      </c>
      <c r="K9260" t="s">
        <v>19719</v>
      </c>
      <c r="L9260" t="s">
        <v>19720</v>
      </c>
      <c r="M9260" t="s">
        <v>1402</v>
      </c>
      <c r="N9260" t="s">
        <v>84</v>
      </c>
      <c r="O9260">
        <v>6537</v>
      </c>
      <c r="P9260">
        <v>10419</v>
      </c>
      <c r="Q9260" t="s">
        <v>95</v>
      </c>
      <c r="R9260">
        <v>887</v>
      </c>
      <c r="S9260" s="2">
        <v>44781</v>
      </c>
      <c r="T9260" s="2">
        <v>44800</v>
      </c>
      <c r="U9260">
        <v>0</v>
      </c>
      <c r="V9260" t="s">
        <v>43</v>
      </c>
      <c r="W9260">
        <v>688</v>
      </c>
      <c r="X9260" t="s">
        <v>60</v>
      </c>
      <c r="Y9260" t="s">
        <v>61</v>
      </c>
      <c r="Z9260">
        <v>0</v>
      </c>
      <c r="AA9260">
        <v>161</v>
      </c>
      <c r="AB9260">
        <v>9199</v>
      </c>
      <c r="AC9260" t="s">
        <v>73</v>
      </c>
    </row>
    <row r="9261" spans="1:29" x14ac:dyDescent="0.3">
      <c r="A9261" s="1" t="s">
        <v>29</v>
      </c>
      <c r="B9261" t="s">
        <v>541</v>
      </c>
      <c r="C9261" t="s">
        <v>1190</v>
      </c>
      <c r="D9261" t="s">
        <v>119</v>
      </c>
      <c r="E9261">
        <v>5</v>
      </c>
      <c r="F9261" t="s">
        <v>77</v>
      </c>
      <c r="G9261" t="s">
        <v>1221</v>
      </c>
      <c r="H9261" t="s">
        <v>35</v>
      </c>
      <c r="I9261" t="s">
        <v>910</v>
      </c>
      <c r="J9261" t="s">
        <v>3255</v>
      </c>
      <c r="K9261" t="s">
        <v>19721</v>
      </c>
      <c r="L9261" t="s">
        <v>19722</v>
      </c>
      <c r="M9261" t="s">
        <v>1340</v>
      </c>
      <c r="N9261" t="s">
        <v>94</v>
      </c>
      <c r="O9261">
        <v>9875</v>
      </c>
      <c r="P9261">
        <v>12352</v>
      </c>
      <c r="Q9261" t="s">
        <v>59</v>
      </c>
      <c r="R9261">
        <v>652</v>
      </c>
      <c r="S9261" s="2">
        <v>44479</v>
      </c>
      <c r="T9261" s="2">
        <v>44502</v>
      </c>
      <c r="U9261">
        <v>2117</v>
      </c>
      <c r="V9261" t="s">
        <v>43</v>
      </c>
      <c r="W9261">
        <v>819</v>
      </c>
      <c r="X9261" t="s">
        <v>60</v>
      </c>
      <c r="Y9261" t="s">
        <v>72</v>
      </c>
      <c r="Z9261">
        <v>0</v>
      </c>
      <c r="AA9261">
        <v>723</v>
      </c>
      <c r="AB9261">
        <v>11955</v>
      </c>
      <c r="AC9261" t="s">
        <v>107</v>
      </c>
    </row>
    <row r="9262" spans="1:29" x14ac:dyDescent="0.3">
      <c r="A9262" s="1" t="s">
        <v>29</v>
      </c>
      <c r="B9262" t="s">
        <v>327</v>
      </c>
      <c r="C9262" t="s">
        <v>1336</v>
      </c>
      <c r="D9262" t="s">
        <v>236</v>
      </c>
      <c r="E9262">
        <v>1</v>
      </c>
      <c r="F9262" t="s">
        <v>186</v>
      </c>
      <c r="G9262" t="s">
        <v>710</v>
      </c>
      <c r="H9262" t="s">
        <v>35</v>
      </c>
      <c r="I9262" t="s">
        <v>621</v>
      </c>
      <c r="J9262" t="s">
        <v>211</v>
      </c>
      <c r="K9262" t="s">
        <v>19723</v>
      </c>
      <c r="L9262" t="s">
        <v>4569</v>
      </c>
      <c r="M9262" t="s">
        <v>999</v>
      </c>
      <c r="N9262" t="s">
        <v>40</v>
      </c>
      <c r="O9262">
        <v>23018</v>
      </c>
      <c r="P9262">
        <v>25220</v>
      </c>
      <c r="Q9262" t="s">
        <v>59</v>
      </c>
      <c r="R9262">
        <v>621</v>
      </c>
      <c r="S9262" s="2">
        <v>44462</v>
      </c>
      <c r="T9262" t="s">
        <v>42</v>
      </c>
      <c r="U9262">
        <v>11211</v>
      </c>
      <c r="V9262" t="s">
        <v>71</v>
      </c>
      <c r="W9262">
        <v>811</v>
      </c>
      <c r="X9262" t="s">
        <v>44</v>
      </c>
      <c r="Y9262" t="s">
        <v>45</v>
      </c>
      <c r="Z9262">
        <v>0</v>
      </c>
      <c r="AA9262">
        <v>278</v>
      </c>
      <c r="AB9262">
        <v>24331</v>
      </c>
      <c r="AC9262" t="s">
        <v>107</v>
      </c>
    </row>
    <row r="9263" spans="1:29" x14ac:dyDescent="0.3">
      <c r="A9263" s="1" t="s">
        <v>47</v>
      </c>
      <c r="B9263" t="s">
        <v>234</v>
      </c>
      <c r="C9263" t="s">
        <v>742</v>
      </c>
      <c r="D9263" t="s">
        <v>32</v>
      </c>
      <c r="E9263">
        <v>5</v>
      </c>
      <c r="F9263" t="s">
        <v>186</v>
      </c>
      <c r="G9263" t="s">
        <v>710</v>
      </c>
      <c r="H9263" t="s">
        <v>79</v>
      </c>
      <c r="I9263" t="s">
        <v>299</v>
      </c>
      <c r="J9263" t="s">
        <v>1390</v>
      </c>
      <c r="K9263" t="s">
        <v>19724</v>
      </c>
      <c r="L9263" t="s">
        <v>19725</v>
      </c>
      <c r="M9263" t="s">
        <v>2944</v>
      </c>
      <c r="N9263" t="s">
        <v>94</v>
      </c>
      <c r="O9263">
        <v>10562</v>
      </c>
      <c r="P9263">
        <v>15080</v>
      </c>
      <c r="Q9263" t="s">
        <v>95</v>
      </c>
      <c r="R9263">
        <v>683</v>
      </c>
      <c r="S9263" s="2">
        <v>45282</v>
      </c>
      <c r="T9263" s="2">
        <v>45312</v>
      </c>
      <c r="U9263">
        <v>0</v>
      </c>
      <c r="V9263" t="s">
        <v>71</v>
      </c>
      <c r="W9263">
        <v>834</v>
      </c>
      <c r="X9263" t="s">
        <v>60</v>
      </c>
      <c r="Y9263" t="s">
        <v>72</v>
      </c>
      <c r="Z9263">
        <v>0</v>
      </c>
      <c r="AA9263">
        <v>588</v>
      </c>
      <c r="AB9263">
        <v>11370</v>
      </c>
      <c r="AC9263" t="s">
        <v>73</v>
      </c>
    </row>
    <row r="9264" spans="1:29" x14ac:dyDescent="0.3">
      <c r="A9264" s="1" t="s">
        <v>29</v>
      </c>
      <c r="B9264" t="s">
        <v>30</v>
      </c>
      <c r="C9264" t="s">
        <v>751</v>
      </c>
      <c r="D9264" t="s">
        <v>352</v>
      </c>
      <c r="E9264">
        <v>8</v>
      </c>
      <c r="F9264" t="s">
        <v>99</v>
      </c>
      <c r="G9264" t="s">
        <v>529</v>
      </c>
      <c r="H9264" t="s">
        <v>79</v>
      </c>
      <c r="I9264" t="s">
        <v>244</v>
      </c>
      <c r="J9264" t="s">
        <v>224</v>
      </c>
      <c r="K9264" t="s">
        <v>19726</v>
      </c>
      <c r="L9264" t="s">
        <v>19727</v>
      </c>
      <c r="M9264" t="s">
        <v>1121</v>
      </c>
      <c r="N9264" t="s">
        <v>58</v>
      </c>
      <c r="O9264">
        <v>13618</v>
      </c>
      <c r="P9264">
        <v>18257</v>
      </c>
      <c r="Q9264" t="s">
        <v>59</v>
      </c>
      <c r="R9264">
        <v>738</v>
      </c>
      <c r="S9264" s="2">
        <v>44449</v>
      </c>
      <c r="T9264" s="2">
        <v>44478</v>
      </c>
      <c r="U9264">
        <v>41836</v>
      </c>
      <c r="V9264" t="s">
        <v>85</v>
      </c>
      <c r="W9264">
        <v>836</v>
      </c>
      <c r="X9264" t="s">
        <v>60</v>
      </c>
      <c r="Y9264" t="s">
        <v>72</v>
      </c>
      <c r="Z9264">
        <v>3789</v>
      </c>
      <c r="AA9264">
        <v>306</v>
      </c>
      <c r="AB9264">
        <v>15531</v>
      </c>
      <c r="AC9264" t="s">
        <v>107</v>
      </c>
    </row>
    <row r="9265" spans="1:29" x14ac:dyDescent="0.3">
      <c r="A9265" s="1" t="s">
        <v>29</v>
      </c>
      <c r="B9265" t="s">
        <v>86</v>
      </c>
      <c r="C9265" t="s">
        <v>366</v>
      </c>
      <c r="D9265" t="s">
        <v>76</v>
      </c>
      <c r="E9265">
        <v>1</v>
      </c>
      <c r="F9265" t="s">
        <v>120</v>
      </c>
      <c r="G9265" t="s">
        <v>1533</v>
      </c>
      <c r="H9265" t="s">
        <v>79</v>
      </c>
      <c r="I9265" t="s">
        <v>15051</v>
      </c>
      <c r="J9265" t="s">
        <v>1429</v>
      </c>
      <c r="K9265" t="s">
        <v>19728</v>
      </c>
      <c r="L9265" t="s">
        <v>19729</v>
      </c>
      <c r="M9265" t="s">
        <v>2131</v>
      </c>
      <c r="N9265" t="s">
        <v>94</v>
      </c>
      <c r="O9265">
        <v>29789</v>
      </c>
      <c r="P9265">
        <v>32162</v>
      </c>
      <c r="Q9265" t="s">
        <v>95</v>
      </c>
      <c r="R9265">
        <v>421</v>
      </c>
      <c r="S9265" s="2">
        <v>44753</v>
      </c>
      <c r="T9265" s="2">
        <v>44765</v>
      </c>
      <c r="U9265">
        <v>0</v>
      </c>
      <c r="V9265" t="s">
        <v>85</v>
      </c>
      <c r="W9265">
        <v>584</v>
      </c>
      <c r="X9265" t="s">
        <v>60</v>
      </c>
      <c r="Y9265" t="s">
        <v>72</v>
      </c>
      <c r="Z9265">
        <v>0</v>
      </c>
      <c r="AA9265">
        <v>324</v>
      </c>
      <c r="AB9265">
        <v>29918</v>
      </c>
      <c r="AC9265" t="s">
        <v>107</v>
      </c>
    </row>
    <row r="9266" spans="1:29" x14ac:dyDescent="0.3">
      <c r="A9266" s="1" t="s">
        <v>47</v>
      </c>
      <c r="B9266" t="s">
        <v>592</v>
      </c>
      <c r="C9266" t="s">
        <v>3497</v>
      </c>
      <c r="D9266" t="s">
        <v>128</v>
      </c>
      <c r="E9266">
        <v>4</v>
      </c>
      <c r="F9266" t="s">
        <v>129</v>
      </c>
      <c r="G9266" t="s">
        <v>1528</v>
      </c>
      <c r="H9266" t="s">
        <v>79</v>
      </c>
      <c r="I9266" t="s">
        <v>19730</v>
      </c>
      <c r="J9266" t="s">
        <v>3778</v>
      </c>
      <c r="K9266" t="s">
        <v>19731</v>
      </c>
      <c r="L9266" t="s">
        <v>19732</v>
      </c>
      <c r="M9266" t="s">
        <v>3019</v>
      </c>
      <c r="N9266" t="s">
        <v>40</v>
      </c>
      <c r="O9266">
        <v>5251</v>
      </c>
      <c r="P9266">
        <v>7294</v>
      </c>
      <c r="Q9266" t="s">
        <v>95</v>
      </c>
      <c r="R9266">
        <v>207</v>
      </c>
      <c r="S9266" s="2">
        <v>44789</v>
      </c>
      <c r="T9266" s="2">
        <v>44798</v>
      </c>
      <c r="U9266">
        <v>0</v>
      </c>
      <c r="V9266" t="s">
        <v>71</v>
      </c>
      <c r="W9266">
        <v>643</v>
      </c>
      <c r="X9266" t="s">
        <v>60</v>
      </c>
      <c r="Y9266" t="s">
        <v>61</v>
      </c>
      <c r="Z9266">
        <v>0</v>
      </c>
      <c r="AA9266">
        <v>755</v>
      </c>
      <c r="AB9266">
        <v>5319</v>
      </c>
      <c r="AC9266" t="s">
        <v>46</v>
      </c>
    </row>
    <row r="9267" spans="1:29" x14ac:dyDescent="0.3">
      <c r="A9267" s="1" t="s">
        <v>29</v>
      </c>
      <c r="B9267" t="s">
        <v>363</v>
      </c>
      <c r="C9267" t="s">
        <v>4932</v>
      </c>
      <c r="D9267" t="s">
        <v>387</v>
      </c>
      <c r="E9267">
        <v>10</v>
      </c>
      <c r="F9267" t="s">
        <v>186</v>
      </c>
      <c r="G9267" t="s">
        <v>1504</v>
      </c>
      <c r="H9267" t="s">
        <v>79</v>
      </c>
      <c r="I9267" t="s">
        <v>2994</v>
      </c>
      <c r="J9267" t="s">
        <v>1414</v>
      </c>
      <c r="K9267" t="s">
        <v>19733</v>
      </c>
      <c r="L9267" t="s">
        <v>19734</v>
      </c>
      <c r="M9267" t="s">
        <v>2729</v>
      </c>
      <c r="N9267" t="s">
        <v>84</v>
      </c>
      <c r="O9267">
        <v>8825</v>
      </c>
      <c r="P9267">
        <v>10953</v>
      </c>
      <c r="Q9267" t="s">
        <v>41</v>
      </c>
      <c r="R9267">
        <v>96</v>
      </c>
      <c r="S9267" s="2">
        <v>44768</v>
      </c>
      <c r="T9267" s="2">
        <v>44788</v>
      </c>
      <c r="U9267">
        <v>0</v>
      </c>
      <c r="V9267" t="s">
        <v>85</v>
      </c>
      <c r="W9267">
        <v>789</v>
      </c>
      <c r="X9267" t="s">
        <v>60</v>
      </c>
      <c r="Y9267" t="s">
        <v>45</v>
      </c>
      <c r="Z9267">
        <v>0</v>
      </c>
      <c r="AA9267">
        <v>44</v>
      </c>
      <c r="AB9267">
        <v>10513</v>
      </c>
      <c r="AC9267" t="s">
        <v>46</v>
      </c>
    </row>
    <row r="9268" spans="1:29" x14ac:dyDescent="0.3">
      <c r="A9268" s="1" t="s">
        <v>47</v>
      </c>
      <c r="B9268" t="s">
        <v>108</v>
      </c>
      <c r="C9268" t="s">
        <v>1763</v>
      </c>
      <c r="D9268" t="s">
        <v>185</v>
      </c>
      <c r="E9268">
        <v>4</v>
      </c>
      <c r="F9268" t="s">
        <v>64</v>
      </c>
      <c r="G9268" t="s">
        <v>1599</v>
      </c>
      <c r="H9268" t="s">
        <v>35</v>
      </c>
      <c r="I9268" t="s">
        <v>2075</v>
      </c>
      <c r="J9268" t="s">
        <v>553</v>
      </c>
      <c r="K9268" t="s">
        <v>19735</v>
      </c>
      <c r="L9268" t="s">
        <v>19736</v>
      </c>
      <c r="M9268" t="s">
        <v>116</v>
      </c>
      <c r="N9268" t="s">
        <v>94</v>
      </c>
      <c r="O9268">
        <v>27788</v>
      </c>
      <c r="P9268">
        <v>30309</v>
      </c>
      <c r="Q9268" t="s">
        <v>41</v>
      </c>
      <c r="R9268">
        <v>154</v>
      </c>
      <c r="S9268" s="2">
        <v>45156</v>
      </c>
      <c r="T9268" t="s">
        <v>42</v>
      </c>
      <c r="U9268">
        <v>0</v>
      </c>
      <c r="V9268" t="s">
        <v>43</v>
      </c>
      <c r="W9268">
        <v>672</v>
      </c>
      <c r="X9268" t="s">
        <v>44</v>
      </c>
      <c r="Y9268" t="s">
        <v>45</v>
      </c>
      <c r="Z9268">
        <v>0</v>
      </c>
      <c r="AA9268">
        <v>104</v>
      </c>
      <c r="AB9268">
        <v>29523</v>
      </c>
      <c r="AC9268" t="s">
        <v>73</v>
      </c>
    </row>
    <row r="9269" spans="1:29" x14ac:dyDescent="0.3">
      <c r="A9269" s="1" t="s">
        <v>29</v>
      </c>
      <c r="B9269" t="s">
        <v>30</v>
      </c>
      <c r="C9269" t="s">
        <v>1047</v>
      </c>
      <c r="D9269" t="s">
        <v>110</v>
      </c>
      <c r="E9269">
        <v>4</v>
      </c>
      <c r="F9269" t="s">
        <v>120</v>
      </c>
      <c r="G9269" t="s">
        <v>586</v>
      </c>
      <c r="H9269" t="s">
        <v>79</v>
      </c>
      <c r="I9269" t="s">
        <v>2940</v>
      </c>
      <c r="J9269" t="s">
        <v>4823</v>
      </c>
      <c r="K9269" t="s">
        <v>19737</v>
      </c>
      <c r="L9269" t="s">
        <v>19738</v>
      </c>
      <c r="M9269" t="s">
        <v>825</v>
      </c>
      <c r="N9269" t="s">
        <v>58</v>
      </c>
      <c r="O9269">
        <v>21237</v>
      </c>
      <c r="P9269">
        <v>24804</v>
      </c>
      <c r="Q9269" t="s">
        <v>59</v>
      </c>
      <c r="R9269">
        <v>663</v>
      </c>
      <c r="S9269" s="2">
        <v>44757</v>
      </c>
      <c r="T9269" t="s">
        <v>42</v>
      </c>
      <c r="U9269">
        <v>32558</v>
      </c>
      <c r="V9269" t="s">
        <v>71</v>
      </c>
      <c r="W9269">
        <v>602</v>
      </c>
      <c r="X9269" t="s">
        <v>44</v>
      </c>
      <c r="Y9269" t="s">
        <v>45</v>
      </c>
      <c r="Z9269">
        <v>3306</v>
      </c>
      <c r="AA9269">
        <v>50</v>
      </c>
      <c r="AB9269">
        <v>21343</v>
      </c>
      <c r="AC9269" t="s">
        <v>73</v>
      </c>
    </row>
    <row r="9270" spans="1:29" x14ac:dyDescent="0.3">
      <c r="A9270" s="1" t="s">
        <v>47</v>
      </c>
      <c r="B9270" t="s">
        <v>108</v>
      </c>
      <c r="C9270" t="s">
        <v>1275</v>
      </c>
      <c r="D9270" t="s">
        <v>185</v>
      </c>
      <c r="E9270">
        <v>4</v>
      </c>
      <c r="F9270" t="s">
        <v>120</v>
      </c>
      <c r="G9270" t="s">
        <v>586</v>
      </c>
      <c r="H9270" t="s">
        <v>35</v>
      </c>
      <c r="I9270" t="s">
        <v>382</v>
      </c>
      <c r="J9270" t="s">
        <v>1797</v>
      </c>
      <c r="K9270" t="s">
        <v>19739</v>
      </c>
      <c r="L9270" t="s">
        <v>19740</v>
      </c>
      <c r="M9270" t="s">
        <v>660</v>
      </c>
      <c r="N9270" t="s">
        <v>40</v>
      </c>
      <c r="O9270">
        <v>23656</v>
      </c>
      <c r="P9270">
        <v>26010</v>
      </c>
      <c r="Q9270" t="s">
        <v>59</v>
      </c>
      <c r="R9270">
        <v>286</v>
      </c>
      <c r="S9270" s="2">
        <v>44859</v>
      </c>
      <c r="T9270" t="s">
        <v>42</v>
      </c>
      <c r="U9270">
        <v>28237</v>
      </c>
      <c r="V9270" t="s">
        <v>106</v>
      </c>
      <c r="W9270">
        <v>676</v>
      </c>
      <c r="X9270" t="s">
        <v>44</v>
      </c>
      <c r="Y9270" t="s">
        <v>45</v>
      </c>
      <c r="Z9270">
        <v>0</v>
      </c>
      <c r="AA9270">
        <v>752</v>
      </c>
      <c r="AB9270">
        <v>25161</v>
      </c>
      <c r="AC9270" t="s">
        <v>107</v>
      </c>
    </row>
    <row r="9271" spans="1:29" x14ac:dyDescent="0.3">
      <c r="A9271" s="1" t="s">
        <v>47</v>
      </c>
      <c r="B9271" t="s">
        <v>136</v>
      </c>
      <c r="C9271" t="s">
        <v>200</v>
      </c>
      <c r="D9271" t="s">
        <v>32</v>
      </c>
      <c r="E9271">
        <v>7</v>
      </c>
      <c r="F9271" t="s">
        <v>99</v>
      </c>
      <c r="G9271" t="s">
        <v>100</v>
      </c>
      <c r="H9271" t="s">
        <v>79</v>
      </c>
      <c r="I9271" t="s">
        <v>668</v>
      </c>
      <c r="J9271" t="s">
        <v>3773</v>
      </c>
      <c r="K9271" t="s">
        <v>19741</v>
      </c>
      <c r="L9271" t="s">
        <v>19742</v>
      </c>
      <c r="M9271" t="s">
        <v>1847</v>
      </c>
      <c r="N9271" t="s">
        <v>84</v>
      </c>
      <c r="O9271">
        <v>19614</v>
      </c>
      <c r="P9271">
        <v>22736</v>
      </c>
      <c r="Q9271" t="s">
        <v>59</v>
      </c>
      <c r="R9271">
        <v>302</v>
      </c>
      <c r="S9271" s="2">
        <v>44995</v>
      </c>
      <c r="T9271" t="s">
        <v>42</v>
      </c>
      <c r="U9271">
        <v>2914</v>
      </c>
      <c r="V9271" t="s">
        <v>71</v>
      </c>
      <c r="W9271">
        <v>745</v>
      </c>
      <c r="X9271" t="s">
        <v>44</v>
      </c>
      <c r="Y9271" t="s">
        <v>72</v>
      </c>
      <c r="Z9271">
        <v>0</v>
      </c>
      <c r="AA9271">
        <v>238</v>
      </c>
      <c r="AB9271">
        <v>19877</v>
      </c>
      <c r="AC9271" t="s">
        <v>73</v>
      </c>
    </row>
    <row r="9272" spans="1:29" x14ac:dyDescent="0.3">
      <c r="A9272" s="1" t="s">
        <v>29</v>
      </c>
      <c r="B9272" t="s">
        <v>393</v>
      </c>
      <c r="C9272" t="s">
        <v>394</v>
      </c>
      <c r="D9272" t="s">
        <v>201</v>
      </c>
      <c r="E9272">
        <v>8</v>
      </c>
      <c r="F9272" t="s">
        <v>77</v>
      </c>
      <c r="G9272" t="s">
        <v>501</v>
      </c>
      <c r="H9272" t="s">
        <v>35</v>
      </c>
      <c r="I9272" t="s">
        <v>679</v>
      </c>
      <c r="J9272" t="s">
        <v>12608</v>
      </c>
      <c r="K9272" t="s">
        <v>19743</v>
      </c>
      <c r="L9272" t="s">
        <v>19744</v>
      </c>
      <c r="M9272" t="s">
        <v>1265</v>
      </c>
      <c r="N9272" t="s">
        <v>58</v>
      </c>
      <c r="O9272">
        <v>12525</v>
      </c>
      <c r="P9272">
        <v>16772</v>
      </c>
      <c r="Q9272" t="s">
        <v>41</v>
      </c>
      <c r="R9272">
        <v>405</v>
      </c>
      <c r="S9272" s="2">
        <v>44566</v>
      </c>
      <c r="T9272" s="2">
        <v>44580</v>
      </c>
      <c r="U9272">
        <v>0</v>
      </c>
      <c r="V9272" t="s">
        <v>43</v>
      </c>
      <c r="W9272">
        <v>651</v>
      </c>
      <c r="X9272" t="s">
        <v>60</v>
      </c>
      <c r="Y9272" t="s">
        <v>45</v>
      </c>
      <c r="Z9272">
        <v>4654</v>
      </c>
      <c r="AA9272">
        <v>387</v>
      </c>
      <c r="AB9272">
        <v>14173</v>
      </c>
      <c r="AC9272" t="s">
        <v>46</v>
      </c>
    </row>
    <row r="9273" spans="1:29" x14ac:dyDescent="0.3">
      <c r="A9273" s="1" t="s">
        <v>47</v>
      </c>
      <c r="B9273" t="s">
        <v>176</v>
      </c>
      <c r="C9273" t="s">
        <v>1660</v>
      </c>
      <c r="D9273" t="s">
        <v>50</v>
      </c>
      <c r="E9273">
        <v>8</v>
      </c>
      <c r="F9273" t="s">
        <v>64</v>
      </c>
      <c r="G9273" t="s">
        <v>433</v>
      </c>
      <c r="H9273" t="s">
        <v>79</v>
      </c>
      <c r="I9273" t="s">
        <v>265</v>
      </c>
      <c r="J9273" t="s">
        <v>693</v>
      </c>
      <c r="K9273" t="s">
        <v>19745</v>
      </c>
      <c r="L9273" t="s">
        <v>19746</v>
      </c>
      <c r="M9273" t="s">
        <v>957</v>
      </c>
      <c r="N9273" t="s">
        <v>40</v>
      </c>
      <c r="O9273">
        <v>25930</v>
      </c>
      <c r="P9273">
        <v>29820</v>
      </c>
      <c r="Q9273" t="s">
        <v>41</v>
      </c>
      <c r="R9273">
        <v>799</v>
      </c>
      <c r="S9273" s="2">
        <v>44909</v>
      </c>
      <c r="T9273" s="2">
        <v>44912</v>
      </c>
      <c r="U9273">
        <v>0</v>
      </c>
      <c r="V9273" t="s">
        <v>43</v>
      </c>
      <c r="W9273">
        <v>721</v>
      </c>
      <c r="X9273" t="s">
        <v>60</v>
      </c>
      <c r="Y9273" t="s">
        <v>61</v>
      </c>
      <c r="Z9273">
        <v>0</v>
      </c>
      <c r="AA9273">
        <v>29</v>
      </c>
      <c r="AB9273">
        <v>28363</v>
      </c>
      <c r="AC9273" t="s">
        <v>46</v>
      </c>
    </row>
    <row r="9274" spans="1:29" x14ac:dyDescent="0.3">
      <c r="A9274" s="1" t="s">
        <v>47</v>
      </c>
      <c r="B9274" t="s">
        <v>117</v>
      </c>
      <c r="C9274" t="s">
        <v>865</v>
      </c>
      <c r="D9274" t="s">
        <v>32</v>
      </c>
      <c r="E9274">
        <v>5</v>
      </c>
      <c r="F9274" t="s">
        <v>99</v>
      </c>
      <c r="G9274" t="s">
        <v>1138</v>
      </c>
      <c r="H9274" t="s">
        <v>35</v>
      </c>
      <c r="I9274" t="s">
        <v>156</v>
      </c>
      <c r="J9274" t="s">
        <v>19747</v>
      </c>
      <c r="K9274">
        <v>1559477582</v>
      </c>
      <c r="L9274" t="s">
        <v>19748</v>
      </c>
      <c r="M9274" t="s">
        <v>1326</v>
      </c>
      <c r="N9274" t="s">
        <v>84</v>
      </c>
      <c r="O9274">
        <v>15330</v>
      </c>
      <c r="P9274">
        <v>18152</v>
      </c>
      <c r="Q9274" t="s">
        <v>41</v>
      </c>
      <c r="R9274">
        <v>650</v>
      </c>
      <c r="S9274" s="2">
        <v>45175</v>
      </c>
      <c r="T9274" s="2">
        <v>45197</v>
      </c>
      <c r="U9274">
        <v>0</v>
      </c>
      <c r="V9274" t="s">
        <v>43</v>
      </c>
      <c r="W9274">
        <v>704</v>
      </c>
      <c r="X9274" t="s">
        <v>60</v>
      </c>
      <c r="Y9274" t="s">
        <v>45</v>
      </c>
      <c r="Z9274">
        <v>0</v>
      </c>
      <c r="AA9274">
        <v>333</v>
      </c>
      <c r="AB9274">
        <v>16834</v>
      </c>
      <c r="AC9274" t="s">
        <v>46</v>
      </c>
    </row>
    <row r="9275" spans="1:29" x14ac:dyDescent="0.3">
      <c r="A9275" s="1" t="s">
        <v>47</v>
      </c>
      <c r="B9275" t="s">
        <v>592</v>
      </c>
      <c r="C9275" t="s">
        <v>1059</v>
      </c>
      <c r="D9275" t="s">
        <v>169</v>
      </c>
      <c r="E9275">
        <v>3</v>
      </c>
      <c r="F9275" t="s">
        <v>120</v>
      </c>
      <c r="G9275" t="s">
        <v>121</v>
      </c>
      <c r="H9275" t="s">
        <v>35</v>
      </c>
      <c r="I9275" t="s">
        <v>921</v>
      </c>
      <c r="J9275" t="s">
        <v>1674</v>
      </c>
      <c r="K9275" t="s">
        <v>19749</v>
      </c>
      <c r="L9275" t="s">
        <v>19750</v>
      </c>
      <c r="M9275" t="s">
        <v>919</v>
      </c>
      <c r="N9275" t="s">
        <v>58</v>
      </c>
      <c r="O9275">
        <v>7281</v>
      </c>
      <c r="P9275">
        <v>10468</v>
      </c>
      <c r="Q9275" t="s">
        <v>95</v>
      </c>
      <c r="R9275">
        <v>643</v>
      </c>
      <c r="S9275" s="2">
        <v>44653</v>
      </c>
      <c r="T9275" s="2">
        <v>44660</v>
      </c>
      <c r="U9275">
        <v>0</v>
      </c>
      <c r="V9275" t="s">
        <v>85</v>
      </c>
      <c r="W9275">
        <v>425</v>
      </c>
      <c r="X9275" t="s">
        <v>60</v>
      </c>
      <c r="Y9275" t="s">
        <v>61</v>
      </c>
      <c r="Z9275">
        <v>3790</v>
      </c>
      <c r="AA9275">
        <v>754</v>
      </c>
      <c r="AB9275">
        <v>10133</v>
      </c>
      <c r="AC9275" t="s">
        <v>107</v>
      </c>
    </row>
    <row r="9276" spans="1:29" x14ac:dyDescent="0.3">
      <c r="A9276" s="1" t="s">
        <v>29</v>
      </c>
      <c r="B9276" t="s">
        <v>62</v>
      </c>
      <c r="C9276" t="s">
        <v>462</v>
      </c>
      <c r="D9276" t="s">
        <v>98</v>
      </c>
      <c r="E9276">
        <v>2</v>
      </c>
      <c r="F9276" t="s">
        <v>271</v>
      </c>
      <c r="G9276" t="s">
        <v>340</v>
      </c>
      <c r="H9276" t="s">
        <v>35</v>
      </c>
      <c r="I9276" t="s">
        <v>1454</v>
      </c>
      <c r="J9276" t="s">
        <v>2476</v>
      </c>
      <c r="K9276" s="3" t="s">
        <v>19751</v>
      </c>
      <c r="L9276" t="s">
        <v>19752</v>
      </c>
      <c r="M9276" t="s">
        <v>135</v>
      </c>
      <c r="N9276" t="s">
        <v>84</v>
      </c>
      <c r="O9276">
        <v>26508</v>
      </c>
      <c r="P9276">
        <v>30880</v>
      </c>
      <c r="Q9276" t="s">
        <v>59</v>
      </c>
      <c r="R9276">
        <v>252</v>
      </c>
      <c r="S9276" s="2">
        <v>44341</v>
      </c>
      <c r="T9276" t="s">
        <v>42</v>
      </c>
      <c r="U9276">
        <v>12152</v>
      </c>
      <c r="V9276" t="s">
        <v>85</v>
      </c>
      <c r="W9276">
        <v>843</v>
      </c>
      <c r="X9276" t="s">
        <v>44</v>
      </c>
      <c r="Y9276" t="s">
        <v>61</v>
      </c>
      <c r="Z9276">
        <v>0</v>
      </c>
      <c r="AA9276">
        <v>270</v>
      </c>
      <c r="AB9276">
        <v>29631</v>
      </c>
      <c r="AC9276" t="s">
        <v>107</v>
      </c>
    </row>
    <row r="9277" spans="1:29" x14ac:dyDescent="0.3">
      <c r="A9277" s="1" t="s">
        <v>47</v>
      </c>
      <c r="B9277" t="s">
        <v>176</v>
      </c>
      <c r="C9277" t="s">
        <v>2827</v>
      </c>
      <c r="D9277" t="s">
        <v>138</v>
      </c>
      <c r="E9277">
        <v>1</v>
      </c>
      <c r="F9277" t="s">
        <v>120</v>
      </c>
      <c r="G9277" t="s">
        <v>489</v>
      </c>
      <c r="H9277" t="s">
        <v>35</v>
      </c>
      <c r="I9277" t="s">
        <v>459</v>
      </c>
      <c r="J9277" t="s">
        <v>1585</v>
      </c>
      <c r="K9277" t="s">
        <v>19753</v>
      </c>
      <c r="L9277" t="s">
        <v>19754</v>
      </c>
      <c r="M9277" t="s">
        <v>426</v>
      </c>
      <c r="N9277" t="s">
        <v>40</v>
      </c>
      <c r="O9277">
        <v>20572</v>
      </c>
      <c r="P9277">
        <v>23186</v>
      </c>
      <c r="Q9277" t="s">
        <v>59</v>
      </c>
      <c r="R9277">
        <v>166</v>
      </c>
      <c r="S9277" s="2">
        <v>44515</v>
      </c>
      <c r="T9277" s="2">
        <v>44517</v>
      </c>
      <c r="U9277">
        <v>29197</v>
      </c>
      <c r="V9277" t="s">
        <v>85</v>
      </c>
      <c r="W9277">
        <v>408</v>
      </c>
      <c r="X9277" t="s">
        <v>60</v>
      </c>
      <c r="Y9277" t="s">
        <v>72</v>
      </c>
      <c r="Z9277">
        <v>0</v>
      </c>
      <c r="AA9277">
        <v>541</v>
      </c>
      <c r="AB9277">
        <v>21208</v>
      </c>
      <c r="AC9277" t="s">
        <v>107</v>
      </c>
    </row>
    <row r="9278" spans="1:29" x14ac:dyDescent="0.3">
      <c r="A9278" s="1" t="s">
        <v>29</v>
      </c>
      <c r="B9278" t="s">
        <v>62</v>
      </c>
      <c r="C9278" t="s">
        <v>4252</v>
      </c>
      <c r="D9278" t="s">
        <v>128</v>
      </c>
      <c r="E9278">
        <v>3</v>
      </c>
      <c r="F9278" t="s">
        <v>64</v>
      </c>
      <c r="G9278" t="s">
        <v>1152</v>
      </c>
      <c r="H9278" t="s">
        <v>35</v>
      </c>
      <c r="I9278" t="s">
        <v>668</v>
      </c>
      <c r="J9278" t="s">
        <v>878</v>
      </c>
      <c r="K9278" t="s">
        <v>19755</v>
      </c>
      <c r="L9278" t="s">
        <v>19756</v>
      </c>
      <c r="M9278" t="s">
        <v>326</v>
      </c>
      <c r="N9278" t="s">
        <v>40</v>
      </c>
      <c r="O9278">
        <v>27973</v>
      </c>
      <c r="P9278">
        <v>30956</v>
      </c>
      <c r="Q9278" t="s">
        <v>95</v>
      </c>
      <c r="R9278">
        <v>513</v>
      </c>
      <c r="S9278" s="2">
        <v>45170</v>
      </c>
      <c r="T9278" s="2">
        <v>45177</v>
      </c>
      <c r="U9278">
        <v>0</v>
      </c>
      <c r="V9278" t="s">
        <v>106</v>
      </c>
      <c r="W9278">
        <v>670</v>
      </c>
      <c r="X9278" t="s">
        <v>60</v>
      </c>
      <c r="Y9278" t="s">
        <v>61</v>
      </c>
      <c r="Z9278">
        <v>0</v>
      </c>
      <c r="AA9278">
        <v>125</v>
      </c>
      <c r="AB9278">
        <v>30139</v>
      </c>
      <c r="AC9278" t="s">
        <v>73</v>
      </c>
    </row>
    <row r="9279" spans="1:29" x14ac:dyDescent="0.3">
      <c r="A9279" s="1" t="s">
        <v>47</v>
      </c>
      <c r="B9279" t="s">
        <v>48</v>
      </c>
      <c r="C9279" t="s">
        <v>7419</v>
      </c>
      <c r="D9279" t="s">
        <v>32</v>
      </c>
      <c r="E9279">
        <v>8</v>
      </c>
      <c r="F9279" t="s">
        <v>221</v>
      </c>
      <c r="G9279" t="s">
        <v>858</v>
      </c>
      <c r="H9279" t="s">
        <v>79</v>
      </c>
      <c r="I9279" t="s">
        <v>210</v>
      </c>
      <c r="J9279" t="s">
        <v>7211</v>
      </c>
      <c r="K9279" t="s">
        <v>19757</v>
      </c>
      <c r="L9279" t="s">
        <v>19758</v>
      </c>
      <c r="M9279" t="s">
        <v>2261</v>
      </c>
      <c r="N9279" t="s">
        <v>94</v>
      </c>
      <c r="O9279">
        <v>6809</v>
      </c>
      <c r="P9279">
        <v>9620</v>
      </c>
      <c r="Q9279" t="s">
        <v>41</v>
      </c>
      <c r="R9279">
        <v>457</v>
      </c>
      <c r="S9279" s="2">
        <v>44585</v>
      </c>
      <c r="T9279" t="s">
        <v>42</v>
      </c>
      <c r="U9279">
        <v>0</v>
      </c>
      <c r="V9279" t="s">
        <v>106</v>
      </c>
      <c r="W9279">
        <v>581</v>
      </c>
      <c r="X9279" t="s">
        <v>44</v>
      </c>
      <c r="Y9279" t="s">
        <v>61</v>
      </c>
      <c r="Z9279">
        <v>0</v>
      </c>
      <c r="AA9279">
        <v>658</v>
      </c>
      <c r="AB9279">
        <v>8003</v>
      </c>
      <c r="AC9279" t="s">
        <v>73</v>
      </c>
    </row>
    <row r="9280" spans="1:29" x14ac:dyDescent="0.3">
      <c r="A9280" s="1" t="s">
        <v>47</v>
      </c>
      <c r="B9280" t="s">
        <v>234</v>
      </c>
      <c r="C9280" t="s">
        <v>564</v>
      </c>
      <c r="D9280" t="s">
        <v>110</v>
      </c>
      <c r="E9280">
        <v>10</v>
      </c>
      <c r="F9280" t="s">
        <v>129</v>
      </c>
      <c r="G9280" t="s">
        <v>1528</v>
      </c>
      <c r="H9280" t="s">
        <v>35</v>
      </c>
      <c r="I9280" t="s">
        <v>849</v>
      </c>
      <c r="J9280" t="s">
        <v>90</v>
      </c>
      <c r="K9280" t="s">
        <v>19759</v>
      </c>
      <c r="L9280" t="s">
        <v>19760</v>
      </c>
      <c r="M9280" t="s">
        <v>746</v>
      </c>
      <c r="N9280" t="s">
        <v>94</v>
      </c>
      <c r="O9280">
        <v>23187</v>
      </c>
      <c r="P9280">
        <v>25885</v>
      </c>
      <c r="Q9280" t="s">
        <v>41</v>
      </c>
      <c r="R9280">
        <v>965</v>
      </c>
      <c r="S9280" s="2">
        <v>44347</v>
      </c>
      <c r="T9280" s="2">
        <v>44377</v>
      </c>
      <c r="U9280">
        <v>0</v>
      </c>
      <c r="V9280" t="s">
        <v>43</v>
      </c>
      <c r="W9280">
        <v>814</v>
      </c>
      <c r="X9280" t="s">
        <v>60</v>
      </c>
      <c r="Y9280" t="s">
        <v>72</v>
      </c>
      <c r="Z9280">
        <v>0</v>
      </c>
      <c r="AA9280">
        <v>874</v>
      </c>
      <c r="AB9280">
        <v>24004</v>
      </c>
      <c r="AC9280" t="s">
        <v>107</v>
      </c>
    </row>
    <row r="9281" spans="1:29" x14ac:dyDescent="0.3">
      <c r="A9281" s="1" t="s">
        <v>29</v>
      </c>
      <c r="B9281" t="s">
        <v>86</v>
      </c>
      <c r="C9281" t="s">
        <v>2490</v>
      </c>
      <c r="D9281" t="s">
        <v>76</v>
      </c>
      <c r="E9281">
        <v>5</v>
      </c>
      <c r="F9281" t="s">
        <v>129</v>
      </c>
      <c r="G9281" t="s">
        <v>298</v>
      </c>
      <c r="H9281" t="s">
        <v>79</v>
      </c>
      <c r="I9281" t="s">
        <v>1524</v>
      </c>
      <c r="J9281" t="s">
        <v>4196</v>
      </c>
      <c r="K9281" t="s">
        <v>19761</v>
      </c>
      <c r="L9281" t="s">
        <v>19762</v>
      </c>
      <c r="M9281" t="s">
        <v>1113</v>
      </c>
      <c r="N9281" t="s">
        <v>40</v>
      </c>
      <c r="O9281">
        <v>24322</v>
      </c>
      <c r="P9281">
        <v>28838</v>
      </c>
      <c r="Q9281" t="s">
        <v>95</v>
      </c>
      <c r="R9281">
        <v>637</v>
      </c>
      <c r="S9281" s="2">
        <v>44952</v>
      </c>
      <c r="T9281" t="s">
        <v>42</v>
      </c>
      <c r="U9281">
        <v>0</v>
      </c>
      <c r="V9281" t="s">
        <v>43</v>
      </c>
      <c r="W9281">
        <v>688</v>
      </c>
      <c r="X9281" t="s">
        <v>44</v>
      </c>
      <c r="Y9281" t="s">
        <v>72</v>
      </c>
      <c r="Z9281">
        <v>0</v>
      </c>
      <c r="AA9281">
        <v>150</v>
      </c>
      <c r="AB9281">
        <v>26539</v>
      </c>
      <c r="AC9281" t="s">
        <v>73</v>
      </c>
    </row>
    <row r="9282" spans="1:29" x14ac:dyDescent="0.3">
      <c r="A9282" s="1" t="s">
        <v>47</v>
      </c>
      <c r="B9282" t="s">
        <v>145</v>
      </c>
      <c r="C9282" t="s">
        <v>1527</v>
      </c>
      <c r="D9282" t="s">
        <v>50</v>
      </c>
      <c r="E9282">
        <v>2</v>
      </c>
      <c r="F9282" t="s">
        <v>120</v>
      </c>
      <c r="G9282" t="s">
        <v>820</v>
      </c>
      <c r="H9282" t="s">
        <v>79</v>
      </c>
      <c r="I9282" t="s">
        <v>921</v>
      </c>
      <c r="J9282" t="s">
        <v>1933</v>
      </c>
      <c r="K9282" t="s">
        <v>19763</v>
      </c>
      <c r="L9282" t="s">
        <v>19764</v>
      </c>
      <c r="M9282" t="s">
        <v>499</v>
      </c>
      <c r="N9282" t="s">
        <v>58</v>
      </c>
      <c r="O9282">
        <v>29136</v>
      </c>
      <c r="P9282">
        <v>31281</v>
      </c>
      <c r="Q9282" t="s">
        <v>95</v>
      </c>
      <c r="R9282">
        <v>439</v>
      </c>
      <c r="S9282" s="2">
        <v>44630</v>
      </c>
      <c r="T9282" t="s">
        <v>42</v>
      </c>
      <c r="U9282">
        <v>0</v>
      </c>
      <c r="V9282" t="s">
        <v>43</v>
      </c>
      <c r="W9282">
        <v>411</v>
      </c>
      <c r="X9282" t="s">
        <v>44</v>
      </c>
      <c r="Y9282" t="s">
        <v>61</v>
      </c>
      <c r="Z9282">
        <v>2961</v>
      </c>
      <c r="AA9282">
        <v>58</v>
      </c>
      <c r="AB9282">
        <v>29937</v>
      </c>
      <c r="AC9282" t="s">
        <v>73</v>
      </c>
    </row>
    <row r="9283" spans="1:29" x14ac:dyDescent="0.3">
      <c r="A9283" s="1" t="s">
        <v>29</v>
      </c>
      <c r="B9283" t="s">
        <v>86</v>
      </c>
      <c r="C9283" t="s">
        <v>1680</v>
      </c>
      <c r="D9283" t="s">
        <v>352</v>
      </c>
      <c r="E9283">
        <v>1</v>
      </c>
      <c r="F9283" t="s">
        <v>77</v>
      </c>
      <c r="G9283" t="s">
        <v>147</v>
      </c>
      <c r="H9283" t="s">
        <v>79</v>
      </c>
      <c r="I9283" t="s">
        <v>265</v>
      </c>
      <c r="J9283" t="s">
        <v>748</v>
      </c>
      <c r="K9283" t="s">
        <v>19765</v>
      </c>
      <c r="L9283" t="s">
        <v>19766</v>
      </c>
      <c r="M9283" t="s">
        <v>1113</v>
      </c>
      <c r="N9283" t="s">
        <v>84</v>
      </c>
      <c r="O9283">
        <v>11814</v>
      </c>
      <c r="P9283">
        <v>13915</v>
      </c>
      <c r="Q9283" t="s">
        <v>59</v>
      </c>
      <c r="R9283">
        <v>821</v>
      </c>
      <c r="S9283" s="2">
        <v>45155</v>
      </c>
      <c r="T9283" s="2">
        <v>45166</v>
      </c>
      <c r="U9283">
        <v>18212</v>
      </c>
      <c r="V9283" t="s">
        <v>43</v>
      </c>
      <c r="W9283">
        <v>726</v>
      </c>
      <c r="X9283" t="s">
        <v>60</v>
      </c>
      <c r="Y9283" t="s">
        <v>61</v>
      </c>
      <c r="Z9283">
        <v>0</v>
      </c>
      <c r="AA9283">
        <v>169</v>
      </c>
      <c r="AB9283">
        <v>13434</v>
      </c>
      <c r="AC9283" t="s">
        <v>46</v>
      </c>
    </row>
    <row r="9284" spans="1:29" x14ac:dyDescent="0.3">
      <c r="A9284" s="1" t="s">
        <v>29</v>
      </c>
      <c r="B9284" t="s">
        <v>541</v>
      </c>
      <c r="C9284" t="s">
        <v>1336</v>
      </c>
      <c r="D9284" t="s">
        <v>178</v>
      </c>
      <c r="E9284">
        <v>8</v>
      </c>
      <c r="F9284" t="s">
        <v>99</v>
      </c>
      <c r="G9284" t="s">
        <v>579</v>
      </c>
      <c r="H9284" t="s">
        <v>79</v>
      </c>
      <c r="I9284" t="s">
        <v>921</v>
      </c>
      <c r="J9284" t="s">
        <v>293</v>
      </c>
      <c r="K9284" t="s">
        <v>19767</v>
      </c>
      <c r="L9284" t="s">
        <v>19768</v>
      </c>
      <c r="M9284" t="s">
        <v>563</v>
      </c>
      <c r="N9284" t="s">
        <v>40</v>
      </c>
      <c r="O9284">
        <v>10774</v>
      </c>
      <c r="P9284">
        <v>13540</v>
      </c>
      <c r="Q9284" t="s">
        <v>59</v>
      </c>
      <c r="R9284">
        <v>90</v>
      </c>
      <c r="S9284" s="2">
        <v>45299</v>
      </c>
      <c r="T9284" t="s">
        <v>42</v>
      </c>
      <c r="U9284">
        <v>35217</v>
      </c>
      <c r="V9284" t="s">
        <v>71</v>
      </c>
      <c r="W9284">
        <v>428</v>
      </c>
      <c r="X9284" t="s">
        <v>44</v>
      </c>
      <c r="Y9284" t="s">
        <v>72</v>
      </c>
      <c r="Z9284">
        <v>0</v>
      </c>
      <c r="AA9284">
        <v>91</v>
      </c>
      <c r="AB9284">
        <v>12612</v>
      </c>
      <c r="AC9284" t="s">
        <v>107</v>
      </c>
    </row>
    <row r="9285" spans="1:29" x14ac:dyDescent="0.3">
      <c r="A9285" s="1" t="s">
        <v>29</v>
      </c>
      <c r="B9285" t="s">
        <v>62</v>
      </c>
      <c r="C9285" t="s">
        <v>1795</v>
      </c>
      <c r="D9285" t="s">
        <v>50</v>
      </c>
      <c r="E9285">
        <v>1</v>
      </c>
      <c r="F9285" t="s">
        <v>33</v>
      </c>
      <c r="G9285" t="s">
        <v>451</v>
      </c>
      <c r="H9285" t="s">
        <v>79</v>
      </c>
      <c r="I9285" t="s">
        <v>849</v>
      </c>
      <c r="J9285" t="s">
        <v>1062</v>
      </c>
      <c r="K9285" t="s">
        <v>19769</v>
      </c>
      <c r="L9285" t="s">
        <v>19770</v>
      </c>
      <c r="M9285" t="s">
        <v>505</v>
      </c>
      <c r="N9285" t="s">
        <v>84</v>
      </c>
      <c r="O9285">
        <v>10613</v>
      </c>
      <c r="P9285">
        <v>12810</v>
      </c>
      <c r="Q9285" t="s">
        <v>59</v>
      </c>
      <c r="R9285">
        <v>624</v>
      </c>
      <c r="S9285" s="2">
        <v>44738</v>
      </c>
      <c r="T9285" t="s">
        <v>42</v>
      </c>
      <c r="U9285">
        <v>14614</v>
      </c>
      <c r="V9285" t="s">
        <v>85</v>
      </c>
      <c r="W9285">
        <v>830</v>
      </c>
      <c r="X9285" t="s">
        <v>44</v>
      </c>
      <c r="Y9285" t="s">
        <v>45</v>
      </c>
      <c r="Z9285">
        <v>0</v>
      </c>
      <c r="AA9285">
        <v>36</v>
      </c>
      <c r="AB9285">
        <v>12757</v>
      </c>
      <c r="AC9285" t="s">
        <v>107</v>
      </c>
    </row>
    <row r="9286" spans="1:29" x14ac:dyDescent="0.3">
      <c r="A9286" s="1" t="s">
        <v>47</v>
      </c>
      <c r="B9286" t="s">
        <v>176</v>
      </c>
      <c r="C9286" t="s">
        <v>2740</v>
      </c>
      <c r="D9286" t="s">
        <v>257</v>
      </c>
      <c r="E9286">
        <v>7</v>
      </c>
      <c r="F9286" t="s">
        <v>129</v>
      </c>
      <c r="G9286" t="s">
        <v>395</v>
      </c>
      <c r="H9286" t="s">
        <v>79</v>
      </c>
      <c r="I9286" t="s">
        <v>2028</v>
      </c>
      <c r="J9286" t="s">
        <v>8197</v>
      </c>
      <c r="K9286" t="s">
        <v>19771</v>
      </c>
      <c r="L9286" t="s">
        <v>19772</v>
      </c>
      <c r="M9286" t="s">
        <v>183</v>
      </c>
      <c r="N9286" t="s">
        <v>40</v>
      </c>
      <c r="O9286">
        <v>27633</v>
      </c>
      <c r="P9286">
        <v>29656</v>
      </c>
      <c r="Q9286" t="s">
        <v>41</v>
      </c>
      <c r="R9286">
        <v>660</v>
      </c>
      <c r="S9286" s="2">
        <v>45081</v>
      </c>
      <c r="T9286" t="s">
        <v>42</v>
      </c>
      <c r="U9286">
        <v>0</v>
      </c>
      <c r="V9286" t="s">
        <v>106</v>
      </c>
      <c r="W9286">
        <v>572</v>
      </c>
      <c r="X9286" t="s">
        <v>44</v>
      </c>
      <c r="Y9286" t="s">
        <v>45</v>
      </c>
      <c r="Z9286">
        <v>0</v>
      </c>
      <c r="AA9286">
        <v>641</v>
      </c>
      <c r="AB9286">
        <v>29388</v>
      </c>
      <c r="AC9286" t="s">
        <v>46</v>
      </c>
    </row>
    <row r="9287" spans="1:29" x14ac:dyDescent="0.3">
      <c r="A9287" s="1" t="s">
        <v>47</v>
      </c>
      <c r="B9287" t="s">
        <v>145</v>
      </c>
      <c r="C9287" t="s">
        <v>528</v>
      </c>
      <c r="D9287" t="s">
        <v>138</v>
      </c>
      <c r="E9287">
        <v>6</v>
      </c>
      <c r="F9287" t="s">
        <v>99</v>
      </c>
      <c r="G9287" t="s">
        <v>710</v>
      </c>
      <c r="H9287" t="s">
        <v>35</v>
      </c>
      <c r="I9287" t="s">
        <v>36</v>
      </c>
      <c r="J9287" t="s">
        <v>90</v>
      </c>
      <c r="K9287">
        <f>1-238-478-9838</f>
        <v>-10553</v>
      </c>
      <c r="L9287" t="s">
        <v>19773</v>
      </c>
      <c r="M9287" t="s">
        <v>2459</v>
      </c>
      <c r="N9287" t="s">
        <v>84</v>
      </c>
      <c r="O9287">
        <v>17893</v>
      </c>
      <c r="P9287">
        <v>22465</v>
      </c>
      <c r="Q9287" t="s">
        <v>59</v>
      </c>
      <c r="R9287">
        <v>267</v>
      </c>
      <c r="S9287" s="2">
        <v>44610</v>
      </c>
      <c r="T9287" s="2">
        <v>44621</v>
      </c>
      <c r="U9287">
        <v>3243</v>
      </c>
      <c r="V9287" t="s">
        <v>43</v>
      </c>
      <c r="W9287">
        <v>626</v>
      </c>
      <c r="X9287" t="s">
        <v>60</v>
      </c>
      <c r="Y9287" t="s">
        <v>72</v>
      </c>
      <c r="Z9287">
        <v>0</v>
      </c>
      <c r="AA9287">
        <v>48</v>
      </c>
      <c r="AB9287">
        <v>21534</v>
      </c>
      <c r="AC9287" t="s">
        <v>73</v>
      </c>
    </row>
    <row r="9288" spans="1:29" x14ac:dyDescent="0.3">
      <c r="A9288" s="1" t="s">
        <v>47</v>
      </c>
      <c r="B9288" t="s">
        <v>176</v>
      </c>
      <c r="C9288" t="s">
        <v>1347</v>
      </c>
      <c r="D9288" t="s">
        <v>387</v>
      </c>
      <c r="E9288">
        <v>1</v>
      </c>
      <c r="F9288" t="s">
        <v>33</v>
      </c>
      <c r="G9288" t="s">
        <v>411</v>
      </c>
      <c r="H9288" t="s">
        <v>79</v>
      </c>
      <c r="I9288" t="s">
        <v>36</v>
      </c>
      <c r="J9288" t="s">
        <v>11764</v>
      </c>
      <c r="K9288" t="s">
        <v>19774</v>
      </c>
      <c r="L9288" t="s">
        <v>19775</v>
      </c>
      <c r="M9288" t="s">
        <v>183</v>
      </c>
      <c r="N9288" t="s">
        <v>94</v>
      </c>
      <c r="O9288">
        <v>4164</v>
      </c>
      <c r="P9288">
        <v>7041</v>
      </c>
      <c r="Q9288" t="s">
        <v>41</v>
      </c>
      <c r="R9288">
        <v>618</v>
      </c>
      <c r="S9288" s="2">
        <v>44952</v>
      </c>
      <c r="T9288" s="2">
        <v>44974</v>
      </c>
      <c r="U9288">
        <v>0</v>
      </c>
      <c r="V9288" t="s">
        <v>106</v>
      </c>
      <c r="W9288">
        <v>829</v>
      </c>
      <c r="X9288" t="s">
        <v>60</v>
      </c>
      <c r="Y9288" t="s">
        <v>45</v>
      </c>
      <c r="Z9288">
        <v>0</v>
      </c>
      <c r="AA9288">
        <v>540</v>
      </c>
      <c r="AB9288">
        <v>4701</v>
      </c>
      <c r="AC9288" t="s">
        <v>46</v>
      </c>
    </row>
    <row r="9289" spans="1:29" x14ac:dyDescent="0.3">
      <c r="A9289" s="1" t="s">
        <v>29</v>
      </c>
      <c r="B9289" t="s">
        <v>96</v>
      </c>
      <c r="C9289" t="s">
        <v>1389</v>
      </c>
      <c r="D9289" t="s">
        <v>155</v>
      </c>
      <c r="E9289">
        <v>6</v>
      </c>
      <c r="F9289" t="s">
        <v>120</v>
      </c>
      <c r="G9289" t="s">
        <v>820</v>
      </c>
      <c r="H9289" t="s">
        <v>35</v>
      </c>
      <c r="I9289" t="s">
        <v>1358</v>
      </c>
      <c r="J9289" t="s">
        <v>3693</v>
      </c>
      <c r="K9289" t="s">
        <v>19776</v>
      </c>
      <c r="L9289" t="s">
        <v>19777</v>
      </c>
      <c r="M9289" t="s">
        <v>199</v>
      </c>
      <c r="N9289" t="s">
        <v>84</v>
      </c>
      <c r="O9289">
        <v>21580</v>
      </c>
      <c r="P9289">
        <v>23863</v>
      </c>
      <c r="Q9289" t="s">
        <v>41</v>
      </c>
      <c r="R9289">
        <v>923</v>
      </c>
      <c r="S9289" s="2">
        <v>44707</v>
      </c>
      <c r="T9289" t="s">
        <v>42</v>
      </c>
      <c r="U9289">
        <v>0</v>
      </c>
      <c r="V9289" t="s">
        <v>106</v>
      </c>
      <c r="W9289">
        <v>744</v>
      </c>
      <c r="X9289" t="s">
        <v>44</v>
      </c>
      <c r="Y9289" t="s">
        <v>45</v>
      </c>
      <c r="Z9289">
        <v>0</v>
      </c>
      <c r="AA9289">
        <v>120</v>
      </c>
      <c r="AB9289">
        <v>23093</v>
      </c>
      <c r="AC9289" t="s">
        <v>107</v>
      </c>
    </row>
    <row r="9290" spans="1:29" x14ac:dyDescent="0.3">
      <c r="A9290" s="1" t="s">
        <v>29</v>
      </c>
      <c r="B9290" t="s">
        <v>86</v>
      </c>
      <c r="C9290" t="s">
        <v>1966</v>
      </c>
      <c r="D9290" t="s">
        <v>32</v>
      </c>
      <c r="E9290">
        <v>2</v>
      </c>
      <c r="F9290" t="s">
        <v>99</v>
      </c>
      <c r="G9290" t="s">
        <v>579</v>
      </c>
      <c r="H9290" t="s">
        <v>79</v>
      </c>
      <c r="I9290" t="s">
        <v>216</v>
      </c>
      <c r="J9290" t="s">
        <v>8253</v>
      </c>
      <c r="K9290" t="s">
        <v>19778</v>
      </c>
      <c r="L9290" t="s">
        <v>19779</v>
      </c>
      <c r="M9290" t="s">
        <v>1100</v>
      </c>
      <c r="N9290" t="s">
        <v>40</v>
      </c>
      <c r="O9290">
        <v>25316</v>
      </c>
      <c r="P9290">
        <v>28067</v>
      </c>
      <c r="Q9290" t="s">
        <v>41</v>
      </c>
      <c r="R9290">
        <v>403</v>
      </c>
      <c r="S9290" s="2">
        <v>45221</v>
      </c>
      <c r="T9290" s="2">
        <v>45222</v>
      </c>
      <c r="U9290">
        <v>0</v>
      </c>
      <c r="V9290" t="s">
        <v>71</v>
      </c>
      <c r="W9290">
        <v>502</v>
      </c>
      <c r="X9290" t="s">
        <v>60</v>
      </c>
      <c r="Y9290" t="s">
        <v>61</v>
      </c>
      <c r="Z9290">
        <v>0</v>
      </c>
      <c r="AA9290">
        <v>628</v>
      </c>
      <c r="AB9290">
        <v>26535</v>
      </c>
      <c r="AC9290" t="s">
        <v>107</v>
      </c>
    </row>
    <row r="9291" spans="1:29" x14ac:dyDescent="0.3">
      <c r="A9291" s="1" t="s">
        <v>29</v>
      </c>
      <c r="B9291" t="s">
        <v>327</v>
      </c>
      <c r="C9291" t="s">
        <v>1016</v>
      </c>
      <c r="D9291" t="s">
        <v>155</v>
      </c>
      <c r="E9291">
        <v>7</v>
      </c>
      <c r="F9291" t="s">
        <v>77</v>
      </c>
      <c r="G9291" t="s">
        <v>202</v>
      </c>
      <c r="H9291" t="s">
        <v>35</v>
      </c>
      <c r="I9291" t="s">
        <v>459</v>
      </c>
      <c r="J9291" t="s">
        <v>141</v>
      </c>
      <c r="K9291" t="s">
        <v>19780</v>
      </c>
      <c r="L9291" t="s">
        <v>19781</v>
      </c>
      <c r="M9291" t="s">
        <v>999</v>
      </c>
      <c r="N9291" t="s">
        <v>40</v>
      </c>
      <c r="O9291">
        <v>8838</v>
      </c>
      <c r="P9291">
        <v>13730</v>
      </c>
      <c r="Q9291" t="s">
        <v>95</v>
      </c>
      <c r="R9291">
        <v>633</v>
      </c>
      <c r="S9291" s="2">
        <v>45173</v>
      </c>
      <c r="T9291" s="2">
        <v>45198</v>
      </c>
      <c r="U9291">
        <v>0</v>
      </c>
      <c r="V9291" t="s">
        <v>43</v>
      </c>
      <c r="W9291">
        <v>715</v>
      </c>
      <c r="X9291" t="s">
        <v>60</v>
      </c>
      <c r="Y9291" t="s">
        <v>61</v>
      </c>
      <c r="Z9291">
        <v>0</v>
      </c>
      <c r="AA9291">
        <v>232</v>
      </c>
      <c r="AB9291">
        <v>11222</v>
      </c>
      <c r="AC9291" t="s">
        <v>107</v>
      </c>
    </row>
    <row r="9292" spans="1:29" x14ac:dyDescent="0.3">
      <c r="A9292" s="1" t="s">
        <v>47</v>
      </c>
      <c r="B9292" t="s">
        <v>153</v>
      </c>
      <c r="C9292" t="s">
        <v>8836</v>
      </c>
      <c r="D9292" t="s">
        <v>236</v>
      </c>
      <c r="E9292">
        <v>5</v>
      </c>
      <c r="F9292" t="s">
        <v>64</v>
      </c>
      <c r="G9292" t="s">
        <v>258</v>
      </c>
      <c r="H9292" t="s">
        <v>79</v>
      </c>
      <c r="I9292" t="s">
        <v>5290</v>
      </c>
      <c r="J9292" t="s">
        <v>766</v>
      </c>
      <c r="K9292" t="s">
        <v>19782</v>
      </c>
      <c r="L9292" t="s">
        <v>19783</v>
      </c>
      <c r="M9292" t="s">
        <v>1707</v>
      </c>
      <c r="N9292" t="s">
        <v>94</v>
      </c>
      <c r="O9292">
        <v>23611</v>
      </c>
      <c r="P9292">
        <v>26024</v>
      </c>
      <c r="Q9292" t="s">
        <v>59</v>
      </c>
      <c r="R9292">
        <v>432</v>
      </c>
      <c r="S9292" s="2">
        <v>44301</v>
      </c>
      <c r="T9292" t="s">
        <v>42</v>
      </c>
      <c r="U9292">
        <v>27233</v>
      </c>
      <c r="V9292" t="s">
        <v>43</v>
      </c>
      <c r="W9292">
        <v>825</v>
      </c>
      <c r="X9292" t="s">
        <v>44</v>
      </c>
      <c r="Y9292" t="s">
        <v>61</v>
      </c>
      <c r="Z9292">
        <v>0</v>
      </c>
      <c r="AA9292">
        <v>33</v>
      </c>
      <c r="AB9292">
        <v>23802</v>
      </c>
      <c r="AC9292" t="s">
        <v>107</v>
      </c>
    </row>
    <row r="9293" spans="1:29" x14ac:dyDescent="0.3">
      <c r="A9293" s="1" t="s">
        <v>29</v>
      </c>
      <c r="B9293" t="s">
        <v>363</v>
      </c>
      <c r="C9293" t="s">
        <v>1409</v>
      </c>
      <c r="D9293" t="s">
        <v>178</v>
      </c>
      <c r="E9293">
        <v>3</v>
      </c>
      <c r="F9293" t="s">
        <v>129</v>
      </c>
      <c r="G9293" t="s">
        <v>130</v>
      </c>
      <c r="H9293" t="s">
        <v>35</v>
      </c>
      <c r="I9293" t="s">
        <v>2601</v>
      </c>
      <c r="J9293" t="s">
        <v>172</v>
      </c>
      <c r="K9293" t="s">
        <v>19784</v>
      </c>
      <c r="L9293" t="s">
        <v>19785</v>
      </c>
      <c r="M9293" t="s">
        <v>1068</v>
      </c>
      <c r="N9293" t="s">
        <v>58</v>
      </c>
      <c r="O9293">
        <v>18570</v>
      </c>
      <c r="P9293">
        <v>21222</v>
      </c>
      <c r="Q9293" t="s">
        <v>59</v>
      </c>
      <c r="R9293">
        <v>686</v>
      </c>
      <c r="S9293" s="2">
        <v>45168</v>
      </c>
      <c r="T9293" s="2">
        <v>45192</v>
      </c>
      <c r="U9293">
        <v>25381</v>
      </c>
      <c r="V9293" t="s">
        <v>71</v>
      </c>
      <c r="W9293">
        <v>590</v>
      </c>
      <c r="X9293" t="s">
        <v>60</v>
      </c>
      <c r="Y9293" t="s">
        <v>45</v>
      </c>
      <c r="Z9293">
        <v>1858</v>
      </c>
      <c r="AA9293">
        <v>309</v>
      </c>
      <c r="AB9293">
        <v>19779</v>
      </c>
      <c r="AC9293" t="s">
        <v>107</v>
      </c>
    </row>
    <row r="9294" spans="1:29" x14ac:dyDescent="0.3">
      <c r="A9294" s="1" t="s">
        <v>29</v>
      </c>
      <c r="B9294" t="s">
        <v>86</v>
      </c>
      <c r="C9294" t="s">
        <v>1109</v>
      </c>
      <c r="D9294" t="s">
        <v>178</v>
      </c>
      <c r="E9294">
        <v>3</v>
      </c>
      <c r="F9294" t="s">
        <v>271</v>
      </c>
      <c r="G9294" t="s">
        <v>272</v>
      </c>
      <c r="H9294" t="s">
        <v>35</v>
      </c>
      <c r="I9294" t="s">
        <v>2144</v>
      </c>
      <c r="J9294" t="s">
        <v>10721</v>
      </c>
      <c r="K9294" t="s">
        <v>19786</v>
      </c>
      <c r="L9294" t="s">
        <v>19787</v>
      </c>
      <c r="M9294" t="s">
        <v>1015</v>
      </c>
      <c r="N9294" t="s">
        <v>58</v>
      </c>
      <c r="O9294">
        <v>22595</v>
      </c>
      <c r="P9294">
        <v>27520</v>
      </c>
      <c r="Q9294" t="s">
        <v>41</v>
      </c>
      <c r="R9294">
        <v>687</v>
      </c>
      <c r="S9294" s="2">
        <v>44965</v>
      </c>
      <c r="T9294" t="s">
        <v>42</v>
      </c>
      <c r="U9294">
        <v>0</v>
      </c>
      <c r="V9294" t="s">
        <v>43</v>
      </c>
      <c r="W9294">
        <v>460</v>
      </c>
      <c r="X9294" t="s">
        <v>44</v>
      </c>
      <c r="Y9294" t="s">
        <v>45</v>
      </c>
      <c r="Z9294">
        <v>3497</v>
      </c>
      <c r="AA9294">
        <v>933</v>
      </c>
      <c r="AB9294">
        <v>24377</v>
      </c>
      <c r="AC9294" t="s">
        <v>73</v>
      </c>
    </row>
    <row r="9295" spans="1:29" x14ac:dyDescent="0.3">
      <c r="A9295" s="1" t="s">
        <v>29</v>
      </c>
      <c r="B9295" t="s">
        <v>393</v>
      </c>
      <c r="C9295" t="s">
        <v>2642</v>
      </c>
      <c r="D9295" t="s">
        <v>257</v>
      </c>
      <c r="E9295">
        <v>3</v>
      </c>
      <c r="F9295" t="s">
        <v>221</v>
      </c>
      <c r="G9295" t="s">
        <v>250</v>
      </c>
      <c r="H9295" t="s">
        <v>79</v>
      </c>
      <c r="I9295" t="s">
        <v>1589</v>
      </c>
      <c r="J9295" t="s">
        <v>645</v>
      </c>
      <c r="K9295" t="s">
        <v>19788</v>
      </c>
      <c r="L9295" t="s">
        <v>19789</v>
      </c>
      <c r="M9295" t="s">
        <v>654</v>
      </c>
      <c r="N9295" t="s">
        <v>94</v>
      </c>
      <c r="O9295">
        <v>3929</v>
      </c>
      <c r="P9295">
        <v>6207</v>
      </c>
      <c r="Q9295" t="s">
        <v>41</v>
      </c>
      <c r="R9295">
        <v>562</v>
      </c>
      <c r="S9295" s="2">
        <v>44994</v>
      </c>
      <c r="T9295" t="s">
        <v>42</v>
      </c>
      <c r="U9295">
        <v>0</v>
      </c>
      <c r="V9295" t="s">
        <v>71</v>
      </c>
      <c r="W9295">
        <v>424</v>
      </c>
      <c r="X9295" t="s">
        <v>44</v>
      </c>
      <c r="Y9295" t="s">
        <v>72</v>
      </c>
      <c r="Z9295">
        <v>0</v>
      </c>
      <c r="AA9295">
        <v>782</v>
      </c>
      <c r="AB9295">
        <v>4827</v>
      </c>
      <c r="AC9295" t="s">
        <v>73</v>
      </c>
    </row>
    <row r="9296" spans="1:29" x14ac:dyDescent="0.3">
      <c r="A9296" s="1" t="s">
        <v>47</v>
      </c>
      <c r="B9296" t="s">
        <v>176</v>
      </c>
      <c r="C9296" t="s">
        <v>5427</v>
      </c>
      <c r="D9296" t="s">
        <v>257</v>
      </c>
      <c r="E9296">
        <v>4</v>
      </c>
      <c r="F9296" t="s">
        <v>129</v>
      </c>
      <c r="G9296" t="s">
        <v>700</v>
      </c>
      <c r="H9296" t="s">
        <v>79</v>
      </c>
      <c r="I9296" t="s">
        <v>725</v>
      </c>
      <c r="J9296" t="s">
        <v>1182</v>
      </c>
      <c r="K9296">
        <v>2522206226</v>
      </c>
      <c r="L9296" t="s">
        <v>19790</v>
      </c>
      <c r="M9296" t="s">
        <v>1637</v>
      </c>
      <c r="N9296" t="s">
        <v>40</v>
      </c>
      <c r="O9296">
        <v>21634</v>
      </c>
      <c r="P9296">
        <v>24174</v>
      </c>
      <c r="Q9296" t="s">
        <v>59</v>
      </c>
      <c r="R9296">
        <v>583</v>
      </c>
      <c r="S9296" s="2">
        <v>44972</v>
      </c>
      <c r="T9296" s="2">
        <v>44993</v>
      </c>
      <c r="U9296">
        <v>35022</v>
      </c>
      <c r="V9296" t="s">
        <v>106</v>
      </c>
      <c r="W9296">
        <v>654</v>
      </c>
      <c r="X9296" t="s">
        <v>60</v>
      </c>
      <c r="Y9296" t="s">
        <v>45</v>
      </c>
      <c r="Z9296">
        <v>0</v>
      </c>
      <c r="AA9296">
        <v>688</v>
      </c>
      <c r="AB9296">
        <v>22545</v>
      </c>
      <c r="AC9296" t="s">
        <v>46</v>
      </c>
    </row>
    <row r="9297" spans="1:29" x14ac:dyDescent="0.3">
      <c r="A9297" s="1" t="s">
        <v>47</v>
      </c>
      <c r="B9297" t="s">
        <v>161</v>
      </c>
      <c r="C9297" t="s">
        <v>782</v>
      </c>
      <c r="D9297" t="s">
        <v>155</v>
      </c>
      <c r="E9297">
        <v>9</v>
      </c>
      <c r="F9297" t="s">
        <v>221</v>
      </c>
      <c r="G9297" t="s">
        <v>250</v>
      </c>
      <c r="H9297" t="s">
        <v>79</v>
      </c>
      <c r="I9297" t="s">
        <v>1589</v>
      </c>
      <c r="J9297" t="s">
        <v>1199</v>
      </c>
      <c r="K9297">
        <v>2059756790</v>
      </c>
      <c r="L9297" t="s">
        <v>19791</v>
      </c>
      <c r="M9297" t="s">
        <v>2032</v>
      </c>
      <c r="N9297" t="s">
        <v>84</v>
      </c>
      <c r="O9297">
        <v>3146</v>
      </c>
      <c r="P9297">
        <v>5327</v>
      </c>
      <c r="Q9297" t="s">
        <v>59</v>
      </c>
      <c r="R9297">
        <v>893</v>
      </c>
      <c r="S9297" s="2">
        <v>44790</v>
      </c>
      <c r="T9297" t="s">
        <v>42</v>
      </c>
      <c r="U9297">
        <v>42812</v>
      </c>
      <c r="V9297" t="s">
        <v>43</v>
      </c>
      <c r="W9297">
        <v>801</v>
      </c>
      <c r="X9297" t="s">
        <v>44</v>
      </c>
      <c r="Y9297" t="s">
        <v>45</v>
      </c>
      <c r="Z9297">
        <v>0</v>
      </c>
      <c r="AA9297">
        <v>628</v>
      </c>
      <c r="AB9297">
        <v>3965</v>
      </c>
      <c r="AC9297" t="s">
        <v>46</v>
      </c>
    </row>
    <row r="9298" spans="1:29" x14ac:dyDescent="0.3">
      <c r="A9298" s="1" t="s">
        <v>47</v>
      </c>
      <c r="B9298" t="s">
        <v>117</v>
      </c>
      <c r="C9298" t="s">
        <v>976</v>
      </c>
      <c r="D9298" t="s">
        <v>50</v>
      </c>
      <c r="E9298">
        <v>5</v>
      </c>
      <c r="F9298" t="s">
        <v>120</v>
      </c>
      <c r="G9298" t="s">
        <v>329</v>
      </c>
      <c r="H9298" t="s">
        <v>35</v>
      </c>
      <c r="I9298" t="s">
        <v>2705</v>
      </c>
      <c r="J9298" t="s">
        <v>2581</v>
      </c>
      <c r="K9298" t="s">
        <v>19792</v>
      </c>
      <c r="L9298" t="s">
        <v>19793</v>
      </c>
      <c r="M9298" t="s">
        <v>868</v>
      </c>
      <c r="N9298" t="s">
        <v>58</v>
      </c>
      <c r="O9298">
        <v>13891</v>
      </c>
      <c r="P9298">
        <v>16356</v>
      </c>
      <c r="Q9298" t="s">
        <v>95</v>
      </c>
      <c r="R9298">
        <v>786</v>
      </c>
      <c r="S9298" s="2">
        <v>45217</v>
      </c>
      <c r="T9298" s="2">
        <v>45235</v>
      </c>
      <c r="U9298">
        <v>0</v>
      </c>
      <c r="V9298" t="s">
        <v>85</v>
      </c>
      <c r="W9298">
        <v>513</v>
      </c>
      <c r="X9298" t="s">
        <v>60</v>
      </c>
      <c r="Y9298" t="s">
        <v>45</v>
      </c>
      <c r="Z9298">
        <v>4866</v>
      </c>
      <c r="AA9298">
        <v>525</v>
      </c>
      <c r="AB9298">
        <v>15129</v>
      </c>
      <c r="AC9298" t="s">
        <v>107</v>
      </c>
    </row>
    <row r="9299" spans="1:29" x14ac:dyDescent="0.3">
      <c r="A9299" s="1" t="s">
        <v>47</v>
      </c>
      <c r="B9299" t="s">
        <v>176</v>
      </c>
      <c r="C9299" t="s">
        <v>290</v>
      </c>
      <c r="D9299" t="s">
        <v>50</v>
      </c>
      <c r="E9299">
        <v>1</v>
      </c>
      <c r="F9299" t="s">
        <v>221</v>
      </c>
      <c r="G9299" t="s">
        <v>548</v>
      </c>
      <c r="H9299" t="s">
        <v>35</v>
      </c>
      <c r="I9299" t="s">
        <v>464</v>
      </c>
      <c r="J9299" t="s">
        <v>1910</v>
      </c>
      <c r="K9299" t="s">
        <v>19794</v>
      </c>
      <c r="L9299" t="s">
        <v>19795</v>
      </c>
      <c r="M9299" t="s">
        <v>296</v>
      </c>
      <c r="N9299" t="s">
        <v>58</v>
      </c>
      <c r="O9299">
        <v>15402</v>
      </c>
      <c r="P9299">
        <v>18762</v>
      </c>
      <c r="Q9299" t="s">
        <v>41</v>
      </c>
      <c r="R9299">
        <v>873</v>
      </c>
      <c r="S9299" s="2">
        <v>44398</v>
      </c>
      <c r="T9299" t="s">
        <v>42</v>
      </c>
      <c r="U9299">
        <v>0</v>
      </c>
      <c r="V9299" t="s">
        <v>71</v>
      </c>
      <c r="W9299">
        <v>400</v>
      </c>
      <c r="X9299" t="s">
        <v>44</v>
      </c>
      <c r="Y9299" t="s">
        <v>45</v>
      </c>
      <c r="Z9299">
        <v>2709</v>
      </c>
      <c r="AA9299">
        <v>957</v>
      </c>
      <c r="AB9299">
        <v>17864</v>
      </c>
      <c r="AC9299" t="s">
        <v>73</v>
      </c>
    </row>
    <row r="9300" spans="1:29" x14ac:dyDescent="0.3">
      <c r="A9300" s="1" t="s">
        <v>47</v>
      </c>
      <c r="B9300" t="s">
        <v>117</v>
      </c>
      <c r="C9300" t="s">
        <v>865</v>
      </c>
      <c r="D9300" t="s">
        <v>178</v>
      </c>
      <c r="E9300">
        <v>10</v>
      </c>
      <c r="F9300" t="s">
        <v>271</v>
      </c>
      <c r="G9300" t="s">
        <v>1060</v>
      </c>
      <c r="H9300" t="s">
        <v>35</v>
      </c>
      <c r="I9300" t="s">
        <v>536</v>
      </c>
      <c r="J9300" t="s">
        <v>890</v>
      </c>
      <c r="K9300">
        <v>4980395731</v>
      </c>
      <c r="L9300" t="s">
        <v>19796</v>
      </c>
      <c r="M9300" t="s">
        <v>248</v>
      </c>
      <c r="N9300" t="s">
        <v>94</v>
      </c>
      <c r="O9300">
        <v>4877</v>
      </c>
      <c r="P9300">
        <v>7326</v>
      </c>
      <c r="Q9300" t="s">
        <v>41</v>
      </c>
      <c r="R9300">
        <v>856</v>
      </c>
      <c r="S9300" s="2">
        <v>44917</v>
      </c>
      <c r="T9300" s="2">
        <v>44944</v>
      </c>
      <c r="U9300">
        <v>0</v>
      </c>
      <c r="V9300" t="s">
        <v>71</v>
      </c>
      <c r="W9300">
        <v>561</v>
      </c>
      <c r="X9300" t="s">
        <v>60</v>
      </c>
      <c r="Y9300" t="s">
        <v>72</v>
      </c>
      <c r="Z9300">
        <v>0</v>
      </c>
      <c r="AA9300">
        <v>288</v>
      </c>
      <c r="AB9300">
        <v>4904</v>
      </c>
      <c r="AC9300" t="s">
        <v>46</v>
      </c>
    </row>
    <row r="9301" spans="1:29" x14ac:dyDescent="0.3">
      <c r="A9301" s="1" t="s">
        <v>47</v>
      </c>
      <c r="B9301" t="s">
        <v>153</v>
      </c>
      <c r="C9301" t="s">
        <v>5069</v>
      </c>
      <c r="D9301" t="s">
        <v>185</v>
      </c>
      <c r="E9301">
        <v>3</v>
      </c>
      <c r="F9301" t="s">
        <v>64</v>
      </c>
      <c r="G9301" t="s">
        <v>783</v>
      </c>
      <c r="H9301" t="s">
        <v>79</v>
      </c>
      <c r="I9301" t="s">
        <v>101</v>
      </c>
      <c r="J9301" t="s">
        <v>5761</v>
      </c>
      <c r="K9301">
        <v>2322705841</v>
      </c>
      <c r="L9301" t="s">
        <v>19797</v>
      </c>
      <c r="M9301" t="s">
        <v>410</v>
      </c>
      <c r="N9301" t="s">
        <v>40</v>
      </c>
      <c r="O9301">
        <v>22524</v>
      </c>
      <c r="P9301">
        <v>25825</v>
      </c>
      <c r="Q9301" t="s">
        <v>95</v>
      </c>
      <c r="R9301">
        <v>354</v>
      </c>
      <c r="S9301" s="2">
        <v>45361</v>
      </c>
      <c r="T9301" s="2">
        <v>45383</v>
      </c>
      <c r="U9301">
        <v>0</v>
      </c>
      <c r="V9301" t="s">
        <v>85</v>
      </c>
      <c r="W9301">
        <v>491</v>
      </c>
      <c r="X9301" t="s">
        <v>60</v>
      </c>
      <c r="Y9301" t="s">
        <v>61</v>
      </c>
      <c r="Z9301">
        <v>0</v>
      </c>
      <c r="AA9301">
        <v>219</v>
      </c>
      <c r="AB9301">
        <v>23476</v>
      </c>
      <c r="AC9301" t="s">
        <v>46</v>
      </c>
    </row>
    <row r="9302" spans="1:29" x14ac:dyDescent="0.3">
      <c r="A9302" s="1" t="s">
        <v>29</v>
      </c>
      <c r="B9302" t="s">
        <v>86</v>
      </c>
      <c r="C9302" t="s">
        <v>354</v>
      </c>
      <c r="D9302" t="s">
        <v>155</v>
      </c>
      <c r="E9302">
        <v>5</v>
      </c>
      <c r="F9302" t="s">
        <v>33</v>
      </c>
      <c r="G9302" t="s">
        <v>111</v>
      </c>
      <c r="H9302" t="s">
        <v>35</v>
      </c>
      <c r="I9302" t="s">
        <v>464</v>
      </c>
      <c r="J9302" t="s">
        <v>3151</v>
      </c>
      <c r="K9302" t="s">
        <v>19798</v>
      </c>
      <c r="L9302" t="s">
        <v>19799</v>
      </c>
      <c r="M9302" t="s">
        <v>93</v>
      </c>
      <c r="N9302" t="s">
        <v>40</v>
      </c>
      <c r="O9302">
        <v>26198</v>
      </c>
      <c r="P9302">
        <v>30730</v>
      </c>
      <c r="Q9302" t="s">
        <v>41</v>
      </c>
      <c r="R9302">
        <v>27</v>
      </c>
      <c r="S9302" s="2">
        <v>45240</v>
      </c>
      <c r="T9302" s="2">
        <v>45262</v>
      </c>
      <c r="U9302">
        <v>0</v>
      </c>
      <c r="V9302" t="s">
        <v>85</v>
      </c>
      <c r="W9302">
        <v>525</v>
      </c>
      <c r="X9302" t="s">
        <v>60</v>
      </c>
      <c r="Y9302" t="s">
        <v>61</v>
      </c>
      <c r="Z9302">
        <v>0</v>
      </c>
      <c r="AA9302">
        <v>487</v>
      </c>
      <c r="AB9302">
        <v>27095</v>
      </c>
      <c r="AC9302" t="s">
        <v>73</v>
      </c>
    </row>
    <row r="9303" spans="1:29" x14ac:dyDescent="0.3">
      <c r="A9303" s="1" t="s">
        <v>29</v>
      </c>
      <c r="B9303" t="s">
        <v>363</v>
      </c>
      <c r="C9303" t="s">
        <v>4932</v>
      </c>
      <c r="D9303" t="s">
        <v>178</v>
      </c>
      <c r="E9303">
        <v>8</v>
      </c>
      <c r="F9303" t="s">
        <v>64</v>
      </c>
      <c r="G9303" t="s">
        <v>433</v>
      </c>
      <c r="H9303" t="s">
        <v>79</v>
      </c>
      <c r="I9303" t="s">
        <v>4093</v>
      </c>
      <c r="J9303" t="s">
        <v>7944</v>
      </c>
      <c r="K9303" t="s">
        <v>19800</v>
      </c>
      <c r="L9303" t="s">
        <v>19801</v>
      </c>
      <c r="M9303" t="s">
        <v>705</v>
      </c>
      <c r="N9303" t="s">
        <v>84</v>
      </c>
      <c r="O9303">
        <v>12201</v>
      </c>
      <c r="P9303">
        <v>15396</v>
      </c>
      <c r="Q9303" t="s">
        <v>59</v>
      </c>
      <c r="R9303">
        <v>957</v>
      </c>
      <c r="S9303" s="2">
        <v>44415</v>
      </c>
      <c r="T9303" s="2">
        <v>44430</v>
      </c>
      <c r="U9303">
        <v>37186</v>
      </c>
      <c r="V9303" t="s">
        <v>106</v>
      </c>
      <c r="W9303">
        <v>768</v>
      </c>
      <c r="X9303" t="s">
        <v>60</v>
      </c>
      <c r="Y9303" t="s">
        <v>45</v>
      </c>
      <c r="Z9303">
        <v>0</v>
      </c>
      <c r="AA9303">
        <v>17</v>
      </c>
      <c r="AB9303">
        <v>13403</v>
      </c>
      <c r="AC9303" t="s">
        <v>107</v>
      </c>
    </row>
    <row r="9304" spans="1:29" x14ac:dyDescent="0.3">
      <c r="A9304" s="1" t="s">
        <v>29</v>
      </c>
      <c r="B9304" t="s">
        <v>86</v>
      </c>
      <c r="C9304" t="s">
        <v>759</v>
      </c>
      <c r="D9304" t="s">
        <v>178</v>
      </c>
      <c r="E9304">
        <v>4</v>
      </c>
      <c r="F9304" t="s">
        <v>33</v>
      </c>
      <c r="G9304" t="s">
        <v>848</v>
      </c>
      <c r="H9304" t="s">
        <v>79</v>
      </c>
      <c r="I9304" t="s">
        <v>7390</v>
      </c>
      <c r="J9304" t="s">
        <v>266</v>
      </c>
      <c r="K9304" t="s">
        <v>19802</v>
      </c>
      <c r="L9304" t="s">
        <v>19803</v>
      </c>
      <c r="M9304" t="s">
        <v>1015</v>
      </c>
      <c r="N9304" t="s">
        <v>94</v>
      </c>
      <c r="O9304">
        <v>15957</v>
      </c>
      <c r="P9304">
        <v>18217</v>
      </c>
      <c r="Q9304" t="s">
        <v>41</v>
      </c>
      <c r="R9304">
        <v>366</v>
      </c>
      <c r="S9304" s="2">
        <v>45331</v>
      </c>
      <c r="T9304" t="s">
        <v>42</v>
      </c>
      <c r="U9304">
        <v>0</v>
      </c>
      <c r="V9304" t="s">
        <v>71</v>
      </c>
      <c r="W9304">
        <v>530</v>
      </c>
      <c r="X9304" t="s">
        <v>44</v>
      </c>
      <c r="Y9304" t="s">
        <v>72</v>
      </c>
      <c r="Z9304">
        <v>0</v>
      </c>
      <c r="AA9304">
        <v>618</v>
      </c>
      <c r="AB9304">
        <v>16001</v>
      </c>
      <c r="AC9304" t="s">
        <v>107</v>
      </c>
    </row>
    <row r="9305" spans="1:29" x14ac:dyDescent="0.3">
      <c r="A9305" s="1" t="s">
        <v>29</v>
      </c>
      <c r="B9305" t="s">
        <v>62</v>
      </c>
      <c r="C9305" t="s">
        <v>2097</v>
      </c>
      <c r="D9305" t="s">
        <v>178</v>
      </c>
      <c r="E9305">
        <v>3</v>
      </c>
      <c r="F9305" t="s">
        <v>33</v>
      </c>
      <c r="G9305" t="s">
        <v>111</v>
      </c>
      <c r="H9305" t="s">
        <v>35</v>
      </c>
      <c r="I9305" t="s">
        <v>1210</v>
      </c>
      <c r="J9305" t="s">
        <v>3401</v>
      </c>
      <c r="K9305" t="s">
        <v>19804</v>
      </c>
      <c r="L9305" t="s">
        <v>19805</v>
      </c>
      <c r="M9305" t="s">
        <v>1976</v>
      </c>
      <c r="N9305" t="s">
        <v>84</v>
      </c>
      <c r="O9305">
        <v>15895</v>
      </c>
      <c r="P9305">
        <v>18657</v>
      </c>
      <c r="Q9305" t="s">
        <v>59</v>
      </c>
      <c r="R9305">
        <v>140</v>
      </c>
      <c r="S9305" s="2">
        <v>44384</v>
      </c>
      <c r="T9305" s="2">
        <v>44399</v>
      </c>
      <c r="U9305">
        <v>12412</v>
      </c>
      <c r="V9305" t="s">
        <v>85</v>
      </c>
      <c r="W9305">
        <v>492</v>
      </c>
      <c r="X9305" t="s">
        <v>60</v>
      </c>
      <c r="Y9305" t="s">
        <v>61</v>
      </c>
      <c r="Z9305">
        <v>0</v>
      </c>
      <c r="AA9305">
        <v>870</v>
      </c>
      <c r="AB9305">
        <v>17057</v>
      </c>
      <c r="AC9305" t="s">
        <v>107</v>
      </c>
    </row>
    <row r="9306" spans="1:29" x14ac:dyDescent="0.3">
      <c r="A9306" s="1" t="s">
        <v>29</v>
      </c>
      <c r="B9306" t="s">
        <v>363</v>
      </c>
      <c r="C9306" t="s">
        <v>2449</v>
      </c>
      <c r="D9306" t="s">
        <v>257</v>
      </c>
      <c r="E9306">
        <v>6</v>
      </c>
      <c r="F9306" t="s">
        <v>33</v>
      </c>
      <c r="G9306" t="s">
        <v>209</v>
      </c>
      <c r="H9306" t="s">
        <v>35</v>
      </c>
      <c r="I9306" t="s">
        <v>464</v>
      </c>
      <c r="J9306" t="s">
        <v>6194</v>
      </c>
      <c r="K9306">
        <v>9561404276</v>
      </c>
      <c r="L9306" t="s">
        <v>19806</v>
      </c>
      <c r="M9306" t="s">
        <v>705</v>
      </c>
      <c r="N9306" t="s">
        <v>58</v>
      </c>
      <c r="O9306">
        <v>20622</v>
      </c>
      <c r="P9306">
        <v>23530</v>
      </c>
      <c r="Q9306" t="s">
        <v>41</v>
      </c>
      <c r="R9306">
        <v>558</v>
      </c>
      <c r="S9306" s="2">
        <v>45086</v>
      </c>
      <c r="T9306" t="s">
        <v>42</v>
      </c>
      <c r="U9306">
        <v>0</v>
      </c>
      <c r="V9306" t="s">
        <v>106</v>
      </c>
      <c r="W9306">
        <v>806</v>
      </c>
      <c r="X9306" t="s">
        <v>44</v>
      </c>
      <c r="Y9306" t="s">
        <v>45</v>
      </c>
      <c r="Z9306">
        <v>1036</v>
      </c>
      <c r="AA9306">
        <v>469</v>
      </c>
      <c r="AB9306">
        <v>20953</v>
      </c>
      <c r="AC9306" t="s">
        <v>46</v>
      </c>
    </row>
    <row r="9307" spans="1:29" x14ac:dyDescent="0.3">
      <c r="A9307" s="1" t="s">
        <v>47</v>
      </c>
      <c r="B9307" t="s">
        <v>108</v>
      </c>
      <c r="C9307" t="s">
        <v>1220</v>
      </c>
      <c r="D9307" t="s">
        <v>352</v>
      </c>
      <c r="E9307">
        <v>3</v>
      </c>
      <c r="F9307" t="s">
        <v>77</v>
      </c>
      <c r="G9307" t="s">
        <v>932</v>
      </c>
      <c r="H9307" t="s">
        <v>35</v>
      </c>
      <c r="I9307" t="s">
        <v>910</v>
      </c>
      <c r="J9307" t="s">
        <v>1814</v>
      </c>
      <c r="K9307" t="s">
        <v>19807</v>
      </c>
      <c r="L9307" t="s">
        <v>19808</v>
      </c>
      <c r="M9307" t="s">
        <v>1768</v>
      </c>
      <c r="N9307" t="s">
        <v>84</v>
      </c>
      <c r="O9307">
        <v>11701</v>
      </c>
      <c r="P9307">
        <v>15813</v>
      </c>
      <c r="Q9307" t="s">
        <v>41</v>
      </c>
      <c r="R9307">
        <v>254</v>
      </c>
      <c r="S9307" s="2">
        <v>44486</v>
      </c>
      <c r="T9307" s="2">
        <v>44508</v>
      </c>
      <c r="U9307">
        <v>0</v>
      </c>
      <c r="V9307" t="s">
        <v>43</v>
      </c>
      <c r="W9307">
        <v>579</v>
      </c>
      <c r="X9307" t="s">
        <v>60</v>
      </c>
      <c r="Y9307" t="s">
        <v>61</v>
      </c>
      <c r="Z9307">
        <v>0</v>
      </c>
      <c r="AA9307">
        <v>732</v>
      </c>
      <c r="AB9307">
        <v>12765</v>
      </c>
      <c r="AC9307" t="s">
        <v>73</v>
      </c>
    </row>
    <row r="9308" spans="1:29" x14ac:dyDescent="0.3">
      <c r="A9308" s="1" t="s">
        <v>47</v>
      </c>
      <c r="B9308" t="s">
        <v>145</v>
      </c>
      <c r="C9308" t="s">
        <v>1527</v>
      </c>
      <c r="D9308" t="s">
        <v>50</v>
      </c>
      <c r="E9308">
        <v>10</v>
      </c>
      <c r="F9308" t="s">
        <v>77</v>
      </c>
      <c r="G9308" t="s">
        <v>440</v>
      </c>
      <c r="H9308" t="s">
        <v>79</v>
      </c>
      <c r="I9308" t="s">
        <v>827</v>
      </c>
      <c r="J9308" t="s">
        <v>3518</v>
      </c>
      <c r="K9308" t="s">
        <v>19809</v>
      </c>
      <c r="L9308" t="s">
        <v>19810</v>
      </c>
      <c r="M9308" t="s">
        <v>1294</v>
      </c>
      <c r="N9308" t="s">
        <v>58</v>
      </c>
      <c r="O9308">
        <v>6829</v>
      </c>
      <c r="P9308">
        <v>10889</v>
      </c>
      <c r="Q9308" t="s">
        <v>59</v>
      </c>
      <c r="R9308">
        <v>222</v>
      </c>
      <c r="S9308" s="2">
        <v>44817</v>
      </c>
      <c r="T9308" s="2">
        <v>44839</v>
      </c>
      <c r="U9308">
        <v>14942</v>
      </c>
      <c r="V9308" t="s">
        <v>85</v>
      </c>
      <c r="W9308">
        <v>741</v>
      </c>
      <c r="X9308" t="s">
        <v>60</v>
      </c>
      <c r="Y9308" t="s">
        <v>72</v>
      </c>
      <c r="Z9308">
        <v>4614</v>
      </c>
      <c r="AA9308">
        <v>163</v>
      </c>
      <c r="AB9308">
        <v>8508</v>
      </c>
      <c r="AC9308" t="s">
        <v>107</v>
      </c>
    </row>
    <row r="9309" spans="1:29" x14ac:dyDescent="0.3">
      <c r="A9309" s="1" t="s">
        <v>47</v>
      </c>
      <c r="B9309" t="s">
        <v>592</v>
      </c>
      <c r="C9309" t="s">
        <v>2236</v>
      </c>
      <c r="D9309" t="s">
        <v>201</v>
      </c>
      <c r="E9309">
        <v>10</v>
      </c>
      <c r="F9309" t="s">
        <v>64</v>
      </c>
      <c r="G9309" t="s">
        <v>802</v>
      </c>
      <c r="H9309" t="s">
        <v>79</v>
      </c>
      <c r="I9309" t="s">
        <v>101</v>
      </c>
      <c r="J9309" t="s">
        <v>524</v>
      </c>
      <c r="K9309">
        <f>1-396-156-8678</f>
        <v>-9229</v>
      </c>
      <c r="L9309" t="s">
        <v>19811</v>
      </c>
      <c r="M9309" t="s">
        <v>1512</v>
      </c>
      <c r="N9309" t="s">
        <v>58</v>
      </c>
      <c r="O9309">
        <v>23497</v>
      </c>
      <c r="P9309">
        <v>26784</v>
      </c>
      <c r="Q9309" t="s">
        <v>41</v>
      </c>
      <c r="R9309">
        <v>827</v>
      </c>
      <c r="S9309" s="2">
        <v>45316</v>
      </c>
      <c r="T9309" s="2">
        <v>45318</v>
      </c>
      <c r="U9309">
        <v>0</v>
      </c>
      <c r="V9309" t="s">
        <v>43</v>
      </c>
      <c r="W9309">
        <v>793</v>
      </c>
      <c r="X9309" t="s">
        <v>60</v>
      </c>
      <c r="Y9309" t="s">
        <v>61</v>
      </c>
      <c r="Z9309">
        <v>4343</v>
      </c>
      <c r="AA9309">
        <v>346</v>
      </c>
      <c r="AB9309">
        <v>23639</v>
      </c>
      <c r="AC9309" t="s">
        <v>107</v>
      </c>
    </row>
    <row r="9310" spans="1:29" x14ac:dyDescent="0.3">
      <c r="A9310" s="1" t="s">
        <v>47</v>
      </c>
      <c r="B9310" t="s">
        <v>108</v>
      </c>
      <c r="C9310" t="s">
        <v>1763</v>
      </c>
      <c r="D9310" t="s">
        <v>76</v>
      </c>
      <c r="E9310">
        <v>6</v>
      </c>
      <c r="F9310" t="s">
        <v>64</v>
      </c>
      <c r="G9310" t="s">
        <v>65</v>
      </c>
      <c r="H9310" t="s">
        <v>35</v>
      </c>
      <c r="I9310" t="s">
        <v>2212</v>
      </c>
      <c r="J9310" t="s">
        <v>476</v>
      </c>
      <c r="K9310" t="s">
        <v>19812</v>
      </c>
      <c r="L9310" t="s">
        <v>19813</v>
      </c>
      <c r="M9310" t="s">
        <v>522</v>
      </c>
      <c r="N9310" t="s">
        <v>40</v>
      </c>
      <c r="O9310">
        <v>8508</v>
      </c>
      <c r="P9310">
        <v>12198</v>
      </c>
      <c r="Q9310" t="s">
        <v>59</v>
      </c>
      <c r="R9310">
        <v>583</v>
      </c>
      <c r="S9310" s="2">
        <v>45242</v>
      </c>
      <c r="T9310" t="s">
        <v>42</v>
      </c>
      <c r="U9310">
        <v>23850</v>
      </c>
      <c r="V9310" t="s">
        <v>43</v>
      </c>
      <c r="W9310">
        <v>536</v>
      </c>
      <c r="X9310" t="s">
        <v>44</v>
      </c>
      <c r="Y9310" t="s">
        <v>72</v>
      </c>
      <c r="Z9310">
        <v>0</v>
      </c>
      <c r="AA9310">
        <v>746</v>
      </c>
      <c r="AB9310">
        <v>11678</v>
      </c>
      <c r="AC9310" t="s">
        <v>73</v>
      </c>
    </row>
    <row r="9311" spans="1:29" x14ac:dyDescent="0.3">
      <c r="A9311" s="1" t="s">
        <v>47</v>
      </c>
      <c r="B9311" t="s">
        <v>108</v>
      </c>
      <c r="C9311" t="s">
        <v>109</v>
      </c>
      <c r="D9311" t="s">
        <v>236</v>
      </c>
      <c r="E9311">
        <v>9</v>
      </c>
      <c r="F9311" t="s">
        <v>77</v>
      </c>
      <c r="G9311" t="s">
        <v>1221</v>
      </c>
      <c r="H9311" t="s">
        <v>79</v>
      </c>
      <c r="I9311" t="s">
        <v>1445</v>
      </c>
      <c r="J9311" t="s">
        <v>5125</v>
      </c>
      <c r="K9311" t="s">
        <v>19814</v>
      </c>
      <c r="L9311" t="s">
        <v>19815</v>
      </c>
      <c r="M9311" t="s">
        <v>1402</v>
      </c>
      <c r="N9311" t="s">
        <v>40</v>
      </c>
      <c r="O9311">
        <v>13931</v>
      </c>
      <c r="P9311">
        <v>18537</v>
      </c>
      <c r="Q9311" t="s">
        <v>95</v>
      </c>
      <c r="R9311">
        <v>491</v>
      </c>
      <c r="S9311" s="2">
        <v>44675</v>
      </c>
      <c r="T9311" t="s">
        <v>42</v>
      </c>
      <c r="U9311">
        <v>0</v>
      </c>
      <c r="V9311" t="s">
        <v>43</v>
      </c>
      <c r="W9311">
        <v>456</v>
      </c>
      <c r="X9311" t="s">
        <v>44</v>
      </c>
      <c r="Y9311" t="s">
        <v>72</v>
      </c>
      <c r="Z9311">
        <v>0</v>
      </c>
      <c r="AA9311">
        <v>837</v>
      </c>
      <c r="AB9311">
        <v>15732</v>
      </c>
      <c r="AC9311" t="s">
        <v>46</v>
      </c>
    </row>
    <row r="9312" spans="1:29" x14ac:dyDescent="0.3">
      <c r="A9312" s="1" t="s">
        <v>47</v>
      </c>
      <c r="B9312" t="s">
        <v>136</v>
      </c>
      <c r="C9312" t="s">
        <v>137</v>
      </c>
      <c r="D9312" t="s">
        <v>352</v>
      </c>
      <c r="E9312">
        <v>7</v>
      </c>
      <c r="F9312" t="s">
        <v>99</v>
      </c>
      <c r="G9312" t="s">
        <v>631</v>
      </c>
      <c r="H9312" t="s">
        <v>35</v>
      </c>
      <c r="I9312" t="s">
        <v>2300</v>
      </c>
      <c r="J9312" t="s">
        <v>4345</v>
      </c>
      <c r="K9312" t="s">
        <v>19816</v>
      </c>
      <c r="L9312" t="s">
        <v>19817</v>
      </c>
      <c r="M9312" t="s">
        <v>1374</v>
      </c>
      <c r="N9312" t="s">
        <v>58</v>
      </c>
      <c r="O9312">
        <v>8337</v>
      </c>
      <c r="P9312">
        <v>10463</v>
      </c>
      <c r="Q9312" t="s">
        <v>59</v>
      </c>
      <c r="R9312">
        <v>889</v>
      </c>
      <c r="S9312" s="2">
        <v>44310</v>
      </c>
      <c r="T9312" s="2">
        <v>44312</v>
      </c>
      <c r="U9312">
        <v>35844</v>
      </c>
      <c r="V9312" t="s">
        <v>43</v>
      </c>
      <c r="W9312">
        <v>847</v>
      </c>
      <c r="X9312" t="s">
        <v>60</v>
      </c>
      <c r="Y9312" t="s">
        <v>61</v>
      </c>
      <c r="Z9312">
        <v>3452</v>
      </c>
      <c r="AA9312">
        <v>252</v>
      </c>
      <c r="AB9312">
        <v>8342</v>
      </c>
      <c r="AC9312" t="s">
        <v>107</v>
      </c>
    </row>
    <row r="9313" spans="1:29" x14ac:dyDescent="0.3">
      <c r="A9313" s="1" t="s">
        <v>29</v>
      </c>
      <c r="B9313" t="s">
        <v>228</v>
      </c>
      <c r="C9313" t="s">
        <v>2889</v>
      </c>
      <c r="D9313" t="s">
        <v>236</v>
      </c>
      <c r="E9313">
        <v>9</v>
      </c>
      <c r="F9313" t="s">
        <v>77</v>
      </c>
      <c r="G9313" t="s">
        <v>980</v>
      </c>
      <c r="H9313" t="s">
        <v>79</v>
      </c>
      <c r="I9313" t="s">
        <v>778</v>
      </c>
      <c r="J9313" t="s">
        <v>1052</v>
      </c>
      <c r="K9313" t="s">
        <v>19818</v>
      </c>
      <c r="L9313" t="s">
        <v>19819</v>
      </c>
      <c r="M9313" t="s">
        <v>640</v>
      </c>
      <c r="N9313" t="s">
        <v>58</v>
      </c>
      <c r="O9313">
        <v>13817</v>
      </c>
      <c r="P9313">
        <v>17639</v>
      </c>
      <c r="Q9313" t="s">
        <v>41</v>
      </c>
      <c r="R9313">
        <v>77</v>
      </c>
      <c r="S9313" s="2">
        <v>44931</v>
      </c>
      <c r="T9313" t="s">
        <v>42</v>
      </c>
      <c r="U9313">
        <v>0</v>
      </c>
      <c r="V9313" t="s">
        <v>85</v>
      </c>
      <c r="W9313">
        <v>545</v>
      </c>
      <c r="X9313" t="s">
        <v>44</v>
      </c>
      <c r="Y9313" t="s">
        <v>45</v>
      </c>
      <c r="Z9313">
        <v>2405</v>
      </c>
      <c r="AA9313">
        <v>680</v>
      </c>
      <c r="AB9313">
        <v>17139</v>
      </c>
      <c r="AC9313" t="s">
        <v>73</v>
      </c>
    </row>
    <row r="9314" spans="1:29" x14ac:dyDescent="0.3">
      <c r="A9314" s="1" t="s">
        <v>29</v>
      </c>
      <c r="B9314" t="s">
        <v>74</v>
      </c>
      <c r="C9314" t="s">
        <v>573</v>
      </c>
      <c r="D9314" t="s">
        <v>110</v>
      </c>
      <c r="E9314">
        <v>10</v>
      </c>
      <c r="F9314" t="s">
        <v>33</v>
      </c>
      <c r="G9314" t="s">
        <v>179</v>
      </c>
      <c r="H9314" t="s">
        <v>35</v>
      </c>
      <c r="I9314" t="s">
        <v>341</v>
      </c>
      <c r="J9314" t="s">
        <v>2158</v>
      </c>
      <c r="K9314" t="s">
        <v>19820</v>
      </c>
      <c r="L9314" t="s">
        <v>19821</v>
      </c>
      <c r="M9314" t="s">
        <v>1146</v>
      </c>
      <c r="N9314" t="s">
        <v>58</v>
      </c>
      <c r="O9314">
        <v>4685</v>
      </c>
      <c r="P9314">
        <v>7252</v>
      </c>
      <c r="Q9314" t="s">
        <v>59</v>
      </c>
      <c r="R9314">
        <v>761</v>
      </c>
      <c r="S9314" s="2">
        <v>45242</v>
      </c>
      <c r="T9314" s="2">
        <v>45251</v>
      </c>
      <c r="U9314">
        <v>11937</v>
      </c>
      <c r="V9314" t="s">
        <v>85</v>
      </c>
      <c r="W9314">
        <v>793</v>
      </c>
      <c r="X9314" t="s">
        <v>60</v>
      </c>
      <c r="Y9314" t="s">
        <v>45</v>
      </c>
      <c r="Z9314">
        <v>2643</v>
      </c>
      <c r="AA9314">
        <v>72</v>
      </c>
      <c r="AB9314">
        <v>6839</v>
      </c>
      <c r="AC9314" t="s">
        <v>107</v>
      </c>
    </row>
    <row r="9315" spans="1:29" x14ac:dyDescent="0.3">
      <c r="A9315" s="1" t="s">
        <v>47</v>
      </c>
      <c r="B9315" t="s">
        <v>161</v>
      </c>
      <c r="C9315" t="s">
        <v>2249</v>
      </c>
      <c r="D9315" t="s">
        <v>387</v>
      </c>
      <c r="E9315">
        <v>2</v>
      </c>
      <c r="F9315" t="s">
        <v>77</v>
      </c>
      <c r="G9315" t="s">
        <v>202</v>
      </c>
      <c r="H9315" t="s">
        <v>79</v>
      </c>
      <c r="I9315" t="s">
        <v>1589</v>
      </c>
      <c r="J9315" t="s">
        <v>916</v>
      </c>
      <c r="K9315" t="s">
        <v>19822</v>
      </c>
      <c r="L9315" t="s">
        <v>19823</v>
      </c>
      <c r="M9315" t="s">
        <v>2373</v>
      </c>
      <c r="N9315" t="s">
        <v>94</v>
      </c>
      <c r="O9315">
        <v>20383</v>
      </c>
      <c r="P9315">
        <v>22466</v>
      </c>
      <c r="Q9315" t="s">
        <v>59</v>
      </c>
      <c r="R9315">
        <v>350</v>
      </c>
      <c r="S9315" s="2">
        <v>44967</v>
      </c>
      <c r="T9315" s="2">
        <v>44996</v>
      </c>
      <c r="U9315">
        <v>7465</v>
      </c>
      <c r="V9315" t="s">
        <v>85</v>
      </c>
      <c r="W9315">
        <v>405</v>
      </c>
      <c r="X9315" t="s">
        <v>60</v>
      </c>
      <c r="Y9315" t="s">
        <v>45</v>
      </c>
      <c r="Z9315">
        <v>0</v>
      </c>
      <c r="AA9315">
        <v>519</v>
      </c>
      <c r="AB9315">
        <v>22411</v>
      </c>
      <c r="AC9315" t="s">
        <v>46</v>
      </c>
    </row>
    <row r="9316" spans="1:29" x14ac:dyDescent="0.3">
      <c r="A9316" s="1" t="s">
        <v>47</v>
      </c>
      <c r="B9316" t="s">
        <v>48</v>
      </c>
      <c r="C9316" t="s">
        <v>1756</v>
      </c>
      <c r="D9316" t="s">
        <v>169</v>
      </c>
      <c r="E9316">
        <v>4</v>
      </c>
      <c r="F9316" t="s">
        <v>77</v>
      </c>
      <c r="G9316" t="s">
        <v>78</v>
      </c>
      <c r="H9316" t="s">
        <v>35</v>
      </c>
      <c r="I9316" t="s">
        <v>210</v>
      </c>
      <c r="J9316" t="s">
        <v>8482</v>
      </c>
      <c r="K9316" t="s">
        <v>19824</v>
      </c>
      <c r="L9316" t="s">
        <v>19825</v>
      </c>
      <c r="M9316" t="s">
        <v>220</v>
      </c>
      <c r="N9316" t="s">
        <v>58</v>
      </c>
      <c r="O9316">
        <v>24106</v>
      </c>
      <c r="P9316">
        <v>26537</v>
      </c>
      <c r="Q9316" t="s">
        <v>59</v>
      </c>
      <c r="R9316">
        <v>698</v>
      </c>
      <c r="S9316" s="2">
        <v>44443</v>
      </c>
      <c r="T9316" t="s">
        <v>42</v>
      </c>
      <c r="U9316">
        <v>41765</v>
      </c>
      <c r="V9316" t="s">
        <v>43</v>
      </c>
      <c r="W9316">
        <v>466</v>
      </c>
      <c r="X9316" t="s">
        <v>44</v>
      </c>
      <c r="Y9316" t="s">
        <v>61</v>
      </c>
      <c r="Z9316">
        <v>2847</v>
      </c>
      <c r="AA9316">
        <v>716</v>
      </c>
      <c r="AB9316">
        <v>25018</v>
      </c>
      <c r="AC9316" t="s">
        <v>107</v>
      </c>
    </row>
    <row r="9317" spans="1:29" x14ac:dyDescent="0.3">
      <c r="A9317" s="1" t="s">
        <v>29</v>
      </c>
      <c r="B9317" t="s">
        <v>363</v>
      </c>
      <c r="C9317" t="s">
        <v>1064</v>
      </c>
      <c r="D9317" t="s">
        <v>387</v>
      </c>
      <c r="E9317">
        <v>7</v>
      </c>
      <c r="F9317" t="s">
        <v>51</v>
      </c>
      <c r="G9317" t="s">
        <v>237</v>
      </c>
      <c r="H9317" t="s">
        <v>79</v>
      </c>
      <c r="I9317" t="s">
        <v>3282</v>
      </c>
      <c r="J9317" t="s">
        <v>7599</v>
      </c>
      <c r="K9317" t="s">
        <v>19826</v>
      </c>
      <c r="L9317" t="s">
        <v>19827</v>
      </c>
      <c r="M9317" t="s">
        <v>494</v>
      </c>
      <c r="N9317" t="s">
        <v>58</v>
      </c>
      <c r="O9317">
        <v>13135</v>
      </c>
      <c r="P9317">
        <v>17767</v>
      </c>
      <c r="Q9317" t="s">
        <v>59</v>
      </c>
      <c r="R9317">
        <v>837</v>
      </c>
      <c r="S9317" s="2">
        <v>45024</v>
      </c>
      <c r="T9317" s="2">
        <v>45054</v>
      </c>
      <c r="U9317">
        <v>34541</v>
      </c>
      <c r="V9317" t="s">
        <v>43</v>
      </c>
      <c r="W9317">
        <v>443</v>
      </c>
      <c r="X9317" t="s">
        <v>60</v>
      </c>
      <c r="Y9317" t="s">
        <v>72</v>
      </c>
      <c r="Z9317">
        <v>2170</v>
      </c>
      <c r="AA9317">
        <v>506</v>
      </c>
      <c r="AB9317">
        <v>17562</v>
      </c>
      <c r="AC9317" t="s">
        <v>107</v>
      </c>
    </row>
    <row r="9318" spans="1:29" x14ac:dyDescent="0.3">
      <c r="A9318" s="1" t="s">
        <v>29</v>
      </c>
      <c r="B9318" t="s">
        <v>74</v>
      </c>
      <c r="C9318" t="s">
        <v>965</v>
      </c>
      <c r="D9318" t="s">
        <v>32</v>
      </c>
      <c r="E9318">
        <v>5</v>
      </c>
      <c r="F9318" t="s">
        <v>99</v>
      </c>
      <c r="G9318" t="s">
        <v>724</v>
      </c>
      <c r="H9318" t="s">
        <v>35</v>
      </c>
      <c r="I9318" t="s">
        <v>771</v>
      </c>
      <c r="J9318" t="s">
        <v>1937</v>
      </c>
      <c r="K9318" t="s">
        <v>19828</v>
      </c>
      <c r="L9318" t="s">
        <v>19829</v>
      </c>
      <c r="M9318" t="s">
        <v>1718</v>
      </c>
      <c r="N9318" t="s">
        <v>40</v>
      </c>
      <c r="O9318">
        <v>23663</v>
      </c>
      <c r="P9318">
        <v>28454</v>
      </c>
      <c r="Q9318" t="s">
        <v>95</v>
      </c>
      <c r="R9318">
        <v>789</v>
      </c>
      <c r="S9318" s="2">
        <v>45228</v>
      </c>
      <c r="T9318" s="2">
        <v>45233</v>
      </c>
      <c r="U9318">
        <v>0</v>
      </c>
      <c r="V9318" t="s">
        <v>106</v>
      </c>
      <c r="W9318">
        <v>697</v>
      </c>
      <c r="X9318" t="s">
        <v>60</v>
      </c>
      <c r="Y9318" t="s">
        <v>45</v>
      </c>
      <c r="Z9318">
        <v>0</v>
      </c>
      <c r="AA9318">
        <v>93</v>
      </c>
      <c r="AB9318">
        <v>27953</v>
      </c>
      <c r="AC9318" t="s">
        <v>73</v>
      </c>
    </row>
    <row r="9319" spans="1:29" x14ac:dyDescent="0.3">
      <c r="A9319" s="1" t="s">
        <v>47</v>
      </c>
      <c r="B9319" t="s">
        <v>136</v>
      </c>
      <c r="C9319" t="s">
        <v>137</v>
      </c>
      <c r="D9319" t="s">
        <v>257</v>
      </c>
      <c r="E9319">
        <v>6</v>
      </c>
      <c r="F9319" t="s">
        <v>221</v>
      </c>
      <c r="G9319" t="s">
        <v>335</v>
      </c>
      <c r="H9319" t="s">
        <v>79</v>
      </c>
      <c r="I9319" t="s">
        <v>1857</v>
      </c>
      <c r="J9319" t="s">
        <v>7869</v>
      </c>
      <c r="K9319" t="s">
        <v>19830</v>
      </c>
      <c r="L9319" t="s">
        <v>19831</v>
      </c>
      <c r="M9319" t="s">
        <v>1374</v>
      </c>
      <c r="N9319" t="s">
        <v>84</v>
      </c>
      <c r="O9319">
        <v>5277</v>
      </c>
      <c r="P9319">
        <v>7866</v>
      </c>
      <c r="Q9319" t="s">
        <v>41</v>
      </c>
      <c r="R9319">
        <v>745</v>
      </c>
      <c r="S9319" s="2">
        <v>44782</v>
      </c>
      <c r="T9319" s="2">
        <v>44784</v>
      </c>
      <c r="U9319">
        <v>0</v>
      </c>
      <c r="V9319" t="s">
        <v>106</v>
      </c>
      <c r="W9319">
        <v>545</v>
      </c>
      <c r="X9319" t="s">
        <v>60</v>
      </c>
      <c r="Y9319" t="s">
        <v>45</v>
      </c>
      <c r="Z9319">
        <v>0</v>
      </c>
      <c r="AA9319">
        <v>463</v>
      </c>
      <c r="AB9319">
        <v>6969</v>
      </c>
      <c r="AC9319" t="s">
        <v>107</v>
      </c>
    </row>
    <row r="9320" spans="1:29" x14ac:dyDescent="0.3">
      <c r="A9320" s="1" t="s">
        <v>47</v>
      </c>
      <c r="B9320" t="s">
        <v>176</v>
      </c>
      <c r="C9320" t="s">
        <v>3141</v>
      </c>
      <c r="D9320" t="s">
        <v>98</v>
      </c>
      <c r="E9320">
        <v>3</v>
      </c>
      <c r="F9320" t="s">
        <v>33</v>
      </c>
      <c r="G9320" t="s">
        <v>111</v>
      </c>
      <c r="H9320" t="s">
        <v>35</v>
      </c>
      <c r="I9320" t="s">
        <v>502</v>
      </c>
      <c r="J9320" t="s">
        <v>2111</v>
      </c>
      <c r="K9320" t="s">
        <v>19832</v>
      </c>
      <c r="L9320" t="s">
        <v>19833</v>
      </c>
      <c r="M9320" t="s">
        <v>426</v>
      </c>
      <c r="N9320" t="s">
        <v>84</v>
      </c>
      <c r="O9320">
        <v>10244</v>
      </c>
      <c r="P9320">
        <v>14998</v>
      </c>
      <c r="Q9320" t="s">
        <v>41</v>
      </c>
      <c r="R9320">
        <v>850</v>
      </c>
      <c r="S9320" s="2">
        <v>44953</v>
      </c>
      <c r="T9320" t="s">
        <v>42</v>
      </c>
      <c r="U9320">
        <v>0</v>
      </c>
      <c r="V9320" t="s">
        <v>71</v>
      </c>
      <c r="W9320">
        <v>848</v>
      </c>
      <c r="X9320" t="s">
        <v>44</v>
      </c>
      <c r="Y9320" t="s">
        <v>45</v>
      </c>
      <c r="Z9320">
        <v>0</v>
      </c>
      <c r="AA9320">
        <v>496</v>
      </c>
      <c r="AB9320">
        <v>14988</v>
      </c>
      <c r="AC9320" t="s">
        <v>73</v>
      </c>
    </row>
    <row r="9321" spans="1:29" x14ac:dyDescent="0.3">
      <c r="A9321" s="1" t="s">
        <v>47</v>
      </c>
      <c r="B9321" t="s">
        <v>108</v>
      </c>
      <c r="C9321" t="s">
        <v>1220</v>
      </c>
      <c r="D9321" t="s">
        <v>257</v>
      </c>
      <c r="E9321">
        <v>6</v>
      </c>
      <c r="F9321" t="s">
        <v>51</v>
      </c>
      <c r="G9321" t="s">
        <v>291</v>
      </c>
      <c r="H9321" t="s">
        <v>35</v>
      </c>
      <c r="I9321" t="s">
        <v>910</v>
      </c>
      <c r="J9321" t="s">
        <v>319</v>
      </c>
      <c r="K9321" t="s">
        <v>19834</v>
      </c>
      <c r="L9321" t="s">
        <v>19835</v>
      </c>
      <c r="M9321" t="s">
        <v>1768</v>
      </c>
      <c r="N9321" t="s">
        <v>58</v>
      </c>
      <c r="O9321">
        <v>17463</v>
      </c>
      <c r="P9321">
        <v>21916</v>
      </c>
      <c r="Q9321" t="s">
        <v>59</v>
      </c>
      <c r="R9321">
        <v>749</v>
      </c>
      <c r="S9321" s="2">
        <v>44909</v>
      </c>
      <c r="T9321" t="s">
        <v>42</v>
      </c>
      <c r="U9321">
        <v>43166</v>
      </c>
      <c r="V9321" t="s">
        <v>106</v>
      </c>
      <c r="W9321">
        <v>668</v>
      </c>
      <c r="X9321" t="s">
        <v>44</v>
      </c>
      <c r="Y9321" t="s">
        <v>72</v>
      </c>
      <c r="Z9321">
        <v>4368</v>
      </c>
      <c r="AA9321">
        <v>663</v>
      </c>
      <c r="AB9321">
        <v>20746</v>
      </c>
      <c r="AC9321" t="s">
        <v>46</v>
      </c>
    </row>
    <row r="9322" spans="1:29" x14ac:dyDescent="0.3">
      <c r="A9322" s="1" t="s">
        <v>29</v>
      </c>
      <c r="B9322" t="s">
        <v>541</v>
      </c>
      <c r="C9322" t="s">
        <v>1190</v>
      </c>
      <c r="D9322" t="s">
        <v>128</v>
      </c>
      <c r="E9322">
        <v>9</v>
      </c>
      <c r="F9322" t="s">
        <v>120</v>
      </c>
      <c r="G9322" t="s">
        <v>820</v>
      </c>
      <c r="H9322" t="s">
        <v>35</v>
      </c>
      <c r="I9322" t="s">
        <v>1246</v>
      </c>
      <c r="J9322" t="s">
        <v>18743</v>
      </c>
      <c r="K9322" t="s">
        <v>19836</v>
      </c>
      <c r="L9322" t="s">
        <v>19837</v>
      </c>
      <c r="M9322" t="s">
        <v>563</v>
      </c>
      <c r="N9322" t="s">
        <v>84</v>
      </c>
      <c r="O9322">
        <v>26278</v>
      </c>
      <c r="P9322">
        <v>30017</v>
      </c>
      <c r="Q9322" t="s">
        <v>95</v>
      </c>
      <c r="R9322">
        <v>160</v>
      </c>
      <c r="S9322" s="2">
        <v>45160</v>
      </c>
      <c r="T9322" s="2">
        <v>45188</v>
      </c>
      <c r="U9322">
        <v>0</v>
      </c>
      <c r="V9322" t="s">
        <v>43</v>
      </c>
      <c r="W9322">
        <v>569</v>
      </c>
      <c r="X9322" t="s">
        <v>60</v>
      </c>
      <c r="Y9322" t="s">
        <v>45</v>
      </c>
      <c r="Z9322">
        <v>0</v>
      </c>
      <c r="AA9322">
        <v>920</v>
      </c>
      <c r="AB9322">
        <v>28244</v>
      </c>
      <c r="AC9322" t="s">
        <v>46</v>
      </c>
    </row>
    <row r="9323" spans="1:29" x14ac:dyDescent="0.3">
      <c r="A9323" s="1" t="s">
        <v>29</v>
      </c>
      <c r="B9323" t="s">
        <v>74</v>
      </c>
      <c r="C9323" t="s">
        <v>970</v>
      </c>
      <c r="D9323" t="s">
        <v>257</v>
      </c>
      <c r="E9323">
        <v>4</v>
      </c>
      <c r="F9323" t="s">
        <v>186</v>
      </c>
      <c r="G9323" t="s">
        <v>187</v>
      </c>
      <c r="H9323" t="s">
        <v>79</v>
      </c>
      <c r="I9323" t="s">
        <v>910</v>
      </c>
      <c r="J9323" t="s">
        <v>90</v>
      </c>
      <c r="K9323" t="s">
        <v>19838</v>
      </c>
      <c r="L9323" t="s">
        <v>19839</v>
      </c>
      <c r="M9323" t="s">
        <v>1146</v>
      </c>
      <c r="N9323" t="s">
        <v>84</v>
      </c>
      <c r="O9323">
        <v>23968</v>
      </c>
      <c r="P9323">
        <v>27723</v>
      </c>
      <c r="Q9323" t="s">
        <v>95</v>
      </c>
      <c r="R9323">
        <v>769</v>
      </c>
      <c r="S9323" s="2">
        <v>44551</v>
      </c>
      <c r="T9323" t="s">
        <v>42</v>
      </c>
      <c r="U9323">
        <v>0</v>
      </c>
      <c r="V9323" t="s">
        <v>106</v>
      </c>
      <c r="W9323">
        <v>752</v>
      </c>
      <c r="X9323" t="s">
        <v>44</v>
      </c>
      <c r="Y9323" t="s">
        <v>72</v>
      </c>
      <c r="Z9323">
        <v>0</v>
      </c>
      <c r="AA9323">
        <v>127</v>
      </c>
      <c r="AB9323">
        <v>25544</v>
      </c>
      <c r="AC9323" t="s">
        <v>107</v>
      </c>
    </row>
    <row r="9324" spans="1:29" x14ac:dyDescent="0.3">
      <c r="A9324" s="1" t="s">
        <v>47</v>
      </c>
      <c r="B9324" t="s">
        <v>592</v>
      </c>
      <c r="C9324" t="s">
        <v>1508</v>
      </c>
      <c r="D9324" t="s">
        <v>119</v>
      </c>
      <c r="E9324">
        <v>1</v>
      </c>
      <c r="F9324" t="s">
        <v>129</v>
      </c>
      <c r="G9324" t="s">
        <v>1528</v>
      </c>
      <c r="H9324" t="s">
        <v>35</v>
      </c>
      <c r="I9324" t="s">
        <v>195</v>
      </c>
      <c r="J9324" t="s">
        <v>2602</v>
      </c>
      <c r="K9324" t="s">
        <v>19840</v>
      </c>
      <c r="L9324" t="s">
        <v>19841</v>
      </c>
      <c r="M9324" t="s">
        <v>1512</v>
      </c>
      <c r="N9324" t="s">
        <v>40</v>
      </c>
      <c r="O9324">
        <v>10698</v>
      </c>
      <c r="P9324">
        <v>13065</v>
      </c>
      <c r="Q9324" t="s">
        <v>59</v>
      </c>
      <c r="R9324">
        <v>82</v>
      </c>
      <c r="S9324" s="2">
        <v>45009</v>
      </c>
      <c r="T9324" t="s">
        <v>42</v>
      </c>
      <c r="U9324">
        <v>33918</v>
      </c>
      <c r="V9324" t="s">
        <v>43</v>
      </c>
      <c r="W9324">
        <v>579</v>
      </c>
      <c r="X9324" t="s">
        <v>44</v>
      </c>
      <c r="Y9324" t="s">
        <v>72</v>
      </c>
      <c r="Z9324">
        <v>0</v>
      </c>
      <c r="AA9324">
        <v>754</v>
      </c>
      <c r="AB9324">
        <v>11764</v>
      </c>
      <c r="AC9324" t="s">
        <v>46</v>
      </c>
    </row>
    <row r="9325" spans="1:29" x14ac:dyDescent="0.3">
      <c r="A9325" s="1" t="s">
        <v>47</v>
      </c>
      <c r="B9325" t="s">
        <v>234</v>
      </c>
      <c r="C9325" t="s">
        <v>480</v>
      </c>
      <c r="D9325" t="s">
        <v>178</v>
      </c>
      <c r="E9325">
        <v>1</v>
      </c>
      <c r="F9325" t="s">
        <v>64</v>
      </c>
      <c r="G9325" t="s">
        <v>433</v>
      </c>
      <c r="H9325" t="s">
        <v>79</v>
      </c>
      <c r="I9325" t="s">
        <v>8314</v>
      </c>
      <c r="J9325" t="s">
        <v>336</v>
      </c>
      <c r="K9325" t="s">
        <v>19842</v>
      </c>
      <c r="L9325" t="s">
        <v>19843</v>
      </c>
      <c r="M9325" t="s">
        <v>984</v>
      </c>
      <c r="N9325" t="s">
        <v>58</v>
      </c>
      <c r="O9325">
        <v>17443</v>
      </c>
      <c r="P9325">
        <v>21807</v>
      </c>
      <c r="Q9325" t="s">
        <v>95</v>
      </c>
      <c r="R9325">
        <v>338</v>
      </c>
      <c r="S9325" s="2">
        <v>44942</v>
      </c>
      <c r="T9325" t="s">
        <v>42</v>
      </c>
      <c r="U9325">
        <v>0</v>
      </c>
      <c r="V9325" t="s">
        <v>71</v>
      </c>
      <c r="W9325">
        <v>784</v>
      </c>
      <c r="X9325" t="s">
        <v>44</v>
      </c>
      <c r="Y9325" t="s">
        <v>45</v>
      </c>
      <c r="Z9325">
        <v>2619</v>
      </c>
      <c r="AA9325">
        <v>853</v>
      </c>
      <c r="AB9325">
        <v>19973</v>
      </c>
      <c r="AC9325" t="s">
        <v>46</v>
      </c>
    </row>
    <row r="9326" spans="1:29" x14ac:dyDescent="0.3">
      <c r="A9326" s="1" t="s">
        <v>29</v>
      </c>
      <c r="B9326" t="s">
        <v>327</v>
      </c>
      <c r="C9326" t="s">
        <v>3828</v>
      </c>
      <c r="D9326" t="s">
        <v>201</v>
      </c>
      <c r="E9326">
        <v>3</v>
      </c>
      <c r="F9326" t="s">
        <v>77</v>
      </c>
      <c r="G9326" t="s">
        <v>365</v>
      </c>
      <c r="H9326" t="s">
        <v>79</v>
      </c>
      <c r="I9326" t="s">
        <v>101</v>
      </c>
      <c r="J9326" t="s">
        <v>453</v>
      </c>
      <c r="K9326" t="s">
        <v>19844</v>
      </c>
      <c r="L9326" t="s">
        <v>19845</v>
      </c>
      <c r="M9326" t="s">
        <v>2246</v>
      </c>
      <c r="N9326" t="s">
        <v>84</v>
      </c>
      <c r="O9326">
        <v>13707</v>
      </c>
      <c r="P9326">
        <v>16378</v>
      </c>
      <c r="Q9326" t="s">
        <v>41</v>
      </c>
      <c r="R9326">
        <v>608</v>
      </c>
      <c r="S9326" s="2">
        <v>44641</v>
      </c>
      <c r="T9326" s="2">
        <v>44656</v>
      </c>
      <c r="U9326">
        <v>0</v>
      </c>
      <c r="V9326" t="s">
        <v>106</v>
      </c>
      <c r="W9326">
        <v>506</v>
      </c>
      <c r="X9326" t="s">
        <v>60</v>
      </c>
      <c r="Y9326" t="s">
        <v>61</v>
      </c>
      <c r="Z9326">
        <v>0</v>
      </c>
      <c r="AA9326">
        <v>251</v>
      </c>
      <c r="AB9326">
        <v>16057</v>
      </c>
      <c r="AC9326" t="s">
        <v>73</v>
      </c>
    </row>
    <row r="9327" spans="1:29" x14ac:dyDescent="0.3">
      <c r="A9327" s="1" t="s">
        <v>29</v>
      </c>
      <c r="B9327" t="s">
        <v>363</v>
      </c>
      <c r="C9327" t="s">
        <v>770</v>
      </c>
      <c r="D9327" t="s">
        <v>155</v>
      </c>
      <c r="E9327">
        <v>8</v>
      </c>
      <c r="F9327" t="s">
        <v>271</v>
      </c>
      <c r="G9327" t="s">
        <v>340</v>
      </c>
      <c r="H9327" t="s">
        <v>35</v>
      </c>
      <c r="I9327" t="s">
        <v>36</v>
      </c>
      <c r="J9327" t="s">
        <v>2470</v>
      </c>
      <c r="K9327" t="s">
        <v>19846</v>
      </c>
      <c r="L9327" t="s">
        <v>19847</v>
      </c>
      <c r="M9327" t="s">
        <v>456</v>
      </c>
      <c r="N9327" t="s">
        <v>94</v>
      </c>
      <c r="O9327">
        <v>27066</v>
      </c>
      <c r="P9327">
        <v>29975</v>
      </c>
      <c r="Q9327" t="s">
        <v>41</v>
      </c>
      <c r="R9327">
        <v>54</v>
      </c>
      <c r="S9327" s="2">
        <v>45003</v>
      </c>
      <c r="T9327" s="2">
        <v>45005</v>
      </c>
      <c r="U9327">
        <v>0</v>
      </c>
      <c r="V9327" t="s">
        <v>106</v>
      </c>
      <c r="W9327">
        <v>804</v>
      </c>
      <c r="X9327" t="s">
        <v>60</v>
      </c>
      <c r="Y9327" t="s">
        <v>72</v>
      </c>
      <c r="Z9327">
        <v>0</v>
      </c>
      <c r="AA9327">
        <v>368</v>
      </c>
      <c r="AB9327">
        <v>29363</v>
      </c>
      <c r="AC9327" t="s">
        <v>73</v>
      </c>
    </row>
    <row r="9328" spans="1:29" x14ac:dyDescent="0.3">
      <c r="A9328" s="1" t="s">
        <v>29</v>
      </c>
      <c r="B9328" t="s">
        <v>74</v>
      </c>
      <c r="C9328" t="s">
        <v>2140</v>
      </c>
      <c r="D9328" t="s">
        <v>185</v>
      </c>
      <c r="E9328">
        <v>3</v>
      </c>
      <c r="F9328" t="s">
        <v>186</v>
      </c>
      <c r="G9328" t="s">
        <v>1504</v>
      </c>
      <c r="H9328" t="s">
        <v>79</v>
      </c>
      <c r="I9328" t="s">
        <v>1553</v>
      </c>
      <c r="J9328" t="s">
        <v>1554</v>
      </c>
      <c r="K9328" t="s">
        <v>19848</v>
      </c>
      <c r="L9328" t="s">
        <v>19849</v>
      </c>
      <c r="M9328" t="s">
        <v>1146</v>
      </c>
      <c r="N9328" t="s">
        <v>40</v>
      </c>
      <c r="O9328">
        <v>3158</v>
      </c>
      <c r="P9328">
        <v>8023</v>
      </c>
      <c r="Q9328" t="s">
        <v>41</v>
      </c>
      <c r="R9328">
        <v>10</v>
      </c>
      <c r="S9328" s="2">
        <v>45203</v>
      </c>
      <c r="T9328" t="s">
        <v>42</v>
      </c>
      <c r="U9328">
        <v>0</v>
      </c>
      <c r="V9328" t="s">
        <v>85</v>
      </c>
      <c r="W9328">
        <v>450</v>
      </c>
      <c r="X9328" t="s">
        <v>44</v>
      </c>
      <c r="Y9328" t="s">
        <v>45</v>
      </c>
      <c r="Z9328">
        <v>0</v>
      </c>
      <c r="AA9328">
        <v>918</v>
      </c>
      <c r="AB9328">
        <v>6178</v>
      </c>
      <c r="AC9328" t="s">
        <v>73</v>
      </c>
    </row>
    <row r="9329" spans="1:29" x14ac:dyDescent="0.3">
      <c r="A9329" s="1" t="s">
        <v>29</v>
      </c>
      <c r="B9329" t="s">
        <v>327</v>
      </c>
      <c r="C9329" t="s">
        <v>1432</v>
      </c>
      <c r="D9329" t="s">
        <v>119</v>
      </c>
      <c r="E9329">
        <v>2</v>
      </c>
      <c r="F9329" t="s">
        <v>51</v>
      </c>
      <c r="G9329" t="s">
        <v>710</v>
      </c>
      <c r="H9329" t="s">
        <v>35</v>
      </c>
      <c r="I9329" t="s">
        <v>17011</v>
      </c>
      <c r="J9329" t="s">
        <v>2446</v>
      </c>
      <c r="K9329" t="s">
        <v>19850</v>
      </c>
      <c r="L9329" t="s">
        <v>19851</v>
      </c>
      <c r="M9329" t="s">
        <v>333</v>
      </c>
      <c r="N9329" t="s">
        <v>40</v>
      </c>
      <c r="O9329">
        <v>6654</v>
      </c>
      <c r="P9329">
        <v>9419</v>
      </c>
      <c r="Q9329" t="s">
        <v>41</v>
      </c>
      <c r="R9329">
        <v>72</v>
      </c>
      <c r="S9329" s="2">
        <v>44826</v>
      </c>
      <c r="T9329" t="s">
        <v>42</v>
      </c>
      <c r="U9329">
        <v>0</v>
      </c>
      <c r="V9329" t="s">
        <v>106</v>
      </c>
      <c r="W9329">
        <v>453</v>
      </c>
      <c r="X9329" t="s">
        <v>44</v>
      </c>
      <c r="Y9329" t="s">
        <v>61</v>
      </c>
      <c r="Z9329">
        <v>0</v>
      </c>
      <c r="AA9329">
        <v>660</v>
      </c>
      <c r="AB9329">
        <v>8048</v>
      </c>
      <c r="AC9329" t="s">
        <v>73</v>
      </c>
    </row>
    <row r="9330" spans="1:29" x14ac:dyDescent="0.3">
      <c r="A9330" s="1" t="s">
        <v>29</v>
      </c>
      <c r="B9330" t="s">
        <v>30</v>
      </c>
      <c r="C9330" t="s">
        <v>1725</v>
      </c>
      <c r="D9330" t="s">
        <v>50</v>
      </c>
      <c r="E9330">
        <v>9</v>
      </c>
      <c r="F9330" t="s">
        <v>271</v>
      </c>
      <c r="G9330" t="s">
        <v>340</v>
      </c>
      <c r="H9330" t="s">
        <v>79</v>
      </c>
      <c r="I9330" t="s">
        <v>4192</v>
      </c>
      <c r="J9330" t="s">
        <v>1887</v>
      </c>
      <c r="K9330">
        <v>3632647074</v>
      </c>
      <c r="L9330" t="s">
        <v>19852</v>
      </c>
      <c r="M9330" t="s">
        <v>1491</v>
      </c>
      <c r="N9330" t="s">
        <v>40</v>
      </c>
      <c r="O9330">
        <v>22872</v>
      </c>
      <c r="P9330">
        <v>25687</v>
      </c>
      <c r="Q9330" t="s">
        <v>41</v>
      </c>
      <c r="R9330">
        <v>544</v>
      </c>
      <c r="S9330" s="2">
        <v>44301</v>
      </c>
      <c r="T9330" s="2">
        <v>44322</v>
      </c>
      <c r="U9330">
        <v>0</v>
      </c>
      <c r="V9330" t="s">
        <v>106</v>
      </c>
      <c r="W9330">
        <v>829</v>
      </c>
      <c r="X9330" t="s">
        <v>60</v>
      </c>
      <c r="Y9330" t="s">
        <v>72</v>
      </c>
      <c r="Z9330">
        <v>0</v>
      </c>
      <c r="AA9330">
        <v>876</v>
      </c>
      <c r="AB9330">
        <v>24597</v>
      </c>
      <c r="AC9330" t="s">
        <v>107</v>
      </c>
    </row>
    <row r="9331" spans="1:29" x14ac:dyDescent="0.3">
      <c r="A9331" s="1" t="s">
        <v>29</v>
      </c>
      <c r="B9331" t="s">
        <v>327</v>
      </c>
      <c r="C9331" t="s">
        <v>1016</v>
      </c>
      <c r="D9331" t="s">
        <v>185</v>
      </c>
      <c r="E9331">
        <v>7</v>
      </c>
      <c r="F9331" t="s">
        <v>77</v>
      </c>
      <c r="G9331" t="s">
        <v>147</v>
      </c>
      <c r="H9331" t="s">
        <v>79</v>
      </c>
      <c r="I9331" t="s">
        <v>1186</v>
      </c>
      <c r="J9331" t="s">
        <v>10672</v>
      </c>
      <c r="K9331" t="s">
        <v>19853</v>
      </c>
      <c r="L9331" t="s">
        <v>19854</v>
      </c>
      <c r="M9331" t="s">
        <v>333</v>
      </c>
      <c r="N9331" t="s">
        <v>94</v>
      </c>
      <c r="O9331">
        <v>4603</v>
      </c>
      <c r="P9331">
        <v>7366</v>
      </c>
      <c r="Q9331" t="s">
        <v>95</v>
      </c>
      <c r="R9331">
        <v>921</v>
      </c>
      <c r="S9331" s="2">
        <v>45036</v>
      </c>
      <c r="T9331" t="s">
        <v>42</v>
      </c>
      <c r="U9331">
        <v>0</v>
      </c>
      <c r="V9331" t="s">
        <v>85</v>
      </c>
      <c r="W9331">
        <v>819</v>
      </c>
      <c r="X9331" t="s">
        <v>44</v>
      </c>
      <c r="Y9331" t="s">
        <v>61</v>
      </c>
      <c r="Z9331">
        <v>0</v>
      </c>
      <c r="AA9331">
        <v>740</v>
      </c>
      <c r="AB9331">
        <v>5260</v>
      </c>
      <c r="AC9331" t="s">
        <v>73</v>
      </c>
    </row>
    <row r="9332" spans="1:29" x14ac:dyDescent="0.3">
      <c r="A9332" s="1" t="s">
        <v>29</v>
      </c>
      <c r="B9332" t="s">
        <v>393</v>
      </c>
      <c r="C9332" t="s">
        <v>1253</v>
      </c>
      <c r="D9332" t="s">
        <v>387</v>
      </c>
      <c r="E9332">
        <v>6</v>
      </c>
      <c r="F9332" t="s">
        <v>51</v>
      </c>
      <c r="G9332" t="s">
        <v>1069</v>
      </c>
      <c r="H9332" t="s">
        <v>35</v>
      </c>
      <c r="I9332" t="s">
        <v>299</v>
      </c>
      <c r="J9332" t="s">
        <v>1626</v>
      </c>
      <c r="K9332">
        <v>5676928592</v>
      </c>
      <c r="L9332" t="s">
        <v>19855</v>
      </c>
      <c r="M9332" t="s">
        <v>603</v>
      </c>
      <c r="N9332" t="s">
        <v>40</v>
      </c>
      <c r="O9332">
        <v>8945</v>
      </c>
      <c r="P9332">
        <v>11921</v>
      </c>
      <c r="Q9332" t="s">
        <v>59</v>
      </c>
      <c r="R9332">
        <v>410</v>
      </c>
      <c r="S9332" s="2">
        <v>45191</v>
      </c>
      <c r="T9332" s="2">
        <v>45194</v>
      </c>
      <c r="U9332">
        <v>1129</v>
      </c>
      <c r="V9332" t="s">
        <v>43</v>
      </c>
      <c r="W9332">
        <v>719</v>
      </c>
      <c r="X9332" t="s">
        <v>60</v>
      </c>
      <c r="Y9332" t="s">
        <v>61</v>
      </c>
      <c r="Z9332">
        <v>0</v>
      </c>
      <c r="AA9332">
        <v>217</v>
      </c>
      <c r="AB9332">
        <v>10886</v>
      </c>
      <c r="AC9332" t="s">
        <v>46</v>
      </c>
    </row>
    <row r="9333" spans="1:29" x14ac:dyDescent="0.3">
      <c r="A9333" s="1" t="s">
        <v>29</v>
      </c>
      <c r="B9333" t="s">
        <v>62</v>
      </c>
      <c r="C9333" t="s">
        <v>5704</v>
      </c>
      <c r="D9333" t="s">
        <v>119</v>
      </c>
      <c r="E9333">
        <v>6</v>
      </c>
      <c r="F9333" t="s">
        <v>120</v>
      </c>
      <c r="G9333" t="s">
        <v>194</v>
      </c>
      <c r="H9333" t="s">
        <v>79</v>
      </c>
      <c r="I9333" t="s">
        <v>265</v>
      </c>
      <c r="J9333" t="s">
        <v>342</v>
      </c>
      <c r="K9333" t="s">
        <v>19856</v>
      </c>
      <c r="L9333" t="s">
        <v>19857</v>
      </c>
      <c r="M9333" t="s">
        <v>505</v>
      </c>
      <c r="N9333" t="s">
        <v>40</v>
      </c>
      <c r="O9333">
        <v>17793</v>
      </c>
      <c r="P9333">
        <v>20146</v>
      </c>
      <c r="Q9333" t="s">
        <v>41</v>
      </c>
      <c r="R9333">
        <v>616</v>
      </c>
      <c r="S9333" s="2">
        <v>45256</v>
      </c>
      <c r="T9333" s="2">
        <v>45257</v>
      </c>
      <c r="U9333">
        <v>0</v>
      </c>
      <c r="V9333" t="s">
        <v>85</v>
      </c>
      <c r="W9333">
        <v>792</v>
      </c>
      <c r="X9333" t="s">
        <v>60</v>
      </c>
      <c r="Y9333" t="s">
        <v>61</v>
      </c>
      <c r="Z9333">
        <v>0</v>
      </c>
      <c r="AA9333">
        <v>305</v>
      </c>
      <c r="AB9333">
        <v>20018</v>
      </c>
      <c r="AC9333" t="s">
        <v>107</v>
      </c>
    </row>
    <row r="9334" spans="1:29" x14ac:dyDescent="0.3">
      <c r="A9334" s="1" t="s">
        <v>47</v>
      </c>
      <c r="B9334" t="s">
        <v>117</v>
      </c>
      <c r="C9334" t="s">
        <v>865</v>
      </c>
      <c r="D9334" t="s">
        <v>257</v>
      </c>
      <c r="E9334">
        <v>2</v>
      </c>
      <c r="F9334" t="s">
        <v>271</v>
      </c>
      <c r="G9334" t="s">
        <v>1298</v>
      </c>
      <c r="H9334" t="s">
        <v>79</v>
      </c>
      <c r="I9334" t="s">
        <v>19858</v>
      </c>
      <c r="J9334" t="s">
        <v>7925</v>
      </c>
      <c r="K9334" t="s">
        <v>19859</v>
      </c>
      <c r="L9334" t="s">
        <v>9172</v>
      </c>
      <c r="M9334" t="s">
        <v>1326</v>
      </c>
      <c r="N9334" t="s">
        <v>58</v>
      </c>
      <c r="O9334">
        <v>22600</v>
      </c>
      <c r="P9334">
        <v>26945</v>
      </c>
      <c r="Q9334" t="s">
        <v>95</v>
      </c>
      <c r="R9334">
        <v>82</v>
      </c>
      <c r="S9334" s="2">
        <v>45069</v>
      </c>
      <c r="T9334" t="s">
        <v>42</v>
      </c>
      <c r="U9334">
        <v>0</v>
      </c>
      <c r="V9334" t="s">
        <v>71</v>
      </c>
      <c r="W9334">
        <v>452</v>
      </c>
      <c r="X9334" t="s">
        <v>44</v>
      </c>
      <c r="Y9334" t="s">
        <v>61</v>
      </c>
      <c r="Z9334">
        <v>1318</v>
      </c>
      <c r="AA9334">
        <v>751</v>
      </c>
      <c r="AB9334">
        <v>24406</v>
      </c>
      <c r="AC9334" t="s">
        <v>73</v>
      </c>
    </row>
    <row r="9335" spans="1:29" x14ac:dyDescent="0.3">
      <c r="A9335" s="1" t="s">
        <v>47</v>
      </c>
      <c r="B9335" t="s">
        <v>161</v>
      </c>
      <c r="C9335" t="s">
        <v>2627</v>
      </c>
      <c r="D9335" t="s">
        <v>352</v>
      </c>
      <c r="E9335">
        <v>3</v>
      </c>
      <c r="F9335" t="s">
        <v>51</v>
      </c>
      <c r="G9335" t="s">
        <v>1075</v>
      </c>
      <c r="H9335" t="s">
        <v>79</v>
      </c>
      <c r="I9335" t="s">
        <v>1303</v>
      </c>
      <c r="J9335" t="s">
        <v>1674</v>
      </c>
      <c r="K9335" t="s">
        <v>19860</v>
      </c>
      <c r="L9335" t="s">
        <v>19861</v>
      </c>
      <c r="M9335" t="s">
        <v>1578</v>
      </c>
      <c r="N9335" t="s">
        <v>40</v>
      </c>
      <c r="O9335">
        <v>10558</v>
      </c>
      <c r="P9335">
        <v>13468</v>
      </c>
      <c r="Q9335" t="s">
        <v>41</v>
      </c>
      <c r="R9335">
        <v>127</v>
      </c>
      <c r="S9335" s="2">
        <v>44803</v>
      </c>
      <c r="T9335" t="s">
        <v>42</v>
      </c>
      <c r="U9335">
        <v>0</v>
      </c>
      <c r="V9335" t="s">
        <v>43</v>
      </c>
      <c r="W9335">
        <v>794</v>
      </c>
      <c r="X9335" t="s">
        <v>44</v>
      </c>
      <c r="Y9335" t="s">
        <v>61</v>
      </c>
      <c r="Z9335">
        <v>0</v>
      </c>
      <c r="AA9335">
        <v>17</v>
      </c>
      <c r="AB9335">
        <v>11539</v>
      </c>
      <c r="AC9335" t="s">
        <v>73</v>
      </c>
    </row>
    <row r="9336" spans="1:29" x14ac:dyDescent="0.3">
      <c r="A9336" s="1" t="s">
        <v>29</v>
      </c>
      <c r="B9336" t="s">
        <v>86</v>
      </c>
      <c r="C9336" t="s">
        <v>366</v>
      </c>
      <c r="D9336" t="s">
        <v>155</v>
      </c>
      <c r="E9336">
        <v>8</v>
      </c>
      <c r="F9336" t="s">
        <v>221</v>
      </c>
      <c r="G9336" t="s">
        <v>506</v>
      </c>
      <c r="H9336" t="s">
        <v>79</v>
      </c>
      <c r="I9336" t="s">
        <v>434</v>
      </c>
      <c r="J9336" t="s">
        <v>1368</v>
      </c>
      <c r="K9336" t="s">
        <v>19862</v>
      </c>
      <c r="L9336" t="s">
        <v>19863</v>
      </c>
      <c r="M9336" t="s">
        <v>1597</v>
      </c>
      <c r="N9336" t="s">
        <v>58</v>
      </c>
      <c r="O9336">
        <v>29876</v>
      </c>
      <c r="P9336">
        <v>32659</v>
      </c>
      <c r="Q9336" t="s">
        <v>41</v>
      </c>
      <c r="R9336">
        <v>770</v>
      </c>
      <c r="S9336" s="2">
        <v>44374</v>
      </c>
      <c r="T9336" t="s">
        <v>42</v>
      </c>
      <c r="U9336">
        <v>0</v>
      </c>
      <c r="V9336" t="s">
        <v>85</v>
      </c>
      <c r="W9336">
        <v>544</v>
      </c>
      <c r="X9336" t="s">
        <v>44</v>
      </c>
      <c r="Y9336" t="s">
        <v>61</v>
      </c>
      <c r="Z9336">
        <v>2750</v>
      </c>
      <c r="AA9336">
        <v>689</v>
      </c>
      <c r="AB9336">
        <v>30365</v>
      </c>
      <c r="AC9336" t="s">
        <v>73</v>
      </c>
    </row>
    <row r="9337" spans="1:29" x14ac:dyDescent="0.3">
      <c r="A9337" s="1" t="s">
        <v>47</v>
      </c>
      <c r="B9337" t="s">
        <v>48</v>
      </c>
      <c r="C9337" t="s">
        <v>2860</v>
      </c>
      <c r="D9337" t="s">
        <v>178</v>
      </c>
      <c r="E9337">
        <v>1</v>
      </c>
      <c r="F9337" t="s">
        <v>99</v>
      </c>
      <c r="G9337" t="s">
        <v>710</v>
      </c>
      <c r="H9337" t="s">
        <v>35</v>
      </c>
      <c r="I9337" t="s">
        <v>4676</v>
      </c>
      <c r="J9337" t="s">
        <v>6876</v>
      </c>
      <c r="K9337" t="s">
        <v>19864</v>
      </c>
      <c r="L9337" t="s">
        <v>19865</v>
      </c>
      <c r="M9337" t="s">
        <v>1479</v>
      </c>
      <c r="N9337" t="s">
        <v>94</v>
      </c>
      <c r="O9337">
        <v>10570</v>
      </c>
      <c r="P9337">
        <v>13530</v>
      </c>
      <c r="Q9337" t="s">
        <v>95</v>
      </c>
      <c r="R9337">
        <v>364</v>
      </c>
      <c r="S9337" s="2">
        <v>45294</v>
      </c>
      <c r="T9337" s="2">
        <v>45298</v>
      </c>
      <c r="U9337">
        <v>0</v>
      </c>
      <c r="V9337" t="s">
        <v>43</v>
      </c>
      <c r="W9337">
        <v>720</v>
      </c>
      <c r="X9337" t="s">
        <v>60</v>
      </c>
      <c r="Y9337" t="s">
        <v>61</v>
      </c>
      <c r="Z9337">
        <v>0</v>
      </c>
      <c r="AA9337">
        <v>555</v>
      </c>
      <c r="AB9337">
        <v>13439</v>
      </c>
      <c r="AC9337" t="s">
        <v>107</v>
      </c>
    </row>
    <row r="9338" spans="1:29" x14ac:dyDescent="0.3">
      <c r="A9338" s="1" t="s">
        <v>47</v>
      </c>
      <c r="B9338" t="s">
        <v>136</v>
      </c>
      <c r="C9338" t="s">
        <v>1426</v>
      </c>
      <c r="D9338" t="s">
        <v>185</v>
      </c>
      <c r="E9338">
        <v>4</v>
      </c>
      <c r="F9338" t="s">
        <v>99</v>
      </c>
      <c r="G9338" t="s">
        <v>1638</v>
      </c>
      <c r="H9338" t="s">
        <v>79</v>
      </c>
      <c r="I9338" t="s">
        <v>502</v>
      </c>
      <c r="J9338" t="s">
        <v>1377</v>
      </c>
      <c r="K9338" t="s">
        <v>19866</v>
      </c>
      <c r="L9338" t="s">
        <v>19867</v>
      </c>
      <c r="M9338" t="s">
        <v>207</v>
      </c>
      <c r="N9338" t="s">
        <v>40</v>
      </c>
      <c r="O9338">
        <v>6979</v>
      </c>
      <c r="P9338">
        <v>9132</v>
      </c>
      <c r="Q9338" t="s">
        <v>41</v>
      </c>
      <c r="R9338">
        <v>49</v>
      </c>
      <c r="S9338" s="2">
        <v>44646</v>
      </c>
      <c r="T9338" t="s">
        <v>42</v>
      </c>
      <c r="U9338">
        <v>0</v>
      </c>
      <c r="V9338" t="s">
        <v>106</v>
      </c>
      <c r="W9338">
        <v>634</v>
      </c>
      <c r="X9338" t="s">
        <v>44</v>
      </c>
      <c r="Y9338" t="s">
        <v>61</v>
      </c>
      <c r="Z9338">
        <v>0</v>
      </c>
      <c r="AA9338">
        <v>676</v>
      </c>
      <c r="AB9338">
        <v>7660</v>
      </c>
      <c r="AC9338" t="s">
        <v>73</v>
      </c>
    </row>
    <row r="9339" spans="1:29" x14ac:dyDescent="0.3">
      <c r="A9339" s="1" t="s">
        <v>29</v>
      </c>
      <c r="B9339" t="s">
        <v>74</v>
      </c>
      <c r="C9339" t="s">
        <v>1174</v>
      </c>
      <c r="D9339" t="s">
        <v>352</v>
      </c>
      <c r="E9339">
        <v>5</v>
      </c>
      <c r="F9339" t="s">
        <v>271</v>
      </c>
      <c r="G9339" t="s">
        <v>353</v>
      </c>
      <c r="H9339" t="s">
        <v>79</v>
      </c>
      <c r="I9339" t="s">
        <v>210</v>
      </c>
      <c r="J9339" t="s">
        <v>1255</v>
      </c>
      <c r="K9339" t="s">
        <v>19868</v>
      </c>
      <c r="L9339" t="s">
        <v>19869</v>
      </c>
      <c r="M9339" t="s">
        <v>1146</v>
      </c>
      <c r="N9339" t="s">
        <v>40</v>
      </c>
      <c r="O9339">
        <v>29937</v>
      </c>
      <c r="P9339">
        <v>34604</v>
      </c>
      <c r="Q9339" t="s">
        <v>95</v>
      </c>
      <c r="R9339">
        <v>525</v>
      </c>
      <c r="S9339" s="2">
        <v>44658</v>
      </c>
      <c r="T9339" s="2">
        <v>44659</v>
      </c>
      <c r="U9339">
        <v>0</v>
      </c>
      <c r="V9339" t="s">
        <v>85</v>
      </c>
      <c r="W9339">
        <v>833</v>
      </c>
      <c r="X9339" t="s">
        <v>60</v>
      </c>
      <c r="Y9339" t="s">
        <v>72</v>
      </c>
      <c r="Z9339">
        <v>0</v>
      </c>
      <c r="AA9339">
        <v>251</v>
      </c>
      <c r="AB9339">
        <v>32551</v>
      </c>
      <c r="AC9339" t="s">
        <v>46</v>
      </c>
    </row>
    <row r="9340" spans="1:29" x14ac:dyDescent="0.3">
      <c r="A9340" s="1" t="s">
        <v>29</v>
      </c>
      <c r="B9340" t="s">
        <v>541</v>
      </c>
      <c r="C9340" t="s">
        <v>3324</v>
      </c>
      <c r="D9340" t="s">
        <v>76</v>
      </c>
      <c r="E9340">
        <v>7</v>
      </c>
      <c r="F9340" t="s">
        <v>64</v>
      </c>
      <c r="G9340" t="s">
        <v>88</v>
      </c>
      <c r="H9340" t="s">
        <v>79</v>
      </c>
      <c r="I9340" t="s">
        <v>4518</v>
      </c>
      <c r="J9340" t="s">
        <v>11900</v>
      </c>
      <c r="K9340" t="s">
        <v>19870</v>
      </c>
      <c r="L9340" t="s">
        <v>19871</v>
      </c>
      <c r="M9340" t="s">
        <v>1340</v>
      </c>
      <c r="N9340" t="s">
        <v>84</v>
      </c>
      <c r="O9340">
        <v>4075</v>
      </c>
      <c r="P9340">
        <v>6969</v>
      </c>
      <c r="Q9340" t="s">
        <v>59</v>
      </c>
      <c r="R9340">
        <v>867</v>
      </c>
      <c r="S9340" s="2">
        <v>44945</v>
      </c>
      <c r="T9340" t="s">
        <v>42</v>
      </c>
      <c r="U9340">
        <v>5521</v>
      </c>
      <c r="V9340" t="s">
        <v>43</v>
      </c>
      <c r="W9340">
        <v>713</v>
      </c>
      <c r="X9340" t="s">
        <v>44</v>
      </c>
      <c r="Y9340" t="s">
        <v>72</v>
      </c>
      <c r="Z9340">
        <v>0</v>
      </c>
      <c r="AA9340">
        <v>900</v>
      </c>
      <c r="AB9340">
        <v>6521</v>
      </c>
      <c r="AC9340" t="s">
        <v>46</v>
      </c>
    </row>
    <row r="9341" spans="1:29" x14ac:dyDescent="0.3">
      <c r="A9341" s="1" t="s">
        <v>47</v>
      </c>
      <c r="B9341" t="s">
        <v>161</v>
      </c>
      <c r="C9341" t="s">
        <v>2627</v>
      </c>
      <c r="D9341" t="s">
        <v>257</v>
      </c>
      <c r="E9341">
        <v>8</v>
      </c>
      <c r="F9341" t="s">
        <v>129</v>
      </c>
      <c r="G9341" t="s">
        <v>130</v>
      </c>
      <c r="H9341" t="s">
        <v>79</v>
      </c>
      <c r="I9341" t="s">
        <v>299</v>
      </c>
      <c r="J9341" t="s">
        <v>90</v>
      </c>
      <c r="K9341" t="s">
        <v>19872</v>
      </c>
      <c r="L9341" t="s">
        <v>19873</v>
      </c>
      <c r="M9341" t="s">
        <v>283</v>
      </c>
      <c r="N9341" t="s">
        <v>94</v>
      </c>
      <c r="O9341">
        <v>7441</v>
      </c>
      <c r="P9341">
        <v>11158</v>
      </c>
      <c r="Q9341" t="s">
        <v>95</v>
      </c>
      <c r="R9341">
        <v>190</v>
      </c>
      <c r="S9341" s="2">
        <v>45338</v>
      </c>
      <c r="T9341" t="s">
        <v>42</v>
      </c>
      <c r="U9341">
        <v>0</v>
      </c>
      <c r="V9341" t="s">
        <v>85</v>
      </c>
      <c r="W9341">
        <v>799</v>
      </c>
      <c r="X9341" t="s">
        <v>44</v>
      </c>
      <c r="Y9341" t="s">
        <v>61</v>
      </c>
      <c r="Z9341">
        <v>0</v>
      </c>
      <c r="AA9341">
        <v>802</v>
      </c>
      <c r="AB9341">
        <v>10033</v>
      </c>
      <c r="AC9341" t="s">
        <v>73</v>
      </c>
    </row>
    <row r="9342" spans="1:29" x14ac:dyDescent="0.3">
      <c r="A9342" s="1" t="s">
        <v>47</v>
      </c>
      <c r="B9342" t="s">
        <v>48</v>
      </c>
      <c r="C9342" t="s">
        <v>13071</v>
      </c>
      <c r="D9342" t="s">
        <v>32</v>
      </c>
      <c r="E9342">
        <v>3</v>
      </c>
      <c r="F9342" t="s">
        <v>99</v>
      </c>
      <c r="G9342" t="s">
        <v>724</v>
      </c>
      <c r="H9342" t="s">
        <v>79</v>
      </c>
      <c r="I9342" t="s">
        <v>803</v>
      </c>
      <c r="J9342" t="s">
        <v>3344</v>
      </c>
      <c r="K9342" t="s">
        <v>19874</v>
      </c>
      <c r="L9342" t="s">
        <v>19875</v>
      </c>
      <c r="M9342" t="s">
        <v>220</v>
      </c>
      <c r="N9342" t="s">
        <v>84</v>
      </c>
      <c r="O9342">
        <v>13708</v>
      </c>
      <c r="P9342">
        <v>18347</v>
      </c>
      <c r="Q9342" t="s">
        <v>41</v>
      </c>
      <c r="R9342">
        <v>785</v>
      </c>
      <c r="S9342" s="2">
        <v>44430</v>
      </c>
      <c r="T9342" s="2">
        <v>44451</v>
      </c>
      <c r="U9342">
        <v>0</v>
      </c>
      <c r="V9342" t="s">
        <v>71</v>
      </c>
      <c r="W9342">
        <v>472</v>
      </c>
      <c r="X9342" t="s">
        <v>60</v>
      </c>
      <c r="Y9342" t="s">
        <v>72</v>
      </c>
      <c r="Z9342">
        <v>0</v>
      </c>
      <c r="AA9342">
        <v>261</v>
      </c>
      <c r="AB9342">
        <v>16856</v>
      </c>
      <c r="AC9342" t="s">
        <v>107</v>
      </c>
    </row>
    <row r="9343" spans="1:29" x14ac:dyDescent="0.3">
      <c r="A9343" s="1" t="s">
        <v>29</v>
      </c>
      <c r="B9343" t="s">
        <v>74</v>
      </c>
      <c r="C9343" t="s">
        <v>2004</v>
      </c>
      <c r="D9343" t="s">
        <v>138</v>
      </c>
      <c r="E9343">
        <v>9</v>
      </c>
      <c r="F9343" t="s">
        <v>99</v>
      </c>
      <c r="G9343" t="s">
        <v>1638</v>
      </c>
      <c r="H9343" t="s">
        <v>35</v>
      </c>
      <c r="I9343" t="s">
        <v>19876</v>
      </c>
      <c r="J9343" t="s">
        <v>3668</v>
      </c>
      <c r="K9343" t="s">
        <v>19877</v>
      </c>
      <c r="L9343" t="s">
        <v>19878</v>
      </c>
      <c r="M9343" t="s">
        <v>175</v>
      </c>
      <c r="N9343" t="s">
        <v>58</v>
      </c>
      <c r="O9343">
        <v>11701</v>
      </c>
      <c r="P9343">
        <v>14987</v>
      </c>
      <c r="Q9343" t="s">
        <v>59</v>
      </c>
      <c r="R9343">
        <v>677</v>
      </c>
      <c r="S9343" s="2">
        <v>44803</v>
      </c>
      <c r="T9343" t="s">
        <v>42</v>
      </c>
      <c r="U9343">
        <v>29656</v>
      </c>
      <c r="V9343" t="s">
        <v>71</v>
      </c>
      <c r="W9343">
        <v>720</v>
      </c>
      <c r="X9343" t="s">
        <v>44</v>
      </c>
      <c r="Y9343" t="s">
        <v>61</v>
      </c>
      <c r="Z9343">
        <v>4783</v>
      </c>
      <c r="AA9343">
        <v>907</v>
      </c>
      <c r="AB9343">
        <v>14727</v>
      </c>
      <c r="AC9343" t="s">
        <v>73</v>
      </c>
    </row>
    <row r="9344" spans="1:29" x14ac:dyDescent="0.3">
      <c r="A9344" s="1" t="s">
        <v>29</v>
      </c>
      <c r="B9344" t="s">
        <v>541</v>
      </c>
      <c r="C9344" t="s">
        <v>4780</v>
      </c>
      <c r="D9344" t="s">
        <v>119</v>
      </c>
      <c r="E9344">
        <v>10</v>
      </c>
      <c r="F9344" t="s">
        <v>77</v>
      </c>
      <c r="G9344" t="s">
        <v>78</v>
      </c>
      <c r="H9344" t="s">
        <v>35</v>
      </c>
      <c r="I9344" t="s">
        <v>4518</v>
      </c>
      <c r="J9344" t="s">
        <v>491</v>
      </c>
      <c r="K9344" t="s">
        <v>19879</v>
      </c>
      <c r="L9344" t="s">
        <v>19880</v>
      </c>
      <c r="M9344" t="s">
        <v>1715</v>
      </c>
      <c r="N9344" t="s">
        <v>84</v>
      </c>
      <c r="O9344">
        <v>18920</v>
      </c>
      <c r="P9344">
        <v>21876</v>
      </c>
      <c r="Q9344" t="s">
        <v>41</v>
      </c>
      <c r="R9344">
        <v>297</v>
      </c>
      <c r="S9344" s="2">
        <v>45101</v>
      </c>
      <c r="T9344" t="s">
        <v>42</v>
      </c>
      <c r="U9344">
        <v>0</v>
      </c>
      <c r="V9344" t="s">
        <v>71</v>
      </c>
      <c r="W9344">
        <v>532</v>
      </c>
      <c r="X9344" t="s">
        <v>44</v>
      </c>
      <c r="Y9344" t="s">
        <v>61</v>
      </c>
      <c r="Z9344">
        <v>0</v>
      </c>
      <c r="AA9344">
        <v>947</v>
      </c>
      <c r="AB9344">
        <v>20879</v>
      </c>
      <c r="AC9344" t="s">
        <v>73</v>
      </c>
    </row>
    <row r="9345" spans="1:29" x14ac:dyDescent="0.3">
      <c r="A9345" s="1" t="s">
        <v>47</v>
      </c>
      <c r="B9345" t="s">
        <v>234</v>
      </c>
      <c r="C9345" t="s">
        <v>2970</v>
      </c>
      <c r="D9345" t="s">
        <v>178</v>
      </c>
      <c r="E9345">
        <v>10</v>
      </c>
      <c r="F9345" t="s">
        <v>120</v>
      </c>
      <c r="G9345" t="s">
        <v>1180</v>
      </c>
      <c r="H9345" t="s">
        <v>79</v>
      </c>
      <c r="I9345" t="s">
        <v>1563</v>
      </c>
      <c r="J9345" t="s">
        <v>123</v>
      </c>
      <c r="K9345" t="s">
        <v>19881</v>
      </c>
      <c r="L9345" t="s">
        <v>19882</v>
      </c>
      <c r="M9345" t="s">
        <v>1972</v>
      </c>
      <c r="N9345" t="s">
        <v>40</v>
      </c>
      <c r="O9345">
        <v>21475</v>
      </c>
      <c r="P9345">
        <v>24420</v>
      </c>
      <c r="Q9345" t="s">
        <v>41</v>
      </c>
      <c r="R9345">
        <v>991</v>
      </c>
      <c r="S9345" s="2">
        <v>45201</v>
      </c>
      <c r="T9345" s="2">
        <v>45205</v>
      </c>
      <c r="U9345">
        <v>0</v>
      </c>
      <c r="V9345" t="s">
        <v>71</v>
      </c>
      <c r="W9345">
        <v>556</v>
      </c>
      <c r="X9345" t="s">
        <v>60</v>
      </c>
      <c r="Y9345" t="s">
        <v>45</v>
      </c>
      <c r="Z9345">
        <v>0</v>
      </c>
      <c r="AA9345">
        <v>452</v>
      </c>
      <c r="AB9345">
        <v>22704</v>
      </c>
      <c r="AC9345" t="s">
        <v>73</v>
      </c>
    </row>
    <row r="9346" spans="1:29" x14ac:dyDescent="0.3">
      <c r="A9346" s="1" t="s">
        <v>29</v>
      </c>
      <c r="B9346" t="s">
        <v>62</v>
      </c>
      <c r="C9346" t="s">
        <v>619</v>
      </c>
      <c r="D9346" t="s">
        <v>155</v>
      </c>
      <c r="E9346">
        <v>7</v>
      </c>
      <c r="F9346" t="s">
        <v>221</v>
      </c>
      <c r="G9346" t="s">
        <v>548</v>
      </c>
      <c r="H9346" t="s">
        <v>35</v>
      </c>
      <c r="I9346" t="s">
        <v>156</v>
      </c>
      <c r="J9346" t="s">
        <v>319</v>
      </c>
      <c r="K9346" t="s">
        <v>19883</v>
      </c>
      <c r="L9346" t="s">
        <v>19884</v>
      </c>
      <c r="M9346" t="s">
        <v>404</v>
      </c>
      <c r="N9346" t="s">
        <v>94</v>
      </c>
      <c r="O9346">
        <v>22490</v>
      </c>
      <c r="P9346">
        <v>24606</v>
      </c>
      <c r="Q9346" t="s">
        <v>41</v>
      </c>
      <c r="R9346">
        <v>722</v>
      </c>
      <c r="S9346" s="2">
        <v>44719</v>
      </c>
      <c r="T9346" t="s">
        <v>42</v>
      </c>
      <c r="U9346">
        <v>0</v>
      </c>
      <c r="V9346" t="s">
        <v>106</v>
      </c>
      <c r="W9346">
        <v>766</v>
      </c>
      <c r="X9346" t="s">
        <v>44</v>
      </c>
      <c r="Y9346" t="s">
        <v>45</v>
      </c>
      <c r="Z9346">
        <v>0</v>
      </c>
      <c r="AA9346">
        <v>287</v>
      </c>
      <c r="AB9346">
        <v>22883</v>
      </c>
      <c r="AC9346" t="s">
        <v>46</v>
      </c>
    </row>
    <row r="9347" spans="1:29" x14ac:dyDescent="0.3">
      <c r="A9347" s="1" t="s">
        <v>29</v>
      </c>
      <c r="B9347" t="s">
        <v>363</v>
      </c>
      <c r="C9347" t="s">
        <v>692</v>
      </c>
      <c r="D9347" t="s">
        <v>178</v>
      </c>
      <c r="E9347">
        <v>8</v>
      </c>
      <c r="F9347" t="s">
        <v>99</v>
      </c>
      <c r="G9347" t="s">
        <v>1138</v>
      </c>
      <c r="H9347" t="s">
        <v>35</v>
      </c>
      <c r="I9347" t="s">
        <v>36</v>
      </c>
      <c r="J9347" t="s">
        <v>4397</v>
      </c>
      <c r="K9347" t="s">
        <v>19885</v>
      </c>
      <c r="L9347" t="s">
        <v>19886</v>
      </c>
      <c r="M9347" t="s">
        <v>1068</v>
      </c>
      <c r="N9347" t="s">
        <v>40</v>
      </c>
      <c r="O9347">
        <v>11089</v>
      </c>
      <c r="P9347">
        <v>14189</v>
      </c>
      <c r="Q9347" t="s">
        <v>95</v>
      </c>
      <c r="R9347">
        <v>710</v>
      </c>
      <c r="S9347" s="2">
        <v>44449</v>
      </c>
      <c r="T9347" t="s">
        <v>42</v>
      </c>
      <c r="U9347">
        <v>0</v>
      </c>
      <c r="V9347" t="s">
        <v>71</v>
      </c>
      <c r="W9347">
        <v>637</v>
      </c>
      <c r="X9347" t="s">
        <v>44</v>
      </c>
      <c r="Y9347" t="s">
        <v>72</v>
      </c>
      <c r="Z9347">
        <v>0</v>
      </c>
      <c r="AA9347">
        <v>851</v>
      </c>
      <c r="AB9347">
        <v>13401</v>
      </c>
      <c r="AC9347" t="s">
        <v>73</v>
      </c>
    </row>
    <row r="9348" spans="1:29" x14ac:dyDescent="0.3">
      <c r="A9348" s="1" t="s">
        <v>47</v>
      </c>
      <c r="B9348" t="s">
        <v>592</v>
      </c>
      <c r="C9348" t="s">
        <v>1147</v>
      </c>
      <c r="D9348" t="s">
        <v>128</v>
      </c>
      <c r="E9348">
        <v>6</v>
      </c>
      <c r="F9348" t="s">
        <v>271</v>
      </c>
      <c r="G9348" t="s">
        <v>1298</v>
      </c>
      <c r="H9348" t="s">
        <v>35</v>
      </c>
      <c r="I9348" t="s">
        <v>565</v>
      </c>
      <c r="J9348" t="s">
        <v>657</v>
      </c>
      <c r="K9348" t="s">
        <v>19887</v>
      </c>
      <c r="L9348" t="s">
        <v>19888</v>
      </c>
      <c r="M9348" t="s">
        <v>3019</v>
      </c>
      <c r="N9348" t="s">
        <v>84</v>
      </c>
      <c r="O9348">
        <v>12347</v>
      </c>
      <c r="P9348">
        <v>16803</v>
      </c>
      <c r="Q9348" t="s">
        <v>95</v>
      </c>
      <c r="R9348">
        <v>491</v>
      </c>
      <c r="S9348" s="2">
        <v>45010</v>
      </c>
      <c r="T9348" s="2">
        <v>45012</v>
      </c>
      <c r="U9348">
        <v>0</v>
      </c>
      <c r="V9348" t="s">
        <v>71</v>
      </c>
      <c r="W9348">
        <v>561</v>
      </c>
      <c r="X9348" t="s">
        <v>60</v>
      </c>
      <c r="Y9348" t="s">
        <v>72</v>
      </c>
      <c r="Z9348">
        <v>0</v>
      </c>
      <c r="AA9348">
        <v>723</v>
      </c>
      <c r="AB9348">
        <v>14588</v>
      </c>
      <c r="AC9348" t="s">
        <v>107</v>
      </c>
    </row>
    <row r="9349" spans="1:29" x14ac:dyDescent="0.3">
      <c r="A9349" s="1" t="s">
        <v>29</v>
      </c>
      <c r="B9349" t="s">
        <v>393</v>
      </c>
      <c r="C9349" t="s">
        <v>1245</v>
      </c>
      <c r="D9349" t="s">
        <v>352</v>
      </c>
      <c r="E9349">
        <v>2</v>
      </c>
      <c r="F9349" t="s">
        <v>186</v>
      </c>
      <c r="G9349" t="s">
        <v>650</v>
      </c>
      <c r="H9349" t="s">
        <v>79</v>
      </c>
      <c r="I9349" t="s">
        <v>1835</v>
      </c>
      <c r="J9349" t="s">
        <v>916</v>
      </c>
      <c r="K9349" t="s">
        <v>19889</v>
      </c>
      <c r="L9349" t="s">
        <v>19890</v>
      </c>
      <c r="M9349" t="s">
        <v>654</v>
      </c>
      <c r="N9349" t="s">
        <v>84</v>
      </c>
      <c r="O9349">
        <v>4925</v>
      </c>
      <c r="P9349">
        <v>7612</v>
      </c>
      <c r="Q9349" t="s">
        <v>95</v>
      </c>
      <c r="R9349">
        <v>888</v>
      </c>
      <c r="S9349" s="2">
        <v>45181</v>
      </c>
      <c r="T9349" s="2">
        <v>45209</v>
      </c>
      <c r="U9349">
        <v>0</v>
      </c>
      <c r="V9349" t="s">
        <v>43</v>
      </c>
      <c r="W9349">
        <v>479</v>
      </c>
      <c r="X9349" t="s">
        <v>60</v>
      </c>
      <c r="Y9349" t="s">
        <v>72</v>
      </c>
      <c r="Z9349">
        <v>0</v>
      </c>
      <c r="AA9349">
        <v>533</v>
      </c>
      <c r="AB9349">
        <v>5456</v>
      </c>
      <c r="AC9349" t="s">
        <v>107</v>
      </c>
    </row>
    <row r="9350" spans="1:29" x14ac:dyDescent="0.3">
      <c r="A9350" s="1" t="s">
        <v>29</v>
      </c>
      <c r="B9350" t="s">
        <v>30</v>
      </c>
      <c r="C9350" t="s">
        <v>1393</v>
      </c>
      <c r="D9350" t="s">
        <v>178</v>
      </c>
      <c r="E9350">
        <v>10</v>
      </c>
      <c r="F9350" t="s">
        <v>99</v>
      </c>
      <c r="G9350" t="s">
        <v>950</v>
      </c>
      <c r="H9350" t="s">
        <v>79</v>
      </c>
      <c r="I9350" t="s">
        <v>1493</v>
      </c>
      <c r="J9350" t="s">
        <v>1792</v>
      </c>
      <c r="K9350" t="s">
        <v>19891</v>
      </c>
      <c r="L9350" t="s">
        <v>19892</v>
      </c>
      <c r="M9350" t="s">
        <v>1395</v>
      </c>
      <c r="N9350" t="s">
        <v>58</v>
      </c>
      <c r="O9350">
        <v>26051</v>
      </c>
      <c r="P9350">
        <v>28600</v>
      </c>
      <c r="Q9350" t="s">
        <v>95</v>
      </c>
      <c r="R9350">
        <v>255</v>
      </c>
      <c r="S9350" s="2">
        <v>44469</v>
      </c>
      <c r="T9350" s="2">
        <v>44496</v>
      </c>
      <c r="U9350">
        <v>0</v>
      </c>
      <c r="V9350" t="s">
        <v>71</v>
      </c>
      <c r="W9350">
        <v>657</v>
      </c>
      <c r="X9350" t="s">
        <v>60</v>
      </c>
      <c r="Y9350" t="s">
        <v>45</v>
      </c>
      <c r="Z9350">
        <v>1303</v>
      </c>
      <c r="AA9350">
        <v>914</v>
      </c>
      <c r="AB9350">
        <v>27266</v>
      </c>
      <c r="AC9350" t="s">
        <v>73</v>
      </c>
    </row>
    <row r="9351" spans="1:29" x14ac:dyDescent="0.3">
      <c r="A9351" s="1" t="s">
        <v>47</v>
      </c>
      <c r="B9351" t="s">
        <v>108</v>
      </c>
      <c r="C9351" t="s">
        <v>1275</v>
      </c>
      <c r="D9351" t="s">
        <v>110</v>
      </c>
      <c r="E9351">
        <v>2</v>
      </c>
      <c r="F9351" t="s">
        <v>77</v>
      </c>
      <c r="G9351" t="s">
        <v>78</v>
      </c>
      <c r="H9351" t="s">
        <v>35</v>
      </c>
      <c r="I9351" t="s">
        <v>1480</v>
      </c>
      <c r="J9351" t="s">
        <v>245</v>
      </c>
      <c r="K9351">
        <v>5130136313</v>
      </c>
      <c r="L9351" t="s">
        <v>19893</v>
      </c>
      <c r="M9351" t="s">
        <v>1768</v>
      </c>
      <c r="N9351" t="s">
        <v>40</v>
      </c>
      <c r="O9351">
        <v>12961</v>
      </c>
      <c r="P9351">
        <v>16244</v>
      </c>
      <c r="Q9351" t="s">
        <v>59</v>
      </c>
      <c r="R9351">
        <v>981</v>
      </c>
      <c r="S9351" s="2">
        <v>45339</v>
      </c>
      <c r="T9351" t="s">
        <v>42</v>
      </c>
      <c r="U9351">
        <v>14880</v>
      </c>
      <c r="V9351" t="s">
        <v>71</v>
      </c>
      <c r="W9351">
        <v>429</v>
      </c>
      <c r="X9351" t="s">
        <v>44</v>
      </c>
      <c r="Y9351" t="s">
        <v>72</v>
      </c>
      <c r="Z9351">
        <v>0</v>
      </c>
      <c r="AA9351">
        <v>435</v>
      </c>
      <c r="AB9351">
        <v>13375</v>
      </c>
      <c r="AC9351" t="s">
        <v>73</v>
      </c>
    </row>
    <row r="9352" spans="1:29" x14ac:dyDescent="0.3">
      <c r="A9352" s="1" t="s">
        <v>47</v>
      </c>
      <c r="B9352" t="s">
        <v>176</v>
      </c>
      <c r="C9352" t="s">
        <v>1978</v>
      </c>
      <c r="D9352" t="s">
        <v>201</v>
      </c>
      <c r="E9352">
        <v>6</v>
      </c>
      <c r="F9352" t="s">
        <v>33</v>
      </c>
      <c r="G9352" t="s">
        <v>411</v>
      </c>
      <c r="H9352" t="s">
        <v>35</v>
      </c>
      <c r="I9352" t="s">
        <v>1130</v>
      </c>
      <c r="J9352" t="s">
        <v>524</v>
      </c>
      <c r="K9352" t="s">
        <v>19894</v>
      </c>
      <c r="L9352" t="s">
        <v>19895</v>
      </c>
      <c r="M9352" t="s">
        <v>183</v>
      </c>
      <c r="N9352" t="s">
        <v>94</v>
      </c>
      <c r="O9352">
        <v>9014</v>
      </c>
      <c r="P9352">
        <v>11829</v>
      </c>
      <c r="Q9352" t="s">
        <v>95</v>
      </c>
      <c r="R9352">
        <v>416</v>
      </c>
      <c r="S9352" s="2">
        <v>44777</v>
      </c>
      <c r="T9352" t="s">
        <v>42</v>
      </c>
      <c r="U9352">
        <v>0</v>
      </c>
      <c r="V9352" t="s">
        <v>71</v>
      </c>
      <c r="W9352">
        <v>803</v>
      </c>
      <c r="X9352" t="s">
        <v>44</v>
      </c>
      <c r="Y9352" t="s">
        <v>72</v>
      </c>
      <c r="Z9352">
        <v>0</v>
      </c>
      <c r="AA9352">
        <v>889</v>
      </c>
      <c r="AB9352">
        <v>10457</v>
      </c>
      <c r="AC9352" t="s">
        <v>73</v>
      </c>
    </row>
    <row r="9353" spans="1:29" x14ac:dyDescent="0.3">
      <c r="A9353" s="1" t="s">
        <v>29</v>
      </c>
      <c r="B9353" t="s">
        <v>228</v>
      </c>
      <c r="C9353" t="s">
        <v>1652</v>
      </c>
      <c r="D9353" t="s">
        <v>119</v>
      </c>
      <c r="E9353">
        <v>9</v>
      </c>
      <c r="F9353" t="s">
        <v>221</v>
      </c>
      <c r="G9353" t="s">
        <v>882</v>
      </c>
      <c r="H9353" t="s">
        <v>35</v>
      </c>
      <c r="I9353" t="s">
        <v>216</v>
      </c>
      <c r="J9353" t="s">
        <v>4153</v>
      </c>
      <c r="K9353" t="s">
        <v>19896</v>
      </c>
      <c r="L9353" t="s">
        <v>19897</v>
      </c>
      <c r="M9353" t="s">
        <v>479</v>
      </c>
      <c r="N9353" t="s">
        <v>58</v>
      </c>
      <c r="O9353">
        <v>29034</v>
      </c>
      <c r="P9353">
        <v>31107</v>
      </c>
      <c r="Q9353" t="s">
        <v>95</v>
      </c>
      <c r="R9353">
        <v>850</v>
      </c>
      <c r="S9353" s="2">
        <v>44354</v>
      </c>
      <c r="T9353" t="s">
        <v>42</v>
      </c>
      <c r="U9353">
        <v>0</v>
      </c>
      <c r="V9353" t="s">
        <v>43</v>
      </c>
      <c r="W9353">
        <v>470</v>
      </c>
      <c r="X9353" t="s">
        <v>44</v>
      </c>
      <c r="Y9353" t="s">
        <v>61</v>
      </c>
      <c r="Z9353">
        <v>3863</v>
      </c>
      <c r="AA9353">
        <v>946</v>
      </c>
      <c r="AB9353">
        <v>30428</v>
      </c>
      <c r="AC9353" t="s">
        <v>73</v>
      </c>
    </row>
    <row r="9354" spans="1:29" x14ac:dyDescent="0.3">
      <c r="A9354" s="1" t="s">
        <v>29</v>
      </c>
      <c r="B9354" t="s">
        <v>62</v>
      </c>
      <c r="C9354" t="s">
        <v>2021</v>
      </c>
      <c r="D9354" t="s">
        <v>76</v>
      </c>
      <c r="E9354">
        <v>4</v>
      </c>
      <c r="F9354" t="s">
        <v>129</v>
      </c>
      <c r="G9354" t="s">
        <v>574</v>
      </c>
      <c r="H9354" t="s">
        <v>35</v>
      </c>
      <c r="I9354" t="s">
        <v>883</v>
      </c>
      <c r="J9354" t="s">
        <v>2258</v>
      </c>
      <c r="K9354">
        <v>1571224478</v>
      </c>
      <c r="L9354" t="s">
        <v>19898</v>
      </c>
      <c r="M9354" t="s">
        <v>362</v>
      </c>
      <c r="N9354" t="s">
        <v>58</v>
      </c>
      <c r="O9354">
        <v>4843</v>
      </c>
      <c r="P9354">
        <v>9113</v>
      </c>
      <c r="Q9354" t="s">
        <v>41</v>
      </c>
      <c r="R9354">
        <v>554</v>
      </c>
      <c r="S9354" s="2">
        <v>44610</v>
      </c>
      <c r="T9354" t="s">
        <v>42</v>
      </c>
      <c r="U9354">
        <v>0</v>
      </c>
      <c r="V9354" t="s">
        <v>71</v>
      </c>
      <c r="W9354">
        <v>465</v>
      </c>
      <c r="X9354" t="s">
        <v>44</v>
      </c>
      <c r="Y9354" t="s">
        <v>72</v>
      </c>
      <c r="Z9354">
        <v>3938</v>
      </c>
      <c r="AA9354">
        <v>775</v>
      </c>
      <c r="AB9354">
        <v>9101</v>
      </c>
      <c r="AC9354" t="s">
        <v>46</v>
      </c>
    </row>
    <row r="9355" spans="1:29" x14ac:dyDescent="0.3">
      <c r="A9355" s="1" t="s">
        <v>29</v>
      </c>
      <c r="B9355" t="s">
        <v>86</v>
      </c>
      <c r="C9355" t="s">
        <v>759</v>
      </c>
      <c r="D9355" t="s">
        <v>178</v>
      </c>
      <c r="E9355">
        <v>8</v>
      </c>
      <c r="F9355" t="s">
        <v>186</v>
      </c>
      <c r="G9355" t="s">
        <v>187</v>
      </c>
      <c r="H9355" t="s">
        <v>79</v>
      </c>
      <c r="I9355" t="s">
        <v>156</v>
      </c>
      <c r="J9355" t="s">
        <v>2947</v>
      </c>
      <c r="K9355" t="s">
        <v>19899</v>
      </c>
      <c r="L9355" t="s">
        <v>19900</v>
      </c>
      <c r="M9355" t="s">
        <v>1113</v>
      </c>
      <c r="N9355" t="s">
        <v>40</v>
      </c>
      <c r="O9355">
        <v>14989</v>
      </c>
      <c r="P9355">
        <v>18067</v>
      </c>
      <c r="Q9355" t="s">
        <v>95</v>
      </c>
      <c r="R9355">
        <v>204</v>
      </c>
      <c r="S9355" s="2">
        <v>44781</v>
      </c>
      <c r="T9355" s="2">
        <v>44798</v>
      </c>
      <c r="U9355">
        <v>0</v>
      </c>
      <c r="V9355" t="s">
        <v>71</v>
      </c>
      <c r="W9355">
        <v>637</v>
      </c>
      <c r="X9355" t="s">
        <v>60</v>
      </c>
      <c r="Y9355" t="s">
        <v>72</v>
      </c>
      <c r="Z9355">
        <v>0</v>
      </c>
      <c r="AA9355">
        <v>602</v>
      </c>
      <c r="AB9355">
        <v>15582</v>
      </c>
      <c r="AC9355" t="s">
        <v>73</v>
      </c>
    </row>
    <row r="9356" spans="1:29" x14ac:dyDescent="0.3">
      <c r="A9356" s="1" t="s">
        <v>29</v>
      </c>
      <c r="B9356" t="s">
        <v>62</v>
      </c>
      <c r="C9356" t="s">
        <v>357</v>
      </c>
      <c r="D9356" t="s">
        <v>76</v>
      </c>
      <c r="E9356">
        <v>3</v>
      </c>
      <c r="F9356" t="s">
        <v>77</v>
      </c>
      <c r="G9356" t="s">
        <v>365</v>
      </c>
      <c r="H9356" t="s">
        <v>35</v>
      </c>
      <c r="I9356" t="s">
        <v>1656</v>
      </c>
      <c r="J9356" t="s">
        <v>3218</v>
      </c>
      <c r="K9356" t="s">
        <v>19901</v>
      </c>
      <c r="L9356" t="s">
        <v>19902</v>
      </c>
      <c r="M9356" t="s">
        <v>404</v>
      </c>
      <c r="N9356" t="s">
        <v>84</v>
      </c>
      <c r="O9356">
        <v>3746</v>
      </c>
      <c r="P9356">
        <v>7213</v>
      </c>
      <c r="Q9356" t="s">
        <v>95</v>
      </c>
      <c r="R9356">
        <v>981</v>
      </c>
      <c r="S9356" s="2">
        <v>45085</v>
      </c>
      <c r="T9356" s="2">
        <v>45091</v>
      </c>
      <c r="U9356">
        <v>0</v>
      </c>
      <c r="V9356" t="s">
        <v>106</v>
      </c>
      <c r="W9356">
        <v>619</v>
      </c>
      <c r="X9356" t="s">
        <v>60</v>
      </c>
      <c r="Y9356" t="s">
        <v>61</v>
      </c>
      <c r="Z9356">
        <v>0</v>
      </c>
      <c r="AA9356">
        <v>168</v>
      </c>
      <c r="AB9356">
        <v>6385</v>
      </c>
      <c r="AC9356" t="s">
        <v>46</v>
      </c>
    </row>
    <row r="9357" spans="1:29" x14ac:dyDescent="0.3">
      <c r="A9357" s="1" t="s">
        <v>47</v>
      </c>
      <c r="B9357" t="s">
        <v>234</v>
      </c>
      <c r="C9357" t="s">
        <v>796</v>
      </c>
      <c r="D9357" t="s">
        <v>185</v>
      </c>
      <c r="E9357">
        <v>7</v>
      </c>
      <c r="F9357" t="s">
        <v>64</v>
      </c>
      <c r="G9357" t="s">
        <v>65</v>
      </c>
      <c r="H9357" t="s">
        <v>35</v>
      </c>
      <c r="I9357" t="s">
        <v>216</v>
      </c>
      <c r="J9357" t="s">
        <v>1549</v>
      </c>
      <c r="K9357" t="s">
        <v>19903</v>
      </c>
      <c r="L9357" t="s">
        <v>19904</v>
      </c>
      <c r="M9357" t="s">
        <v>746</v>
      </c>
      <c r="N9357" t="s">
        <v>58</v>
      </c>
      <c r="O9357">
        <v>29848</v>
      </c>
      <c r="P9357">
        <v>34813</v>
      </c>
      <c r="Q9357" t="s">
        <v>41</v>
      </c>
      <c r="R9357">
        <v>290</v>
      </c>
      <c r="S9357" s="2">
        <v>45066</v>
      </c>
      <c r="T9357" s="2">
        <v>45095</v>
      </c>
      <c r="U9357">
        <v>0</v>
      </c>
      <c r="V9357" t="s">
        <v>106</v>
      </c>
      <c r="W9357">
        <v>772</v>
      </c>
      <c r="X9357" t="s">
        <v>60</v>
      </c>
      <c r="Y9357" t="s">
        <v>61</v>
      </c>
      <c r="Z9357">
        <v>1559</v>
      </c>
      <c r="AA9357">
        <v>507</v>
      </c>
      <c r="AB9357">
        <v>31022</v>
      </c>
      <c r="AC9357" t="s">
        <v>107</v>
      </c>
    </row>
    <row r="9358" spans="1:29" x14ac:dyDescent="0.3">
      <c r="A9358" s="1" t="s">
        <v>47</v>
      </c>
      <c r="B9358" t="s">
        <v>145</v>
      </c>
      <c r="C9358" t="s">
        <v>1413</v>
      </c>
      <c r="D9358" t="s">
        <v>178</v>
      </c>
      <c r="E9358">
        <v>4</v>
      </c>
      <c r="F9358" t="s">
        <v>51</v>
      </c>
      <c r="G9358" t="s">
        <v>1075</v>
      </c>
      <c r="H9358" t="s">
        <v>79</v>
      </c>
      <c r="I9358" t="s">
        <v>5482</v>
      </c>
      <c r="J9358" t="s">
        <v>2326</v>
      </c>
      <c r="K9358">
        <v>7709969213</v>
      </c>
      <c r="L9358" t="s">
        <v>11995</v>
      </c>
      <c r="M9358" t="s">
        <v>533</v>
      </c>
      <c r="N9358" t="s">
        <v>58</v>
      </c>
      <c r="O9358">
        <v>21322</v>
      </c>
      <c r="P9358">
        <v>25024</v>
      </c>
      <c r="Q9358" t="s">
        <v>41</v>
      </c>
      <c r="R9358">
        <v>706</v>
      </c>
      <c r="S9358" s="2">
        <v>44536</v>
      </c>
      <c r="T9358" t="s">
        <v>42</v>
      </c>
      <c r="U9358">
        <v>0</v>
      </c>
      <c r="V9358" t="s">
        <v>43</v>
      </c>
      <c r="W9358">
        <v>618</v>
      </c>
      <c r="X9358" t="s">
        <v>44</v>
      </c>
      <c r="Y9358" t="s">
        <v>72</v>
      </c>
      <c r="Z9358">
        <v>4941</v>
      </c>
      <c r="AA9358">
        <v>914</v>
      </c>
      <c r="AB9358">
        <v>21411</v>
      </c>
      <c r="AC9358" t="s">
        <v>46</v>
      </c>
    </row>
    <row r="9359" spans="1:29" x14ac:dyDescent="0.3">
      <c r="A9359" s="1" t="s">
        <v>29</v>
      </c>
      <c r="B9359" t="s">
        <v>327</v>
      </c>
      <c r="C9359" t="s">
        <v>3998</v>
      </c>
      <c r="D9359" t="s">
        <v>169</v>
      </c>
      <c r="E9359">
        <v>7</v>
      </c>
      <c r="F9359" t="s">
        <v>186</v>
      </c>
      <c r="G9359" t="s">
        <v>535</v>
      </c>
      <c r="H9359" t="s">
        <v>35</v>
      </c>
      <c r="I9359" t="s">
        <v>292</v>
      </c>
      <c r="J9359" t="s">
        <v>6694</v>
      </c>
      <c r="K9359" t="s">
        <v>19905</v>
      </c>
      <c r="L9359" t="s">
        <v>19906</v>
      </c>
      <c r="M9359" t="s">
        <v>1159</v>
      </c>
      <c r="N9359" t="s">
        <v>40</v>
      </c>
      <c r="O9359">
        <v>5916</v>
      </c>
      <c r="P9359">
        <v>8426</v>
      </c>
      <c r="Q9359" t="s">
        <v>41</v>
      </c>
      <c r="R9359">
        <v>976</v>
      </c>
      <c r="S9359" s="2">
        <v>44305</v>
      </c>
      <c r="T9359" t="s">
        <v>42</v>
      </c>
      <c r="U9359">
        <v>0</v>
      </c>
      <c r="V9359" t="s">
        <v>43</v>
      </c>
      <c r="W9359">
        <v>736</v>
      </c>
      <c r="X9359" t="s">
        <v>44</v>
      </c>
      <c r="Y9359" t="s">
        <v>72</v>
      </c>
      <c r="Z9359">
        <v>0</v>
      </c>
      <c r="AA9359">
        <v>286</v>
      </c>
      <c r="AB9359">
        <v>7480</v>
      </c>
      <c r="AC9359" t="s">
        <v>107</v>
      </c>
    </row>
    <row r="9360" spans="1:29" x14ac:dyDescent="0.3">
      <c r="A9360" s="1" t="s">
        <v>47</v>
      </c>
      <c r="B9360" t="s">
        <v>117</v>
      </c>
      <c r="C9360" t="s">
        <v>118</v>
      </c>
      <c r="D9360" t="s">
        <v>201</v>
      </c>
      <c r="E9360">
        <v>1</v>
      </c>
      <c r="F9360" t="s">
        <v>186</v>
      </c>
      <c r="G9360" t="s">
        <v>650</v>
      </c>
      <c r="H9360" t="s">
        <v>79</v>
      </c>
      <c r="I9360" t="s">
        <v>3527</v>
      </c>
      <c r="J9360" t="s">
        <v>319</v>
      </c>
      <c r="K9360" t="s">
        <v>19907</v>
      </c>
      <c r="L9360" t="s">
        <v>19908</v>
      </c>
      <c r="M9360" t="s">
        <v>1852</v>
      </c>
      <c r="N9360" t="s">
        <v>58</v>
      </c>
      <c r="O9360">
        <v>18582</v>
      </c>
      <c r="P9360">
        <v>22387</v>
      </c>
      <c r="Q9360" t="s">
        <v>59</v>
      </c>
      <c r="R9360">
        <v>769</v>
      </c>
      <c r="S9360" s="2">
        <v>44485</v>
      </c>
      <c r="T9360" s="2">
        <v>44492</v>
      </c>
      <c r="U9360">
        <v>40636</v>
      </c>
      <c r="V9360" t="s">
        <v>85</v>
      </c>
      <c r="W9360">
        <v>794</v>
      </c>
      <c r="X9360" t="s">
        <v>60</v>
      </c>
      <c r="Y9360" t="s">
        <v>45</v>
      </c>
      <c r="Z9360">
        <v>1739</v>
      </c>
      <c r="AA9360">
        <v>900</v>
      </c>
      <c r="AB9360">
        <v>21814</v>
      </c>
      <c r="AC9360" t="s">
        <v>107</v>
      </c>
    </row>
    <row r="9361" spans="1:29" x14ac:dyDescent="0.3">
      <c r="A9361" s="1" t="s">
        <v>47</v>
      </c>
      <c r="B9361" t="s">
        <v>48</v>
      </c>
      <c r="C9361" t="s">
        <v>2136</v>
      </c>
      <c r="D9361" t="s">
        <v>76</v>
      </c>
      <c r="E9361">
        <v>4</v>
      </c>
      <c r="F9361" t="s">
        <v>77</v>
      </c>
      <c r="G9361" t="s">
        <v>501</v>
      </c>
      <c r="H9361" t="s">
        <v>35</v>
      </c>
      <c r="I9361" t="s">
        <v>668</v>
      </c>
      <c r="J9361" t="s">
        <v>7307</v>
      </c>
      <c r="K9361">
        <f>1-6-530-9653</f>
        <v>-10188</v>
      </c>
      <c r="L9361" t="s">
        <v>19909</v>
      </c>
      <c r="M9361" t="s">
        <v>2261</v>
      </c>
      <c r="N9361" t="s">
        <v>58</v>
      </c>
      <c r="O9361">
        <v>23197</v>
      </c>
      <c r="P9361">
        <v>26063</v>
      </c>
      <c r="Q9361" t="s">
        <v>59</v>
      </c>
      <c r="R9361">
        <v>741</v>
      </c>
      <c r="S9361" s="2">
        <v>44718</v>
      </c>
      <c r="T9361" s="2">
        <v>44746</v>
      </c>
      <c r="U9361">
        <v>19542</v>
      </c>
      <c r="V9361" t="s">
        <v>43</v>
      </c>
      <c r="W9361">
        <v>601</v>
      </c>
      <c r="X9361" t="s">
        <v>60</v>
      </c>
      <c r="Y9361" t="s">
        <v>45</v>
      </c>
      <c r="Z9361">
        <v>3595</v>
      </c>
      <c r="AA9361">
        <v>622</v>
      </c>
      <c r="AB9361">
        <v>25059</v>
      </c>
      <c r="AC9361" t="s">
        <v>73</v>
      </c>
    </row>
    <row r="9362" spans="1:29" x14ac:dyDescent="0.3">
      <c r="A9362" s="1" t="s">
        <v>29</v>
      </c>
      <c r="B9362" t="s">
        <v>62</v>
      </c>
      <c r="C9362" t="s">
        <v>569</v>
      </c>
      <c r="D9362" t="s">
        <v>169</v>
      </c>
      <c r="E9362">
        <v>2</v>
      </c>
      <c r="F9362" t="s">
        <v>64</v>
      </c>
      <c r="G9362" t="s">
        <v>1152</v>
      </c>
      <c r="H9362" t="s">
        <v>79</v>
      </c>
      <c r="I9362" t="s">
        <v>3666</v>
      </c>
      <c r="J9362" t="s">
        <v>2780</v>
      </c>
      <c r="K9362" t="s">
        <v>19910</v>
      </c>
      <c r="L9362" t="s">
        <v>19911</v>
      </c>
      <c r="M9362" t="s">
        <v>362</v>
      </c>
      <c r="N9362" t="s">
        <v>40</v>
      </c>
      <c r="O9362">
        <v>4414</v>
      </c>
      <c r="P9362">
        <v>9257</v>
      </c>
      <c r="Q9362" t="s">
        <v>41</v>
      </c>
      <c r="R9362">
        <v>595</v>
      </c>
      <c r="S9362" s="2">
        <v>44623</v>
      </c>
      <c r="T9362" t="s">
        <v>42</v>
      </c>
      <c r="U9362">
        <v>0</v>
      </c>
      <c r="V9362" t="s">
        <v>85</v>
      </c>
      <c r="W9362">
        <v>551</v>
      </c>
      <c r="X9362" t="s">
        <v>44</v>
      </c>
      <c r="Y9362" t="s">
        <v>45</v>
      </c>
      <c r="Z9362">
        <v>0</v>
      </c>
      <c r="AA9362">
        <v>635</v>
      </c>
      <c r="AB9362">
        <v>7640</v>
      </c>
      <c r="AC9362" t="s">
        <v>107</v>
      </c>
    </row>
    <row r="9363" spans="1:29" x14ac:dyDescent="0.3">
      <c r="A9363" s="1" t="s">
        <v>47</v>
      </c>
      <c r="B9363" t="s">
        <v>108</v>
      </c>
      <c r="C9363" t="s">
        <v>109</v>
      </c>
      <c r="D9363" t="s">
        <v>76</v>
      </c>
      <c r="E9363">
        <v>7</v>
      </c>
      <c r="F9363" t="s">
        <v>221</v>
      </c>
      <c r="G9363" t="s">
        <v>506</v>
      </c>
      <c r="H9363" t="s">
        <v>35</v>
      </c>
      <c r="I9363" t="s">
        <v>230</v>
      </c>
      <c r="J9363" t="s">
        <v>245</v>
      </c>
      <c r="K9363" t="s">
        <v>19912</v>
      </c>
      <c r="L9363" t="s">
        <v>19913</v>
      </c>
      <c r="M9363" t="s">
        <v>277</v>
      </c>
      <c r="N9363" t="s">
        <v>40</v>
      </c>
      <c r="O9363">
        <v>11514</v>
      </c>
      <c r="P9363">
        <v>14529</v>
      </c>
      <c r="Q9363" t="s">
        <v>59</v>
      </c>
      <c r="R9363">
        <v>791</v>
      </c>
      <c r="S9363" s="2">
        <v>45039</v>
      </c>
      <c r="T9363" s="2">
        <v>45050</v>
      </c>
      <c r="U9363">
        <v>32413</v>
      </c>
      <c r="V9363" t="s">
        <v>71</v>
      </c>
      <c r="W9363">
        <v>485</v>
      </c>
      <c r="X9363" t="s">
        <v>60</v>
      </c>
      <c r="Y9363" t="s">
        <v>61</v>
      </c>
      <c r="Z9363">
        <v>0</v>
      </c>
      <c r="AA9363">
        <v>794</v>
      </c>
      <c r="AB9363">
        <v>11823</v>
      </c>
      <c r="AC9363" t="s">
        <v>73</v>
      </c>
    </row>
    <row r="9364" spans="1:29" x14ac:dyDescent="0.3">
      <c r="A9364" s="1" t="s">
        <v>47</v>
      </c>
      <c r="B9364" t="s">
        <v>48</v>
      </c>
      <c r="C9364" t="s">
        <v>644</v>
      </c>
      <c r="D9364" t="s">
        <v>201</v>
      </c>
      <c r="E9364">
        <v>10</v>
      </c>
      <c r="F9364" t="s">
        <v>186</v>
      </c>
      <c r="G9364" t="s">
        <v>710</v>
      </c>
      <c r="H9364" t="s">
        <v>79</v>
      </c>
      <c r="I9364" t="s">
        <v>4493</v>
      </c>
      <c r="J9364" t="s">
        <v>936</v>
      </c>
      <c r="K9364" t="s">
        <v>19914</v>
      </c>
      <c r="L9364" t="s">
        <v>19915</v>
      </c>
      <c r="M9364" t="s">
        <v>438</v>
      </c>
      <c r="N9364" t="s">
        <v>58</v>
      </c>
      <c r="O9364">
        <v>29446</v>
      </c>
      <c r="P9364">
        <v>31823</v>
      </c>
      <c r="Q9364" t="s">
        <v>41</v>
      </c>
      <c r="R9364">
        <v>632</v>
      </c>
      <c r="S9364" s="2">
        <v>44391</v>
      </c>
      <c r="T9364" s="2">
        <v>44406</v>
      </c>
      <c r="U9364">
        <v>0</v>
      </c>
      <c r="V9364" t="s">
        <v>85</v>
      </c>
      <c r="W9364">
        <v>754</v>
      </c>
      <c r="X9364" t="s">
        <v>60</v>
      </c>
      <c r="Y9364" t="s">
        <v>45</v>
      </c>
      <c r="Z9364">
        <v>1727</v>
      </c>
      <c r="AA9364">
        <v>787</v>
      </c>
      <c r="AB9364">
        <v>31194</v>
      </c>
      <c r="AC9364" t="s">
        <v>107</v>
      </c>
    </row>
    <row r="9365" spans="1:29" x14ac:dyDescent="0.3">
      <c r="A9365" s="1" t="s">
        <v>29</v>
      </c>
      <c r="B9365" t="s">
        <v>86</v>
      </c>
      <c r="C9365" t="s">
        <v>4762</v>
      </c>
      <c r="D9365" t="s">
        <v>257</v>
      </c>
      <c r="E9365">
        <v>10</v>
      </c>
      <c r="F9365" t="s">
        <v>64</v>
      </c>
      <c r="G9365" t="s">
        <v>1152</v>
      </c>
      <c r="H9365" t="s">
        <v>79</v>
      </c>
      <c r="I9365" t="s">
        <v>305</v>
      </c>
      <c r="J9365" t="s">
        <v>245</v>
      </c>
      <c r="K9365" t="s">
        <v>19916</v>
      </c>
      <c r="L9365" t="s">
        <v>16708</v>
      </c>
      <c r="M9365" t="s">
        <v>1597</v>
      </c>
      <c r="N9365" t="s">
        <v>58</v>
      </c>
      <c r="O9365">
        <v>18286</v>
      </c>
      <c r="P9365">
        <v>20605</v>
      </c>
      <c r="Q9365" t="s">
        <v>95</v>
      </c>
      <c r="R9365">
        <v>81</v>
      </c>
      <c r="S9365" s="2">
        <v>44382</v>
      </c>
      <c r="T9365" t="s">
        <v>42</v>
      </c>
      <c r="U9365">
        <v>0</v>
      </c>
      <c r="V9365" t="s">
        <v>85</v>
      </c>
      <c r="W9365">
        <v>503</v>
      </c>
      <c r="X9365" t="s">
        <v>44</v>
      </c>
      <c r="Y9365" t="s">
        <v>61</v>
      </c>
      <c r="Z9365">
        <v>3207</v>
      </c>
      <c r="AA9365">
        <v>488</v>
      </c>
      <c r="AB9365">
        <v>19153</v>
      </c>
      <c r="AC9365" t="s">
        <v>46</v>
      </c>
    </row>
    <row r="9366" spans="1:29" x14ac:dyDescent="0.3">
      <c r="A9366" s="1" t="s">
        <v>47</v>
      </c>
      <c r="B9366" t="s">
        <v>136</v>
      </c>
      <c r="C9366" t="s">
        <v>1540</v>
      </c>
      <c r="D9366" t="s">
        <v>169</v>
      </c>
      <c r="E9366">
        <v>1</v>
      </c>
      <c r="F9366" t="s">
        <v>120</v>
      </c>
      <c r="G9366" t="s">
        <v>121</v>
      </c>
      <c r="H9366" t="s">
        <v>79</v>
      </c>
      <c r="I9366" t="s">
        <v>2414</v>
      </c>
      <c r="J9366" t="s">
        <v>132</v>
      </c>
      <c r="K9366" t="s">
        <v>19917</v>
      </c>
      <c r="L9366" t="s">
        <v>19918</v>
      </c>
      <c r="M9366" t="s">
        <v>2086</v>
      </c>
      <c r="N9366" t="s">
        <v>94</v>
      </c>
      <c r="O9366">
        <v>6566</v>
      </c>
      <c r="P9366">
        <v>9014</v>
      </c>
      <c r="Q9366" t="s">
        <v>41</v>
      </c>
      <c r="R9366">
        <v>740</v>
      </c>
      <c r="S9366" s="2">
        <v>44402</v>
      </c>
      <c r="T9366" s="2">
        <v>44413</v>
      </c>
      <c r="U9366">
        <v>0</v>
      </c>
      <c r="V9366" t="s">
        <v>106</v>
      </c>
      <c r="W9366">
        <v>825</v>
      </c>
      <c r="X9366" t="s">
        <v>60</v>
      </c>
      <c r="Y9366" t="s">
        <v>72</v>
      </c>
      <c r="Z9366">
        <v>0</v>
      </c>
      <c r="AA9366">
        <v>833</v>
      </c>
      <c r="AB9366">
        <v>7167</v>
      </c>
      <c r="AC9366" t="s">
        <v>46</v>
      </c>
    </row>
    <row r="9367" spans="1:29" x14ac:dyDescent="0.3">
      <c r="A9367" s="1" t="s">
        <v>47</v>
      </c>
      <c r="B9367" t="s">
        <v>592</v>
      </c>
      <c r="C9367" t="s">
        <v>2872</v>
      </c>
      <c r="D9367" t="s">
        <v>352</v>
      </c>
      <c r="E9367">
        <v>7</v>
      </c>
      <c r="F9367" t="s">
        <v>51</v>
      </c>
      <c r="G9367" t="s">
        <v>1075</v>
      </c>
      <c r="H9367" t="s">
        <v>35</v>
      </c>
      <c r="I9367" t="s">
        <v>2300</v>
      </c>
      <c r="J9367" t="s">
        <v>11474</v>
      </c>
      <c r="K9367" t="s">
        <v>19919</v>
      </c>
      <c r="L9367" t="s">
        <v>19920</v>
      </c>
      <c r="M9367" t="s">
        <v>1151</v>
      </c>
      <c r="N9367" t="s">
        <v>84</v>
      </c>
      <c r="O9367">
        <v>9095</v>
      </c>
      <c r="P9367">
        <v>13788</v>
      </c>
      <c r="Q9367" t="s">
        <v>95</v>
      </c>
      <c r="R9367">
        <v>847</v>
      </c>
      <c r="S9367" s="2">
        <v>45133</v>
      </c>
      <c r="T9367" s="2">
        <v>45136</v>
      </c>
      <c r="U9367">
        <v>0</v>
      </c>
      <c r="V9367" t="s">
        <v>71</v>
      </c>
      <c r="W9367">
        <v>408</v>
      </c>
      <c r="X9367" t="s">
        <v>60</v>
      </c>
      <c r="Y9367" t="s">
        <v>61</v>
      </c>
      <c r="Z9367">
        <v>0</v>
      </c>
      <c r="AA9367">
        <v>540</v>
      </c>
      <c r="AB9367">
        <v>13704</v>
      </c>
      <c r="AC9367" t="s">
        <v>73</v>
      </c>
    </row>
    <row r="9368" spans="1:29" x14ac:dyDescent="0.3">
      <c r="A9368" s="1" t="s">
        <v>29</v>
      </c>
      <c r="B9368" t="s">
        <v>96</v>
      </c>
      <c r="C9368" t="s">
        <v>2973</v>
      </c>
      <c r="D9368" t="s">
        <v>178</v>
      </c>
      <c r="E9368">
        <v>1</v>
      </c>
      <c r="F9368" t="s">
        <v>120</v>
      </c>
      <c r="G9368" t="s">
        <v>586</v>
      </c>
      <c r="H9368" t="s">
        <v>35</v>
      </c>
      <c r="I9368" t="s">
        <v>3291</v>
      </c>
      <c r="J9368" t="s">
        <v>354</v>
      </c>
      <c r="K9368" t="s">
        <v>19921</v>
      </c>
      <c r="L9368" t="s">
        <v>19922</v>
      </c>
      <c r="M9368" t="s">
        <v>105</v>
      </c>
      <c r="N9368" t="s">
        <v>84</v>
      </c>
      <c r="O9368">
        <v>26438</v>
      </c>
      <c r="P9368">
        <v>28914</v>
      </c>
      <c r="Q9368" t="s">
        <v>59</v>
      </c>
      <c r="R9368">
        <v>773</v>
      </c>
      <c r="S9368" s="2">
        <v>44843</v>
      </c>
      <c r="T9368" t="s">
        <v>42</v>
      </c>
      <c r="U9368">
        <v>23927</v>
      </c>
      <c r="V9368" t="s">
        <v>106</v>
      </c>
      <c r="W9368">
        <v>772</v>
      </c>
      <c r="X9368" t="s">
        <v>44</v>
      </c>
      <c r="Y9368" t="s">
        <v>61</v>
      </c>
      <c r="Z9368">
        <v>0</v>
      </c>
      <c r="AA9368">
        <v>642</v>
      </c>
      <c r="AB9368">
        <v>26623</v>
      </c>
      <c r="AC9368" t="s">
        <v>46</v>
      </c>
    </row>
    <row r="9369" spans="1:29" x14ac:dyDescent="0.3">
      <c r="A9369" s="1" t="s">
        <v>29</v>
      </c>
      <c r="B9369" t="s">
        <v>541</v>
      </c>
      <c r="C9369" t="s">
        <v>1271</v>
      </c>
      <c r="D9369" t="s">
        <v>387</v>
      </c>
      <c r="E9369">
        <v>7</v>
      </c>
      <c r="F9369" t="s">
        <v>64</v>
      </c>
      <c r="G9369" t="s">
        <v>88</v>
      </c>
      <c r="H9369" t="s">
        <v>35</v>
      </c>
      <c r="I9369" t="s">
        <v>346</v>
      </c>
      <c r="J9369" t="s">
        <v>90</v>
      </c>
      <c r="K9369" t="s">
        <v>19923</v>
      </c>
      <c r="L9369" t="s">
        <v>19924</v>
      </c>
      <c r="M9369" t="s">
        <v>1340</v>
      </c>
      <c r="N9369" t="s">
        <v>84</v>
      </c>
      <c r="O9369">
        <v>17262</v>
      </c>
      <c r="P9369">
        <v>19733</v>
      </c>
      <c r="Q9369" t="s">
        <v>59</v>
      </c>
      <c r="R9369">
        <v>80</v>
      </c>
      <c r="S9369" s="2">
        <v>45149</v>
      </c>
      <c r="T9369" s="2">
        <v>45177</v>
      </c>
      <c r="U9369">
        <v>26163</v>
      </c>
      <c r="V9369" t="s">
        <v>85</v>
      </c>
      <c r="W9369">
        <v>814</v>
      </c>
      <c r="X9369" t="s">
        <v>60</v>
      </c>
      <c r="Y9369" t="s">
        <v>61</v>
      </c>
      <c r="Z9369">
        <v>0</v>
      </c>
      <c r="AA9369">
        <v>261</v>
      </c>
      <c r="AB9369">
        <v>17757</v>
      </c>
      <c r="AC9369" t="s">
        <v>46</v>
      </c>
    </row>
    <row r="9370" spans="1:29" x14ac:dyDescent="0.3">
      <c r="A9370" s="1" t="s">
        <v>47</v>
      </c>
      <c r="B9370" t="s">
        <v>48</v>
      </c>
      <c r="C9370" t="s">
        <v>630</v>
      </c>
      <c r="D9370" t="s">
        <v>178</v>
      </c>
      <c r="E9370">
        <v>10</v>
      </c>
      <c r="F9370" t="s">
        <v>129</v>
      </c>
      <c r="G9370" t="s">
        <v>395</v>
      </c>
      <c r="H9370" t="s">
        <v>35</v>
      </c>
      <c r="I9370" t="s">
        <v>1351</v>
      </c>
      <c r="J9370" t="s">
        <v>553</v>
      </c>
      <c r="K9370" t="s">
        <v>19925</v>
      </c>
      <c r="L9370" t="s">
        <v>19926</v>
      </c>
      <c r="M9370" t="s">
        <v>1240</v>
      </c>
      <c r="N9370" t="s">
        <v>40</v>
      </c>
      <c r="O9370">
        <v>15465</v>
      </c>
      <c r="P9370">
        <v>17639</v>
      </c>
      <c r="Q9370" t="s">
        <v>41</v>
      </c>
      <c r="R9370">
        <v>94</v>
      </c>
      <c r="S9370" s="2">
        <v>44635</v>
      </c>
      <c r="T9370" s="2">
        <v>44662</v>
      </c>
      <c r="U9370">
        <v>0</v>
      </c>
      <c r="V9370" t="s">
        <v>71</v>
      </c>
      <c r="W9370">
        <v>478</v>
      </c>
      <c r="X9370" t="s">
        <v>60</v>
      </c>
      <c r="Y9370" t="s">
        <v>72</v>
      </c>
      <c r="Z9370">
        <v>0</v>
      </c>
      <c r="AA9370">
        <v>238</v>
      </c>
      <c r="AB9370">
        <v>17127</v>
      </c>
      <c r="AC9370" t="s">
        <v>107</v>
      </c>
    </row>
    <row r="9371" spans="1:29" x14ac:dyDescent="0.3">
      <c r="A9371" s="1" t="s">
        <v>47</v>
      </c>
      <c r="B9371" t="s">
        <v>176</v>
      </c>
      <c r="C9371" t="s">
        <v>208</v>
      </c>
      <c r="D9371" t="s">
        <v>352</v>
      </c>
      <c r="E9371">
        <v>4</v>
      </c>
      <c r="F9371" t="s">
        <v>120</v>
      </c>
      <c r="G9371" t="s">
        <v>329</v>
      </c>
      <c r="H9371" t="s">
        <v>35</v>
      </c>
      <c r="I9371" t="s">
        <v>156</v>
      </c>
      <c r="J9371" t="s">
        <v>8482</v>
      </c>
      <c r="K9371" t="s">
        <v>19927</v>
      </c>
      <c r="L9371" t="s">
        <v>19928</v>
      </c>
      <c r="M9371" t="s">
        <v>426</v>
      </c>
      <c r="N9371" t="s">
        <v>84</v>
      </c>
      <c r="O9371">
        <v>27878</v>
      </c>
      <c r="P9371">
        <v>32035</v>
      </c>
      <c r="Q9371" t="s">
        <v>41</v>
      </c>
      <c r="R9371">
        <v>936</v>
      </c>
      <c r="S9371" s="2">
        <v>44870</v>
      </c>
      <c r="T9371" s="2">
        <v>44882</v>
      </c>
      <c r="U9371">
        <v>0</v>
      </c>
      <c r="V9371" t="s">
        <v>106</v>
      </c>
      <c r="W9371">
        <v>800</v>
      </c>
      <c r="X9371" t="s">
        <v>60</v>
      </c>
      <c r="Y9371" t="s">
        <v>61</v>
      </c>
      <c r="Z9371">
        <v>0</v>
      </c>
      <c r="AA9371">
        <v>62</v>
      </c>
      <c r="AB9371">
        <v>30878</v>
      </c>
      <c r="AC9371" t="s">
        <v>73</v>
      </c>
    </row>
    <row r="9372" spans="1:29" x14ac:dyDescent="0.3">
      <c r="A9372" s="1" t="s">
        <v>29</v>
      </c>
      <c r="B9372" t="s">
        <v>74</v>
      </c>
      <c r="C9372" t="s">
        <v>790</v>
      </c>
      <c r="D9372" t="s">
        <v>257</v>
      </c>
      <c r="E9372">
        <v>7</v>
      </c>
      <c r="F9372" t="s">
        <v>33</v>
      </c>
      <c r="G9372" t="s">
        <v>411</v>
      </c>
      <c r="H9372" t="s">
        <v>79</v>
      </c>
      <c r="I9372" t="s">
        <v>1267</v>
      </c>
      <c r="J9372" t="s">
        <v>3409</v>
      </c>
      <c r="K9372" t="s">
        <v>19929</v>
      </c>
      <c r="L9372" t="s">
        <v>19930</v>
      </c>
      <c r="M9372" t="s">
        <v>795</v>
      </c>
      <c r="N9372" t="s">
        <v>84</v>
      </c>
      <c r="O9372">
        <v>10474</v>
      </c>
      <c r="P9372">
        <v>14267</v>
      </c>
      <c r="Q9372" t="s">
        <v>59</v>
      </c>
      <c r="R9372">
        <v>191</v>
      </c>
      <c r="S9372" s="2">
        <v>44718</v>
      </c>
      <c r="T9372" t="s">
        <v>42</v>
      </c>
      <c r="U9372">
        <v>23751</v>
      </c>
      <c r="V9372" t="s">
        <v>85</v>
      </c>
      <c r="W9372">
        <v>584</v>
      </c>
      <c r="X9372" t="s">
        <v>44</v>
      </c>
      <c r="Y9372" t="s">
        <v>61</v>
      </c>
      <c r="Z9372">
        <v>0</v>
      </c>
      <c r="AA9372">
        <v>204</v>
      </c>
      <c r="AB9372">
        <v>12043</v>
      </c>
      <c r="AC9372" t="s">
        <v>73</v>
      </c>
    </row>
    <row r="9373" spans="1:29" x14ac:dyDescent="0.3">
      <c r="A9373" s="1" t="s">
        <v>29</v>
      </c>
      <c r="B9373" t="s">
        <v>96</v>
      </c>
      <c r="C9373" t="s">
        <v>2973</v>
      </c>
      <c r="D9373" t="s">
        <v>76</v>
      </c>
      <c r="E9373">
        <v>7</v>
      </c>
      <c r="F9373" t="s">
        <v>64</v>
      </c>
      <c r="G9373" t="s">
        <v>1152</v>
      </c>
      <c r="H9373" t="s">
        <v>35</v>
      </c>
      <c r="I9373" t="s">
        <v>3128</v>
      </c>
      <c r="J9373" t="s">
        <v>1076</v>
      </c>
      <c r="K9373" t="s">
        <v>19931</v>
      </c>
      <c r="L9373" t="s">
        <v>19932</v>
      </c>
      <c r="M9373" t="s">
        <v>777</v>
      </c>
      <c r="N9373" t="s">
        <v>84</v>
      </c>
      <c r="O9373">
        <v>29304</v>
      </c>
      <c r="P9373">
        <v>32399</v>
      </c>
      <c r="Q9373" t="s">
        <v>59</v>
      </c>
      <c r="R9373">
        <v>262</v>
      </c>
      <c r="S9373" s="2">
        <v>45176</v>
      </c>
      <c r="T9373" t="s">
        <v>42</v>
      </c>
      <c r="U9373">
        <v>3355</v>
      </c>
      <c r="V9373" t="s">
        <v>106</v>
      </c>
      <c r="W9373">
        <v>557</v>
      </c>
      <c r="X9373" t="s">
        <v>44</v>
      </c>
      <c r="Y9373" t="s">
        <v>72</v>
      </c>
      <c r="Z9373">
        <v>0</v>
      </c>
      <c r="AA9373">
        <v>790</v>
      </c>
      <c r="AB9373">
        <v>32162</v>
      </c>
      <c r="AC9373" t="s">
        <v>73</v>
      </c>
    </row>
    <row r="9374" spans="1:29" x14ac:dyDescent="0.3">
      <c r="A9374" s="1" t="s">
        <v>47</v>
      </c>
      <c r="B9374" t="s">
        <v>117</v>
      </c>
      <c r="C9374" t="s">
        <v>976</v>
      </c>
      <c r="D9374" t="s">
        <v>387</v>
      </c>
      <c r="E9374">
        <v>9</v>
      </c>
      <c r="F9374" t="s">
        <v>120</v>
      </c>
      <c r="G9374" t="s">
        <v>489</v>
      </c>
      <c r="H9374" t="s">
        <v>35</v>
      </c>
      <c r="I9374" t="s">
        <v>12255</v>
      </c>
      <c r="J9374" t="s">
        <v>319</v>
      </c>
      <c r="K9374">
        <f>1-972-707-7001</f>
        <v>-8679</v>
      </c>
      <c r="L9374" t="s">
        <v>19933</v>
      </c>
      <c r="M9374" t="s">
        <v>1484</v>
      </c>
      <c r="N9374" t="s">
        <v>58</v>
      </c>
      <c r="O9374">
        <v>15864</v>
      </c>
      <c r="P9374">
        <v>19653</v>
      </c>
      <c r="Q9374" t="s">
        <v>41</v>
      </c>
      <c r="R9374">
        <v>463</v>
      </c>
      <c r="S9374" s="2">
        <v>45053</v>
      </c>
      <c r="T9374" t="s">
        <v>42</v>
      </c>
      <c r="U9374">
        <v>0</v>
      </c>
      <c r="V9374" t="s">
        <v>85</v>
      </c>
      <c r="W9374">
        <v>843</v>
      </c>
      <c r="X9374" t="s">
        <v>44</v>
      </c>
      <c r="Y9374" t="s">
        <v>72</v>
      </c>
      <c r="Z9374">
        <v>4287</v>
      </c>
      <c r="AA9374">
        <v>917</v>
      </c>
      <c r="AB9374">
        <v>17418</v>
      </c>
      <c r="AC9374" t="s">
        <v>107</v>
      </c>
    </row>
    <row r="9375" spans="1:29" x14ac:dyDescent="0.3">
      <c r="A9375" s="1" t="s">
        <v>29</v>
      </c>
      <c r="B9375" t="s">
        <v>228</v>
      </c>
      <c r="C9375" t="s">
        <v>1949</v>
      </c>
      <c r="D9375" t="s">
        <v>185</v>
      </c>
      <c r="E9375">
        <v>7</v>
      </c>
      <c r="F9375" t="s">
        <v>51</v>
      </c>
      <c r="G9375" t="s">
        <v>285</v>
      </c>
      <c r="H9375" t="s">
        <v>79</v>
      </c>
      <c r="I9375" t="s">
        <v>441</v>
      </c>
      <c r="J9375" t="s">
        <v>5953</v>
      </c>
      <c r="K9375" t="s">
        <v>19934</v>
      </c>
      <c r="L9375" t="s">
        <v>19935</v>
      </c>
      <c r="M9375" t="s">
        <v>473</v>
      </c>
      <c r="N9375" t="s">
        <v>58</v>
      </c>
      <c r="O9375">
        <v>21519</v>
      </c>
      <c r="P9375">
        <v>23950</v>
      </c>
      <c r="Q9375" t="s">
        <v>41</v>
      </c>
      <c r="R9375">
        <v>670</v>
      </c>
      <c r="S9375" s="2">
        <v>44966</v>
      </c>
      <c r="T9375" s="2">
        <v>44989</v>
      </c>
      <c r="U9375">
        <v>0</v>
      </c>
      <c r="V9375" t="s">
        <v>43</v>
      </c>
      <c r="W9375">
        <v>766</v>
      </c>
      <c r="X9375" t="s">
        <v>60</v>
      </c>
      <c r="Y9375" t="s">
        <v>61</v>
      </c>
      <c r="Z9375">
        <v>4752</v>
      </c>
      <c r="AA9375">
        <v>862</v>
      </c>
      <c r="AB9375">
        <v>22114</v>
      </c>
      <c r="AC9375" t="s">
        <v>107</v>
      </c>
    </row>
    <row r="9376" spans="1:29" x14ac:dyDescent="0.3">
      <c r="A9376" s="1" t="s">
        <v>47</v>
      </c>
      <c r="B9376" t="s">
        <v>592</v>
      </c>
      <c r="C9376" t="s">
        <v>2872</v>
      </c>
      <c r="D9376" t="s">
        <v>201</v>
      </c>
      <c r="E9376">
        <v>1</v>
      </c>
      <c r="F9376" t="s">
        <v>99</v>
      </c>
      <c r="G9376" t="s">
        <v>631</v>
      </c>
      <c r="H9376" t="s">
        <v>35</v>
      </c>
      <c r="I9376" t="s">
        <v>502</v>
      </c>
      <c r="J9376" t="s">
        <v>3618</v>
      </c>
      <c r="K9376">
        <f>1-536-445-1145</f>
        <v>-2125</v>
      </c>
      <c r="L9376" t="s">
        <v>19936</v>
      </c>
      <c r="M9376" t="s">
        <v>2150</v>
      </c>
      <c r="N9376" t="s">
        <v>40</v>
      </c>
      <c r="O9376">
        <v>8636</v>
      </c>
      <c r="P9376">
        <v>10751</v>
      </c>
      <c r="Q9376" t="s">
        <v>59</v>
      </c>
      <c r="R9376">
        <v>534</v>
      </c>
      <c r="S9376" s="2">
        <v>44949</v>
      </c>
      <c r="T9376" t="s">
        <v>42</v>
      </c>
      <c r="U9376">
        <v>3557</v>
      </c>
      <c r="V9376" t="s">
        <v>71</v>
      </c>
      <c r="W9376">
        <v>539</v>
      </c>
      <c r="X9376" t="s">
        <v>44</v>
      </c>
      <c r="Y9376" t="s">
        <v>45</v>
      </c>
      <c r="Z9376">
        <v>0</v>
      </c>
      <c r="AA9376">
        <v>797</v>
      </c>
      <c r="AB9376">
        <v>9232</v>
      </c>
      <c r="AC9376" t="s">
        <v>73</v>
      </c>
    </row>
    <row r="9377" spans="1:29" x14ac:dyDescent="0.3">
      <c r="A9377" s="1" t="s">
        <v>47</v>
      </c>
      <c r="B9377" t="s">
        <v>161</v>
      </c>
      <c r="C9377" t="s">
        <v>184</v>
      </c>
      <c r="D9377" t="s">
        <v>257</v>
      </c>
      <c r="E9377">
        <v>7</v>
      </c>
      <c r="F9377" t="s">
        <v>77</v>
      </c>
      <c r="G9377" t="s">
        <v>980</v>
      </c>
      <c r="H9377" t="s">
        <v>79</v>
      </c>
      <c r="I9377" t="s">
        <v>1156</v>
      </c>
      <c r="J9377" t="s">
        <v>1796</v>
      </c>
      <c r="K9377" t="s">
        <v>19937</v>
      </c>
      <c r="L9377" t="s">
        <v>19938</v>
      </c>
      <c r="M9377" t="s">
        <v>167</v>
      </c>
      <c r="N9377" t="s">
        <v>40</v>
      </c>
      <c r="O9377">
        <v>24624</v>
      </c>
      <c r="P9377">
        <v>26815</v>
      </c>
      <c r="Q9377" t="s">
        <v>95</v>
      </c>
      <c r="R9377">
        <v>691</v>
      </c>
      <c r="S9377" s="2">
        <v>45021</v>
      </c>
      <c r="T9377" s="2">
        <v>45022</v>
      </c>
      <c r="U9377">
        <v>0</v>
      </c>
      <c r="V9377" t="s">
        <v>106</v>
      </c>
      <c r="W9377">
        <v>765</v>
      </c>
      <c r="X9377" t="s">
        <v>60</v>
      </c>
      <c r="Y9377" t="s">
        <v>61</v>
      </c>
      <c r="Z9377">
        <v>0</v>
      </c>
      <c r="AA9377">
        <v>197</v>
      </c>
      <c r="AB9377">
        <v>25440</v>
      </c>
      <c r="AC9377" t="s">
        <v>107</v>
      </c>
    </row>
    <row r="9378" spans="1:29" x14ac:dyDescent="0.3">
      <c r="A9378" s="1" t="s">
        <v>47</v>
      </c>
      <c r="B9378" t="s">
        <v>153</v>
      </c>
      <c r="C9378" t="s">
        <v>1734</v>
      </c>
      <c r="D9378" t="s">
        <v>138</v>
      </c>
      <c r="E9378">
        <v>1</v>
      </c>
      <c r="F9378" t="s">
        <v>186</v>
      </c>
      <c r="G9378" t="s">
        <v>535</v>
      </c>
      <c r="H9378" t="s">
        <v>79</v>
      </c>
      <c r="I9378" t="s">
        <v>496</v>
      </c>
      <c r="J9378" t="s">
        <v>224</v>
      </c>
      <c r="K9378" t="s">
        <v>19939</v>
      </c>
      <c r="L9378" t="s">
        <v>19940</v>
      </c>
      <c r="M9378" t="s">
        <v>1707</v>
      </c>
      <c r="N9378" t="s">
        <v>58</v>
      </c>
      <c r="O9378">
        <v>19576</v>
      </c>
      <c r="P9378">
        <v>24396</v>
      </c>
      <c r="Q9378" t="s">
        <v>59</v>
      </c>
      <c r="R9378">
        <v>169</v>
      </c>
      <c r="S9378" s="2">
        <v>44965</v>
      </c>
      <c r="T9378" s="2">
        <v>44970</v>
      </c>
      <c r="U9378">
        <v>8580</v>
      </c>
      <c r="V9378" t="s">
        <v>106</v>
      </c>
      <c r="W9378">
        <v>742</v>
      </c>
      <c r="X9378" t="s">
        <v>60</v>
      </c>
      <c r="Y9378" t="s">
        <v>61</v>
      </c>
      <c r="Z9378">
        <v>2778</v>
      </c>
      <c r="AA9378">
        <v>135</v>
      </c>
      <c r="AB9378">
        <v>20203</v>
      </c>
      <c r="AC9378" t="s">
        <v>46</v>
      </c>
    </row>
    <row r="9379" spans="1:29" x14ac:dyDescent="0.3">
      <c r="A9379" s="1" t="s">
        <v>47</v>
      </c>
      <c r="B9379" t="s">
        <v>592</v>
      </c>
      <c r="C9379" t="s">
        <v>1444</v>
      </c>
      <c r="D9379" t="s">
        <v>155</v>
      </c>
      <c r="E9379">
        <v>10</v>
      </c>
      <c r="F9379" t="s">
        <v>186</v>
      </c>
      <c r="G9379" t="s">
        <v>463</v>
      </c>
      <c r="H9379" t="s">
        <v>35</v>
      </c>
      <c r="I9379" t="s">
        <v>441</v>
      </c>
      <c r="J9379" t="s">
        <v>524</v>
      </c>
      <c r="K9379" t="s">
        <v>19941</v>
      </c>
      <c r="L9379" t="s">
        <v>19942</v>
      </c>
      <c r="M9379" t="s">
        <v>1151</v>
      </c>
      <c r="N9379" t="s">
        <v>58</v>
      </c>
      <c r="O9379">
        <v>17062</v>
      </c>
      <c r="P9379">
        <v>19324</v>
      </c>
      <c r="Q9379" t="s">
        <v>95</v>
      </c>
      <c r="R9379">
        <v>591</v>
      </c>
      <c r="S9379" s="2">
        <v>44384</v>
      </c>
      <c r="T9379" t="s">
        <v>42</v>
      </c>
      <c r="U9379">
        <v>0</v>
      </c>
      <c r="V9379" t="s">
        <v>106</v>
      </c>
      <c r="W9379">
        <v>809</v>
      </c>
      <c r="X9379" t="s">
        <v>44</v>
      </c>
      <c r="Y9379" t="s">
        <v>61</v>
      </c>
      <c r="Z9379">
        <v>3359</v>
      </c>
      <c r="AA9379">
        <v>472</v>
      </c>
      <c r="AB9379">
        <v>19140</v>
      </c>
      <c r="AC9379" t="s">
        <v>73</v>
      </c>
    </row>
    <row r="9380" spans="1:29" x14ac:dyDescent="0.3">
      <c r="A9380" s="1" t="s">
        <v>47</v>
      </c>
      <c r="B9380" t="s">
        <v>234</v>
      </c>
      <c r="C9380" t="s">
        <v>3602</v>
      </c>
      <c r="D9380" t="s">
        <v>98</v>
      </c>
      <c r="E9380">
        <v>2</v>
      </c>
      <c r="F9380" t="s">
        <v>51</v>
      </c>
      <c r="G9380" t="s">
        <v>291</v>
      </c>
      <c r="H9380" t="s">
        <v>79</v>
      </c>
      <c r="I9380" t="s">
        <v>299</v>
      </c>
      <c r="J9380" t="s">
        <v>485</v>
      </c>
      <c r="K9380" t="s">
        <v>19943</v>
      </c>
      <c r="L9380" t="s">
        <v>19944</v>
      </c>
      <c r="M9380" t="s">
        <v>483</v>
      </c>
      <c r="N9380" t="s">
        <v>84</v>
      </c>
      <c r="O9380">
        <v>11826</v>
      </c>
      <c r="P9380">
        <v>14148</v>
      </c>
      <c r="Q9380" t="s">
        <v>41</v>
      </c>
      <c r="R9380">
        <v>392</v>
      </c>
      <c r="S9380" s="2">
        <v>44920</v>
      </c>
      <c r="T9380" t="s">
        <v>42</v>
      </c>
      <c r="U9380">
        <v>0</v>
      </c>
      <c r="V9380" t="s">
        <v>85</v>
      </c>
      <c r="W9380">
        <v>850</v>
      </c>
      <c r="X9380" t="s">
        <v>44</v>
      </c>
      <c r="Y9380" t="s">
        <v>61</v>
      </c>
      <c r="Z9380">
        <v>0</v>
      </c>
      <c r="AA9380">
        <v>63</v>
      </c>
      <c r="AB9380">
        <v>13103</v>
      </c>
      <c r="AC9380" t="s">
        <v>73</v>
      </c>
    </row>
    <row r="9381" spans="1:29" x14ac:dyDescent="0.3">
      <c r="A9381" s="1" t="s">
        <v>47</v>
      </c>
      <c r="B9381" t="s">
        <v>153</v>
      </c>
      <c r="C9381" t="s">
        <v>5863</v>
      </c>
      <c r="D9381" t="s">
        <v>119</v>
      </c>
      <c r="E9381">
        <v>6</v>
      </c>
      <c r="F9381" t="s">
        <v>64</v>
      </c>
      <c r="G9381" t="s">
        <v>433</v>
      </c>
      <c r="H9381" t="s">
        <v>79</v>
      </c>
      <c r="I9381" t="s">
        <v>778</v>
      </c>
      <c r="J9381" t="s">
        <v>372</v>
      </c>
      <c r="K9381" t="s">
        <v>19945</v>
      </c>
      <c r="L9381" t="s">
        <v>6404</v>
      </c>
      <c r="M9381" t="s">
        <v>1707</v>
      </c>
      <c r="N9381" t="s">
        <v>40</v>
      </c>
      <c r="O9381">
        <v>9935</v>
      </c>
      <c r="P9381">
        <v>13054</v>
      </c>
      <c r="Q9381" t="s">
        <v>41</v>
      </c>
      <c r="R9381">
        <v>636</v>
      </c>
      <c r="S9381" s="2">
        <v>45019</v>
      </c>
      <c r="T9381" t="s">
        <v>42</v>
      </c>
      <c r="U9381">
        <v>0</v>
      </c>
      <c r="V9381" t="s">
        <v>43</v>
      </c>
      <c r="W9381">
        <v>555</v>
      </c>
      <c r="X9381" t="s">
        <v>44</v>
      </c>
      <c r="Y9381" t="s">
        <v>72</v>
      </c>
      <c r="Z9381">
        <v>0</v>
      </c>
      <c r="AA9381">
        <v>771</v>
      </c>
      <c r="AB9381">
        <v>10900</v>
      </c>
      <c r="AC9381" t="s">
        <v>46</v>
      </c>
    </row>
    <row r="9382" spans="1:29" x14ac:dyDescent="0.3">
      <c r="A9382" s="1" t="s">
        <v>47</v>
      </c>
      <c r="B9382" t="s">
        <v>153</v>
      </c>
      <c r="C9382" t="s">
        <v>9255</v>
      </c>
      <c r="D9382" t="s">
        <v>236</v>
      </c>
      <c r="E9382">
        <v>2</v>
      </c>
      <c r="F9382" t="s">
        <v>120</v>
      </c>
      <c r="G9382" t="s">
        <v>820</v>
      </c>
      <c r="H9382" t="s">
        <v>79</v>
      </c>
      <c r="I9382" t="s">
        <v>66</v>
      </c>
      <c r="J9382" t="s">
        <v>3232</v>
      </c>
      <c r="K9382" t="s">
        <v>19946</v>
      </c>
      <c r="L9382" t="s">
        <v>19947</v>
      </c>
      <c r="M9382" t="s">
        <v>1202</v>
      </c>
      <c r="N9382" t="s">
        <v>58</v>
      </c>
      <c r="O9382">
        <v>8118</v>
      </c>
      <c r="P9382">
        <v>12396</v>
      </c>
      <c r="Q9382" t="s">
        <v>95</v>
      </c>
      <c r="R9382">
        <v>617</v>
      </c>
      <c r="S9382" s="2">
        <v>44966</v>
      </c>
      <c r="T9382" s="2">
        <v>44983</v>
      </c>
      <c r="U9382">
        <v>0</v>
      </c>
      <c r="V9382" t="s">
        <v>106</v>
      </c>
      <c r="W9382">
        <v>776</v>
      </c>
      <c r="X9382" t="s">
        <v>60</v>
      </c>
      <c r="Y9382" t="s">
        <v>61</v>
      </c>
      <c r="Z9382">
        <v>1357</v>
      </c>
      <c r="AA9382">
        <v>365</v>
      </c>
      <c r="AB9382">
        <v>10553</v>
      </c>
      <c r="AC9382" t="s">
        <v>107</v>
      </c>
    </row>
    <row r="9383" spans="1:29" x14ac:dyDescent="0.3">
      <c r="A9383" s="1" t="s">
        <v>47</v>
      </c>
      <c r="B9383" t="s">
        <v>592</v>
      </c>
      <c r="C9383" t="s">
        <v>1059</v>
      </c>
      <c r="D9383" t="s">
        <v>178</v>
      </c>
      <c r="E9383">
        <v>9</v>
      </c>
      <c r="F9383" t="s">
        <v>120</v>
      </c>
      <c r="G9383" t="s">
        <v>586</v>
      </c>
      <c r="H9383" t="s">
        <v>35</v>
      </c>
      <c r="I9383" t="s">
        <v>1661</v>
      </c>
      <c r="J9383" t="s">
        <v>1092</v>
      </c>
      <c r="K9383" t="s">
        <v>19948</v>
      </c>
      <c r="L9383" t="s">
        <v>19949</v>
      </c>
      <c r="M9383" t="s">
        <v>1512</v>
      </c>
      <c r="N9383" t="s">
        <v>84</v>
      </c>
      <c r="O9383">
        <v>8591</v>
      </c>
      <c r="P9383">
        <v>12700</v>
      </c>
      <c r="Q9383" t="s">
        <v>59</v>
      </c>
      <c r="R9383">
        <v>822</v>
      </c>
      <c r="S9383" s="2">
        <v>45118</v>
      </c>
      <c r="T9383" s="2">
        <v>45128</v>
      </c>
      <c r="U9383">
        <v>17485</v>
      </c>
      <c r="V9383" t="s">
        <v>71</v>
      </c>
      <c r="W9383">
        <v>623</v>
      </c>
      <c r="X9383" t="s">
        <v>60</v>
      </c>
      <c r="Y9383" t="s">
        <v>61</v>
      </c>
      <c r="Z9383">
        <v>0</v>
      </c>
      <c r="AA9383">
        <v>246</v>
      </c>
      <c r="AB9383">
        <v>11342</v>
      </c>
      <c r="AC9383" t="s">
        <v>107</v>
      </c>
    </row>
    <row r="9384" spans="1:29" x14ac:dyDescent="0.3">
      <c r="A9384" s="1" t="s">
        <v>29</v>
      </c>
      <c r="B9384" t="s">
        <v>30</v>
      </c>
      <c r="C9384" t="s">
        <v>1670</v>
      </c>
      <c r="D9384" t="s">
        <v>178</v>
      </c>
      <c r="E9384">
        <v>9</v>
      </c>
      <c r="F9384" t="s">
        <v>221</v>
      </c>
      <c r="G9384" t="s">
        <v>1989</v>
      </c>
      <c r="H9384" t="s">
        <v>35</v>
      </c>
      <c r="I9384" t="s">
        <v>729</v>
      </c>
      <c r="J9384" t="s">
        <v>319</v>
      </c>
      <c r="K9384" t="s">
        <v>19950</v>
      </c>
      <c r="L9384" t="s">
        <v>19951</v>
      </c>
      <c r="M9384" t="s">
        <v>269</v>
      </c>
      <c r="N9384" t="s">
        <v>40</v>
      </c>
      <c r="O9384">
        <v>16165</v>
      </c>
      <c r="P9384">
        <v>20113</v>
      </c>
      <c r="Q9384" t="s">
        <v>59</v>
      </c>
      <c r="R9384">
        <v>250</v>
      </c>
      <c r="S9384" s="2">
        <v>45150</v>
      </c>
      <c r="T9384" t="s">
        <v>42</v>
      </c>
      <c r="U9384">
        <v>43207</v>
      </c>
      <c r="V9384" t="s">
        <v>106</v>
      </c>
      <c r="W9384">
        <v>615</v>
      </c>
      <c r="X9384" t="s">
        <v>44</v>
      </c>
      <c r="Y9384" t="s">
        <v>61</v>
      </c>
      <c r="Z9384">
        <v>0</v>
      </c>
      <c r="AA9384">
        <v>435</v>
      </c>
      <c r="AB9384">
        <v>16650</v>
      </c>
      <c r="AC9384" t="s">
        <v>46</v>
      </c>
    </row>
    <row r="9385" spans="1:29" x14ac:dyDescent="0.3">
      <c r="A9385" s="1" t="s">
        <v>47</v>
      </c>
      <c r="B9385" t="s">
        <v>153</v>
      </c>
      <c r="C9385" t="s">
        <v>5247</v>
      </c>
      <c r="D9385" t="s">
        <v>138</v>
      </c>
      <c r="E9385">
        <v>5</v>
      </c>
      <c r="F9385" t="s">
        <v>51</v>
      </c>
      <c r="G9385" t="s">
        <v>1427</v>
      </c>
      <c r="H9385" t="s">
        <v>35</v>
      </c>
      <c r="I9385" t="s">
        <v>5030</v>
      </c>
      <c r="J9385" t="s">
        <v>748</v>
      </c>
      <c r="K9385" t="s">
        <v>19952</v>
      </c>
      <c r="L9385" t="s">
        <v>19953</v>
      </c>
      <c r="M9385" t="s">
        <v>540</v>
      </c>
      <c r="N9385" t="s">
        <v>40</v>
      </c>
      <c r="O9385">
        <v>7985</v>
      </c>
      <c r="P9385">
        <v>10627</v>
      </c>
      <c r="Q9385" t="s">
        <v>41</v>
      </c>
      <c r="R9385">
        <v>772</v>
      </c>
      <c r="S9385" s="2">
        <v>45163</v>
      </c>
      <c r="T9385" s="2">
        <v>45192</v>
      </c>
      <c r="U9385">
        <v>0</v>
      </c>
      <c r="V9385" t="s">
        <v>85</v>
      </c>
      <c r="W9385">
        <v>714</v>
      </c>
      <c r="X9385" t="s">
        <v>60</v>
      </c>
      <c r="Y9385" t="s">
        <v>45</v>
      </c>
      <c r="Z9385">
        <v>0</v>
      </c>
      <c r="AA9385">
        <v>700</v>
      </c>
      <c r="AB9385">
        <v>10395</v>
      </c>
      <c r="AC9385" t="s">
        <v>73</v>
      </c>
    </row>
    <row r="9386" spans="1:29" x14ac:dyDescent="0.3">
      <c r="A9386" s="1" t="s">
        <v>29</v>
      </c>
      <c r="B9386" t="s">
        <v>363</v>
      </c>
      <c r="C9386" t="s">
        <v>1064</v>
      </c>
      <c r="D9386" t="s">
        <v>201</v>
      </c>
      <c r="E9386">
        <v>2</v>
      </c>
      <c r="F9386" t="s">
        <v>120</v>
      </c>
      <c r="G9386" t="s">
        <v>1180</v>
      </c>
      <c r="H9386" t="s">
        <v>35</v>
      </c>
      <c r="I9386" t="s">
        <v>4348</v>
      </c>
      <c r="J9386" t="s">
        <v>2070</v>
      </c>
      <c r="K9386" t="s">
        <v>19954</v>
      </c>
      <c r="L9386" t="s">
        <v>19955</v>
      </c>
      <c r="M9386" t="s">
        <v>1068</v>
      </c>
      <c r="N9386" t="s">
        <v>94</v>
      </c>
      <c r="O9386">
        <v>7987</v>
      </c>
      <c r="P9386">
        <v>10819</v>
      </c>
      <c r="Q9386" t="s">
        <v>59</v>
      </c>
      <c r="R9386">
        <v>35</v>
      </c>
      <c r="S9386" s="2">
        <v>44524</v>
      </c>
      <c r="T9386" s="2">
        <v>44540</v>
      </c>
      <c r="U9386">
        <v>40133</v>
      </c>
      <c r="V9386" t="s">
        <v>85</v>
      </c>
      <c r="W9386">
        <v>688</v>
      </c>
      <c r="X9386" t="s">
        <v>60</v>
      </c>
      <c r="Y9386" t="s">
        <v>72</v>
      </c>
      <c r="Z9386">
        <v>0</v>
      </c>
      <c r="AA9386">
        <v>801</v>
      </c>
      <c r="AB9386">
        <v>8513</v>
      </c>
      <c r="AC9386" t="s">
        <v>73</v>
      </c>
    </row>
    <row r="9387" spans="1:29" x14ac:dyDescent="0.3">
      <c r="A9387" s="1" t="s">
        <v>47</v>
      </c>
      <c r="B9387" t="s">
        <v>145</v>
      </c>
      <c r="C9387" t="s">
        <v>270</v>
      </c>
      <c r="D9387" t="s">
        <v>119</v>
      </c>
      <c r="E9387">
        <v>3</v>
      </c>
      <c r="F9387" t="s">
        <v>129</v>
      </c>
      <c r="G9387" t="s">
        <v>163</v>
      </c>
      <c r="H9387" t="s">
        <v>79</v>
      </c>
      <c r="I9387" t="s">
        <v>131</v>
      </c>
      <c r="J9387" t="s">
        <v>1622</v>
      </c>
      <c r="K9387" t="s">
        <v>19956</v>
      </c>
      <c r="L9387" t="s">
        <v>19957</v>
      </c>
      <c r="M9387" t="s">
        <v>2459</v>
      </c>
      <c r="N9387" t="s">
        <v>40</v>
      </c>
      <c r="O9387">
        <v>27670</v>
      </c>
      <c r="P9387">
        <v>29804</v>
      </c>
      <c r="Q9387" t="s">
        <v>95</v>
      </c>
      <c r="R9387">
        <v>417</v>
      </c>
      <c r="S9387" s="2">
        <v>44467</v>
      </c>
      <c r="T9387" s="2">
        <v>44481</v>
      </c>
      <c r="U9387">
        <v>0</v>
      </c>
      <c r="V9387" t="s">
        <v>71</v>
      </c>
      <c r="W9387">
        <v>665</v>
      </c>
      <c r="X9387" t="s">
        <v>60</v>
      </c>
      <c r="Y9387" t="s">
        <v>72</v>
      </c>
      <c r="Z9387">
        <v>0</v>
      </c>
      <c r="AA9387">
        <v>626</v>
      </c>
      <c r="AB9387">
        <v>29686</v>
      </c>
      <c r="AC9387" t="s">
        <v>46</v>
      </c>
    </row>
    <row r="9388" spans="1:29" x14ac:dyDescent="0.3">
      <c r="A9388" s="1" t="s">
        <v>47</v>
      </c>
      <c r="B9388" t="s">
        <v>108</v>
      </c>
      <c r="C9388" t="s">
        <v>1763</v>
      </c>
      <c r="D9388" t="s">
        <v>257</v>
      </c>
      <c r="E9388">
        <v>7</v>
      </c>
      <c r="F9388" t="s">
        <v>221</v>
      </c>
      <c r="G9388" t="s">
        <v>222</v>
      </c>
      <c r="H9388" t="s">
        <v>79</v>
      </c>
      <c r="I9388" t="s">
        <v>13484</v>
      </c>
      <c r="J9388" t="s">
        <v>19538</v>
      </c>
      <c r="K9388" t="s">
        <v>19958</v>
      </c>
      <c r="L9388" t="s">
        <v>19959</v>
      </c>
      <c r="M9388" t="s">
        <v>1402</v>
      </c>
      <c r="N9388" t="s">
        <v>58</v>
      </c>
      <c r="O9388">
        <v>16889</v>
      </c>
      <c r="P9388">
        <v>21514</v>
      </c>
      <c r="Q9388" t="s">
        <v>59</v>
      </c>
      <c r="R9388">
        <v>329</v>
      </c>
      <c r="S9388" s="2">
        <v>44798</v>
      </c>
      <c r="T9388" s="2">
        <v>44799</v>
      </c>
      <c r="U9388">
        <v>2224</v>
      </c>
      <c r="V9388" t="s">
        <v>71</v>
      </c>
      <c r="W9388">
        <v>456</v>
      </c>
      <c r="X9388" t="s">
        <v>60</v>
      </c>
      <c r="Y9388" t="s">
        <v>72</v>
      </c>
      <c r="Z9388">
        <v>1995</v>
      </c>
      <c r="AA9388">
        <v>772</v>
      </c>
      <c r="AB9388">
        <v>17195</v>
      </c>
      <c r="AC9388" t="s">
        <v>46</v>
      </c>
    </row>
    <row r="9389" spans="1:29" x14ac:dyDescent="0.3">
      <c r="A9389" s="1" t="s">
        <v>47</v>
      </c>
      <c r="B9389" t="s">
        <v>48</v>
      </c>
      <c r="C9389" t="s">
        <v>1453</v>
      </c>
      <c r="D9389" t="s">
        <v>169</v>
      </c>
      <c r="E9389">
        <v>3</v>
      </c>
      <c r="F9389" t="s">
        <v>129</v>
      </c>
      <c r="G9389" t="s">
        <v>130</v>
      </c>
      <c r="H9389" t="s">
        <v>79</v>
      </c>
      <c r="I9389" t="s">
        <v>821</v>
      </c>
      <c r="J9389" t="s">
        <v>6750</v>
      </c>
      <c r="K9389" t="s">
        <v>19960</v>
      </c>
      <c r="L9389" t="s">
        <v>19961</v>
      </c>
      <c r="M9389" t="s">
        <v>303</v>
      </c>
      <c r="N9389" t="s">
        <v>58</v>
      </c>
      <c r="O9389">
        <v>27432</v>
      </c>
      <c r="P9389">
        <v>32007</v>
      </c>
      <c r="Q9389" t="s">
        <v>95</v>
      </c>
      <c r="R9389">
        <v>597</v>
      </c>
      <c r="S9389" s="2">
        <v>44934</v>
      </c>
      <c r="T9389" t="s">
        <v>42</v>
      </c>
      <c r="U9389">
        <v>0</v>
      </c>
      <c r="V9389" t="s">
        <v>71</v>
      </c>
      <c r="W9389">
        <v>689</v>
      </c>
      <c r="X9389" t="s">
        <v>44</v>
      </c>
      <c r="Y9389" t="s">
        <v>45</v>
      </c>
      <c r="Z9389">
        <v>3339</v>
      </c>
      <c r="AA9389">
        <v>968</v>
      </c>
      <c r="AB9389">
        <v>31547</v>
      </c>
      <c r="AC9389" t="s">
        <v>107</v>
      </c>
    </row>
    <row r="9390" spans="1:29" x14ac:dyDescent="0.3">
      <c r="A9390" s="1" t="s">
        <v>29</v>
      </c>
      <c r="B9390" t="s">
        <v>327</v>
      </c>
      <c r="C9390" t="s">
        <v>1216</v>
      </c>
      <c r="D9390" t="s">
        <v>32</v>
      </c>
      <c r="E9390">
        <v>3</v>
      </c>
      <c r="F9390" t="s">
        <v>271</v>
      </c>
      <c r="G9390" t="s">
        <v>340</v>
      </c>
      <c r="H9390" t="s">
        <v>35</v>
      </c>
      <c r="I9390" t="s">
        <v>6503</v>
      </c>
      <c r="J9390" t="s">
        <v>2814</v>
      </c>
      <c r="K9390" t="s">
        <v>19962</v>
      </c>
      <c r="L9390" t="s">
        <v>19963</v>
      </c>
      <c r="M9390" t="s">
        <v>1023</v>
      </c>
      <c r="N9390" t="s">
        <v>40</v>
      </c>
      <c r="O9390">
        <v>20559</v>
      </c>
      <c r="P9390">
        <v>23655</v>
      </c>
      <c r="Q9390" t="s">
        <v>59</v>
      </c>
      <c r="R9390">
        <v>700</v>
      </c>
      <c r="S9390" s="2">
        <v>44762</v>
      </c>
      <c r="T9390" t="s">
        <v>42</v>
      </c>
      <c r="U9390">
        <v>12259</v>
      </c>
      <c r="V9390" t="s">
        <v>85</v>
      </c>
      <c r="W9390">
        <v>492</v>
      </c>
      <c r="X9390" t="s">
        <v>44</v>
      </c>
      <c r="Y9390" t="s">
        <v>45</v>
      </c>
      <c r="Z9390">
        <v>0</v>
      </c>
      <c r="AA9390">
        <v>186</v>
      </c>
      <c r="AB9390">
        <v>22923</v>
      </c>
      <c r="AC9390" t="s">
        <v>107</v>
      </c>
    </row>
    <row r="9391" spans="1:29" x14ac:dyDescent="0.3">
      <c r="A9391" s="1" t="s">
        <v>47</v>
      </c>
      <c r="B9391" t="s">
        <v>136</v>
      </c>
      <c r="C9391" t="s">
        <v>2546</v>
      </c>
      <c r="D9391" t="s">
        <v>110</v>
      </c>
      <c r="E9391">
        <v>1</v>
      </c>
      <c r="F9391" t="s">
        <v>33</v>
      </c>
      <c r="G9391" t="s">
        <v>848</v>
      </c>
      <c r="H9391" t="s">
        <v>79</v>
      </c>
      <c r="I9391" t="s">
        <v>1647</v>
      </c>
      <c r="J9391" t="s">
        <v>1065</v>
      </c>
      <c r="K9391">
        <f>1-946-298-7464</f>
        <v>-8707</v>
      </c>
      <c r="L9391" t="s">
        <v>19964</v>
      </c>
      <c r="M9391" t="s">
        <v>527</v>
      </c>
      <c r="N9391" t="s">
        <v>84</v>
      </c>
      <c r="O9391">
        <v>15918</v>
      </c>
      <c r="P9391">
        <v>19310</v>
      </c>
      <c r="Q9391" t="s">
        <v>95</v>
      </c>
      <c r="R9391">
        <v>846</v>
      </c>
      <c r="S9391" s="2">
        <v>44569</v>
      </c>
      <c r="T9391" t="s">
        <v>42</v>
      </c>
      <c r="U9391">
        <v>0</v>
      </c>
      <c r="V9391" t="s">
        <v>43</v>
      </c>
      <c r="W9391">
        <v>449</v>
      </c>
      <c r="X9391" t="s">
        <v>44</v>
      </c>
      <c r="Y9391" t="s">
        <v>61</v>
      </c>
      <c r="Z9391">
        <v>0</v>
      </c>
      <c r="AA9391">
        <v>354</v>
      </c>
      <c r="AB9391">
        <v>18777</v>
      </c>
      <c r="AC9391" t="s">
        <v>46</v>
      </c>
    </row>
    <row r="9392" spans="1:29" x14ac:dyDescent="0.3">
      <c r="A9392" s="1" t="s">
        <v>29</v>
      </c>
      <c r="B9392" t="s">
        <v>74</v>
      </c>
      <c r="C9392" t="s">
        <v>2107</v>
      </c>
      <c r="D9392" t="s">
        <v>257</v>
      </c>
      <c r="E9392">
        <v>6</v>
      </c>
      <c r="F9392" t="s">
        <v>99</v>
      </c>
      <c r="G9392" t="s">
        <v>1138</v>
      </c>
      <c r="H9392" t="s">
        <v>79</v>
      </c>
      <c r="I9392" t="s">
        <v>5027</v>
      </c>
      <c r="J9392" t="s">
        <v>706</v>
      </c>
      <c r="K9392" t="s">
        <v>19965</v>
      </c>
      <c r="L9392" t="s">
        <v>19966</v>
      </c>
      <c r="M9392" t="s">
        <v>83</v>
      </c>
      <c r="N9392" t="s">
        <v>58</v>
      </c>
      <c r="O9392">
        <v>22970</v>
      </c>
      <c r="P9392">
        <v>27058</v>
      </c>
      <c r="Q9392" t="s">
        <v>59</v>
      </c>
      <c r="R9392">
        <v>447</v>
      </c>
      <c r="S9392" s="2">
        <v>45151</v>
      </c>
      <c r="T9392" t="s">
        <v>42</v>
      </c>
      <c r="U9392">
        <v>18434</v>
      </c>
      <c r="V9392" t="s">
        <v>85</v>
      </c>
      <c r="W9392">
        <v>691</v>
      </c>
      <c r="X9392" t="s">
        <v>44</v>
      </c>
      <c r="Y9392" t="s">
        <v>72</v>
      </c>
      <c r="Z9392">
        <v>3988</v>
      </c>
      <c r="AA9392">
        <v>781</v>
      </c>
      <c r="AB9392">
        <v>23678</v>
      </c>
      <c r="AC9392" t="s">
        <v>46</v>
      </c>
    </row>
    <row r="9393" spans="1:29" x14ac:dyDescent="0.3">
      <c r="A9393" s="1" t="s">
        <v>29</v>
      </c>
      <c r="B9393" t="s">
        <v>62</v>
      </c>
      <c r="C9393" t="s">
        <v>1821</v>
      </c>
      <c r="D9393" t="s">
        <v>110</v>
      </c>
      <c r="E9393">
        <v>6</v>
      </c>
      <c r="F9393" t="s">
        <v>186</v>
      </c>
      <c r="G9393" t="s">
        <v>710</v>
      </c>
      <c r="H9393" t="s">
        <v>79</v>
      </c>
      <c r="I9393" t="s">
        <v>3901</v>
      </c>
      <c r="J9393" t="s">
        <v>5194</v>
      </c>
      <c r="K9393" t="s">
        <v>19967</v>
      </c>
      <c r="L9393" t="s">
        <v>19968</v>
      </c>
      <c r="M9393" t="s">
        <v>466</v>
      </c>
      <c r="N9393" t="s">
        <v>84</v>
      </c>
      <c r="O9393">
        <v>28948</v>
      </c>
      <c r="P9393">
        <v>31484</v>
      </c>
      <c r="Q9393" t="s">
        <v>41</v>
      </c>
      <c r="R9393">
        <v>614</v>
      </c>
      <c r="S9393" s="2">
        <v>45197</v>
      </c>
      <c r="T9393" t="s">
        <v>42</v>
      </c>
      <c r="U9393">
        <v>0</v>
      </c>
      <c r="V9393" t="s">
        <v>85</v>
      </c>
      <c r="W9393">
        <v>499</v>
      </c>
      <c r="X9393" t="s">
        <v>44</v>
      </c>
      <c r="Y9393" t="s">
        <v>72</v>
      </c>
      <c r="Z9393">
        <v>0</v>
      </c>
      <c r="AA9393">
        <v>26</v>
      </c>
      <c r="AB9393">
        <v>28997</v>
      </c>
      <c r="AC9393" t="s">
        <v>73</v>
      </c>
    </row>
    <row r="9394" spans="1:29" x14ac:dyDescent="0.3">
      <c r="A9394" s="1" t="s">
        <v>29</v>
      </c>
      <c r="B9394" t="s">
        <v>393</v>
      </c>
      <c r="C9394" t="s">
        <v>873</v>
      </c>
      <c r="D9394" t="s">
        <v>178</v>
      </c>
      <c r="E9394">
        <v>4</v>
      </c>
      <c r="F9394" t="s">
        <v>186</v>
      </c>
      <c r="G9394" t="s">
        <v>650</v>
      </c>
      <c r="H9394" t="s">
        <v>79</v>
      </c>
      <c r="I9394" t="s">
        <v>292</v>
      </c>
      <c r="J9394" t="s">
        <v>1567</v>
      </c>
      <c r="K9394" t="s">
        <v>19969</v>
      </c>
      <c r="L9394" t="s">
        <v>19970</v>
      </c>
      <c r="M9394" t="s">
        <v>948</v>
      </c>
      <c r="N9394" t="s">
        <v>58</v>
      </c>
      <c r="O9394">
        <v>18317</v>
      </c>
      <c r="P9394">
        <v>21966</v>
      </c>
      <c r="Q9394" t="s">
        <v>59</v>
      </c>
      <c r="R9394">
        <v>218</v>
      </c>
      <c r="S9394" s="2">
        <v>45062</v>
      </c>
      <c r="T9394" t="s">
        <v>42</v>
      </c>
      <c r="U9394">
        <v>12397</v>
      </c>
      <c r="V9394" t="s">
        <v>106</v>
      </c>
      <c r="W9394">
        <v>577</v>
      </c>
      <c r="X9394" t="s">
        <v>44</v>
      </c>
      <c r="Y9394" t="s">
        <v>45</v>
      </c>
      <c r="Z9394">
        <v>3652</v>
      </c>
      <c r="AA9394">
        <v>107</v>
      </c>
      <c r="AB9394">
        <v>20455</v>
      </c>
      <c r="AC9394" t="s">
        <v>107</v>
      </c>
    </row>
    <row r="9395" spans="1:29" x14ac:dyDescent="0.3">
      <c r="A9395" s="1" t="s">
        <v>29</v>
      </c>
      <c r="B9395" t="s">
        <v>327</v>
      </c>
      <c r="C9395" t="s">
        <v>994</v>
      </c>
      <c r="D9395" t="s">
        <v>155</v>
      </c>
      <c r="E9395">
        <v>10</v>
      </c>
      <c r="F9395" t="s">
        <v>120</v>
      </c>
      <c r="G9395" t="s">
        <v>194</v>
      </c>
      <c r="H9395" t="s">
        <v>79</v>
      </c>
      <c r="I9395" t="s">
        <v>5150</v>
      </c>
      <c r="J9395" t="s">
        <v>5750</v>
      </c>
      <c r="K9395" t="s">
        <v>19971</v>
      </c>
      <c r="L9395" t="s">
        <v>19972</v>
      </c>
      <c r="M9395" t="s">
        <v>591</v>
      </c>
      <c r="N9395" t="s">
        <v>58</v>
      </c>
      <c r="O9395">
        <v>6433</v>
      </c>
      <c r="P9395">
        <v>8634</v>
      </c>
      <c r="Q9395" t="s">
        <v>95</v>
      </c>
      <c r="R9395">
        <v>713</v>
      </c>
      <c r="S9395" s="2">
        <v>44921</v>
      </c>
      <c r="T9395" t="s">
        <v>42</v>
      </c>
      <c r="U9395">
        <v>0</v>
      </c>
      <c r="V9395" t="s">
        <v>43</v>
      </c>
      <c r="W9395">
        <v>500</v>
      </c>
      <c r="X9395" t="s">
        <v>44</v>
      </c>
      <c r="Y9395" t="s">
        <v>61</v>
      </c>
      <c r="Z9395">
        <v>1411</v>
      </c>
      <c r="AA9395">
        <v>642</v>
      </c>
      <c r="AB9395">
        <v>6587</v>
      </c>
      <c r="AC9395" t="s">
        <v>73</v>
      </c>
    </row>
    <row r="9396" spans="1:29" x14ac:dyDescent="0.3">
      <c r="A9396" s="1" t="s">
        <v>29</v>
      </c>
      <c r="B9396" t="s">
        <v>541</v>
      </c>
      <c r="C9396" t="s">
        <v>1570</v>
      </c>
      <c r="D9396" t="s">
        <v>119</v>
      </c>
      <c r="E9396">
        <v>1</v>
      </c>
      <c r="F9396" t="s">
        <v>120</v>
      </c>
      <c r="G9396" t="s">
        <v>1180</v>
      </c>
      <c r="H9396" t="s">
        <v>35</v>
      </c>
      <c r="I9396" t="s">
        <v>238</v>
      </c>
      <c r="J9396" t="s">
        <v>1233</v>
      </c>
      <c r="K9396" t="s">
        <v>19973</v>
      </c>
      <c r="L9396" t="s">
        <v>19974</v>
      </c>
      <c r="M9396" t="s">
        <v>1340</v>
      </c>
      <c r="N9396" t="s">
        <v>84</v>
      </c>
      <c r="O9396">
        <v>5168</v>
      </c>
      <c r="P9396">
        <v>8728</v>
      </c>
      <c r="Q9396" t="s">
        <v>41</v>
      </c>
      <c r="R9396">
        <v>157</v>
      </c>
      <c r="S9396" s="2">
        <v>45041</v>
      </c>
      <c r="T9396" t="s">
        <v>42</v>
      </c>
      <c r="U9396">
        <v>0</v>
      </c>
      <c r="V9396" t="s">
        <v>85</v>
      </c>
      <c r="W9396">
        <v>635</v>
      </c>
      <c r="X9396" t="s">
        <v>44</v>
      </c>
      <c r="Y9396" t="s">
        <v>45</v>
      </c>
      <c r="Z9396">
        <v>0</v>
      </c>
      <c r="AA9396">
        <v>72</v>
      </c>
      <c r="AB9396">
        <v>5984</v>
      </c>
      <c r="AC9396" t="s">
        <v>73</v>
      </c>
    </row>
    <row r="9397" spans="1:29" x14ac:dyDescent="0.3">
      <c r="A9397" s="1" t="s">
        <v>29</v>
      </c>
      <c r="B9397" t="s">
        <v>393</v>
      </c>
      <c r="C9397" t="s">
        <v>1245</v>
      </c>
      <c r="D9397" t="s">
        <v>110</v>
      </c>
      <c r="E9397">
        <v>5</v>
      </c>
      <c r="F9397" t="s">
        <v>33</v>
      </c>
      <c r="G9397" t="s">
        <v>728</v>
      </c>
      <c r="H9397" t="s">
        <v>79</v>
      </c>
      <c r="I9397" t="s">
        <v>519</v>
      </c>
      <c r="J9397" t="s">
        <v>576</v>
      </c>
      <c r="K9397" t="s">
        <v>19975</v>
      </c>
      <c r="L9397" t="s">
        <v>19976</v>
      </c>
      <c r="M9397" t="s">
        <v>846</v>
      </c>
      <c r="N9397" t="s">
        <v>58</v>
      </c>
      <c r="O9397">
        <v>21562</v>
      </c>
      <c r="P9397">
        <v>25993</v>
      </c>
      <c r="Q9397" t="s">
        <v>41</v>
      </c>
      <c r="R9397">
        <v>222</v>
      </c>
      <c r="S9397" s="2">
        <v>44436</v>
      </c>
      <c r="T9397" s="2">
        <v>44450</v>
      </c>
      <c r="U9397">
        <v>0</v>
      </c>
      <c r="V9397" t="s">
        <v>43</v>
      </c>
      <c r="W9397">
        <v>540</v>
      </c>
      <c r="X9397" t="s">
        <v>60</v>
      </c>
      <c r="Y9397" t="s">
        <v>72</v>
      </c>
      <c r="Z9397">
        <v>1212</v>
      </c>
      <c r="AA9397">
        <v>970</v>
      </c>
      <c r="AB9397">
        <v>25344</v>
      </c>
      <c r="AC9397" t="s">
        <v>107</v>
      </c>
    </row>
    <row r="9398" spans="1:29" x14ac:dyDescent="0.3">
      <c r="A9398" s="1" t="s">
        <v>47</v>
      </c>
      <c r="B9398" t="s">
        <v>176</v>
      </c>
      <c r="C9398" t="s">
        <v>2512</v>
      </c>
      <c r="D9398" t="s">
        <v>169</v>
      </c>
      <c r="E9398">
        <v>10</v>
      </c>
      <c r="F9398" t="s">
        <v>51</v>
      </c>
      <c r="G9398" t="s">
        <v>237</v>
      </c>
      <c r="H9398" t="s">
        <v>35</v>
      </c>
      <c r="I9398" t="s">
        <v>1841</v>
      </c>
      <c r="J9398" t="s">
        <v>706</v>
      </c>
      <c r="K9398" t="s">
        <v>19977</v>
      </c>
      <c r="L9398" t="s">
        <v>19978</v>
      </c>
      <c r="M9398" t="s">
        <v>426</v>
      </c>
      <c r="N9398" t="s">
        <v>58</v>
      </c>
      <c r="O9398">
        <v>13052</v>
      </c>
      <c r="P9398">
        <v>17037</v>
      </c>
      <c r="Q9398" t="s">
        <v>95</v>
      </c>
      <c r="R9398">
        <v>995</v>
      </c>
      <c r="S9398" s="2">
        <v>45099</v>
      </c>
      <c r="T9398" t="s">
        <v>42</v>
      </c>
      <c r="U9398">
        <v>0</v>
      </c>
      <c r="V9398" t="s">
        <v>43</v>
      </c>
      <c r="W9398">
        <v>771</v>
      </c>
      <c r="X9398" t="s">
        <v>44</v>
      </c>
      <c r="Y9398" t="s">
        <v>72</v>
      </c>
      <c r="Z9398">
        <v>2179</v>
      </c>
      <c r="AA9398">
        <v>602</v>
      </c>
      <c r="AB9398">
        <v>16555</v>
      </c>
      <c r="AC9398" t="s">
        <v>46</v>
      </c>
    </row>
    <row r="9399" spans="1:29" x14ac:dyDescent="0.3">
      <c r="A9399" s="1" t="s">
        <v>29</v>
      </c>
      <c r="B9399" t="s">
        <v>30</v>
      </c>
      <c r="C9399" t="s">
        <v>3274</v>
      </c>
      <c r="D9399" t="s">
        <v>201</v>
      </c>
      <c r="E9399">
        <v>8</v>
      </c>
      <c r="F9399" t="s">
        <v>64</v>
      </c>
      <c r="G9399" t="s">
        <v>88</v>
      </c>
      <c r="H9399" t="s">
        <v>35</v>
      </c>
      <c r="I9399" t="s">
        <v>1589</v>
      </c>
      <c r="J9399" t="s">
        <v>7648</v>
      </c>
      <c r="K9399" t="s">
        <v>19979</v>
      </c>
      <c r="L9399" t="s">
        <v>19980</v>
      </c>
      <c r="M9399" t="s">
        <v>1491</v>
      </c>
      <c r="N9399" t="s">
        <v>84</v>
      </c>
      <c r="O9399">
        <v>28926</v>
      </c>
      <c r="P9399">
        <v>33398</v>
      </c>
      <c r="Q9399" t="s">
        <v>59</v>
      </c>
      <c r="R9399">
        <v>230</v>
      </c>
      <c r="S9399" s="2">
        <v>44660</v>
      </c>
      <c r="T9399" t="s">
        <v>42</v>
      </c>
      <c r="U9399">
        <v>20544</v>
      </c>
      <c r="V9399" t="s">
        <v>106</v>
      </c>
      <c r="W9399">
        <v>442</v>
      </c>
      <c r="X9399" t="s">
        <v>44</v>
      </c>
      <c r="Y9399" t="s">
        <v>72</v>
      </c>
      <c r="Z9399">
        <v>0</v>
      </c>
      <c r="AA9399">
        <v>594</v>
      </c>
      <c r="AB9399">
        <v>32275</v>
      </c>
      <c r="AC9399" t="s">
        <v>107</v>
      </c>
    </row>
    <row r="9400" spans="1:29" x14ac:dyDescent="0.3">
      <c r="A9400" s="1" t="s">
        <v>47</v>
      </c>
      <c r="B9400" t="s">
        <v>145</v>
      </c>
      <c r="C9400" t="s">
        <v>688</v>
      </c>
      <c r="D9400" t="s">
        <v>138</v>
      </c>
      <c r="E9400">
        <v>7</v>
      </c>
      <c r="F9400" t="s">
        <v>64</v>
      </c>
      <c r="G9400" t="s">
        <v>388</v>
      </c>
      <c r="H9400" t="s">
        <v>35</v>
      </c>
      <c r="I9400" t="s">
        <v>1341</v>
      </c>
      <c r="J9400" t="s">
        <v>1450</v>
      </c>
      <c r="K9400" t="s">
        <v>19981</v>
      </c>
      <c r="L9400" t="s">
        <v>19982</v>
      </c>
      <c r="M9400" t="s">
        <v>152</v>
      </c>
      <c r="N9400" t="s">
        <v>40</v>
      </c>
      <c r="O9400">
        <v>12538</v>
      </c>
      <c r="P9400">
        <v>16838</v>
      </c>
      <c r="Q9400" t="s">
        <v>95</v>
      </c>
      <c r="R9400">
        <v>460</v>
      </c>
      <c r="S9400" s="2">
        <v>45043</v>
      </c>
      <c r="T9400" t="s">
        <v>42</v>
      </c>
      <c r="U9400">
        <v>0</v>
      </c>
      <c r="V9400" t="s">
        <v>85</v>
      </c>
      <c r="W9400">
        <v>576</v>
      </c>
      <c r="X9400" t="s">
        <v>44</v>
      </c>
      <c r="Y9400" t="s">
        <v>61</v>
      </c>
      <c r="Z9400">
        <v>0</v>
      </c>
      <c r="AA9400">
        <v>845</v>
      </c>
      <c r="AB9400">
        <v>13616</v>
      </c>
      <c r="AC9400" t="s">
        <v>107</v>
      </c>
    </row>
    <row r="9401" spans="1:29" x14ac:dyDescent="0.3">
      <c r="A9401" s="1" t="s">
        <v>47</v>
      </c>
      <c r="B9401" t="s">
        <v>176</v>
      </c>
      <c r="C9401" t="s">
        <v>3609</v>
      </c>
      <c r="D9401" t="s">
        <v>155</v>
      </c>
      <c r="E9401">
        <v>6</v>
      </c>
      <c r="F9401" t="s">
        <v>99</v>
      </c>
      <c r="G9401" t="s">
        <v>1638</v>
      </c>
      <c r="H9401" t="s">
        <v>35</v>
      </c>
      <c r="I9401" t="s">
        <v>8028</v>
      </c>
      <c r="J9401" t="s">
        <v>428</v>
      </c>
      <c r="K9401">
        <f>1-566-503-4471</f>
        <v>-5539</v>
      </c>
      <c r="L9401" t="s">
        <v>19983</v>
      </c>
      <c r="M9401" t="s">
        <v>214</v>
      </c>
      <c r="N9401" t="s">
        <v>40</v>
      </c>
      <c r="O9401">
        <v>21801</v>
      </c>
      <c r="P9401">
        <v>25336</v>
      </c>
      <c r="Q9401" t="s">
        <v>95</v>
      </c>
      <c r="R9401">
        <v>892</v>
      </c>
      <c r="S9401" s="2">
        <v>44785</v>
      </c>
      <c r="T9401" t="s">
        <v>42</v>
      </c>
      <c r="U9401">
        <v>0</v>
      </c>
      <c r="V9401" t="s">
        <v>71</v>
      </c>
      <c r="W9401">
        <v>425</v>
      </c>
      <c r="X9401" t="s">
        <v>44</v>
      </c>
      <c r="Y9401" t="s">
        <v>45</v>
      </c>
      <c r="Z9401">
        <v>0</v>
      </c>
      <c r="AA9401">
        <v>642</v>
      </c>
      <c r="AB9401">
        <v>23829</v>
      </c>
      <c r="AC9401" t="s">
        <v>107</v>
      </c>
    </row>
    <row r="9402" spans="1:29" x14ac:dyDescent="0.3">
      <c r="A9402" s="1" t="s">
        <v>29</v>
      </c>
      <c r="B9402" t="s">
        <v>62</v>
      </c>
      <c r="C9402" t="s">
        <v>3874</v>
      </c>
      <c r="D9402" t="s">
        <v>155</v>
      </c>
      <c r="E9402">
        <v>9</v>
      </c>
      <c r="F9402" t="s">
        <v>221</v>
      </c>
      <c r="G9402" t="s">
        <v>222</v>
      </c>
      <c r="H9402" t="s">
        <v>35</v>
      </c>
      <c r="I9402" t="s">
        <v>4595</v>
      </c>
      <c r="J9402" t="s">
        <v>553</v>
      </c>
      <c r="K9402" t="s">
        <v>19984</v>
      </c>
      <c r="L9402" t="s">
        <v>19985</v>
      </c>
      <c r="M9402" t="s">
        <v>135</v>
      </c>
      <c r="N9402" t="s">
        <v>84</v>
      </c>
      <c r="O9402">
        <v>7554</v>
      </c>
      <c r="P9402">
        <v>10970</v>
      </c>
      <c r="Q9402" t="s">
        <v>95</v>
      </c>
      <c r="R9402">
        <v>637</v>
      </c>
      <c r="S9402" s="2">
        <v>44363</v>
      </c>
      <c r="T9402" s="2">
        <v>44378</v>
      </c>
      <c r="U9402">
        <v>0</v>
      </c>
      <c r="V9402" t="s">
        <v>85</v>
      </c>
      <c r="W9402">
        <v>808</v>
      </c>
      <c r="X9402" t="s">
        <v>60</v>
      </c>
      <c r="Y9402" t="s">
        <v>45</v>
      </c>
      <c r="Z9402">
        <v>0</v>
      </c>
      <c r="AA9402">
        <v>755</v>
      </c>
      <c r="AB9402">
        <v>10844</v>
      </c>
      <c r="AC9402" t="s">
        <v>46</v>
      </c>
    </row>
    <row r="9403" spans="1:29" x14ac:dyDescent="0.3">
      <c r="A9403" s="1" t="s">
        <v>29</v>
      </c>
      <c r="B9403" t="s">
        <v>327</v>
      </c>
      <c r="C9403" t="s">
        <v>2776</v>
      </c>
      <c r="D9403" t="s">
        <v>138</v>
      </c>
      <c r="E9403">
        <v>1</v>
      </c>
      <c r="F9403" t="s">
        <v>186</v>
      </c>
      <c r="G9403" t="s">
        <v>535</v>
      </c>
      <c r="H9403" t="s">
        <v>79</v>
      </c>
      <c r="I9403" t="s">
        <v>1480</v>
      </c>
      <c r="J9403" t="s">
        <v>1171</v>
      </c>
      <c r="K9403" t="s">
        <v>19986</v>
      </c>
      <c r="L9403" t="s">
        <v>19987</v>
      </c>
      <c r="M9403" t="s">
        <v>769</v>
      </c>
      <c r="N9403" t="s">
        <v>94</v>
      </c>
      <c r="O9403">
        <v>21423</v>
      </c>
      <c r="P9403">
        <v>25568</v>
      </c>
      <c r="Q9403" t="s">
        <v>41</v>
      </c>
      <c r="R9403">
        <v>140</v>
      </c>
      <c r="S9403" s="2">
        <v>45023</v>
      </c>
      <c r="T9403" s="2">
        <v>45033</v>
      </c>
      <c r="U9403">
        <v>0</v>
      </c>
      <c r="V9403" t="s">
        <v>71</v>
      </c>
      <c r="W9403">
        <v>692</v>
      </c>
      <c r="X9403" t="s">
        <v>60</v>
      </c>
      <c r="Y9403" t="s">
        <v>72</v>
      </c>
      <c r="Z9403">
        <v>0</v>
      </c>
      <c r="AA9403">
        <v>622</v>
      </c>
      <c r="AB9403">
        <v>23535</v>
      </c>
      <c r="AC9403" t="s">
        <v>107</v>
      </c>
    </row>
    <row r="9404" spans="1:29" x14ac:dyDescent="0.3">
      <c r="A9404" s="1" t="s">
        <v>29</v>
      </c>
      <c r="B9404" t="s">
        <v>228</v>
      </c>
      <c r="C9404" t="s">
        <v>1185</v>
      </c>
      <c r="D9404" t="s">
        <v>128</v>
      </c>
      <c r="E9404">
        <v>8</v>
      </c>
      <c r="F9404" t="s">
        <v>271</v>
      </c>
      <c r="G9404" t="s">
        <v>1298</v>
      </c>
      <c r="H9404" t="s">
        <v>35</v>
      </c>
      <c r="I9404" t="s">
        <v>1376</v>
      </c>
      <c r="J9404" t="s">
        <v>4529</v>
      </c>
      <c r="K9404">
        <v>9526860896</v>
      </c>
      <c r="L9404" t="s">
        <v>19988</v>
      </c>
      <c r="M9404" t="s">
        <v>640</v>
      </c>
      <c r="N9404" t="s">
        <v>40</v>
      </c>
      <c r="O9404">
        <v>23924</v>
      </c>
      <c r="P9404">
        <v>27636</v>
      </c>
      <c r="Q9404" t="s">
        <v>41</v>
      </c>
      <c r="R9404">
        <v>886</v>
      </c>
      <c r="S9404" s="2">
        <v>44737</v>
      </c>
      <c r="T9404" s="2">
        <v>44741</v>
      </c>
      <c r="U9404">
        <v>0</v>
      </c>
      <c r="V9404" t="s">
        <v>85</v>
      </c>
      <c r="W9404">
        <v>471</v>
      </c>
      <c r="X9404" t="s">
        <v>60</v>
      </c>
      <c r="Y9404" t="s">
        <v>61</v>
      </c>
      <c r="Z9404">
        <v>0</v>
      </c>
      <c r="AA9404">
        <v>754</v>
      </c>
      <c r="AB9404">
        <v>27233</v>
      </c>
      <c r="AC9404" t="s">
        <v>107</v>
      </c>
    </row>
    <row r="9405" spans="1:29" x14ac:dyDescent="0.3">
      <c r="A9405" s="1" t="s">
        <v>47</v>
      </c>
      <c r="B9405" t="s">
        <v>592</v>
      </c>
      <c r="C9405" t="s">
        <v>3877</v>
      </c>
      <c r="D9405" t="s">
        <v>387</v>
      </c>
      <c r="E9405">
        <v>1</v>
      </c>
      <c r="F9405" t="s">
        <v>33</v>
      </c>
      <c r="G9405" t="s">
        <v>139</v>
      </c>
      <c r="H9405" t="s">
        <v>35</v>
      </c>
      <c r="I9405" t="s">
        <v>906</v>
      </c>
      <c r="J9405" t="s">
        <v>1254</v>
      </c>
      <c r="K9405" t="s">
        <v>19989</v>
      </c>
      <c r="L9405" t="s">
        <v>19990</v>
      </c>
      <c r="M9405" t="s">
        <v>1512</v>
      </c>
      <c r="N9405" t="s">
        <v>94</v>
      </c>
      <c r="O9405">
        <v>6328</v>
      </c>
      <c r="P9405">
        <v>9866</v>
      </c>
      <c r="Q9405" t="s">
        <v>41</v>
      </c>
      <c r="R9405">
        <v>103</v>
      </c>
      <c r="S9405" s="2">
        <v>44380</v>
      </c>
      <c r="T9405" t="s">
        <v>42</v>
      </c>
      <c r="U9405">
        <v>0</v>
      </c>
      <c r="V9405" t="s">
        <v>43</v>
      </c>
      <c r="W9405">
        <v>658</v>
      </c>
      <c r="X9405" t="s">
        <v>44</v>
      </c>
      <c r="Y9405" t="s">
        <v>45</v>
      </c>
      <c r="Z9405">
        <v>0</v>
      </c>
      <c r="AA9405">
        <v>215</v>
      </c>
      <c r="AB9405">
        <v>8347</v>
      </c>
      <c r="AC9405" t="s">
        <v>73</v>
      </c>
    </row>
    <row r="9406" spans="1:29" x14ac:dyDescent="0.3">
      <c r="A9406" s="1" t="s">
        <v>29</v>
      </c>
      <c r="B9406" t="s">
        <v>62</v>
      </c>
      <c r="C9406" t="s">
        <v>619</v>
      </c>
      <c r="D9406" t="s">
        <v>185</v>
      </c>
      <c r="E9406">
        <v>2</v>
      </c>
      <c r="F9406" t="s">
        <v>271</v>
      </c>
      <c r="G9406" t="s">
        <v>689</v>
      </c>
      <c r="H9406" t="s">
        <v>79</v>
      </c>
      <c r="I9406" t="s">
        <v>5447</v>
      </c>
      <c r="J9406" t="s">
        <v>878</v>
      </c>
      <c r="K9406" t="s">
        <v>19991</v>
      </c>
      <c r="L9406" t="s">
        <v>19992</v>
      </c>
      <c r="M9406" t="s">
        <v>584</v>
      </c>
      <c r="N9406" t="s">
        <v>84</v>
      </c>
      <c r="O9406">
        <v>10310</v>
      </c>
      <c r="P9406">
        <v>13537</v>
      </c>
      <c r="Q9406" t="s">
        <v>41</v>
      </c>
      <c r="R9406">
        <v>1</v>
      </c>
      <c r="S9406" s="2">
        <v>44785</v>
      </c>
      <c r="T9406" s="2">
        <v>44790</v>
      </c>
      <c r="U9406">
        <v>0</v>
      </c>
      <c r="V9406" t="s">
        <v>43</v>
      </c>
      <c r="W9406">
        <v>618</v>
      </c>
      <c r="X9406" t="s">
        <v>60</v>
      </c>
      <c r="Y9406" t="s">
        <v>45</v>
      </c>
      <c r="Z9406">
        <v>0</v>
      </c>
      <c r="AA9406">
        <v>508</v>
      </c>
      <c r="AB9406">
        <v>11450</v>
      </c>
      <c r="AC9406" t="s">
        <v>73</v>
      </c>
    </row>
    <row r="9407" spans="1:29" x14ac:dyDescent="0.3">
      <c r="A9407" s="1" t="s">
        <v>29</v>
      </c>
      <c r="B9407" t="s">
        <v>327</v>
      </c>
      <c r="C9407" t="s">
        <v>1074</v>
      </c>
      <c r="D9407" t="s">
        <v>76</v>
      </c>
      <c r="E9407">
        <v>2</v>
      </c>
      <c r="F9407" t="s">
        <v>64</v>
      </c>
      <c r="G9407" t="s">
        <v>65</v>
      </c>
      <c r="H9407" t="s">
        <v>79</v>
      </c>
      <c r="I9407" t="s">
        <v>1944</v>
      </c>
      <c r="J9407" t="s">
        <v>1233</v>
      </c>
      <c r="K9407">
        <v>8818617168</v>
      </c>
      <c r="L9407" t="s">
        <v>19993</v>
      </c>
      <c r="M9407" t="s">
        <v>333</v>
      </c>
      <c r="N9407" t="s">
        <v>94</v>
      </c>
      <c r="O9407">
        <v>21620</v>
      </c>
      <c r="P9407">
        <v>24002</v>
      </c>
      <c r="Q9407" t="s">
        <v>95</v>
      </c>
      <c r="R9407">
        <v>865</v>
      </c>
      <c r="S9407" s="2">
        <v>44616</v>
      </c>
      <c r="T9407" t="s">
        <v>42</v>
      </c>
      <c r="U9407">
        <v>0</v>
      </c>
      <c r="V9407" t="s">
        <v>71</v>
      </c>
      <c r="W9407">
        <v>727</v>
      </c>
      <c r="X9407" t="s">
        <v>44</v>
      </c>
      <c r="Y9407" t="s">
        <v>72</v>
      </c>
      <c r="Z9407">
        <v>0</v>
      </c>
      <c r="AA9407">
        <v>900</v>
      </c>
      <c r="AB9407">
        <v>23139</v>
      </c>
      <c r="AC9407" t="s">
        <v>73</v>
      </c>
    </row>
    <row r="9408" spans="1:29" x14ac:dyDescent="0.3">
      <c r="A9408" s="1" t="s">
        <v>47</v>
      </c>
      <c r="B9408" t="s">
        <v>108</v>
      </c>
      <c r="C9408" t="s">
        <v>3655</v>
      </c>
      <c r="D9408" t="s">
        <v>138</v>
      </c>
      <c r="E9408">
        <v>7</v>
      </c>
      <c r="F9408" t="s">
        <v>129</v>
      </c>
      <c r="G9408" t="s">
        <v>395</v>
      </c>
      <c r="H9408" t="s">
        <v>35</v>
      </c>
      <c r="I9408" t="s">
        <v>3369</v>
      </c>
      <c r="J9408" t="s">
        <v>1652</v>
      </c>
      <c r="K9408" t="s">
        <v>19994</v>
      </c>
      <c r="L9408" t="s">
        <v>19995</v>
      </c>
      <c r="M9408" t="s">
        <v>522</v>
      </c>
      <c r="N9408" t="s">
        <v>58</v>
      </c>
      <c r="O9408">
        <v>26195</v>
      </c>
      <c r="P9408">
        <v>30142</v>
      </c>
      <c r="Q9408" t="s">
        <v>59</v>
      </c>
      <c r="R9408">
        <v>474</v>
      </c>
      <c r="S9408" s="2">
        <v>44287</v>
      </c>
      <c r="T9408" s="2">
        <v>44303</v>
      </c>
      <c r="U9408">
        <v>33605</v>
      </c>
      <c r="V9408" t="s">
        <v>43</v>
      </c>
      <c r="W9408">
        <v>793</v>
      </c>
      <c r="X9408" t="s">
        <v>60</v>
      </c>
      <c r="Y9408" t="s">
        <v>45</v>
      </c>
      <c r="Z9408">
        <v>4935</v>
      </c>
      <c r="AA9408">
        <v>662</v>
      </c>
      <c r="AB9408">
        <v>28682</v>
      </c>
      <c r="AC9408" t="s">
        <v>46</v>
      </c>
    </row>
    <row r="9409" spans="1:29" x14ac:dyDescent="0.3">
      <c r="A9409" s="1" t="s">
        <v>29</v>
      </c>
      <c r="B9409" t="s">
        <v>228</v>
      </c>
      <c r="C9409" t="s">
        <v>989</v>
      </c>
      <c r="D9409" t="s">
        <v>50</v>
      </c>
      <c r="E9409">
        <v>10</v>
      </c>
      <c r="F9409" t="s">
        <v>129</v>
      </c>
      <c r="G9409" t="s">
        <v>163</v>
      </c>
      <c r="H9409" t="s">
        <v>35</v>
      </c>
      <c r="I9409" t="s">
        <v>265</v>
      </c>
      <c r="J9409" t="s">
        <v>1877</v>
      </c>
      <c r="K9409" t="s">
        <v>19996</v>
      </c>
      <c r="L9409" t="s">
        <v>19997</v>
      </c>
      <c r="M9409" t="s">
        <v>1189</v>
      </c>
      <c r="N9409" t="s">
        <v>84</v>
      </c>
      <c r="O9409">
        <v>19445</v>
      </c>
      <c r="P9409">
        <v>22562</v>
      </c>
      <c r="Q9409" t="s">
        <v>41</v>
      </c>
      <c r="R9409">
        <v>133</v>
      </c>
      <c r="S9409" s="2">
        <v>45253</v>
      </c>
      <c r="T9409" t="s">
        <v>42</v>
      </c>
      <c r="U9409">
        <v>0</v>
      </c>
      <c r="V9409" t="s">
        <v>85</v>
      </c>
      <c r="W9409">
        <v>665</v>
      </c>
      <c r="X9409" t="s">
        <v>44</v>
      </c>
      <c r="Y9409" t="s">
        <v>72</v>
      </c>
      <c r="Z9409">
        <v>0</v>
      </c>
      <c r="AA9409">
        <v>723</v>
      </c>
      <c r="AB9409">
        <v>20901</v>
      </c>
      <c r="AC9409" t="s">
        <v>107</v>
      </c>
    </row>
    <row r="9410" spans="1:29" x14ac:dyDescent="0.3">
      <c r="A9410" s="1" t="s">
        <v>29</v>
      </c>
      <c r="B9410" t="s">
        <v>96</v>
      </c>
      <c r="C9410" t="s">
        <v>2037</v>
      </c>
      <c r="D9410" t="s">
        <v>387</v>
      </c>
      <c r="E9410">
        <v>6</v>
      </c>
      <c r="F9410" t="s">
        <v>129</v>
      </c>
      <c r="G9410" t="s">
        <v>574</v>
      </c>
      <c r="H9410" t="s">
        <v>35</v>
      </c>
      <c r="I9410" t="s">
        <v>827</v>
      </c>
      <c r="J9410" t="s">
        <v>157</v>
      </c>
      <c r="K9410" t="s">
        <v>19998</v>
      </c>
      <c r="L9410" t="s">
        <v>19999</v>
      </c>
      <c r="M9410" t="s">
        <v>1500</v>
      </c>
      <c r="N9410" t="s">
        <v>84</v>
      </c>
      <c r="O9410">
        <v>18433</v>
      </c>
      <c r="P9410">
        <v>20694</v>
      </c>
      <c r="Q9410" t="s">
        <v>41</v>
      </c>
      <c r="R9410">
        <v>374</v>
      </c>
      <c r="S9410" s="2">
        <v>45090</v>
      </c>
      <c r="T9410" t="s">
        <v>42</v>
      </c>
      <c r="U9410">
        <v>0</v>
      </c>
      <c r="V9410" t="s">
        <v>106</v>
      </c>
      <c r="W9410">
        <v>823</v>
      </c>
      <c r="X9410" t="s">
        <v>44</v>
      </c>
      <c r="Y9410" t="s">
        <v>61</v>
      </c>
      <c r="Z9410">
        <v>0</v>
      </c>
      <c r="AA9410">
        <v>350</v>
      </c>
      <c r="AB9410">
        <v>19546</v>
      </c>
      <c r="AC9410" t="s">
        <v>107</v>
      </c>
    </row>
    <row r="9411" spans="1:29" x14ac:dyDescent="0.3">
      <c r="A9411" s="1" t="s">
        <v>29</v>
      </c>
      <c r="B9411" t="s">
        <v>86</v>
      </c>
      <c r="C9411" t="s">
        <v>672</v>
      </c>
      <c r="D9411" t="s">
        <v>128</v>
      </c>
      <c r="E9411">
        <v>8</v>
      </c>
      <c r="F9411" t="s">
        <v>221</v>
      </c>
      <c r="G9411" t="s">
        <v>222</v>
      </c>
      <c r="H9411" t="s">
        <v>35</v>
      </c>
      <c r="I9411" t="s">
        <v>1940</v>
      </c>
      <c r="J9411" t="s">
        <v>2804</v>
      </c>
      <c r="K9411" t="s">
        <v>20000</v>
      </c>
      <c r="L9411" t="s">
        <v>20001</v>
      </c>
      <c r="M9411" t="s">
        <v>2131</v>
      </c>
      <c r="N9411" t="s">
        <v>94</v>
      </c>
      <c r="O9411">
        <v>11900</v>
      </c>
      <c r="P9411">
        <v>15801</v>
      </c>
      <c r="Q9411" t="s">
        <v>41</v>
      </c>
      <c r="R9411">
        <v>195</v>
      </c>
      <c r="S9411" s="2">
        <v>44844</v>
      </c>
      <c r="T9411" t="s">
        <v>42</v>
      </c>
      <c r="U9411">
        <v>0</v>
      </c>
      <c r="V9411" t="s">
        <v>85</v>
      </c>
      <c r="W9411">
        <v>663</v>
      </c>
      <c r="X9411" t="s">
        <v>44</v>
      </c>
      <c r="Y9411" t="s">
        <v>61</v>
      </c>
      <c r="Z9411">
        <v>0</v>
      </c>
      <c r="AA9411">
        <v>916</v>
      </c>
      <c r="AB9411">
        <v>14610</v>
      </c>
      <c r="AC9411" t="s">
        <v>46</v>
      </c>
    </row>
    <row r="9412" spans="1:29" x14ac:dyDescent="0.3">
      <c r="A9412" s="1" t="s">
        <v>29</v>
      </c>
      <c r="B9412" t="s">
        <v>74</v>
      </c>
      <c r="C9412" t="s">
        <v>1548</v>
      </c>
      <c r="D9412" t="s">
        <v>138</v>
      </c>
      <c r="E9412">
        <v>3</v>
      </c>
      <c r="F9412" t="s">
        <v>120</v>
      </c>
      <c r="G9412" t="s">
        <v>489</v>
      </c>
      <c r="H9412" t="s">
        <v>79</v>
      </c>
      <c r="I9412" t="s">
        <v>5746</v>
      </c>
      <c r="J9412" t="s">
        <v>485</v>
      </c>
      <c r="K9412">
        <f>1-231-570-6613</f>
        <v>-7413</v>
      </c>
      <c r="L9412" t="s">
        <v>14370</v>
      </c>
      <c r="M9412" t="s">
        <v>1146</v>
      </c>
      <c r="N9412" t="s">
        <v>58</v>
      </c>
      <c r="O9412">
        <v>16819</v>
      </c>
      <c r="P9412">
        <v>20391</v>
      </c>
      <c r="Q9412" t="s">
        <v>95</v>
      </c>
      <c r="R9412">
        <v>870</v>
      </c>
      <c r="S9412" s="2">
        <v>44716</v>
      </c>
      <c r="T9412" t="s">
        <v>42</v>
      </c>
      <c r="U9412">
        <v>0</v>
      </c>
      <c r="V9412" t="s">
        <v>85</v>
      </c>
      <c r="W9412">
        <v>533</v>
      </c>
      <c r="X9412" t="s">
        <v>44</v>
      </c>
      <c r="Y9412" t="s">
        <v>72</v>
      </c>
      <c r="Z9412">
        <v>1590</v>
      </c>
      <c r="AA9412">
        <v>735</v>
      </c>
      <c r="AB9412">
        <v>16896</v>
      </c>
      <c r="AC9412" t="s">
        <v>107</v>
      </c>
    </row>
    <row r="9413" spans="1:29" x14ac:dyDescent="0.3">
      <c r="A9413" s="1" t="s">
        <v>29</v>
      </c>
      <c r="B9413" t="s">
        <v>327</v>
      </c>
      <c r="C9413" t="s">
        <v>1336</v>
      </c>
      <c r="D9413" t="s">
        <v>257</v>
      </c>
      <c r="E9413">
        <v>3</v>
      </c>
      <c r="F9413" t="s">
        <v>64</v>
      </c>
      <c r="G9413" t="s">
        <v>258</v>
      </c>
      <c r="H9413" t="s">
        <v>35</v>
      </c>
      <c r="I9413" t="s">
        <v>341</v>
      </c>
      <c r="J9413" t="s">
        <v>4196</v>
      </c>
      <c r="K9413" t="s">
        <v>20002</v>
      </c>
      <c r="L9413" t="s">
        <v>20003</v>
      </c>
      <c r="M9413" t="s">
        <v>333</v>
      </c>
      <c r="N9413" t="s">
        <v>58</v>
      </c>
      <c r="O9413">
        <v>17814</v>
      </c>
      <c r="P9413">
        <v>22619</v>
      </c>
      <c r="Q9413" t="s">
        <v>41</v>
      </c>
      <c r="R9413">
        <v>302</v>
      </c>
      <c r="S9413" s="2">
        <v>45351</v>
      </c>
      <c r="T9413" t="s">
        <v>42</v>
      </c>
      <c r="U9413">
        <v>0</v>
      </c>
      <c r="V9413" t="s">
        <v>106</v>
      </c>
      <c r="W9413">
        <v>620</v>
      </c>
      <c r="X9413" t="s">
        <v>44</v>
      </c>
      <c r="Y9413" t="s">
        <v>61</v>
      </c>
      <c r="Z9413">
        <v>2033</v>
      </c>
      <c r="AA9413">
        <v>282</v>
      </c>
      <c r="AB9413">
        <v>21903</v>
      </c>
      <c r="AC9413" t="s">
        <v>73</v>
      </c>
    </row>
    <row r="9414" spans="1:29" x14ac:dyDescent="0.3">
      <c r="A9414" s="1" t="s">
        <v>47</v>
      </c>
      <c r="B9414" t="s">
        <v>153</v>
      </c>
      <c r="C9414" t="s">
        <v>8836</v>
      </c>
      <c r="D9414" t="s">
        <v>257</v>
      </c>
      <c r="E9414">
        <v>2</v>
      </c>
      <c r="F9414" t="s">
        <v>77</v>
      </c>
      <c r="G9414" t="s">
        <v>1221</v>
      </c>
      <c r="H9414" t="s">
        <v>79</v>
      </c>
      <c r="I9414" t="s">
        <v>2161</v>
      </c>
      <c r="J9414" t="s">
        <v>3132</v>
      </c>
      <c r="K9414" t="s">
        <v>20004</v>
      </c>
      <c r="L9414" t="s">
        <v>20005</v>
      </c>
      <c r="M9414" t="s">
        <v>410</v>
      </c>
      <c r="N9414" t="s">
        <v>58</v>
      </c>
      <c r="O9414">
        <v>20561</v>
      </c>
      <c r="P9414">
        <v>24940</v>
      </c>
      <c r="Q9414" t="s">
        <v>59</v>
      </c>
      <c r="R9414">
        <v>376</v>
      </c>
      <c r="S9414" s="2">
        <v>45120</v>
      </c>
      <c r="T9414" t="s">
        <v>42</v>
      </c>
      <c r="U9414">
        <v>40883</v>
      </c>
      <c r="V9414" t="s">
        <v>43</v>
      </c>
      <c r="W9414">
        <v>481</v>
      </c>
      <c r="X9414" t="s">
        <v>44</v>
      </c>
      <c r="Y9414" t="s">
        <v>45</v>
      </c>
      <c r="Z9414">
        <v>4026</v>
      </c>
      <c r="AA9414">
        <v>438</v>
      </c>
      <c r="AB9414">
        <v>21496</v>
      </c>
      <c r="AC9414" t="s">
        <v>46</v>
      </c>
    </row>
    <row r="9415" spans="1:29" x14ac:dyDescent="0.3">
      <c r="A9415" s="1" t="s">
        <v>29</v>
      </c>
      <c r="B9415" t="s">
        <v>96</v>
      </c>
      <c r="C9415" t="s">
        <v>2973</v>
      </c>
      <c r="D9415" t="s">
        <v>236</v>
      </c>
      <c r="E9415">
        <v>1</v>
      </c>
      <c r="F9415" t="s">
        <v>129</v>
      </c>
      <c r="G9415" t="s">
        <v>395</v>
      </c>
      <c r="H9415" t="s">
        <v>79</v>
      </c>
      <c r="I9415" t="s">
        <v>464</v>
      </c>
      <c r="J9415" t="s">
        <v>657</v>
      </c>
      <c r="K9415" t="s">
        <v>20006</v>
      </c>
      <c r="L9415" t="s">
        <v>20007</v>
      </c>
      <c r="M9415" t="s">
        <v>1197</v>
      </c>
      <c r="N9415" t="s">
        <v>84</v>
      </c>
      <c r="O9415">
        <v>9202</v>
      </c>
      <c r="P9415">
        <v>14152</v>
      </c>
      <c r="Q9415" t="s">
        <v>59</v>
      </c>
      <c r="R9415">
        <v>280</v>
      </c>
      <c r="S9415" s="2">
        <v>44848</v>
      </c>
      <c r="T9415" t="s">
        <v>42</v>
      </c>
      <c r="U9415">
        <v>4476</v>
      </c>
      <c r="V9415" t="s">
        <v>43</v>
      </c>
      <c r="W9415">
        <v>629</v>
      </c>
      <c r="X9415" t="s">
        <v>44</v>
      </c>
      <c r="Y9415" t="s">
        <v>45</v>
      </c>
      <c r="Z9415">
        <v>0</v>
      </c>
      <c r="AA9415">
        <v>969</v>
      </c>
      <c r="AB9415">
        <v>13781</v>
      </c>
      <c r="AC9415" t="s">
        <v>73</v>
      </c>
    </row>
    <row r="9416" spans="1:29" x14ac:dyDescent="0.3">
      <c r="A9416" s="1" t="s">
        <v>47</v>
      </c>
      <c r="B9416" t="s">
        <v>176</v>
      </c>
      <c r="C9416" t="s">
        <v>2730</v>
      </c>
      <c r="D9416" t="s">
        <v>119</v>
      </c>
      <c r="E9416">
        <v>4</v>
      </c>
      <c r="F9416" t="s">
        <v>186</v>
      </c>
      <c r="G9416" t="s">
        <v>1504</v>
      </c>
      <c r="H9416" t="s">
        <v>79</v>
      </c>
      <c r="I9416" t="s">
        <v>1367</v>
      </c>
      <c r="J9416" t="s">
        <v>693</v>
      </c>
      <c r="K9416" t="s">
        <v>20008</v>
      </c>
      <c r="L9416" t="s">
        <v>20009</v>
      </c>
      <c r="M9416" t="s">
        <v>887</v>
      </c>
      <c r="N9416" t="s">
        <v>40</v>
      </c>
      <c r="O9416">
        <v>24639</v>
      </c>
      <c r="P9416">
        <v>27430</v>
      </c>
      <c r="Q9416" t="s">
        <v>59</v>
      </c>
      <c r="R9416">
        <v>134</v>
      </c>
      <c r="S9416" s="2">
        <v>44901</v>
      </c>
      <c r="T9416" s="2">
        <v>44911</v>
      </c>
      <c r="U9416">
        <v>22533</v>
      </c>
      <c r="V9416" t="s">
        <v>43</v>
      </c>
      <c r="W9416">
        <v>648</v>
      </c>
      <c r="X9416" t="s">
        <v>60</v>
      </c>
      <c r="Y9416" t="s">
        <v>45</v>
      </c>
      <c r="Z9416">
        <v>0</v>
      </c>
      <c r="AA9416">
        <v>725</v>
      </c>
      <c r="AB9416">
        <v>24748</v>
      </c>
      <c r="AC9416" t="s">
        <v>46</v>
      </c>
    </row>
    <row r="9417" spans="1:29" x14ac:dyDescent="0.3">
      <c r="A9417" s="1" t="s">
        <v>47</v>
      </c>
      <c r="B9417" t="s">
        <v>145</v>
      </c>
      <c r="C9417" t="s">
        <v>445</v>
      </c>
      <c r="D9417" t="s">
        <v>138</v>
      </c>
      <c r="E9417">
        <v>9</v>
      </c>
      <c r="F9417" t="s">
        <v>33</v>
      </c>
      <c r="G9417" t="s">
        <v>170</v>
      </c>
      <c r="H9417" t="s">
        <v>35</v>
      </c>
      <c r="I9417" t="s">
        <v>1940</v>
      </c>
      <c r="J9417" t="s">
        <v>319</v>
      </c>
      <c r="K9417" t="s">
        <v>20010</v>
      </c>
      <c r="L9417" t="s">
        <v>20011</v>
      </c>
      <c r="M9417" t="s">
        <v>152</v>
      </c>
      <c r="N9417" t="s">
        <v>84</v>
      </c>
      <c r="O9417">
        <v>20228</v>
      </c>
      <c r="P9417">
        <v>22489</v>
      </c>
      <c r="Q9417" t="s">
        <v>41</v>
      </c>
      <c r="R9417">
        <v>510</v>
      </c>
      <c r="S9417" s="2">
        <v>45280</v>
      </c>
      <c r="T9417" s="2">
        <v>45302</v>
      </c>
      <c r="U9417">
        <v>0</v>
      </c>
      <c r="V9417" t="s">
        <v>106</v>
      </c>
      <c r="W9417">
        <v>438</v>
      </c>
      <c r="X9417" t="s">
        <v>60</v>
      </c>
      <c r="Y9417" t="s">
        <v>61</v>
      </c>
      <c r="Z9417">
        <v>0</v>
      </c>
      <c r="AA9417">
        <v>234</v>
      </c>
      <c r="AB9417">
        <v>22082</v>
      </c>
      <c r="AC9417" t="s">
        <v>46</v>
      </c>
    </row>
    <row r="9418" spans="1:29" x14ac:dyDescent="0.3">
      <c r="A9418" s="1" t="s">
        <v>47</v>
      </c>
      <c r="B9418" t="s">
        <v>136</v>
      </c>
      <c r="C9418" t="s">
        <v>1386</v>
      </c>
      <c r="D9418" t="s">
        <v>352</v>
      </c>
      <c r="E9418">
        <v>2</v>
      </c>
      <c r="F9418" t="s">
        <v>33</v>
      </c>
      <c r="G9418" t="s">
        <v>209</v>
      </c>
      <c r="H9418" t="s">
        <v>35</v>
      </c>
      <c r="I9418" t="s">
        <v>2601</v>
      </c>
      <c r="J9418" t="s">
        <v>3693</v>
      </c>
      <c r="K9418" t="s">
        <v>20012</v>
      </c>
      <c r="L9418" t="s">
        <v>20013</v>
      </c>
      <c r="M9418" t="s">
        <v>1847</v>
      </c>
      <c r="N9418" t="s">
        <v>58</v>
      </c>
      <c r="O9418">
        <v>23381</v>
      </c>
      <c r="P9418">
        <v>27289</v>
      </c>
      <c r="Q9418" t="s">
        <v>41</v>
      </c>
      <c r="R9418">
        <v>771</v>
      </c>
      <c r="S9418" s="2">
        <v>44902</v>
      </c>
      <c r="T9418" t="s">
        <v>42</v>
      </c>
      <c r="U9418">
        <v>0</v>
      </c>
      <c r="V9418" t="s">
        <v>106</v>
      </c>
      <c r="W9418">
        <v>651</v>
      </c>
      <c r="X9418" t="s">
        <v>44</v>
      </c>
      <c r="Y9418" t="s">
        <v>61</v>
      </c>
      <c r="Z9418">
        <v>2139</v>
      </c>
      <c r="AA9418">
        <v>724</v>
      </c>
      <c r="AB9418">
        <v>25176</v>
      </c>
      <c r="AC9418" t="s">
        <v>73</v>
      </c>
    </row>
    <row r="9419" spans="1:29" x14ac:dyDescent="0.3">
      <c r="A9419" s="1" t="s">
        <v>47</v>
      </c>
      <c r="B9419" t="s">
        <v>117</v>
      </c>
      <c r="C9419" t="s">
        <v>920</v>
      </c>
      <c r="D9419" t="s">
        <v>138</v>
      </c>
      <c r="E9419">
        <v>6</v>
      </c>
      <c r="F9419" t="s">
        <v>271</v>
      </c>
      <c r="G9419" t="s">
        <v>272</v>
      </c>
      <c r="H9419" t="s">
        <v>79</v>
      </c>
      <c r="I9419" t="s">
        <v>3953</v>
      </c>
      <c r="J9419" t="s">
        <v>8289</v>
      </c>
      <c r="K9419">
        <v>3483751488</v>
      </c>
      <c r="L9419" t="s">
        <v>20014</v>
      </c>
      <c r="M9419" t="s">
        <v>1852</v>
      </c>
      <c r="N9419" t="s">
        <v>58</v>
      </c>
      <c r="O9419">
        <v>6663</v>
      </c>
      <c r="P9419">
        <v>10671</v>
      </c>
      <c r="Q9419" t="s">
        <v>95</v>
      </c>
      <c r="R9419">
        <v>213</v>
      </c>
      <c r="S9419" s="2">
        <v>44468</v>
      </c>
      <c r="T9419" t="s">
        <v>42</v>
      </c>
      <c r="U9419">
        <v>0</v>
      </c>
      <c r="V9419" t="s">
        <v>43</v>
      </c>
      <c r="W9419">
        <v>642</v>
      </c>
      <c r="X9419" t="s">
        <v>44</v>
      </c>
      <c r="Y9419" t="s">
        <v>45</v>
      </c>
      <c r="Z9419">
        <v>3777</v>
      </c>
      <c r="AA9419">
        <v>590</v>
      </c>
      <c r="AB9419">
        <v>9346</v>
      </c>
      <c r="AC9419" t="s">
        <v>46</v>
      </c>
    </row>
    <row r="9420" spans="1:29" x14ac:dyDescent="0.3">
      <c r="A9420" s="1" t="s">
        <v>29</v>
      </c>
      <c r="B9420" t="s">
        <v>30</v>
      </c>
      <c r="C9420" t="s">
        <v>31</v>
      </c>
      <c r="D9420" t="s">
        <v>32</v>
      </c>
      <c r="E9420">
        <v>10</v>
      </c>
      <c r="F9420" t="s">
        <v>64</v>
      </c>
      <c r="G9420" t="s">
        <v>433</v>
      </c>
      <c r="H9420" t="s">
        <v>35</v>
      </c>
      <c r="I9420" t="s">
        <v>2994</v>
      </c>
      <c r="J9420" t="s">
        <v>16726</v>
      </c>
      <c r="K9420" t="s">
        <v>20015</v>
      </c>
      <c r="L9420" t="s">
        <v>20016</v>
      </c>
      <c r="M9420" t="s">
        <v>1121</v>
      </c>
      <c r="N9420" t="s">
        <v>58</v>
      </c>
      <c r="O9420">
        <v>12566</v>
      </c>
      <c r="P9420">
        <v>14652</v>
      </c>
      <c r="Q9420" t="s">
        <v>95</v>
      </c>
      <c r="R9420">
        <v>793</v>
      </c>
      <c r="S9420" s="2">
        <v>44390</v>
      </c>
      <c r="T9420" s="2">
        <v>44404</v>
      </c>
      <c r="U9420">
        <v>0</v>
      </c>
      <c r="V9420" t="s">
        <v>106</v>
      </c>
      <c r="W9420">
        <v>408</v>
      </c>
      <c r="X9420" t="s">
        <v>60</v>
      </c>
      <c r="Y9420" t="s">
        <v>61</v>
      </c>
      <c r="Z9420">
        <v>4904</v>
      </c>
      <c r="AA9420">
        <v>286</v>
      </c>
      <c r="AB9420">
        <v>14216</v>
      </c>
      <c r="AC9420" t="s">
        <v>107</v>
      </c>
    </row>
    <row r="9421" spans="1:29" x14ac:dyDescent="0.3">
      <c r="A9421" s="1" t="s">
        <v>47</v>
      </c>
      <c r="B9421" t="s">
        <v>145</v>
      </c>
      <c r="C9421" t="s">
        <v>146</v>
      </c>
      <c r="D9421" t="s">
        <v>76</v>
      </c>
      <c r="E9421">
        <v>3</v>
      </c>
      <c r="F9421" t="s">
        <v>33</v>
      </c>
      <c r="G9421" t="s">
        <v>170</v>
      </c>
      <c r="H9421" t="s">
        <v>79</v>
      </c>
      <c r="I9421" t="s">
        <v>188</v>
      </c>
      <c r="J9421" t="s">
        <v>102</v>
      </c>
      <c r="K9421" t="s">
        <v>20017</v>
      </c>
      <c r="L9421" t="s">
        <v>20018</v>
      </c>
      <c r="M9421" t="s">
        <v>708</v>
      </c>
      <c r="N9421" t="s">
        <v>58</v>
      </c>
      <c r="O9421">
        <v>3272</v>
      </c>
      <c r="P9421">
        <v>6609</v>
      </c>
      <c r="Q9421" t="s">
        <v>95</v>
      </c>
      <c r="R9421">
        <v>181</v>
      </c>
      <c r="S9421" s="2">
        <v>44348</v>
      </c>
      <c r="T9421" s="2">
        <v>44353</v>
      </c>
      <c r="U9421">
        <v>0</v>
      </c>
      <c r="V9421" t="s">
        <v>85</v>
      </c>
      <c r="W9421">
        <v>445</v>
      </c>
      <c r="X9421" t="s">
        <v>60</v>
      </c>
      <c r="Y9421" t="s">
        <v>72</v>
      </c>
      <c r="Z9421">
        <v>1116</v>
      </c>
      <c r="AA9421">
        <v>487</v>
      </c>
      <c r="AB9421">
        <v>6007</v>
      </c>
      <c r="AC9421" t="s">
        <v>107</v>
      </c>
    </row>
    <row r="9422" spans="1:29" x14ac:dyDescent="0.3">
      <c r="A9422" s="1" t="s">
        <v>47</v>
      </c>
      <c r="B9422" t="s">
        <v>108</v>
      </c>
      <c r="C9422" t="s">
        <v>439</v>
      </c>
      <c r="D9422" t="s">
        <v>119</v>
      </c>
      <c r="E9422">
        <v>8</v>
      </c>
      <c r="F9422" t="s">
        <v>120</v>
      </c>
      <c r="G9422" t="s">
        <v>820</v>
      </c>
      <c r="H9422" t="s">
        <v>79</v>
      </c>
      <c r="I9422" t="s">
        <v>140</v>
      </c>
      <c r="J9422" t="s">
        <v>2081</v>
      </c>
      <c r="K9422" t="s">
        <v>20019</v>
      </c>
      <c r="L9422" t="s">
        <v>20020</v>
      </c>
      <c r="M9422" t="s">
        <v>116</v>
      </c>
      <c r="N9422" t="s">
        <v>58</v>
      </c>
      <c r="O9422">
        <v>28226</v>
      </c>
      <c r="P9422">
        <v>32600</v>
      </c>
      <c r="Q9422" t="s">
        <v>41</v>
      </c>
      <c r="R9422">
        <v>262</v>
      </c>
      <c r="S9422" s="2">
        <v>44779</v>
      </c>
      <c r="T9422" t="s">
        <v>42</v>
      </c>
      <c r="U9422">
        <v>0</v>
      </c>
      <c r="V9422" t="s">
        <v>71</v>
      </c>
      <c r="W9422">
        <v>778</v>
      </c>
      <c r="X9422" t="s">
        <v>44</v>
      </c>
      <c r="Y9422" t="s">
        <v>61</v>
      </c>
      <c r="Z9422">
        <v>3882</v>
      </c>
      <c r="AA9422">
        <v>230</v>
      </c>
      <c r="AB9422">
        <v>32544</v>
      </c>
      <c r="AC9422" t="s">
        <v>107</v>
      </c>
    </row>
    <row r="9423" spans="1:29" x14ac:dyDescent="0.3">
      <c r="A9423" s="1" t="s">
        <v>29</v>
      </c>
      <c r="B9423" t="s">
        <v>62</v>
      </c>
      <c r="C9423" t="s">
        <v>666</v>
      </c>
      <c r="D9423" t="s">
        <v>138</v>
      </c>
      <c r="E9423">
        <v>7</v>
      </c>
      <c r="F9423" t="s">
        <v>186</v>
      </c>
      <c r="G9423" t="s">
        <v>463</v>
      </c>
      <c r="H9423" t="s">
        <v>35</v>
      </c>
      <c r="I9423" t="s">
        <v>216</v>
      </c>
      <c r="J9423" t="s">
        <v>706</v>
      </c>
      <c r="K9423" t="s">
        <v>20021</v>
      </c>
      <c r="L9423" t="s">
        <v>20022</v>
      </c>
      <c r="M9423" t="s">
        <v>326</v>
      </c>
      <c r="N9423" t="s">
        <v>94</v>
      </c>
      <c r="O9423">
        <v>28505</v>
      </c>
      <c r="P9423">
        <v>32296</v>
      </c>
      <c r="Q9423" t="s">
        <v>59</v>
      </c>
      <c r="R9423">
        <v>69</v>
      </c>
      <c r="S9423" s="2">
        <v>44887</v>
      </c>
      <c r="T9423" s="2">
        <v>44906</v>
      </c>
      <c r="U9423">
        <v>32622</v>
      </c>
      <c r="V9423" t="s">
        <v>43</v>
      </c>
      <c r="W9423">
        <v>538</v>
      </c>
      <c r="X9423" t="s">
        <v>60</v>
      </c>
      <c r="Y9423" t="s">
        <v>61</v>
      </c>
      <c r="Z9423">
        <v>0</v>
      </c>
      <c r="AA9423">
        <v>311</v>
      </c>
      <c r="AB9423">
        <v>29317</v>
      </c>
      <c r="AC9423" t="s">
        <v>46</v>
      </c>
    </row>
    <row r="9424" spans="1:29" x14ac:dyDescent="0.3">
      <c r="A9424" s="1" t="s">
        <v>47</v>
      </c>
      <c r="B9424" t="s">
        <v>48</v>
      </c>
      <c r="C9424" t="s">
        <v>1453</v>
      </c>
      <c r="D9424" t="s">
        <v>155</v>
      </c>
      <c r="E9424">
        <v>1</v>
      </c>
      <c r="F9424" t="s">
        <v>64</v>
      </c>
      <c r="G9424" t="s">
        <v>258</v>
      </c>
      <c r="H9424" t="s">
        <v>35</v>
      </c>
      <c r="I9424" t="s">
        <v>496</v>
      </c>
      <c r="J9424" t="s">
        <v>16726</v>
      </c>
      <c r="K9424" t="s">
        <v>20023</v>
      </c>
      <c r="L9424" t="s">
        <v>20024</v>
      </c>
      <c r="M9424" t="s">
        <v>303</v>
      </c>
      <c r="N9424" t="s">
        <v>58</v>
      </c>
      <c r="O9424">
        <v>13000</v>
      </c>
      <c r="P9424">
        <v>17092</v>
      </c>
      <c r="Q9424" t="s">
        <v>95</v>
      </c>
      <c r="R9424">
        <v>879</v>
      </c>
      <c r="S9424" s="2">
        <v>44566</v>
      </c>
      <c r="T9424" s="2">
        <v>44588</v>
      </c>
      <c r="U9424">
        <v>0</v>
      </c>
      <c r="V9424" t="s">
        <v>106</v>
      </c>
      <c r="W9424">
        <v>812</v>
      </c>
      <c r="X9424" t="s">
        <v>60</v>
      </c>
      <c r="Y9424" t="s">
        <v>61</v>
      </c>
      <c r="Z9424">
        <v>4292</v>
      </c>
      <c r="AA9424">
        <v>821</v>
      </c>
      <c r="AB9424">
        <v>15670</v>
      </c>
      <c r="AC9424" t="s">
        <v>107</v>
      </c>
    </row>
    <row r="9425" spans="1:29" x14ac:dyDescent="0.3">
      <c r="A9425" s="1" t="s">
        <v>47</v>
      </c>
      <c r="B9425" t="s">
        <v>136</v>
      </c>
      <c r="C9425" t="s">
        <v>1386</v>
      </c>
      <c r="D9425" t="s">
        <v>257</v>
      </c>
      <c r="E9425">
        <v>6</v>
      </c>
      <c r="F9425" t="s">
        <v>64</v>
      </c>
      <c r="G9425" t="s">
        <v>65</v>
      </c>
      <c r="H9425" t="s">
        <v>79</v>
      </c>
      <c r="I9425" t="s">
        <v>3831</v>
      </c>
      <c r="J9425" t="s">
        <v>2280</v>
      </c>
      <c r="K9425" t="s">
        <v>20025</v>
      </c>
      <c r="L9425" t="s">
        <v>20026</v>
      </c>
      <c r="M9425" t="s">
        <v>227</v>
      </c>
      <c r="N9425" t="s">
        <v>40</v>
      </c>
      <c r="O9425">
        <v>16941</v>
      </c>
      <c r="P9425">
        <v>19546</v>
      </c>
      <c r="Q9425" t="s">
        <v>59</v>
      </c>
      <c r="R9425">
        <v>138</v>
      </c>
      <c r="S9425" s="2">
        <v>44299</v>
      </c>
      <c r="T9425" t="s">
        <v>42</v>
      </c>
      <c r="U9425">
        <v>47016</v>
      </c>
      <c r="V9425" t="s">
        <v>106</v>
      </c>
      <c r="W9425">
        <v>553</v>
      </c>
      <c r="X9425" t="s">
        <v>44</v>
      </c>
      <c r="Y9425" t="s">
        <v>61</v>
      </c>
      <c r="Z9425">
        <v>0</v>
      </c>
      <c r="AA9425">
        <v>652</v>
      </c>
      <c r="AB9425">
        <v>18985</v>
      </c>
      <c r="AC9425" t="s">
        <v>107</v>
      </c>
    </row>
    <row r="9426" spans="1:29" x14ac:dyDescent="0.3">
      <c r="A9426" s="1" t="s">
        <v>47</v>
      </c>
      <c r="B9426" t="s">
        <v>145</v>
      </c>
      <c r="C9426" t="s">
        <v>1527</v>
      </c>
      <c r="D9426" t="s">
        <v>32</v>
      </c>
      <c r="E9426">
        <v>9</v>
      </c>
      <c r="F9426" t="s">
        <v>33</v>
      </c>
      <c r="G9426" t="s">
        <v>34</v>
      </c>
      <c r="H9426" t="s">
        <v>35</v>
      </c>
      <c r="I9426" t="s">
        <v>2684</v>
      </c>
      <c r="J9426" t="s">
        <v>224</v>
      </c>
      <c r="K9426" t="s">
        <v>20027</v>
      </c>
      <c r="L9426" t="s">
        <v>20028</v>
      </c>
      <c r="M9426" t="s">
        <v>1762</v>
      </c>
      <c r="N9426" t="s">
        <v>94</v>
      </c>
      <c r="O9426">
        <v>21128</v>
      </c>
      <c r="P9426">
        <v>23278</v>
      </c>
      <c r="Q9426" t="s">
        <v>95</v>
      </c>
      <c r="R9426">
        <v>172</v>
      </c>
      <c r="S9426" s="2">
        <v>44847</v>
      </c>
      <c r="T9426" t="s">
        <v>42</v>
      </c>
      <c r="U9426">
        <v>0</v>
      </c>
      <c r="V9426" t="s">
        <v>106</v>
      </c>
      <c r="W9426">
        <v>690</v>
      </c>
      <c r="X9426" t="s">
        <v>44</v>
      </c>
      <c r="Y9426" t="s">
        <v>45</v>
      </c>
      <c r="Z9426">
        <v>0</v>
      </c>
      <c r="AA9426">
        <v>641</v>
      </c>
      <c r="AB9426">
        <v>22119</v>
      </c>
      <c r="AC9426" t="s">
        <v>107</v>
      </c>
    </row>
    <row r="9427" spans="1:29" x14ac:dyDescent="0.3">
      <c r="A9427" s="1" t="s">
        <v>47</v>
      </c>
      <c r="B9427" t="s">
        <v>161</v>
      </c>
      <c r="C9427" t="s">
        <v>2203</v>
      </c>
      <c r="D9427" t="s">
        <v>352</v>
      </c>
      <c r="E9427">
        <v>4</v>
      </c>
      <c r="F9427" t="s">
        <v>33</v>
      </c>
      <c r="G9427" t="s">
        <v>34</v>
      </c>
      <c r="H9427" t="s">
        <v>79</v>
      </c>
      <c r="I9427" t="s">
        <v>1302</v>
      </c>
      <c r="J9427" t="s">
        <v>502</v>
      </c>
      <c r="K9427" t="s">
        <v>20029</v>
      </c>
      <c r="L9427" t="s">
        <v>20030</v>
      </c>
      <c r="M9427" t="s">
        <v>283</v>
      </c>
      <c r="N9427" t="s">
        <v>94</v>
      </c>
      <c r="O9427">
        <v>14349</v>
      </c>
      <c r="P9427">
        <v>17121</v>
      </c>
      <c r="Q9427" t="s">
        <v>59</v>
      </c>
      <c r="R9427">
        <v>329</v>
      </c>
      <c r="S9427" s="2">
        <v>45260</v>
      </c>
      <c r="T9427" t="s">
        <v>42</v>
      </c>
      <c r="U9427">
        <v>18644</v>
      </c>
      <c r="V9427" t="s">
        <v>43</v>
      </c>
      <c r="W9427">
        <v>676</v>
      </c>
      <c r="X9427" t="s">
        <v>44</v>
      </c>
      <c r="Y9427" t="s">
        <v>72</v>
      </c>
      <c r="Z9427">
        <v>0</v>
      </c>
      <c r="AA9427">
        <v>776</v>
      </c>
      <c r="AB9427">
        <v>17008</v>
      </c>
      <c r="AC9427" t="s">
        <v>46</v>
      </c>
    </row>
    <row r="9428" spans="1:29" x14ac:dyDescent="0.3">
      <c r="A9428" s="1" t="s">
        <v>29</v>
      </c>
      <c r="B9428" t="s">
        <v>541</v>
      </c>
      <c r="C9428" t="s">
        <v>1803</v>
      </c>
      <c r="D9428" t="s">
        <v>201</v>
      </c>
      <c r="E9428">
        <v>7</v>
      </c>
      <c r="F9428" t="s">
        <v>99</v>
      </c>
      <c r="G9428" t="s">
        <v>1638</v>
      </c>
      <c r="H9428" t="s">
        <v>35</v>
      </c>
      <c r="I9428" t="s">
        <v>523</v>
      </c>
      <c r="J9428" t="s">
        <v>211</v>
      </c>
      <c r="K9428" t="s">
        <v>20031</v>
      </c>
      <c r="L9428" t="s">
        <v>20032</v>
      </c>
      <c r="M9428" t="s">
        <v>1715</v>
      </c>
      <c r="N9428" t="s">
        <v>94</v>
      </c>
      <c r="O9428">
        <v>11089</v>
      </c>
      <c r="P9428">
        <v>13762</v>
      </c>
      <c r="Q9428" t="s">
        <v>59</v>
      </c>
      <c r="R9428">
        <v>475</v>
      </c>
      <c r="S9428" s="2">
        <v>44687</v>
      </c>
      <c r="T9428" t="s">
        <v>42</v>
      </c>
      <c r="U9428">
        <v>14796</v>
      </c>
      <c r="V9428" t="s">
        <v>106</v>
      </c>
      <c r="W9428">
        <v>436</v>
      </c>
      <c r="X9428" t="s">
        <v>44</v>
      </c>
      <c r="Y9428" t="s">
        <v>72</v>
      </c>
      <c r="Z9428">
        <v>0</v>
      </c>
      <c r="AA9428">
        <v>639</v>
      </c>
      <c r="AB9428">
        <v>12551</v>
      </c>
      <c r="AC9428" t="s">
        <v>73</v>
      </c>
    </row>
    <row r="9429" spans="1:29" x14ac:dyDescent="0.3">
      <c r="A9429" s="1" t="s">
        <v>47</v>
      </c>
      <c r="B9429" t="s">
        <v>108</v>
      </c>
      <c r="C9429" t="s">
        <v>1763</v>
      </c>
      <c r="D9429" t="s">
        <v>98</v>
      </c>
      <c r="E9429">
        <v>1</v>
      </c>
      <c r="F9429" t="s">
        <v>129</v>
      </c>
      <c r="G9429" t="s">
        <v>163</v>
      </c>
      <c r="H9429" t="s">
        <v>79</v>
      </c>
      <c r="I9429" t="s">
        <v>210</v>
      </c>
      <c r="J9429" t="s">
        <v>3693</v>
      </c>
      <c r="K9429" t="s">
        <v>20033</v>
      </c>
      <c r="L9429" t="s">
        <v>20034</v>
      </c>
      <c r="M9429" t="s">
        <v>1422</v>
      </c>
      <c r="N9429" t="s">
        <v>40</v>
      </c>
      <c r="O9429">
        <v>13367</v>
      </c>
      <c r="P9429">
        <v>15934</v>
      </c>
      <c r="Q9429" t="s">
        <v>41</v>
      </c>
      <c r="R9429">
        <v>465</v>
      </c>
      <c r="S9429" s="2">
        <v>44334</v>
      </c>
      <c r="T9429" t="s">
        <v>42</v>
      </c>
      <c r="U9429">
        <v>0</v>
      </c>
      <c r="V9429" t="s">
        <v>106</v>
      </c>
      <c r="W9429">
        <v>712</v>
      </c>
      <c r="X9429" t="s">
        <v>44</v>
      </c>
      <c r="Y9429" t="s">
        <v>45</v>
      </c>
      <c r="Z9429">
        <v>0</v>
      </c>
      <c r="AA9429">
        <v>535</v>
      </c>
      <c r="AB9429">
        <v>14046</v>
      </c>
      <c r="AC9429" t="s">
        <v>73</v>
      </c>
    </row>
    <row r="9430" spans="1:29" x14ac:dyDescent="0.3">
      <c r="A9430" s="1" t="s">
        <v>47</v>
      </c>
      <c r="B9430" t="s">
        <v>153</v>
      </c>
      <c r="C9430" t="s">
        <v>1932</v>
      </c>
      <c r="D9430" t="s">
        <v>32</v>
      </c>
      <c r="E9430">
        <v>3</v>
      </c>
      <c r="F9430" t="s">
        <v>51</v>
      </c>
      <c r="G9430" t="s">
        <v>1427</v>
      </c>
      <c r="H9430" t="s">
        <v>35</v>
      </c>
      <c r="I9430" t="s">
        <v>4518</v>
      </c>
      <c r="J9430" t="s">
        <v>428</v>
      </c>
      <c r="K9430" t="s">
        <v>20035</v>
      </c>
      <c r="L9430" t="s">
        <v>20036</v>
      </c>
      <c r="M9430" t="s">
        <v>255</v>
      </c>
      <c r="N9430" t="s">
        <v>94</v>
      </c>
      <c r="O9430">
        <v>12244</v>
      </c>
      <c r="P9430">
        <v>16848</v>
      </c>
      <c r="Q9430" t="s">
        <v>41</v>
      </c>
      <c r="R9430">
        <v>365</v>
      </c>
      <c r="S9430" s="2">
        <v>44429</v>
      </c>
      <c r="T9430" s="2">
        <v>44445</v>
      </c>
      <c r="U9430">
        <v>0</v>
      </c>
      <c r="V9430" t="s">
        <v>85</v>
      </c>
      <c r="W9430">
        <v>836</v>
      </c>
      <c r="X9430" t="s">
        <v>60</v>
      </c>
      <c r="Y9430" t="s">
        <v>72</v>
      </c>
      <c r="Z9430">
        <v>0</v>
      </c>
      <c r="AA9430">
        <v>22</v>
      </c>
      <c r="AB9430">
        <v>16075</v>
      </c>
      <c r="AC9430" t="s">
        <v>107</v>
      </c>
    </row>
    <row r="9431" spans="1:29" x14ac:dyDescent="0.3">
      <c r="A9431" s="1" t="s">
        <v>29</v>
      </c>
      <c r="B9431" t="s">
        <v>327</v>
      </c>
      <c r="C9431" t="s">
        <v>994</v>
      </c>
      <c r="D9431" t="s">
        <v>128</v>
      </c>
      <c r="E9431">
        <v>2</v>
      </c>
      <c r="F9431" t="s">
        <v>51</v>
      </c>
      <c r="G9431" t="s">
        <v>52</v>
      </c>
      <c r="H9431" t="s">
        <v>79</v>
      </c>
      <c r="I9431" t="s">
        <v>3347</v>
      </c>
      <c r="J9431" t="s">
        <v>245</v>
      </c>
      <c r="K9431">
        <v>5790309762</v>
      </c>
      <c r="L9431" t="s">
        <v>20037</v>
      </c>
      <c r="M9431" t="s">
        <v>999</v>
      </c>
      <c r="N9431" t="s">
        <v>40</v>
      </c>
      <c r="O9431">
        <v>15750</v>
      </c>
      <c r="P9431">
        <v>19285</v>
      </c>
      <c r="Q9431" t="s">
        <v>95</v>
      </c>
      <c r="R9431">
        <v>528</v>
      </c>
      <c r="S9431" s="2">
        <v>44977</v>
      </c>
      <c r="T9431" t="s">
        <v>42</v>
      </c>
      <c r="U9431">
        <v>0</v>
      </c>
      <c r="V9431" t="s">
        <v>43</v>
      </c>
      <c r="W9431">
        <v>750</v>
      </c>
      <c r="X9431" t="s">
        <v>44</v>
      </c>
      <c r="Y9431" t="s">
        <v>45</v>
      </c>
      <c r="Z9431">
        <v>0</v>
      </c>
      <c r="AA9431">
        <v>173</v>
      </c>
      <c r="AB9431">
        <v>15982</v>
      </c>
      <c r="AC9431" t="s">
        <v>73</v>
      </c>
    </row>
    <row r="9432" spans="1:29" x14ac:dyDescent="0.3">
      <c r="A9432" s="1" t="s">
        <v>47</v>
      </c>
      <c r="B9432" t="s">
        <v>592</v>
      </c>
      <c r="C9432" t="s">
        <v>2701</v>
      </c>
      <c r="D9432" t="s">
        <v>50</v>
      </c>
      <c r="E9432">
        <v>9</v>
      </c>
      <c r="F9432" t="s">
        <v>186</v>
      </c>
      <c r="G9432" t="s">
        <v>463</v>
      </c>
      <c r="H9432" t="s">
        <v>35</v>
      </c>
      <c r="I9432" t="s">
        <v>883</v>
      </c>
      <c r="J9432" t="s">
        <v>1148</v>
      </c>
      <c r="K9432" t="s">
        <v>20038</v>
      </c>
      <c r="L9432" t="s">
        <v>20039</v>
      </c>
      <c r="M9432" t="s">
        <v>2150</v>
      </c>
      <c r="N9432" t="s">
        <v>84</v>
      </c>
      <c r="O9432">
        <v>21968</v>
      </c>
      <c r="P9432">
        <v>25085</v>
      </c>
      <c r="Q9432" t="s">
        <v>41</v>
      </c>
      <c r="R9432">
        <v>143</v>
      </c>
      <c r="S9432" s="2">
        <v>44812</v>
      </c>
      <c r="T9432" s="2">
        <v>44840</v>
      </c>
      <c r="U9432">
        <v>0</v>
      </c>
      <c r="V9432" t="s">
        <v>85</v>
      </c>
      <c r="W9432">
        <v>638</v>
      </c>
      <c r="X9432" t="s">
        <v>60</v>
      </c>
      <c r="Y9432" t="s">
        <v>61</v>
      </c>
      <c r="Z9432">
        <v>0</v>
      </c>
      <c r="AA9432">
        <v>522</v>
      </c>
      <c r="AB9432">
        <v>25077</v>
      </c>
      <c r="AC9432" t="s">
        <v>107</v>
      </c>
    </row>
    <row r="9433" spans="1:29" x14ac:dyDescent="0.3">
      <c r="A9433" s="1" t="s">
        <v>47</v>
      </c>
      <c r="B9433" t="s">
        <v>176</v>
      </c>
      <c r="C9433" t="s">
        <v>898</v>
      </c>
      <c r="D9433" t="s">
        <v>178</v>
      </c>
      <c r="E9433">
        <v>6</v>
      </c>
      <c r="F9433" t="s">
        <v>99</v>
      </c>
      <c r="G9433" t="s">
        <v>558</v>
      </c>
      <c r="H9433" t="s">
        <v>35</v>
      </c>
      <c r="I9433" t="s">
        <v>2954</v>
      </c>
      <c r="J9433" t="s">
        <v>372</v>
      </c>
      <c r="K9433" t="s">
        <v>20040</v>
      </c>
      <c r="L9433" t="s">
        <v>20041</v>
      </c>
      <c r="M9433" t="s">
        <v>1507</v>
      </c>
      <c r="N9433" t="s">
        <v>84</v>
      </c>
      <c r="O9433">
        <v>11851</v>
      </c>
      <c r="P9433">
        <v>15558</v>
      </c>
      <c r="Q9433" t="s">
        <v>41</v>
      </c>
      <c r="R9433">
        <v>719</v>
      </c>
      <c r="S9433" s="2">
        <v>44827</v>
      </c>
      <c r="T9433" t="s">
        <v>42</v>
      </c>
      <c r="U9433">
        <v>0</v>
      </c>
      <c r="V9433" t="s">
        <v>71</v>
      </c>
      <c r="W9433">
        <v>725</v>
      </c>
      <c r="X9433" t="s">
        <v>44</v>
      </c>
      <c r="Y9433" t="s">
        <v>61</v>
      </c>
      <c r="Z9433">
        <v>0</v>
      </c>
      <c r="AA9433">
        <v>264</v>
      </c>
      <c r="AB9433">
        <v>15250</v>
      </c>
      <c r="AC9433" t="s">
        <v>73</v>
      </c>
    </row>
    <row r="9434" spans="1:29" x14ac:dyDescent="0.3">
      <c r="A9434" s="1" t="s">
        <v>29</v>
      </c>
      <c r="B9434" t="s">
        <v>86</v>
      </c>
      <c r="C9434" t="s">
        <v>1925</v>
      </c>
      <c r="D9434" t="s">
        <v>236</v>
      </c>
      <c r="E9434">
        <v>9</v>
      </c>
      <c r="F9434" t="s">
        <v>33</v>
      </c>
      <c r="G9434" t="s">
        <v>728</v>
      </c>
      <c r="H9434" t="s">
        <v>79</v>
      </c>
      <c r="I9434" t="s">
        <v>156</v>
      </c>
      <c r="J9434" t="s">
        <v>1302</v>
      </c>
      <c r="K9434" t="s">
        <v>20042</v>
      </c>
      <c r="L9434" t="s">
        <v>20043</v>
      </c>
      <c r="M9434" t="s">
        <v>350</v>
      </c>
      <c r="N9434" t="s">
        <v>40</v>
      </c>
      <c r="O9434">
        <v>11414</v>
      </c>
      <c r="P9434">
        <v>14801</v>
      </c>
      <c r="Q9434" t="s">
        <v>59</v>
      </c>
      <c r="R9434">
        <v>194</v>
      </c>
      <c r="S9434" s="2">
        <v>44457</v>
      </c>
      <c r="T9434" s="2">
        <v>44463</v>
      </c>
      <c r="U9434">
        <v>22271</v>
      </c>
      <c r="V9434" t="s">
        <v>85</v>
      </c>
      <c r="W9434">
        <v>553</v>
      </c>
      <c r="X9434" t="s">
        <v>60</v>
      </c>
      <c r="Y9434" t="s">
        <v>72</v>
      </c>
      <c r="Z9434">
        <v>0</v>
      </c>
      <c r="AA9434">
        <v>926</v>
      </c>
      <c r="AB9434">
        <v>13456</v>
      </c>
      <c r="AC9434" t="s">
        <v>73</v>
      </c>
    </row>
    <row r="9435" spans="1:29" x14ac:dyDescent="0.3">
      <c r="A9435" s="1" t="s">
        <v>29</v>
      </c>
      <c r="B9435" t="s">
        <v>62</v>
      </c>
      <c r="C9435" t="s">
        <v>462</v>
      </c>
      <c r="D9435" t="s">
        <v>32</v>
      </c>
      <c r="E9435">
        <v>5</v>
      </c>
      <c r="F9435" t="s">
        <v>33</v>
      </c>
      <c r="G9435" t="s">
        <v>170</v>
      </c>
      <c r="H9435" t="s">
        <v>79</v>
      </c>
      <c r="I9435" t="s">
        <v>502</v>
      </c>
      <c r="J9435" t="s">
        <v>1892</v>
      </c>
      <c r="K9435" s="3" t="s">
        <v>20044</v>
      </c>
      <c r="L9435" t="s">
        <v>20045</v>
      </c>
      <c r="M9435" t="s">
        <v>584</v>
      </c>
      <c r="N9435" t="s">
        <v>40</v>
      </c>
      <c r="O9435">
        <v>3762</v>
      </c>
      <c r="P9435">
        <v>8560</v>
      </c>
      <c r="Q9435" t="s">
        <v>41</v>
      </c>
      <c r="R9435">
        <v>160</v>
      </c>
      <c r="S9435" s="2">
        <v>44327</v>
      </c>
      <c r="T9435" t="s">
        <v>42</v>
      </c>
      <c r="U9435">
        <v>0</v>
      </c>
      <c r="V9435" t="s">
        <v>43</v>
      </c>
      <c r="W9435">
        <v>623</v>
      </c>
      <c r="X9435" t="s">
        <v>44</v>
      </c>
      <c r="Y9435" t="s">
        <v>61</v>
      </c>
      <c r="Z9435">
        <v>0</v>
      </c>
      <c r="AA9435">
        <v>114</v>
      </c>
      <c r="AB9435">
        <v>8073</v>
      </c>
      <c r="AC9435" t="s">
        <v>73</v>
      </c>
    </row>
    <row r="9436" spans="1:29" x14ac:dyDescent="0.3">
      <c r="A9436" s="1" t="s">
        <v>29</v>
      </c>
      <c r="B9436" t="s">
        <v>86</v>
      </c>
      <c r="C9436" t="s">
        <v>1109</v>
      </c>
      <c r="D9436" t="s">
        <v>185</v>
      </c>
      <c r="E9436">
        <v>10</v>
      </c>
      <c r="F9436" t="s">
        <v>129</v>
      </c>
      <c r="G9436" t="s">
        <v>298</v>
      </c>
      <c r="H9436" t="s">
        <v>35</v>
      </c>
      <c r="I9436" t="s">
        <v>838</v>
      </c>
      <c r="J9436" t="s">
        <v>172</v>
      </c>
      <c r="K9436" t="s">
        <v>20046</v>
      </c>
      <c r="L9436" t="s">
        <v>20047</v>
      </c>
      <c r="M9436" t="s">
        <v>350</v>
      </c>
      <c r="N9436" t="s">
        <v>84</v>
      </c>
      <c r="O9436">
        <v>22797</v>
      </c>
      <c r="P9436">
        <v>25410</v>
      </c>
      <c r="Q9436" t="s">
        <v>41</v>
      </c>
      <c r="R9436">
        <v>128</v>
      </c>
      <c r="S9436" s="2">
        <v>44957</v>
      </c>
      <c r="T9436" s="2">
        <v>44971</v>
      </c>
      <c r="U9436">
        <v>0</v>
      </c>
      <c r="V9436" t="s">
        <v>71</v>
      </c>
      <c r="W9436">
        <v>774</v>
      </c>
      <c r="X9436" t="s">
        <v>60</v>
      </c>
      <c r="Y9436" t="s">
        <v>61</v>
      </c>
      <c r="Z9436">
        <v>0</v>
      </c>
      <c r="AA9436">
        <v>174</v>
      </c>
      <c r="AB9436">
        <v>25299</v>
      </c>
      <c r="AC9436" t="s">
        <v>46</v>
      </c>
    </row>
    <row r="9437" spans="1:29" x14ac:dyDescent="0.3">
      <c r="A9437" s="1" t="s">
        <v>47</v>
      </c>
      <c r="B9437" t="s">
        <v>592</v>
      </c>
      <c r="C9437" t="s">
        <v>2088</v>
      </c>
      <c r="D9437" t="s">
        <v>387</v>
      </c>
      <c r="E9437">
        <v>9</v>
      </c>
      <c r="F9437" t="s">
        <v>33</v>
      </c>
      <c r="G9437" t="s">
        <v>170</v>
      </c>
      <c r="H9437" t="s">
        <v>35</v>
      </c>
      <c r="I9437" t="s">
        <v>3013</v>
      </c>
      <c r="J9437" t="s">
        <v>1567</v>
      </c>
      <c r="K9437" t="s">
        <v>20048</v>
      </c>
      <c r="L9437" t="s">
        <v>20049</v>
      </c>
      <c r="M9437" t="s">
        <v>598</v>
      </c>
      <c r="N9437" t="s">
        <v>40</v>
      </c>
      <c r="O9437">
        <v>16554</v>
      </c>
      <c r="P9437">
        <v>18698</v>
      </c>
      <c r="Q9437" t="s">
        <v>59</v>
      </c>
      <c r="R9437">
        <v>713</v>
      </c>
      <c r="S9437" s="2">
        <v>44780</v>
      </c>
      <c r="T9437" s="2">
        <v>44787</v>
      </c>
      <c r="U9437">
        <v>46220</v>
      </c>
      <c r="V9437" t="s">
        <v>106</v>
      </c>
      <c r="W9437">
        <v>455</v>
      </c>
      <c r="X9437" t="s">
        <v>60</v>
      </c>
      <c r="Y9437" t="s">
        <v>45</v>
      </c>
      <c r="Z9437">
        <v>0</v>
      </c>
      <c r="AA9437">
        <v>209</v>
      </c>
      <c r="AB9437">
        <v>17075</v>
      </c>
      <c r="AC9437" t="s">
        <v>46</v>
      </c>
    </row>
    <row r="9438" spans="1:29" x14ac:dyDescent="0.3">
      <c r="A9438" s="1" t="s">
        <v>47</v>
      </c>
      <c r="B9438" t="s">
        <v>234</v>
      </c>
      <c r="C9438" t="s">
        <v>742</v>
      </c>
      <c r="D9438" t="s">
        <v>155</v>
      </c>
      <c r="E9438">
        <v>8</v>
      </c>
      <c r="F9438" t="s">
        <v>120</v>
      </c>
      <c r="G9438" t="s">
        <v>194</v>
      </c>
      <c r="H9438" t="s">
        <v>35</v>
      </c>
      <c r="I9438" t="s">
        <v>1287</v>
      </c>
      <c r="J9438" t="s">
        <v>2310</v>
      </c>
      <c r="K9438" t="s">
        <v>20050</v>
      </c>
      <c r="L9438" t="s">
        <v>20051</v>
      </c>
      <c r="M9438" t="s">
        <v>810</v>
      </c>
      <c r="N9438" t="s">
        <v>40</v>
      </c>
      <c r="O9438">
        <v>24130</v>
      </c>
      <c r="P9438">
        <v>28678</v>
      </c>
      <c r="Q9438" t="s">
        <v>59</v>
      </c>
      <c r="R9438">
        <v>130</v>
      </c>
      <c r="S9438" s="2">
        <v>45050</v>
      </c>
      <c r="T9438" t="s">
        <v>42</v>
      </c>
      <c r="U9438">
        <v>34131</v>
      </c>
      <c r="V9438" t="s">
        <v>71</v>
      </c>
      <c r="W9438">
        <v>788</v>
      </c>
      <c r="X9438" t="s">
        <v>44</v>
      </c>
      <c r="Y9438" t="s">
        <v>72</v>
      </c>
      <c r="Z9438">
        <v>0</v>
      </c>
      <c r="AA9438">
        <v>301</v>
      </c>
      <c r="AB9438">
        <v>28032</v>
      </c>
      <c r="AC9438" t="s">
        <v>107</v>
      </c>
    </row>
    <row r="9439" spans="1:29" x14ac:dyDescent="0.3">
      <c r="A9439" s="1" t="s">
        <v>47</v>
      </c>
      <c r="B9439" t="s">
        <v>117</v>
      </c>
      <c r="C9439" t="s">
        <v>512</v>
      </c>
      <c r="D9439" t="s">
        <v>201</v>
      </c>
      <c r="E9439">
        <v>10</v>
      </c>
      <c r="F9439" t="s">
        <v>120</v>
      </c>
      <c r="G9439" t="s">
        <v>194</v>
      </c>
      <c r="H9439" t="s">
        <v>35</v>
      </c>
      <c r="I9439" t="s">
        <v>412</v>
      </c>
      <c r="J9439" t="s">
        <v>4905</v>
      </c>
      <c r="K9439" t="s">
        <v>20052</v>
      </c>
      <c r="L9439" t="s">
        <v>20053</v>
      </c>
      <c r="M9439" t="s">
        <v>1852</v>
      </c>
      <c r="N9439" t="s">
        <v>94</v>
      </c>
      <c r="O9439">
        <v>17346</v>
      </c>
      <c r="P9439">
        <v>19694</v>
      </c>
      <c r="Q9439" t="s">
        <v>95</v>
      </c>
      <c r="R9439">
        <v>974</v>
      </c>
      <c r="S9439" s="2">
        <v>45131</v>
      </c>
      <c r="T9439" s="2">
        <v>45137</v>
      </c>
      <c r="U9439">
        <v>0</v>
      </c>
      <c r="V9439" t="s">
        <v>106</v>
      </c>
      <c r="W9439">
        <v>789</v>
      </c>
      <c r="X9439" t="s">
        <v>60</v>
      </c>
      <c r="Y9439" t="s">
        <v>45</v>
      </c>
      <c r="Z9439">
        <v>0</v>
      </c>
      <c r="AA9439">
        <v>126</v>
      </c>
      <c r="AB9439">
        <v>17810</v>
      </c>
      <c r="AC9439" t="s">
        <v>107</v>
      </c>
    </row>
    <row r="9440" spans="1:29" x14ac:dyDescent="0.3">
      <c r="A9440" s="1" t="s">
        <v>47</v>
      </c>
      <c r="B9440" t="s">
        <v>153</v>
      </c>
      <c r="C9440" t="s">
        <v>939</v>
      </c>
      <c r="D9440" t="s">
        <v>128</v>
      </c>
      <c r="E9440">
        <v>7</v>
      </c>
      <c r="F9440" t="s">
        <v>221</v>
      </c>
      <c r="G9440" t="s">
        <v>222</v>
      </c>
      <c r="H9440" t="s">
        <v>79</v>
      </c>
      <c r="I9440" t="s">
        <v>1295</v>
      </c>
      <c r="J9440" t="s">
        <v>10989</v>
      </c>
      <c r="K9440">
        <v>5244733167</v>
      </c>
      <c r="L9440" t="s">
        <v>20054</v>
      </c>
      <c r="M9440" t="s">
        <v>943</v>
      </c>
      <c r="N9440" t="s">
        <v>94</v>
      </c>
      <c r="O9440">
        <v>26238</v>
      </c>
      <c r="P9440">
        <v>29666</v>
      </c>
      <c r="Q9440" t="s">
        <v>59</v>
      </c>
      <c r="R9440">
        <v>734</v>
      </c>
      <c r="S9440" s="2">
        <v>44481</v>
      </c>
      <c r="T9440" t="s">
        <v>42</v>
      </c>
      <c r="U9440">
        <v>35871</v>
      </c>
      <c r="V9440" t="s">
        <v>106</v>
      </c>
      <c r="W9440">
        <v>832</v>
      </c>
      <c r="X9440" t="s">
        <v>44</v>
      </c>
      <c r="Y9440" t="s">
        <v>61</v>
      </c>
      <c r="Z9440">
        <v>0</v>
      </c>
      <c r="AA9440">
        <v>167</v>
      </c>
      <c r="AB9440">
        <v>26799</v>
      </c>
      <c r="AC9440" t="s">
        <v>73</v>
      </c>
    </row>
    <row r="9441" spans="1:29" x14ac:dyDescent="0.3">
      <c r="A9441" s="1" t="s">
        <v>47</v>
      </c>
      <c r="B9441" t="s">
        <v>48</v>
      </c>
      <c r="C9441" t="s">
        <v>381</v>
      </c>
      <c r="D9441" t="s">
        <v>138</v>
      </c>
      <c r="E9441">
        <v>4</v>
      </c>
      <c r="F9441" t="s">
        <v>129</v>
      </c>
      <c r="G9441" t="s">
        <v>574</v>
      </c>
      <c r="H9441" t="s">
        <v>35</v>
      </c>
      <c r="I9441" t="s">
        <v>1661</v>
      </c>
      <c r="J9441" t="s">
        <v>936</v>
      </c>
      <c r="K9441" t="s">
        <v>20055</v>
      </c>
      <c r="L9441" t="s">
        <v>20056</v>
      </c>
      <c r="M9441" t="s">
        <v>220</v>
      </c>
      <c r="N9441" t="s">
        <v>94</v>
      </c>
      <c r="O9441">
        <v>24266</v>
      </c>
      <c r="P9441">
        <v>28400</v>
      </c>
      <c r="Q9441" t="s">
        <v>59</v>
      </c>
      <c r="R9441">
        <v>70</v>
      </c>
      <c r="S9441" s="2">
        <v>45264</v>
      </c>
      <c r="T9441" s="2">
        <v>45291</v>
      </c>
      <c r="U9441">
        <v>8081</v>
      </c>
      <c r="V9441" t="s">
        <v>43</v>
      </c>
      <c r="W9441">
        <v>422</v>
      </c>
      <c r="X9441" t="s">
        <v>60</v>
      </c>
      <c r="Y9441" t="s">
        <v>72</v>
      </c>
      <c r="Z9441">
        <v>0</v>
      </c>
      <c r="AA9441">
        <v>446</v>
      </c>
      <c r="AB9441">
        <v>25250</v>
      </c>
      <c r="AC9441" t="s">
        <v>73</v>
      </c>
    </row>
    <row r="9442" spans="1:29" x14ac:dyDescent="0.3">
      <c r="A9442" s="1" t="s">
        <v>47</v>
      </c>
      <c r="B9442" t="s">
        <v>48</v>
      </c>
      <c r="C9442" t="s">
        <v>1440</v>
      </c>
      <c r="D9442" t="s">
        <v>201</v>
      </c>
      <c r="E9442">
        <v>3</v>
      </c>
      <c r="F9442" t="s">
        <v>64</v>
      </c>
      <c r="G9442" t="s">
        <v>65</v>
      </c>
      <c r="H9442" t="s">
        <v>79</v>
      </c>
      <c r="I9442" t="s">
        <v>8469</v>
      </c>
      <c r="J9442" t="s">
        <v>90</v>
      </c>
      <c r="K9442" t="s">
        <v>20057</v>
      </c>
      <c r="L9442" t="s">
        <v>20058</v>
      </c>
      <c r="M9442" t="s">
        <v>1240</v>
      </c>
      <c r="N9442" t="s">
        <v>84</v>
      </c>
      <c r="O9442">
        <v>27052</v>
      </c>
      <c r="P9442">
        <v>31080</v>
      </c>
      <c r="Q9442" t="s">
        <v>59</v>
      </c>
      <c r="R9442">
        <v>539</v>
      </c>
      <c r="S9442" s="2">
        <v>44351</v>
      </c>
      <c r="T9442" s="2">
        <v>44357</v>
      </c>
      <c r="U9442">
        <v>8587</v>
      </c>
      <c r="V9442" t="s">
        <v>106</v>
      </c>
      <c r="W9442">
        <v>600</v>
      </c>
      <c r="X9442" t="s">
        <v>60</v>
      </c>
      <c r="Y9442" t="s">
        <v>45</v>
      </c>
      <c r="Z9442">
        <v>0</v>
      </c>
      <c r="AA9442">
        <v>310</v>
      </c>
      <c r="AB9442">
        <v>28932</v>
      </c>
      <c r="AC9442" t="s">
        <v>46</v>
      </c>
    </row>
    <row r="9443" spans="1:29" x14ac:dyDescent="0.3">
      <c r="A9443" s="1" t="s">
        <v>29</v>
      </c>
      <c r="B9443" t="s">
        <v>62</v>
      </c>
      <c r="C9443" t="s">
        <v>5704</v>
      </c>
      <c r="D9443" t="s">
        <v>76</v>
      </c>
      <c r="E9443">
        <v>10</v>
      </c>
      <c r="F9443" t="s">
        <v>99</v>
      </c>
      <c r="G9443" t="s">
        <v>950</v>
      </c>
      <c r="H9443" t="s">
        <v>79</v>
      </c>
      <c r="I9443" t="s">
        <v>1611</v>
      </c>
      <c r="J9443" t="s">
        <v>4314</v>
      </c>
      <c r="K9443" t="s">
        <v>20059</v>
      </c>
      <c r="L9443" t="s">
        <v>20060</v>
      </c>
      <c r="M9443" t="s">
        <v>466</v>
      </c>
      <c r="N9443" t="s">
        <v>58</v>
      </c>
      <c r="O9443">
        <v>18306</v>
      </c>
      <c r="P9443">
        <v>23082</v>
      </c>
      <c r="Q9443" t="s">
        <v>95</v>
      </c>
      <c r="R9443">
        <v>784</v>
      </c>
      <c r="S9443" s="2">
        <v>44499</v>
      </c>
      <c r="T9443" s="2">
        <v>44512</v>
      </c>
      <c r="U9443">
        <v>0</v>
      </c>
      <c r="V9443" t="s">
        <v>85</v>
      </c>
      <c r="W9443">
        <v>716</v>
      </c>
      <c r="X9443" t="s">
        <v>60</v>
      </c>
      <c r="Y9443" t="s">
        <v>61</v>
      </c>
      <c r="Z9443">
        <v>2963</v>
      </c>
      <c r="AA9443">
        <v>815</v>
      </c>
      <c r="AB9443">
        <v>23055</v>
      </c>
      <c r="AC9443" t="s">
        <v>107</v>
      </c>
    </row>
    <row r="9444" spans="1:29" x14ac:dyDescent="0.3">
      <c r="A9444" s="1" t="s">
        <v>47</v>
      </c>
      <c r="B9444" t="s">
        <v>592</v>
      </c>
      <c r="C9444" t="s">
        <v>1444</v>
      </c>
      <c r="D9444" t="s">
        <v>128</v>
      </c>
      <c r="E9444">
        <v>10</v>
      </c>
      <c r="F9444" t="s">
        <v>64</v>
      </c>
      <c r="G9444" t="s">
        <v>376</v>
      </c>
      <c r="H9444" t="s">
        <v>35</v>
      </c>
      <c r="I9444" t="s">
        <v>1857</v>
      </c>
      <c r="J9444" t="s">
        <v>389</v>
      </c>
      <c r="K9444">
        <f>1-220-197-5913</f>
        <v>-6329</v>
      </c>
      <c r="L9444" t="s">
        <v>20061</v>
      </c>
      <c r="M9444" t="s">
        <v>2150</v>
      </c>
      <c r="N9444" t="s">
        <v>84</v>
      </c>
      <c r="O9444">
        <v>9901</v>
      </c>
      <c r="P9444">
        <v>11968</v>
      </c>
      <c r="Q9444" t="s">
        <v>41</v>
      </c>
      <c r="R9444">
        <v>631</v>
      </c>
      <c r="S9444" s="2">
        <v>44777</v>
      </c>
      <c r="T9444" t="s">
        <v>42</v>
      </c>
      <c r="U9444">
        <v>0</v>
      </c>
      <c r="V9444" t="s">
        <v>106</v>
      </c>
      <c r="W9444">
        <v>738</v>
      </c>
      <c r="X9444" t="s">
        <v>44</v>
      </c>
      <c r="Y9444" t="s">
        <v>61</v>
      </c>
      <c r="Z9444">
        <v>0</v>
      </c>
      <c r="AA9444">
        <v>715</v>
      </c>
      <c r="AB9444">
        <v>10513</v>
      </c>
      <c r="AC9444" t="s">
        <v>73</v>
      </c>
    </row>
    <row r="9445" spans="1:29" x14ac:dyDescent="0.3">
      <c r="A9445" s="1" t="s">
        <v>29</v>
      </c>
      <c r="B9445" t="s">
        <v>228</v>
      </c>
      <c r="C9445" t="s">
        <v>2889</v>
      </c>
      <c r="D9445" t="s">
        <v>50</v>
      </c>
      <c r="E9445">
        <v>9</v>
      </c>
      <c r="F9445" t="s">
        <v>271</v>
      </c>
      <c r="G9445" t="s">
        <v>272</v>
      </c>
      <c r="H9445" t="s">
        <v>35</v>
      </c>
      <c r="I9445" t="s">
        <v>621</v>
      </c>
      <c r="J9445" t="s">
        <v>645</v>
      </c>
      <c r="K9445" t="s">
        <v>20062</v>
      </c>
      <c r="L9445" t="s">
        <v>20063</v>
      </c>
      <c r="M9445" t="s">
        <v>964</v>
      </c>
      <c r="N9445" t="s">
        <v>84</v>
      </c>
      <c r="O9445">
        <v>18817</v>
      </c>
      <c r="P9445">
        <v>21259</v>
      </c>
      <c r="Q9445" t="s">
        <v>41</v>
      </c>
      <c r="R9445">
        <v>274</v>
      </c>
      <c r="S9445" s="2">
        <v>45081</v>
      </c>
      <c r="T9445" s="2">
        <v>45088</v>
      </c>
      <c r="U9445">
        <v>0</v>
      </c>
      <c r="V9445" t="s">
        <v>85</v>
      </c>
      <c r="W9445">
        <v>420</v>
      </c>
      <c r="X9445" t="s">
        <v>60</v>
      </c>
      <c r="Y9445" t="s">
        <v>45</v>
      </c>
      <c r="Z9445">
        <v>0</v>
      </c>
      <c r="AA9445">
        <v>663</v>
      </c>
      <c r="AB9445">
        <v>20643</v>
      </c>
      <c r="AC9445" t="s">
        <v>46</v>
      </c>
    </row>
    <row r="9446" spans="1:29" x14ac:dyDescent="0.3">
      <c r="A9446" s="1" t="s">
        <v>47</v>
      </c>
      <c r="B9446" t="s">
        <v>136</v>
      </c>
      <c r="C9446" t="s">
        <v>200</v>
      </c>
      <c r="D9446" t="s">
        <v>110</v>
      </c>
      <c r="E9446">
        <v>3</v>
      </c>
      <c r="F9446" t="s">
        <v>64</v>
      </c>
      <c r="G9446" t="s">
        <v>433</v>
      </c>
      <c r="H9446" t="s">
        <v>79</v>
      </c>
      <c r="I9446" t="s">
        <v>668</v>
      </c>
      <c r="J9446" t="s">
        <v>3355</v>
      </c>
      <c r="K9446" t="s">
        <v>20064</v>
      </c>
      <c r="L9446" t="s">
        <v>20065</v>
      </c>
      <c r="M9446" t="s">
        <v>1374</v>
      </c>
      <c r="N9446" t="s">
        <v>94</v>
      </c>
      <c r="O9446">
        <v>22022</v>
      </c>
      <c r="P9446">
        <v>24184</v>
      </c>
      <c r="Q9446" t="s">
        <v>41</v>
      </c>
      <c r="R9446">
        <v>599</v>
      </c>
      <c r="S9446" s="2">
        <v>45061</v>
      </c>
      <c r="T9446" t="s">
        <v>42</v>
      </c>
      <c r="U9446">
        <v>0</v>
      </c>
      <c r="V9446" t="s">
        <v>71</v>
      </c>
      <c r="W9446">
        <v>601</v>
      </c>
      <c r="X9446" t="s">
        <v>44</v>
      </c>
      <c r="Y9446" t="s">
        <v>61</v>
      </c>
      <c r="Z9446">
        <v>0</v>
      </c>
      <c r="AA9446">
        <v>754</v>
      </c>
      <c r="AB9446">
        <v>22821</v>
      </c>
      <c r="AC9446" t="s">
        <v>73</v>
      </c>
    </row>
    <row r="9447" spans="1:29" x14ac:dyDescent="0.3">
      <c r="A9447" s="1" t="s">
        <v>47</v>
      </c>
      <c r="B9447" t="s">
        <v>136</v>
      </c>
      <c r="C9447" t="s">
        <v>1124</v>
      </c>
      <c r="D9447" t="s">
        <v>98</v>
      </c>
      <c r="E9447">
        <v>7</v>
      </c>
      <c r="F9447" t="s">
        <v>221</v>
      </c>
      <c r="G9447" t="s">
        <v>858</v>
      </c>
      <c r="H9447" t="s">
        <v>79</v>
      </c>
      <c r="I9447" t="s">
        <v>2161</v>
      </c>
      <c r="J9447" t="s">
        <v>123</v>
      </c>
      <c r="K9447" t="s">
        <v>20066</v>
      </c>
      <c r="L9447" t="s">
        <v>20067</v>
      </c>
      <c r="M9447" t="s">
        <v>2086</v>
      </c>
      <c r="N9447" t="s">
        <v>58</v>
      </c>
      <c r="O9447">
        <v>17858</v>
      </c>
      <c r="P9447">
        <v>20341</v>
      </c>
      <c r="Q9447" t="s">
        <v>95</v>
      </c>
      <c r="R9447">
        <v>888</v>
      </c>
      <c r="S9447" s="2">
        <v>45314</v>
      </c>
      <c r="T9447" s="2">
        <v>45341</v>
      </c>
      <c r="U9447">
        <v>0</v>
      </c>
      <c r="V9447" t="s">
        <v>71</v>
      </c>
      <c r="W9447">
        <v>586</v>
      </c>
      <c r="X9447" t="s">
        <v>60</v>
      </c>
      <c r="Y9447" t="s">
        <v>45</v>
      </c>
      <c r="Z9447">
        <v>4082</v>
      </c>
      <c r="AA9447">
        <v>304</v>
      </c>
      <c r="AB9447">
        <v>18861</v>
      </c>
      <c r="AC9447" t="s">
        <v>46</v>
      </c>
    </row>
    <row r="9448" spans="1:29" x14ac:dyDescent="0.3">
      <c r="A9448" s="1" t="s">
        <v>47</v>
      </c>
      <c r="B9448" t="s">
        <v>117</v>
      </c>
      <c r="C9448" t="s">
        <v>1344</v>
      </c>
      <c r="D9448" t="s">
        <v>169</v>
      </c>
      <c r="E9448">
        <v>7</v>
      </c>
      <c r="F9448" t="s">
        <v>33</v>
      </c>
      <c r="G9448" t="s">
        <v>34</v>
      </c>
      <c r="H9448" t="s">
        <v>79</v>
      </c>
      <c r="I9448" t="s">
        <v>530</v>
      </c>
      <c r="J9448" t="s">
        <v>530</v>
      </c>
      <c r="K9448" t="s">
        <v>20068</v>
      </c>
      <c r="L9448" t="s">
        <v>20069</v>
      </c>
      <c r="M9448" t="s">
        <v>517</v>
      </c>
      <c r="N9448" t="s">
        <v>58</v>
      </c>
      <c r="O9448">
        <v>5142</v>
      </c>
      <c r="P9448">
        <v>8540</v>
      </c>
      <c r="Q9448" t="s">
        <v>59</v>
      </c>
      <c r="R9448">
        <v>174</v>
      </c>
      <c r="S9448" s="2">
        <v>45235</v>
      </c>
      <c r="T9448" t="s">
        <v>42</v>
      </c>
      <c r="U9448">
        <v>4407</v>
      </c>
      <c r="V9448" t="s">
        <v>85</v>
      </c>
      <c r="W9448">
        <v>555</v>
      </c>
      <c r="X9448" t="s">
        <v>44</v>
      </c>
      <c r="Y9448" t="s">
        <v>72</v>
      </c>
      <c r="Z9448">
        <v>1523</v>
      </c>
      <c r="AA9448">
        <v>942</v>
      </c>
      <c r="AB9448">
        <v>6496</v>
      </c>
      <c r="AC9448" t="s">
        <v>107</v>
      </c>
    </row>
    <row r="9449" spans="1:29" x14ac:dyDescent="0.3">
      <c r="A9449" s="1" t="s">
        <v>29</v>
      </c>
      <c r="B9449" t="s">
        <v>30</v>
      </c>
      <c r="C9449" t="s">
        <v>1118</v>
      </c>
      <c r="D9449" t="s">
        <v>155</v>
      </c>
      <c r="E9449">
        <v>9</v>
      </c>
      <c r="F9449" t="s">
        <v>120</v>
      </c>
      <c r="G9449" t="s">
        <v>194</v>
      </c>
      <c r="H9449" t="s">
        <v>35</v>
      </c>
      <c r="I9449" t="s">
        <v>1254</v>
      </c>
      <c r="J9449" t="s">
        <v>12843</v>
      </c>
      <c r="K9449" t="s">
        <v>20070</v>
      </c>
      <c r="L9449" t="s">
        <v>20071</v>
      </c>
      <c r="M9449" t="s">
        <v>1029</v>
      </c>
      <c r="N9449" t="s">
        <v>40</v>
      </c>
      <c r="O9449">
        <v>3509</v>
      </c>
      <c r="P9449">
        <v>5944</v>
      </c>
      <c r="Q9449" t="s">
        <v>95</v>
      </c>
      <c r="R9449">
        <v>728</v>
      </c>
      <c r="S9449" s="2">
        <v>44281</v>
      </c>
      <c r="T9449" s="2">
        <v>44298</v>
      </c>
      <c r="U9449">
        <v>0</v>
      </c>
      <c r="V9449" t="s">
        <v>43</v>
      </c>
      <c r="W9449">
        <v>812</v>
      </c>
      <c r="X9449" t="s">
        <v>60</v>
      </c>
      <c r="Y9449" t="s">
        <v>61</v>
      </c>
      <c r="Z9449">
        <v>0</v>
      </c>
      <c r="AA9449">
        <v>228</v>
      </c>
      <c r="AB9449">
        <v>5313</v>
      </c>
      <c r="AC9449" t="s">
        <v>73</v>
      </c>
    </row>
    <row r="9450" spans="1:29" x14ac:dyDescent="0.3">
      <c r="A9450" s="1" t="s">
        <v>47</v>
      </c>
      <c r="B9450" t="s">
        <v>117</v>
      </c>
      <c r="C9450" t="s">
        <v>512</v>
      </c>
      <c r="D9450" t="s">
        <v>138</v>
      </c>
      <c r="E9450">
        <v>9</v>
      </c>
      <c r="F9450" t="s">
        <v>64</v>
      </c>
      <c r="G9450" t="s">
        <v>802</v>
      </c>
      <c r="H9450" t="s">
        <v>79</v>
      </c>
      <c r="I9450" t="s">
        <v>3291</v>
      </c>
      <c r="J9450" t="s">
        <v>7211</v>
      </c>
      <c r="K9450" t="s">
        <v>20072</v>
      </c>
      <c r="L9450" t="s">
        <v>20073</v>
      </c>
      <c r="M9450" t="s">
        <v>1301</v>
      </c>
      <c r="N9450" t="s">
        <v>84</v>
      </c>
      <c r="O9450">
        <v>20919</v>
      </c>
      <c r="P9450">
        <v>25033</v>
      </c>
      <c r="Q9450" t="s">
        <v>59</v>
      </c>
      <c r="R9450">
        <v>656</v>
      </c>
      <c r="S9450" s="2">
        <v>44604</v>
      </c>
      <c r="T9450" s="2">
        <v>44618</v>
      </c>
      <c r="U9450">
        <v>30778</v>
      </c>
      <c r="V9450" t="s">
        <v>85</v>
      </c>
      <c r="W9450">
        <v>443</v>
      </c>
      <c r="X9450" t="s">
        <v>60</v>
      </c>
      <c r="Y9450" t="s">
        <v>72</v>
      </c>
      <c r="Z9450">
        <v>0</v>
      </c>
      <c r="AA9450">
        <v>347</v>
      </c>
      <c r="AB9450">
        <v>21029</v>
      </c>
      <c r="AC9450" t="s">
        <v>73</v>
      </c>
    </row>
    <row r="9451" spans="1:29" x14ac:dyDescent="0.3">
      <c r="A9451" s="1" t="s">
        <v>29</v>
      </c>
      <c r="B9451" t="s">
        <v>62</v>
      </c>
      <c r="C9451" t="s">
        <v>3683</v>
      </c>
      <c r="D9451" t="s">
        <v>236</v>
      </c>
      <c r="E9451">
        <v>10</v>
      </c>
      <c r="F9451" t="s">
        <v>186</v>
      </c>
      <c r="G9451" t="s">
        <v>535</v>
      </c>
      <c r="H9451" t="s">
        <v>35</v>
      </c>
      <c r="I9451" t="s">
        <v>36</v>
      </c>
      <c r="J9451" t="s">
        <v>3668</v>
      </c>
      <c r="K9451" t="s">
        <v>20074</v>
      </c>
      <c r="L9451" t="s">
        <v>20075</v>
      </c>
      <c r="M9451" t="s">
        <v>505</v>
      </c>
      <c r="N9451" t="s">
        <v>84</v>
      </c>
      <c r="O9451">
        <v>9025</v>
      </c>
      <c r="P9451">
        <v>13834</v>
      </c>
      <c r="Q9451" t="s">
        <v>59</v>
      </c>
      <c r="R9451">
        <v>629</v>
      </c>
      <c r="S9451" s="2">
        <v>44604</v>
      </c>
      <c r="T9451" t="s">
        <v>42</v>
      </c>
      <c r="U9451">
        <v>5058</v>
      </c>
      <c r="V9451" t="s">
        <v>43</v>
      </c>
      <c r="W9451">
        <v>448</v>
      </c>
      <c r="X9451" t="s">
        <v>44</v>
      </c>
      <c r="Y9451" t="s">
        <v>61</v>
      </c>
      <c r="Z9451">
        <v>0</v>
      </c>
      <c r="AA9451">
        <v>488</v>
      </c>
      <c r="AB9451">
        <v>9583</v>
      </c>
      <c r="AC9451" t="s">
        <v>46</v>
      </c>
    </row>
    <row r="9452" spans="1:29" x14ac:dyDescent="0.3">
      <c r="A9452" s="1" t="s">
        <v>29</v>
      </c>
      <c r="B9452" t="s">
        <v>62</v>
      </c>
      <c r="C9452" t="s">
        <v>2097</v>
      </c>
      <c r="D9452" t="s">
        <v>138</v>
      </c>
      <c r="E9452">
        <v>10</v>
      </c>
      <c r="F9452" t="s">
        <v>120</v>
      </c>
      <c r="G9452" t="s">
        <v>489</v>
      </c>
      <c r="H9452" t="s">
        <v>79</v>
      </c>
      <c r="I9452" t="s">
        <v>496</v>
      </c>
      <c r="J9452" t="s">
        <v>5343</v>
      </c>
      <c r="K9452">
        <v>4628211025</v>
      </c>
      <c r="L9452" t="s">
        <v>20076</v>
      </c>
      <c r="M9452" t="s">
        <v>326</v>
      </c>
      <c r="N9452" t="s">
        <v>58</v>
      </c>
      <c r="O9452">
        <v>18444</v>
      </c>
      <c r="P9452">
        <v>20868</v>
      </c>
      <c r="Q9452" t="s">
        <v>95</v>
      </c>
      <c r="R9452">
        <v>405</v>
      </c>
      <c r="S9452" s="2">
        <v>44692</v>
      </c>
      <c r="T9452" s="2">
        <v>44713</v>
      </c>
      <c r="U9452">
        <v>0</v>
      </c>
      <c r="V9452" t="s">
        <v>71</v>
      </c>
      <c r="W9452">
        <v>567</v>
      </c>
      <c r="X9452" t="s">
        <v>60</v>
      </c>
      <c r="Y9452" t="s">
        <v>45</v>
      </c>
      <c r="Z9452">
        <v>2441</v>
      </c>
      <c r="AA9452">
        <v>636</v>
      </c>
      <c r="AB9452">
        <v>19024</v>
      </c>
      <c r="AC9452" t="s">
        <v>73</v>
      </c>
    </row>
    <row r="9453" spans="1:29" x14ac:dyDescent="0.3">
      <c r="A9453" s="1" t="s">
        <v>47</v>
      </c>
      <c r="B9453" t="s">
        <v>153</v>
      </c>
      <c r="C9453" t="s">
        <v>877</v>
      </c>
      <c r="D9453" t="s">
        <v>110</v>
      </c>
      <c r="E9453">
        <v>3</v>
      </c>
      <c r="F9453" t="s">
        <v>221</v>
      </c>
      <c r="G9453" t="s">
        <v>882</v>
      </c>
      <c r="H9453" t="s">
        <v>35</v>
      </c>
      <c r="I9453" t="s">
        <v>1043</v>
      </c>
      <c r="J9453" t="s">
        <v>6504</v>
      </c>
      <c r="K9453" t="s">
        <v>20077</v>
      </c>
      <c r="L9453" t="s">
        <v>20078</v>
      </c>
      <c r="M9453" t="s">
        <v>943</v>
      </c>
      <c r="N9453" t="s">
        <v>84</v>
      </c>
      <c r="O9453">
        <v>27481</v>
      </c>
      <c r="P9453">
        <v>30042</v>
      </c>
      <c r="Q9453" t="s">
        <v>95</v>
      </c>
      <c r="R9453">
        <v>95</v>
      </c>
      <c r="S9453" s="2">
        <v>44876</v>
      </c>
      <c r="T9453" s="2">
        <v>44884</v>
      </c>
      <c r="U9453">
        <v>0</v>
      </c>
      <c r="V9453" t="s">
        <v>106</v>
      </c>
      <c r="W9453">
        <v>779</v>
      </c>
      <c r="X9453" t="s">
        <v>60</v>
      </c>
      <c r="Y9453" t="s">
        <v>61</v>
      </c>
      <c r="Z9453">
        <v>0</v>
      </c>
      <c r="AA9453">
        <v>375</v>
      </c>
      <c r="AB9453">
        <v>27735</v>
      </c>
      <c r="AC9453" t="s">
        <v>107</v>
      </c>
    </row>
    <row r="9454" spans="1:29" x14ac:dyDescent="0.3">
      <c r="A9454" s="1" t="s">
        <v>29</v>
      </c>
      <c r="B9454" t="s">
        <v>86</v>
      </c>
      <c r="C9454" t="s">
        <v>2490</v>
      </c>
      <c r="D9454" t="s">
        <v>155</v>
      </c>
      <c r="E9454">
        <v>8</v>
      </c>
      <c r="F9454" t="s">
        <v>221</v>
      </c>
      <c r="G9454" t="s">
        <v>1989</v>
      </c>
      <c r="H9454" t="s">
        <v>35</v>
      </c>
      <c r="I9454" t="s">
        <v>738</v>
      </c>
      <c r="J9454" t="s">
        <v>3212</v>
      </c>
      <c r="K9454" t="s">
        <v>20079</v>
      </c>
      <c r="L9454" t="s">
        <v>20080</v>
      </c>
      <c r="M9454" t="s">
        <v>2131</v>
      </c>
      <c r="N9454" t="s">
        <v>84</v>
      </c>
      <c r="O9454">
        <v>3077</v>
      </c>
      <c r="P9454">
        <v>5564</v>
      </c>
      <c r="Q9454" t="s">
        <v>95</v>
      </c>
      <c r="R9454">
        <v>412</v>
      </c>
      <c r="S9454" s="2">
        <v>45338</v>
      </c>
      <c r="T9454" t="s">
        <v>42</v>
      </c>
      <c r="U9454">
        <v>0</v>
      </c>
      <c r="V9454" t="s">
        <v>106</v>
      </c>
      <c r="W9454">
        <v>766</v>
      </c>
      <c r="X9454" t="s">
        <v>44</v>
      </c>
      <c r="Y9454" t="s">
        <v>61</v>
      </c>
      <c r="Z9454">
        <v>0</v>
      </c>
      <c r="AA9454">
        <v>774</v>
      </c>
      <c r="AB9454">
        <v>4601</v>
      </c>
      <c r="AC9454" t="s">
        <v>46</v>
      </c>
    </row>
    <row r="9455" spans="1:29" x14ac:dyDescent="0.3">
      <c r="A9455" s="1" t="s">
        <v>29</v>
      </c>
      <c r="B9455" t="s">
        <v>30</v>
      </c>
      <c r="C9455" t="s">
        <v>2490</v>
      </c>
      <c r="D9455" t="s">
        <v>138</v>
      </c>
      <c r="E9455">
        <v>1</v>
      </c>
      <c r="F9455" t="s">
        <v>51</v>
      </c>
      <c r="G9455" t="s">
        <v>237</v>
      </c>
      <c r="H9455" t="s">
        <v>35</v>
      </c>
      <c r="I9455" t="s">
        <v>3473</v>
      </c>
      <c r="J9455" t="s">
        <v>11900</v>
      </c>
      <c r="K9455" t="s">
        <v>20081</v>
      </c>
      <c r="L9455" t="s">
        <v>5894</v>
      </c>
      <c r="M9455" t="s">
        <v>39</v>
      </c>
      <c r="N9455" t="s">
        <v>58</v>
      </c>
      <c r="O9455">
        <v>13877</v>
      </c>
      <c r="P9455">
        <v>18202</v>
      </c>
      <c r="Q9455" t="s">
        <v>41</v>
      </c>
      <c r="R9455">
        <v>713</v>
      </c>
      <c r="S9455" s="2">
        <v>44836</v>
      </c>
      <c r="T9455" s="2">
        <v>44843</v>
      </c>
      <c r="U9455">
        <v>0</v>
      </c>
      <c r="V9455" t="s">
        <v>106</v>
      </c>
      <c r="W9455">
        <v>487</v>
      </c>
      <c r="X9455" t="s">
        <v>60</v>
      </c>
      <c r="Y9455" t="s">
        <v>72</v>
      </c>
      <c r="Z9455">
        <v>3599</v>
      </c>
      <c r="AA9455">
        <v>642</v>
      </c>
      <c r="AB9455">
        <v>18133</v>
      </c>
      <c r="AC9455" t="s">
        <v>46</v>
      </c>
    </row>
    <row r="9456" spans="1:29" x14ac:dyDescent="0.3">
      <c r="A9456" s="1" t="s">
        <v>47</v>
      </c>
      <c r="B9456" t="s">
        <v>108</v>
      </c>
      <c r="C9456" t="s">
        <v>709</v>
      </c>
      <c r="D9456" t="s">
        <v>201</v>
      </c>
      <c r="E9456">
        <v>1</v>
      </c>
      <c r="F9456" t="s">
        <v>186</v>
      </c>
      <c r="G9456" t="s">
        <v>463</v>
      </c>
      <c r="H9456" t="s">
        <v>35</v>
      </c>
      <c r="I9456" t="s">
        <v>5016</v>
      </c>
      <c r="J9456" t="s">
        <v>4462</v>
      </c>
      <c r="K9456" t="s">
        <v>20082</v>
      </c>
      <c r="L9456" t="s">
        <v>20083</v>
      </c>
      <c r="M9456" t="s">
        <v>522</v>
      </c>
      <c r="N9456" t="s">
        <v>94</v>
      </c>
      <c r="O9456">
        <v>16823</v>
      </c>
      <c r="P9456">
        <v>20812</v>
      </c>
      <c r="Q9456" t="s">
        <v>59</v>
      </c>
      <c r="R9456">
        <v>205</v>
      </c>
      <c r="S9456" s="2">
        <v>44775</v>
      </c>
      <c r="T9456" t="s">
        <v>42</v>
      </c>
      <c r="U9456">
        <v>35403</v>
      </c>
      <c r="V9456" t="s">
        <v>106</v>
      </c>
      <c r="W9456">
        <v>603</v>
      </c>
      <c r="X9456" t="s">
        <v>44</v>
      </c>
      <c r="Y9456" t="s">
        <v>45</v>
      </c>
      <c r="Z9456">
        <v>0</v>
      </c>
      <c r="AA9456">
        <v>994</v>
      </c>
      <c r="AB9456">
        <v>18233</v>
      </c>
      <c r="AC9456" t="s">
        <v>46</v>
      </c>
    </row>
    <row r="9457" spans="1:29" x14ac:dyDescent="0.3">
      <c r="A9457" s="1" t="s">
        <v>47</v>
      </c>
      <c r="B9457" t="s">
        <v>145</v>
      </c>
      <c r="C9457" t="s">
        <v>1413</v>
      </c>
      <c r="D9457" t="s">
        <v>98</v>
      </c>
      <c r="E9457">
        <v>6</v>
      </c>
      <c r="F9457" t="s">
        <v>51</v>
      </c>
      <c r="G9457" t="s">
        <v>345</v>
      </c>
      <c r="H9457" t="s">
        <v>35</v>
      </c>
      <c r="I9457" t="s">
        <v>36</v>
      </c>
      <c r="J9457" t="s">
        <v>123</v>
      </c>
      <c r="K9457" t="s">
        <v>20084</v>
      </c>
      <c r="L9457" t="s">
        <v>20085</v>
      </c>
      <c r="M9457" t="s">
        <v>2358</v>
      </c>
      <c r="N9457" t="s">
        <v>94</v>
      </c>
      <c r="O9457">
        <v>18524</v>
      </c>
      <c r="P9457">
        <v>21993</v>
      </c>
      <c r="Q9457" t="s">
        <v>41</v>
      </c>
      <c r="R9457">
        <v>843</v>
      </c>
      <c r="S9457" s="2">
        <v>45248</v>
      </c>
      <c r="T9457" s="2">
        <v>45276</v>
      </c>
      <c r="U9457">
        <v>0</v>
      </c>
      <c r="V9457" t="s">
        <v>43</v>
      </c>
      <c r="W9457">
        <v>582</v>
      </c>
      <c r="X9457" t="s">
        <v>60</v>
      </c>
      <c r="Y9457" t="s">
        <v>61</v>
      </c>
      <c r="Z9457">
        <v>0</v>
      </c>
      <c r="AA9457">
        <v>804</v>
      </c>
      <c r="AB9457">
        <v>20780</v>
      </c>
      <c r="AC9457" t="s">
        <v>107</v>
      </c>
    </row>
    <row r="9458" spans="1:29" x14ac:dyDescent="0.3">
      <c r="A9458" s="1" t="s">
        <v>47</v>
      </c>
      <c r="B9458" t="s">
        <v>108</v>
      </c>
      <c r="C9458" t="s">
        <v>1763</v>
      </c>
      <c r="D9458" t="s">
        <v>257</v>
      </c>
      <c r="E9458">
        <v>7</v>
      </c>
      <c r="F9458" t="s">
        <v>99</v>
      </c>
      <c r="G9458" t="s">
        <v>950</v>
      </c>
      <c r="H9458" t="s">
        <v>35</v>
      </c>
      <c r="I9458" t="s">
        <v>756</v>
      </c>
      <c r="J9458" t="s">
        <v>1825</v>
      </c>
      <c r="K9458" t="s">
        <v>20086</v>
      </c>
      <c r="L9458" t="s">
        <v>20087</v>
      </c>
      <c r="M9458" t="s">
        <v>1402</v>
      </c>
      <c r="N9458" t="s">
        <v>84</v>
      </c>
      <c r="O9458">
        <v>13445</v>
      </c>
      <c r="P9458">
        <v>17223</v>
      </c>
      <c r="Q9458" t="s">
        <v>41</v>
      </c>
      <c r="R9458">
        <v>731</v>
      </c>
      <c r="S9458" s="2">
        <v>44734</v>
      </c>
      <c r="T9458" s="2">
        <v>44746</v>
      </c>
      <c r="U9458">
        <v>0</v>
      </c>
      <c r="V9458" t="s">
        <v>85</v>
      </c>
      <c r="W9458">
        <v>849</v>
      </c>
      <c r="X9458" t="s">
        <v>60</v>
      </c>
      <c r="Y9458" t="s">
        <v>45</v>
      </c>
      <c r="Z9458">
        <v>0</v>
      </c>
      <c r="AA9458">
        <v>696</v>
      </c>
      <c r="AB9458">
        <v>14171</v>
      </c>
      <c r="AC9458" t="s">
        <v>46</v>
      </c>
    </row>
    <row r="9459" spans="1:29" x14ac:dyDescent="0.3">
      <c r="A9459" s="1" t="s">
        <v>29</v>
      </c>
      <c r="B9459" t="s">
        <v>30</v>
      </c>
      <c r="C9459" t="s">
        <v>5066</v>
      </c>
      <c r="D9459" t="s">
        <v>169</v>
      </c>
      <c r="E9459">
        <v>4</v>
      </c>
      <c r="F9459" t="s">
        <v>186</v>
      </c>
      <c r="G9459" t="s">
        <v>1504</v>
      </c>
      <c r="H9459" t="s">
        <v>35</v>
      </c>
      <c r="I9459" t="s">
        <v>156</v>
      </c>
      <c r="J9459" t="s">
        <v>2540</v>
      </c>
      <c r="K9459" t="s">
        <v>20088</v>
      </c>
      <c r="L9459" t="s">
        <v>20089</v>
      </c>
      <c r="M9459" t="s">
        <v>1307</v>
      </c>
      <c r="N9459" t="s">
        <v>84</v>
      </c>
      <c r="O9459">
        <v>9154</v>
      </c>
      <c r="P9459">
        <v>13624</v>
      </c>
      <c r="Q9459" t="s">
        <v>41</v>
      </c>
      <c r="R9459">
        <v>7</v>
      </c>
      <c r="S9459" s="2">
        <v>44779</v>
      </c>
      <c r="T9459" s="2">
        <v>44792</v>
      </c>
      <c r="U9459">
        <v>0</v>
      </c>
      <c r="V9459" t="s">
        <v>71</v>
      </c>
      <c r="W9459">
        <v>706</v>
      </c>
      <c r="X9459" t="s">
        <v>60</v>
      </c>
      <c r="Y9459" t="s">
        <v>61</v>
      </c>
      <c r="Z9459">
        <v>0</v>
      </c>
      <c r="AA9459">
        <v>262</v>
      </c>
      <c r="AB9459">
        <v>9487</v>
      </c>
      <c r="AC9459" t="s">
        <v>46</v>
      </c>
    </row>
    <row r="9460" spans="1:29" x14ac:dyDescent="0.3">
      <c r="A9460" s="1" t="s">
        <v>47</v>
      </c>
      <c r="B9460" t="s">
        <v>161</v>
      </c>
      <c r="C9460" t="s">
        <v>1434</v>
      </c>
      <c r="D9460" t="s">
        <v>128</v>
      </c>
      <c r="E9460">
        <v>3</v>
      </c>
      <c r="F9460" t="s">
        <v>186</v>
      </c>
      <c r="G9460" t="s">
        <v>535</v>
      </c>
      <c r="H9460" t="s">
        <v>35</v>
      </c>
      <c r="I9460" t="s">
        <v>210</v>
      </c>
      <c r="J9460" t="s">
        <v>3859</v>
      </c>
      <c r="K9460" t="s">
        <v>20090</v>
      </c>
      <c r="L9460" t="s">
        <v>20091</v>
      </c>
      <c r="M9460" t="s">
        <v>2032</v>
      </c>
      <c r="N9460" t="s">
        <v>58</v>
      </c>
      <c r="O9460">
        <v>22598</v>
      </c>
      <c r="P9460">
        <v>24642</v>
      </c>
      <c r="Q9460" t="s">
        <v>41</v>
      </c>
      <c r="R9460">
        <v>965</v>
      </c>
      <c r="S9460" s="2">
        <v>44640</v>
      </c>
      <c r="T9460" t="s">
        <v>42</v>
      </c>
      <c r="U9460">
        <v>0</v>
      </c>
      <c r="V9460" t="s">
        <v>43</v>
      </c>
      <c r="W9460">
        <v>578</v>
      </c>
      <c r="X9460" t="s">
        <v>44</v>
      </c>
      <c r="Y9460" t="s">
        <v>61</v>
      </c>
      <c r="Z9460">
        <v>1941</v>
      </c>
      <c r="AA9460">
        <v>669</v>
      </c>
      <c r="AB9460">
        <v>23697</v>
      </c>
      <c r="AC9460" t="s">
        <v>107</v>
      </c>
    </row>
    <row r="9461" spans="1:29" x14ac:dyDescent="0.3">
      <c r="A9461" s="1" t="s">
        <v>29</v>
      </c>
      <c r="B9461" t="s">
        <v>96</v>
      </c>
      <c r="C9461" t="s">
        <v>1523</v>
      </c>
      <c r="D9461" t="s">
        <v>119</v>
      </c>
      <c r="E9461">
        <v>10</v>
      </c>
      <c r="F9461" t="s">
        <v>271</v>
      </c>
      <c r="G9461" t="s">
        <v>272</v>
      </c>
      <c r="H9461" t="s">
        <v>35</v>
      </c>
      <c r="I9461" t="s">
        <v>292</v>
      </c>
      <c r="J9461" t="s">
        <v>10568</v>
      </c>
      <c r="K9461" t="s">
        <v>20092</v>
      </c>
      <c r="L9461" t="s">
        <v>20093</v>
      </c>
      <c r="M9461" t="s">
        <v>2382</v>
      </c>
      <c r="N9461" t="s">
        <v>58</v>
      </c>
      <c r="O9461">
        <v>3618</v>
      </c>
      <c r="P9461">
        <v>8249</v>
      </c>
      <c r="Q9461" t="s">
        <v>95</v>
      </c>
      <c r="R9461">
        <v>503</v>
      </c>
      <c r="S9461" s="2">
        <v>44537</v>
      </c>
      <c r="T9461" s="2">
        <v>44541</v>
      </c>
      <c r="U9461">
        <v>0</v>
      </c>
      <c r="V9461" t="s">
        <v>71</v>
      </c>
      <c r="W9461">
        <v>644</v>
      </c>
      <c r="X9461" t="s">
        <v>60</v>
      </c>
      <c r="Y9461" t="s">
        <v>45</v>
      </c>
      <c r="Z9461">
        <v>4186</v>
      </c>
      <c r="AA9461">
        <v>824</v>
      </c>
      <c r="AB9461">
        <v>6618</v>
      </c>
      <c r="AC9461" t="s">
        <v>107</v>
      </c>
    </row>
    <row r="9462" spans="1:29" x14ac:dyDescent="0.3">
      <c r="A9462" s="1" t="s">
        <v>29</v>
      </c>
      <c r="B9462" t="s">
        <v>74</v>
      </c>
      <c r="C9462" t="s">
        <v>1174</v>
      </c>
      <c r="D9462" t="s">
        <v>119</v>
      </c>
      <c r="E9462">
        <v>4</v>
      </c>
      <c r="F9462" t="s">
        <v>33</v>
      </c>
      <c r="G9462" t="s">
        <v>728</v>
      </c>
      <c r="H9462" t="s">
        <v>79</v>
      </c>
      <c r="I9462" t="s">
        <v>131</v>
      </c>
      <c r="J9462" t="s">
        <v>1796</v>
      </c>
      <c r="K9462" t="s">
        <v>20094</v>
      </c>
      <c r="L9462" t="s">
        <v>20095</v>
      </c>
      <c r="M9462" t="s">
        <v>175</v>
      </c>
      <c r="N9462" t="s">
        <v>84</v>
      </c>
      <c r="O9462">
        <v>21629</v>
      </c>
      <c r="P9462">
        <v>24700</v>
      </c>
      <c r="Q9462" t="s">
        <v>59</v>
      </c>
      <c r="R9462">
        <v>349</v>
      </c>
      <c r="S9462" s="2">
        <v>44411</v>
      </c>
      <c r="T9462" s="2">
        <v>44433</v>
      </c>
      <c r="U9462">
        <v>21050</v>
      </c>
      <c r="V9462" t="s">
        <v>71</v>
      </c>
      <c r="W9462">
        <v>647</v>
      </c>
      <c r="X9462" t="s">
        <v>60</v>
      </c>
      <c r="Y9462" t="s">
        <v>45</v>
      </c>
      <c r="Z9462">
        <v>0</v>
      </c>
      <c r="AA9462">
        <v>788</v>
      </c>
      <c r="AB9462">
        <v>22009</v>
      </c>
      <c r="AC9462" t="s">
        <v>46</v>
      </c>
    </row>
    <row r="9463" spans="1:29" x14ac:dyDescent="0.3">
      <c r="A9463" s="1" t="s">
        <v>29</v>
      </c>
      <c r="B9463" t="s">
        <v>363</v>
      </c>
      <c r="C9463" t="s">
        <v>6193</v>
      </c>
      <c r="D9463" t="s">
        <v>32</v>
      </c>
      <c r="E9463">
        <v>4</v>
      </c>
      <c r="F9463" t="s">
        <v>120</v>
      </c>
      <c r="G9463" t="s">
        <v>468</v>
      </c>
      <c r="H9463" t="s">
        <v>35</v>
      </c>
      <c r="I9463" t="s">
        <v>2539</v>
      </c>
      <c r="J9463" t="s">
        <v>123</v>
      </c>
      <c r="K9463" t="s">
        <v>20096</v>
      </c>
      <c r="L9463" t="s">
        <v>20097</v>
      </c>
      <c r="M9463" t="s">
        <v>431</v>
      </c>
      <c r="N9463" t="s">
        <v>40</v>
      </c>
      <c r="O9463">
        <v>28024</v>
      </c>
      <c r="P9463">
        <v>31701</v>
      </c>
      <c r="Q9463" t="s">
        <v>59</v>
      </c>
      <c r="R9463">
        <v>801</v>
      </c>
      <c r="S9463" s="2">
        <v>44450</v>
      </c>
      <c r="T9463" s="2">
        <v>44474</v>
      </c>
      <c r="U9463">
        <v>6275</v>
      </c>
      <c r="V9463" t="s">
        <v>43</v>
      </c>
      <c r="W9463">
        <v>480</v>
      </c>
      <c r="X9463" t="s">
        <v>60</v>
      </c>
      <c r="Y9463" t="s">
        <v>45</v>
      </c>
      <c r="Z9463">
        <v>0</v>
      </c>
      <c r="AA9463">
        <v>939</v>
      </c>
      <c r="AB9463">
        <v>28563</v>
      </c>
      <c r="AC9463" t="s">
        <v>107</v>
      </c>
    </row>
    <row r="9464" spans="1:29" x14ac:dyDescent="0.3">
      <c r="A9464" s="1" t="s">
        <v>47</v>
      </c>
      <c r="B9464" t="s">
        <v>117</v>
      </c>
      <c r="C9464" t="s">
        <v>118</v>
      </c>
      <c r="D9464" t="s">
        <v>110</v>
      </c>
      <c r="E9464">
        <v>10</v>
      </c>
      <c r="F9464" t="s">
        <v>99</v>
      </c>
      <c r="G9464" t="s">
        <v>579</v>
      </c>
      <c r="H9464" t="s">
        <v>79</v>
      </c>
      <c r="I9464" t="s">
        <v>1841</v>
      </c>
      <c r="J9464" t="s">
        <v>319</v>
      </c>
      <c r="K9464" t="s">
        <v>20098</v>
      </c>
      <c r="L9464" t="s">
        <v>20099</v>
      </c>
      <c r="M9464" t="s">
        <v>126</v>
      </c>
      <c r="N9464" t="s">
        <v>94</v>
      </c>
      <c r="O9464">
        <v>25633</v>
      </c>
      <c r="P9464">
        <v>29123</v>
      </c>
      <c r="Q9464" t="s">
        <v>95</v>
      </c>
      <c r="R9464">
        <v>716</v>
      </c>
      <c r="S9464" s="2">
        <v>44524</v>
      </c>
      <c r="T9464" s="2">
        <v>44539</v>
      </c>
      <c r="U9464">
        <v>0</v>
      </c>
      <c r="V9464" t="s">
        <v>106</v>
      </c>
      <c r="W9464">
        <v>410</v>
      </c>
      <c r="X9464" t="s">
        <v>60</v>
      </c>
      <c r="Y9464" t="s">
        <v>72</v>
      </c>
      <c r="Z9464">
        <v>0</v>
      </c>
      <c r="AA9464">
        <v>932</v>
      </c>
      <c r="AB9464">
        <v>27307</v>
      </c>
      <c r="AC9464" t="s">
        <v>107</v>
      </c>
    </row>
    <row r="9465" spans="1:29" x14ac:dyDescent="0.3">
      <c r="A9465" s="1" t="s">
        <v>29</v>
      </c>
      <c r="B9465" t="s">
        <v>74</v>
      </c>
      <c r="C9465" t="s">
        <v>1101</v>
      </c>
      <c r="D9465" t="s">
        <v>352</v>
      </c>
      <c r="E9465">
        <v>6</v>
      </c>
      <c r="F9465" t="s">
        <v>99</v>
      </c>
      <c r="G9465" t="s">
        <v>529</v>
      </c>
      <c r="H9465" t="s">
        <v>79</v>
      </c>
      <c r="I9465" t="s">
        <v>1367</v>
      </c>
      <c r="J9465" t="s">
        <v>3333</v>
      </c>
      <c r="K9465" t="s">
        <v>20100</v>
      </c>
      <c r="L9465" t="s">
        <v>20101</v>
      </c>
      <c r="M9465" t="s">
        <v>2176</v>
      </c>
      <c r="N9465" t="s">
        <v>84</v>
      </c>
      <c r="O9465">
        <v>26507</v>
      </c>
      <c r="P9465">
        <v>29467</v>
      </c>
      <c r="Q9465" t="s">
        <v>41</v>
      </c>
      <c r="R9465">
        <v>144</v>
      </c>
      <c r="S9465" s="2">
        <v>44788</v>
      </c>
      <c r="T9465" s="2">
        <v>44794</v>
      </c>
      <c r="U9465">
        <v>0</v>
      </c>
      <c r="V9465" t="s">
        <v>106</v>
      </c>
      <c r="W9465">
        <v>704</v>
      </c>
      <c r="X9465" t="s">
        <v>60</v>
      </c>
      <c r="Y9465" t="s">
        <v>45</v>
      </c>
      <c r="Z9465">
        <v>0</v>
      </c>
      <c r="AA9465">
        <v>733</v>
      </c>
      <c r="AB9465">
        <v>26944</v>
      </c>
      <c r="AC9465" t="s">
        <v>46</v>
      </c>
    </row>
    <row r="9466" spans="1:29" x14ac:dyDescent="0.3">
      <c r="A9466" s="1" t="s">
        <v>47</v>
      </c>
      <c r="B9466" t="s">
        <v>48</v>
      </c>
      <c r="C9466" t="s">
        <v>1697</v>
      </c>
      <c r="D9466" t="s">
        <v>32</v>
      </c>
      <c r="E9466">
        <v>9</v>
      </c>
      <c r="F9466" t="s">
        <v>129</v>
      </c>
      <c r="G9466" t="s">
        <v>298</v>
      </c>
      <c r="H9466" t="s">
        <v>35</v>
      </c>
      <c r="I9466" t="s">
        <v>13216</v>
      </c>
      <c r="J9466" t="s">
        <v>519</v>
      </c>
      <c r="K9466" t="s">
        <v>20102</v>
      </c>
      <c r="L9466" t="s">
        <v>20103</v>
      </c>
      <c r="M9466" t="s">
        <v>556</v>
      </c>
      <c r="N9466" t="s">
        <v>40</v>
      </c>
      <c r="O9466">
        <v>27734</v>
      </c>
      <c r="P9466">
        <v>30591</v>
      </c>
      <c r="Q9466" t="s">
        <v>95</v>
      </c>
      <c r="R9466">
        <v>997</v>
      </c>
      <c r="S9466" s="2">
        <v>45027</v>
      </c>
      <c r="T9466" s="2">
        <v>45045</v>
      </c>
      <c r="U9466">
        <v>0</v>
      </c>
      <c r="V9466" t="s">
        <v>43</v>
      </c>
      <c r="W9466">
        <v>657</v>
      </c>
      <c r="X9466" t="s">
        <v>60</v>
      </c>
      <c r="Y9466" t="s">
        <v>72</v>
      </c>
      <c r="Z9466">
        <v>0</v>
      </c>
      <c r="AA9466">
        <v>291</v>
      </c>
      <c r="AB9466">
        <v>28577</v>
      </c>
      <c r="AC9466" t="s">
        <v>107</v>
      </c>
    </row>
    <row r="9467" spans="1:29" x14ac:dyDescent="0.3">
      <c r="A9467" s="1" t="s">
        <v>47</v>
      </c>
      <c r="B9467" t="s">
        <v>48</v>
      </c>
      <c r="C9467" t="s">
        <v>1579</v>
      </c>
      <c r="D9467" t="s">
        <v>76</v>
      </c>
      <c r="E9467">
        <v>8</v>
      </c>
      <c r="F9467" t="s">
        <v>129</v>
      </c>
      <c r="G9467" t="s">
        <v>163</v>
      </c>
      <c r="H9467" t="s">
        <v>79</v>
      </c>
      <c r="I9467" t="s">
        <v>140</v>
      </c>
      <c r="J9467" t="s">
        <v>748</v>
      </c>
      <c r="K9467" t="s">
        <v>20104</v>
      </c>
      <c r="L9467" t="s">
        <v>20105</v>
      </c>
      <c r="M9467" t="s">
        <v>220</v>
      </c>
      <c r="N9467" t="s">
        <v>58</v>
      </c>
      <c r="O9467">
        <v>18411</v>
      </c>
      <c r="P9467">
        <v>23344</v>
      </c>
      <c r="Q9467" t="s">
        <v>95</v>
      </c>
      <c r="R9467">
        <v>377</v>
      </c>
      <c r="S9467" s="2">
        <v>44380</v>
      </c>
      <c r="T9467" t="s">
        <v>42</v>
      </c>
      <c r="U9467">
        <v>0</v>
      </c>
      <c r="V9467" t="s">
        <v>43</v>
      </c>
      <c r="W9467">
        <v>614</v>
      </c>
      <c r="X9467" t="s">
        <v>44</v>
      </c>
      <c r="Y9467" t="s">
        <v>61</v>
      </c>
      <c r="Z9467">
        <v>4538</v>
      </c>
      <c r="AA9467">
        <v>336</v>
      </c>
      <c r="AB9467">
        <v>19233</v>
      </c>
      <c r="AC9467" t="s">
        <v>73</v>
      </c>
    </row>
    <row r="9468" spans="1:29" x14ac:dyDescent="0.3">
      <c r="A9468" s="1" t="s">
        <v>29</v>
      </c>
      <c r="B9468" t="s">
        <v>363</v>
      </c>
      <c r="C9468" t="s">
        <v>488</v>
      </c>
      <c r="D9468" t="s">
        <v>155</v>
      </c>
      <c r="E9468">
        <v>6</v>
      </c>
      <c r="F9468" t="s">
        <v>271</v>
      </c>
      <c r="G9468" t="s">
        <v>272</v>
      </c>
      <c r="H9468" t="s">
        <v>35</v>
      </c>
      <c r="I9468" t="s">
        <v>2161</v>
      </c>
      <c r="J9468" t="s">
        <v>3698</v>
      </c>
      <c r="K9468" t="s">
        <v>20106</v>
      </c>
      <c r="L9468" t="s">
        <v>20107</v>
      </c>
      <c r="M9468" t="s">
        <v>2729</v>
      </c>
      <c r="N9468" t="s">
        <v>58</v>
      </c>
      <c r="O9468">
        <v>17665</v>
      </c>
      <c r="P9468">
        <v>20071</v>
      </c>
      <c r="Q9468" t="s">
        <v>95</v>
      </c>
      <c r="R9468">
        <v>787</v>
      </c>
      <c r="S9468" s="2">
        <v>45354</v>
      </c>
      <c r="T9468" s="2">
        <v>45359</v>
      </c>
      <c r="U9468">
        <v>0</v>
      </c>
      <c r="V9468" t="s">
        <v>71</v>
      </c>
      <c r="W9468">
        <v>671</v>
      </c>
      <c r="X9468" t="s">
        <v>60</v>
      </c>
      <c r="Y9468" t="s">
        <v>45</v>
      </c>
      <c r="Z9468">
        <v>2932</v>
      </c>
      <c r="AA9468">
        <v>984</v>
      </c>
      <c r="AB9468">
        <v>19842</v>
      </c>
      <c r="AC9468" t="s">
        <v>73</v>
      </c>
    </row>
    <row r="9469" spans="1:29" x14ac:dyDescent="0.3">
      <c r="A9469" s="1" t="s">
        <v>29</v>
      </c>
      <c r="B9469" t="s">
        <v>74</v>
      </c>
      <c r="C9469" t="s">
        <v>1174</v>
      </c>
      <c r="D9469" t="s">
        <v>32</v>
      </c>
      <c r="E9469">
        <v>6</v>
      </c>
      <c r="F9469" t="s">
        <v>77</v>
      </c>
      <c r="G9469" t="s">
        <v>202</v>
      </c>
      <c r="H9469" t="s">
        <v>79</v>
      </c>
      <c r="I9469" t="s">
        <v>915</v>
      </c>
      <c r="J9469" t="s">
        <v>7584</v>
      </c>
      <c r="K9469" t="s">
        <v>20108</v>
      </c>
      <c r="L9469" t="s">
        <v>20109</v>
      </c>
      <c r="M9469" t="s">
        <v>795</v>
      </c>
      <c r="N9469" t="s">
        <v>40</v>
      </c>
      <c r="O9469">
        <v>9211</v>
      </c>
      <c r="P9469">
        <v>12313</v>
      </c>
      <c r="Q9469" t="s">
        <v>41</v>
      </c>
      <c r="R9469">
        <v>975</v>
      </c>
      <c r="S9469" s="2">
        <v>45027</v>
      </c>
      <c r="T9469" t="s">
        <v>42</v>
      </c>
      <c r="U9469">
        <v>0</v>
      </c>
      <c r="V9469" t="s">
        <v>85</v>
      </c>
      <c r="W9469">
        <v>825</v>
      </c>
      <c r="X9469" t="s">
        <v>44</v>
      </c>
      <c r="Y9469" t="s">
        <v>45</v>
      </c>
      <c r="Z9469">
        <v>0</v>
      </c>
      <c r="AA9469">
        <v>702</v>
      </c>
      <c r="AB9469">
        <v>10773</v>
      </c>
      <c r="AC9469" t="s">
        <v>73</v>
      </c>
    </row>
    <row r="9470" spans="1:29" x14ac:dyDescent="0.3">
      <c r="A9470" s="1" t="s">
        <v>29</v>
      </c>
      <c r="B9470" t="s">
        <v>74</v>
      </c>
      <c r="C9470" t="s">
        <v>573</v>
      </c>
      <c r="D9470" t="s">
        <v>352</v>
      </c>
      <c r="E9470">
        <v>3</v>
      </c>
      <c r="F9470" t="s">
        <v>221</v>
      </c>
      <c r="G9470" t="s">
        <v>222</v>
      </c>
      <c r="H9470" t="s">
        <v>79</v>
      </c>
      <c r="I9470" t="s">
        <v>292</v>
      </c>
      <c r="J9470" t="s">
        <v>3809</v>
      </c>
      <c r="K9470" t="s">
        <v>20110</v>
      </c>
      <c r="L9470" t="s">
        <v>20111</v>
      </c>
      <c r="M9470" t="s">
        <v>836</v>
      </c>
      <c r="N9470" t="s">
        <v>58</v>
      </c>
      <c r="O9470">
        <v>12701</v>
      </c>
      <c r="P9470">
        <v>15241</v>
      </c>
      <c r="Q9470" t="s">
        <v>41</v>
      </c>
      <c r="R9470">
        <v>795</v>
      </c>
      <c r="S9470" s="2">
        <v>44602</v>
      </c>
      <c r="T9470" t="s">
        <v>42</v>
      </c>
      <c r="U9470">
        <v>0</v>
      </c>
      <c r="V9470" t="s">
        <v>43</v>
      </c>
      <c r="W9470">
        <v>519</v>
      </c>
      <c r="X9470" t="s">
        <v>44</v>
      </c>
      <c r="Y9470" t="s">
        <v>61</v>
      </c>
      <c r="Z9470">
        <v>3685</v>
      </c>
      <c r="AA9470">
        <v>818</v>
      </c>
      <c r="AB9470">
        <v>14121</v>
      </c>
      <c r="AC9470" t="s">
        <v>107</v>
      </c>
    </row>
    <row r="9471" spans="1:29" x14ac:dyDescent="0.3">
      <c r="A9471" s="1" t="s">
        <v>29</v>
      </c>
      <c r="B9471" t="s">
        <v>363</v>
      </c>
      <c r="C9471" t="s">
        <v>3486</v>
      </c>
      <c r="D9471" t="s">
        <v>185</v>
      </c>
      <c r="E9471">
        <v>3</v>
      </c>
      <c r="F9471" t="s">
        <v>33</v>
      </c>
      <c r="G9471" t="s">
        <v>111</v>
      </c>
      <c r="H9471" t="s">
        <v>79</v>
      </c>
      <c r="I9471" t="s">
        <v>910</v>
      </c>
      <c r="J9471" t="s">
        <v>3207</v>
      </c>
      <c r="K9471" t="s">
        <v>20112</v>
      </c>
      <c r="L9471" t="s">
        <v>20113</v>
      </c>
      <c r="M9471" t="s">
        <v>369</v>
      </c>
      <c r="N9471" t="s">
        <v>84</v>
      </c>
      <c r="O9471">
        <v>12897</v>
      </c>
      <c r="P9471">
        <v>16574</v>
      </c>
      <c r="Q9471" t="s">
        <v>95</v>
      </c>
      <c r="R9471">
        <v>212</v>
      </c>
      <c r="S9471" s="2">
        <v>44653</v>
      </c>
      <c r="T9471" t="s">
        <v>42</v>
      </c>
      <c r="U9471">
        <v>0</v>
      </c>
      <c r="V9471" t="s">
        <v>106</v>
      </c>
      <c r="W9471">
        <v>571</v>
      </c>
      <c r="X9471" t="s">
        <v>44</v>
      </c>
      <c r="Y9471" t="s">
        <v>45</v>
      </c>
      <c r="Z9471">
        <v>0</v>
      </c>
      <c r="AA9471">
        <v>217</v>
      </c>
      <c r="AB9471">
        <v>15317</v>
      </c>
      <c r="AC9471" t="s">
        <v>73</v>
      </c>
    </row>
    <row r="9472" spans="1:29" x14ac:dyDescent="0.3">
      <c r="A9472" s="1" t="s">
        <v>29</v>
      </c>
      <c r="B9472" t="s">
        <v>327</v>
      </c>
      <c r="C9472" t="s">
        <v>2714</v>
      </c>
      <c r="D9472" t="s">
        <v>76</v>
      </c>
      <c r="E9472">
        <v>8</v>
      </c>
      <c r="F9472" t="s">
        <v>271</v>
      </c>
      <c r="G9472" t="s">
        <v>400</v>
      </c>
      <c r="H9472" t="s">
        <v>79</v>
      </c>
      <c r="I9472" t="s">
        <v>1403</v>
      </c>
      <c r="J9472" t="s">
        <v>3107</v>
      </c>
      <c r="K9472">
        <f>1-681-881-8207</f>
        <v>-9768</v>
      </c>
      <c r="L9472" t="s">
        <v>20114</v>
      </c>
      <c r="M9472" t="s">
        <v>333</v>
      </c>
      <c r="N9472" t="s">
        <v>58</v>
      </c>
      <c r="O9472">
        <v>6950</v>
      </c>
      <c r="P9472">
        <v>11359</v>
      </c>
      <c r="Q9472" t="s">
        <v>95</v>
      </c>
      <c r="R9472">
        <v>620</v>
      </c>
      <c r="S9472" s="2">
        <v>45316</v>
      </c>
      <c r="T9472" t="s">
        <v>42</v>
      </c>
      <c r="U9472">
        <v>0</v>
      </c>
      <c r="V9472" t="s">
        <v>71</v>
      </c>
      <c r="W9472">
        <v>834</v>
      </c>
      <c r="X9472" t="s">
        <v>44</v>
      </c>
      <c r="Y9472" t="s">
        <v>72</v>
      </c>
      <c r="Z9472">
        <v>4967</v>
      </c>
      <c r="AA9472">
        <v>237</v>
      </c>
      <c r="AB9472">
        <v>10084</v>
      </c>
      <c r="AC9472" t="s">
        <v>73</v>
      </c>
    </row>
    <row r="9473" spans="1:29" x14ac:dyDescent="0.3">
      <c r="A9473" s="1" t="s">
        <v>47</v>
      </c>
      <c r="B9473" t="s">
        <v>592</v>
      </c>
      <c r="C9473" t="s">
        <v>3497</v>
      </c>
      <c r="D9473" t="s">
        <v>387</v>
      </c>
      <c r="E9473">
        <v>9</v>
      </c>
      <c r="F9473" t="s">
        <v>51</v>
      </c>
      <c r="G9473" t="s">
        <v>1427</v>
      </c>
      <c r="H9473" t="s">
        <v>35</v>
      </c>
      <c r="I9473" t="s">
        <v>906</v>
      </c>
      <c r="J9473" t="s">
        <v>519</v>
      </c>
      <c r="K9473" t="s">
        <v>20115</v>
      </c>
      <c r="L9473" t="s">
        <v>20116</v>
      </c>
      <c r="M9473" t="s">
        <v>1449</v>
      </c>
      <c r="N9473" t="s">
        <v>94</v>
      </c>
      <c r="O9473">
        <v>5942</v>
      </c>
      <c r="P9473">
        <v>8666</v>
      </c>
      <c r="Q9473" t="s">
        <v>95</v>
      </c>
      <c r="R9473">
        <v>145</v>
      </c>
      <c r="S9473" s="2">
        <v>44807</v>
      </c>
      <c r="T9473" t="s">
        <v>42</v>
      </c>
      <c r="U9473">
        <v>0</v>
      </c>
      <c r="V9473" t="s">
        <v>71</v>
      </c>
      <c r="W9473">
        <v>829</v>
      </c>
      <c r="X9473" t="s">
        <v>44</v>
      </c>
      <c r="Y9473" t="s">
        <v>45</v>
      </c>
      <c r="Z9473">
        <v>0</v>
      </c>
      <c r="AA9473">
        <v>143</v>
      </c>
      <c r="AB9473">
        <v>7457</v>
      </c>
      <c r="AC9473" t="s">
        <v>73</v>
      </c>
    </row>
    <row r="9474" spans="1:29" x14ac:dyDescent="0.3">
      <c r="A9474" s="1" t="s">
        <v>29</v>
      </c>
      <c r="B9474" t="s">
        <v>96</v>
      </c>
      <c r="C9474" t="s">
        <v>2973</v>
      </c>
      <c r="D9474" t="s">
        <v>50</v>
      </c>
      <c r="E9474">
        <v>8</v>
      </c>
      <c r="F9474" t="s">
        <v>129</v>
      </c>
      <c r="G9474" t="s">
        <v>130</v>
      </c>
      <c r="H9474" t="s">
        <v>35</v>
      </c>
      <c r="I9474" t="s">
        <v>4279</v>
      </c>
      <c r="J9474" t="s">
        <v>3589</v>
      </c>
      <c r="K9474" t="s">
        <v>20117</v>
      </c>
      <c r="L9474" t="s">
        <v>20118</v>
      </c>
      <c r="M9474" t="s">
        <v>1784</v>
      </c>
      <c r="N9474" t="s">
        <v>40</v>
      </c>
      <c r="O9474">
        <v>25372</v>
      </c>
      <c r="P9474">
        <v>29699</v>
      </c>
      <c r="Q9474" t="s">
        <v>41</v>
      </c>
      <c r="R9474">
        <v>704</v>
      </c>
      <c r="S9474" s="2">
        <v>44596</v>
      </c>
      <c r="T9474" s="2">
        <v>44601</v>
      </c>
      <c r="U9474">
        <v>0</v>
      </c>
      <c r="V9474" t="s">
        <v>71</v>
      </c>
      <c r="W9474">
        <v>516</v>
      </c>
      <c r="X9474" t="s">
        <v>60</v>
      </c>
      <c r="Y9474" t="s">
        <v>45</v>
      </c>
      <c r="Z9474">
        <v>0</v>
      </c>
      <c r="AA9474">
        <v>916</v>
      </c>
      <c r="AB9474">
        <v>25889</v>
      </c>
      <c r="AC9474" t="s">
        <v>73</v>
      </c>
    </row>
    <row r="9475" spans="1:29" x14ac:dyDescent="0.3">
      <c r="A9475" s="1" t="s">
        <v>47</v>
      </c>
      <c r="B9475" t="s">
        <v>108</v>
      </c>
      <c r="C9475" t="s">
        <v>270</v>
      </c>
      <c r="D9475" t="s">
        <v>32</v>
      </c>
      <c r="E9475">
        <v>9</v>
      </c>
      <c r="F9475" t="s">
        <v>129</v>
      </c>
      <c r="G9475" t="s">
        <v>395</v>
      </c>
      <c r="H9475" t="s">
        <v>79</v>
      </c>
      <c r="I9475" t="s">
        <v>265</v>
      </c>
      <c r="J9475" t="s">
        <v>2747</v>
      </c>
      <c r="K9475" t="s">
        <v>20119</v>
      </c>
      <c r="L9475" t="s">
        <v>20120</v>
      </c>
      <c r="M9475" t="s">
        <v>1278</v>
      </c>
      <c r="N9475" t="s">
        <v>94</v>
      </c>
      <c r="O9475">
        <v>27928</v>
      </c>
      <c r="P9475">
        <v>31022</v>
      </c>
      <c r="Q9475" t="s">
        <v>59</v>
      </c>
      <c r="R9475">
        <v>294</v>
      </c>
      <c r="S9475" s="2">
        <v>44617</v>
      </c>
      <c r="T9475" t="s">
        <v>42</v>
      </c>
      <c r="U9475">
        <v>6837</v>
      </c>
      <c r="V9475" t="s">
        <v>106</v>
      </c>
      <c r="W9475">
        <v>477</v>
      </c>
      <c r="X9475" t="s">
        <v>44</v>
      </c>
      <c r="Y9475" t="s">
        <v>72</v>
      </c>
      <c r="Z9475">
        <v>0</v>
      </c>
      <c r="AA9475">
        <v>471</v>
      </c>
      <c r="AB9475">
        <v>28008</v>
      </c>
      <c r="AC9475" t="s">
        <v>73</v>
      </c>
    </row>
    <row r="9476" spans="1:29" x14ac:dyDescent="0.3">
      <c r="A9476" s="1" t="s">
        <v>47</v>
      </c>
      <c r="B9476" t="s">
        <v>136</v>
      </c>
      <c r="C9476" t="s">
        <v>200</v>
      </c>
      <c r="D9476" t="s">
        <v>178</v>
      </c>
      <c r="E9476">
        <v>9</v>
      </c>
      <c r="F9476" t="s">
        <v>64</v>
      </c>
      <c r="G9476" t="s">
        <v>65</v>
      </c>
      <c r="H9476" t="s">
        <v>79</v>
      </c>
      <c r="I9476" t="s">
        <v>4127</v>
      </c>
      <c r="J9476" t="s">
        <v>2961</v>
      </c>
      <c r="K9476" t="s">
        <v>20121</v>
      </c>
      <c r="L9476" t="s">
        <v>20122</v>
      </c>
      <c r="M9476" t="s">
        <v>2086</v>
      </c>
      <c r="N9476" t="s">
        <v>94</v>
      </c>
      <c r="O9476">
        <v>9788</v>
      </c>
      <c r="P9476">
        <v>12286</v>
      </c>
      <c r="Q9476" t="s">
        <v>59</v>
      </c>
      <c r="R9476">
        <v>632</v>
      </c>
      <c r="S9476" s="2">
        <v>44687</v>
      </c>
      <c r="T9476" s="2">
        <v>44713</v>
      </c>
      <c r="U9476">
        <v>27646</v>
      </c>
      <c r="V9476" t="s">
        <v>71</v>
      </c>
      <c r="W9476">
        <v>523</v>
      </c>
      <c r="X9476" t="s">
        <v>60</v>
      </c>
      <c r="Y9476" t="s">
        <v>61</v>
      </c>
      <c r="Z9476">
        <v>0</v>
      </c>
      <c r="AA9476">
        <v>281</v>
      </c>
      <c r="AB9476">
        <v>11909</v>
      </c>
      <c r="AC9476" t="s">
        <v>73</v>
      </c>
    </row>
    <row r="9477" spans="1:29" x14ac:dyDescent="0.3">
      <c r="A9477" s="1" t="s">
        <v>29</v>
      </c>
      <c r="B9477" t="s">
        <v>393</v>
      </c>
      <c r="C9477" t="s">
        <v>1492</v>
      </c>
      <c r="D9477" t="s">
        <v>201</v>
      </c>
      <c r="E9477">
        <v>4</v>
      </c>
      <c r="F9477" t="s">
        <v>33</v>
      </c>
      <c r="G9477" t="s">
        <v>451</v>
      </c>
      <c r="H9477" t="s">
        <v>35</v>
      </c>
      <c r="I9477" t="s">
        <v>838</v>
      </c>
      <c r="J9477" t="s">
        <v>2875</v>
      </c>
      <c r="K9477" t="s">
        <v>20123</v>
      </c>
      <c r="L9477" t="s">
        <v>20124</v>
      </c>
      <c r="M9477" t="s">
        <v>876</v>
      </c>
      <c r="N9477" t="s">
        <v>94</v>
      </c>
      <c r="O9477">
        <v>7788</v>
      </c>
      <c r="P9477">
        <v>12176</v>
      </c>
      <c r="Q9477" t="s">
        <v>59</v>
      </c>
      <c r="R9477">
        <v>512</v>
      </c>
      <c r="S9477" s="2">
        <v>44791</v>
      </c>
      <c r="T9477" s="2">
        <v>44806</v>
      </c>
      <c r="U9477">
        <v>1504</v>
      </c>
      <c r="V9477" t="s">
        <v>71</v>
      </c>
      <c r="W9477">
        <v>730</v>
      </c>
      <c r="X9477" t="s">
        <v>60</v>
      </c>
      <c r="Y9477" t="s">
        <v>61</v>
      </c>
      <c r="Z9477">
        <v>0</v>
      </c>
      <c r="AA9477">
        <v>85</v>
      </c>
      <c r="AB9477">
        <v>8885</v>
      </c>
      <c r="AC9477" t="s">
        <v>73</v>
      </c>
    </row>
    <row r="9478" spans="1:29" x14ac:dyDescent="0.3">
      <c r="A9478" s="1" t="s">
        <v>29</v>
      </c>
      <c r="B9478" t="s">
        <v>363</v>
      </c>
      <c r="C9478" t="s">
        <v>2262</v>
      </c>
      <c r="D9478" t="s">
        <v>98</v>
      </c>
      <c r="E9478">
        <v>6</v>
      </c>
      <c r="F9478" t="s">
        <v>51</v>
      </c>
      <c r="G9478" t="s">
        <v>710</v>
      </c>
      <c r="H9478" t="s">
        <v>79</v>
      </c>
      <c r="I9478" t="s">
        <v>8314</v>
      </c>
      <c r="J9478" t="s">
        <v>372</v>
      </c>
      <c r="K9478" t="s">
        <v>20125</v>
      </c>
      <c r="L9478" t="s">
        <v>20126</v>
      </c>
      <c r="M9478" t="s">
        <v>494</v>
      </c>
      <c r="N9478" t="s">
        <v>84</v>
      </c>
      <c r="O9478">
        <v>20977</v>
      </c>
      <c r="P9478">
        <v>24810</v>
      </c>
      <c r="Q9478" t="s">
        <v>59</v>
      </c>
      <c r="R9478">
        <v>276</v>
      </c>
      <c r="S9478" s="2">
        <v>45209</v>
      </c>
      <c r="T9478" t="s">
        <v>42</v>
      </c>
      <c r="U9478">
        <v>20865</v>
      </c>
      <c r="V9478" t="s">
        <v>106</v>
      </c>
      <c r="W9478">
        <v>495</v>
      </c>
      <c r="X9478" t="s">
        <v>44</v>
      </c>
      <c r="Y9478" t="s">
        <v>45</v>
      </c>
      <c r="Z9478">
        <v>0</v>
      </c>
      <c r="AA9478">
        <v>990</v>
      </c>
      <c r="AB9478">
        <v>21458</v>
      </c>
      <c r="AC9478" t="s">
        <v>107</v>
      </c>
    </row>
    <row r="9479" spans="1:29" x14ac:dyDescent="0.3">
      <c r="A9479" s="1" t="s">
        <v>47</v>
      </c>
      <c r="B9479" t="s">
        <v>176</v>
      </c>
      <c r="C9479" t="s">
        <v>625</v>
      </c>
      <c r="D9479" t="s">
        <v>257</v>
      </c>
      <c r="E9479">
        <v>10</v>
      </c>
      <c r="F9479" t="s">
        <v>33</v>
      </c>
      <c r="G9479" t="s">
        <v>139</v>
      </c>
      <c r="H9479" t="s">
        <v>35</v>
      </c>
      <c r="I9479" t="s">
        <v>5157</v>
      </c>
      <c r="J9479" t="s">
        <v>657</v>
      </c>
      <c r="K9479" t="s">
        <v>20127</v>
      </c>
      <c r="L9479" t="s">
        <v>20128</v>
      </c>
      <c r="M9479" t="s">
        <v>902</v>
      </c>
      <c r="N9479" t="s">
        <v>58</v>
      </c>
      <c r="O9479">
        <v>7650</v>
      </c>
      <c r="P9479">
        <v>10244</v>
      </c>
      <c r="Q9479" t="s">
        <v>59</v>
      </c>
      <c r="R9479">
        <v>107</v>
      </c>
      <c r="S9479" s="2">
        <v>45275</v>
      </c>
      <c r="T9479" s="2">
        <v>45303</v>
      </c>
      <c r="U9479">
        <v>1853</v>
      </c>
      <c r="V9479" t="s">
        <v>71</v>
      </c>
      <c r="W9479">
        <v>834</v>
      </c>
      <c r="X9479" t="s">
        <v>60</v>
      </c>
      <c r="Y9479" t="s">
        <v>72</v>
      </c>
      <c r="Z9479">
        <v>3830</v>
      </c>
      <c r="AA9479">
        <v>337</v>
      </c>
      <c r="AB9479">
        <v>9152</v>
      </c>
      <c r="AC9479" t="s">
        <v>73</v>
      </c>
    </row>
    <row r="9480" spans="1:29" x14ac:dyDescent="0.3">
      <c r="A9480" s="1" t="s">
        <v>47</v>
      </c>
      <c r="B9480" t="s">
        <v>161</v>
      </c>
      <c r="C9480" t="s">
        <v>2054</v>
      </c>
      <c r="D9480" t="s">
        <v>236</v>
      </c>
      <c r="E9480">
        <v>5</v>
      </c>
      <c r="F9480" t="s">
        <v>77</v>
      </c>
      <c r="G9480" t="s">
        <v>78</v>
      </c>
      <c r="H9480" t="s">
        <v>79</v>
      </c>
      <c r="I9480" t="s">
        <v>1105</v>
      </c>
      <c r="J9480" t="s">
        <v>2416</v>
      </c>
      <c r="K9480" t="s">
        <v>20129</v>
      </c>
      <c r="L9480" t="s">
        <v>20130</v>
      </c>
      <c r="M9480" t="s">
        <v>618</v>
      </c>
      <c r="N9480" t="s">
        <v>84</v>
      </c>
      <c r="O9480">
        <v>23311</v>
      </c>
      <c r="P9480">
        <v>27809</v>
      </c>
      <c r="Q9480" t="s">
        <v>95</v>
      </c>
      <c r="R9480">
        <v>83</v>
      </c>
      <c r="S9480" s="2">
        <v>44741</v>
      </c>
      <c r="T9480" s="2">
        <v>44750</v>
      </c>
      <c r="U9480">
        <v>0</v>
      </c>
      <c r="V9480" t="s">
        <v>71</v>
      </c>
      <c r="W9480">
        <v>564</v>
      </c>
      <c r="X9480" t="s">
        <v>60</v>
      </c>
      <c r="Y9480" t="s">
        <v>72</v>
      </c>
      <c r="Z9480">
        <v>0</v>
      </c>
      <c r="AA9480">
        <v>437</v>
      </c>
      <c r="AB9480">
        <v>24445</v>
      </c>
      <c r="AC9480" t="s">
        <v>73</v>
      </c>
    </row>
    <row r="9481" spans="1:29" x14ac:dyDescent="0.3">
      <c r="A9481" s="1" t="s">
        <v>47</v>
      </c>
      <c r="B9481" t="s">
        <v>153</v>
      </c>
      <c r="C9481" t="s">
        <v>4284</v>
      </c>
      <c r="D9481" t="s">
        <v>257</v>
      </c>
      <c r="E9481">
        <v>9</v>
      </c>
      <c r="F9481" t="s">
        <v>186</v>
      </c>
      <c r="G9481" t="s">
        <v>1504</v>
      </c>
      <c r="H9481" t="s">
        <v>35</v>
      </c>
      <c r="I9481" t="s">
        <v>1352</v>
      </c>
      <c r="J9481" t="s">
        <v>2066</v>
      </c>
      <c r="K9481" t="s">
        <v>20131</v>
      </c>
      <c r="L9481" t="s">
        <v>20132</v>
      </c>
      <c r="M9481" t="s">
        <v>750</v>
      </c>
      <c r="N9481" t="s">
        <v>58</v>
      </c>
      <c r="O9481">
        <v>29428</v>
      </c>
      <c r="P9481">
        <v>31805</v>
      </c>
      <c r="Q9481" t="s">
        <v>95</v>
      </c>
      <c r="R9481">
        <v>691</v>
      </c>
      <c r="S9481" s="2">
        <v>45020</v>
      </c>
      <c r="T9481" s="2">
        <v>45032</v>
      </c>
      <c r="U9481">
        <v>0</v>
      </c>
      <c r="V9481" t="s">
        <v>43</v>
      </c>
      <c r="W9481">
        <v>664</v>
      </c>
      <c r="X9481" t="s">
        <v>60</v>
      </c>
      <c r="Y9481" t="s">
        <v>61</v>
      </c>
      <c r="Z9481">
        <v>1339</v>
      </c>
      <c r="AA9481">
        <v>991</v>
      </c>
      <c r="AB9481">
        <v>31608</v>
      </c>
      <c r="AC9481" t="s">
        <v>46</v>
      </c>
    </row>
    <row r="9482" spans="1:29" x14ac:dyDescent="0.3">
      <c r="A9482" s="1" t="s">
        <v>47</v>
      </c>
      <c r="B9482" t="s">
        <v>145</v>
      </c>
      <c r="C9482" t="s">
        <v>528</v>
      </c>
      <c r="D9482" t="s">
        <v>50</v>
      </c>
      <c r="E9482">
        <v>5</v>
      </c>
      <c r="F9482" t="s">
        <v>51</v>
      </c>
      <c r="G9482" t="s">
        <v>345</v>
      </c>
      <c r="H9482" t="s">
        <v>35</v>
      </c>
      <c r="I9482" t="s">
        <v>459</v>
      </c>
      <c r="J9482" t="s">
        <v>224</v>
      </c>
      <c r="K9482" t="s">
        <v>20133</v>
      </c>
      <c r="L9482" t="s">
        <v>20134</v>
      </c>
      <c r="M9482" t="s">
        <v>2965</v>
      </c>
      <c r="N9482" t="s">
        <v>84</v>
      </c>
      <c r="O9482">
        <v>2926</v>
      </c>
      <c r="P9482">
        <v>6371</v>
      </c>
      <c r="Q9482" t="s">
        <v>41</v>
      </c>
      <c r="R9482">
        <v>314</v>
      </c>
      <c r="S9482" s="2">
        <v>44836</v>
      </c>
      <c r="T9482" s="2">
        <v>44843</v>
      </c>
      <c r="U9482">
        <v>0</v>
      </c>
      <c r="V9482" t="s">
        <v>106</v>
      </c>
      <c r="W9482">
        <v>811</v>
      </c>
      <c r="X9482" t="s">
        <v>60</v>
      </c>
      <c r="Y9482" t="s">
        <v>45</v>
      </c>
      <c r="Z9482">
        <v>0</v>
      </c>
      <c r="AA9482">
        <v>639</v>
      </c>
      <c r="AB9482">
        <v>5650</v>
      </c>
      <c r="AC9482" t="s">
        <v>46</v>
      </c>
    </row>
    <row r="9483" spans="1:29" x14ac:dyDescent="0.3">
      <c r="A9483" s="1" t="s">
        <v>47</v>
      </c>
      <c r="B9483" t="s">
        <v>161</v>
      </c>
      <c r="C9483" t="s">
        <v>162</v>
      </c>
      <c r="D9483" t="s">
        <v>185</v>
      </c>
      <c r="E9483">
        <v>3</v>
      </c>
      <c r="F9483" t="s">
        <v>129</v>
      </c>
      <c r="G9483" t="s">
        <v>944</v>
      </c>
      <c r="H9483" t="s">
        <v>79</v>
      </c>
      <c r="I9483" t="s">
        <v>475</v>
      </c>
      <c r="J9483" t="s">
        <v>1162</v>
      </c>
      <c r="K9483" t="s">
        <v>20135</v>
      </c>
      <c r="L9483" t="s">
        <v>20136</v>
      </c>
      <c r="M9483" t="s">
        <v>618</v>
      </c>
      <c r="N9483" t="s">
        <v>58</v>
      </c>
      <c r="O9483">
        <v>18776</v>
      </c>
      <c r="P9483">
        <v>20848</v>
      </c>
      <c r="Q9483" t="s">
        <v>95</v>
      </c>
      <c r="R9483">
        <v>495</v>
      </c>
      <c r="S9483" s="2">
        <v>44789</v>
      </c>
      <c r="T9483" s="2">
        <v>44807</v>
      </c>
      <c r="U9483">
        <v>0</v>
      </c>
      <c r="V9483" t="s">
        <v>85</v>
      </c>
      <c r="W9483">
        <v>599</v>
      </c>
      <c r="X9483" t="s">
        <v>60</v>
      </c>
      <c r="Y9483" t="s">
        <v>72</v>
      </c>
      <c r="Z9483">
        <v>1922</v>
      </c>
      <c r="AA9483">
        <v>826</v>
      </c>
      <c r="AB9483">
        <v>20111</v>
      </c>
      <c r="AC9483" t="s">
        <v>73</v>
      </c>
    </row>
    <row r="9484" spans="1:29" x14ac:dyDescent="0.3">
      <c r="A9484" s="1" t="s">
        <v>47</v>
      </c>
      <c r="B9484" t="s">
        <v>234</v>
      </c>
      <c r="C9484" t="s">
        <v>1588</v>
      </c>
      <c r="D9484" t="s">
        <v>236</v>
      </c>
      <c r="E9484">
        <v>3</v>
      </c>
      <c r="F9484" t="s">
        <v>221</v>
      </c>
      <c r="G9484" t="s">
        <v>548</v>
      </c>
      <c r="H9484" t="s">
        <v>79</v>
      </c>
      <c r="I9484" t="s">
        <v>36</v>
      </c>
      <c r="J9484" t="s">
        <v>1626</v>
      </c>
      <c r="K9484" t="s">
        <v>20137</v>
      </c>
      <c r="L9484" t="s">
        <v>3281</v>
      </c>
      <c r="M9484" t="s">
        <v>483</v>
      </c>
      <c r="N9484" t="s">
        <v>58</v>
      </c>
      <c r="O9484">
        <v>25274</v>
      </c>
      <c r="P9484">
        <v>27977</v>
      </c>
      <c r="Q9484" t="s">
        <v>59</v>
      </c>
      <c r="R9484">
        <v>130</v>
      </c>
      <c r="S9484" s="2">
        <v>44971</v>
      </c>
      <c r="T9484" t="s">
        <v>42</v>
      </c>
      <c r="U9484">
        <v>37727</v>
      </c>
      <c r="V9484" t="s">
        <v>71</v>
      </c>
      <c r="W9484">
        <v>465</v>
      </c>
      <c r="X9484" t="s">
        <v>44</v>
      </c>
      <c r="Y9484" t="s">
        <v>72</v>
      </c>
      <c r="Z9484">
        <v>3588</v>
      </c>
      <c r="AA9484">
        <v>107</v>
      </c>
      <c r="AB9484">
        <v>27414</v>
      </c>
      <c r="AC9484" t="s">
        <v>107</v>
      </c>
    </row>
    <row r="9485" spans="1:29" x14ac:dyDescent="0.3">
      <c r="A9485" s="1" t="s">
        <v>29</v>
      </c>
      <c r="B9485" t="s">
        <v>541</v>
      </c>
      <c r="C9485" t="s">
        <v>1114</v>
      </c>
      <c r="D9485" t="s">
        <v>352</v>
      </c>
      <c r="E9485">
        <v>2</v>
      </c>
      <c r="F9485" t="s">
        <v>51</v>
      </c>
      <c r="G9485" t="s">
        <v>291</v>
      </c>
      <c r="H9485" t="s">
        <v>35</v>
      </c>
      <c r="I9485" t="s">
        <v>4642</v>
      </c>
      <c r="J9485" t="s">
        <v>9665</v>
      </c>
      <c r="K9485" t="s">
        <v>20138</v>
      </c>
      <c r="L9485" t="s">
        <v>20139</v>
      </c>
      <c r="M9485" t="s">
        <v>1117</v>
      </c>
      <c r="N9485" t="s">
        <v>84</v>
      </c>
      <c r="O9485">
        <v>13666</v>
      </c>
      <c r="P9485">
        <v>17421</v>
      </c>
      <c r="Q9485" t="s">
        <v>41</v>
      </c>
      <c r="R9485">
        <v>948</v>
      </c>
      <c r="S9485" s="2">
        <v>44744</v>
      </c>
      <c r="T9485" s="2">
        <v>44756</v>
      </c>
      <c r="U9485">
        <v>0</v>
      </c>
      <c r="V9485" t="s">
        <v>85</v>
      </c>
      <c r="W9485">
        <v>776</v>
      </c>
      <c r="X9485" t="s">
        <v>60</v>
      </c>
      <c r="Y9485" t="s">
        <v>61</v>
      </c>
      <c r="Z9485">
        <v>0</v>
      </c>
      <c r="AA9485">
        <v>401</v>
      </c>
      <c r="AB9485">
        <v>17069</v>
      </c>
      <c r="AC9485" t="s">
        <v>107</v>
      </c>
    </row>
    <row r="9486" spans="1:29" x14ac:dyDescent="0.3">
      <c r="A9486" s="1" t="s">
        <v>29</v>
      </c>
      <c r="B9486" t="s">
        <v>62</v>
      </c>
      <c r="C9486" t="s">
        <v>2097</v>
      </c>
      <c r="D9486" t="s">
        <v>119</v>
      </c>
      <c r="E9486">
        <v>2</v>
      </c>
      <c r="F9486" t="s">
        <v>129</v>
      </c>
      <c r="G9486" t="s">
        <v>574</v>
      </c>
      <c r="H9486" t="s">
        <v>79</v>
      </c>
      <c r="I9486" t="s">
        <v>5792</v>
      </c>
      <c r="J9486" t="s">
        <v>1661</v>
      </c>
      <c r="K9486" t="s">
        <v>20140</v>
      </c>
      <c r="L9486" t="s">
        <v>20141</v>
      </c>
      <c r="M9486" t="s">
        <v>70</v>
      </c>
      <c r="N9486" t="s">
        <v>84</v>
      </c>
      <c r="O9486">
        <v>28162</v>
      </c>
      <c r="P9486">
        <v>30459</v>
      </c>
      <c r="Q9486" t="s">
        <v>95</v>
      </c>
      <c r="R9486">
        <v>761</v>
      </c>
      <c r="S9486" s="2">
        <v>44279</v>
      </c>
      <c r="T9486" s="2">
        <v>44295</v>
      </c>
      <c r="U9486">
        <v>0</v>
      </c>
      <c r="V9486" t="s">
        <v>85</v>
      </c>
      <c r="W9486">
        <v>698</v>
      </c>
      <c r="X9486" t="s">
        <v>60</v>
      </c>
      <c r="Y9486" t="s">
        <v>61</v>
      </c>
      <c r="Z9486">
        <v>0</v>
      </c>
      <c r="AA9486">
        <v>509</v>
      </c>
      <c r="AB9486">
        <v>30307</v>
      </c>
      <c r="AC9486" t="s">
        <v>73</v>
      </c>
    </row>
    <row r="9487" spans="1:29" x14ac:dyDescent="0.3">
      <c r="A9487" s="1" t="s">
        <v>29</v>
      </c>
      <c r="B9487" t="s">
        <v>62</v>
      </c>
      <c r="C9487" t="s">
        <v>666</v>
      </c>
      <c r="D9487" t="s">
        <v>387</v>
      </c>
      <c r="E9487">
        <v>1</v>
      </c>
      <c r="F9487" t="s">
        <v>64</v>
      </c>
      <c r="G9487" t="s">
        <v>65</v>
      </c>
      <c r="H9487" t="s">
        <v>79</v>
      </c>
      <c r="I9487" t="s">
        <v>7842</v>
      </c>
      <c r="J9487" t="s">
        <v>2610</v>
      </c>
      <c r="K9487" t="s">
        <v>20142</v>
      </c>
      <c r="L9487" t="s">
        <v>20143</v>
      </c>
      <c r="M9487" t="s">
        <v>362</v>
      </c>
      <c r="N9487" t="s">
        <v>84</v>
      </c>
      <c r="O9487">
        <v>18054</v>
      </c>
      <c r="P9487">
        <v>22007</v>
      </c>
      <c r="Q9487" t="s">
        <v>95</v>
      </c>
      <c r="R9487">
        <v>806</v>
      </c>
      <c r="S9487" s="2">
        <v>44594</v>
      </c>
      <c r="T9487" s="2">
        <v>44599</v>
      </c>
      <c r="U9487">
        <v>0</v>
      </c>
      <c r="V9487" t="s">
        <v>85</v>
      </c>
      <c r="W9487">
        <v>785</v>
      </c>
      <c r="X9487" t="s">
        <v>60</v>
      </c>
      <c r="Y9487" t="s">
        <v>72</v>
      </c>
      <c r="Z9487">
        <v>0</v>
      </c>
      <c r="AA9487">
        <v>48</v>
      </c>
      <c r="AB9487">
        <v>18501</v>
      </c>
      <c r="AC9487" t="s">
        <v>73</v>
      </c>
    </row>
    <row r="9488" spans="1:29" x14ac:dyDescent="0.3">
      <c r="A9488" s="1" t="s">
        <v>47</v>
      </c>
      <c r="B9488" t="s">
        <v>145</v>
      </c>
      <c r="C9488" t="s">
        <v>2354</v>
      </c>
      <c r="D9488" t="s">
        <v>178</v>
      </c>
      <c r="E9488">
        <v>10</v>
      </c>
      <c r="F9488" t="s">
        <v>221</v>
      </c>
      <c r="G9488" t="s">
        <v>858</v>
      </c>
      <c r="H9488" t="s">
        <v>79</v>
      </c>
      <c r="I9488" t="s">
        <v>216</v>
      </c>
      <c r="J9488" t="s">
        <v>1323</v>
      </c>
      <c r="K9488" t="s">
        <v>20144</v>
      </c>
      <c r="L9488" t="s">
        <v>20145</v>
      </c>
      <c r="M9488" t="s">
        <v>2358</v>
      </c>
      <c r="N9488" t="s">
        <v>40</v>
      </c>
      <c r="O9488">
        <v>6044</v>
      </c>
      <c r="P9488">
        <v>10311</v>
      </c>
      <c r="Q9488" t="s">
        <v>59</v>
      </c>
      <c r="R9488">
        <v>740</v>
      </c>
      <c r="S9488" s="2">
        <v>44324</v>
      </c>
      <c r="T9488" s="2">
        <v>44348</v>
      </c>
      <c r="U9488">
        <v>39739</v>
      </c>
      <c r="V9488" t="s">
        <v>106</v>
      </c>
      <c r="W9488">
        <v>729</v>
      </c>
      <c r="X9488" t="s">
        <v>60</v>
      </c>
      <c r="Y9488" t="s">
        <v>72</v>
      </c>
      <c r="Z9488">
        <v>0</v>
      </c>
      <c r="AA9488">
        <v>729</v>
      </c>
      <c r="AB9488">
        <v>9904</v>
      </c>
      <c r="AC9488" t="s">
        <v>107</v>
      </c>
    </row>
    <row r="9489" spans="1:29" x14ac:dyDescent="0.3">
      <c r="A9489" s="1" t="s">
        <v>47</v>
      </c>
      <c r="B9489" t="s">
        <v>136</v>
      </c>
      <c r="C9489" t="s">
        <v>1426</v>
      </c>
      <c r="D9489" t="s">
        <v>110</v>
      </c>
      <c r="E9489">
        <v>3</v>
      </c>
      <c r="F9489" t="s">
        <v>51</v>
      </c>
      <c r="G9489" t="s">
        <v>52</v>
      </c>
      <c r="H9489" t="s">
        <v>35</v>
      </c>
      <c r="I9489" t="s">
        <v>756</v>
      </c>
      <c r="J9489" t="s">
        <v>1626</v>
      </c>
      <c r="K9489" t="s">
        <v>20146</v>
      </c>
      <c r="L9489" t="s">
        <v>20147</v>
      </c>
      <c r="M9489" t="s">
        <v>988</v>
      </c>
      <c r="N9489" t="s">
        <v>84</v>
      </c>
      <c r="O9489">
        <v>28537</v>
      </c>
      <c r="P9489">
        <v>33034</v>
      </c>
      <c r="Q9489" t="s">
        <v>95</v>
      </c>
      <c r="R9489">
        <v>785</v>
      </c>
      <c r="S9489" s="2">
        <v>44874</v>
      </c>
      <c r="T9489" t="s">
        <v>42</v>
      </c>
      <c r="U9489">
        <v>0</v>
      </c>
      <c r="V9489" t="s">
        <v>85</v>
      </c>
      <c r="W9489">
        <v>839</v>
      </c>
      <c r="X9489" t="s">
        <v>44</v>
      </c>
      <c r="Y9489" t="s">
        <v>45</v>
      </c>
      <c r="Z9489">
        <v>0</v>
      </c>
      <c r="AA9489">
        <v>300</v>
      </c>
      <c r="AB9489">
        <v>30044</v>
      </c>
      <c r="AC9489" t="s">
        <v>73</v>
      </c>
    </row>
    <row r="9490" spans="1:29" x14ac:dyDescent="0.3">
      <c r="A9490" s="1" t="s">
        <v>29</v>
      </c>
      <c r="B9490" t="s">
        <v>393</v>
      </c>
      <c r="C9490" t="s">
        <v>4317</v>
      </c>
      <c r="D9490" t="s">
        <v>50</v>
      </c>
      <c r="E9490">
        <v>4</v>
      </c>
      <c r="F9490" t="s">
        <v>99</v>
      </c>
      <c r="G9490" t="s">
        <v>1638</v>
      </c>
      <c r="H9490" t="s">
        <v>79</v>
      </c>
      <c r="I9490" t="s">
        <v>1287</v>
      </c>
      <c r="J9490" t="s">
        <v>693</v>
      </c>
      <c r="K9490" t="s">
        <v>20148</v>
      </c>
      <c r="L9490" t="s">
        <v>20149</v>
      </c>
      <c r="M9490" t="s">
        <v>613</v>
      </c>
      <c r="N9490" t="s">
        <v>40</v>
      </c>
      <c r="O9490">
        <v>12514</v>
      </c>
      <c r="P9490">
        <v>15253</v>
      </c>
      <c r="Q9490" t="s">
        <v>59</v>
      </c>
      <c r="R9490">
        <v>540</v>
      </c>
      <c r="S9490" s="2">
        <v>45190</v>
      </c>
      <c r="T9490" s="2">
        <v>45206</v>
      </c>
      <c r="U9490">
        <v>26035</v>
      </c>
      <c r="V9490" t="s">
        <v>43</v>
      </c>
      <c r="W9490">
        <v>428</v>
      </c>
      <c r="X9490" t="s">
        <v>60</v>
      </c>
      <c r="Y9490" t="s">
        <v>45</v>
      </c>
      <c r="Z9490">
        <v>0</v>
      </c>
      <c r="AA9490">
        <v>389</v>
      </c>
      <c r="AB9490">
        <v>14508</v>
      </c>
      <c r="AC9490" t="s">
        <v>73</v>
      </c>
    </row>
    <row r="9491" spans="1:29" x14ac:dyDescent="0.3">
      <c r="A9491" s="1" t="s">
        <v>47</v>
      </c>
      <c r="B9491" t="s">
        <v>234</v>
      </c>
      <c r="C9491" t="s">
        <v>796</v>
      </c>
      <c r="D9491" t="s">
        <v>50</v>
      </c>
      <c r="E9491">
        <v>9</v>
      </c>
      <c r="F9491" t="s">
        <v>271</v>
      </c>
      <c r="G9491" t="s">
        <v>715</v>
      </c>
      <c r="H9491" t="s">
        <v>35</v>
      </c>
      <c r="I9491" t="s">
        <v>265</v>
      </c>
      <c r="J9491" t="s">
        <v>123</v>
      </c>
      <c r="K9491">
        <f>1-925-236-7623</f>
        <v>-8783</v>
      </c>
      <c r="L9491" t="s">
        <v>20150</v>
      </c>
      <c r="M9491" t="s">
        <v>746</v>
      </c>
      <c r="N9491" t="s">
        <v>58</v>
      </c>
      <c r="O9491">
        <v>15391</v>
      </c>
      <c r="P9491">
        <v>18676</v>
      </c>
      <c r="Q9491" t="s">
        <v>59</v>
      </c>
      <c r="R9491">
        <v>432</v>
      </c>
      <c r="S9491" s="2">
        <v>44316</v>
      </c>
      <c r="T9491" s="2">
        <v>44318</v>
      </c>
      <c r="U9491">
        <v>15578</v>
      </c>
      <c r="V9491" t="s">
        <v>43</v>
      </c>
      <c r="W9491">
        <v>578</v>
      </c>
      <c r="X9491" t="s">
        <v>60</v>
      </c>
      <c r="Y9491" t="s">
        <v>61</v>
      </c>
      <c r="Z9491">
        <v>2593</v>
      </c>
      <c r="AA9491">
        <v>870</v>
      </c>
      <c r="AB9491">
        <v>16079</v>
      </c>
      <c r="AC9491" t="s">
        <v>107</v>
      </c>
    </row>
    <row r="9492" spans="1:29" x14ac:dyDescent="0.3">
      <c r="A9492" s="1" t="s">
        <v>47</v>
      </c>
      <c r="B9492" t="s">
        <v>145</v>
      </c>
      <c r="C9492" t="s">
        <v>3466</v>
      </c>
      <c r="D9492" t="s">
        <v>138</v>
      </c>
      <c r="E9492">
        <v>2</v>
      </c>
      <c r="F9492" t="s">
        <v>120</v>
      </c>
      <c r="G9492" t="s">
        <v>194</v>
      </c>
      <c r="H9492" t="s">
        <v>35</v>
      </c>
      <c r="I9492" t="s">
        <v>3376</v>
      </c>
      <c r="J9492" t="s">
        <v>524</v>
      </c>
      <c r="K9492" t="s">
        <v>20151</v>
      </c>
      <c r="L9492" t="s">
        <v>20152</v>
      </c>
      <c r="M9492" t="s">
        <v>1762</v>
      </c>
      <c r="N9492" t="s">
        <v>84</v>
      </c>
      <c r="O9492">
        <v>23866</v>
      </c>
      <c r="P9492">
        <v>28136</v>
      </c>
      <c r="Q9492" t="s">
        <v>95</v>
      </c>
      <c r="R9492">
        <v>485</v>
      </c>
      <c r="S9492" s="2">
        <v>45244</v>
      </c>
      <c r="T9492" t="s">
        <v>42</v>
      </c>
      <c r="U9492">
        <v>0</v>
      </c>
      <c r="V9492" t="s">
        <v>71</v>
      </c>
      <c r="W9492">
        <v>654</v>
      </c>
      <c r="X9492" t="s">
        <v>44</v>
      </c>
      <c r="Y9492" t="s">
        <v>72</v>
      </c>
      <c r="Z9492">
        <v>0</v>
      </c>
      <c r="AA9492">
        <v>231</v>
      </c>
      <c r="AB9492">
        <v>26969</v>
      </c>
      <c r="AC9492" t="s">
        <v>46</v>
      </c>
    </row>
    <row r="9493" spans="1:29" x14ac:dyDescent="0.3">
      <c r="A9493" s="1" t="s">
        <v>47</v>
      </c>
      <c r="B9493" t="s">
        <v>161</v>
      </c>
      <c r="C9493" t="s">
        <v>386</v>
      </c>
      <c r="D9493" t="s">
        <v>128</v>
      </c>
      <c r="E9493">
        <v>8</v>
      </c>
      <c r="F9493" t="s">
        <v>129</v>
      </c>
      <c r="G9493" t="s">
        <v>700</v>
      </c>
      <c r="H9493" t="s">
        <v>79</v>
      </c>
      <c r="I9493" t="s">
        <v>464</v>
      </c>
      <c r="J9493" t="s">
        <v>354</v>
      </c>
      <c r="K9493">
        <f>1-54-214-9210</f>
        <v>-9477</v>
      </c>
      <c r="L9493" t="s">
        <v>20153</v>
      </c>
      <c r="M9493" t="s">
        <v>2373</v>
      </c>
      <c r="N9493" t="s">
        <v>84</v>
      </c>
      <c r="O9493">
        <v>11422</v>
      </c>
      <c r="P9493">
        <v>16414</v>
      </c>
      <c r="Q9493" t="s">
        <v>41</v>
      </c>
      <c r="R9493">
        <v>7</v>
      </c>
      <c r="S9493" s="2">
        <v>44410</v>
      </c>
      <c r="T9493" s="2">
        <v>44432</v>
      </c>
      <c r="U9493">
        <v>0</v>
      </c>
      <c r="V9493" t="s">
        <v>85</v>
      </c>
      <c r="W9493">
        <v>799</v>
      </c>
      <c r="X9493" t="s">
        <v>60</v>
      </c>
      <c r="Y9493" t="s">
        <v>45</v>
      </c>
      <c r="Z9493">
        <v>0</v>
      </c>
      <c r="AA9493">
        <v>237</v>
      </c>
      <c r="AB9493">
        <v>16266</v>
      </c>
      <c r="AC9493" t="s">
        <v>73</v>
      </c>
    </row>
    <row r="9494" spans="1:29" x14ac:dyDescent="0.3">
      <c r="A9494" s="1" t="s">
        <v>47</v>
      </c>
      <c r="B9494" t="s">
        <v>108</v>
      </c>
      <c r="C9494" t="s">
        <v>1275</v>
      </c>
      <c r="D9494" t="s">
        <v>178</v>
      </c>
      <c r="E9494">
        <v>6</v>
      </c>
      <c r="F9494" t="s">
        <v>186</v>
      </c>
      <c r="G9494" t="s">
        <v>650</v>
      </c>
      <c r="H9494" t="s">
        <v>35</v>
      </c>
      <c r="I9494" t="s">
        <v>8013</v>
      </c>
      <c r="J9494" t="s">
        <v>637</v>
      </c>
      <c r="K9494" t="s">
        <v>20154</v>
      </c>
      <c r="L9494" t="s">
        <v>20155</v>
      </c>
      <c r="M9494" t="s">
        <v>522</v>
      </c>
      <c r="N9494" t="s">
        <v>58</v>
      </c>
      <c r="O9494">
        <v>28877</v>
      </c>
      <c r="P9494">
        <v>33669</v>
      </c>
      <c r="Q9494" t="s">
        <v>59</v>
      </c>
      <c r="R9494">
        <v>959</v>
      </c>
      <c r="S9494" s="2">
        <v>44330</v>
      </c>
      <c r="T9494" s="2">
        <v>44349</v>
      </c>
      <c r="U9494">
        <v>7708</v>
      </c>
      <c r="V9494" t="s">
        <v>43</v>
      </c>
      <c r="W9494">
        <v>778</v>
      </c>
      <c r="X9494" t="s">
        <v>60</v>
      </c>
      <c r="Y9494" t="s">
        <v>72</v>
      </c>
      <c r="Z9494">
        <v>3993</v>
      </c>
      <c r="AA9494">
        <v>105</v>
      </c>
      <c r="AB9494">
        <v>32606</v>
      </c>
      <c r="AC9494" t="s">
        <v>73</v>
      </c>
    </row>
    <row r="9495" spans="1:29" x14ac:dyDescent="0.3">
      <c r="A9495" s="1" t="s">
        <v>29</v>
      </c>
      <c r="B9495" t="s">
        <v>96</v>
      </c>
      <c r="C9495" t="s">
        <v>893</v>
      </c>
      <c r="D9495" t="s">
        <v>128</v>
      </c>
      <c r="E9495">
        <v>8</v>
      </c>
      <c r="F9495" t="s">
        <v>120</v>
      </c>
      <c r="G9495" t="s">
        <v>194</v>
      </c>
      <c r="H9495" t="s">
        <v>35</v>
      </c>
      <c r="I9495" t="s">
        <v>2547</v>
      </c>
      <c r="J9495" t="s">
        <v>2581</v>
      </c>
      <c r="K9495" t="s">
        <v>20156</v>
      </c>
      <c r="L9495" t="s">
        <v>20157</v>
      </c>
      <c r="M9495" t="s">
        <v>665</v>
      </c>
      <c r="N9495" t="s">
        <v>58</v>
      </c>
      <c r="O9495">
        <v>24036</v>
      </c>
      <c r="P9495">
        <v>26506</v>
      </c>
      <c r="Q9495" t="s">
        <v>95</v>
      </c>
      <c r="R9495">
        <v>653</v>
      </c>
      <c r="S9495" s="2">
        <v>45046</v>
      </c>
      <c r="T9495" t="s">
        <v>42</v>
      </c>
      <c r="U9495">
        <v>0</v>
      </c>
      <c r="V9495" t="s">
        <v>106</v>
      </c>
      <c r="W9495">
        <v>626</v>
      </c>
      <c r="X9495" t="s">
        <v>44</v>
      </c>
      <c r="Y9495" t="s">
        <v>61</v>
      </c>
      <c r="Z9495">
        <v>3817</v>
      </c>
      <c r="AA9495">
        <v>485</v>
      </c>
      <c r="AB9495">
        <v>24918</v>
      </c>
      <c r="AC9495" t="s">
        <v>73</v>
      </c>
    </row>
    <row r="9496" spans="1:29" x14ac:dyDescent="0.3">
      <c r="A9496" s="1" t="s">
        <v>47</v>
      </c>
      <c r="B9496" t="s">
        <v>136</v>
      </c>
      <c r="C9496" t="s">
        <v>1540</v>
      </c>
      <c r="D9496" t="s">
        <v>50</v>
      </c>
      <c r="E9496">
        <v>4</v>
      </c>
      <c r="F9496" t="s">
        <v>51</v>
      </c>
      <c r="G9496" t="s">
        <v>237</v>
      </c>
      <c r="H9496" t="s">
        <v>79</v>
      </c>
      <c r="I9496" t="s">
        <v>89</v>
      </c>
      <c r="J9496" t="s">
        <v>739</v>
      </c>
      <c r="K9496" t="s">
        <v>20158</v>
      </c>
      <c r="L9496" t="s">
        <v>20159</v>
      </c>
      <c r="M9496" t="s">
        <v>227</v>
      </c>
      <c r="N9496" t="s">
        <v>94</v>
      </c>
      <c r="O9496">
        <v>21029</v>
      </c>
      <c r="P9496">
        <v>25839</v>
      </c>
      <c r="Q9496" t="s">
        <v>41</v>
      </c>
      <c r="R9496">
        <v>739</v>
      </c>
      <c r="S9496" s="2">
        <v>45095</v>
      </c>
      <c r="T9496" s="2">
        <v>45100</v>
      </c>
      <c r="U9496">
        <v>0</v>
      </c>
      <c r="V9496" t="s">
        <v>106</v>
      </c>
      <c r="W9496">
        <v>507</v>
      </c>
      <c r="X9496" t="s">
        <v>60</v>
      </c>
      <c r="Y9496" t="s">
        <v>72</v>
      </c>
      <c r="Z9496">
        <v>0</v>
      </c>
      <c r="AA9496">
        <v>213</v>
      </c>
      <c r="AB9496">
        <v>21344</v>
      </c>
      <c r="AC9496" t="s">
        <v>73</v>
      </c>
    </row>
    <row r="9497" spans="1:29" x14ac:dyDescent="0.3">
      <c r="A9497" s="1" t="s">
        <v>29</v>
      </c>
      <c r="B9497" t="s">
        <v>541</v>
      </c>
      <c r="C9497" t="s">
        <v>1803</v>
      </c>
      <c r="D9497" t="s">
        <v>178</v>
      </c>
      <c r="E9497">
        <v>9</v>
      </c>
      <c r="F9497" t="s">
        <v>120</v>
      </c>
      <c r="G9497" t="s">
        <v>329</v>
      </c>
      <c r="H9497" t="s">
        <v>79</v>
      </c>
      <c r="I9497" t="s">
        <v>2822</v>
      </c>
      <c r="J9497" t="s">
        <v>1945</v>
      </c>
      <c r="K9497" t="s">
        <v>20160</v>
      </c>
      <c r="L9497" t="s">
        <v>20161</v>
      </c>
      <c r="M9497" t="s">
        <v>546</v>
      </c>
      <c r="N9497" t="s">
        <v>40</v>
      </c>
      <c r="O9497">
        <v>18117</v>
      </c>
      <c r="P9497">
        <v>22854</v>
      </c>
      <c r="Q9497" t="s">
        <v>41</v>
      </c>
      <c r="R9497">
        <v>841</v>
      </c>
      <c r="S9497" s="2">
        <v>44651</v>
      </c>
      <c r="T9497" s="2">
        <v>44657</v>
      </c>
      <c r="U9497">
        <v>0</v>
      </c>
      <c r="V9497" t="s">
        <v>106</v>
      </c>
      <c r="W9497">
        <v>845</v>
      </c>
      <c r="X9497" t="s">
        <v>60</v>
      </c>
      <c r="Y9497" t="s">
        <v>72</v>
      </c>
      <c r="Z9497">
        <v>0</v>
      </c>
      <c r="AA9497">
        <v>621</v>
      </c>
      <c r="AB9497">
        <v>19631</v>
      </c>
      <c r="AC9497" t="s">
        <v>73</v>
      </c>
    </row>
    <row r="9498" spans="1:29" x14ac:dyDescent="0.3">
      <c r="A9498" s="1" t="s">
        <v>29</v>
      </c>
      <c r="B9498" t="s">
        <v>228</v>
      </c>
      <c r="C9498" t="s">
        <v>1949</v>
      </c>
      <c r="D9498" t="s">
        <v>32</v>
      </c>
      <c r="E9498">
        <v>7</v>
      </c>
      <c r="F9498" t="s">
        <v>77</v>
      </c>
      <c r="G9498" t="s">
        <v>264</v>
      </c>
      <c r="H9498" t="s">
        <v>79</v>
      </c>
      <c r="I9498" t="s">
        <v>19065</v>
      </c>
      <c r="J9498" t="s">
        <v>10476</v>
      </c>
      <c r="K9498" t="s">
        <v>20162</v>
      </c>
      <c r="L9498" t="s">
        <v>20163</v>
      </c>
      <c r="M9498" t="s">
        <v>993</v>
      </c>
      <c r="N9498" t="s">
        <v>58</v>
      </c>
      <c r="O9498">
        <v>11021</v>
      </c>
      <c r="P9498">
        <v>15555</v>
      </c>
      <c r="Q9498" t="s">
        <v>95</v>
      </c>
      <c r="R9498">
        <v>542</v>
      </c>
      <c r="S9498" s="2">
        <v>44702</v>
      </c>
      <c r="T9498" s="2">
        <v>44724</v>
      </c>
      <c r="U9498">
        <v>0</v>
      </c>
      <c r="V9498" t="s">
        <v>106</v>
      </c>
      <c r="W9498">
        <v>421</v>
      </c>
      <c r="X9498" t="s">
        <v>60</v>
      </c>
      <c r="Y9498" t="s">
        <v>61</v>
      </c>
      <c r="Z9498">
        <v>1328</v>
      </c>
      <c r="AA9498">
        <v>779</v>
      </c>
      <c r="AB9498">
        <v>12867</v>
      </c>
      <c r="AC9498" t="s">
        <v>107</v>
      </c>
    </row>
    <row r="9499" spans="1:29" x14ac:dyDescent="0.3">
      <c r="A9499" s="1" t="s">
        <v>47</v>
      </c>
      <c r="B9499" t="s">
        <v>153</v>
      </c>
      <c r="C9499" t="s">
        <v>5069</v>
      </c>
      <c r="D9499" t="s">
        <v>236</v>
      </c>
      <c r="E9499">
        <v>2</v>
      </c>
      <c r="F9499" t="s">
        <v>221</v>
      </c>
      <c r="G9499" t="s">
        <v>858</v>
      </c>
      <c r="H9499" t="s">
        <v>35</v>
      </c>
      <c r="I9499" t="s">
        <v>1944</v>
      </c>
      <c r="J9499" t="s">
        <v>2427</v>
      </c>
      <c r="K9499" t="s">
        <v>20164</v>
      </c>
      <c r="L9499" t="s">
        <v>20165</v>
      </c>
      <c r="M9499" t="s">
        <v>1202</v>
      </c>
      <c r="N9499" t="s">
        <v>58</v>
      </c>
      <c r="O9499">
        <v>25706</v>
      </c>
      <c r="P9499">
        <v>29495</v>
      </c>
      <c r="Q9499" t="s">
        <v>41</v>
      </c>
      <c r="R9499">
        <v>87</v>
      </c>
      <c r="S9499" s="2">
        <v>44515</v>
      </c>
      <c r="T9499" s="2">
        <v>44545</v>
      </c>
      <c r="U9499">
        <v>0</v>
      </c>
      <c r="V9499" t="s">
        <v>106</v>
      </c>
      <c r="W9499">
        <v>680</v>
      </c>
      <c r="X9499" t="s">
        <v>60</v>
      </c>
      <c r="Y9499" t="s">
        <v>72</v>
      </c>
      <c r="Z9499">
        <v>3725</v>
      </c>
      <c r="AA9499">
        <v>453</v>
      </c>
      <c r="AB9499">
        <v>26324</v>
      </c>
      <c r="AC9499" t="s">
        <v>107</v>
      </c>
    </row>
    <row r="9500" spans="1:29" x14ac:dyDescent="0.3">
      <c r="A9500" s="1" t="s">
        <v>29</v>
      </c>
      <c r="B9500" t="s">
        <v>74</v>
      </c>
      <c r="C9500" t="s">
        <v>1317</v>
      </c>
      <c r="D9500" t="s">
        <v>185</v>
      </c>
      <c r="E9500">
        <v>1</v>
      </c>
      <c r="F9500" t="s">
        <v>33</v>
      </c>
      <c r="G9500" t="s">
        <v>209</v>
      </c>
      <c r="H9500" t="s">
        <v>35</v>
      </c>
      <c r="I9500" t="s">
        <v>265</v>
      </c>
      <c r="J9500" t="s">
        <v>3872</v>
      </c>
      <c r="K9500" t="s">
        <v>20166</v>
      </c>
      <c r="L9500" t="s">
        <v>20167</v>
      </c>
      <c r="M9500" t="s">
        <v>836</v>
      </c>
      <c r="N9500" t="s">
        <v>40</v>
      </c>
      <c r="O9500">
        <v>3860</v>
      </c>
      <c r="P9500">
        <v>7100</v>
      </c>
      <c r="Q9500" t="s">
        <v>95</v>
      </c>
      <c r="R9500">
        <v>847</v>
      </c>
      <c r="S9500" s="2">
        <v>44937</v>
      </c>
      <c r="T9500" t="s">
        <v>42</v>
      </c>
      <c r="U9500">
        <v>0</v>
      </c>
      <c r="V9500" t="s">
        <v>43</v>
      </c>
      <c r="W9500">
        <v>787</v>
      </c>
      <c r="X9500" t="s">
        <v>44</v>
      </c>
      <c r="Y9500" t="s">
        <v>45</v>
      </c>
      <c r="Z9500">
        <v>0</v>
      </c>
      <c r="AA9500">
        <v>23</v>
      </c>
      <c r="AB9500">
        <v>4594</v>
      </c>
      <c r="AC9500" t="s">
        <v>73</v>
      </c>
    </row>
    <row r="9501" spans="1:29" x14ac:dyDescent="0.3">
      <c r="A9501" s="1" t="s">
        <v>47</v>
      </c>
      <c r="B9501" t="s">
        <v>176</v>
      </c>
      <c r="C9501" t="s">
        <v>3034</v>
      </c>
      <c r="D9501" t="s">
        <v>236</v>
      </c>
      <c r="E9501">
        <v>7</v>
      </c>
      <c r="F9501" t="s">
        <v>120</v>
      </c>
      <c r="G9501" t="s">
        <v>194</v>
      </c>
      <c r="H9501" t="s">
        <v>35</v>
      </c>
      <c r="I9501" t="s">
        <v>322</v>
      </c>
      <c r="J9501" t="s">
        <v>5806</v>
      </c>
      <c r="K9501" t="s">
        <v>20168</v>
      </c>
      <c r="L9501" t="s">
        <v>20169</v>
      </c>
      <c r="M9501" t="s">
        <v>902</v>
      </c>
      <c r="N9501" t="s">
        <v>58</v>
      </c>
      <c r="O9501">
        <v>28940</v>
      </c>
      <c r="P9501">
        <v>31757</v>
      </c>
      <c r="Q9501" t="s">
        <v>95</v>
      </c>
      <c r="R9501">
        <v>896</v>
      </c>
      <c r="S9501" s="2">
        <v>45256</v>
      </c>
      <c r="T9501" s="2">
        <v>45263</v>
      </c>
      <c r="U9501">
        <v>0</v>
      </c>
      <c r="V9501" t="s">
        <v>106</v>
      </c>
      <c r="W9501">
        <v>558</v>
      </c>
      <c r="X9501" t="s">
        <v>60</v>
      </c>
      <c r="Y9501" t="s">
        <v>72</v>
      </c>
      <c r="Z9501">
        <v>1980</v>
      </c>
      <c r="AA9501">
        <v>924</v>
      </c>
      <c r="AB9501">
        <v>29466</v>
      </c>
      <c r="AC9501" t="s">
        <v>46</v>
      </c>
    </row>
    <row r="9502" spans="1:29" x14ac:dyDescent="0.3">
      <c r="A9502" s="1" t="s">
        <v>29</v>
      </c>
      <c r="B9502" t="s">
        <v>541</v>
      </c>
      <c r="C9502" t="s">
        <v>4780</v>
      </c>
      <c r="D9502" t="s">
        <v>169</v>
      </c>
      <c r="E9502">
        <v>7</v>
      </c>
      <c r="F9502" t="s">
        <v>120</v>
      </c>
      <c r="G9502" t="s">
        <v>820</v>
      </c>
      <c r="H9502" t="s">
        <v>79</v>
      </c>
      <c r="I9502" t="s">
        <v>156</v>
      </c>
      <c r="J9502" t="s">
        <v>8482</v>
      </c>
      <c r="K9502" t="s">
        <v>20170</v>
      </c>
      <c r="L9502" t="s">
        <v>20171</v>
      </c>
      <c r="M9502" t="s">
        <v>1715</v>
      </c>
      <c r="N9502" t="s">
        <v>58</v>
      </c>
      <c r="O9502">
        <v>15404</v>
      </c>
      <c r="P9502">
        <v>18766</v>
      </c>
      <c r="Q9502" t="s">
        <v>95</v>
      </c>
      <c r="R9502">
        <v>182</v>
      </c>
      <c r="S9502" s="2">
        <v>44685</v>
      </c>
      <c r="T9502" t="s">
        <v>42</v>
      </c>
      <c r="U9502">
        <v>0</v>
      </c>
      <c r="V9502" t="s">
        <v>85</v>
      </c>
      <c r="W9502">
        <v>534</v>
      </c>
      <c r="X9502" t="s">
        <v>44</v>
      </c>
      <c r="Y9502" t="s">
        <v>45</v>
      </c>
      <c r="Z9502">
        <v>3684</v>
      </c>
      <c r="AA9502">
        <v>822</v>
      </c>
      <c r="AB9502">
        <v>18593</v>
      </c>
      <c r="AC9502" t="s">
        <v>46</v>
      </c>
    </row>
    <row r="9503" spans="1:29" x14ac:dyDescent="0.3">
      <c r="A9503" s="1" t="s">
        <v>47</v>
      </c>
      <c r="B9503" t="s">
        <v>136</v>
      </c>
      <c r="C9503" t="s">
        <v>1124</v>
      </c>
      <c r="D9503" t="s">
        <v>257</v>
      </c>
      <c r="E9503">
        <v>1</v>
      </c>
      <c r="F9503" t="s">
        <v>120</v>
      </c>
      <c r="G9503" t="s">
        <v>1180</v>
      </c>
      <c r="H9503" t="s">
        <v>35</v>
      </c>
      <c r="I9503" t="s">
        <v>883</v>
      </c>
      <c r="J9503" t="s">
        <v>224</v>
      </c>
      <c r="K9503" t="s">
        <v>20172</v>
      </c>
      <c r="L9503" t="s">
        <v>20173</v>
      </c>
      <c r="M9503" t="s">
        <v>227</v>
      </c>
      <c r="N9503" t="s">
        <v>84</v>
      </c>
      <c r="O9503">
        <v>8908</v>
      </c>
      <c r="P9503">
        <v>11107</v>
      </c>
      <c r="Q9503" t="s">
        <v>95</v>
      </c>
      <c r="R9503">
        <v>576</v>
      </c>
      <c r="S9503" s="2">
        <v>44599</v>
      </c>
      <c r="T9503" s="2">
        <v>44614</v>
      </c>
      <c r="U9503">
        <v>0</v>
      </c>
      <c r="V9503" t="s">
        <v>71</v>
      </c>
      <c r="W9503">
        <v>698</v>
      </c>
      <c r="X9503" t="s">
        <v>60</v>
      </c>
      <c r="Y9503" t="s">
        <v>45</v>
      </c>
      <c r="Z9503">
        <v>0</v>
      </c>
      <c r="AA9503">
        <v>629</v>
      </c>
      <c r="AB9503">
        <v>9155</v>
      </c>
      <c r="AC9503" t="s">
        <v>46</v>
      </c>
    </row>
    <row r="9504" spans="1:29" x14ac:dyDescent="0.3">
      <c r="A9504" s="1" t="s">
        <v>29</v>
      </c>
      <c r="B9504" t="s">
        <v>228</v>
      </c>
      <c r="C9504" t="s">
        <v>635</v>
      </c>
      <c r="D9504" t="s">
        <v>50</v>
      </c>
      <c r="E9504">
        <v>7</v>
      </c>
      <c r="F9504" t="s">
        <v>129</v>
      </c>
      <c r="G9504" t="s">
        <v>395</v>
      </c>
      <c r="H9504" t="s">
        <v>79</v>
      </c>
      <c r="I9504" t="s">
        <v>156</v>
      </c>
      <c r="J9504" t="s">
        <v>2178</v>
      </c>
      <c r="K9504" t="s">
        <v>20174</v>
      </c>
      <c r="L9504" t="s">
        <v>20175</v>
      </c>
      <c r="M9504" t="s">
        <v>487</v>
      </c>
      <c r="N9504" t="s">
        <v>94</v>
      </c>
      <c r="O9504">
        <v>17251</v>
      </c>
      <c r="P9504">
        <v>20450</v>
      </c>
      <c r="Q9504" t="s">
        <v>95</v>
      </c>
      <c r="R9504">
        <v>668</v>
      </c>
      <c r="S9504" s="2">
        <v>45018</v>
      </c>
      <c r="T9504" t="s">
        <v>42</v>
      </c>
      <c r="U9504">
        <v>0</v>
      </c>
      <c r="V9504" t="s">
        <v>85</v>
      </c>
      <c r="W9504">
        <v>731</v>
      </c>
      <c r="X9504" t="s">
        <v>44</v>
      </c>
      <c r="Y9504" t="s">
        <v>61</v>
      </c>
      <c r="Z9504">
        <v>0</v>
      </c>
      <c r="AA9504">
        <v>567</v>
      </c>
      <c r="AB9504">
        <v>17973</v>
      </c>
      <c r="AC9504" t="s">
        <v>73</v>
      </c>
    </row>
    <row r="9505" spans="1:29" x14ac:dyDescent="0.3">
      <c r="A9505" s="1" t="s">
        <v>47</v>
      </c>
      <c r="B9505" t="s">
        <v>117</v>
      </c>
      <c r="C9505" t="s">
        <v>243</v>
      </c>
      <c r="D9505" t="s">
        <v>98</v>
      </c>
      <c r="E9505">
        <v>9</v>
      </c>
      <c r="F9505" t="s">
        <v>51</v>
      </c>
      <c r="G9505" t="s">
        <v>291</v>
      </c>
      <c r="H9505" t="s">
        <v>35</v>
      </c>
      <c r="I9505" t="s">
        <v>1553</v>
      </c>
      <c r="J9505" t="s">
        <v>2051</v>
      </c>
      <c r="K9505" t="s">
        <v>20176</v>
      </c>
      <c r="L9505" t="s">
        <v>20177</v>
      </c>
      <c r="M9505" t="s">
        <v>1484</v>
      </c>
      <c r="N9505" t="s">
        <v>58</v>
      </c>
      <c r="O9505">
        <v>2507</v>
      </c>
      <c r="P9505">
        <v>5300</v>
      </c>
      <c r="Q9505" t="s">
        <v>41</v>
      </c>
      <c r="R9505">
        <v>983</v>
      </c>
      <c r="S9505" s="2">
        <v>44748</v>
      </c>
      <c r="T9505" s="2">
        <v>44756</v>
      </c>
      <c r="U9505">
        <v>0</v>
      </c>
      <c r="V9505" t="s">
        <v>43</v>
      </c>
      <c r="W9505">
        <v>640</v>
      </c>
      <c r="X9505" t="s">
        <v>60</v>
      </c>
      <c r="Y9505" t="s">
        <v>45</v>
      </c>
      <c r="Z9505">
        <v>2104</v>
      </c>
      <c r="AA9505">
        <v>752</v>
      </c>
      <c r="AB9505">
        <v>4543</v>
      </c>
      <c r="AC9505" t="s">
        <v>73</v>
      </c>
    </row>
    <row r="9506" spans="1:29" x14ac:dyDescent="0.3">
      <c r="A9506" s="1" t="s">
        <v>29</v>
      </c>
      <c r="B9506" t="s">
        <v>62</v>
      </c>
      <c r="C9506" t="s">
        <v>5704</v>
      </c>
      <c r="D9506" t="s">
        <v>155</v>
      </c>
      <c r="E9506">
        <v>7</v>
      </c>
      <c r="F9506" t="s">
        <v>271</v>
      </c>
      <c r="G9506" t="s">
        <v>1110</v>
      </c>
      <c r="H9506" t="s">
        <v>79</v>
      </c>
      <c r="I9506" t="s">
        <v>1441</v>
      </c>
      <c r="J9506" t="s">
        <v>2920</v>
      </c>
      <c r="K9506" t="s">
        <v>20178</v>
      </c>
      <c r="L9506" t="s">
        <v>20179</v>
      </c>
      <c r="M9506" t="s">
        <v>135</v>
      </c>
      <c r="N9506" t="s">
        <v>84</v>
      </c>
      <c r="O9506">
        <v>22318</v>
      </c>
      <c r="P9506">
        <v>26134</v>
      </c>
      <c r="Q9506" t="s">
        <v>41</v>
      </c>
      <c r="R9506">
        <v>673</v>
      </c>
      <c r="S9506" s="2">
        <v>45108</v>
      </c>
      <c r="T9506" s="2">
        <v>45111</v>
      </c>
      <c r="U9506">
        <v>0</v>
      </c>
      <c r="V9506" t="s">
        <v>43</v>
      </c>
      <c r="W9506">
        <v>449</v>
      </c>
      <c r="X9506" t="s">
        <v>60</v>
      </c>
      <c r="Y9506" t="s">
        <v>72</v>
      </c>
      <c r="Z9506">
        <v>0</v>
      </c>
      <c r="AA9506">
        <v>837</v>
      </c>
      <c r="AB9506">
        <v>22633</v>
      </c>
      <c r="AC9506" t="s">
        <v>73</v>
      </c>
    </row>
    <row r="9507" spans="1:29" x14ac:dyDescent="0.3">
      <c r="A9507" s="1" t="s">
        <v>29</v>
      </c>
      <c r="B9507" t="s">
        <v>30</v>
      </c>
      <c r="C9507" t="s">
        <v>1118</v>
      </c>
      <c r="D9507" t="s">
        <v>178</v>
      </c>
      <c r="E9507">
        <v>6</v>
      </c>
      <c r="F9507" t="s">
        <v>221</v>
      </c>
      <c r="G9507" t="s">
        <v>250</v>
      </c>
      <c r="H9507" t="s">
        <v>79</v>
      </c>
      <c r="I9507" t="s">
        <v>3517</v>
      </c>
      <c r="J9507" t="s">
        <v>1462</v>
      </c>
      <c r="K9507" t="s">
        <v>20180</v>
      </c>
      <c r="L9507" t="s">
        <v>2412</v>
      </c>
      <c r="M9507" t="s">
        <v>1039</v>
      </c>
      <c r="N9507" t="s">
        <v>40</v>
      </c>
      <c r="O9507">
        <v>18189</v>
      </c>
      <c r="P9507">
        <v>20429</v>
      </c>
      <c r="Q9507" t="s">
        <v>59</v>
      </c>
      <c r="R9507">
        <v>385</v>
      </c>
      <c r="S9507" s="2">
        <v>44401</v>
      </c>
      <c r="T9507" s="2">
        <v>44414</v>
      </c>
      <c r="U9507">
        <v>19845</v>
      </c>
      <c r="V9507" t="s">
        <v>85</v>
      </c>
      <c r="W9507">
        <v>797</v>
      </c>
      <c r="X9507" t="s">
        <v>60</v>
      </c>
      <c r="Y9507" t="s">
        <v>61</v>
      </c>
      <c r="Z9507">
        <v>0</v>
      </c>
      <c r="AA9507">
        <v>695</v>
      </c>
      <c r="AB9507">
        <v>20045</v>
      </c>
      <c r="AC9507" t="s">
        <v>46</v>
      </c>
    </row>
    <row r="9508" spans="1:29" x14ac:dyDescent="0.3">
      <c r="A9508" s="1" t="s">
        <v>47</v>
      </c>
      <c r="B9508" t="s">
        <v>161</v>
      </c>
      <c r="C9508" t="s">
        <v>4191</v>
      </c>
      <c r="D9508" t="s">
        <v>98</v>
      </c>
      <c r="E9508">
        <v>6</v>
      </c>
      <c r="F9508" t="s">
        <v>120</v>
      </c>
      <c r="G9508" t="s">
        <v>1180</v>
      </c>
      <c r="H9508" t="s">
        <v>35</v>
      </c>
      <c r="I9508" t="s">
        <v>11620</v>
      </c>
      <c r="J9508" t="s">
        <v>2330</v>
      </c>
      <c r="K9508" t="s">
        <v>20181</v>
      </c>
      <c r="L9508" t="s">
        <v>20182</v>
      </c>
      <c r="M9508" t="s">
        <v>1578</v>
      </c>
      <c r="N9508" t="s">
        <v>40</v>
      </c>
      <c r="O9508">
        <v>4271</v>
      </c>
      <c r="P9508">
        <v>8133</v>
      </c>
      <c r="Q9508" t="s">
        <v>41</v>
      </c>
      <c r="R9508">
        <v>419</v>
      </c>
      <c r="S9508" s="2">
        <v>45194</v>
      </c>
      <c r="T9508" s="2">
        <v>45217</v>
      </c>
      <c r="U9508">
        <v>0</v>
      </c>
      <c r="V9508" t="s">
        <v>85</v>
      </c>
      <c r="W9508">
        <v>734</v>
      </c>
      <c r="X9508" t="s">
        <v>60</v>
      </c>
      <c r="Y9508" t="s">
        <v>72</v>
      </c>
      <c r="Z9508">
        <v>0</v>
      </c>
      <c r="AA9508">
        <v>239</v>
      </c>
      <c r="AB9508">
        <v>4637</v>
      </c>
      <c r="AC9508" t="s">
        <v>46</v>
      </c>
    </row>
    <row r="9509" spans="1:29" x14ac:dyDescent="0.3">
      <c r="A9509" s="1" t="s">
        <v>29</v>
      </c>
      <c r="B9509" t="s">
        <v>393</v>
      </c>
      <c r="C9509" t="s">
        <v>1245</v>
      </c>
      <c r="D9509" t="s">
        <v>236</v>
      </c>
      <c r="E9509">
        <v>3</v>
      </c>
      <c r="F9509" t="s">
        <v>77</v>
      </c>
      <c r="G9509" t="s">
        <v>932</v>
      </c>
      <c r="H9509" t="s">
        <v>35</v>
      </c>
      <c r="I9509" t="s">
        <v>8945</v>
      </c>
      <c r="J9509" t="s">
        <v>916</v>
      </c>
      <c r="K9509" t="s">
        <v>20183</v>
      </c>
      <c r="L9509" t="s">
        <v>20184</v>
      </c>
      <c r="M9509" t="s">
        <v>1244</v>
      </c>
      <c r="N9509" t="s">
        <v>94</v>
      </c>
      <c r="O9509">
        <v>14934</v>
      </c>
      <c r="P9509">
        <v>18052</v>
      </c>
      <c r="Q9509" t="s">
        <v>41</v>
      </c>
      <c r="R9509">
        <v>613</v>
      </c>
      <c r="S9509" s="2">
        <v>44630</v>
      </c>
      <c r="T9509" s="2">
        <v>44648</v>
      </c>
      <c r="U9509">
        <v>0</v>
      </c>
      <c r="V9509" t="s">
        <v>43</v>
      </c>
      <c r="W9509">
        <v>536</v>
      </c>
      <c r="X9509" t="s">
        <v>60</v>
      </c>
      <c r="Y9509" t="s">
        <v>72</v>
      </c>
      <c r="Z9509">
        <v>0</v>
      </c>
      <c r="AA9509">
        <v>510</v>
      </c>
      <c r="AB9509">
        <v>16048</v>
      </c>
      <c r="AC9509" t="s">
        <v>46</v>
      </c>
    </row>
    <row r="9510" spans="1:29" x14ac:dyDescent="0.3">
      <c r="A9510" s="1" t="s">
        <v>47</v>
      </c>
      <c r="B9510" t="s">
        <v>153</v>
      </c>
      <c r="C9510" t="s">
        <v>1734</v>
      </c>
      <c r="D9510" t="s">
        <v>387</v>
      </c>
      <c r="E9510">
        <v>1</v>
      </c>
      <c r="F9510" t="s">
        <v>33</v>
      </c>
      <c r="G9510" t="s">
        <v>728</v>
      </c>
      <c r="H9510" t="s">
        <v>35</v>
      </c>
      <c r="I9510" t="s">
        <v>36</v>
      </c>
      <c r="J9510" t="s">
        <v>188</v>
      </c>
      <c r="K9510" t="s">
        <v>20185</v>
      </c>
      <c r="L9510" t="s">
        <v>20186</v>
      </c>
      <c r="M9510" t="s">
        <v>540</v>
      </c>
      <c r="N9510" t="s">
        <v>94</v>
      </c>
      <c r="O9510">
        <v>19613</v>
      </c>
      <c r="P9510">
        <v>23745</v>
      </c>
      <c r="Q9510" t="s">
        <v>95</v>
      </c>
      <c r="R9510">
        <v>542</v>
      </c>
      <c r="S9510" s="2">
        <v>44652</v>
      </c>
      <c r="T9510" t="s">
        <v>42</v>
      </c>
      <c r="U9510">
        <v>0</v>
      </c>
      <c r="V9510" t="s">
        <v>71</v>
      </c>
      <c r="W9510">
        <v>751</v>
      </c>
      <c r="X9510" t="s">
        <v>44</v>
      </c>
      <c r="Y9510" t="s">
        <v>61</v>
      </c>
      <c r="Z9510">
        <v>0</v>
      </c>
      <c r="AA9510">
        <v>634</v>
      </c>
      <c r="AB9510">
        <v>22395</v>
      </c>
      <c r="AC9510" t="s">
        <v>46</v>
      </c>
    </row>
    <row r="9511" spans="1:29" x14ac:dyDescent="0.3">
      <c r="A9511" s="1" t="s">
        <v>29</v>
      </c>
      <c r="B9511" t="s">
        <v>393</v>
      </c>
      <c r="C9511" t="s">
        <v>5713</v>
      </c>
      <c r="D9511" t="s">
        <v>201</v>
      </c>
      <c r="E9511">
        <v>9</v>
      </c>
      <c r="F9511" t="s">
        <v>129</v>
      </c>
      <c r="G9511" t="s">
        <v>574</v>
      </c>
      <c r="H9511" t="s">
        <v>79</v>
      </c>
      <c r="I9511" t="s">
        <v>756</v>
      </c>
      <c r="J9511" t="s">
        <v>123</v>
      </c>
      <c r="K9511">
        <f>1-683-988-3457</f>
        <v>-5127</v>
      </c>
      <c r="L9511" t="s">
        <v>20187</v>
      </c>
      <c r="M9511" t="s">
        <v>876</v>
      </c>
      <c r="N9511" t="s">
        <v>94</v>
      </c>
      <c r="O9511">
        <v>13756</v>
      </c>
      <c r="P9511">
        <v>17938</v>
      </c>
      <c r="Q9511" t="s">
        <v>59</v>
      </c>
      <c r="R9511">
        <v>317</v>
      </c>
      <c r="S9511" s="2">
        <v>44610</v>
      </c>
      <c r="T9511" s="2">
        <v>44622</v>
      </c>
      <c r="U9511">
        <v>31635</v>
      </c>
      <c r="V9511" t="s">
        <v>43</v>
      </c>
      <c r="W9511">
        <v>734</v>
      </c>
      <c r="X9511" t="s">
        <v>60</v>
      </c>
      <c r="Y9511" t="s">
        <v>45</v>
      </c>
      <c r="Z9511">
        <v>0</v>
      </c>
      <c r="AA9511">
        <v>953</v>
      </c>
      <c r="AB9511">
        <v>16206</v>
      </c>
      <c r="AC9511" t="s">
        <v>107</v>
      </c>
    </row>
    <row r="9512" spans="1:29" x14ac:dyDescent="0.3">
      <c r="A9512" s="1" t="s">
        <v>29</v>
      </c>
      <c r="B9512" t="s">
        <v>327</v>
      </c>
      <c r="C9512" t="s">
        <v>328</v>
      </c>
      <c r="D9512" t="s">
        <v>178</v>
      </c>
      <c r="E9512">
        <v>1</v>
      </c>
      <c r="F9512" t="s">
        <v>77</v>
      </c>
      <c r="G9512" t="s">
        <v>932</v>
      </c>
      <c r="H9512" t="s">
        <v>79</v>
      </c>
      <c r="I9512" t="s">
        <v>377</v>
      </c>
      <c r="J9512" t="s">
        <v>570</v>
      </c>
      <c r="K9512" t="s">
        <v>20188</v>
      </c>
      <c r="L9512" t="s">
        <v>20189</v>
      </c>
      <c r="M9512" t="s">
        <v>2080</v>
      </c>
      <c r="N9512" t="s">
        <v>40</v>
      </c>
      <c r="O9512">
        <v>10527</v>
      </c>
      <c r="P9512">
        <v>14653</v>
      </c>
      <c r="Q9512" t="s">
        <v>95</v>
      </c>
      <c r="R9512">
        <v>505</v>
      </c>
      <c r="S9512" s="2">
        <v>45300</v>
      </c>
      <c r="T9512" t="s">
        <v>42</v>
      </c>
      <c r="U9512">
        <v>0</v>
      </c>
      <c r="V9512" t="s">
        <v>43</v>
      </c>
      <c r="W9512">
        <v>497</v>
      </c>
      <c r="X9512" t="s">
        <v>44</v>
      </c>
      <c r="Y9512" t="s">
        <v>72</v>
      </c>
      <c r="Z9512">
        <v>0</v>
      </c>
      <c r="AA9512">
        <v>49</v>
      </c>
      <c r="AB9512">
        <v>13637</v>
      </c>
      <c r="AC9512" t="s">
        <v>107</v>
      </c>
    </row>
    <row r="9513" spans="1:29" x14ac:dyDescent="0.3">
      <c r="A9513" s="1" t="s">
        <v>47</v>
      </c>
      <c r="B9513" t="s">
        <v>153</v>
      </c>
      <c r="C9513" t="s">
        <v>1746</v>
      </c>
      <c r="D9513" t="s">
        <v>119</v>
      </c>
      <c r="E9513">
        <v>9</v>
      </c>
      <c r="F9513" t="s">
        <v>221</v>
      </c>
      <c r="G9513" t="s">
        <v>222</v>
      </c>
      <c r="H9513" t="s">
        <v>79</v>
      </c>
      <c r="I9513" t="s">
        <v>156</v>
      </c>
      <c r="J9513" t="s">
        <v>6504</v>
      </c>
      <c r="K9513" t="s">
        <v>20190</v>
      </c>
      <c r="L9513" t="s">
        <v>20191</v>
      </c>
      <c r="M9513" t="s">
        <v>1707</v>
      </c>
      <c r="N9513" t="s">
        <v>94</v>
      </c>
      <c r="O9513">
        <v>16986</v>
      </c>
      <c r="P9513">
        <v>19902</v>
      </c>
      <c r="Q9513" t="s">
        <v>59</v>
      </c>
      <c r="R9513">
        <v>64</v>
      </c>
      <c r="S9513" s="2">
        <v>44412</v>
      </c>
      <c r="T9513" s="2">
        <v>44416</v>
      </c>
      <c r="U9513">
        <v>8607</v>
      </c>
      <c r="V9513" t="s">
        <v>43</v>
      </c>
      <c r="W9513">
        <v>723</v>
      </c>
      <c r="X9513" t="s">
        <v>60</v>
      </c>
      <c r="Y9513" t="s">
        <v>72</v>
      </c>
      <c r="Z9513">
        <v>0</v>
      </c>
      <c r="AA9513">
        <v>126</v>
      </c>
      <c r="AB9513">
        <v>17429</v>
      </c>
      <c r="AC9513" t="s">
        <v>46</v>
      </c>
    </row>
    <row r="9514" spans="1:29" x14ac:dyDescent="0.3">
      <c r="A9514" s="1" t="s">
        <v>47</v>
      </c>
      <c r="B9514" t="s">
        <v>117</v>
      </c>
      <c r="C9514" t="s">
        <v>1406</v>
      </c>
      <c r="D9514" t="s">
        <v>50</v>
      </c>
      <c r="E9514">
        <v>6</v>
      </c>
      <c r="F9514" t="s">
        <v>186</v>
      </c>
      <c r="G9514" t="s">
        <v>187</v>
      </c>
      <c r="H9514" t="s">
        <v>79</v>
      </c>
      <c r="I9514" t="s">
        <v>1379</v>
      </c>
      <c r="J9514" t="s">
        <v>2780</v>
      </c>
      <c r="K9514" t="s">
        <v>20192</v>
      </c>
      <c r="L9514" t="s">
        <v>20193</v>
      </c>
      <c r="M9514" t="s">
        <v>925</v>
      </c>
      <c r="N9514" t="s">
        <v>58</v>
      </c>
      <c r="O9514">
        <v>9109</v>
      </c>
      <c r="P9514">
        <v>12864</v>
      </c>
      <c r="Q9514" t="s">
        <v>95</v>
      </c>
      <c r="R9514">
        <v>657</v>
      </c>
      <c r="S9514" s="2">
        <v>44713</v>
      </c>
      <c r="T9514" s="2">
        <v>44743</v>
      </c>
      <c r="U9514">
        <v>0</v>
      </c>
      <c r="V9514" t="s">
        <v>106</v>
      </c>
      <c r="W9514">
        <v>406</v>
      </c>
      <c r="X9514" t="s">
        <v>60</v>
      </c>
      <c r="Y9514" t="s">
        <v>61</v>
      </c>
      <c r="Z9514">
        <v>4923</v>
      </c>
      <c r="AA9514">
        <v>999</v>
      </c>
      <c r="AB9514">
        <v>12774</v>
      </c>
      <c r="AC9514" t="s">
        <v>73</v>
      </c>
    </row>
    <row r="9515" spans="1:29" x14ac:dyDescent="0.3">
      <c r="A9515" s="1" t="s">
        <v>47</v>
      </c>
      <c r="B9515" t="s">
        <v>48</v>
      </c>
      <c r="C9515" t="s">
        <v>931</v>
      </c>
      <c r="D9515" t="s">
        <v>387</v>
      </c>
      <c r="E9515">
        <v>7</v>
      </c>
      <c r="F9515" t="s">
        <v>221</v>
      </c>
      <c r="G9515" t="s">
        <v>858</v>
      </c>
      <c r="H9515" t="s">
        <v>79</v>
      </c>
      <c r="I9515" t="s">
        <v>423</v>
      </c>
      <c r="J9515" t="s">
        <v>1040</v>
      </c>
      <c r="K9515" t="s">
        <v>20194</v>
      </c>
      <c r="L9515" t="s">
        <v>20195</v>
      </c>
      <c r="M9515" t="s">
        <v>2261</v>
      </c>
      <c r="N9515" t="s">
        <v>58</v>
      </c>
      <c r="O9515">
        <v>16439</v>
      </c>
      <c r="P9515">
        <v>21290</v>
      </c>
      <c r="Q9515" t="s">
        <v>41</v>
      </c>
      <c r="R9515">
        <v>954</v>
      </c>
      <c r="S9515" s="2">
        <v>45055</v>
      </c>
      <c r="T9515" s="2">
        <v>45080</v>
      </c>
      <c r="U9515">
        <v>0</v>
      </c>
      <c r="V9515" t="s">
        <v>85</v>
      </c>
      <c r="W9515">
        <v>592</v>
      </c>
      <c r="X9515" t="s">
        <v>60</v>
      </c>
      <c r="Y9515" t="s">
        <v>61</v>
      </c>
      <c r="Z9515">
        <v>4071</v>
      </c>
      <c r="AA9515">
        <v>880</v>
      </c>
      <c r="AB9515">
        <v>16515</v>
      </c>
      <c r="AC9515" t="s">
        <v>107</v>
      </c>
    </row>
    <row r="9516" spans="1:29" x14ac:dyDescent="0.3">
      <c r="A9516" s="1" t="s">
        <v>47</v>
      </c>
      <c r="B9516" t="s">
        <v>161</v>
      </c>
      <c r="C9516" t="s">
        <v>2091</v>
      </c>
      <c r="D9516" t="s">
        <v>236</v>
      </c>
      <c r="E9516">
        <v>1</v>
      </c>
      <c r="F9516" t="s">
        <v>77</v>
      </c>
      <c r="G9516" t="s">
        <v>78</v>
      </c>
      <c r="H9516" t="s">
        <v>79</v>
      </c>
      <c r="I9516" t="s">
        <v>417</v>
      </c>
      <c r="J9516" t="s">
        <v>1647</v>
      </c>
      <c r="K9516" t="s">
        <v>20196</v>
      </c>
      <c r="L9516" t="s">
        <v>20197</v>
      </c>
      <c r="M9516" t="s">
        <v>167</v>
      </c>
      <c r="N9516" t="s">
        <v>58</v>
      </c>
      <c r="O9516">
        <v>20439</v>
      </c>
      <c r="P9516">
        <v>24986</v>
      </c>
      <c r="Q9516" t="s">
        <v>95</v>
      </c>
      <c r="R9516">
        <v>419</v>
      </c>
      <c r="S9516" s="2">
        <v>45138</v>
      </c>
      <c r="T9516" s="2">
        <v>45166</v>
      </c>
      <c r="U9516">
        <v>0</v>
      </c>
      <c r="V9516" t="s">
        <v>106</v>
      </c>
      <c r="W9516">
        <v>777</v>
      </c>
      <c r="X9516" t="s">
        <v>60</v>
      </c>
      <c r="Y9516" t="s">
        <v>72</v>
      </c>
      <c r="Z9516">
        <v>2863</v>
      </c>
      <c r="AA9516">
        <v>799</v>
      </c>
      <c r="AB9516">
        <v>23906</v>
      </c>
      <c r="AC9516" t="s">
        <v>46</v>
      </c>
    </row>
    <row r="9517" spans="1:29" x14ac:dyDescent="0.3">
      <c r="A9517" s="1" t="s">
        <v>47</v>
      </c>
      <c r="B9517" t="s">
        <v>136</v>
      </c>
      <c r="C9517" t="s">
        <v>200</v>
      </c>
      <c r="D9517" t="s">
        <v>185</v>
      </c>
      <c r="E9517">
        <v>10</v>
      </c>
      <c r="F9517" t="s">
        <v>271</v>
      </c>
      <c r="G9517" t="s">
        <v>353</v>
      </c>
      <c r="H9517" t="s">
        <v>35</v>
      </c>
      <c r="I9517" t="s">
        <v>5124</v>
      </c>
      <c r="J9517" t="s">
        <v>1652</v>
      </c>
      <c r="K9517" t="s">
        <v>20198</v>
      </c>
      <c r="L9517" t="s">
        <v>20199</v>
      </c>
      <c r="M9517" t="s">
        <v>1374</v>
      </c>
      <c r="N9517" t="s">
        <v>40</v>
      </c>
      <c r="O9517">
        <v>15204</v>
      </c>
      <c r="P9517">
        <v>17599</v>
      </c>
      <c r="Q9517" t="s">
        <v>41</v>
      </c>
      <c r="R9517">
        <v>170</v>
      </c>
      <c r="S9517" s="2">
        <v>45226</v>
      </c>
      <c r="T9517" s="2">
        <v>45249</v>
      </c>
      <c r="U9517">
        <v>0</v>
      </c>
      <c r="V9517" t="s">
        <v>106</v>
      </c>
      <c r="W9517">
        <v>688</v>
      </c>
      <c r="X9517" t="s">
        <v>60</v>
      </c>
      <c r="Y9517" t="s">
        <v>61</v>
      </c>
      <c r="Z9517">
        <v>0</v>
      </c>
      <c r="AA9517">
        <v>924</v>
      </c>
      <c r="AB9517">
        <v>16809</v>
      </c>
      <c r="AC9517" t="s">
        <v>107</v>
      </c>
    </row>
    <row r="9518" spans="1:29" x14ac:dyDescent="0.3">
      <c r="A9518" s="1" t="s">
        <v>29</v>
      </c>
      <c r="B9518" t="s">
        <v>86</v>
      </c>
      <c r="C9518" t="s">
        <v>4762</v>
      </c>
      <c r="D9518" t="s">
        <v>76</v>
      </c>
      <c r="E9518">
        <v>8</v>
      </c>
      <c r="F9518" t="s">
        <v>77</v>
      </c>
      <c r="G9518" t="s">
        <v>147</v>
      </c>
      <c r="H9518" t="s">
        <v>35</v>
      </c>
      <c r="I9518" t="s">
        <v>36</v>
      </c>
      <c r="J9518" t="s">
        <v>1509</v>
      </c>
      <c r="K9518">
        <f>1-313-129-3778</f>
        <v>-4219</v>
      </c>
      <c r="L9518" t="s">
        <v>20200</v>
      </c>
      <c r="M9518" t="s">
        <v>1366</v>
      </c>
      <c r="N9518" t="s">
        <v>84</v>
      </c>
      <c r="O9518">
        <v>14701</v>
      </c>
      <c r="P9518">
        <v>17276</v>
      </c>
      <c r="Q9518" t="s">
        <v>59</v>
      </c>
      <c r="R9518">
        <v>573</v>
      </c>
      <c r="S9518" s="2">
        <v>44802</v>
      </c>
      <c r="T9518" s="2">
        <v>44805</v>
      </c>
      <c r="U9518">
        <v>23638</v>
      </c>
      <c r="V9518" t="s">
        <v>85</v>
      </c>
      <c r="W9518">
        <v>641</v>
      </c>
      <c r="X9518" t="s">
        <v>60</v>
      </c>
      <c r="Y9518" t="s">
        <v>61</v>
      </c>
      <c r="Z9518">
        <v>0</v>
      </c>
      <c r="AA9518">
        <v>304</v>
      </c>
      <c r="AB9518">
        <v>15108</v>
      </c>
      <c r="AC9518" t="s">
        <v>107</v>
      </c>
    </row>
    <row r="9519" spans="1:29" x14ac:dyDescent="0.3">
      <c r="A9519" s="1" t="s">
        <v>29</v>
      </c>
      <c r="B9519" t="s">
        <v>327</v>
      </c>
      <c r="C9519" t="s">
        <v>1432</v>
      </c>
      <c r="D9519" t="s">
        <v>32</v>
      </c>
      <c r="E9519">
        <v>4</v>
      </c>
      <c r="F9519" t="s">
        <v>221</v>
      </c>
      <c r="G9519" t="s">
        <v>667</v>
      </c>
      <c r="H9519" t="s">
        <v>35</v>
      </c>
      <c r="I9519" t="s">
        <v>189</v>
      </c>
      <c r="J9519" t="s">
        <v>5707</v>
      </c>
      <c r="K9519" t="s">
        <v>20201</v>
      </c>
      <c r="L9519" t="s">
        <v>20202</v>
      </c>
      <c r="M9519" t="s">
        <v>2350</v>
      </c>
      <c r="N9519" t="s">
        <v>40</v>
      </c>
      <c r="O9519">
        <v>27965</v>
      </c>
      <c r="P9519">
        <v>30389</v>
      </c>
      <c r="Q9519" t="s">
        <v>95</v>
      </c>
      <c r="R9519">
        <v>422</v>
      </c>
      <c r="S9519" s="2">
        <v>44944</v>
      </c>
      <c r="T9519" s="2">
        <v>44947</v>
      </c>
      <c r="U9519">
        <v>0</v>
      </c>
      <c r="V9519" t="s">
        <v>43</v>
      </c>
      <c r="W9519">
        <v>589</v>
      </c>
      <c r="X9519" t="s">
        <v>60</v>
      </c>
      <c r="Y9519" t="s">
        <v>72</v>
      </c>
      <c r="Z9519">
        <v>0</v>
      </c>
      <c r="AA9519">
        <v>744</v>
      </c>
      <c r="AB9519">
        <v>29277</v>
      </c>
      <c r="AC9519" t="s">
        <v>46</v>
      </c>
    </row>
    <row r="9520" spans="1:29" x14ac:dyDescent="0.3">
      <c r="A9520" s="1" t="s">
        <v>29</v>
      </c>
      <c r="B9520" t="s">
        <v>327</v>
      </c>
      <c r="C9520" t="s">
        <v>1216</v>
      </c>
      <c r="D9520" t="s">
        <v>387</v>
      </c>
      <c r="E9520">
        <v>6</v>
      </c>
      <c r="F9520" t="s">
        <v>99</v>
      </c>
      <c r="G9520" t="s">
        <v>100</v>
      </c>
      <c r="H9520" t="s">
        <v>79</v>
      </c>
      <c r="I9520" t="s">
        <v>1705</v>
      </c>
      <c r="J9520" t="s">
        <v>8844</v>
      </c>
      <c r="K9520" t="s">
        <v>20203</v>
      </c>
      <c r="L9520" t="s">
        <v>20204</v>
      </c>
      <c r="M9520" t="s">
        <v>1023</v>
      </c>
      <c r="N9520" t="s">
        <v>84</v>
      </c>
      <c r="O9520">
        <v>14050</v>
      </c>
      <c r="P9520">
        <v>17270</v>
      </c>
      <c r="Q9520" t="s">
        <v>95</v>
      </c>
      <c r="R9520">
        <v>703</v>
      </c>
      <c r="S9520" s="2">
        <v>44612</v>
      </c>
      <c r="T9520" s="2">
        <v>44626</v>
      </c>
      <c r="U9520">
        <v>0</v>
      </c>
      <c r="V9520" t="s">
        <v>43</v>
      </c>
      <c r="W9520">
        <v>696</v>
      </c>
      <c r="X9520" t="s">
        <v>60</v>
      </c>
      <c r="Y9520" t="s">
        <v>45</v>
      </c>
      <c r="Z9520">
        <v>0</v>
      </c>
      <c r="AA9520">
        <v>675</v>
      </c>
      <c r="AB9520">
        <v>15908</v>
      </c>
      <c r="AC9520" t="s">
        <v>107</v>
      </c>
    </row>
    <row r="9521" spans="1:29" x14ac:dyDescent="0.3">
      <c r="A9521" s="1" t="s">
        <v>47</v>
      </c>
      <c r="B9521" t="s">
        <v>592</v>
      </c>
      <c r="C9521" t="s">
        <v>1508</v>
      </c>
      <c r="D9521" t="s">
        <v>185</v>
      </c>
      <c r="E9521">
        <v>8</v>
      </c>
      <c r="F9521" t="s">
        <v>271</v>
      </c>
      <c r="G9521" t="s">
        <v>400</v>
      </c>
      <c r="H9521" t="s">
        <v>35</v>
      </c>
      <c r="I9521" t="s">
        <v>140</v>
      </c>
      <c r="J9521" t="s">
        <v>10672</v>
      </c>
      <c r="K9521" t="s">
        <v>20205</v>
      </c>
      <c r="L9521" t="s">
        <v>20206</v>
      </c>
      <c r="M9521" t="s">
        <v>919</v>
      </c>
      <c r="N9521" t="s">
        <v>40</v>
      </c>
      <c r="O9521">
        <v>3256</v>
      </c>
      <c r="P9521">
        <v>7854</v>
      </c>
      <c r="Q9521" t="s">
        <v>41</v>
      </c>
      <c r="R9521">
        <v>608</v>
      </c>
      <c r="S9521" s="2">
        <v>44417</v>
      </c>
      <c r="T9521" s="2">
        <v>44439</v>
      </c>
      <c r="U9521">
        <v>0</v>
      </c>
      <c r="V9521" t="s">
        <v>106</v>
      </c>
      <c r="W9521">
        <v>620</v>
      </c>
      <c r="X9521" t="s">
        <v>60</v>
      </c>
      <c r="Y9521" t="s">
        <v>72</v>
      </c>
      <c r="Z9521">
        <v>0</v>
      </c>
      <c r="AA9521">
        <v>784</v>
      </c>
      <c r="AB9521">
        <v>4034</v>
      </c>
      <c r="AC9521" t="s">
        <v>46</v>
      </c>
    </row>
    <row r="9522" spans="1:29" x14ac:dyDescent="0.3">
      <c r="A9522" s="1" t="s">
        <v>47</v>
      </c>
      <c r="B9522" t="s">
        <v>234</v>
      </c>
      <c r="C9522" t="s">
        <v>796</v>
      </c>
      <c r="D9522" t="s">
        <v>155</v>
      </c>
      <c r="E9522">
        <v>4</v>
      </c>
      <c r="F9522" t="s">
        <v>99</v>
      </c>
      <c r="G9522" t="s">
        <v>579</v>
      </c>
      <c r="H9522" t="s">
        <v>35</v>
      </c>
      <c r="I9522" t="s">
        <v>1267</v>
      </c>
      <c r="J9522" t="s">
        <v>211</v>
      </c>
      <c r="K9522">
        <f>1-911-983-6395</f>
        <v>-8288</v>
      </c>
      <c r="L9522" t="s">
        <v>20207</v>
      </c>
      <c r="M9522" t="s">
        <v>483</v>
      </c>
      <c r="N9522" t="s">
        <v>40</v>
      </c>
      <c r="O9522">
        <v>19880</v>
      </c>
      <c r="P9522">
        <v>24396</v>
      </c>
      <c r="Q9522" t="s">
        <v>95</v>
      </c>
      <c r="R9522">
        <v>260</v>
      </c>
      <c r="S9522" s="2">
        <v>44275</v>
      </c>
      <c r="T9522" t="s">
        <v>42</v>
      </c>
      <c r="U9522">
        <v>0</v>
      </c>
      <c r="V9522" t="s">
        <v>43</v>
      </c>
      <c r="W9522">
        <v>550</v>
      </c>
      <c r="X9522" t="s">
        <v>44</v>
      </c>
      <c r="Y9522" t="s">
        <v>45</v>
      </c>
      <c r="Z9522">
        <v>0</v>
      </c>
      <c r="AA9522">
        <v>487</v>
      </c>
      <c r="AB9522">
        <v>20542</v>
      </c>
      <c r="AC9522" t="s">
        <v>73</v>
      </c>
    </row>
    <row r="9523" spans="1:29" x14ac:dyDescent="0.3">
      <c r="A9523" s="1" t="s">
        <v>47</v>
      </c>
      <c r="B9523" t="s">
        <v>136</v>
      </c>
      <c r="C9523" t="s">
        <v>2546</v>
      </c>
      <c r="D9523" t="s">
        <v>178</v>
      </c>
      <c r="E9523">
        <v>10</v>
      </c>
      <c r="F9523" t="s">
        <v>129</v>
      </c>
      <c r="G9523" t="s">
        <v>574</v>
      </c>
      <c r="H9523" t="s">
        <v>35</v>
      </c>
      <c r="I9523" t="s">
        <v>2855</v>
      </c>
      <c r="J9523" t="s">
        <v>3014</v>
      </c>
      <c r="K9523" t="s">
        <v>20208</v>
      </c>
      <c r="L9523" t="s">
        <v>20209</v>
      </c>
      <c r="M9523" t="s">
        <v>1847</v>
      </c>
      <c r="N9523" t="s">
        <v>94</v>
      </c>
      <c r="O9523">
        <v>9325</v>
      </c>
      <c r="P9523">
        <v>12850</v>
      </c>
      <c r="Q9523" t="s">
        <v>95</v>
      </c>
      <c r="R9523">
        <v>940</v>
      </c>
      <c r="S9523" s="2">
        <v>44572</v>
      </c>
      <c r="T9523" s="2">
        <v>44591</v>
      </c>
      <c r="U9523">
        <v>0</v>
      </c>
      <c r="V9523" t="s">
        <v>85</v>
      </c>
      <c r="W9523">
        <v>562</v>
      </c>
      <c r="X9523" t="s">
        <v>60</v>
      </c>
      <c r="Y9523" t="s">
        <v>72</v>
      </c>
      <c r="Z9523">
        <v>0</v>
      </c>
      <c r="AA9523">
        <v>987</v>
      </c>
      <c r="AB9523">
        <v>9471</v>
      </c>
      <c r="AC9523" t="s">
        <v>73</v>
      </c>
    </row>
    <row r="9524" spans="1:29" x14ac:dyDescent="0.3">
      <c r="A9524" s="1" t="s">
        <v>29</v>
      </c>
      <c r="B9524" t="s">
        <v>228</v>
      </c>
      <c r="C9524" t="s">
        <v>989</v>
      </c>
      <c r="D9524" t="s">
        <v>50</v>
      </c>
      <c r="E9524">
        <v>7</v>
      </c>
      <c r="F9524" t="s">
        <v>129</v>
      </c>
      <c r="G9524" t="s">
        <v>298</v>
      </c>
      <c r="H9524" t="s">
        <v>35</v>
      </c>
      <c r="I9524" t="s">
        <v>4311</v>
      </c>
      <c r="J9524" t="s">
        <v>936</v>
      </c>
      <c r="K9524">
        <f>1-867-214-4874</f>
        <v>-5954</v>
      </c>
      <c r="L9524" t="s">
        <v>20210</v>
      </c>
      <c r="M9524" t="s">
        <v>993</v>
      </c>
      <c r="N9524" t="s">
        <v>94</v>
      </c>
      <c r="O9524">
        <v>7447</v>
      </c>
      <c r="P9524">
        <v>11021</v>
      </c>
      <c r="Q9524" t="s">
        <v>95</v>
      </c>
      <c r="R9524">
        <v>634</v>
      </c>
      <c r="S9524" s="2">
        <v>44434</v>
      </c>
      <c r="T9524" t="s">
        <v>42</v>
      </c>
      <c r="U9524">
        <v>0</v>
      </c>
      <c r="V9524" t="s">
        <v>106</v>
      </c>
      <c r="W9524">
        <v>599</v>
      </c>
      <c r="X9524" t="s">
        <v>44</v>
      </c>
      <c r="Y9524" t="s">
        <v>45</v>
      </c>
      <c r="Z9524">
        <v>0</v>
      </c>
      <c r="AA9524">
        <v>708</v>
      </c>
      <c r="AB9524">
        <v>8211</v>
      </c>
      <c r="AC9524" t="s">
        <v>46</v>
      </c>
    </row>
    <row r="9525" spans="1:29" x14ac:dyDescent="0.3">
      <c r="A9525" s="1" t="s">
        <v>29</v>
      </c>
      <c r="B9525" t="s">
        <v>541</v>
      </c>
      <c r="C9525" t="s">
        <v>1513</v>
      </c>
      <c r="D9525" t="s">
        <v>185</v>
      </c>
      <c r="E9525">
        <v>7</v>
      </c>
      <c r="F9525" t="s">
        <v>77</v>
      </c>
      <c r="G9525" t="s">
        <v>980</v>
      </c>
      <c r="H9525" t="s">
        <v>79</v>
      </c>
      <c r="I9525" t="s">
        <v>565</v>
      </c>
      <c r="J9525" t="s">
        <v>2636</v>
      </c>
      <c r="K9525" t="s">
        <v>20211</v>
      </c>
      <c r="L9525" t="s">
        <v>20212</v>
      </c>
      <c r="M9525" t="s">
        <v>733</v>
      </c>
      <c r="N9525" t="s">
        <v>94</v>
      </c>
      <c r="O9525">
        <v>19784</v>
      </c>
      <c r="P9525">
        <v>22448</v>
      </c>
      <c r="Q9525" t="s">
        <v>41</v>
      </c>
      <c r="R9525">
        <v>90</v>
      </c>
      <c r="S9525" s="2">
        <v>45196</v>
      </c>
      <c r="T9525" s="2">
        <v>45200</v>
      </c>
      <c r="U9525">
        <v>0</v>
      </c>
      <c r="V9525" t="s">
        <v>106</v>
      </c>
      <c r="W9525">
        <v>723</v>
      </c>
      <c r="X9525" t="s">
        <v>60</v>
      </c>
      <c r="Y9525" t="s">
        <v>45</v>
      </c>
      <c r="Z9525">
        <v>0</v>
      </c>
      <c r="AA9525">
        <v>28</v>
      </c>
      <c r="AB9525">
        <v>19933</v>
      </c>
      <c r="AC9525" t="s">
        <v>46</v>
      </c>
    </row>
    <row r="9526" spans="1:29" x14ac:dyDescent="0.3">
      <c r="A9526" s="1" t="s">
        <v>29</v>
      </c>
      <c r="B9526" t="s">
        <v>30</v>
      </c>
      <c r="C9526" t="s">
        <v>2187</v>
      </c>
      <c r="D9526" t="s">
        <v>50</v>
      </c>
      <c r="E9526">
        <v>8</v>
      </c>
      <c r="F9526" t="s">
        <v>221</v>
      </c>
      <c r="G9526" t="s">
        <v>882</v>
      </c>
      <c r="H9526" t="s">
        <v>79</v>
      </c>
      <c r="I9526" t="s">
        <v>4365</v>
      </c>
      <c r="J9526" t="s">
        <v>90</v>
      </c>
      <c r="K9526">
        <v>8011370607</v>
      </c>
      <c r="L9526" t="s">
        <v>20213</v>
      </c>
      <c r="M9526" t="s">
        <v>1039</v>
      </c>
      <c r="N9526" t="s">
        <v>58</v>
      </c>
      <c r="O9526">
        <v>18698</v>
      </c>
      <c r="P9526">
        <v>23477</v>
      </c>
      <c r="Q9526" t="s">
        <v>95</v>
      </c>
      <c r="R9526">
        <v>39</v>
      </c>
      <c r="S9526" s="2">
        <v>45188</v>
      </c>
      <c r="T9526" s="2">
        <v>45218</v>
      </c>
      <c r="U9526">
        <v>0</v>
      </c>
      <c r="V9526" t="s">
        <v>106</v>
      </c>
      <c r="W9526">
        <v>436</v>
      </c>
      <c r="X9526" t="s">
        <v>60</v>
      </c>
      <c r="Y9526" t="s">
        <v>45</v>
      </c>
      <c r="Z9526">
        <v>1882</v>
      </c>
      <c r="AA9526">
        <v>580</v>
      </c>
      <c r="AB9526">
        <v>19257</v>
      </c>
      <c r="AC9526" t="s">
        <v>73</v>
      </c>
    </row>
    <row r="9527" spans="1:29" x14ac:dyDescent="0.3">
      <c r="A9527" s="1" t="s">
        <v>47</v>
      </c>
      <c r="B9527" t="s">
        <v>234</v>
      </c>
      <c r="C9527" t="s">
        <v>2589</v>
      </c>
      <c r="D9527" t="s">
        <v>32</v>
      </c>
      <c r="E9527">
        <v>7</v>
      </c>
      <c r="F9527" t="s">
        <v>271</v>
      </c>
      <c r="G9527" t="s">
        <v>1298</v>
      </c>
      <c r="H9527" t="s">
        <v>35</v>
      </c>
      <c r="I9527" t="s">
        <v>66</v>
      </c>
      <c r="J9527" t="s">
        <v>5806</v>
      </c>
      <c r="K9527" t="s">
        <v>20214</v>
      </c>
      <c r="L9527" t="s">
        <v>20215</v>
      </c>
      <c r="M9527" t="s">
        <v>800</v>
      </c>
      <c r="N9527" t="s">
        <v>58</v>
      </c>
      <c r="O9527">
        <v>27031</v>
      </c>
      <c r="P9527">
        <v>29724</v>
      </c>
      <c r="Q9527" t="s">
        <v>59</v>
      </c>
      <c r="R9527">
        <v>136</v>
      </c>
      <c r="S9527" s="2">
        <v>44406</v>
      </c>
      <c r="T9527" t="s">
        <v>42</v>
      </c>
      <c r="U9527">
        <v>32028</v>
      </c>
      <c r="V9527" t="s">
        <v>106</v>
      </c>
      <c r="W9527">
        <v>774</v>
      </c>
      <c r="X9527" t="s">
        <v>44</v>
      </c>
      <c r="Y9527" t="s">
        <v>45</v>
      </c>
      <c r="Z9527">
        <v>1547</v>
      </c>
      <c r="AA9527">
        <v>436</v>
      </c>
      <c r="AB9527">
        <v>29452</v>
      </c>
      <c r="AC9527" t="s">
        <v>46</v>
      </c>
    </row>
    <row r="9528" spans="1:29" x14ac:dyDescent="0.3">
      <c r="A9528" s="1" t="s">
        <v>47</v>
      </c>
      <c r="B9528" t="s">
        <v>145</v>
      </c>
      <c r="C9528" t="s">
        <v>445</v>
      </c>
      <c r="D9528" t="s">
        <v>110</v>
      </c>
      <c r="E9528">
        <v>6</v>
      </c>
      <c r="F9528" t="s">
        <v>99</v>
      </c>
      <c r="G9528" t="s">
        <v>631</v>
      </c>
      <c r="H9528" t="s">
        <v>35</v>
      </c>
      <c r="I9528" t="s">
        <v>299</v>
      </c>
      <c r="J9528" t="s">
        <v>8294</v>
      </c>
      <c r="K9528" t="s">
        <v>20216</v>
      </c>
      <c r="L9528" t="s">
        <v>20217</v>
      </c>
      <c r="M9528" t="s">
        <v>533</v>
      </c>
      <c r="N9528" t="s">
        <v>84</v>
      </c>
      <c r="O9528">
        <v>6546</v>
      </c>
      <c r="P9528">
        <v>11283</v>
      </c>
      <c r="Q9528" t="s">
        <v>59</v>
      </c>
      <c r="R9528">
        <v>54</v>
      </c>
      <c r="S9528" s="2">
        <v>44870</v>
      </c>
      <c r="T9528" s="2">
        <v>44875</v>
      </c>
      <c r="U9528">
        <v>35608</v>
      </c>
      <c r="V9528" t="s">
        <v>85</v>
      </c>
      <c r="W9528">
        <v>835</v>
      </c>
      <c r="X9528" t="s">
        <v>60</v>
      </c>
      <c r="Y9528" t="s">
        <v>45</v>
      </c>
      <c r="Z9528">
        <v>0</v>
      </c>
      <c r="AA9528">
        <v>988</v>
      </c>
      <c r="AB9528">
        <v>9412</v>
      </c>
      <c r="AC9528" t="s">
        <v>73</v>
      </c>
    </row>
    <row r="9529" spans="1:29" x14ac:dyDescent="0.3">
      <c r="A9529" s="1" t="s">
        <v>47</v>
      </c>
      <c r="B9529" t="s">
        <v>108</v>
      </c>
      <c r="C9529" t="s">
        <v>1763</v>
      </c>
      <c r="D9529" t="s">
        <v>98</v>
      </c>
      <c r="E9529">
        <v>1</v>
      </c>
      <c r="F9529" t="s">
        <v>51</v>
      </c>
      <c r="G9529" t="s">
        <v>237</v>
      </c>
      <c r="H9529" t="s">
        <v>35</v>
      </c>
      <c r="I9529" t="s">
        <v>921</v>
      </c>
      <c r="J9529" t="s">
        <v>90</v>
      </c>
      <c r="K9529" t="s">
        <v>20218</v>
      </c>
      <c r="L9529" t="s">
        <v>20219</v>
      </c>
      <c r="M9529" t="s">
        <v>1252</v>
      </c>
      <c r="N9529" t="s">
        <v>84</v>
      </c>
      <c r="O9529">
        <v>3447</v>
      </c>
      <c r="P9529">
        <v>5675</v>
      </c>
      <c r="Q9529" t="s">
        <v>59</v>
      </c>
      <c r="R9529">
        <v>31</v>
      </c>
      <c r="S9529" s="2">
        <v>44332</v>
      </c>
      <c r="T9529" t="s">
        <v>42</v>
      </c>
      <c r="U9529">
        <v>32060</v>
      </c>
      <c r="V9529" t="s">
        <v>71</v>
      </c>
      <c r="W9529">
        <v>497</v>
      </c>
      <c r="X9529" t="s">
        <v>44</v>
      </c>
      <c r="Y9529" t="s">
        <v>45</v>
      </c>
      <c r="Z9529">
        <v>0</v>
      </c>
      <c r="AA9529">
        <v>735</v>
      </c>
      <c r="AB9529">
        <v>4735</v>
      </c>
      <c r="AC9529" t="s">
        <v>73</v>
      </c>
    </row>
    <row r="9530" spans="1:29" x14ac:dyDescent="0.3">
      <c r="A9530" s="1" t="s">
        <v>47</v>
      </c>
      <c r="B9530" t="s">
        <v>136</v>
      </c>
      <c r="C9530" t="s">
        <v>1124</v>
      </c>
      <c r="D9530" t="s">
        <v>128</v>
      </c>
      <c r="E9530">
        <v>3</v>
      </c>
      <c r="F9530" t="s">
        <v>129</v>
      </c>
      <c r="G9530" t="s">
        <v>700</v>
      </c>
      <c r="H9530" t="s">
        <v>79</v>
      </c>
      <c r="I9530" t="s">
        <v>513</v>
      </c>
      <c r="J9530" t="s">
        <v>3310</v>
      </c>
      <c r="K9530" t="s">
        <v>20220</v>
      </c>
      <c r="L9530" t="s">
        <v>20221</v>
      </c>
      <c r="M9530" t="s">
        <v>207</v>
      </c>
      <c r="N9530" t="s">
        <v>58</v>
      </c>
      <c r="O9530">
        <v>23400</v>
      </c>
      <c r="P9530">
        <v>28038</v>
      </c>
      <c r="Q9530" t="s">
        <v>41</v>
      </c>
      <c r="R9530">
        <v>296</v>
      </c>
      <c r="S9530" s="2">
        <v>44571</v>
      </c>
      <c r="T9530" t="s">
        <v>42</v>
      </c>
      <c r="U9530">
        <v>0</v>
      </c>
      <c r="V9530" t="s">
        <v>106</v>
      </c>
      <c r="W9530">
        <v>487</v>
      </c>
      <c r="X9530" t="s">
        <v>44</v>
      </c>
      <c r="Y9530" t="s">
        <v>72</v>
      </c>
      <c r="Z9530">
        <v>1251</v>
      </c>
      <c r="AA9530">
        <v>577</v>
      </c>
      <c r="AB9530">
        <v>27313</v>
      </c>
      <c r="AC9530" t="s">
        <v>46</v>
      </c>
    </row>
    <row r="9531" spans="1:29" x14ac:dyDescent="0.3">
      <c r="A9531" s="1" t="s">
        <v>29</v>
      </c>
      <c r="B9531" t="s">
        <v>363</v>
      </c>
      <c r="C9531" t="s">
        <v>2024</v>
      </c>
      <c r="D9531" t="s">
        <v>138</v>
      </c>
      <c r="E9531">
        <v>6</v>
      </c>
      <c r="F9531" t="s">
        <v>99</v>
      </c>
      <c r="G9531" t="s">
        <v>1638</v>
      </c>
      <c r="H9531" t="s">
        <v>35</v>
      </c>
      <c r="I9531" t="s">
        <v>412</v>
      </c>
      <c r="J9531" t="s">
        <v>224</v>
      </c>
      <c r="K9531" t="s">
        <v>20222</v>
      </c>
      <c r="L9531" t="s">
        <v>20223</v>
      </c>
      <c r="M9531" t="s">
        <v>494</v>
      </c>
      <c r="N9531" t="s">
        <v>40</v>
      </c>
      <c r="O9531">
        <v>21901</v>
      </c>
      <c r="P9531">
        <v>26225</v>
      </c>
      <c r="Q9531" t="s">
        <v>59</v>
      </c>
      <c r="R9531">
        <v>989</v>
      </c>
      <c r="S9531" s="2">
        <v>45283</v>
      </c>
      <c r="T9531" t="s">
        <v>42</v>
      </c>
      <c r="U9531">
        <v>45912</v>
      </c>
      <c r="V9531" t="s">
        <v>106</v>
      </c>
      <c r="W9531">
        <v>787</v>
      </c>
      <c r="X9531" t="s">
        <v>44</v>
      </c>
      <c r="Y9531" t="s">
        <v>45</v>
      </c>
      <c r="Z9531">
        <v>0</v>
      </c>
      <c r="AA9531">
        <v>366</v>
      </c>
      <c r="AB9531">
        <v>23292</v>
      </c>
      <c r="AC9531" t="s">
        <v>73</v>
      </c>
    </row>
    <row r="9532" spans="1:29" x14ac:dyDescent="0.3">
      <c r="A9532" s="1" t="s">
        <v>47</v>
      </c>
      <c r="B9532" t="s">
        <v>234</v>
      </c>
      <c r="C9532" t="s">
        <v>2565</v>
      </c>
      <c r="D9532" t="s">
        <v>178</v>
      </c>
      <c r="E9532">
        <v>1</v>
      </c>
      <c r="F9532" t="s">
        <v>129</v>
      </c>
      <c r="G9532" t="s">
        <v>298</v>
      </c>
      <c r="H9532" t="s">
        <v>79</v>
      </c>
      <c r="I9532" t="s">
        <v>16316</v>
      </c>
      <c r="J9532" t="s">
        <v>911</v>
      </c>
      <c r="K9532" t="s">
        <v>20224</v>
      </c>
      <c r="L9532" t="s">
        <v>20225</v>
      </c>
      <c r="M9532" t="s">
        <v>2944</v>
      </c>
      <c r="N9532" t="s">
        <v>84</v>
      </c>
      <c r="O9532">
        <v>6610</v>
      </c>
      <c r="P9532">
        <v>9431</v>
      </c>
      <c r="Q9532" t="s">
        <v>59</v>
      </c>
      <c r="R9532">
        <v>49</v>
      </c>
      <c r="S9532" s="2">
        <v>45266</v>
      </c>
      <c r="T9532" s="2">
        <v>45268</v>
      </c>
      <c r="U9532">
        <v>3768</v>
      </c>
      <c r="V9532" t="s">
        <v>106</v>
      </c>
      <c r="W9532">
        <v>459</v>
      </c>
      <c r="X9532" t="s">
        <v>60</v>
      </c>
      <c r="Y9532" t="s">
        <v>72</v>
      </c>
      <c r="Z9532">
        <v>0</v>
      </c>
      <c r="AA9532">
        <v>319</v>
      </c>
      <c r="AB9532">
        <v>7637</v>
      </c>
      <c r="AC9532" t="s">
        <v>46</v>
      </c>
    </row>
    <row r="9533" spans="1:29" x14ac:dyDescent="0.3">
      <c r="A9533" s="1" t="s">
        <v>47</v>
      </c>
      <c r="B9533" t="s">
        <v>176</v>
      </c>
      <c r="C9533" t="s">
        <v>881</v>
      </c>
      <c r="D9533" t="s">
        <v>178</v>
      </c>
      <c r="E9533">
        <v>4</v>
      </c>
      <c r="F9533" t="s">
        <v>186</v>
      </c>
      <c r="G9533" t="s">
        <v>463</v>
      </c>
      <c r="H9533" t="s">
        <v>79</v>
      </c>
      <c r="I9533" t="s">
        <v>1529</v>
      </c>
      <c r="J9533" t="s">
        <v>8482</v>
      </c>
      <c r="K9533" t="s">
        <v>20226</v>
      </c>
      <c r="L9533" t="s">
        <v>20227</v>
      </c>
      <c r="M9533" t="s">
        <v>887</v>
      </c>
      <c r="N9533" t="s">
        <v>84</v>
      </c>
      <c r="O9533">
        <v>13348</v>
      </c>
      <c r="P9533">
        <v>18279</v>
      </c>
      <c r="Q9533" t="s">
        <v>59</v>
      </c>
      <c r="R9533">
        <v>441</v>
      </c>
      <c r="S9533" s="2">
        <v>44384</v>
      </c>
      <c r="T9533" t="s">
        <v>42</v>
      </c>
      <c r="U9533">
        <v>24608</v>
      </c>
      <c r="V9533" t="s">
        <v>106</v>
      </c>
      <c r="W9533">
        <v>418</v>
      </c>
      <c r="X9533" t="s">
        <v>44</v>
      </c>
      <c r="Y9533" t="s">
        <v>45</v>
      </c>
      <c r="Z9533">
        <v>0</v>
      </c>
      <c r="AA9533">
        <v>237</v>
      </c>
      <c r="AB9533">
        <v>15919</v>
      </c>
      <c r="AC9533" t="s">
        <v>73</v>
      </c>
    </row>
    <row r="9534" spans="1:29" x14ac:dyDescent="0.3">
      <c r="A9534" s="1" t="s">
        <v>47</v>
      </c>
      <c r="B9534" t="s">
        <v>117</v>
      </c>
      <c r="C9534" t="s">
        <v>2114</v>
      </c>
      <c r="D9534" t="s">
        <v>257</v>
      </c>
      <c r="E9534">
        <v>8</v>
      </c>
      <c r="F9534" t="s">
        <v>271</v>
      </c>
      <c r="G9534" t="s">
        <v>340</v>
      </c>
      <c r="H9534" t="s">
        <v>35</v>
      </c>
      <c r="I9534" t="s">
        <v>549</v>
      </c>
      <c r="J9534" t="s">
        <v>4731</v>
      </c>
      <c r="K9534">
        <v>2448923298</v>
      </c>
      <c r="L9534" t="s">
        <v>20228</v>
      </c>
      <c r="M9534" t="s">
        <v>126</v>
      </c>
      <c r="N9534" t="s">
        <v>40</v>
      </c>
      <c r="O9534">
        <v>24136</v>
      </c>
      <c r="P9534">
        <v>27683</v>
      </c>
      <c r="Q9534" t="s">
        <v>41</v>
      </c>
      <c r="R9534">
        <v>296</v>
      </c>
      <c r="S9534" s="2">
        <v>44304</v>
      </c>
      <c r="T9534" s="2">
        <v>44308</v>
      </c>
      <c r="U9534">
        <v>0</v>
      </c>
      <c r="V9534" t="s">
        <v>71</v>
      </c>
      <c r="W9534">
        <v>570</v>
      </c>
      <c r="X9534" t="s">
        <v>60</v>
      </c>
      <c r="Y9534" t="s">
        <v>45</v>
      </c>
      <c r="Z9534">
        <v>0</v>
      </c>
      <c r="AA9534">
        <v>386</v>
      </c>
      <c r="AB9534">
        <v>25084</v>
      </c>
      <c r="AC9534" t="s">
        <v>107</v>
      </c>
    </row>
    <row r="9535" spans="1:29" x14ac:dyDescent="0.3">
      <c r="A9535" s="1" t="s">
        <v>47</v>
      </c>
      <c r="B9535" t="s">
        <v>145</v>
      </c>
      <c r="C9535" t="s">
        <v>146</v>
      </c>
      <c r="D9535" t="s">
        <v>352</v>
      </c>
      <c r="E9535">
        <v>8</v>
      </c>
      <c r="F9535" t="s">
        <v>186</v>
      </c>
      <c r="G9535" t="s">
        <v>650</v>
      </c>
      <c r="H9535" t="s">
        <v>35</v>
      </c>
      <c r="I9535" t="s">
        <v>2504</v>
      </c>
      <c r="J9535" t="s">
        <v>1797</v>
      </c>
      <c r="K9535" t="s">
        <v>20229</v>
      </c>
      <c r="L9535" t="s">
        <v>20230</v>
      </c>
      <c r="M9535" t="s">
        <v>152</v>
      </c>
      <c r="N9535" t="s">
        <v>94</v>
      </c>
      <c r="O9535">
        <v>26632</v>
      </c>
      <c r="P9535">
        <v>30946</v>
      </c>
      <c r="Q9535" t="s">
        <v>41</v>
      </c>
      <c r="R9535">
        <v>188</v>
      </c>
      <c r="S9535" s="2">
        <v>44273</v>
      </c>
      <c r="T9535" s="2">
        <v>44296</v>
      </c>
      <c r="U9535">
        <v>0</v>
      </c>
      <c r="V9535" t="s">
        <v>85</v>
      </c>
      <c r="W9535">
        <v>417</v>
      </c>
      <c r="X9535" t="s">
        <v>60</v>
      </c>
      <c r="Y9535" t="s">
        <v>61</v>
      </c>
      <c r="Z9535">
        <v>0</v>
      </c>
      <c r="AA9535">
        <v>233</v>
      </c>
      <c r="AB9535">
        <v>29769</v>
      </c>
      <c r="AC9535" t="s">
        <v>46</v>
      </c>
    </row>
    <row r="9536" spans="1:29" x14ac:dyDescent="0.3">
      <c r="A9536" s="1" t="s">
        <v>47</v>
      </c>
      <c r="B9536" t="s">
        <v>592</v>
      </c>
      <c r="C9536" t="s">
        <v>2701</v>
      </c>
      <c r="D9536" t="s">
        <v>185</v>
      </c>
      <c r="E9536">
        <v>6</v>
      </c>
      <c r="F9536" t="s">
        <v>51</v>
      </c>
      <c r="G9536" t="s">
        <v>345</v>
      </c>
      <c r="H9536" t="s">
        <v>79</v>
      </c>
      <c r="I9536" t="s">
        <v>490</v>
      </c>
      <c r="J9536" t="s">
        <v>3232</v>
      </c>
      <c r="K9536" t="s">
        <v>20231</v>
      </c>
      <c r="L9536" t="s">
        <v>20232</v>
      </c>
      <c r="M9536" t="s">
        <v>2648</v>
      </c>
      <c r="N9536" t="s">
        <v>94</v>
      </c>
      <c r="O9536">
        <v>12075</v>
      </c>
      <c r="P9536">
        <v>16963</v>
      </c>
      <c r="Q9536" t="s">
        <v>95</v>
      </c>
      <c r="R9536">
        <v>928</v>
      </c>
      <c r="S9536" s="2">
        <v>44704</v>
      </c>
      <c r="T9536" t="s">
        <v>42</v>
      </c>
      <c r="U9536">
        <v>0</v>
      </c>
      <c r="V9536" t="s">
        <v>71</v>
      </c>
      <c r="W9536">
        <v>808</v>
      </c>
      <c r="X9536" t="s">
        <v>44</v>
      </c>
      <c r="Y9536" t="s">
        <v>72</v>
      </c>
      <c r="Z9536">
        <v>0</v>
      </c>
      <c r="AA9536">
        <v>468</v>
      </c>
      <c r="AB9536">
        <v>16276</v>
      </c>
      <c r="AC9536" t="s">
        <v>107</v>
      </c>
    </row>
    <row r="9537" spans="1:29" x14ac:dyDescent="0.3">
      <c r="A9537" s="1" t="s">
        <v>47</v>
      </c>
      <c r="B9537" t="s">
        <v>161</v>
      </c>
      <c r="C9537" t="s">
        <v>734</v>
      </c>
      <c r="D9537" t="s">
        <v>138</v>
      </c>
      <c r="E9537">
        <v>6</v>
      </c>
      <c r="F9537" t="s">
        <v>51</v>
      </c>
      <c r="G9537" t="s">
        <v>1427</v>
      </c>
      <c r="H9537" t="s">
        <v>35</v>
      </c>
      <c r="I9537" t="s">
        <v>11128</v>
      </c>
      <c r="J9537" t="s">
        <v>3693</v>
      </c>
      <c r="K9537" t="s">
        <v>20233</v>
      </c>
      <c r="L9537" t="s">
        <v>20234</v>
      </c>
      <c r="M9537" t="s">
        <v>1475</v>
      </c>
      <c r="N9537" t="s">
        <v>58</v>
      </c>
      <c r="O9537">
        <v>25939</v>
      </c>
      <c r="P9537">
        <v>29933</v>
      </c>
      <c r="Q9537" t="s">
        <v>59</v>
      </c>
      <c r="R9537">
        <v>264</v>
      </c>
      <c r="S9537" s="2">
        <v>45032</v>
      </c>
      <c r="T9537" t="s">
        <v>42</v>
      </c>
      <c r="U9537">
        <v>23534</v>
      </c>
      <c r="V9537" t="s">
        <v>85</v>
      </c>
      <c r="W9537">
        <v>829</v>
      </c>
      <c r="X9537" t="s">
        <v>44</v>
      </c>
      <c r="Y9537" t="s">
        <v>45</v>
      </c>
      <c r="Z9537">
        <v>2462</v>
      </c>
      <c r="AA9537">
        <v>359</v>
      </c>
      <c r="AB9537">
        <v>29543</v>
      </c>
      <c r="AC9537" t="s">
        <v>107</v>
      </c>
    </row>
    <row r="9538" spans="1:29" x14ac:dyDescent="0.3">
      <c r="A9538" s="1" t="s">
        <v>47</v>
      </c>
      <c r="B9538" t="s">
        <v>592</v>
      </c>
      <c r="C9538" t="s">
        <v>2088</v>
      </c>
      <c r="D9538" t="s">
        <v>32</v>
      </c>
      <c r="E9538">
        <v>1</v>
      </c>
      <c r="F9538" t="s">
        <v>64</v>
      </c>
      <c r="G9538" t="s">
        <v>1599</v>
      </c>
      <c r="H9538" t="s">
        <v>79</v>
      </c>
      <c r="I9538" t="s">
        <v>1210</v>
      </c>
      <c r="J9538" t="s">
        <v>372</v>
      </c>
      <c r="K9538" t="s">
        <v>20235</v>
      </c>
      <c r="L9538" t="s">
        <v>20236</v>
      </c>
      <c r="M9538" t="s">
        <v>1948</v>
      </c>
      <c r="N9538" t="s">
        <v>94</v>
      </c>
      <c r="O9538">
        <v>12235</v>
      </c>
      <c r="P9538">
        <v>15899</v>
      </c>
      <c r="Q9538" t="s">
        <v>41</v>
      </c>
      <c r="R9538">
        <v>928</v>
      </c>
      <c r="S9538" s="2">
        <v>45194</v>
      </c>
      <c r="T9538" s="2">
        <v>45223</v>
      </c>
      <c r="U9538">
        <v>0</v>
      </c>
      <c r="V9538" t="s">
        <v>85</v>
      </c>
      <c r="W9538">
        <v>754</v>
      </c>
      <c r="X9538" t="s">
        <v>60</v>
      </c>
      <c r="Y9538" t="s">
        <v>72</v>
      </c>
      <c r="Z9538">
        <v>0</v>
      </c>
      <c r="AA9538">
        <v>140</v>
      </c>
      <c r="AB9538">
        <v>14152</v>
      </c>
      <c r="AC9538" t="s">
        <v>107</v>
      </c>
    </row>
    <row r="9539" spans="1:29" x14ac:dyDescent="0.3">
      <c r="A9539" s="1" t="s">
        <v>29</v>
      </c>
      <c r="B9539" t="s">
        <v>228</v>
      </c>
      <c r="C9539" t="s">
        <v>467</v>
      </c>
      <c r="D9539" t="s">
        <v>178</v>
      </c>
      <c r="E9539">
        <v>7</v>
      </c>
      <c r="F9539" t="s">
        <v>120</v>
      </c>
      <c r="G9539" t="s">
        <v>586</v>
      </c>
      <c r="H9539" t="s">
        <v>79</v>
      </c>
      <c r="I9539" t="s">
        <v>883</v>
      </c>
      <c r="J9539" t="s">
        <v>5806</v>
      </c>
      <c r="K9539" t="s">
        <v>20237</v>
      </c>
      <c r="L9539" t="s">
        <v>20238</v>
      </c>
      <c r="M9539" t="s">
        <v>993</v>
      </c>
      <c r="N9539" t="s">
        <v>40</v>
      </c>
      <c r="O9539">
        <v>20078</v>
      </c>
      <c r="P9539">
        <v>23548</v>
      </c>
      <c r="Q9539" t="s">
        <v>59</v>
      </c>
      <c r="R9539">
        <v>576</v>
      </c>
      <c r="S9539" s="2">
        <v>45048</v>
      </c>
      <c r="T9539" s="2">
        <v>45060</v>
      </c>
      <c r="U9539">
        <v>32720</v>
      </c>
      <c r="V9539" t="s">
        <v>85</v>
      </c>
      <c r="W9539">
        <v>811</v>
      </c>
      <c r="X9539" t="s">
        <v>60</v>
      </c>
      <c r="Y9539" t="s">
        <v>72</v>
      </c>
      <c r="Z9539">
        <v>0</v>
      </c>
      <c r="AA9539">
        <v>93</v>
      </c>
      <c r="AB9539">
        <v>20803</v>
      </c>
      <c r="AC9539" t="s">
        <v>107</v>
      </c>
    </row>
    <row r="9540" spans="1:29" x14ac:dyDescent="0.3">
      <c r="A9540" s="1" t="s">
        <v>47</v>
      </c>
      <c r="B9540" t="s">
        <v>153</v>
      </c>
      <c r="C9540" t="s">
        <v>7916</v>
      </c>
      <c r="D9540" t="s">
        <v>32</v>
      </c>
      <c r="E9540">
        <v>6</v>
      </c>
      <c r="F9540" t="s">
        <v>221</v>
      </c>
      <c r="G9540" t="s">
        <v>858</v>
      </c>
      <c r="H9540" t="s">
        <v>35</v>
      </c>
      <c r="I9540" t="s">
        <v>921</v>
      </c>
      <c r="J9540" t="s">
        <v>2344</v>
      </c>
      <c r="K9540" t="s">
        <v>20239</v>
      </c>
      <c r="L9540" t="s">
        <v>20240</v>
      </c>
      <c r="M9540" t="s">
        <v>860</v>
      </c>
      <c r="N9540" t="s">
        <v>84</v>
      </c>
      <c r="O9540">
        <v>9670</v>
      </c>
      <c r="P9540">
        <v>14246</v>
      </c>
      <c r="Q9540" t="s">
        <v>59</v>
      </c>
      <c r="R9540">
        <v>167</v>
      </c>
      <c r="S9540" s="2">
        <v>44986</v>
      </c>
      <c r="T9540" t="s">
        <v>42</v>
      </c>
      <c r="U9540">
        <v>23898</v>
      </c>
      <c r="V9540" t="s">
        <v>43</v>
      </c>
      <c r="W9540">
        <v>539</v>
      </c>
      <c r="X9540" t="s">
        <v>44</v>
      </c>
      <c r="Y9540" t="s">
        <v>61</v>
      </c>
      <c r="Z9540">
        <v>0</v>
      </c>
      <c r="AA9540">
        <v>287</v>
      </c>
      <c r="AB9540">
        <v>12305</v>
      </c>
      <c r="AC9540" t="s">
        <v>73</v>
      </c>
    </row>
    <row r="9541" spans="1:29" x14ac:dyDescent="0.3">
      <c r="A9541" s="1" t="s">
        <v>47</v>
      </c>
      <c r="B9541" t="s">
        <v>161</v>
      </c>
      <c r="C9541" t="s">
        <v>1471</v>
      </c>
      <c r="D9541" t="s">
        <v>76</v>
      </c>
      <c r="E9541">
        <v>4</v>
      </c>
      <c r="F9541" t="s">
        <v>77</v>
      </c>
      <c r="G9541" t="s">
        <v>440</v>
      </c>
      <c r="H9541" t="s">
        <v>79</v>
      </c>
      <c r="I9541" t="s">
        <v>2233</v>
      </c>
      <c r="J9541" t="s">
        <v>6672</v>
      </c>
      <c r="K9541" t="s">
        <v>20241</v>
      </c>
      <c r="L9541" t="s">
        <v>20242</v>
      </c>
      <c r="M9541" t="s">
        <v>167</v>
      </c>
      <c r="N9541" t="s">
        <v>40</v>
      </c>
      <c r="O9541">
        <v>29676</v>
      </c>
      <c r="P9541">
        <v>33175</v>
      </c>
      <c r="Q9541" t="s">
        <v>59</v>
      </c>
      <c r="R9541">
        <v>438</v>
      </c>
      <c r="S9541" s="2">
        <v>45239</v>
      </c>
      <c r="T9541" s="2">
        <v>45258</v>
      </c>
      <c r="U9541">
        <v>41956</v>
      </c>
      <c r="V9541" t="s">
        <v>85</v>
      </c>
      <c r="W9541">
        <v>619</v>
      </c>
      <c r="X9541" t="s">
        <v>60</v>
      </c>
      <c r="Y9541" t="s">
        <v>61</v>
      </c>
      <c r="Z9541">
        <v>0</v>
      </c>
      <c r="AA9541">
        <v>895</v>
      </c>
      <c r="AB9541">
        <v>31228</v>
      </c>
      <c r="AC9541" t="s">
        <v>107</v>
      </c>
    </row>
    <row r="9542" spans="1:29" x14ac:dyDescent="0.3">
      <c r="A9542" s="1" t="s">
        <v>47</v>
      </c>
      <c r="B9542" t="s">
        <v>592</v>
      </c>
      <c r="C9542" t="s">
        <v>3858</v>
      </c>
      <c r="D9542" t="s">
        <v>128</v>
      </c>
      <c r="E9542">
        <v>1</v>
      </c>
      <c r="F9542" t="s">
        <v>129</v>
      </c>
      <c r="G9542" t="s">
        <v>163</v>
      </c>
      <c r="H9542" t="s">
        <v>79</v>
      </c>
      <c r="I9542" t="s">
        <v>1246</v>
      </c>
      <c r="J9542" t="s">
        <v>1509</v>
      </c>
      <c r="K9542" t="s">
        <v>20243</v>
      </c>
      <c r="L9542" t="s">
        <v>20244</v>
      </c>
      <c r="M9542" t="s">
        <v>598</v>
      </c>
      <c r="N9542" t="s">
        <v>94</v>
      </c>
      <c r="O9542">
        <v>10083</v>
      </c>
      <c r="P9542">
        <v>13323</v>
      </c>
      <c r="Q9542" t="s">
        <v>41</v>
      </c>
      <c r="R9542">
        <v>574</v>
      </c>
      <c r="S9542" s="2">
        <v>44973</v>
      </c>
      <c r="T9542" t="s">
        <v>42</v>
      </c>
      <c r="U9542">
        <v>0</v>
      </c>
      <c r="V9542" t="s">
        <v>85</v>
      </c>
      <c r="W9542">
        <v>592</v>
      </c>
      <c r="X9542" t="s">
        <v>44</v>
      </c>
      <c r="Y9542" t="s">
        <v>61</v>
      </c>
      <c r="Z9542">
        <v>0</v>
      </c>
      <c r="AA9542">
        <v>772</v>
      </c>
      <c r="AB9542">
        <v>10758</v>
      </c>
      <c r="AC9542" t="s">
        <v>107</v>
      </c>
    </row>
    <row r="9543" spans="1:29" x14ac:dyDescent="0.3">
      <c r="A9543" s="1" t="s">
        <v>29</v>
      </c>
      <c r="B9543" t="s">
        <v>30</v>
      </c>
      <c r="C9543" t="s">
        <v>1393</v>
      </c>
      <c r="D9543" t="s">
        <v>98</v>
      </c>
      <c r="E9543">
        <v>2</v>
      </c>
      <c r="F9543" t="s">
        <v>51</v>
      </c>
      <c r="G9543" t="s">
        <v>1075</v>
      </c>
      <c r="H9543" t="s">
        <v>79</v>
      </c>
      <c r="I9543" t="s">
        <v>883</v>
      </c>
      <c r="J9543" t="s">
        <v>319</v>
      </c>
      <c r="K9543" t="s">
        <v>20245</v>
      </c>
      <c r="L9543" t="s">
        <v>20246</v>
      </c>
      <c r="M9543" t="s">
        <v>1029</v>
      </c>
      <c r="N9543" t="s">
        <v>94</v>
      </c>
      <c r="O9543">
        <v>3655</v>
      </c>
      <c r="P9543">
        <v>7619</v>
      </c>
      <c r="Q9543" t="s">
        <v>59</v>
      </c>
      <c r="R9543">
        <v>670</v>
      </c>
      <c r="S9543" s="2">
        <v>44410</v>
      </c>
      <c r="T9543" t="s">
        <v>42</v>
      </c>
      <c r="U9543">
        <v>35245</v>
      </c>
      <c r="V9543" t="s">
        <v>106</v>
      </c>
      <c r="W9543">
        <v>640</v>
      </c>
      <c r="X9543" t="s">
        <v>44</v>
      </c>
      <c r="Y9543" t="s">
        <v>72</v>
      </c>
      <c r="Z9543">
        <v>0</v>
      </c>
      <c r="AA9543">
        <v>248</v>
      </c>
      <c r="AB9543">
        <v>4685</v>
      </c>
      <c r="AC9543" t="s">
        <v>73</v>
      </c>
    </row>
    <row r="9544" spans="1:29" x14ac:dyDescent="0.3">
      <c r="A9544" s="1" t="s">
        <v>47</v>
      </c>
      <c r="B9544" t="s">
        <v>108</v>
      </c>
      <c r="C9544" t="s">
        <v>3655</v>
      </c>
      <c r="D9544" t="s">
        <v>128</v>
      </c>
      <c r="E9544">
        <v>8</v>
      </c>
      <c r="F9544" t="s">
        <v>120</v>
      </c>
      <c r="G9544" t="s">
        <v>543</v>
      </c>
      <c r="H9544" t="s">
        <v>79</v>
      </c>
      <c r="I9544" t="s">
        <v>756</v>
      </c>
      <c r="J9544" t="s">
        <v>560</v>
      </c>
      <c r="K9544" t="s">
        <v>20247</v>
      </c>
      <c r="L9544" t="s">
        <v>20248</v>
      </c>
      <c r="M9544" t="s">
        <v>444</v>
      </c>
      <c r="N9544" t="s">
        <v>58</v>
      </c>
      <c r="O9544">
        <v>28706</v>
      </c>
      <c r="P9544">
        <v>32262</v>
      </c>
      <c r="Q9544" t="s">
        <v>41</v>
      </c>
      <c r="R9544">
        <v>626</v>
      </c>
      <c r="S9544" s="2">
        <v>44350</v>
      </c>
      <c r="T9544" s="2">
        <v>44357</v>
      </c>
      <c r="U9544">
        <v>0</v>
      </c>
      <c r="V9544" t="s">
        <v>71</v>
      </c>
      <c r="W9544">
        <v>594</v>
      </c>
      <c r="X9544" t="s">
        <v>60</v>
      </c>
      <c r="Y9544" t="s">
        <v>72</v>
      </c>
      <c r="Z9544">
        <v>2763</v>
      </c>
      <c r="AA9544">
        <v>662</v>
      </c>
      <c r="AB9544">
        <v>30562</v>
      </c>
      <c r="AC9544" t="s">
        <v>107</v>
      </c>
    </row>
    <row r="9545" spans="1:29" x14ac:dyDescent="0.3">
      <c r="A9545" s="1" t="s">
        <v>29</v>
      </c>
      <c r="B9545" t="s">
        <v>327</v>
      </c>
      <c r="C9545" t="s">
        <v>2508</v>
      </c>
      <c r="D9545" t="s">
        <v>352</v>
      </c>
      <c r="E9545">
        <v>7</v>
      </c>
      <c r="F9545" t="s">
        <v>64</v>
      </c>
      <c r="G9545" t="s">
        <v>376</v>
      </c>
      <c r="H9545" t="s">
        <v>35</v>
      </c>
      <c r="I9545" t="s">
        <v>1445</v>
      </c>
      <c r="J9545" t="s">
        <v>3409</v>
      </c>
      <c r="K9545">
        <f>1-397-437-9113</f>
        <v>-9946</v>
      </c>
      <c r="L9545" t="s">
        <v>20249</v>
      </c>
      <c r="M9545" t="s">
        <v>333</v>
      </c>
      <c r="N9545" t="s">
        <v>58</v>
      </c>
      <c r="O9545">
        <v>7878</v>
      </c>
      <c r="P9545">
        <v>11211</v>
      </c>
      <c r="Q9545" t="s">
        <v>95</v>
      </c>
      <c r="R9545">
        <v>390</v>
      </c>
      <c r="S9545" s="2">
        <v>44850</v>
      </c>
      <c r="T9545" s="2">
        <v>44874</v>
      </c>
      <c r="U9545">
        <v>0</v>
      </c>
      <c r="V9545" t="s">
        <v>106</v>
      </c>
      <c r="W9545">
        <v>589</v>
      </c>
      <c r="X9545" t="s">
        <v>60</v>
      </c>
      <c r="Y9545" t="s">
        <v>61</v>
      </c>
      <c r="Z9545">
        <v>3431</v>
      </c>
      <c r="AA9545">
        <v>340</v>
      </c>
      <c r="AB9545">
        <v>8828</v>
      </c>
      <c r="AC9545" t="s">
        <v>73</v>
      </c>
    </row>
    <row r="9546" spans="1:29" x14ac:dyDescent="0.3">
      <c r="A9546" s="1" t="s">
        <v>47</v>
      </c>
      <c r="B9546" t="s">
        <v>176</v>
      </c>
      <c r="C9546" t="s">
        <v>926</v>
      </c>
      <c r="D9546" t="s">
        <v>128</v>
      </c>
      <c r="E9546">
        <v>9</v>
      </c>
      <c r="F9546" t="s">
        <v>99</v>
      </c>
      <c r="G9546" t="s">
        <v>558</v>
      </c>
      <c r="H9546" t="s">
        <v>79</v>
      </c>
      <c r="I9546" t="s">
        <v>223</v>
      </c>
      <c r="J9546" t="s">
        <v>951</v>
      </c>
      <c r="K9546" t="s">
        <v>20250</v>
      </c>
      <c r="L9546" t="s">
        <v>20251</v>
      </c>
      <c r="M9546" t="s">
        <v>957</v>
      </c>
      <c r="N9546" t="s">
        <v>58</v>
      </c>
      <c r="O9546">
        <v>3764</v>
      </c>
      <c r="P9546">
        <v>8606</v>
      </c>
      <c r="Q9546" t="s">
        <v>41</v>
      </c>
      <c r="R9546">
        <v>333</v>
      </c>
      <c r="S9546" s="2">
        <v>44402</v>
      </c>
      <c r="T9546" s="2">
        <v>44404</v>
      </c>
      <c r="U9546">
        <v>0</v>
      </c>
      <c r="V9546" t="s">
        <v>43</v>
      </c>
      <c r="W9546">
        <v>464</v>
      </c>
      <c r="X9546" t="s">
        <v>60</v>
      </c>
      <c r="Y9546" t="s">
        <v>72</v>
      </c>
      <c r="Z9546">
        <v>1114</v>
      </c>
      <c r="AA9546">
        <v>162</v>
      </c>
      <c r="AB9546">
        <v>8449</v>
      </c>
      <c r="AC9546" t="s">
        <v>107</v>
      </c>
    </row>
    <row r="9547" spans="1:29" x14ac:dyDescent="0.3">
      <c r="A9547" s="1" t="s">
        <v>47</v>
      </c>
      <c r="B9547" t="s">
        <v>48</v>
      </c>
      <c r="C9547" t="s">
        <v>284</v>
      </c>
      <c r="D9547" t="s">
        <v>98</v>
      </c>
      <c r="E9547">
        <v>5</v>
      </c>
      <c r="F9547" t="s">
        <v>221</v>
      </c>
      <c r="G9547" t="s">
        <v>858</v>
      </c>
      <c r="H9547" t="s">
        <v>79</v>
      </c>
      <c r="I9547" t="s">
        <v>417</v>
      </c>
      <c r="J9547" t="s">
        <v>5698</v>
      </c>
      <c r="K9547" t="s">
        <v>20252</v>
      </c>
      <c r="L9547" t="s">
        <v>3974</v>
      </c>
      <c r="M9547" t="s">
        <v>1479</v>
      </c>
      <c r="N9547" t="s">
        <v>94</v>
      </c>
      <c r="O9547">
        <v>14094</v>
      </c>
      <c r="P9547">
        <v>17382</v>
      </c>
      <c r="Q9547" t="s">
        <v>95</v>
      </c>
      <c r="R9547">
        <v>202</v>
      </c>
      <c r="S9547" s="2">
        <v>44602</v>
      </c>
      <c r="T9547" t="s">
        <v>42</v>
      </c>
      <c r="U9547">
        <v>0</v>
      </c>
      <c r="V9547" t="s">
        <v>106</v>
      </c>
      <c r="W9547">
        <v>730</v>
      </c>
      <c r="X9547" t="s">
        <v>44</v>
      </c>
      <c r="Y9547" t="s">
        <v>72</v>
      </c>
      <c r="Z9547">
        <v>0</v>
      </c>
      <c r="AA9547">
        <v>708</v>
      </c>
      <c r="AB9547">
        <v>15633</v>
      </c>
      <c r="AC9547" t="s">
        <v>107</v>
      </c>
    </row>
    <row r="9548" spans="1:29" x14ac:dyDescent="0.3">
      <c r="A9548" s="1" t="s">
        <v>47</v>
      </c>
      <c r="B9548" t="s">
        <v>108</v>
      </c>
      <c r="C9548" t="s">
        <v>3655</v>
      </c>
      <c r="D9548" t="s">
        <v>98</v>
      </c>
      <c r="E9548">
        <v>10</v>
      </c>
      <c r="F9548" t="s">
        <v>271</v>
      </c>
      <c r="G9548" t="s">
        <v>1298</v>
      </c>
      <c r="H9548" t="s">
        <v>35</v>
      </c>
      <c r="I9548" t="s">
        <v>513</v>
      </c>
      <c r="J9548" t="s">
        <v>11880</v>
      </c>
      <c r="K9548" t="s">
        <v>20253</v>
      </c>
      <c r="L9548" t="s">
        <v>20254</v>
      </c>
      <c r="M9548" t="s">
        <v>1278</v>
      </c>
      <c r="N9548" t="s">
        <v>94</v>
      </c>
      <c r="O9548">
        <v>7854</v>
      </c>
      <c r="P9548">
        <v>11157</v>
      </c>
      <c r="Q9548" t="s">
        <v>95</v>
      </c>
      <c r="R9548">
        <v>442</v>
      </c>
      <c r="S9548" s="2">
        <v>45118</v>
      </c>
      <c r="T9548" t="s">
        <v>42</v>
      </c>
      <c r="U9548">
        <v>0</v>
      </c>
      <c r="V9548" t="s">
        <v>43</v>
      </c>
      <c r="W9548">
        <v>782</v>
      </c>
      <c r="X9548" t="s">
        <v>44</v>
      </c>
      <c r="Y9548" t="s">
        <v>72</v>
      </c>
      <c r="Z9548">
        <v>0</v>
      </c>
      <c r="AA9548">
        <v>910</v>
      </c>
      <c r="AB9548">
        <v>9906</v>
      </c>
      <c r="AC9548" t="s">
        <v>73</v>
      </c>
    </row>
    <row r="9549" spans="1:29" x14ac:dyDescent="0.3">
      <c r="A9549" s="1" t="s">
        <v>29</v>
      </c>
      <c r="B9549" t="s">
        <v>228</v>
      </c>
      <c r="C9549" t="s">
        <v>1652</v>
      </c>
      <c r="D9549" t="s">
        <v>352</v>
      </c>
      <c r="E9549">
        <v>9</v>
      </c>
      <c r="F9549" t="s">
        <v>64</v>
      </c>
      <c r="G9549" t="s">
        <v>376</v>
      </c>
      <c r="H9549" t="s">
        <v>35</v>
      </c>
      <c r="I9549" t="s">
        <v>13744</v>
      </c>
      <c r="J9549" t="s">
        <v>2702</v>
      </c>
      <c r="K9549" t="s">
        <v>20255</v>
      </c>
      <c r="L9549" t="s">
        <v>20256</v>
      </c>
      <c r="M9549" t="s">
        <v>262</v>
      </c>
      <c r="N9549" t="s">
        <v>58</v>
      </c>
      <c r="O9549">
        <v>26883</v>
      </c>
      <c r="P9549">
        <v>30194</v>
      </c>
      <c r="Q9549" t="s">
        <v>95</v>
      </c>
      <c r="R9549">
        <v>244</v>
      </c>
      <c r="S9549" s="2">
        <v>44535</v>
      </c>
      <c r="T9549" t="s">
        <v>42</v>
      </c>
      <c r="U9549">
        <v>0</v>
      </c>
      <c r="V9549" t="s">
        <v>85</v>
      </c>
      <c r="W9549">
        <v>847</v>
      </c>
      <c r="X9549" t="s">
        <v>44</v>
      </c>
      <c r="Y9549" t="s">
        <v>61</v>
      </c>
      <c r="Z9549">
        <v>4028</v>
      </c>
      <c r="AA9549">
        <v>446</v>
      </c>
      <c r="AB9549">
        <v>28099</v>
      </c>
      <c r="AC9549" t="s">
        <v>107</v>
      </c>
    </row>
    <row r="9550" spans="1:29" x14ac:dyDescent="0.3">
      <c r="A9550" s="1" t="s">
        <v>47</v>
      </c>
      <c r="B9550" t="s">
        <v>234</v>
      </c>
      <c r="C9550" t="s">
        <v>304</v>
      </c>
      <c r="D9550" t="s">
        <v>185</v>
      </c>
      <c r="E9550">
        <v>1</v>
      </c>
      <c r="F9550" t="s">
        <v>120</v>
      </c>
      <c r="G9550" t="s">
        <v>121</v>
      </c>
      <c r="H9550" t="s">
        <v>79</v>
      </c>
      <c r="I9550" t="s">
        <v>101</v>
      </c>
      <c r="J9550" t="s">
        <v>372</v>
      </c>
      <c r="K9550">
        <v>1994342864</v>
      </c>
      <c r="L9550" t="s">
        <v>20257</v>
      </c>
      <c r="M9550" t="s">
        <v>242</v>
      </c>
      <c r="N9550" t="s">
        <v>40</v>
      </c>
      <c r="O9550">
        <v>27550</v>
      </c>
      <c r="P9550">
        <v>32101</v>
      </c>
      <c r="Q9550" t="s">
        <v>95</v>
      </c>
      <c r="R9550">
        <v>516</v>
      </c>
      <c r="S9550" s="2">
        <v>45251</v>
      </c>
      <c r="T9550" t="s">
        <v>42</v>
      </c>
      <c r="U9550">
        <v>0</v>
      </c>
      <c r="V9550" t="s">
        <v>106</v>
      </c>
      <c r="W9550">
        <v>846</v>
      </c>
      <c r="X9550" t="s">
        <v>44</v>
      </c>
      <c r="Y9550" t="s">
        <v>72</v>
      </c>
      <c r="Z9550">
        <v>0</v>
      </c>
      <c r="AA9550">
        <v>510</v>
      </c>
      <c r="AB9550">
        <v>31554</v>
      </c>
      <c r="AC9550" t="s">
        <v>107</v>
      </c>
    </row>
    <row r="9551" spans="1:29" x14ac:dyDescent="0.3">
      <c r="A9551" s="1" t="s">
        <v>29</v>
      </c>
      <c r="B9551" t="s">
        <v>30</v>
      </c>
      <c r="C9551" t="s">
        <v>751</v>
      </c>
      <c r="D9551" t="s">
        <v>387</v>
      </c>
      <c r="E9551">
        <v>1</v>
      </c>
      <c r="F9551" t="s">
        <v>33</v>
      </c>
      <c r="G9551" t="s">
        <v>411</v>
      </c>
      <c r="H9551" t="s">
        <v>35</v>
      </c>
      <c r="I9551" t="s">
        <v>921</v>
      </c>
      <c r="J9551" t="s">
        <v>7211</v>
      </c>
      <c r="K9551" t="s">
        <v>20258</v>
      </c>
      <c r="L9551" t="s">
        <v>20259</v>
      </c>
      <c r="M9551" t="s">
        <v>1395</v>
      </c>
      <c r="N9551" t="s">
        <v>94</v>
      </c>
      <c r="O9551">
        <v>19936</v>
      </c>
      <c r="P9551">
        <v>22897</v>
      </c>
      <c r="Q9551" t="s">
        <v>59</v>
      </c>
      <c r="R9551">
        <v>869</v>
      </c>
      <c r="S9551" s="2">
        <v>45099</v>
      </c>
      <c r="T9551" t="s">
        <v>42</v>
      </c>
      <c r="U9551">
        <v>43682</v>
      </c>
      <c r="V9551" t="s">
        <v>106</v>
      </c>
      <c r="W9551">
        <v>533</v>
      </c>
      <c r="X9551" t="s">
        <v>44</v>
      </c>
      <c r="Y9551" t="s">
        <v>72</v>
      </c>
      <c r="Z9551">
        <v>0</v>
      </c>
      <c r="AA9551">
        <v>818</v>
      </c>
      <c r="AB9551">
        <v>20248</v>
      </c>
      <c r="AC9551" t="s">
        <v>46</v>
      </c>
    </row>
    <row r="9552" spans="1:29" x14ac:dyDescent="0.3">
      <c r="A9552" s="1" t="s">
        <v>47</v>
      </c>
      <c r="B9552" t="s">
        <v>117</v>
      </c>
      <c r="C9552" t="s">
        <v>1344</v>
      </c>
      <c r="D9552" t="s">
        <v>119</v>
      </c>
      <c r="E9552">
        <v>10</v>
      </c>
      <c r="F9552" t="s">
        <v>271</v>
      </c>
      <c r="G9552" t="s">
        <v>272</v>
      </c>
      <c r="H9552" t="s">
        <v>79</v>
      </c>
      <c r="I9552" t="s">
        <v>5482</v>
      </c>
      <c r="J9552" t="s">
        <v>3589</v>
      </c>
      <c r="K9552" t="s">
        <v>20260</v>
      </c>
      <c r="L9552" t="s">
        <v>18377</v>
      </c>
      <c r="M9552" t="s">
        <v>248</v>
      </c>
      <c r="N9552" t="s">
        <v>94</v>
      </c>
      <c r="O9552">
        <v>27549</v>
      </c>
      <c r="P9552">
        <v>30862</v>
      </c>
      <c r="Q9552" t="s">
        <v>41</v>
      </c>
      <c r="R9552">
        <v>67</v>
      </c>
      <c r="S9552" s="2">
        <v>44523</v>
      </c>
      <c r="T9552" s="2">
        <v>44527</v>
      </c>
      <c r="U9552">
        <v>0</v>
      </c>
      <c r="V9552" t="s">
        <v>43</v>
      </c>
      <c r="W9552">
        <v>510</v>
      </c>
      <c r="X9552" t="s">
        <v>60</v>
      </c>
      <c r="Y9552" t="s">
        <v>45</v>
      </c>
      <c r="Z9552">
        <v>0</v>
      </c>
      <c r="AA9552">
        <v>92</v>
      </c>
      <c r="AB9552">
        <v>29662</v>
      </c>
      <c r="AC9552" t="s">
        <v>46</v>
      </c>
    </row>
    <row r="9553" spans="1:29" x14ac:dyDescent="0.3">
      <c r="A9553" s="1" t="s">
        <v>29</v>
      </c>
      <c r="B9553" t="s">
        <v>541</v>
      </c>
      <c r="C9553" t="s">
        <v>4106</v>
      </c>
      <c r="D9553" t="s">
        <v>169</v>
      </c>
      <c r="E9553">
        <v>8</v>
      </c>
      <c r="F9553" t="s">
        <v>120</v>
      </c>
      <c r="G9553" t="s">
        <v>121</v>
      </c>
      <c r="H9553" t="s">
        <v>79</v>
      </c>
      <c r="I9553" t="s">
        <v>1287</v>
      </c>
      <c r="J9553" t="s">
        <v>224</v>
      </c>
      <c r="K9553" t="s">
        <v>20261</v>
      </c>
      <c r="L9553" t="s">
        <v>20262</v>
      </c>
      <c r="M9553" t="s">
        <v>1274</v>
      </c>
      <c r="N9553" t="s">
        <v>94</v>
      </c>
      <c r="O9553">
        <v>23437</v>
      </c>
      <c r="P9553">
        <v>27164</v>
      </c>
      <c r="Q9553" t="s">
        <v>59</v>
      </c>
      <c r="R9553">
        <v>248</v>
      </c>
      <c r="S9553" s="2">
        <v>44706</v>
      </c>
      <c r="T9553" s="2">
        <v>44726</v>
      </c>
      <c r="U9553">
        <v>38342</v>
      </c>
      <c r="V9553" t="s">
        <v>43</v>
      </c>
      <c r="W9553">
        <v>663</v>
      </c>
      <c r="X9553" t="s">
        <v>60</v>
      </c>
      <c r="Y9553" t="s">
        <v>72</v>
      </c>
      <c r="Z9553">
        <v>0</v>
      </c>
      <c r="AA9553">
        <v>118</v>
      </c>
      <c r="AB9553">
        <v>25110</v>
      </c>
      <c r="AC9553" t="s">
        <v>73</v>
      </c>
    </row>
    <row r="9554" spans="1:29" x14ac:dyDescent="0.3">
      <c r="A9554" s="1" t="s">
        <v>47</v>
      </c>
      <c r="B9554" t="s">
        <v>136</v>
      </c>
      <c r="C9554" t="s">
        <v>1124</v>
      </c>
      <c r="D9554" t="s">
        <v>50</v>
      </c>
      <c r="E9554">
        <v>2</v>
      </c>
      <c r="F9554" t="s">
        <v>51</v>
      </c>
      <c r="G9554" t="s">
        <v>1075</v>
      </c>
      <c r="H9554" t="s">
        <v>79</v>
      </c>
      <c r="I9554" t="s">
        <v>1940</v>
      </c>
      <c r="J9554" t="s">
        <v>259</v>
      </c>
      <c r="K9554" t="s">
        <v>20263</v>
      </c>
      <c r="L9554" t="s">
        <v>20264</v>
      </c>
      <c r="M9554" t="s">
        <v>1374</v>
      </c>
      <c r="N9554" t="s">
        <v>58</v>
      </c>
      <c r="O9554">
        <v>14454</v>
      </c>
      <c r="P9554">
        <v>18235</v>
      </c>
      <c r="Q9554" t="s">
        <v>95</v>
      </c>
      <c r="R9554">
        <v>288</v>
      </c>
      <c r="S9554" s="2">
        <v>45037</v>
      </c>
      <c r="T9554" s="2">
        <v>45046</v>
      </c>
      <c r="U9554">
        <v>0</v>
      </c>
      <c r="V9554" t="s">
        <v>85</v>
      </c>
      <c r="W9554">
        <v>596</v>
      </c>
      <c r="X9554" t="s">
        <v>60</v>
      </c>
      <c r="Y9554" t="s">
        <v>72</v>
      </c>
      <c r="Z9554">
        <v>4804</v>
      </c>
      <c r="AA9554">
        <v>58</v>
      </c>
      <c r="AB9554">
        <v>16011</v>
      </c>
      <c r="AC9554" t="s">
        <v>107</v>
      </c>
    </row>
    <row r="9555" spans="1:29" x14ac:dyDescent="0.3">
      <c r="A9555" s="1" t="s">
        <v>29</v>
      </c>
      <c r="B9555" t="s">
        <v>541</v>
      </c>
      <c r="C9555" t="s">
        <v>604</v>
      </c>
      <c r="D9555" t="s">
        <v>119</v>
      </c>
      <c r="E9555">
        <v>2</v>
      </c>
      <c r="F9555" t="s">
        <v>51</v>
      </c>
      <c r="G9555" t="s">
        <v>710</v>
      </c>
      <c r="H9555" t="s">
        <v>35</v>
      </c>
      <c r="I9555" t="s">
        <v>341</v>
      </c>
      <c r="J9555" t="s">
        <v>485</v>
      </c>
      <c r="K9555" t="s">
        <v>20265</v>
      </c>
      <c r="L9555" t="s">
        <v>20266</v>
      </c>
      <c r="M9555" t="s">
        <v>1632</v>
      </c>
      <c r="N9555" t="s">
        <v>94</v>
      </c>
      <c r="O9555">
        <v>5766</v>
      </c>
      <c r="P9555">
        <v>10281</v>
      </c>
      <c r="Q9555" t="s">
        <v>41</v>
      </c>
      <c r="R9555">
        <v>178</v>
      </c>
      <c r="S9555" s="2">
        <v>44604</v>
      </c>
      <c r="T9555" s="2">
        <v>44633</v>
      </c>
      <c r="U9555">
        <v>0</v>
      </c>
      <c r="V9555" t="s">
        <v>106</v>
      </c>
      <c r="W9555">
        <v>773</v>
      </c>
      <c r="X9555" t="s">
        <v>60</v>
      </c>
      <c r="Y9555" t="s">
        <v>45</v>
      </c>
      <c r="Z9555">
        <v>0</v>
      </c>
      <c r="AA9555">
        <v>394</v>
      </c>
      <c r="AB9555">
        <v>9707</v>
      </c>
      <c r="AC9555" t="s">
        <v>46</v>
      </c>
    </row>
    <row r="9556" spans="1:29" x14ac:dyDescent="0.3">
      <c r="A9556" s="1" t="s">
        <v>47</v>
      </c>
      <c r="B9556" t="s">
        <v>48</v>
      </c>
      <c r="C9556" t="s">
        <v>13071</v>
      </c>
      <c r="D9556" t="s">
        <v>257</v>
      </c>
      <c r="E9556">
        <v>9</v>
      </c>
      <c r="F9556" t="s">
        <v>99</v>
      </c>
      <c r="G9556" t="s">
        <v>100</v>
      </c>
      <c r="H9556" t="s">
        <v>79</v>
      </c>
      <c r="I9556" t="s">
        <v>238</v>
      </c>
      <c r="J9556" t="s">
        <v>5070</v>
      </c>
      <c r="K9556" t="s">
        <v>20267</v>
      </c>
      <c r="L9556" t="s">
        <v>20268</v>
      </c>
      <c r="M9556" t="s">
        <v>438</v>
      </c>
      <c r="N9556" t="s">
        <v>94</v>
      </c>
      <c r="O9556">
        <v>11801</v>
      </c>
      <c r="P9556">
        <v>16663</v>
      </c>
      <c r="Q9556" t="s">
        <v>95</v>
      </c>
      <c r="R9556">
        <v>191</v>
      </c>
      <c r="S9556" s="2">
        <v>45165</v>
      </c>
      <c r="T9556" t="s">
        <v>42</v>
      </c>
      <c r="U9556">
        <v>0</v>
      </c>
      <c r="V9556" t="s">
        <v>85</v>
      </c>
      <c r="W9556">
        <v>708</v>
      </c>
      <c r="X9556" t="s">
        <v>44</v>
      </c>
      <c r="Y9556" t="s">
        <v>72</v>
      </c>
      <c r="Z9556">
        <v>0</v>
      </c>
      <c r="AA9556">
        <v>985</v>
      </c>
      <c r="AB9556">
        <v>15138</v>
      </c>
      <c r="AC9556" t="s">
        <v>46</v>
      </c>
    </row>
    <row r="9557" spans="1:29" x14ac:dyDescent="0.3">
      <c r="A9557" s="1" t="s">
        <v>47</v>
      </c>
      <c r="B9557" t="s">
        <v>108</v>
      </c>
      <c r="C9557" t="s">
        <v>1220</v>
      </c>
      <c r="D9557" t="s">
        <v>236</v>
      </c>
      <c r="E9557">
        <v>2</v>
      </c>
      <c r="F9557" t="s">
        <v>221</v>
      </c>
      <c r="G9557" t="s">
        <v>506</v>
      </c>
      <c r="H9557" t="s">
        <v>35</v>
      </c>
      <c r="I9557" t="s">
        <v>1656</v>
      </c>
      <c r="J9557" t="s">
        <v>2513</v>
      </c>
      <c r="K9557" t="s">
        <v>20269</v>
      </c>
      <c r="L9557" t="s">
        <v>20270</v>
      </c>
      <c r="M9557" t="s">
        <v>277</v>
      </c>
      <c r="N9557" t="s">
        <v>84</v>
      </c>
      <c r="O9557">
        <v>16256</v>
      </c>
      <c r="P9557">
        <v>18828</v>
      </c>
      <c r="Q9557" t="s">
        <v>95</v>
      </c>
      <c r="R9557">
        <v>388</v>
      </c>
      <c r="S9557" s="2">
        <v>44980</v>
      </c>
      <c r="T9557" s="2">
        <v>44989</v>
      </c>
      <c r="U9557">
        <v>0</v>
      </c>
      <c r="V9557" t="s">
        <v>106</v>
      </c>
      <c r="W9557">
        <v>717</v>
      </c>
      <c r="X9557" t="s">
        <v>60</v>
      </c>
      <c r="Y9557" t="s">
        <v>61</v>
      </c>
      <c r="Z9557">
        <v>0</v>
      </c>
      <c r="AA9557">
        <v>738</v>
      </c>
      <c r="AB9557">
        <v>18004</v>
      </c>
      <c r="AC9557" t="s">
        <v>46</v>
      </c>
    </row>
    <row r="9558" spans="1:29" x14ac:dyDescent="0.3">
      <c r="A9558" s="1" t="s">
        <v>47</v>
      </c>
      <c r="B9558" t="s">
        <v>153</v>
      </c>
      <c r="C9558" t="s">
        <v>3521</v>
      </c>
      <c r="D9558" t="s">
        <v>185</v>
      </c>
      <c r="E9558">
        <v>9</v>
      </c>
      <c r="F9558" t="s">
        <v>221</v>
      </c>
      <c r="G9558" t="s">
        <v>506</v>
      </c>
      <c r="H9558" t="s">
        <v>79</v>
      </c>
      <c r="I9558" t="s">
        <v>2684</v>
      </c>
      <c r="J9558" t="s">
        <v>2624</v>
      </c>
      <c r="K9558" t="s">
        <v>20271</v>
      </c>
      <c r="L9558" t="s">
        <v>20272</v>
      </c>
      <c r="M9558" t="s">
        <v>860</v>
      </c>
      <c r="N9558" t="s">
        <v>40</v>
      </c>
      <c r="O9558">
        <v>10246</v>
      </c>
      <c r="P9558">
        <v>13080</v>
      </c>
      <c r="Q9558" t="s">
        <v>59</v>
      </c>
      <c r="R9558">
        <v>126</v>
      </c>
      <c r="S9558" s="2">
        <v>44984</v>
      </c>
      <c r="T9558" t="s">
        <v>42</v>
      </c>
      <c r="U9558">
        <v>1646</v>
      </c>
      <c r="V9558" t="s">
        <v>106</v>
      </c>
      <c r="W9558">
        <v>689</v>
      </c>
      <c r="X9558" t="s">
        <v>44</v>
      </c>
      <c r="Y9558" t="s">
        <v>61</v>
      </c>
      <c r="Z9558">
        <v>0</v>
      </c>
      <c r="AA9558">
        <v>709</v>
      </c>
      <c r="AB9558">
        <v>11866</v>
      </c>
      <c r="AC9558" t="s">
        <v>107</v>
      </c>
    </row>
    <row r="9559" spans="1:29" x14ac:dyDescent="0.3">
      <c r="A9559" s="1" t="s">
        <v>29</v>
      </c>
      <c r="B9559" t="s">
        <v>74</v>
      </c>
      <c r="C9559" t="s">
        <v>965</v>
      </c>
      <c r="D9559" t="s">
        <v>257</v>
      </c>
      <c r="E9559">
        <v>4</v>
      </c>
      <c r="F9559" t="s">
        <v>271</v>
      </c>
      <c r="G9559" t="s">
        <v>1060</v>
      </c>
      <c r="H9559" t="s">
        <v>35</v>
      </c>
      <c r="I9559" t="s">
        <v>156</v>
      </c>
      <c r="J9559" t="s">
        <v>123</v>
      </c>
      <c r="K9559" t="s">
        <v>20273</v>
      </c>
      <c r="L9559" t="s">
        <v>20274</v>
      </c>
      <c r="M9559" t="s">
        <v>969</v>
      </c>
      <c r="N9559" t="s">
        <v>40</v>
      </c>
      <c r="O9559">
        <v>5166</v>
      </c>
      <c r="P9559">
        <v>9351</v>
      </c>
      <c r="Q9559" t="s">
        <v>59</v>
      </c>
      <c r="R9559">
        <v>687</v>
      </c>
      <c r="S9559" s="2">
        <v>44986</v>
      </c>
      <c r="T9559" t="s">
        <v>42</v>
      </c>
      <c r="U9559">
        <v>36622</v>
      </c>
      <c r="V9559" t="s">
        <v>106</v>
      </c>
      <c r="W9559">
        <v>557</v>
      </c>
      <c r="X9559" t="s">
        <v>44</v>
      </c>
      <c r="Y9559" t="s">
        <v>45</v>
      </c>
      <c r="Z9559">
        <v>0</v>
      </c>
      <c r="AA9559">
        <v>779</v>
      </c>
      <c r="AB9559">
        <v>6509</v>
      </c>
      <c r="AC9559" t="s">
        <v>73</v>
      </c>
    </row>
    <row r="9560" spans="1:29" x14ac:dyDescent="0.3">
      <c r="A9560" s="1" t="s">
        <v>47</v>
      </c>
      <c r="B9560" t="s">
        <v>592</v>
      </c>
      <c r="C9560" t="s">
        <v>1129</v>
      </c>
      <c r="D9560" t="s">
        <v>257</v>
      </c>
      <c r="E9560">
        <v>10</v>
      </c>
      <c r="F9560" t="s">
        <v>271</v>
      </c>
      <c r="G9560" t="s">
        <v>340</v>
      </c>
      <c r="H9560" t="s">
        <v>35</v>
      </c>
      <c r="I9560" t="s">
        <v>523</v>
      </c>
      <c r="J9560" t="s">
        <v>2899</v>
      </c>
      <c r="K9560">
        <v>9676793833</v>
      </c>
      <c r="L9560" t="s">
        <v>20275</v>
      </c>
      <c r="M9560" t="s">
        <v>1151</v>
      </c>
      <c r="N9560" t="s">
        <v>40</v>
      </c>
      <c r="O9560">
        <v>17687</v>
      </c>
      <c r="P9560">
        <v>21869</v>
      </c>
      <c r="Q9560" t="s">
        <v>95</v>
      </c>
      <c r="R9560">
        <v>416</v>
      </c>
      <c r="S9560" s="2">
        <v>44634</v>
      </c>
      <c r="T9560" t="s">
        <v>42</v>
      </c>
      <c r="U9560">
        <v>0</v>
      </c>
      <c r="V9560" t="s">
        <v>106</v>
      </c>
      <c r="W9560">
        <v>456</v>
      </c>
      <c r="X9560" t="s">
        <v>44</v>
      </c>
      <c r="Y9560" t="s">
        <v>45</v>
      </c>
      <c r="Z9560">
        <v>0</v>
      </c>
      <c r="AA9560">
        <v>397</v>
      </c>
      <c r="AB9560">
        <v>18255</v>
      </c>
      <c r="AC9560" t="s">
        <v>107</v>
      </c>
    </row>
    <row r="9561" spans="1:29" x14ac:dyDescent="0.3">
      <c r="A9561" s="1" t="s">
        <v>47</v>
      </c>
      <c r="B9561" t="s">
        <v>234</v>
      </c>
      <c r="C9561" t="s">
        <v>3755</v>
      </c>
      <c r="D9561" t="s">
        <v>169</v>
      </c>
      <c r="E9561">
        <v>6</v>
      </c>
      <c r="F9561" t="s">
        <v>51</v>
      </c>
      <c r="G9561" t="s">
        <v>1069</v>
      </c>
      <c r="H9561" t="s">
        <v>35</v>
      </c>
      <c r="I9561" t="s">
        <v>513</v>
      </c>
      <c r="J9561" t="s">
        <v>89</v>
      </c>
      <c r="K9561">
        <f>1-243-389-9074</f>
        <v>-9705</v>
      </c>
      <c r="L9561" t="s">
        <v>20276</v>
      </c>
      <c r="M9561" t="s">
        <v>2756</v>
      </c>
      <c r="N9561" t="s">
        <v>58</v>
      </c>
      <c r="O9561">
        <v>10485</v>
      </c>
      <c r="P9561">
        <v>12607</v>
      </c>
      <c r="Q9561" t="s">
        <v>41</v>
      </c>
      <c r="R9561">
        <v>948</v>
      </c>
      <c r="S9561" s="2">
        <v>44962</v>
      </c>
      <c r="T9561" s="2">
        <v>44983</v>
      </c>
      <c r="U9561">
        <v>0</v>
      </c>
      <c r="V9561" t="s">
        <v>85</v>
      </c>
      <c r="W9561">
        <v>684</v>
      </c>
      <c r="X9561" t="s">
        <v>60</v>
      </c>
      <c r="Y9561" t="s">
        <v>72</v>
      </c>
      <c r="Z9561">
        <v>3586</v>
      </c>
      <c r="AA9561">
        <v>448</v>
      </c>
      <c r="AB9561">
        <v>11071</v>
      </c>
      <c r="AC9561" t="s">
        <v>46</v>
      </c>
    </row>
    <row r="9562" spans="1:29" x14ac:dyDescent="0.3">
      <c r="A9562" s="1" t="s">
        <v>29</v>
      </c>
      <c r="B9562" t="s">
        <v>228</v>
      </c>
      <c r="C9562" t="s">
        <v>960</v>
      </c>
      <c r="D9562" t="s">
        <v>169</v>
      </c>
      <c r="E9562">
        <v>4</v>
      </c>
      <c r="F9562" t="s">
        <v>33</v>
      </c>
      <c r="G9562" t="s">
        <v>179</v>
      </c>
      <c r="H9562" t="s">
        <v>79</v>
      </c>
      <c r="I9562" t="s">
        <v>341</v>
      </c>
      <c r="J9562" t="s">
        <v>553</v>
      </c>
      <c r="K9562" t="s">
        <v>20277</v>
      </c>
      <c r="L9562" t="s">
        <v>20278</v>
      </c>
      <c r="M9562" t="s">
        <v>852</v>
      </c>
      <c r="N9562" t="s">
        <v>94</v>
      </c>
      <c r="O9562">
        <v>8223</v>
      </c>
      <c r="P9562">
        <v>10662</v>
      </c>
      <c r="Q9562" t="s">
        <v>41</v>
      </c>
      <c r="R9562">
        <v>121</v>
      </c>
      <c r="S9562" s="2">
        <v>44580</v>
      </c>
      <c r="T9562" t="s">
        <v>42</v>
      </c>
      <c r="U9562">
        <v>0</v>
      </c>
      <c r="V9562" t="s">
        <v>43</v>
      </c>
      <c r="W9562">
        <v>634</v>
      </c>
      <c r="X9562" t="s">
        <v>44</v>
      </c>
      <c r="Y9562" t="s">
        <v>72</v>
      </c>
      <c r="Z9562">
        <v>0</v>
      </c>
      <c r="AA9562">
        <v>145</v>
      </c>
      <c r="AB9562">
        <v>10066</v>
      </c>
      <c r="AC9562" t="s">
        <v>46</v>
      </c>
    </row>
    <row r="9563" spans="1:29" x14ac:dyDescent="0.3">
      <c r="A9563" s="1" t="s">
        <v>47</v>
      </c>
      <c r="B9563" t="s">
        <v>153</v>
      </c>
      <c r="C9563" t="s">
        <v>11976</v>
      </c>
      <c r="D9563" t="s">
        <v>257</v>
      </c>
      <c r="E9563">
        <v>6</v>
      </c>
      <c r="F9563" t="s">
        <v>221</v>
      </c>
      <c r="G9563" t="s">
        <v>335</v>
      </c>
      <c r="H9563" t="s">
        <v>79</v>
      </c>
      <c r="I9563" t="s">
        <v>6105</v>
      </c>
      <c r="J9563" t="s">
        <v>2899</v>
      </c>
      <c r="K9563" t="s">
        <v>20279</v>
      </c>
      <c r="L9563" t="s">
        <v>20280</v>
      </c>
      <c r="M9563" t="s">
        <v>1707</v>
      </c>
      <c r="N9563" t="s">
        <v>84</v>
      </c>
      <c r="O9563">
        <v>29584</v>
      </c>
      <c r="P9563">
        <v>31797</v>
      </c>
      <c r="Q9563" t="s">
        <v>41</v>
      </c>
      <c r="R9563">
        <v>186</v>
      </c>
      <c r="S9563" s="2">
        <v>44901</v>
      </c>
      <c r="T9563" s="2">
        <v>44916</v>
      </c>
      <c r="U9563">
        <v>0</v>
      </c>
      <c r="V9563" t="s">
        <v>71</v>
      </c>
      <c r="W9563">
        <v>507</v>
      </c>
      <c r="X9563" t="s">
        <v>60</v>
      </c>
      <c r="Y9563" t="s">
        <v>72</v>
      </c>
      <c r="Z9563">
        <v>0</v>
      </c>
      <c r="AA9563">
        <v>979</v>
      </c>
      <c r="AB9563">
        <v>31036</v>
      </c>
      <c r="AC9563" t="s">
        <v>73</v>
      </c>
    </row>
    <row r="9564" spans="1:29" x14ac:dyDescent="0.3">
      <c r="A9564" s="1" t="s">
        <v>29</v>
      </c>
      <c r="B9564" t="s">
        <v>228</v>
      </c>
      <c r="C9564" t="s">
        <v>256</v>
      </c>
      <c r="D9564" t="s">
        <v>128</v>
      </c>
      <c r="E9564">
        <v>1</v>
      </c>
      <c r="F9564" t="s">
        <v>129</v>
      </c>
      <c r="G9564" t="s">
        <v>130</v>
      </c>
      <c r="H9564" t="s">
        <v>79</v>
      </c>
      <c r="I9564" t="s">
        <v>464</v>
      </c>
      <c r="J9564" t="s">
        <v>637</v>
      </c>
      <c r="K9564" t="s">
        <v>20281</v>
      </c>
      <c r="L9564" t="s">
        <v>20282</v>
      </c>
      <c r="M9564" t="s">
        <v>993</v>
      </c>
      <c r="N9564" t="s">
        <v>58</v>
      </c>
      <c r="O9564">
        <v>14894</v>
      </c>
      <c r="P9564">
        <v>19841</v>
      </c>
      <c r="Q9564" t="s">
        <v>41</v>
      </c>
      <c r="R9564">
        <v>105</v>
      </c>
      <c r="S9564" s="2">
        <v>45236</v>
      </c>
      <c r="T9564" t="s">
        <v>42</v>
      </c>
      <c r="U9564">
        <v>0</v>
      </c>
      <c r="V9564" t="s">
        <v>106</v>
      </c>
      <c r="W9564">
        <v>540</v>
      </c>
      <c r="X9564" t="s">
        <v>44</v>
      </c>
      <c r="Y9564" t="s">
        <v>45</v>
      </c>
      <c r="Z9564">
        <v>1748</v>
      </c>
      <c r="AA9564">
        <v>51</v>
      </c>
      <c r="AB9564">
        <v>15827</v>
      </c>
      <c r="AC9564" t="s">
        <v>73</v>
      </c>
    </row>
    <row r="9565" spans="1:29" x14ac:dyDescent="0.3">
      <c r="A9565" s="1" t="s">
        <v>47</v>
      </c>
      <c r="B9565" t="s">
        <v>48</v>
      </c>
      <c r="C9565" t="s">
        <v>931</v>
      </c>
      <c r="D9565" t="s">
        <v>185</v>
      </c>
      <c r="E9565">
        <v>7</v>
      </c>
      <c r="F9565" t="s">
        <v>64</v>
      </c>
      <c r="G9565" t="s">
        <v>388</v>
      </c>
      <c r="H9565" t="s">
        <v>79</v>
      </c>
      <c r="I9565" t="s">
        <v>2525</v>
      </c>
      <c r="J9565" t="s">
        <v>530</v>
      </c>
      <c r="K9565">
        <f>1-228-604-7261</f>
        <v>-8092</v>
      </c>
      <c r="L9565" t="s">
        <v>20283</v>
      </c>
      <c r="M9565" t="s">
        <v>303</v>
      </c>
      <c r="N9565" t="s">
        <v>84</v>
      </c>
      <c r="O9565">
        <v>8002</v>
      </c>
      <c r="P9565">
        <v>10541</v>
      </c>
      <c r="Q9565" t="s">
        <v>95</v>
      </c>
      <c r="R9565">
        <v>996</v>
      </c>
      <c r="S9565" s="2">
        <v>44632</v>
      </c>
      <c r="T9565" s="2">
        <v>44662</v>
      </c>
      <c r="U9565">
        <v>0</v>
      </c>
      <c r="V9565" t="s">
        <v>71</v>
      </c>
      <c r="W9565">
        <v>740</v>
      </c>
      <c r="X9565" t="s">
        <v>60</v>
      </c>
      <c r="Y9565" t="s">
        <v>72</v>
      </c>
      <c r="Z9565">
        <v>0</v>
      </c>
      <c r="AA9565">
        <v>330</v>
      </c>
      <c r="AB9565">
        <v>8472</v>
      </c>
      <c r="AC9565" t="s">
        <v>46</v>
      </c>
    </row>
    <row r="9566" spans="1:29" x14ac:dyDescent="0.3">
      <c r="A9566" s="1" t="s">
        <v>29</v>
      </c>
      <c r="B9566" t="s">
        <v>30</v>
      </c>
      <c r="C9566" t="s">
        <v>1118</v>
      </c>
      <c r="D9566" t="s">
        <v>169</v>
      </c>
      <c r="E9566">
        <v>8</v>
      </c>
      <c r="F9566" t="s">
        <v>33</v>
      </c>
      <c r="G9566" t="s">
        <v>728</v>
      </c>
      <c r="H9566" t="s">
        <v>79</v>
      </c>
      <c r="I9566" t="s">
        <v>519</v>
      </c>
      <c r="J9566" t="s">
        <v>224</v>
      </c>
      <c r="K9566" t="s">
        <v>20284</v>
      </c>
      <c r="L9566" t="s">
        <v>20285</v>
      </c>
      <c r="M9566" t="s">
        <v>825</v>
      </c>
      <c r="N9566" t="s">
        <v>58</v>
      </c>
      <c r="O9566">
        <v>19844</v>
      </c>
      <c r="P9566">
        <v>23066</v>
      </c>
      <c r="Q9566" t="s">
        <v>41</v>
      </c>
      <c r="R9566">
        <v>24</v>
      </c>
      <c r="S9566" s="2">
        <v>45175</v>
      </c>
      <c r="T9566" t="s">
        <v>42</v>
      </c>
      <c r="U9566">
        <v>0</v>
      </c>
      <c r="V9566" t="s">
        <v>106</v>
      </c>
      <c r="W9566">
        <v>576</v>
      </c>
      <c r="X9566" t="s">
        <v>44</v>
      </c>
      <c r="Y9566" t="s">
        <v>61</v>
      </c>
      <c r="Z9566">
        <v>2820</v>
      </c>
      <c r="AA9566">
        <v>93</v>
      </c>
      <c r="AB9566">
        <v>21765</v>
      </c>
      <c r="AC9566" t="s">
        <v>107</v>
      </c>
    </row>
    <row r="9567" spans="1:29" x14ac:dyDescent="0.3">
      <c r="A9567" s="1" t="s">
        <v>29</v>
      </c>
      <c r="B9567" t="s">
        <v>228</v>
      </c>
      <c r="C9567" t="s">
        <v>1225</v>
      </c>
      <c r="D9567" t="s">
        <v>128</v>
      </c>
      <c r="E9567">
        <v>10</v>
      </c>
      <c r="F9567" t="s">
        <v>129</v>
      </c>
      <c r="G9567" t="s">
        <v>298</v>
      </c>
      <c r="H9567" t="s">
        <v>35</v>
      </c>
      <c r="I9567" t="s">
        <v>1940</v>
      </c>
      <c r="J9567" t="s">
        <v>766</v>
      </c>
      <c r="K9567" t="s">
        <v>20286</v>
      </c>
      <c r="L9567" t="s">
        <v>20287</v>
      </c>
      <c r="M9567" t="s">
        <v>964</v>
      </c>
      <c r="N9567" t="s">
        <v>58</v>
      </c>
      <c r="O9567">
        <v>27043</v>
      </c>
      <c r="P9567">
        <v>29269</v>
      </c>
      <c r="Q9567" t="s">
        <v>59</v>
      </c>
      <c r="R9567">
        <v>483</v>
      </c>
      <c r="S9567" s="2">
        <v>44810</v>
      </c>
      <c r="T9567" t="s">
        <v>42</v>
      </c>
      <c r="U9567">
        <v>11756</v>
      </c>
      <c r="V9567" t="s">
        <v>71</v>
      </c>
      <c r="W9567">
        <v>762</v>
      </c>
      <c r="X9567" t="s">
        <v>44</v>
      </c>
      <c r="Y9567" t="s">
        <v>72</v>
      </c>
      <c r="Z9567">
        <v>4046</v>
      </c>
      <c r="AA9567">
        <v>893</v>
      </c>
      <c r="AB9567">
        <v>28988</v>
      </c>
      <c r="AC9567" t="s">
        <v>107</v>
      </c>
    </row>
    <row r="9568" spans="1:29" x14ac:dyDescent="0.3">
      <c r="A9568" s="1" t="s">
        <v>29</v>
      </c>
      <c r="B9568" t="s">
        <v>86</v>
      </c>
      <c r="C9568" t="s">
        <v>1095</v>
      </c>
      <c r="D9568" t="s">
        <v>387</v>
      </c>
      <c r="E9568">
        <v>4</v>
      </c>
      <c r="F9568" t="s">
        <v>129</v>
      </c>
      <c r="G9568" t="s">
        <v>298</v>
      </c>
      <c r="H9568" t="s">
        <v>79</v>
      </c>
      <c r="I9568" t="s">
        <v>1204</v>
      </c>
      <c r="J9568" t="s">
        <v>5750</v>
      </c>
      <c r="K9568">
        <v>3620835367</v>
      </c>
      <c r="L9568" t="s">
        <v>20288</v>
      </c>
      <c r="M9568" t="s">
        <v>350</v>
      </c>
      <c r="N9568" t="s">
        <v>94</v>
      </c>
      <c r="O9568">
        <v>18226</v>
      </c>
      <c r="P9568">
        <v>20970</v>
      </c>
      <c r="Q9568" t="s">
        <v>95</v>
      </c>
      <c r="R9568">
        <v>438</v>
      </c>
      <c r="S9568" s="2">
        <v>44681</v>
      </c>
      <c r="T9568" s="2">
        <v>44694</v>
      </c>
      <c r="U9568">
        <v>0</v>
      </c>
      <c r="V9568" t="s">
        <v>106</v>
      </c>
      <c r="W9568">
        <v>411</v>
      </c>
      <c r="X9568" t="s">
        <v>60</v>
      </c>
      <c r="Y9568" t="s">
        <v>45</v>
      </c>
      <c r="Z9568">
        <v>0</v>
      </c>
      <c r="AA9568">
        <v>863</v>
      </c>
      <c r="AB9568">
        <v>19405</v>
      </c>
      <c r="AC9568" t="s">
        <v>73</v>
      </c>
    </row>
    <row r="9569" spans="1:29" x14ac:dyDescent="0.3">
      <c r="A9569" s="1" t="s">
        <v>29</v>
      </c>
      <c r="B9569" t="s">
        <v>228</v>
      </c>
      <c r="C9569" t="s">
        <v>484</v>
      </c>
      <c r="D9569" t="s">
        <v>98</v>
      </c>
      <c r="E9569">
        <v>2</v>
      </c>
      <c r="F9569" t="s">
        <v>77</v>
      </c>
      <c r="G9569" t="s">
        <v>147</v>
      </c>
      <c r="H9569" t="s">
        <v>79</v>
      </c>
      <c r="I9569" t="s">
        <v>265</v>
      </c>
      <c r="J9569" t="s">
        <v>1052</v>
      </c>
      <c r="K9569">
        <f>1-416-855-7938</f>
        <v>-9208</v>
      </c>
      <c r="L9569" t="s">
        <v>20289</v>
      </c>
      <c r="M9569" t="s">
        <v>1189</v>
      </c>
      <c r="N9569" t="s">
        <v>58</v>
      </c>
      <c r="O9569">
        <v>11835</v>
      </c>
      <c r="P9569">
        <v>14670</v>
      </c>
      <c r="Q9569" t="s">
        <v>95</v>
      </c>
      <c r="R9569">
        <v>455</v>
      </c>
      <c r="S9569" s="2">
        <v>44597</v>
      </c>
      <c r="T9569" t="s">
        <v>42</v>
      </c>
      <c r="U9569">
        <v>0</v>
      </c>
      <c r="V9569" t="s">
        <v>71</v>
      </c>
      <c r="W9569">
        <v>505</v>
      </c>
      <c r="X9569" t="s">
        <v>44</v>
      </c>
      <c r="Y9569" t="s">
        <v>61</v>
      </c>
      <c r="Z9569">
        <v>3241</v>
      </c>
      <c r="AA9569">
        <v>436</v>
      </c>
      <c r="AB9569">
        <v>12839</v>
      </c>
      <c r="AC9569" t="s">
        <v>107</v>
      </c>
    </row>
    <row r="9570" spans="1:29" x14ac:dyDescent="0.3">
      <c r="A9570" s="1" t="s">
        <v>29</v>
      </c>
      <c r="B9570" t="s">
        <v>86</v>
      </c>
      <c r="C9570" t="s">
        <v>1919</v>
      </c>
      <c r="D9570" t="s">
        <v>178</v>
      </c>
      <c r="E9570">
        <v>2</v>
      </c>
      <c r="F9570" t="s">
        <v>51</v>
      </c>
      <c r="G9570" t="s">
        <v>52</v>
      </c>
      <c r="H9570" t="s">
        <v>35</v>
      </c>
      <c r="I9570" t="s">
        <v>1025</v>
      </c>
      <c r="J9570" t="s">
        <v>936</v>
      </c>
      <c r="K9570" t="s">
        <v>20290</v>
      </c>
      <c r="L9570" t="s">
        <v>20291</v>
      </c>
      <c r="M9570" t="s">
        <v>350</v>
      </c>
      <c r="N9570" t="s">
        <v>58</v>
      </c>
      <c r="O9570">
        <v>24202</v>
      </c>
      <c r="P9570">
        <v>26305</v>
      </c>
      <c r="Q9570" t="s">
        <v>59</v>
      </c>
      <c r="R9570">
        <v>916</v>
      </c>
      <c r="S9570" s="2">
        <v>44704</v>
      </c>
      <c r="T9570" t="s">
        <v>42</v>
      </c>
      <c r="U9570">
        <v>18949</v>
      </c>
      <c r="V9570" t="s">
        <v>106</v>
      </c>
      <c r="W9570">
        <v>508</v>
      </c>
      <c r="X9570" t="s">
        <v>44</v>
      </c>
      <c r="Y9570" t="s">
        <v>61</v>
      </c>
      <c r="Z9570">
        <v>4246</v>
      </c>
      <c r="AA9570">
        <v>169</v>
      </c>
      <c r="AB9570">
        <v>24731</v>
      </c>
      <c r="AC9570" t="s">
        <v>73</v>
      </c>
    </row>
    <row r="9571" spans="1:29" x14ac:dyDescent="0.3">
      <c r="A9571" s="1" t="s">
        <v>47</v>
      </c>
      <c r="B9571" t="s">
        <v>153</v>
      </c>
      <c r="C9571" t="s">
        <v>723</v>
      </c>
      <c r="D9571" t="s">
        <v>32</v>
      </c>
      <c r="E9571">
        <v>1</v>
      </c>
      <c r="F9571" t="s">
        <v>120</v>
      </c>
      <c r="G9571" t="s">
        <v>586</v>
      </c>
      <c r="H9571" t="s">
        <v>35</v>
      </c>
      <c r="I9571" t="s">
        <v>827</v>
      </c>
      <c r="J9571" t="s">
        <v>2639</v>
      </c>
      <c r="K9571" t="s">
        <v>20292</v>
      </c>
      <c r="L9571" t="s">
        <v>20293</v>
      </c>
      <c r="M9571" t="s">
        <v>943</v>
      </c>
      <c r="N9571" t="s">
        <v>40</v>
      </c>
      <c r="O9571">
        <v>9713</v>
      </c>
      <c r="P9571">
        <v>13563</v>
      </c>
      <c r="Q9571" t="s">
        <v>95</v>
      </c>
      <c r="R9571">
        <v>430</v>
      </c>
      <c r="S9571" s="2">
        <v>44400</v>
      </c>
      <c r="T9571" s="2">
        <v>44411</v>
      </c>
      <c r="U9571">
        <v>0</v>
      </c>
      <c r="V9571" t="s">
        <v>43</v>
      </c>
      <c r="W9571">
        <v>616</v>
      </c>
      <c r="X9571" t="s">
        <v>60</v>
      </c>
      <c r="Y9571" t="s">
        <v>45</v>
      </c>
      <c r="Z9571">
        <v>0</v>
      </c>
      <c r="AA9571">
        <v>32</v>
      </c>
      <c r="AB9571">
        <v>13191</v>
      </c>
      <c r="AC9571" t="s">
        <v>46</v>
      </c>
    </row>
    <row r="9572" spans="1:29" x14ac:dyDescent="0.3">
      <c r="A9572" s="1" t="s">
        <v>29</v>
      </c>
      <c r="B9572" t="s">
        <v>96</v>
      </c>
      <c r="C9572" t="s">
        <v>1922</v>
      </c>
      <c r="D9572" t="s">
        <v>236</v>
      </c>
      <c r="E9572">
        <v>10</v>
      </c>
      <c r="F9572" t="s">
        <v>64</v>
      </c>
      <c r="G9572" t="s">
        <v>65</v>
      </c>
      <c r="H9572" t="s">
        <v>79</v>
      </c>
      <c r="I9572" t="s">
        <v>1589</v>
      </c>
      <c r="J9572" t="s">
        <v>1698</v>
      </c>
      <c r="K9572" t="s">
        <v>20294</v>
      </c>
      <c r="L9572" t="s">
        <v>20295</v>
      </c>
      <c r="M9572" t="s">
        <v>1136</v>
      </c>
      <c r="N9572" t="s">
        <v>94</v>
      </c>
      <c r="O9572">
        <v>9141</v>
      </c>
      <c r="P9572">
        <v>13277</v>
      </c>
      <c r="Q9572" t="s">
        <v>41</v>
      </c>
      <c r="R9572">
        <v>690</v>
      </c>
      <c r="S9572" s="2">
        <v>44325</v>
      </c>
      <c r="T9572" t="s">
        <v>42</v>
      </c>
      <c r="U9572">
        <v>0</v>
      </c>
      <c r="V9572" t="s">
        <v>43</v>
      </c>
      <c r="W9572">
        <v>745</v>
      </c>
      <c r="X9572" t="s">
        <v>44</v>
      </c>
      <c r="Y9572" t="s">
        <v>72</v>
      </c>
      <c r="Z9572">
        <v>0</v>
      </c>
      <c r="AA9572">
        <v>610</v>
      </c>
      <c r="AB9572">
        <v>11002</v>
      </c>
      <c r="AC9572" t="s">
        <v>46</v>
      </c>
    </row>
    <row r="9573" spans="1:29" x14ac:dyDescent="0.3">
      <c r="A9573" s="1" t="s">
        <v>29</v>
      </c>
      <c r="B9573" t="s">
        <v>393</v>
      </c>
      <c r="C9573" t="s">
        <v>609</v>
      </c>
      <c r="D9573" t="s">
        <v>352</v>
      </c>
      <c r="E9573">
        <v>1</v>
      </c>
      <c r="F9573" t="s">
        <v>221</v>
      </c>
      <c r="G9573" t="s">
        <v>222</v>
      </c>
      <c r="H9573" t="s">
        <v>35</v>
      </c>
      <c r="I9573" t="s">
        <v>673</v>
      </c>
      <c r="J9573" t="s">
        <v>196</v>
      </c>
      <c r="K9573" t="s">
        <v>20296</v>
      </c>
      <c r="L9573" t="s">
        <v>20297</v>
      </c>
      <c r="M9573" t="s">
        <v>399</v>
      </c>
      <c r="N9573" t="s">
        <v>40</v>
      </c>
      <c r="O9573">
        <v>20297</v>
      </c>
      <c r="P9573">
        <v>24372</v>
      </c>
      <c r="Q9573" t="s">
        <v>95</v>
      </c>
      <c r="R9573">
        <v>64</v>
      </c>
      <c r="S9573" s="2">
        <v>44754</v>
      </c>
      <c r="T9573" t="s">
        <v>42</v>
      </c>
      <c r="U9573">
        <v>0</v>
      </c>
      <c r="V9573" t="s">
        <v>85</v>
      </c>
      <c r="W9573">
        <v>506</v>
      </c>
      <c r="X9573" t="s">
        <v>44</v>
      </c>
      <c r="Y9573" t="s">
        <v>45</v>
      </c>
      <c r="Z9573">
        <v>0</v>
      </c>
      <c r="AA9573">
        <v>156</v>
      </c>
      <c r="AB9573">
        <v>21506</v>
      </c>
      <c r="AC9573" t="s">
        <v>46</v>
      </c>
    </row>
    <row r="9574" spans="1:29" x14ac:dyDescent="0.3">
      <c r="A9574" s="1" t="s">
        <v>47</v>
      </c>
      <c r="B9574" t="s">
        <v>153</v>
      </c>
      <c r="C9574" t="s">
        <v>7596</v>
      </c>
      <c r="D9574" t="s">
        <v>110</v>
      </c>
      <c r="E9574">
        <v>1</v>
      </c>
      <c r="F9574" t="s">
        <v>186</v>
      </c>
      <c r="G9574" t="s">
        <v>620</v>
      </c>
      <c r="H9574" t="s">
        <v>35</v>
      </c>
      <c r="I9574" t="s">
        <v>3467</v>
      </c>
      <c r="J9574" t="s">
        <v>1065</v>
      </c>
      <c r="K9574" t="s">
        <v>20298</v>
      </c>
      <c r="L9574" t="s">
        <v>20299</v>
      </c>
      <c r="M9574" t="s">
        <v>943</v>
      </c>
      <c r="N9574" t="s">
        <v>58</v>
      </c>
      <c r="O9574">
        <v>27658</v>
      </c>
      <c r="P9574">
        <v>30900</v>
      </c>
      <c r="Q9574" t="s">
        <v>59</v>
      </c>
      <c r="R9574">
        <v>322</v>
      </c>
      <c r="S9574" s="2">
        <v>44718</v>
      </c>
      <c r="T9574" s="2">
        <v>44723</v>
      </c>
      <c r="U9574">
        <v>25883</v>
      </c>
      <c r="V9574" t="s">
        <v>71</v>
      </c>
      <c r="W9574">
        <v>733</v>
      </c>
      <c r="X9574" t="s">
        <v>60</v>
      </c>
      <c r="Y9574" t="s">
        <v>61</v>
      </c>
      <c r="Z9574">
        <v>4578</v>
      </c>
      <c r="AA9574">
        <v>244</v>
      </c>
      <c r="AB9574">
        <v>30187</v>
      </c>
      <c r="AC9574" t="s">
        <v>46</v>
      </c>
    </row>
    <row r="9575" spans="1:29" x14ac:dyDescent="0.3">
      <c r="A9575" s="1" t="s">
        <v>29</v>
      </c>
      <c r="B9575" t="s">
        <v>541</v>
      </c>
      <c r="C9575" t="s">
        <v>4780</v>
      </c>
      <c r="D9575" t="s">
        <v>201</v>
      </c>
      <c r="E9575">
        <v>2</v>
      </c>
      <c r="F9575" t="s">
        <v>33</v>
      </c>
      <c r="G9575" t="s">
        <v>170</v>
      </c>
      <c r="H9575" t="s">
        <v>35</v>
      </c>
      <c r="I9575" t="s">
        <v>8007</v>
      </c>
      <c r="J9575" t="s">
        <v>2804</v>
      </c>
      <c r="K9575" t="s">
        <v>20300</v>
      </c>
      <c r="L9575" t="s">
        <v>20301</v>
      </c>
      <c r="M9575" t="s">
        <v>546</v>
      </c>
      <c r="N9575" t="s">
        <v>40</v>
      </c>
      <c r="O9575">
        <v>19071</v>
      </c>
      <c r="P9575">
        <v>21588</v>
      </c>
      <c r="Q9575" t="s">
        <v>95</v>
      </c>
      <c r="R9575">
        <v>267</v>
      </c>
      <c r="S9575" s="2">
        <v>44320</v>
      </c>
      <c r="T9575" s="2">
        <v>44338</v>
      </c>
      <c r="U9575">
        <v>0</v>
      </c>
      <c r="V9575" t="s">
        <v>85</v>
      </c>
      <c r="W9575">
        <v>747</v>
      </c>
      <c r="X9575" t="s">
        <v>60</v>
      </c>
      <c r="Y9575" t="s">
        <v>61</v>
      </c>
      <c r="Z9575">
        <v>0</v>
      </c>
      <c r="AA9575">
        <v>149</v>
      </c>
      <c r="AB9575">
        <v>19130</v>
      </c>
      <c r="AC9575" t="s">
        <v>46</v>
      </c>
    </row>
    <row r="9576" spans="1:29" x14ac:dyDescent="0.3">
      <c r="A9576" s="1" t="s">
        <v>29</v>
      </c>
      <c r="B9576" t="s">
        <v>327</v>
      </c>
      <c r="C9576" t="s">
        <v>2027</v>
      </c>
      <c r="D9576" t="s">
        <v>201</v>
      </c>
      <c r="E9576">
        <v>10</v>
      </c>
      <c r="F9576" t="s">
        <v>64</v>
      </c>
      <c r="G9576" t="s">
        <v>802</v>
      </c>
      <c r="H9576" t="s">
        <v>79</v>
      </c>
      <c r="I9576" t="s">
        <v>371</v>
      </c>
      <c r="J9576" t="s">
        <v>3594</v>
      </c>
      <c r="K9576" t="s">
        <v>20302</v>
      </c>
      <c r="L9576" t="s">
        <v>20303</v>
      </c>
      <c r="M9576" t="s">
        <v>769</v>
      </c>
      <c r="N9576" t="s">
        <v>94</v>
      </c>
      <c r="O9576">
        <v>28254</v>
      </c>
      <c r="P9576">
        <v>30941</v>
      </c>
      <c r="Q9576" t="s">
        <v>95</v>
      </c>
      <c r="R9576">
        <v>721</v>
      </c>
      <c r="S9576" s="2">
        <v>44352</v>
      </c>
      <c r="T9576" t="s">
        <v>42</v>
      </c>
      <c r="U9576">
        <v>0</v>
      </c>
      <c r="V9576" t="s">
        <v>71</v>
      </c>
      <c r="W9576">
        <v>599</v>
      </c>
      <c r="X9576" t="s">
        <v>44</v>
      </c>
      <c r="Y9576" t="s">
        <v>45</v>
      </c>
      <c r="Z9576">
        <v>0</v>
      </c>
      <c r="AA9576">
        <v>164</v>
      </c>
      <c r="AB9576">
        <v>30791</v>
      </c>
      <c r="AC9576" t="s">
        <v>46</v>
      </c>
    </row>
    <row r="9577" spans="1:29" x14ac:dyDescent="0.3">
      <c r="A9577" s="1" t="s">
        <v>29</v>
      </c>
      <c r="B9577" t="s">
        <v>363</v>
      </c>
      <c r="C9577" t="s">
        <v>2033</v>
      </c>
      <c r="D9577" t="s">
        <v>76</v>
      </c>
      <c r="E9577">
        <v>2</v>
      </c>
      <c r="F9577" t="s">
        <v>271</v>
      </c>
      <c r="G9577" t="s">
        <v>400</v>
      </c>
      <c r="H9577" t="s">
        <v>35</v>
      </c>
      <c r="I9577" t="s">
        <v>1705</v>
      </c>
      <c r="J9577" t="s">
        <v>476</v>
      </c>
      <c r="K9577" t="s">
        <v>20304</v>
      </c>
      <c r="L9577" t="s">
        <v>20305</v>
      </c>
      <c r="M9577" t="s">
        <v>1068</v>
      </c>
      <c r="N9577" t="s">
        <v>94</v>
      </c>
      <c r="O9577">
        <v>15599</v>
      </c>
      <c r="P9577">
        <v>18154</v>
      </c>
      <c r="Q9577" t="s">
        <v>41</v>
      </c>
      <c r="R9577">
        <v>375</v>
      </c>
      <c r="S9577" s="2">
        <v>45305</v>
      </c>
      <c r="T9577" s="2">
        <v>45328</v>
      </c>
      <c r="U9577">
        <v>0</v>
      </c>
      <c r="V9577" t="s">
        <v>43</v>
      </c>
      <c r="W9577">
        <v>794</v>
      </c>
      <c r="X9577" t="s">
        <v>60</v>
      </c>
      <c r="Y9577" t="s">
        <v>45</v>
      </c>
      <c r="Z9577">
        <v>0</v>
      </c>
      <c r="AA9577">
        <v>147</v>
      </c>
      <c r="AB9577">
        <v>17682</v>
      </c>
      <c r="AC9577" t="s">
        <v>107</v>
      </c>
    </row>
    <row r="9578" spans="1:29" x14ac:dyDescent="0.3">
      <c r="A9578" s="1" t="s">
        <v>47</v>
      </c>
      <c r="B9578" t="s">
        <v>234</v>
      </c>
      <c r="C9578" t="s">
        <v>2618</v>
      </c>
      <c r="D9578" t="s">
        <v>128</v>
      </c>
      <c r="E9578">
        <v>5</v>
      </c>
      <c r="F9578" t="s">
        <v>64</v>
      </c>
      <c r="G9578" t="s">
        <v>1152</v>
      </c>
      <c r="H9578" t="s">
        <v>35</v>
      </c>
      <c r="I9578" t="s">
        <v>635</v>
      </c>
      <c r="J9578" t="s">
        <v>3017</v>
      </c>
      <c r="K9578" t="s">
        <v>20306</v>
      </c>
      <c r="L9578" t="s">
        <v>20307</v>
      </c>
      <c r="M9578" t="s">
        <v>2192</v>
      </c>
      <c r="N9578" t="s">
        <v>94</v>
      </c>
      <c r="O9578">
        <v>3858</v>
      </c>
      <c r="P9578">
        <v>8538</v>
      </c>
      <c r="Q9578" t="s">
        <v>41</v>
      </c>
      <c r="R9578">
        <v>428</v>
      </c>
      <c r="S9578" s="2">
        <v>44286</v>
      </c>
      <c r="T9578" s="2">
        <v>44288</v>
      </c>
      <c r="U9578">
        <v>0</v>
      </c>
      <c r="V9578" t="s">
        <v>71</v>
      </c>
      <c r="W9578">
        <v>419</v>
      </c>
      <c r="X9578" t="s">
        <v>60</v>
      </c>
      <c r="Y9578" t="s">
        <v>45</v>
      </c>
      <c r="Z9578">
        <v>0</v>
      </c>
      <c r="AA9578">
        <v>693</v>
      </c>
      <c r="AB9578">
        <v>6479</v>
      </c>
      <c r="AC9578" t="s">
        <v>73</v>
      </c>
    </row>
    <row r="9579" spans="1:29" x14ac:dyDescent="0.3">
      <c r="A9579" s="1" t="s">
        <v>29</v>
      </c>
      <c r="B9579" t="s">
        <v>30</v>
      </c>
      <c r="C9579" t="s">
        <v>1725</v>
      </c>
      <c r="D9579" t="s">
        <v>119</v>
      </c>
      <c r="E9579">
        <v>1</v>
      </c>
      <c r="F9579" t="s">
        <v>99</v>
      </c>
      <c r="G9579" t="s">
        <v>631</v>
      </c>
      <c r="H9579" t="s">
        <v>79</v>
      </c>
      <c r="I9579" t="s">
        <v>1534</v>
      </c>
      <c r="J9579" t="s">
        <v>1176</v>
      </c>
      <c r="K9579" t="s">
        <v>20308</v>
      </c>
      <c r="L9579" t="s">
        <v>20309</v>
      </c>
      <c r="M9579" t="s">
        <v>1029</v>
      </c>
      <c r="N9579" t="s">
        <v>58</v>
      </c>
      <c r="O9579">
        <v>18726</v>
      </c>
      <c r="P9579">
        <v>23389</v>
      </c>
      <c r="Q9579" t="s">
        <v>95</v>
      </c>
      <c r="R9579">
        <v>696</v>
      </c>
      <c r="S9579" s="2">
        <v>44669</v>
      </c>
      <c r="T9579" t="s">
        <v>42</v>
      </c>
      <c r="U9579">
        <v>0</v>
      </c>
      <c r="V9579" t="s">
        <v>85</v>
      </c>
      <c r="W9579">
        <v>720</v>
      </c>
      <c r="X9579" t="s">
        <v>44</v>
      </c>
      <c r="Y9579" t="s">
        <v>72</v>
      </c>
      <c r="Z9579">
        <v>4009</v>
      </c>
      <c r="AA9579">
        <v>365</v>
      </c>
      <c r="AB9579">
        <v>22988</v>
      </c>
      <c r="AC9579" t="s">
        <v>107</v>
      </c>
    </row>
    <row r="9580" spans="1:29" x14ac:dyDescent="0.3">
      <c r="A9580" s="1" t="s">
        <v>29</v>
      </c>
      <c r="B9580" t="s">
        <v>393</v>
      </c>
      <c r="C9580" t="s">
        <v>5713</v>
      </c>
      <c r="D9580" t="s">
        <v>155</v>
      </c>
      <c r="E9580">
        <v>3</v>
      </c>
      <c r="F9580" t="s">
        <v>129</v>
      </c>
      <c r="G9580" t="s">
        <v>163</v>
      </c>
      <c r="H9580" t="s">
        <v>35</v>
      </c>
      <c r="I9580" t="s">
        <v>36</v>
      </c>
      <c r="J9580" t="s">
        <v>3930</v>
      </c>
      <c r="K9580" t="s">
        <v>20310</v>
      </c>
      <c r="L9580" t="s">
        <v>20311</v>
      </c>
      <c r="M9580" t="s">
        <v>876</v>
      </c>
      <c r="N9580" t="s">
        <v>58</v>
      </c>
      <c r="O9580">
        <v>10519</v>
      </c>
      <c r="P9580">
        <v>14349</v>
      </c>
      <c r="Q9580" t="s">
        <v>41</v>
      </c>
      <c r="R9580">
        <v>700</v>
      </c>
      <c r="S9580" s="2">
        <v>45252</v>
      </c>
      <c r="T9580" s="2">
        <v>45259</v>
      </c>
      <c r="U9580">
        <v>0</v>
      </c>
      <c r="V9580" t="s">
        <v>85</v>
      </c>
      <c r="W9580">
        <v>592</v>
      </c>
      <c r="X9580" t="s">
        <v>60</v>
      </c>
      <c r="Y9580" t="s">
        <v>45</v>
      </c>
      <c r="Z9580">
        <v>3751</v>
      </c>
      <c r="AA9580">
        <v>808</v>
      </c>
      <c r="AB9580">
        <v>11136</v>
      </c>
      <c r="AC9580" t="s">
        <v>46</v>
      </c>
    </row>
    <row r="9581" spans="1:29" x14ac:dyDescent="0.3">
      <c r="A9581" s="1" t="s">
        <v>29</v>
      </c>
      <c r="B9581" t="s">
        <v>96</v>
      </c>
      <c r="C9581" t="s">
        <v>2065</v>
      </c>
      <c r="D9581" t="s">
        <v>50</v>
      </c>
      <c r="E9581">
        <v>2</v>
      </c>
      <c r="F9581" t="s">
        <v>64</v>
      </c>
      <c r="G9581" t="s">
        <v>1599</v>
      </c>
      <c r="H9581" t="s">
        <v>79</v>
      </c>
      <c r="I9581" t="s">
        <v>1070</v>
      </c>
      <c r="J9581" t="s">
        <v>2875</v>
      </c>
      <c r="K9581" t="s">
        <v>20312</v>
      </c>
      <c r="L9581" t="s">
        <v>20313</v>
      </c>
      <c r="M9581" t="s">
        <v>1197</v>
      </c>
      <c r="N9581" t="s">
        <v>58</v>
      </c>
      <c r="O9581">
        <v>25183</v>
      </c>
      <c r="P9581">
        <v>28918</v>
      </c>
      <c r="Q9581" t="s">
        <v>41</v>
      </c>
      <c r="R9581">
        <v>147</v>
      </c>
      <c r="S9581" s="2">
        <v>44606</v>
      </c>
      <c r="T9581" s="2">
        <v>44610</v>
      </c>
      <c r="U9581">
        <v>0</v>
      </c>
      <c r="V9581" t="s">
        <v>71</v>
      </c>
      <c r="W9581">
        <v>753</v>
      </c>
      <c r="X9581" t="s">
        <v>60</v>
      </c>
      <c r="Y9581" t="s">
        <v>45</v>
      </c>
      <c r="Z9581">
        <v>3920</v>
      </c>
      <c r="AA9581">
        <v>155</v>
      </c>
      <c r="AB9581">
        <v>28024</v>
      </c>
      <c r="AC9581" t="s">
        <v>46</v>
      </c>
    </row>
    <row r="9582" spans="1:29" x14ac:dyDescent="0.3">
      <c r="A9582" s="1" t="s">
        <v>29</v>
      </c>
      <c r="B9582" t="s">
        <v>363</v>
      </c>
      <c r="C9582" t="s">
        <v>3524</v>
      </c>
      <c r="D9582" t="s">
        <v>128</v>
      </c>
      <c r="E9582">
        <v>10</v>
      </c>
      <c r="F9582" t="s">
        <v>51</v>
      </c>
      <c r="G9582" t="s">
        <v>291</v>
      </c>
      <c r="H9582" t="s">
        <v>35</v>
      </c>
      <c r="I9582" t="s">
        <v>1841</v>
      </c>
      <c r="J9582" t="s">
        <v>5243</v>
      </c>
      <c r="K9582" t="s">
        <v>20314</v>
      </c>
      <c r="L9582" t="s">
        <v>20315</v>
      </c>
      <c r="M9582" t="s">
        <v>494</v>
      </c>
      <c r="N9582" t="s">
        <v>84</v>
      </c>
      <c r="O9582">
        <v>28779</v>
      </c>
      <c r="P9582">
        <v>31515</v>
      </c>
      <c r="Q9582" t="s">
        <v>41</v>
      </c>
      <c r="R9582">
        <v>851</v>
      </c>
      <c r="S9582" s="2">
        <v>45076</v>
      </c>
      <c r="T9582" t="s">
        <v>42</v>
      </c>
      <c r="U9582">
        <v>0</v>
      </c>
      <c r="V9582" t="s">
        <v>106</v>
      </c>
      <c r="W9582">
        <v>451</v>
      </c>
      <c r="X9582" t="s">
        <v>44</v>
      </c>
      <c r="Y9582" t="s">
        <v>45</v>
      </c>
      <c r="Z9582">
        <v>0</v>
      </c>
      <c r="AA9582">
        <v>764</v>
      </c>
      <c r="AB9582">
        <v>30725</v>
      </c>
      <c r="AC9582" t="s">
        <v>73</v>
      </c>
    </row>
    <row r="9583" spans="1:29" x14ac:dyDescent="0.3">
      <c r="A9583" s="1" t="s">
        <v>29</v>
      </c>
      <c r="B9583" t="s">
        <v>62</v>
      </c>
      <c r="C9583" t="s">
        <v>127</v>
      </c>
      <c r="D9583" t="s">
        <v>155</v>
      </c>
      <c r="E9583">
        <v>9</v>
      </c>
      <c r="F9583" t="s">
        <v>64</v>
      </c>
      <c r="G9583" t="s">
        <v>258</v>
      </c>
      <c r="H9583" t="s">
        <v>79</v>
      </c>
      <c r="I9583" t="s">
        <v>507</v>
      </c>
      <c r="J9583" t="s">
        <v>389</v>
      </c>
      <c r="K9583">
        <v>4286448668</v>
      </c>
      <c r="L9583" t="s">
        <v>20316</v>
      </c>
      <c r="M9583" t="s">
        <v>584</v>
      </c>
      <c r="N9583" t="s">
        <v>58</v>
      </c>
      <c r="O9583">
        <v>22017</v>
      </c>
      <c r="P9583">
        <v>26697</v>
      </c>
      <c r="Q9583" t="s">
        <v>95</v>
      </c>
      <c r="R9583">
        <v>662</v>
      </c>
      <c r="S9583" s="2">
        <v>44334</v>
      </c>
      <c r="T9583" t="s">
        <v>42</v>
      </c>
      <c r="U9583">
        <v>0</v>
      </c>
      <c r="V9583" t="s">
        <v>43</v>
      </c>
      <c r="W9583">
        <v>451</v>
      </c>
      <c r="X9583" t="s">
        <v>44</v>
      </c>
      <c r="Y9583" t="s">
        <v>61</v>
      </c>
      <c r="Z9583">
        <v>4316</v>
      </c>
      <c r="AA9583">
        <v>664</v>
      </c>
      <c r="AB9583">
        <v>23667</v>
      </c>
      <c r="AC9583" t="s">
        <v>107</v>
      </c>
    </row>
    <row r="9584" spans="1:29" x14ac:dyDescent="0.3">
      <c r="A9584" s="1" t="s">
        <v>47</v>
      </c>
      <c r="B9584" t="s">
        <v>176</v>
      </c>
      <c r="C9584" t="s">
        <v>3609</v>
      </c>
      <c r="D9584" t="s">
        <v>201</v>
      </c>
      <c r="E9584">
        <v>5</v>
      </c>
      <c r="F9584" t="s">
        <v>186</v>
      </c>
      <c r="G9584" t="s">
        <v>463</v>
      </c>
      <c r="H9584" t="s">
        <v>35</v>
      </c>
      <c r="I9584" t="s">
        <v>1418</v>
      </c>
      <c r="J9584" t="s">
        <v>90</v>
      </c>
      <c r="K9584" t="s">
        <v>20317</v>
      </c>
      <c r="L9584" t="s">
        <v>20318</v>
      </c>
      <c r="M9584" t="s">
        <v>1665</v>
      </c>
      <c r="N9584" t="s">
        <v>40</v>
      </c>
      <c r="O9584">
        <v>29102</v>
      </c>
      <c r="P9584">
        <v>32804</v>
      </c>
      <c r="Q9584" t="s">
        <v>95</v>
      </c>
      <c r="R9584">
        <v>265</v>
      </c>
      <c r="S9584" s="2">
        <v>44402</v>
      </c>
      <c r="T9584" s="2">
        <v>44407</v>
      </c>
      <c r="U9584">
        <v>0</v>
      </c>
      <c r="V9584" t="s">
        <v>71</v>
      </c>
      <c r="W9584">
        <v>558</v>
      </c>
      <c r="X9584" t="s">
        <v>60</v>
      </c>
      <c r="Y9584" t="s">
        <v>45</v>
      </c>
      <c r="Z9584">
        <v>0</v>
      </c>
      <c r="AA9584">
        <v>903</v>
      </c>
      <c r="AB9584">
        <v>31043</v>
      </c>
      <c r="AC9584" t="s">
        <v>107</v>
      </c>
    </row>
    <row r="9585" spans="1:29" x14ac:dyDescent="0.3">
      <c r="A9585" s="1" t="s">
        <v>29</v>
      </c>
      <c r="B9585" t="s">
        <v>228</v>
      </c>
      <c r="C9585" t="s">
        <v>847</v>
      </c>
      <c r="D9585" t="s">
        <v>178</v>
      </c>
      <c r="E9585">
        <v>2</v>
      </c>
      <c r="F9585" t="s">
        <v>129</v>
      </c>
      <c r="G9585" t="s">
        <v>944</v>
      </c>
      <c r="H9585" t="s">
        <v>79</v>
      </c>
      <c r="I9585" t="s">
        <v>3385</v>
      </c>
      <c r="J9585" t="s">
        <v>1462</v>
      </c>
      <c r="K9585" t="s">
        <v>20319</v>
      </c>
      <c r="L9585" t="s">
        <v>20320</v>
      </c>
      <c r="M9585" t="s">
        <v>233</v>
      </c>
      <c r="N9585" t="s">
        <v>58</v>
      </c>
      <c r="O9585">
        <v>5294</v>
      </c>
      <c r="P9585">
        <v>9465</v>
      </c>
      <c r="Q9585" t="s">
        <v>95</v>
      </c>
      <c r="R9585">
        <v>713</v>
      </c>
      <c r="S9585" s="2">
        <v>44813</v>
      </c>
      <c r="T9585" s="2">
        <v>44826</v>
      </c>
      <c r="U9585">
        <v>0</v>
      </c>
      <c r="V9585" t="s">
        <v>71</v>
      </c>
      <c r="W9585">
        <v>691</v>
      </c>
      <c r="X9585" t="s">
        <v>60</v>
      </c>
      <c r="Y9585" t="s">
        <v>45</v>
      </c>
      <c r="Z9585">
        <v>3758</v>
      </c>
      <c r="AA9585">
        <v>457</v>
      </c>
      <c r="AB9585">
        <v>7913</v>
      </c>
      <c r="AC9585" t="s">
        <v>46</v>
      </c>
    </row>
    <row r="9586" spans="1:29" x14ac:dyDescent="0.3">
      <c r="A9586" s="1" t="s">
        <v>47</v>
      </c>
      <c r="B9586" t="s">
        <v>176</v>
      </c>
      <c r="C9586" t="s">
        <v>2265</v>
      </c>
      <c r="D9586" t="s">
        <v>50</v>
      </c>
      <c r="E9586">
        <v>9</v>
      </c>
      <c r="F9586" t="s">
        <v>51</v>
      </c>
      <c r="G9586" t="s">
        <v>345</v>
      </c>
      <c r="H9586" t="s">
        <v>35</v>
      </c>
      <c r="I9586" t="s">
        <v>156</v>
      </c>
      <c r="J9586" t="s">
        <v>16610</v>
      </c>
      <c r="K9586" t="s">
        <v>20321</v>
      </c>
      <c r="L9586" t="s">
        <v>20322</v>
      </c>
      <c r="M9586" t="s">
        <v>1665</v>
      </c>
      <c r="N9586" t="s">
        <v>58</v>
      </c>
      <c r="O9586">
        <v>7378</v>
      </c>
      <c r="P9586">
        <v>10751</v>
      </c>
      <c r="Q9586" t="s">
        <v>95</v>
      </c>
      <c r="R9586">
        <v>352</v>
      </c>
      <c r="S9586" s="2">
        <v>44616</v>
      </c>
      <c r="T9586" s="2">
        <v>44643</v>
      </c>
      <c r="U9586">
        <v>0</v>
      </c>
      <c r="V9586" t="s">
        <v>85</v>
      </c>
      <c r="W9586">
        <v>547</v>
      </c>
      <c r="X9586" t="s">
        <v>60</v>
      </c>
      <c r="Y9586" t="s">
        <v>45</v>
      </c>
      <c r="Z9586">
        <v>4878</v>
      </c>
      <c r="AA9586">
        <v>881</v>
      </c>
      <c r="AB9586">
        <v>8598</v>
      </c>
      <c r="AC9586" t="s">
        <v>73</v>
      </c>
    </row>
    <row r="9587" spans="1:29" x14ac:dyDescent="0.3">
      <c r="A9587" s="1" t="s">
        <v>29</v>
      </c>
      <c r="B9587" t="s">
        <v>228</v>
      </c>
      <c r="C9587" t="s">
        <v>484</v>
      </c>
      <c r="D9587" t="s">
        <v>185</v>
      </c>
      <c r="E9587">
        <v>5</v>
      </c>
      <c r="F9587" t="s">
        <v>33</v>
      </c>
      <c r="G9587" t="s">
        <v>34</v>
      </c>
      <c r="H9587" t="s">
        <v>35</v>
      </c>
      <c r="I9587" t="s">
        <v>803</v>
      </c>
      <c r="J9587" t="s">
        <v>5267</v>
      </c>
      <c r="K9587" t="s">
        <v>20323</v>
      </c>
      <c r="L9587" t="s">
        <v>20324</v>
      </c>
      <c r="M9587" t="s">
        <v>487</v>
      </c>
      <c r="N9587" t="s">
        <v>40</v>
      </c>
      <c r="O9587">
        <v>25403</v>
      </c>
      <c r="P9587">
        <v>30027</v>
      </c>
      <c r="Q9587" t="s">
        <v>41</v>
      </c>
      <c r="R9587">
        <v>323</v>
      </c>
      <c r="S9587" s="2">
        <v>44944</v>
      </c>
      <c r="T9587" t="s">
        <v>42</v>
      </c>
      <c r="U9587">
        <v>0</v>
      </c>
      <c r="V9587" t="s">
        <v>106</v>
      </c>
      <c r="W9587">
        <v>715</v>
      </c>
      <c r="X9587" t="s">
        <v>44</v>
      </c>
      <c r="Y9587" t="s">
        <v>72</v>
      </c>
      <c r="Z9587">
        <v>0</v>
      </c>
      <c r="AA9587">
        <v>77</v>
      </c>
      <c r="AB9587">
        <v>28758</v>
      </c>
      <c r="AC9587" t="s">
        <v>107</v>
      </c>
    </row>
    <row r="9588" spans="1:29" x14ac:dyDescent="0.3">
      <c r="A9588" s="1" t="s">
        <v>47</v>
      </c>
      <c r="B9588" t="s">
        <v>234</v>
      </c>
      <c r="C9588" t="s">
        <v>2309</v>
      </c>
      <c r="D9588" t="s">
        <v>32</v>
      </c>
      <c r="E9588">
        <v>1</v>
      </c>
      <c r="F9588" t="s">
        <v>221</v>
      </c>
      <c r="G9588" t="s">
        <v>1989</v>
      </c>
      <c r="H9588" t="s">
        <v>35</v>
      </c>
      <c r="I9588" t="s">
        <v>3113</v>
      </c>
      <c r="J9588" t="s">
        <v>319</v>
      </c>
      <c r="K9588" t="s">
        <v>20325</v>
      </c>
      <c r="L9588" t="s">
        <v>20326</v>
      </c>
      <c r="M9588" t="s">
        <v>2192</v>
      </c>
      <c r="N9588" t="s">
        <v>58</v>
      </c>
      <c r="O9588">
        <v>16911</v>
      </c>
      <c r="P9588">
        <v>20485</v>
      </c>
      <c r="Q9588" t="s">
        <v>41</v>
      </c>
      <c r="R9588">
        <v>148</v>
      </c>
      <c r="S9588" s="2">
        <v>45156</v>
      </c>
      <c r="T9588" s="2">
        <v>45176</v>
      </c>
      <c r="U9588">
        <v>0</v>
      </c>
      <c r="V9588" t="s">
        <v>43</v>
      </c>
      <c r="W9588">
        <v>773</v>
      </c>
      <c r="X9588" t="s">
        <v>60</v>
      </c>
      <c r="Y9588" t="s">
        <v>61</v>
      </c>
      <c r="Z9588">
        <v>2240</v>
      </c>
      <c r="AA9588">
        <v>645</v>
      </c>
      <c r="AB9588">
        <v>18866</v>
      </c>
      <c r="AC9588" t="s">
        <v>73</v>
      </c>
    </row>
    <row r="9589" spans="1:29" x14ac:dyDescent="0.3">
      <c r="A9589" s="1" t="s">
        <v>47</v>
      </c>
      <c r="B9589" t="s">
        <v>117</v>
      </c>
      <c r="C9589" t="s">
        <v>920</v>
      </c>
      <c r="D9589" t="s">
        <v>138</v>
      </c>
      <c r="E9589">
        <v>6</v>
      </c>
      <c r="F9589" t="s">
        <v>99</v>
      </c>
      <c r="G9589" t="s">
        <v>100</v>
      </c>
      <c r="H9589" t="s">
        <v>35</v>
      </c>
      <c r="I9589" t="s">
        <v>3013</v>
      </c>
      <c r="J9589" t="s">
        <v>3789</v>
      </c>
      <c r="K9589" t="s">
        <v>20327</v>
      </c>
      <c r="L9589" t="s">
        <v>20328</v>
      </c>
      <c r="M9589" t="s">
        <v>1484</v>
      </c>
      <c r="N9589" t="s">
        <v>84</v>
      </c>
      <c r="O9589">
        <v>21101</v>
      </c>
      <c r="P9589">
        <v>23450</v>
      </c>
      <c r="Q9589" t="s">
        <v>59</v>
      </c>
      <c r="R9589">
        <v>216</v>
      </c>
      <c r="S9589" s="2">
        <v>45005</v>
      </c>
      <c r="T9589" s="2">
        <v>45025</v>
      </c>
      <c r="U9589">
        <v>26642</v>
      </c>
      <c r="V9589" t="s">
        <v>106</v>
      </c>
      <c r="W9589">
        <v>577</v>
      </c>
      <c r="X9589" t="s">
        <v>60</v>
      </c>
      <c r="Y9589" t="s">
        <v>45</v>
      </c>
      <c r="Z9589">
        <v>0</v>
      </c>
      <c r="AA9589">
        <v>126</v>
      </c>
      <c r="AB9589">
        <v>23248</v>
      </c>
      <c r="AC9589" t="s">
        <v>73</v>
      </c>
    </row>
    <row r="9590" spans="1:29" x14ac:dyDescent="0.3">
      <c r="A9590" s="1" t="s">
        <v>47</v>
      </c>
      <c r="B9590" t="s">
        <v>145</v>
      </c>
      <c r="C9590" t="s">
        <v>547</v>
      </c>
      <c r="D9590" t="s">
        <v>201</v>
      </c>
      <c r="E9590">
        <v>9</v>
      </c>
      <c r="F9590" t="s">
        <v>64</v>
      </c>
      <c r="G9590" t="s">
        <v>1152</v>
      </c>
      <c r="H9590" t="s">
        <v>35</v>
      </c>
      <c r="I9590" t="s">
        <v>966</v>
      </c>
      <c r="J9590" t="s">
        <v>807</v>
      </c>
      <c r="K9590" t="s">
        <v>20329</v>
      </c>
      <c r="L9590" t="s">
        <v>20330</v>
      </c>
      <c r="M9590" t="s">
        <v>2358</v>
      </c>
      <c r="N9590" t="s">
        <v>58</v>
      </c>
      <c r="O9590">
        <v>16655</v>
      </c>
      <c r="P9590">
        <v>20682</v>
      </c>
      <c r="Q9590" t="s">
        <v>41</v>
      </c>
      <c r="R9590">
        <v>281</v>
      </c>
      <c r="S9590" s="2">
        <v>44363</v>
      </c>
      <c r="T9590" t="s">
        <v>42</v>
      </c>
      <c r="U9590">
        <v>0</v>
      </c>
      <c r="V9590" t="s">
        <v>43</v>
      </c>
      <c r="W9590">
        <v>612</v>
      </c>
      <c r="X9590" t="s">
        <v>44</v>
      </c>
      <c r="Y9590" t="s">
        <v>61</v>
      </c>
      <c r="Z9590">
        <v>1042</v>
      </c>
      <c r="AA9590">
        <v>415</v>
      </c>
      <c r="AB9590">
        <v>17195</v>
      </c>
      <c r="AC9590" t="s">
        <v>46</v>
      </c>
    </row>
    <row r="9591" spans="1:29" x14ac:dyDescent="0.3">
      <c r="A9591" s="1" t="s">
        <v>47</v>
      </c>
      <c r="B9591" t="s">
        <v>153</v>
      </c>
      <c r="C9591" t="s">
        <v>826</v>
      </c>
      <c r="D9591" t="s">
        <v>169</v>
      </c>
      <c r="E9591">
        <v>6</v>
      </c>
      <c r="F9591" t="s">
        <v>99</v>
      </c>
      <c r="G9591" t="s">
        <v>710</v>
      </c>
      <c r="H9591" t="s">
        <v>79</v>
      </c>
      <c r="I9591" t="s">
        <v>1210</v>
      </c>
      <c r="J9591" t="s">
        <v>6264</v>
      </c>
      <c r="K9591" t="s">
        <v>20331</v>
      </c>
      <c r="L9591" t="s">
        <v>20332</v>
      </c>
      <c r="M9591" t="s">
        <v>1202</v>
      </c>
      <c r="N9591" t="s">
        <v>58</v>
      </c>
      <c r="O9591">
        <v>20579</v>
      </c>
      <c r="P9591">
        <v>24834</v>
      </c>
      <c r="Q9591" t="s">
        <v>59</v>
      </c>
      <c r="R9591">
        <v>762</v>
      </c>
      <c r="S9591" s="2">
        <v>45299</v>
      </c>
      <c r="T9591" t="s">
        <v>42</v>
      </c>
      <c r="U9591">
        <v>31036</v>
      </c>
      <c r="V9591" t="s">
        <v>43</v>
      </c>
      <c r="W9591">
        <v>672</v>
      </c>
      <c r="X9591" t="s">
        <v>44</v>
      </c>
      <c r="Y9591" t="s">
        <v>45</v>
      </c>
      <c r="Z9591">
        <v>3527</v>
      </c>
      <c r="AA9591">
        <v>30</v>
      </c>
      <c r="AB9591">
        <v>23473</v>
      </c>
      <c r="AC9591" t="s">
        <v>107</v>
      </c>
    </row>
    <row r="9592" spans="1:29" x14ac:dyDescent="0.3">
      <c r="A9592" s="1" t="s">
        <v>29</v>
      </c>
      <c r="B9592" t="s">
        <v>96</v>
      </c>
      <c r="C9592" t="s">
        <v>1079</v>
      </c>
      <c r="D9592" t="s">
        <v>98</v>
      </c>
      <c r="E9592">
        <v>3</v>
      </c>
      <c r="F9592" t="s">
        <v>271</v>
      </c>
      <c r="G9592" t="s">
        <v>272</v>
      </c>
      <c r="H9592" t="s">
        <v>79</v>
      </c>
      <c r="I9592" t="s">
        <v>921</v>
      </c>
      <c r="J9592" t="s">
        <v>5707</v>
      </c>
      <c r="K9592" t="s">
        <v>20333</v>
      </c>
      <c r="L9592" t="s">
        <v>20334</v>
      </c>
      <c r="M9592" t="s">
        <v>665</v>
      </c>
      <c r="N9592" t="s">
        <v>84</v>
      </c>
      <c r="O9592">
        <v>28027</v>
      </c>
      <c r="P9592">
        <v>31663</v>
      </c>
      <c r="Q9592" t="s">
        <v>95</v>
      </c>
      <c r="R9592">
        <v>576</v>
      </c>
      <c r="S9592" s="2">
        <v>45277</v>
      </c>
      <c r="T9592" s="2">
        <v>45279</v>
      </c>
      <c r="U9592">
        <v>0</v>
      </c>
      <c r="V9592" t="s">
        <v>85</v>
      </c>
      <c r="W9592">
        <v>729</v>
      </c>
      <c r="X9592" t="s">
        <v>60</v>
      </c>
      <c r="Y9592" t="s">
        <v>45</v>
      </c>
      <c r="Z9592">
        <v>0</v>
      </c>
      <c r="AA9592">
        <v>962</v>
      </c>
      <c r="AB9592">
        <v>31023</v>
      </c>
      <c r="AC9592" t="s">
        <v>73</v>
      </c>
    </row>
    <row r="9593" spans="1:29" x14ac:dyDescent="0.3">
      <c r="A9593" s="1" t="s">
        <v>47</v>
      </c>
      <c r="B9593" t="s">
        <v>592</v>
      </c>
      <c r="C9593" t="s">
        <v>1059</v>
      </c>
      <c r="D9593" t="s">
        <v>110</v>
      </c>
      <c r="E9593">
        <v>5</v>
      </c>
      <c r="F9593" t="s">
        <v>221</v>
      </c>
      <c r="G9593" t="s">
        <v>1096</v>
      </c>
      <c r="H9593" t="s">
        <v>35</v>
      </c>
      <c r="I9593" t="s">
        <v>1142</v>
      </c>
      <c r="J9593" t="s">
        <v>245</v>
      </c>
      <c r="K9593" t="s">
        <v>20335</v>
      </c>
      <c r="L9593" t="s">
        <v>11540</v>
      </c>
      <c r="M9593" t="s">
        <v>598</v>
      </c>
      <c r="N9593" t="s">
        <v>58</v>
      </c>
      <c r="O9593">
        <v>19332</v>
      </c>
      <c r="P9593">
        <v>21412</v>
      </c>
      <c r="Q9593" t="s">
        <v>95</v>
      </c>
      <c r="R9593">
        <v>808</v>
      </c>
      <c r="S9593" s="2">
        <v>44961</v>
      </c>
      <c r="T9593" t="s">
        <v>42</v>
      </c>
      <c r="U9593">
        <v>0</v>
      </c>
      <c r="V9593" t="s">
        <v>43</v>
      </c>
      <c r="W9593">
        <v>770</v>
      </c>
      <c r="X9593" t="s">
        <v>44</v>
      </c>
      <c r="Y9593" t="s">
        <v>72</v>
      </c>
      <c r="Z9593">
        <v>2662</v>
      </c>
      <c r="AA9593">
        <v>685</v>
      </c>
      <c r="AB9593">
        <v>20036</v>
      </c>
      <c r="AC9593" t="s">
        <v>107</v>
      </c>
    </row>
    <row r="9594" spans="1:29" x14ac:dyDescent="0.3">
      <c r="A9594" s="1" t="s">
        <v>47</v>
      </c>
      <c r="B9594" t="s">
        <v>161</v>
      </c>
      <c r="C9594" t="s">
        <v>5514</v>
      </c>
      <c r="D9594" t="s">
        <v>50</v>
      </c>
      <c r="E9594">
        <v>4</v>
      </c>
      <c r="F9594" t="s">
        <v>271</v>
      </c>
      <c r="G9594" t="s">
        <v>272</v>
      </c>
      <c r="H9594" t="s">
        <v>79</v>
      </c>
      <c r="I9594" t="s">
        <v>2110</v>
      </c>
      <c r="J9594" t="s">
        <v>1796</v>
      </c>
      <c r="K9594" t="s">
        <v>20336</v>
      </c>
      <c r="L9594" t="s">
        <v>20337</v>
      </c>
      <c r="M9594" t="s">
        <v>1578</v>
      </c>
      <c r="N9594" t="s">
        <v>40</v>
      </c>
      <c r="O9594">
        <v>12449</v>
      </c>
      <c r="P9594">
        <v>15323</v>
      </c>
      <c r="Q9594" t="s">
        <v>95</v>
      </c>
      <c r="R9594">
        <v>151</v>
      </c>
      <c r="S9594" s="2">
        <v>44549</v>
      </c>
      <c r="T9594" t="s">
        <v>42</v>
      </c>
      <c r="U9594">
        <v>0</v>
      </c>
      <c r="V9594" t="s">
        <v>106</v>
      </c>
      <c r="W9594">
        <v>624</v>
      </c>
      <c r="X9594" t="s">
        <v>44</v>
      </c>
      <c r="Y9594" t="s">
        <v>45</v>
      </c>
      <c r="Z9594">
        <v>0</v>
      </c>
      <c r="AA9594">
        <v>975</v>
      </c>
      <c r="AB9594">
        <v>14073</v>
      </c>
      <c r="AC9594" t="s">
        <v>46</v>
      </c>
    </row>
    <row r="9595" spans="1:29" x14ac:dyDescent="0.3">
      <c r="A9595" s="1" t="s">
        <v>29</v>
      </c>
      <c r="B9595" t="s">
        <v>228</v>
      </c>
      <c r="C9595" t="s">
        <v>2333</v>
      </c>
      <c r="D9595" t="s">
        <v>178</v>
      </c>
      <c r="E9595">
        <v>7</v>
      </c>
      <c r="F9595" t="s">
        <v>33</v>
      </c>
      <c r="G9595" t="s">
        <v>139</v>
      </c>
      <c r="H9595" t="s">
        <v>79</v>
      </c>
      <c r="I9595" t="s">
        <v>1254</v>
      </c>
      <c r="J9595" t="s">
        <v>1052</v>
      </c>
      <c r="K9595" t="s">
        <v>20338</v>
      </c>
      <c r="L9595" t="s">
        <v>20339</v>
      </c>
      <c r="M9595" t="s">
        <v>233</v>
      </c>
      <c r="N9595" t="s">
        <v>58</v>
      </c>
      <c r="O9595">
        <v>8972</v>
      </c>
      <c r="P9595">
        <v>13349</v>
      </c>
      <c r="Q9595" t="s">
        <v>95</v>
      </c>
      <c r="R9595">
        <v>102</v>
      </c>
      <c r="S9595" s="2">
        <v>45318</v>
      </c>
      <c r="T9595" t="s">
        <v>42</v>
      </c>
      <c r="U9595">
        <v>0</v>
      </c>
      <c r="V9595" t="s">
        <v>106</v>
      </c>
      <c r="W9595">
        <v>770</v>
      </c>
      <c r="X9595" t="s">
        <v>44</v>
      </c>
      <c r="Y9595" t="s">
        <v>61</v>
      </c>
      <c r="Z9595">
        <v>4663</v>
      </c>
      <c r="AA9595">
        <v>787</v>
      </c>
      <c r="AB9595">
        <v>10016</v>
      </c>
      <c r="AC9595" t="s">
        <v>107</v>
      </c>
    </row>
    <row r="9596" spans="1:29" x14ac:dyDescent="0.3">
      <c r="A9596" s="1" t="s">
        <v>29</v>
      </c>
      <c r="B9596" t="s">
        <v>74</v>
      </c>
      <c r="C9596" t="s">
        <v>2173</v>
      </c>
      <c r="D9596" t="s">
        <v>178</v>
      </c>
      <c r="E9596">
        <v>9</v>
      </c>
      <c r="F9596" t="s">
        <v>129</v>
      </c>
      <c r="G9596" t="s">
        <v>130</v>
      </c>
      <c r="H9596" t="s">
        <v>79</v>
      </c>
      <c r="I9596" t="s">
        <v>849</v>
      </c>
      <c r="J9596" t="s">
        <v>9112</v>
      </c>
      <c r="K9596" t="s">
        <v>20340</v>
      </c>
      <c r="L9596" t="s">
        <v>20341</v>
      </c>
      <c r="M9596" t="s">
        <v>2176</v>
      </c>
      <c r="N9596" t="s">
        <v>40</v>
      </c>
      <c r="O9596">
        <v>13720</v>
      </c>
      <c r="P9596">
        <v>16156</v>
      </c>
      <c r="Q9596" t="s">
        <v>95</v>
      </c>
      <c r="R9596">
        <v>936</v>
      </c>
      <c r="S9596" s="2">
        <v>45111</v>
      </c>
      <c r="T9596" t="s">
        <v>42</v>
      </c>
      <c r="U9596">
        <v>0</v>
      </c>
      <c r="V9596" t="s">
        <v>85</v>
      </c>
      <c r="W9596">
        <v>582</v>
      </c>
      <c r="X9596" t="s">
        <v>44</v>
      </c>
      <c r="Y9596" t="s">
        <v>61</v>
      </c>
      <c r="Z9596">
        <v>0</v>
      </c>
      <c r="AA9596">
        <v>914</v>
      </c>
      <c r="AB9596">
        <v>14032</v>
      </c>
      <c r="AC9596" t="s">
        <v>46</v>
      </c>
    </row>
    <row r="9597" spans="1:29" x14ac:dyDescent="0.3">
      <c r="A9597" s="1" t="s">
        <v>47</v>
      </c>
      <c r="B9597" t="s">
        <v>108</v>
      </c>
      <c r="C9597" t="s">
        <v>1220</v>
      </c>
      <c r="D9597" t="s">
        <v>257</v>
      </c>
      <c r="E9597">
        <v>6</v>
      </c>
      <c r="F9597" t="s">
        <v>221</v>
      </c>
      <c r="G9597" t="s">
        <v>882</v>
      </c>
      <c r="H9597" t="s">
        <v>79</v>
      </c>
      <c r="I9597" t="s">
        <v>3138</v>
      </c>
      <c r="J9597" t="s">
        <v>5304</v>
      </c>
      <c r="K9597" t="s">
        <v>20342</v>
      </c>
      <c r="L9597" t="s">
        <v>20343</v>
      </c>
      <c r="M9597" t="s">
        <v>1422</v>
      </c>
      <c r="N9597" t="s">
        <v>84</v>
      </c>
      <c r="O9597">
        <v>9687</v>
      </c>
      <c r="P9597">
        <v>14497</v>
      </c>
      <c r="Q9597" t="s">
        <v>41</v>
      </c>
      <c r="R9597">
        <v>142</v>
      </c>
      <c r="S9597" s="2">
        <v>44886</v>
      </c>
      <c r="T9597" t="s">
        <v>42</v>
      </c>
      <c r="U9597">
        <v>0</v>
      </c>
      <c r="V9597" t="s">
        <v>106</v>
      </c>
      <c r="W9597">
        <v>584</v>
      </c>
      <c r="X9597" t="s">
        <v>44</v>
      </c>
      <c r="Y9597" t="s">
        <v>72</v>
      </c>
      <c r="Z9597">
        <v>0</v>
      </c>
      <c r="AA9597">
        <v>381</v>
      </c>
      <c r="AB9597">
        <v>10214</v>
      </c>
      <c r="AC9597" t="s">
        <v>107</v>
      </c>
    </row>
    <row r="9598" spans="1:29" x14ac:dyDescent="0.3">
      <c r="A9598" s="1" t="s">
        <v>47</v>
      </c>
      <c r="B9598" t="s">
        <v>176</v>
      </c>
      <c r="C9598" t="s">
        <v>3609</v>
      </c>
      <c r="D9598" t="s">
        <v>236</v>
      </c>
      <c r="E9598">
        <v>7</v>
      </c>
      <c r="F9598" t="s">
        <v>120</v>
      </c>
      <c r="G9598" t="s">
        <v>194</v>
      </c>
      <c r="H9598" t="s">
        <v>79</v>
      </c>
      <c r="I9598" t="s">
        <v>1841</v>
      </c>
      <c r="J9598" t="s">
        <v>3017</v>
      </c>
      <c r="K9598">
        <v>8880341662</v>
      </c>
      <c r="L9598" t="s">
        <v>17149</v>
      </c>
      <c r="M9598" t="s">
        <v>902</v>
      </c>
      <c r="N9598" t="s">
        <v>84</v>
      </c>
      <c r="O9598">
        <v>10042</v>
      </c>
      <c r="P9598">
        <v>13537</v>
      </c>
      <c r="Q9598" t="s">
        <v>95</v>
      </c>
      <c r="R9598">
        <v>4</v>
      </c>
      <c r="S9598" s="2">
        <v>45325</v>
      </c>
      <c r="T9598" s="2">
        <v>45331</v>
      </c>
      <c r="U9598">
        <v>0</v>
      </c>
      <c r="V9598" t="s">
        <v>85</v>
      </c>
      <c r="W9598">
        <v>788</v>
      </c>
      <c r="X9598" t="s">
        <v>60</v>
      </c>
      <c r="Y9598" t="s">
        <v>72</v>
      </c>
      <c r="Z9598">
        <v>0</v>
      </c>
      <c r="AA9598">
        <v>707</v>
      </c>
      <c r="AB9598">
        <v>11818</v>
      </c>
      <c r="AC9598" t="s">
        <v>46</v>
      </c>
    </row>
    <row r="9599" spans="1:29" x14ac:dyDescent="0.3">
      <c r="A9599" s="1" t="s">
        <v>47</v>
      </c>
      <c r="B9599" t="s">
        <v>48</v>
      </c>
      <c r="C9599" t="s">
        <v>678</v>
      </c>
      <c r="D9599" t="s">
        <v>352</v>
      </c>
      <c r="E9599">
        <v>3</v>
      </c>
      <c r="F9599" t="s">
        <v>120</v>
      </c>
      <c r="G9599" t="s">
        <v>586</v>
      </c>
      <c r="H9599" t="s">
        <v>79</v>
      </c>
      <c r="I9599" t="s">
        <v>1841</v>
      </c>
      <c r="J9599" t="s">
        <v>11576</v>
      </c>
      <c r="K9599" t="s">
        <v>20344</v>
      </c>
      <c r="L9599" t="s">
        <v>19250</v>
      </c>
      <c r="M9599" t="s">
        <v>648</v>
      </c>
      <c r="N9599" t="s">
        <v>40</v>
      </c>
      <c r="O9599">
        <v>8737</v>
      </c>
      <c r="P9599">
        <v>11120</v>
      </c>
      <c r="Q9599" t="s">
        <v>59</v>
      </c>
      <c r="R9599">
        <v>481</v>
      </c>
      <c r="S9599" s="2">
        <v>45355</v>
      </c>
      <c r="T9599" s="2">
        <v>45361</v>
      </c>
      <c r="U9599">
        <v>28240</v>
      </c>
      <c r="V9599" t="s">
        <v>43</v>
      </c>
      <c r="W9599">
        <v>571</v>
      </c>
      <c r="X9599" t="s">
        <v>60</v>
      </c>
      <c r="Y9599" t="s">
        <v>45</v>
      </c>
      <c r="Z9599">
        <v>0</v>
      </c>
      <c r="AA9599">
        <v>809</v>
      </c>
      <c r="AB9599">
        <v>9204</v>
      </c>
      <c r="AC9599" t="s">
        <v>73</v>
      </c>
    </row>
    <row r="9600" spans="1:29" x14ac:dyDescent="0.3">
      <c r="A9600" s="1" t="s">
        <v>29</v>
      </c>
      <c r="B9600" t="s">
        <v>327</v>
      </c>
      <c r="C9600" t="s">
        <v>994</v>
      </c>
      <c r="D9600" t="s">
        <v>236</v>
      </c>
      <c r="E9600">
        <v>10</v>
      </c>
      <c r="F9600" t="s">
        <v>51</v>
      </c>
      <c r="G9600" t="s">
        <v>710</v>
      </c>
      <c r="H9600" t="s">
        <v>79</v>
      </c>
      <c r="I9600" t="s">
        <v>336</v>
      </c>
      <c r="J9600" t="s">
        <v>693</v>
      </c>
      <c r="K9600" t="s">
        <v>20345</v>
      </c>
      <c r="L9600" t="s">
        <v>20346</v>
      </c>
      <c r="M9600" t="s">
        <v>999</v>
      </c>
      <c r="N9600" t="s">
        <v>94</v>
      </c>
      <c r="O9600">
        <v>21416</v>
      </c>
      <c r="P9600">
        <v>24504</v>
      </c>
      <c r="Q9600" t="s">
        <v>41</v>
      </c>
      <c r="R9600">
        <v>76</v>
      </c>
      <c r="S9600" s="2">
        <v>44917</v>
      </c>
      <c r="T9600" t="s">
        <v>42</v>
      </c>
      <c r="U9600">
        <v>0</v>
      </c>
      <c r="V9600" t="s">
        <v>85</v>
      </c>
      <c r="W9600">
        <v>661</v>
      </c>
      <c r="X9600" t="s">
        <v>44</v>
      </c>
      <c r="Y9600" t="s">
        <v>72</v>
      </c>
      <c r="Z9600">
        <v>0</v>
      </c>
      <c r="AA9600">
        <v>187</v>
      </c>
      <c r="AB9600">
        <v>21874</v>
      </c>
      <c r="AC9600" t="s">
        <v>107</v>
      </c>
    </row>
    <row r="9601" spans="1:29" x14ac:dyDescent="0.3">
      <c r="A9601" s="1" t="s">
        <v>29</v>
      </c>
      <c r="B9601" t="s">
        <v>541</v>
      </c>
      <c r="C9601" t="s">
        <v>1165</v>
      </c>
      <c r="D9601" t="s">
        <v>178</v>
      </c>
      <c r="E9601">
        <v>7</v>
      </c>
      <c r="F9601" t="s">
        <v>77</v>
      </c>
      <c r="G9601" t="s">
        <v>1221</v>
      </c>
      <c r="H9601" t="s">
        <v>79</v>
      </c>
      <c r="I9601" t="s">
        <v>1008</v>
      </c>
      <c r="J9601" t="s">
        <v>306</v>
      </c>
      <c r="K9601" t="s">
        <v>20347</v>
      </c>
      <c r="L9601" t="s">
        <v>20348</v>
      </c>
      <c r="M9601" t="s">
        <v>1632</v>
      </c>
      <c r="N9601" t="s">
        <v>84</v>
      </c>
      <c r="O9601">
        <v>8689</v>
      </c>
      <c r="P9601">
        <v>13482</v>
      </c>
      <c r="Q9601" t="s">
        <v>41</v>
      </c>
      <c r="R9601">
        <v>835</v>
      </c>
      <c r="S9601" s="2">
        <v>45154</v>
      </c>
      <c r="T9601" t="s">
        <v>42</v>
      </c>
      <c r="U9601">
        <v>0</v>
      </c>
      <c r="V9601" t="s">
        <v>106</v>
      </c>
      <c r="W9601">
        <v>834</v>
      </c>
      <c r="X9601" t="s">
        <v>44</v>
      </c>
      <c r="Y9601" t="s">
        <v>61</v>
      </c>
      <c r="Z9601">
        <v>0</v>
      </c>
      <c r="AA9601">
        <v>303</v>
      </c>
      <c r="AB9601">
        <v>10823</v>
      </c>
      <c r="AC9601" t="s">
        <v>73</v>
      </c>
    </row>
    <row r="9602" spans="1:29" x14ac:dyDescent="0.3">
      <c r="A9602" s="1" t="s">
        <v>47</v>
      </c>
      <c r="B9602" t="s">
        <v>108</v>
      </c>
      <c r="C9602" t="s">
        <v>109</v>
      </c>
      <c r="D9602" t="s">
        <v>178</v>
      </c>
      <c r="E9602">
        <v>4</v>
      </c>
      <c r="F9602" t="s">
        <v>271</v>
      </c>
      <c r="G9602" t="s">
        <v>1298</v>
      </c>
      <c r="H9602" t="s">
        <v>35</v>
      </c>
      <c r="I9602" t="s">
        <v>4192</v>
      </c>
      <c r="J9602" t="s">
        <v>3527</v>
      </c>
      <c r="K9602" t="s">
        <v>20349</v>
      </c>
      <c r="L9602" t="s">
        <v>8282</v>
      </c>
      <c r="M9602" t="s">
        <v>277</v>
      </c>
      <c r="N9602" t="s">
        <v>40</v>
      </c>
      <c r="O9602">
        <v>28667</v>
      </c>
      <c r="P9602">
        <v>33459</v>
      </c>
      <c r="Q9602" t="s">
        <v>41</v>
      </c>
      <c r="R9602">
        <v>352</v>
      </c>
      <c r="S9602" s="2">
        <v>45122</v>
      </c>
      <c r="T9602" t="s">
        <v>42</v>
      </c>
      <c r="U9602">
        <v>0</v>
      </c>
      <c r="V9602" t="s">
        <v>43</v>
      </c>
      <c r="W9602">
        <v>704</v>
      </c>
      <c r="X9602" t="s">
        <v>44</v>
      </c>
      <c r="Y9602" t="s">
        <v>72</v>
      </c>
      <c r="Z9602">
        <v>0</v>
      </c>
      <c r="AA9602">
        <v>29</v>
      </c>
      <c r="AB9602">
        <v>32577</v>
      </c>
      <c r="AC9602" t="s">
        <v>107</v>
      </c>
    </row>
    <row r="9603" spans="1:29" x14ac:dyDescent="0.3">
      <c r="A9603" s="1" t="s">
        <v>29</v>
      </c>
      <c r="B9603" t="s">
        <v>74</v>
      </c>
      <c r="C9603" t="s">
        <v>1460</v>
      </c>
      <c r="D9603" t="s">
        <v>201</v>
      </c>
      <c r="E9603">
        <v>2</v>
      </c>
      <c r="F9603" t="s">
        <v>129</v>
      </c>
      <c r="G9603" t="s">
        <v>574</v>
      </c>
      <c r="H9603" t="s">
        <v>79</v>
      </c>
      <c r="I9603" t="s">
        <v>305</v>
      </c>
      <c r="J9603" t="s">
        <v>637</v>
      </c>
      <c r="K9603">
        <v>2313399514</v>
      </c>
      <c r="L9603" t="s">
        <v>20350</v>
      </c>
      <c r="M9603" t="s">
        <v>2176</v>
      </c>
      <c r="N9603" t="s">
        <v>84</v>
      </c>
      <c r="O9603">
        <v>10236</v>
      </c>
      <c r="P9603">
        <v>14377</v>
      </c>
      <c r="Q9603" t="s">
        <v>59</v>
      </c>
      <c r="R9603">
        <v>47</v>
      </c>
      <c r="S9603" s="2">
        <v>44486</v>
      </c>
      <c r="T9603" t="s">
        <v>42</v>
      </c>
      <c r="U9603">
        <v>28405</v>
      </c>
      <c r="V9603" t="s">
        <v>85</v>
      </c>
      <c r="W9603">
        <v>423</v>
      </c>
      <c r="X9603" t="s">
        <v>44</v>
      </c>
      <c r="Y9603" t="s">
        <v>45</v>
      </c>
      <c r="Z9603">
        <v>0</v>
      </c>
      <c r="AA9603">
        <v>525</v>
      </c>
      <c r="AB9603">
        <v>10705</v>
      </c>
      <c r="AC9603" t="s">
        <v>107</v>
      </c>
    </row>
    <row r="9604" spans="1:29" x14ac:dyDescent="0.3">
      <c r="A9604" s="1" t="s">
        <v>47</v>
      </c>
      <c r="B9604" t="s">
        <v>136</v>
      </c>
      <c r="C9604" t="s">
        <v>2181</v>
      </c>
      <c r="D9604" t="s">
        <v>201</v>
      </c>
      <c r="E9604">
        <v>6</v>
      </c>
      <c r="F9604" t="s">
        <v>186</v>
      </c>
      <c r="G9604" t="s">
        <v>620</v>
      </c>
      <c r="H9604" t="s">
        <v>79</v>
      </c>
      <c r="I9604" t="s">
        <v>1249</v>
      </c>
      <c r="J9604" t="s">
        <v>530</v>
      </c>
      <c r="K9604">
        <v>1992330056</v>
      </c>
      <c r="L9604" t="s">
        <v>20351</v>
      </c>
      <c r="M9604" t="s">
        <v>207</v>
      </c>
      <c r="N9604" t="s">
        <v>58</v>
      </c>
      <c r="O9604">
        <v>20486</v>
      </c>
      <c r="P9604">
        <v>23040</v>
      </c>
      <c r="Q9604" t="s">
        <v>41</v>
      </c>
      <c r="R9604">
        <v>94</v>
      </c>
      <c r="S9604" s="2">
        <v>45227</v>
      </c>
      <c r="T9604" s="2">
        <v>45244</v>
      </c>
      <c r="U9604">
        <v>0</v>
      </c>
      <c r="V9604" t="s">
        <v>43</v>
      </c>
      <c r="W9604">
        <v>623</v>
      </c>
      <c r="X9604" t="s">
        <v>60</v>
      </c>
      <c r="Y9604" t="s">
        <v>45</v>
      </c>
      <c r="Z9604">
        <v>4835</v>
      </c>
      <c r="AA9604">
        <v>781</v>
      </c>
      <c r="AB9604">
        <v>20584</v>
      </c>
      <c r="AC9604" t="s">
        <v>73</v>
      </c>
    </row>
    <row r="9605" spans="1:29" x14ac:dyDescent="0.3">
      <c r="A9605" s="1" t="s">
        <v>29</v>
      </c>
      <c r="B9605" t="s">
        <v>228</v>
      </c>
      <c r="C9605" t="s">
        <v>1949</v>
      </c>
      <c r="D9605" t="s">
        <v>178</v>
      </c>
      <c r="E9605">
        <v>8</v>
      </c>
      <c r="F9605" t="s">
        <v>129</v>
      </c>
      <c r="G9605" t="s">
        <v>574</v>
      </c>
      <c r="H9605" t="s">
        <v>79</v>
      </c>
      <c r="I9605" t="s">
        <v>265</v>
      </c>
      <c r="J9605" t="s">
        <v>743</v>
      </c>
      <c r="K9605" t="s">
        <v>20352</v>
      </c>
      <c r="L9605" t="s">
        <v>20353</v>
      </c>
      <c r="M9605" t="s">
        <v>262</v>
      </c>
      <c r="N9605" t="s">
        <v>58</v>
      </c>
      <c r="O9605">
        <v>10580</v>
      </c>
      <c r="P9605">
        <v>14483</v>
      </c>
      <c r="Q9605" t="s">
        <v>59</v>
      </c>
      <c r="R9605">
        <v>348</v>
      </c>
      <c r="S9605" s="2">
        <v>44710</v>
      </c>
      <c r="T9605" s="2">
        <v>44728</v>
      </c>
      <c r="U9605">
        <v>44703</v>
      </c>
      <c r="V9605" t="s">
        <v>85</v>
      </c>
      <c r="W9605">
        <v>640</v>
      </c>
      <c r="X9605" t="s">
        <v>60</v>
      </c>
      <c r="Y9605" t="s">
        <v>45</v>
      </c>
      <c r="Z9605">
        <v>4534</v>
      </c>
      <c r="AA9605">
        <v>913</v>
      </c>
      <c r="AB9605">
        <v>10919</v>
      </c>
      <c r="AC9605" t="s">
        <v>46</v>
      </c>
    </row>
    <row r="9606" spans="1:29" x14ac:dyDescent="0.3">
      <c r="A9606" s="1" t="s">
        <v>47</v>
      </c>
      <c r="B9606" t="s">
        <v>117</v>
      </c>
      <c r="C9606" t="s">
        <v>243</v>
      </c>
      <c r="D9606" t="s">
        <v>119</v>
      </c>
      <c r="E9606">
        <v>5</v>
      </c>
      <c r="F9606" t="s">
        <v>99</v>
      </c>
      <c r="G9606" t="s">
        <v>950</v>
      </c>
      <c r="H9606" t="s">
        <v>35</v>
      </c>
      <c r="I9606" t="s">
        <v>1302</v>
      </c>
      <c r="J9606" t="s">
        <v>1446</v>
      </c>
      <c r="K9606" t="s">
        <v>20354</v>
      </c>
      <c r="L9606" t="s">
        <v>20355</v>
      </c>
      <c r="M9606" t="s">
        <v>1326</v>
      </c>
      <c r="N9606" t="s">
        <v>94</v>
      </c>
      <c r="O9606">
        <v>22342</v>
      </c>
      <c r="P9606">
        <v>25676</v>
      </c>
      <c r="Q9606" t="s">
        <v>41</v>
      </c>
      <c r="R9606">
        <v>598</v>
      </c>
      <c r="S9606" s="2">
        <v>45049</v>
      </c>
      <c r="T9606" t="s">
        <v>42</v>
      </c>
      <c r="U9606">
        <v>0</v>
      </c>
      <c r="V9606" t="s">
        <v>106</v>
      </c>
      <c r="W9606">
        <v>564</v>
      </c>
      <c r="X9606" t="s">
        <v>44</v>
      </c>
      <c r="Y9606" t="s">
        <v>61</v>
      </c>
      <c r="Z9606">
        <v>0</v>
      </c>
      <c r="AA9606">
        <v>943</v>
      </c>
      <c r="AB9606">
        <v>22510</v>
      </c>
      <c r="AC9606" t="s">
        <v>107</v>
      </c>
    </row>
    <row r="9607" spans="1:29" x14ac:dyDescent="0.3">
      <c r="A9607" s="1" t="s">
        <v>47</v>
      </c>
      <c r="B9607" t="s">
        <v>153</v>
      </c>
      <c r="C9607" t="s">
        <v>939</v>
      </c>
      <c r="D9607" t="s">
        <v>178</v>
      </c>
      <c r="E9607">
        <v>8</v>
      </c>
      <c r="F9607" t="s">
        <v>33</v>
      </c>
      <c r="G9607" t="s">
        <v>139</v>
      </c>
      <c r="H9607" t="s">
        <v>79</v>
      </c>
      <c r="I9607" t="s">
        <v>883</v>
      </c>
      <c r="J9607" t="s">
        <v>720</v>
      </c>
      <c r="K9607" t="s">
        <v>20356</v>
      </c>
      <c r="L9607" t="s">
        <v>20357</v>
      </c>
      <c r="M9607" t="s">
        <v>1707</v>
      </c>
      <c r="N9607" t="s">
        <v>84</v>
      </c>
      <c r="O9607">
        <v>23027</v>
      </c>
      <c r="P9607">
        <v>26910</v>
      </c>
      <c r="Q9607" t="s">
        <v>59</v>
      </c>
      <c r="R9607">
        <v>499</v>
      </c>
      <c r="S9607" s="2">
        <v>44652</v>
      </c>
      <c r="T9607" s="2">
        <v>44662</v>
      </c>
      <c r="U9607">
        <v>817</v>
      </c>
      <c r="V9607" t="s">
        <v>85</v>
      </c>
      <c r="W9607">
        <v>712</v>
      </c>
      <c r="X9607" t="s">
        <v>60</v>
      </c>
      <c r="Y9607" t="s">
        <v>61</v>
      </c>
      <c r="Z9607">
        <v>0</v>
      </c>
      <c r="AA9607">
        <v>219</v>
      </c>
      <c r="AB9607">
        <v>24495</v>
      </c>
      <c r="AC9607" t="s">
        <v>46</v>
      </c>
    </row>
    <row r="9608" spans="1:29" x14ac:dyDescent="0.3">
      <c r="A9608" s="1" t="s">
        <v>47</v>
      </c>
      <c r="B9608" t="s">
        <v>145</v>
      </c>
      <c r="C9608" t="s">
        <v>547</v>
      </c>
      <c r="D9608" t="s">
        <v>50</v>
      </c>
      <c r="E9608">
        <v>9</v>
      </c>
      <c r="F9608" t="s">
        <v>186</v>
      </c>
      <c r="G9608" t="s">
        <v>463</v>
      </c>
      <c r="H9608" t="s">
        <v>35</v>
      </c>
      <c r="I9608" t="s">
        <v>2994</v>
      </c>
      <c r="J9608" t="s">
        <v>748</v>
      </c>
      <c r="K9608" t="s">
        <v>20358</v>
      </c>
      <c r="L9608" t="s">
        <v>20359</v>
      </c>
      <c r="M9608" t="s">
        <v>449</v>
      </c>
      <c r="N9608" t="s">
        <v>58</v>
      </c>
      <c r="O9608">
        <v>14094</v>
      </c>
      <c r="P9608">
        <v>17319</v>
      </c>
      <c r="Q9608" t="s">
        <v>95</v>
      </c>
      <c r="R9608">
        <v>808</v>
      </c>
      <c r="S9608" s="2">
        <v>44887</v>
      </c>
      <c r="T9608" t="s">
        <v>42</v>
      </c>
      <c r="U9608">
        <v>0</v>
      </c>
      <c r="V9608" t="s">
        <v>43</v>
      </c>
      <c r="W9608">
        <v>719</v>
      </c>
      <c r="X9608" t="s">
        <v>44</v>
      </c>
      <c r="Y9608" t="s">
        <v>61</v>
      </c>
      <c r="Z9608">
        <v>1205</v>
      </c>
      <c r="AA9608">
        <v>180</v>
      </c>
      <c r="AB9608">
        <v>17089</v>
      </c>
      <c r="AC9608" t="s">
        <v>46</v>
      </c>
    </row>
    <row r="9609" spans="1:29" x14ac:dyDescent="0.3">
      <c r="A9609" s="1" t="s">
        <v>29</v>
      </c>
      <c r="B9609" t="s">
        <v>228</v>
      </c>
      <c r="C9609" t="s">
        <v>467</v>
      </c>
      <c r="D9609" t="s">
        <v>155</v>
      </c>
      <c r="E9609">
        <v>5</v>
      </c>
      <c r="F9609" t="s">
        <v>51</v>
      </c>
      <c r="G9609" t="s">
        <v>345</v>
      </c>
      <c r="H9609" t="s">
        <v>35</v>
      </c>
      <c r="I9609" t="s">
        <v>377</v>
      </c>
      <c r="J9609" t="s">
        <v>3447</v>
      </c>
      <c r="K9609" t="s">
        <v>20360</v>
      </c>
      <c r="L9609" t="s">
        <v>20361</v>
      </c>
      <c r="M9609" t="s">
        <v>1189</v>
      </c>
      <c r="N9609" t="s">
        <v>84</v>
      </c>
      <c r="O9609">
        <v>26277</v>
      </c>
      <c r="P9609">
        <v>29875</v>
      </c>
      <c r="Q9609" t="s">
        <v>41</v>
      </c>
      <c r="R9609">
        <v>316</v>
      </c>
      <c r="S9609" s="2">
        <v>45102</v>
      </c>
      <c r="T9609" t="s">
        <v>42</v>
      </c>
      <c r="U9609">
        <v>0</v>
      </c>
      <c r="V9609" t="s">
        <v>71</v>
      </c>
      <c r="W9609">
        <v>545</v>
      </c>
      <c r="X9609" t="s">
        <v>44</v>
      </c>
      <c r="Y9609" t="s">
        <v>45</v>
      </c>
      <c r="Z9609">
        <v>0</v>
      </c>
      <c r="AA9609">
        <v>638</v>
      </c>
      <c r="AB9609">
        <v>27738</v>
      </c>
      <c r="AC9609" t="s">
        <v>46</v>
      </c>
    </row>
    <row r="9610" spans="1:29" x14ac:dyDescent="0.3">
      <c r="A9610" s="1" t="s">
        <v>47</v>
      </c>
      <c r="B9610" t="s">
        <v>592</v>
      </c>
      <c r="C9610" t="s">
        <v>2303</v>
      </c>
      <c r="D9610" t="s">
        <v>76</v>
      </c>
      <c r="E9610">
        <v>3</v>
      </c>
      <c r="F9610" t="s">
        <v>64</v>
      </c>
      <c r="G9610" t="s">
        <v>433</v>
      </c>
      <c r="H9610" t="s">
        <v>79</v>
      </c>
      <c r="I9610" t="s">
        <v>1210</v>
      </c>
      <c r="J9610" t="s">
        <v>102</v>
      </c>
      <c r="K9610" t="s">
        <v>20362</v>
      </c>
      <c r="L9610" t="s">
        <v>20363</v>
      </c>
      <c r="M9610" t="s">
        <v>2648</v>
      </c>
      <c r="N9610" t="s">
        <v>40</v>
      </c>
      <c r="O9610">
        <v>2968</v>
      </c>
      <c r="P9610">
        <v>5553</v>
      </c>
      <c r="Q9610" t="s">
        <v>41</v>
      </c>
      <c r="R9610">
        <v>267</v>
      </c>
      <c r="S9610" s="2">
        <v>45191</v>
      </c>
      <c r="T9610" t="s">
        <v>42</v>
      </c>
      <c r="U9610">
        <v>0</v>
      </c>
      <c r="V9610" t="s">
        <v>85</v>
      </c>
      <c r="W9610">
        <v>732</v>
      </c>
      <c r="X9610" t="s">
        <v>44</v>
      </c>
      <c r="Y9610" t="s">
        <v>72</v>
      </c>
      <c r="Z9610">
        <v>0</v>
      </c>
      <c r="AA9610">
        <v>901</v>
      </c>
      <c r="AB9610">
        <v>3587</v>
      </c>
      <c r="AC9610" t="s">
        <v>107</v>
      </c>
    </row>
    <row r="9611" spans="1:29" x14ac:dyDescent="0.3">
      <c r="A9611" s="1" t="s">
        <v>47</v>
      </c>
      <c r="B9611" t="s">
        <v>176</v>
      </c>
      <c r="C9611" t="s">
        <v>422</v>
      </c>
      <c r="D9611" t="s">
        <v>201</v>
      </c>
      <c r="E9611">
        <v>5</v>
      </c>
      <c r="F9611" t="s">
        <v>64</v>
      </c>
      <c r="G9611" t="s">
        <v>88</v>
      </c>
      <c r="H9611" t="s">
        <v>35</v>
      </c>
      <c r="I9611" t="s">
        <v>20364</v>
      </c>
      <c r="J9611" t="s">
        <v>5304</v>
      </c>
      <c r="K9611" t="s">
        <v>20365</v>
      </c>
      <c r="L9611" t="s">
        <v>20366</v>
      </c>
      <c r="M9611" t="s">
        <v>957</v>
      </c>
      <c r="N9611" t="s">
        <v>58</v>
      </c>
      <c r="O9611">
        <v>18474</v>
      </c>
      <c r="P9611">
        <v>20890</v>
      </c>
      <c r="Q9611" t="s">
        <v>95</v>
      </c>
      <c r="R9611">
        <v>944</v>
      </c>
      <c r="S9611" s="2">
        <v>45141</v>
      </c>
      <c r="T9611" t="s">
        <v>42</v>
      </c>
      <c r="U9611">
        <v>0</v>
      </c>
      <c r="V9611" t="s">
        <v>71</v>
      </c>
      <c r="W9611">
        <v>493</v>
      </c>
      <c r="X9611" t="s">
        <v>44</v>
      </c>
      <c r="Y9611" t="s">
        <v>72</v>
      </c>
      <c r="Z9611">
        <v>2304</v>
      </c>
      <c r="AA9611">
        <v>924</v>
      </c>
      <c r="AB9611">
        <v>20162</v>
      </c>
      <c r="AC9611" t="s">
        <v>46</v>
      </c>
    </row>
    <row r="9612" spans="1:29" x14ac:dyDescent="0.3">
      <c r="A9612" s="1" t="s">
        <v>29</v>
      </c>
      <c r="B9612" t="s">
        <v>541</v>
      </c>
      <c r="C9612" t="s">
        <v>541</v>
      </c>
      <c r="D9612" t="s">
        <v>169</v>
      </c>
      <c r="E9612">
        <v>4</v>
      </c>
      <c r="F9612" t="s">
        <v>221</v>
      </c>
      <c r="G9612" t="s">
        <v>548</v>
      </c>
      <c r="H9612" t="s">
        <v>79</v>
      </c>
      <c r="I9612" t="s">
        <v>1647</v>
      </c>
      <c r="J9612" t="s">
        <v>1497</v>
      </c>
      <c r="K9612" t="s">
        <v>20367</v>
      </c>
      <c r="L9612" t="s">
        <v>20368</v>
      </c>
      <c r="M9612" t="s">
        <v>1274</v>
      </c>
      <c r="N9612" t="s">
        <v>58</v>
      </c>
      <c r="O9612">
        <v>13971</v>
      </c>
      <c r="P9612">
        <v>16611</v>
      </c>
      <c r="Q9612" t="s">
        <v>41</v>
      </c>
      <c r="R9612">
        <v>214</v>
      </c>
      <c r="S9612" s="2">
        <v>44367</v>
      </c>
      <c r="T9612" t="s">
        <v>42</v>
      </c>
      <c r="U9612">
        <v>0</v>
      </c>
      <c r="V9612" t="s">
        <v>85</v>
      </c>
      <c r="W9612">
        <v>812</v>
      </c>
      <c r="X9612" t="s">
        <v>44</v>
      </c>
      <c r="Y9612" t="s">
        <v>61</v>
      </c>
      <c r="Z9612">
        <v>2791</v>
      </c>
      <c r="AA9612">
        <v>242</v>
      </c>
      <c r="AB9612">
        <v>16310</v>
      </c>
      <c r="AC9612" t="s">
        <v>46</v>
      </c>
    </row>
    <row r="9613" spans="1:29" x14ac:dyDescent="0.3">
      <c r="A9613" s="1" t="s">
        <v>47</v>
      </c>
      <c r="B9613" t="s">
        <v>48</v>
      </c>
      <c r="C9613" t="s">
        <v>215</v>
      </c>
      <c r="D9613" t="s">
        <v>128</v>
      </c>
      <c r="E9613">
        <v>9</v>
      </c>
      <c r="F9613" t="s">
        <v>51</v>
      </c>
      <c r="G9613" t="s">
        <v>1075</v>
      </c>
      <c r="H9613" t="s">
        <v>35</v>
      </c>
      <c r="I9613" t="s">
        <v>238</v>
      </c>
      <c r="J9613" t="s">
        <v>6205</v>
      </c>
      <c r="K9613" t="s">
        <v>20369</v>
      </c>
      <c r="L9613" t="s">
        <v>20370</v>
      </c>
      <c r="M9613" t="s">
        <v>556</v>
      </c>
      <c r="N9613" t="s">
        <v>58</v>
      </c>
      <c r="O9613">
        <v>2727</v>
      </c>
      <c r="P9613">
        <v>5119</v>
      </c>
      <c r="Q9613" t="s">
        <v>59</v>
      </c>
      <c r="R9613">
        <v>624</v>
      </c>
      <c r="S9613" s="2">
        <v>44279</v>
      </c>
      <c r="T9613" s="2">
        <v>44305</v>
      </c>
      <c r="U9613">
        <v>41797</v>
      </c>
      <c r="V9613" t="s">
        <v>85</v>
      </c>
      <c r="W9613">
        <v>440</v>
      </c>
      <c r="X9613" t="s">
        <v>60</v>
      </c>
      <c r="Y9613" t="s">
        <v>45</v>
      </c>
      <c r="Z9613">
        <v>2481</v>
      </c>
      <c r="AA9613">
        <v>79</v>
      </c>
      <c r="AB9613">
        <v>5112</v>
      </c>
      <c r="AC9613" t="s">
        <v>73</v>
      </c>
    </row>
    <row r="9614" spans="1:29" x14ac:dyDescent="0.3">
      <c r="A9614" s="1" t="s">
        <v>29</v>
      </c>
      <c r="B9614" t="s">
        <v>86</v>
      </c>
      <c r="C9614" t="s">
        <v>759</v>
      </c>
      <c r="D9614" t="s">
        <v>185</v>
      </c>
      <c r="E9614">
        <v>7</v>
      </c>
      <c r="F9614" t="s">
        <v>186</v>
      </c>
      <c r="G9614" t="s">
        <v>187</v>
      </c>
      <c r="H9614" t="s">
        <v>79</v>
      </c>
      <c r="I9614" t="s">
        <v>1237</v>
      </c>
      <c r="J9614" t="s">
        <v>1026</v>
      </c>
      <c r="K9614" t="s">
        <v>20371</v>
      </c>
      <c r="L9614" t="s">
        <v>20372</v>
      </c>
      <c r="M9614" t="s">
        <v>1100</v>
      </c>
      <c r="N9614" t="s">
        <v>94</v>
      </c>
      <c r="O9614">
        <v>27579</v>
      </c>
      <c r="P9614">
        <v>32481</v>
      </c>
      <c r="Q9614" t="s">
        <v>59</v>
      </c>
      <c r="R9614">
        <v>864</v>
      </c>
      <c r="S9614" s="2">
        <v>44635</v>
      </c>
      <c r="T9614" s="2">
        <v>44639</v>
      </c>
      <c r="U9614">
        <v>7984</v>
      </c>
      <c r="V9614" t="s">
        <v>71</v>
      </c>
      <c r="W9614">
        <v>658</v>
      </c>
      <c r="X9614" t="s">
        <v>60</v>
      </c>
      <c r="Y9614" t="s">
        <v>72</v>
      </c>
      <c r="Z9614">
        <v>0</v>
      </c>
      <c r="AA9614">
        <v>976</v>
      </c>
      <c r="AB9614">
        <v>29696</v>
      </c>
      <c r="AC9614" t="s">
        <v>107</v>
      </c>
    </row>
    <row r="9615" spans="1:29" x14ac:dyDescent="0.3">
      <c r="A9615" s="1" t="s">
        <v>47</v>
      </c>
      <c r="B9615" t="s">
        <v>161</v>
      </c>
      <c r="C9615" t="s">
        <v>386</v>
      </c>
      <c r="D9615" t="s">
        <v>98</v>
      </c>
      <c r="E9615">
        <v>5</v>
      </c>
      <c r="F9615" t="s">
        <v>51</v>
      </c>
      <c r="G9615" t="s">
        <v>710</v>
      </c>
      <c r="H9615" t="s">
        <v>79</v>
      </c>
      <c r="I9615" t="s">
        <v>336</v>
      </c>
      <c r="J9615" t="s">
        <v>3747</v>
      </c>
      <c r="K9615" t="s">
        <v>20373</v>
      </c>
      <c r="L9615" t="s">
        <v>20374</v>
      </c>
      <c r="M9615" t="s">
        <v>1475</v>
      </c>
      <c r="N9615" t="s">
        <v>40</v>
      </c>
      <c r="O9615">
        <v>14141</v>
      </c>
      <c r="P9615">
        <v>18209</v>
      </c>
      <c r="Q9615" t="s">
        <v>59</v>
      </c>
      <c r="R9615">
        <v>857</v>
      </c>
      <c r="S9615" s="2">
        <v>44771</v>
      </c>
      <c r="T9615" t="s">
        <v>42</v>
      </c>
      <c r="U9615">
        <v>6878</v>
      </c>
      <c r="V9615" t="s">
        <v>85</v>
      </c>
      <c r="W9615">
        <v>500</v>
      </c>
      <c r="X9615" t="s">
        <v>44</v>
      </c>
      <c r="Y9615" t="s">
        <v>45</v>
      </c>
      <c r="Z9615">
        <v>0</v>
      </c>
      <c r="AA9615">
        <v>173</v>
      </c>
      <c r="AB9615">
        <v>18005</v>
      </c>
      <c r="AC9615" t="s">
        <v>73</v>
      </c>
    </row>
    <row r="9616" spans="1:29" x14ac:dyDescent="0.3">
      <c r="A9616" s="1" t="s">
        <v>47</v>
      </c>
      <c r="B9616" t="s">
        <v>108</v>
      </c>
      <c r="C9616" t="s">
        <v>709</v>
      </c>
      <c r="D9616" t="s">
        <v>110</v>
      </c>
      <c r="E9616">
        <v>3</v>
      </c>
      <c r="F9616" t="s">
        <v>99</v>
      </c>
      <c r="G9616" t="s">
        <v>529</v>
      </c>
      <c r="H9616" t="s">
        <v>35</v>
      </c>
      <c r="I9616" t="s">
        <v>921</v>
      </c>
      <c r="J9616" t="s">
        <v>7261</v>
      </c>
      <c r="K9616" t="s">
        <v>20375</v>
      </c>
      <c r="L9616" t="s">
        <v>20376</v>
      </c>
      <c r="M9616" t="s">
        <v>1422</v>
      </c>
      <c r="N9616" t="s">
        <v>40</v>
      </c>
      <c r="O9616">
        <v>12579</v>
      </c>
      <c r="P9616">
        <v>15011</v>
      </c>
      <c r="Q9616" t="s">
        <v>41</v>
      </c>
      <c r="R9616">
        <v>603</v>
      </c>
      <c r="S9616" s="2">
        <v>44500</v>
      </c>
      <c r="T9616" s="2">
        <v>44517</v>
      </c>
      <c r="U9616">
        <v>0</v>
      </c>
      <c r="V9616" t="s">
        <v>106</v>
      </c>
      <c r="W9616">
        <v>836</v>
      </c>
      <c r="X9616" t="s">
        <v>60</v>
      </c>
      <c r="Y9616" t="s">
        <v>72</v>
      </c>
      <c r="Z9616">
        <v>0</v>
      </c>
      <c r="AA9616">
        <v>265</v>
      </c>
      <c r="AB9616">
        <v>14817</v>
      </c>
      <c r="AC9616" t="s">
        <v>46</v>
      </c>
    </row>
    <row r="9617" spans="1:29" x14ac:dyDescent="0.3">
      <c r="A9617" s="1" t="s">
        <v>47</v>
      </c>
      <c r="B9617" t="s">
        <v>176</v>
      </c>
      <c r="C9617" t="s">
        <v>2512</v>
      </c>
      <c r="D9617" t="s">
        <v>201</v>
      </c>
      <c r="E9617">
        <v>3</v>
      </c>
      <c r="F9617" t="s">
        <v>120</v>
      </c>
      <c r="G9617" t="s">
        <v>489</v>
      </c>
      <c r="H9617" t="s">
        <v>79</v>
      </c>
      <c r="I9617" t="s">
        <v>101</v>
      </c>
      <c r="J9617" t="s">
        <v>6286</v>
      </c>
      <c r="K9617" t="s">
        <v>20377</v>
      </c>
      <c r="L9617" t="s">
        <v>20378</v>
      </c>
      <c r="M9617" t="s">
        <v>957</v>
      </c>
      <c r="N9617" t="s">
        <v>40</v>
      </c>
      <c r="O9617">
        <v>4575</v>
      </c>
      <c r="P9617">
        <v>7125</v>
      </c>
      <c r="Q9617" t="s">
        <v>41</v>
      </c>
      <c r="R9617">
        <v>312</v>
      </c>
      <c r="S9617" s="2">
        <v>44992</v>
      </c>
      <c r="T9617" t="s">
        <v>42</v>
      </c>
      <c r="U9617">
        <v>0</v>
      </c>
      <c r="V9617" t="s">
        <v>71</v>
      </c>
      <c r="W9617">
        <v>632</v>
      </c>
      <c r="X9617" t="s">
        <v>44</v>
      </c>
      <c r="Y9617" t="s">
        <v>61</v>
      </c>
      <c r="Z9617">
        <v>0</v>
      </c>
      <c r="AA9617">
        <v>290</v>
      </c>
      <c r="AB9617">
        <v>6413</v>
      </c>
      <c r="AC9617" t="s">
        <v>46</v>
      </c>
    </row>
    <row r="9618" spans="1:29" x14ac:dyDescent="0.3">
      <c r="A9618" s="1" t="s">
        <v>29</v>
      </c>
      <c r="B9618" t="s">
        <v>541</v>
      </c>
      <c r="C9618" t="s">
        <v>1423</v>
      </c>
      <c r="D9618" t="s">
        <v>178</v>
      </c>
      <c r="E9618">
        <v>9</v>
      </c>
      <c r="F9618" t="s">
        <v>186</v>
      </c>
      <c r="G9618" t="s">
        <v>535</v>
      </c>
      <c r="H9618" t="s">
        <v>35</v>
      </c>
      <c r="I9618" t="s">
        <v>5150</v>
      </c>
      <c r="J9618" t="s">
        <v>10766</v>
      </c>
      <c r="K9618" t="s">
        <v>20379</v>
      </c>
      <c r="L9618" t="s">
        <v>20380</v>
      </c>
      <c r="M9618" t="s">
        <v>1117</v>
      </c>
      <c r="N9618" t="s">
        <v>84</v>
      </c>
      <c r="O9618">
        <v>28520</v>
      </c>
      <c r="P9618">
        <v>32067</v>
      </c>
      <c r="Q9618" t="s">
        <v>41</v>
      </c>
      <c r="R9618">
        <v>942</v>
      </c>
      <c r="S9618" s="2">
        <v>45009</v>
      </c>
      <c r="T9618" t="s">
        <v>42</v>
      </c>
      <c r="U9618">
        <v>0</v>
      </c>
      <c r="V9618" t="s">
        <v>71</v>
      </c>
      <c r="W9618">
        <v>733</v>
      </c>
      <c r="X9618" t="s">
        <v>44</v>
      </c>
      <c r="Y9618" t="s">
        <v>61</v>
      </c>
      <c r="Z9618">
        <v>0</v>
      </c>
      <c r="AA9618">
        <v>101</v>
      </c>
      <c r="AB9618">
        <v>29559</v>
      </c>
      <c r="AC9618" t="s">
        <v>107</v>
      </c>
    </row>
    <row r="9619" spans="1:29" x14ac:dyDescent="0.3">
      <c r="A9619" s="1" t="s">
        <v>29</v>
      </c>
      <c r="B9619" t="s">
        <v>228</v>
      </c>
      <c r="C9619" t="s">
        <v>2981</v>
      </c>
      <c r="D9619" t="s">
        <v>32</v>
      </c>
      <c r="E9619">
        <v>6</v>
      </c>
      <c r="F9619" t="s">
        <v>120</v>
      </c>
      <c r="G9619" t="s">
        <v>1533</v>
      </c>
      <c r="H9619" t="s">
        <v>79</v>
      </c>
      <c r="I9619" t="s">
        <v>4046</v>
      </c>
      <c r="J9619" t="s">
        <v>189</v>
      </c>
      <c r="K9619" t="s">
        <v>20381</v>
      </c>
      <c r="L9619" t="s">
        <v>7009</v>
      </c>
      <c r="M9619" t="s">
        <v>964</v>
      </c>
      <c r="N9619" t="s">
        <v>58</v>
      </c>
      <c r="O9619">
        <v>21173</v>
      </c>
      <c r="P9619">
        <v>25865</v>
      </c>
      <c r="Q9619" t="s">
        <v>95</v>
      </c>
      <c r="R9619">
        <v>282</v>
      </c>
      <c r="S9619" s="2">
        <v>44934</v>
      </c>
      <c r="T9619" s="2">
        <v>44956</v>
      </c>
      <c r="U9619">
        <v>0</v>
      </c>
      <c r="V9619" t="s">
        <v>106</v>
      </c>
      <c r="W9619">
        <v>701</v>
      </c>
      <c r="X9619" t="s">
        <v>60</v>
      </c>
      <c r="Y9619" t="s">
        <v>72</v>
      </c>
      <c r="Z9619">
        <v>1142</v>
      </c>
      <c r="AA9619">
        <v>421</v>
      </c>
      <c r="AB9619">
        <v>25536</v>
      </c>
      <c r="AC9619" t="s">
        <v>107</v>
      </c>
    </row>
    <row r="9620" spans="1:29" x14ac:dyDescent="0.3">
      <c r="A9620" s="1" t="s">
        <v>47</v>
      </c>
      <c r="B9620" t="s">
        <v>234</v>
      </c>
      <c r="C9620" t="s">
        <v>3755</v>
      </c>
      <c r="D9620" t="s">
        <v>201</v>
      </c>
      <c r="E9620">
        <v>6</v>
      </c>
      <c r="F9620" t="s">
        <v>51</v>
      </c>
      <c r="G9620" t="s">
        <v>285</v>
      </c>
      <c r="H9620" t="s">
        <v>35</v>
      </c>
      <c r="I9620" t="s">
        <v>1764</v>
      </c>
      <c r="J9620" t="s">
        <v>1062</v>
      </c>
      <c r="K9620" t="s">
        <v>20382</v>
      </c>
      <c r="L9620" t="s">
        <v>20383</v>
      </c>
      <c r="M9620" t="s">
        <v>984</v>
      </c>
      <c r="N9620" t="s">
        <v>94</v>
      </c>
      <c r="O9620">
        <v>11531</v>
      </c>
      <c r="P9620">
        <v>14103</v>
      </c>
      <c r="Q9620" t="s">
        <v>95</v>
      </c>
      <c r="R9620">
        <v>5</v>
      </c>
      <c r="S9620" s="2">
        <v>44600</v>
      </c>
      <c r="T9620" t="s">
        <v>42</v>
      </c>
      <c r="U9620">
        <v>0</v>
      </c>
      <c r="V9620" t="s">
        <v>85</v>
      </c>
      <c r="W9620">
        <v>437</v>
      </c>
      <c r="X9620" t="s">
        <v>44</v>
      </c>
      <c r="Y9620" t="s">
        <v>72</v>
      </c>
      <c r="Z9620">
        <v>0</v>
      </c>
      <c r="AA9620">
        <v>80</v>
      </c>
      <c r="AB9620">
        <v>12455</v>
      </c>
      <c r="AC9620" t="s">
        <v>73</v>
      </c>
    </row>
    <row r="9621" spans="1:29" x14ac:dyDescent="0.3">
      <c r="A9621" s="1" t="s">
        <v>47</v>
      </c>
      <c r="B9621" t="s">
        <v>108</v>
      </c>
      <c r="C9621" t="s">
        <v>655</v>
      </c>
      <c r="D9621" t="s">
        <v>236</v>
      </c>
      <c r="E9621">
        <v>3</v>
      </c>
      <c r="F9621" t="s">
        <v>129</v>
      </c>
      <c r="G9621" t="s">
        <v>395</v>
      </c>
      <c r="H9621" t="s">
        <v>79</v>
      </c>
      <c r="I9621" t="s">
        <v>2170</v>
      </c>
      <c r="J9621" t="s">
        <v>530</v>
      </c>
      <c r="K9621" t="s">
        <v>20384</v>
      </c>
      <c r="L9621" t="s">
        <v>20385</v>
      </c>
      <c r="M9621" t="s">
        <v>1422</v>
      </c>
      <c r="N9621" t="s">
        <v>94</v>
      </c>
      <c r="O9621">
        <v>9402</v>
      </c>
      <c r="P9621">
        <v>14388</v>
      </c>
      <c r="Q9621" t="s">
        <v>59</v>
      </c>
      <c r="R9621">
        <v>735</v>
      </c>
      <c r="S9621" s="2">
        <v>44948</v>
      </c>
      <c r="T9621" t="s">
        <v>42</v>
      </c>
      <c r="U9621">
        <v>40081</v>
      </c>
      <c r="V9621" t="s">
        <v>85</v>
      </c>
      <c r="W9621">
        <v>663</v>
      </c>
      <c r="X9621" t="s">
        <v>44</v>
      </c>
      <c r="Y9621" t="s">
        <v>61</v>
      </c>
      <c r="Z9621">
        <v>0</v>
      </c>
      <c r="AA9621">
        <v>620</v>
      </c>
      <c r="AB9621">
        <v>11414</v>
      </c>
      <c r="AC9621" t="s">
        <v>73</v>
      </c>
    </row>
    <row r="9622" spans="1:29" x14ac:dyDescent="0.3">
      <c r="A9622" s="1" t="s">
        <v>29</v>
      </c>
      <c r="B9622" t="s">
        <v>393</v>
      </c>
      <c r="C9622" t="s">
        <v>599</v>
      </c>
      <c r="D9622" t="s">
        <v>169</v>
      </c>
      <c r="E9622">
        <v>7</v>
      </c>
      <c r="F9622" t="s">
        <v>51</v>
      </c>
      <c r="G9622" t="s">
        <v>291</v>
      </c>
      <c r="H9622" t="s">
        <v>35</v>
      </c>
      <c r="I9622" t="s">
        <v>7390</v>
      </c>
      <c r="J9622" t="s">
        <v>553</v>
      </c>
      <c r="K9622" t="s">
        <v>20386</v>
      </c>
      <c r="L9622" t="s">
        <v>20387</v>
      </c>
      <c r="M9622" t="s">
        <v>654</v>
      </c>
      <c r="N9622" t="s">
        <v>94</v>
      </c>
      <c r="O9622">
        <v>19779</v>
      </c>
      <c r="P9622">
        <v>22020</v>
      </c>
      <c r="Q9622" t="s">
        <v>41</v>
      </c>
      <c r="R9622">
        <v>171</v>
      </c>
      <c r="S9622" s="2">
        <v>44332</v>
      </c>
      <c r="T9622" s="2">
        <v>44353</v>
      </c>
      <c r="U9622">
        <v>0</v>
      </c>
      <c r="V9622" t="s">
        <v>106</v>
      </c>
      <c r="W9622">
        <v>543</v>
      </c>
      <c r="X9622" t="s">
        <v>60</v>
      </c>
      <c r="Y9622" t="s">
        <v>45</v>
      </c>
      <c r="Z9622">
        <v>0</v>
      </c>
      <c r="AA9622">
        <v>262</v>
      </c>
      <c r="AB9622">
        <v>19988</v>
      </c>
      <c r="AC9622" t="s">
        <v>107</v>
      </c>
    </row>
    <row r="9623" spans="1:29" x14ac:dyDescent="0.3">
      <c r="A9623" s="1" t="s">
        <v>29</v>
      </c>
      <c r="B9623" t="s">
        <v>30</v>
      </c>
      <c r="C9623" t="s">
        <v>1034</v>
      </c>
      <c r="D9623" t="s">
        <v>257</v>
      </c>
      <c r="E9623">
        <v>4</v>
      </c>
      <c r="F9623" t="s">
        <v>64</v>
      </c>
      <c r="G9623" t="s">
        <v>1599</v>
      </c>
      <c r="H9623" t="s">
        <v>79</v>
      </c>
      <c r="I9623" t="s">
        <v>36</v>
      </c>
      <c r="J9623" t="s">
        <v>1092</v>
      </c>
      <c r="K9623" t="s">
        <v>20388</v>
      </c>
      <c r="L9623" t="s">
        <v>20389</v>
      </c>
      <c r="M9623" t="s">
        <v>825</v>
      </c>
      <c r="N9623" t="s">
        <v>58</v>
      </c>
      <c r="O9623">
        <v>26118</v>
      </c>
      <c r="P9623">
        <v>29803</v>
      </c>
      <c r="Q9623" t="s">
        <v>59</v>
      </c>
      <c r="R9623">
        <v>820</v>
      </c>
      <c r="S9623" s="2">
        <v>44974</v>
      </c>
      <c r="T9623" t="s">
        <v>42</v>
      </c>
      <c r="U9623">
        <v>4691</v>
      </c>
      <c r="V9623" t="s">
        <v>106</v>
      </c>
      <c r="W9623">
        <v>607</v>
      </c>
      <c r="X9623" t="s">
        <v>44</v>
      </c>
      <c r="Y9623" t="s">
        <v>72</v>
      </c>
      <c r="Z9623">
        <v>3900</v>
      </c>
      <c r="AA9623">
        <v>685</v>
      </c>
      <c r="AB9623">
        <v>29545</v>
      </c>
      <c r="AC9623" t="s">
        <v>107</v>
      </c>
    </row>
    <row r="9624" spans="1:29" x14ac:dyDescent="0.3">
      <c r="A9624" s="1" t="s">
        <v>47</v>
      </c>
      <c r="B9624" t="s">
        <v>136</v>
      </c>
      <c r="C9624" t="s">
        <v>2546</v>
      </c>
      <c r="D9624" t="s">
        <v>128</v>
      </c>
      <c r="E9624">
        <v>8</v>
      </c>
      <c r="F9624" t="s">
        <v>64</v>
      </c>
      <c r="G9624" t="s">
        <v>258</v>
      </c>
      <c r="H9624" t="s">
        <v>79</v>
      </c>
      <c r="I9624" t="s">
        <v>921</v>
      </c>
      <c r="J9624" t="s">
        <v>1166</v>
      </c>
      <c r="K9624">
        <v>5594378000</v>
      </c>
      <c r="L9624" t="s">
        <v>20390</v>
      </c>
      <c r="M9624" t="s">
        <v>144</v>
      </c>
      <c r="N9624" t="s">
        <v>58</v>
      </c>
      <c r="O9624">
        <v>4350</v>
      </c>
      <c r="P9624">
        <v>8220</v>
      </c>
      <c r="Q9624" t="s">
        <v>95</v>
      </c>
      <c r="R9624">
        <v>273</v>
      </c>
      <c r="S9624" s="2">
        <v>44557</v>
      </c>
      <c r="T9624" t="s">
        <v>42</v>
      </c>
      <c r="U9624">
        <v>0</v>
      </c>
      <c r="V9624" t="s">
        <v>43</v>
      </c>
      <c r="W9624">
        <v>575</v>
      </c>
      <c r="X9624" t="s">
        <v>44</v>
      </c>
      <c r="Y9624" t="s">
        <v>61</v>
      </c>
      <c r="Z9624">
        <v>2345</v>
      </c>
      <c r="AA9624">
        <v>712</v>
      </c>
      <c r="AB9624">
        <v>4377</v>
      </c>
      <c r="AC9624" t="s">
        <v>107</v>
      </c>
    </row>
    <row r="9625" spans="1:29" x14ac:dyDescent="0.3">
      <c r="A9625" s="1" t="s">
        <v>29</v>
      </c>
      <c r="B9625" t="s">
        <v>86</v>
      </c>
      <c r="C9625" t="s">
        <v>1011</v>
      </c>
      <c r="D9625" t="s">
        <v>128</v>
      </c>
      <c r="E9625">
        <v>7</v>
      </c>
      <c r="F9625" t="s">
        <v>221</v>
      </c>
      <c r="G9625" t="s">
        <v>667</v>
      </c>
      <c r="H9625" t="s">
        <v>35</v>
      </c>
      <c r="I9625" t="s">
        <v>1480</v>
      </c>
      <c r="J9625" t="s">
        <v>5953</v>
      </c>
      <c r="K9625" t="s">
        <v>20391</v>
      </c>
      <c r="L9625" t="s">
        <v>20392</v>
      </c>
      <c r="M9625" t="s">
        <v>1113</v>
      </c>
      <c r="N9625" t="s">
        <v>94</v>
      </c>
      <c r="O9625">
        <v>23086</v>
      </c>
      <c r="P9625">
        <v>26759</v>
      </c>
      <c r="Q9625" t="s">
        <v>95</v>
      </c>
      <c r="R9625">
        <v>146</v>
      </c>
      <c r="S9625" s="2">
        <v>44339</v>
      </c>
      <c r="T9625" s="2">
        <v>44344</v>
      </c>
      <c r="U9625">
        <v>0</v>
      </c>
      <c r="V9625" t="s">
        <v>106</v>
      </c>
      <c r="W9625">
        <v>555</v>
      </c>
      <c r="X9625" t="s">
        <v>60</v>
      </c>
      <c r="Y9625" t="s">
        <v>61</v>
      </c>
      <c r="Z9625">
        <v>0</v>
      </c>
      <c r="AA9625">
        <v>227</v>
      </c>
      <c r="AB9625">
        <v>24697</v>
      </c>
      <c r="AC9625" t="s">
        <v>107</v>
      </c>
    </row>
    <row r="9626" spans="1:29" x14ac:dyDescent="0.3">
      <c r="A9626" s="1" t="s">
        <v>29</v>
      </c>
      <c r="B9626" t="s">
        <v>96</v>
      </c>
      <c r="C9626" t="s">
        <v>1523</v>
      </c>
      <c r="D9626" t="s">
        <v>119</v>
      </c>
      <c r="E9626">
        <v>2</v>
      </c>
      <c r="F9626" t="s">
        <v>271</v>
      </c>
      <c r="G9626" t="s">
        <v>400</v>
      </c>
      <c r="H9626" t="s">
        <v>79</v>
      </c>
      <c r="I9626" t="s">
        <v>265</v>
      </c>
      <c r="J9626" t="s">
        <v>3207</v>
      </c>
      <c r="K9626">
        <v>2723481117</v>
      </c>
      <c r="L9626" t="s">
        <v>20393</v>
      </c>
      <c r="M9626" t="s">
        <v>199</v>
      </c>
      <c r="N9626" t="s">
        <v>94</v>
      </c>
      <c r="O9626">
        <v>15154</v>
      </c>
      <c r="P9626">
        <v>18087</v>
      </c>
      <c r="Q9626" t="s">
        <v>95</v>
      </c>
      <c r="R9626">
        <v>724</v>
      </c>
      <c r="S9626" s="2">
        <v>44513</v>
      </c>
      <c r="T9626" s="2">
        <v>44531</v>
      </c>
      <c r="U9626">
        <v>0</v>
      </c>
      <c r="V9626" t="s">
        <v>106</v>
      </c>
      <c r="W9626">
        <v>731</v>
      </c>
      <c r="X9626" t="s">
        <v>60</v>
      </c>
      <c r="Y9626" t="s">
        <v>45</v>
      </c>
      <c r="Z9626">
        <v>0</v>
      </c>
      <c r="AA9626">
        <v>755</v>
      </c>
      <c r="AB9626">
        <v>15464</v>
      </c>
      <c r="AC9626" t="s">
        <v>73</v>
      </c>
    </row>
    <row r="9627" spans="1:29" x14ac:dyDescent="0.3">
      <c r="A9627" s="1" t="s">
        <v>47</v>
      </c>
      <c r="B9627" t="s">
        <v>145</v>
      </c>
      <c r="C9627" t="s">
        <v>146</v>
      </c>
      <c r="D9627" t="s">
        <v>387</v>
      </c>
      <c r="E9627">
        <v>3</v>
      </c>
      <c r="F9627" t="s">
        <v>33</v>
      </c>
      <c r="G9627" t="s">
        <v>34</v>
      </c>
      <c r="H9627" t="s">
        <v>35</v>
      </c>
      <c r="I9627" t="s">
        <v>2513</v>
      </c>
      <c r="J9627" t="s">
        <v>2460</v>
      </c>
      <c r="K9627" t="s">
        <v>20394</v>
      </c>
      <c r="L9627" t="s">
        <v>20395</v>
      </c>
      <c r="M9627" t="s">
        <v>708</v>
      </c>
      <c r="N9627" t="s">
        <v>58</v>
      </c>
      <c r="O9627">
        <v>12081</v>
      </c>
      <c r="P9627">
        <v>16913</v>
      </c>
      <c r="Q9627" t="s">
        <v>41</v>
      </c>
      <c r="R9627">
        <v>326</v>
      </c>
      <c r="S9627" s="2">
        <v>44349</v>
      </c>
      <c r="T9627" t="s">
        <v>42</v>
      </c>
      <c r="U9627">
        <v>0</v>
      </c>
      <c r="V9627" t="s">
        <v>43</v>
      </c>
      <c r="W9627">
        <v>706</v>
      </c>
      <c r="X9627" t="s">
        <v>44</v>
      </c>
      <c r="Y9627" t="s">
        <v>45</v>
      </c>
      <c r="Z9627">
        <v>4598</v>
      </c>
      <c r="AA9627">
        <v>365</v>
      </c>
      <c r="AB9627">
        <v>16695</v>
      </c>
      <c r="AC9627" t="s">
        <v>73</v>
      </c>
    </row>
    <row r="9628" spans="1:29" x14ac:dyDescent="0.3">
      <c r="A9628" s="1" t="s">
        <v>29</v>
      </c>
      <c r="B9628" t="s">
        <v>228</v>
      </c>
      <c r="C9628" t="s">
        <v>2333</v>
      </c>
      <c r="D9628" t="s">
        <v>178</v>
      </c>
      <c r="E9628">
        <v>3</v>
      </c>
      <c r="F9628" t="s">
        <v>186</v>
      </c>
      <c r="G9628" t="s">
        <v>650</v>
      </c>
      <c r="H9628" t="s">
        <v>35</v>
      </c>
      <c r="I9628" t="s">
        <v>292</v>
      </c>
      <c r="J9628" t="s">
        <v>3055</v>
      </c>
      <c r="K9628" t="s">
        <v>20396</v>
      </c>
      <c r="L9628" t="s">
        <v>20397</v>
      </c>
      <c r="M9628" t="s">
        <v>993</v>
      </c>
      <c r="N9628" t="s">
        <v>94</v>
      </c>
      <c r="O9628">
        <v>29422</v>
      </c>
      <c r="P9628">
        <v>33249</v>
      </c>
      <c r="Q9628" t="s">
        <v>59</v>
      </c>
      <c r="R9628">
        <v>710</v>
      </c>
      <c r="S9628" s="2">
        <v>44741</v>
      </c>
      <c r="T9628" s="2">
        <v>44759</v>
      </c>
      <c r="U9628">
        <v>48916</v>
      </c>
      <c r="V9628" t="s">
        <v>71</v>
      </c>
      <c r="W9628">
        <v>783</v>
      </c>
      <c r="X9628" t="s">
        <v>60</v>
      </c>
      <c r="Y9628" t="s">
        <v>45</v>
      </c>
      <c r="Z9628">
        <v>0</v>
      </c>
      <c r="AA9628">
        <v>967</v>
      </c>
      <c r="AB9628">
        <v>29998</v>
      </c>
      <c r="AC9628" t="s">
        <v>107</v>
      </c>
    </row>
    <row r="9629" spans="1:29" x14ac:dyDescent="0.3">
      <c r="A9629" s="1" t="s">
        <v>47</v>
      </c>
      <c r="B9629" t="s">
        <v>117</v>
      </c>
      <c r="C9629" t="s">
        <v>2114</v>
      </c>
      <c r="D9629" t="s">
        <v>98</v>
      </c>
      <c r="E9629">
        <v>7</v>
      </c>
      <c r="F9629" t="s">
        <v>77</v>
      </c>
      <c r="G9629" t="s">
        <v>932</v>
      </c>
      <c r="H9629" t="s">
        <v>35</v>
      </c>
      <c r="I9629" t="s">
        <v>672</v>
      </c>
      <c r="J9629" t="s">
        <v>224</v>
      </c>
      <c r="K9629" t="s">
        <v>20398</v>
      </c>
      <c r="L9629" t="s">
        <v>20399</v>
      </c>
      <c r="M9629" t="s">
        <v>1326</v>
      </c>
      <c r="N9629" t="s">
        <v>84</v>
      </c>
      <c r="O9629">
        <v>11141</v>
      </c>
      <c r="P9629">
        <v>13328</v>
      </c>
      <c r="Q9629" t="s">
        <v>59</v>
      </c>
      <c r="R9629">
        <v>908</v>
      </c>
      <c r="S9629" s="2">
        <v>45359</v>
      </c>
      <c r="T9629" t="s">
        <v>42</v>
      </c>
      <c r="U9629">
        <v>3757</v>
      </c>
      <c r="V9629" t="s">
        <v>85</v>
      </c>
      <c r="W9629">
        <v>595</v>
      </c>
      <c r="X9629" t="s">
        <v>44</v>
      </c>
      <c r="Y9629" t="s">
        <v>45</v>
      </c>
      <c r="Z9629">
        <v>0</v>
      </c>
      <c r="AA9629">
        <v>709</v>
      </c>
      <c r="AB9629">
        <v>12567</v>
      </c>
      <c r="AC9629" t="s">
        <v>107</v>
      </c>
    </row>
    <row r="9630" spans="1:29" x14ac:dyDescent="0.3">
      <c r="A9630" s="1" t="s">
        <v>47</v>
      </c>
      <c r="B9630" t="s">
        <v>117</v>
      </c>
      <c r="C9630" t="s">
        <v>512</v>
      </c>
      <c r="D9630" t="s">
        <v>155</v>
      </c>
      <c r="E9630">
        <v>5</v>
      </c>
      <c r="F9630" t="s">
        <v>186</v>
      </c>
      <c r="G9630" t="s">
        <v>187</v>
      </c>
      <c r="H9630" t="s">
        <v>35</v>
      </c>
      <c r="I9630" t="s">
        <v>1441</v>
      </c>
      <c r="J9630" t="s">
        <v>4807</v>
      </c>
      <c r="K9630" t="s">
        <v>20400</v>
      </c>
      <c r="L9630" t="s">
        <v>20401</v>
      </c>
      <c r="M9630" t="s">
        <v>1311</v>
      </c>
      <c r="N9630" t="s">
        <v>84</v>
      </c>
      <c r="O9630">
        <v>14160</v>
      </c>
      <c r="P9630">
        <v>17774</v>
      </c>
      <c r="Q9630" t="s">
        <v>59</v>
      </c>
      <c r="R9630">
        <v>254</v>
      </c>
      <c r="S9630" s="2">
        <v>45308</v>
      </c>
      <c r="T9630" s="2">
        <v>45330</v>
      </c>
      <c r="U9630">
        <v>39812</v>
      </c>
      <c r="V9630" t="s">
        <v>85</v>
      </c>
      <c r="W9630">
        <v>671</v>
      </c>
      <c r="X9630" t="s">
        <v>60</v>
      </c>
      <c r="Y9630" t="s">
        <v>45</v>
      </c>
      <c r="Z9630">
        <v>0</v>
      </c>
      <c r="AA9630">
        <v>677</v>
      </c>
      <c r="AB9630">
        <v>15361</v>
      </c>
      <c r="AC9630" t="s">
        <v>107</v>
      </c>
    </row>
    <row r="9631" spans="1:29" x14ac:dyDescent="0.3">
      <c r="A9631" s="1" t="s">
        <v>29</v>
      </c>
      <c r="B9631" t="s">
        <v>363</v>
      </c>
      <c r="C9631" t="s">
        <v>2724</v>
      </c>
      <c r="D9631" t="s">
        <v>98</v>
      </c>
      <c r="E9631">
        <v>8</v>
      </c>
      <c r="F9631" t="s">
        <v>186</v>
      </c>
      <c r="G9631" t="s">
        <v>535</v>
      </c>
      <c r="H9631" t="s">
        <v>35</v>
      </c>
      <c r="I9631" t="s">
        <v>4093</v>
      </c>
      <c r="J9631" t="s">
        <v>323</v>
      </c>
      <c r="K9631" t="s">
        <v>20402</v>
      </c>
      <c r="L9631" t="s">
        <v>20403</v>
      </c>
      <c r="M9631" t="s">
        <v>511</v>
      </c>
      <c r="N9631" t="s">
        <v>58</v>
      </c>
      <c r="O9631">
        <v>23709</v>
      </c>
      <c r="P9631">
        <v>28509</v>
      </c>
      <c r="Q9631" t="s">
        <v>59</v>
      </c>
      <c r="R9631">
        <v>150</v>
      </c>
      <c r="S9631" s="2">
        <v>45090</v>
      </c>
      <c r="T9631" t="s">
        <v>42</v>
      </c>
      <c r="U9631">
        <v>48852</v>
      </c>
      <c r="V9631" t="s">
        <v>43</v>
      </c>
      <c r="W9631">
        <v>777</v>
      </c>
      <c r="X9631" t="s">
        <v>44</v>
      </c>
      <c r="Y9631" t="s">
        <v>45</v>
      </c>
      <c r="Z9631">
        <v>4002</v>
      </c>
      <c r="AA9631">
        <v>233</v>
      </c>
      <c r="AB9631">
        <v>27299</v>
      </c>
      <c r="AC9631" t="s">
        <v>107</v>
      </c>
    </row>
    <row r="9632" spans="1:29" x14ac:dyDescent="0.3">
      <c r="A9632" s="1" t="s">
        <v>47</v>
      </c>
      <c r="B9632" t="s">
        <v>117</v>
      </c>
      <c r="C9632" t="s">
        <v>976</v>
      </c>
      <c r="D9632" t="s">
        <v>138</v>
      </c>
      <c r="E9632">
        <v>7</v>
      </c>
      <c r="F9632" t="s">
        <v>120</v>
      </c>
      <c r="G9632" t="s">
        <v>121</v>
      </c>
      <c r="H9632" t="s">
        <v>79</v>
      </c>
      <c r="I9632" t="s">
        <v>7780</v>
      </c>
      <c r="J9632" t="s">
        <v>1217</v>
      </c>
      <c r="K9632">
        <f>1-843-355-1119</f>
        <v>-2316</v>
      </c>
      <c r="L9632" t="s">
        <v>20404</v>
      </c>
      <c r="M9632" t="s">
        <v>1301</v>
      </c>
      <c r="N9632" t="s">
        <v>58</v>
      </c>
      <c r="O9632">
        <v>10663</v>
      </c>
      <c r="P9632">
        <v>13704</v>
      </c>
      <c r="Q9632" t="s">
        <v>41</v>
      </c>
      <c r="R9632">
        <v>465</v>
      </c>
      <c r="S9632" s="2">
        <v>44648</v>
      </c>
      <c r="T9632" s="2">
        <v>44657</v>
      </c>
      <c r="U9632">
        <v>0</v>
      </c>
      <c r="V9632" t="s">
        <v>71</v>
      </c>
      <c r="W9632">
        <v>598</v>
      </c>
      <c r="X9632" t="s">
        <v>60</v>
      </c>
      <c r="Y9632" t="s">
        <v>72</v>
      </c>
      <c r="Z9632">
        <v>4764</v>
      </c>
      <c r="AA9632">
        <v>996</v>
      </c>
      <c r="AB9632">
        <v>11216</v>
      </c>
      <c r="AC9632" t="s">
        <v>107</v>
      </c>
    </row>
    <row r="9633" spans="1:29" x14ac:dyDescent="0.3">
      <c r="A9633" s="1" t="s">
        <v>47</v>
      </c>
      <c r="B9633" t="s">
        <v>161</v>
      </c>
      <c r="C9633" t="s">
        <v>278</v>
      </c>
      <c r="D9633" t="s">
        <v>387</v>
      </c>
      <c r="E9633">
        <v>6</v>
      </c>
      <c r="F9633" t="s">
        <v>51</v>
      </c>
      <c r="G9633" t="s">
        <v>237</v>
      </c>
      <c r="H9633" t="s">
        <v>79</v>
      </c>
      <c r="I9633" t="s">
        <v>2994</v>
      </c>
      <c r="J9633" t="s">
        <v>7214</v>
      </c>
      <c r="K9633" t="s">
        <v>20405</v>
      </c>
      <c r="L9633" t="s">
        <v>20406</v>
      </c>
      <c r="M9633" t="s">
        <v>392</v>
      </c>
      <c r="N9633" t="s">
        <v>84</v>
      </c>
      <c r="O9633">
        <v>11940</v>
      </c>
      <c r="P9633">
        <v>16628</v>
      </c>
      <c r="Q9633" t="s">
        <v>41</v>
      </c>
      <c r="R9633">
        <v>507</v>
      </c>
      <c r="S9633" s="2">
        <v>44484</v>
      </c>
      <c r="T9633" s="2">
        <v>44493</v>
      </c>
      <c r="U9633">
        <v>0</v>
      </c>
      <c r="V9633" t="s">
        <v>43</v>
      </c>
      <c r="W9633">
        <v>447</v>
      </c>
      <c r="X9633" t="s">
        <v>60</v>
      </c>
      <c r="Y9633" t="s">
        <v>61</v>
      </c>
      <c r="Z9633">
        <v>0</v>
      </c>
      <c r="AA9633">
        <v>475</v>
      </c>
      <c r="AB9633">
        <v>13260</v>
      </c>
      <c r="AC9633" t="s">
        <v>107</v>
      </c>
    </row>
    <row r="9634" spans="1:29" x14ac:dyDescent="0.3">
      <c r="A9634" s="1" t="s">
        <v>47</v>
      </c>
      <c r="B9634" t="s">
        <v>145</v>
      </c>
      <c r="C9634" t="s">
        <v>2354</v>
      </c>
      <c r="D9634" t="s">
        <v>178</v>
      </c>
      <c r="E9634">
        <v>3</v>
      </c>
      <c r="F9634" t="s">
        <v>77</v>
      </c>
      <c r="G9634" t="s">
        <v>202</v>
      </c>
      <c r="H9634" t="s">
        <v>35</v>
      </c>
      <c r="I9634" t="s">
        <v>265</v>
      </c>
      <c r="J9634" t="s">
        <v>1652</v>
      </c>
      <c r="K9634">
        <f>1-789-960-4100</f>
        <v>-5848</v>
      </c>
      <c r="L9634" t="s">
        <v>20407</v>
      </c>
      <c r="M9634" t="s">
        <v>1762</v>
      </c>
      <c r="N9634" t="s">
        <v>94</v>
      </c>
      <c r="O9634">
        <v>19109</v>
      </c>
      <c r="P9634">
        <v>23799</v>
      </c>
      <c r="Q9634" t="s">
        <v>41</v>
      </c>
      <c r="R9634">
        <v>216</v>
      </c>
      <c r="S9634" s="2">
        <v>44394</v>
      </c>
      <c r="T9634" s="2">
        <v>44419</v>
      </c>
      <c r="U9634">
        <v>0</v>
      </c>
      <c r="V9634" t="s">
        <v>106</v>
      </c>
      <c r="W9634">
        <v>407</v>
      </c>
      <c r="X9634" t="s">
        <v>60</v>
      </c>
      <c r="Y9634" t="s">
        <v>61</v>
      </c>
      <c r="Z9634">
        <v>0</v>
      </c>
      <c r="AA9634">
        <v>280</v>
      </c>
      <c r="AB9634">
        <v>22730</v>
      </c>
      <c r="AC9634" t="s">
        <v>73</v>
      </c>
    </row>
    <row r="9635" spans="1:29" x14ac:dyDescent="0.3">
      <c r="A9635" s="1" t="s">
        <v>29</v>
      </c>
      <c r="B9635" t="s">
        <v>327</v>
      </c>
      <c r="C9635" t="s">
        <v>2027</v>
      </c>
      <c r="D9635" t="s">
        <v>236</v>
      </c>
      <c r="E9635">
        <v>10</v>
      </c>
      <c r="F9635" t="s">
        <v>120</v>
      </c>
      <c r="G9635" t="s">
        <v>329</v>
      </c>
      <c r="H9635" t="s">
        <v>79</v>
      </c>
      <c r="I9635" t="s">
        <v>1465</v>
      </c>
      <c r="J9635" t="s">
        <v>224</v>
      </c>
      <c r="K9635" t="s">
        <v>20408</v>
      </c>
      <c r="L9635" t="s">
        <v>20409</v>
      </c>
      <c r="M9635" t="s">
        <v>2080</v>
      </c>
      <c r="N9635" t="s">
        <v>84</v>
      </c>
      <c r="O9635">
        <v>16076</v>
      </c>
      <c r="P9635">
        <v>18731</v>
      </c>
      <c r="Q9635" t="s">
        <v>41</v>
      </c>
      <c r="R9635">
        <v>726</v>
      </c>
      <c r="S9635" s="2">
        <v>45168</v>
      </c>
      <c r="T9635" s="2">
        <v>45188</v>
      </c>
      <c r="U9635">
        <v>0</v>
      </c>
      <c r="V9635" t="s">
        <v>71</v>
      </c>
      <c r="W9635">
        <v>727</v>
      </c>
      <c r="X9635" t="s">
        <v>60</v>
      </c>
      <c r="Y9635" t="s">
        <v>45</v>
      </c>
      <c r="Z9635">
        <v>0</v>
      </c>
      <c r="AA9635">
        <v>321</v>
      </c>
      <c r="AB9635">
        <v>16985</v>
      </c>
      <c r="AC9635" t="s">
        <v>73</v>
      </c>
    </row>
    <row r="9636" spans="1:29" x14ac:dyDescent="0.3">
      <c r="A9636" s="1" t="s">
        <v>47</v>
      </c>
      <c r="B9636" t="s">
        <v>161</v>
      </c>
      <c r="C9636" t="s">
        <v>4191</v>
      </c>
      <c r="D9636" t="s">
        <v>128</v>
      </c>
      <c r="E9636">
        <v>1</v>
      </c>
      <c r="F9636" t="s">
        <v>33</v>
      </c>
      <c r="G9636" t="s">
        <v>179</v>
      </c>
      <c r="H9636" t="s">
        <v>35</v>
      </c>
      <c r="I9636" t="s">
        <v>1465</v>
      </c>
      <c r="J9636" t="s">
        <v>172</v>
      </c>
      <c r="K9636" t="s">
        <v>20410</v>
      </c>
      <c r="L9636" t="s">
        <v>20411</v>
      </c>
      <c r="M9636" t="s">
        <v>2373</v>
      </c>
      <c r="N9636" t="s">
        <v>58</v>
      </c>
      <c r="O9636">
        <v>23619</v>
      </c>
      <c r="P9636">
        <v>27598</v>
      </c>
      <c r="Q9636" t="s">
        <v>59</v>
      </c>
      <c r="R9636">
        <v>178</v>
      </c>
      <c r="S9636" s="2">
        <v>44792</v>
      </c>
      <c r="T9636" t="s">
        <v>42</v>
      </c>
      <c r="U9636">
        <v>41621</v>
      </c>
      <c r="V9636" t="s">
        <v>43</v>
      </c>
      <c r="W9636">
        <v>827</v>
      </c>
      <c r="X9636" t="s">
        <v>44</v>
      </c>
      <c r="Y9636" t="s">
        <v>45</v>
      </c>
      <c r="Z9636">
        <v>3264</v>
      </c>
      <c r="AA9636">
        <v>200</v>
      </c>
      <c r="AB9636">
        <v>27414</v>
      </c>
      <c r="AC9636" t="s">
        <v>107</v>
      </c>
    </row>
    <row r="9637" spans="1:29" x14ac:dyDescent="0.3">
      <c r="A9637" s="1" t="s">
        <v>47</v>
      </c>
      <c r="B9637" t="s">
        <v>153</v>
      </c>
      <c r="C9637" t="s">
        <v>3521</v>
      </c>
      <c r="D9637" t="s">
        <v>178</v>
      </c>
      <c r="E9637">
        <v>5</v>
      </c>
      <c r="F9637" t="s">
        <v>186</v>
      </c>
      <c r="G9637" t="s">
        <v>650</v>
      </c>
      <c r="H9637" t="s">
        <v>35</v>
      </c>
      <c r="I9637" t="s">
        <v>507</v>
      </c>
      <c r="J9637" t="s">
        <v>1684</v>
      </c>
      <c r="K9637" t="s">
        <v>20412</v>
      </c>
      <c r="L9637" t="s">
        <v>20413</v>
      </c>
      <c r="M9637" t="s">
        <v>943</v>
      </c>
      <c r="N9637" t="s">
        <v>84</v>
      </c>
      <c r="O9637">
        <v>28493</v>
      </c>
      <c r="P9637">
        <v>32778</v>
      </c>
      <c r="Q9637" t="s">
        <v>95</v>
      </c>
      <c r="R9637">
        <v>764</v>
      </c>
      <c r="S9637" s="2">
        <v>44507</v>
      </c>
      <c r="T9637" t="s">
        <v>42</v>
      </c>
      <c r="U9637">
        <v>0</v>
      </c>
      <c r="V9637" t="s">
        <v>85</v>
      </c>
      <c r="W9637">
        <v>516</v>
      </c>
      <c r="X9637" t="s">
        <v>44</v>
      </c>
      <c r="Y9637" t="s">
        <v>72</v>
      </c>
      <c r="Z9637">
        <v>0</v>
      </c>
      <c r="AA9637">
        <v>596</v>
      </c>
      <c r="AB9637">
        <v>28854</v>
      </c>
      <c r="AC9637" t="s">
        <v>73</v>
      </c>
    </row>
    <row r="9638" spans="1:29" x14ac:dyDescent="0.3">
      <c r="A9638" s="1" t="s">
        <v>47</v>
      </c>
      <c r="B9638" t="s">
        <v>136</v>
      </c>
      <c r="C9638" t="s">
        <v>1124</v>
      </c>
      <c r="D9638" t="s">
        <v>169</v>
      </c>
      <c r="E9638">
        <v>4</v>
      </c>
      <c r="F9638" t="s">
        <v>120</v>
      </c>
      <c r="G9638" t="s">
        <v>543</v>
      </c>
      <c r="H9638" t="s">
        <v>35</v>
      </c>
      <c r="I9638" t="s">
        <v>771</v>
      </c>
      <c r="J9638" t="s">
        <v>2070</v>
      </c>
      <c r="K9638" t="s">
        <v>20414</v>
      </c>
      <c r="L9638" t="s">
        <v>20415</v>
      </c>
      <c r="M9638" t="s">
        <v>227</v>
      </c>
      <c r="N9638" t="s">
        <v>40</v>
      </c>
      <c r="O9638">
        <v>8971</v>
      </c>
      <c r="P9638">
        <v>12595</v>
      </c>
      <c r="Q9638" t="s">
        <v>41</v>
      </c>
      <c r="R9638">
        <v>961</v>
      </c>
      <c r="S9638" s="2">
        <v>44360</v>
      </c>
      <c r="T9638" t="s">
        <v>42</v>
      </c>
      <c r="U9638">
        <v>0</v>
      </c>
      <c r="V9638" t="s">
        <v>71</v>
      </c>
      <c r="W9638">
        <v>651</v>
      </c>
      <c r="X9638" t="s">
        <v>44</v>
      </c>
      <c r="Y9638" t="s">
        <v>61</v>
      </c>
      <c r="Z9638">
        <v>0</v>
      </c>
      <c r="AA9638">
        <v>640</v>
      </c>
      <c r="AB9638">
        <v>10719</v>
      </c>
      <c r="AC9638" t="s">
        <v>46</v>
      </c>
    </row>
    <row r="9639" spans="1:29" x14ac:dyDescent="0.3">
      <c r="A9639" s="1" t="s">
        <v>29</v>
      </c>
      <c r="B9639" t="s">
        <v>62</v>
      </c>
      <c r="C9639" t="s">
        <v>4287</v>
      </c>
      <c r="D9639" t="s">
        <v>257</v>
      </c>
      <c r="E9639">
        <v>7</v>
      </c>
      <c r="F9639" t="s">
        <v>64</v>
      </c>
      <c r="G9639" t="s">
        <v>802</v>
      </c>
      <c r="H9639" t="s">
        <v>35</v>
      </c>
      <c r="I9639" t="s">
        <v>4676</v>
      </c>
      <c r="J9639" t="s">
        <v>748</v>
      </c>
      <c r="K9639" t="s">
        <v>20416</v>
      </c>
      <c r="L9639" t="s">
        <v>17400</v>
      </c>
      <c r="M9639" t="s">
        <v>505</v>
      </c>
      <c r="N9639" t="s">
        <v>40</v>
      </c>
      <c r="O9639">
        <v>24795</v>
      </c>
      <c r="P9639">
        <v>29495</v>
      </c>
      <c r="Q9639" t="s">
        <v>41</v>
      </c>
      <c r="R9639">
        <v>796</v>
      </c>
      <c r="S9639" s="2">
        <v>44633</v>
      </c>
      <c r="T9639" t="s">
        <v>42</v>
      </c>
      <c r="U9639">
        <v>0</v>
      </c>
      <c r="V9639" t="s">
        <v>43</v>
      </c>
      <c r="W9639">
        <v>581</v>
      </c>
      <c r="X9639" t="s">
        <v>44</v>
      </c>
      <c r="Y9639" t="s">
        <v>45</v>
      </c>
      <c r="Z9639">
        <v>0</v>
      </c>
      <c r="AA9639">
        <v>426</v>
      </c>
      <c r="AB9639">
        <v>29144</v>
      </c>
      <c r="AC9639" t="s">
        <v>73</v>
      </c>
    </row>
    <row r="9640" spans="1:29" x14ac:dyDescent="0.3">
      <c r="A9640" s="1" t="s">
        <v>29</v>
      </c>
      <c r="B9640" t="s">
        <v>62</v>
      </c>
      <c r="C9640" t="s">
        <v>4287</v>
      </c>
      <c r="D9640" t="s">
        <v>178</v>
      </c>
      <c r="E9640">
        <v>3</v>
      </c>
      <c r="F9640" t="s">
        <v>120</v>
      </c>
      <c r="G9640" t="s">
        <v>1533</v>
      </c>
      <c r="H9640" t="s">
        <v>35</v>
      </c>
      <c r="I9640" t="s">
        <v>16316</v>
      </c>
      <c r="J9640" t="s">
        <v>637</v>
      </c>
      <c r="K9640">
        <f>1-732-153-6729</f>
        <v>-7613</v>
      </c>
      <c r="L9640" t="s">
        <v>20417</v>
      </c>
      <c r="M9640" t="s">
        <v>1330</v>
      </c>
      <c r="N9640" t="s">
        <v>40</v>
      </c>
      <c r="O9640">
        <v>23240</v>
      </c>
      <c r="P9640">
        <v>26420</v>
      </c>
      <c r="Q9640" t="s">
        <v>95</v>
      </c>
      <c r="R9640">
        <v>161</v>
      </c>
      <c r="S9640" s="2">
        <v>45233</v>
      </c>
      <c r="T9640" t="s">
        <v>42</v>
      </c>
      <c r="U9640">
        <v>0</v>
      </c>
      <c r="V9640" t="s">
        <v>71</v>
      </c>
      <c r="W9640">
        <v>523</v>
      </c>
      <c r="X9640" t="s">
        <v>44</v>
      </c>
      <c r="Y9640" t="s">
        <v>61</v>
      </c>
      <c r="Z9640">
        <v>0</v>
      </c>
      <c r="AA9640">
        <v>618</v>
      </c>
      <c r="AB9640">
        <v>24214</v>
      </c>
      <c r="AC9640" t="s">
        <v>46</v>
      </c>
    </row>
    <row r="9641" spans="1:29" x14ac:dyDescent="0.3">
      <c r="A9641" s="1" t="s">
        <v>29</v>
      </c>
      <c r="B9641" t="s">
        <v>228</v>
      </c>
      <c r="C9641" t="s">
        <v>1862</v>
      </c>
      <c r="D9641" t="s">
        <v>236</v>
      </c>
      <c r="E9641">
        <v>6</v>
      </c>
      <c r="F9641" t="s">
        <v>271</v>
      </c>
      <c r="G9641" t="s">
        <v>400</v>
      </c>
      <c r="H9641" t="s">
        <v>79</v>
      </c>
      <c r="I9641" t="s">
        <v>1705</v>
      </c>
      <c r="J9641" t="s">
        <v>560</v>
      </c>
      <c r="K9641" t="s">
        <v>20418</v>
      </c>
      <c r="L9641" t="s">
        <v>20419</v>
      </c>
      <c r="M9641" t="s">
        <v>479</v>
      </c>
      <c r="N9641" t="s">
        <v>94</v>
      </c>
      <c r="O9641">
        <v>7726</v>
      </c>
      <c r="P9641">
        <v>11444</v>
      </c>
      <c r="Q9641" t="s">
        <v>59</v>
      </c>
      <c r="R9641">
        <v>122</v>
      </c>
      <c r="S9641" s="2">
        <v>45324</v>
      </c>
      <c r="T9641" s="2">
        <v>45341</v>
      </c>
      <c r="U9641">
        <v>40098</v>
      </c>
      <c r="V9641" t="s">
        <v>85</v>
      </c>
      <c r="W9641">
        <v>691</v>
      </c>
      <c r="X9641" t="s">
        <v>60</v>
      </c>
      <c r="Y9641" t="s">
        <v>61</v>
      </c>
      <c r="Z9641">
        <v>0</v>
      </c>
      <c r="AA9641">
        <v>569</v>
      </c>
      <c r="AB9641">
        <v>10255</v>
      </c>
      <c r="AC9641" t="s">
        <v>46</v>
      </c>
    </row>
    <row r="9642" spans="1:29" x14ac:dyDescent="0.3">
      <c r="A9642" s="1" t="s">
        <v>47</v>
      </c>
      <c r="B9642" t="s">
        <v>153</v>
      </c>
      <c r="C9642" t="s">
        <v>5504</v>
      </c>
      <c r="D9642" t="s">
        <v>155</v>
      </c>
      <c r="E9642">
        <v>7</v>
      </c>
      <c r="F9642" t="s">
        <v>129</v>
      </c>
      <c r="G9642" t="s">
        <v>395</v>
      </c>
      <c r="H9642" t="s">
        <v>35</v>
      </c>
      <c r="I9642" t="s">
        <v>89</v>
      </c>
      <c r="J9642" t="s">
        <v>1509</v>
      </c>
      <c r="K9642" t="s">
        <v>20420</v>
      </c>
      <c r="L9642" t="s">
        <v>20421</v>
      </c>
      <c r="M9642" t="s">
        <v>1202</v>
      </c>
      <c r="N9642" t="s">
        <v>40</v>
      </c>
      <c r="O9642">
        <v>26796</v>
      </c>
      <c r="P9642">
        <v>31445</v>
      </c>
      <c r="Q9642" t="s">
        <v>95</v>
      </c>
      <c r="R9642">
        <v>343</v>
      </c>
      <c r="S9642" s="2">
        <v>45091</v>
      </c>
      <c r="T9642" s="2">
        <v>45112</v>
      </c>
      <c r="U9642">
        <v>0</v>
      </c>
      <c r="V9642" t="s">
        <v>43</v>
      </c>
      <c r="W9642">
        <v>761</v>
      </c>
      <c r="X9642" t="s">
        <v>60</v>
      </c>
      <c r="Y9642" t="s">
        <v>72</v>
      </c>
      <c r="Z9642">
        <v>0</v>
      </c>
      <c r="AA9642">
        <v>414</v>
      </c>
      <c r="AB9642">
        <v>30087</v>
      </c>
      <c r="AC9642" t="s">
        <v>107</v>
      </c>
    </row>
    <row r="9643" spans="1:29" x14ac:dyDescent="0.3">
      <c r="A9643" s="1" t="s">
        <v>29</v>
      </c>
      <c r="B9643" t="s">
        <v>228</v>
      </c>
      <c r="C9643" t="s">
        <v>1545</v>
      </c>
      <c r="D9643" t="s">
        <v>155</v>
      </c>
      <c r="E9643">
        <v>6</v>
      </c>
      <c r="F9643" t="s">
        <v>51</v>
      </c>
      <c r="G9643" t="s">
        <v>1075</v>
      </c>
      <c r="H9643" t="s">
        <v>79</v>
      </c>
      <c r="I9643" t="s">
        <v>1403</v>
      </c>
      <c r="J9643" t="s">
        <v>372</v>
      </c>
      <c r="K9643" t="s">
        <v>20422</v>
      </c>
      <c r="L9643" t="s">
        <v>20423</v>
      </c>
      <c r="M9643" t="s">
        <v>964</v>
      </c>
      <c r="N9643" t="s">
        <v>40</v>
      </c>
      <c r="O9643">
        <v>11375</v>
      </c>
      <c r="P9643">
        <v>13490</v>
      </c>
      <c r="Q9643" t="s">
        <v>59</v>
      </c>
      <c r="R9643">
        <v>292</v>
      </c>
      <c r="S9643" s="2">
        <v>44741</v>
      </c>
      <c r="T9643" s="2">
        <v>44748</v>
      </c>
      <c r="U9643">
        <v>48356</v>
      </c>
      <c r="V9643" t="s">
        <v>106</v>
      </c>
      <c r="W9643">
        <v>788</v>
      </c>
      <c r="X9643" t="s">
        <v>60</v>
      </c>
      <c r="Y9643" t="s">
        <v>61</v>
      </c>
      <c r="Z9643">
        <v>0</v>
      </c>
      <c r="AA9643">
        <v>482</v>
      </c>
      <c r="AB9643">
        <v>11751</v>
      </c>
      <c r="AC9643" t="s">
        <v>107</v>
      </c>
    </row>
    <row r="9644" spans="1:29" x14ac:dyDescent="0.3">
      <c r="A9644" s="1" t="s">
        <v>47</v>
      </c>
      <c r="B9644" t="s">
        <v>48</v>
      </c>
      <c r="C9644" t="s">
        <v>1787</v>
      </c>
      <c r="D9644" t="s">
        <v>352</v>
      </c>
      <c r="E9644">
        <v>7</v>
      </c>
      <c r="F9644" t="s">
        <v>221</v>
      </c>
      <c r="G9644" t="s">
        <v>335</v>
      </c>
      <c r="H9644" t="s">
        <v>35</v>
      </c>
      <c r="I9644" t="s">
        <v>464</v>
      </c>
      <c r="J9644" t="s">
        <v>2258</v>
      </c>
      <c r="K9644" t="s">
        <v>20424</v>
      </c>
      <c r="L9644" t="s">
        <v>20425</v>
      </c>
      <c r="M9644" t="s">
        <v>438</v>
      </c>
      <c r="N9644" t="s">
        <v>40</v>
      </c>
      <c r="O9644">
        <v>29540</v>
      </c>
      <c r="P9644">
        <v>33463</v>
      </c>
      <c r="Q9644" t="s">
        <v>59</v>
      </c>
      <c r="R9644">
        <v>335</v>
      </c>
      <c r="S9644" s="2">
        <v>45154</v>
      </c>
      <c r="T9644" t="s">
        <v>42</v>
      </c>
      <c r="U9644">
        <v>44754</v>
      </c>
      <c r="V9644" t="s">
        <v>43</v>
      </c>
      <c r="W9644">
        <v>597</v>
      </c>
      <c r="X9644" t="s">
        <v>44</v>
      </c>
      <c r="Y9644" t="s">
        <v>45</v>
      </c>
      <c r="Z9644">
        <v>0</v>
      </c>
      <c r="AA9644">
        <v>941</v>
      </c>
      <c r="AB9644">
        <v>29950</v>
      </c>
      <c r="AC9644" t="s">
        <v>107</v>
      </c>
    </row>
    <row r="9645" spans="1:29" x14ac:dyDescent="0.3">
      <c r="A9645" s="1" t="s">
        <v>47</v>
      </c>
      <c r="B9645" t="s">
        <v>592</v>
      </c>
      <c r="C9645" t="s">
        <v>1566</v>
      </c>
      <c r="D9645" t="s">
        <v>110</v>
      </c>
      <c r="E9645">
        <v>2</v>
      </c>
      <c r="F9645" t="s">
        <v>271</v>
      </c>
      <c r="G9645" t="s">
        <v>1298</v>
      </c>
      <c r="H9645" t="s">
        <v>35</v>
      </c>
      <c r="I9645" t="s">
        <v>188</v>
      </c>
      <c r="J9645" t="s">
        <v>1567</v>
      </c>
      <c r="K9645">
        <f>1-420-588-4108</f>
        <v>-5115</v>
      </c>
      <c r="L9645" t="s">
        <v>20426</v>
      </c>
      <c r="M9645" t="s">
        <v>2648</v>
      </c>
      <c r="N9645" t="s">
        <v>58</v>
      </c>
      <c r="O9645">
        <v>20535</v>
      </c>
      <c r="P9645">
        <v>22547</v>
      </c>
      <c r="Q9645" t="s">
        <v>59</v>
      </c>
      <c r="R9645">
        <v>126</v>
      </c>
      <c r="S9645" s="2">
        <v>44455</v>
      </c>
      <c r="T9645" s="2">
        <v>44468</v>
      </c>
      <c r="U9645">
        <v>35187</v>
      </c>
      <c r="V9645" t="s">
        <v>106</v>
      </c>
      <c r="W9645">
        <v>563</v>
      </c>
      <c r="X9645" t="s">
        <v>60</v>
      </c>
      <c r="Y9645" t="s">
        <v>45</v>
      </c>
      <c r="Z9645">
        <v>1135</v>
      </c>
      <c r="AA9645">
        <v>49</v>
      </c>
      <c r="AB9645">
        <v>21379</v>
      </c>
      <c r="AC9645" t="s">
        <v>107</v>
      </c>
    </row>
    <row r="9646" spans="1:29" x14ac:dyDescent="0.3">
      <c r="A9646" s="1" t="s">
        <v>29</v>
      </c>
      <c r="B9646" t="s">
        <v>74</v>
      </c>
      <c r="C9646" t="s">
        <v>75</v>
      </c>
      <c r="D9646" t="s">
        <v>32</v>
      </c>
      <c r="E9646">
        <v>3</v>
      </c>
      <c r="F9646" t="s">
        <v>186</v>
      </c>
      <c r="G9646" t="s">
        <v>535</v>
      </c>
      <c r="H9646" t="s">
        <v>79</v>
      </c>
      <c r="I9646" t="s">
        <v>1003</v>
      </c>
      <c r="J9646" t="s">
        <v>2836</v>
      </c>
      <c r="K9646" t="s">
        <v>20427</v>
      </c>
      <c r="L9646" t="s">
        <v>20428</v>
      </c>
      <c r="M9646" t="s">
        <v>1718</v>
      </c>
      <c r="N9646" t="s">
        <v>58</v>
      </c>
      <c r="O9646">
        <v>24238</v>
      </c>
      <c r="P9646">
        <v>28425</v>
      </c>
      <c r="Q9646" t="s">
        <v>41</v>
      </c>
      <c r="R9646">
        <v>505</v>
      </c>
      <c r="S9646" s="2">
        <v>45327</v>
      </c>
      <c r="T9646" s="2">
        <v>45351</v>
      </c>
      <c r="U9646">
        <v>0</v>
      </c>
      <c r="V9646" t="s">
        <v>71</v>
      </c>
      <c r="W9646">
        <v>485</v>
      </c>
      <c r="X9646" t="s">
        <v>60</v>
      </c>
      <c r="Y9646" t="s">
        <v>72</v>
      </c>
      <c r="Z9646">
        <v>4414</v>
      </c>
      <c r="AA9646">
        <v>233</v>
      </c>
      <c r="AB9646">
        <v>26709</v>
      </c>
      <c r="AC9646" t="s">
        <v>73</v>
      </c>
    </row>
    <row r="9647" spans="1:29" x14ac:dyDescent="0.3">
      <c r="A9647" s="1" t="s">
        <v>47</v>
      </c>
      <c r="B9647" t="s">
        <v>176</v>
      </c>
      <c r="C9647" t="s">
        <v>351</v>
      </c>
      <c r="D9647" t="s">
        <v>169</v>
      </c>
      <c r="E9647">
        <v>5</v>
      </c>
      <c r="F9647" t="s">
        <v>33</v>
      </c>
      <c r="G9647" t="s">
        <v>848</v>
      </c>
      <c r="H9647" t="s">
        <v>35</v>
      </c>
      <c r="I9647" t="s">
        <v>1379</v>
      </c>
      <c r="J9647" t="s">
        <v>5070</v>
      </c>
      <c r="K9647" t="s">
        <v>20429</v>
      </c>
      <c r="L9647" t="s">
        <v>11475</v>
      </c>
      <c r="M9647" t="s">
        <v>183</v>
      </c>
      <c r="N9647" t="s">
        <v>58</v>
      </c>
      <c r="O9647">
        <v>7125</v>
      </c>
      <c r="P9647">
        <v>11028</v>
      </c>
      <c r="Q9647" t="s">
        <v>41</v>
      </c>
      <c r="R9647">
        <v>931</v>
      </c>
      <c r="S9647" s="2">
        <v>45106</v>
      </c>
      <c r="T9647" s="2">
        <v>45110</v>
      </c>
      <c r="U9647">
        <v>0</v>
      </c>
      <c r="V9647" t="s">
        <v>85</v>
      </c>
      <c r="W9647">
        <v>636</v>
      </c>
      <c r="X9647" t="s">
        <v>60</v>
      </c>
      <c r="Y9647" t="s">
        <v>61</v>
      </c>
      <c r="Z9647">
        <v>1011</v>
      </c>
      <c r="AA9647">
        <v>591</v>
      </c>
      <c r="AB9647">
        <v>10782</v>
      </c>
      <c r="AC9647" t="s">
        <v>46</v>
      </c>
    </row>
    <row r="9648" spans="1:29" x14ac:dyDescent="0.3">
      <c r="A9648" s="1" t="s">
        <v>47</v>
      </c>
      <c r="B9648" t="s">
        <v>176</v>
      </c>
      <c r="C9648" t="s">
        <v>625</v>
      </c>
      <c r="D9648" t="s">
        <v>98</v>
      </c>
      <c r="E9648">
        <v>10</v>
      </c>
      <c r="F9648" t="s">
        <v>64</v>
      </c>
      <c r="G9648" t="s">
        <v>258</v>
      </c>
      <c r="H9648" t="s">
        <v>35</v>
      </c>
      <c r="I9648" t="s">
        <v>1524</v>
      </c>
      <c r="J9648" t="s">
        <v>4919</v>
      </c>
      <c r="K9648" t="s">
        <v>20430</v>
      </c>
      <c r="L9648" t="s">
        <v>20431</v>
      </c>
      <c r="M9648" t="s">
        <v>887</v>
      </c>
      <c r="N9648" t="s">
        <v>94</v>
      </c>
      <c r="O9648">
        <v>9183</v>
      </c>
      <c r="P9648">
        <v>13734</v>
      </c>
      <c r="Q9648" t="s">
        <v>59</v>
      </c>
      <c r="R9648">
        <v>766</v>
      </c>
      <c r="S9648" s="2">
        <v>44664</v>
      </c>
      <c r="T9648" s="2">
        <v>44680</v>
      </c>
      <c r="U9648">
        <v>283</v>
      </c>
      <c r="V9648" t="s">
        <v>106</v>
      </c>
      <c r="W9648">
        <v>607</v>
      </c>
      <c r="X9648" t="s">
        <v>60</v>
      </c>
      <c r="Y9648" t="s">
        <v>72</v>
      </c>
      <c r="Z9648">
        <v>0</v>
      </c>
      <c r="AA9648">
        <v>233</v>
      </c>
      <c r="AB9648">
        <v>9666</v>
      </c>
      <c r="AC9648" t="s">
        <v>107</v>
      </c>
    </row>
    <row r="9649" spans="1:29" x14ac:dyDescent="0.3">
      <c r="A9649" s="1" t="s">
        <v>47</v>
      </c>
      <c r="B9649" t="s">
        <v>592</v>
      </c>
      <c r="C9649" t="s">
        <v>3279</v>
      </c>
      <c r="D9649" t="s">
        <v>155</v>
      </c>
      <c r="E9649">
        <v>10</v>
      </c>
      <c r="F9649" t="s">
        <v>51</v>
      </c>
      <c r="G9649" t="s">
        <v>285</v>
      </c>
      <c r="H9649" t="s">
        <v>35</v>
      </c>
      <c r="I9649" t="s">
        <v>1254</v>
      </c>
      <c r="J9649" t="s">
        <v>1585</v>
      </c>
      <c r="K9649" t="s">
        <v>20432</v>
      </c>
      <c r="L9649" t="s">
        <v>20433</v>
      </c>
      <c r="M9649" t="s">
        <v>1151</v>
      </c>
      <c r="N9649" t="s">
        <v>84</v>
      </c>
      <c r="O9649">
        <v>9859</v>
      </c>
      <c r="P9649">
        <v>14377</v>
      </c>
      <c r="Q9649" t="s">
        <v>59</v>
      </c>
      <c r="R9649">
        <v>270</v>
      </c>
      <c r="S9649" s="2">
        <v>45246</v>
      </c>
      <c r="T9649" t="s">
        <v>42</v>
      </c>
      <c r="U9649">
        <v>35149</v>
      </c>
      <c r="V9649" t="s">
        <v>71</v>
      </c>
      <c r="W9649">
        <v>501</v>
      </c>
      <c r="X9649" t="s">
        <v>44</v>
      </c>
      <c r="Y9649" t="s">
        <v>61</v>
      </c>
      <c r="Z9649">
        <v>0</v>
      </c>
      <c r="AA9649">
        <v>585</v>
      </c>
      <c r="AB9649">
        <v>9976</v>
      </c>
      <c r="AC9649" t="s">
        <v>107</v>
      </c>
    </row>
    <row r="9650" spans="1:29" x14ac:dyDescent="0.3">
      <c r="A9650" s="1" t="s">
        <v>47</v>
      </c>
      <c r="B9650" t="s">
        <v>176</v>
      </c>
      <c r="C9650" t="s">
        <v>3141</v>
      </c>
      <c r="D9650" t="s">
        <v>32</v>
      </c>
      <c r="E9650">
        <v>4</v>
      </c>
      <c r="F9650" t="s">
        <v>186</v>
      </c>
      <c r="G9650" t="s">
        <v>463</v>
      </c>
      <c r="H9650" t="s">
        <v>79</v>
      </c>
      <c r="I9650" t="s">
        <v>1210</v>
      </c>
      <c r="J9650" t="s">
        <v>1600</v>
      </c>
      <c r="K9650" t="s">
        <v>20434</v>
      </c>
      <c r="L9650" t="s">
        <v>20435</v>
      </c>
      <c r="M9650" t="s">
        <v>183</v>
      </c>
      <c r="N9650" t="s">
        <v>84</v>
      </c>
      <c r="O9650">
        <v>6588</v>
      </c>
      <c r="P9650">
        <v>11102</v>
      </c>
      <c r="Q9650" t="s">
        <v>95</v>
      </c>
      <c r="R9650">
        <v>70</v>
      </c>
      <c r="S9650" s="2">
        <v>44451</v>
      </c>
      <c r="T9650" t="s">
        <v>42</v>
      </c>
      <c r="U9650">
        <v>0</v>
      </c>
      <c r="V9650" t="s">
        <v>43</v>
      </c>
      <c r="W9650">
        <v>842</v>
      </c>
      <c r="X9650" t="s">
        <v>44</v>
      </c>
      <c r="Y9650" t="s">
        <v>45</v>
      </c>
      <c r="Z9650">
        <v>0</v>
      </c>
      <c r="AA9650">
        <v>252</v>
      </c>
      <c r="AB9650">
        <v>7805</v>
      </c>
      <c r="AC9650" t="s">
        <v>73</v>
      </c>
    </row>
    <row r="9651" spans="1:29" x14ac:dyDescent="0.3">
      <c r="A9651" s="1" t="s">
        <v>29</v>
      </c>
      <c r="B9651" t="s">
        <v>327</v>
      </c>
      <c r="C9651" t="s">
        <v>2508</v>
      </c>
      <c r="D9651" t="s">
        <v>138</v>
      </c>
      <c r="E9651">
        <v>6</v>
      </c>
      <c r="F9651" t="s">
        <v>271</v>
      </c>
      <c r="G9651" t="s">
        <v>400</v>
      </c>
      <c r="H9651" t="s">
        <v>35</v>
      </c>
      <c r="I9651" t="s">
        <v>2620</v>
      </c>
      <c r="J9651" t="s">
        <v>4740</v>
      </c>
      <c r="K9651" t="s">
        <v>20436</v>
      </c>
      <c r="L9651" t="s">
        <v>20437</v>
      </c>
      <c r="M9651" t="s">
        <v>769</v>
      </c>
      <c r="N9651" t="s">
        <v>58</v>
      </c>
      <c r="O9651">
        <v>24840</v>
      </c>
      <c r="P9651">
        <v>29358</v>
      </c>
      <c r="Q9651" t="s">
        <v>95</v>
      </c>
      <c r="R9651">
        <v>626</v>
      </c>
      <c r="S9651" s="2">
        <v>45314</v>
      </c>
      <c r="T9651" t="s">
        <v>42</v>
      </c>
      <c r="U9651">
        <v>0</v>
      </c>
      <c r="V9651" t="s">
        <v>85</v>
      </c>
      <c r="W9651">
        <v>553</v>
      </c>
      <c r="X9651" t="s">
        <v>44</v>
      </c>
      <c r="Y9651" t="s">
        <v>72</v>
      </c>
      <c r="Z9651">
        <v>4987</v>
      </c>
      <c r="AA9651">
        <v>340</v>
      </c>
      <c r="AB9651">
        <v>27669</v>
      </c>
      <c r="AC9651" t="s">
        <v>73</v>
      </c>
    </row>
    <row r="9652" spans="1:29" x14ac:dyDescent="0.3">
      <c r="A9652" s="1" t="s">
        <v>29</v>
      </c>
      <c r="B9652" t="s">
        <v>86</v>
      </c>
      <c r="C9652" t="s">
        <v>2490</v>
      </c>
      <c r="D9652" t="s">
        <v>119</v>
      </c>
      <c r="E9652">
        <v>10</v>
      </c>
      <c r="F9652" t="s">
        <v>186</v>
      </c>
      <c r="G9652" t="s">
        <v>535</v>
      </c>
      <c r="H9652" t="s">
        <v>35</v>
      </c>
      <c r="I9652" t="s">
        <v>803</v>
      </c>
      <c r="J9652" t="s">
        <v>1062</v>
      </c>
      <c r="K9652" t="s">
        <v>20438</v>
      </c>
      <c r="L9652" t="s">
        <v>20439</v>
      </c>
      <c r="M9652" t="s">
        <v>1113</v>
      </c>
      <c r="N9652" t="s">
        <v>40</v>
      </c>
      <c r="O9652">
        <v>14263</v>
      </c>
      <c r="P9652">
        <v>19199</v>
      </c>
      <c r="Q9652" t="s">
        <v>59</v>
      </c>
      <c r="R9652">
        <v>893</v>
      </c>
      <c r="S9652" s="2">
        <v>44546</v>
      </c>
      <c r="T9652" t="s">
        <v>42</v>
      </c>
      <c r="U9652">
        <v>25562</v>
      </c>
      <c r="V9652" t="s">
        <v>71</v>
      </c>
      <c r="W9652">
        <v>733</v>
      </c>
      <c r="X9652" t="s">
        <v>44</v>
      </c>
      <c r="Y9652" t="s">
        <v>72</v>
      </c>
      <c r="Z9652">
        <v>0</v>
      </c>
      <c r="AA9652">
        <v>728</v>
      </c>
      <c r="AB9652">
        <v>14991</v>
      </c>
      <c r="AC9652" t="s">
        <v>107</v>
      </c>
    </row>
    <row r="9653" spans="1:29" x14ac:dyDescent="0.3">
      <c r="A9653" s="1" t="s">
        <v>47</v>
      </c>
      <c r="B9653" t="s">
        <v>108</v>
      </c>
      <c r="C9653" t="s">
        <v>709</v>
      </c>
      <c r="D9653" t="s">
        <v>185</v>
      </c>
      <c r="E9653">
        <v>7</v>
      </c>
      <c r="F9653" t="s">
        <v>271</v>
      </c>
      <c r="G9653" t="s">
        <v>1060</v>
      </c>
      <c r="H9653" t="s">
        <v>35</v>
      </c>
      <c r="I9653" t="s">
        <v>915</v>
      </c>
      <c r="J9653" t="s">
        <v>6361</v>
      </c>
      <c r="K9653" t="s">
        <v>20440</v>
      </c>
      <c r="L9653" t="s">
        <v>20441</v>
      </c>
      <c r="M9653" t="s">
        <v>1278</v>
      </c>
      <c r="N9653" t="s">
        <v>40</v>
      </c>
      <c r="O9653">
        <v>5055</v>
      </c>
      <c r="P9653">
        <v>8003</v>
      </c>
      <c r="Q9653" t="s">
        <v>95</v>
      </c>
      <c r="R9653">
        <v>30</v>
      </c>
      <c r="S9653" s="2">
        <v>44363</v>
      </c>
      <c r="T9653" s="2">
        <v>44371</v>
      </c>
      <c r="U9653">
        <v>0</v>
      </c>
      <c r="V9653" t="s">
        <v>85</v>
      </c>
      <c r="W9653">
        <v>517</v>
      </c>
      <c r="X9653" t="s">
        <v>60</v>
      </c>
      <c r="Y9653" t="s">
        <v>72</v>
      </c>
      <c r="Z9653">
        <v>0</v>
      </c>
      <c r="AA9653">
        <v>639</v>
      </c>
      <c r="AB9653">
        <v>7222</v>
      </c>
      <c r="AC9653" t="s">
        <v>107</v>
      </c>
    </row>
    <row r="9654" spans="1:29" x14ac:dyDescent="0.3">
      <c r="A9654" s="1" t="s">
        <v>47</v>
      </c>
      <c r="B9654" t="s">
        <v>176</v>
      </c>
      <c r="C9654" t="s">
        <v>2265</v>
      </c>
      <c r="D9654" t="s">
        <v>352</v>
      </c>
      <c r="E9654">
        <v>7</v>
      </c>
      <c r="F9654" t="s">
        <v>221</v>
      </c>
      <c r="G9654" t="s">
        <v>250</v>
      </c>
      <c r="H9654" t="s">
        <v>35</v>
      </c>
      <c r="I9654" t="s">
        <v>1181</v>
      </c>
      <c r="J9654" t="s">
        <v>485</v>
      </c>
      <c r="K9654" t="s">
        <v>20442</v>
      </c>
      <c r="L9654" t="s">
        <v>20443</v>
      </c>
      <c r="M9654" t="s">
        <v>1665</v>
      </c>
      <c r="N9654" t="s">
        <v>40</v>
      </c>
      <c r="O9654">
        <v>2622</v>
      </c>
      <c r="P9654">
        <v>7496</v>
      </c>
      <c r="Q9654" t="s">
        <v>95</v>
      </c>
      <c r="R9654">
        <v>945</v>
      </c>
      <c r="S9654" s="2">
        <v>44859</v>
      </c>
      <c r="T9654" s="2">
        <v>44867</v>
      </c>
      <c r="U9654">
        <v>0</v>
      </c>
      <c r="V9654" t="s">
        <v>43</v>
      </c>
      <c r="W9654">
        <v>658</v>
      </c>
      <c r="X9654" t="s">
        <v>60</v>
      </c>
      <c r="Y9654" t="s">
        <v>45</v>
      </c>
      <c r="Z9654">
        <v>0</v>
      </c>
      <c r="AA9654">
        <v>539</v>
      </c>
      <c r="AB9654">
        <v>2745</v>
      </c>
      <c r="AC9654" t="s">
        <v>46</v>
      </c>
    </row>
    <row r="9655" spans="1:29" x14ac:dyDescent="0.3">
      <c r="A9655" s="1" t="s">
        <v>47</v>
      </c>
      <c r="B9655" t="s">
        <v>117</v>
      </c>
      <c r="C9655" t="s">
        <v>2114</v>
      </c>
      <c r="D9655" t="s">
        <v>387</v>
      </c>
      <c r="E9655">
        <v>1</v>
      </c>
      <c r="F9655" t="s">
        <v>33</v>
      </c>
      <c r="G9655" t="s">
        <v>111</v>
      </c>
      <c r="H9655" t="s">
        <v>79</v>
      </c>
      <c r="I9655" t="s">
        <v>341</v>
      </c>
      <c r="J9655" t="s">
        <v>2491</v>
      </c>
      <c r="K9655" t="s">
        <v>20444</v>
      </c>
      <c r="L9655" t="s">
        <v>20445</v>
      </c>
      <c r="M9655" t="s">
        <v>126</v>
      </c>
      <c r="N9655" t="s">
        <v>94</v>
      </c>
      <c r="O9655">
        <v>26798</v>
      </c>
      <c r="P9655">
        <v>30949</v>
      </c>
      <c r="Q9655" t="s">
        <v>41</v>
      </c>
      <c r="R9655">
        <v>35</v>
      </c>
      <c r="S9655" s="2">
        <v>45115</v>
      </c>
      <c r="T9655" s="2">
        <v>45142</v>
      </c>
      <c r="U9655">
        <v>0</v>
      </c>
      <c r="V9655" t="s">
        <v>85</v>
      </c>
      <c r="W9655">
        <v>595</v>
      </c>
      <c r="X9655" t="s">
        <v>60</v>
      </c>
      <c r="Y9655" t="s">
        <v>45</v>
      </c>
      <c r="Z9655">
        <v>0</v>
      </c>
      <c r="AA9655">
        <v>52</v>
      </c>
      <c r="AB9655">
        <v>30666</v>
      </c>
      <c r="AC9655" t="s">
        <v>73</v>
      </c>
    </row>
    <row r="9656" spans="1:29" x14ac:dyDescent="0.3">
      <c r="A9656" s="1" t="s">
        <v>29</v>
      </c>
      <c r="B9656" t="s">
        <v>541</v>
      </c>
      <c r="C9656" t="s">
        <v>1423</v>
      </c>
      <c r="D9656" t="s">
        <v>119</v>
      </c>
      <c r="E9656">
        <v>5</v>
      </c>
      <c r="F9656" t="s">
        <v>64</v>
      </c>
      <c r="G9656" t="s">
        <v>433</v>
      </c>
      <c r="H9656" t="s">
        <v>35</v>
      </c>
      <c r="I9656" t="s">
        <v>490</v>
      </c>
      <c r="J9656" t="s">
        <v>684</v>
      </c>
      <c r="K9656" t="s">
        <v>20446</v>
      </c>
      <c r="L9656" t="s">
        <v>20447</v>
      </c>
      <c r="M9656" t="s">
        <v>1340</v>
      </c>
      <c r="N9656" t="s">
        <v>40</v>
      </c>
      <c r="O9656">
        <v>13956</v>
      </c>
      <c r="P9656">
        <v>16352</v>
      </c>
      <c r="Q9656" t="s">
        <v>59</v>
      </c>
      <c r="R9656">
        <v>163</v>
      </c>
      <c r="S9656" s="2">
        <v>44758</v>
      </c>
      <c r="T9656" s="2">
        <v>44787</v>
      </c>
      <c r="U9656">
        <v>14439</v>
      </c>
      <c r="V9656" t="s">
        <v>71</v>
      </c>
      <c r="W9656">
        <v>644</v>
      </c>
      <c r="X9656" t="s">
        <v>60</v>
      </c>
      <c r="Y9656" t="s">
        <v>61</v>
      </c>
      <c r="Z9656">
        <v>0</v>
      </c>
      <c r="AA9656">
        <v>580</v>
      </c>
      <c r="AB9656">
        <v>15023</v>
      </c>
      <c r="AC9656" t="s">
        <v>46</v>
      </c>
    </row>
    <row r="9657" spans="1:29" x14ac:dyDescent="0.3">
      <c r="A9657" s="1" t="s">
        <v>29</v>
      </c>
      <c r="B9657" t="s">
        <v>327</v>
      </c>
      <c r="C9657" t="s">
        <v>1336</v>
      </c>
      <c r="D9657" t="s">
        <v>110</v>
      </c>
      <c r="E9657">
        <v>7</v>
      </c>
      <c r="F9657" t="s">
        <v>64</v>
      </c>
      <c r="G9657" t="s">
        <v>65</v>
      </c>
      <c r="H9657" t="s">
        <v>35</v>
      </c>
      <c r="I9657" t="s">
        <v>7917</v>
      </c>
      <c r="J9657" t="s">
        <v>140</v>
      </c>
      <c r="K9657" t="s">
        <v>20448</v>
      </c>
      <c r="L9657" t="s">
        <v>20449</v>
      </c>
      <c r="M9657" t="s">
        <v>2246</v>
      </c>
      <c r="N9657" t="s">
        <v>94</v>
      </c>
      <c r="O9657">
        <v>16949</v>
      </c>
      <c r="P9657">
        <v>20202</v>
      </c>
      <c r="Q9657" t="s">
        <v>95</v>
      </c>
      <c r="R9657">
        <v>27</v>
      </c>
      <c r="S9657" s="2">
        <v>44580</v>
      </c>
      <c r="T9657" t="s">
        <v>42</v>
      </c>
      <c r="U9657">
        <v>0</v>
      </c>
      <c r="V9657" t="s">
        <v>106</v>
      </c>
      <c r="W9657">
        <v>644</v>
      </c>
      <c r="X9657" t="s">
        <v>44</v>
      </c>
      <c r="Y9657" t="s">
        <v>61</v>
      </c>
      <c r="Z9657">
        <v>0</v>
      </c>
      <c r="AA9657">
        <v>258</v>
      </c>
      <c r="AB9657">
        <v>19365</v>
      </c>
      <c r="AC9657" t="s">
        <v>107</v>
      </c>
    </row>
    <row r="9658" spans="1:29" x14ac:dyDescent="0.3">
      <c r="A9658" s="1" t="s">
        <v>47</v>
      </c>
      <c r="B9658" t="s">
        <v>234</v>
      </c>
      <c r="C9658" t="s">
        <v>742</v>
      </c>
      <c r="D9658" t="s">
        <v>138</v>
      </c>
      <c r="E9658">
        <v>6</v>
      </c>
      <c r="F9658" t="s">
        <v>271</v>
      </c>
      <c r="G9658" t="s">
        <v>715</v>
      </c>
      <c r="H9658" t="s">
        <v>79</v>
      </c>
      <c r="I9658" t="s">
        <v>1541</v>
      </c>
      <c r="J9658" t="s">
        <v>2961</v>
      </c>
      <c r="K9658" t="s">
        <v>20450</v>
      </c>
      <c r="L9658" t="s">
        <v>20451</v>
      </c>
      <c r="M9658" t="s">
        <v>483</v>
      </c>
      <c r="N9658" t="s">
        <v>58</v>
      </c>
      <c r="O9658">
        <v>10065</v>
      </c>
      <c r="P9658">
        <v>13483</v>
      </c>
      <c r="Q9658" t="s">
        <v>95</v>
      </c>
      <c r="R9658">
        <v>642</v>
      </c>
      <c r="S9658" s="2">
        <v>44895</v>
      </c>
      <c r="T9658" s="2">
        <v>44897</v>
      </c>
      <c r="U9658">
        <v>0</v>
      </c>
      <c r="V9658" t="s">
        <v>71</v>
      </c>
      <c r="W9658">
        <v>706</v>
      </c>
      <c r="X9658" t="s">
        <v>60</v>
      </c>
      <c r="Y9658" t="s">
        <v>72</v>
      </c>
      <c r="Z9658">
        <v>4962</v>
      </c>
      <c r="AA9658">
        <v>780</v>
      </c>
      <c r="AB9658">
        <v>12970</v>
      </c>
      <c r="AC9658" t="s">
        <v>107</v>
      </c>
    </row>
    <row r="9659" spans="1:29" x14ac:dyDescent="0.3">
      <c r="A9659" s="1" t="s">
        <v>29</v>
      </c>
      <c r="B9659" t="s">
        <v>363</v>
      </c>
      <c r="C9659" t="s">
        <v>3486</v>
      </c>
      <c r="D9659" t="s">
        <v>110</v>
      </c>
      <c r="E9659">
        <v>3</v>
      </c>
      <c r="F9659" t="s">
        <v>271</v>
      </c>
      <c r="G9659" t="s">
        <v>495</v>
      </c>
      <c r="H9659" t="s">
        <v>79</v>
      </c>
      <c r="I9659" t="s">
        <v>2613</v>
      </c>
      <c r="J9659" t="s">
        <v>2599</v>
      </c>
      <c r="K9659" t="s">
        <v>20452</v>
      </c>
      <c r="L9659" t="s">
        <v>20453</v>
      </c>
      <c r="M9659" t="s">
        <v>2729</v>
      </c>
      <c r="N9659" t="s">
        <v>94</v>
      </c>
      <c r="O9659">
        <v>21708</v>
      </c>
      <c r="P9659">
        <v>26344</v>
      </c>
      <c r="Q9659" t="s">
        <v>95</v>
      </c>
      <c r="R9659">
        <v>987</v>
      </c>
      <c r="S9659" s="2">
        <v>44587</v>
      </c>
      <c r="T9659" t="s">
        <v>42</v>
      </c>
      <c r="U9659">
        <v>0</v>
      </c>
      <c r="V9659" t="s">
        <v>43</v>
      </c>
      <c r="W9659">
        <v>770</v>
      </c>
      <c r="X9659" t="s">
        <v>44</v>
      </c>
      <c r="Y9659" t="s">
        <v>72</v>
      </c>
      <c r="Z9659">
        <v>0</v>
      </c>
      <c r="AA9659">
        <v>136</v>
      </c>
      <c r="AB9659">
        <v>23741</v>
      </c>
      <c r="AC9659" t="s">
        <v>107</v>
      </c>
    </row>
    <row r="9660" spans="1:29" x14ac:dyDescent="0.3">
      <c r="A9660" s="1" t="s">
        <v>29</v>
      </c>
      <c r="B9660" t="s">
        <v>96</v>
      </c>
      <c r="C9660" t="s">
        <v>2169</v>
      </c>
      <c r="D9660" t="s">
        <v>128</v>
      </c>
      <c r="E9660">
        <v>7</v>
      </c>
      <c r="F9660" t="s">
        <v>129</v>
      </c>
      <c r="G9660" t="s">
        <v>298</v>
      </c>
      <c r="H9660" t="s">
        <v>79</v>
      </c>
      <c r="I9660" t="s">
        <v>1276</v>
      </c>
      <c r="J9660" t="s">
        <v>1647</v>
      </c>
      <c r="K9660">
        <f>1-852-62-9014</f>
        <v>-9927</v>
      </c>
      <c r="L9660" t="s">
        <v>20454</v>
      </c>
      <c r="M9660" t="s">
        <v>818</v>
      </c>
      <c r="N9660" t="s">
        <v>58</v>
      </c>
      <c r="O9660">
        <v>7388</v>
      </c>
      <c r="P9660">
        <v>11146</v>
      </c>
      <c r="Q9660" t="s">
        <v>41</v>
      </c>
      <c r="R9660">
        <v>429</v>
      </c>
      <c r="S9660" s="2">
        <v>44853</v>
      </c>
      <c r="T9660" t="s">
        <v>42</v>
      </c>
      <c r="U9660">
        <v>0</v>
      </c>
      <c r="V9660" t="s">
        <v>43</v>
      </c>
      <c r="W9660">
        <v>786</v>
      </c>
      <c r="X9660" t="s">
        <v>44</v>
      </c>
      <c r="Y9660" t="s">
        <v>61</v>
      </c>
      <c r="Z9660">
        <v>1229</v>
      </c>
      <c r="AA9660">
        <v>123</v>
      </c>
      <c r="AB9660">
        <v>9249</v>
      </c>
      <c r="AC9660" t="s">
        <v>46</v>
      </c>
    </row>
    <row r="9661" spans="1:29" x14ac:dyDescent="0.3">
      <c r="A9661" s="1" t="s">
        <v>29</v>
      </c>
      <c r="B9661" t="s">
        <v>327</v>
      </c>
      <c r="C9661" t="s">
        <v>328</v>
      </c>
      <c r="D9661" t="s">
        <v>76</v>
      </c>
      <c r="E9661">
        <v>6</v>
      </c>
      <c r="F9661" t="s">
        <v>33</v>
      </c>
      <c r="G9661" t="s">
        <v>34</v>
      </c>
      <c r="H9661" t="s">
        <v>35</v>
      </c>
      <c r="I9661" t="s">
        <v>2994</v>
      </c>
      <c r="J9661" t="s">
        <v>553</v>
      </c>
      <c r="K9661" t="s">
        <v>20455</v>
      </c>
      <c r="L9661" t="s">
        <v>20456</v>
      </c>
      <c r="M9661" t="s">
        <v>1019</v>
      </c>
      <c r="N9661" t="s">
        <v>58</v>
      </c>
      <c r="O9661">
        <v>29732</v>
      </c>
      <c r="P9661">
        <v>33154</v>
      </c>
      <c r="Q9661" t="s">
        <v>95</v>
      </c>
      <c r="R9661">
        <v>893</v>
      </c>
      <c r="S9661" s="2">
        <v>44334</v>
      </c>
      <c r="T9661" t="s">
        <v>42</v>
      </c>
      <c r="U9661">
        <v>0</v>
      </c>
      <c r="V9661" t="s">
        <v>85</v>
      </c>
      <c r="W9661">
        <v>734</v>
      </c>
      <c r="X9661" t="s">
        <v>44</v>
      </c>
      <c r="Y9661" t="s">
        <v>61</v>
      </c>
      <c r="Z9661">
        <v>4421</v>
      </c>
      <c r="AA9661">
        <v>451</v>
      </c>
      <c r="AB9661">
        <v>31266</v>
      </c>
      <c r="AC9661" t="s">
        <v>46</v>
      </c>
    </row>
    <row r="9662" spans="1:29" x14ac:dyDescent="0.3">
      <c r="A9662" s="1" t="s">
        <v>47</v>
      </c>
      <c r="B9662" t="s">
        <v>136</v>
      </c>
      <c r="C9662" t="s">
        <v>1386</v>
      </c>
      <c r="D9662" t="s">
        <v>352</v>
      </c>
      <c r="E9662">
        <v>10</v>
      </c>
      <c r="F9662" t="s">
        <v>64</v>
      </c>
      <c r="G9662" t="s">
        <v>802</v>
      </c>
      <c r="H9662" t="s">
        <v>35</v>
      </c>
      <c r="I9662" t="s">
        <v>12526</v>
      </c>
      <c r="J9662" t="s">
        <v>4457</v>
      </c>
      <c r="K9662" t="s">
        <v>20457</v>
      </c>
      <c r="L9662" t="s">
        <v>20458</v>
      </c>
      <c r="M9662" t="s">
        <v>1374</v>
      </c>
      <c r="N9662" t="s">
        <v>58</v>
      </c>
      <c r="O9662">
        <v>27926</v>
      </c>
      <c r="P9662">
        <v>30102</v>
      </c>
      <c r="Q9662" t="s">
        <v>41</v>
      </c>
      <c r="R9662">
        <v>363</v>
      </c>
      <c r="S9662" s="2">
        <v>44830</v>
      </c>
      <c r="T9662" s="2">
        <v>44838</v>
      </c>
      <c r="U9662">
        <v>0</v>
      </c>
      <c r="V9662" t="s">
        <v>106</v>
      </c>
      <c r="W9662">
        <v>758</v>
      </c>
      <c r="X9662" t="s">
        <v>60</v>
      </c>
      <c r="Y9662" t="s">
        <v>45</v>
      </c>
      <c r="Z9662">
        <v>4091</v>
      </c>
      <c r="AA9662">
        <v>773</v>
      </c>
      <c r="AB9662">
        <v>28797</v>
      </c>
      <c r="AC9662" t="s">
        <v>46</v>
      </c>
    </row>
    <row r="9663" spans="1:29" x14ac:dyDescent="0.3">
      <c r="A9663" s="1" t="s">
        <v>29</v>
      </c>
      <c r="B9663" t="s">
        <v>327</v>
      </c>
      <c r="C9663" t="s">
        <v>3636</v>
      </c>
      <c r="D9663" t="s">
        <v>178</v>
      </c>
      <c r="E9663">
        <v>8</v>
      </c>
      <c r="F9663" t="s">
        <v>51</v>
      </c>
      <c r="G9663" t="s">
        <v>52</v>
      </c>
      <c r="H9663" t="s">
        <v>79</v>
      </c>
      <c r="I9663" t="s">
        <v>1781</v>
      </c>
      <c r="J9663" t="s">
        <v>406</v>
      </c>
      <c r="K9663" t="s">
        <v>20459</v>
      </c>
      <c r="L9663" t="s">
        <v>20460</v>
      </c>
      <c r="M9663" t="s">
        <v>2350</v>
      </c>
      <c r="N9663" t="s">
        <v>40</v>
      </c>
      <c r="O9663">
        <v>20267</v>
      </c>
      <c r="P9663">
        <v>22357</v>
      </c>
      <c r="Q9663" t="s">
        <v>59</v>
      </c>
      <c r="R9663">
        <v>120</v>
      </c>
      <c r="S9663" s="2">
        <v>45175</v>
      </c>
      <c r="T9663" t="s">
        <v>42</v>
      </c>
      <c r="U9663">
        <v>19743</v>
      </c>
      <c r="V9663" t="s">
        <v>43</v>
      </c>
      <c r="W9663">
        <v>444</v>
      </c>
      <c r="X9663" t="s">
        <v>44</v>
      </c>
      <c r="Y9663" t="s">
        <v>45</v>
      </c>
      <c r="Z9663">
        <v>0</v>
      </c>
      <c r="AA9663">
        <v>103</v>
      </c>
      <c r="AB9663">
        <v>20921</v>
      </c>
      <c r="AC9663" t="s">
        <v>46</v>
      </c>
    </row>
    <row r="9664" spans="1:29" x14ac:dyDescent="0.3">
      <c r="A9664" s="1" t="s">
        <v>47</v>
      </c>
      <c r="B9664" t="s">
        <v>108</v>
      </c>
      <c r="C9664" t="s">
        <v>709</v>
      </c>
      <c r="D9664" t="s">
        <v>110</v>
      </c>
      <c r="E9664">
        <v>2</v>
      </c>
      <c r="F9664" t="s">
        <v>64</v>
      </c>
      <c r="G9664" t="s">
        <v>1152</v>
      </c>
      <c r="H9664" t="s">
        <v>79</v>
      </c>
      <c r="I9664" t="s">
        <v>36</v>
      </c>
      <c r="J9664" t="s">
        <v>890</v>
      </c>
      <c r="K9664">
        <f>1-875-661-4629</f>
        <v>-6164</v>
      </c>
      <c r="L9664" t="s">
        <v>20461</v>
      </c>
      <c r="M9664" t="s">
        <v>1402</v>
      </c>
      <c r="N9664" t="s">
        <v>94</v>
      </c>
      <c r="O9664">
        <v>20076</v>
      </c>
      <c r="P9664">
        <v>23465</v>
      </c>
      <c r="Q9664" t="s">
        <v>41</v>
      </c>
      <c r="R9664">
        <v>462</v>
      </c>
      <c r="S9664" s="2">
        <v>44610</v>
      </c>
      <c r="T9664" t="s">
        <v>42</v>
      </c>
      <c r="U9664">
        <v>0</v>
      </c>
      <c r="V9664" t="s">
        <v>71</v>
      </c>
      <c r="W9664">
        <v>820</v>
      </c>
      <c r="X9664" t="s">
        <v>44</v>
      </c>
      <c r="Y9664" t="s">
        <v>61</v>
      </c>
      <c r="Z9664">
        <v>0</v>
      </c>
      <c r="AA9664">
        <v>385</v>
      </c>
      <c r="AB9664">
        <v>22637</v>
      </c>
      <c r="AC9664" t="s">
        <v>46</v>
      </c>
    </row>
    <row r="9665" spans="1:29" x14ac:dyDescent="0.3">
      <c r="A9665" s="1" t="s">
        <v>47</v>
      </c>
      <c r="B9665" t="s">
        <v>145</v>
      </c>
      <c r="C9665" t="s">
        <v>3466</v>
      </c>
      <c r="D9665" t="s">
        <v>32</v>
      </c>
      <c r="E9665">
        <v>2</v>
      </c>
      <c r="F9665" t="s">
        <v>99</v>
      </c>
      <c r="G9665" t="s">
        <v>631</v>
      </c>
      <c r="H9665" t="s">
        <v>35</v>
      </c>
      <c r="I9665" t="s">
        <v>180</v>
      </c>
      <c r="J9665" t="s">
        <v>224</v>
      </c>
      <c r="K9665">
        <v>9432796240</v>
      </c>
      <c r="L9665" t="s">
        <v>20462</v>
      </c>
      <c r="M9665" t="s">
        <v>499</v>
      </c>
      <c r="N9665" t="s">
        <v>84</v>
      </c>
      <c r="O9665">
        <v>6210</v>
      </c>
      <c r="P9665">
        <v>8982</v>
      </c>
      <c r="Q9665" t="s">
        <v>41</v>
      </c>
      <c r="R9665">
        <v>963</v>
      </c>
      <c r="S9665" s="2">
        <v>45092</v>
      </c>
      <c r="T9665" t="s">
        <v>42</v>
      </c>
      <c r="U9665">
        <v>0</v>
      </c>
      <c r="V9665" t="s">
        <v>71</v>
      </c>
      <c r="W9665">
        <v>622</v>
      </c>
      <c r="X9665" t="s">
        <v>44</v>
      </c>
      <c r="Y9665" t="s">
        <v>45</v>
      </c>
      <c r="Z9665">
        <v>0</v>
      </c>
      <c r="AA9665">
        <v>566</v>
      </c>
      <c r="AB9665">
        <v>6500</v>
      </c>
      <c r="AC9665" t="s">
        <v>73</v>
      </c>
    </row>
    <row r="9666" spans="1:29" x14ac:dyDescent="0.3">
      <c r="A9666" s="1" t="s">
        <v>47</v>
      </c>
      <c r="B9666" t="s">
        <v>153</v>
      </c>
      <c r="C9666" t="s">
        <v>5663</v>
      </c>
      <c r="D9666" t="s">
        <v>138</v>
      </c>
      <c r="E9666">
        <v>10</v>
      </c>
      <c r="F9666" t="s">
        <v>51</v>
      </c>
      <c r="G9666" t="s">
        <v>291</v>
      </c>
      <c r="H9666" t="s">
        <v>35</v>
      </c>
      <c r="I9666" t="s">
        <v>36</v>
      </c>
      <c r="J9666" t="s">
        <v>172</v>
      </c>
      <c r="K9666">
        <f>1-901-781-7324</f>
        <v>-9005</v>
      </c>
      <c r="L9666" t="s">
        <v>20463</v>
      </c>
      <c r="M9666" t="s">
        <v>410</v>
      </c>
      <c r="N9666" t="s">
        <v>84</v>
      </c>
      <c r="O9666">
        <v>17215</v>
      </c>
      <c r="P9666">
        <v>22146</v>
      </c>
      <c r="Q9666" t="s">
        <v>59</v>
      </c>
      <c r="R9666">
        <v>719</v>
      </c>
      <c r="S9666" s="2">
        <v>45142</v>
      </c>
      <c r="T9666" t="s">
        <v>42</v>
      </c>
      <c r="U9666">
        <v>21342</v>
      </c>
      <c r="V9666" t="s">
        <v>85</v>
      </c>
      <c r="W9666">
        <v>597</v>
      </c>
      <c r="X9666" t="s">
        <v>44</v>
      </c>
      <c r="Y9666" t="s">
        <v>45</v>
      </c>
      <c r="Z9666">
        <v>0</v>
      </c>
      <c r="AA9666">
        <v>346</v>
      </c>
      <c r="AB9666">
        <v>20073</v>
      </c>
      <c r="AC9666" t="s">
        <v>73</v>
      </c>
    </row>
    <row r="9667" spans="1:29" x14ac:dyDescent="0.3">
      <c r="A9667" s="1" t="s">
        <v>29</v>
      </c>
      <c r="B9667" t="s">
        <v>30</v>
      </c>
      <c r="C9667" t="s">
        <v>3052</v>
      </c>
      <c r="D9667" t="s">
        <v>236</v>
      </c>
      <c r="E9667">
        <v>2</v>
      </c>
      <c r="F9667" t="s">
        <v>120</v>
      </c>
      <c r="G9667" t="s">
        <v>1533</v>
      </c>
      <c r="H9667" t="s">
        <v>35</v>
      </c>
      <c r="I9667" t="s">
        <v>5612</v>
      </c>
      <c r="J9667" t="s">
        <v>1600</v>
      </c>
      <c r="K9667" t="s">
        <v>20464</v>
      </c>
      <c r="L9667" t="s">
        <v>20465</v>
      </c>
      <c r="M9667" t="s">
        <v>39</v>
      </c>
      <c r="N9667" t="s">
        <v>58</v>
      </c>
      <c r="O9667">
        <v>23397</v>
      </c>
      <c r="P9667">
        <v>27583</v>
      </c>
      <c r="Q9667" t="s">
        <v>59</v>
      </c>
      <c r="R9667">
        <v>694</v>
      </c>
      <c r="S9667" s="2">
        <v>44724</v>
      </c>
      <c r="T9667" t="s">
        <v>42</v>
      </c>
      <c r="U9667">
        <v>35654</v>
      </c>
      <c r="V9667" t="s">
        <v>85</v>
      </c>
      <c r="W9667">
        <v>789</v>
      </c>
      <c r="X9667" t="s">
        <v>44</v>
      </c>
      <c r="Y9667" t="s">
        <v>72</v>
      </c>
      <c r="Z9667">
        <v>3255</v>
      </c>
      <c r="AA9667">
        <v>312</v>
      </c>
      <c r="AB9667">
        <v>24464</v>
      </c>
      <c r="AC9667" t="s">
        <v>73</v>
      </c>
    </row>
    <row r="9668" spans="1:29" x14ac:dyDescent="0.3">
      <c r="A9668" s="1" t="s">
        <v>29</v>
      </c>
      <c r="B9668" t="s">
        <v>228</v>
      </c>
      <c r="C9668" t="s">
        <v>1545</v>
      </c>
      <c r="D9668" t="s">
        <v>257</v>
      </c>
      <c r="E9668">
        <v>6</v>
      </c>
      <c r="F9668" t="s">
        <v>51</v>
      </c>
      <c r="G9668" t="s">
        <v>1069</v>
      </c>
      <c r="H9668" t="s">
        <v>35</v>
      </c>
      <c r="I9668" t="s">
        <v>2513</v>
      </c>
      <c r="J9668" t="s">
        <v>2602</v>
      </c>
      <c r="K9668" t="s">
        <v>20466</v>
      </c>
      <c r="L9668" t="s">
        <v>20467</v>
      </c>
      <c r="M9668" t="s">
        <v>640</v>
      </c>
      <c r="N9668" t="s">
        <v>84</v>
      </c>
      <c r="O9668">
        <v>9868</v>
      </c>
      <c r="P9668">
        <v>13036</v>
      </c>
      <c r="Q9668" t="s">
        <v>41</v>
      </c>
      <c r="R9668">
        <v>906</v>
      </c>
      <c r="S9668" s="2">
        <v>44989</v>
      </c>
      <c r="T9668" s="2">
        <v>45007</v>
      </c>
      <c r="U9668">
        <v>0</v>
      </c>
      <c r="V9668" t="s">
        <v>106</v>
      </c>
      <c r="W9668">
        <v>454</v>
      </c>
      <c r="X9668" t="s">
        <v>60</v>
      </c>
      <c r="Y9668" t="s">
        <v>61</v>
      </c>
      <c r="Z9668">
        <v>0</v>
      </c>
      <c r="AA9668">
        <v>497</v>
      </c>
      <c r="AB9668">
        <v>12545</v>
      </c>
      <c r="AC9668" t="s">
        <v>46</v>
      </c>
    </row>
    <row r="9669" spans="1:29" x14ac:dyDescent="0.3">
      <c r="A9669" s="1" t="s">
        <v>47</v>
      </c>
      <c r="B9669" t="s">
        <v>153</v>
      </c>
      <c r="C9669" t="s">
        <v>2351</v>
      </c>
      <c r="D9669" t="s">
        <v>155</v>
      </c>
      <c r="E9669">
        <v>6</v>
      </c>
      <c r="F9669" t="s">
        <v>129</v>
      </c>
      <c r="G9669" t="s">
        <v>395</v>
      </c>
      <c r="H9669" t="s">
        <v>79</v>
      </c>
      <c r="I9669" t="s">
        <v>2075</v>
      </c>
      <c r="J9669" t="s">
        <v>90</v>
      </c>
      <c r="K9669" t="s">
        <v>20468</v>
      </c>
      <c r="L9669" t="s">
        <v>20469</v>
      </c>
      <c r="M9669" t="s">
        <v>1202</v>
      </c>
      <c r="N9669" t="s">
        <v>94</v>
      </c>
      <c r="O9669">
        <v>20387</v>
      </c>
      <c r="P9669">
        <v>22881</v>
      </c>
      <c r="Q9669" t="s">
        <v>41</v>
      </c>
      <c r="R9669">
        <v>728</v>
      </c>
      <c r="S9669" s="2">
        <v>44270</v>
      </c>
      <c r="T9669" s="2">
        <v>44300</v>
      </c>
      <c r="U9669">
        <v>0</v>
      </c>
      <c r="V9669" t="s">
        <v>71</v>
      </c>
      <c r="W9669">
        <v>522</v>
      </c>
      <c r="X9669" t="s">
        <v>60</v>
      </c>
      <c r="Y9669" t="s">
        <v>45</v>
      </c>
      <c r="Z9669">
        <v>0</v>
      </c>
      <c r="AA9669">
        <v>744</v>
      </c>
      <c r="AB9669">
        <v>21355</v>
      </c>
      <c r="AC9669" t="s">
        <v>46</v>
      </c>
    </row>
    <row r="9670" spans="1:29" x14ac:dyDescent="0.3">
      <c r="A9670" s="1" t="s">
        <v>47</v>
      </c>
      <c r="B9670" t="s">
        <v>161</v>
      </c>
      <c r="C9670" t="s">
        <v>1471</v>
      </c>
      <c r="D9670" t="s">
        <v>352</v>
      </c>
      <c r="E9670">
        <v>5</v>
      </c>
      <c r="F9670" t="s">
        <v>99</v>
      </c>
      <c r="G9670" t="s">
        <v>1638</v>
      </c>
      <c r="H9670" t="s">
        <v>79</v>
      </c>
      <c r="I9670" t="s">
        <v>507</v>
      </c>
      <c r="J9670" t="s">
        <v>1671</v>
      </c>
      <c r="K9670" t="s">
        <v>20470</v>
      </c>
      <c r="L9670" t="s">
        <v>1248</v>
      </c>
      <c r="M9670" t="s">
        <v>2373</v>
      </c>
      <c r="N9670" t="s">
        <v>84</v>
      </c>
      <c r="O9670">
        <v>4028</v>
      </c>
      <c r="P9670">
        <v>8170</v>
      </c>
      <c r="Q9670" t="s">
        <v>41</v>
      </c>
      <c r="R9670">
        <v>447</v>
      </c>
      <c r="S9670" s="2">
        <v>45010</v>
      </c>
      <c r="T9670" t="s">
        <v>42</v>
      </c>
      <c r="U9670">
        <v>0</v>
      </c>
      <c r="V9670" t="s">
        <v>85</v>
      </c>
      <c r="W9670">
        <v>404</v>
      </c>
      <c r="X9670" t="s">
        <v>44</v>
      </c>
      <c r="Y9670" t="s">
        <v>72</v>
      </c>
      <c r="Z9670">
        <v>0</v>
      </c>
      <c r="AA9670">
        <v>16</v>
      </c>
      <c r="AB9670">
        <v>7280</v>
      </c>
      <c r="AC9670" t="s">
        <v>107</v>
      </c>
    </row>
    <row r="9671" spans="1:29" x14ac:dyDescent="0.3">
      <c r="A9671" s="1" t="s">
        <v>47</v>
      </c>
      <c r="B9671" t="s">
        <v>117</v>
      </c>
      <c r="C9671" t="s">
        <v>1344</v>
      </c>
      <c r="D9671" t="s">
        <v>50</v>
      </c>
      <c r="E9671">
        <v>5</v>
      </c>
      <c r="F9671" t="s">
        <v>221</v>
      </c>
      <c r="G9671" t="s">
        <v>667</v>
      </c>
      <c r="H9671" t="s">
        <v>35</v>
      </c>
      <c r="I9671" t="s">
        <v>12821</v>
      </c>
      <c r="J9671" t="s">
        <v>266</v>
      </c>
      <c r="K9671" t="s">
        <v>20471</v>
      </c>
      <c r="L9671" t="s">
        <v>20472</v>
      </c>
      <c r="M9671" t="s">
        <v>868</v>
      </c>
      <c r="N9671" t="s">
        <v>84</v>
      </c>
      <c r="O9671">
        <v>22973</v>
      </c>
      <c r="P9671">
        <v>27410</v>
      </c>
      <c r="Q9671" t="s">
        <v>59</v>
      </c>
      <c r="R9671">
        <v>974</v>
      </c>
      <c r="S9671" s="2">
        <v>44843</v>
      </c>
      <c r="T9671" s="2">
        <v>44847</v>
      </c>
      <c r="U9671">
        <v>49809</v>
      </c>
      <c r="V9671" t="s">
        <v>106</v>
      </c>
      <c r="W9671">
        <v>647</v>
      </c>
      <c r="X9671" t="s">
        <v>60</v>
      </c>
      <c r="Y9671" t="s">
        <v>61</v>
      </c>
      <c r="Z9671">
        <v>0</v>
      </c>
      <c r="AA9671">
        <v>320</v>
      </c>
      <c r="AB9671">
        <v>26539</v>
      </c>
      <c r="AC9671" t="s">
        <v>107</v>
      </c>
    </row>
    <row r="9672" spans="1:29" x14ac:dyDescent="0.3">
      <c r="A9672" s="1" t="s">
        <v>47</v>
      </c>
      <c r="B9672" t="s">
        <v>136</v>
      </c>
      <c r="C9672" t="s">
        <v>200</v>
      </c>
      <c r="D9672" t="s">
        <v>119</v>
      </c>
      <c r="E9672">
        <v>5</v>
      </c>
      <c r="F9672" t="s">
        <v>77</v>
      </c>
      <c r="G9672" t="s">
        <v>202</v>
      </c>
      <c r="H9672" t="s">
        <v>79</v>
      </c>
      <c r="I9672" t="s">
        <v>921</v>
      </c>
      <c r="J9672" t="s">
        <v>1450</v>
      </c>
      <c r="K9672" t="s">
        <v>20473</v>
      </c>
      <c r="L9672" t="s">
        <v>20474</v>
      </c>
      <c r="M9672" t="s">
        <v>227</v>
      </c>
      <c r="N9672" t="s">
        <v>58</v>
      </c>
      <c r="O9672">
        <v>28958</v>
      </c>
      <c r="P9672">
        <v>33773</v>
      </c>
      <c r="Q9672" t="s">
        <v>41</v>
      </c>
      <c r="R9672">
        <v>600</v>
      </c>
      <c r="S9672" s="2">
        <v>45013</v>
      </c>
      <c r="T9672" t="s">
        <v>42</v>
      </c>
      <c r="U9672">
        <v>0</v>
      </c>
      <c r="V9672" t="s">
        <v>43</v>
      </c>
      <c r="W9672">
        <v>558</v>
      </c>
      <c r="X9672" t="s">
        <v>44</v>
      </c>
      <c r="Y9672" t="s">
        <v>45</v>
      </c>
      <c r="Z9672">
        <v>1043</v>
      </c>
      <c r="AA9672">
        <v>41</v>
      </c>
      <c r="AB9672">
        <v>29153</v>
      </c>
      <c r="AC9672" t="s">
        <v>73</v>
      </c>
    </row>
    <row r="9673" spans="1:29" x14ac:dyDescent="0.3">
      <c r="A9673" s="1" t="s">
        <v>29</v>
      </c>
      <c r="B9673" t="s">
        <v>363</v>
      </c>
      <c r="C9673" t="s">
        <v>2262</v>
      </c>
      <c r="D9673" t="s">
        <v>201</v>
      </c>
      <c r="E9673">
        <v>4</v>
      </c>
      <c r="F9673" t="s">
        <v>186</v>
      </c>
      <c r="G9673" t="s">
        <v>1504</v>
      </c>
      <c r="H9673" t="s">
        <v>35</v>
      </c>
      <c r="I9673" t="s">
        <v>2940</v>
      </c>
      <c r="J9673" t="s">
        <v>1914</v>
      </c>
      <c r="K9673" t="s">
        <v>20475</v>
      </c>
      <c r="L9673" t="s">
        <v>20476</v>
      </c>
      <c r="M9673" t="s">
        <v>2729</v>
      </c>
      <c r="N9673" t="s">
        <v>58</v>
      </c>
      <c r="O9673">
        <v>26923</v>
      </c>
      <c r="P9673">
        <v>30420</v>
      </c>
      <c r="Q9673" t="s">
        <v>95</v>
      </c>
      <c r="R9673">
        <v>235</v>
      </c>
      <c r="S9673" s="2">
        <v>45293</v>
      </c>
      <c r="T9673" t="s">
        <v>42</v>
      </c>
      <c r="U9673">
        <v>0</v>
      </c>
      <c r="V9673" t="s">
        <v>43</v>
      </c>
      <c r="W9673">
        <v>680</v>
      </c>
      <c r="X9673" t="s">
        <v>44</v>
      </c>
      <c r="Y9673" t="s">
        <v>45</v>
      </c>
      <c r="Z9673">
        <v>1789</v>
      </c>
      <c r="AA9673">
        <v>278</v>
      </c>
      <c r="AB9673">
        <v>28522</v>
      </c>
      <c r="AC9673" t="s">
        <v>107</v>
      </c>
    </row>
    <row r="9674" spans="1:29" x14ac:dyDescent="0.3">
      <c r="A9674" s="1" t="s">
        <v>47</v>
      </c>
      <c r="B9674" t="s">
        <v>592</v>
      </c>
      <c r="C9674" t="s">
        <v>1147</v>
      </c>
      <c r="D9674" t="s">
        <v>352</v>
      </c>
      <c r="E9674">
        <v>3</v>
      </c>
      <c r="F9674" t="s">
        <v>99</v>
      </c>
      <c r="G9674" t="s">
        <v>1138</v>
      </c>
      <c r="H9674" t="s">
        <v>35</v>
      </c>
      <c r="I9674" t="s">
        <v>656</v>
      </c>
      <c r="J9674" t="s">
        <v>1731</v>
      </c>
      <c r="K9674" t="s">
        <v>20477</v>
      </c>
      <c r="L9674" t="s">
        <v>20478</v>
      </c>
      <c r="M9674" t="s">
        <v>598</v>
      </c>
      <c r="N9674" t="s">
        <v>58</v>
      </c>
      <c r="O9674">
        <v>28476</v>
      </c>
      <c r="P9674">
        <v>31353</v>
      </c>
      <c r="Q9674" t="s">
        <v>95</v>
      </c>
      <c r="R9674">
        <v>578</v>
      </c>
      <c r="S9674" s="2">
        <v>45231</v>
      </c>
      <c r="T9674" t="s">
        <v>42</v>
      </c>
      <c r="U9674">
        <v>0</v>
      </c>
      <c r="V9674" t="s">
        <v>106</v>
      </c>
      <c r="W9674">
        <v>826</v>
      </c>
      <c r="X9674" t="s">
        <v>44</v>
      </c>
      <c r="Y9674" t="s">
        <v>45</v>
      </c>
      <c r="Z9674">
        <v>3057</v>
      </c>
      <c r="AA9674">
        <v>492</v>
      </c>
      <c r="AB9674">
        <v>29083</v>
      </c>
      <c r="AC9674" t="s">
        <v>107</v>
      </c>
    </row>
    <row r="9675" spans="1:29" x14ac:dyDescent="0.3">
      <c r="A9675" s="1" t="s">
        <v>29</v>
      </c>
      <c r="B9675" t="s">
        <v>228</v>
      </c>
      <c r="C9675" t="s">
        <v>2850</v>
      </c>
      <c r="D9675" t="s">
        <v>178</v>
      </c>
      <c r="E9675">
        <v>7</v>
      </c>
      <c r="F9675" t="s">
        <v>221</v>
      </c>
      <c r="G9675" t="s">
        <v>335</v>
      </c>
      <c r="H9675" t="s">
        <v>35</v>
      </c>
      <c r="I9675" t="s">
        <v>441</v>
      </c>
      <c r="J9675" t="s">
        <v>936</v>
      </c>
      <c r="K9675" t="s">
        <v>20479</v>
      </c>
      <c r="L9675" t="s">
        <v>20480</v>
      </c>
      <c r="M9675" t="s">
        <v>1189</v>
      </c>
      <c r="N9675" t="s">
        <v>94</v>
      </c>
      <c r="O9675">
        <v>28624</v>
      </c>
      <c r="P9675">
        <v>31656</v>
      </c>
      <c r="Q9675" t="s">
        <v>95</v>
      </c>
      <c r="R9675">
        <v>751</v>
      </c>
      <c r="S9675" s="2">
        <v>45012</v>
      </c>
      <c r="T9675" s="2">
        <v>45035</v>
      </c>
      <c r="U9675">
        <v>0</v>
      </c>
      <c r="V9675" t="s">
        <v>71</v>
      </c>
      <c r="W9675">
        <v>781</v>
      </c>
      <c r="X9675" t="s">
        <v>60</v>
      </c>
      <c r="Y9675" t="s">
        <v>61</v>
      </c>
      <c r="Z9675">
        <v>0</v>
      </c>
      <c r="AA9675">
        <v>913</v>
      </c>
      <c r="AB9675">
        <v>29112</v>
      </c>
      <c r="AC9675" t="s">
        <v>73</v>
      </c>
    </row>
    <row r="9676" spans="1:29" x14ac:dyDescent="0.3">
      <c r="A9676" s="1" t="s">
        <v>29</v>
      </c>
      <c r="B9676" t="s">
        <v>96</v>
      </c>
      <c r="C9676" t="s">
        <v>1133</v>
      </c>
      <c r="D9676" t="s">
        <v>119</v>
      </c>
      <c r="E9676">
        <v>4</v>
      </c>
      <c r="F9676" t="s">
        <v>99</v>
      </c>
      <c r="G9676" t="s">
        <v>1138</v>
      </c>
      <c r="H9676" t="s">
        <v>79</v>
      </c>
      <c r="I9676" t="s">
        <v>2221</v>
      </c>
      <c r="J9676" t="s">
        <v>3514</v>
      </c>
      <c r="K9676" t="s">
        <v>20481</v>
      </c>
      <c r="L9676" t="s">
        <v>20482</v>
      </c>
      <c r="M9676" t="s">
        <v>1784</v>
      </c>
      <c r="N9676" t="s">
        <v>94</v>
      </c>
      <c r="O9676">
        <v>16390</v>
      </c>
      <c r="P9676">
        <v>20888</v>
      </c>
      <c r="Q9676" t="s">
        <v>95</v>
      </c>
      <c r="R9676">
        <v>28</v>
      </c>
      <c r="S9676" s="2">
        <v>45174</v>
      </c>
      <c r="T9676" t="s">
        <v>42</v>
      </c>
      <c r="U9676">
        <v>0</v>
      </c>
      <c r="V9676" t="s">
        <v>71</v>
      </c>
      <c r="W9676">
        <v>818</v>
      </c>
      <c r="X9676" t="s">
        <v>44</v>
      </c>
      <c r="Y9676" t="s">
        <v>45</v>
      </c>
      <c r="Z9676">
        <v>0</v>
      </c>
      <c r="AA9676">
        <v>673</v>
      </c>
      <c r="AB9676">
        <v>17558</v>
      </c>
      <c r="AC9676" t="s">
        <v>73</v>
      </c>
    </row>
    <row r="9677" spans="1:29" x14ac:dyDescent="0.3">
      <c r="A9677" s="1" t="s">
        <v>29</v>
      </c>
      <c r="B9677" t="s">
        <v>541</v>
      </c>
      <c r="C9677" t="s">
        <v>1423</v>
      </c>
      <c r="D9677" t="s">
        <v>185</v>
      </c>
      <c r="E9677">
        <v>5</v>
      </c>
      <c r="F9677" t="s">
        <v>64</v>
      </c>
      <c r="G9677" t="s">
        <v>88</v>
      </c>
      <c r="H9677" t="s">
        <v>35</v>
      </c>
      <c r="I9677" t="s">
        <v>4489</v>
      </c>
      <c r="J9677" t="s">
        <v>1304</v>
      </c>
      <c r="K9677" t="s">
        <v>20483</v>
      </c>
      <c r="L9677" t="s">
        <v>20484</v>
      </c>
      <c r="M9677" t="s">
        <v>1632</v>
      </c>
      <c r="N9677" t="s">
        <v>40</v>
      </c>
      <c r="O9677">
        <v>21549</v>
      </c>
      <c r="P9677">
        <v>25719</v>
      </c>
      <c r="Q9677" t="s">
        <v>41</v>
      </c>
      <c r="R9677">
        <v>200</v>
      </c>
      <c r="S9677" s="2">
        <v>44961</v>
      </c>
      <c r="T9677" t="s">
        <v>42</v>
      </c>
      <c r="U9677">
        <v>0</v>
      </c>
      <c r="V9677" t="s">
        <v>43</v>
      </c>
      <c r="W9677">
        <v>413</v>
      </c>
      <c r="X9677" t="s">
        <v>44</v>
      </c>
      <c r="Y9677" t="s">
        <v>72</v>
      </c>
      <c r="Z9677">
        <v>0</v>
      </c>
      <c r="AA9677">
        <v>214</v>
      </c>
      <c r="AB9677">
        <v>22921</v>
      </c>
      <c r="AC9677" t="s">
        <v>46</v>
      </c>
    </row>
    <row r="9678" spans="1:29" x14ac:dyDescent="0.3">
      <c r="A9678" s="1" t="s">
        <v>29</v>
      </c>
      <c r="B9678" t="s">
        <v>228</v>
      </c>
      <c r="C9678" t="s">
        <v>2413</v>
      </c>
      <c r="D9678" t="s">
        <v>178</v>
      </c>
      <c r="E9678">
        <v>7</v>
      </c>
      <c r="F9678" t="s">
        <v>51</v>
      </c>
      <c r="G9678" t="s">
        <v>1427</v>
      </c>
      <c r="H9678" t="s">
        <v>35</v>
      </c>
      <c r="I9678" t="s">
        <v>1705</v>
      </c>
      <c r="J9678" t="s">
        <v>4840</v>
      </c>
      <c r="K9678" t="s">
        <v>20485</v>
      </c>
      <c r="L9678" t="s">
        <v>20486</v>
      </c>
      <c r="M9678" t="s">
        <v>233</v>
      </c>
      <c r="N9678" t="s">
        <v>84</v>
      </c>
      <c r="O9678">
        <v>3559</v>
      </c>
      <c r="P9678">
        <v>6614</v>
      </c>
      <c r="Q9678" t="s">
        <v>95</v>
      </c>
      <c r="R9678">
        <v>488</v>
      </c>
      <c r="S9678" s="2">
        <v>44649</v>
      </c>
      <c r="T9678" t="s">
        <v>42</v>
      </c>
      <c r="U9678">
        <v>0</v>
      </c>
      <c r="V9678" t="s">
        <v>43</v>
      </c>
      <c r="W9678">
        <v>802</v>
      </c>
      <c r="X9678" t="s">
        <v>44</v>
      </c>
      <c r="Y9678" t="s">
        <v>61</v>
      </c>
      <c r="Z9678">
        <v>0</v>
      </c>
      <c r="AA9678">
        <v>262</v>
      </c>
      <c r="AB9678">
        <v>6469</v>
      </c>
      <c r="AC9678" t="s">
        <v>107</v>
      </c>
    </row>
    <row r="9679" spans="1:29" x14ac:dyDescent="0.3">
      <c r="A9679" s="1" t="s">
        <v>47</v>
      </c>
      <c r="B9679" t="s">
        <v>48</v>
      </c>
      <c r="C9679" t="s">
        <v>1236</v>
      </c>
      <c r="D9679" t="s">
        <v>236</v>
      </c>
      <c r="E9679">
        <v>2</v>
      </c>
      <c r="F9679" t="s">
        <v>120</v>
      </c>
      <c r="G9679" t="s">
        <v>121</v>
      </c>
      <c r="H9679" t="s">
        <v>35</v>
      </c>
      <c r="I9679" t="s">
        <v>265</v>
      </c>
      <c r="J9679" t="s">
        <v>172</v>
      </c>
      <c r="K9679" t="s">
        <v>20487</v>
      </c>
      <c r="L9679" t="s">
        <v>20488</v>
      </c>
      <c r="M9679" t="s">
        <v>648</v>
      </c>
      <c r="N9679" t="s">
        <v>84</v>
      </c>
      <c r="O9679">
        <v>10818</v>
      </c>
      <c r="P9679">
        <v>15151</v>
      </c>
      <c r="Q9679" t="s">
        <v>59</v>
      </c>
      <c r="R9679">
        <v>514</v>
      </c>
      <c r="S9679" s="2">
        <v>44293</v>
      </c>
      <c r="T9679" t="s">
        <v>42</v>
      </c>
      <c r="U9679">
        <v>5904</v>
      </c>
      <c r="V9679" t="s">
        <v>43</v>
      </c>
      <c r="W9679">
        <v>457</v>
      </c>
      <c r="X9679" t="s">
        <v>44</v>
      </c>
      <c r="Y9679" t="s">
        <v>45</v>
      </c>
      <c r="Z9679">
        <v>0</v>
      </c>
      <c r="AA9679">
        <v>559</v>
      </c>
      <c r="AB9679">
        <v>12007</v>
      </c>
      <c r="AC9679" t="s">
        <v>73</v>
      </c>
    </row>
    <row r="9680" spans="1:29" x14ac:dyDescent="0.3">
      <c r="A9680" s="1" t="s">
        <v>29</v>
      </c>
      <c r="B9680" t="s">
        <v>228</v>
      </c>
      <c r="C9680" t="s">
        <v>1087</v>
      </c>
      <c r="D9680" t="s">
        <v>138</v>
      </c>
      <c r="E9680">
        <v>5</v>
      </c>
      <c r="F9680" t="s">
        <v>120</v>
      </c>
      <c r="G9680" t="s">
        <v>329</v>
      </c>
      <c r="H9680" t="s">
        <v>79</v>
      </c>
      <c r="I9680" t="s">
        <v>279</v>
      </c>
      <c r="J9680" t="s">
        <v>3925</v>
      </c>
      <c r="K9680" t="s">
        <v>20489</v>
      </c>
      <c r="L9680" t="s">
        <v>20490</v>
      </c>
      <c r="M9680" t="s">
        <v>852</v>
      </c>
      <c r="N9680" t="s">
        <v>58</v>
      </c>
      <c r="O9680">
        <v>7305</v>
      </c>
      <c r="P9680">
        <v>10914</v>
      </c>
      <c r="Q9680" t="s">
        <v>59</v>
      </c>
      <c r="R9680">
        <v>670</v>
      </c>
      <c r="S9680" s="2">
        <v>45212</v>
      </c>
      <c r="T9680" s="2">
        <v>45220</v>
      </c>
      <c r="U9680">
        <v>24897</v>
      </c>
      <c r="V9680" t="s">
        <v>43</v>
      </c>
      <c r="W9680">
        <v>518</v>
      </c>
      <c r="X9680" t="s">
        <v>60</v>
      </c>
      <c r="Y9680" t="s">
        <v>72</v>
      </c>
      <c r="Z9680">
        <v>1830</v>
      </c>
      <c r="AA9680">
        <v>257</v>
      </c>
      <c r="AB9680">
        <v>8139</v>
      </c>
      <c r="AC9680" t="s">
        <v>73</v>
      </c>
    </row>
    <row r="9681" spans="1:29" x14ac:dyDescent="0.3">
      <c r="A9681" s="1" t="s">
        <v>29</v>
      </c>
      <c r="B9681" t="s">
        <v>96</v>
      </c>
      <c r="C9681" t="s">
        <v>2575</v>
      </c>
      <c r="D9681" t="s">
        <v>387</v>
      </c>
      <c r="E9681">
        <v>9</v>
      </c>
      <c r="F9681" t="s">
        <v>99</v>
      </c>
      <c r="G9681" t="s">
        <v>100</v>
      </c>
      <c r="H9681" t="s">
        <v>35</v>
      </c>
      <c r="I9681" t="s">
        <v>507</v>
      </c>
      <c r="J9681" t="s">
        <v>5212</v>
      </c>
      <c r="K9681" t="s">
        <v>20491</v>
      </c>
      <c r="L9681" t="s">
        <v>20492</v>
      </c>
      <c r="M9681" t="s">
        <v>105</v>
      </c>
      <c r="N9681" t="s">
        <v>58</v>
      </c>
      <c r="O9681">
        <v>22902</v>
      </c>
      <c r="P9681">
        <v>27695</v>
      </c>
      <c r="Q9681" t="s">
        <v>95</v>
      </c>
      <c r="R9681">
        <v>347</v>
      </c>
      <c r="S9681" s="2">
        <v>44967</v>
      </c>
      <c r="T9681" s="2">
        <v>44982</v>
      </c>
      <c r="U9681">
        <v>0</v>
      </c>
      <c r="V9681" t="s">
        <v>71</v>
      </c>
      <c r="W9681">
        <v>723</v>
      </c>
      <c r="X9681" t="s">
        <v>60</v>
      </c>
      <c r="Y9681" t="s">
        <v>61</v>
      </c>
      <c r="Z9681">
        <v>1545</v>
      </c>
      <c r="AA9681">
        <v>986</v>
      </c>
      <c r="AB9681">
        <v>27625</v>
      </c>
      <c r="AC9681" t="s">
        <v>107</v>
      </c>
    </row>
    <row r="9682" spans="1:29" x14ac:dyDescent="0.3">
      <c r="A9682" s="1" t="s">
        <v>47</v>
      </c>
      <c r="B9682" t="s">
        <v>161</v>
      </c>
      <c r="C9682" t="s">
        <v>386</v>
      </c>
      <c r="D9682" t="s">
        <v>236</v>
      </c>
      <c r="E9682">
        <v>6</v>
      </c>
      <c r="F9682" t="s">
        <v>99</v>
      </c>
      <c r="G9682" t="s">
        <v>710</v>
      </c>
      <c r="H9682" t="s">
        <v>79</v>
      </c>
      <c r="I9682" t="s">
        <v>1593</v>
      </c>
      <c r="J9682" t="s">
        <v>524</v>
      </c>
      <c r="K9682" t="s">
        <v>20493</v>
      </c>
      <c r="L9682" t="s">
        <v>20494</v>
      </c>
      <c r="M9682" t="s">
        <v>167</v>
      </c>
      <c r="N9682" t="s">
        <v>94</v>
      </c>
      <c r="O9682">
        <v>12092</v>
      </c>
      <c r="P9682">
        <v>16311</v>
      </c>
      <c r="Q9682" t="s">
        <v>59</v>
      </c>
      <c r="R9682">
        <v>256</v>
      </c>
      <c r="S9682" s="2">
        <v>44661</v>
      </c>
      <c r="T9682" s="2">
        <v>44682</v>
      </c>
      <c r="U9682">
        <v>3130</v>
      </c>
      <c r="V9682" t="s">
        <v>106</v>
      </c>
      <c r="W9682">
        <v>462</v>
      </c>
      <c r="X9682" t="s">
        <v>60</v>
      </c>
      <c r="Y9682" t="s">
        <v>45</v>
      </c>
      <c r="Z9682">
        <v>0</v>
      </c>
      <c r="AA9682">
        <v>298</v>
      </c>
      <c r="AB9682">
        <v>15620</v>
      </c>
      <c r="AC9682" t="s">
        <v>73</v>
      </c>
    </row>
    <row r="9683" spans="1:29" x14ac:dyDescent="0.3">
      <c r="A9683" s="1" t="s">
        <v>47</v>
      </c>
      <c r="B9683" t="s">
        <v>161</v>
      </c>
      <c r="C9683" t="s">
        <v>614</v>
      </c>
      <c r="D9683" t="s">
        <v>178</v>
      </c>
      <c r="E9683">
        <v>7</v>
      </c>
      <c r="F9683" t="s">
        <v>186</v>
      </c>
      <c r="G9683" t="s">
        <v>535</v>
      </c>
      <c r="H9683" t="s">
        <v>79</v>
      </c>
      <c r="I9683" t="s">
        <v>2851</v>
      </c>
      <c r="J9683" t="s">
        <v>3306</v>
      </c>
      <c r="K9683" t="s">
        <v>20495</v>
      </c>
      <c r="L9683" t="s">
        <v>20496</v>
      </c>
      <c r="M9683" t="s">
        <v>192</v>
      </c>
      <c r="N9683" t="s">
        <v>40</v>
      </c>
      <c r="O9683">
        <v>26036</v>
      </c>
      <c r="P9683">
        <v>29208</v>
      </c>
      <c r="Q9683" t="s">
        <v>41</v>
      </c>
      <c r="R9683">
        <v>991</v>
      </c>
      <c r="S9683" s="2">
        <v>44871</v>
      </c>
      <c r="T9683" t="s">
        <v>42</v>
      </c>
      <c r="U9683">
        <v>0</v>
      </c>
      <c r="V9683" t="s">
        <v>85</v>
      </c>
      <c r="W9683">
        <v>479</v>
      </c>
      <c r="X9683" t="s">
        <v>44</v>
      </c>
      <c r="Y9683" t="s">
        <v>72</v>
      </c>
      <c r="Z9683">
        <v>0</v>
      </c>
      <c r="AA9683">
        <v>354</v>
      </c>
      <c r="AB9683">
        <v>29102</v>
      </c>
      <c r="AC9683" t="s">
        <v>46</v>
      </c>
    </row>
    <row r="9684" spans="1:29" x14ac:dyDescent="0.3">
      <c r="A9684" s="1" t="s">
        <v>47</v>
      </c>
      <c r="B9684" t="s">
        <v>48</v>
      </c>
      <c r="C9684" t="s">
        <v>432</v>
      </c>
      <c r="D9684" t="s">
        <v>76</v>
      </c>
      <c r="E9684">
        <v>9</v>
      </c>
      <c r="F9684" t="s">
        <v>221</v>
      </c>
      <c r="G9684" t="s">
        <v>222</v>
      </c>
      <c r="H9684" t="s">
        <v>79</v>
      </c>
      <c r="I9684" t="s">
        <v>265</v>
      </c>
      <c r="J9684" t="s">
        <v>1509</v>
      </c>
      <c r="K9684" t="s">
        <v>20497</v>
      </c>
      <c r="L9684" t="s">
        <v>20498</v>
      </c>
      <c r="M9684" t="s">
        <v>1479</v>
      </c>
      <c r="N9684" t="s">
        <v>58</v>
      </c>
      <c r="O9684">
        <v>2631</v>
      </c>
      <c r="P9684">
        <v>6035</v>
      </c>
      <c r="Q9684" t="s">
        <v>59</v>
      </c>
      <c r="R9684">
        <v>428</v>
      </c>
      <c r="S9684" s="2">
        <v>44422</v>
      </c>
      <c r="T9684" t="s">
        <v>42</v>
      </c>
      <c r="U9684">
        <v>13054</v>
      </c>
      <c r="V9684" t="s">
        <v>43</v>
      </c>
      <c r="W9684">
        <v>670</v>
      </c>
      <c r="X9684" t="s">
        <v>44</v>
      </c>
      <c r="Y9684" t="s">
        <v>72</v>
      </c>
      <c r="Z9684">
        <v>4966</v>
      </c>
      <c r="AA9684">
        <v>871</v>
      </c>
      <c r="AB9684">
        <v>5634</v>
      </c>
      <c r="AC9684" t="s">
        <v>107</v>
      </c>
    </row>
    <row r="9685" spans="1:29" x14ac:dyDescent="0.3">
      <c r="A9685" s="1" t="s">
        <v>47</v>
      </c>
      <c r="B9685" t="s">
        <v>48</v>
      </c>
      <c r="C9685" t="s">
        <v>7419</v>
      </c>
      <c r="D9685" t="s">
        <v>201</v>
      </c>
      <c r="E9685">
        <v>3</v>
      </c>
      <c r="F9685" t="s">
        <v>221</v>
      </c>
      <c r="G9685" t="s">
        <v>882</v>
      </c>
      <c r="H9685" t="s">
        <v>79</v>
      </c>
      <c r="I9685" t="s">
        <v>1705</v>
      </c>
      <c r="J9685" t="s">
        <v>4678</v>
      </c>
      <c r="K9685" t="s">
        <v>20499</v>
      </c>
      <c r="L9685" t="s">
        <v>20500</v>
      </c>
      <c r="M9685" t="s">
        <v>385</v>
      </c>
      <c r="N9685" t="s">
        <v>40</v>
      </c>
      <c r="O9685">
        <v>23173</v>
      </c>
      <c r="P9685">
        <v>26451</v>
      </c>
      <c r="Q9685" t="s">
        <v>95</v>
      </c>
      <c r="R9685">
        <v>54</v>
      </c>
      <c r="S9685" s="2">
        <v>44800</v>
      </c>
      <c r="T9685" s="2">
        <v>44801</v>
      </c>
      <c r="U9685">
        <v>0</v>
      </c>
      <c r="V9685" t="s">
        <v>85</v>
      </c>
      <c r="W9685">
        <v>698</v>
      </c>
      <c r="X9685" t="s">
        <v>60</v>
      </c>
      <c r="Y9685" t="s">
        <v>45</v>
      </c>
      <c r="Z9685">
        <v>0</v>
      </c>
      <c r="AA9685">
        <v>555</v>
      </c>
      <c r="AB9685">
        <v>26264</v>
      </c>
      <c r="AC9685" t="s">
        <v>107</v>
      </c>
    </row>
    <row r="9686" spans="1:29" x14ac:dyDescent="0.3">
      <c r="A9686" s="1" t="s">
        <v>47</v>
      </c>
      <c r="B9686" t="s">
        <v>176</v>
      </c>
      <c r="C9686" t="s">
        <v>2390</v>
      </c>
      <c r="D9686" t="s">
        <v>352</v>
      </c>
      <c r="E9686">
        <v>5</v>
      </c>
      <c r="F9686" t="s">
        <v>64</v>
      </c>
      <c r="G9686" t="s">
        <v>1599</v>
      </c>
      <c r="H9686" t="s">
        <v>35</v>
      </c>
      <c r="I9686" t="s">
        <v>1267</v>
      </c>
      <c r="J9686" t="s">
        <v>916</v>
      </c>
      <c r="K9686" t="s">
        <v>20501</v>
      </c>
      <c r="L9686" t="s">
        <v>20502</v>
      </c>
      <c r="M9686" t="s">
        <v>214</v>
      </c>
      <c r="N9686" t="s">
        <v>40</v>
      </c>
      <c r="O9686">
        <v>6336</v>
      </c>
      <c r="P9686">
        <v>10833</v>
      </c>
      <c r="Q9686" t="s">
        <v>41</v>
      </c>
      <c r="R9686">
        <v>231</v>
      </c>
      <c r="S9686" s="2">
        <v>44484</v>
      </c>
      <c r="T9686" s="2">
        <v>44489</v>
      </c>
      <c r="U9686">
        <v>0</v>
      </c>
      <c r="V9686" t="s">
        <v>106</v>
      </c>
      <c r="W9686">
        <v>514</v>
      </c>
      <c r="X9686" t="s">
        <v>60</v>
      </c>
      <c r="Y9686" t="s">
        <v>61</v>
      </c>
      <c r="Z9686">
        <v>0</v>
      </c>
      <c r="AA9686">
        <v>167</v>
      </c>
      <c r="AB9686">
        <v>6527</v>
      </c>
      <c r="AC9686" t="s">
        <v>73</v>
      </c>
    </row>
    <row r="9687" spans="1:29" x14ac:dyDescent="0.3">
      <c r="A9687" s="1" t="s">
        <v>47</v>
      </c>
      <c r="B9687" t="s">
        <v>234</v>
      </c>
      <c r="C9687" t="s">
        <v>853</v>
      </c>
      <c r="D9687" t="s">
        <v>76</v>
      </c>
      <c r="E9687">
        <v>5</v>
      </c>
      <c r="F9687" t="s">
        <v>271</v>
      </c>
      <c r="G9687" t="s">
        <v>495</v>
      </c>
      <c r="H9687" t="s">
        <v>35</v>
      </c>
      <c r="I9687" t="s">
        <v>19658</v>
      </c>
      <c r="J9687" t="s">
        <v>6379</v>
      </c>
      <c r="K9687" t="s">
        <v>20503</v>
      </c>
      <c r="L9687" t="s">
        <v>20504</v>
      </c>
      <c r="M9687" t="s">
        <v>746</v>
      </c>
      <c r="N9687" t="s">
        <v>84</v>
      </c>
      <c r="O9687">
        <v>19925</v>
      </c>
      <c r="P9687">
        <v>24881</v>
      </c>
      <c r="Q9687" t="s">
        <v>41</v>
      </c>
      <c r="R9687">
        <v>598</v>
      </c>
      <c r="S9687" s="2">
        <v>44973</v>
      </c>
      <c r="T9687" s="2">
        <v>44996</v>
      </c>
      <c r="U9687">
        <v>0</v>
      </c>
      <c r="V9687" t="s">
        <v>85</v>
      </c>
      <c r="W9687">
        <v>709</v>
      </c>
      <c r="X9687" t="s">
        <v>60</v>
      </c>
      <c r="Y9687" t="s">
        <v>72</v>
      </c>
      <c r="Z9687">
        <v>0</v>
      </c>
      <c r="AA9687">
        <v>852</v>
      </c>
      <c r="AB9687">
        <v>24212</v>
      </c>
      <c r="AC9687" t="s">
        <v>73</v>
      </c>
    </row>
    <row r="9688" spans="1:29" x14ac:dyDescent="0.3">
      <c r="A9688" s="1" t="s">
        <v>47</v>
      </c>
      <c r="B9688" t="s">
        <v>234</v>
      </c>
      <c r="C9688" t="s">
        <v>2589</v>
      </c>
      <c r="D9688" t="s">
        <v>76</v>
      </c>
      <c r="E9688">
        <v>4</v>
      </c>
      <c r="F9688" t="s">
        <v>99</v>
      </c>
      <c r="G9688" t="s">
        <v>1638</v>
      </c>
      <c r="H9688" t="s">
        <v>35</v>
      </c>
      <c r="I9688" t="s">
        <v>245</v>
      </c>
      <c r="J9688" t="s">
        <v>224</v>
      </c>
      <c r="K9688" t="s">
        <v>20505</v>
      </c>
      <c r="L9688" t="s">
        <v>20506</v>
      </c>
      <c r="M9688" t="s">
        <v>242</v>
      </c>
      <c r="N9688" t="s">
        <v>84</v>
      </c>
      <c r="O9688">
        <v>16263</v>
      </c>
      <c r="P9688">
        <v>19173</v>
      </c>
      <c r="Q9688" t="s">
        <v>41</v>
      </c>
      <c r="R9688">
        <v>891</v>
      </c>
      <c r="S9688" s="2">
        <v>45164</v>
      </c>
      <c r="T9688" t="s">
        <v>42</v>
      </c>
      <c r="U9688">
        <v>0</v>
      </c>
      <c r="V9688" t="s">
        <v>43</v>
      </c>
      <c r="W9688">
        <v>472</v>
      </c>
      <c r="X9688" t="s">
        <v>44</v>
      </c>
      <c r="Y9688" t="s">
        <v>72</v>
      </c>
      <c r="Z9688">
        <v>0</v>
      </c>
      <c r="AA9688">
        <v>98</v>
      </c>
      <c r="AB9688">
        <v>17269</v>
      </c>
      <c r="AC9688" t="s">
        <v>46</v>
      </c>
    </row>
    <row r="9689" spans="1:29" x14ac:dyDescent="0.3">
      <c r="A9689" s="1" t="s">
        <v>47</v>
      </c>
      <c r="B9689" t="s">
        <v>153</v>
      </c>
      <c r="C9689" t="s">
        <v>2366</v>
      </c>
      <c r="D9689" t="s">
        <v>110</v>
      </c>
      <c r="E9689">
        <v>2</v>
      </c>
      <c r="F9689" t="s">
        <v>33</v>
      </c>
      <c r="G9689" t="s">
        <v>111</v>
      </c>
      <c r="H9689" t="s">
        <v>35</v>
      </c>
      <c r="I9689" t="s">
        <v>838</v>
      </c>
      <c r="J9689" t="s">
        <v>1910</v>
      </c>
      <c r="K9689" t="s">
        <v>20507</v>
      </c>
      <c r="L9689" t="s">
        <v>20508</v>
      </c>
      <c r="M9689" t="s">
        <v>410</v>
      </c>
      <c r="N9689" t="s">
        <v>94</v>
      </c>
      <c r="O9689">
        <v>8069</v>
      </c>
      <c r="P9689">
        <v>12571</v>
      </c>
      <c r="Q9689" t="s">
        <v>59</v>
      </c>
      <c r="R9689">
        <v>63</v>
      </c>
      <c r="S9689" s="2">
        <v>44928</v>
      </c>
      <c r="T9689" s="2">
        <v>44945</v>
      </c>
      <c r="U9689">
        <v>27706</v>
      </c>
      <c r="V9689" t="s">
        <v>71</v>
      </c>
      <c r="W9689">
        <v>543</v>
      </c>
      <c r="X9689" t="s">
        <v>60</v>
      </c>
      <c r="Y9689" t="s">
        <v>45</v>
      </c>
      <c r="Z9689">
        <v>0</v>
      </c>
      <c r="AA9689">
        <v>975</v>
      </c>
      <c r="AB9689">
        <v>12118</v>
      </c>
      <c r="AC9689" t="s">
        <v>46</v>
      </c>
    </row>
    <row r="9690" spans="1:29" x14ac:dyDescent="0.3">
      <c r="A9690" s="1" t="s">
        <v>29</v>
      </c>
      <c r="B9690" t="s">
        <v>228</v>
      </c>
      <c r="C9690" t="s">
        <v>3751</v>
      </c>
      <c r="D9690" t="s">
        <v>155</v>
      </c>
      <c r="E9690">
        <v>9</v>
      </c>
      <c r="F9690" t="s">
        <v>129</v>
      </c>
      <c r="G9690" t="s">
        <v>944</v>
      </c>
      <c r="H9690" t="s">
        <v>79</v>
      </c>
      <c r="I9690" t="s">
        <v>565</v>
      </c>
      <c r="J9690" t="s">
        <v>428</v>
      </c>
      <c r="K9690">
        <f>1-74-595-1652</f>
        <v>-2320</v>
      </c>
      <c r="L9690" t="s">
        <v>20509</v>
      </c>
      <c r="M9690" t="s">
        <v>233</v>
      </c>
      <c r="N9690" t="s">
        <v>84</v>
      </c>
      <c r="O9690">
        <v>29416</v>
      </c>
      <c r="P9690">
        <v>32866</v>
      </c>
      <c r="Q9690" t="s">
        <v>59</v>
      </c>
      <c r="R9690">
        <v>968</v>
      </c>
      <c r="S9690" s="2">
        <v>44657</v>
      </c>
      <c r="T9690" t="s">
        <v>42</v>
      </c>
      <c r="U9690">
        <v>37063</v>
      </c>
      <c r="V9690" t="s">
        <v>71</v>
      </c>
      <c r="W9690">
        <v>591</v>
      </c>
      <c r="X9690" t="s">
        <v>44</v>
      </c>
      <c r="Y9690" t="s">
        <v>61</v>
      </c>
      <c r="Z9690">
        <v>0</v>
      </c>
      <c r="AA9690">
        <v>519</v>
      </c>
      <c r="AB9690">
        <v>29689</v>
      </c>
      <c r="AC9690" t="s">
        <v>107</v>
      </c>
    </row>
    <row r="9691" spans="1:29" x14ac:dyDescent="0.3">
      <c r="A9691" s="1" t="s">
        <v>47</v>
      </c>
      <c r="B9691" t="s">
        <v>153</v>
      </c>
      <c r="C9691" t="s">
        <v>747</v>
      </c>
      <c r="D9691" t="s">
        <v>32</v>
      </c>
      <c r="E9691">
        <v>1</v>
      </c>
      <c r="F9691" t="s">
        <v>99</v>
      </c>
      <c r="G9691" t="s">
        <v>558</v>
      </c>
      <c r="H9691" t="s">
        <v>79</v>
      </c>
      <c r="I9691" t="s">
        <v>216</v>
      </c>
      <c r="J9691" t="s">
        <v>3809</v>
      </c>
      <c r="K9691" t="s">
        <v>20510</v>
      </c>
      <c r="L9691" t="s">
        <v>20511</v>
      </c>
      <c r="M9691" t="s">
        <v>1208</v>
      </c>
      <c r="N9691" t="s">
        <v>40</v>
      </c>
      <c r="O9691">
        <v>15845</v>
      </c>
      <c r="P9691">
        <v>18018</v>
      </c>
      <c r="Q9691" t="s">
        <v>95</v>
      </c>
      <c r="R9691">
        <v>878</v>
      </c>
      <c r="S9691" s="2">
        <v>45277</v>
      </c>
      <c r="T9691" t="s">
        <v>42</v>
      </c>
      <c r="U9691">
        <v>0</v>
      </c>
      <c r="V9691" t="s">
        <v>106</v>
      </c>
      <c r="W9691">
        <v>427</v>
      </c>
      <c r="X9691" t="s">
        <v>44</v>
      </c>
      <c r="Y9691" t="s">
        <v>45</v>
      </c>
      <c r="Z9691">
        <v>0</v>
      </c>
      <c r="AA9691">
        <v>667</v>
      </c>
      <c r="AB9691">
        <v>18000</v>
      </c>
      <c r="AC9691" t="s">
        <v>73</v>
      </c>
    </row>
    <row r="9692" spans="1:29" x14ac:dyDescent="0.3">
      <c r="A9692" s="1" t="s">
        <v>47</v>
      </c>
      <c r="B9692" t="s">
        <v>48</v>
      </c>
      <c r="C9692" t="s">
        <v>284</v>
      </c>
      <c r="D9692" t="s">
        <v>98</v>
      </c>
      <c r="E9692">
        <v>6</v>
      </c>
      <c r="F9692" t="s">
        <v>129</v>
      </c>
      <c r="G9692" t="s">
        <v>1528</v>
      </c>
      <c r="H9692" t="s">
        <v>35</v>
      </c>
      <c r="I9692" t="s">
        <v>417</v>
      </c>
      <c r="J9692" t="s">
        <v>2670</v>
      </c>
      <c r="K9692" t="s">
        <v>20512</v>
      </c>
      <c r="L9692" t="s">
        <v>20513</v>
      </c>
      <c r="M9692" t="s">
        <v>2261</v>
      </c>
      <c r="N9692" t="s">
        <v>58</v>
      </c>
      <c r="O9692">
        <v>14590</v>
      </c>
      <c r="P9692">
        <v>17519</v>
      </c>
      <c r="Q9692" t="s">
        <v>95</v>
      </c>
      <c r="R9692">
        <v>923</v>
      </c>
      <c r="S9692" s="2">
        <v>44684</v>
      </c>
      <c r="T9692" t="s">
        <v>42</v>
      </c>
      <c r="U9692">
        <v>0</v>
      </c>
      <c r="V9692" t="s">
        <v>71</v>
      </c>
      <c r="W9692">
        <v>740</v>
      </c>
      <c r="X9692" t="s">
        <v>44</v>
      </c>
      <c r="Y9692" t="s">
        <v>61</v>
      </c>
      <c r="Z9692">
        <v>4392</v>
      </c>
      <c r="AA9692">
        <v>777</v>
      </c>
      <c r="AB9692">
        <v>17496</v>
      </c>
      <c r="AC9692" t="s">
        <v>46</v>
      </c>
    </row>
    <row r="9693" spans="1:29" x14ac:dyDescent="0.3">
      <c r="A9693" s="1" t="s">
        <v>29</v>
      </c>
      <c r="B9693" t="s">
        <v>74</v>
      </c>
      <c r="C9693" t="s">
        <v>1677</v>
      </c>
      <c r="D9693" t="s">
        <v>119</v>
      </c>
      <c r="E9693">
        <v>2</v>
      </c>
      <c r="F9693" t="s">
        <v>120</v>
      </c>
      <c r="G9693" t="s">
        <v>194</v>
      </c>
      <c r="H9693" t="s">
        <v>35</v>
      </c>
      <c r="I9693" t="s">
        <v>13671</v>
      </c>
      <c r="J9693" t="s">
        <v>1529</v>
      </c>
      <c r="K9693" t="s">
        <v>20514</v>
      </c>
      <c r="L9693" t="s">
        <v>7598</v>
      </c>
      <c r="M9693" t="s">
        <v>83</v>
      </c>
      <c r="N9693" t="s">
        <v>40</v>
      </c>
      <c r="O9693">
        <v>20668</v>
      </c>
      <c r="P9693">
        <v>23533</v>
      </c>
      <c r="Q9693" t="s">
        <v>59</v>
      </c>
      <c r="R9693">
        <v>727</v>
      </c>
      <c r="S9693" s="2">
        <v>44493</v>
      </c>
      <c r="T9693" t="s">
        <v>42</v>
      </c>
      <c r="U9693">
        <v>8964</v>
      </c>
      <c r="V9693" t="s">
        <v>43</v>
      </c>
      <c r="W9693">
        <v>506</v>
      </c>
      <c r="X9693" t="s">
        <v>44</v>
      </c>
      <c r="Y9693" t="s">
        <v>45</v>
      </c>
      <c r="Z9693">
        <v>0</v>
      </c>
      <c r="AA9693">
        <v>810</v>
      </c>
      <c r="AB9693">
        <v>22136</v>
      </c>
      <c r="AC9693" t="s">
        <v>107</v>
      </c>
    </row>
    <row r="9694" spans="1:29" x14ac:dyDescent="0.3">
      <c r="A9694" s="1" t="s">
        <v>29</v>
      </c>
      <c r="B9694" t="s">
        <v>393</v>
      </c>
      <c r="C9694" t="s">
        <v>2642</v>
      </c>
      <c r="D9694" t="s">
        <v>236</v>
      </c>
      <c r="E9694">
        <v>10</v>
      </c>
      <c r="F9694" t="s">
        <v>64</v>
      </c>
      <c r="G9694" t="s">
        <v>388</v>
      </c>
      <c r="H9694" t="s">
        <v>79</v>
      </c>
      <c r="I9694" t="s">
        <v>140</v>
      </c>
      <c r="J9694" t="s">
        <v>90</v>
      </c>
      <c r="K9694" t="s">
        <v>20515</v>
      </c>
      <c r="L9694" t="s">
        <v>20516</v>
      </c>
      <c r="M9694" t="s">
        <v>603</v>
      </c>
      <c r="N9694" t="s">
        <v>84</v>
      </c>
      <c r="O9694">
        <v>11515</v>
      </c>
      <c r="P9694">
        <v>16163</v>
      </c>
      <c r="Q9694" t="s">
        <v>95</v>
      </c>
      <c r="R9694">
        <v>447</v>
      </c>
      <c r="S9694" s="2">
        <v>44358</v>
      </c>
      <c r="T9694" s="2">
        <v>44383</v>
      </c>
      <c r="U9694">
        <v>0</v>
      </c>
      <c r="V9694" t="s">
        <v>43</v>
      </c>
      <c r="W9694">
        <v>621</v>
      </c>
      <c r="X9694" t="s">
        <v>60</v>
      </c>
      <c r="Y9694" t="s">
        <v>61</v>
      </c>
      <c r="Z9694">
        <v>0</v>
      </c>
      <c r="AA9694">
        <v>940</v>
      </c>
      <c r="AB9694">
        <v>13525</v>
      </c>
      <c r="AC9694" t="s">
        <v>107</v>
      </c>
    </row>
    <row r="9695" spans="1:29" x14ac:dyDescent="0.3">
      <c r="A9695" s="1" t="s">
        <v>47</v>
      </c>
      <c r="B9695" t="s">
        <v>136</v>
      </c>
      <c r="C9695" t="s">
        <v>1124</v>
      </c>
      <c r="D9695" t="s">
        <v>110</v>
      </c>
      <c r="E9695">
        <v>5</v>
      </c>
      <c r="F9695" t="s">
        <v>221</v>
      </c>
      <c r="G9695" t="s">
        <v>250</v>
      </c>
      <c r="H9695" t="s">
        <v>79</v>
      </c>
      <c r="I9695" t="s">
        <v>2132</v>
      </c>
      <c r="J9695" t="s">
        <v>610</v>
      </c>
      <c r="K9695" t="s">
        <v>20517</v>
      </c>
      <c r="L9695" t="s">
        <v>20518</v>
      </c>
      <c r="M9695" t="s">
        <v>1847</v>
      </c>
      <c r="N9695" t="s">
        <v>84</v>
      </c>
      <c r="O9695">
        <v>21072</v>
      </c>
      <c r="P9695">
        <v>24143</v>
      </c>
      <c r="Q9695" t="s">
        <v>59</v>
      </c>
      <c r="R9695">
        <v>436</v>
      </c>
      <c r="S9695" s="2">
        <v>44776</v>
      </c>
      <c r="T9695" s="2">
        <v>44778</v>
      </c>
      <c r="U9695">
        <v>23370</v>
      </c>
      <c r="V9695" t="s">
        <v>106</v>
      </c>
      <c r="W9695">
        <v>698</v>
      </c>
      <c r="X9695" t="s">
        <v>60</v>
      </c>
      <c r="Y9695" t="s">
        <v>45</v>
      </c>
      <c r="Z9695">
        <v>0</v>
      </c>
      <c r="AA9695">
        <v>874</v>
      </c>
      <c r="AB9695">
        <v>22439</v>
      </c>
      <c r="AC9695" t="s">
        <v>73</v>
      </c>
    </row>
    <row r="9696" spans="1:29" x14ac:dyDescent="0.3">
      <c r="A9696" s="1" t="s">
        <v>47</v>
      </c>
      <c r="B9696" t="s">
        <v>48</v>
      </c>
      <c r="C9696" t="s">
        <v>4088</v>
      </c>
      <c r="D9696" t="s">
        <v>352</v>
      </c>
      <c r="E9696">
        <v>5</v>
      </c>
      <c r="F9696" t="s">
        <v>99</v>
      </c>
      <c r="G9696" t="s">
        <v>724</v>
      </c>
      <c r="H9696" t="s">
        <v>79</v>
      </c>
      <c r="I9696" t="s">
        <v>739</v>
      </c>
      <c r="J9696" t="s">
        <v>224</v>
      </c>
      <c r="K9696" t="s">
        <v>20519</v>
      </c>
      <c r="L9696" t="s">
        <v>20520</v>
      </c>
      <c r="M9696" t="s">
        <v>303</v>
      </c>
      <c r="N9696" t="s">
        <v>94</v>
      </c>
      <c r="O9696">
        <v>12777</v>
      </c>
      <c r="P9696">
        <v>16308</v>
      </c>
      <c r="Q9696" t="s">
        <v>59</v>
      </c>
      <c r="R9696">
        <v>899</v>
      </c>
      <c r="S9696" s="2">
        <v>44379</v>
      </c>
      <c r="T9696" s="2">
        <v>44396</v>
      </c>
      <c r="U9696">
        <v>12846</v>
      </c>
      <c r="V9696" t="s">
        <v>71</v>
      </c>
      <c r="W9696">
        <v>832</v>
      </c>
      <c r="X9696" t="s">
        <v>60</v>
      </c>
      <c r="Y9696" t="s">
        <v>61</v>
      </c>
      <c r="Z9696">
        <v>0</v>
      </c>
      <c r="AA9696">
        <v>680</v>
      </c>
      <c r="AB9696">
        <v>16103</v>
      </c>
      <c r="AC9696" t="s">
        <v>73</v>
      </c>
    </row>
    <row r="9697" spans="1:29" x14ac:dyDescent="0.3">
      <c r="A9697" s="1" t="s">
        <v>47</v>
      </c>
      <c r="B9697" t="s">
        <v>145</v>
      </c>
      <c r="C9697" t="s">
        <v>1527</v>
      </c>
      <c r="D9697" t="s">
        <v>155</v>
      </c>
      <c r="E9697">
        <v>5</v>
      </c>
      <c r="F9697" t="s">
        <v>51</v>
      </c>
      <c r="G9697" t="s">
        <v>52</v>
      </c>
      <c r="H9697" t="s">
        <v>35</v>
      </c>
      <c r="I9697" t="s">
        <v>735</v>
      </c>
      <c r="J9697" t="s">
        <v>1462</v>
      </c>
      <c r="K9697" t="s">
        <v>20521</v>
      </c>
      <c r="L9697" t="s">
        <v>20522</v>
      </c>
      <c r="M9697" t="s">
        <v>2965</v>
      </c>
      <c r="N9697" t="s">
        <v>94</v>
      </c>
      <c r="O9697">
        <v>6307</v>
      </c>
      <c r="P9697">
        <v>10038</v>
      </c>
      <c r="Q9697" t="s">
        <v>41</v>
      </c>
      <c r="R9697">
        <v>818</v>
      </c>
      <c r="S9697" s="2">
        <v>44659</v>
      </c>
      <c r="T9697" s="2">
        <v>44665</v>
      </c>
      <c r="U9697">
        <v>0</v>
      </c>
      <c r="V9697" t="s">
        <v>43</v>
      </c>
      <c r="W9697">
        <v>436</v>
      </c>
      <c r="X9697" t="s">
        <v>60</v>
      </c>
      <c r="Y9697" t="s">
        <v>61</v>
      </c>
      <c r="Z9697">
        <v>0</v>
      </c>
      <c r="AA9697">
        <v>271</v>
      </c>
      <c r="AB9697">
        <v>7857</v>
      </c>
      <c r="AC9697" t="s">
        <v>46</v>
      </c>
    </row>
    <row r="9698" spans="1:29" x14ac:dyDescent="0.3">
      <c r="A9698" s="1" t="s">
        <v>47</v>
      </c>
      <c r="B9698" t="s">
        <v>145</v>
      </c>
      <c r="C9698" t="s">
        <v>146</v>
      </c>
      <c r="D9698" t="s">
        <v>32</v>
      </c>
      <c r="E9698">
        <v>3</v>
      </c>
      <c r="F9698" t="s">
        <v>186</v>
      </c>
      <c r="G9698" t="s">
        <v>650</v>
      </c>
      <c r="H9698" t="s">
        <v>79</v>
      </c>
      <c r="I9698" t="s">
        <v>2753</v>
      </c>
      <c r="J9698" t="s">
        <v>4085</v>
      </c>
      <c r="K9698" t="s">
        <v>20523</v>
      </c>
      <c r="L9698" t="s">
        <v>20524</v>
      </c>
      <c r="M9698" t="s">
        <v>499</v>
      </c>
      <c r="N9698" t="s">
        <v>40</v>
      </c>
      <c r="O9698">
        <v>19119</v>
      </c>
      <c r="P9698">
        <v>21435</v>
      </c>
      <c r="Q9698" t="s">
        <v>59</v>
      </c>
      <c r="R9698">
        <v>261</v>
      </c>
      <c r="S9698" s="2">
        <v>45132</v>
      </c>
      <c r="T9698" t="s">
        <v>42</v>
      </c>
      <c r="U9698">
        <v>33739</v>
      </c>
      <c r="V9698" t="s">
        <v>85</v>
      </c>
      <c r="W9698">
        <v>501</v>
      </c>
      <c r="X9698" t="s">
        <v>44</v>
      </c>
      <c r="Y9698" t="s">
        <v>72</v>
      </c>
      <c r="Z9698">
        <v>0</v>
      </c>
      <c r="AA9698">
        <v>764</v>
      </c>
      <c r="AB9698">
        <v>20216</v>
      </c>
      <c r="AC9698" t="s">
        <v>46</v>
      </c>
    </row>
    <row r="9699" spans="1:29" x14ac:dyDescent="0.3">
      <c r="A9699" s="1" t="s">
        <v>29</v>
      </c>
      <c r="B9699" t="s">
        <v>86</v>
      </c>
      <c r="C9699" t="s">
        <v>87</v>
      </c>
      <c r="D9699" t="s">
        <v>119</v>
      </c>
      <c r="E9699">
        <v>10</v>
      </c>
      <c r="F9699" t="s">
        <v>77</v>
      </c>
      <c r="G9699" t="s">
        <v>932</v>
      </c>
      <c r="H9699" t="s">
        <v>35</v>
      </c>
      <c r="I9699" t="s">
        <v>458</v>
      </c>
      <c r="J9699" t="s">
        <v>14725</v>
      </c>
      <c r="K9699" t="s">
        <v>20525</v>
      </c>
      <c r="L9699" t="s">
        <v>20526</v>
      </c>
      <c r="M9699" t="s">
        <v>350</v>
      </c>
      <c r="N9699" t="s">
        <v>84</v>
      </c>
      <c r="O9699">
        <v>20432</v>
      </c>
      <c r="P9699">
        <v>24008</v>
      </c>
      <c r="Q9699" t="s">
        <v>59</v>
      </c>
      <c r="R9699">
        <v>940</v>
      </c>
      <c r="S9699" s="2">
        <v>45216</v>
      </c>
      <c r="T9699" t="s">
        <v>42</v>
      </c>
      <c r="U9699">
        <v>13547</v>
      </c>
      <c r="V9699" t="s">
        <v>106</v>
      </c>
      <c r="W9699">
        <v>543</v>
      </c>
      <c r="X9699" t="s">
        <v>44</v>
      </c>
      <c r="Y9699" t="s">
        <v>61</v>
      </c>
      <c r="Z9699">
        <v>0</v>
      </c>
      <c r="AA9699">
        <v>307</v>
      </c>
      <c r="AB9699">
        <v>21227</v>
      </c>
      <c r="AC9699" t="s">
        <v>73</v>
      </c>
    </row>
    <row r="9700" spans="1:29" x14ac:dyDescent="0.3">
      <c r="A9700" s="1" t="s">
        <v>47</v>
      </c>
      <c r="B9700" t="s">
        <v>145</v>
      </c>
      <c r="C9700" t="s">
        <v>528</v>
      </c>
      <c r="D9700" t="s">
        <v>352</v>
      </c>
      <c r="E9700">
        <v>3</v>
      </c>
      <c r="F9700" t="s">
        <v>77</v>
      </c>
      <c r="G9700" t="s">
        <v>264</v>
      </c>
      <c r="H9700" t="s">
        <v>35</v>
      </c>
      <c r="I9700" t="s">
        <v>490</v>
      </c>
      <c r="J9700" t="s">
        <v>657</v>
      </c>
      <c r="K9700" t="s">
        <v>20527</v>
      </c>
      <c r="L9700" t="s">
        <v>20528</v>
      </c>
      <c r="M9700" t="s">
        <v>152</v>
      </c>
      <c r="N9700" t="s">
        <v>84</v>
      </c>
      <c r="O9700">
        <v>25846</v>
      </c>
      <c r="P9700">
        <v>30487</v>
      </c>
      <c r="Q9700" t="s">
        <v>59</v>
      </c>
      <c r="R9700">
        <v>812</v>
      </c>
      <c r="S9700" s="2">
        <v>44768</v>
      </c>
      <c r="T9700" s="2">
        <v>44789</v>
      </c>
      <c r="U9700">
        <v>40485</v>
      </c>
      <c r="V9700" t="s">
        <v>85</v>
      </c>
      <c r="W9700">
        <v>830</v>
      </c>
      <c r="X9700" t="s">
        <v>60</v>
      </c>
      <c r="Y9700" t="s">
        <v>61</v>
      </c>
      <c r="Z9700">
        <v>0</v>
      </c>
      <c r="AA9700">
        <v>563</v>
      </c>
      <c r="AB9700">
        <v>29351</v>
      </c>
      <c r="AC9700" t="s">
        <v>73</v>
      </c>
    </row>
    <row r="9701" spans="1:29" x14ac:dyDescent="0.3">
      <c r="A9701" s="1" t="s">
        <v>47</v>
      </c>
      <c r="B9701" t="s">
        <v>108</v>
      </c>
      <c r="C9701" t="s">
        <v>1763</v>
      </c>
      <c r="D9701" t="s">
        <v>98</v>
      </c>
      <c r="E9701">
        <v>4</v>
      </c>
      <c r="F9701" t="s">
        <v>271</v>
      </c>
      <c r="G9701" t="s">
        <v>715</v>
      </c>
      <c r="H9701" t="s">
        <v>79</v>
      </c>
      <c r="I9701" t="s">
        <v>336</v>
      </c>
      <c r="J9701" t="s">
        <v>3409</v>
      </c>
      <c r="K9701" t="s">
        <v>20529</v>
      </c>
      <c r="L9701" t="s">
        <v>20530</v>
      </c>
      <c r="M9701" t="s">
        <v>1768</v>
      </c>
      <c r="N9701" t="s">
        <v>40</v>
      </c>
      <c r="O9701">
        <v>5416</v>
      </c>
      <c r="P9701">
        <v>7888</v>
      </c>
      <c r="Q9701" t="s">
        <v>41</v>
      </c>
      <c r="R9701">
        <v>55</v>
      </c>
      <c r="S9701" s="2">
        <v>45177</v>
      </c>
      <c r="T9701" s="2">
        <v>45195</v>
      </c>
      <c r="U9701">
        <v>0</v>
      </c>
      <c r="V9701" t="s">
        <v>71</v>
      </c>
      <c r="W9701">
        <v>510</v>
      </c>
      <c r="X9701" t="s">
        <v>60</v>
      </c>
      <c r="Y9701" t="s">
        <v>61</v>
      </c>
      <c r="Z9701">
        <v>0</v>
      </c>
      <c r="AA9701">
        <v>173</v>
      </c>
      <c r="AB9701">
        <v>6732</v>
      </c>
      <c r="AC9701" t="s">
        <v>46</v>
      </c>
    </row>
    <row r="9702" spans="1:29" x14ac:dyDescent="0.3">
      <c r="A9702" s="1" t="s">
        <v>29</v>
      </c>
      <c r="B9702" t="s">
        <v>30</v>
      </c>
      <c r="C9702" t="s">
        <v>2396</v>
      </c>
      <c r="D9702" t="s">
        <v>178</v>
      </c>
      <c r="E9702">
        <v>4</v>
      </c>
      <c r="F9702" t="s">
        <v>33</v>
      </c>
      <c r="G9702" t="s">
        <v>451</v>
      </c>
      <c r="H9702" t="s">
        <v>79</v>
      </c>
      <c r="I9702" t="s">
        <v>412</v>
      </c>
      <c r="J9702" t="s">
        <v>2522</v>
      </c>
      <c r="K9702">
        <v>8319801039</v>
      </c>
      <c r="L9702" t="s">
        <v>20531</v>
      </c>
      <c r="M9702" t="s">
        <v>825</v>
      </c>
      <c r="N9702" t="s">
        <v>94</v>
      </c>
      <c r="O9702">
        <v>2895</v>
      </c>
      <c r="P9702">
        <v>6746</v>
      </c>
      <c r="Q9702" t="s">
        <v>59</v>
      </c>
      <c r="R9702">
        <v>300</v>
      </c>
      <c r="S9702" s="2">
        <v>45047</v>
      </c>
      <c r="T9702" t="s">
        <v>42</v>
      </c>
      <c r="U9702">
        <v>12397</v>
      </c>
      <c r="V9702" t="s">
        <v>71</v>
      </c>
      <c r="W9702">
        <v>466</v>
      </c>
      <c r="X9702" t="s">
        <v>44</v>
      </c>
      <c r="Y9702" t="s">
        <v>45</v>
      </c>
      <c r="Z9702">
        <v>0</v>
      </c>
      <c r="AA9702">
        <v>206</v>
      </c>
      <c r="AB9702">
        <v>4434</v>
      </c>
      <c r="AC9702" t="s">
        <v>107</v>
      </c>
    </row>
    <row r="9703" spans="1:29" x14ac:dyDescent="0.3">
      <c r="A9703" s="1" t="s">
        <v>47</v>
      </c>
      <c r="B9703" t="s">
        <v>108</v>
      </c>
      <c r="C9703" t="s">
        <v>709</v>
      </c>
      <c r="D9703" t="s">
        <v>138</v>
      </c>
      <c r="E9703">
        <v>2</v>
      </c>
      <c r="F9703" t="s">
        <v>64</v>
      </c>
      <c r="G9703" t="s">
        <v>783</v>
      </c>
      <c r="H9703" t="s">
        <v>35</v>
      </c>
      <c r="I9703" t="s">
        <v>4153</v>
      </c>
      <c r="J9703" t="s">
        <v>354</v>
      </c>
      <c r="K9703" t="s">
        <v>20532</v>
      </c>
      <c r="L9703" t="s">
        <v>14520</v>
      </c>
      <c r="M9703" t="s">
        <v>1422</v>
      </c>
      <c r="N9703" t="s">
        <v>94</v>
      </c>
      <c r="O9703">
        <v>23289</v>
      </c>
      <c r="P9703">
        <v>26345</v>
      </c>
      <c r="Q9703" t="s">
        <v>95</v>
      </c>
      <c r="R9703">
        <v>274</v>
      </c>
      <c r="S9703" s="2">
        <v>45164</v>
      </c>
      <c r="T9703" s="2">
        <v>45193</v>
      </c>
      <c r="U9703">
        <v>0</v>
      </c>
      <c r="V9703" t="s">
        <v>106</v>
      </c>
      <c r="W9703">
        <v>582</v>
      </c>
      <c r="X9703" t="s">
        <v>60</v>
      </c>
      <c r="Y9703" t="s">
        <v>72</v>
      </c>
      <c r="Z9703">
        <v>0</v>
      </c>
      <c r="AA9703">
        <v>589</v>
      </c>
      <c r="AB9703">
        <v>24608</v>
      </c>
      <c r="AC9703" t="s">
        <v>46</v>
      </c>
    </row>
    <row r="9704" spans="1:29" x14ac:dyDescent="0.3">
      <c r="A9704" s="1" t="s">
        <v>47</v>
      </c>
      <c r="B9704" t="s">
        <v>153</v>
      </c>
      <c r="C9704" t="s">
        <v>9255</v>
      </c>
      <c r="D9704" t="s">
        <v>76</v>
      </c>
      <c r="E9704">
        <v>4</v>
      </c>
      <c r="F9704" t="s">
        <v>271</v>
      </c>
      <c r="G9704" t="s">
        <v>1298</v>
      </c>
      <c r="H9704" t="s">
        <v>79</v>
      </c>
      <c r="I9704" t="s">
        <v>4192</v>
      </c>
      <c r="J9704" t="s">
        <v>4051</v>
      </c>
      <c r="K9704" t="s">
        <v>20533</v>
      </c>
      <c r="L9704" t="s">
        <v>20534</v>
      </c>
      <c r="M9704" t="s">
        <v>860</v>
      </c>
      <c r="N9704" t="s">
        <v>40</v>
      </c>
      <c r="O9704">
        <v>24783</v>
      </c>
      <c r="P9704">
        <v>29021</v>
      </c>
      <c r="Q9704" t="s">
        <v>59</v>
      </c>
      <c r="R9704">
        <v>999</v>
      </c>
      <c r="S9704" s="2">
        <v>44639</v>
      </c>
      <c r="T9704" t="s">
        <v>42</v>
      </c>
      <c r="U9704">
        <v>47568</v>
      </c>
      <c r="V9704" t="s">
        <v>85</v>
      </c>
      <c r="W9704">
        <v>742</v>
      </c>
      <c r="X9704" t="s">
        <v>44</v>
      </c>
      <c r="Y9704" t="s">
        <v>61</v>
      </c>
      <c r="Z9704">
        <v>0</v>
      </c>
      <c r="AA9704">
        <v>680</v>
      </c>
      <c r="AB9704">
        <v>27205</v>
      </c>
      <c r="AC9704" t="s">
        <v>73</v>
      </c>
    </row>
    <row r="9705" spans="1:29" x14ac:dyDescent="0.3">
      <c r="A9705" s="1" t="s">
        <v>47</v>
      </c>
      <c r="B9705" t="s">
        <v>48</v>
      </c>
      <c r="C9705" t="s">
        <v>801</v>
      </c>
      <c r="D9705" t="s">
        <v>119</v>
      </c>
      <c r="E9705">
        <v>7</v>
      </c>
      <c r="F9705" t="s">
        <v>271</v>
      </c>
      <c r="G9705" t="s">
        <v>1060</v>
      </c>
      <c r="H9705" t="s">
        <v>35</v>
      </c>
      <c r="I9705" t="s">
        <v>7842</v>
      </c>
      <c r="J9705" t="s">
        <v>514</v>
      </c>
      <c r="K9705" t="s">
        <v>20535</v>
      </c>
      <c r="L9705" t="s">
        <v>20536</v>
      </c>
      <c r="M9705" t="s">
        <v>220</v>
      </c>
      <c r="N9705" t="s">
        <v>84</v>
      </c>
      <c r="O9705">
        <v>18865</v>
      </c>
      <c r="P9705">
        <v>22013</v>
      </c>
      <c r="Q9705" t="s">
        <v>41</v>
      </c>
      <c r="R9705">
        <v>620</v>
      </c>
      <c r="S9705" s="2">
        <v>44990</v>
      </c>
      <c r="T9705" t="s">
        <v>42</v>
      </c>
      <c r="U9705">
        <v>0</v>
      </c>
      <c r="V9705" t="s">
        <v>106</v>
      </c>
      <c r="W9705">
        <v>663</v>
      </c>
      <c r="X9705" t="s">
        <v>44</v>
      </c>
      <c r="Y9705" t="s">
        <v>61</v>
      </c>
      <c r="Z9705">
        <v>0</v>
      </c>
      <c r="AA9705">
        <v>111</v>
      </c>
      <c r="AB9705">
        <v>21213</v>
      </c>
      <c r="AC9705" t="s">
        <v>73</v>
      </c>
    </row>
    <row r="9706" spans="1:29" x14ac:dyDescent="0.3">
      <c r="A9706" s="1" t="s">
        <v>47</v>
      </c>
      <c r="B9706" t="s">
        <v>161</v>
      </c>
      <c r="C9706" t="s">
        <v>2359</v>
      </c>
      <c r="D9706" t="s">
        <v>128</v>
      </c>
      <c r="E9706">
        <v>10</v>
      </c>
      <c r="F9706" t="s">
        <v>120</v>
      </c>
      <c r="G9706" t="s">
        <v>543</v>
      </c>
      <c r="H9706" t="s">
        <v>35</v>
      </c>
      <c r="I9706" t="s">
        <v>140</v>
      </c>
      <c r="J9706" t="s">
        <v>3218</v>
      </c>
      <c r="K9706" t="s">
        <v>20537</v>
      </c>
      <c r="L9706" t="s">
        <v>20538</v>
      </c>
      <c r="M9706" t="s">
        <v>2032</v>
      </c>
      <c r="N9706" t="s">
        <v>40</v>
      </c>
      <c r="O9706">
        <v>6336</v>
      </c>
      <c r="P9706">
        <v>10198</v>
      </c>
      <c r="Q9706" t="s">
        <v>41</v>
      </c>
      <c r="R9706">
        <v>469</v>
      </c>
      <c r="S9706" s="2">
        <v>44743</v>
      </c>
      <c r="T9706" t="s">
        <v>42</v>
      </c>
      <c r="U9706">
        <v>0</v>
      </c>
      <c r="V9706" t="s">
        <v>106</v>
      </c>
      <c r="W9706">
        <v>809</v>
      </c>
      <c r="X9706" t="s">
        <v>44</v>
      </c>
      <c r="Y9706" t="s">
        <v>45</v>
      </c>
      <c r="Z9706">
        <v>0</v>
      </c>
      <c r="AA9706">
        <v>65</v>
      </c>
      <c r="AB9706">
        <v>7158</v>
      </c>
      <c r="AC9706" t="s">
        <v>46</v>
      </c>
    </row>
    <row r="9707" spans="1:29" x14ac:dyDescent="0.3">
      <c r="A9707" s="1" t="s">
        <v>29</v>
      </c>
      <c r="B9707" t="s">
        <v>74</v>
      </c>
      <c r="C9707" t="s">
        <v>1317</v>
      </c>
      <c r="D9707" t="s">
        <v>236</v>
      </c>
      <c r="E9707">
        <v>4</v>
      </c>
      <c r="F9707" t="s">
        <v>33</v>
      </c>
      <c r="G9707" t="s">
        <v>848</v>
      </c>
      <c r="H9707" t="s">
        <v>35</v>
      </c>
      <c r="I9707" t="s">
        <v>1817</v>
      </c>
      <c r="J9707" t="s">
        <v>5432</v>
      </c>
      <c r="K9707" t="s">
        <v>20539</v>
      </c>
      <c r="L9707" t="s">
        <v>20540</v>
      </c>
      <c r="M9707" t="s">
        <v>1718</v>
      </c>
      <c r="N9707" t="s">
        <v>58</v>
      </c>
      <c r="O9707">
        <v>13916</v>
      </c>
      <c r="P9707">
        <v>17049</v>
      </c>
      <c r="Q9707" t="s">
        <v>95</v>
      </c>
      <c r="R9707">
        <v>605</v>
      </c>
      <c r="S9707" s="2">
        <v>45159</v>
      </c>
      <c r="T9707" s="2">
        <v>45173</v>
      </c>
      <c r="U9707">
        <v>0</v>
      </c>
      <c r="V9707" t="s">
        <v>85</v>
      </c>
      <c r="W9707">
        <v>425</v>
      </c>
      <c r="X9707" t="s">
        <v>60</v>
      </c>
      <c r="Y9707" t="s">
        <v>61</v>
      </c>
      <c r="Z9707">
        <v>3768</v>
      </c>
      <c r="AA9707">
        <v>437</v>
      </c>
      <c r="AB9707">
        <v>16352</v>
      </c>
      <c r="AC9707" t="s">
        <v>107</v>
      </c>
    </row>
    <row r="9708" spans="1:29" x14ac:dyDescent="0.3">
      <c r="A9708" s="1" t="s">
        <v>47</v>
      </c>
      <c r="B9708" t="s">
        <v>48</v>
      </c>
      <c r="C9708" t="s">
        <v>381</v>
      </c>
      <c r="D9708" t="s">
        <v>50</v>
      </c>
      <c r="E9708">
        <v>3</v>
      </c>
      <c r="F9708" t="s">
        <v>33</v>
      </c>
      <c r="G9708" t="s">
        <v>179</v>
      </c>
      <c r="H9708" t="s">
        <v>79</v>
      </c>
      <c r="I9708" t="s">
        <v>464</v>
      </c>
      <c r="J9708" t="s">
        <v>674</v>
      </c>
      <c r="K9708" t="s">
        <v>20541</v>
      </c>
      <c r="L9708" t="s">
        <v>20542</v>
      </c>
      <c r="M9708" t="s">
        <v>648</v>
      </c>
      <c r="N9708" t="s">
        <v>94</v>
      </c>
      <c r="O9708">
        <v>21574</v>
      </c>
      <c r="P9708">
        <v>24265</v>
      </c>
      <c r="Q9708" t="s">
        <v>59</v>
      </c>
      <c r="R9708">
        <v>352</v>
      </c>
      <c r="S9708" s="2">
        <v>44949</v>
      </c>
      <c r="T9708" t="s">
        <v>42</v>
      </c>
      <c r="U9708">
        <v>3850</v>
      </c>
      <c r="V9708" t="s">
        <v>106</v>
      </c>
      <c r="W9708">
        <v>563</v>
      </c>
      <c r="X9708" t="s">
        <v>44</v>
      </c>
      <c r="Y9708" t="s">
        <v>45</v>
      </c>
      <c r="Z9708">
        <v>0</v>
      </c>
      <c r="AA9708">
        <v>832</v>
      </c>
      <c r="AB9708">
        <v>23086</v>
      </c>
      <c r="AC9708" t="s">
        <v>46</v>
      </c>
    </row>
    <row r="9709" spans="1:29" x14ac:dyDescent="0.3">
      <c r="A9709" s="1" t="s">
        <v>29</v>
      </c>
      <c r="B9709" t="s">
        <v>86</v>
      </c>
      <c r="C9709" t="s">
        <v>1621</v>
      </c>
      <c r="D9709" t="s">
        <v>201</v>
      </c>
      <c r="E9709">
        <v>7</v>
      </c>
      <c r="F9709" t="s">
        <v>129</v>
      </c>
      <c r="G9709" t="s">
        <v>395</v>
      </c>
      <c r="H9709" t="s">
        <v>35</v>
      </c>
      <c r="I9709" t="s">
        <v>9145</v>
      </c>
      <c r="J9709" t="s">
        <v>2833</v>
      </c>
      <c r="K9709" t="s">
        <v>20543</v>
      </c>
      <c r="L9709" t="s">
        <v>9653</v>
      </c>
      <c r="M9709" t="s">
        <v>2131</v>
      </c>
      <c r="N9709" t="s">
        <v>40</v>
      </c>
      <c r="O9709">
        <v>9432</v>
      </c>
      <c r="P9709">
        <v>12648</v>
      </c>
      <c r="Q9709" t="s">
        <v>41</v>
      </c>
      <c r="R9709">
        <v>286</v>
      </c>
      <c r="S9709" s="2">
        <v>44340</v>
      </c>
      <c r="T9709" t="s">
        <v>42</v>
      </c>
      <c r="U9709">
        <v>0</v>
      </c>
      <c r="V9709" t="s">
        <v>85</v>
      </c>
      <c r="W9709">
        <v>786</v>
      </c>
      <c r="X9709" t="s">
        <v>44</v>
      </c>
      <c r="Y9709" t="s">
        <v>61</v>
      </c>
      <c r="Z9709">
        <v>0</v>
      </c>
      <c r="AA9709">
        <v>625</v>
      </c>
      <c r="AB9709">
        <v>11338</v>
      </c>
      <c r="AC9709" t="s">
        <v>73</v>
      </c>
    </row>
    <row r="9710" spans="1:29" x14ac:dyDescent="0.3">
      <c r="A9710" s="1" t="s">
        <v>47</v>
      </c>
      <c r="B9710" t="s">
        <v>108</v>
      </c>
      <c r="C9710" t="s">
        <v>1763</v>
      </c>
      <c r="D9710" t="s">
        <v>201</v>
      </c>
      <c r="E9710">
        <v>8</v>
      </c>
      <c r="F9710" t="s">
        <v>129</v>
      </c>
      <c r="G9710" t="s">
        <v>944</v>
      </c>
      <c r="H9710" t="s">
        <v>35</v>
      </c>
      <c r="I9710" t="s">
        <v>6212</v>
      </c>
      <c r="J9710" t="s">
        <v>748</v>
      </c>
      <c r="K9710" t="s">
        <v>20544</v>
      </c>
      <c r="L9710" t="s">
        <v>20545</v>
      </c>
      <c r="M9710" t="s">
        <v>1768</v>
      </c>
      <c r="N9710" t="s">
        <v>40</v>
      </c>
      <c r="O9710">
        <v>27654</v>
      </c>
      <c r="P9710">
        <v>32033</v>
      </c>
      <c r="Q9710" t="s">
        <v>95</v>
      </c>
      <c r="R9710">
        <v>871</v>
      </c>
      <c r="S9710" s="2">
        <v>44373</v>
      </c>
      <c r="T9710" t="s">
        <v>42</v>
      </c>
      <c r="U9710">
        <v>0</v>
      </c>
      <c r="V9710" t="s">
        <v>106</v>
      </c>
      <c r="W9710">
        <v>816</v>
      </c>
      <c r="X9710" t="s">
        <v>44</v>
      </c>
      <c r="Y9710" t="s">
        <v>72</v>
      </c>
      <c r="Z9710">
        <v>0</v>
      </c>
      <c r="AA9710">
        <v>516</v>
      </c>
      <c r="AB9710">
        <v>28842</v>
      </c>
      <c r="AC9710" t="s">
        <v>107</v>
      </c>
    </row>
    <row r="9711" spans="1:29" x14ac:dyDescent="0.3">
      <c r="A9711" s="1" t="s">
        <v>47</v>
      </c>
      <c r="B9711" t="s">
        <v>176</v>
      </c>
      <c r="C9711" t="s">
        <v>422</v>
      </c>
      <c r="D9711" t="s">
        <v>76</v>
      </c>
      <c r="E9711">
        <v>10</v>
      </c>
      <c r="F9711" t="s">
        <v>33</v>
      </c>
      <c r="G9711" t="s">
        <v>139</v>
      </c>
      <c r="H9711" t="s">
        <v>35</v>
      </c>
      <c r="I9711" t="s">
        <v>1804</v>
      </c>
      <c r="J9711" t="s">
        <v>693</v>
      </c>
      <c r="K9711" t="s">
        <v>20546</v>
      </c>
      <c r="L9711" t="s">
        <v>20547</v>
      </c>
      <c r="M9711" t="s">
        <v>887</v>
      </c>
      <c r="N9711" t="s">
        <v>40</v>
      </c>
      <c r="O9711">
        <v>7701</v>
      </c>
      <c r="P9711">
        <v>12185</v>
      </c>
      <c r="Q9711" t="s">
        <v>41</v>
      </c>
      <c r="R9711">
        <v>738</v>
      </c>
      <c r="S9711" s="2">
        <v>44555</v>
      </c>
      <c r="T9711" t="s">
        <v>42</v>
      </c>
      <c r="U9711">
        <v>0</v>
      </c>
      <c r="V9711" t="s">
        <v>85</v>
      </c>
      <c r="W9711">
        <v>453</v>
      </c>
      <c r="X9711" t="s">
        <v>44</v>
      </c>
      <c r="Y9711" t="s">
        <v>61</v>
      </c>
      <c r="Z9711">
        <v>0</v>
      </c>
      <c r="AA9711">
        <v>776</v>
      </c>
      <c r="AB9711">
        <v>10449</v>
      </c>
      <c r="AC9711" t="s">
        <v>73</v>
      </c>
    </row>
    <row r="9712" spans="1:29" x14ac:dyDescent="0.3">
      <c r="A9712" s="1" t="s">
        <v>47</v>
      </c>
      <c r="B9712" t="s">
        <v>176</v>
      </c>
      <c r="C9712" t="s">
        <v>1978</v>
      </c>
      <c r="D9712" t="s">
        <v>138</v>
      </c>
      <c r="E9712">
        <v>8</v>
      </c>
      <c r="F9712" t="s">
        <v>64</v>
      </c>
      <c r="G9712" t="s">
        <v>88</v>
      </c>
      <c r="H9712" t="s">
        <v>79</v>
      </c>
      <c r="I9712" t="s">
        <v>673</v>
      </c>
      <c r="J9712" t="s">
        <v>8193</v>
      </c>
      <c r="K9712" t="s">
        <v>20548</v>
      </c>
      <c r="L9712" t="s">
        <v>20549</v>
      </c>
      <c r="M9712" t="s">
        <v>887</v>
      </c>
      <c r="N9712" t="s">
        <v>94</v>
      </c>
      <c r="O9712">
        <v>29096</v>
      </c>
      <c r="P9712">
        <v>32906</v>
      </c>
      <c r="Q9712" t="s">
        <v>59</v>
      </c>
      <c r="R9712">
        <v>854</v>
      </c>
      <c r="S9712" s="2">
        <v>44534</v>
      </c>
      <c r="T9712" t="s">
        <v>42</v>
      </c>
      <c r="U9712">
        <v>38139</v>
      </c>
      <c r="V9712" t="s">
        <v>43</v>
      </c>
      <c r="W9712">
        <v>738</v>
      </c>
      <c r="X9712" t="s">
        <v>44</v>
      </c>
      <c r="Y9712" t="s">
        <v>45</v>
      </c>
      <c r="Z9712">
        <v>0</v>
      </c>
      <c r="AA9712">
        <v>79</v>
      </c>
      <c r="AB9712">
        <v>29237</v>
      </c>
      <c r="AC9712" t="s">
        <v>107</v>
      </c>
    </row>
    <row r="9713" spans="1:29" x14ac:dyDescent="0.3">
      <c r="A9713" s="1" t="s">
        <v>47</v>
      </c>
      <c r="B9713" t="s">
        <v>145</v>
      </c>
      <c r="C9713" t="s">
        <v>3466</v>
      </c>
      <c r="D9713" t="s">
        <v>178</v>
      </c>
      <c r="E9713">
        <v>4</v>
      </c>
      <c r="F9713" t="s">
        <v>271</v>
      </c>
      <c r="G9713" t="s">
        <v>1060</v>
      </c>
      <c r="H9713" t="s">
        <v>79</v>
      </c>
      <c r="I9713" t="s">
        <v>1501</v>
      </c>
      <c r="J9713" t="s">
        <v>4256</v>
      </c>
      <c r="K9713" t="s">
        <v>20550</v>
      </c>
      <c r="L9713" t="s">
        <v>20551</v>
      </c>
      <c r="M9713" t="s">
        <v>2965</v>
      </c>
      <c r="N9713" t="s">
        <v>40</v>
      </c>
      <c r="O9713">
        <v>23372</v>
      </c>
      <c r="P9713">
        <v>26005</v>
      </c>
      <c r="Q9713" t="s">
        <v>95</v>
      </c>
      <c r="R9713">
        <v>925</v>
      </c>
      <c r="S9713" s="2">
        <v>44434</v>
      </c>
      <c r="T9713" t="s">
        <v>42</v>
      </c>
      <c r="U9713">
        <v>0</v>
      </c>
      <c r="V9713" t="s">
        <v>71</v>
      </c>
      <c r="W9713">
        <v>504</v>
      </c>
      <c r="X9713" t="s">
        <v>44</v>
      </c>
      <c r="Y9713" t="s">
        <v>45</v>
      </c>
      <c r="Z9713">
        <v>0</v>
      </c>
      <c r="AA9713">
        <v>879</v>
      </c>
      <c r="AB9713">
        <v>25785</v>
      </c>
      <c r="AC9713" t="s">
        <v>46</v>
      </c>
    </row>
    <row r="9714" spans="1:29" x14ac:dyDescent="0.3">
      <c r="A9714" s="1" t="s">
        <v>47</v>
      </c>
      <c r="B9714" t="s">
        <v>176</v>
      </c>
      <c r="C9714" t="s">
        <v>881</v>
      </c>
      <c r="D9714" t="s">
        <v>98</v>
      </c>
      <c r="E9714">
        <v>10</v>
      </c>
      <c r="F9714" t="s">
        <v>120</v>
      </c>
      <c r="G9714" t="s">
        <v>329</v>
      </c>
      <c r="H9714" t="s">
        <v>35</v>
      </c>
      <c r="I9714" t="s">
        <v>1295</v>
      </c>
      <c r="J9714" t="s">
        <v>5063</v>
      </c>
      <c r="K9714" t="s">
        <v>20552</v>
      </c>
      <c r="L9714" t="s">
        <v>16854</v>
      </c>
      <c r="M9714" t="s">
        <v>902</v>
      </c>
      <c r="N9714" t="s">
        <v>94</v>
      </c>
      <c r="O9714">
        <v>13210</v>
      </c>
      <c r="P9714">
        <v>15808</v>
      </c>
      <c r="Q9714" t="s">
        <v>95</v>
      </c>
      <c r="R9714">
        <v>355</v>
      </c>
      <c r="S9714" s="2">
        <v>44872</v>
      </c>
      <c r="T9714" t="s">
        <v>42</v>
      </c>
      <c r="U9714">
        <v>0</v>
      </c>
      <c r="V9714" t="s">
        <v>71</v>
      </c>
      <c r="W9714">
        <v>757</v>
      </c>
      <c r="X9714" t="s">
        <v>44</v>
      </c>
      <c r="Y9714" t="s">
        <v>45</v>
      </c>
      <c r="Z9714">
        <v>0</v>
      </c>
      <c r="AA9714">
        <v>471</v>
      </c>
      <c r="AB9714">
        <v>15574</v>
      </c>
      <c r="AC9714" t="s">
        <v>46</v>
      </c>
    </row>
    <row r="9715" spans="1:29" x14ac:dyDescent="0.3">
      <c r="A9715" s="1" t="s">
        <v>29</v>
      </c>
      <c r="B9715" t="s">
        <v>62</v>
      </c>
      <c r="C9715" t="s">
        <v>3874</v>
      </c>
      <c r="D9715" t="s">
        <v>387</v>
      </c>
      <c r="E9715">
        <v>5</v>
      </c>
      <c r="F9715" t="s">
        <v>33</v>
      </c>
      <c r="G9715" t="s">
        <v>451</v>
      </c>
      <c r="H9715" t="s">
        <v>35</v>
      </c>
      <c r="I9715" t="s">
        <v>803</v>
      </c>
      <c r="J9715" t="s">
        <v>2344</v>
      </c>
      <c r="K9715">
        <f>1-31-218-5474</f>
        <v>-5722</v>
      </c>
      <c r="L9715" t="s">
        <v>20553</v>
      </c>
      <c r="M9715" t="s">
        <v>404</v>
      </c>
      <c r="N9715" t="s">
        <v>94</v>
      </c>
      <c r="O9715">
        <v>26556</v>
      </c>
      <c r="P9715">
        <v>29136</v>
      </c>
      <c r="Q9715" t="s">
        <v>95</v>
      </c>
      <c r="R9715">
        <v>973</v>
      </c>
      <c r="S9715" s="2">
        <v>44335</v>
      </c>
      <c r="T9715" s="2">
        <v>44352</v>
      </c>
      <c r="U9715">
        <v>0</v>
      </c>
      <c r="V9715" t="s">
        <v>71</v>
      </c>
      <c r="W9715">
        <v>599</v>
      </c>
      <c r="X9715" t="s">
        <v>60</v>
      </c>
      <c r="Y9715" t="s">
        <v>61</v>
      </c>
      <c r="Z9715">
        <v>0</v>
      </c>
      <c r="AA9715">
        <v>94</v>
      </c>
      <c r="AB9715">
        <v>28302</v>
      </c>
      <c r="AC9715" t="s">
        <v>73</v>
      </c>
    </row>
    <row r="9716" spans="1:29" x14ac:dyDescent="0.3">
      <c r="A9716" s="1" t="s">
        <v>29</v>
      </c>
      <c r="B9716" t="s">
        <v>541</v>
      </c>
      <c r="C9716" t="s">
        <v>3324</v>
      </c>
      <c r="D9716" t="s">
        <v>178</v>
      </c>
      <c r="E9716">
        <v>9</v>
      </c>
      <c r="F9716" t="s">
        <v>77</v>
      </c>
      <c r="G9716" t="s">
        <v>1221</v>
      </c>
      <c r="H9716" t="s">
        <v>79</v>
      </c>
      <c r="I9716" t="s">
        <v>20554</v>
      </c>
      <c r="J9716" t="s">
        <v>7307</v>
      </c>
      <c r="K9716">
        <v>9667844942</v>
      </c>
      <c r="L9716" t="s">
        <v>20555</v>
      </c>
      <c r="M9716" t="s">
        <v>733</v>
      </c>
      <c r="N9716" t="s">
        <v>40</v>
      </c>
      <c r="O9716">
        <v>9024</v>
      </c>
      <c r="P9716">
        <v>13803</v>
      </c>
      <c r="Q9716" t="s">
        <v>41</v>
      </c>
      <c r="R9716">
        <v>827</v>
      </c>
      <c r="S9716" s="2">
        <v>44721</v>
      </c>
      <c r="T9716" t="s">
        <v>42</v>
      </c>
      <c r="U9716">
        <v>0</v>
      </c>
      <c r="V9716" t="s">
        <v>85</v>
      </c>
      <c r="W9716">
        <v>561</v>
      </c>
      <c r="X9716" t="s">
        <v>44</v>
      </c>
      <c r="Y9716" t="s">
        <v>45</v>
      </c>
      <c r="Z9716">
        <v>0</v>
      </c>
      <c r="AA9716">
        <v>126</v>
      </c>
      <c r="AB9716">
        <v>11578</v>
      </c>
      <c r="AC9716" t="s">
        <v>73</v>
      </c>
    </row>
    <row r="9717" spans="1:29" x14ac:dyDescent="0.3">
      <c r="A9717" s="1" t="s">
        <v>29</v>
      </c>
      <c r="B9717" t="s">
        <v>541</v>
      </c>
      <c r="C9717" t="s">
        <v>2463</v>
      </c>
      <c r="D9717" t="s">
        <v>32</v>
      </c>
      <c r="E9717">
        <v>1</v>
      </c>
      <c r="F9717" t="s">
        <v>129</v>
      </c>
      <c r="G9717" t="s">
        <v>1528</v>
      </c>
      <c r="H9717" t="s">
        <v>79</v>
      </c>
      <c r="I9717" t="s">
        <v>238</v>
      </c>
      <c r="J9717" t="s">
        <v>224</v>
      </c>
      <c r="K9717" t="s">
        <v>20556</v>
      </c>
      <c r="L9717" t="s">
        <v>20557</v>
      </c>
      <c r="M9717" t="s">
        <v>3258</v>
      </c>
      <c r="N9717" t="s">
        <v>84</v>
      </c>
      <c r="O9717">
        <v>29587</v>
      </c>
      <c r="P9717">
        <v>33631</v>
      </c>
      <c r="Q9717" t="s">
        <v>41</v>
      </c>
      <c r="R9717">
        <v>62</v>
      </c>
      <c r="S9717" s="2">
        <v>45331</v>
      </c>
      <c r="T9717" t="s">
        <v>42</v>
      </c>
      <c r="U9717">
        <v>0</v>
      </c>
      <c r="V9717" t="s">
        <v>106</v>
      </c>
      <c r="W9717">
        <v>498</v>
      </c>
      <c r="X9717" t="s">
        <v>44</v>
      </c>
      <c r="Y9717" t="s">
        <v>45</v>
      </c>
      <c r="Z9717">
        <v>0</v>
      </c>
      <c r="AA9717">
        <v>679</v>
      </c>
      <c r="AB9717">
        <v>30959</v>
      </c>
      <c r="AC9717" t="s">
        <v>46</v>
      </c>
    </row>
    <row r="9718" spans="1:29" x14ac:dyDescent="0.3">
      <c r="A9718" s="1" t="s">
        <v>29</v>
      </c>
      <c r="B9718" t="s">
        <v>393</v>
      </c>
      <c r="C9718" t="s">
        <v>3578</v>
      </c>
      <c r="D9718" t="s">
        <v>201</v>
      </c>
      <c r="E9718">
        <v>10</v>
      </c>
      <c r="F9718" t="s">
        <v>120</v>
      </c>
      <c r="G9718" t="s">
        <v>820</v>
      </c>
      <c r="H9718" t="s">
        <v>35</v>
      </c>
      <c r="I9718" t="s">
        <v>210</v>
      </c>
      <c r="J9718" t="s">
        <v>8193</v>
      </c>
      <c r="K9718" t="s">
        <v>20558</v>
      </c>
      <c r="L9718" t="s">
        <v>20559</v>
      </c>
      <c r="M9718" t="s">
        <v>613</v>
      </c>
      <c r="N9718" t="s">
        <v>58</v>
      </c>
      <c r="O9718">
        <v>4225</v>
      </c>
      <c r="P9718">
        <v>9039</v>
      </c>
      <c r="Q9718" t="s">
        <v>41</v>
      </c>
      <c r="R9718">
        <v>982</v>
      </c>
      <c r="S9718" s="2">
        <v>45048</v>
      </c>
      <c r="T9718" s="2">
        <v>45056</v>
      </c>
      <c r="U9718">
        <v>0</v>
      </c>
      <c r="V9718" t="s">
        <v>43</v>
      </c>
      <c r="W9718">
        <v>463</v>
      </c>
      <c r="X9718" t="s">
        <v>60</v>
      </c>
      <c r="Y9718" t="s">
        <v>72</v>
      </c>
      <c r="Z9718">
        <v>4462</v>
      </c>
      <c r="AA9718">
        <v>673</v>
      </c>
      <c r="AB9718">
        <v>7349</v>
      </c>
      <c r="AC9718" t="s">
        <v>73</v>
      </c>
    </row>
    <row r="9719" spans="1:29" x14ac:dyDescent="0.3">
      <c r="A9719" s="1" t="s">
        <v>29</v>
      </c>
      <c r="B9719" t="s">
        <v>96</v>
      </c>
      <c r="C9719" t="s">
        <v>814</v>
      </c>
      <c r="D9719" t="s">
        <v>169</v>
      </c>
      <c r="E9719">
        <v>9</v>
      </c>
      <c r="F9719" t="s">
        <v>129</v>
      </c>
      <c r="G9719" t="s">
        <v>130</v>
      </c>
      <c r="H9719" t="s">
        <v>35</v>
      </c>
      <c r="I9719" t="s">
        <v>6831</v>
      </c>
      <c r="J9719" t="s">
        <v>1652</v>
      </c>
      <c r="K9719" t="s">
        <v>20560</v>
      </c>
      <c r="L9719" t="s">
        <v>20561</v>
      </c>
      <c r="M9719" t="s">
        <v>1500</v>
      </c>
      <c r="N9719" t="s">
        <v>40</v>
      </c>
      <c r="O9719">
        <v>21245</v>
      </c>
      <c r="P9719">
        <v>24745</v>
      </c>
      <c r="Q9719" t="s">
        <v>59</v>
      </c>
      <c r="R9719">
        <v>49</v>
      </c>
      <c r="S9719" s="2">
        <v>44833</v>
      </c>
      <c r="T9719" t="s">
        <v>42</v>
      </c>
      <c r="U9719">
        <v>46656</v>
      </c>
      <c r="V9719" t="s">
        <v>85</v>
      </c>
      <c r="W9719">
        <v>703</v>
      </c>
      <c r="X9719" t="s">
        <v>44</v>
      </c>
      <c r="Y9719" t="s">
        <v>45</v>
      </c>
      <c r="Z9719">
        <v>0</v>
      </c>
      <c r="AA9719">
        <v>727</v>
      </c>
      <c r="AB9719">
        <v>23031</v>
      </c>
      <c r="AC9719" t="s">
        <v>73</v>
      </c>
    </row>
    <row r="9720" spans="1:29" x14ac:dyDescent="0.3">
      <c r="A9720" s="1" t="s">
        <v>47</v>
      </c>
      <c r="B9720" t="s">
        <v>592</v>
      </c>
      <c r="C9720" t="s">
        <v>1444</v>
      </c>
      <c r="D9720" t="s">
        <v>169</v>
      </c>
      <c r="E9720">
        <v>5</v>
      </c>
      <c r="F9720" t="s">
        <v>271</v>
      </c>
      <c r="G9720" t="s">
        <v>495</v>
      </c>
      <c r="H9720" t="s">
        <v>35</v>
      </c>
      <c r="I9720" t="s">
        <v>2847</v>
      </c>
      <c r="J9720" t="s">
        <v>9028</v>
      </c>
      <c r="K9720">
        <f>1-477-511-2178</f>
        <v>-3165</v>
      </c>
      <c r="L9720" t="s">
        <v>20562</v>
      </c>
      <c r="M9720" t="s">
        <v>2167</v>
      </c>
      <c r="N9720" t="s">
        <v>40</v>
      </c>
      <c r="O9720">
        <v>6832</v>
      </c>
      <c r="P9720">
        <v>10236</v>
      </c>
      <c r="Q9720" t="s">
        <v>95</v>
      </c>
      <c r="R9720">
        <v>195</v>
      </c>
      <c r="S9720" s="2">
        <v>44887</v>
      </c>
      <c r="T9720" s="2">
        <v>44904</v>
      </c>
      <c r="U9720">
        <v>0</v>
      </c>
      <c r="V9720" t="s">
        <v>71</v>
      </c>
      <c r="W9720">
        <v>468</v>
      </c>
      <c r="X9720" t="s">
        <v>60</v>
      </c>
      <c r="Y9720" t="s">
        <v>45</v>
      </c>
      <c r="Z9720">
        <v>0</v>
      </c>
      <c r="AA9720">
        <v>618</v>
      </c>
      <c r="AB9720">
        <v>7246</v>
      </c>
      <c r="AC9720" t="s">
        <v>107</v>
      </c>
    </row>
    <row r="9721" spans="1:29" x14ac:dyDescent="0.3">
      <c r="A9721" s="1" t="s">
        <v>29</v>
      </c>
      <c r="B9721" t="s">
        <v>62</v>
      </c>
      <c r="C9721" t="s">
        <v>3874</v>
      </c>
      <c r="D9721" t="s">
        <v>387</v>
      </c>
      <c r="E9721">
        <v>10</v>
      </c>
      <c r="F9721" t="s">
        <v>64</v>
      </c>
      <c r="G9721" t="s">
        <v>433</v>
      </c>
      <c r="H9721" t="s">
        <v>35</v>
      </c>
      <c r="I9721" t="s">
        <v>238</v>
      </c>
      <c r="J9721" t="s">
        <v>476</v>
      </c>
      <c r="K9721" t="s">
        <v>20563</v>
      </c>
      <c r="L9721" t="s">
        <v>20564</v>
      </c>
      <c r="M9721" t="s">
        <v>135</v>
      </c>
      <c r="N9721" t="s">
        <v>84</v>
      </c>
      <c r="O9721">
        <v>17064</v>
      </c>
      <c r="P9721">
        <v>21815</v>
      </c>
      <c r="Q9721" t="s">
        <v>41</v>
      </c>
      <c r="R9721">
        <v>88</v>
      </c>
      <c r="S9721" s="2">
        <v>44337</v>
      </c>
      <c r="T9721" t="s">
        <v>42</v>
      </c>
      <c r="U9721">
        <v>0</v>
      </c>
      <c r="V9721" t="s">
        <v>85</v>
      </c>
      <c r="W9721">
        <v>467</v>
      </c>
      <c r="X9721" t="s">
        <v>44</v>
      </c>
      <c r="Y9721" t="s">
        <v>61</v>
      </c>
      <c r="Z9721">
        <v>0</v>
      </c>
      <c r="AA9721">
        <v>990</v>
      </c>
      <c r="AB9721">
        <v>18536</v>
      </c>
      <c r="AC9721" t="s">
        <v>107</v>
      </c>
    </row>
    <row r="9722" spans="1:29" x14ac:dyDescent="0.3">
      <c r="A9722" s="1" t="s">
        <v>47</v>
      </c>
      <c r="B9722" t="s">
        <v>117</v>
      </c>
      <c r="C9722" t="s">
        <v>2114</v>
      </c>
      <c r="D9722" t="s">
        <v>352</v>
      </c>
      <c r="E9722">
        <v>2</v>
      </c>
      <c r="F9722" t="s">
        <v>186</v>
      </c>
      <c r="G9722" t="s">
        <v>463</v>
      </c>
      <c r="H9722" t="s">
        <v>35</v>
      </c>
      <c r="I9722" t="s">
        <v>4127</v>
      </c>
      <c r="J9722" t="s">
        <v>1450</v>
      </c>
      <c r="K9722" t="s">
        <v>20565</v>
      </c>
      <c r="L9722" t="s">
        <v>20566</v>
      </c>
      <c r="M9722" t="s">
        <v>248</v>
      </c>
      <c r="N9722" t="s">
        <v>84</v>
      </c>
      <c r="O9722">
        <v>3165</v>
      </c>
      <c r="P9722">
        <v>7264</v>
      </c>
      <c r="Q9722" t="s">
        <v>59</v>
      </c>
      <c r="R9722">
        <v>651</v>
      </c>
      <c r="S9722" s="2">
        <v>44392</v>
      </c>
      <c r="T9722" s="2">
        <v>44395</v>
      </c>
      <c r="U9722">
        <v>20489</v>
      </c>
      <c r="V9722" t="s">
        <v>71</v>
      </c>
      <c r="W9722">
        <v>637</v>
      </c>
      <c r="X9722" t="s">
        <v>60</v>
      </c>
      <c r="Y9722" t="s">
        <v>45</v>
      </c>
      <c r="Z9722">
        <v>0</v>
      </c>
      <c r="AA9722">
        <v>265</v>
      </c>
      <c r="AB9722">
        <v>5047</v>
      </c>
      <c r="AC9722" t="s">
        <v>73</v>
      </c>
    </row>
    <row r="9723" spans="1:29" x14ac:dyDescent="0.3">
      <c r="A9723" s="1" t="s">
        <v>47</v>
      </c>
      <c r="B9723" t="s">
        <v>136</v>
      </c>
      <c r="C9723" t="s">
        <v>1540</v>
      </c>
      <c r="D9723" t="s">
        <v>387</v>
      </c>
      <c r="E9723">
        <v>8</v>
      </c>
      <c r="F9723" t="s">
        <v>129</v>
      </c>
      <c r="G9723" t="s">
        <v>130</v>
      </c>
      <c r="H9723" t="s">
        <v>35</v>
      </c>
      <c r="I9723" t="s">
        <v>36</v>
      </c>
      <c r="J9723" t="s">
        <v>1481</v>
      </c>
      <c r="K9723">
        <v>9699520519</v>
      </c>
      <c r="L9723" t="s">
        <v>20567</v>
      </c>
      <c r="M9723" t="s">
        <v>527</v>
      </c>
      <c r="N9723" t="s">
        <v>94</v>
      </c>
      <c r="O9723">
        <v>27603</v>
      </c>
      <c r="P9723">
        <v>30005</v>
      </c>
      <c r="Q9723" t="s">
        <v>41</v>
      </c>
      <c r="R9723">
        <v>105</v>
      </c>
      <c r="S9723" s="2">
        <v>44992</v>
      </c>
      <c r="T9723" s="2">
        <v>44999</v>
      </c>
      <c r="U9723">
        <v>0</v>
      </c>
      <c r="V9723" t="s">
        <v>71</v>
      </c>
      <c r="W9723">
        <v>431</v>
      </c>
      <c r="X9723" t="s">
        <v>60</v>
      </c>
      <c r="Y9723" t="s">
        <v>45</v>
      </c>
      <c r="Z9723">
        <v>0</v>
      </c>
      <c r="AA9723">
        <v>125</v>
      </c>
      <c r="AB9723">
        <v>28041</v>
      </c>
      <c r="AC9723" t="s">
        <v>46</v>
      </c>
    </row>
    <row r="9724" spans="1:29" x14ac:dyDescent="0.3">
      <c r="A9724" s="1" t="s">
        <v>47</v>
      </c>
      <c r="B9724" t="s">
        <v>117</v>
      </c>
      <c r="C9724" t="s">
        <v>865</v>
      </c>
      <c r="D9724" t="s">
        <v>128</v>
      </c>
      <c r="E9724">
        <v>2</v>
      </c>
      <c r="F9724" t="s">
        <v>221</v>
      </c>
      <c r="G9724" t="s">
        <v>1989</v>
      </c>
      <c r="H9724" t="s">
        <v>35</v>
      </c>
      <c r="I9724" t="s">
        <v>4007</v>
      </c>
      <c r="J9724" t="s">
        <v>1698</v>
      </c>
      <c r="K9724" t="s">
        <v>20568</v>
      </c>
      <c r="L9724" t="s">
        <v>20569</v>
      </c>
      <c r="M9724" t="s">
        <v>126</v>
      </c>
      <c r="N9724" t="s">
        <v>40</v>
      </c>
      <c r="O9724">
        <v>15270</v>
      </c>
      <c r="P9724">
        <v>18589</v>
      </c>
      <c r="Q9724" t="s">
        <v>59</v>
      </c>
      <c r="R9724">
        <v>297</v>
      </c>
      <c r="S9724" s="2">
        <v>45269</v>
      </c>
      <c r="T9724" s="2">
        <v>45291</v>
      </c>
      <c r="U9724">
        <v>40886</v>
      </c>
      <c r="V9724" t="s">
        <v>43</v>
      </c>
      <c r="W9724">
        <v>812</v>
      </c>
      <c r="X9724" t="s">
        <v>60</v>
      </c>
      <c r="Y9724" t="s">
        <v>61</v>
      </c>
      <c r="Z9724">
        <v>0</v>
      </c>
      <c r="AA9724">
        <v>80</v>
      </c>
      <c r="AB9724">
        <v>16595</v>
      </c>
      <c r="AC9724" t="s">
        <v>107</v>
      </c>
    </row>
    <row r="9725" spans="1:29" x14ac:dyDescent="0.3">
      <c r="A9725" s="1" t="s">
        <v>47</v>
      </c>
      <c r="B9725" t="s">
        <v>234</v>
      </c>
      <c r="C9725" t="s">
        <v>3755</v>
      </c>
      <c r="D9725" t="s">
        <v>201</v>
      </c>
      <c r="E9725">
        <v>1</v>
      </c>
      <c r="F9725" t="s">
        <v>129</v>
      </c>
      <c r="G9725" t="s">
        <v>944</v>
      </c>
      <c r="H9725" t="s">
        <v>79</v>
      </c>
      <c r="I9725" t="s">
        <v>238</v>
      </c>
      <c r="J9725" t="s">
        <v>2804</v>
      </c>
      <c r="K9725" t="s">
        <v>20570</v>
      </c>
      <c r="L9725" t="s">
        <v>20571</v>
      </c>
      <c r="M9725" t="s">
        <v>800</v>
      </c>
      <c r="N9725" t="s">
        <v>94</v>
      </c>
      <c r="O9725">
        <v>18490</v>
      </c>
      <c r="P9725">
        <v>21899</v>
      </c>
      <c r="Q9725" t="s">
        <v>95</v>
      </c>
      <c r="R9725">
        <v>751</v>
      </c>
      <c r="S9725" s="2">
        <v>45213</v>
      </c>
      <c r="T9725" t="s">
        <v>42</v>
      </c>
      <c r="U9725">
        <v>0</v>
      </c>
      <c r="V9725" t="s">
        <v>71</v>
      </c>
      <c r="W9725">
        <v>430</v>
      </c>
      <c r="X9725" t="s">
        <v>44</v>
      </c>
      <c r="Y9725" t="s">
        <v>72</v>
      </c>
      <c r="Z9725">
        <v>0</v>
      </c>
      <c r="AA9725">
        <v>131</v>
      </c>
      <c r="AB9725">
        <v>20522</v>
      </c>
      <c r="AC9725" t="s">
        <v>107</v>
      </c>
    </row>
    <row r="9726" spans="1:29" x14ac:dyDescent="0.3">
      <c r="A9726" s="1" t="s">
        <v>29</v>
      </c>
      <c r="B9726" t="s">
        <v>86</v>
      </c>
      <c r="C9726" t="s">
        <v>3375</v>
      </c>
      <c r="D9726" t="s">
        <v>128</v>
      </c>
      <c r="E9726">
        <v>4</v>
      </c>
      <c r="F9726" t="s">
        <v>271</v>
      </c>
      <c r="G9726" t="s">
        <v>353</v>
      </c>
      <c r="H9726" t="s">
        <v>35</v>
      </c>
      <c r="I9726" t="s">
        <v>66</v>
      </c>
      <c r="J9726" t="s">
        <v>342</v>
      </c>
      <c r="K9726" t="s">
        <v>20572</v>
      </c>
      <c r="L9726" t="s">
        <v>20573</v>
      </c>
      <c r="M9726" t="s">
        <v>1366</v>
      </c>
      <c r="N9726" t="s">
        <v>40</v>
      </c>
      <c r="O9726">
        <v>5150</v>
      </c>
      <c r="P9726">
        <v>7732</v>
      </c>
      <c r="Q9726" t="s">
        <v>41</v>
      </c>
      <c r="R9726">
        <v>592</v>
      </c>
      <c r="S9726" s="2">
        <v>44603</v>
      </c>
      <c r="T9726" t="s">
        <v>42</v>
      </c>
      <c r="U9726">
        <v>0</v>
      </c>
      <c r="V9726" t="s">
        <v>71</v>
      </c>
      <c r="W9726">
        <v>448</v>
      </c>
      <c r="X9726" t="s">
        <v>44</v>
      </c>
      <c r="Y9726" t="s">
        <v>45</v>
      </c>
      <c r="Z9726">
        <v>0</v>
      </c>
      <c r="AA9726">
        <v>47</v>
      </c>
      <c r="AB9726">
        <v>6668</v>
      </c>
      <c r="AC9726" t="s">
        <v>107</v>
      </c>
    </row>
    <row r="9727" spans="1:29" x14ac:dyDescent="0.3">
      <c r="A9727" s="1" t="s">
        <v>29</v>
      </c>
      <c r="B9727" t="s">
        <v>74</v>
      </c>
      <c r="C9727" t="s">
        <v>4344</v>
      </c>
      <c r="D9727" t="s">
        <v>387</v>
      </c>
      <c r="E9727">
        <v>6</v>
      </c>
      <c r="F9727" t="s">
        <v>129</v>
      </c>
      <c r="G9727" t="s">
        <v>1528</v>
      </c>
      <c r="H9727" t="s">
        <v>35</v>
      </c>
      <c r="I9727" t="s">
        <v>883</v>
      </c>
      <c r="J9727" t="s">
        <v>3067</v>
      </c>
      <c r="K9727" t="s">
        <v>20574</v>
      </c>
      <c r="L9727" t="s">
        <v>20575</v>
      </c>
      <c r="M9727" t="s">
        <v>795</v>
      </c>
      <c r="N9727" t="s">
        <v>40</v>
      </c>
      <c r="O9727">
        <v>26093</v>
      </c>
      <c r="P9727">
        <v>29637</v>
      </c>
      <c r="Q9727" t="s">
        <v>41</v>
      </c>
      <c r="R9727">
        <v>956</v>
      </c>
      <c r="S9727" s="2">
        <v>45323</v>
      </c>
      <c r="T9727" s="2">
        <v>45327</v>
      </c>
      <c r="U9727">
        <v>0</v>
      </c>
      <c r="V9727" t="s">
        <v>43</v>
      </c>
      <c r="W9727">
        <v>407</v>
      </c>
      <c r="X9727" t="s">
        <v>60</v>
      </c>
      <c r="Y9727" t="s">
        <v>45</v>
      </c>
      <c r="Z9727">
        <v>0</v>
      </c>
      <c r="AA9727">
        <v>472</v>
      </c>
      <c r="AB9727">
        <v>29294</v>
      </c>
      <c r="AC9727" t="s">
        <v>107</v>
      </c>
    </row>
    <row r="9728" spans="1:29" x14ac:dyDescent="0.3">
      <c r="A9728" s="1" t="s">
        <v>29</v>
      </c>
      <c r="B9728" t="s">
        <v>30</v>
      </c>
      <c r="C9728" t="s">
        <v>2187</v>
      </c>
      <c r="D9728" t="s">
        <v>32</v>
      </c>
      <c r="E9728">
        <v>10</v>
      </c>
      <c r="F9728" t="s">
        <v>129</v>
      </c>
      <c r="G9728" t="s">
        <v>163</v>
      </c>
      <c r="H9728" t="s">
        <v>79</v>
      </c>
      <c r="I9728" t="s">
        <v>412</v>
      </c>
      <c r="J9728" t="s">
        <v>11880</v>
      </c>
      <c r="K9728" t="s">
        <v>20576</v>
      </c>
      <c r="L9728" t="s">
        <v>20577</v>
      </c>
      <c r="M9728" t="s">
        <v>1491</v>
      </c>
      <c r="N9728" t="s">
        <v>58</v>
      </c>
      <c r="O9728">
        <v>29025</v>
      </c>
      <c r="P9728">
        <v>32707</v>
      </c>
      <c r="Q9728" t="s">
        <v>59</v>
      </c>
      <c r="R9728">
        <v>575</v>
      </c>
      <c r="S9728" s="2">
        <v>44750</v>
      </c>
      <c r="T9728" s="2">
        <v>44780</v>
      </c>
      <c r="U9728">
        <v>24969</v>
      </c>
      <c r="V9728" t="s">
        <v>71</v>
      </c>
      <c r="W9728">
        <v>406</v>
      </c>
      <c r="X9728" t="s">
        <v>60</v>
      </c>
      <c r="Y9728" t="s">
        <v>45</v>
      </c>
      <c r="Z9728">
        <v>1268</v>
      </c>
      <c r="AA9728">
        <v>643</v>
      </c>
      <c r="AB9728">
        <v>31882</v>
      </c>
      <c r="AC9728" t="s">
        <v>73</v>
      </c>
    </row>
    <row r="9729" spans="1:29" x14ac:dyDescent="0.3">
      <c r="A9729" s="1" t="s">
        <v>29</v>
      </c>
      <c r="B9729" t="s">
        <v>228</v>
      </c>
      <c r="C9729" t="s">
        <v>960</v>
      </c>
      <c r="D9729" t="s">
        <v>236</v>
      </c>
      <c r="E9729">
        <v>8</v>
      </c>
      <c r="F9729" t="s">
        <v>221</v>
      </c>
      <c r="G9729" t="s">
        <v>858</v>
      </c>
      <c r="H9729" t="s">
        <v>35</v>
      </c>
      <c r="I9729" t="s">
        <v>265</v>
      </c>
      <c r="J9729" t="s">
        <v>1600</v>
      </c>
      <c r="K9729" t="s">
        <v>20578</v>
      </c>
      <c r="L9729" t="s">
        <v>20579</v>
      </c>
      <c r="M9729" t="s">
        <v>964</v>
      </c>
      <c r="N9729" t="s">
        <v>40</v>
      </c>
      <c r="O9729">
        <v>25408</v>
      </c>
      <c r="P9729">
        <v>28576</v>
      </c>
      <c r="Q9729" t="s">
        <v>41</v>
      </c>
      <c r="R9729">
        <v>536</v>
      </c>
      <c r="S9729" s="2">
        <v>45357</v>
      </c>
      <c r="T9729" s="2">
        <v>45385</v>
      </c>
      <c r="U9729">
        <v>0</v>
      </c>
      <c r="V9729" t="s">
        <v>85</v>
      </c>
      <c r="W9729">
        <v>623</v>
      </c>
      <c r="X9729" t="s">
        <v>60</v>
      </c>
      <c r="Y9729" t="s">
        <v>45</v>
      </c>
      <c r="Z9729">
        <v>0</v>
      </c>
      <c r="AA9729">
        <v>480</v>
      </c>
      <c r="AB9729">
        <v>27364</v>
      </c>
      <c r="AC9729" t="s">
        <v>107</v>
      </c>
    </row>
    <row r="9730" spans="1:29" x14ac:dyDescent="0.3">
      <c r="A9730" s="1" t="s">
        <v>47</v>
      </c>
      <c r="B9730" t="s">
        <v>48</v>
      </c>
      <c r="C9730" t="s">
        <v>2717</v>
      </c>
      <c r="D9730" t="s">
        <v>352</v>
      </c>
      <c r="E9730">
        <v>3</v>
      </c>
      <c r="F9730" t="s">
        <v>77</v>
      </c>
      <c r="G9730" t="s">
        <v>264</v>
      </c>
      <c r="H9730" t="s">
        <v>79</v>
      </c>
      <c r="I9730" t="s">
        <v>1418</v>
      </c>
      <c r="J9730" t="s">
        <v>406</v>
      </c>
      <c r="K9730" t="s">
        <v>20580</v>
      </c>
      <c r="L9730" t="s">
        <v>20581</v>
      </c>
      <c r="M9730" t="s">
        <v>438</v>
      </c>
      <c r="N9730" t="s">
        <v>40</v>
      </c>
      <c r="O9730">
        <v>26120</v>
      </c>
      <c r="P9730">
        <v>28179</v>
      </c>
      <c r="Q9730" t="s">
        <v>41</v>
      </c>
      <c r="R9730">
        <v>989</v>
      </c>
      <c r="S9730" s="2">
        <v>44618</v>
      </c>
      <c r="T9730" s="2">
        <v>44628</v>
      </c>
      <c r="U9730">
        <v>0</v>
      </c>
      <c r="V9730" t="s">
        <v>71</v>
      </c>
      <c r="W9730">
        <v>734</v>
      </c>
      <c r="X9730" t="s">
        <v>60</v>
      </c>
      <c r="Y9730" t="s">
        <v>61</v>
      </c>
      <c r="Z9730">
        <v>0</v>
      </c>
      <c r="AA9730">
        <v>789</v>
      </c>
      <c r="AB9730">
        <v>28152</v>
      </c>
      <c r="AC9730" t="s">
        <v>107</v>
      </c>
    </row>
    <row r="9731" spans="1:29" x14ac:dyDescent="0.3">
      <c r="A9731" s="1" t="s">
        <v>47</v>
      </c>
      <c r="B9731" t="s">
        <v>153</v>
      </c>
      <c r="C9731" t="s">
        <v>2366</v>
      </c>
      <c r="D9731" t="s">
        <v>387</v>
      </c>
      <c r="E9731">
        <v>1</v>
      </c>
      <c r="F9731" t="s">
        <v>186</v>
      </c>
      <c r="G9731" t="s">
        <v>1504</v>
      </c>
      <c r="H9731" t="s">
        <v>79</v>
      </c>
      <c r="I9731" t="s">
        <v>774</v>
      </c>
      <c r="J9731" t="s">
        <v>1585</v>
      </c>
      <c r="K9731">
        <f>1-848-930-5543</f>
        <v>-7320</v>
      </c>
      <c r="L9731" t="s">
        <v>20582</v>
      </c>
      <c r="M9731" t="s">
        <v>160</v>
      </c>
      <c r="N9731" t="s">
        <v>94</v>
      </c>
      <c r="O9731">
        <v>10507</v>
      </c>
      <c r="P9731">
        <v>14950</v>
      </c>
      <c r="Q9731" t="s">
        <v>95</v>
      </c>
      <c r="R9731">
        <v>14</v>
      </c>
      <c r="S9731" s="2">
        <v>44293</v>
      </c>
      <c r="T9731" s="2">
        <v>44313</v>
      </c>
      <c r="U9731">
        <v>0</v>
      </c>
      <c r="V9731" t="s">
        <v>106</v>
      </c>
      <c r="W9731">
        <v>420</v>
      </c>
      <c r="X9731" t="s">
        <v>60</v>
      </c>
      <c r="Y9731" t="s">
        <v>45</v>
      </c>
      <c r="Z9731">
        <v>0</v>
      </c>
      <c r="AA9731">
        <v>266</v>
      </c>
      <c r="AB9731">
        <v>10983</v>
      </c>
      <c r="AC9731" t="s">
        <v>107</v>
      </c>
    </row>
    <row r="9732" spans="1:29" x14ac:dyDescent="0.3">
      <c r="A9732" s="1" t="s">
        <v>29</v>
      </c>
      <c r="B9732" t="s">
        <v>62</v>
      </c>
      <c r="C9732" t="s">
        <v>2993</v>
      </c>
      <c r="D9732" t="s">
        <v>236</v>
      </c>
      <c r="E9732">
        <v>1</v>
      </c>
      <c r="F9732" t="s">
        <v>99</v>
      </c>
      <c r="G9732" t="s">
        <v>710</v>
      </c>
      <c r="H9732" t="s">
        <v>79</v>
      </c>
      <c r="I9732" t="s">
        <v>778</v>
      </c>
      <c r="J9732" t="s">
        <v>610</v>
      </c>
      <c r="K9732" t="s">
        <v>20583</v>
      </c>
      <c r="L9732" t="s">
        <v>20584</v>
      </c>
      <c r="M9732" t="s">
        <v>362</v>
      </c>
      <c r="N9732" t="s">
        <v>40</v>
      </c>
      <c r="O9732">
        <v>2734</v>
      </c>
      <c r="P9732">
        <v>5768</v>
      </c>
      <c r="Q9732" t="s">
        <v>59</v>
      </c>
      <c r="R9732">
        <v>481</v>
      </c>
      <c r="S9732" s="2">
        <v>44876</v>
      </c>
      <c r="T9732" s="2">
        <v>44889</v>
      </c>
      <c r="U9732">
        <v>29150</v>
      </c>
      <c r="V9732" t="s">
        <v>71</v>
      </c>
      <c r="W9732">
        <v>774</v>
      </c>
      <c r="X9732" t="s">
        <v>60</v>
      </c>
      <c r="Y9732" t="s">
        <v>61</v>
      </c>
      <c r="Z9732">
        <v>0</v>
      </c>
      <c r="AA9732">
        <v>284</v>
      </c>
      <c r="AB9732">
        <v>3010</v>
      </c>
      <c r="AC9732" t="s">
        <v>73</v>
      </c>
    </row>
    <row r="9733" spans="1:29" x14ac:dyDescent="0.3">
      <c r="A9733" s="1" t="s">
        <v>47</v>
      </c>
      <c r="B9733" t="s">
        <v>48</v>
      </c>
      <c r="C9733" t="s">
        <v>381</v>
      </c>
      <c r="D9733" t="s">
        <v>201</v>
      </c>
      <c r="E9733">
        <v>5</v>
      </c>
      <c r="F9733" t="s">
        <v>186</v>
      </c>
      <c r="G9733" t="s">
        <v>187</v>
      </c>
      <c r="H9733" t="s">
        <v>35</v>
      </c>
      <c r="I9733" t="s">
        <v>7314</v>
      </c>
      <c r="J9733" t="s">
        <v>4919</v>
      </c>
      <c r="K9733">
        <f>1-320-946-5728</f>
        <v>-6993</v>
      </c>
      <c r="L9733" t="s">
        <v>20585</v>
      </c>
      <c r="M9733" t="s">
        <v>303</v>
      </c>
      <c r="N9733" t="s">
        <v>40</v>
      </c>
      <c r="O9733">
        <v>24087</v>
      </c>
      <c r="P9733">
        <v>26291</v>
      </c>
      <c r="Q9733" t="s">
        <v>95</v>
      </c>
      <c r="R9733">
        <v>271</v>
      </c>
      <c r="S9733" s="2">
        <v>45281</v>
      </c>
      <c r="T9733" s="2">
        <v>45282</v>
      </c>
      <c r="U9733">
        <v>0</v>
      </c>
      <c r="V9733" t="s">
        <v>43</v>
      </c>
      <c r="W9733">
        <v>469</v>
      </c>
      <c r="X9733" t="s">
        <v>60</v>
      </c>
      <c r="Y9733" t="s">
        <v>61</v>
      </c>
      <c r="Z9733">
        <v>0</v>
      </c>
      <c r="AA9733">
        <v>29</v>
      </c>
      <c r="AB9733">
        <v>26220</v>
      </c>
      <c r="AC9733" t="s">
        <v>46</v>
      </c>
    </row>
    <row r="9734" spans="1:29" x14ac:dyDescent="0.3">
      <c r="A9734" s="1" t="s">
        <v>29</v>
      </c>
      <c r="B9734" t="s">
        <v>62</v>
      </c>
      <c r="C9734" t="s">
        <v>1165</v>
      </c>
      <c r="D9734" t="s">
        <v>169</v>
      </c>
      <c r="E9734">
        <v>4</v>
      </c>
      <c r="F9734" t="s">
        <v>120</v>
      </c>
      <c r="G9734" t="s">
        <v>194</v>
      </c>
      <c r="H9734" t="s">
        <v>35</v>
      </c>
      <c r="I9734" t="s">
        <v>756</v>
      </c>
      <c r="J9734" t="s">
        <v>1462</v>
      </c>
      <c r="K9734" t="s">
        <v>20586</v>
      </c>
      <c r="L9734" t="s">
        <v>20587</v>
      </c>
      <c r="M9734" t="s">
        <v>466</v>
      </c>
      <c r="N9734" t="s">
        <v>40</v>
      </c>
      <c r="O9734">
        <v>9362</v>
      </c>
      <c r="P9734">
        <v>12844</v>
      </c>
      <c r="Q9734" t="s">
        <v>95</v>
      </c>
      <c r="R9734">
        <v>666</v>
      </c>
      <c r="S9734" s="2">
        <v>44824</v>
      </c>
      <c r="T9734" s="2">
        <v>44841</v>
      </c>
      <c r="U9734">
        <v>0</v>
      </c>
      <c r="V9734" t="s">
        <v>71</v>
      </c>
      <c r="W9734">
        <v>466</v>
      </c>
      <c r="X9734" t="s">
        <v>60</v>
      </c>
      <c r="Y9734" t="s">
        <v>61</v>
      </c>
      <c r="Z9734">
        <v>0</v>
      </c>
      <c r="AA9734">
        <v>879</v>
      </c>
      <c r="AB9734">
        <v>9661</v>
      </c>
      <c r="AC9734" t="s">
        <v>73</v>
      </c>
    </row>
    <row r="9735" spans="1:29" x14ac:dyDescent="0.3">
      <c r="A9735" s="1" t="s">
        <v>29</v>
      </c>
      <c r="B9735" t="s">
        <v>327</v>
      </c>
      <c r="C9735" t="s">
        <v>1074</v>
      </c>
      <c r="D9735" t="s">
        <v>257</v>
      </c>
      <c r="E9735">
        <v>2</v>
      </c>
      <c r="F9735" t="s">
        <v>99</v>
      </c>
      <c r="G9735" t="s">
        <v>724</v>
      </c>
      <c r="H9735" t="s">
        <v>35</v>
      </c>
      <c r="I9735" t="s">
        <v>1480</v>
      </c>
      <c r="J9735" t="s">
        <v>3086</v>
      </c>
      <c r="K9735" t="s">
        <v>20588</v>
      </c>
      <c r="L9735" t="s">
        <v>20589</v>
      </c>
      <c r="M9735" t="s">
        <v>2246</v>
      </c>
      <c r="N9735" t="s">
        <v>94</v>
      </c>
      <c r="O9735">
        <v>17689</v>
      </c>
      <c r="P9735">
        <v>21315</v>
      </c>
      <c r="Q9735" t="s">
        <v>59</v>
      </c>
      <c r="R9735">
        <v>947</v>
      </c>
      <c r="S9735" s="2">
        <v>44775</v>
      </c>
      <c r="T9735" t="s">
        <v>42</v>
      </c>
      <c r="U9735">
        <v>27947</v>
      </c>
      <c r="V9735" t="s">
        <v>85</v>
      </c>
      <c r="W9735">
        <v>668</v>
      </c>
      <c r="X9735" t="s">
        <v>44</v>
      </c>
      <c r="Y9735" t="s">
        <v>45</v>
      </c>
      <c r="Z9735">
        <v>0</v>
      </c>
      <c r="AA9735">
        <v>14</v>
      </c>
      <c r="AB9735">
        <v>20401</v>
      </c>
      <c r="AC9735" t="s">
        <v>73</v>
      </c>
    </row>
    <row r="9736" spans="1:29" x14ac:dyDescent="0.3">
      <c r="A9736" s="1" t="s">
        <v>47</v>
      </c>
      <c r="B9736" t="s">
        <v>153</v>
      </c>
      <c r="C9736" t="s">
        <v>1871</v>
      </c>
      <c r="D9736" t="s">
        <v>178</v>
      </c>
      <c r="E9736">
        <v>3</v>
      </c>
      <c r="F9736" t="s">
        <v>77</v>
      </c>
      <c r="G9736" t="s">
        <v>980</v>
      </c>
      <c r="H9736" t="s">
        <v>35</v>
      </c>
      <c r="I9736" t="s">
        <v>244</v>
      </c>
      <c r="J9736" t="s">
        <v>637</v>
      </c>
      <c r="K9736" t="s">
        <v>20590</v>
      </c>
      <c r="L9736" t="s">
        <v>20591</v>
      </c>
      <c r="M9736" t="s">
        <v>1202</v>
      </c>
      <c r="N9736" t="s">
        <v>58</v>
      </c>
      <c r="O9736">
        <v>6652</v>
      </c>
      <c r="P9736">
        <v>9117</v>
      </c>
      <c r="Q9736" t="s">
        <v>41</v>
      </c>
      <c r="R9736">
        <v>960</v>
      </c>
      <c r="S9736" s="2">
        <v>45286</v>
      </c>
      <c r="T9736" t="s">
        <v>42</v>
      </c>
      <c r="U9736">
        <v>0</v>
      </c>
      <c r="V9736" t="s">
        <v>106</v>
      </c>
      <c r="W9736">
        <v>650</v>
      </c>
      <c r="X9736" t="s">
        <v>44</v>
      </c>
      <c r="Y9736" t="s">
        <v>61</v>
      </c>
      <c r="Z9736">
        <v>1874</v>
      </c>
      <c r="AA9736">
        <v>56</v>
      </c>
      <c r="AB9736">
        <v>8617</v>
      </c>
      <c r="AC9736" t="s">
        <v>73</v>
      </c>
    </row>
    <row r="9737" spans="1:29" x14ac:dyDescent="0.3">
      <c r="A9737" s="1" t="s">
        <v>29</v>
      </c>
      <c r="B9737" t="s">
        <v>30</v>
      </c>
      <c r="C9737" t="s">
        <v>2396</v>
      </c>
      <c r="D9737" t="s">
        <v>169</v>
      </c>
      <c r="E9737">
        <v>1</v>
      </c>
      <c r="F9737" t="s">
        <v>51</v>
      </c>
      <c r="G9737" t="s">
        <v>1075</v>
      </c>
      <c r="H9737" t="s">
        <v>79</v>
      </c>
      <c r="I9737" t="s">
        <v>1003</v>
      </c>
      <c r="J9737" t="s">
        <v>7173</v>
      </c>
      <c r="K9737" t="s">
        <v>20592</v>
      </c>
      <c r="L9737" t="s">
        <v>20593</v>
      </c>
      <c r="M9737" t="s">
        <v>1039</v>
      </c>
      <c r="N9737" t="s">
        <v>94</v>
      </c>
      <c r="O9737">
        <v>16859</v>
      </c>
      <c r="P9737">
        <v>20447</v>
      </c>
      <c r="Q9737" t="s">
        <v>41</v>
      </c>
      <c r="R9737">
        <v>384</v>
      </c>
      <c r="S9737" s="2">
        <v>45328</v>
      </c>
      <c r="T9737" t="s">
        <v>42</v>
      </c>
      <c r="U9737">
        <v>0</v>
      </c>
      <c r="V9737" t="s">
        <v>71</v>
      </c>
      <c r="W9737">
        <v>441</v>
      </c>
      <c r="X9737" t="s">
        <v>44</v>
      </c>
      <c r="Y9737" t="s">
        <v>72</v>
      </c>
      <c r="Z9737">
        <v>0</v>
      </c>
      <c r="AA9737">
        <v>842</v>
      </c>
      <c r="AB9737">
        <v>18252</v>
      </c>
      <c r="AC9737" t="s">
        <v>107</v>
      </c>
    </row>
    <row r="9738" spans="1:29" x14ac:dyDescent="0.3">
      <c r="A9738" s="1" t="s">
        <v>47</v>
      </c>
      <c r="B9738" t="s">
        <v>153</v>
      </c>
      <c r="C9738" t="s">
        <v>2294</v>
      </c>
      <c r="D9738" t="s">
        <v>352</v>
      </c>
      <c r="E9738">
        <v>7</v>
      </c>
      <c r="F9738" t="s">
        <v>77</v>
      </c>
      <c r="G9738" t="s">
        <v>202</v>
      </c>
      <c r="H9738" t="s">
        <v>35</v>
      </c>
      <c r="I9738" t="s">
        <v>156</v>
      </c>
      <c r="J9738" t="s">
        <v>4563</v>
      </c>
      <c r="K9738" t="s">
        <v>20594</v>
      </c>
      <c r="L9738" t="s">
        <v>20595</v>
      </c>
      <c r="M9738" t="s">
        <v>1707</v>
      </c>
      <c r="N9738" t="s">
        <v>94</v>
      </c>
      <c r="O9738">
        <v>29874</v>
      </c>
      <c r="P9738">
        <v>34456</v>
      </c>
      <c r="Q9738" t="s">
        <v>95</v>
      </c>
      <c r="R9738">
        <v>693</v>
      </c>
      <c r="S9738" s="2">
        <v>44928</v>
      </c>
      <c r="T9738" s="2">
        <v>44943</v>
      </c>
      <c r="U9738">
        <v>0</v>
      </c>
      <c r="V9738" t="s">
        <v>106</v>
      </c>
      <c r="W9738">
        <v>571</v>
      </c>
      <c r="X9738" t="s">
        <v>60</v>
      </c>
      <c r="Y9738" t="s">
        <v>72</v>
      </c>
      <c r="Z9738">
        <v>0</v>
      </c>
      <c r="AA9738">
        <v>467</v>
      </c>
      <c r="AB9738">
        <v>32173</v>
      </c>
      <c r="AC9738" t="s">
        <v>107</v>
      </c>
    </row>
    <row r="9739" spans="1:29" x14ac:dyDescent="0.3">
      <c r="A9739" s="1" t="s">
        <v>29</v>
      </c>
      <c r="B9739" t="s">
        <v>30</v>
      </c>
      <c r="C9739" t="s">
        <v>5066</v>
      </c>
      <c r="D9739" t="s">
        <v>185</v>
      </c>
      <c r="E9739">
        <v>6</v>
      </c>
      <c r="F9739" t="s">
        <v>120</v>
      </c>
      <c r="G9739" t="s">
        <v>194</v>
      </c>
      <c r="H9739" t="s">
        <v>79</v>
      </c>
      <c r="I9739" t="s">
        <v>2938</v>
      </c>
      <c r="J9739" t="s">
        <v>1148</v>
      </c>
      <c r="K9739" t="s">
        <v>20596</v>
      </c>
      <c r="L9739" t="s">
        <v>20597</v>
      </c>
      <c r="M9739" t="s">
        <v>1307</v>
      </c>
      <c r="N9739" t="s">
        <v>58</v>
      </c>
      <c r="O9739">
        <v>18975</v>
      </c>
      <c r="P9739">
        <v>21013</v>
      </c>
      <c r="Q9739" t="s">
        <v>95</v>
      </c>
      <c r="R9739">
        <v>29</v>
      </c>
      <c r="S9739" s="2">
        <v>44893</v>
      </c>
      <c r="T9739" t="s">
        <v>42</v>
      </c>
      <c r="U9739">
        <v>0</v>
      </c>
      <c r="V9739" t="s">
        <v>71</v>
      </c>
      <c r="W9739">
        <v>572</v>
      </c>
      <c r="X9739" t="s">
        <v>44</v>
      </c>
      <c r="Y9739" t="s">
        <v>45</v>
      </c>
      <c r="Z9739">
        <v>1192</v>
      </c>
      <c r="AA9739">
        <v>308</v>
      </c>
      <c r="AB9739">
        <v>20756</v>
      </c>
      <c r="AC9739" t="s">
        <v>73</v>
      </c>
    </row>
    <row r="9740" spans="1:29" x14ac:dyDescent="0.3">
      <c r="A9740" s="1" t="s">
        <v>29</v>
      </c>
      <c r="B9740" t="s">
        <v>96</v>
      </c>
      <c r="C9740" t="s">
        <v>2037</v>
      </c>
      <c r="D9740" t="s">
        <v>185</v>
      </c>
      <c r="E9740">
        <v>5</v>
      </c>
      <c r="F9740" t="s">
        <v>186</v>
      </c>
      <c r="G9740" t="s">
        <v>463</v>
      </c>
      <c r="H9740" t="s">
        <v>35</v>
      </c>
      <c r="I9740" t="s">
        <v>434</v>
      </c>
      <c r="J9740" t="s">
        <v>4490</v>
      </c>
      <c r="K9740">
        <v>4553313180</v>
      </c>
      <c r="L9740" t="s">
        <v>20598</v>
      </c>
      <c r="M9740" t="s">
        <v>1136</v>
      </c>
      <c r="N9740" t="s">
        <v>84</v>
      </c>
      <c r="O9740">
        <v>4141</v>
      </c>
      <c r="P9740">
        <v>6911</v>
      </c>
      <c r="Q9740" t="s">
        <v>41</v>
      </c>
      <c r="R9740">
        <v>892</v>
      </c>
      <c r="S9740" s="2">
        <v>44576</v>
      </c>
      <c r="T9740" t="s">
        <v>42</v>
      </c>
      <c r="U9740">
        <v>0</v>
      </c>
      <c r="V9740" t="s">
        <v>71</v>
      </c>
      <c r="W9740">
        <v>479</v>
      </c>
      <c r="X9740" t="s">
        <v>44</v>
      </c>
      <c r="Y9740" t="s">
        <v>45</v>
      </c>
      <c r="Z9740">
        <v>0</v>
      </c>
      <c r="AA9740">
        <v>257</v>
      </c>
      <c r="AB9740">
        <v>5916</v>
      </c>
      <c r="AC9740" t="s">
        <v>107</v>
      </c>
    </row>
    <row r="9741" spans="1:29" x14ac:dyDescent="0.3">
      <c r="A9741" s="1" t="s">
        <v>29</v>
      </c>
      <c r="B9741" t="s">
        <v>228</v>
      </c>
      <c r="C9741" t="s">
        <v>4757</v>
      </c>
      <c r="D9741" t="s">
        <v>387</v>
      </c>
      <c r="E9741">
        <v>1</v>
      </c>
      <c r="F9741" t="s">
        <v>64</v>
      </c>
      <c r="G9741" t="s">
        <v>802</v>
      </c>
      <c r="H9741" t="s">
        <v>35</v>
      </c>
      <c r="I9741" t="s">
        <v>464</v>
      </c>
      <c r="J9741" t="s">
        <v>2315</v>
      </c>
      <c r="K9741" t="s">
        <v>20599</v>
      </c>
      <c r="L9741" t="s">
        <v>20600</v>
      </c>
      <c r="M9741" t="s">
        <v>852</v>
      </c>
      <c r="N9741" t="s">
        <v>58</v>
      </c>
      <c r="O9741">
        <v>29121</v>
      </c>
      <c r="P9741">
        <v>33556</v>
      </c>
      <c r="Q9741" t="s">
        <v>59</v>
      </c>
      <c r="R9741">
        <v>688</v>
      </c>
      <c r="S9741" s="2">
        <v>45084</v>
      </c>
      <c r="T9741" s="2">
        <v>45093</v>
      </c>
      <c r="U9741">
        <v>13238</v>
      </c>
      <c r="V9741" t="s">
        <v>43</v>
      </c>
      <c r="W9741">
        <v>774</v>
      </c>
      <c r="X9741" t="s">
        <v>60</v>
      </c>
      <c r="Y9741" t="s">
        <v>45</v>
      </c>
      <c r="Z9741">
        <v>4145</v>
      </c>
      <c r="AA9741">
        <v>193</v>
      </c>
      <c r="AB9741">
        <v>31970</v>
      </c>
      <c r="AC9741" t="s">
        <v>107</v>
      </c>
    </row>
    <row r="9742" spans="1:29" x14ac:dyDescent="0.3">
      <c r="A9742" s="1" t="s">
        <v>29</v>
      </c>
      <c r="B9742" t="s">
        <v>30</v>
      </c>
      <c r="C9742" t="s">
        <v>1302</v>
      </c>
      <c r="D9742" t="s">
        <v>178</v>
      </c>
      <c r="E9742">
        <v>4</v>
      </c>
      <c r="F9742" t="s">
        <v>51</v>
      </c>
      <c r="G9742" t="s">
        <v>1427</v>
      </c>
      <c r="H9742" t="s">
        <v>79</v>
      </c>
      <c r="I9742" t="s">
        <v>894</v>
      </c>
      <c r="J9742" t="s">
        <v>5212</v>
      </c>
      <c r="K9742" t="s">
        <v>20601</v>
      </c>
      <c r="L9742" t="s">
        <v>1392</v>
      </c>
      <c r="M9742" t="s">
        <v>1395</v>
      </c>
      <c r="N9742" t="s">
        <v>84</v>
      </c>
      <c r="O9742">
        <v>27363</v>
      </c>
      <c r="P9742">
        <v>29916</v>
      </c>
      <c r="Q9742" t="s">
        <v>41</v>
      </c>
      <c r="R9742">
        <v>280</v>
      </c>
      <c r="S9742" s="2">
        <v>45195</v>
      </c>
      <c r="T9742" s="2">
        <v>45211</v>
      </c>
      <c r="U9742">
        <v>0</v>
      </c>
      <c r="V9742" t="s">
        <v>43</v>
      </c>
      <c r="W9742">
        <v>654</v>
      </c>
      <c r="X9742" t="s">
        <v>60</v>
      </c>
      <c r="Y9742" t="s">
        <v>72</v>
      </c>
      <c r="Z9742">
        <v>0</v>
      </c>
      <c r="AA9742">
        <v>142</v>
      </c>
      <c r="AB9742">
        <v>27594</v>
      </c>
      <c r="AC9742" t="s">
        <v>73</v>
      </c>
    </row>
    <row r="9743" spans="1:29" x14ac:dyDescent="0.3">
      <c r="A9743" s="1" t="s">
        <v>47</v>
      </c>
      <c r="B9743" t="s">
        <v>145</v>
      </c>
      <c r="C9743" t="s">
        <v>270</v>
      </c>
      <c r="D9743" t="s">
        <v>155</v>
      </c>
      <c r="E9743">
        <v>9</v>
      </c>
      <c r="F9743" t="s">
        <v>186</v>
      </c>
      <c r="G9743" t="s">
        <v>620</v>
      </c>
      <c r="H9743" t="s">
        <v>35</v>
      </c>
      <c r="I9743" t="s">
        <v>1313</v>
      </c>
      <c r="J9743" t="s">
        <v>1652</v>
      </c>
      <c r="K9743" t="s">
        <v>20602</v>
      </c>
      <c r="L9743" t="s">
        <v>20603</v>
      </c>
      <c r="M9743" t="s">
        <v>1762</v>
      </c>
      <c r="N9743" t="s">
        <v>40</v>
      </c>
      <c r="O9743">
        <v>24052</v>
      </c>
      <c r="P9743">
        <v>27565</v>
      </c>
      <c r="Q9743" t="s">
        <v>59</v>
      </c>
      <c r="R9743">
        <v>588</v>
      </c>
      <c r="S9743" s="2">
        <v>45362</v>
      </c>
      <c r="T9743" t="s">
        <v>42</v>
      </c>
      <c r="U9743">
        <v>32815</v>
      </c>
      <c r="V9743" t="s">
        <v>71</v>
      </c>
      <c r="W9743">
        <v>760</v>
      </c>
      <c r="X9743" t="s">
        <v>44</v>
      </c>
      <c r="Y9743" t="s">
        <v>61</v>
      </c>
      <c r="Z9743">
        <v>0</v>
      </c>
      <c r="AA9743">
        <v>617</v>
      </c>
      <c r="AB9743">
        <v>24677</v>
      </c>
      <c r="AC9743" t="s">
        <v>73</v>
      </c>
    </row>
    <row r="9744" spans="1:29" x14ac:dyDescent="0.3">
      <c r="A9744" s="1" t="s">
        <v>47</v>
      </c>
      <c r="B9744" t="s">
        <v>153</v>
      </c>
      <c r="C9744" t="s">
        <v>1607</v>
      </c>
      <c r="D9744" t="s">
        <v>257</v>
      </c>
      <c r="E9744">
        <v>9</v>
      </c>
      <c r="F9744" t="s">
        <v>120</v>
      </c>
      <c r="G9744" t="s">
        <v>820</v>
      </c>
      <c r="H9744" t="s">
        <v>35</v>
      </c>
      <c r="I9744" t="s">
        <v>621</v>
      </c>
      <c r="J9744" t="s">
        <v>10766</v>
      </c>
      <c r="K9744" t="s">
        <v>20604</v>
      </c>
      <c r="L9744" t="s">
        <v>20605</v>
      </c>
      <c r="M9744" t="s">
        <v>540</v>
      </c>
      <c r="N9744" t="s">
        <v>84</v>
      </c>
      <c r="O9744">
        <v>6266</v>
      </c>
      <c r="P9744">
        <v>8481</v>
      </c>
      <c r="Q9744" t="s">
        <v>95</v>
      </c>
      <c r="R9744">
        <v>896</v>
      </c>
      <c r="S9744" s="2">
        <v>45211</v>
      </c>
      <c r="T9744" t="s">
        <v>42</v>
      </c>
      <c r="U9744">
        <v>0</v>
      </c>
      <c r="V9744" t="s">
        <v>106</v>
      </c>
      <c r="W9744">
        <v>624</v>
      </c>
      <c r="X9744" t="s">
        <v>44</v>
      </c>
      <c r="Y9744" t="s">
        <v>72</v>
      </c>
      <c r="Z9744">
        <v>0</v>
      </c>
      <c r="AA9744">
        <v>24</v>
      </c>
      <c r="AB9744">
        <v>8024</v>
      </c>
      <c r="AC9744" t="s">
        <v>107</v>
      </c>
    </row>
    <row r="9745" spans="1:29" x14ac:dyDescent="0.3">
      <c r="A9745" s="1" t="s">
        <v>47</v>
      </c>
      <c r="B9745" t="s">
        <v>592</v>
      </c>
      <c r="C9745" t="s">
        <v>1508</v>
      </c>
      <c r="D9745" t="s">
        <v>178</v>
      </c>
      <c r="E9745">
        <v>4</v>
      </c>
      <c r="F9745" t="s">
        <v>186</v>
      </c>
      <c r="G9745" t="s">
        <v>187</v>
      </c>
      <c r="H9745" t="s">
        <v>79</v>
      </c>
      <c r="I9745" t="s">
        <v>6719</v>
      </c>
      <c r="J9745" t="s">
        <v>1722</v>
      </c>
      <c r="K9745" t="s">
        <v>20606</v>
      </c>
      <c r="L9745" t="s">
        <v>20607</v>
      </c>
      <c r="M9745" t="s">
        <v>3019</v>
      </c>
      <c r="N9745" t="s">
        <v>94</v>
      </c>
      <c r="O9745">
        <v>14491</v>
      </c>
      <c r="P9745">
        <v>18644</v>
      </c>
      <c r="Q9745" t="s">
        <v>59</v>
      </c>
      <c r="R9745">
        <v>360</v>
      </c>
      <c r="S9745" s="2">
        <v>44865</v>
      </c>
      <c r="T9745" t="s">
        <v>42</v>
      </c>
      <c r="U9745">
        <v>30271</v>
      </c>
      <c r="V9745" t="s">
        <v>43</v>
      </c>
      <c r="W9745">
        <v>524</v>
      </c>
      <c r="X9745" t="s">
        <v>44</v>
      </c>
      <c r="Y9745" t="s">
        <v>72</v>
      </c>
      <c r="Z9745">
        <v>0</v>
      </c>
      <c r="AA9745">
        <v>909</v>
      </c>
      <c r="AB9745">
        <v>17550</v>
      </c>
      <c r="AC9745" t="s">
        <v>107</v>
      </c>
    </row>
    <row r="9746" spans="1:29" x14ac:dyDescent="0.3">
      <c r="A9746" s="1" t="s">
        <v>47</v>
      </c>
      <c r="B9746" t="s">
        <v>145</v>
      </c>
      <c r="C9746" t="s">
        <v>146</v>
      </c>
      <c r="D9746" t="s">
        <v>128</v>
      </c>
      <c r="E9746">
        <v>2</v>
      </c>
      <c r="F9746" t="s">
        <v>271</v>
      </c>
      <c r="G9746" t="s">
        <v>495</v>
      </c>
      <c r="H9746" t="s">
        <v>35</v>
      </c>
      <c r="I9746" t="s">
        <v>966</v>
      </c>
      <c r="J9746" t="s">
        <v>657</v>
      </c>
      <c r="K9746" t="s">
        <v>20608</v>
      </c>
      <c r="L9746" t="s">
        <v>20609</v>
      </c>
      <c r="M9746" t="s">
        <v>533</v>
      </c>
      <c r="N9746" t="s">
        <v>94</v>
      </c>
      <c r="O9746">
        <v>2936</v>
      </c>
      <c r="P9746">
        <v>5526</v>
      </c>
      <c r="Q9746" t="s">
        <v>95</v>
      </c>
      <c r="R9746">
        <v>281</v>
      </c>
      <c r="S9746" s="2">
        <v>45018</v>
      </c>
      <c r="T9746" s="2">
        <v>45044</v>
      </c>
      <c r="U9746">
        <v>0</v>
      </c>
      <c r="V9746" t="s">
        <v>106</v>
      </c>
      <c r="W9746">
        <v>839</v>
      </c>
      <c r="X9746" t="s">
        <v>60</v>
      </c>
      <c r="Y9746" t="s">
        <v>45</v>
      </c>
      <c r="Z9746">
        <v>0</v>
      </c>
      <c r="AA9746">
        <v>960</v>
      </c>
      <c r="AB9746">
        <v>3708</v>
      </c>
      <c r="AC9746" t="s">
        <v>107</v>
      </c>
    </row>
    <row r="9747" spans="1:29" x14ac:dyDescent="0.3">
      <c r="A9747" s="1" t="s">
        <v>29</v>
      </c>
      <c r="B9747" t="s">
        <v>86</v>
      </c>
      <c r="C9747" t="s">
        <v>1925</v>
      </c>
      <c r="D9747" t="s">
        <v>98</v>
      </c>
      <c r="E9747">
        <v>4</v>
      </c>
      <c r="F9747" t="s">
        <v>271</v>
      </c>
      <c r="G9747" t="s">
        <v>340</v>
      </c>
      <c r="H9747" t="s">
        <v>35</v>
      </c>
      <c r="I9747" t="s">
        <v>1441</v>
      </c>
      <c r="J9747" t="s">
        <v>342</v>
      </c>
      <c r="K9747" t="s">
        <v>20610</v>
      </c>
      <c r="L9747" t="s">
        <v>20611</v>
      </c>
      <c r="M9747" t="s">
        <v>1366</v>
      </c>
      <c r="N9747" t="s">
        <v>58</v>
      </c>
      <c r="O9747">
        <v>7065</v>
      </c>
      <c r="P9747">
        <v>11006</v>
      </c>
      <c r="Q9747" t="s">
        <v>95</v>
      </c>
      <c r="R9747">
        <v>797</v>
      </c>
      <c r="S9747" s="2">
        <v>44673</v>
      </c>
      <c r="T9747" s="2">
        <v>44693</v>
      </c>
      <c r="U9747">
        <v>0</v>
      </c>
      <c r="V9747" t="s">
        <v>71</v>
      </c>
      <c r="W9747">
        <v>757</v>
      </c>
      <c r="X9747" t="s">
        <v>60</v>
      </c>
      <c r="Y9747" t="s">
        <v>72</v>
      </c>
      <c r="Z9747">
        <v>3649</v>
      </c>
      <c r="AA9747">
        <v>513</v>
      </c>
      <c r="AB9747">
        <v>7481</v>
      </c>
      <c r="AC9747" t="s">
        <v>46</v>
      </c>
    </row>
    <row r="9748" spans="1:29" x14ac:dyDescent="0.3">
      <c r="A9748" s="1" t="s">
        <v>47</v>
      </c>
      <c r="B9748" t="s">
        <v>153</v>
      </c>
      <c r="C9748" t="s">
        <v>1871</v>
      </c>
      <c r="D9748" t="s">
        <v>155</v>
      </c>
      <c r="E9748">
        <v>2</v>
      </c>
      <c r="F9748" t="s">
        <v>271</v>
      </c>
      <c r="G9748" t="s">
        <v>353</v>
      </c>
      <c r="H9748" t="s">
        <v>79</v>
      </c>
      <c r="I9748" t="s">
        <v>7359</v>
      </c>
      <c r="J9748" t="s">
        <v>5131</v>
      </c>
      <c r="K9748" t="s">
        <v>20612</v>
      </c>
      <c r="L9748" t="s">
        <v>20613</v>
      </c>
      <c r="M9748" t="s">
        <v>160</v>
      </c>
      <c r="N9748" t="s">
        <v>58</v>
      </c>
      <c r="O9748">
        <v>14781</v>
      </c>
      <c r="P9748">
        <v>19317</v>
      </c>
      <c r="Q9748" t="s">
        <v>95</v>
      </c>
      <c r="R9748">
        <v>613</v>
      </c>
      <c r="S9748" s="2">
        <v>44817</v>
      </c>
      <c r="T9748" t="s">
        <v>42</v>
      </c>
      <c r="U9748">
        <v>0</v>
      </c>
      <c r="V9748" t="s">
        <v>43</v>
      </c>
      <c r="W9748">
        <v>782</v>
      </c>
      <c r="X9748" t="s">
        <v>44</v>
      </c>
      <c r="Y9748" t="s">
        <v>72</v>
      </c>
      <c r="Z9748">
        <v>4336</v>
      </c>
      <c r="AA9748">
        <v>887</v>
      </c>
      <c r="AB9748">
        <v>15922</v>
      </c>
      <c r="AC9748" t="s">
        <v>73</v>
      </c>
    </row>
    <row r="9749" spans="1:29" x14ac:dyDescent="0.3">
      <c r="A9749" s="1" t="s">
        <v>29</v>
      </c>
      <c r="B9749" t="s">
        <v>363</v>
      </c>
      <c r="C9749" t="s">
        <v>1064</v>
      </c>
      <c r="D9749" t="s">
        <v>352</v>
      </c>
      <c r="E9749">
        <v>6</v>
      </c>
      <c r="F9749" t="s">
        <v>271</v>
      </c>
      <c r="G9749" t="s">
        <v>689</v>
      </c>
      <c r="H9749" t="s">
        <v>79</v>
      </c>
      <c r="I9749" t="s">
        <v>1170</v>
      </c>
      <c r="J9749" t="s">
        <v>8309</v>
      </c>
      <c r="K9749" t="s">
        <v>20614</v>
      </c>
      <c r="L9749" t="s">
        <v>20615</v>
      </c>
      <c r="M9749" t="s">
        <v>705</v>
      </c>
      <c r="N9749" t="s">
        <v>40</v>
      </c>
      <c r="O9749">
        <v>20455</v>
      </c>
      <c r="P9749">
        <v>23647</v>
      </c>
      <c r="Q9749" t="s">
        <v>95</v>
      </c>
      <c r="R9749">
        <v>464</v>
      </c>
      <c r="S9749" s="2">
        <v>44656</v>
      </c>
      <c r="T9749" t="s">
        <v>42</v>
      </c>
      <c r="U9749">
        <v>0</v>
      </c>
      <c r="V9749" t="s">
        <v>43</v>
      </c>
      <c r="W9749">
        <v>796</v>
      </c>
      <c r="X9749" t="s">
        <v>44</v>
      </c>
      <c r="Y9749" t="s">
        <v>61</v>
      </c>
      <c r="Z9749">
        <v>0</v>
      </c>
      <c r="AA9749">
        <v>350</v>
      </c>
      <c r="AB9749">
        <v>20999</v>
      </c>
      <c r="AC9749" t="s">
        <v>73</v>
      </c>
    </row>
    <row r="9750" spans="1:29" x14ac:dyDescent="0.3">
      <c r="A9750" s="1" t="s">
        <v>47</v>
      </c>
      <c r="B9750" t="s">
        <v>145</v>
      </c>
      <c r="C9750" t="s">
        <v>528</v>
      </c>
      <c r="D9750" t="s">
        <v>387</v>
      </c>
      <c r="E9750">
        <v>5</v>
      </c>
      <c r="F9750" t="s">
        <v>120</v>
      </c>
      <c r="G9750" t="s">
        <v>489</v>
      </c>
      <c r="H9750" t="s">
        <v>79</v>
      </c>
      <c r="I9750" t="s">
        <v>377</v>
      </c>
      <c r="J9750" t="s">
        <v>3910</v>
      </c>
      <c r="K9750" t="s">
        <v>20616</v>
      </c>
      <c r="L9750" t="s">
        <v>20617</v>
      </c>
      <c r="M9750" t="s">
        <v>533</v>
      </c>
      <c r="N9750" t="s">
        <v>84</v>
      </c>
      <c r="O9750">
        <v>3763</v>
      </c>
      <c r="P9750">
        <v>6344</v>
      </c>
      <c r="Q9750" t="s">
        <v>95</v>
      </c>
      <c r="R9750">
        <v>372</v>
      </c>
      <c r="S9750" s="2">
        <v>45244</v>
      </c>
      <c r="T9750" t="s">
        <v>42</v>
      </c>
      <c r="U9750">
        <v>0</v>
      </c>
      <c r="V9750" t="s">
        <v>85</v>
      </c>
      <c r="W9750">
        <v>525</v>
      </c>
      <c r="X9750" t="s">
        <v>44</v>
      </c>
      <c r="Y9750" t="s">
        <v>61</v>
      </c>
      <c r="Z9750">
        <v>0</v>
      </c>
      <c r="AA9750">
        <v>886</v>
      </c>
      <c r="AB9750">
        <v>6294</v>
      </c>
      <c r="AC9750" t="s">
        <v>107</v>
      </c>
    </row>
    <row r="9751" spans="1:29" x14ac:dyDescent="0.3">
      <c r="A9751" s="1" t="s">
        <v>47</v>
      </c>
      <c r="B9751" t="s">
        <v>234</v>
      </c>
      <c r="C9751" t="s">
        <v>2589</v>
      </c>
      <c r="D9751" t="s">
        <v>32</v>
      </c>
      <c r="E9751">
        <v>9</v>
      </c>
      <c r="F9751" t="s">
        <v>64</v>
      </c>
      <c r="G9751" t="s">
        <v>65</v>
      </c>
      <c r="H9751" t="s">
        <v>79</v>
      </c>
      <c r="I9751" t="s">
        <v>6212</v>
      </c>
      <c r="J9751" t="s">
        <v>314</v>
      </c>
      <c r="K9751" t="s">
        <v>20618</v>
      </c>
      <c r="L9751" t="s">
        <v>20619</v>
      </c>
      <c r="M9751" t="s">
        <v>746</v>
      </c>
      <c r="N9751" t="s">
        <v>58</v>
      </c>
      <c r="O9751">
        <v>7097</v>
      </c>
      <c r="P9751">
        <v>10447</v>
      </c>
      <c r="Q9751" t="s">
        <v>59</v>
      </c>
      <c r="R9751">
        <v>162</v>
      </c>
      <c r="S9751" s="2">
        <v>45339</v>
      </c>
      <c r="T9751" t="s">
        <v>42</v>
      </c>
      <c r="U9751">
        <v>12319</v>
      </c>
      <c r="V9751" t="s">
        <v>85</v>
      </c>
      <c r="W9751">
        <v>588</v>
      </c>
      <c r="X9751" t="s">
        <v>44</v>
      </c>
      <c r="Y9751" t="s">
        <v>61</v>
      </c>
      <c r="Z9751">
        <v>2754</v>
      </c>
      <c r="AA9751">
        <v>330</v>
      </c>
      <c r="AB9751">
        <v>8322</v>
      </c>
      <c r="AC9751" t="s">
        <v>73</v>
      </c>
    </row>
    <row r="9752" spans="1:29" x14ac:dyDescent="0.3">
      <c r="A9752" s="1" t="s">
        <v>47</v>
      </c>
      <c r="B9752" t="s">
        <v>117</v>
      </c>
      <c r="C9752" t="s">
        <v>920</v>
      </c>
      <c r="D9752" t="s">
        <v>257</v>
      </c>
      <c r="E9752">
        <v>6</v>
      </c>
      <c r="F9752" t="s">
        <v>120</v>
      </c>
      <c r="G9752" t="s">
        <v>489</v>
      </c>
      <c r="H9752" t="s">
        <v>79</v>
      </c>
      <c r="I9752" t="s">
        <v>36</v>
      </c>
      <c r="J9752" t="s">
        <v>2258</v>
      </c>
      <c r="K9752">
        <v>5484948133</v>
      </c>
      <c r="L9752" t="s">
        <v>20620</v>
      </c>
      <c r="M9752" t="s">
        <v>248</v>
      </c>
      <c r="N9752" t="s">
        <v>84</v>
      </c>
      <c r="O9752">
        <v>6380</v>
      </c>
      <c r="P9752">
        <v>9272</v>
      </c>
      <c r="Q9752" t="s">
        <v>59</v>
      </c>
      <c r="R9752">
        <v>597</v>
      </c>
      <c r="S9752" s="2">
        <v>44792</v>
      </c>
      <c r="T9752" t="s">
        <v>42</v>
      </c>
      <c r="U9752">
        <v>10991</v>
      </c>
      <c r="V9752" t="s">
        <v>106</v>
      </c>
      <c r="W9752">
        <v>468</v>
      </c>
      <c r="X9752" t="s">
        <v>44</v>
      </c>
      <c r="Y9752" t="s">
        <v>72</v>
      </c>
      <c r="Z9752">
        <v>0</v>
      </c>
      <c r="AA9752">
        <v>802</v>
      </c>
      <c r="AB9752">
        <v>9226</v>
      </c>
      <c r="AC9752" t="s">
        <v>73</v>
      </c>
    </row>
    <row r="9753" spans="1:29" x14ac:dyDescent="0.3">
      <c r="A9753" s="1" t="s">
        <v>29</v>
      </c>
      <c r="B9753" t="s">
        <v>541</v>
      </c>
      <c r="C9753" t="s">
        <v>1803</v>
      </c>
      <c r="D9753" t="s">
        <v>138</v>
      </c>
      <c r="E9753">
        <v>6</v>
      </c>
      <c r="F9753" t="s">
        <v>186</v>
      </c>
      <c r="G9753" t="s">
        <v>710</v>
      </c>
      <c r="H9753" t="s">
        <v>79</v>
      </c>
      <c r="I9753" t="s">
        <v>6916</v>
      </c>
      <c r="J9753" t="s">
        <v>2988</v>
      </c>
      <c r="K9753" t="s">
        <v>20621</v>
      </c>
      <c r="L9753" t="s">
        <v>20622</v>
      </c>
      <c r="M9753" t="s">
        <v>546</v>
      </c>
      <c r="N9753" t="s">
        <v>58</v>
      </c>
      <c r="O9753">
        <v>13482</v>
      </c>
      <c r="P9753">
        <v>17872</v>
      </c>
      <c r="Q9753" t="s">
        <v>41</v>
      </c>
      <c r="R9753">
        <v>497</v>
      </c>
      <c r="S9753" s="2">
        <v>45245</v>
      </c>
      <c r="T9753" s="2">
        <v>45248</v>
      </c>
      <c r="U9753">
        <v>0</v>
      </c>
      <c r="V9753" t="s">
        <v>71</v>
      </c>
      <c r="W9753">
        <v>646</v>
      </c>
      <c r="X9753" t="s">
        <v>60</v>
      </c>
      <c r="Y9753" t="s">
        <v>61</v>
      </c>
      <c r="Z9753">
        <v>2345</v>
      </c>
      <c r="AA9753">
        <v>878</v>
      </c>
      <c r="AB9753">
        <v>16548</v>
      </c>
      <c r="AC9753" t="s">
        <v>73</v>
      </c>
    </row>
    <row r="9754" spans="1:29" x14ac:dyDescent="0.3">
      <c r="A9754" s="1" t="s">
        <v>29</v>
      </c>
      <c r="B9754" t="s">
        <v>393</v>
      </c>
      <c r="C9754" t="s">
        <v>2325</v>
      </c>
      <c r="D9754" t="s">
        <v>169</v>
      </c>
      <c r="E9754">
        <v>9</v>
      </c>
      <c r="F9754" t="s">
        <v>221</v>
      </c>
      <c r="G9754" t="s">
        <v>1989</v>
      </c>
      <c r="H9754" t="s">
        <v>79</v>
      </c>
      <c r="I9754" t="s">
        <v>954</v>
      </c>
      <c r="J9754" t="s">
        <v>4413</v>
      </c>
      <c r="K9754" t="s">
        <v>20623</v>
      </c>
      <c r="L9754" t="s">
        <v>20624</v>
      </c>
      <c r="M9754" t="s">
        <v>1244</v>
      </c>
      <c r="N9754" t="s">
        <v>40</v>
      </c>
      <c r="O9754">
        <v>15276</v>
      </c>
      <c r="P9754">
        <v>19329</v>
      </c>
      <c r="Q9754" t="s">
        <v>41</v>
      </c>
      <c r="R9754">
        <v>422</v>
      </c>
      <c r="S9754" s="2">
        <v>44530</v>
      </c>
      <c r="T9754" t="s">
        <v>42</v>
      </c>
      <c r="U9754">
        <v>0</v>
      </c>
      <c r="V9754" t="s">
        <v>71</v>
      </c>
      <c r="W9754">
        <v>529</v>
      </c>
      <c r="X9754" t="s">
        <v>44</v>
      </c>
      <c r="Y9754" t="s">
        <v>45</v>
      </c>
      <c r="Z9754">
        <v>0</v>
      </c>
      <c r="AA9754">
        <v>587</v>
      </c>
      <c r="AB9754">
        <v>18074</v>
      </c>
      <c r="AC9754" t="s">
        <v>73</v>
      </c>
    </row>
    <row r="9755" spans="1:29" x14ac:dyDescent="0.3">
      <c r="A9755" s="1" t="s">
        <v>47</v>
      </c>
      <c r="B9755" t="s">
        <v>108</v>
      </c>
      <c r="C9755" t="s">
        <v>709</v>
      </c>
      <c r="D9755" t="s">
        <v>155</v>
      </c>
      <c r="E9755">
        <v>10</v>
      </c>
      <c r="F9755" t="s">
        <v>64</v>
      </c>
      <c r="G9755" t="s">
        <v>1599</v>
      </c>
      <c r="H9755" t="s">
        <v>35</v>
      </c>
      <c r="I9755" t="s">
        <v>530</v>
      </c>
      <c r="J9755" t="s">
        <v>5918</v>
      </c>
      <c r="K9755" t="s">
        <v>20625</v>
      </c>
      <c r="L9755" t="s">
        <v>20626</v>
      </c>
      <c r="M9755" t="s">
        <v>1402</v>
      </c>
      <c r="N9755" t="s">
        <v>84</v>
      </c>
      <c r="O9755">
        <v>19438</v>
      </c>
      <c r="P9755">
        <v>23336</v>
      </c>
      <c r="Q9755" t="s">
        <v>95</v>
      </c>
      <c r="R9755">
        <v>251</v>
      </c>
      <c r="S9755" s="2">
        <v>44612</v>
      </c>
      <c r="T9755" s="2">
        <v>44614</v>
      </c>
      <c r="U9755">
        <v>0</v>
      </c>
      <c r="V9755" t="s">
        <v>71</v>
      </c>
      <c r="W9755">
        <v>631</v>
      </c>
      <c r="X9755" t="s">
        <v>60</v>
      </c>
      <c r="Y9755" t="s">
        <v>45</v>
      </c>
      <c r="Z9755">
        <v>0</v>
      </c>
      <c r="AA9755">
        <v>708</v>
      </c>
      <c r="AB9755">
        <v>23281</v>
      </c>
      <c r="AC9755" t="s">
        <v>107</v>
      </c>
    </row>
    <row r="9756" spans="1:29" x14ac:dyDescent="0.3">
      <c r="A9756" s="1" t="s">
        <v>47</v>
      </c>
      <c r="B9756" t="s">
        <v>48</v>
      </c>
      <c r="C9756" t="s">
        <v>4885</v>
      </c>
      <c r="D9756" t="s">
        <v>155</v>
      </c>
      <c r="E9756">
        <v>6</v>
      </c>
      <c r="F9756" t="s">
        <v>271</v>
      </c>
      <c r="G9756" t="s">
        <v>1110</v>
      </c>
      <c r="H9756" t="s">
        <v>79</v>
      </c>
      <c r="I9756" t="s">
        <v>2666</v>
      </c>
      <c r="J9756" t="s">
        <v>1065</v>
      </c>
      <c r="K9756" t="s">
        <v>20627</v>
      </c>
      <c r="L9756" t="s">
        <v>20628</v>
      </c>
      <c r="M9756" t="s">
        <v>303</v>
      </c>
      <c r="N9756" t="s">
        <v>40</v>
      </c>
      <c r="O9756">
        <v>5066</v>
      </c>
      <c r="P9756">
        <v>8457</v>
      </c>
      <c r="Q9756" t="s">
        <v>59</v>
      </c>
      <c r="R9756">
        <v>748</v>
      </c>
      <c r="S9756" s="2">
        <v>44282</v>
      </c>
      <c r="T9756" t="s">
        <v>42</v>
      </c>
      <c r="U9756">
        <v>24295</v>
      </c>
      <c r="V9756" t="s">
        <v>85</v>
      </c>
      <c r="W9756">
        <v>743</v>
      </c>
      <c r="X9756" t="s">
        <v>44</v>
      </c>
      <c r="Y9756" t="s">
        <v>45</v>
      </c>
      <c r="Z9756">
        <v>0</v>
      </c>
      <c r="AA9756">
        <v>369</v>
      </c>
      <c r="AB9756">
        <v>6573</v>
      </c>
      <c r="AC9756" t="s">
        <v>73</v>
      </c>
    </row>
    <row r="9757" spans="1:29" x14ac:dyDescent="0.3">
      <c r="A9757" s="1" t="s">
        <v>47</v>
      </c>
      <c r="B9757" t="s">
        <v>108</v>
      </c>
      <c r="C9757" t="s">
        <v>1275</v>
      </c>
      <c r="D9757" t="s">
        <v>155</v>
      </c>
      <c r="E9757">
        <v>10</v>
      </c>
      <c r="F9757" t="s">
        <v>221</v>
      </c>
      <c r="G9757" t="s">
        <v>1096</v>
      </c>
      <c r="H9757" t="s">
        <v>35</v>
      </c>
      <c r="I9757" t="s">
        <v>210</v>
      </c>
      <c r="J9757" t="s">
        <v>172</v>
      </c>
      <c r="K9757" t="s">
        <v>20629</v>
      </c>
      <c r="L9757" t="s">
        <v>20630</v>
      </c>
      <c r="M9757" t="s">
        <v>660</v>
      </c>
      <c r="N9757" t="s">
        <v>58</v>
      </c>
      <c r="O9757">
        <v>11413</v>
      </c>
      <c r="P9757">
        <v>16225</v>
      </c>
      <c r="Q9757" t="s">
        <v>95</v>
      </c>
      <c r="R9757">
        <v>393</v>
      </c>
      <c r="S9757" s="2">
        <v>44365</v>
      </c>
      <c r="T9757" s="2">
        <v>44393</v>
      </c>
      <c r="U9757">
        <v>0</v>
      </c>
      <c r="V9757" t="s">
        <v>71</v>
      </c>
      <c r="W9757">
        <v>509</v>
      </c>
      <c r="X9757" t="s">
        <v>60</v>
      </c>
      <c r="Y9757" t="s">
        <v>45</v>
      </c>
      <c r="Z9757">
        <v>1940</v>
      </c>
      <c r="AA9757">
        <v>969</v>
      </c>
      <c r="AB9757">
        <v>16002</v>
      </c>
      <c r="AC9757" t="s">
        <v>73</v>
      </c>
    </row>
    <row r="9758" spans="1:29" x14ac:dyDescent="0.3">
      <c r="A9758" s="1" t="s">
        <v>47</v>
      </c>
      <c r="B9758" t="s">
        <v>234</v>
      </c>
      <c r="C9758" t="s">
        <v>3327</v>
      </c>
      <c r="D9758" t="s">
        <v>32</v>
      </c>
      <c r="E9758">
        <v>3</v>
      </c>
      <c r="F9758" t="s">
        <v>99</v>
      </c>
      <c r="G9758" t="s">
        <v>1638</v>
      </c>
      <c r="H9758" t="s">
        <v>35</v>
      </c>
      <c r="I9758" t="s">
        <v>1501</v>
      </c>
      <c r="J9758" t="s">
        <v>748</v>
      </c>
      <c r="K9758">
        <f>1-167-256-2662</f>
        <v>-3084</v>
      </c>
      <c r="L9758" t="s">
        <v>20631</v>
      </c>
      <c r="M9758" t="s">
        <v>2944</v>
      </c>
      <c r="N9758" t="s">
        <v>40</v>
      </c>
      <c r="O9758">
        <v>27431</v>
      </c>
      <c r="P9758">
        <v>30211</v>
      </c>
      <c r="Q9758" t="s">
        <v>95</v>
      </c>
      <c r="R9758">
        <v>150</v>
      </c>
      <c r="S9758" s="2">
        <v>45129</v>
      </c>
      <c r="T9758" s="2">
        <v>45151</v>
      </c>
      <c r="U9758">
        <v>0</v>
      </c>
      <c r="V9758" t="s">
        <v>71</v>
      </c>
      <c r="W9758">
        <v>478</v>
      </c>
      <c r="X9758" t="s">
        <v>60</v>
      </c>
      <c r="Y9758" t="s">
        <v>61</v>
      </c>
      <c r="Z9758">
        <v>0</v>
      </c>
      <c r="AA9758">
        <v>15</v>
      </c>
      <c r="AB9758">
        <v>29820</v>
      </c>
      <c r="AC9758" t="s">
        <v>73</v>
      </c>
    </row>
    <row r="9759" spans="1:29" x14ac:dyDescent="0.3">
      <c r="A9759" s="1" t="s">
        <v>29</v>
      </c>
      <c r="B9759" t="s">
        <v>393</v>
      </c>
      <c r="C9759" t="s">
        <v>609</v>
      </c>
      <c r="D9759" t="s">
        <v>76</v>
      </c>
      <c r="E9759">
        <v>1</v>
      </c>
      <c r="F9759" t="s">
        <v>271</v>
      </c>
      <c r="G9759" t="s">
        <v>1060</v>
      </c>
      <c r="H9759" t="s">
        <v>79</v>
      </c>
      <c r="I9759" t="s">
        <v>513</v>
      </c>
      <c r="J9759" t="s">
        <v>524</v>
      </c>
      <c r="K9759" t="s">
        <v>20632</v>
      </c>
      <c r="L9759" t="s">
        <v>20633</v>
      </c>
      <c r="M9759" t="s">
        <v>876</v>
      </c>
      <c r="N9759" t="s">
        <v>84</v>
      </c>
      <c r="O9759">
        <v>19545</v>
      </c>
      <c r="P9759">
        <v>22033</v>
      </c>
      <c r="Q9759" t="s">
        <v>59</v>
      </c>
      <c r="R9759">
        <v>540</v>
      </c>
      <c r="S9759" s="2">
        <v>45028</v>
      </c>
      <c r="T9759" s="2">
        <v>45050</v>
      </c>
      <c r="U9759">
        <v>29950</v>
      </c>
      <c r="V9759" t="s">
        <v>85</v>
      </c>
      <c r="W9759">
        <v>580</v>
      </c>
      <c r="X9759" t="s">
        <v>60</v>
      </c>
      <c r="Y9759" t="s">
        <v>45</v>
      </c>
      <c r="Z9759">
        <v>0</v>
      </c>
      <c r="AA9759">
        <v>435</v>
      </c>
      <c r="AB9759">
        <v>21507</v>
      </c>
      <c r="AC9759" t="s">
        <v>46</v>
      </c>
    </row>
    <row r="9760" spans="1:29" x14ac:dyDescent="0.3">
      <c r="A9760" s="1" t="s">
        <v>47</v>
      </c>
      <c r="B9760" t="s">
        <v>234</v>
      </c>
      <c r="C9760" t="s">
        <v>304</v>
      </c>
      <c r="D9760" t="s">
        <v>32</v>
      </c>
      <c r="E9760">
        <v>7</v>
      </c>
      <c r="F9760" t="s">
        <v>77</v>
      </c>
      <c r="G9760" t="s">
        <v>932</v>
      </c>
      <c r="H9760" t="s">
        <v>35</v>
      </c>
      <c r="I9760" t="s">
        <v>4854</v>
      </c>
      <c r="J9760" t="s">
        <v>2554</v>
      </c>
      <c r="K9760" t="s">
        <v>20634</v>
      </c>
      <c r="L9760" t="s">
        <v>20635</v>
      </c>
      <c r="M9760" t="s">
        <v>2756</v>
      </c>
      <c r="N9760" t="s">
        <v>94</v>
      </c>
      <c r="O9760">
        <v>20590</v>
      </c>
      <c r="P9760">
        <v>25251</v>
      </c>
      <c r="Q9760" t="s">
        <v>59</v>
      </c>
      <c r="R9760">
        <v>907</v>
      </c>
      <c r="S9760" s="2">
        <v>44820</v>
      </c>
      <c r="T9760" s="2">
        <v>44823</v>
      </c>
      <c r="U9760">
        <v>19652</v>
      </c>
      <c r="V9760" t="s">
        <v>43</v>
      </c>
      <c r="W9760">
        <v>757</v>
      </c>
      <c r="X9760" t="s">
        <v>60</v>
      </c>
      <c r="Y9760" t="s">
        <v>72</v>
      </c>
      <c r="Z9760">
        <v>0</v>
      </c>
      <c r="AA9760">
        <v>960</v>
      </c>
      <c r="AB9760">
        <v>24798</v>
      </c>
      <c r="AC9760" t="s">
        <v>107</v>
      </c>
    </row>
    <row r="9761" spans="1:29" x14ac:dyDescent="0.3">
      <c r="A9761" s="1" t="s">
        <v>29</v>
      </c>
      <c r="B9761" t="s">
        <v>96</v>
      </c>
      <c r="C9761" t="s">
        <v>323</v>
      </c>
      <c r="D9761" t="s">
        <v>352</v>
      </c>
      <c r="E9761">
        <v>4</v>
      </c>
      <c r="F9761" t="s">
        <v>99</v>
      </c>
      <c r="G9761" t="s">
        <v>950</v>
      </c>
      <c r="H9761" t="s">
        <v>79</v>
      </c>
      <c r="I9761" t="s">
        <v>5150</v>
      </c>
      <c r="J9761" t="s">
        <v>90</v>
      </c>
      <c r="K9761" t="s">
        <v>20636</v>
      </c>
      <c r="L9761" t="s">
        <v>20637</v>
      </c>
      <c r="M9761" t="s">
        <v>1197</v>
      </c>
      <c r="N9761" t="s">
        <v>58</v>
      </c>
      <c r="O9761">
        <v>20280</v>
      </c>
      <c r="P9761">
        <v>23918</v>
      </c>
      <c r="Q9761" t="s">
        <v>95</v>
      </c>
      <c r="R9761">
        <v>948</v>
      </c>
      <c r="S9761" s="2">
        <v>45028</v>
      </c>
      <c r="T9761" s="2">
        <v>45038</v>
      </c>
      <c r="U9761">
        <v>0</v>
      </c>
      <c r="V9761" t="s">
        <v>43</v>
      </c>
      <c r="W9761">
        <v>532</v>
      </c>
      <c r="X9761" t="s">
        <v>60</v>
      </c>
      <c r="Y9761" t="s">
        <v>61</v>
      </c>
      <c r="Z9761">
        <v>2575</v>
      </c>
      <c r="AA9761">
        <v>984</v>
      </c>
      <c r="AB9761">
        <v>23771</v>
      </c>
      <c r="AC9761" t="s">
        <v>73</v>
      </c>
    </row>
    <row r="9762" spans="1:29" x14ac:dyDescent="0.3">
      <c r="A9762" s="1" t="s">
        <v>29</v>
      </c>
      <c r="B9762" t="s">
        <v>62</v>
      </c>
      <c r="C9762" t="s">
        <v>1821</v>
      </c>
      <c r="D9762" t="s">
        <v>128</v>
      </c>
      <c r="E9762">
        <v>9</v>
      </c>
      <c r="F9762" t="s">
        <v>51</v>
      </c>
      <c r="G9762" t="s">
        <v>345</v>
      </c>
      <c r="H9762" t="s">
        <v>79</v>
      </c>
      <c r="I9762" t="s">
        <v>336</v>
      </c>
      <c r="J9762" t="s">
        <v>1822</v>
      </c>
      <c r="K9762" t="s">
        <v>20638</v>
      </c>
      <c r="L9762" t="s">
        <v>20639</v>
      </c>
      <c r="M9762" t="s">
        <v>1976</v>
      </c>
      <c r="N9762" t="s">
        <v>94</v>
      </c>
      <c r="O9762">
        <v>28272</v>
      </c>
      <c r="P9762">
        <v>31347</v>
      </c>
      <c r="Q9762" t="s">
        <v>59</v>
      </c>
      <c r="R9762">
        <v>769</v>
      </c>
      <c r="S9762" s="2">
        <v>44597</v>
      </c>
      <c r="T9762" t="s">
        <v>42</v>
      </c>
      <c r="U9762">
        <v>39276</v>
      </c>
      <c r="V9762" t="s">
        <v>85</v>
      </c>
      <c r="W9762">
        <v>626</v>
      </c>
      <c r="X9762" t="s">
        <v>44</v>
      </c>
      <c r="Y9762" t="s">
        <v>72</v>
      </c>
      <c r="Z9762">
        <v>0</v>
      </c>
      <c r="AA9762">
        <v>965</v>
      </c>
      <c r="AB9762">
        <v>28681</v>
      </c>
      <c r="AC9762" t="s">
        <v>46</v>
      </c>
    </row>
    <row r="9763" spans="1:29" x14ac:dyDescent="0.3">
      <c r="A9763" s="1" t="s">
        <v>29</v>
      </c>
      <c r="B9763" t="s">
        <v>541</v>
      </c>
      <c r="C9763" t="s">
        <v>1271</v>
      </c>
      <c r="D9763" t="s">
        <v>178</v>
      </c>
      <c r="E9763">
        <v>1</v>
      </c>
      <c r="F9763" t="s">
        <v>221</v>
      </c>
      <c r="G9763" t="s">
        <v>548</v>
      </c>
      <c r="H9763" t="s">
        <v>35</v>
      </c>
      <c r="I9763" t="s">
        <v>1593</v>
      </c>
      <c r="J9763" t="s">
        <v>581</v>
      </c>
      <c r="K9763" t="s">
        <v>20640</v>
      </c>
      <c r="L9763" t="s">
        <v>20641</v>
      </c>
      <c r="M9763" t="s">
        <v>1193</v>
      </c>
      <c r="N9763" t="s">
        <v>94</v>
      </c>
      <c r="O9763">
        <v>6549</v>
      </c>
      <c r="P9763">
        <v>8721</v>
      </c>
      <c r="Q9763" t="s">
        <v>41</v>
      </c>
      <c r="R9763">
        <v>497</v>
      </c>
      <c r="S9763" s="2">
        <v>44368</v>
      </c>
      <c r="T9763" s="2">
        <v>44396</v>
      </c>
      <c r="U9763">
        <v>0</v>
      </c>
      <c r="V9763" t="s">
        <v>85</v>
      </c>
      <c r="W9763">
        <v>582</v>
      </c>
      <c r="X9763" t="s">
        <v>60</v>
      </c>
      <c r="Y9763" t="s">
        <v>61</v>
      </c>
      <c r="Z9763">
        <v>0</v>
      </c>
      <c r="AA9763">
        <v>582</v>
      </c>
      <c r="AB9763">
        <v>8084</v>
      </c>
      <c r="AC9763" t="s">
        <v>73</v>
      </c>
    </row>
    <row r="9764" spans="1:29" x14ac:dyDescent="0.3">
      <c r="A9764" s="1" t="s">
        <v>47</v>
      </c>
      <c r="B9764" t="s">
        <v>234</v>
      </c>
      <c r="C9764" t="s">
        <v>2618</v>
      </c>
      <c r="D9764" t="s">
        <v>178</v>
      </c>
      <c r="E9764">
        <v>9</v>
      </c>
      <c r="F9764" t="s">
        <v>33</v>
      </c>
      <c r="G9764" t="s">
        <v>209</v>
      </c>
      <c r="H9764" t="s">
        <v>35</v>
      </c>
      <c r="I9764" t="s">
        <v>1043</v>
      </c>
      <c r="J9764" t="s">
        <v>2804</v>
      </c>
      <c r="K9764" t="s">
        <v>20642</v>
      </c>
      <c r="L9764" t="s">
        <v>20643</v>
      </c>
      <c r="M9764" t="s">
        <v>810</v>
      </c>
      <c r="N9764" t="s">
        <v>40</v>
      </c>
      <c r="O9764">
        <v>20075</v>
      </c>
      <c r="P9764">
        <v>24420</v>
      </c>
      <c r="Q9764" t="s">
        <v>59</v>
      </c>
      <c r="R9764">
        <v>842</v>
      </c>
      <c r="S9764" s="2">
        <v>44406</v>
      </c>
      <c r="T9764" t="s">
        <v>42</v>
      </c>
      <c r="U9764">
        <v>31985</v>
      </c>
      <c r="V9764" t="s">
        <v>43</v>
      </c>
      <c r="W9764">
        <v>636</v>
      </c>
      <c r="X9764" t="s">
        <v>44</v>
      </c>
      <c r="Y9764" t="s">
        <v>72</v>
      </c>
      <c r="Z9764">
        <v>0</v>
      </c>
      <c r="AA9764">
        <v>875</v>
      </c>
      <c r="AB9764">
        <v>22987</v>
      </c>
      <c r="AC9764" t="s">
        <v>107</v>
      </c>
    </row>
    <row r="9765" spans="1:29" x14ac:dyDescent="0.3">
      <c r="A9765" s="1" t="s">
        <v>29</v>
      </c>
      <c r="B9765" t="s">
        <v>30</v>
      </c>
      <c r="C9765" t="s">
        <v>1725</v>
      </c>
      <c r="D9765" t="s">
        <v>76</v>
      </c>
      <c r="E9765">
        <v>8</v>
      </c>
      <c r="F9765" t="s">
        <v>129</v>
      </c>
      <c r="G9765" t="s">
        <v>163</v>
      </c>
      <c r="H9765" t="s">
        <v>35</v>
      </c>
      <c r="I9765" t="s">
        <v>1318</v>
      </c>
      <c r="J9765" t="s">
        <v>189</v>
      </c>
      <c r="K9765" t="s">
        <v>20644</v>
      </c>
      <c r="L9765" t="s">
        <v>20645</v>
      </c>
      <c r="M9765" t="s">
        <v>1491</v>
      </c>
      <c r="N9765" t="s">
        <v>58</v>
      </c>
      <c r="O9765">
        <v>22214</v>
      </c>
      <c r="P9765">
        <v>25910</v>
      </c>
      <c r="Q9765" t="s">
        <v>95</v>
      </c>
      <c r="R9765">
        <v>468</v>
      </c>
      <c r="S9765" s="2">
        <v>45130</v>
      </c>
      <c r="T9765" t="s">
        <v>42</v>
      </c>
      <c r="U9765">
        <v>0</v>
      </c>
      <c r="V9765" t="s">
        <v>71</v>
      </c>
      <c r="W9765">
        <v>589</v>
      </c>
      <c r="X9765" t="s">
        <v>44</v>
      </c>
      <c r="Y9765" t="s">
        <v>61</v>
      </c>
      <c r="Z9765">
        <v>4971</v>
      </c>
      <c r="AA9765">
        <v>406</v>
      </c>
      <c r="AB9765">
        <v>22369</v>
      </c>
      <c r="AC9765" t="s">
        <v>46</v>
      </c>
    </row>
    <row r="9766" spans="1:29" x14ac:dyDescent="0.3">
      <c r="A9766" s="1" t="s">
        <v>47</v>
      </c>
      <c r="B9766" t="s">
        <v>592</v>
      </c>
      <c r="C9766" t="s">
        <v>2303</v>
      </c>
      <c r="D9766" t="s">
        <v>32</v>
      </c>
      <c r="E9766">
        <v>6</v>
      </c>
      <c r="F9766" t="s">
        <v>33</v>
      </c>
      <c r="G9766" t="s">
        <v>848</v>
      </c>
      <c r="H9766" t="s">
        <v>79</v>
      </c>
      <c r="I9766" t="s">
        <v>299</v>
      </c>
      <c r="J9766" t="s">
        <v>2804</v>
      </c>
      <c r="K9766" t="s">
        <v>20646</v>
      </c>
      <c r="L9766" t="s">
        <v>20647</v>
      </c>
      <c r="M9766" t="s">
        <v>1512</v>
      </c>
      <c r="N9766" t="s">
        <v>40</v>
      </c>
      <c r="O9766">
        <v>21914</v>
      </c>
      <c r="P9766">
        <v>25547</v>
      </c>
      <c r="Q9766" t="s">
        <v>41</v>
      </c>
      <c r="R9766">
        <v>226</v>
      </c>
      <c r="S9766" s="2">
        <v>44756</v>
      </c>
      <c r="T9766" t="s">
        <v>42</v>
      </c>
      <c r="U9766">
        <v>0</v>
      </c>
      <c r="V9766" t="s">
        <v>71</v>
      </c>
      <c r="W9766">
        <v>753</v>
      </c>
      <c r="X9766" t="s">
        <v>44</v>
      </c>
      <c r="Y9766" t="s">
        <v>72</v>
      </c>
      <c r="Z9766">
        <v>0</v>
      </c>
      <c r="AA9766">
        <v>619</v>
      </c>
      <c r="AB9766">
        <v>22189</v>
      </c>
      <c r="AC9766" t="s">
        <v>73</v>
      </c>
    </row>
    <row r="9767" spans="1:29" x14ac:dyDescent="0.3">
      <c r="A9767" s="1" t="s">
        <v>47</v>
      </c>
      <c r="B9767" t="s">
        <v>48</v>
      </c>
      <c r="C9767" t="s">
        <v>1169</v>
      </c>
      <c r="D9767" t="s">
        <v>236</v>
      </c>
      <c r="E9767">
        <v>6</v>
      </c>
      <c r="F9767" t="s">
        <v>271</v>
      </c>
      <c r="G9767" t="s">
        <v>1298</v>
      </c>
      <c r="H9767" t="s">
        <v>79</v>
      </c>
      <c r="I9767" t="s">
        <v>507</v>
      </c>
      <c r="J9767" t="s">
        <v>172</v>
      </c>
      <c r="K9767" t="s">
        <v>20648</v>
      </c>
      <c r="L9767" t="s">
        <v>20649</v>
      </c>
      <c r="M9767" t="s">
        <v>303</v>
      </c>
      <c r="N9767" t="s">
        <v>84</v>
      </c>
      <c r="O9767">
        <v>20988</v>
      </c>
      <c r="P9767">
        <v>25790</v>
      </c>
      <c r="Q9767" t="s">
        <v>95</v>
      </c>
      <c r="R9767">
        <v>380</v>
      </c>
      <c r="S9767" s="2">
        <v>44676</v>
      </c>
      <c r="T9767" s="2">
        <v>44677</v>
      </c>
      <c r="U9767">
        <v>0</v>
      </c>
      <c r="V9767" t="s">
        <v>43</v>
      </c>
      <c r="W9767">
        <v>402</v>
      </c>
      <c r="X9767" t="s">
        <v>60</v>
      </c>
      <c r="Y9767" t="s">
        <v>61</v>
      </c>
      <c r="Z9767">
        <v>0</v>
      </c>
      <c r="AA9767">
        <v>499</v>
      </c>
      <c r="AB9767">
        <v>22800</v>
      </c>
      <c r="AC9767" t="s">
        <v>107</v>
      </c>
    </row>
    <row r="9768" spans="1:29" x14ac:dyDescent="0.3">
      <c r="A9768" s="1" t="s">
        <v>29</v>
      </c>
      <c r="B9768" t="s">
        <v>62</v>
      </c>
      <c r="C9768" t="s">
        <v>2097</v>
      </c>
      <c r="D9768" t="s">
        <v>32</v>
      </c>
      <c r="E9768">
        <v>10</v>
      </c>
      <c r="F9768" t="s">
        <v>77</v>
      </c>
      <c r="G9768" t="s">
        <v>147</v>
      </c>
      <c r="H9768" t="s">
        <v>35</v>
      </c>
      <c r="I9768" t="s">
        <v>2940</v>
      </c>
      <c r="J9768" t="s">
        <v>224</v>
      </c>
      <c r="K9768" t="s">
        <v>20650</v>
      </c>
      <c r="L9768" t="s">
        <v>20651</v>
      </c>
      <c r="M9768" t="s">
        <v>505</v>
      </c>
      <c r="N9768" t="s">
        <v>58</v>
      </c>
      <c r="O9768">
        <v>11603</v>
      </c>
      <c r="P9768">
        <v>14206</v>
      </c>
      <c r="Q9768" t="s">
        <v>41</v>
      </c>
      <c r="R9768">
        <v>702</v>
      </c>
      <c r="S9768" s="2">
        <v>45081</v>
      </c>
      <c r="T9768" t="s">
        <v>42</v>
      </c>
      <c r="U9768">
        <v>0</v>
      </c>
      <c r="V9768" t="s">
        <v>71</v>
      </c>
      <c r="W9768">
        <v>710</v>
      </c>
      <c r="X9768" t="s">
        <v>44</v>
      </c>
      <c r="Y9768" t="s">
        <v>45</v>
      </c>
      <c r="Z9768">
        <v>3721</v>
      </c>
      <c r="AA9768">
        <v>935</v>
      </c>
      <c r="AB9768">
        <v>14011</v>
      </c>
      <c r="AC9768" t="s">
        <v>46</v>
      </c>
    </row>
    <row r="9769" spans="1:29" x14ac:dyDescent="0.3">
      <c r="A9769" s="1" t="s">
        <v>29</v>
      </c>
      <c r="B9769" t="s">
        <v>363</v>
      </c>
      <c r="C9769" t="s">
        <v>770</v>
      </c>
      <c r="D9769" t="s">
        <v>201</v>
      </c>
      <c r="E9769">
        <v>4</v>
      </c>
      <c r="F9769" t="s">
        <v>186</v>
      </c>
      <c r="G9769" t="s">
        <v>187</v>
      </c>
      <c r="H9769" t="s">
        <v>35</v>
      </c>
      <c r="I9769" t="s">
        <v>2075</v>
      </c>
      <c r="J9769" t="s">
        <v>372</v>
      </c>
      <c r="K9769" t="s">
        <v>20652</v>
      </c>
      <c r="L9769" t="s">
        <v>20653</v>
      </c>
      <c r="M9769" t="s">
        <v>421</v>
      </c>
      <c r="N9769" t="s">
        <v>94</v>
      </c>
      <c r="O9769">
        <v>6183</v>
      </c>
      <c r="P9769">
        <v>9806</v>
      </c>
      <c r="Q9769" t="s">
        <v>59</v>
      </c>
      <c r="R9769">
        <v>102</v>
      </c>
      <c r="S9769" s="2">
        <v>44716</v>
      </c>
      <c r="T9769" t="s">
        <v>42</v>
      </c>
      <c r="U9769">
        <v>20619</v>
      </c>
      <c r="V9769" t="s">
        <v>85</v>
      </c>
      <c r="W9769">
        <v>822</v>
      </c>
      <c r="X9769" t="s">
        <v>44</v>
      </c>
      <c r="Y9769" t="s">
        <v>72</v>
      </c>
      <c r="Z9769">
        <v>0</v>
      </c>
      <c r="AA9769">
        <v>679</v>
      </c>
      <c r="AB9769">
        <v>6810</v>
      </c>
      <c r="AC9769" t="s">
        <v>73</v>
      </c>
    </row>
    <row r="9770" spans="1:29" x14ac:dyDescent="0.3">
      <c r="A9770" s="1" t="s">
        <v>47</v>
      </c>
      <c r="B9770" t="s">
        <v>153</v>
      </c>
      <c r="C9770" t="s">
        <v>3475</v>
      </c>
      <c r="D9770" t="s">
        <v>110</v>
      </c>
      <c r="E9770">
        <v>7</v>
      </c>
      <c r="F9770" t="s">
        <v>77</v>
      </c>
      <c r="G9770" t="s">
        <v>147</v>
      </c>
      <c r="H9770" t="s">
        <v>79</v>
      </c>
      <c r="I9770" t="s">
        <v>4846</v>
      </c>
      <c r="J9770" t="s">
        <v>3882</v>
      </c>
      <c r="K9770" t="s">
        <v>20654</v>
      </c>
      <c r="L9770" t="s">
        <v>20655</v>
      </c>
      <c r="M9770" t="s">
        <v>410</v>
      </c>
      <c r="N9770" t="s">
        <v>40</v>
      </c>
      <c r="O9770">
        <v>10951</v>
      </c>
      <c r="P9770">
        <v>15156</v>
      </c>
      <c r="Q9770" t="s">
        <v>59</v>
      </c>
      <c r="R9770">
        <v>900</v>
      </c>
      <c r="S9770" s="2">
        <v>45257</v>
      </c>
      <c r="T9770" s="2">
        <v>45262</v>
      </c>
      <c r="U9770">
        <v>19345</v>
      </c>
      <c r="V9770" t="s">
        <v>43</v>
      </c>
      <c r="W9770">
        <v>833</v>
      </c>
      <c r="X9770" t="s">
        <v>60</v>
      </c>
      <c r="Y9770" t="s">
        <v>72</v>
      </c>
      <c r="Z9770">
        <v>0</v>
      </c>
      <c r="AA9770">
        <v>730</v>
      </c>
      <c r="AB9770">
        <v>13691</v>
      </c>
      <c r="AC9770" t="s">
        <v>107</v>
      </c>
    </row>
    <row r="9771" spans="1:29" x14ac:dyDescent="0.3">
      <c r="A9771" s="1" t="s">
        <v>29</v>
      </c>
      <c r="B9771" t="s">
        <v>62</v>
      </c>
      <c r="C9771" t="s">
        <v>3683</v>
      </c>
      <c r="D9771" t="s">
        <v>201</v>
      </c>
      <c r="E9771">
        <v>9</v>
      </c>
      <c r="F9771" t="s">
        <v>77</v>
      </c>
      <c r="G9771" t="s">
        <v>78</v>
      </c>
      <c r="H9771" t="s">
        <v>35</v>
      </c>
      <c r="I9771" t="s">
        <v>990</v>
      </c>
      <c r="J9771" t="s">
        <v>693</v>
      </c>
      <c r="K9771" t="s">
        <v>20656</v>
      </c>
      <c r="L9771" t="s">
        <v>15298</v>
      </c>
      <c r="M9771" t="s">
        <v>362</v>
      </c>
      <c r="N9771" t="s">
        <v>40</v>
      </c>
      <c r="O9771">
        <v>14552</v>
      </c>
      <c r="P9771">
        <v>17009</v>
      </c>
      <c r="Q9771" t="s">
        <v>95</v>
      </c>
      <c r="R9771">
        <v>7</v>
      </c>
      <c r="S9771" s="2">
        <v>45325</v>
      </c>
      <c r="T9771" t="s">
        <v>42</v>
      </c>
      <c r="U9771">
        <v>0</v>
      </c>
      <c r="V9771" t="s">
        <v>71</v>
      </c>
      <c r="W9771">
        <v>466</v>
      </c>
      <c r="X9771" t="s">
        <v>44</v>
      </c>
      <c r="Y9771" t="s">
        <v>61</v>
      </c>
      <c r="Z9771">
        <v>0</v>
      </c>
      <c r="AA9771">
        <v>429</v>
      </c>
      <c r="AB9771">
        <v>15681</v>
      </c>
      <c r="AC9771" t="s">
        <v>107</v>
      </c>
    </row>
    <row r="9772" spans="1:29" x14ac:dyDescent="0.3">
      <c r="A9772" s="1" t="s">
        <v>29</v>
      </c>
      <c r="B9772" t="s">
        <v>541</v>
      </c>
      <c r="C9772" t="s">
        <v>4106</v>
      </c>
      <c r="D9772" t="s">
        <v>169</v>
      </c>
      <c r="E9772">
        <v>7</v>
      </c>
      <c r="F9772" t="s">
        <v>271</v>
      </c>
      <c r="G9772" t="s">
        <v>272</v>
      </c>
      <c r="H9772" t="s">
        <v>35</v>
      </c>
      <c r="I9772" t="s">
        <v>1841</v>
      </c>
      <c r="J9772" t="s">
        <v>1797</v>
      </c>
      <c r="K9772">
        <f>1-665-594-5057</f>
        <v>-6315</v>
      </c>
      <c r="L9772" t="s">
        <v>20657</v>
      </c>
      <c r="M9772" t="s">
        <v>1715</v>
      </c>
      <c r="N9772" t="s">
        <v>40</v>
      </c>
      <c r="O9772">
        <v>27739</v>
      </c>
      <c r="P9772">
        <v>31709</v>
      </c>
      <c r="Q9772" t="s">
        <v>95</v>
      </c>
      <c r="R9772">
        <v>713</v>
      </c>
      <c r="S9772" s="2">
        <v>45093</v>
      </c>
      <c r="T9772" s="2">
        <v>45108</v>
      </c>
      <c r="U9772">
        <v>0</v>
      </c>
      <c r="V9772" t="s">
        <v>106</v>
      </c>
      <c r="W9772">
        <v>406</v>
      </c>
      <c r="X9772" t="s">
        <v>60</v>
      </c>
      <c r="Y9772" t="s">
        <v>61</v>
      </c>
      <c r="Z9772">
        <v>0</v>
      </c>
      <c r="AA9772">
        <v>895</v>
      </c>
      <c r="AB9772">
        <v>31688</v>
      </c>
      <c r="AC9772" t="s">
        <v>73</v>
      </c>
    </row>
    <row r="9773" spans="1:29" x14ac:dyDescent="0.3">
      <c r="A9773" s="1" t="s">
        <v>47</v>
      </c>
      <c r="B9773" t="s">
        <v>117</v>
      </c>
      <c r="C9773" t="s">
        <v>1406</v>
      </c>
      <c r="D9773" t="s">
        <v>110</v>
      </c>
      <c r="E9773">
        <v>9</v>
      </c>
      <c r="F9773" t="s">
        <v>221</v>
      </c>
      <c r="G9773" t="s">
        <v>1989</v>
      </c>
      <c r="H9773" t="s">
        <v>35</v>
      </c>
      <c r="I9773" t="s">
        <v>1156</v>
      </c>
      <c r="J9773" t="s">
        <v>2341</v>
      </c>
      <c r="K9773" t="s">
        <v>20658</v>
      </c>
      <c r="L9773" t="s">
        <v>20659</v>
      </c>
      <c r="M9773" t="s">
        <v>1311</v>
      </c>
      <c r="N9773" t="s">
        <v>84</v>
      </c>
      <c r="O9773">
        <v>17172</v>
      </c>
      <c r="P9773">
        <v>19614</v>
      </c>
      <c r="Q9773" t="s">
        <v>59</v>
      </c>
      <c r="R9773">
        <v>722</v>
      </c>
      <c r="S9773" s="2">
        <v>44449</v>
      </c>
      <c r="T9773" t="s">
        <v>42</v>
      </c>
      <c r="U9773">
        <v>45956</v>
      </c>
      <c r="V9773" t="s">
        <v>43</v>
      </c>
      <c r="W9773">
        <v>843</v>
      </c>
      <c r="X9773" t="s">
        <v>44</v>
      </c>
      <c r="Y9773" t="s">
        <v>72</v>
      </c>
      <c r="Z9773">
        <v>0</v>
      </c>
      <c r="AA9773">
        <v>755</v>
      </c>
      <c r="AB9773">
        <v>17423</v>
      </c>
      <c r="AC9773" t="s">
        <v>46</v>
      </c>
    </row>
    <row r="9774" spans="1:29" x14ac:dyDescent="0.3">
      <c r="A9774" s="1" t="s">
        <v>29</v>
      </c>
      <c r="B9774" t="s">
        <v>393</v>
      </c>
      <c r="C9774" t="s">
        <v>1492</v>
      </c>
      <c r="D9774" t="s">
        <v>155</v>
      </c>
      <c r="E9774">
        <v>7</v>
      </c>
      <c r="F9774" t="s">
        <v>271</v>
      </c>
      <c r="G9774" t="s">
        <v>495</v>
      </c>
      <c r="H9774" t="s">
        <v>79</v>
      </c>
      <c r="I9774" t="s">
        <v>3007</v>
      </c>
      <c r="J9774" t="s">
        <v>2330</v>
      </c>
      <c r="K9774" t="s">
        <v>20660</v>
      </c>
      <c r="L9774" t="s">
        <v>20661</v>
      </c>
      <c r="M9774" t="s">
        <v>1265</v>
      </c>
      <c r="N9774" t="s">
        <v>94</v>
      </c>
      <c r="O9774">
        <v>7260</v>
      </c>
      <c r="P9774">
        <v>9543</v>
      </c>
      <c r="Q9774" t="s">
        <v>95</v>
      </c>
      <c r="R9774">
        <v>465</v>
      </c>
      <c r="S9774" s="2">
        <v>45339</v>
      </c>
      <c r="T9774" s="2">
        <v>45367</v>
      </c>
      <c r="U9774">
        <v>0</v>
      </c>
      <c r="V9774" t="s">
        <v>43</v>
      </c>
      <c r="W9774">
        <v>739</v>
      </c>
      <c r="X9774" t="s">
        <v>60</v>
      </c>
      <c r="Y9774" t="s">
        <v>61</v>
      </c>
      <c r="Z9774">
        <v>0</v>
      </c>
      <c r="AA9774">
        <v>115</v>
      </c>
      <c r="AB9774">
        <v>9405</v>
      </c>
      <c r="AC9774" t="s">
        <v>107</v>
      </c>
    </row>
    <row r="9775" spans="1:29" x14ac:dyDescent="0.3">
      <c r="A9775" s="1" t="s">
        <v>29</v>
      </c>
      <c r="B9775" t="s">
        <v>541</v>
      </c>
      <c r="C9775" t="s">
        <v>888</v>
      </c>
      <c r="D9775" t="s">
        <v>138</v>
      </c>
      <c r="E9775">
        <v>2</v>
      </c>
      <c r="F9775" t="s">
        <v>221</v>
      </c>
      <c r="G9775" t="s">
        <v>1096</v>
      </c>
      <c r="H9775" t="s">
        <v>35</v>
      </c>
      <c r="I9775" t="s">
        <v>2620</v>
      </c>
      <c r="J9775" t="s">
        <v>2610</v>
      </c>
      <c r="K9775" t="s">
        <v>20662</v>
      </c>
      <c r="L9775" t="s">
        <v>20663</v>
      </c>
      <c r="M9775" t="s">
        <v>1117</v>
      </c>
      <c r="N9775" t="s">
        <v>94</v>
      </c>
      <c r="O9775">
        <v>12633</v>
      </c>
      <c r="P9775">
        <v>16624</v>
      </c>
      <c r="Q9775" t="s">
        <v>95</v>
      </c>
      <c r="R9775">
        <v>526</v>
      </c>
      <c r="S9775" s="2">
        <v>44758</v>
      </c>
      <c r="T9775" t="s">
        <v>42</v>
      </c>
      <c r="U9775">
        <v>0</v>
      </c>
      <c r="V9775" t="s">
        <v>106</v>
      </c>
      <c r="W9775">
        <v>582</v>
      </c>
      <c r="X9775" t="s">
        <v>44</v>
      </c>
      <c r="Y9775" t="s">
        <v>72</v>
      </c>
      <c r="Z9775">
        <v>0</v>
      </c>
      <c r="AA9775">
        <v>470</v>
      </c>
      <c r="AB9775">
        <v>15712</v>
      </c>
      <c r="AC9775" t="s">
        <v>73</v>
      </c>
    </row>
    <row r="9776" spans="1:29" x14ac:dyDescent="0.3">
      <c r="A9776" s="1" t="s">
        <v>29</v>
      </c>
      <c r="B9776" t="s">
        <v>363</v>
      </c>
      <c r="C9776" t="s">
        <v>6193</v>
      </c>
      <c r="D9776" t="s">
        <v>32</v>
      </c>
      <c r="E9776">
        <v>7</v>
      </c>
      <c r="F9776" t="s">
        <v>186</v>
      </c>
      <c r="G9776" t="s">
        <v>187</v>
      </c>
      <c r="H9776" t="s">
        <v>35</v>
      </c>
      <c r="I9776" t="s">
        <v>1985</v>
      </c>
      <c r="J9776" t="s">
        <v>1052</v>
      </c>
      <c r="K9776" t="s">
        <v>20664</v>
      </c>
      <c r="L9776" t="s">
        <v>20665</v>
      </c>
      <c r="M9776" t="s">
        <v>2729</v>
      </c>
      <c r="N9776" t="s">
        <v>40</v>
      </c>
      <c r="O9776">
        <v>22187</v>
      </c>
      <c r="P9776">
        <v>25981</v>
      </c>
      <c r="Q9776" t="s">
        <v>95</v>
      </c>
      <c r="R9776">
        <v>876</v>
      </c>
      <c r="S9776" s="2">
        <v>45237</v>
      </c>
      <c r="T9776" t="s">
        <v>42</v>
      </c>
      <c r="U9776">
        <v>0</v>
      </c>
      <c r="V9776" t="s">
        <v>106</v>
      </c>
      <c r="W9776">
        <v>760</v>
      </c>
      <c r="X9776" t="s">
        <v>44</v>
      </c>
      <c r="Y9776" t="s">
        <v>72</v>
      </c>
      <c r="Z9776">
        <v>0</v>
      </c>
      <c r="AA9776">
        <v>250</v>
      </c>
      <c r="AB9776">
        <v>24448</v>
      </c>
      <c r="AC9776" t="s">
        <v>73</v>
      </c>
    </row>
    <row r="9777" spans="1:29" x14ac:dyDescent="0.3">
      <c r="A9777" s="1" t="s">
        <v>29</v>
      </c>
      <c r="B9777" t="s">
        <v>393</v>
      </c>
      <c r="C9777" t="s">
        <v>599</v>
      </c>
      <c r="D9777" t="s">
        <v>155</v>
      </c>
      <c r="E9777">
        <v>7</v>
      </c>
      <c r="F9777" t="s">
        <v>64</v>
      </c>
      <c r="G9777" t="s">
        <v>388</v>
      </c>
      <c r="H9777" t="s">
        <v>79</v>
      </c>
      <c r="I9777" t="s">
        <v>936</v>
      </c>
      <c r="J9777" t="s">
        <v>1323</v>
      </c>
      <c r="K9777" t="s">
        <v>20666</v>
      </c>
      <c r="L9777" t="s">
        <v>20667</v>
      </c>
      <c r="M9777" t="s">
        <v>1244</v>
      </c>
      <c r="N9777" t="s">
        <v>94</v>
      </c>
      <c r="O9777">
        <v>26259</v>
      </c>
      <c r="P9777">
        <v>28589</v>
      </c>
      <c r="Q9777" t="s">
        <v>95</v>
      </c>
      <c r="R9777">
        <v>658</v>
      </c>
      <c r="S9777" s="2">
        <v>44623</v>
      </c>
      <c r="T9777" t="s">
        <v>42</v>
      </c>
      <c r="U9777">
        <v>0</v>
      </c>
      <c r="V9777" t="s">
        <v>43</v>
      </c>
      <c r="W9777">
        <v>441</v>
      </c>
      <c r="X9777" t="s">
        <v>44</v>
      </c>
      <c r="Y9777" t="s">
        <v>72</v>
      </c>
      <c r="Z9777">
        <v>0</v>
      </c>
      <c r="AA9777">
        <v>100</v>
      </c>
      <c r="AB9777">
        <v>27990</v>
      </c>
      <c r="AC9777" t="s">
        <v>107</v>
      </c>
    </row>
    <row r="9778" spans="1:29" x14ac:dyDescent="0.3">
      <c r="A9778" s="1" t="s">
        <v>29</v>
      </c>
      <c r="B9778" t="s">
        <v>74</v>
      </c>
      <c r="C9778" t="s">
        <v>2832</v>
      </c>
      <c r="D9778" t="s">
        <v>185</v>
      </c>
      <c r="E9778">
        <v>9</v>
      </c>
      <c r="F9778" t="s">
        <v>221</v>
      </c>
      <c r="G9778" t="s">
        <v>548</v>
      </c>
      <c r="H9778" t="s">
        <v>79</v>
      </c>
      <c r="I9778" t="s">
        <v>3291</v>
      </c>
      <c r="J9778" t="s">
        <v>3742</v>
      </c>
      <c r="K9778" t="s">
        <v>20668</v>
      </c>
      <c r="L9778" t="s">
        <v>20669</v>
      </c>
      <c r="M9778" t="s">
        <v>836</v>
      </c>
      <c r="N9778" t="s">
        <v>58</v>
      </c>
      <c r="O9778">
        <v>22774</v>
      </c>
      <c r="P9778">
        <v>26000</v>
      </c>
      <c r="Q9778" t="s">
        <v>59</v>
      </c>
      <c r="R9778">
        <v>871</v>
      </c>
      <c r="S9778" s="2">
        <v>44836</v>
      </c>
      <c r="T9778" s="2">
        <v>44856</v>
      </c>
      <c r="U9778">
        <v>34020</v>
      </c>
      <c r="V9778" t="s">
        <v>71</v>
      </c>
      <c r="W9778">
        <v>636</v>
      </c>
      <c r="X9778" t="s">
        <v>60</v>
      </c>
      <c r="Y9778" t="s">
        <v>72</v>
      </c>
      <c r="Z9778">
        <v>2366</v>
      </c>
      <c r="AA9778">
        <v>660</v>
      </c>
      <c r="AB9778">
        <v>24080</v>
      </c>
      <c r="AC9778" t="s">
        <v>73</v>
      </c>
    </row>
    <row r="9779" spans="1:29" x14ac:dyDescent="0.3">
      <c r="A9779" s="1" t="s">
        <v>29</v>
      </c>
      <c r="B9779" t="s">
        <v>86</v>
      </c>
      <c r="C9779" t="s">
        <v>375</v>
      </c>
      <c r="D9779" t="s">
        <v>178</v>
      </c>
      <c r="E9779">
        <v>2</v>
      </c>
      <c r="F9779" t="s">
        <v>221</v>
      </c>
      <c r="G9779" t="s">
        <v>1989</v>
      </c>
      <c r="H9779" t="s">
        <v>35</v>
      </c>
      <c r="I9779" t="s">
        <v>1501</v>
      </c>
      <c r="J9779" t="s">
        <v>6004</v>
      </c>
      <c r="K9779" t="s">
        <v>20670</v>
      </c>
      <c r="L9779" t="s">
        <v>20671</v>
      </c>
      <c r="M9779" t="s">
        <v>1100</v>
      </c>
      <c r="N9779" t="s">
        <v>84</v>
      </c>
      <c r="O9779">
        <v>7585</v>
      </c>
      <c r="P9779">
        <v>10223</v>
      </c>
      <c r="Q9779" t="s">
        <v>41</v>
      </c>
      <c r="R9779">
        <v>226</v>
      </c>
      <c r="S9779" s="2">
        <v>45290</v>
      </c>
      <c r="T9779" t="s">
        <v>42</v>
      </c>
      <c r="U9779">
        <v>0</v>
      </c>
      <c r="V9779" t="s">
        <v>106</v>
      </c>
      <c r="W9779">
        <v>683</v>
      </c>
      <c r="X9779" t="s">
        <v>44</v>
      </c>
      <c r="Y9779" t="s">
        <v>45</v>
      </c>
      <c r="Z9779">
        <v>0</v>
      </c>
      <c r="AA9779">
        <v>449</v>
      </c>
      <c r="AB9779">
        <v>8467</v>
      </c>
      <c r="AC9779" t="s">
        <v>46</v>
      </c>
    </row>
    <row r="9780" spans="1:29" x14ac:dyDescent="0.3">
      <c r="A9780" s="1" t="s">
        <v>29</v>
      </c>
      <c r="B9780" t="s">
        <v>62</v>
      </c>
      <c r="C9780" t="s">
        <v>1552</v>
      </c>
      <c r="D9780" t="s">
        <v>352</v>
      </c>
      <c r="E9780">
        <v>2</v>
      </c>
      <c r="F9780" t="s">
        <v>51</v>
      </c>
      <c r="G9780" t="s">
        <v>1069</v>
      </c>
      <c r="H9780" t="s">
        <v>35</v>
      </c>
      <c r="I9780" t="s">
        <v>3473</v>
      </c>
      <c r="J9780" t="s">
        <v>280</v>
      </c>
      <c r="K9780" t="s">
        <v>20672</v>
      </c>
      <c r="L9780" t="s">
        <v>20673</v>
      </c>
      <c r="M9780" t="s">
        <v>505</v>
      </c>
      <c r="N9780" t="s">
        <v>84</v>
      </c>
      <c r="O9780">
        <v>15395</v>
      </c>
      <c r="P9780">
        <v>19600</v>
      </c>
      <c r="Q9780" t="s">
        <v>95</v>
      </c>
      <c r="R9780">
        <v>232</v>
      </c>
      <c r="S9780" s="2">
        <v>45088</v>
      </c>
      <c r="T9780" s="2">
        <v>45108</v>
      </c>
      <c r="U9780">
        <v>0</v>
      </c>
      <c r="V9780" t="s">
        <v>43</v>
      </c>
      <c r="W9780">
        <v>716</v>
      </c>
      <c r="X9780" t="s">
        <v>60</v>
      </c>
      <c r="Y9780" t="s">
        <v>61</v>
      </c>
      <c r="Z9780">
        <v>0</v>
      </c>
      <c r="AA9780">
        <v>298</v>
      </c>
      <c r="AB9780">
        <v>15569</v>
      </c>
      <c r="AC9780" t="s">
        <v>73</v>
      </c>
    </row>
    <row r="9781" spans="1:29" x14ac:dyDescent="0.3">
      <c r="A9781" s="1" t="s">
        <v>47</v>
      </c>
      <c r="B9781" t="s">
        <v>176</v>
      </c>
      <c r="C9781" t="s">
        <v>3609</v>
      </c>
      <c r="D9781" t="s">
        <v>178</v>
      </c>
      <c r="E9781">
        <v>3</v>
      </c>
      <c r="F9781" t="s">
        <v>120</v>
      </c>
      <c r="G9781" t="s">
        <v>329</v>
      </c>
      <c r="H9781" t="s">
        <v>35</v>
      </c>
      <c r="I9781" t="s">
        <v>4614</v>
      </c>
      <c r="J9781" t="s">
        <v>476</v>
      </c>
      <c r="K9781" t="s">
        <v>20674</v>
      </c>
      <c r="L9781" t="s">
        <v>20675</v>
      </c>
      <c r="M9781" t="s">
        <v>1637</v>
      </c>
      <c r="N9781" t="s">
        <v>58</v>
      </c>
      <c r="O9781">
        <v>4344</v>
      </c>
      <c r="P9781">
        <v>7221</v>
      </c>
      <c r="Q9781" t="s">
        <v>41</v>
      </c>
      <c r="R9781">
        <v>445</v>
      </c>
      <c r="S9781" s="2">
        <v>44448</v>
      </c>
      <c r="T9781" t="s">
        <v>42</v>
      </c>
      <c r="U9781">
        <v>0</v>
      </c>
      <c r="V9781" t="s">
        <v>71</v>
      </c>
      <c r="W9781">
        <v>582</v>
      </c>
      <c r="X9781" t="s">
        <v>44</v>
      </c>
      <c r="Y9781" t="s">
        <v>72</v>
      </c>
      <c r="Z9781">
        <v>3730</v>
      </c>
      <c r="AA9781">
        <v>320</v>
      </c>
      <c r="AB9781">
        <v>5080</v>
      </c>
      <c r="AC9781" t="s">
        <v>73</v>
      </c>
    </row>
    <row r="9782" spans="1:29" x14ac:dyDescent="0.3">
      <c r="A9782" s="1" t="s">
        <v>47</v>
      </c>
      <c r="B9782" t="s">
        <v>161</v>
      </c>
      <c r="C9782" t="s">
        <v>278</v>
      </c>
      <c r="D9782" t="s">
        <v>169</v>
      </c>
      <c r="E9782">
        <v>2</v>
      </c>
      <c r="F9782" t="s">
        <v>221</v>
      </c>
      <c r="G9782" t="s">
        <v>506</v>
      </c>
      <c r="H9782" t="s">
        <v>35</v>
      </c>
      <c r="I9782" t="s">
        <v>1501</v>
      </c>
      <c r="J9782" t="s">
        <v>576</v>
      </c>
      <c r="K9782" t="s">
        <v>20676</v>
      </c>
      <c r="L9782" t="s">
        <v>20677</v>
      </c>
      <c r="M9782" t="s">
        <v>192</v>
      </c>
      <c r="N9782" t="s">
        <v>58</v>
      </c>
      <c r="O9782">
        <v>2517</v>
      </c>
      <c r="P9782">
        <v>6465</v>
      </c>
      <c r="Q9782" t="s">
        <v>41</v>
      </c>
      <c r="R9782">
        <v>691</v>
      </c>
      <c r="S9782" s="2">
        <v>45160</v>
      </c>
      <c r="T9782" s="2">
        <v>45168</v>
      </c>
      <c r="U9782">
        <v>0</v>
      </c>
      <c r="V9782" t="s">
        <v>71</v>
      </c>
      <c r="W9782">
        <v>709</v>
      </c>
      <c r="X9782" t="s">
        <v>60</v>
      </c>
      <c r="Y9782" t="s">
        <v>61</v>
      </c>
      <c r="Z9782">
        <v>3324</v>
      </c>
      <c r="AA9782">
        <v>227</v>
      </c>
      <c r="AB9782">
        <v>5870</v>
      </c>
      <c r="AC9782" t="s">
        <v>46</v>
      </c>
    </row>
    <row r="9783" spans="1:29" x14ac:dyDescent="0.3">
      <c r="A9783" s="1" t="s">
        <v>47</v>
      </c>
      <c r="B9783" t="s">
        <v>592</v>
      </c>
      <c r="C9783" t="s">
        <v>2303</v>
      </c>
      <c r="D9783" t="s">
        <v>110</v>
      </c>
      <c r="E9783">
        <v>9</v>
      </c>
      <c r="F9783" t="s">
        <v>271</v>
      </c>
      <c r="G9783" t="s">
        <v>715</v>
      </c>
      <c r="H9783" t="s">
        <v>79</v>
      </c>
      <c r="I9783" t="s">
        <v>10302</v>
      </c>
      <c r="J9783" t="s">
        <v>14725</v>
      </c>
      <c r="K9783" t="s">
        <v>20678</v>
      </c>
      <c r="L9783" t="s">
        <v>20679</v>
      </c>
      <c r="M9783" t="s">
        <v>2167</v>
      </c>
      <c r="N9783" t="s">
        <v>94</v>
      </c>
      <c r="O9783">
        <v>19880</v>
      </c>
      <c r="P9783">
        <v>22036</v>
      </c>
      <c r="Q9783" t="s">
        <v>95</v>
      </c>
      <c r="R9783">
        <v>622</v>
      </c>
      <c r="S9783" s="2">
        <v>44819</v>
      </c>
      <c r="T9783" s="2">
        <v>44843</v>
      </c>
      <c r="U9783">
        <v>0</v>
      </c>
      <c r="V9783" t="s">
        <v>85</v>
      </c>
      <c r="W9783">
        <v>529</v>
      </c>
      <c r="X9783" t="s">
        <v>60</v>
      </c>
      <c r="Y9783" t="s">
        <v>61</v>
      </c>
      <c r="Z9783">
        <v>0</v>
      </c>
      <c r="AA9783">
        <v>467</v>
      </c>
      <c r="AB9783">
        <v>21285</v>
      </c>
      <c r="AC9783" t="s">
        <v>107</v>
      </c>
    </row>
    <row r="9784" spans="1:29" x14ac:dyDescent="0.3">
      <c r="A9784" s="1" t="s">
        <v>29</v>
      </c>
      <c r="B9784" t="s">
        <v>327</v>
      </c>
      <c r="C9784" t="s">
        <v>2714</v>
      </c>
      <c r="D9784" t="s">
        <v>169</v>
      </c>
      <c r="E9784">
        <v>5</v>
      </c>
      <c r="F9784" t="s">
        <v>77</v>
      </c>
      <c r="G9784" t="s">
        <v>365</v>
      </c>
      <c r="H9784" t="s">
        <v>35</v>
      </c>
      <c r="I9784" t="s">
        <v>10312</v>
      </c>
      <c r="J9784" t="s">
        <v>637</v>
      </c>
      <c r="K9784" t="s">
        <v>20680</v>
      </c>
      <c r="L9784" t="s">
        <v>20681</v>
      </c>
      <c r="M9784" t="s">
        <v>1023</v>
      </c>
      <c r="N9784" t="s">
        <v>84</v>
      </c>
      <c r="O9784">
        <v>3677</v>
      </c>
      <c r="P9784">
        <v>7889</v>
      </c>
      <c r="Q9784" t="s">
        <v>95</v>
      </c>
      <c r="R9784">
        <v>474</v>
      </c>
      <c r="S9784" s="2">
        <v>44659</v>
      </c>
      <c r="T9784" s="2">
        <v>44683</v>
      </c>
      <c r="U9784">
        <v>0</v>
      </c>
      <c r="V9784" t="s">
        <v>71</v>
      </c>
      <c r="W9784">
        <v>520</v>
      </c>
      <c r="X9784" t="s">
        <v>60</v>
      </c>
      <c r="Y9784" t="s">
        <v>61</v>
      </c>
      <c r="Z9784">
        <v>0</v>
      </c>
      <c r="AA9784">
        <v>506</v>
      </c>
      <c r="AB9784">
        <v>7823</v>
      </c>
      <c r="AC9784" t="s">
        <v>73</v>
      </c>
    </row>
    <row r="9785" spans="1:29" x14ac:dyDescent="0.3">
      <c r="A9785" s="1" t="s">
        <v>47</v>
      </c>
      <c r="B9785" t="s">
        <v>117</v>
      </c>
      <c r="C9785" t="s">
        <v>976</v>
      </c>
      <c r="D9785" t="s">
        <v>178</v>
      </c>
      <c r="E9785">
        <v>6</v>
      </c>
      <c r="F9785" t="s">
        <v>120</v>
      </c>
      <c r="G9785" t="s">
        <v>489</v>
      </c>
      <c r="H9785" t="s">
        <v>35</v>
      </c>
      <c r="I9785" t="s">
        <v>869</v>
      </c>
      <c r="J9785" t="s">
        <v>1410</v>
      </c>
      <c r="K9785" t="s">
        <v>20682</v>
      </c>
      <c r="L9785" t="s">
        <v>18813</v>
      </c>
      <c r="M9785" t="s">
        <v>248</v>
      </c>
      <c r="N9785" t="s">
        <v>40</v>
      </c>
      <c r="O9785">
        <v>16596</v>
      </c>
      <c r="P9785">
        <v>20561</v>
      </c>
      <c r="Q9785" t="s">
        <v>95</v>
      </c>
      <c r="R9785">
        <v>862</v>
      </c>
      <c r="S9785" s="2">
        <v>44340</v>
      </c>
      <c r="T9785" t="s">
        <v>42</v>
      </c>
      <c r="U9785">
        <v>0</v>
      </c>
      <c r="V9785" t="s">
        <v>85</v>
      </c>
      <c r="W9785">
        <v>699</v>
      </c>
      <c r="X9785" t="s">
        <v>44</v>
      </c>
      <c r="Y9785" t="s">
        <v>61</v>
      </c>
      <c r="Z9785">
        <v>0</v>
      </c>
      <c r="AA9785">
        <v>25</v>
      </c>
      <c r="AB9785">
        <v>17866</v>
      </c>
      <c r="AC9785" t="s">
        <v>107</v>
      </c>
    </row>
    <row r="9786" spans="1:29" x14ac:dyDescent="0.3">
      <c r="A9786" s="1" t="s">
        <v>47</v>
      </c>
      <c r="B9786" t="s">
        <v>592</v>
      </c>
      <c r="C9786" t="s">
        <v>3650</v>
      </c>
      <c r="D9786" t="s">
        <v>178</v>
      </c>
      <c r="E9786">
        <v>5</v>
      </c>
      <c r="F9786" t="s">
        <v>64</v>
      </c>
      <c r="G9786" t="s">
        <v>88</v>
      </c>
      <c r="H9786" t="s">
        <v>35</v>
      </c>
      <c r="I9786" t="s">
        <v>626</v>
      </c>
      <c r="J9786" t="s">
        <v>3067</v>
      </c>
      <c r="K9786" t="s">
        <v>20683</v>
      </c>
      <c r="L9786" t="s">
        <v>20684</v>
      </c>
      <c r="M9786" t="s">
        <v>919</v>
      </c>
      <c r="N9786" t="s">
        <v>94</v>
      </c>
      <c r="O9786">
        <v>14200</v>
      </c>
      <c r="P9786">
        <v>17660</v>
      </c>
      <c r="Q9786" t="s">
        <v>41</v>
      </c>
      <c r="R9786">
        <v>730</v>
      </c>
      <c r="S9786" s="2">
        <v>44686</v>
      </c>
      <c r="T9786" t="s">
        <v>42</v>
      </c>
      <c r="U9786">
        <v>0</v>
      </c>
      <c r="V9786" t="s">
        <v>71</v>
      </c>
      <c r="W9786">
        <v>589</v>
      </c>
      <c r="X9786" t="s">
        <v>44</v>
      </c>
      <c r="Y9786" t="s">
        <v>72</v>
      </c>
      <c r="Z9786">
        <v>0</v>
      </c>
      <c r="AA9786">
        <v>780</v>
      </c>
      <c r="AB9786">
        <v>16648</v>
      </c>
      <c r="AC9786" t="s">
        <v>46</v>
      </c>
    </row>
    <row r="9787" spans="1:29" x14ac:dyDescent="0.3">
      <c r="A9787" s="1" t="s">
        <v>47</v>
      </c>
      <c r="B9787" t="s">
        <v>136</v>
      </c>
      <c r="C9787" t="s">
        <v>641</v>
      </c>
      <c r="D9787" t="s">
        <v>32</v>
      </c>
      <c r="E9787">
        <v>9</v>
      </c>
      <c r="F9787" t="s">
        <v>120</v>
      </c>
      <c r="G9787" t="s">
        <v>1533</v>
      </c>
      <c r="H9787" t="s">
        <v>79</v>
      </c>
      <c r="I9787" t="s">
        <v>8214</v>
      </c>
      <c r="J9787" t="s">
        <v>1796</v>
      </c>
      <c r="K9787" t="s">
        <v>20685</v>
      </c>
      <c r="L9787" t="s">
        <v>20686</v>
      </c>
      <c r="M9787" t="s">
        <v>988</v>
      </c>
      <c r="N9787" t="s">
        <v>40</v>
      </c>
      <c r="O9787">
        <v>5870</v>
      </c>
      <c r="P9787">
        <v>8819</v>
      </c>
      <c r="Q9787" t="s">
        <v>41</v>
      </c>
      <c r="R9787">
        <v>115</v>
      </c>
      <c r="S9787" s="2">
        <v>45169</v>
      </c>
      <c r="T9787" t="s">
        <v>42</v>
      </c>
      <c r="U9787">
        <v>0</v>
      </c>
      <c r="V9787" t="s">
        <v>85</v>
      </c>
      <c r="W9787">
        <v>597</v>
      </c>
      <c r="X9787" t="s">
        <v>44</v>
      </c>
      <c r="Y9787" t="s">
        <v>72</v>
      </c>
      <c r="Z9787">
        <v>0</v>
      </c>
      <c r="AA9787">
        <v>263</v>
      </c>
      <c r="AB9787">
        <v>7527</v>
      </c>
      <c r="AC9787" t="s">
        <v>107</v>
      </c>
    </row>
    <row r="9788" spans="1:29" x14ac:dyDescent="0.3">
      <c r="A9788" s="1" t="s">
        <v>47</v>
      </c>
      <c r="B9788" t="s">
        <v>145</v>
      </c>
      <c r="C9788" t="s">
        <v>528</v>
      </c>
      <c r="D9788" t="s">
        <v>257</v>
      </c>
      <c r="E9788">
        <v>4</v>
      </c>
      <c r="F9788" t="s">
        <v>271</v>
      </c>
      <c r="G9788" t="s">
        <v>495</v>
      </c>
      <c r="H9788" t="s">
        <v>35</v>
      </c>
      <c r="I9788" t="s">
        <v>4279</v>
      </c>
      <c r="J9788" t="s">
        <v>3527</v>
      </c>
      <c r="K9788" t="s">
        <v>20687</v>
      </c>
      <c r="L9788" t="s">
        <v>20688</v>
      </c>
      <c r="M9788" t="s">
        <v>1294</v>
      </c>
      <c r="N9788" t="s">
        <v>84</v>
      </c>
      <c r="O9788">
        <v>9528</v>
      </c>
      <c r="P9788">
        <v>14077</v>
      </c>
      <c r="Q9788" t="s">
        <v>41</v>
      </c>
      <c r="R9788">
        <v>499</v>
      </c>
      <c r="S9788" s="2">
        <v>45048</v>
      </c>
      <c r="T9788" t="s">
        <v>42</v>
      </c>
      <c r="U9788">
        <v>0</v>
      </c>
      <c r="V9788" t="s">
        <v>71</v>
      </c>
      <c r="W9788">
        <v>726</v>
      </c>
      <c r="X9788" t="s">
        <v>44</v>
      </c>
      <c r="Y9788" t="s">
        <v>45</v>
      </c>
      <c r="Z9788">
        <v>0</v>
      </c>
      <c r="AA9788">
        <v>562</v>
      </c>
      <c r="AB9788">
        <v>10693</v>
      </c>
      <c r="AC9788" t="s">
        <v>107</v>
      </c>
    </row>
    <row r="9789" spans="1:29" x14ac:dyDescent="0.3">
      <c r="A9789" s="1" t="s">
        <v>47</v>
      </c>
      <c r="B9789" t="s">
        <v>176</v>
      </c>
      <c r="C9789" t="s">
        <v>5427</v>
      </c>
      <c r="D9789" t="s">
        <v>110</v>
      </c>
      <c r="E9789">
        <v>2</v>
      </c>
      <c r="F9789" t="s">
        <v>51</v>
      </c>
      <c r="G9789" t="s">
        <v>291</v>
      </c>
      <c r="H9789" t="s">
        <v>35</v>
      </c>
      <c r="I9789" t="s">
        <v>1367</v>
      </c>
      <c r="J9789" t="s">
        <v>123</v>
      </c>
      <c r="K9789">
        <v>7286876092</v>
      </c>
      <c r="L9789" t="s">
        <v>20689</v>
      </c>
      <c r="M9789" t="s">
        <v>296</v>
      </c>
      <c r="N9789" t="s">
        <v>94</v>
      </c>
      <c r="O9789">
        <v>2797</v>
      </c>
      <c r="P9789">
        <v>5822</v>
      </c>
      <c r="Q9789" t="s">
        <v>41</v>
      </c>
      <c r="R9789">
        <v>452</v>
      </c>
      <c r="S9789" s="2">
        <v>45267</v>
      </c>
      <c r="T9789" s="2">
        <v>45268</v>
      </c>
      <c r="U9789">
        <v>0</v>
      </c>
      <c r="V9789" t="s">
        <v>43</v>
      </c>
      <c r="W9789">
        <v>561</v>
      </c>
      <c r="X9789" t="s">
        <v>60</v>
      </c>
      <c r="Y9789" t="s">
        <v>61</v>
      </c>
      <c r="Z9789">
        <v>0</v>
      </c>
      <c r="AA9789">
        <v>812</v>
      </c>
      <c r="AB9789">
        <v>3946</v>
      </c>
      <c r="AC9789" t="s">
        <v>73</v>
      </c>
    </row>
    <row r="9790" spans="1:29" x14ac:dyDescent="0.3">
      <c r="A9790" s="1" t="s">
        <v>29</v>
      </c>
      <c r="B9790" t="s">
        <v>327</v>
      </c>
      <c r="C9790" t="s">
        <v>764</v>
      </c>
      <c r="D9790" t="s">
        <v>387</v>
      </c>
      <c r="E9790">
        <v>2</v>
      </c>
      <c r="F9790" t="s">
        <v>271</v>
      </c>
      <c r="G9790" t="s">
        <v>400</v>
      </c>
      <c r="H9790" t="s">
        <v>79</v>
      </c>
      <c r="I9790" t="s">
        <v>791</v>
      </c>
      <c r="J9790" t="s">
        <v>922</v>
      </c>
      <c r="K9790" t="s">
        <v>20690</v>
      </c>
      <c r="L9790" t="s">
        <v>20691</v>
      </c>
      <c r="M9790" t="s">
        <v>2246</v>
      </c>
      <c r="N9790" t="s">
        <v>40</v>
      </c>
      <c r="O9790">
        <v>28590</v>
      </c>
      <c r="P9790">
        <v>30879</v>
      </c>
      <c r="Q9790" t="s">
        <v>41</v>
      </c>
      <c r="R9790">
        <v>401</v>
      </c>
      <c r="S9790" s="2">
        <v>44661</v>
      </c>
      <c r="T9790" t="s">
        <v>42</v>
      </c>
      <c r="U9790">
        <v>0</v>
      </c>
      <c r="V9790" t="s">
        <v>106</v>
      </c>
      <c r="W9790">
        <v>478</v>
      </c>
      <c r="X9790" t="s">
        <v>44</v>
      </c>
      <c r="Y9790" t="s">
        <v>45</v>
      </c>
      <c r="Z9790">
        <v>0</v>
      </c>
      <c r="AA9790">
        <v>48</v>
      </c>
      <c r="AB9790">
        <v>29114</v>
      </c>
      <c r="AC9790" t="s">
        <v>107</v>
      </c>
    </row>
    <row r="9791" spans="1:29" x14ac:dyDescent="0.3">
      <c r="A9791" s="1" t="s">
        <v>29</v>
      </c>
      <c r="B9791" t="s">
        <v>228</v>
      </c>
      <c r="C9791" t="s">
        <v>635</v>
      </c>
      <c r="D9791" t="s">
        <v>110</v>
      </c>
      <c r="E9791">
        <v>6</v>
      </c>
      <c r="F9791" t="s">
        <v>271</v>
      </c>
      <c r="G9791" t="s">
        <v>400</v>
      </c>
      <c r="H9791" t="s">
        <v>35</v>
      </c>
      <c r="I9791" t="s">
        <v>417</v>
      </c>
      <c r="J9791" t="s">
        <v>5131</v>
      </c>
      <c r="K9791" t="s">
        <v>20692</v>
      </c>
      <c r="L9791" t="s">
        <v>20693</v>
      </c>
      <c r="M9791" t="s">
        <v>473</v>
      </c>
      <c r="N9791" t="s">
        <v>58</v>
      </c>
      <c r="O9791">
        <v>3539</v>
      </c>
      <c r="P9791">
        <v>8204</v>
      </c>
      <c r="Q9791" t="s">
        <v>41</v>
      </c>
      <c r="R9791">
        <v>203</v>
      </c>
      <c r="S9791" s="2">
        <v>44584</v>
      </c>
      <c r="T9791" t="s">
        <v>42</v>
      </c>
      <c r="U9791">
        <v>0</v>
      </c>
      <c r="V9791" t="s">
        <v>106</v>
      </c>
      <c r="W9791">
        <v>404</v>
      </c>
      <c r="X9791" t="s">
        <v>44</v>
      </c>
      <c r="Y9791" t="s">
        <v>61</v>
      </c>
      <c r="Z9791">
        <v>2906</v>
      </c>
      <c r="AA9791">
        <v>167</v>
      </c>
      <c r="AB9791">
        <v>4836</v>
      </c>
      <c r="AC9791" t="s">
        <v>73</v>
      </c>
    </row>
    <row r="9792" spans="1:29" x14ac:dyDescent="0.3">
      <c r="A9792" s="1" t="s">
        <v>29</v>
      </c>
      <c r="B9792" t="s">
        <v>86</v>
      </c>
      <c r="C9792" t="s">
        <v>1966</v>
      </c>
      <c r="D9792" t="s">
        <v>50</v>
      </c>
      <c r="E9792">
        <v>1</v>
      </c>
      <c r="F9792" t="s">
        <v>51</v>
      </c>
      <c r="G9792" t="s">
        <v>52</v>
      </c>
      <c r="H9792" t="s">
        <v>79</v>
      </c>
      <c r="I9792" t="s">
        <v>2753</v>
      </c>
      <c r="J9792" t="s">
        <v>6873</v>
      </c>
      <c r="K9792" t="s">
        <v>20694</v>
      </c>
      <c r="L9792" t="s">
        <v>20695</v>
      </c>
      <c r="M9792" t="s">
        <v>1597</v>
      </c>
      <c r="N9792" t="s">
        <v>94</v>
      </c>
      <c r="O9792">
        <v>22469</v>
      </c>
      <c r="P9792">
        <v>26328</v>
      </c>
      <c r="Q9792" t="s">
        <v>95</v>
      </c>
      <c r="R9792">
        <v>662</v>
      </c>
      <c r="S9792" s="2">
        <v>45325</v>
      </c>
      <c r="T9792" s="2">
        <v>45330</v>
      </c>
      <c r="U9792">
        <v>0</v>
      </c>
      <c r="V9792" t="s">
        <v>71</v>
      </c>
      <c r="W9792">
        <v>404</v>
      </c>
      <c r="X9792" t="s">
        <v>60</v>
      </c>
      <c r="Y9792" t="s">
        <v>61</v>
      </c>
      <c r="Z9792">
        <v>0</v>
      </c>
      <c r="AA9792">
        <v>819</v>
      </c>
      <c r="AB9792">
        <v>25353</v>
      </c>
      <c r="AC9792" t="s">
        <v>107</v>
      </c>
    </row>
    <row r="9793" spans="1:29" x14ac:dyDescent="0.3">
      <c r="A9793" s="1" t="s">
        <v>29</v>
      </c>
      <c r="B9793" t="s">
        <v>393</v>
      </c>
      <c r="C9793" t="s">
        <v>2885</v>
      </c>
      <c r="D9793" t="s">
        <v>236</v>
      </c>
      <c r="E9793">
        <v>5</v>
      </c>
      <c r="F9793" t="s">
        <v>77</v>
      </c>
      <c r="G9793" t="s">
        <v>932</v>
      </c>
      <c r="H9793" t="s">
        <v>79</v>
      </c>
      <c r="I9793" t="s">
        <v>8541</v>
      </c>
      <c r="J9793" t="s">
        <v>1036</v>
      </c>
      <c r="K9793" t="s">
        <v>20696</v>
      </c>
      <c r="L9793" t="s">
        <v>20697</v>
      </c>
      <c r="M9793" t="s">
        <v>654</v>
      </c>
      <c r="N9793" t="s">
        <v>84</v>
      </c>
      <c r="O9793">
        <v>7145</v>
      </c>
      <c r="P9793">
        <v>9767</v>
      </c>
      <c r="Q9793" t="s">
        <v>59</v>
      </c>
      <c r="R9793">
        <v>473</v>
      </c>
      <c r="S9793" s="2">
        <v>44761</v>
      </c>
      <c r="T9793" s="2">
        <v>44771</v>
      </c>
      <c r="U9793">
        <v>6055</v>
      </c>
      <c r="V9793" t="s">
        <v>71</v>
      </c>
      <c r="W9793">
        <v>762</v>
      </c>
      <c r="X9793" t="s">
        <v>60</v>
      </c>
      <c r="Y9793" t="s">
        <v>72</v>
      </c>
      <c r="Z9793">
        <v>0</v>
      </c>
      <c r="AA9793">
        <v>572</v>
      </c>
      <c r="AB9793">
        <v>7588</v>
      </c>
      <c r="AC9793" t="s">
        <v>46</v>
      </c>
    </row>
    <row r="9794" spans="1:29" x14ac:dyDescent="0.3">
      <c r="A9794" s="1" t="s">
        <v>29</v>
      </c>
      <c r="B9794" t="s">
        <v>228</v>
      </c>
      <c r="C9794" t="s">
        <v>467</v>
      </c>
      <c r="D9794" t="s">
        <v>257</v>
      </c>
      <c r="E9794">
        <v>3</v>
      </c>
      <c r="F9794" t="s">
        <v>186</v>
      </c>
      <c r="G9794" t="s">
        <v>650</v>
      </c>
      <c r="H9794" t="s">
        <v>35</v>
      </c>
      <c r="I9794" t="s">
        <v>5130</v>
      </c>
      <c r="J9794" t="s">
        <v>1973</v>
      </c>
      <c r="K9794" t="s">
        <v>20698</v>
      </c>
      <c r="L9794" t="s">
        <v>20699</v>
      </c>
      <c r="M9794" t="s">
        <v>852</v>
      </c>
      <c r="N9794" t="s">
        <v>94</v>
      </c>
      <c r="O9794">
        <v>14653</v>
      </c>
      <c r="P9794">
        <v>17449</v>
      </c>
      <c r="Q9794" t="s">
        <v>41</v>
      </c>
      <c r="R9794">
        <v>206</v>
      </c>
      <c r="S9794" s="2">
        <v>45142</v>
      </c>
      <c r="T9794" s="2">
        <v>45172</v>
      </c>
      <c r="U9794">
        <v>0</v>
      </c>
      <c r="V9794" t="s">
        <v>43</v>
      </c>
      <c r="W9794">
        <v>576</v>
      </c>
      <c r="X9794" t="s">
        <v>60</v>
      </c>
      <c r="Y9794" t="s">
        <v>45</v>
      </c>
      <c r="Z9794">
        <v>0</v>
      </c>
      <c r="AA9794">
        <v>304</v>
      </c>
      <c r="AB9794">
        <v>15955</v>
      </c>
      <c r="AC9794" t="s">
        <v>73</v>
      </c>
    </row>
    <row r="9795" spans="1:29" x14ac:dyDescent="0.3">
      <c r="A9795" s="1" t="s">
        <v>29</v>
      </c>
      <c r="B9795" t="s">
        <v>393</v>
      </c>
      <c r="C9795" t="s">
        <v>1701</v>
      </c>
      <c r="D9795" t="s">
        <v>178</v>
      </c>
      <c r="E9795">
        <v>10</v>
      </c>
      <c r="F9795" t="s">
        <v>129</v>
      </c>
      <c r="G9795" t="s">
        <v>163</v>
      </c>
      <c r="H9795" t="s">
        <v>79</v>
      </c>
      <c r="I9795" t="s">
        <v>188</v>
      </c>
      <c r="J9795" t="s">
        <v>372</v>
      </c>
      <c r="K9795">
        <f>1-845-550-906</f>
        <v>-2300</v>
      </c>
      <c r="L9795" t="s">
        <v>20700</v>
      </c>
      <c r="M9795" t="s">
        <v>603</v>
      </c>
      <c r="N9795" t="s">
        <v>58</v>
      </c>
      <c r="O9795">
        <v>14023</v>
      </c>
      <c r="P9795">
        <v>17366</v>
      </c>
      <c r="Q9795" t="s">
        <v>41</v>
      </c>
      <c r="R9795">
        <v>441</v>
      </c>
      <c r="S9795" s="2">
        <v>44553</v>
      </c>
      <c r="T9795" s="2">
        <v>44564</v>
      </c>
      <c r="U9795">
        <v>0</v>
      </c>
      <c r="V9795" t="s">
        <v>85</v>
      </c>
      <c r="W9795">
        <v>635</v>
      </c>
      <c r="X9795" t="s">
        <v>60</v>
      </c>
      <c r="Y9795" t="s">
        <v>61</v>
      </c>
      <c r="Z9795">
        <v>1479</v>
      </c>
      <c r="AA9795">
        <v>406</v>
      </c>
      <c r="AB9795">
        <v>14174</v>
      </c>
      <c r="AC9795" t="s">
        <v>73</v>
      </c>
    </row>
    <row r="9796" spans="1:29" x14ac:dyDescent="0.3">
      <c r="A9796" s="1" t="s">
        <v>29</v>
      </c>
      <c r="B9796" t="s">
        <v>86</v>
      </c>
      <c r="C9796" t="s">
        <v>1095</v>
      </c>
      <c r="D9796" t="s">
        <v>110</v>
      </c>
      <c r="E9796">
        <v>9</v>
      </c>
      <c r="F9796" t="s">
        <v>186</v>
      </c>
      <c r="G9796" t="s">
        <v>1504</v>
      </c>
      <c r="H9796" t="s">
        <v>79</v>
      </c>
      <c r="I9796" t="s">
        <v>238</v>
      </c>
      <c r="J9796" t="s">
        <v>1770</v>
      </c>
      <c r="K9796" t="s">
        <v>20701</v>
      </c>
      <c r="L9796" t="s">
        <v>20702</v>
      </c>
      <c r="M9796" t="s">
        <v>93</v>
      </c>
      <c r="N9796" t="s">
        <v>40</v>
      </c>
      <c r="O9796">
        <v>29030</v>
      </c>
      <c r="P9796">
        <v>32088</v>
      </c>
      <c r="Q9796" t="s">
        <v>95</v>
      </c>
      <c r="R9796">
        <v>830</v>
      </c>
      <c r="S9796" s="2">
        <v>44989</v>
      </c>
      <c r="T9796" t="s">
        <v>42</v>
      </c>
      <c r="U9796">
        <v>0</v>
      </c>
      <c r="V9796" t="s">
        <v>43</v>
      </c>
      <c r="W9796">
        <v>527</v>
      </c>
      <c r="X9796" t="s">
        <v>44</v>
      </c>
      <c r="Y9796" t="s">
        <v>72</v>
      </c>
      <c r="Z9796">
        <v>0</v>
      </c>
      <c r="AA9796">
        <v>643</v>
      </c>
      <c r="AB9796">
        <v>30778</v>
      </c>
      <c r="AC9796" t="s">
        <v>46</v>
      </c>
    </row>
    <row r="9797" spans="1:29" x14ac:dyDescent="0.3">
      <c r="A9797" s="1" t="s">
        <v>29</v>
      </c>
      <c r="B9797" t="s">
        <v>30</v>
      </c>
      <c r="C9797" t="s">
        <v>31</v>
      </c>
      <c r="D9797" t="s">
        <v>185</v>
      </c>
      <c r="E9797">
        <v>7</v>
      </c>
      <c r="F9797" t="s">
        <v>51</v>
      </c>
      <c r="G9797" t="s">
        <v>52</v>
      </c>
      <c r="H9797" t="s">
        <v>35</v>
      </c>
      <c r="I9797" t="s">
        <v>1003</v>
      </c>
      <c r="J9797" t="s">
        <v>524</v>
      </c>
      <c r="K9797" t="s">
        <v>20703</v>
      </c>
      <c r="L9797" t="s">
        <v>20704</v>
      </c>
      <c r="M9797" t="s">
        <v>1307</v>
      </c>
      <c r="N9797" t="s">
        <v>40</v>
      </c>
      <c r="O9797">
        <v>28705</v>
      </c>
      <c r="P9797">
        <v>31521</v>
      </c>
      <c r="Q9797" t="s">
        <v>95</v>
      </c>
      <c r="R9797">
        <v>444</v>
      </c>
      <c r="S9797" s="2">
        <v>45033</v>
      </c>
      <c r="T9797" s="2">
        <v>45052</v>
      </c>
      <c r="U9797">
        <v>0</v>
      </c>
      <c r="V9797" t="s">
        <v>106</v>
      </c>
      <c r="W9797">
        <v>491</v>
      </c>
      <c r="X9797" t="s">
        <v>60</v>
      </c>
      <c r="Y9797" t="s">
        <v>61</v>
      </c>
      <c r="Z9797">
        <v>0</v>
      </c>
      <c r="AA9797">
        <v>240</v>
      </c>
      <c r="AB9797">
        <v>29637</v>
      </c>
      <c r="AC9797" t="s">
        <v>107</v>
      </c>
    </row>
    <row r="9798" spans="1:29" x14ac:dyDescent="0.3">
      <c r="A9798" s="1" t="s">
        <v>29</v>
      </c>
      <c r="B9798" t="s">
        <v>393</v>
      </c>
      <c r="C9798" t="s">
        <v>2885</v>
      </c>
      <c r="D9798" t="s">
        <v>76</v>
      </c>
      <c r="E9798">
        <v>5</v>
      </c>
      <c r="F9798" t="s">
        <v>99</v>
      </c>
      <c r="G9798" t="s">
        <v>724</v>
      </c>
      <c r="H9798" t="s">
        <v>79</v>
      </c>
      <c r="I9798" t="s">
        <v>921</v>
      </c>
      <c r="J9798" t="s">
        <v>305</v>
      </c>
      <c r="K9798" t="s">
        <v>20705</v>
      </c>
      <c r="L9798" t="s">
        <v>20706</v>
      </c>
      <c r="M9798" t="s">
        <v>603</v>
      </c>
      <c r="N9798" t="s">
        <v>94</v>
      </c>
      <c r="O9798">
        <v>3748</v>
      </c>
      <c r="P9798">
        <v>8349</v>
      </c>
      <c r="Q9798" t="s">
        <v>95</v>
      </c>
      <c r="R9798">
        <v>912</v>
      </c>
      <c r="S9798" s="2">
        <v>45017</v>
      </c>
      <c r="T9798" t="s">
        <v>42</v>
      </c>
      <c r="U9798">
        <v>0</v>
      </c>
      <c r="V9798" t="s">
        <v>106</v>
      </c>
      <c r="W9798">
        <v>456</v>
      </c>
      <c r="X9798" t="s">
        <v>44</v>
      </c>
      <c r="Y9798" t="s">
        <v>61</v>
      </c>
      <c r="Z9798">
        <v>0</v>
      </c>
      <c r="AA9798">
        <v>874</v>
      </c>
      <c r="AB9798">
        <v>5871</v>
      </c>
      <c r="AC9798" t="s">
        <v>73</v>
      </c>
    </row>
    <row r="9799" spans="1:29" x14ac:dyDescent="0.3">
      <c r="A9799" s="1" t="s">
        <v>29</v>
      </c>
      <c r="B9799" t="s">
        <v>96</v>
      </c>
      <c r="C9799" t="s">
        <v>193</v>
      </c>
      <c r="D9799" t="s">
        <v>178</v>
      </c>
      <c r="E9799">
        <v>4</v>
      </c>
      <c r="F9799" t="s">
        <v>186</v>
      </c>
      <c r="G9799" t="s">
        <v>187</v>
      </c>
      <c r="H9799" t="s">
        <v>79</v>
      </c>
      <c r="I9799" t="s">
        <v>156</v>
      </c>
      <c r="J9799" t="s">
        <v>7837</v>
      </c>
      <c r="K9799" t="s">
        <v>20707</v>
      </c>
      <c r="L9799" t="s">
        <v>20708</v>
      </c>
      <c r="M9799" t="s">
        <v>777</v>
      </c>
      <c r="N9799" t="s">
        <v>94</v>
      </c>
      <c r="O9799">
        <v>9200</v>
      </c>
      <c r="P9799">
        <v>11247</v>
      </c>
      <c r="Q9799" t="s">
        <v>95</v>
      </c>
      <c r="R9799">
        <v>316</v>
      </c>
      <c r="S9799" s="2">
        <v>45292</v>
      </c>
      <c r="T9799" s="2">
        <v>45313</v>
      </c>
      <c r="U9799">
        <v>0</v>
      </c>
      <c r="V9799" t="s">
        <v>71</v>
      </c>
      <c r="W9799">
        <v>676</v>
      </c>
      <c r="X9799" t="s">
        <v>60</v>
      </c>
      <c r="Y9799" t="s">
        <v>61</v>
      </c>
      <c r="Z9799">
        <v>0</v>
      </c>
      <c r="AA9799">
        <v>718</v>
      </c>
      <c r="AB9799">
        <v>10809</v>
      </c>
      <c r="AC9799" t="s">
        <v>46</v>
      </c>
    </row>
    <row r="9800" spans="1:29" x14ac:dyDescent="0.3">
      <c r="A9800" s="1" t="s">
        <v>47</v>
      </c>
      <c r="B9800" t="s">
        <v>145</v>
      </c>
      <c r="C9800" t="s">
        <v>146</v>
      </c>
      <c r="D9800" t="s">
        <v>138</v>
      </c>
      <c r="E9800">
        <v>5</v>
      </c>
      <c r="F9800" t="s">
        <v>120</v>
      </c>
      <c r="G9800" t="s">
        <v>121</v>
      </c>
      <c r="H9800" t="s">
        <v>79</v>
      </c>
      <c r="I9800" t="s">
        <v>2069</v>
      </c>
      <c r="J9800" t="s">
        <v>435</v>
      </c>
      <c r="K9800" t="s">
        <v>20709</v>
      </c>
      <c r="L9800" t="s">
        <v>20710</v>
      </c>
      <c r="M9800" t="s">
        <v>1762</v>
      </c>
      <c r="N9800" t="s">
        <v>40</v>
      </c>
      <c r="O9800">
        <v>12194</v>
      </c>
      <c r="P9800">
        <v>15976</v>
      </c>
      <c r="Q9800" t="s">
        <v>59</v>
      </c>
      <c r="R9800">
        <v>531</v>
      </c>
      <c r="S9800" s="2">
        <v>45327</v>
      </c>
      <c r="T9800" s="2">
        <v>45346</v>
      </c>
      <c r="U9800">
        <v>24888</v>
      </c>
      <c r="V9800" t="s">
        <v>43</v>
      </c>
      <c r="W9800">
        <v>497</v>
      </c>
      <c r="X9800" t="s">
        <v>60</v>
      </c>
      <c r="Y9800" t="s">
        <v>45</v>
      </c>
      <c r="Z9800">
        <v>0</v>
      </c>
      <c r="AA9800">
        <v>626</v>
      </c>
      <c r="AB9800">
        <v>13098</v>
      </c>
      <c r="AC9800" t="s">
        <v>107</v>
      </c>
    </row>
    <row r="9801" spans="1:29" x14ac:dyDescent="0.3">
      <c r="A9801" s="1" t="s">
        <v>47</v>
      </c>
      <c r="B9801" t="s">
        <v>108</v>
      </c>
      <c r="C9801" t="s">
        <v>709</v>
      </c>
      <c r="D9801" t="s">
        <v>178</v>
      </c>
      <c r="E9801">
        <v>7</v>
      </c>
      <c r="F9801" t="s">
        <v>33</v>
      </c>
      <c r="G9801" t="s">
        <v>411</v>
      </c>
      <c r="H9801" t="s">
        <v>35</v>
      </c>
      <c r="I9801" t="s">
        <v>1229</v>
      </c>
      <c r="J9801" t="s">
        <v>90</v>
      </c>
      <c r="K9801" t="s">
        <v>20711</v>
      </c>
      <c r="L9801" t="s">
        <v>20712</v>
      </c>
      <c r="M9801" t="s">
        <v>277</v>
      </c>
      <c r="N9801" t="s">
        <v>94</v>
      </c>
      <c r="O9801">
        <v>27865</v>
      </c>
      <c r="P9801">
        <v>31245</v>
      </c>
      <c r="Q9801" t="s">
        <v>95</v>
      </c>
      <c r="R9801">
        <v>443</v>
      </c>
      <c r="S9801" s="2">
        <v>45208</v>
      </c>
      <c r="T9801" t="s">
        <v>42</v>
      </c>
      <c r="U9801">
        <v>0</v>
      </c>
      <c r="V9801" t="s">
        <v>71</v>
      </c>
      <c r="W9801">
        <v>790</v>
      </c>
      <c r="X9801" t="s">
        <v>44</v>
      </c>
      <c r="Y9801" t="s">
        <v>45</v>
      </c>
      <c r="Z9801">
        <v>0</v>
      </c>
      <c r="AA9801">
        <v>137</v>
      </c>
      <c r="AB9801">
        <v>28815</v>
      </c>
      <c r="AC9801" t="s">
        <v>46</v>
      </c>
    </row>
    <row r="9802" spans="1:29" x14ac:dyDescent="0.3">
      <c r="A9802" s="1" t="s">
        <v>47</v>
      </c>
      <c r="B9802" t="s">
        <v>136</v>
      </c>
      <c r="C9802" t="s">
        <v>1426</v>
      </c>
      <c r="D9802" t="s">
        <v>138</v>
      </c>
      <c r="E9802">
        <v>3</v>
      </c>
      <c r="F9802" t="s">
        <v>64</v>
      </c>
      <c r="G9802" t="s">
        <v>65</v>
      </c>
      <c r="H9802" t="s">
        <v>35</v>
      </c>
      <c r="I9802" t="s">
        <v>771</v>
      </c>
      <c r="J9802" t="s">
        <v>1797</v>
      </c>
      <c r="K9802" t="s">
        <v>20713</v>
      </c>
      <c r="L9802" t="s">
        <v>20714</v>
      </c>
      <c r="M9802" t="s">
        <v>1847</v>
      </c>
      <c r="N9802" t="s">
        <v>58</v>
      </c>
      <c r="O9802">
        <v>28908</v>
      </c>
      <c r="P9802">
        <v>31379</v>
      </c>
      <c r="Q9802" t="s">
        <v>41</v>
      </c>
      <c r="R9802">
        <v>342</v>
      </c>
      <c r="S9802" s="2">
        <v>44592</v>
      </c>
      <c r="T9802" t="s">
        <v>42</v>
      </c>
      <c r="U9802">
        <v>0</v>
      </c>
      <c r="V9802" t="s">
        <v>85</v>
      </c>
      <c r="W9802">
        <v>713</v>
      </c>
      <c r="X9802" t="s">
        <v>44</v>
      </c>
      <c r="Y9802" t="s">
        <v>61</v>
      </c>
      <c r="Z9802">
        <v>1915</v>
      </c>
      <c r="AA9802">
        <v>141</v>
      </c>
      <c r="AB9802">
        <v>28927</v>
      </c>
      <c r="AC9802" t="s">
        <v>46</v>
      </c>
    </row>
    <row r="9803" spans="1:29" x14ac:dyDescent="0.3">
      <c r="A9803" s="1" t="s">
        <v>29</v>
      </c>
      <c r="B9803" t="s">
        <v>327</v>
      </c>
      <c r="C9803" t="s">
        <v>2681</v>
      </c>
      <c r="D9803" t="s">
        <v>257</v>
      </c>
      <c r="E9803">
        <v>9</v>
      </c>
      <c r="F9803" t="s">
        <v>99</v>
      </c>
      <c r="G9803" t="s">
        <v>1638</v>
      </c>
      <c r="H9803" t="s">
        <v>79</v>
      </c>
      <c r="I9803" t="s">
        <v>1210</v>
      </c>
      <c r="J9803" t="s">
        <v>6967</v>
      </c>
      <c r="K9803" t="s">
        <v>20715</v>
      </c>
      <c r="L9803" t="s">
        <v>20716</v>
      </c>
      <c r="M9803" t="s">
        <v>2246</v>
      </c>
      <c r="N9803" t="s">
        <v>84</v>
      </c>
      <c r="O9803">
        <v>18468</v>
      </c>
      <c r="P9803">
        <v>22452</v>
      </c>
      <c r="Q9803" t="s">
        <v>59</v>
      </c>
      <c r="R9803">
        <v>359</v>
      </c>
      <c r="S9803" s="2">
        <v>44725</v>
      </c>
      <c r="T9803" t="s">
        <v>42</v>
      </c>
      <c r="U9803">
        <v>8484</v>
      </c>
      <c r="V9803" t="s">
        <v>85</v>
      </c>
      <c r="W9803">
        <v>805</v>
      </c>
      <c r="X9803" t="s">
        <v>44</v>
      </c>
      <c r="Y9803" t="s">
        <v>45</v>
      </c>
      <c r="Z9803">
        <v>0</v>
      </c>
      <c r="AA9803">
        <v>747</v>
      </c>
      <c r="AB9803">
        <v>20516</v>
      </c>
      <c r="AC9803" t="s">
        <v>46</v>
      </c>
    </row>
    <row r="9804" spans="1:29" x14ac:dyDescent="0.3">
      <c r="A9804" s="1" t="s">
        <v>29</v>
      </c>
      <c r="B9804" t="s">
        <v>86</v>
      </c>
      <c r="C9804" t="s">
        <v>344</v>
      </c>
      <c r="D9804" t="s">
        <v>32</v>
      </c>
      <c r="E9804">
        <v>7</v>
      </c>
      <c r="F9804" t="s">
        <v>221</v>
      </c>
      <c r="G9804" t="s">
        <v>335</v>
      </c>
      <c r="H9804" t="s">
        <v>79</v>
      </c>
      <c r="I9804" t="s">
        <v>4846</v>
      </c>
      <c r="J9804" t="s">
        <v>4570</v>
      </c>
      <c r="K9804" t="s">
        <v>20717</v>
      </c>
      <c r="L9804" t="s">
        <v>20718</v>
      </c>
      <c r="M9804" t="s">
        <v>2131</v>
      </c>
      <c r="N9804" t="s">
        <v>40</v>
      </c>
      <c r="O9804">
        <v>24152</v>
      </c>
      <c r="P9804">
        <v>27726</v>
      </c>
      <c r="Q9804" t="s">
        <v>59</v>
      </c>
      <c r="R9804">
        <v>545</v>
      </c>
      <c r="S9804" s="2">
        <v>45273</v>
      </c>
      <c r="T9804" t="s">
        <v>42</v>
      </c>
      <c r="U9804">
        <v>48293</v>
      </c>
      <c r="V9804" t="s">
        <v>71</v>
      </c>
      <c r="W9804">
        <v>770</v>
      </c>
      <c r="X9804" t="s">
        <v>44</v>
      </c>
      <c r="Y9804" t="s">
        <v>61</v>
      </c>
      <c r="Z9804">
        <v>0</v>
      </c>
      <c r="AA9804">
        <v>255</v>
      </c>
      <c r="AB9804">
        <v>26145</v>
      </c>
      <c r="AC9804" t="s">
        <v>73</v>
      </c>
    </row>
    <row r="9805" spans="1:29" x14ac:dyDescent="0.3">
      <c r="A9805" s="1" t="s">
        <v>47</v>
      </c>
      <c r="B9805" t="s">
        <v>145</v>
      </c>
      <c r="C9805" t="s">
        <v>2354</v>
      </c>
      <c r="D9805" t="s">
        <v>128</v>
      </c>
      <c r="E9805">
        <v>7</v>
      </c>
      <c r="F9805" t="s">
        <v>99</v>
      </c>
      <c r="G9805" t="s">
        <v>631</v>
      </c>
      <c r="H9805" t="s">
        <v>35</v>
      </c>
      <c r="I9805" t="s">
        <v>4835</v>
      </c>
      <c r="J9805" t="s">
        <v>4457</v>
      </c>
      <c r="K9805">
        <v>1421140045</v>
      </c>
      <c r="L9805" t="s">
        <v>20719</v>
      </c>
      <c r="M9805" t="s">
        <v>152</v>
      </c>
      <c r="N9805" t="s">
        <v>94</v>
      </c>
      <c r="O9805">
        <v>18291</v>
      </c>
      <c r="P9805">
        <v>21264</v>
      </c>
      <c r="Q9805" t="s">
        <v>95</v>
      </c>
      <c r="R9805">
        <v>523</v>
      </c>
      <c r="S9805" s="2">
        <v>44996</v>
      </c>
      <c r="T9805" t="s">
        <v>42</v>
      </c>
      <c r="U9805">
        <v>0</v>
      </c>
      <c r="V9805" t="s">
        <v>71</v>
      </c>
      <c r="W9805">
        <v>408</v>
      </c>
      <c r="X9805" t="s">
        <v>44</v>
      </c>
      <c r="Y9805" t="s">
        <v>61</v>
      </c>
      <c r="Z9805">
        <v>0</v>
      </c>
      <c r="AA9805">
        <v>651</v>
      </c>
      <c r="AB9805">
        <v>20134</v>
      </c>
      <c r="AC9805" t="s">
        <v>107</v>
      </c>
    </row>
    <row r="9806" spans="1:29" x14ac:dyDescent="0.3">
      <c r="A9806" s="1" t="s">
        <v>29</v>
      </c>
      <c r="B9806" t="s">
        <v>228</v>
      </c>
      <c r="C9806" t="s">
        <v>1545</v>
      </c>
      <c r="D9806" t="s">
        <v>155</v>
      </c>
      <c r="E9806">
        <v>6</v>
      </c>
      <c r="F9806" t="s">
        <v>99</v>
      </c>
      <c r="G9806" t="s">
        <v>100</v>
      </c>
      <c r="H9806" t="s">
        <v>79</v>
      </c>
      <c r="I9806" t="s">
        <v>36</v>
      </c>
      <c r="J9806" t="s">
        <v>5585</v>
      </c>
      <c r="K9806" t="s">
        <v>20720</v>
      </c>
      <c r="L9806" t="s">
        <v>20721</v>
      </c>
      <c r="M9806" t="s">
        <v>487</v>
      </c>
      <c r="N9806" t="s">
        <v>58</v>
      </c>
      <c r="O9806">
        <v>13330</v>
      </c>
      <c r="P9806">
        <v>16239</v>
      </c>
      <c r="Q9806" t="s">
        <v>41</v>
      </c>
      <c r="R9806">
        <v>761</v>
      </c>
      <c r="S9806" s="2">
        <v>44346</v>
      </c>
      <c r="T9806" s="2">
        <v>44348</v>
      </c>
      <c r="U9806">
        <v>0</v>
      </c>
      <c r="V9806" t="s">
        <v>85</v>
      </c>
      <c r="W9806">
        <v>842</v>
      </c>
      <c r="X9806" t="s">
        <v>60</v>
      </c>
      <c r="Y9806" t="s">
        <v>45</v>
      </c>
      <c r="Z9806">
        <v>2178</v>
      </c>
      <c r="AA9806">
        <v>543</v>
      </c>
      <c r="AB9806">
        <v>16082</v>
      </c>
      <c r="AC9806" t="s">
        <v>73</v>
      </c>
    </row>
    <row r="9807" spans="1:29" x14ac:dyDescent="0.3">
      <c r="A9807" s="1" t="s">
        <v>29</v>
      </c>
      <c r="B9807" t="s">
        <v>86</v>
      </c>
      <c r="C9807" t="s">
        <v>672</v>
      </c>
      <c r="D9807" t="s">
        <v>178</v>
      </c>
      <c r="E9807">
        <v>3</v>
      </c>
      <c r="F9807" t="s">
        <v>33</v>
      </c>
      <c r="G9807" t="s">
        <v>728</v>
      </c>
      <c r="H9807" t="s">
        <v>79</v>
      </c>
      <c r="I9807" t="s">
        <v>12756</v>
      </c>
      <c r="J9807" t="s">
        <v>1727</v>
      </c>
      <c r="K9807" t="s">
        <v>20722</v>
      </c>
      <c r="L9807" t="s">
        <v>20723</v>
      </c>
      <c r="M9807" t="s">
        <v>1113</v>
      </c>
      <c r="N9807" t="s">
        <v>94</v>
      </c>
      <c r="O9807">
        <v>7111</v>
      </c>
      <c r="P9807">
        <v>9667</v>
      </c>
      <c r="Q9807" t="s">
        <v>59</v>
      </c>
      <c r="R9807">
        <v>936</v>
      </c>
      <c r="S9807" s="2">
        <v>45261</v>
      </c>
      <c r="T9807" t="s">
        <v>42</v>
      </c>
      <c r="U9807">
        <v>42684</v>
      </c>
      <c r="V9807" t="s">
        <v>85</v>
      </c>
      <c r="W9807">
        <v>627</v>
      </c>
      <c r="X9807" t="s">
        <v>44</v>
      </c>
      <c r="Y9807" t="s">
        <v>72</v>
      </c>
      <c r="Z9807">
        <v>0</v>
      </c>
      <c r="AA9807">
        <v>116</v>
      </c>
      <c r="AB9807">
        <v>9549</v>
      </c>
      <c r="AC9807" t="s">
        <v>46</v>
      </c>
    </row>
    <row r="9808" spans="1:29" x14ac:dyDescent="0.3">
      <c r="A9808" s="1" t="s">
        <v>29</v>
      </c>
      <c r="B9808" t="s">
        <v>363</v>
      </c>
      <c r="C9808" t="s">
        <v>2262</v>
      </c>
      <c r="D9808" t="s">
        <v>119</v>
      </c>
      <c r="E9808">
        <v>1</v>
      </c>
      <c r="F9808" t="s">
        <v>33</v>
      </c>
      <c r="G9808" t="s">
        <v>179</v>
      </c>
      <c r="H9808" t="s">
        <v>79</v>
      </c>
      <c r="I9808" t="s">
        <v>188</v>
      </c>
      <c r="J9808" t="s">
        <v>3132</v>
      </c>
      <c r="K9808" t="s">
        <v>20724</v>
      </c>
      <c r="L9808" t="s">
        <v>20725</v>
      </c>
      <c r="M9808" t="s">
        <v>1068</v>
      </c>
      <c r="N9808" t="s">
        <v>94</v>
      </c>
      <c r="O9808">
        <v>21986</v>
      </c>
      <c r="P9808">
        <v>25235</v>
      </c>
      <c r="Q9808" t="s">
        <v>59</v>
      </c>
      <c r="R9808">
        <v>776</v>
      </c>
      <c r="S9808" s="2">
        <v>44460</v>
      </c>
      <c r="T9808" t="s">
        <v>42</v>
      </c>
      <c r="U9808">
        <v>38740</v>
      </c>
      <c r="V9808" t="s">
        <v>71</v>
      </c>
      <c r="W9808">
        <v>719</v>
      </c>
      <c r="X9808" t="s">
        <v>44</v>
      </c>
      <c r="Y9808" t="s">
        <v>45</v>
      </c>
      <c r="Z9808">
        <v>0</v>
      </c>
      <c r="AA9808">
        <v>716</v>
      </c>
      <c r="AB9808">
        <v>24026</v>
      </c>
      <c r="AC9808" t="s">
        <v>46</v>
      </c>
    </row>
    <row r="9809" spans="1:29" x14ac:dyDescent="0.3">
      <c r="A9809" s="1" t="s">
        <v>47</v>
      </c>
      <c r="B9809" t="s">
        <v>117</v>
      </c>
      <c r="C9809" t="s">
        <v>2487</v>
      </c>
      <c r="D9809" t="s">
        <v>119</v>
      </c>
      <c r="E9809">
        <v>4</v>
      </c>
      <c r="F9809" t="s">
        <v>33</v>
      </c>
      <c r="G9809" t="s">
        <v>179</v>
      </c>
      <c r="H9809" t="s">
        <v>35</v>
      </c>
      <c r="I9809" t="s">
        <v>672</v>
      </c>
      <c r="J9809" t="s">
        <v>680</v>
      </c>
      <c r="K9809" t="s">
        <v>20726</v>
      </c>
      <c r="L9809" t="s">
        <v>20727</v>
      </c>
      <c r="M9809" t="s">
        <v>868</v>
      </c>
      <c r="N9809" t="s">
        <v>84</v>
      </c>
      <c r="O9809">
        <v>15942</v>
      </c>
      <c r="P9809">
        <v>18186</v>
      </c>
      <c r="Q9809" t="s">
        <v>59</v>
      </c>
      <c r="R9809">
        <v>188</v>
      </c>
      <c r="S9809" s="2">
        <v>44904</v>
      </c>
      <c r="T9809" t="s">
        <v>42</v>
      </c>
      <c r="U9809">
        <v>49435</v>
      </c>
      <c r="V9809" t="s">
        <v>43</v>
      </c>
      <c r="W9809">
        <v>808</v>
      </c>
      <c r="X9809" t="s">
        <v>44</v>
      </c>
      <c r="Y9809" t="s">
        <v>61</v>
      </c>
      <c r="Z9809">
        <v>0</v>
      </c>
      <c r="AA9809">
        <v>444</v>
      </c>
      <c r="AB9809">
        <v>17328</v>
      </c>
      <c r="AC9809" t="s">
        <v>73</v>
      </c>
    </row>
    <row r="9810" spans="1:29" x14ac:dyDescent="0.3">
      <c r="A9810" s="1" t="s">
        <v>47</v>
      </c>
      <c r="B9810" t="s">
        <v>153</v>
      </c>
      <c r="C9810" t="s">
        <v>5365</v>
      </c>
      <c r="D9810" t="s">
        <v>201</v>
      </c>
      <c r="E9810">
        <v>3</v>
      </c>
      <c r="F9810" t="s">
        <v>221</v>
      </c>
      <c r="G9810" t="s">
        <v>667</v>
      </c>
      <c r="H9810" t="s">
        <v>35</v>
      </c>
      <c r="I9810" t="s">
        <v>238</v>
      </c>
      <c r="J9810" t="s">
        <v>5806</v>
      </c>
      <c r="K9810">
        <v>2117512724</v>
      </c>
      <c r="L9810" t="s">
        <v>20728</v>
      </c>
      <c r="M9810" t="s">
        <v>410</v>
      </c>
      <c r="N9810" t="s">
        <v>40</v>
      </c>
      <c r="O9810">
        <v>14807</v>
      </c>
      <c r="P9810">
        <v>18940</v>
      </c>
      <c r="Q9810" t="s">
        <v>59</v>
      </c>
      <c r="R9810">
        <v>450</v>
      </c>
      <c r="S9810" s="2">
        <v>45249</v>
      </c>
      <c r="T9810" s="2">
        <v>45258</v>
      </c>
      <c r="U9810">
        <v>6140</v>
      </c>
      <c r="V9810" t="s">
        <v>85</v>
      </c>
      <c r="W9810">
        <v>564</v>
      </c>
      <c r="X9810" t="s">
        <v>60</v>
      </c>
      <c r="Y9810" t="s">
        <v>72</v>
      </c>
      <c r="Z9810">
        <v>0</v>
      </c>
      <c r="AA9810">
        <v>186</v>
      </c>
      <c r="AB9810">
        <v>17318</v>
      </c>
      <c r="AC9810" t="s">
        <v>46</v>
      </c>
    </row>
    <row r="9811" spans="1:29" x14ac:dyDescent="0.3">
      <c r="A9811" s="1" t="s">
        <v>47</v>
      </c>
      <c r="B9811" t="s">
        <v>153</v>
      </c>
      <c r="C9811" t="s">
        <v>4284</v>
      </c>
      <c r="D9811" t="s">
        <v>201</v>
      </c>
      <c r="E9811">
        <v>8</v>
      </c>
      <c r="F9811" t="s">
        <v>186</v>
      </c>
      <c r="G9811" t="s">
        <v>650</v>
      </c>
      <c r="H9811" t="s">
        <v>79</v>
      </c>
      <c r="I9811" t="s">
        <v>565</v>
      </c>
      <c r="J9811" t="s">
        <v>319</v>
      </c>
      <c r="K9811" t="s">
        <v>20729</v>
      </c>
      <c r="L9811" t="s">
        <v>20730</v>
      </c>
      <c r="M9811" t="s">
        <v>1202</v>
      </c>
      <c r="N9811" t="s">
        <v>84</v>
      </c>
      <c r="O9811">
        <v>4369</v>
      </c>
      <c r="P9811">
        <v>8409</v>
      </c>
      <c r="Q9811" t="s">
        <v>59</v>
      </c>
      <c r="R9811">
        <v>193</v>
      </c>
      <c r="S9811" s="2">
        <v>44567</v>
      </c>
      <c r="T9811" t="s">
        <v>42</v>
      </c>
      <c r="U9811">
        <v>35770</v>
      </c>
      <c r="V9811" t="s">
        <v>85</v>
      </c>
      <c r="W9811">
        <v>680</v>
      </c>
      <c r="X9811" t="s">
        <v>44</v>
      </c>
      <c r="Y9811" t="s">
        <v>45</v>
      </c>
      <c r="Z9811">
        <v>0</v>
      </c>
      <c r="AA9811">
        <v>845</v>
      </c>
      <c r="AB9811">
        <v>5160</v>
      </c>
      <c r="AC9811" t="s">
        <v>107</v>
      </c>
    </row>
    <row r="9812" spans="1:29" x14ac:dyDescent="0.3">
      <c r="A9812" s="1" t="s">
        <v>47</v>
      </c>
      <c r="B9812" t="s">
        <v>108</v>
      </c>
      <c r="C9812" t="s">
        <v>270</v>
      </c>
      <c r="D9812" t="s">
        <v>138</v>
      </c>
      <c r="E9812">
        <v>4</v>
      </c>
      <c r="F9812" t="s">
        <v>51</v>
      </c>
      <c r="G9812" t="s">
        <v>710</v>
      </c>
      <c r="H9812" t="s">
        <v>79</v>
      </c>
      <c r="I9812" t="s">
        <v>195</v>
      </c>
      <c r="J9812" t="s">
        <v>514</v>
      </c>
      <c r="K9812" t="s">
        <v>20731</v>
      </c>
      <c r="L9812" t="s">
        <v>20732</v>
      </c>
      <c r="M9812" t="s">
        <v>1278</v>
      </c>
      <c r="N9812" t="s">
        <v>58</v>
      </c>
      <c r="O9812">
        <v>27123</v>
      </c>
      <c r="P9812">
        <v>30743</v>
      </c>
      <c r="Q9812" t="s">
        <v>59</v>
      </c>
      <c r="R9812">
        <v>894</v>
      </c>
      <c r="S9812" s="2">
        <v>44659</v>
      </c>
      <c r="T9812" t="s">
        <v>42</v>
      </c>
      <c r="U9812">
        <v>35237</v>
      </c>
      <c r="V9812" t="s">
        <v>85</v>
      </c>
      <c r="W9812">
        <v>658</v>
      </c>
      <c r="X9812" t="s">
        <v>44</v>
      </c>
      <c r="Y9812" t="s">
        <v>72</v>
      </c>
      <c r="Z9812">
        <v>3317</v>
      </c>
      <c r="AA9812">
        <v>201</v>
      </c>
      <c r="AB9812">
        <v>28098</v>
      </c>
      <c r="AC9812" t="s">
        <v>46</v>
      </c>
    </row>
    <row r="9813" spans="1:29" x14ac:dyDescent="0.3">
      <c r="A9813" s="1" t="s">
        <v>47</v>
      </c>
      <c r="B9813" t="s">
        <v>117</v>
      </c>
      <c r="C9813" t="s">
        <v>243</v>
      </c>
      <c r="D9813" t="s">
        <v>201</v>
      </c>
      <c r="E9813">
        <v>7</v>
      </c>
      <c r="F9813" t="s">
        <v>221</v>
      </c>
      <c r="G9813" t="s">
        <v>250</v>
      </c>
      <c r="H9813" t="s">
        <v>79</v>
      </c>
      <c r="I9813" t="s">
        <v>1291</v>
      </c>
      <c r="J9813" t="s">
        <v>1615</v>
      </c>
      <c r="K9813" t="s">
        <v>20733</v>
      </c>
      <c r="L9813" t="s">
        <v>20734</v>
      </c>
      <c r="M9813" t="s">
        <v>1484</v>
      </c>
      <c r="N9813" t="s">
        <v>58</v>
      </c>
      <c r="O9813">
        <v>3661</v>
      </c>
      <c r="P9813">
        <v>8653</v>
      </c>
      <c r="Q9813" t="s">
        <v>59</v>
      </c>
      <c r="R9813">
        <v>106</v>
      </c>
      <c r="S9813" s="2">
        <v>44379</v>
      </c>
      <c r="T9813" t="s">
        <v>42</v>
      </c>
      <c r="U9813">
        <v>39569</v>
      </c>
      <c r="V9813" t="s">
        <v>43</v>
      </c>
      <c r="W9813">
        <v>850</v>
      </c>
      <c r="X9813" t="s">
        <v>44</v>
      </c>
      <c r="Y9813" t="s">
        <v>72</v>
      </c>
      <c r="Z9813">
        <v>1318</v>
      </c>
      <c r="AA9813">
        <v>686</v>
      </c>
      <c r="AB9813">
        <v>4690</v>
      </c>
      <c r="AC9813" t="s">
        <v>107</v>
      </c>
    </row>
    <row r="9814" spans="1:29" x14ac:dyDescent="0.3">
      <c r="A9814" s="1" t="s">
        <v>47</v>
      </c>
      <c r="B9814" t="s">
        <v>176</v>
      </c>
      <c r="C9814" t="s">
        <v>2306</v>
      </c>
      <c r="D9814" t="s">
        <v>257</v>
      </c>
      <c r="E9814">
        <v>8</v>
      </c>
      <c r="F9814" t="s">
        <v>51</v>
      </c>
      <c r="G9814" t="s">
        <v>710</v>
      </c>
      <c r="H9814" t="s">
        <v>79</v>
      </c>
      <c r="I9814" t="s">
        <v>1835</v>
      </c>
      <c r="J9814" t="s">
        <v>2882</v>
      </c>
      <c r="K9814" t="s">
        <v>20735</v>
      </c>
      <c r="L9814" t="s">
        <v>20736</v>
      </c>
      <c r="M9814" t="s">
        <v>887</v>
      </c>
      <c r="N9814" t="s">
        <v>94</v>
      </c>
      <c r="O9814">
        <v>15543</v>
      </c>
      <c r="P9814">
        <v>20506</v>
      </c>
      <c r="Q9814" t="s">
        <v>41</v>
      </c>
      <c r="R9814">
        <v>890</v>
      </c>
      <c r="S9814" s="2">
        <v>45040</v>
      </c>
      <c r="T9814" t="s">
        <v>42</v>
      </c>
      <c r="U9814">
        <v>0</v>
      </c>
      <c r="V9814" t="s">
        <v>85</v>
      </c>
      <c r="W9814">
        <v>416</v>
      </c>
      <c r="X9814" t="s">
        <v>44</v>
      </c>
      <c r="Y9814" t="s">
        <v>45</v>
      </c>
      <c r="Z9814">
        <v>0</v>
      </c>
      <c r="AA9814">
        <v>43</v>
      </c>
      <c r="AB9814">
        <v>17016</v>
      </c>
      <c r="AC9814" t="s">
        <v>107</v>
      </c>
    </row>
    <row r="9815" spans="1:29" x14ac:dyDescent="0.3">
      <c r="A9815" s="1" t="s">
        <v>47</v>
      </c>
      <c r="B9815" t="s">
        <v>117</v>
      </c>
      <c r="C9815" t="s">
        <v>512</v>
      </c>
      <c r="D9815" t="s">
        <v>352</v>
      </c>
      <c r="E9815">
        <v>2</v>
      </c>
      <c r="F9815" t="s">
        <v>77</v>
      </c>
      <c r="G9815" t="s">
        <v>501</v>
      </c>
      <c r="H9815" t="s">
        <v>35</v>
      </c>
      <c r="I9815" t="s">
        <v>1582</v>
      </c>
      <c r="J9815" t="s">
        <v>637</v>
      </c>
      <c r="K9815" t="s">
        <v>20737</v>
      </c>
      <c r="L9815" t="s">
        <v>20738</v>
      </c>
      <c r="M9815" t="s">
        <v>1484</v>
      </c>
      <c r="N9815" t="s">
        <v>40</v>
      </c>
      <c r="O9815">
        <v>29083</v>
      </c>
      <c r="P9815">
        <v>32042</v>
      </c>
      <c r="Q9815" t="s">
        <v>59</v>
      </c>
      <c r="R9815">
        <v>7</v>
      </c>
      <c r="S9815" s="2">
        <v>44930</v>
      </c>
      <c r="T9815" s="2">
        <v>44955</v>
      </c>
      <c r="U9815">
        <v>47712</v>
      </c>
      <c r="V9815" t="s">
        <v>71</v>
      </c>
      <c r="W9815">
        <v>763</v>
      </c>
      <c r="X9815" t="s">
        <v>60</v>
      </c>
      <c r="Y9815" t="s">
        <v>61</v>
      </c>
      <c r="Z9815">
        <v>0</v>
      </c>
      <c r="AA9815">
        <v>841</v>
      </c>
      <c r="AB9815">
        <v>29884</v>
      </c>
      <c r="AC9815" t="s">
        <v>73</v>
      </c>
    </row>
    <row r="9816" spans="1:29" x14ac:dyDescent="0.3">
      <c r="A9816" s="1" t="s">
        <v>47</v>
      </c>
      <c r="B9816" t="s">
        <v>145</v>
      </c>
      <c r="C9816" t="s">
        <v>528</v>
      </c>
      <c r="D9816" t="s">
        <v>201</v>
      </c>
      <c r="E9816">
        <v>10</v>
      </c>
      <c r="F9816" t="s">
        <v>271</v>
      </c>
      <c r="G9816" t="s">
        <v>495</v>
      </c>
      <c r="H9816" t="s">
        <v>35</v>
      </c>
      <c r="I9816" t="s">
        <v>1276</v>
      </c>
      <c r="J9816" t="s">
        <v>4671</v>
      </c>
      <c r="K9816">
        <v>7687073246</v>
      </c>
      <c r="L9816" t="s">
        <v>20739</v>
      </c>
      <c r="M9816" t="s">
        <v>2965</v>
      </c>
      <c r="N9816" t="s">
        <v>58</v>
      </c>
      <c r="O9816">
        <v>25418</v>
      </c>
      <c r="P9816">
        <v>28241</v>
      </c>
      <c r="Q9816" t="s">
        <v>59</v>
      </c>
      <c r="R9816">
        <v>778</v>
      </c>
      <c r="S9816" s="2">
        <v>44280</v>
      </c>
      <c r="T9816" s="2">
        <v>44282</v>
      </c>
      <c r="U9816">
        <v>18410</v>
      </c>
      <c r="V9816" t="s">
        <v>43</v>
      </c>
      <c r="W9816">
        <v>486</v>
      </c>
      <c r="X9816" t="s">
        <v>60</v>
      </c>
      <c r="Y9816" t="s">
        <v>72</v>
      </c>
      <c r="Z9816">
        <v>3839</v>
      </c>
      <c r="AA9816">
        <v>601</v>
      </c>
      <c r="AB9816">
        <v>27775</v>
      </c>
      <c r="AC9816" t="s">
        <v>46</v>
      </c>
    </row>
    <row r="9817" spans="1:29" x14ac:dyDescent="0.3">
      <c r="A9817" s="1" t="s">
        <v>47</v>
      </c>
      <c r="B9817" t="s">
        <v>234</v>
      </c>
      <c r="C9817" t="s">
        <v>3327</v>
      </c>
      <c r="D9817" t="s">
        <v>119</v>
      </c>
      <c r="E9817">
        <v>5</v>
      </c>
      <c r="F9817" t="s">
        <v>64</v>
      </c>
      <c r="G9817" t="s">
        <v>1599</v>
      </c>
      <c r="H9817" t="s">
        <v>35</v>
      </c>
      <c r="I9817" t="s">
        <v>1327</v>
      </c>
      <c r="J9817" t="s">
        <v>8502</v>
      </c>
      <c r="K9817" t="s">
        <v>20740</v>
      </c>
      <c r="L9817" t="s">
        <v>20741</v>
      </c>
      <c r="M9817" t="s">
        <v>2192</v>
      </c>
      <c r="N9817" t="s">
        <v>40</v>
      </c>
      <c r="O9817">
        <v>6580</v>
      </c>
      <c r="P9817">
        <v>9641</v>
      </c>
      <c r="Q9817" t="s">
        <v>59</v>
      </c>
      <c r="R9817">
        <v>847</v>
      </c>
      <c r="S9817" s="2">
        <v>44574</v>
      </c>
      <c r="T9817" s="2">
        <v>44595</v>
      </c>
      <c r="U9817">
        <v>47031</v>
      </c>
      <c r="V9817" t="s">
        <v>43</v>
      </c>
      <c r="W9817">
        <v>418</v>
      </c>
      <c r="X9817" t="s">
        <v>60</v>
      </c>
      <c r="Y9817" t="s">
        <v>72</v>
      </c>
      <c r="Z9817">
        <v>0</v>
      </c>
      <c r="AA9817">
        <v>693</v>
      </c>
      <c r="AB9817">
        <v>8534</v>
      </c>
      <c r="AC9817" t="s">
        <v>107</v>
      </c>
    </row>
    <row r="9818" spans="1:29" x14ac:dyDescent="0.3">
      <c r="A9818" s="1" t="s">
        <v>29</v>
      </c>
      <c r="B9818" t="s">
        <v>30</v>
      </c>
      <c r="C9818" t="s">
        <v>1393</v>
      </c>
      <c r="D9818" t="s">
        <v>169</v>
      </c>
      <c r="E9818">
        <v>1</v>
      </c>
      <c r="F9818" t="s">
        <v>221</v>
      </c>
      <c r="G9818" t="s">
        <v>858</v>
      </c>
      <c r="H9818" t="s">
        <v>79</v>
      </c>
      <c r="I9818" t="s">
        <v>4192</v>
      </c>
      <c r="J9818" t="s">
        <v>16054</v>
      </c>
      <c r="K9818" t="s">
        <v>20742</v>
      </c>
      <c r="L9818" t="s">
        <v>20743</v>
      </c>
      <c r="M9818" t="s">
        <v>825</v>
      </c>
      <c r="N9818" t="s">
        <v>94</v>
      </c>
      <c r="O9818">
        <v>3788</v>
      </c>
      <c r="P9818">
        <v>6721</v>
      </c>
      <c r="Q9818" t="s">
        <v>95</v>
      </c>
      <c r="R9818">
        <v>989</v>
      </c>
      <c r="S9818" s="2">
        <v>45194</v>
      </c>
      <c r="T9818" s="2">
        <v>45215</v>
      </c>
      <c r="U9818">
        <v>0</v>
      </c>
      <c r="V9818" t="s">
        <v>106</v>
      </c>
      <c r="W9818">
        <v>459</v>
      </c>
      <c r="X9818" t="s">
        <v>60</v>
      </c>
      <c r="Y9818" t="s">
        <v>61</v>
      </c>
      <c r="Z9818">
        <v>0</v>
      </c>
      <c r="AA9818">
        <v>674</v>
      </c>
      <c r="AB9818">
        <v>5556</v>
      </c>
      <c r="AC9818" t="s">
        <v>46</v>
      </c>
    </row>
    <row r="9819" spans="1:29" x14ac:dyDescent="0.3">
      <c r="A9819" s="1" t="s">
        <v>29</v>
      </c>
      <c r="B9819" t="s">
        <v>96</v>
      </c>
      <c r="C9819" t="s">
        <v>2802</v>
      </c>
      <c r="D9819" t="s">
        <v>138</v>
      </c>
      <c r="E9819">
        <v>2</v>
      </c>
      <c r="F9819" t="s">
        <v>51</v>
      </c>
      <c r="G9819" t="s">
        <v>1075</v>
      </c>
      <c r="H9819" t="s">
        <v>35</v>
      </c>
      <c r="I9819" t="s">
        <v>8929</v>
      </c>
      <c r="J9819" t="s">
        <v>928</v>
      </c>
      <c r="K9819" t="s">
        <v>20744</v>
      </c>
      <c r="L9819" t="s">
        <v>20745</v>
      </c>
      <c r="M9819" t="s">
        <v>818</v>
      </c>
      <c r="N9819" t="s">
        <v>58</v>
      </c>
      <c r="O9819">
        <v>11417</v>
      </c>
      <c r="P9819">
        <v>15478</v>
      </c>
      <c r="Q9819" t="s">
        <v>41</v>
      </c>
      <c r="R9819">
        <v>564</v>
      </c>
      <c r="S9819" s="2">
        <v>44769</v>
      </c>
      <c r="T9819" t="s">
        <v>42</v>
      </c>
      <c r="U9819">
        <v>0</v>
      </c>
      <c r="V9819" t="s">
        <v>106</v>
      </c>
      <c r="W9819">
        <v>719</v>
      </c>
      <c r="X9819" t="s">
        <v>44</v>
      </c>
      <c r="Y9819" t="s">
        <v>61</v>
      </c>
      <c r="Z9819">
        <v>4505</v>
      </c>
      <c r="AA9819">
        <v>548</v>
      </c>
      <c r="AB9819">
        <v>11724</v>
      </c>
      <c r="AC9819" t="s">
        <v>107</v>
      </c>
    </row>
    <row r="9820" spans="1:29" x14ac:dyDescent="0.3">
      <c r="A9820" s="1" t="s">
        <v>29</v>
      </c>
      <c r="B9820" t="s">
        <v>96</v>
      </c>
      <c r="C9820" t="s">
        <v>1523</v>
      </c>
      <c r="D9820" t="s">
        <v>32</v>
      </c>
      <c r="E9820">
        <v>5</v>
      </c>
      <c r="F9820" t="s">
        <v>33</v>
      </c>
      <c r="G9820" t="s">
        <v>411</v>
      </c>
      <c r="H9820" t="s">
        <v>35</v>
      </c>
      <c r="I9820" t="s">
        <v>19658</v>
      </c>
      <c r="J9820" t="s">
        <v>743</v>
      </c>
      <c r="K9820" t="s">
        <v>20746</v>
      </c>
      <c r="L9820" t="s">
        <v>20747</v>
      </c>
      <c r="M9820" t="s">
        <v>1197</v>
      </c>
      <c r="N9820" t="s">
        <v>40</v>
      </c>
      <c r="O9820">
        <v>23873</v>
      </c>
      <c r="P9820">
        <v>25934</v>
      </c>
      <c r="Q9820" t="s">
        <v>95</v>
      </c>
      <c r="R9820">
        <v>228</v>
      </c>
      <c r="S9820" s="2">
        <v>44872</v>
      </c>
      <c r="T9820" s="2">
        <v>44874</v>
      </c>
      <c r="U9820">
        <v>0</v>
      </c>
      <c r="V9820" t="s">
        <v>106</v>
      </c>
      <c r="W9820">
        <v>492</v>
      </c>
      <c r="X9820" t="s">
        <v>60</v>
      </c>
      <c r="Y9820" t="s">
        <v>72</v>
      </c>
      <c r="Z9820">
        <v>0</v>
      </c>
      <c r="AA9820">
        <v>873</v>
      </c>
      <c r="AB9820">
        <v>25237</v>
      </c>
      <c r="AC9820" t="s">
        <v>73</v>
      </c>
    </row>
    <row r="9821" spans="1:29" x14ac:dyDescent="0.3">
      <c r="A9821" s="1" t="s">
        <v>29</v>
      </c>
      <c r="B9821" t="s">
        <v>74</v>
      </c>
      <c r="C9821" t="s">
        <v>1548</v>
      </c>
      <c r="D9821" t="s">
        <v>50</v>
      </c>
      <c r="E9821">
        <v>5</v>
      </c>
      <c r="F9821" t="s">
        <v>33</v>
      </c>
      <c r="G9821" t="s">
        <v>34</v>
      </c>
      <c r="H9821" t="s">
        <v>79</v>
      </c>
      <c r="I9821" t="s">
        <v>5517</v>
      </c>
      <c r="J9821" t="s">
        <v>5698</v>
      </c>
      <c r="K9821" t="s">
        <v>20748</v>
      </c>
      <c r="L9821" t="s">
        <v>20749</v>
      </c>
      <c r="M9821" t="s">
        <v>2176</v>
      </c>
      <c r="N9821" t="s">
        <v>40</v>
      </c>
      <c r="O9821">
        <v>9862</v>
      </c>
      <c r="P9821">
        <v>12362</v>
      </c>
      <c r="Q9821" t="s">
        <v>59</v>
      </c>
      <c r="R9821">
        <v>160</v>
      </c>
      <c r="S9821" s="2">
        <v>45012</v>
      </c>
      <c r="T9821" s="2">
        <v>45025</v>
      </c>
      <c r="U9821">
        <v>37965</v>
      </c>
      <c r="V9821" t="s">
        <v>85</v>
      </c>
      <c r="W9821">
        <v>560</v>
      </c>
      <c r="X9821" t="s">
        <v>60</v>
      </c>
      <c r="Y9821" t="s">
        <v>72</v>
      </c>
      <c r="Z9821">
        <v>0</v>
      </c>
      <c r="AA9821">
        <v>695</v>
      </c>
      <c r="AB9821">
        <v>10026</v>
      </c>
      <c r="AC9821" t="s">
        <v>73</v>
      </c>
    </row>
    <row r="9822" spans="1:29" x14ac:dyDescent="0.3">
      <c r="A9822" s="1" t="s">
        <v>47</v>
      </c>
      <c r="B9822" t="s">
        <v>136</v>
      </c>
      <c r="C9822" t="s">
        <v>2546</v>
      </c>
      <c r="D9822" t="s">
        <v>352</v>
      </c>
      <c r="E9822">
        <v>1</v>
      </c>
      <c r="F9822" t="s">
        <v>186</v>
      </c>
      <c r="G9822" t="s">
        <v>620</v>
      </c>
      <c r="H9822" t="s">
        <v>79</v>
      </c>
      <c r="I9822" t="s">
        <v>1418</v>
      </c>
      <c r="J9822" t="s">
        <v>530</v>
      </c>
      <c r="K9822" t="s">
        <v>20750</v>
      </c>
      <c r="L9822" t="s">
        <v>20751</v>
      </c>
      <c r="M9822" t="s">
        <v>527</v>
      </c>
      <c r="N9822" t="s">
        <v>40</v>
      </c>
      <c r="O9822">
        <v>7077</v>
      </c>
      <c r="P9822">
        <v>9096</v>
      </c>
      <c r="Q9822" t="s">
        <v>41</v>
      </c>
      <c r="R9822">
        <v>889</v>
      </c>
      <c r="S9822" s="2">
        <v>44904</v>
      </c>
      <c r="T9822" t="s">
        <v>42</v>
      </c>
      <c r="U9822">
        <v>0</v>
      </c>
      <c r="V9822" t="s">
        <v>106</v>
      </c>
      <c r="W9822">
        <v>632</v>
      </c>
      <c r="X9822" t="s">
        <v>44</v>
      </c>
      <c r="Y9822" t="s">
        <v>72</v>
      </c>
      <c r="Z9822">
        <v>0</v>
      </c>
      <c r="AA9822">
        <v>492</v>
      </c>
      <c r="AB9822">
        <v>7722</v>
      </c>
      <c r="AC9822" t="s">
        <v>107</v>
      </c>
    </row>
    <row r="9823" spans="1:29" x14ac:dyDescent="0.3">
      <c r="A9823" s="1" t="s">
        <v>47</v>
      </c>
      <c r="B9823" t="s">
        <v>592</v>
      </c>
      <c r="C9823" t="s">
        <v>4899</v>
      </c>
      <c r="D9823" t="s">
        <v>98</v>
      </c>
      <c r="E9823">
        <v>3</v>
      </c>
      <c r="F9823" t="s">
        <v>120</v>
      </c>
      <c r="G9823" t="s">
        <v>329</v>
      </c>
      <c r="H9823" t="s">
        <v>35</v>
      </c>
      <c r="I9823" t="s">
        <v>2702</v>
      </c>
      <c r="J9823" t="s">
        <v>1254</v>
      </c>
      <c r="K9823" t="s">
        <v>20752</v>
      </c>
      <c r="L9823" t="s">
        <v>20753</v>
      </c>
      <c r="M9823" t="s">
        <v>2648</v>
      </c>
      <c r="N9823" t="s">
        <v>58</v>
      </c>
      <c r="O9823">
        <v>8719</v>
      </c>
      <c r="P9823">
        <v>11471</v>
      </c>
      <c r="Q9823" t="s">
        <v>59</v>
      </c>
      <c r="R9823">
        <v>720</v>
      </c>
      <c r="S9823" s="2">
        <v>45101</v>
      </c>
      <c r="T9823" t="s">
        <v>42</v>
      </c>
      <c r="U9823">
        <v>17514</v>
      </c>
      <c r="V9823" t="s">
        <v>71</v>
      </c>
      <c r="W9823">
        <v>584</v>
      </c>
      <c r="X9823" t="s">
        <v>44</v>
      </c>
      <c r="Y9823" t="s">
        <v>45</v>
      </c>
      <c r="Z9823">
        <v>3702</v>
      </c>
      <c r="AA9823">
        <v>893</v>
      </c>
      <c r="AB9823">
        <v>11001</v>
      </c>
      <c r="AC9823" t="s">
        <v>46</v>
      </c>
    </row>
    <row r="9824" spans="1:29" x14ac:dyDescent="0.3">
      <c r="A9824" s="1" t="s">
        <v>29</v>
      </c>
      <c r="B9824" t="s">
        <v>541</v>
      </c>
      <c r="C9824" t="s">
        <v>542</v>
      </c>
      <c r="D9824" t="s">
        <v>201</v>
      </c>
      <c r="E9824">
        <v>6</v>
      </c>
      <c r="F9824" t="s">
        <v>271</v>
      </c>
      <c r="G9824" t="s">
        <v>1110</v>
      </c>
      <c r="H9824" t="s">
        <v>79</v>
      </c>
      <c r="I9824" t="s">
        <v>5027</v>
      </c>
      <c r="J9824" t="s">
        <v>180</v>
      </c>
      <c r="K9824" t="s">
        <v>20754</v>
      </c>
      <c r="L9824" t="s">
        <v>20755</v>
      </c>
      <c r="M9824" t="s">
        <v>546</v>
      </c>
      <c r="N9824" t="s">
        <v>94</v>
      </c>
      <c r="O9824">
        <v>3254</v>
      </c>
      <c r="P9824">
        <v>8139</v>
      </c>
      <c r="Q9824" t="s">
        <v>41</v>
      </c>
      <c r="R9824">
        <v>369</v>
      </c>
      <c r="S9824" s="2">
        <v>45334</v>
      </c>
      <c r="T9824" s="2">
        <v>45358</v>
      </c>
      <c r="U9824">
        <v>0</v>
      </c>
      <c r="V9824" t="s">
        <v>106</v>
      </c>
      <c r="W9824">
        <v>403</v>
      </c>
      <c r="X9824" t="s">
        <v>60</v>
      </c>
      <c r="Y9824" t="s">
        <v>45</v>
      </c>
      <c r="Z9824">
        <v>0</v>
      </c>
      <c r="AA9824">
        <v>673</v>
      </c>
      <c r="AB9824">
        <v>4906</v>
      </c>
      <c r="AC9824" t="s">
        <v>73</v>
      </c>
    </row>
    <row r="9825" spans="1:29" x14ac:dyDescent="0.3">
      <c r="A9825" s="1" t="s">
        <v>47</v>
      </c>
      <c r="B9825" t="s">
        <v>161</v>
      </c>
      <c r="C9825" t="s">
        <v>1434</v>
      </c>
      <c r="D9825" t="s">
        <v>98</v>
      </c>
      <c r="E9825">
        <v>8</v>
      </c>
      <c r="F9825" t="s">
        <v>99</v>
      </c>
      <c r="G9825" t="s">
        <v>579</v>
      </c>
      <c r="H9825" t="s">
        <v>79</v>
      </c>
      <c r="I9825" t="s">
        <v>15204</v>
      </c>
      <c r="J9825" t="s">
        <v>4132</v>
      </c>
      <c r="K9825" t="s">
        <v>20756</v>
      </c>
      <c r="L9825" t="s">
        <v>20757</v>
      </c>
      <c r="M9825" t="s">
        <v>618</v>
      </c>
      <c r="N9825" t="s">
        <v>40</v>
      </c>
      <c r="O9825">
        <v>6955</v>
      </c>
      <c r="P9825">
        <v>9471</v>
      </c>
      <c r="Q9825" t="s">
        <v>95</v>
      </c>
      <c r="R9825">
        <v>576</v>
      </c>
      <c r="S9825" s="2">
        <v>44911</v>
      </c>
      <c r="T9825" t="s">
        <v>42</v>
      </c>
      <c r="U9825">
        <v>0</v>
      </c>
      <c r="V9825" t="s">
        <v>43</v>
      </c>
      <c r="W9825">
        <v>738</v>
      </c>
      <c r="X9825" t="s">
        <v>44</v>
      </c>
      <c r="Y9825" t="s">
        <v>72</v>
      </c>
      <c r="Z9825">
        <v>0</v>
      </c>
      <c r="AA9825">
        <v>181</v>
      </c>
      <c r="AB9825">
        <v>8121</v>
      </c>
      <c r="AC9825" t="s">
        <v>73</v>
      </c>
    </row>
    <row r="9826" spans="1:29" x14ac:dyDescent="0.3">
      <c r="A9826" s="1" t="s">
        <v>47</v>
      </c>
      <c r="B9826" t="s">
        <v>153</v>
      </c>
      <c r="C9826" t="s">
        <v>7596</v>
      </c>
      <c r="D9826" t="s">
        <v>155</v>
      </c>
      <c r="E9826">
        <v>8</v>
      </c>
      <c r="F9826" t="s">
        <v>186</v>
      </c>
      <c r="G9826" t="s">
        <v>710</v>
      </c>
      <c r="H9826" t="s">
        <v>79</v>
      </c>
      <c r="I9826" t="s">
        <v>507</v>
      </c>
      <c r="J9826" t="s">
        <v>7992</v>
      </c>
      <c r="K9826" t="s">
        <v>20758</v>
      </c>
      <c r="L9826" t="s">
        <v>20759</v>
      </c>
      <c r="M9826" t="s">
        <v>1707</v>
      </c>
      <c r="N9826" t="s">
        <v>84</v>
      </c>
      <c r="O9826">
        <v>28919</v>
      </c>
      <c r="P9826">
        <v>33180</v>
      </c>
      <c r="Q9826" t="s">
        <v>59</v>
      </c>
      <c r="R9826">
        <v>37</v>
      </c>
      <c r="S9826" s="2">
        <v>44609</v>
      </c>
      <c r="T9826" s="2">
        <v>44613</v>
      </c>
      <c r="U9826">
        <v>641</v>
      </c>
      <c r="V9826" t="s">
        <v>106</v>
      </c>
      <c r="W9826">
        <v>573</v>
      </c>
      <c r="X9826" t="s">
        <v>60</v>
      </c>
      <c r="Y9826" t="s">
        <v>61</v>
      </c>
      <c r="Z9826">
        <v>0</v>
      </c>
      <c r="AA9826">
        <v>136</v>
      </c>
      <c r="AB9826">
        <v>31806</v>
      </c>
      <c r="AC9826" t="s">
        <v>46</v>
      </c>
    </row>
    <row r="9827" spans="1:29" x14ac:dyDescent="0.3">
      <c r="A9827" s="1" t="s">
        <v>47</v>
      </c>
      <c r="B9827" t="s">
        <v>108</v>
      </c>
      <c r="C9827" t="s">
        <v>1220</v>
      </c>
      <c r="D9827" t="s">
        <v>119</v>
      </c>
      <c r="E9827">
        <v>2</v>
      </c>
      <c r="F9827" t="s">
        <v>51</v>
      </c>
      <c r="G9827" t="s">
        <v>52</v>
      </c>
      <c r="H9827" t="s">
        <v>35</v>
      </c>
      <c r="I9827" t="s">
        <v>6333</v>
      </c>
      <c r="J9827" t="s">
        <v>610</v>
      </c>
      <c r="K9827" t="s">
        <v>20760</v>
      </c>
      <c r="L9827" t="s">
        <v>20761</v>
      </c>
      <c r="M9827" t="s">
        <v>116</v>
      </c>
      <c r="N9827" t="s">
        <v>40</v>
      </c>
      <c r="O9827">
        <v>15216</v>
      </c>
      <c r="P9827">
        <v>19703</v>
      </c>
      <c r="Q9827" t="s">
        <v>41</v>
      </c>
      <c r="R9827">
        <v>121</v>
      </c>
      <c r="S9827" s="2">
        <v>44949</v>
      </c>
      <c r="T9827" s="2">
        <v>44977</v>
      </c>
      <c r="U9827">
        <v>0</v>
      </c>
      <c r="V9827" t="s">
        <v>85</v>
      </c>
      <c r="W9827">
        <v>602</v>
      </c>
      <c r="X9827" t="s">
        <v>60</v>
      </c>
      <c r="Y9827" t="s">
        <v>61</v>
      </c>
      <c r="Z9827">
        <v>0</v>
      </c>
      <c r="AA9827">
        <v>462</v>
      </c>
      <c r="AB9827">
        <v>15796</v>
      </c>
      <c r="AC9827" t="s">
        <v>46</v>
      </c>
    </row>
    <row r="9828" spans="1:29" x14ac:dyDescent="0.3">
      <c r="A9828" s="1" t="s">
        <v>29</v>
      </c>
      <c r="B9828" t="s">
        <v>74</v>
      </c>
      <c r="C9828" t="s">
        <v>1174</v>
      </c>
      <c r="D9828" t="s">
        <v>178</v>
      </c>
      <c r="E9828">
        <v>3</v>
      </c>
      <c r="F9828" t="s">
        <v>221</v>
      </c>
      <c r="G9828" t="s">
        <v>250</v>
      </c>
      <c r="H9828" t="s">
        <v>79</v>
      </c>
      <c r="I9828" t="s">
        <v>1454</v>
      </c>
      <c r="J9828" t="s">
        <v>595</v>
      </c>
      <c r="K9828" t="s">
        <v>20762</v>
      </c>
      <c r="L9828" t="s">
        <v>20763</v>
      </c>
      <c r="M9828" t="s">
        <v>1146</v>
      </c>
      <c r="N9828" t="s">
        <v>58</v>
      </c>
      <c r="O9828">
        <v>7071</v>
      </c>
      <c r="P9828">
        <v>9853</v>
      </c>
      <c r="Q9828" t="s">
        <v>59</v>
      </c>
      <c r="R9828">
        <v>940</v>
      </c>
      <c r="S9828" s="2">
        <v>45194</v>
      </c>
      <c r="T9828" t="s">
        <v>42</v>
      </c>
      <c r="U9828">
        <v>5096</v>
      </c>
      <c r="V9828" t="s">
        <v>106</v>
      </c>
      <c r="W9828">
        <v>619</v>
      </c>
      <c r="X9828" t="s">
        <v>44</v>
      </c>
      <c r="Y9828" t="s">
        <v>45</v>
      </c>
      <c r="Z9828">
        <v>3633</v>
      </c>
      <c r="AA9828">
        <v>557</v>
      </c>
      <c r="AB9828">
        <v>7295</v>
      </c>
      <c r="AC9828" t="s">
        <v>107</v>
      </c>
    </row>
    <row r="9829" spans="1:29" x14ac:dyDescent="0.3">
      <c r="A9829" s="1" t="s">
        <v>29</v>
      </c>
      <c r="B9829" t="s">
        <v>541</v>
      </c>
      <c r="C9829" t="s">
        <v>672</v>
      </c>
      <c r="D9829" t="s">
        <v>50</v>
      </c>
      <c r="E9829">
        <v>10</v>
      </c>
      <c r="F9829" t="s">
        <v>51</v>
      </c>
      <c r="G9829" t="s">
        <v>710</v>
      </c>
      <c r="H9829" t="s">
        <v>35</v>
      </c>
      <c r="I9829" t="s">
        <v>803</v>
      </c>
      <c r="J9829" t="s">
        <v>16610</v>
      </c>
      <c r="K9829" t="s">
        <v>20764</v>
      </c>
      <c r="L9829" t="s">
        <v>20765</v>
      </c>
      <c r="M9829" t="s">
        <v>1117</v>
      </c>
      <c r="N9829" t="s">
        <v>84</v>
      </c>
      <c r="O9829">
        <v>26671</v>
      </c>
      <c r="P9829">
        <v>30956</v>
      </c>
      <c r="Q9829" t="s">
        <v>41</v>
      </c>
      <c r="R9829">
        <v>785</v>
      </c>
      <c r="S9829" s="2">
        <v>44937</v>
      </c>
      <c r="T9829" t="s">
        <v>42</v>
      </c>
      <c r="U9829">
        <v>0</v>
      </c>
      <c r="V9829" t="s">
        <v>106</v>
      </c>
      <c r="W9829">
        <v>789</v>
      </c>
      <c r="X9829" t="s">
        <v>44</v>
      </c>
      <c r="Y9829" t="s">
        <v>61</v>
      </c>
      <c r="Z9829">
        <v>0</v>
      </c>
      <c r="AA9829">
        <v>741</v>
      </c>
      <c r="AB9829">
        <v>27653</v>
      </c>
      <c r="AC9829" t="s">
        <v>73</v>
      </c>
    </row>
    <row r="9830" spans="1:29" x14ac:dyDescent="0.3">
      <c r="A9830" s="1" t="s">
        <v>47</v>
      </c>
      <c r="B9830" t="s">
        <v>117</v>
      </c>
      <c r="C9830" t="s">
        <v>243</v>
      </c>
      <c r="D9830" t="s">
        <v>138</v>
      </c>
      <c r="E9830">
        <v>10</v>
      </c>
      <c r="F9830" t="s">
        <v>129</v>
      </c>
      <c r="G9830" t="s">
        <v>700</v>
      </c>
      <c r="H9830" t="s">
        <v>35</v>
      </c>
      <c r="I9830" t="s">
        <v>101</v>
      </c>
      <c r="J9830" t="s">
        <v>581</v>
      </c>
      <c r="K9830" t="s">
        <v>20766</v>
      </c>
      <c r="L9830" t="s">
        <v>20767</v>
      </c>
      <c r="M9830" t="s">
        <v>517</v>
      </c>
      <c r="N9830" t="s">
        <v>58</v>
      </c>
      <c r="O9830">
        <v>25379</v>
      </c>
      <c r="P9830">
        <v>27758</v>
      </c>
      <c r="Q9830" t="s">
        <v>59</v>
      </c>
      <c r="R9830">
        <v>15</v>
      </c>
      <c r="S9830" s="2">
        <v>44819</v>
      </c>
      <c r="T9830" s="2">
        <v>44822</v>
      </c>
      <c r="U9830">
        <v>34497</v>
      </c>
      <c r="V9830" t="s">
        <v>106</v>
      </c>
      <c r="W9830">
        <v>848</v>
      </c>
      <c r="X9830" t="s">
        <v>60</v>
      </c>
      <c r="Y9830" t="s">
        <v>61</v>
      </c>
      <c r="Z9830">
        <v>2757</v>
      </c>
      <c r="AA9830">
        <v>435</v>
      </c>
      <c r="AB9830">
        <v>26572</v>
      </c>
      <c r="AC9830" t="s">
        <v>46</v>
      </c>
    </row>
    <row r="9831" spans="1:29" x14ac:dyDescent="0.3">
      <c r="A9831" s="1" t="s">
        <v>47</v>
      </c>
      <c r="B9831" t="s">
        <v>145</v>
      </c>
      <c r="C9831" t="s">
        <v>688</v>
      </c>
      <c r="D9831" t="s">
        <v>76</v>
      </c>
      <c r="E9831">
        <v>8</v>
      </c>
      <c r="F9831" t="s">
        <v>120</v>
      </c>
      <c r="G9831" t="s">
        <v>820</v>
      </c>
      <c r="H9831" t="s">
        <v>79</v>
      </c>
      <c r="I9831" t="s">
        <v>292</v>
      </c>
      <c r="J9831" t="s">
        <v>6235</v>
      </c>
      <c r="K9831" t="s">
        <v>20768</v>
      </c>
      <c r="L9831" t="s">
        <v>20769</v>
      </c>
      <c r="M9831" t="s">
        <v>2965</v>
      </c>
      <c r="N9831" t="s">
        <v>94</v>
      </c>
      <c r="O9831">
        <v>13623</v>
      </c>
      <c r="P9831">
        <v>16547</v>
      </c>
      <c r="Q9831" t="s">
        <v>59</v>
      </c>
      <c r="R9831">
        <v>263</v>
      </c>
      <c r="S9831" s="2">
        <v>44288</v>
      </c>
      <c r="T9831" t="s">
        <v>42</v>
      </c>
      <c r="U9831">
        <v>18692</v>
      </c>
      <c r="V9831" t="s">
        <v>85</v>
      </c>
      <c r="W9831">
        <v>403</v>
      </c>
      <c r="X9831" t="s">
        <v>44</v>
      </c>
      <c r="Y9831" t="s">
        <v>72</v>
      </c>
      <c r="Z9831">
        <v>0</v>
      </c>
      <c r="AA9831">
        <v>354</v>
      </c>
      <c r="AB9831">
        <v>15755</v>
      </c>
      <c r="AC9831" t="s">
        <v>46</v>
      </c>
    </row>
    <row r="9832" spans="1:29" x14ac:dyDescent="0.3">
      <c r="A9832" s="1" t="s">
        <v>47</v>
      </c>
      <c r="B9832" t="s">
        <v>176</v>
      </c>
      <c r="C9832" t="s">
        <v>4337</v>
      </c>
      <c r="D9832" t="s">
        <v>32</v>
      </c>
      <c r="E9832">
        <v>2</v>
      </c>
      <c r="F9832" t="s">
        <v>51</v>
      </c>
      <c r="G9832" t="s">
        <v>1075</v>
      </c>
      <c r="H9832" t="s">
        <v>35</v>
      </c>
      <c r="I9832" t="s">
        <v>889</v>
      </c>
      <c r="J9832" t="s">
        <v>141</v>
      </c>
      <c r="K9832" t="s">
        <v>20770</v>
      </c>
      <c r="L9832" t="s">
        <v>20771</v>
      </c>
      <c r="M9832" t="s">
        <v>957</v>
      </c>
      <c r="N9832" t="s">
        <v>94</v>
      </c>
      <c r="O9832">
        <v>9636</v>
      </c>
      <c r="P9832">
        <v>14601</v>
      </c>
      <c r="Q9832" t="s">
        <v>59</v>
      </c>
      <c r="R9832">
        <v>531</v>
      </c>
      <c r="S9832" s="2">
        <v>45272</v>
      </c>
      <c r="T9832" s="2">
        <v>45291</v>
      </c>
      <c r="U9832">
        <v>43720</v>
      </c>
      <c r="V9832" t="s">
        <v>106</v>
      </c>
      <c r="W9832">
        <v>413</v>
      </c>
      <c r="X9832" t="s">
        <v>60</v>
      </c>
      <c r="Y9832" t="s">
        <v>61</v>
      </c>
      <c r="Z9832">
        <v>0</v>
      </c>
      <c r="AA9832">
        <v>497</v>
      </c>
      <c r="AB9832">
        <v>12393</v>
      </c>
      <c r="AC9832" t="s">
        <v>73</v>
      </c>
    </row>
    <row r="9833" spans="1:29" x14ac:dyDescent="0.3">
      <c r="A9833" s="1" t="s">
        <v>29</v>
      </c>
      <c r="B9833" t="s">
        <v>86</v>
      </c>
      <c r="C9833" t="s">
        <v>1919</v>
      </c>
      <c r="D9833" t="s">
        <v>155</v>
      </c>
      <c r="E9833">
        <v>10</v>
      </c>
      <c r="F9833" t="s">
        <v>221</v>
      </c>
      <c r="G9833" t="s">
        <v>250</v>
      </c>
      <c r="H9833" t="s">
        <v>35</v>
      </c>
      <c r="I9833" t="s">
        <v>2803</v>
      </c>
      <c r="J9833" t="s">
        <v>5063</v>
      </c>
      <c r="K9833" t="s">
        <v>20772</v>
      </c>
      <c r="L9833" t="s">
        <v>20773</v>
      </c>
      <c r="M9833" t="s">
        <v>350</v>
      </c>
      <c r="N9833" t="s">
        <v>58</v>
      </c>
      <c r="O9833">
        <v>18899</v>
      </c>
      <c r="P9833">
        <v>21409</v>
      </c>
      <c r="Q9833" t="s">
        <v>59</v>
      </c>
      <c r="R9833">
        <v>15</v>
      </c>
      <c r="S9833" s="2">
        <v>44291</v>
      </c>
      <c r="T9833" t="s">
        <v>42</v>
      </c>
      <c r="U9833">
        <v>44279</v>
      </c>
      <c r="V9833" t="s">
        <v>43</v>
      </c>
      <c r="W9833">
        <v>681</v>
      </c>
      <c r="X9833" t="s">
        <v>44</v>
      </c>
      <c r="Y9833" t="s">
        <v>72</v>
      </c>
      <c r="Z9833">
        <v>2792</v>
      </c>
      <c r="AA9833">
        <v>741</v>
      </c>
      <c r="AB9833">
        <v>20186</v>
      </c>
      <c r="AC9833" t="s">
        <v>46</v>
      </c>
    </row>
    <row r="9834" spans="1:29" x14ac:dyDescent="0.3">
      <c r="A9834" s="1" t="s">
        <v>29</v>
      </c>
      <c r="B9834" t="s">
        <v>363</v>
      </c>
      <c r="C9834" t="s">
        <v>1281</v>
      </c>
      <c r="D9834" t="s">
        <v>76</v>
      </c>
      <c r="E9834">
        <v>1</v>
      </c>
      <c r="F9834" t="s">
        <v>271</v>
      </c>
      <c r="G9834" t="s">
        <v>340</v>
      </c>
      <c r="H9834" t="s">
        <v>79</v>
      </c>
      <c r="I9834" t="s">
        <v>4035</v>
      </c>
      <c r="J9834" t="s">
        <v>3151</v>
      </c>
      <c r="K9834" t="s">
        <v>20774</v>
      </c>
      <c r="L9834" t="s">
        <v>20775</v>
      </c>
      <c r="M9834" t="s">
        <v>1603</v>
      </c>
      <c r="N9834" t="s">
        <v>94</v>
      </c>
      <c r="O9834">
        <v>11053</v>
      </c>
      <c r="P9834">
        <v>15636</v>
      </c>
      <c r="Q9834" t="s">
        <v>41</v>
      </c>
      <c r="R9834">
        <v>552</v>
      </c>
      <c r="S9834" s="2">
        <v>44544</v>
      </c>
      <c r="T9834" s="2">
        <v>44560</v>
      </c>
      <c r="U9834">
        <v>0</v>
      </c>
      <c r="V9834" t="s">
        <v>106</v>
      </c>
      <c r="W9834">
        <v>564</v>
      </c>
      <c r="X9834" t="s">
        <v>60</v>
      </c>
      <c r="Y9834" t="s">
        <v>45</v>
      </c>
      <c r="Z9834">
        <v>0</v>
      </c>
      <c r="AA9834">
        <v>420</v>
      </c>
      <c r="AB9834">
        <v>14756</v>
      </c>
      <c r="AC9834" t="s">
        <v>107</v>
      </c>
    </row>
    <row r="9835" spans="1:29" x14ac:dyDescent="0.3">
      <c r="A9835" s="1" t="s">
        <v>29</v>
      </c>
      <c r="B9835" t="s">
        <v>74</v>
      </c>
      <c r="C9835" t="s">
        <v>1548</v>
      </c>
      <c r="D9835" t="s">
        <v>32</v>
      </c>
      <c r="E9835">
        <v>1</v>
      </c>
      <c r="F9835" t="s">
        <v>221</v>
      </c>
      <c r="G9835" t="s">
        <v>335</v>
      </c>
      <c r="H9835" t="s">
        <v>35</v>
      </c>
      <c r="I9835" t="s">
        <v>935</v>
      </c>
      <c r="J9835" t="s">
        <v>4289</v>
      </c>
      <c r="K9835" t="s">
        <v>20776</v>
      </c>
      <c r="L9835" t="s">
        <v>20777</v>
      </c>
      <c r="M9835" t="s">
        <v>83</v>
      </c>
      <c r="N9835" t="s">
        <v>94</v>
      </c>
      <c r="O9835">
        <v>7064</v>
      </c>
      <c r="P9835">
        <v>11939</v>
      </c>
      <c r="Q9835" t="s">
        <v>95</v>
      </c>
      <c r="R9835">
        <v>328</v>
      </c>
      <c r="S9835" s="2">
        <v>44509</v>
      </c>
      <c r="T9835" t="s">
        <v>42</v>
      </c>
      <c r="U9835">
        <v>0</v>
      </c>
      <c r="V9835" t="s">
        <v>106</v>
      </c>
      <c r="W9835">
        <v>403</v>
      </c>
      <c r="X9835" t="s">
        <v>44</v>
      </c>
      <c r="Y9835" t="s">
        <v>72</v>
      </c>
      <c r="Z9835">
        <v>0</v>
      </c>
      <c r="AA9835">
        <v>556</v>
      </c>
      <c r="AB9835">
        <v>9462</v>
      </c>
      <c r="AC9835" t="s">
        <v>107</v>
      </c>
    </row>
    <row r="9836" spans="1:29" x14ac:dyDescent="0.3">
      <c r="A9836" s="1" t="s">
        <v>29</v>
      </c>
      <c r="B9836" t="s">
        <v>228</v>
      </c>
      <c r="C9836" t="s">
        <v>1225</v>
      </c>
      <c r="D9836" t="s">
        <v>201</v>
      </c>
      <c r="E9836">
        <v>4</v>
      </c>
      <c r="F9836" t="s">
        <v>120</v>
      </c>
      <c r="G9836" t="s">
        <v>468</v>
      </c>
      <c r="H9836" t="s">
        <v>35</v>
      </c>
      <c r="I9836" t="s">
        <v>910</v>
      </c>
      <c r="J9836" t="s">
        <v>553</v>
      </c>
      <c r="K9836" t="s">
        <v>20778</v>
      </c>
      <c r="L9836" t="s">
        <v>20779</v>
      </c>
      <c r="M9836" t="s">
        <v>487</v>
      </c>
      <c r="N9836" t="s">
        <v>58</v>
      </c>
      <c r="O9836">
        <v>18752</v>
      </c>
      <c r="P9836">
        <v>21683</v>
      </c>
      <c r="Q9836" t="s">
        <v>59</v>
      </c>
      <c r="R9836">
        <v>423</v>
      </c>
      <c r="S9836" s="2">
        <v>44933</v>
      </c>
      <c r="T9836" s="2">
        <v>44935</v>
      </c>
      <c r="U9836">
        <v>40699</v>
      </c>
      <c r="V9836" t="s">
        <v>85</v>
      </c>
      <c r="W9836">
        <v>796</v>
      </c>
      <c r="X9836" t="s">
        <v>60</v>
      </c>
      <c r="Y9836" t="s">
        <v>45</v>
      </c>
      <c r="Z9836">
        <v>2600</v>
      </c>
      <c r="AA9836">
        <v>801</v>
      </c>
      <c r="AB9836">
        <v>19818</v>
      </c>
      <c r="AC9836" t="s">
        <v>46</v>
      </c>
    </row>
    <row r="9837" spans="1:29" x14ac:dyDescent="0.3">
      <c r="A9837" s="1" t="s">
        <v>47</v>
      </c>
      <c r="B9837" t="s">
        <v>161</v>
      </c>
      <c r="C9837" t="s">
        <v>614</v>
      </c>
      <c r="D9837" t="s">
        <v>257</v>
      </c>
      <c r="E9837">
        <v>1</v>
      </c>
      <c r="F9837" t="s">
        <v>129</v>
      </c>
      <c r="G9837" t="s">
        <v>700</v>
      </c>
      <c r="H9837" t="s">
        <v>35</v>
      </c>
      <c r="I9837" t="s">
        <v>2547</v>
      </c>
      <c r="J9837" t="s">
        <v>3359</v>
      </c>
      <c r="K9837" t="s">
        <v>20780</v>
      </c>
      <c r="L9837" t="s">
        <v>20781</v>
      </c>
      <c r="M9837" t="s">
        <v>392</v>
      </c>
      <c r="N9837" t="s">
        <v>58</v>
      </c>
      <c r="O9837">
        <v>15918</v>
      </c>
      <c r="P9837">
        <v>20153</v>
      </c>
      <c r="Q9837" t="s">
        <v>41</v>
      </c>
      <c r="R9837">
        <v>22</v>
      </c>
      <c r="S9837" s="2">
        <v>45218</v>
      </c>
      <c r="T9837" s="2">
        <v>45242</v>
      </c>
      <c r="U9837">
        <v>0</v>
      </c>
      <c r="V9837" t="s">
        <v>106</v>
      </c>
      <c r="W9837">
        <v>667</v>
      </c>
      <c r="X9837" t="s">
        <v>60</v>
      </c>
      <c r="Y9837" t="s">
        <v>45</v>
      </c>
      <c r="Z9837">
        <v>4887</v>
      </c>
      <c r="AA9837">
        <v>762</v>
      </c>
      <c r="AB9837">
        <v>16332</v>
      </c>
      <c r="AC9837" t="s">
        <v>73</v>
      </c>
    </row>
    <row r="9838" spans="1:29" x14ac:dyDescent="0.3">
      <c r="A9838" s="1" t="s">
        <v>29</v>
      </c>
      <c r="B9838" t="s">
        <v>228</v>
      </c>
      <c r="C9838" t="s">
        <v>2479</v>
      </c>
      <c r="D9838" t="s">
        <v>76</v>
      </c>
      <c r="E9838">
        <v>7</v>
      </c>
      <c r="F9838" t="s">
        <v>77</v>
      </c>
      <c r="G9838" t="s">
        <v>78</v>
      </c>
      <c r="H9838" t="s">
        <v>35</v>
      </c>
      <c r="I9838" t="s">
        <v>5124</v>
      </c>
      <c r="J9838" t="s">
        <v>3693</v>
      </c>
      <c r="K9838" t="s">
        <v>20782</v>
      </c>
      <c r="L9838" t="s">
        <v>20783</v>
      </c>
      <c r="M9838" t="s">
        <v>487</v>
      </c>
      <c r="N9838" t="s">
        <v>84</v>
      </c>
      <c r="O9838">
        <v>5106</v>
      </c>
      <c r="P9838">
        <v>7917</v>
      </c>
      <c r="Q9838" t="s">
        <v>95</v>
      </c>
      <c r="R9838">
        <v>525</v>
      </c>
      <c r="S9838" s="2">
        <v>44496</v>
      </c>
      <c r="T9838" t="s">
        <v>42</v>
      </c>
      <c r="U9838">
        <v>0</v>
      </c>
      <c r="V9838" t="s">
        <v>106</v>
      </c>
      <c r="W9838">
        <v>448</v>
      </c>
      <c r="X9838" t="s">
        <v>44</v>
      </c>
      <c r="Y9838" t="s">
        <v>61</v>
      </c>
      <c r="Z9838">
        <v>0</v>
      </c>
      <c r="AA9838">
        <v>888</v>
      </c>
      <c r="AB9838">
        <v>7386</v>
      </c>
      <c r="AC9838" t="s">
        <v>107</v>
      </c>
    </row>
    <row r="9839" spans="1:29" x14ac:dyDescent="0.3">
      <c r="A9839" s="1" t="s">
        <v>47</v>
      </c>
      <c r="B9839" t="s">
        <v>108</v>
      </c>
      <c r="C9839" t="s">
        <v>439</v>
      </c>
      <c r="D9839" t="s">
        <v>178</v>
      </c>
      <c r="E9839">
        <v>5</v>
      </c>
      <c r="F9839" t="s">
        <v>51</v>
      </c>
      <c r="G9839" t="s">
        <v>345</v>
      </c>
      <c r="H9839" t="s">
        <v>35</v>
      </c>
      <c r="I9839" t="s">
        <v>131</v>
      </c>
      <c r="J9839" t="s">
        <v>519</v>
      </c>
      <c r="K9839" t="s">
        <v>20784</v>
      </c>
      <c r="L9839" t="s">
        <v>20785</v>
      </c>
      <c r="M9839" t="s">
        <v>1278</v>
      </c>
      <c r="N9839" t="s">
        <v>40</v>
      </c>
      <c r="O9839">
        <v>11234</v>
      </c>
      <c r="P9839">
        <v>14553</v>
      </c>
      <c r="Q9839" t="s">
        <v>41</v>
      </c>
      <c r="R9839">
        <v>201</v>
      </c>
      <c r="S9839" s="2">
        <v>44420</v>
      </c>
      <c r="T9839" s="2">
        <v>44434</v>
      </c>
      <c r="U9839">
        <v>0</v>
      </c>
      <c r="V9839" t="s">
        <v>43</v>
      </c>
      <c r="W9839">
        <v>412</v>
      </c>
      <c r="X9839" t="s">
        <v>60</v>
      </c>
      <c r="Y9839" t="s">
        <v>61</v>
      </c>
      <c r="Z9839">
        <v>0</v>
      </c>
      <c r="AA9839">
        <v>206</v>
      </c>
      <c r="AB9839">
        <v>11828</v>
      </c>
      <c r="AC9839" t="s">
        <v>107</v>
      </c>
    </row>
    <row r="9840" spans="1:29" x14ac:dyDescent="0.3">
      <c r="A9840" s="1" t="s">
        <v>29</v>
      </c>
      <c r="B9840" t="s">
        <v>393</v>
      </c>
      <c r="C9840" t="s">
        <v>5713</v>
      </c>
      <c r="D9840" t="s">
        <v>110</v>
      </c>
      <c r="E9840">
        <v>4</v>
      </c>
      <c r="F9840" t="s">
        <v>221</v>
      </c>
      <c r="G9840" t="s">
        <v>1989</v>
      </c>
      <c r="H9840" t="s">
        <v>35</v>
      </c>
      <c r="I9840" t="s">
        <v>36</v>
      </c>
      <c r="J9840" t="s">
        <v>3796</v>
      </c>
      <c r="K9840" t="s">
        <v>20786</v>
      </c>
      <c r="L9840" t="s">
        <v>20787</v>
      </c>
      <c r="M9840" t="s">
        <v>613</v>
      </c>
      <c r="N9840" t="s">
        <v>84</v>
      </c>
      <c r="O9840">
        <v>7264</v>
      </c>
      <c r="P9840">
        <v>10959</v>
      </c>
      <c r="Q9840" t="s">
        <v>59</v>
      </c>
      <c r="R9840">
        <v>766</v>
      </c>
      <c r="S9840" s="2">
        <v>44613</v>
      </c>
      <c r="T9840" s="2">
        <v>44627</v>
      </c>
      <c r="U9840">
        <v>34178</v>
      </c>
      <c r="V9840" t="s">
        <v>71</v>
      </c>
      <c r="W9840">
        <v>548</v>
      </c>
      <c r="X9840" t="s">
        <v>60</v>
      </c>
      <c r="Y9840" t="s">
        <v>72</v>
      </c>
      <c r="Z9840">
        <v>0</v>
      </c>
      <c r="AA9840">
        <v>779</v>
      </c>
      <c r="AB9840">
        <v>9539</v>
      </c>
      <c r="AC9840" t="s">
        <v>107</v>
      </c>
    </row>
    <row r="9841" spans="1:29" x14ac:dyDescent="0.3">
      <c r="A9841" s="1" t="s">
        <v>47</v>
      </c>
      <c r="B9841" t="s">
        <v>592</v>
      </c>
      <c r="C9841" t="s">
        <v>1129</v>
      </c>
      <c r="D9841" t="s">
        <v>50</v>
      </c>
      <c r="E9841">
        <v>8</v>
      </c>
      <c r="F9841" t="s">
        <v>77</v>
      </c>
      <c r="G9841" t="s">
        <v>932</v>
      </c>
      <c r="H9841" t="s">
        <v>79</v>
      </c>
      <c r="I9841" t="s">
        <v>530</v>
      </c>
      <c r="J9841" t="s">
        <v>9605</v>
      </c>
      <c r="K9841">
        <v>4616977020</v>
      </c>
      <c r="L9841" t="s">
        <v>20788</v>
      </c>
      <c r="M9841" t="s">
        <v>1151</v>
      </c>
      <c r="N9841" t="s">
        <v>40</v>
      </c>
      <c r="O9841">
        <v>9318</v>
      </c>
      <c r="P9841">
        <v>12178</v>
      </c>
      <c r="Q9841" t="s">
        <v>41</v>
      </c>
      <c r="R9841">
        <v>703</v>
      </c>
      <c r="S9841" s="2">
        <v>44609</v>
      </c>
      <c r="T9841" s="2">
        <v>44626</v>
      </c>
      <c r="U9841">
        <v>0</v>
      </c>
      <c r="V9841" t="s">
        <v>106</v>
      </c>
      <c r="W9841">
        <v>606</v>
      </c>
      <c r="X9841" t="s">
        <v>60</v>
      </c>
      <c r="Y9841" t="s">
        <v>72</v>
      </c>
      <c r="Z9841">
        <v>0</v>
      </c>
      <c r="AA9841">
        <v>74</v>
      </c>
      <c r="AB9841">
        <v>9405</v>
      </c>
      <c r="AC9841" t="s">
        <v>73</v>
      </c>
    </row>
    <row r="9842" spans="1:29" x14ac:dyDescent="0.3">
      <c r="A9842" s="1" t="s">
        <v>29</v>
      </c>
      <c r="B9842" t="s">
        <v>327</v>
      </c>
      <c r="C9842" t="s">
        <v>585</v>
      </c>
      <c r="D9842" t="s">
        <v>119</v>
      </c>
      <c r="E9842">
        <v>5</v>
      </c>
      <c r="F9842" t="s">
        <v>64</v>
      </c>
      <c r="G9842" t="s">
        <v>1152</v>
      </c>
      <c r="H9842" t="s">
        <v>35</v>
      </c>
      <c r="I9842" t="s">
        <v>632</v>
      </c>
      <c r="J9842" t="s">
        <v>2403</v>
      </c>
      <c r="K9842">
        <f>1-580-138-274</f>
        <v>-991</v>
      </c>
      <c r="L9842" t="s">
        <v>7821</v>
      </c>
      <c r="M9842" t="s">
        <v>2246</v>
      </c>
      <c r="N9842" t="s">
        <v>40</v>
      </c>
      <c r="O9842">
        <v>4972</v>
      </c>
      <c r="P9842">
        <v>8813</v>
      </c>
      <c r="Q9842" t="s">
        <v>41</v>
      </c>
      <c r="R9842">
        <v>679</v>
      </c>
      <c r="S9842" s="2">
        <v>45308</v>
      </c>
      <c r="T9842" t="s">
        <v>42</v>
      </c>
      <c r="U9842">
        <v>0</v>
      </c>
      <c r="V9842" t="s">
        <v>106</v>
      </c>
      <c r="W9842">
        <v>660</v>
      </c>
      <c r="X9842" t="s">
        <v>44</v>
      </c>
      <c r="Y9842" t="s">
        <v>72</v>
      </c>
      <c r="Z9842">
        <v>0</v>
      </c>
      <c r="AA9842">
        <v>561</v>
      </c>
      <c r="AB9842">
        <v>6207</v>
      </c>
      <c r="AC9842" t="s">
        <v>107</v>
      </c>
    </row>
    <row r="9843" spans="1:29" x14ac:dyDescent="0.3">
      <c r="A9843" s="1" t="s">
        <v>29</v>
      </c>
      <c r="B9843" t="s">
        <v>30</v>
      </c>
      <c r="C9843" t="s">
        <v>2396</v>
      </c>
      <c r="D9843" t="s">
        <v>50</v>
      </c>
      <c r="E9843">
        <v>1</v>
      </c>
      <c r="F9843" t="s">
        <v>33</v>
      </c>
      <c r="G9843" t="s">
        <v>848</v>
      </c>
      <c r="H9843" t="s">
        <v>79</v>
      </c>
      <c r="I9843" t="s">
        <v>3376</v>
      </c>
      <c r="J9843" t="s">
        <v>1604</v>
      </c>
      <c r="K9843" t="s">
        <v>20789</v>
      </c>
      <c r="L9843" t="s">
        <v>20790</v>
      </c>
      <c r="M9843" t="s">
        <v>825</v>
      </c>
      <c r="N9843" t="s">
        <v>94</v>
      </c>
      <c r="O9843">
        <v>4860</v>
      </c>
      <c r="P9843">
        <v>9163</v>
      </c>
      <c r="Q9843" t="s">
        <v>59</v>
      </c>
      <c r="R9843">
        <v>162</v>
      </c>
      <c r="S9843" s="2">
        <v>44386</v>
      </c>
      <c r="T9843" s="2">
        <v>44405</v>
      </c>
      <c r="U9843">
        <v>3575</v>
      </c>
      <c r="V9843" t="s">
        <v>106</v>
      </c>
      <c r="W9843">
        <v>745</v>
      </c>
      <c r="X9843" t="s">
        <v>60</v>
      </c>
      <c r="Y9843" t="s">
        <v>72</v>
      </c>
      <c r="Z9843">
        <v>0</v>
      </c>
      <c r="AA9843">
        <v>607</v>
      </c>
      <c r="AB9843">
        <v>6393</v>
      </c>
      <c r="AC9843" t="s">
        <v>46</v>
      </c>
    </row>
    <row r="9844" spans="1:29" x14ac:dyDescent="0.3">
      <c r="A9844" s="1" t="s">
        <v>29</v>
      </c>
      <c r="B9844" t="s">
        <v>74</v>
      </c>
      <c r="C9844" t="s">
        <v>965</v>
      </c>
      <c r="D9844" t="s">
        <v>352</v>
      </c>
      <c r="E9844">
        <v>1</v>
      </c>
      <c r="F9844" t="s">
        <v>186</v>
      </c>
      <c r="G9844" t="s">
        <v>463</v>
      </c>
      <c r="H9844" t="s">
        <v>35</v>
      </c>
      <c r="I9844" t="s">
        <v>621</v>
      </c>
      <c r="J9844" t="s">
        <v>8230</v>
      </c>
      <c r="K9844" t="s">
        <v>20791</v>
      </c>
      <c r="L9844" t="s">
        <v>20792</v>
      </c>
      <c r="M9844" t="s">
        <v>795</v>
      </c>
      <c r="N9844" t="s">
        <v>84</v>
      </c>
      <c r="O9844">
        <v>6099</v>
      </c>
      <c r="P9844">
        <v>9504</v>
      </c>
      <c r="Q9844" t="s">
        <v>95</v>
      </c>
      <c r="R9844">
        <v>40</v>
      </c>
      <c r="S9844" s="2">
        <v>44757</v>
      </c>
      <c r="T9844" t="s">
        <v>42</v>
      </c>
      <c r="U9844">
        <v>0</v>
      </c>
      <c r="V9844" t="s">
        <v>85</v>
      </c>
      <c r="W9844">
        <v>771</v>
      </c>
      <c r="X9844" t="s">
        <v>44</v>
      </c>
      <c r="Y9844" t="s">
        <v>72</v>
      </c>
      <c r="Z9844">
        <v>0</v>
      </c>
      <c r="AA9844">
        <v>201</v>
      </c>
      <c r="AB9844">
        <v>9123</v>
      </c>
      <c r="AC9844" t="s">
        <v>73</v>
      </c>
    </row>
    <row r="9845" spans="1:29" x14ac:dyDescent="0.3">
      <c r="A9845" s="1" t="s">
        <v>29</v>
      </c>
      <c r="B9845" t="s">
        <v>74</v>
      </c>
      <c r="C9845" t="s">
        <v>903</v>
      </c>
      <c r="D9845" t="s">
        <v>128</v>
      </c>
      <c r="E9845">
        <v>4</v>
      </c>
      <c r="F9845" t="s">
        <v>51</v>
      </c>
      <c r="G9845" t="s">
        <v>1069</v>
      </c>
      <c r="H9845" t="s">
        <v>35</v>
      </c>
      <c r="I9845" t="s">
        <v>140</v>
      </c>
      <c r="J9845" t="s">
        <v>3618</v>
      </c>
      <c r="K9845" t="s">
        <v>20793</v>
      </c>
      <c r="L9845" t="s">
        <v>20794</v>
      </c>
      <c r="M9845" t="s">
        <v>842</v>
      </c>
      <c r="N9845" t="s">
        <v>94</v>
      </c>
      <c r="O9845">
        <v>19719</v>
      </c>
      <c r="P9845">
        <v>23397</v>
      </c>
      <c r="Q9845" t="s">
        <v>41</v>
      </c>
      <c r="R9845">
        <v>224</v>
      </c>
      <c r="S9845" s="2">
        <v>45346</v>
      </c>
      <c r="T9845" s="2">
        <v>45368</v>
      </c>
      <c r="U9845">
        <v>0</v>
      </c>
      <c r="V9845" t="s">
        <v>71</v>
      </c>
      <c r="W9845">
        <v>498</v>
      </c>
      <c r="X9845" t="s">
        <v>60</v>
      </c>
      <c r="Y9845" t="s">
        <v>45</v>
      </c>
      <c r="Z9845">
        <v>0</v>
      </c>
      <c r="AA9845">
        <v>631</v>
      </c>
      <c r="AB9845">
        <v>20077</v>
      </c>
      <c r="AC9845" t="s">
        <v>107</v>
      </c>
    </row>
    <row r="9846" spans="1:29" x14ac:dyDescent="0.3">
      <c r="A9846" s="1" t="s">
        <v>29</v>
      </c>
      <c r="B9846" t="s">
        <v>363</v>
      </c>
      <c r="C9846" t="s">
        <v>1064</v>
      </c>
      <c r="D9846" t="s">
        <v>119</v>
      </c>
      <c r="E9846">
        <v>10</v>
      </c>
      <c r="F9846" t="s">
        <v>77</v>
      </c>
      <c r="G9846" t="s">
        <v>1221</v>
      </c>
      <c r="H9846" t="s">
        <v>79</v>
      </c>
      <c r="I9846" t="s">
        <v>2601</v>
      </c>
      <c r="J9846" t="s">
        <v>319</v>
      </c>
      <c r="K9846" t="s">
        <v>20795</v>
      </c>
      <c r="L9846" t="s">
        <v>20796</v>
      </c>
      <c r="M9846" t="s">
        <v>2729</v>
      </c>
      <c r="N9846" t="s">
        <v>40</v>
      </c>
      <c r="O9846">
        <v>4081</v>
      </c>
      <c r="P9846">
        <v>7244</v>
      </c>
      <c r="Q9846" t="s">
        <v>41</v>
      </c>
      <c r="R9846">
        <v>968</v>
      </c>
      <c r="S9846" s="2">
        <v>45148</v>
      </c>
      <c r="T9846" s="2">
        <v>45154</v>
      </c>
      <c r="U9846">
        <v>0</v>
      </c>
      <c r="V9846" t="s">
        <v>43</v>
      </c>
      <c r="W9846">
        <v>774</v>
      </c>
      <c r="X9846" t="s">
        <v>60</v>
      </c>
      <c r="Y9846" t="s">
        <v>61</v>
      </c>
      <c r="Z9846">
        <v>0</v>
      </c>
      <c r="AA9846">
        <v>169</v>
      </c>
      <c r="AB9846">
        <v>5020</v>
      </c>
      <c r="AC9846" t="s">
        <v>107</v>
      </c>
    </row>
    <row r="9847" spans="1:29" x14ac:dyDescent="0.3">
      <c r="A9847" s="1" t="s">
        <v>47</v>
      </c>
      <c r="B9847" t="s">
        <v>161</v>
      </c>
      <c r="C9847" t="s">
        <v>2091</v>
      </c>
      <c r="D9847" t="s">
        <v>32</v>
      </c>
      <c r="E9847">
        <v>8</v>
      </c>
      <c r="F9847" t="s">
        <v>186</v>
      </c>
      <c r="G9847" t="s">
        <v>710</v>
      </c>
      <c r="H9847" t="s">
        <v>79</v>
      </c>
      <c r="I9847" t="s">
        <v>1025</v>
      </c>
      <c r="J9847" t="s">
        <v>3055</v>
      </c>
      <c r="K9847" t="s">
        <v>20797</v>
      </c>
      <c r="L9847" t="s">
        <v>20798</v>
      </c>
      <c r="M9847" t="s">
        <v>2032</v>
      </c>
      <c r="N9847" t="s">
        <v>40</v>
      </c>
      <c r="O9847">
        <v>11867</v>
      </c>
      <c r="P9847">
        <v>14716</v>
      </c>
      <c r="Q9847" t="s">
        <v>95</v>
      </c>
      <c r="R9847">
        <v>968</v>
      </c>
      <c r="S9847" s="2">
        <v>44988</v>
      </c>
      <c r="T9847" t="s">
        <v>42</v>
      </c>
      <c r="U9847">
        <v>0</v>
      </c>
      <c r="V9847" t="s">
        <v>85</v>
      </c>
      <c r="W9847">
        <v>668</v>
      </c>
      <c r="X9847" t="s">
        <v>44</v>
      </c>
      <c r="Y9847" t="s">
        <v>45</v>
      </c>
      <c r="Z9847">
        <v>0</v>
      </c>
      <c r="AA9847">
        <v>66</v>
      </c>
      <c r="AB9847">
        <v>12638</v>
      </c>
      <c r="AC9847" t="s">
        <v>107</v>
      </c>
    </row>
    <row r="9848" spans="1:29" x14ac:dyDescent="0.3">
      <c r="A9848" s="1" t="s">
        <v>47</v>
      </c>
      <c r="B9848" t="s">
        <v>48</v>
      </c>
      <c r="C9848" t="s">
        <v>1137</v>
      </c>
      <c r="D9848" t="s">
        <v>138</v>
      </c>
      <c r="E9848">
        <v>4</v>
      </c>
      <c r="F9848" t="s">
        <v>64</v>
      </c>
      <c r="G9848" t="s">
        <v>802</v>
      </c>
      <c r="H9848" t="s">
        <v>35</v>
      </c>
      <c r="I9848" t="s">
        <v>9136</v>
      </c>
      <c r="J9848" t="s">
        <v>8817</v>
      </c>
      <c r="K9848" t="s">
        <v>20799</v>
      </c>
      <c r="L9848" t="s">
        <v>20800</v>
      </c>
      <c r="M9848" t="s">
        <v>303</v>
      </c>
      <c r="N9848" t="s">
        <v>84</v>
      </c>
      <c r="O9848">
        <v>6098</v>
      </c>
      <c r="P9848">
        <v>9099</v>
      </c>
      <c r="Q9848" t="s">
        <v>41</v>
      </c>
      <c r="R9848">
        <v>471</v>
      </c>
      <c r="S9848" s="2">
        <v>45070</v>
      </c>
      <c r="T9848" t="s">
        <v>42</v>
      </c>
      <c r="U9848">
        <v>0</v>
      </c>
      <c r="V9848" t="s">
        <v>43</v>
      </c>
      <c r="W9848">
        <v>477</v>
      </c>
      <c r="X9848" t="s">
        <v>44</v>
      </c>
      <c r="Y9848" t="s">
        <v>61</v>
      </c>
      <c r="Z9848">
        <v>0</v>
      </c>
      <c r="AA9848">
        <v>152</v>
      </c>
      <c r="AB9848">
        <v>6316</v>
      </c>
      <c r="AC9848" t="s">
        <v>46</v>
      </c>
    </row>
    <row r="9849" spans="1:29" x14ac:dyDescent="0.3">
      <c r="A9849" s="1" t="s">
        <v>47</v>
      </c>
      <c r="B9849" t="s">
        <v>176</v>
      </c>
      <c r="C9849" t="s">
        <v>351</v>
      </c>
      <c r="D9849" t="s">
        <v>138</v>
      </c>
      <c r="E9849">
        <v>7</v>
      </c>
      <c r="F9849" t="s">
        <v>99</v>
      </c>
      <c r="G9849" t="s">
        <v>710</v>
      </c>
      <c r="H9849" t="s">
        <v>79</v>
      </c>
      <c r="I9849" t="s">
        <v>827</v>
      </c>
      <c r="J9849" t="s">
        <v>5194</v>
      </c>
      <c r="K9849" t="s">
        <v>20801</v>
      </c>
      <c r="L9849" t="s">
        <v>20802</v>
      </c>
      <c r="M9849" t="s">
        <v>214</v>
      </c>
      <c r="N9849" t="s">
        <v>40</v>
      </c>
      <c r="O9849">
        <v>15836</v>
      </c>
      <c r="P9849">
        <v>18185</v>
      </c>
      <c r="Q9849" t="s">
        <v>41</v>
      </c>
      <c r="R9849">
        <v>783</v>
      </c>
      <c r="S9849" s="2">
        <v>45228</v>
      </c>
      <c r="T9849" t="s">
        <v>42</v>
      </c>
      <c r="U9849">
        <v>0</v>
      </c>
      <c r="V9849" t="s">
        <v>71</v>
      </c>
      <c r="W9849">
        <v>783</v>
      </c>
      <c r="X9849" t="s">
        <v>44</v>
      </c>
      <c r="Y9849" t="s">
        <v>61</v>
      </c>
      <c r="Z9849">
        <v>0</v>
      </c>
      <c r="AA9849">
        <v>84</v>
      </c>
      <c r="AB9849">
        <v>15919</v>
      </c>
      <c r="AC9849" t="s">
        <v>107</v>
      </c>
    </row>
    <row r="9850" spans="1:29" x14ac:dyDescent="0.3">
      <c r="A9850" s="1" t="s">
        <v>29</v>
      </c>
      <c r="B9850" t="s">
        <v>541</v>
      </c>
      <c r="C9850" t="s">
        <v>2553</v>
      </c>
      <c r="D9850" t="s">
        <v>178</v>
      </c>
      <c r="E9850">
        <v>7</v>
      </c>
      <c r="F9850" t="s">
        <v>271</v>
      </c>
      <c r="G9850" t="s">
        <v>1298</v>
      </c>
      <c r="H9850" t="s">
        <v>35</v>
      </c>
      <c r="I9850" t="s">
        <v>377</v>
      </c>
      <c r="J9850" t="s">
        <v>8220</v>
      </c>
      <c r="K9850" t="s">
        <v>20803</v>
      </c>
      <c r="L9850" t="s">
        <v>20804</v>
      </c>
      <c r="M9850" t="s">
        <v>1193</v>
      </c>
      <c r="N9850" t="s">
        <v>40</v>
      </c>
      <c r="O9850">
        <v>20878</v>
      </c>
      <c r="P9850">
        <v>24096</v>
      </c>
      <c r="Q9850" t="s">
        <v>41</v>
      </c>
      <c r="R9850">
        <v>869</v>
      </c>
      <c r="S9850" s="2">
        <v>45078</v>
      </c>
      <c r="T9850" s="2">
        <v>45103</v>
      </c>
      <c r="U9850">
        <v>0</v>
      </c>
      <c r="V9850" t="s">
        <v>71</v>
      </c>
      <c r="W9850">
        <v>522</v>
      </c>
      <c r="X9850" t="s">
        <v>60</v>
      </c>
      <c r="Y9850" t="s">
        <v>72</v>
      </c>
      <c r="Z9850">
        <v>0</v>
      </c>
      <c r="AA9850">
        <v>143</v>
      </c>
      <c r="AB9850">
        <v>23708</v>
      </c>
      <c r="AC9850" t="s">
        <v>46</v>
      </c>
    </row>
    <row r="9851" spans="1:29" x14ac:dyDescent="0.3">
      <c r="A9851" s="1" t="s">
        <v>47</v>
      </c>
      <c r="B9851" t="s">
        <v>145</v>
      </c>
      <c r="C9851" t="s">
        <v>1413</v>
      </c>
      <c r="D9851" t="s">
        <v>169</v>
      </c>
      <c r="E9851">
        <v>7</v>
      </c>
      <c r="F9851" t="s">
        <v>99</v>
      </c>
      <c r="G9851" t="s">
        <v>558</v>
      </c>
      <c r="H9851" t="s">
        <v>35</v>
      </c>
      <c r="I9851" t="s">
        <v>2525</v>
      </c>
      <c r="J9851" t="s">
        <v>878</v>
      </c>
      <c r="K9851" t="s">
        <v>20805</v>
      </c>
      <c r="L9851" t="s">
        <v>20806</v>
      </c>
      <c r="M9851" t="s">
        <v>1294</v>
      </c>
      <c r="N9851" t="s">
        <v>94</v>
      </c>
      <c r="O9851">
        <v>23423</v>
      </c>
      <c r="P9851">
        <v>25539</v>
      </c>
      <c r="Q9851" t="s">
        <v>59</v>
      </c>
      <c r="R9851">
        <v>228</v>
      </c>
      <c r="S9851" s="2">
        <v>44412</v>
      </c>
      <c r="T9851" s="2">
        <v>44432</v>
      </c>
      <c r="U9851">
        <v>25644</v>
      </c>
      <c r="V9851" t="s">
        <v>85</v>
      </c>
      <c r="W9851">
        <v>632</v>
      </c>
      <c r="X9851" t="s">
        <v>60</v>
      </c>
      <c r="Y9851" t="s">
        <v>61</v>
      </c>
      <c r="Z9851">
        <v>0</v>
      </c>
      <c r="AA9851">
        <v>106</v>
      </c>
      <c r="AB9851">
        <v>24922</v>
      </c>
      <c r="AC9851" t="s">
        <v>107</v>
      </c>
    </row>
    <row r="9852" spans="1:29" x14ac:dyDescent="0.3">
      <c r="A9852" s="1" t="s">
        <v>47</v>
      </c>
      <c r="B9852" t="s">
        <v>153</v>
      </c>
      <c r="C9852" t="s">
        <v>1932</v>
      </c>
      <c r="D9852" t="s">
        <v>119</v>
      </c>
      <c r="E9852">
        <v>4</v>
      </c>
      <c r="F9852" t="s">
        <v>77</v>
      </c>
      <c r="G9852" t="s">
        <v>932</v>
      </c>
      <c r="H9852" t="s">
        <v>79</v>
      </c>
      <c r="I9852" t="s">
        <v>4192</v>
      </c>
      <c r="J9852" t="s">
        <v>5517</v>
      </c>
      <c r="K9852" t="s">
        <v>20807</v>
      </c>
      <c r="L9852" t="s">
        <v>20808</v>
      </c>
      <c r="M9852" t="s">
        <v>1707</v>
      </c>
      <c r="N9852" t="s">
        <v>40</v>
      </c>
      <c r="O9852">
        <v>23548</v>
      </c>
      <c r="P9852">
        <v>28424</v>
      </c>
      <c r="Q9852" t="s">
        <v>41</v>
      </c>
      <c r="R9852">
        <v>863</v>
      </c>
      <c r="S9852" s="2">
        <v>44807</v>
      </c>
      <c r="T9852" t="s">
        <v>42</v>
      </c>
      <c r="U9852">
        <v>0</v>
      </c>
      <c r="V9852" t="s">
        <v>106</v>
      </c>
      <c r="W9852">
        <v>817</v>
      </c>
      <c r="X9852" t="s">
        <v>44</v>
      </c>
      <c r="Y9852" t="s">
        <v>72</v>
      </c>
      <c r="Z9852">
        <v>0</v>
      </c>
      <c r="AA9852">
        <v>82</v>
      </c>
      <c r="AB9852">
        <v>27156</v>
      </c>
      <c r="AC9852" t="s">
        <v>73</v>
      </c>
    </row>
    <row r="9853" spans="1:29" x14ac:dyDescent="0.3">
      <c r="A9853" s="1" t="s">
        <v>47</v>
      </c>
      <c r="B9853" t="s">
        <v>153</v>
      </c>
      <c r="C9853" t="s">
        <v>2580</v>
      </c>
      <c r="D9853" t="s">
        <v>32</v>
      </c>
      <c r="E9853">
        <v>4</v>
      </c>
      <c r="F9853" t="s">
        <v>77</v>
      </c>
      <c r="G9853" t="s">
        <v>501</v>
      </c>
      <c r="H9853" t="s">
        <v>79</v>
      </c>
      <c r="I9853" t="s">
        <v>265</v>
      </c>
      <c r="J9853" t="s">
        <v>5953</v>
      </c>
      <c r="K9853" t="s">
        <v>20809</v>
      </c>
      <c r="L9853" t="s">
        <v>20810</v>
      </c>
      <c r="M9853" t="s">
        <v>1208</v>
      </c>
      <c r="N9853" t="s">
        <v>84</v>
      </c>
      <c r="O9853">
        <v>8705</v>
      </c>
      <c r="P9853">
        <v>12944</v>
      </c>
      <c r="Q9853" t="s">
        <v>95</v>
      </c>
      <c r="R9853">
        <v>794</v>
      </c>
      <c r="S9853" s="2">
        <v>44323</v>
      </c>
      <c r="T9853" s="2">
        <v>44348</v>
      </c>
      <c r="U9853">
        <v>0</v>
      </c>
      <c r="V9853" t="s">
        <v>71</v>
      </c>
      <c r="W9853">
        <v>667</v>
      </c>
      <c r="X9853" t="s">
        <v>60</v>
      </c>
      <c r="Y9853" t="s">
        <v>45</v>
      </c>
      <c r="Z9853">
        <v>0</v>
      </c>
      <c r="AA9853">
        <v>843</v>
      </c>
      <c r="AB9853">
        <v>9763</v>
      </c>
      <c r="AC9853" t="s">
        <v>107</v>
      </c>
    </row>
    <row r="9854" spans="1:29" x14ac:dyDescent="0.3">
      <c r="A9854" s="1" t="s">
        <v>47</v>
      </c>
      <c r="B9854" t="s">
        <v>145</v>
      </c>
      <c r="C9854" t="s">
        <v>688</v>
      </c>
      <c r="D9854" t="s">
        <v>98</v>
      </c>
      <c r="E9854">
        <v>5</v>
      </c>
      <c r="F9854" t="s">
        <v>99</v>
      </c>
      <c r="G9854" t="s">
        <v>100</v>
      </c>
      <c r="H9854" t="s">
        <v>35</v>
      </c>
      <c r="I9854" t="s">
        <v>966</v>
      </c>
      <c r="J9854" t="s">
        <v>1576</v>
      </c>
      <c r="K9854" t="s">
        <v>20811</v>
      </c>
      <c r="L9854" t="s">
        <v>20812</v>
      </c>
      <c r="M9854" t="s">
        <v>499</v>
      </c>
      <c r="N9854" t="s">
        <v>84</v>
      </c>
      <c r="O9854">
        <v>27784</v>
      </c>
      <c r="P9854">
        <v>30106</v>
      </c>
      <c r="Q9854" t="s">
        <v>59</v>
      </c>
      <c r="R9854">
        <v>908</v>
      </c>
      <c r="S9854" s="2">
        <v>44888</v>
      </c>
      <c r="T9854" t="s">
        <v>42</v>
      </c>
      <c r="U9854">
        <v>602</v>
      </c>
      <c r="V9854" t="s">
        <v>43</v>
      </c>
      <c r="W9854">
        <v>651</v>
      </c>
      <c r="X9854" t="s">
        <v>44</v>
      </c>
      <c r="Y9854" t="s">
        <v>61</v>
      </c>
      <c r="Z9854">
        <v>0</v>
      </c>
      <c r="AA9854">
        <v>44</v>
      </c>
      <c r="AB9854">
        <v>29920</v>
      </c>
      <c r="AC9854" t="s">
        <v>107</v>
      </c>
    </row>
    <row r="9855" spans="1:29" x14ac:dyDescent="0.3">
      <c r="A9855" s="1" t="s">
        <v>29</v>
      </c>
      <c r="B9855" t="s">
        <v>228</v>
      </c>
      <c r="C9855" t="s">
        <v>256</v>
      </c>
      <c r="D9855" t="s">
        <v>128</v>
      </c>
      <c r="E9855">
        <v>3</v>
      </c>
      <c r="F9855" t="s">
        <v>129</v>
      </c>
      <c r="G9855" t="s">
        <v>298</v>
      </c>
      <c r="H9855" t="s">
        <v>79</v>
      </c>
      <c r="I9855" t="s">
        <v>921</v>
      </c>
      <c r="J9855" t="s">
        <v>1481</v>
      </c>
      <c r="K9855" t="s">
        <v>20813</v>
      </c>
      <c r="L9855" t="s">
        <v>20814</v>
      </c>
      <c r="M9855" t="s">
        <v>233</v>
      </c>
      <c r="N9855" t="s">
        <v>94</v>
      </c>
      <c r="O9855">
        <v>2682</v>
      </c>
      <c r="P9855">
        <v>5411</v>
      </c>
      <c r="Q9855" t="s">
        <v>59</v>
      </c>
      <c r="R9855">
        <v>671</v>
      </c>
      <c r="S9855" s="2">
        <v>44785</v>
      </c>
      <c r="T9855" t="s">
        <v>42</v>
      </c>
      <c r="U9855">
        <v>17377</v>
      </c>
      <c r="V9855" t="s">
        <v>71</v>
      </c>
      <c r="W9855">
        <v>589</v>
      </c>
      <c r="X9855" t="s">
        <v>44</v>
      </c>
      <c r="Y9855" t="s">
        <v>45</v>
      </c>
      <c r="Z9855">
        <v>0</v>
      </c>
      <c r="AA9855">
        <v>107</v>
      </c>
      <c r="AB9855">
        <v>4026</v>
      </c>
      <c r="AC9855" t="s">
        <v>107</v>
      </c>
    </row>
    <row r="9856" spans="1:29" x14ac:dyDescent="0.3">
      <c r="A9856" s="1" t="s">
        <v>29</v>
      </c>
      <c r="B9856" t="s">
        <v>393</v>
      </c>
      <c r="C9856" t="s">
        <v>394</v>
      </c>
      <c r="D9856" t="s">
        <v>169</v>
      </c>
      <c r="E9856">
        <v>8</v>
      </c>
      <c r="F9856" t="s">
        <v>120</v>
      </c>
      <c r="G9856" t="s">
        <v>489</v>
      </c>
      <c r="H9856" t="s">
        <v>79</v>
      </c>
      <c r="I9856" t="s">
        <v>4814</v>
      </c>
      <c r="J9856" t="s">
        <v>314</v>
      </c>
      <c r="K9856" t="s">
        <v>20815</v>
      </c>
      <c r="L9856" t="s">
        <v>20816</v>
      </c>
      <c r="M9856" t="s">
        <v>654</v>
      </c>
      <c r="N9856" t="s">
        <v>84</v>
      </c>
      <c r="O9856">
        <v>5750</v>
      </c>
      <c r="P9856">
        <v>9851</v>
      </c>
      <c r="Q9856" t="s">
        <v>95</v>
      </c>
      <c r="R9856">
        <v>558</v>
      </c>
      <c r="S9856" s="2">
        <v>44561</v>
      </c>
      <c r="T9856" s="2">
        <v>44567</v>
      </c>
      <c r="U9856">
        <v>0</v>
      </c>
      <c r="V9856" t="s">
        <v>106</v>
      </c>
      <c r="W9856">
        <v>814</v>
      </c>
      <c r="X9856" t="s">
        <v>60</v>
      </c>
      <c r="Y9856" t="s">
        <v>45</v>
      </c>
      <c r="Z9856">
        <v>0</v>
      </c>
      <c r="AA9856">
        <v>101</v>
      </c>
      <c r="AB9856">
        <v>9133</v>
      </c>
      <c r="AC9856" t="s">
        <v>46</v>
      </c>
    </row>
    <row r="9857" spans="1:29" x14ac:dyDescent="0.3">
      <c r="A9857" s="1" t="s">
        <v>47</v>
      </c>
      <c r="B9857" t="s">
        <v>176</v>
      </c>
      <c r="C9857" t="s">
        <v>898</v>
      </c>
      <c r="D9857" t="s">
        <v>98</v>
      </c>
      <c r="E9857">
        <v>6</v>
      </c>
      <c r="F9857" t="s">
        <v>186</v>
      </c>
      <c r="G9857" t="s">
        <v>187</v>
      </c>
      <c r="H9857" t="s">
        <v>79</v>
      </c>
      <c r="I9857" t="s">
        <v>513</v>
      </c>
      <c r="J9857" t="s">
        <v>319</v>
      </c>
      <c r="K9857" t="s">
        <v>20817</v>
      </c>
      <c r="L9857" t="s">
        <v>20818</v>
      </c>
      <c r="M9857" t="s">
        <v>887</v>
      </c>
      <c r="N9857" t="s">
        <v>40</v>
      </c>
      <c r="O9857">
        <v>25160</v>
      </c>
      <c r="P9857">
        <v>28791</v>
      </c>
      <c r="Q9857" t="s">
        <v>95</v>
      </c>
      <c r="R9857">
        <v>507</v>
      </c>
      <c r="S9857" s="2">
        <v>44277</v>
      </c>
      <c r="T9857" t="s">
        <v>42</v>
      </c>
      <c r="U9857">
        <v>0</v>
      </c>
      <c r="V9857" t="s">
        <v>71</v>
      </c>
      <c r="W9857">
        <v>654</v>
      </c>
      <c r="X9857" t="s">
        <v>44</v>
      </c>
      <c r="Y9857" t="s">
        <v>72</v>
      </c>
      <c r="Z9857">
        <v>0</v>
      </c>
      <c r="AA9857">
        <v>271</v>
      </c>
      <c r="AB9857">
        <v>27558</v>
      </c>
      <c r="AC9857" t="s">
        <v>73</v>
      </c>
    </row>
    <row r="9858" spans="1:29" x14ac:dyDescent="0.3">
      <c r="A9858" s="1" t="s">
        <v>47</v>
      </c>
      <c r="B9858" t="s">
        <v>161</v>
      </c>
      <c r="C9858" t="s">
        <v>4191</v>
      </c>
      <c r="D9858" t="s">
        <v>50</v>
      </c>
      <c r="E9858">
        <v>8</v>
      </c>
      <c r="F9858" t="s">
        <v>51</v>
      </c>
      <c r="G9858" t="s">
        <v>1427</v>
      </c>
      <c r="H9858" t="s">
        <v>35</v>
      </c>
      <c r="I9858" t="s">
        <v>9136</v>
      </c>
      <c r="J9858" t="s">
        <v>2799</v>
      </c>
      <c r="K9858" t="s">
        <v>20819</v>
      </c>
      <c r="L9858" t="s">
        <v>20820</v>
      </c>
      <c r="M9858" t="s">
        <v>167</v>
      </c>
      <c r="N9858" t="s">
        <v>84</v>
      </c>
      <c r="O9858">
        <v>27167</v>
      </c>
      <c r="P9858">
        <v>29806</v>
      </c>
      <c r="Q9858" t="s">
        <v>95</v>
      </c>
      <c r="R9858">
        <v>257</v>
      </c>
      <c r="S9858" s="2">
        <v>44964</v>
      </c>
      <c r="T9858" s="2">
        <v>44981</v>
      </c>
      <c r="U9858">
        <v>0</v>
      </c>
      <c r="V9858" t="s">
        <v>85</v>
      </c>
      <c r="W9858">
        <v>500</v>
      </c>
      <c r="X9858" t="s">
        <v>60</v>
      </c>
      <c r="Y9858" t="s">
        <v>61</v>
      </c>
      <c r="Z9858">
        <v>0</v>
      </c>
      <c r="AA9858">
        <v>481</v>
      </c>
      <c r="AB9858">
        <v>28042</v>
      </c>
      <c r="AC9858" t="s">
        <v>107</v>
      </c>
    </row>
    <row r="9859" spans="1:29" x14ac:dyDescent="0.3">
      <c r="A9859" s="1" t="s">
        <v>47</v>
      </c>
      <c r="B9859" t="s">
        <v>592</v>
      </c>
      <c r="C9859" t="s">
        <v>1350</v>
      </c>
      <c r="D9859" t="s">
        <v>352</v>
      </c>
      <c r="E9859">
        <v>3</v>
      </c>
      <c r="F9859" t="s">
        <v>64</v>
      </c>
      <c r="G9859" t="s">
        <v>783</v>
      </c>
      <c r="H9859" t="s">
        <v>79</v>
      </c>
      <c r="I9859" t="s">
        <v>2397</v>
      </c>
      <c r="J9859" t="s">
        <v>560</v>
      </c>
      <c r="K9859" t="s">
        <v>20821</v>
      </c>
      <c r="L9859" t="s">
        <v>20822</v>
      </c>
      <c r="M9859" t="s">
        <v>2167</v>
      </c>
      <c r="N9859" t="s">
        <v>84</v>
      </c>
      <c r="O9859">
        <v>17407</v>
      </c>
      <c r="P9859">
        <v>22002</v>
      </c>
      <c r="Q9859" t="s">
        <v>59</v>
      </c>
      <c r="R9859">
        <v>779</v>
      </c>
      <c r="S9859" s="2">
        <v>45171</v>
      </c>
      <c r="T9859" t="s">
        <v>42</v>
      </c>
      <c r="U9859">
        <v>34304</v>
      </c>
      <c r="V9859" t="s">
        <v>106</v>
      </c>
      <c r="W9859">
        <v>513</v>
      </c>
      <c r="X9859" t="s">
        <v>44</v>
      </c>
      <c r="Y9859" t="s">
        <v>72</v>
      </c>
      <c r="Z9859">
        <v>0</v>
      </c>
      <c r="AA9859">
        <v>138</v>
      </c>
      <c r="AB9859">
        <v>19974</v>
      </c>
      <c r="AC9859" t="s">
        <v>107</v>
      </c>
    </row>
    <row r="9860" spans="1:29" x14ac:dyDescent="0.3">
      <c r="A9860" s="1" t="s">
        <v>29</v>
      </c>
      <c r="B9860" t="s">
        <v>363</v>
      </c>
      <c r="C9860" t="s">
        <v>416</v>
      </c>
      <c r="D9860" t="s">
        <v>50</v>
      </c>
      <c r="E9860">
        <v>8</v>
      </c>
      <c r="F9860" t="s">
        <v>51</v>
      </c>
      <c r="G9860" t="s">
        <v>237</v>
      </c>
      <c r="H9860" t="s">
        <v>35</v>
      </c>
      <c r="I9860" t="s">
        <v>36</v>
      </c>
      <c r="J9860" t="s">
        <v>2822</v>
      </c>
      <c r="K9860" t="s">
        <v>20823</v>
      </c>
      <c r="L9860" t="s">
        <v>20824</v>
      </c>
      <c r="M9860" t="s">
        <v>369</v>
      </c>
      <c r="N9860" t="s">
        <v>40</v>
      </c>
      <c r="O9860">
        <v>16156</v>
      </c>
      <c r="P9860">
        <v>18264</v>
      </c>
      <c r="Q9860" t="s">
        <v>95</v>
      </c>
      <c r="R9860">
        <v>88</v>
      </c>
      <c r="S9860" s="2">
        <v>44579</v>
      </c>
      <c r="T9860" s="2">
        <v>44592</v>
      </c>
      <c r="U9860">
        <v>0</v>
      </c>
      <c r="V9860" t="s">
        <v>106</v>
      </c>
      <c r="W9860">
        <v>445</v>
      </c>
      <c r="X9860" t="s">
        <v>60</v>
      </c>
      <c r="Y9860" t="s">
        <v>45</v>
      </c>
      <c r="Z9860">
        <v>0</v>
      </c>
      <c r="AA9860">
        <v>927</v>
      </c>
      <c r="AB9860">
        <v>16533</v>
      </c>
      <c r="AC9860" t="s">
        <v>73</v>
      </c>
    </row>
    <row r="9861" spans="1:29" x14ac:dyDescent="0.3">
      <c r="A9861" s="1" t="s">
        <v>29</v>
      </c>
      <c r="B9861" t="s">
        <v>363</v>
      </c>
      <c r="C9861" t="s">
        <v>488</v>
      </c>
      <c r="D9861" t="s">
        <v>50</v>
      </c>
      <c r="E9861">
        <v>3</v>
      </c>
      <c r="F9861" t="s">
        <v>186</v>
      </c>
      <c r="G9861" t="s">
        <v>1504</v>
      </c>
      <c r="H9861" t="s">
        <v>35</v>
      </c>
      <c r="I9861" t="s">
        <v>2566</v>
      </c>
      <c r="J9861" t="s">
        <v>2947</v>
      </c>
      <c r="K9861" s="3" t="s">
        <v>20825</v>
      </c>
      <c r="L9861" t="s">
        <v>20826</v>
      </c>
      <c r="M9861" t="s">
        <v>705</v>
      </c>
      <c r="N9861" t="s">
        <v>58</v>
      </c>
      <c r="O9861">
        <v>10553</v>
      </c>
      <c r="P9861">
        <v>13003</v>
      </c>
      <c r="Q9861" t="s">
        <v>41</v>
      </c>
      <c r="R9861">
        <v>970</v>
      </c>
      <c r="S9861" s="2">
        <v>44629</v>
      </c>
      <c r="T9861" s="2">
        <v>44657</v>
      </c>
      <c r="U9861">
        <v>0</v>
      </c>
      <c r="V9861" t="s">
        <v>106</v>
      </c>
      <c r="W9861">
        <v>780</v>
      </c>
      <c r="X9861" t="s">
        <v>60</v>
      </c>
      <c r="Y9861" t="s">
        <v>72</v>
      </c>
      <c r="Z9861">
        <v>1689</v>
      </c>
      <c r="AA9861">
        <v>156</v>
      </c>
      <c r="AB9861">
        <v>10564</v>
      </c>
      <c r="AC9861" t="s">
        <v>107</v>
      </c>
    </row>
    <row r="9862" spans="1:29" x14ac:dyDescent="0.3">
      <c r="A9862" s="1" t="s">
        <v>29</v>
      </c>
      <c r="B9862" t="s">
        <v>541</v>
      </c>
      <c r="C9862" t="s">
        <v>3530</v>
      </c>
      <c r="D9862" t="s">
        <v>119</v>
      </c>
      <c r="E9862">
        <v>3</v>
      </c>
      <c r="F9862" t="s">
        <v>129</v>
      </c>
      <c r="G9862" t="s">
        <v>395</v>
      </c>
      <c r="H9862" t="s">
        <v>35</v>
      </c>
      <c r="I9862" t="s">
        <v>417</v>
      </c>
      <c r="J9862" t="s">
        <v>1040</v>
      </c>
      <c r="K9862">
        <v>5623092669</v>
      </c>
      <c r="L9862" t="s">
        <v>20827</v>
      </c>
      <c r="M9862" t="s">
        <v>563</v>
      </c>
      <c r="N9862" t="s">
        <v>84</v>
      </c>
      <c r="O9862">
        <v>20687</v>
      </c>
      <c r="P9862">
        <v>23340</v>
      </c>
      <c r="Q9862" t="s">
        <v>59</v>
      </c>
      <c r="R9862">
        <v>899</v>
      </c>
      <c r="S9862" s="2">
        <v>44910</v>
      </c>
      <c r="T9862" s="2">
        <v>44931</v>
      </c>
      <c r="U9862">
        <v>6913</v>
      </c>
      <c r="V9862" t="s">
        <v>106</v>
      </c>
      <c r="W9862">
        <v>809</v>
      </c>
      <c r="X9862" t="s">
        <v>60</v>
      </c>
      <c r="Y9862" t="s">
        <v>72</v>
      </c>
      <c r="Z9862">
        <v>0</v>
      </c>
      <c r="AA9862">
        <v>660</v>
      </c>
      <c r="AB9862">
        <v>21322</v>
      </c>
      <c r="AC9862" t="s">
        <v>107</v>
      </c>
    </row>
    <row r="9863" spans="1:29" x14ac:dyDescent="0.3">
      <c r="A9863" s="1" t="s">
        <v>47</v>
      </c>
      <c r="B9863" t="s">
        <v>234</v>
      </c>
      <c r="C9863" t="s">
        <v>2309</v>
      </c>
      <c r="D9863" t="s">
        <v>257</v>
      </c>
      <c r="E9863">
        <v>5</v>
      </c>
      <c r="F9863" t="s">
        <v>51</v>
      </c>
      <c r="G9863" t="s">
        <v>1427</v>
      </c>
      <c r="H9863" t="s">
        <v>35</v>
      </c>
      <c r="I9863" t="s">
        <v>1985</v>
      </c>
      <c r="J9863" t="s">
        <v>519</v>
      </c>
      <c r="K9863" t="s">
        <v>20828</v>
      </c>
      <c r="L9863" t="s">
        <v>20829</v>
      </c>
      <c r="M9863" t="s">
        <v>1972</v>
      </c>
      <c r="N9863" t="s">
        <v>58</v>
      </c>
      <c r="O9863">
        <v>27438</v>
      </c>
      <c r="P9863">
        <v>32092</v>
      </c>
      <c r="Q9863" t="s">
        <v>41</v>
      </c>
      <c r="R9863">
        <v>458</v>
      </c>
      <c r="S9863" s="2">
        <v>44591</v>
      </c>
      <c r="T9863" t="s">
        <v>42</v>
      </c>
      <c r="U9863">
        <v>0</v>
      </c>
      <c r="V9863" t="s">
        <v>71</v>
      </c>
      <c r="W9863">
        <v>420</v>
      </c>
      <c r="X9863" t="s">
        <v>44</v>
      </c>
      <c r="Y9863" t="s">
        <v>45</v>
      </c>
      <c r="Z9863">
        <v>1660</v>
      </c>
      <c r="AA9863">
        <v>56</v>
      </c>
      <c r="AB9863">
        <v>31570</v>
      </c>
      <c r="AC9863" t="s">
        <v>46</v>
      </c>
    </row>
    <row r="9864" spans="1:29" x14ac:dyDescent="0.3">
      <c r="A9864" s="1" t="s">
        <v>29</v>
      </c>
      <c r="B9864" t="s">
        <v>541</v>
      </c>
      <c r="C9864" t="s">
        <v>3530</v>
      </c>
      <c r="D9864" t="s">
        <v>201</v>
      </c>
      <c r="E9864">
        <v>5</v>
      </c>
      <c r="F9864" t="s">
        <v>120</v>
      </c>
      <c r="G9864" t="s">
        <v>820</v>
      </c>
      <c r="H9864" t="s">
        <v>35</v>
      </c>
      <c r="I9864" t="s">
        <v>756</v>
      </c>
      <c r="J9864" t="s">
        <v>3310</v>
      </c>
      <c r="K9864" t="s">
        <v>20830</v>
      </c>
      <c r="L9864" t="s">
        <v>20831</v>
      </c>
      <c r="M9864" t="s">
        <v>733</v>
      </c>
      <c r="N9864" t="s">
        <v>94</v>
      </c>
      <c r="O9864">
        <v>9184</v>
      </c>
      <c r="P9864">
        <v>11881</v>
      </c>
      <c r="Q9864" t="s">
        <v>59</v>
      </c>
      <c r="R9864">
        <v>930</v>
      </c>
      <c r="S9864" s="2">
        <v>45260</v>
      </c>
      <c r="T9864" t="s">
        <v>42</v>
      </c>
      <c r="U9864">
        <v>16874</v>
      </c>
      <c r="V9864" t="s">
        <v>71</v>
      </c>
      <c r="W9864">
        <v>840</v>
      </c>
      <c r="X9864" t="s">
        <v>44</v>
      </c>
      <c r="Y9864" t="s">
        <v>61</v>
      </c>
      <c r="Z9864">
        <v>0</v>
      </c>
      <c r="AA9864">
        <v>201</v>
      </c>
      <c r="AB9864">
        <v>10600</v>
      </c>
      <c r="AC9864" t="s">
        <v>46</v>
      </c>
    </row>
    <row r="9865" spans="1:29" x14ac:dyDescent="0.3">
      <c r="A9865" s="1" t="s">
        <v>29</v>
      </c>
      <c r="B9865" t="s">
        <v>30</v>
      </c>
      <c r="C9865" t="s">
        <v>3052</v>
      </c>
      <c r="D9865" t="s">
        <v>98</v>
      </c>
      <c r="E9865">
        <v>8</v>
      </c>
      <c r="F9865" t="s">
        <v>271</v>
      </c>
      <c r="G9865" t="s">
        <v>400</v>
      </c>
      <c r="H9865" t="s">
        <v>79</v>
      </c>
      <c r="I9865" t="s">
        <v>1428</v>
      </c>
      <c r="J9865" t="s">
        <v>372</v>
      </c>
      <c r="K9865" t="s">
        <v>20832</v>
      </c>
      <c r="L9865" t="s">
        <v>20833</v>
      </c>
      <c r="M9865" t="s">
        <v>1039</v>
      </c>
      <c r="N9865" t="s">
        <v>94</v>
      </c>
      <c r="O9865">
        <v>25973</v>
      </c>
      <c r="P9865">
        <v>29473</v>
      </c>
      <c r="Q9865" t="s">
        <v>59</v>
      </c>
      <c r="R9865">
        <v>717</v>
      </c>
      <c r="S9865" s="2">
        <v>45069</v>
      </c>
      <c r="T9865" s="2">
        <v>45093</v>
      </c>
      <c r="U9865">
        <v>5310</v>
      </c>
      <c r="V9865" t="s">
        <v>43</v>
      </c>
      <c r="W9865">
        <v>605</v>
      </c>
      <c r="X9865" t="s">
        <v>60</v>
      </c>
      <c r="Y9865" t="s">
        <v>61</v>
      </c>
      <c r="Z9865">
        <v>0</v>
      </c>
      <c r="AA9865">
        <v>631</v>
      </c>
      <c r="AB9865">
        <v>28448</v>
      </c>
      <c r="AC9865" t="s">
        <v>73</v>
      </c>
    </row>
    <row r="9866" spans="1:29" x14ac:dyDescent="0.3">
      <c r="A9866" s="1" t="s">
        <v>47</v>
      </c>
      <c r="B9866" t="s">
        <v>108</v>
      </c>
      <c r="C9866" t="s">
        <v>439</v>
      </c>
      <c r="D9866" t="s">
        <v>178</v>
      </c>
      <c r="E9866">
        <v>4</v>
      </c>
      <c r="F9866" t="s">
        <v>33</v>
      </c>
      <c r="G9866" t="s">
        <v>451</v>
      </c>
      <c r="H9866" t="s">
        <v>79</v>
      </c>
      <c r="I9866" t="s">
        <v>519</v>
      </c>
      <c r="J9866" t="s">
        <v>3717</v>
      </c>
      <c r="K9866" t="s">
        <v>20834</v>
      </c>
      <c r="L9866" t="s">
        <v>20835</v>
      </c>
      <c r="M9866" t="s">
        <v>1252</v>
      </c>
      <c r="N9866" t="s">
        <v>40</v>
      </c>
      <c r="O9866">
        <v>21610</v>
      </c>
      <c r="P9866">
        <v>26303</v>
      </c>
      <c r="Q9866" t="s">
        <v>95</v>
      </c>
      <c r="R9866">
        <v>736</v>
      </c>
      <c r="S9866" s="2">
        <v>44589</v>
      </c>
      <c r="T9866" t="s">
        <v>42</v>
      </c>
      <c r="U9866">
        <v>0</v>
      </c>
      <c r="V9866" t="s">
        <v>43</v>
      </c>
      <c r="W9866">
        <v>845</v>
      </c>
      <c r="X9866" t="s">
        <v>44</v>
      </c>
      <c r="Y9866" t="s">
        <v>61</v>
      </c>
      <c r="Z9866">
        <v>0</v>
      </c>
      <c r="AA9866">
        <v>183</v>
      </c>
      <c r="AB9866">
        <v>22011</v>
      </c>
      <c r="AC9866" t="s">
        <v>73</v>
      </c>
    </row>
    <row r="9867" spans="1:29" x14ac:dyDescent="0.3">
      <c r="A9867" s="1" t="s">
        <v>29</v>
      </c>
      <c r="B9867" t="s">
        <v>327</v>
      </c>
      <c r="C9867" t="s">
        <v>2508</v>
      </c>
      <c r="D9867" t="s">
        <v>128</v>
      </c>
      <c r="E9867">
        <v>1</v>
      </c>
      <c r="F9867" t="s">
        <v>99</v>
      </c>
      <c r="G9867" t="s">
        <v>950</v>
      </c>
      <c r="H9867" t="s">
        <v>35</v>
      </c>
      <c r="I9867" t="s">
        <v>4882</v>
      </c>
      <c r="J9867" t="s">
        <v>14725</v>
      </c>
      <c r="K9867" t="s">
        <v>20836</v>
      </c>
      <c r="L9867" t="s">
        <v>20837</v>
      </c>
      <c r="M9867" t="s">
        <v>999</v>
      </c>
      <c r="N9867" t="s">
        <v>58</v>
      </c>
      <c r="O9867">
        <v>24732</v>
      </c>
      <c r="P9867">
        <v>27600</v>
      </c>
      <c r="Q9867" t="s">
        <v>41</v>
      </c>
      <c r="R9867">
        <v>845</v>
      </c>
      <c r="S9867" s="2">
        <v>45310</v>
      </c>
      <c r="T9867" s="2">
        <v>45317</v>
      </c>
      <c r="U9867">
        <v>0</v>
      </c>
      <c r="V9867" t="s">
        <v>106</v>
      </c>
      <c r="W9867">
        <v>533</v>
      </c>
      <c r="X9867" t="s">
        <v>60</v>
      </c>
      <c r="Y9867" t="s">
        <v>72</v>
      </c>
      <c r="Z9867">
        <v>4233</v>
      </c>
      <c r="AA9867">
        <v>700</v>
      </c>
      <c r="AB9867">
        <v>25507</v>
      </c>
      <c r="AC9867" t="s">
        <v>73</v>
      </c>
    </row>
    <row r="9868" spans="1:29" x14ac:dyDescent="0.3">
      <c r="A9868" s="1" t="s">
        <v>29</v>
      </c>
      <c r="B9868" t="s">
        <v>62</v>
      </c>
      <c r="C9868" t="s">
        <v>569</v>
      </c>
      <c r="D9868" t="s">
        <v>236</v>
      </c>
      <c r="E9868">
        <v>5</v>
      </c>
      <c r="F9868" t="s">
        <v>186</v>
      </c>
      <c r="G9868" t="s">
        <v>1504</v>
      </c>
      <c r="H9868" t="s">
        <v>79</v>
      </c>
      <c r="I9868" t="s">
        <v>1589</v>
      </c>
      <c r="J9868" t="s">
        <v>4534</v>
      </c>
      <c r="K9868" t="s">
        <v>20838</v>
      </c>
      <c r="L9868" t="s">
        <v>20839</v>
      </c>
      <c r="M9868" t="s">
        <v>584</v>
      </c>
      <c r="N9868" t="s">
        <v>94</v>
      </c>
      <c r="O9868">
        <v>18203</v>
      </c>
      <c r="P9868">
        <v>22984</v>
      </c>
      <c r="Q9868" t="s">
        <v>95</v>
      </c>
      <c r="R9868">
        <v>691</v>
      </c>
      <c r="S9868" s="2">
        <v>44930</v>
      </c>
      <c r="T9868" t="s">
        <v>42</v>
      </c>
      <c r="U9868">
        <v>0</v>
      </c>
      <c r="V9868" t="s">
        <v>106</v>
      </c>
      <c r="W9868">
        <v>538</v>
      </c>
      <c r="X9868" t="s">
        <v>44</v>
      </c>
      <c r="Y9868" t="s">
        <v>72</v>
      </c>
      <c r="Z9868">
        <v>0</v>
      </c>
      <c r="AA9868">
        <v>589</v>
      </c>
      <c r="AB9868">
        <v>20538</v>
      </c>
      <c r="AC9868" t="s">
        <v>73</v>
      </c>
    </row>
    <row r="9869" spans="1:29" x14ac:dyDescent="0.3">
      <c r="A9869" s="1" t="s">
        <v>29</v>
      </c>
      <c r="B9869" t="s">
        <v>74</v>
      </c>
      <c r="C9869" t="s">
        <v>2832</v>
      </c>
      <c r="D9869" t="s">
        <v>76</v>
      </c>
      <c r="E9869">
        <v>10</v>
      </c>
      <c r="F9869" t="s">
        <v>64</v>
      </c>
      <c r="G9869" t="s">
        <v>1599</v>
      </c>
      <c r="H9869" t="s">
        <v>79</v>
      </c>
      <c r="I9869" t="s">
        <v>459</v>
      </c>
      <c r="J9869" t="s">
        <v>4132</v>
      </c>
      <c r="K9869" t="s">
        <v>20840</v>
      </c>
      <c r="L9869" t="s">
        <v>20841</v>
      </c>
      <c r="M9869" t="s">
        <v>175</v>
      </c>
      <c r="N9869" t="s">
        <v>94</v>
      </c>
      <c r="O9869">
        <v>23149</v>
      </c>
      <c r="P9869">
        <v>26161</v>
      </c>
      <c r="Q9869" t="s">
        <v>59</v>
      </c>
      <c r="R9869">
        <v>96</v>
      </c>
      <c r="S9869" s="2">
        <v>44668</v>
      </c>
      <c r="T9869" t="s">
        <v>42</v>
      </c>
      <c r="U9869">
        <v>144</v>
      </c>
      <c r="V9869" t="s">
        <v>85</v>
      </c>
      <c r="W9869">
        <v>474</v>
      </c>
      <c r="X9869" t="s">
        <v>44</v>
      </c>
      <c r="Y9869" t="s">
        <v>72</v>
      </c>
      <c r="Z9869">
        <v>0</v>
      </c>
      <c r="AA9869">
        <v>511</v>
      </c>
      <c r="AB9869">
        <v>24518</v>
      </c>
      <c r="AC9869" t="s">
        <v>73</v>
      </c>
    </row>
    <row r="9870" spans="1:29" x14ac:dyDescent="0.3">
      <c r="A9870" s="1" t="s">
        <v>29</v>
      </c>
      <c r="B9870" t="s">
        <v>393</v>
      </c>
      <c r="C9870" t="s">
        <v>4317</v>
      </c>
      <c r="D9870" t="s">
        <v>50</v>
      </c>
      <c r="E9870">
        <v>5</v>
      </c>
      <c r="F9870" t="s">
        <v>186</v>
      </c>
      <c r="G9870" t="s">
        <v>463</v>
      </c>
      <c r="H9870" t="s">
        <v>35</v>
      </c>
      <c r="I9870" t="s">
        <v>7064</v>
      </c>
      <c r="J9870" t="s">
        <v>310</v>
      </c>
      <c r="K9870" t="s">
        <v>20842</v>
      </c>
      <c r="L9870" t="s">
        <v>20843</v>
      </c>
      <c r="M9870" t="s">
        <v>399</v>
      </c>
      <c r="N9870" t="s">
        <v>94</v>
      </c>
      <c r="O9870">
        <v>4381</v>
      </c>
      <c r="P9870">
        <v>8422</v>
      </c>
      <c r="Q9870" t="s">
        <v>95</v>
      </c>
      <c r="R9870">
        <v>163</v>
      </c>
      <c r="S9870" s="2">
        <v>44280</v>
      </c>
      <c r="T9870" s="2">
        <v>44287</v>
      </c>
      <c r="U9870">
        <v>0</v>
      </c>
      <c r="V9870" t="s">
        <v>85</v>
      </c>
      <c r="W9870">
        <v>540</v>
      </c>
      <c r="X9870" t="s">
        <v>60</v>
      </c>
      <c r="Y9870" t="s">
        <v>72</v>
      </c>
      <c r="Z9870">
        <v>0</v>
      </c>
      <c r="AA9870">
        <v>265</v>
      </c>
      <c r="AB9870">
        <v>6381</v>
      </c>
      <c r="AC9870" t="s">
        <v>73</v>
      </c>
    </row>
    <row r="9871" spans="1:29" x14ac:dyDescent="0.3">
      <c r="A9871" s="1" t="s">
        <v>29</v>
      </c>
      <c r="B9871" t="s">
        <v>74</v>
      </c>
      <c r="C9871" t="s">
        <v>837</v>
      </c>
      <c r="D9871" t="s">
        <v>155</v>
      </c>
      <c r="E9871">
        <v>1</v>
      </c>
      <c r="F9871" t="s">
        <v>120</v>
      </c>
      <c r="G9871" t="s">
        <v>820</v>
      </c>
      <c r="H9871" t="s">
        <v>35</v>
      </c>
      <c r="I9871" t="s">
        <v>906</v>
      </c>
      <c r="J9871" t="s">
        <v>123</v>
      </c>
      <c r="K9871" t="s">
        <v>20844</v>
      </c>
      <c r="L9871" t="s">
        <v>20845</v>
      </c>
      <c r="M9871" t="s">
        <v>795</v>
      </c>
      <c r="N9871" t="s">
        <v>94</v>
      </c>
      <c r="O9871">
        <v>25075</v>
      </c>
      <c r="P9871">
        <v>28002</v>
      </c>
      <c r="Q9871" t="s">
        <v>95</v>
      </c>
      <c r="R9871">
        <v>66</v>
      </c>
      <c r="S9871" s="2">
        <v>44550</v>
      </c>
      <c r="T9871" t="s">
        <v>42</v>
      </c>
      <c r="U9871">
        <v>0</v>
      </c>
      <c r="V9871" t="s">
        <v>43</v>
      </c>
      <c r="W9871">
        <v>775</v>
      </c>
      <c r="X9871" t="s">
        <v>44</v>
      </c>
      <c r="Y9871" t="s">
        <v>45</v>
      </c>
      <c r="Z9871">
        <v>0</v>
      </c>
      <c r="AA9871">
        <v>636</v>
      </c>
      <c r="AB9871">
        <v>27178</v>
      </c>
      <c r="AC9871" t="s">
        <v>107</v>
      </c>
    </row>
    <row r="9872" spans="1:29" x14ac:dyDescent="0.3">
      <c r="A9872" s="1" t="s">
        <v>29</v>
      </c>
      <c r="B9872" t="s">
        <v>327</v>
      </c>
      <c r="C9872" t="s">
        <v>1216</v>
      </c>
      <c r="D9872" t="s">
        <v>110</v>
      </c>
      <c r="E9872">
        <v>7</v>
      </c>
      <c r="F9872" t="s">
        <v>64</v>
      </c>
      <c r="G9872" t="s">
        <v>88</v>
      </c>
      <c r="H9872" t="s">
        <v>35</v>
      </c>
      <c r="I9872" t="s">
        <v>341</v>
      </c>
      <c r="J9872" t="s">
        <v>5212</v>
      </c>
      <c r="K9872" t="s">
        <v>20846</v>
      </c>
      <c r="L9872" t="s">
        <v>20847</v>
      </c>
      <c r="M9872" t="s">
        <v>1019</v>
      </c>
      <c r="N9872" t="s">
        <v>58</v>
      </c>
      <c r="O9872">
        <v>8912</v>
      </c>
      <c r="P9872">
        <v>11465</v>
      </c>
      <c r="Q9872" t="s">
        <v>41</v>
      </c>
      <c r="R9872">
        <v>510</v>
      </c>
      <c r="S9872" s="2">
        <v>44646</v>
      </c>
      <c r="T9872" s="2">
        <v>44650</v>
      </c>
      <c r="U9872">
        <v>0</v>
      </c>
      <c r="V9872" t="s">
        <v>85</v>
      </c>
      <c r="W9872">
        <v>606</v>
      </c>
      <c r="X9872" t="s">
        <v>60</v>
      </c>
      <c r="Y9872" t="s">
        <v>61</v>
      </c>
      <c r="Z9872">
        <v>4422</v>
      </c>
      <c r="AA9872">
        <v>264</v>
      </c>
      <c r="AB9872">
        <v>9473</v>
      </c>
      <c r="AC9872" t="s">
        <v>107</v>
      </c>
    </row>
    <row r="9873" spans="1:29" x14ac:dyDescent="0.3">
      <c r="A9873" s="1" t="s">
        <v>29</v>
      </c>
      <c r="B9873" t="s">
        <v>30</v>
      </c>
      <c r="C9873" t="s">
        <v>2406</v>
      </c>
      <c r="D9873" t="s">
        <v>50</v>
      </c>
      <c r="E9873">
        <v>1</v>
      </c>
      <c r="F9873" t="s">
        <v>221</v>
      </c>
      <c r="G9873" t="s">
        <v>335</v>
      </c>
      <c r="H9873" t="s">
        <v>35</v>
      </c>
      <c r="I9873" t="s">
        <v>5641</v>
      </c>
      <c r="J9873" t="s">
        <v>102</v>
      </c>
      <c r="K9873" t="s">
        <v>20848</v>
      </c>
      <c r="L9873" t="s">
        <v>20849</v>
      </c>
      <c r="M9873" t="s">
        <v>1121</v>
      </c>
      <c r="N9873" t="s">
        <v>40</v>
      </c>
      <c r="O9873">
        <v>18309</v>
      </c>
      <c r="P9873">
        <v>20404</v>
      </c>
      <c r="Q9873" t="s">
        <v>59</v>
      </c>
      <c r="R9873">
        <v>161</v>
      </c>
      <c r="S9873" s="2">
        <v>44950</v>
      </c>
      <c r="T9873" s="2">
        <v>44964</v>
      </c>
      <c r="U9873">
        <v>3123</v>
      </c>
      <c r="V9873" t="s">
        <v>43</v>
      </c>
      <c r="W9873">
        <v>423</v>
      </c>
      <c r="X9873" t="s">
        <v>60</v>
      </c>
      <c r="Y9873" t="s">
        <v>45</v>
      </c>
      <c r="Z9873">
        <v>0</v>
      </c>
      <c r="AA9873">
        <v>795</v>
      </c>
      <c r="AB9873">
        <v>18318</v>
      </c>
      <c r="AC9873" t="s">
        <v>46</v>
      </c>
    </row>
    <row r="9874" spans="1:29" x14ac:dyDescent="0.3">
      <c r="A9874" s="1" t="s">
        <v>47</v>
      </c>
      <c r="B9874" t="s">
        <v>234</v>
      </c>
      <c r="C9874" t="s">
        <v>1375</v>
      </c>
      <c r="D9874" t="s">
        <v>236</v>
      </c>
      <c r="E9874">
        <v>8</v>
      </c>
      <c r="F9874" t="s">
        <v>77</v>
      </c>
      <c r="G9874" t="s">
        <v>980</v>
      </c>
      <c r="H9874" t="s">
        <v>79</v>
      </c>
      <c r="I9874" t="s">
        <v>8225</v>
      </c>
      <c r="J9874" t="s">
        <v>716</v>
      </c>
      <c r="K9874" t="s">
        <v>20850</v>
      </c>
      <c r="L9874" t="s">
        <v>20851</v>
      </c>
      <c r="M9874" t="s">
        <v>984</v>
      </c>
      <c r="N9874" t="s">
        <v>84</v>
      </c>
      <c r="O9874">
        <v>20988</v>
      </c>
      <c r="P9874">
        <v>25035</v>
      </c>
      <c r="Q9874" t="s">
        <v>95</v>
      </c>
      <c r="R9874">
        <v>47</v>
      </c>
      <c r="S9874" s="2">
        <v>44940</v>
      </c>
      <c r="T9874" t="s">
        <v>42</v>
      </c>
      <c r="U9874">
        <v>0</v>
      </c>
      <c r="V9874" t="s">
        <v>85</v>
      </c>
      <c r="W9874">
        <v>620</v>
      </c>
      <c r="X9874" t="s">
        <v>44</v>
      </c>
      <c r="Y9874" t="s">
        <v>61</v>
      </c>
      <c r="Z9874">
        <v>0</v>
      </c>
      <c r="AA9874">
        <v>196</v>
      </c>
      <c r="AB9874">
        <v>23236</v>
      </c>
      <c r="AC9874" t="s">
        <v>107</v>
      </c>
    </row>
    <row r="9875" spans="1:29" x14ac:dyDescent="0.3">
      <c r="A9875" s="1" t="s">
        <v>47</v>
      </c>
      <c r="B9875" t="s">
        <v>176</v>
      </c>
      <c r="C9875" t="s">
        <v>290</v>
      </c>
      <c r="D9875" t="s">
        <v>387</v>
      </c>
      <c r="E9875">
        <v>10</v>
      </c>
      <c r="F9875" t="s">
        <v>77</v>
      </c>
      <c r="G9875" t="s">
        <v>264</v>
      </c>
      <c r="H9875" t="s">
        <v>79</v>
      </c>
      <c r="I9875" t="s">
        <v>910</v>
      </c>
      <c r="J9875" t="s">
        <v>524</v>
      </c>
      <c r="K9875" t="s">
        <v>20852</v>
      </c>
      <c r="L9875" t="s">
        <v>20853</v>
      </c>
      <c r="M9875" t="s">
        <v>426</v>
      </c>
      <c r="N9875" t="s">
        <v>40</v>
      </c>
      <c r="O9875">
        <v>16447</v>
      </c>
      <c r="P9875">
        <v>21004</v>
      </c>
      <c r="Q9875" t="s">
        <v>59</v>
      </c>
      <c r="R9875">
        <v>540</v>
      </c>
      <c r="S9875" s="2">
        <v>44709</v>
      </c>
      <c r="T9875" s="2">
        <v>44714</v>
      </c>
      <c r="U9875">
        <v>34346</v>
      </c>
      <c r="V9875" t="s">
        <v>43</v>
      </c>
      <c r="W9875">
        <v>439</v>
      </c>
      <c r="X9875" t="s">
        <v>60</v>
      </c>
      <c r="Y9875" t="s">
        <v>45</v>
      </c>
      <c r="Z9875">
        <v>0</v>
      </c>
      <c r="AA9875">
        <v>493</v>
      </c>
      <c r="AB9875">
        <v>19142</v>
      </c>
      <c r="AC9875" t="s">
        <v>73</v>
      </c>
    </row>
    <row r="9876" spans="1:29" x14ac:dyDescent="0.3">
      <c r="A9876" s="1" t="s">
        <v>47</v>
      </c>
      <c r="B9876" t="s">
        <v>592</v>
      </c>
      <c r="C9876" t="s">
        <v>4899</v>
      </c>
      <c r="D9876" t="s">
        <v>352</v>
      </c>
      <c r="E9876">
        <v>7</v>
      </c>
      <c r="F9876" t="s">
        <v>221</v>
      </c>
      <c r="G9876" t="s">
        <v>858</v>
      </c>
      <c r="H9876" t="s">
        <v>35</v>
      </c>
      <c r="I9876" t="s">
        <v>417</v>
      </c>
      <c r="J9876" t="s">
        <v>5194</v>
      </c>
      <c r="K9876" t="s">
        <v>20854</v>
      </c>
      <c r="L9876" t="s">
        <v>20855</v>
      </c>
      <c r="M9876" t="s">
        <v>1948</v>
      </c>
      <c r="N9876" t="s">
        <v>94</v>
      </c>
      <c r="O9876">
        <v>16021</v>
      </c>
      <c r="P9876">
        <v>19757</v>
      </c>
      <c r="Q9876" t="s">
        <v>95</v>
      </c>
      <c r="R9876">
        <v>468</v>
      </c>
      <c r="S9876" s="2">
        <v>44289</v>
      </c>
      <c r="T9876" t="s">
        <v>42</v>
      </c>
      <c r="U9876">
        <v>0</v>
      </c>
      <c r="V9876" t="s">
        <v>43</v>
      </c>
      <c r="W9876">
        <v>668</v>
      </c>
      <c r="X9876" t="s">
        <v>44</v>
      </c>
      <c r="Y9876" t="s">
        <v>45</v>
      </c>
      <c r="Z9876">
        <v>0</v>
      </c>
      <c r="AA9876">
        <v>913</v>
      </c>
      <c r="AB9876">
        <v>18154</v>
      </c>
      <c r="AC9876" t="s">
        <v>73</v>
      </c>
    </row>
    <row r="9877" spans="1:29" x14ac:dyDescent="0.3">
      <c r="A9877" s="1" t="s">
        <v>29</v>
      </c>
      <c r="B9877" t="s">
        <v>96</v>
      </c>
      <c r="C9877" t="s">
        <v>1496</v>
      </c>
      <c r="D9877" t="s">
        <v>119</v>
      </c>
      <c r="E9877">
        <v>2</v>
      </c>
      <c r="F9877" t="s">
        <v>64</v>
      </c>
      <c r="G9877" t="s">
        <v>388</v>
      </c>
      <c r="H9877" t="s">
        <v>35</v>
      </c>
      <c r="I9877" t="s">
        <v>507</v>
      </c>
      <c r="J9877" t="s">
        <v>1671</v>
      </c>
      <c r="K9877" t="s">
        <v>20856</v>
      </c>
      <c r="L9877" t="s">
        <v>20857</v>
      </c>
      <c r="M9877" t="s">
        <v>665</v>
      </c>
      <c r="N9877" t="s">
        <v>84</v>
      </c>
      <c r="O9877">
        <v>23310</v>
      </c>
      <c r="P9877">
        <v>27664</v>
      </c>
      <c r="Q9877" t="s">
        <v>59</v>
      </c>
      <c r="R9877">
        <v>578</v>
      </c>
      <c r="S9877" s="2">
        <v>44785</v>
      </c>
      <c r="T9877" t="s">
        <v>42</v>
      </c>
      <c r="U9877">
        <v>23269</v>
      </c>
      <c r="V9877" t="s">
        <v>106</v>
      </c>
      <c r="W9877">
        <v>465</v>
      </c>
      <c r="X9877" t="s">
        <v>44</v>
      </c>
      <c r="Y9877" t="s">
        <v>61</v>
      </c>
      <c r="Z9877">
        <v>0</v>
      </c>
      <c r="AA9877">
        <v>661</v>
      </c>
      <c r="AB9877">
        <v>26796</v>
      </c>
      <c r="AC9877" t="s">
        <v>107</v>
      </c>
    </row>
    <row r="9878" spans="1:29" x14ac:dyDescent="0.3">
      <c r="A9878" s="1" t="s">
        <v>29</v>
      </c>
      <c r="B9878" t="s">
        <v>30</v>
      </c>
      <c r="C9878" t="s">
        <v>1034</v>
      </c>
      <c r="D9878" t="s">
        <v>32</v>
      </c>
      <c r="E9878">
        <v>5</v>
      </c>
      <c r="F9878" t="s">
        <v>271</v>
      </c>
      <c r="G9878" t="s">
        <v>353</v>
      </c>
      <c r="H9878" t="s">
        <v>35</v>
      </c>
      <c r="I9878" t="s">
        <v>1465</v>
      </c>
      <c r="J9878" t="s">
        <v>2806</v>
      </c>
      <c r="K9878" t="s">
        <v>20858</v>
      </c>
      <c r="L9878" t="s">
        <v>20859</v>
      </c>
      <c r="M9878" t="s">
        <v>3066</v>
      </c>
      <c r="N9878" t="s">
        <v>84</v>
      </c>
      <c r="O9878">
        <v>7266</v>
      </c>
      <c r="P9878">
        <v>9544</v>
      </c>
      <c r="Q9878" t="s">
        <v>95</v>
      </c>
      <c r="R9878">
        <v>769</v>
      </c>
      <c r="S9878" s="2">
        <v>44982</v>
      </c>
      <c r="T9878" t="s">
        <v>42</v>
      </c>
      <c r="U9878">
        <v>0</v>
      </c>
      <c r="V9878" t="s">
        <v>43</v>
      </c>
      <c r="W9878">
        <v>601</v>
      </c>
      <c r="X9878" t="s">
        <v>44</v>
      </c>
      <c r="Y9878" t="s">
        <v>45</v>
      </c>
      <c r="Z9878">
        <v>0</v>
      </c>
      <c r="AA9878">
        <v>316</v>
      </c>
      <c r="AB9878">
        <v>7543</v>
      </c>
      <c r="AC9878" t="s">
        <v>73</v>
      </c>
    </row>
    <row r="9879" spans="1:29" x14ac:dyDescent="0.3">
      <c r="A9879" s="1" t="s">
        <v>29</v>
      </c>
      <c r="B9879" t="s">
        <v>62</v>
      </c>
      <c r="C9879" t="s">
        <v>666</v>
      </c>
      <c r="D9879" t="s">
        <v>236</v>
      </c>
      <c r="E9879">
        <v>1</v>
      </c>
      <c r="F9879" t="s">
        <v>271</v>
      </c>
      <c r="G9879" t="s">
        <v>400</v>
      </c>
      <c r="H9879" t="s">
        <v>35</v>
      </c>
      <c r="I9879" t="s">
        <v>513</v>
      </c>
      <c r="J9879" t="s">
        <v>3218</v>
      </c>
      <c r="K9879" t="s">
        <v>20860</v>
      </c>
      <c r="L9879" t="s">
        <v>20861</v>
      </c>
      <c r="M9879" t="s">
        <v>404</v>
      </c>
      <c r="N9879" t="s">
        <v>84</v>
      </c>
      <c r="O9879">
        <v>5826</v>
      </c>
      <c r="P9879">
        <v>9661</v>
      </c>
      <c r="Q9879" t="s">
        <v>95</v>
      </c>
      <c r="R9879">
        <v>606</v>
      </c>
      <c r="S9879" s="2">
        <v>44832</v>
      </c>
      <c r="T9879" t="s">
        <v>42</v>
      </c>
      <c r="U9879">
        <v>0</v>
      </c>
      <c r="V9879" t="s">
        <v>71</v>
      </c>
      <c r="W9879">
        <v>786</v>
      </c>
      <c r="X9879" t="s">
        <v>44</v>
      </c>
      <c r="Y9879" t="s">
        <v>61</v>
      </c>
      <c r="Z9879">
        <v>0</v>
      </c>
      <c r="AA9879">
        <v>51</v>
      </c>
      <c r="AB9879">
        <v>6364</v>
      </c>
      <c r="AC9879" t="s">
        <v>107</v>
      </c>
    </row>
    <row r="9880" spans="1:29" x14ac:dyDescent="0.3">
      <c r="A9880" s="1" t="s">
        <v>47</v>
      </c>
      <c r="B9880" t="s">
        <v>176</v>
      </c>
      <c r="C9880" t="s">
        <v>3235</v>
      </c>
      <c r="D9880" t="s">
        <v>98</v>
      </c>
      <c r="E9880">
        <v>4</v>
      </c>
      <c r="F9880" t="s">
        <v>51</v>
      </c>
      <c r="G9880" t="s">
        <v>1427</v>
      </c>
      <c r="H9880" t="s">
        <v>79</v>
      </c>
      <c r="I9880" t="s">
        <v>441</v>
      </c>
      <c r="J9880" t="s">
        <v>2806</v>
      </c>
      <c r="K9880" t="s">
        <v>20862</v>
      </c>
      <c r="L9880" t="s">
        <v>20863</v>
      </c>
      <c r="M9880" t="s">
        <v>887</v>
      </c>
      <c r="N9880" t="s">
        <v>94</v>
      </c>
      <c r="O9880">
        <v>13945</v>
      </c>
      <c r="P9880">
        <v>16596</v>
      </c>
      <c r="Q9880" t="s">
        <v>95</v>
      </c>
      <c r="R9880">
        <v>382</v>
      </c>
      <c r="S9880" s="2">
        <v>45092</v>
      </c>
      <c r="T9880" s="2">
        <v>45118</v>
      </c>
      <c r="U9880">
        <v>0</v>
      </c>
      <c r="V9880" t="s">
        <v>71</v>
      </c>
      <c r="W9880">
        <v>505</v>
      </c>
      <c r="X9880" t="s">
        <v>60</v>
      </c>
      <c r="Y9880" t="s">
        <v>72</v>
      </c>
      <c r="Z9880">
        <v>0</v>
      </c>
      <c r="AA9880">
        <v>140</v>
      </c>
      <c r="AB9880">
        <v>15346</v>
      </c>
      <c r="AC9880" t="s">
        <v>107</v>
      </c>
    </row>
    <row r="9881" spans="1:29" x14ac:dyDescent="0.3">
      <c r="A9881" s="1" t="s">
        <v>29</v>
      </c>
      <c r="B9881" t="s">
        <v>30</v>
      </c>
      <c r="C9881" t="s">
        <v>1800</v>
      </c>
      <c r="D9881" t="s">
        <v>32</v>
      </c>
      <c r="E9881">
        <v>10</v>
      </c>
      <c r="F9881" t="s">
        <v>129</v>
      </c>
      <c r="G9881" t="s">
        <v>574</v>
      </c>
      <c r="H9881" t="s">
        <v>35</v>
      </c>
      <c r="I9881" t="s">
        <v>496</v>
      </c>
      <c r="J9881" t="s">
        <v>6648</v>
      </c>
      <c r="K9881" t="s">
        <v>20864</v>
      </c>
      <c r="L9881" t="s">
        <v>20865</v>
      </c>
      <c r="M9881" t="s">
        <v>1121</v>
      </c>
      <c r="N9881" t="s">
        <v>40</v>
      </c>
      <c r="O9881">
        <v>20157</v>
      </c>
      <c r="P9881">
        <v>23115</v>
      </c>
      <c r="Q9881" t="s">
        <v>59</v>
      </c>
      <c r="R9881">
        <v>635</v>
      </c>
      <c r="S9881" s="2">
        <v>45205</v>
      </c>
      <c r="T9881" t="s">
        <v>42</v>
      </c>
      <c r="U9881">
        <v>45637</v>
      </c>
      <c r="V9881" t="s">
        <v>106</v>
      </c>
      <c r="W9881">
        <v>659</v>
      </c>
      <c r="X9881" t="s">
        <v>44</v>
      </c>
      <c r="Y9881" t="s">
        <v>61</v>
      </c>
      <c r="Z9881">
        <v>0</v>
      </c>
      <c r="AA9881">
        <v>790</v>
      </c>
      <c r="AB9881">
        <v>20519</v>
      </c>
      <c r="AC9881" t="s">
        <v>73</v>
      </c>
    </row>
    <row r="9882" spans="1:29" x14ac:dyDescent="0.3">
      <c r="A9882" s="1" t="s">
        <v>47</v>
      </c>
      <c r="B9882" t="s">
        <v>176</v>
      </c>
      <c r="C9882" t="s">
        <v>2827</v>
      </c>
      <c r="D9882" t="s">
        <v>178</v>
      </c>
      <c r="E9882">
        <v>5</v>
      </c>
      <c r="F9882" t="s">
        <v>186</v>
      </c>
      <c r="G9882" t="s">
        <v>710</v>
      </c>
      <c r="H9882" t="s">
        <v>79</v>
      </c>
      <c r="I9882" t="s">
        <v>53</v>
      </c>
      <c r="J9882" t="s">
        <v>3107</v>
      </c>
      <c r="K9882" t="s">
        <v>20866</v>
      </c>
      <c r="L9882" t="s">
        <v>20867</v>
      </c>
      <c r="M9882" t="s">
        <v>1665</v>
      </c>
      <c r="N9882" t="s">
        <v>58</v>
      </c>
      <c r="O9882">
        <v>21448</v>
      </c>
      <c r="P9882">
        <v>23773</v>
      </c>
      <c r="Q9882" t="s">
        <v>95</v>
      </c>
      <c r="R9882">
        <v>973</v>
      </c>
      <c r="S9882" s="2">
        <v>45055</v>
      </c>
      <c r="T9882" t="s">
        <v>42</v>
      </c>
      <c r="U9882">
        <v>0</v>
      </c>
      <c r="V9882" t="s">
        <v>85</v>
      </c>
      <c r="W9882">
        <v>841</v>
      </c>
      <c r="X9882" t="s">
        <v>44</v>
      </c>
      <c r="Y9882" t="s">
        <v>72</v>
      </c>
      <c r="Z9882">
        <v>4432</v>
      </c>
      <c r="AA9882">
        <v>733</v>
      </c>
      <c r="AB9882">
        <v>23066</v>
      </c>
      <c r="AC9882" t="s">
        <v>46</v>
      </c>
    </row>
    <row r="9883" spans="1:29" x14ac:dyDescent="0.3">
      <c r="A9883" s="1" t="s">
        <v>29</v>
      </c>
      <c r="B9883" t="s">
        <v>541</v>
      </c>
      <c r="C9883" t="s">
        <v>2018</v>
      </c>
      <c r="D9883" t="s">
        <v>387</v>
      </c>
      <c r="E9883">
        <v>3</v>
      </c>
      <c r="F9883" t="s">
        <v>64</v>
      </c>
      <c r="G9883" t="s">
        <v>433</v>
      </c>
      <c r="H9883" t="s">
        <v>79</v>
      </c>
      <c r="I9883" t="s">
        <v>382</v>
      </c>
      <c r="J9883" t="s">
        <v>1629</v>
      </c>
      <c r="K9883" t="s">
        <v>20868</v>
      </c>
      <c r="L9883" t="s">
        <v>20869</v>
      </c>
      <c r="M9883" t="s">
        <v>1274</v>
      </c>
      <c r="N9883" t="s">
        <v>94</v>
      </c>
      <c r="O9883">
        <v>3686</v>
      </c>
      <c r="P9883">
        <v>6644</v>
      </c>
      <c r="Q9883" t="s">
        <v>59</v>
      </c>
      <c r="R9883">
        <v>67</v>
      </c>
      <c r="S9883" s="2">
        <v>44875</v>
      </c>
      <c r="T9883" s="2">
        <v>44896</v>
      </c>
      <c r="U9883">
        <v>11752</v>
      </c>
      <c r="V9883" t="s">
        <v>43</v>
      </c>
      <c r="W9883">
        <v>655</v>
      </c>
      <c r="X9883" t="s">
        <v>60</v>
      </c>
      <c r="Y9883" t="s">
        <v>72</v>
      </c>
      <c r="Z9883">
        <v>0</v>
      </c>
      <c r="AA9883">
        <v>972</v>
      </c>
      <c r="AB9883">
        <v>5088</v>
      </c>
      <c r="AC9883" t="s">
        <v>107</v>
      </c>
    </row>
    <row r="9884" spans="1:29" x14ac:dyDescent="0.3">
      <c r="A9884" s="1" t="s">
        <v>47</v>
      </c>
      <c r="B9884" t="s">
        <v>161</v>
      </c>
      <c r="C9884" t="s">
        <v>1471</v>
      </c>
      <c r="D9884" t="s">
        <v>32</v>
      </c>
      <c r="E9884">
        <v>4</v>
      </c>
      <c r="F9884" t="s">
        <v>33</v>
      </c>
      <c r="G9884" t="s">
        <v>209</v>
      </c>
      <c r="H9884" t="s">
        <v>79</v>
      </c>
      <c r="I9884" t="s">
        <v>36</v>
      </c>
      <c r="J9884" t="s">
        <v>5638</v>
      </c>
      <c r="K9884" t="s">
        <v>20870</v>
      </c>
      <c r="L9884" t="s">
        <v>20871</v>
      </c>
      <c r="M9884" t="s">
        <v>192</v>
      </c>
      <c r="N9884" t="s">
        <v>84</v>
      </c>
      <c r="O9884">
        <v>3978</v>
      </c>
      <c r="P9884">
        <v>6461</v>
      </c>
      <c r="Q9884" t="s">
        <v>41</v>
      </c>
      <c r="R9884">
        <v>442</v>
      </c>
      <c r="S9884" s="2">
        <v>45166</v>
      </c>
      <c r="T9884" s="2">
        <v>45179</v>
      </c>
      <c r="U9884">
        <v>0</v>
      </c>
      <c r="V9884" t="s">
        <v>71</v>
      </c>
      <c r="W9884">
        <v>606</v>
      </c>
      <c r="X9884" t="s">
        <v>60</v>
      </c>
      <c r="Y9884" t="s">
        <v>72</v>
      </c>
      <c r="Z9884">
        <v>0</v>
      </c>
      <c r="AA9884">
        <v>196</v>
      </c>
      <c r="AB9884">
        <v>4181</v>
      </c>
      <c r="AC9884" t="s">
        <v>107</v>
      </c>
    </row>
    <row r="9885" spans="1:29" x14ac:dyDescent="0.3">
      <c r="A9885" s="1" t="s">
        <v>47</v>
      </c>
      <c r="B9885" t="s">
        <v>117</v>
      </c>
      <c r="C9885" t="s">
        <v>1344</v>
      </c>
      <c r="D9885" t="s">
        <v>50</v>
      </c>
      <c r="E9885">
        <v>10</v>
      </c>
      <c r="F9885" t="s">
        <v>120</v>
      </c>
      <c r="G9885" t="s">
        <v>329</v>
      </c>
      <c r="H9885" t="s">
        <v>35</v>
      </c>
      <c r="I9885" t="s">
        <v>1611</v>
      </c>
      <c r="J9885" t="s">
        <v>2450</v>
      </c>
      <c r="K9885" t="s">
        <v>20872</v>
      </c>
      <c r="L9885" t="s">
        <v>20873</v>
      </c>
      <c r="M9885" t="s">
        <v>126</v>
      </c>
      <c r="N9885" t="s">
        <v>40</v>
      </c>
      <c r="O9885">
        <v>26529</v>
      </c>
      <c r="P9885">
        <v>31039</v>
      </c>
      <c r="Q9885" t="s">
        <v>59</v>
      </c>
      <c r="R9885">
        <v>190</v>
      </c>
      <c r="S9885" s="2">
        <v>44286</v>
      </c>
      <c r="T9885" t="s">
        <v>42</v>
      </c>
      <c r="U9885">
        <v>35334</v>
      </c>
      <c r="V9885" t="s">
        <v>43</v>
      </c>
      <c r="W9885">
        <v>574</v>
      </c>
      <c r="X9885" t="s">
        <v>44</v>
      </c>
      <c r="Y9885" t="s">
        <v>61</v>
      </c>
      <c r="Z9885">
        <v>0</v>
      </c>
      <c r="AA9885">
        <v>49</v>
      </c>
      <c r="AB9885">
        <v>28366</v>
      </c>
      <c r="AC9885" t="s">
        <v>107</v>
      </c>
    </row>
    <row r="9886" spans="1:29" x14ac:dyDescent="0.3">
      <c r="A9886" s="1" t="s">
        <v>47</v>
      </c>
      <c r="B9886" t="s">
        <v>108</v>
      </c>
      <c r="C9886" t="s">
        <v>3655</v>
      </c>
      <c r="D9886" t="s">
        <v>50</v>
      </c>
      <c r="E9886">
        <v>6</v>
      </c>
      <c r="F9886" t="s">
        <v>64</v>
      </c>
      <c r="G9886" t="s">
        <v>1599</v>
      </c>
      <c r="H9886" t="s">
        <v>79</v>
      </c>
      <c r="I9886" t="s">
        <v>2110</v>
      </c>
      <c r="J9886" t="s">
        <v>3310</v>
      </c>
      <c r="K9886" t="s">
        <v>20874</v>
      </c>
      <c r="L9886" t="s">
        <v>20875</v>
      </c>
      <c r="M9886" t="s">
        <v>522</v>
      </c>
      <c r="N9886" t="s">
        <v>58</v>
      </c>
      <c r="O9886">
        <v>22436</v>
      </c>
      <c r="P9886">
        <v>25943</v>
      </c>
      <c r="Q9886" t="s">
        <v>95</v>
      </c>
      <c r="R9886">
        <v>711</v>
      </c>
      <c r="S9886" s="2">
        <v>45000</v>
      </c>
      <c r="T9886" s="2">
        <v>45027</v>
      </c>
      <c r="U9886">
        <v>0</v>
      </c>
      <c r="V9886" t="s">
        <v>85</v>
      </c>
      <c r="W9886">
        <v>737</v>
      </c>
      <c r="X9886" t="s">
        <v>60</v>
      </c>
      <c r="Y9886" t="s">
        <v>61</v>
      </c>
      <c r="Z9886">
        <v>2019</v>
      </c>
      <c r="AA9886">
        <v>514</v>
      </c>
      <c r="AB9886">
        <v>25142</v>
      </c>
      <c r="AC9886" t="s">
        <v>73</v>
      </c>
    </row>
    <row r="9887" spans="1:29" x14ac:dyDescent="0.3">
      <c r="A9887" s="1" t="s">
        <v>47</v>
      </c>
      <c r="B9887" t="s">
        <v>145</v>
      </c>
      <c r="C9887" t="s">
        <v>1413</v>
      </c>
      <c r="D9887" t="s">
        <v>32</v>
      </c>
      <c r="E9887">
        <v>3</v>
      </c>
      <c r="F9887" t="s">
        <v>99</v>
      </c>
      <c r="G9887" t="s">
        <v>100</v>
      </c>
      <c r="H9887" t="s">
        <v>79</v>
      </c>
      <c r="I9887" t="s">
        <v>2886</v>
      </c>
      <c r="J9887" t="s">
        <v>2894</v>
      </c>
      <c r="K9887" t="s">
        <v>20876</v>
      </c>
      <c r="L9887" t="s">
        <v>20877</v>
      </c>
      <c r="M9887" t="s">
        <v>2965</v>
      </c>
      <c r="N9887" t="s">
        <v>40</v>
      </c>
      <c r="O9887">
        <v>22530</v>
      </c>
      <c r="P9887">
        <v>25422</v>
      </c>
      <c r="Q9887" t="s">
        <v>41</v>
      </c>
      <c r="R9887">
        <v>814</v>
      </c>
      <c r="S9887" s="2">
        <v>44281</v>
      </c>
      <c r="T9887" t="s">
        <v>42</v>
      </c>
      <c r="U9887">
        <v>0</v>
      </c>
      <c r="V9887" t="s">
        <v>85</v>
      </c>
      <c r="W9887">
        <v>477</v>
      </c>
      <c r="X9887" t="s">
        <v>44</v>
      </c>
      <c r="Y9887" t="s">
        <v>61</v>
      </c>
      <c r="Z9887">
        <v>0</v>
      </c>
      <c r="AA9887">
        <v>789</v>
      </c>
      <c r="AB9887">
        <v>24573</v>
      </c>
      <c r="AC9887" t="s">
        <v>46</v>
      </c>
    </row>
    <row r="9888" spans="1:29" x14ac:dyDescent="0.3">
      <c r="A9888" s="1" t="s">
        <v>29</v>
      </c>
      <c r="B9888" t="s">
        <v>74</v>
      </c>
      <c r="C9888" t="s">
        <v>1101</v>
      </c>
      <c r="D9888" t="s">
        <v>387</v>
      </c>
      <c r="E9888">
        <v>3</v>
      </c>
      <c r="F9888" t="s">
        <v>64</v>
      </c>
      <c r="G9888" t="s">
        <v>433</v>
      </c>
      <c r="H9888" t="s">
        <v>79</v>
      </c>
      <c r="I9888" t="s">
        <v>1571</v>
      </c>
      <c r="J9888" t="s">
        <v>6427</v>
      </c>
      <c r="K9888" t="s">
        <v>20878</v>
      </c>
      <c r="L9888" t="s">
        <v>20879</v>
      </c>
      <c r="M9888" t="s">
        <v>795</v>
      </c>
      <c r="N9888" t="s">
        <v>58</v>
      </c>
      <c r="O9888">
        <v>5727</v>
      </c>
      <c r="P9888">
        <v>10426</v>
      </c>
      <c r="Q9888" t="s">
        <v>41</v>
      </c>
      <c r="R9888">
        <v>324</v>
      </c>
      <c r="S9888" s="2">
        <v>44529</v>
      </c>
      <c r="T9888" t="s">
        <v>42</v>
      </c>
      <c r="U9888">
        <v>0</v>
      </c>
      <c r="V9888" t="s">
        <v>71</v>
      </c>
      <c r="W9888">
        <v>817</v>
      </c>
      <c r="X9888" t="s">
        <v>44</v>
      </c>
      <c r="Y9888" t="s">
        <v>72</v>
      </c>
      <c r="Z9888">
        <v>4218</v>
      </c>
      <c r="AA9888">
        <v>129</v>
      </c>
      <c r="AB9888">
        <v>9404</v>
      </c>
      <c r="AC9888" t="s">
        <v>73</v>
      </c>
    </row>
    <row r="9889" spans="1:29" x14ac:dyDescent="0.3">
      <c r="A9889" s="1" t="s">
        <v>29</v>
      </c>
      <c r="B9889" t="s">
        <v>363</v>
      </c>
      <c r="C9889" t="s">
        <v>2449</v>
      </c>
      <c r="D9889" t="s">
        <v>169</v>
      </c>
      <c r="E9889">
        <v>8</v>
      </c>
      <c r="F9889" t="s">
        <v>64</v>
      </c>
      <c r="G9889" t="s">
        <v>1599</v>
      </c>
      <c r="H9889" t="s">
        <v>79</v>
      </c>
      <c r="I9889" t="s">
        <v>36</v>
      </c>
      <c r="J9889" t="s">
        <v>238</v>
      </c>
      <c r="K9889" t="s">
        <v>20880</v>
      </c>
      <c r="L9889" t="s">
        <v>20881</v>
      </c>
      <c r="M9889" t="s">
        <v>511</v>
      </c>
      <c r="N9889" t="s">
        <v>84</v>
      </c>
      <c r="O9889">
        <v>24306</v>
      </c>
      <c r="P9889">
        <v>27820</v>
      </c>
      <c r="Q9889" t="s">
        <v>59</v>
      </c>
      <c r="R9889">
        <v>859</v>
      </c>
      <c r="S9889" s="2">
        <v>45038</v>
      </c>
      <c r="T9889" t="s">
        <v>42</v>
      </c>
      <c r="U9889">
        <v>38572</v>
      </c>
      <c r="V9889" t="s">
        <v>43</v>
      </c>
      <c r="W9889">
        <v>464</v>
      </c>
      <c r="X9889" t="s">
        <v>44</v>
      </c>
      <c r="Y9889" t="s">
        <v>61</v>
      </c>
      <c r="Z9889">
        <v>0</v>
      </c>
      <c r="AA9889">
        <v>568</v>
      </c>
      <c r="AB9889">
        <v>27797</v>
      </c>
      <c r="AC9889" t="s">
        <v>46</v>
      </c>
    </row>
    <row r="9890" spans="1:29" x14ac:dyDescent="0.3">
      <c r="A9890" s="1" t="s">
        <v>47</v>
      </c>
      <c r="B9890" t="s">
        <v>136</v>
      </c>
      <c r="C9890" t="s">
        <v>2546</v>
      </c>
      <c r="D9890" t="s">
        <v>32</v>
      </c>
      <c r="E9890">
        <v>5</v>
      </c>
      <c r="F9890" t="s">
        <v>129</v>
      </c>
      <c r="G9890" t="s">
        <v>1528</v>
      </c>
      <c r="H9890" t="s">
        <v>35</v>
      </c>
      <c r="I9890" t="s">
        <v>89</v>
      </c>
      <c r="J9890" t="s">
        <v>1390</v>
      </c>
      <c r="K9890" t="s">
        <v>20882</v>
      </c>
      <c r="L9890" t="s">
        <v>20883</v>
      </c>
      <c r="M9890" t="s">
        <v>1128</v>
      </c>
      <c r="N9890" t="s">
        <v>40</v>
      </c>
      <c r="O9890">
        <v>10154</v>
      </c>
      <c r="P9890">
        <v>13479</v>
      </c>
      <c r="Q9890" t="s">
        <v>59</v>
      </c>
      <c r="R9890">
        <v>77</v>
      </c>
      <c r="S9890" s="2">
        <v>44683</v>
      </c>
      <c r="T9890" s="2">
        <v>44684</v>
      </c>
      <c r="U9890">
        <v>38394</v>
      </c>
      <c r="V9890" t="s">
        <v>43</v>
      </c>
      <c r="W9890">
        <v>437</v>
      </c>
      <c r="X9890" t="s">
        <v>60</v>
      </c>
      <c r="Y9890" t="s">
        <v>45</v>
      </c>
      <c r="Z9890">
        <v>0</v>
      </c>
      <c r="AA9890">
        <v>520</v>
      </c>
      <c r="AB9890">
        <v>12893</v>
      </c>
      <c r="AC9890" t="s">
        <v>107</v>
      </c>
    </row>
    <row r="9891" spans="1:29" x14ac:dyDescent="0.3">
      <c r="A9891" s="1" t="s">
        <v>47</v>
      </c>
      <c r="B9891" t="s">
        <v>108</v>
      </c>
      <c r="C9891" t="s">
        <v>655</v>
      </c>
      <c r="D9891" t="s">
        <v>50</v>
      </c>
      <c r="E9891">
        <v>2</v>
      </c>
      <c r="F9891" t="s">
        <v>120</v>
      </c>
      <c r="G9891" t="s">
        <v>489</v>
      </c>
      <c r="H9891" t="s">
        <v>79</v>
      </c>
      <c r="I9891" t="s">
        <v>238</v>
      </c>
      <c r="J9891" t="s">
        <v>1419</v>
      </c>
      <c r="K9891" t="s">
        <v>20884</v>
      </c>
      <c r="L9891" t="s">
        <v>20885</v>
      </c>
      <c r="M9891" t="s">
        <v>522</v>
      </c>
      <c r="N9891" t="s">
        <v>40</v>
      </c>
      <c r="O9891">
        <v>26077</v>
      </c>
      <c r="P9891">
        <v>30965</v>
      </c>
      <c r="Q9891" t="s">
        <v>95</v>
      </c>
      <c r="R9891">
        <v>347</v>
      </c>
      <c r="S9891" s="2">
        <v>44825</v>
      </c>
      <c r="T9891" s="2">
        <v>44834</v>
      </c>
      <c r="U9891">
        <v>0</v>
      </c>
      <c r="V9891" t="s">
        <v>71</v>
      </c>
      <c r="W9891">
        <v>429</v>
      </c>
      <c r="X9891" t="s">
        <v>60</v>
      </c>
      <c r="Y9891" t="s">
        <v>72</v>
      </c>
      <c r="Z9891">
        <v>0</v>
      </c>
      <c r="AA9891">
        <v>474</v>
      </c>
      <c r="AB9891">
        <v>28496</v>
      </c>
      <c r="AC9891" t="s">
        <v>107</v>
      </c>
    </row>
    <row r="9892" spans="1:29" x14ac:dyDescent="0.3">
      <c r="A9892" s="1" t="s">
        <v>47</v>
      </c>
      <c r="B9892" t="s">
        <v>176</v>
      </c>
      <c r="C9892" t="s">
        <v>2512</v>
      </c>
      <c r="D9892" t="s">
        <v>178</v>
      </c>
      <c r="E9892">
        <v>5</v>
      </c>
      <c r="F9892" t="s">
        <v>99</v>
      </c>
      <c r="G9892" t="s">
        <v>950</v>
      </c>
      <c r="H9892" t="s">
        <v>35</v>
      </c>
      <c r="I9892" t="s">
        <v>771</v>
      </c>
      <c r="J9892" t="s">
        <v>6648</v>
      </c>
      <c r="K9892" t="s">
        <v>20886</v>
      </c>
      <c r="L9892" t="s">
        <v>20887</v>
      </c>
      <c r="M9892" t="s">
        <v>183</v>
      </c>
      <c r="N9892" t="s">
        <v>40</v>
      </c>
      <c r="O9892">
        <v>2573</v>
      </c>
      <c r="P9892">
        <v>5974</v>
      </c>
      <c r="Q9892" t="s">
        <v>95</v>
      </c>
      <c r="R9892">
        <v>979</v>
      </c>
      <c r="S9892" s="2">
        <v>45137</v>
      </c>
      <c r="T9892" t="s">
        <v>42</v>
      </c>
      <c r="U9892">
        <v>0</v>
      </c>
      <c r="V9892" t="s">
        <v>85</v>
      </c>
      <c r="W9892">
        <v>474</v>
      </c>
      <c r="X9892" t="s">
        <v>44</v>
      </c>
      <c r="Y9892" t="s">
        <v>72</v>
      </c>
      <c r="Z9892">
        <v>0</v>
      </c>
      <c r="AA9892">
        <v>15</v>
      </c>
      <c r="AB9892">
        <v>4470</v>
      </c>
      <c r="AC9892" t="s">
        <v>107</v>
      </c>
    </row>
    <row r="9893" spans="1:29" x14ac:dyDescent="0.3">
      <c r="A9893" s="1" t="s">
        <v>47</v>
      </c>
      <c r="B9893" t="s">
        <v>161</v>
      </c>
      <c r="C9893" t="s">
        <v>1434</v>
      </c>
      <c r="D9893" t="s">
        <v>50</v>
      </c>
      <c r="E9893">
        <v>10</v>
      </c>
      <c r="F9893" t="s">
        <v>64</v>
      </c>
      <c r="G9893" t="s">
        <v>433</v>
      </c>
      <c r="H9893" t="s">
        <v>35</v>
      </c>
      <c r="I9893" t="s">
        <v>53</v>
      </c>
      <c r="J9893" t="s">
        <v>928</v>
      </c>
      <c r="K9893" t="s">
        <v>20888</v>
      </c>
      <c r="L9893" t="s">
        <v>20889</v>
      </c>
      <c r="M9893" t="s">
        <v>1578</v>
      </c>
      <c r="N9893" t="s">
        <v>58</v>
      </c>
      <c r="O9893">
        <v>16675</v>
      </c>
      <c r="P9893">
        <v>20070</v>
      </c>
      <c r="Q9893" t="s">
        <v>41</v>
      </c>
      <c r="R9893">
        <v>735</v>
      </c>
      <c r="S9893" s="2">
        <v>45033</v>
      </c>
      <c r="T9893" s="2">
        <v>45054</v>
      </c>
      <c r="U9893">
        <v>0</v>
      </c>
      <c r="V9893" t="s">
        <v>43</v>
      </c>
      <c r="W9893">
        <v>684</v>
      </c>
      <c r="X9893" t="s">
        <v>60</v>
      </c>
      <c r="Y9893" t="s">
        <v>72</v>
      </c>
      <c r="Z9893">
        <v>2348</v>
      </c>
      <c r="AA9893">
        <v>909</v>
      </c>
      <c r="AB9893">
        <v>18753</v>
      </c>
      <c r="AC9893" t="s">
        <v>73</v>
      </c>
    </row>
    <row r="9894" spans="1:29" x14ac:dyDescent="0.3">
      <c r="A9894" s="1" t="s">
        <v>47</v>
      </c>
      <c r="B9894" t="s">
        <v>234</v>
      </c>
      <c r="C9894" t="s">
        <v>796</v>
      </c>
      <c r="D9894" t="s">
        <v>32</v>
      </c>
      <c r="E9894">
        <v>3</v>
      </c>
      <c r="F9894" t="s">
        <v>77</v>
      </c>
      <c r="G9894" t="s">
        <v>147</v>
      </c>
      <c r="H9894" t="s">
        <v>35</v>
      </c>
      <c r="I9894" t="s">
        <v>238</v>
      </c>
      <c r="J9894" t="s">
        <v>1722</v>
      </c>
      <c r="K9894" t="s">
        <v>20890</v>
      </c>
      <c r="L9894" t="s">
        <v>20891</v>
      </c>
      <c r="M9894" t="s">
        <v>810</v>
      </c>
      <c r="N9894" t="s">
        <v>84</v>
      </c>
      <c r="O9894">
        <v>13181</v>
      </c>
      <c r="P9894">
        <v>15937</v>
      </c>
      <c r="Q9894" t="s">
        <v>59</v>
      </c>
      <c r="R9894">
        <v>599</v>
      </c>
      <c r="S9894" s="2">
        <v>45097</v>
      </c>
      <c r="T9894" s="2">
        <v>45102</v>
      </c>
      <c r="U9894">
        <v>48026</v>
      </c>
      <c r="V9894" t="s">
        <v>71</v>
      </c>
      <c r="W9894">
        <v>812</v>
      </c>
      <c r="X9894" t="s">
        <v>60</v>
      </c>
      <c r="Y9894" t="s">
        <v>45</v>
      </c>
      <c r="Z9894">
        <v>0</v>
      </c>
      <c r="AA9894">
        <v>358</v>
      </c>
      <c r="AB9894">
        <v>13418</v>
      </c>
      <c r="AC9894" t="s">
        <v>73</v>
      </c>
    </row>
    <row r="9895" spans="1:29" x14ac:dyDescent="0.3">
      <c r="A9895" s="1" t="s">
        <v>29</v>
      </c>
      <c r="B9895" t="s">
        <v>62</v>
      </c>
      <c r="C9895" t="s">
        <v>4287</v>
      </c>
      <c r="D9895" t="s">
        <v>76</v>
      </c>
      <c r="E9895">
        <v>7</v>
      </c>
      <c r="F9895" t="s">
        <v>129</v>
      </c>
      <c r="G9895" t="s">
        <v>1528</v>
      </c>
      <c r="H9895" t="s">
        <v>79</v>
      </c>
      <c r="I9895" t="s">
        <v>2645</v>
      </c>
      <c r="J9895" t="s">
        <v>1600</v>
      </c>
      <c r="K9895" t="s">
        <v>20892</v>
      </c>
      <c r="L9895" t="s">
        <v>20893</v>
      </c>
      <c r="M9895" t="s">
        <v>70</v>
      </c>
      <c r="N9895" t="s">
        <v>94</v>
      </c>
      <c r="O9895">
        <v>12388</v>
      </c>
      <c r="P9895">
        <v>16301</v>
      </c>
      <c r="Q9895" t="s">
        <v>41</v>
      </c>
      <c r="R9895">
        <v>402</v>
      </c>
      <c r="S9895" s="2">
        <v>45260</v>
      </c>
      <c r="T9895" t="s">
        <v>42</v>
      </c>
      <c r="U9895">
        <v>0</v>
      </c>
      <c r="V9895" t="s">
        <v>106</v>
      </c>
      <c r="W9895">
        <v>723</v>
      </c>
      <c r="X9895" t="s">
        <v>44</v>
      </c>
      <c r="Y9895" t="s">
        <v>45</v>
      </c>
      <c r="Z9895">
        <v>0</v>
      </c>
      <c r="AA9895">
        <v>973</v>
      </c>
      <c r="AB9895">
        <v>13544</v>
      </c>
      <c r="AC9895" t="s">
        <v>73</v>
      </c>
    </row>
    <row r="9896" spans="1:29" x14ac:dyDescent="0.3">
      <c r="A9896" s="1" t="s">
        <v>29</v>
      </c>
      <c r="B9896" t="s">
        <v>86</v>
      </c>
      <c r="C9896" t="s">
        <v>1919</v>
      </c>
      <c r="D9896" t="s">
        <v>257</v>
      </c>
      <c r="E9896">
        <v>5</v>
      </c>
      <c r="F9896" t="s">
        <v>129</v>
      </c>
      <c r="G9896" t="s">
        <v>163</v>
      </c>
      <c r="H9896" t="s">
        <v>35</v>
      </c>
      <c r="I9896" t="s">
        <v>530</v>
      </c>
      <c r="J9896" t="s">
        <v>305</v>
      </c>
      <c r="K9896" t="s">
        <v>20894</v>
      </c>
      <c r="L9896" t="s">
        <v>20895</v>
      </c>
      <c r="M9896" t="s">
        <v>93</v>
      </c>
      <c r="N9896" t="s">
        <v>58</v>
      </c>
      <c r="O9896">
        <v>17124</v>
      </c>
      <c r="P9896">
        <v>20996</v>
      </c>
      <c r="Q9896" t="s">
        <v>59</v>
      </c>
      <c r="R9896">
        <v>672</v>
      </c>
      <c r="S9896" s="2">
        <v>44286</v>
      </c>
      <c r="T9896" s="2">
        <v>44298</v>
      </c>
      <c r="U9896">
        <v>46108</v>
      </c>
      <c r="V9896" t="s">
        <v>85</v>
      </c>
      <c r="W9896">
        <v>588</v>
      </c>
      <c r="X9896" t="s">
        <v>60</v>
      </c>
      <c r="Y9896" t="s">
        <v>72</v>
      </c>
      <c r="Z9896">
        <v>1220</v>
      </c>
      <c r="AA9896">
        <v>329</v>
      </c>
      <c r="AB9896">
        <v>18216</v>
      </c>
      <c r="AC9896" t="s">
        <v>46</v>
      </c>
    </row>
    <row r="9897" spans="1:29" x14ac:dyDescent="0.3">
      <c r="A9897" s="1" t="s">
        <v>47</v>
      </c>
      <c r="B9897" t="s">
        <v>153</v>
      </c>
      <c r="C9897" t="s">
        <v>877</v>
      </c>
      <c r="D9897" t="s">
        <v>155</v>
      </c>
      <c r="E9897">
        <v>1</v>
      </c>
      <c r="F9897" t="s">
        <v>129</v>
      </c>
      <c r="G9897" t="s">
        <v>944</v>
      </c>
      <c r="H9897" t="s">
        <v>79</v>
      </c>
      <c r="I9897" t="s">
        <v>336</v>
      </c>
      <c r="J9897" t="s">
        <v>1626</v>
      </c>
      <c r="K9897" t="s">
        <v>20896</v>
      </c>
      <c r="L9897" t="s">
        <v>20897</v>
      </c>
      <c r="M9897" t="s">
        <v>410</v>
      </c>
      <c r="N9897" t="s">
        <v>58</v>
      </c>
      <c r="O9897">
        <v>4784</v>
      </c>
      <c r="P9897">
        <v>7479</v>
      </c>
      <c r="Q9897" t="s">
        <v>59</v>
      </c>
      <c r="R9897">
        <v>68</v>
      </c>
      <c r="S9897" s="2">
        <v>44633</v>
      </c>
      <c r="T9897" s="2">
        <v>44634</v>
      </c>
      <c r="U9897">
        <v>38372</v>
      </c>
      <c r="V9897" t="s">
        <v>43</v>
      </c>
      <c r="W9897">
        <v>520</v>
      </c>
      <c r="X9897" t="s">
        <v>60</v>
      </c>
      <c r="Y9897" t="s">
        <v>45</v>
      </c>
      <c r="Z9897">
        <v>4437</v>
      </c>
      <c r="AA9897">
        <v>767</v>
      </c>
      <c r="AB9897">
        <v>7073</v>
      </c>
      <c r="AC9897" t="s">
        <v>107</v>
      </c>
    </row>
    <row r="9898" spans="1:29" x14ac:dyDescent="0.3">
      <c r="A9898" s="1" t="s">
        <v>29</v>
      </c>
      <c r="B9898" t="s">
        <v>541</v>
      </c>
      <c r="C9898" t="s">
        <v>3205</v>
      </c>
      <c r="D9898" t="s">
        <v>128</v>
      </c>
      <c r="E9898">
        <v>3</v>
      </c>
      <c r="F9898" t="s">
        <v>51</v>
      </c>
      <c r="G9898" t="s">
        <v>291</v>
      </c>
      <c r="H9898" t="s">
        <v>35</v>
      </c>
      <c r="I9898" t="s">
        <v>36</v>
      </c>
      <c r="J9898" t="s">
        <v>748</v>
      </c>
      <c r="K9898" t="s">
        <v>20898</v>
      </c>
      <c r="L9898" t="s">
        <v>20899</v>
      </c>
      <c r="M9898" t="s">
        <v>563</v>
      </c>
      <c r="N9898" t="s">
        <v>40</v>
      </c>
      <c r="O9898">
        <v>7466</v>
      </c>
      <c r="P9898">
        <v>10141</v>
      </c>
      <c r="Q9898" t="s">
        <v>59</v>
      </c>
      <c r="R9898">
        <v>362</v>
      </c>
      <c r="S9898" s="2">
        <v>44724</v>
      </c>
      <c r="T9898" t="s">
        <v>42</v>
      </c>
      <c r="U9898">
        <v>42834</v>
      </c>
      <c r="V9898" t="s">
        <v>43</v>
      </c>
      <c r="W9898">
        <v>730</v>
      </c>
      <c r="X9898" t="s">
        <v>44</v>
      </c>
      <c r="Y9898" t="s">
        <v>45</v>
      </c>
      <c r="Z9898">
        <v>0</v>
      </c>
      <c r="AA9898">
        <v>86</v>
      </c>
      <c r="AB9898">
        <v>8053</v>
      </c>
      <c r="AC9898" t="s">
        <v>46</v>
      </c>
    </row>
    <row r="9899" spans="1:29" x14ac:dyDescent="0.3">
      <c r="A9899" s="1" t="s">
        <v>47</v>
      </c>
      <c r="B9899" t="s">
        <v>48</v>
      </c>
      <c r="C9899" t="s">
        <v>215</v>
      </c>
      <c r="D9899" t="s">
        <v>98</v>
      </c>
      <c r="E9899">
        <v>10</v>
      </c>
      <c r="F9899" t="s">
        <v>186</v>
      </c>
      <c r="G9899" t="s">
        <v>187</v>
      </c>
      <c r="H9899" t="s">
        <v>79</v>
      </c>
      <c r="I9899" t="s">
        <v>827</v>
      </c>
      <c r="J9899" t="s">
        <v>481</v>
      </c>
      <c r="K9899" t="s">
        <v>20900</v>
      </c>
      <c r="L9899" t="s">
        <v>20901</v>
      </c>
      <c r="M9899" t="s">
        <v>648</v>
      </c>
      <c r="N9899" t="s">
        <v>58</v>
      </c>
      <c r="O9899">
        <v>12851</v>
      </c>
      <c r="P9899">
        <v>15591</v>
      </c>
      <c r="Q9899" t="s">
        <v>41</v>
      </c>
      <c r="R9899">
        <v>697</v>
      </c>
      <c r="S9899" s="2">
        <v>44984</v>
      </c>
      <c r="T9899" t="s">
        <v>42</v>
      </c>
      <c r="U9899">
        <v>0</v>
      </c>
      <c r="V9899" t="s">
        <v>43</v>
      </c>
      <c r="W9899">
        <v>482</v>
      </c>
      <c r="X9899" t="s">
        <v>44</v>
      </c>
      <c r="Y9899" t="s">
        <v>61</v>
      </c>
      <c r="Z9899">
        <v>4392</v>
      </c>
      <c r="AA9899">
        <v>983</v>
      </c>
      <c r="AB9899">
        <v>14579</v>
      </c>
      <c r="AC9899" t="s">
        <v>73</v>
      </c>
    </row>
    <row r="9900" spans="1:29" x14ac:dyDescent="0.3">
      <c r="A9900" s="1" t="s">
        <v>29</v>
      </c>
      <c r="B9900" t="s">
        <v>86</v>
      </c>
      <c r="C9900" t="s">
        <v>1312</v>
      </c>
      <c r="D9900" t="s">
        <v>155</v>
      </c>
      <c r="E9900">
        <v>2</v>
      </c>
      <c r="F9900" t="s">
        <v>77</v>
      </c>
      <c r="G9900" t="s">
        <v>932</v>
      </c>
      <c r="H9900" t="s">
        <v>35</v>
      </c>
      <c r="I9900" t="s">
        <v>412</v>
      </c>
      <c r="J9900" t="s">
        <v>3442</v>
      </c>
      <c r="K9900" t="s">
        <v>20902</v>
      </c>
      <c r="L9900" t="s">
        <v>20903</v>
      </c>
      <c r="M9900" t="s">
        <v>1691</v>
      </c>
      <c r="N9900" t="s">
        <v>58</v>
      </c>
      <c r="O9900">
        <v>24781</v>
      </c>
      <c r="P9900">
        <v>27500</v>
      </c>
      <c r="Q9900" t="s">
        <v>59</v>
      </c>
      <c r="R9900">
        <v>286</v>
      </c>
      <c r="S9900" s="2">
        <v>45359</v>
      </c>
      <c r="T9900" t="s">
        <v>42</v>
      </c>
      <c r="U9900">
        <v>44127</v>
      </c>
      <c r="V9900" t="s">
        <v>106</v>
      </c>
      <c r="W9900">
        <v>799</v>
      </c>
      <c r="X9900" t="s">
        <v>44</v>
      </c>
      <c r="Y9900" t="s">
        <v>61</v>
      </c>
      <c r="Z9900">
        <v>3554</v>
      </c>
      <c r="AA9900">
        <v>505</v>
      </c>
      <c r="AB9900">
        <v>25200</v>
      </c>
      <c r="AC9900" t="s">
        <v>73</v>
      </c>
    </row>
    <row r="9901" spans="1:29" x14ac:dyDescent="0.3">
      <c r="A9901" s="1" t="s">
        <v>29</v>
      </c>
      <c r="B9901" t="s">
        <v>541</v>
      </c>
      <c r="C9901" t="s">
        <v>1190</v>
      </c>
      <c r="D9901" t="s">
        <v>178</v>
      </c>
      <c r="E9901">
        <v>7</v>
      </c>
      <c r="F9901" t="s">
        <v>271</v>
      </c>
      <c r="G9901" t="s">
        <v>689</v>
      </c>
      <c r="H9901" t="s">
        <v>79</v>
      </c>
      <c r="I9901" t="s">
        <v>1295</v>
      </c>
      <c r="J9901" t="s">
        <v>1873</v>
      </c>
      <c r="K9901" t="s">
        <v>20904</v>
      </c>
      <c r="L9901" t="s">
        <v>20905</v>
      </c>
      <c r="M9901" t="s">
        <v>3258</v>
      </c>
      <c r="N9901" t="s">
        <v>94</v>
      </c>
      <c r="O9901">
        <v>17188</v>
      </c>
      <c r="P9901">
        <v>20390</v>
      </c>
      <c r="Q9901" t="s">
        <v>59</v>
      </c>
      <c r="R9901">
        <v>358</v>
      </c>
      <c r="S9901" s="2">
        <v>45264</v>
      </c>
      <c r="T9901" t="s">
        <v>42</v>
      </c>
      <c r="U9901">
        <v>36390</v>
      </c>
      <c r="V9901" t="s">
        <v>71</v>
      </c>
      <c r="W9901">
        <v>800</v>
      </c>
      <c r="X9901" t="s">
        <v>44</v>
      </c>
      <c r="Y9901" t="s">
        <v>45</v>
      </c>
      <c r="Z9901">
        <v>0</v>
      </c>
      <c r="AA9901">
        <v>677</v>
      </c>
      <c r="AB9901">
        <v>17925</v>
      </c>
      <c r="AC9901" t="s">
        <v>107</v>
      </c>
    </row>
    <row r="9902" spans="1:29" x14ac:dyDescent="0.3">
      <c r="A9902" s="1" t="s">
        <v>29</v>
      </c>
      <c r="B9902" t="s">
        <v>74</v>
      </c>
      <c r="C9902" t="s">
        <v>1007</v>
      </c>
      <c r="D9902" t="s">
        <v>257</v>
      </c>
      <c r="E9902">
        <v>4</v>
      </c>
      <c r="F9902" t="s">
        <v>271</v>
      </c>
      <c r="G9902" t="s">
        <v>272</v>
      </c>
      <c r="H9902" t="s">
        <v>35</v>
      </c>
      <c r="I9902" t="s">
        <v>1480</v>
      </c>
      <c r="J9902" t="s">
        <v>4574</v>
      </c>
      <c r="K9902" t="s">
        <v>20906</v>
      </c>
      <c r="L9902" t="s">
        <v>6815</v>
      </c>
      <c r="M9902" t="s">
        <v>842</v>
      </c>
      <c r="N9902" t="s">
        <v>94</v>
      </c>
      <c r="O9902">
        <v>2769</v>
      </c>
      <c r="P9902">
        <v>5019</v>
      </c>
      <c r="Q9902" t="s">
        <v>41</v>
      </c>
      <c r="R9902">
        <v>896</v>
      </c>
      <c r="S9902" s="2">
        <v>44697</v>
      </c>
      <c r="T9902" t="s">
        <v>42</v>
      </c>
      <c r="U9902">
        <v>0</v>
      </c>
      <c r="V9902" t="s">
        <v>43</v>
      </c>
      <c r="W9902">
        <v>455</v>
      </c>
      <c r="X9902" t="s">
        <v>44</v>
      </c>
      <c r="Y9902" t="s">
        <v>72</v>
      </c>
      <c r="Z9902">
        <v>0</v>
      </c>
      <c r="AA9902">
        <v>68</v>
      </c>
      <c r="AB9902">
        <v>4617</v>
      </c>
      <c r="AC9902" t="s">
        <v>73</v>
      </c>
    </row>
    <row r="9903" spans="1:29" x14ac:dyDescent="0.3">
      <c r="A9903" s="1" t="s">
        <v>29</v>
      </c>
      <c r="B9903" t="s">
        <v>86</v>
      </c>
      <c r="C9903" t="s">
        <v>354</v>
      </c>
      <c r="D9903" t="s">
        <v>50</v>
      </c>
      <c r="E9903">
        <v>8</v>
      </c>
      <c r="F9903" t="s">
        <v>129</v>
      </c>
      <c r="G9903" t="s">
        <v>944</v>
      </c>
      <c r="H9903" t="s">
        <v>35</v>
      </c>
      <c r="I9903" t="s">
        <v>3809</v>
      </c>
      <c r="J9903" t="s">
        <v>6379</v>
      </c>
      <c r="K9903">
        <v>2109932512</v>
      </c>
      <c r="L9903" t="s">
        <v>20907</v>
      </c>
      <c r="M9903" t="s">
        <v>1015</v>
      </c>
      <c r="N9903" t="s">
        <v>40</v>
      </c>
      <c r="O9903">
        <v>22383</v>
      </c>
      <c r="P9903">
        <v>25897</v>
      </c>
      <c r="Q9903" t="s">
        <v>95</v>
      </c>
      <c r="R9903">
        <v>677</v>
      </c>
      <c r="S9903" s="2">
        <v>45013</v>
      </c>
      <c r="T9903" s="2">
        <v>45022</v>
      </c>
      <c r="U9903">
        <v>0</v>
      </c>
      <c r="V9903" t="s">
        <v>106</v>
      </c>
      <c r="W9903">
        <v>444</v>
      </c>
      <c r="X9903" t="s">
        <v>60</v>
      </c>
      <c r="Y9903" t="s">
        <v>61</v>
      </c>
      <c r="Z9903">
        <v>0</v>
      </c>
      <c r="AA9903">
        <v>819</v>
      </c>
      <c r="AB9903">
        <v>22454</v>
      </c>
      <c r="AC9903" t="s">
        <v>46</v>
      </c>
    </row>
    <row r="9904" spans="1:29" x14ac:dyDescent="0.3">
      <c r="A9904" s="1" t="s">
        <v>47</v>
      </c>
      <c r="B9904" t="s">
        <v>117</v>
      </c>
      <c r="C9904" t="s">
        <v>512</v>
      </c>
      <c r="D9904" t="s">
        <v>32</v>
      </c>
      <c r="E9904">
        <v>6</v>
      </c>
      <c r="F9904" t="s">
        <v>33</v>
      </c>
      <c r="G9904" t="s">
        <v>179</v>
      </c>
      <c r="H9904" t="s">
        <v>79</v>
      </c>
      <c r="I9904" t="s">
        <v>2620</v>
      </c>
      <c r="J9904" t="s">
        <v>2718</v>
      </c>
      <c r="K9904" t="s">
        <v>20908</v>
      </c>
      <c r="L9904" t="s">
        <v>20909</v>
      </c>
      <c r="M9904" t="s">
        <v>925</v>
      </c>
      <c r="N9904" t="s">
        <v>84</v>
      </c>
      <c r="O9904">
        <v>3502</v>
      </c>
      <c r="P9904">
        <v>5634</v>
      </c>
      <c r="Q9904" t="s">
        <v>59</v>
      </c>
      <c r="R9904">
        <v>166</v>
      </c>
      <c r="S9904" s="2">
        <v>44514</v>
      </c>
      <c r="T9904" t="s">
        <v>42</v>
      </c>
      <c r="U9904">
        <v>8160</v>
      </c>
      <c r="V9904" t="s">
        <v>106</v>
      </c>
      <c r="W9904">
        <v>443</v>
      </c>
      <c r="X9904" t="s">
        <v>44</v>
      </c>
      <c r="Y9904" t="s">
        <v>61</v>
      </c>
      <c r="Z9904">
        <v>0</v>
      </c>
      <c r="AA9904">
        <v>319</v>
      </c>
      <c r="AB9904">
        <v>5153</v>
      </c>
      <c r="AC9904" t="s">
        <v>73</v>
      </c>
    </row>
    <row r="9905" spans="1:29" x14ac:dyDescent="0.3">
      <c r="A9905" s="1" t="s">
        <v>47</v>
      </c>
      <c r="B9905" t="s">
        <v>234</v>
      </c>
      <c r="C9905" t="s">
        <v>1588</v>
      </c>
      <c r="D9905" t="s">
        <v>110</v>
      </c>
      <c r="E9905">
        <v>9</v>
      </c>
      <c r="F9905" t="s">
        <v>33</v>
      </c>
      <c r="G9905" t="s">
        <v>139</v>
      </c>
      <c r="H9905" t="s">
        <v>79</v>
      </c>
      <c r="I9905" t="s">
        <v>3221</v>
      </c>
      <c r="J9905" t="s">
        <v>6710</v>
      </c>
      <c r="K9905">
        <f>1-717-780-4780</f>
        <v>-6276</v>
      </c>
      <c r="L9905" t="s">
        <v>20910</v>
      </c>
      <c r="M9905" t="s">
        <v>984</v>
      </c>
      <c r="N9905" t="s">
        <v>40</v>
      </c>
      <c r="O9905">
        <v>24804</v>
      </c>
      <c r="P9905">
        <v>29516</v>
      </c>
      <c r="Q9905" t="s">
        <v>95</v>
      </c>
      <c r="R9905">
        <v>770</v>
      </c>
      <c r="S9905" s="2">
        <v>44377</v>
      </c>
      <c r="T9905" t="s">
        <v>42</v>
      </c>
      <c r="U9905">
        <v>0</v>
      </c>
      <c r="V9905" t="s">
        <v>85</v>
      </c>
      <c r="W9905">
        <v>843</v>
      </c>
      <c r="X9905" t="s">
        <v>44</v>
      </c>
      <c r="Y9905" t="s">
        <v>61</v>
      </c>
      <c r="Z9905">
        <v>0</v>
      </c>
      <c r="AA9905">
        <v>772</v>
      </c>
      <c r="AB9905">
        <v>27688</v>
      </c>
      <c r="AC9905" t="s">
        <v>107</v>
      </c>
    </row>
    <row r="9906" spans="1:29" x14ac:dyDescent="0.3">
      <c r="A9906" s="1" t="s">
        <v>47</v>
      </c>
      <c r="B9906" t="s">
        <v>161</v>
      </c>
      <c r="C9906" t="s">
        <v>2203</v>
      </c>
      <c r="D9906" t="s">
        <v>178</v>
      </c>
      <c r="E9906">
        <v>7</v>
      </c>
      <c r="F9906" t="s">
        <v>271</v>
      </c>
      <c r="G9906" t="s">
        <v>689</v>
      </c>
      <c r="H9906" t="s">
        <v>79</v>
      </c>
      <c r="I9906" t="s">
        <v>238</v>
      </c>
      <c r="J9906" t="s">
        <v>13768</v>
      </c>
      <c r="K9906" t="s">
        <v>20911</v>
      </c>
      <c r="L9906" t="s">
        <v>20912</v>
      </c>
      <c r="M9906" t="s">
        <v>2373</v>
      </c>
      <c r="N9906" t="s">
        <v>94</v>
      </c>
      <c r="O9906">
        <v>28080</v>
      </c>
      <c r="P9906">
        <v>31280</v>
      </c>
      <c r="Q9906" t="s">
        <v>59</v>
      </c>
      <c r="R9906">
        <v>855</v>
      </c>
      <c r="S9906" s="2">
        <v>44923</v>
      </c>
      <c r="T9906" t="s">
        <v>42</v>
      </c>
      <c r="U9906">
        <v>7607</v>
      </c>
      <c r="V9906" t="s">
        <v>85</v>
      </c>
      <c r="W9906">
        <v>682</v>
      </c>
      <c r="X9906" t="s">
        <v>44</v>
      </c>
      <c r="Y9906" t="s">
        <v>45</v>
      </c>
      <c r="Z9906">
        <v>0</v>
      </c>
      <c r="AA9906">
        <v>436</v>
      </c>
      <c r="AB9906">
        <v>28094</v>
      </c>
      <c r="AC9906" t="s">
        <v>46</v>
      </c>
    </row>
    <row r="9907" spans="1:29" x14ac:dyDescent="0.3">
      <c r="A9907" s="1" t="s">
        <v>47</v>
      </c>
      <c r="B9907" t="s">
        <v>117</v>
      </c>
      <c r="C9907" t="s">
        <v>920</v>
      </c>
      <c r="D9907" t="s">
        <v>185</v>
      </c>
      <c r="E9907">
        <v>2</v>
      </c>
      <c r="F9907" t="s">
        <v>99</v>
      </c>
      <c r="G9907" t="s">
        <v>950</v>
      </c>
      <c r="H9907" t="s">
        <v>79</v>
      </c>
      <c r="I9907" t="s">
        <v>4922</v>
      </c>
      <c r="J9907" t="s">
        <v>3919</v>
      </c>
      <c r="K9907" t="s">
        <v>20913</v>
      </c>
      <c r="L9907" t="s">
        <v>20914</v>
      </c>
      <c r="M9907" t="s">
        <v>1301</v>
      </c>
      <c r="N9907" t="s">
        <v>40</v>
      </c>
      <c r="O9907">
        <v>11053</v>
      </c>
      <c r="P9907">
        <v>14220</v>
      </c>
      <c r="Q9907" t="s">
        <v>41</v>
      </c>
      <c r="R9907">
        <v>128</v>
      </c>
      <c r="S9907" s="2">
        <v>44515</v>
      </c>
      <c r="T9907" t="s">
        <v>42</v>
      </c>
      <c r="U9907">
        <v>0</v>
      </c>
      <c r="V9907" t="s">
        <v>71</v>
      </c>
      <c r="W9907">
        <v>725</v>
      </c>
      <c r="X9907" t="s">
        <v>44</v>
      </c>
      <c r="Y9907" t="s">
        <v>61</v>
      </c>
      <c r="Z9907">
        <v>0</v>
      </c>
      <c r="AA9907">
        <v>153</v>
      </c>
      <c r="AB9907">
        <v>13347</v>
      </c>
      <c r="AC9907" t="s">
        <v>107</v>
      </c>
    </row>
    <row r="9908" spans="1:29" x14ac:dyDescent="0.3">
      <c r="A9908" s="1" t="s">
        <v>29</v>
      </c>
      <c r="B9908" t="s">
        <v>30</v>
      </c>
      <c r="C9908" t="s">
        <v>1393</v>
      </c>
      <c r="D9908" t="s">
        <v>169</v>
      </c>
      <c r="E9908">
        <v>3</v>
      </c>
      <c r="F9908" t="s">
        <v>271</v>
      </c>
      <c r="G9908" t="s">
        <v>715</v>
      </c>
      <c r="H9908" t="s">
        <v>79</v>
      </c>
      <c r="I9908" t="s">
        <v>2994</v>
      </c>
      <c r="J9908" t="s">
        <v>2882</v>
      </c>
      <c r="K9908" t="s">
        <v>20915</v>
      </c>
      <c r="L9908" t="s">
        <v>20916</v>
      </c>
      <c r="M9908" t="s">
        <v>1307</v>
      </c>
      <c r="N9908" t="s">
        <v>94</v>
      </c>
      <c r="O9908">
        <v>11515</v>
      </c>
      <c r="P9908">
        <v>16290</v>
      </c>
      <c r="Q9908" t="s">
        <v>95</v>
      </c>
      <c r="R9908">
        <v>514</v>
      </c>
      <c r="S9908" s="2">
        <v>44925</v>
      </c>
      <c r="T9908" s="2">
        <v>44938</v>
      </c>
      <c r="U9908">
        <v>0</v>
      </c>
      <c r="V9908" t="s">
        <v>85</v>
      </c>
      <c r="W9908">
        <v>601</v>
      </c>
      <c r="X9908" t="s">
        <v>60</v>
      </c>
      <c r="Y9908" t="s">
        <v>72</v>
      </c>
      <c r="Z9908">
        <v>0</v>
      </c>
      <c r="AA9908">
        <v>125</v>
      </c>
      <c r="AB9908">
        <v>13574</v>
      </c>
      <c r="AC9908" t="s">
        <v>107</v>
      </c>
    </row>
    <row r="9909" spans="1:29" x14ac:dyDescent="0.3">
      <c r="A9909" s="1" t="s">
        <v>47</v>
      </c>
      <c r="B9909" t="s">
        <v>592</v>
      </c>
      <c r="C9909" t="s">
        <v>1350</v>
      </c>
      <c r="D9909" t="s">
        <v>178</v>
      </c>
      <c r="E9909">
        <v>4</v>
      </c>
      <c r="F9909" t="s">
        <v>99</v>
      </c>
      <c r="G9909" t="s">
        <v>1638</v>
      </c>
      <c r="H9909" t="s">
        <v>35</v>
      </c>
      <c r="I9909" t="s">
        <v>9088</v>
      </c>
      <c r="J9909" t="s">
        <v>102</v>
      </c>
      <c r="K9909" t="s">
        <v>20917</v>
      </c>
      <c r="L9909" t="s">
        <v>20918</v>
      </c>
      <c r="M9909" t="s">
        <v>1449</v>
      </c>
      <c r="N9909" t="s">
        <v>94</v>
      </c>
      <c r="O9909">
        <v>16971</v>
      </c>
      <c r="P9909">
        <v>21588</v>
      </c>
      <c r="Q9909" t="s">
        <v>95</v>
      </c>
      <c r="R9909">
        <v>914</v>
      </c>
      <c r="S9909" s="2">
        <v>45072</v>
      </c>
      <c r="T9909" t="s">
        <v>42</v>
      </c>
      <c r="U9909">
        <v>0</v>
      </c>
      <c r="V9909" t="s">
        <v>85</v>
      </c>
      <c r="W9909">
        <v>415</v>
      </c>
      <c r="X9909" t="s">
        <v>44</v>
      </c>
      <c r="Y9909" t="s">
        <v>61</v>
      </c>
      <c r="Z9909">
        <v>0</v>
      </c>
      <c r="AA9909">
        <v>169</v>
      </c>
      <c r="AB9909">
        <v>17678</v>
      </c>
      <c r="AC9909" t="s">
        <v>73</v>
      </c>
    </row>
    <row r="9910" spans="1:29" x14ac:dyDescent="0.3">
      <c r="A9910" s="1" t="s">
        <v>29</v>
      </c>
      <c r="B9910" t="s">
        <v>62</v>
      </c>
      <c r="C9910" t="s">
        <v>5704</v>
      </c>
      <c r="D9910" t="s">
        <v>138</v>
      </c>
      <c r="E9910">
        <v>8</v>
      </c>
      <c r="F9910" t="s">
        <v>64</v>
      </c>
      <c r="G9910" t="s">
        <v>1599</v>
      </c>
      <c r="H9910" t="s">
        <v>35</v>
      </c>
      <c r="I9910" t="s">
        <v>238</v>
      </c>
      <c r="J9910" t="s">
        <v>726</v>
      </c>
      <c r="K9910" t="s">
        <v>20919</v>
      </c>
      <c r="L9910" t="s">
        <v>20920</v>
      </c>
      <c r="M9910" t="s">
        <v>1976</v>
      </c>
      <c r="N9910" t="s">
        <v>94</v>
      </c>
      <c r="O9910">
        <v>12100</v>
      </c>
      <c r="P9910">
        <v>16661</v>
      </c>
      <c r="Q9910" t="s">
        <v>41</v>
      </c>
      <c r="R9910">
        <v>657</v>
      </c>
      <c r="S9910" s="2">
        <v>44886</v>
      </c>
      <c r="T9910" s="2">
        <v>44896</v>
      </c>
      <c r="U9910">
        <v>0</v>
      </c>
      <c r="V9910" t="s">
        <v>106</v>
      </c>
      <c r="W9910">
        <v>797</v>
      </c>
      <c r="X9910" t="s">
        <v>60</v>
      </c>
      <c r="Y9910" t="s">
        <v>45</v>
      </c>
      <c r="Z9910">
        <v>0</v>
      </c>
      <c r="AA9910">
        <v>24</v>
      </c>
      <c r="AB9910">
        <v>16207</v>
      </c>
      <c r="AC9910" t="s">
        <v>73</v>
      </c>
    </row>
    <row r="9911" spans="1:29" x14ac:dyDescent="0.3">
      <c r="A9911" s="1" t="s">
        <v>47</v>
      </c>
      <c r="B9911" t="s">
        <v>48</v>
      </c>
      <c r="C9911" t="s">
        <v>1559</v>
      </c>
      <c r="D9911" t="s">
        <v>387</v>
      </c>
      <c r="E9911">
        <v>6</v>
      </c>
      <c r="F9911" t="s">
        <v>77</v>
      </c>
      <c r="G9911" t="s">
        <v>932</v>
      </c>
      <c r="H9911" t="s">
        <v>79</v>
      </c>
      <c r="I9911" t="s">
        <v>889</v>
      </c>
      <c r="J9911" t="s">
        <v>1171</v>
      </c>
      <c r="K9911" t="s">
        <v>20921</v>
      </c>
      <c r="L9911" t="s">
        <v>20922</v>
      </c>
      <c r="M9911" t="s">
        <v>2261</v>
      </c>
      <c r="N9911" t="s">
        <v>40</v>
      </c>
      <c r="O9911">
        <v>16736</v>
      </c>
      <c r="P9911">
        <v>21270</v>
      </c>
      <c r="Q9911" t="s">
        <v>95</v>
      </c>
      <c r="R9911">
        <v>105</v>
      </c>
      <c r="S9911" s="2">
        <v>44865</v>
      </c>
      <c r="T9911" t="s">
        <v>42</v>
      </c>
      <c r="U9911">
        <v>0</v>
      </c>
      <c r="V9911" t="s">
        <v>85</v>
      </c>
      <c r="W9911">
        <v>836</v>
      </c>
      <c r="X9911" t="s">
        <v>44</v>
      </c>
      <c r="Y9911" t="s">
        <v>61</v>
      </c>
      <c r="Z9911">
        <v>0</v>
      </c>
      <c r="AA9911">
        <v>634</v>
      </c>
      <c r="AB9911">
        <v>20045</v>
      </c>
      <c r="AC9911" t="s">
        <v>46</v>
      </c>
    </row>
    <row r="9912" spans="1:29" x14ac:dyDescent="0.3">
      <c r="A9912" s="1" t="s">
        <v>29</v>
      </c>
      <c r="B9912" t="s">
        <v>541</v>
      </c>
      <c r="C9912" t="s">
        <v>557</v>
      </c>
      <c r="D9912" t="s">
        <v>155</v>
      </c>
      <c r="E9912">
        <v>8</v>
      </c>
      <c r="F9912" t="s">
        <v>51</v>
      </c>
      <c r="G9912" t="s">
        <v>237</v>
      </c>
      <c r="H9912" t="s">
        <v>79</v>
      </c>
      <c r="I9912" t="s">
        <v>735</v>
      </c>
      <c r="J9912" t="s">
        <v>224</v>
      </c>
      <c r="K9912" t="s">
        <v>20923</v>
      </c>
      <c r="L9912" t="s">
        <v>20924</v>
      </c>
      <c r="M9912" t="s">
        <v>1715</v>
      </c>
      <c r="N9912" t="s">
        <v>40</v>
      </c>
      <c r="O9912">
        <v>23210</v>
      </c>
      <c r="P9912">
        <v>25842</v>
      </c>
      <c r="Q9912" t="s">
        <v>41</v>
      </c>
      <c r="R9912">
        <v>762</v>
      </c>
      <c r="S9912" s="2">
        <v>44578</v>
      </c>
      <c r="T9912" s="2">
        <v>44582</v>
      </c>
      <c r="U9912">
        <v>0</v>
      </c>
      <c r="V9912" t="s">
        <v>85</v>
      </c>
      <c r="W9912">
        <v>539</v>
      </c>
      <c r="X9912" t="s">
        <v>60</v>
      </c>
      <c r="Y9912" t="s">
        <v>45</v>
      </c>
      <c r="Z9912">
        <v>0</v>
      </c>
      <c r="AA9912">
        <v>711</v>
      </c>
      <c r="AB9912">
        <v>23346</v>
      </c>
      <c r="AC9912" t="s">
        <v>73</v>
      </c>
    </row>
    <row r="9913" spans="1:29" x14ac:dyDescent="0.3">
      <c r="A9913" s="1" t="s">
        <v>29</v>
      </c>
      <c r="B9913" t="s">
        <v>228</v>
      </c>
      <c r="C9913" t="s">
        <v>3751</v>
      </c>
      <c r="D9913" t="s">
        <v>128</v>
      </c>
      <c r="E9913">
        <v>10</v>
      </c>
      <c r="F9913" t="s">
        <v>186</v>
      </c>
      <c r="G9913" t="s">
        <v>187</v>
      </c>
      <c r="H9913" t="s">
        <v>35</v>
      </c>
      <c r="I9913" t="s">
        <v>990</v>
      </c>
      <c r="J9913" t="s">
        <v>1414</v>
      </c>
      <c r="K9913" t="s">
        <v>20925</v>
      </c>
      <c r="L9913" t="s">
        <v>20926</v>
      </c>
      <c r="M9913" t="s">
        <v>487</v>
      </c>
      <c r="N9913" t="s">
        <v>94</v>
      </c>
      <c r="O9913">
        <v>2894</v>
      </c>
      <c r="P9913">
        <v>6348</v>
      </c>
      <c r="Q9913" t="s">
        <v>59</v>
      </c>
      <c r="R9913">
        <v>875</v>
      </c>
      <c r="S9913" s="2">
        <v>44419</v>
      </c>
      <c r="T9913" s="2">
        <v>44420</v>
      </c>
      <c r="U9913">
        <v>25163</v>
      </c>
      <c r="V9913" t="s">
        <v>106</v>
      </c>
      <c r="W9913">
        <v>674</v>
      </c>
      <c r="X9913" t="s">
        <v>60</v>
      </c>
      <c r="Y9913" t="s">
        <v>61</v>
      </c>
      <c r="Z9913">
        <v>0</v>
      </c>
      <c r="AA9913">
        <v>216</v>
      </c>
      <c r="AB9913">
        <v>3780</v>
      </c>
      <c r="AC9913" t="s">
        <v>107</v>
      </c>
    </row>
    <row r="9914" spans="1:29" x14ac:dyDescent="0.3">
      <c r="A9914" s="1" t="s">
        <v>29</v>
      </c>
      <c r="B9914" t="s">
        <v>96</v>
      </c>
      <c r="C9914" t="s">
        <v>1709</v>
      </c>
      <c r="D9914" t="s">
        <v>236</v>
      </c>
      <c r="E9914">
        <v>5</v>
      </c>
      <c r="F9914" t="s">
        <v>221</v>
      </c>
      <c r="G9914" t="s">
        <v>1989</v>
      </c>
      <c r="H9914" t="s">
        <v>79</v>
      </c>
      <c r="I9914" t="s">
        <v>626</v>
      </c>
      <c r="J9914" t="s">
        <v>1166</v>
      </c>
      <c r="K9914" t="s">
        <v>20927</v>
      </c>
      <c r="L9914" t="s">
        <v>20928</v>
      </c>
      <c r="M9914" t="s">
        <v>105</v>
      </c>
      <c r="N9914" t="s">
        <v>94</v>
      </c>
      <c r="O9914">
        <v>16960</v>
      </c>
      <c r="P9914">
        <v>21352</v>
      </c>
      <c r="Q9914" t="s">
        <v>41</v>
      </c>
      <c r="R9914">
        <v>587</v>
      </c>
      <c r="S9914" s="2">
        <v>45240</v>
      </c>
      <c r="T9914" s="2">
        <v>45254</v>
      </c>
      <c r="U9914">
        <v>0</v>
      </c>
      <c r="V9914" t="s">
        <v>106</v>
      </c>
      <c r="W9914">
        <v>401</v>
      </c>
      <c r="X9914" t="s">
        <v>60</v>
      </c>
      <c r="Y9914" t="s">
        <v>45</v>
      </c>
      <c r="Z9914">
        <v>0</v>
      </c>
      <c r="AA9914">
        <v>724</v>
      </c>
      <c r="AB9914">
        <v>20195</v>
      </c>
      <c r="AC9914" t="s">
        <v>73</v>
      </c>
    </row>
    <row r="9915" spans="1:29" x14ac:dyDescent="0.3">
      <c r="A9915" s="1" t="s">
        <v>29</v>
      </c>
      <c r="B9915" t="s">
        <v>327</v>
      </c>
      <c r="C9915" t="s">
        <v>1383</v>
      </c>
      <c r="D9915" t="s">
        <v>76</v>
      </c>
      <c r="E9915">
        <v>7</v>
      </c>
      <c r="F9915" t="s">
        <v>129</v>
      </c>
      <c r="G9915" t="s">
        <v>944</v>
      </c>
      <c r="H9915" t="s">
        <v>79</v>
      </c>
      <c r="I9915" t="s">
        <v>2684</v>
      </c>
      <c r="J9915" t="s">
        <v>6672</v>
      </c>
      <c r="K9915" t="s">
        <v>20929</v>
      </c>
      <c r="L9915" t="s">
        <v>20930</v>
      </c>
      <c r="M9915" t="s">
        <v>1023</v>
      </c>
      <c r="N9915" t="s">
        <v>94</v>
      </c>
      <c r="O9915">
        <v>25713</v>
      </c>
      <c r="P9915">
        <v>29318</v>
      </c>
      <c r="Q9915" t="s">
        <v>59</v>
      </c>
      <c r="R9915">
        <v>711</v>
      </c>
      <c r="S9915" s="2">
        <v>44593</v>
      </c>
      <c r="T9915" s="2">
        <v>44597</v>
      </c>
      <c r="U9915">
        <v>8552</v>
      </c>
      <c r="V9915" t="s">
        <v>106</v>
      </c>
      <c r="W9915">
        <v>570</v>
      </c>
      <c r="X9915" t="s">
        <v>60</v>
      </c>
      <c r="Y9915" t="s">
        <v>61</v>
      </c>
      <c r="Z9915">
        <v>0</v>
      </c>
      <c r="AA9915">
        <v>562</v>
      </c>
      <c r="AB9915">
        <v>26234</v>
      </c>
      <c r="AC9915" t="s">
        <v>46</v>
      </c>
    </row>
    <row r="9916" spans="1:29" x14ac:dyDescent="0.3">
      <c r="A9916" s="1" t="s">
        <v>47</v>
      </c>
      <c r="B9916" t="s">
        <v>48</v>
      </c>
      <c r="C9916" t="s">
        <v>1236</v>
      </c>
      <c r="D9916" t="s">
        <v>119</v>
      </c>
      <c r="E9916">
        <v>7</v>
      </c>
      <c r="F9916" t="s">
        <v>271</v>
      </c>
      <c r="G9916" t="s">
        <v>1298</v>
      </c>
      <c r="H9916" t="s">
        <v>79</v>
      </c>
      <c r="I9916" t="s">
        <v>2855</v>
      </c>
      <c r="J9916" t="s">
        <v>2286</v>
      </c>
      <c r="K9916" t="s">
        <v>20931</v>
      </c>
      <c r="L9916" t="s">
        <v>20932</v>
      </c>
      <c r="M9916" t="s">
        <v>648</v>
      </c>
      <c r="N9916" t="s">
        <v>40</v>
      </c>
      <c r="O9916">
        <v>28628</v>
      </c>
      <c r="P9916">
        <v>32154</v>
      </c>
      <c r="Q9916" t="s">
        <v>95</v>
      </c>
      <c r="R9916">
        <v>197</v>
      </c>
      <c r="S9916" s="2">
        <v>45205</v>
      </c>
      <c r="T9916" s="2">
        <v>45228</v>
      </c>
      <c r="U9916">
        <v>0</v>
      </c>
      <c r="V9916" t="s">
        <v>106</v>
      </c>
      <c r="W9916">
        <v>727</v>
      </c>
      <c r="X9916" t="s">
        <v>60</v>
      </c>
      <c r="Y9916" t="s">
        <v>45</v>
      </c>
      <c r="Z9916">
        <v>0</v>
      </c>
      <c r="AA9916">
        <v>454</v>
      </c>
      <c r="AB9916">
        <v>29011</v>
      </c>
      <c r="AC9916" t="s">
        <v>73</v>
      </c>
    </row>
    <row r="9917" spans="1:29" x14ac:dyDescent="0.3">
      <c r="A9917" s="1" t="s">
        <v>29</v>
      </c>
      <c r="B9917" t="s">
        <v>74</v>
      </c>
      <c r="C9917" t="s">
        <v>1007</v>
      </c>
      <c r="D9917" t="s">
        <v>169</v>
      </c>
      <c r="E9917">
        <v>7</v>
      </c>
      <c r="F9917" t="s">
        <v>129</v>
      </c>
      <c r="G9917" t="s">
        <v>163</v>
      </c>
      <c r="H9917" t="s">
        <v>79</v>
      </c>
      <c r="I9917" t="s">
        <v>536</v>
      </c>
      <c r="J9917" t="s">
        <v>3925</v>
      </c>
      <c r="K9917" t="s">
        <v>20933</v>
      </c>
      <c r="L9917" t="s">
        <v>20934</v>
      </c>
      <c r="M9917" t="s">
        <v>836</v>
      </c>
      <c r="N9917" t="s">
        <v>84</v>
      </c>
      <c r="O9917">
        <v>21889</v>
      </c>
      <c r="P9917">
        <v>24127</v>
      </c>
      <c r="Q9917" t="s">
        <v>59</v>
      </c>
      <c r="R9917">
        <v>731</v>
      </c>
      <c r="S9917" s="2">
        <v>45013</v>
      </c>
      <c r="T9917" s="2">
        <v>45039</v>
      </c>
      <c r="U9917">
        <v>24253</v>
      </c>
      <c r="V9917" t="s">
        <v>71</v>
      </c>
      <c r="W9917">
        <v>775</v>
      </c>
      <c r="X9917" t="s">
        <v>60</v>
      </c>
      <c r="Y9917" t="s">
        <v>61</v>
      </c>
      <c r="Z9917">
        <v>0</v>
      </c>
      <c r="AA9917">
        <v>858</v>
      </c>
      <c r="AB9917">
        <v>22753</v>
      </c>
      <c r="AC9917" t="s">
        <v>73</v>
      </c>
    </row>
    <row r="9918" spans="1:29" x14ac:dyDescent="0.3">
      <c r="A9918" s="1" t="s">
        <v>29</v>
      </c>
      <c r="B9918" t="s">
        <v>541</v>
      </c>
      <c r="C9918" t="s">
        <v>2463</v>
      </c>
      <c r="D9918" t="s">
        <v>76</v>
      </c>
      <c r="E9918">
        <v>10</v>
      </c>
      <c r="F9918" t="s">
        <v>221</v>
      </c>
      <c r="G9918" t="s">
        <v>506</v>
      </c>
      <c r="H9918" t="s">
        <v>79</v>
      </c>
      <c r="I9918" t="s">
        <v>434</v>
      </c>
      <c r="J9918" t="s">
        <v>2947</v>
      </c>
      <c r="K9918" t="s">
        <v>20935</v>
      </c>
      <c r="L9918" t="s">
        <v>20936</v>
      </c>
      <c r="M9918" t="s">
        <v>563</v>
      </c>
      <c r="N9918" t="s">
        <v>58</v>
      </c>
      <c r="O9918">
        <v>19131</v>
      </c>
      <c r="P9918">
        <v>22249</v>
      </c>
      <c r="Q9918" t="s">
        <v>95</v>
      </c>
      <c r="R9918">
        <v>276</v>
      </c>
      <c r="S9918" s="2">
        <v>45186</v>
      </c>
      <c r="T9918" s="2">
        <v>45214</v>
      </c>
      <c r="U9918">
        <v>0</v>
      </c>
      <c r="V9918" t="s">
        <v>106</v>
      </c>
      <c r="W9918">
        <v>518</v>
      </c>
      <c r="X9918" t="s">
        <v>60</v>
      </c>
      <c r="Y9918" t="s">
        <v>61</v>
      </c>
      <c r="Z9918">
        <v>3171</v>
      </c>
      <c r="AA9918">
        <v>770</v>
      </c>
      <c r="AB9918">
        <v>21363</v>
      </c>
      <c r="AC9918" t="s">
        <v>107</v>
      </c>
    </row>
    <row r="9919" spans="1:29" x14ac:dyDescent="0.3">
      <c r="A9919" s="1" t="s">
        <v>29</v>
      </c>
      <c r="B9919" t="s">
        <v>363</v>
      </c>
      <c r="C9919" t="s">
        <v>2724</v>
      </c>
      <c r="D9919" t="s">
        <v>352</v>
      </c>
      <c r="E9919">
        <v>6</v>
      </c>
      <c r="F9919" t="s">
        <v>186</v>
      </c>
      <c r="G9919" t="s">
        <v>650</v>
      </c>
      <c r="H9919" t="s">
        <v>35</v>
      </c>
      <c r="I9919" t="s">
        <v>464</v>
      </c>
      <c r="J9919" t="s">
        <v>3097</v>
      </c>
      <c r="K9919" t="s">
        <v>20937</v>
      </c>
      <c r="L9919" t="s">
        <v>20938</v>
      </c>
      <c r="M9919" t="s">
        <v>511</v>
      </c>
      <c r="N9919" t="s">
        <v>84</v>
      </c>
      <c r="O9919">
        <v>8584</v>
      </c>
      <c r="P9919">
        <v>11260</v>
      </c>
      <c r="Q9919" t="s">
        <v>95</v>
      </c>
      <c r="R9919">
        <v>210</v>
      </c>
      <c r="S9919" s="2">
        <v>44833</v>
      </c>
      <c r="T9919" s="2">
        <v>44863</v>
      </c>
      <c r="U9919">
        <v>0</v>
      </c>
      <c r="V9919" t="s">
        <v>43</v>
      </c>
      <c r="W9919">
        <v>669</v>
      </c>
      <c r="X9919" t="s">
        <v>60</v>
      </c>
      <c r="Y9919" t="s">
        <v>61</v>
      </c>
      <c r="Z9919">
        <v>0</v>
      </c>
      <c r="AA9919">
        <v>859</v>
      </c>
      <c r="AB9919">
        <v>8985</v>
      </c>
      <c r="AC9919" t="s">
        <v>46</v>
      </c>
    </row>
    <row r="9920" spans="1:29" x14ac:dyDescent="0.3">
      <c r="A9920" s="1" t="s">
        <v>29</v>
      </c>
      <c r="B9920" t="s">
        <v>541</v>
      </c>
      <c r="C9920" t="s">
        <v>1423</v>
      </c>
      <c r="D9920" t="s">
        <v>119</v>
      </c>
      <c r="E9920">
        <v>10</v>
      </c>
      <c r="F9920" t="s">
        <v>186</v>
      </c>
      <c r="G9920" t="s">
        <v>463</v>
      </c>
      <c r="H9920" t="s">
        <v>79</v>
      </c>
      <c r="I9920" t="s">
        <v>1656</v>
      </c>
      <c r="J9920" t="s">
        <v>224</v>
      </c>
      <c r="K9920" t="s">
        <v>20939</v>
      </c>
      <c r="L9920" t="s">
        <v>20940</v>
      </c>
      <c r="M9920" t="s">
        <v>3258</v>
      </c>
      <c r="N9920" t="s">
        <v>84</v>
      </c>
      <c r="O9920">
        <v>12004</v>
      </c>
      <c r="P9920">
        <v>14836</v>
      </c>
      <c r="Q9920" t="s">
        <v>41</v>
      </c>
      <c r="R9920">
        <v>773</v>
      </c>
      <c r="S9920" s="2">
        <v>44960</v>
      </c>
      <c r="T9920" t="s">
        <v>42</v>
      </c>
      <c r="U9920">
        <v>0</v>
      </c>
      <c r="V9920" t="s">
        <v>106</v>
      </c>
      <c r="W9920">
        <v>404</v>
      </c>
      <c r="X9920" t="s">
        <v>44</v>
      </c>
      <c r="Y9920" t="s">
        <v>61</v>
      </c>
      <c r="Z9920">
        <v>0</v>
      </c>
      <c r="AA9920">
        <v>388</v>
      </c>
      <c r="AB9920">
        <v>13739</v>
      </c>
      <c r="AC9920" t="s">
        <v>46</v>
      </c>
    </row>
    <row r="9921" spans="1:29" x14ac:dyDescent="0.3">
      <c r="A9921" s="1" t="s">
        <v>47</v>
      </c>
      <c r="B9921" t="s">
        <v>592</v>
      </c>
      <c r="C9921" t="s">
        <v>2088</v>
      </c>
      <c r="D9921" t="s">
        <v>236</v>
      </c>
      <c r="E9921">
        <v>3</v>
      </c>
      <c r="F9921" t="s">
        <v>129</v>
      </c>
      <c r="G9921" t="s">
        <v>1528</v>
      </c>
      <c r="H9921" t="s">
        <v>79</v>
      </c>
      <c r="I9921" t="s">
        <v>5143</v>
      </c>
      <c r="J9921" t="s">
        <v>16054</v>
      </c>
      <c r="K9921" t="s">
        <v>20941</v>
      </c>
      <c r="L9921" t="s">
        <v>20942</v>
      </c>
      <c r="M9921" t="s">
        <v>598</v>
      </c>
      <c r="N9921" t="s">
        <v>84</v>
      </c>
      <c r="O9921">
        <v>16075</v>
      </c>
      <c r="P9921">
        <v>19617</v>
      </c>
      <c r="Q9921" t="s">
        <v>59</v>
      </c>
      <c r="R9921">
        <v>64</v>
      </c>
      <c r="S9921" s="2">
        <v>44556</v>
      </c>
      <c r="T9921" t="s">
        <v>42</v>
      </c>
      <c r="U9921">
        <v>34664</v>
      </c>
      <c r="V9921" t="s">
        <v>85</v>
      </c>
      <c r="W9921">
        <v>528</v>
      </c>
      <c r="X9921" t="s">
        <v>44</v>
      </c>
      <c r="Y9921" t="s">
        <v>72</v>
      </c>
      <c r="Z9921">
        <v>0</v>
      </c>
      <c r="AA9921">
        <v>660</v>
      </c>
      <c r="AB9921">
        <v>16255</v>
      </c>
      <c r="AC9921" t="s">
        <v>107</v>
      </c>
    </row>
    <row r="9922" spans="1:29" x14ac:dyDescent="0.3">
      <c r="A9922" s="1" t="s">
        <v>47</v>
      </c>
      <c r="B9922" t="s">
        <v>136</v>
      </c>
      <c r="C9922" t="s">
        <v>2181</v>
      </c>
      <c r="D9922" t="s">
        <v>32</v>
      </c>
      <c r="E9922">
        <v>10</v>
      </c>
      <c r="F9922" t="s">
        <v>64</v>
      </c>
      <c r="G9922" t="s">
        <v>88</v>
      </c>
      <c r="H9922" t="s">
        <v>35</v>
      </c>
      <c r="I9922" t="s">
        <v>427</v>
      </c>
      <c r="J9922" t="s">
        <v>10476</v>
      </c>
      <c r="K9922" t="s">
        <v>20943</v>
      </c>
      <c r="L9922" t="s">
        <v>20944</v>
      </c>
      <c r="M9922" t="s">
        <v>2086</v>
      </c>
      <c r="N9922" t="s">
        <v>40</v>
      </c>
      <c r="O9922">
        <v>8400</v>
      </c>
      <c r="P9922">
        <v>12771</v>
      </c>
      <c r="Q9922" t="s">
        <v>95</v>
      </c>
      <c r="R9922">
        <v>976</v>
      </c>
      <c r="S9922" s="2">
        <v>44345</v>
      </c>
      <c r="T9922" s="2">
        <v>44370</v>
      </c>
      <c r="U9922">
        <v>0</v>
      </c>
      <c r="V9922" t="s">
        <v>43</v>
      </c>
      <c r="W9922">
        <v>624</v>
      </c>
      <c r="X9922" t="s">
        <v>60</v>
      </c>
      <c r="Y9922" t="s">
        <v>45</v>
      </c>
      <c r="Z9922">
        <v>0</v>
      </c>
      <c r="AA9922">
        <v>675</v>
      </c>
      <c r="AB9922">
        <v>9563</v>
      </c>
      <c r="AC9922" t="s">
        <v>46</v>
      </c>
    </row>
    <row r="9923" spans="1:29" x14ac:dyDescent="0.3">
      <c r="A9923" s="1" t="s">
        <v>29</v>
      </c>
      <c r="B9923" t="s">
        <v>30</v>
      </c>
      <c r="C9923" t="s">
        <v>1047</v>
      </c>
      <c r="D9923" t="s">
        <v>155</v>
      </c>
      <c r="E9923">
        <v>2</v>
      </c>
      <c r="F9923" t="s">
        <v>33</v>
      </c>
      <c r="G9923" t="s">
        <v>451</v>
      </c>
      <c r="H9923" t="s">
        <v>35</v>
      </c>
      <c r="I9923" t="s">
        <v>1625</v>
      </c>
      <c r="J9923" t="s">
        <v>502</v>
      </c>
      <c r="K9923" t="s">
        <v>20945</v>
      </c>
      <c r="L9923" t="s">
        <v>20946</v>
      </c>
      <c r="M9923" t="s">
        <v>1491</v>
      </c>
      <c r="N9923" t="s">
        <v>58</v>
      </c>
      <c r="O9923">
        <v>24969</v>
      </c>
      <c r="P9923">
        <v>27356</v>
      </c>
      <c r="Q9923" t="s">
        <v>41</v>
      </c>
      <c r="R9923">
        <v>220</v>
      </c>
      <c r="S9923" s="2">
        <v>44412</v>
      </c>
      <c r="T9923" t="s">
        <v>42</v>
      </c>
      <c r="U9923">
        <v>0</v>
      </c>
      <c r="V9923" t="s">
        <v>43</v>
      </c>
      <c r="W9923">
        <v>614</v>
      </c>
      <c r="X9923" t="s">
        <v>44</v>
      </c>
      <c r="Y9923" t="s">
        <v>45</v>
      </c>
      <c r="Z9923">
        <v>2965</v>
      </c>
      <c r="AA9923">
        <v>977</v>
      </c>
      <c r="AB9923">
        <v>25771</v>
      </c>
      <c r="AC9923" t="s">
        <v>107</v>
      </c>
    </row>
    <row r="9924" spans="1:29" x14ac:dyDescent="0.3">
      <c r="A9924" s="1" t="s">
        <v>29</v>
      </c>
      <c r="B9924" t="s">
        <v>30</v>
      </c>
      <c r="C9924" t="s">
        <v>1725</v>
      </c>
      <c r="D9924" t="s">
        <v>50</v>
      </c>
      <c r="E9924">
        <v>1</v>
      </c>
      <c r="F9924" t="s">
        <v>33</v>
      </c>
      <c r="G9924" t="s">
        <v>728</v>
      </c>
      <c r="H9924" t="s">
        <v>35</v>
      </c>
      <c r="I9924" t="s">
        <v>1035</v>
      </c>
      <c r="J9924" t="s">
        <v>890</v>
      </c>
      <c r="K9924" t="s">
        <v>20947</v>
      </c>
      <c r="L9924" t="s">
        <v>20948</v>
      </c>
      <c r="M9924" t="s">
        <v>269</v>
      </c>
      <c r="N9924" t="s">
        <v>40</v>
      </c>
      <c r="O9924">
        <v>28244</v>
      </c>
      <c r="P9924">
        <v>31801</v>
      </c>
      <c r="Q9924" t="s">
        <v>41</v>
      </c>
      <c r="R9924">
        <v>334</v>
      </c>
      <c r="S9924" s="2">
        <v>44704</v>
      </c>
      <c r="T9924" t="s">
        <v>42</v>
      </c>
      <c r="U9924">
        <v>0</v>
      </c>
      <c r="V9924" t="s">
        <v>106</v>
      </c>
      <c r="W9924">
        <v>661</v>
      </c>
      <c r="X9924" t="s">
        <v>44</v>
      </c>
      <c r="Y9924" t="s">
        <v>72</v>
      </c>
      <c r="Z9924">
        <v>0</v>
      </c>
      <c r="AA9924">
        <v>21</v>
      </c>
      <c r="AB9924">
        <v>29861</v>
      </c>
      <c r="AC9924" t="s">
        <v>73</v>
      </c>
    </row>
    <row r="9925" spans="1:29" x14ac:dyDescent="0.3">
      <c r="A9925" s="1" t="s">
        <v>47</v>
      </c>
      <c r="B9925" t="s">
        <v>161</v>
      </c>
      <c r="C9925" t="s">
        <v>1434</v>
      </c>
      <c r="D9925" t="s">
        <v>155</v>
      </c>
      <c r="E9925">
        <v>10</v>
      </c>
      <c r="F9925" t="s">
        <v>186</v>
      </c>
      <c r="G9925" t="s">
        <v>710</v>
      </c>
      <c r="H9925" t="s">
        <v>79</v>
      </c>
      <c r="I9925" t="s">
        <v>1418</v>
      </c>
      <c r="J9925" t="s">
        <v>890</v>
      </c>
      <c r="K9925" t="s">
        <v>20949</v>
      </c>
      <c r="L9925" t="s">
        <v>20950</v>
      </c>
      <c r="M9925" t="s">
        <v>1578</v>
      </c>
      <c r="N9925" t="s">
        <v>84</v>
      </c>
      <c r="O9925">
        <v>14941</v>
      </c>
      <c r="P9925">
        <v>17265</v>
      </c>
      <c r="Q9925" t="s">
        <v>95</v>
      </c>
      <c r="R9925">
        <v>460</v>
      </c>
      <c r="S9925" s="2">
        <v>44296</v>
      </c>
      <c r="T9925" t="s">
        <v>42</v>
      </c>
      <c r="U9925">
        <v>0</v>
      </c>
      <c r="V9925" t="s">
        <v>106</v>
      </c>
      <c r="W9925">
        <v>469</v>
      </c>
      <c r="X9925" t="s">
        <v>44</v>
      </c>
      <c r="Y9925" t="s">
        <v>45</v>
      </c>
      <c r="Z9925">
        <v>0</v>
      </c>
      <c r="AA9925">
        <v>806</v>
      </c>
      <c r="AB9925">
        <v>15358</v>
      </c>
      <c r="AC9925" t="s">
        <v>107</v>
      </c>
    </row>
    <row r="9926" spans="1:29" x14ac:dyDescent="0.3">
      <c r="A9926" s="1" t="s">
        <v>29</v>
      </c>
      <c r="B9926" t="s">
        <v>30</v>
      </c>
      <c r="C9926" t="s">
        <v>31</v>
      </c>
      <c r="D9926" t="s">
        <v>352</v>
      </c>
      <c r="E9926">
        <v>3</v>
      </c>
      <c r="F9926" t="s">
        <v>129</v>
      </c>
      <c r="G9926" t="s">
        <v>130</v>
      </c>
      <c r="H9926" t="s">
        <v>79</v>
      </c>
      <c r="I9926" t="s">
        <v>725</v>
      </c>
      <c r="J9926" t="s">
        <v>1323</v>
      </c>
      <c r="K9926" t="s">
        <v>20951</v>
      </c>
      <c r="L9926" t="s">
        <v>20952</v>
      </c>
      <c r="M9926" t="s">
        <v>825</v>
      </c>
      <c r="N9926" t="s">
        <v>40</v>
      </c>
      <c r="O9926">
        <v>8566</v>
      </c>
      <c r="P9926">
        <v>12958</v>
      </c>
      <c r="Q9926" t="s">
        <v>95</v>
      </c>
      <c r="R9926">
        <v>196</v>
      </c>
      <c r="S9926" s="2">
        <v>45329</v>
      </c>
      <c r="T9926" s="2">
        <v>45339</v>
      </c>
      <c r="U9926">
        <v>0</v>
      </c>
      <c r="V9926" t="s">
        <v>106</v>
      </c>
      <c r="W9926">
        <v>831</v>
      </c>
      <c r="X9926" t="s">
        <v>60</v>
      </c>
      <c r="Y9926" t="s">
        <v>72</v>
      </c>
      <c r="Z9926">
        <v>0</v>
      </c>
      <c r="AA9926">
        <v>670</v>
      </c>
      <c r="AB9926">
        <v>9290</v>
      </c>
      <c r="AC9926" t="s">
        <v>46</v>
      </c>
    </row>
    <row r="9927" spans="1:29" x14ac:dyDescent="0.3">
      <c r="A9927" s="1" t="s">
        <v>29</v>
      </c>
      <c r="B9927" t="s">
        <v>86</v>
      </c>
      <c r="C9927" t="s">
        <v>87</v>
      </c>
      <c r="D9927" t="s">
        <v>32</v>
      </c>
      <c r="E9927">
        <v>3</v>
      </c>
      <c r="F9927" t="s">
        <v>186</v>
      </c>
      <c r="G9927" t="s">
        <v>187</v>
      </c>
      <c r="H9927" t="s">
        <v>35</v>
      </c>
      <c r="I9927" t="s">
        <v>4602</v>
      </c>
      <c r="J9927" t="s">
        <v>748</v>
      </c>
      <c r="K9927" t="s">
        <v>20953</v>
      </c>
      <c r="L9927" t="s">
        <v>20954</v>
      </c>
      <c r="M9927" t="s">
        <v>350</v>
      </c>
      <c r="N9927" t="s">
        <v>84</v>
      </c>
      <c r="O9927">
        <v>12049</v>
      </c>
      <c r="P9927">
        <v>14582</v>
      </c>
      <c r="Q9927" t="s">
        <v>59</v>
      </c>
      <c r="R9927">
        <v>818</v>
      </c>
      <c r="S9927" s="2">
        <v>44901</v>
      </c>
      <c r="T9927" t="s">
        <v>42</v>
      </c>
      <c r="U9927">
        <v>46849</v>
      </c>
      <c r="V9927" t="s">
        <v>43</v>
      </c>
      <c r="W9927">
        <v>581</v>
      </c>
      <c r="X9927" t="s">
        <v>44</v>
      </c>
      <c r="Y9927" t="s">
        <v>72</v>
      </c>
      <c r="Z9927">
        <v>0</v>
      </c>
      <c r="AA9927">
        <v>398</v>
      </c>
      <c r="AB9927">
        <v>13910</v>
      </c>
      <c r="AC9927" t="s">
        <v>73</v>
      </c>
    </row>
    <row r="9928" spans="1:29" x14ac:dyDescent="0.3">
      <c r="A9928" s="1" t="s">
        <v>47</v>
      </c>
      <c r="B9928" t="s">
        <v>161</v>
      </c>
      <c r="C9928" t="s">
        <v>1574</v>
      </c>
      <c r="D9928" t="s">
        <v>76</v>
      </c>
      <c r="E9928">
        <v>5</v>
      </c>
      <c r="F9928" t="s">
        <v>186</v>
      </c>
      <c r="G9928" t="s">
        <v>620</v>
      </c>
      <c r="H9928" t="s">
        <v>35</v>
      </c>
      <c r="I9928" t="s">
        <v>1735</v>
      </c>
      <c r="J9928" t="s">
        <v>3747</v>
      </c>
      <c r="K9928" t="s">
        <v>20955</v>
      </c>
      <c r="L9928" t="s">
        <v>20956</v>
      </c>
      <c r="M9928" t="s">
        <v>2032</v>
      </c>
      <c r="N9928" t="s">
        <v>58</v>
      </c>
      <c r="O9928">
        <v>17565</v>
      </c>
      <c r="P9928">
        <v>21639</v>
      </c>
      <c r="Q9928" t="s">
        <v>95</v>
      </c>
      <c r="R9928">
        <v>447</v>
      </c>
      <c r="S9928" s="2">
        <v>44597</v>
      </c>
      <c r="T9928" t="s">
        <v>42</v>
      </c>
      <c r="U9928">
        <v>0</v>
      </c>
      <c r="V9928" t="s">
        <v>85</v>
      </c>
      <c r="W9928">
        <v>812</v>
      </c>
      <c r="X9928" t="s">
        <v>44</v>
      </c>
      <c r="Y9928" t="s">
        <v>45</v>
      </c>
      <c r="Z9928">
        <v>2148</v>
      </c>
      <c r="AA9928">
        <v>631</v>
      </c>
      <c r="AB9928">
        <v>17712</v>
      </c>
      <c r="AC9928" t="s">
        <v>73</v>
      </c>
    </row>
    <row r="9929" spans="1:29" x14ac:dyDescent="0.3">
      <c r="A9929" s="1" t="s">
        <v>29</v>
      </c>
      <c r="B9929" t="s">
        <v>96</v>
      </c>
      <c r="C9929" t="s">
        <v>366</v>
      </c>
      <c r="D9929" t="s">
        <v>128</v>
      </c>
      <c r="E9929">
        <v>6</v>
      </c>
      <c r="F9929" t="s">
        <v>186</v>
      </c>
      <c r="G9929" t="s">
        <v>620</v>
      </c>
      <c r="H9929" t="s">
        <v>35</v>
      </c>
      <c r="I9929" t="s">
        <v>1465</v>
      </c>
      <c r="J9929" t="s">
        <v>1898</v>
      </c>
      <c r="K9929" t="s">
        <v>20957</v>
      </c>
      <c r="L9929" t="s">
        <v>20958</v>
      </c>
      <c r="M9929" t="s">
        <v>1197</v>
      </c>
      <c r="N9929" t="s">
        <v>58</v>
      </c>
      <c r="O9929">
        <v>18161</v>
      </c>
      <c r="P9929">
        <v>21714</v>
      </c>
      <c r="Q9929" t="s">
        <v>95</v>
      </c>
      <c r="R9929">
        <v>945</v>
      </c>
      <c r="S9929" s="2">
        <v>44559</v>
      </c>
      <c r="T9929" s="2">
        <v>44562</v>
      </c>
      <c r="U9929">
        <v>0</v>
      </c>
      <c r="V9929" t="s">
        <v>106</v>
      </c>
      <c r="W9929">
        <v>437</v>
      </c>
      <c r="X9929" t="s">
        <v>60</v>
      </c>
      <c r="Y9929" t="s">
        <v>72</v>
      </c>
      <c r="Z9929">
        <v>4240</v>
      </c>
      <c r="AA9929">
        <v>200</v>
      </c>
      <c r="AB9929">
        <v>19744</v>
      </c>
      <c r="AC9929" t="s">
        <v>107</v>
      </c>
    </row>
    <row r="9930" spans="1:29" x14ac:dyDescent="0.3">
      <c r="A9930" s="1" t="s">
        <v>47</v>
      </c>
      <c r="B9930" t="s">
        <v>592</v>
      </c>
      <c r="C9930" t="s">
        <v>1566</v>
      </c>
      <c r="D9930" t="s">
        <v>387</v>
      </c>
      <c r="E9930">
        <v>10</v>
      </c>
      <c r="F9930" t="s">
        <v>186</v>
      </c>
      <c r="G9930" t="s">
        <v>535</v>
      </c>
      <c r="H9930" t="s">
        <v>79</v>
      </c>
      <c r="I9930" t="s">
        <v>36</v>
      </c>
      <c r="J9930" t="s">
        <v>1822</v>
      </c>
      <c r="K9930" t="s">
        <v>20959</v>
      </c>
      <c r="L9930" t="s">
        <v>20960</v>
      </c>
      <c r="M9930" t="s">
        <v>3019</v>
      </c>
      <c r="N9930" t="s">
        <v>40</v>
      </c>
      <c r="O9930">
        <v>6461</v>
      </c>
      <c r="P9930">
        <v>9415</v>
      </c>
      <c r="Q9930" t="s">
        <v>95</v>
      </c>
      <c r="R9930">
        <v>430</v>
      </c>
      <c r="S9930" s="2">
        <v>44420</v>
      </c>
      <c r="T9930" t="s">
        <v>42</v>
      </c>
      <c r="U9930">
        <v>0</v>
      </c>
      <c r="V9930" t="s">
        <v>85</v>
      </c>
      <c r="W9930">
        <v>797</v>
      </c>
      <c r="X9930" t="s">
        <v>44</v>
      </c>
      <c r="Y9930" t="s">
        <v>61</v>
      </c>
      <c r="Z9930">
        <v>0</v>
      </c>
      <c r="AA9930">
        <v>368</v>
      </c>
      <c r="AB9930">
        <v>6913</v>
      </c>
      <c r="AC9930" t="s">
        <v>107</v>
      </c>
    </row>
    <row r="9931" spans="1:29" x14ac:dyDescent="0.3">
      <c r="A9931" s="1" t="s">
        <v>47</v>
      </c>
      <c r="B9931" t="s">
        <v>145</v>
      </c>
      <c r="C9931" t="s">
        <v>146</v>
      </c>
      <c r="D9931" t="s">
        <v>98</v>
      </c>
      <c r="E9931">
        <v>5</v>
      </c>
      <c r="F9931" t="s">
        <v>129</v>
      </c>
      <c r="G9931" t="s">
        <v>1528</v>
      </c>
      <c r="H9931" t="s">
        <v>79</v>
      </c>
      <c r="I9931" t="s">
        <v>4730</v>
      </c>
      <c r="J9931" t="s">
        <v>171</v>
      </c>
      <c r="K9931" t="s">
        <v>20961</v>
      </c>
      <c r="L9931" t="s">
        <v>20962</v>
      </c>
      <c r="M9931" t="s">
        <v>2459</v>
      </c>
      <c r="N9931" t="s">
        <v>94</v>
      </c>
      <c r="O9931">
        <v>12527</v>
      </c>
      <c r="P9931">
        <v>14585</v>
      </c>
      <c r="Q9931" t="s">
        <v>59</v>
      </c>
      <c r="R9931">
        <v>946</v>
      </c>
      <c r="S9931" s="2">
        <v>44514</v>
      </c>
      <c r="T9931" t="s">
        <v>42</v>
      </c>
      <c r="U9931">
        <v>1506</v>
      </c>
      <c r="V9931" t="s">
        <v>43</v>
      </c>
      <c r="W9931">
        <v>742</v>
      </c>
      <c r="X9931" t="s">
        <v>44</v>
      </c>
      <c r="Y9931" t="s">
        <v>72</v>
      </c>
      <c r="Z9931">
        <v>0</v>
      </c>
      <c r="AA9931">
        <v>625</v>
      </c>
      <c r="AB9931">
        <v>12540</v>
      </c>
      <c r="AC9931" t="s">
        <v>107</v>
      </c>
    </row>
    <row r="9932" spans="1:29" x14ac:dyDescent="0.3">
      <c r="A9932" s="1" t="s">
        <v>47</v>
      </c>
      <c r="B9932" t="s">
        <v>48</v>
      </c>
      <c r="C9932" t="s">
        <v>1562</v>
      </c>
      <c r="D9932" t="s">
        <v>50</v>
      </c>
      <c r="E9932">
        <v>5</v>
      </c>
      <c r="F9932" t="s">
        <v>99</v>
      </c>
      <c r="G9932" t="s">
        <v>631</v>
      </c>
      <c r="H9932" t="s">
        <v>35</v>
      </c>
      <c r="I9932" t="s">
        <v>2702</v>
      </c>
      <c r="J9932" t="s">
        <v>726</v>
      </c>
      <c r="K9932" t="s">
        <v>20963</v>
      </c>
      <c r="L9932" t="s">
        <v>20964</v>
      </c>
      <c r="M9932" t="s">
        <v>303</v>
      </c>
      <c r="N9932" t="s">
        <v>58</v>
      </c>
      <c r="O9932">
        <v>18103</v>
      </c>
      <c r="P9932">
        <v>21715</v>
      </c>
      <c r="Q9932" t="s">
        <v>95</v>
      </c>
      <c r="R9932">
        <v>260</v>
      </c>
      <c r="S9932" s="2">
        <v>44776</v>
      </c>
      <c r="T9932" t="s">
        <v>42</v>
      </c>
      <c r="U9932">
        <v>0</v>
      </c>
      <c r="V9932" t="s">
        <v>106</v>
      </c>
      <c r="W9932">
        <v>708</v>
      </c>
      <c r="X9932" t="s">
        <v>44</v>
      </c>
      <c r="Y9932" t="s">
        <v>72</v>
      </c>
      <c r="Z9932">
        <v>4890</v>
      </c>
      <c r="AA9932">
        <v>875</v>
      </c>
      <c r="AB9932">
        <v>21432</v>
      </c>
      <c r="AC9932" t="s">
        <v>46</v>
      </c>
    </row>
    <row r="9933" spans="1:29" x14ac:dyDescent="0.3">
      <c r="A9933" s="1" t="s">
        <v>47</v>
      </c>
      <c r="B9933" t="s">
        <v>161</v>
      </c>
      <c r="C9933" t="s">
        <v>2091</v>
      </c>
      <c r="D9933" t="s">
        <v>119</v>
      </c>
      <c r="E9933">
        <v>2</v>
      </c>
      <c r="F9933" t="s">
        <v>77</v>
      </c>
      <c r="G9933" t="s">
        <v>264</v>
      </c>
      <c r="H9933" t="s">
        <v>35</v>
      </c>
      <c r="I9933" t="s">
        <v>36</v>
      </c>
      <c r="J9933" t="s">
        <v>1973</v>
      </c>
      <c r="K9933" t="s">
        <v>20965</v>
      </c>
      <c r="L9933" t="s">
        <v>20966</v>
      </c>
      <c r="M9933" t="s">
        <v>192</v>
      </c>
      <c r="N9933" t="s">
        <v>40</v>
      </c>
      <c r="O9933">
        <v>3113</v>
      </c>
      <c r="P9933">
        <v>7763</v>
      </c>
      <c r="Q9933" t="s">
        <v>59</v>
      </c>
      <c r="R9933">
        <v>347</v>
      </c>
      <c r="S9933" s="2">
        <v>44439</v>
      </c>
      <c r="T9933" t="s">
        <v>42</v>
      </c>
      <c r="U9933">
        <v>15412</v>
      </c>
      <c r="V9933" t="s">
        <v>85</v>
      </c>
      <c r="W9933">
        <v>610</v>
      </c>
      <c r="X9933" t="s">
        <v>44</v>
      </c>
      <c r="Y9933" t="s">
        <v>45</v>
      </c>
      <c r="Z9933">
        <v>0</v>
      </c>
      <c r="AA9933">
        <v>691</v>
      </c>
      <c r="AB9933">
        <v>3911</v>
      </c>
      <c r="AC9933" t="s">
        <v>107</v>
      </c>
    </row>
    <row r="9934" spans="1:29" x14ac:dyDescent="0.3">
      <c r="A9934" s="1" t="s">
        <v>29</v>
      </c>
      <c r="B9934" t="s">
        <v>74</v>
      </c>
      <c r="C9934" t="s">
        <v>1548</v>
      </c>
      <c r="D9934" t="s">
        <v>236</v>
      </c>
      <c r="E9934">
        <v>7</v>
      </c>
      <c r="F9934" t="s">
        <v>186</v>
      </c>
      <c r="G9934" t="s">
        <v>710</v>
      </c>
      <c r="H9934" t="s">
        <v>79</v>
      </c>
      <c r="I9934" t="s">
        <v>265</v>
      </c>
      <c r="J9934" t="s">
        <v>2348</v>
      </c>
      <c r="K9934">
        <f>1-284-642-1365</f>
        <v>-2290</v>
      </c>
      <c r="L9934" t="s">
        <v>20967</v>
      </c>
      <c r="M9934" t="s">
        <v>1718</v>
      </c>
      <c r="N9934" t="s">
        <v>94</v>
      </c>
      <c r="O9934">
        <v>25049</v>
      </c>
      <c r="P9934">
        <v>28271</v>
      </c>
      <c r="Q9934" t="s">
        <v>41</v>
      </c>
      <c r="R9934">
        <v>439</v>
      </c>
      <c r="S9934" s="2">
        <v>45245</v>
      </c>
      <c r="T9934" s="2">
        <v>45261</v>
      </c>
      <c r="U9934">
        <v>0</v>
      </c>
      <c r="V9934" t="s">
        <v>106</v>
      </c>
      <c r="W9934">
        <v>690</v>
      </c>
      <c r="X9934" t="s">
        <v>60</v>
      </c>
      <c r="Y9934" t="s">
        <v>72</v>
      </c>
      <c r="Z9934">
        <v>0</v>
      </c>
      <c r="AA9934">
        <v>889</v>
      </c>
      <c r="AB9934">
        <v>25326</v>
      </c>
      <c r="AC9934" t="s">
        <v>107</v>
      </c>
    </row>
    <row r="9935" spans="1:29" x14ac:dyDescent="0.3">
      <c r="A9935" s="1" t="s">
        <v>29</v>
      </c>
      <c r="B9935" t="s">
        <v>62</v>
      </c>
      <c r="C9935" t="s">
        <v>370</v>
      </c>
      <c r="D9935" t="s">
        <v>201</v>
      </c>
      <c r="E9935">
        <v>9</v>
      </c>
      <c r="F9935" t="s">
        <v>64</v>
      </c>
      <c r="G9935" t="s">
        <v>376</v>
      </c>
      <c r="H9935" t="s">
        <v>35</v>
      </c>
      <c r="I9935" t="s">
        <v>1589</v>
      </c>
      <c r="J9935" t="s">
        <v>354</v>
      </c>
      <c r="K9935" t="s">
        <v>20968</v>
      </c>
      <c r="L9935" t="s">
        <v>20969</v>
      </c>
      <c r="M9935" t="s">
        <v>326</v>
      </c>
      <c r="N9935" t="s">
        <v>40</v>
      </c>
      <c r="O9935">
        <v>9380</v>
      </c>
      <c r="P9935">
        <v>12051</v>
      </c>
      <c r="Q9935" t="s">
        <v>59</v>
      </c>
      <c r="R9935">
        <v>618</v>
      </c>
      <c r="S9935" s="2">
        <v>45212</v>
      </c>
      <c r="T9935" s="2">
        <v>45230</v>
      </c>
      <c r="U9935">
        <v>28696</v>
      </c>
      <c r="V9935" t="s">
        <v>71</v>
      </c>
      <c r="W9935">
        <v>642</v>
      </c>
      <c r="X9935" t="s">
        <v>60</v>
      </c>
      <c r="Y9935" t="s">
        <v>72</v>
      </c>
      <c r="Z9935">
        <v>0</v>
      </c>
      <c r="AA9935">
        <v>811</v>
      </c>
      <c r="AB9935">
        <v>11099</v>
      </c>
      <c r="AC9935" t="s">
        <v>46</v>
      </c>
    </row>
    <row r="9936" spans="1:29" x14ac:dyDescent="0.3">
      <c r="A9936" s="1" t="s">
        <v>47</v>
      </c>
      <c r="B9936" t="s">
        <v>48</v>
      </c>
      <c r="C9936" t="s">
        <v>2860</v>
      </c>
      <c r="D9936" t="s">
        <v>119</v>
      </c>
      <c r="E9936">
        <v>2</v>
      </c>
      <c r="F9936" t="s">
        <v>186</v>
      </c>
      <c r="G9936" t="s">
        <v>463</v>
      </c>
      <c r="H9936" t="s">
        <v>79</v>
      </c>
      <c r="I9936" t="s">
        <v>210</v>
      </c>
      <c r="J9936" t="s">
        <v>10163</v>
      </c>
      <c r="K9936" t="s">
        <v>20970</v>
      </c>
      <c r="L9936" t="s">
        <v>20971</v>
      </c>
      <c r="M9936" t="s">
        <v>220</v>
      </c>
      <c r="N9936" t="s">
        <v>58</v>
      </c>
      <c r="O9936">
        <v>29423</v>
      </c>
      <c r="P9936">
        <v>33978</v>
      </c>
      <c r="Q9936" t="s">
        <v>41</v>
      </c>
      <c r="R9936">
        <v>754</v>
      </c>
      <c r="S9936" s="2">
        <v>44515</v>
      </c>
      <c r="T9936" t="s">
        <v>42</v>
      </c>
      <c r="U9936">
        <v>0</v>
      </c>
      <c r="V9936" t="s">
        <v>106</v>
      </c>
      <c r="W9936">
        <v>823</v>
      </c>
      <c r="X9936" t="s">
        <v>44</v>
      </c>
      <c r="Y9936" t="s">
        <v>45</v>
      </c>
      <c r="Z9936">
        <v>1220</v>
      </c>
      <c r="AA9936">
        <v>264</v>
      </c>
      <c r="AB9936">
        <v>31501</v>
      </c>
      <c r="AC9936" t="s">
        <v>73</v>
      </c>
    </row>
    <row r="9937" spans="1:29" x14ac:dyDescent="0.3">
      <c r="A9937" s="1" t="s">
        <v>29</v>
      </c>
      <c r="B9937" t="s">
        <v>541</v>
      </c>
      <c r="C9937" t="s">
        <v>4106</v>
      </c>
      <c r="D9937" t="s">
        <v>178</v>
      </c>
      <c r="E9937">
        <v>10</v>
      </c>
      <c r="F9937" t="s">
        <v>120</v>
      </c>
      <c r="G9937" t="s">
        <v>1533</v>
      </c>
      <c r="H9937" t="s">
        <v>35</v>
      </c>
      <c r="I9937" t="s">
        <v>36</v>
      </c>
      <c r="J9937" t="s">
        <v>1092</v>
      </c>
      <c r="K9937" t="s">
        <v>20972</v>
      </c>
      <c r="L9937" t="s">
        <v>20973</v>
      </c>
      <c r="M9937" t="s">
        <v>1274</v>
      </c>
      <c r="N9937" t="s">
        <v>94</v>
      </c>
      <c r="O9937">
        <v>21430</v>
      </c>
      <c r="P9937">
        <v>25225</v>
      </c>
      <c r="Q9937" t="s">
        <v>59</v>
      </c>
      <c r="R9937">
        <v>643</v>
      </c>
      <c r="S9937" s="2">
        <v>44671</v>
      </c>
      <c r="T9937" t="s">
        <v>42</v>
      </c>
      <c r="U9937">
        <v>17093</v>
      </c>
      <c r="V9937" t="s">
        <v>106</v>
      </c>
      <c r="W9937">
        <v>594</v>
      </c>
      <c r="X9937" t="s">
        <v>44</v>
      </c>
      <c r="Y9937" t="s">
        <v>61</v>
      </c>
      <c r="Z9937">
        <v>0</v>
      </c>
      <c r="AA9937">
        <v>424</v>
      </c>
      <c r="AB9937">
        <v>21614</v>
      </c>
      <c r="AC9937" t="s">
        <v>107</v>
      </c>
    </row>
    <row r="9938" spans="1:29" x14ac:dyDescent="0.3">
      <c r="A9938" s="1" t="s">
        <v>47</v>
      </c>
      <c r="B9938" t="s">
        <v>153</v>
      </c>
      <c r="C9938" t="s">
        <v>877</v>
      </c>
      <c r="D9938" t="s">
        <v>128</v>
      </c>
      <c r="E9938">
        <v>6</v>
      </c>
      <c r="F9938" t="s">
        <v>186</v>
      </c>
      <c r="G9938" t="s">
        <v>187</v>
      </c>
      <c r="H9938" t="s">
        <v>79</v>
      </c>
      <c r="I9938" t="s">
        <v>927</v>
      </c>
      <c r="J9938" t="s">
        <v>553</v>
      </c>
      <c r="K9938" t="s">
        <v>20974</v>
      </c>
      <c r="L9938" t="s">
        <v>20975</v>
      </c>
      <c r="M9938" t="s">
        <v>1202</v>
      </c>
      <c r="N9938" t="s">
        <v>84</v>
      </c>
      <c r="O9938">
        <v>28842</v>
      </c>
      <c r="P9938">
        <v>31083</v>
      </c>
      <c r="Q9938" t="s">
        <v>59</v>
      </c>
      <c r="R9938">
        <v>222</v>
      </c>
      <c r="S9938" s="2">
        <v>45209</v>
      </c>
      <c r="T9938" t="s">
        <v>42</v>
      </c>
      <c r="U9938">
        <v>20617</v>
      </c>
      <c r="V9938" t="s">
        <v>85</v>
      </c>
      <c r="W9938">
        <v>580</v>
      </c>
      <c r="X9938" t="s">
        <v>44</v>
      </c>
      <c r="Y9938" t="s">
        <v>72</v>
      </c>
      <c r="Z9938">
        <v>0</v>
      </c>
      <c r="AA9938">
        <v>358</v>
      </c>
      <c r="AB9938">
        <v>30731</v>
      </c>
      <c r="AC9938" t="s">
        <v>46</v>
      </c>
    </row>
    <row r="9939" spans="1:29" x14ac:dyDescent="0.3">
      <c r="A9939" s="1" t="s">
        <v>29</v>
      </c>
      <c r="B9939" t="s">
        <v>363</v>
      </c>
      <c r="C9939" t="s">
        <v>3524</v>
      </c>
      <c r="D9939" t="s">
        <v>236</v>
      </c>
      <c r="E9939">
        <v>4</v>
      </c>
      <c r="F9939" t="s">
        <v>186</v>
      </c>
      <c r="G9939" t="s">
        <v>535</v>
      </c>
      <c r="H9939" t="s">
        <v>79</v>
      </c>
      <c r="I9939" t="s">
        <v>803</v>
      </c>
      <c r="J9939" t="s">
        <v>5806</v>
      </c>
      <c r="K9939" t="s">
        <v>20976</v>
      </c>
      <c r="L9939" t="s">
        <v>20977</v>
      </c>
      <c r="M9939" t="s">
        <v>705</v>
      </c>
      <c r="N9939" t="s">
        <v>94</v>
      </c>
      <c r="O9939">
        <v>13112</v>
      </c>
      <c r="P9939">
        <v>17212</v>
      </c>
      <c r="Q9939" t="s">
        <v>95</v>
      </c>
      <c r="R9939">
        <v>434</v>
      </c>
      <c r="S9939" s="2">
        <v>45132</v>
      </c>
      <c r="T9939" s="2">
        <v>45145</v>
      </c>
      <c r="U9939">
        <v>0</v>
      </c>
      <c r="V9939" t="s">
        <v>106</v>
      </c>
      <c r="W9939">
        <v>799</v>
      </c>
      <c r="X9939" t="s">
        <v>60</v>
      </c>
      <c r="Y9939" t="s">
        <v>72</v>
      </c>
      <c r="Z9939">
        <v>0</v>
      </c>
      <c r="AA9939">
        <v>527</v>
      </c>
      <c r="AB9939">
        <v>16171</v>
      </c>
      <c r="AC9939" t="s">
        <v>46</v>
      </c>
    </row>
    <row r="9940" spans="1:29" x14ac:dyDescent="0.3">
      <c r="A9940" s="1" t="s">
        <v>47</v>
      </c>
      <c r="B9940" t="s">
        <v>108</v>
      </c>
      <c r="C9940" t="s">
        <v>270</v>
      </c>
      <c r="D9940" t="s">
        <v>257</v>
      </c>
      <c r="E9940">
        <v>10</v>
      </c>
      <c r="F9940" t="s">
        <v>33</v>
      </c>
      <c r="G9940" t="s">
        <v>451</v>
      </c>
      <c r="H9940" t="s">
        <v>35</v>
      </c>
      <c r="I9940" t="s">
        <v>1156</v>
      </c>
      <c r="J9940" t="s">
        <v>3055</v>
      </c>
      <c r="K9940" t="s">
        <v>20978</v>
      </c>
      <c r="L9940" t="s">
        <v>20979</v>
      </c>
      <c r="M9940" t="s">
        <v>1422</v>
      </c>
      <c r="N9940" t="s">
        <v>58</v>
      </c>
      <c r="O9940">
        <v>22316</v>
      </c>
      <c r="P9940">
        <v>26119</v>
      </c>
      <c r="Q9940" t="s">
        <v>41</v>
      </c>
      <c r="R9940">
        <v>548</v>
      </c>
      <c r="S9940" s="2">
        <v>44583</v>
      </c>
      <c r="T9940" s="2">
        <v>44608</v>
      </c>
      <c r="U9940">
        <v>0</v>
      </c>
      <c r="V9940" t="s">
        <v>106</v>
      </c>
      <c r="W9940">
        <v>483</v>
      </c>
      <c r="X9940" t="s">
        <v>60</v>
      </c>
      <c r="Y9940" t="s">
        <v>45</v>
      </c>
      <c r="Z9940">
        <v>2287</v>
      </c>
      <c r="AA9940">
        <v>361</v>
      </c>
      <c r="AB9940">
        <v>23577</v>
      </c>
      <c r="AC9940" t="s">
        <v>46</v>
      </c>
    </row>
    <row r="9941" spans="1:29" x14ac:dyDescent="0.3">
      <c r="A9941" s="1" t="s">
        <v>47</v>
      </c>
      <c r="B9941" t="s">
        <v>145</v>
      </c>
      <c r="C9941" t="s">
        <v>547</v>
      </c>
      <c r="D9941" t="s">
        <v>98</v>
      </c>
      <c r="E9941">
        <v>9</v>
      </c>
      <c r="F9941" t="s">
        <v>186</v>
      </c>
      <c r="G9941" t="s">
        <v>650</v>
      </c>
      <c r="H9941" t="s">
        <v>35</v>
      </c>
      <c r="I9941" t="s">
        <v>4602</v>
      </c>
      <c r="J9941" t="s">
        <v>8982</v>
      </c>
      <c r="K9941" t="s">
        <v>20980</v>
      </c>
      <c r="L9941" t="s">
        <v>20981</v>
      </c>
      <c r="M9941" t="s">
        <v>1294</v>
      </c>
      <c r="N9941" t="s">
        <v>94</v>
      </c>
      <c r="O9941">
        <v>24054</v>
      </c>
      <c r="P9941">
        <v>28200</v>
      </c>
      <c r="Q9941" t="s">
        <v>95</v>
      </c>
      <c r="R9941">
        <v>712</v>
      </c>
      <c r="S9941" s="2">
        <v>44867</v>
      </c>
      <c r="T9941" t="s">
        <v>42</v>
      </c>
      <c r="U9941">
        <v>0</v>
      </c>
      <c r="V9941" t="s">
        <v>85</v>
      </c>
      <c r="W9941">
        <v>436</v>
      </c>
      <c r="X9941" t="s">
        <v>44</v>
      </c>
      <c r="Y9941" t="s">
        <v>45</v>
      </c>
      <c r="Z9941">
        <v>0</v>
      </c>
      <c r="AA9941">
        <v>386</v>
      </c>
      <c r="AB9941">
        <v>27014</v>
      </c>
      <c r="AC9941" t="s">
        <v>73</v>
      </c>
    </row>
    <row r="9942" spans="1:29" x14ac:dyDescent="0.3">
      <c r="A9942" s="1" t="s">
        <v>29</v>
      </c>
      <c r="B9942" t="s">
        <v>62</v>
      </c>
      <c r="C9942" t="s">
        <v>63</v>
      </c>
      <c r="D9942" t="s">
        <v>169</v>
      </c>
      <c r="E9942">
        <v>6</v>
      </c>
      <c r="F9942" t="s">
        <v>271</v>
      </c>
      <c r="G9942" t="s">
        <v>689</v>
      </c>
      <c r="H9942" t="s">
        <v>35</v>
      </c>
      <c r="I9942" t="s">
        <v>5027</v>
      </c>
      <c r="J9942" t="s">
        <v>1323</v>
      </c>
      <c r="K9942" t="s">
        <v>20982</v>
      </c>
      <c r="L9942" t="s">
        <v>20983</v>
      </c>
      <c r="M9942" t="s">
        <v>505</v>
      </c>
      <c r="N9942" t="s">
        <v>40</v>
      </c>
      <c r="O9942">
        <v>13637</v>
      </c>
      <c r="P9942">
        <v>16464</v>
      </c>
      <c r="Q9942" t="s">
        <v>41</v>
      </c>
      <c r="R9942">
        <v>156</v>
      </c>
      <c r="S9942" s="2">
        <v>45040</v>
      </c>
      <c r="T9942" t="s">
        <v>42</v>
      </c>
      <c r="U9942">
        <v>0</v>
      </c>
      <c r="V9942" t="s">
        <v>106</v>
      </c>
      <c r="W9942">
        <v>415</v>
      </c>
      <c r="X9942" t="s">
        <v>44</v>
      </c>
      <c r="Y9942" t="s">
        <v>61</v>
      </c>
      <c r="Z9942">
        <v>0</v>
      </c>
      <c r="AA9942">
        <v>339</v>
      </c>
      <c r="AB9942">
        <v>15012</v>
      </c>
      <c r="AC9942" t="s">
        <v>46</v>
      </c>
    </row>
    <row r="9943" spans="1:29" x14ac:dyDescent="0.3">
      <c r="A9943" s="1" t="s">
        <v>47</v>
      </c>
      <c r="B9943" t="s">
        <v>161</v>
      </c>
      <c r="C9943" t="s">
        <v>1434</v>
      </c>
      <c r="D9943" t="s">
        <v>138</v>
      </c>
      <c r="E9943">
        <v>3</v>
      </c>
      <c r="F9943" t="s">
        <v>33</v>
      </c>
      <c r="G9943" t="s">
        <v>209</v>
      </c>
      <c r="H9943" t="s">
        <v>79</v>
      </c>
      <c r="I9943" t="s">
        <v>921</v>
      </c>
      <c r="J9943" t="s">
        <v>354</v>
      </c>
      <c r="K9943" t="s">
        <v>20984</v>
      </c>
      <c r="L9943" t="s">
        <v>20985</v>
      </c>
      <c r="M9943" t="s">
        <v>192</v>
      </c>
      <c r="N9943" t="s">
        <v>40</v>
      </c>
      <c r="O9943">
        <v>26562</v>
      </c>
      <c r="P9943">
        <v>31018</v>
      </c>
      <c r="Q9943" t="s">
        <v>95</v>
      </c>
      <c r="R9943">
        <v>477</v>
      </c>
      <c r="S9943" s="2">
        <v>45153</v>
      </c>
      <c r="T9943" s="2">
        <v>45162</v>
      </c>
      <c r="U9943">
        <v>0</v>
      </c>
      <c r="V9943" t="s">
        <v>106</v>
      </c>
      <c r="W9943">
        <v>484</v>
      </c>
      <c r="X9943" t="s">
        <v>60</v>
      </c>
      <c r="Y9943" t="s">
        <v>72</v>
      </c>
      <c r="Z9943">
        <v>0</v>
      </c>
      <c r="AA9943">
        <v>43</v>
      </c>
      <c r="AB9943">
        <v>27999</v>
      </c>
      <c r="AC9943" t="s">
        <v>46</v>
      </c>
    </row>
    <row r="9944" spans="1:29" x14ac:dyDescent="0.3">
      <c r="A9944" s="1" t="s">
        <v>47</v>
      </c>
      <c r="B9944" t="s">
        <v>592</v>
      </c>
      <c r="C9944" t="s">
        <v>1444</v>
      </c>
      <c r="D9944" t="s">
        <v>98</v>
      </c>
      <c r="E9944">
        <v>5</v>
      </c>
      <c r="F9944" t="s">
        <v>33</v>
      </c>
      <c r="G9944" t="s">
        <v>728</v>
      </c>
      <c r="H9944" t="s">
        <v>35</v>
      </c>
      <c r="I9944" t="s">
        <v>1295</v>
      </c>
      <c r="J9944" t="s">
        <v>319</v>
      </c>
      <c r="K9944" t="s">
        <v>20986</v>
      </c>
      <c r="L9944" t="s">
        <v>20987</v>
      </c>
      <c r="M9944" t="s">
        <v>919</v>
      </c>
      <c r="N9944" t="s">
        <v>40</v>
      </c>
      <c r="O9944">
        <v>9850</v>
      </c>
      <c r="P9944">
        <v>13599</v>
      </c>
      <c r="Q9944" t="s">
        <v>41</v>
      </c>
      <c r="R9944">
        <v>895</v>
      </c>
      <c r="S9944" s="2">
        <v>44374</v>
      </c>
      <c r="T9944" t="s">
        <v>42</v>
      </c>
      <c r="U9944">
        <v>0</v>
      </c>
      <c r="V9944" t="s">
        <v>43</v>
      </c>
      <c r="W9944">
        <v>793</v>
      </c>
      <c r="X9944" t="s">
        <v>44</v>
      </c>
      <c r="Y9944" t="s">
        <v>61</v>
      </c>
      <c r="Z9944">
        <v>0</v>
      </c>
      <c r="AA9944">
        <v>664</v>
      </c>
      <c r="AB9944">
        <v>9883</v>
      </c>
      <c r="AC9944" t="s">
        <v>73</v>
      </c>
    </row>
    <row r="9945" spans="1:29" x14ac:dyDescent="0.3">
      <c r="A9945" s="1" t="s">
        <v>47</v>
      </c>
      <c r="B9945" t="s">
        <v>145</v>
      </c>
      <c r="C9945" t="s">
        <v>445</v>
      </c>
      <c r="D9945" t="s">
        <v>50</v>
      </c>
      <c r="E9945">
        <v>4</v>
      </c>
      <c r="F9945" t="s">
        <v>64</v>
      </c>
      <c r="G9945" t="s">
        <v>258</v>
      </c>
      <c r="H9945" t="s">
        <v>35</v>
      </c>
      <c r="I9945" t="s">
        <v>3953</v>
      </c>
      <c r="J9945" t="s">
        <v>524</v>
      </c>
      <c r="K9945" t="s">
        <v>20988</v>
      </c>
      <c r="L9945" t="s">
        <v>20989</v>
      </c>
      <c r="M9945" t="s">
        <v>499</v>
      </c>
      <c r="N9945" t="s">
        <v>94</v>
      </c>
      <c r="O9945">
        <v>10395</v>
      </c>
      <c r="P9945">
        <v>15328</v>
      </c>
      <c r="Q9945" t="s">
        <v>41</v>
      </c>
      <c r="R9945">
        <v>738</v>
      </c>
      <c r="S9945" s="2">
        <v>44926</v>
      </c>
      <c r="T9945" t="s">
        <v>42</v>
      </c>
      <c r="U9945">
        <v>0</v>
      </c>
      <c r="V9945" t="s">
        <v>106</v>
      </c>
      <c r="W9945">
        <v>419</v>
      </c>
      <c r="X9945" t="s">
        <v>44</v>
      </c>
      <c r="Y9945" t="s">
        <v>72</v>
      </c>
      <c r="Z9945">
        <v>0</v>
      </c>
      <c r="AA9945">
        <v>261</v>
      </c>
      <c r="AB9945">
        <v>13533</v>
      </c>
      <c r="AC9945" t="s">
        <v>46</v>
      </c>
    </row>
    <row r="9946" spans="1:29" x14ac:dyDescent="0.3">
      <c r="A9946" s="1" t="s">
        <v>47</v>
      </c>
      <c r="B9946" t="s">
        <v>234</v>
      </c>
      <c r="C9946" t="s">
        <v>1588</v>
      </c>
      <c r="D9946" t="s">
        <v>138</v>
      </c>
      <c r="E9946">
        <v>8</v>
      </c>
      <c r="F9946" t="s">
        <v>120</v>
      </c>
      <c r="G9946" t="s">
        <v>194</v>
      </c>
      <c r="H9946" t="s">
        <v>79</v>
      </c>
      <c r="I9946" t="s">
        <v>575</v>
      </c>
      <c r="J9946" t="s">
        <v>1296</v>
      </c>
      <c r="K9946" s="3" t="s">
        <v>20990</v>
      </c>
      <c r="L9946" t="s">
        <v>14014</v>
      </c>
      <c r="M9946" t="s">
        <v>2192</v>
      </c>
      <c r="N9946" t="s">
        <v>40</v>
      </c>
      <c r="O9946">
        <v>28510</v>
      </c>
      <c r="P9946">
        <v>33026</v>
      </c>
      <c r="Q9946" t="s">
        <v>95</v>
      </c>
      <c r="R9946">
        <v>448</v>
      </c>
      <c r="S9946" s="2">
        <v>44662</v>
      </c>
      <c r="T9946" s="2">
        <v>44668</v>
      </c>
      <c r="U9946">
        <v>0</v>
      </c>
      <c r="V9946" t="s">
        <v>85</v>
      </c>
      <c r="W9946">
        <v>457</v>
      </c>
      <c r="X9946" t="s">
        <v>60</v>
      </c>
      <c r="Y9946" t="s">
        <v>61</v>
      </c>
      <c r="Z9946">
        <v>0</v>
      </c>
      <c r="AA9946">
        <v>199</v>
      </c>
      <c r="AB9946">
        <v>32314</v>
      </c>
      <c r="AC9946" t="s">
        <v>73</v>
      </c>
    </row>
    <row r="9947" spans="1:29" x14ac:dyDescent="0.3">
      <c r="A9947" s="1" t="s">
        <v>47</v>
      </c>
      <c r="B9947" t="s">
        <v>592</v>
      </c>
      <c r="C9947" t="s">
        <v>1444</v>
      </c>
      <c r="D9947" t="s">
        <v>32</v>
      </c>
      <c r="E9947">
        <v>7</v>
      </c>
      <c r="F9947" t="s">
        <v>120</v>
      </c>
      <c r="G9947" t="s">
        <v>543</v>
      </c>
      <c r="H9947" t="s">
        <v>79</v>
      </c>
      <c r="I9947" t="s">
        <v>490</v>
      </c>
      <c r="J9947" t="s">
        <v>1554</v>
      </c>
      <c r="K9947" t="s">
        <v>20991</v>
      </c>
      <c r="L9947" t="s">
        <v>20992</v>
      </c>
      <c r="M9947" t="s">
        <v>2648</v>
      </c>
      <c r="N9947" t="s">
        <v>94</v>
      </c>
      <c r="O9947">
        <v>19293</v>
      </c>
      <c r="P9947">
        <v>23515</v>
      </c>
      <c r="Q9947" t="s">
        <v>41</v>
      </c>
      <c r="R9947">
        <v>395</v>
      </c>
      <c r="S9947" s="2">
        <v>44336</v>
      </c>
      <c r="T9947" s="2">
        <v>44342</v>
      </c>
      <c r="U9947">
        <v>0</v>
      </c>
      <c r="V9947" t="s">
        <v>43</v>
      </c>
      <c r="W9947">
        <v>821</v>
      </c>
      <c r="X9947" t="s">
        <v>60</v>
      </c>
      <c r="Y9947" t="s">
        <v>45</v>
      </c>
      <c r="Z9947">
        <v>0</v>
      </c>
      <c r="AA9947">
        <v>954</v>
      </c>
      <c r="AB9947">
        <v>22600</v>
      </c>
      <c r="AC9947" t="s">
        <v>73</v>
      </c>
    </row>
    <row r="9948" spans="1:29" x14ac:dyDescent="0.3">
      <c r="A9948" s="1" t="s">
        <v>47</v>
      </c>
      <c r="B9948" t="s">
        <v>153</v>
      </c>
      <c r="C9948" t="s">
        <v>939</v>
      </c>
      <c r="D9948" t="s">
        <v>201</v>
      </c>
      <c r="E9948">
        <v>1</v>
      </c>
      <c r="F9948" t="s">
        <v>51</v>
      </c>
      <c r="G9948" t="s">
        <v>1427</v>
      </c>
      <c r="H9948" t="s">
        <v>79</v>
      </c>
      <c r="I9948" t="s">
        <v>2539</v>
      </c>
      <c r="J9948" t="s">
        <v>748</v>
      </c>
      <c r="K9948" t="s">
        <v>20993</v>
      </c>
      <c r="L9948" t="s">
        <v>20994</v>
      </c>
      <c r="M9948" t="s">
        <v>1208</v>
      </c>
      <c r="N9948" t="s">
        <v>84</v>
      </c>
      <c r="O9948">
        <v>14696</v>
      </c>
      <c r="P9948">
        <v>19018</v>
      </c>
      <c r="Q9948" t="s">
        <v>95</v>
      </c>
      <c r="R9948">
        <v>966</v>
      </c>
      <c r="S9948" s="2">
        <v>44715</v>
      </c>
      <c r="T9948" s="2">
        <v>44737</v>
      </c>
      <c r="U9948">
        <v>0</v>
      </c>
      <c r="V9948" t="s">
        <v>43</v>
      </c>
      <c r="W9948">
        <v>844</v>
      </c>
      <c r="X9948" t="s">
        <v>60</v>
      </c>
      <c r="Y9948" t="s">
        <v>61</v>
      </c>
      <c r="Z9948">
        <v>0</v>
      </c>
      <c r="AA9948">
        <v>682</v>
      </c>
      <c r="AB9948">
        <v>18031</v>
      </c>
      <c r="AC9948" t="s">
        <v>46</v>
      </c>
    </row>
    <row r="9949" spans="1:29" x14ac:dyDescent="0.3">
      <c r="A9949" s="1" t="s">
        <v>29</v>
      </c>
      <c r="B9949" t="s">
        <v>363</v>
      </c>
      <c r="C9949" t="s">
        <v>2177</v>
      </c>
      <c r="D9949" t="s">
        <v>119</v>
      </c>
      <c r="E9949">
        <v>10</v>
      </c>
      <c r="F9949" t="s">
        <v>271</v>
      </c>
      <c r="G9949" t="s">
        <v>689</v>
      </c>
      <c r="H9949" t="s">
        <v>35</v>
      </c>
      <c r="I9949" t="s">
        <v>849</v>
      </c>
      <c r="J9949" t="s">
        <v>6088</v>
      </c>
      <c r="K9949" t="s">
        <v>20995</v>
      </c>
      <c r="L9949" t="s">
        <v>20996</v>
      </c>
      <c r="M9949" t="s">
        <v>421</v>
      </c>
      <c r="N9949" t="s">
        <v>84</v>
      </c>
      <c r="O9949">
        <v>2529</v>
      </c>
      <c r="P9949">
        <v>5469</v>
      </c>
      <c r="Q9949" t="s">
        <v>59</v>
      </c>
      <c r="R9949">
        <v>449</v>
      </c>
      <c r="S9949" s="2">
        <v>45285</v>
      </c>
      <c r="T9949" s="2">
        <v>45289</v>
      </c>
      <c r="U9949">
        <v>1624</v>
      </c>
      <c r="V9949" t="s">
        <v>43</v>
      </c>
      <c r="W9949">
        <v>828</v>
      </c>
      <c r="X9949" t="s">
        <v>60</v>
      </c>
      <c r="Y9949" t="s">
        <v>45</v>
      </c>
      <c r="Z9949">
        <v>0</v>
      </c>
      <c r="AA9949">
        <v>887</v>
      </c>
      <c r="AB9949">
        <v>5435</v>
      </c>
      <c r="AC9949" t="s">
        <v>46</v>
      </c>
    </row>
    <row r="9950" spans="1:29" x14ac:dyDescent="0.3">
      <c r="A9950" s="1" t="s">
        <v>47</v>
      </c>
      <c r="B9950" t="s">
        <v>234</v>
      </c>
      <c r="C9950" t="s">
        <v>2309</v>
      </c>
      <c r="D9950" t="s">
        <v>138</v>
      </c>
      <c r="E9950">
        <v>10</v>
      </c>
      <c r="F9950" t="s">
        <v>77</v>
      </c>
      <c r="G9950" t="s">
        <v>980</v>
      </c>
      <c r="H9950" t="s">
        <v>35</v>
      </c>
      <c r="I9950" t="s">
        <v>112</v>
      </c>
      <c r="J9950" t="s">
        <v>1898</v>
      </c>
      <c r="K9950" t="s">
        <v>20997</v>
      </c>
      <c r="L9950" t="s">
        <v>20998</v>
      </c>
      <c r="M9950" t="s">
        <v>984</v>
      </c>
      <c r="N9950" t="s">
        <v>84</v>
      </c>
      <c r="O9950">
        <v>3948</v>
      </c>
      <c r="P9950">
        <v>6040</v>
      </c>
      <c r="Q9950" t="s">
        <v>41</v>
      </c>
      <c r="R9950">
        <v>340</v>
      </c>
      <c r="S9950" s="2">
        <v>44381</v>
      </c>
      <c r="T9950" s="2">
        <v>44389</v>
      </c>
      <c r="U9950">
        <v>0</v>
      </c>
      <c r="V9950" t="s">
        <v>106</v>
      </c>
      <c r="W9950">
        <v>614</v>
      </c>
      <c r="X9950" t="s">
        <v>60</v>
      </c>
      <c r="Y9950" t="s">
        <v>61</v>
      </c>
      <c r="Z9950">
        <v>0</v>
      </c>
      <c r="AA9950">
        <v>673</v>
      </c>
      <c r="AB9950">
        <v>4029</v>
      </c>
      <c r="AC9950" t="s">
        <v>46</v>
      </c>
    </row>
    <row r="9951" spans="1:29" x14ac:dyDescent="0.3">
      <c r="A9951" s="1" t="s">
        <v>29</v>
      </c>
      <c r="B9951" t="s">
        <v>363</v>
      </c>
      <c r="C9951" t="s">
        <v>2024</v>
      </c>
      <c r="D9951" t="s">
        <v>178</v>
      </c>
      <c r="E9951">
        <v>4</v>
      </c>
      <c r="F9951" t="s">
        <v>64</v>
      </c>
      <c r="G9951" t="s">
        <v>65</v>
      </c>
      <c r="H9951" t="s">
        <v>35</v>
      </c>
      <c r="I9951" t="s">
        <v>1461</v>
      </c>
      <c r="J9951" t="s">
        <v>5295</v>
      </c>
      <c r="K9951">
        <v>3675890397</v>
      </c>
      <c r="L9951" t="s">
        <v>15176</v>
      </c>
      <c r="M9951" t="s">
        <v>1068</v>
      </c>
      <c r="N9951" t="s">
        <v>40</v>
      </c>
      <c r="O9951">
        <v>29292</v>
      </c>
      <c r="P9951">
        <v>31808</v>
      </c>
      <c r="Q9951" t="s">
        <v>41</v>
      </c>
      <c r="R9951">
        <v>11</v>
      </c>
      <c r="S9951" s="2">
        <v>45281</v>
      </c>
      <c r="T9951" t="s">
        <v>42</v>
      </c>
      <c r="U9951">
        <v>0</v>
      </c>
      <c r="V9951" t="s">
        <v>43</v>
      </c>
      <c r="W9951">
        <v>493</v>
      </c>
      <c r="X9951" t="s">
        <v>44</v>
      </c>
      <c r="Y9951" t="s">
        <v>72</v>
      </c>
      <c r="Z9951">
        <v>0</v>
      </c>
      <c r="AA9951">
        <v>424</v>
      </c>
      <c r="AB9951">
        <v>31334</v>
      </c>
      <c r="AC9951" t="s">
        <v>73</v>
      </c>
    </row>
    <row r="9952" spans="1:29" x14ac:dyDescent="0.3">
      <c r="A9952" s="1" t="s">
        <v>29</v>
      </c>
      <c r="B9952" t="s">
        <v>541</v>
      </c>
      <c r="C9952" t="s">
        <v>604</v>
      </c>
      <c r="D9952" t="s">
        <v>236</v>
      </c>
      <c r="E9952">
        <v>6</v>
      </c>
      <c r="F9952" t="s">
        <v>120</v>
      </c>
      <c r="G9952" t="s">
        <v>1533</v>
      </c>
      <c r="H9952" t="s">
        <v>79</v>
      </c>
      <c r="I9952" t="s">
        <v>3953</v>
      </c>
      <c r="J9952" t="s">
        <v>372</v>
      </c>
      <c r="K9952" t="s">
        <v>20999</v>
      </c>
      <c r="L9952" t="s">
        <v>21000</v>
      </c>
      <c r="M9952" t="s">
        <v>1715</v>
      </c>
      <c r="N9952" t="s">
        <v>84</v>
      </c>
      <c r="O9952">
        <v>6987</v>
      </c>
      <c r="P9952">
        <v>9200</v>
      </c>
      <c r="Q9952" t="s">
        <v>41</v>
      </c>
      <c r="R9952">
        <v>693</v>
      </c>
      <c r="S9952" s="2">
        <v>45291</v>
      </c>
      <c r="T9952" s="2">
        <v>45305</v>
      </c>
      <c r="U9952">
        <v>0</v>
      </c>
      <c r="V9952" t="s">
        <v>71</v>
      </c>
      <c r="W9952">
        <v>833</v>
      </c>
      <c r="X9952" t="s">
        <v>60</v>
      </c>
      <c r="Y9952" t="s">
        <v>61</v>
      </c>
      <c r="Z9952">
        <v>0</v>
      </c>
      <c r="AA9952">
        <v>255</v>
      </c>
      <c r="AB9952">
        <v>7497</v>
      </c>
      <c r="AC9952" t="s">
        <v>107</v>
      </c>
    </row>
    <row r="9953" spans="1:29" x14ac:dyDescent="0.3">
      <c r="A9953" s="1" t="s">
        <v>29</v>
      </c>
      <c r="B9953" t="s">
        <v>62</v>
      </c>
      <c r="C9953" t="s">
        <v>1821</v>
      </c>
      <c r="D9953" t="s">
        <v>185</v>
      </c>
      <c r="E9953">
        <v>2</v>
      </c>
      <c r="F9953" t="s">
        <v>186</v>
      </c>
      <c r="G9953" t="s">
        <v>535</v>
      </c>
      <c r="H9953" t="s">
        <v>35</v>
      </c>
      <c r="I9953" t="s">
        <v>9145</v>
      </c>
      <c r="J9953" t="s">
        <v>89</v>
      </c>
      <c r="K9953" t="s">
        <v>21001</v>
      </c>
      <c r="L9953" t="s">
        <v>21002</v>
      </c>
      <c r="M9953" t="s">
        <v>505</v>
      </c>
      <c r="N9953" t="s">
        <v>94</v>
      </c>
      <c r="O9953">
        <v>9890</v>
      </c>
      <c r="P9953">
        <v>14492</v>
      </c>
      <c r="Q9953" t="s">
        <v>59</v>
      </c>
      <c r="R9953">
        <v>483</v>
      </c>
      <c r="S9953" s="2">
        <v>44391</v>
      </c>
      <c r="T9953" s="2">
        <v>44406</v>
      </c>
      <c r="U9953">
        <v>44490</v>
      </c>
      <c r="V9953" t="s">
        <v>85</v>
      </c>
      <c r="W9953">
        <v>527</v>
      </c>
      <c r="X9953" t="s">
        <v>60</v>
      </c>
      <c r="Y9953" t="s">
        <v>61</v>
      </c>
      <c r="Z9953">
        <v>0</v>
      </c>
      <c r="AA9953">
        <v>93</v>
      </c>
      <c r="AB9953">
        <v>11317</v>
      </c>
      <c r="AC9953" t="s">
        <v>107</v>
      </c>
    </row>
    <row r="9954" spans="1:29" x14ac:dyDescent="0.3">
      <c r="A9954" s="1" t="s">
        <v>47</v>
      </c>
      <c r="B9954" t="s">
        <v>153</v>
      </c>
      <c r="C9954" t="s">
        <v>11976</v>
      </c>
      <c r="D9954" t="s">
        <v>98</v>
      </c>
      <c r="E9954">
        <v>7</v>
      </c>
      <c r="F9954" t="s">
        <v>99</v>
      </c>
      <c r="G9954" t="s">
        <v>1638</v>
      </c>
      <c r="H9954" t="s">
        <v>35</v>
      </c>
      <c r="I9954" t="s">
        <v>305</v>
      </c>
      <c r="J9954" t="s">
        <v>172</v>
      </c>
      <c r="K9954" t="s">
        <v>21003</v>
      </c>
      <c r="L9954" t="s">
        <v>21004</v>
      </c>
      <c r="M9954" t="s">
        <v>860</v>
      </c>
      <c r="N9954" t="s">
        <v>58</v>
      </c>
      <c r="O9954">
        <v>25666</v>
      </c>
      <c r="P9954">
        <v>27809</v>
      </c>
      <c r="Q9954" t="s">
        <v>95</v>
      </c>
      <c r="R9954">
        <v>756</v>
      </c>
      <c r="S9954" s="2">
        <v>44745</v>
      </c>
      <c r="T9954" s="2">
        <v>44761</v>
      </c>
      <c r="U9954">
        <v>0</v>
      </c>
      <c r="V9954" t="s">
        <v>106</v>
      </c>
      <c r="W9954">
        <v>777</v>
      </c>
      <c r="X9954" t="s">
        <v>60</v>
      </c>
      <c r="Y9954" t="s">
        <v>61</v>
      </c>
      <c r="Z9954">
        <v>1832</v>
      </c>
      <c r="AA9954">
        <v>105</v>
      </c>
      <c r="AB9954">
        <v>26792</v>
      </c>
      <c r="AC9954" t="s">
        <v>107</v>
      </c>
    </row>
    <row r="9955" spans="1:29" x14ac:dyDescent="0.3">
      <c r="A9955" s="1" t="s">
        <v>47</v>
      </c>
      <c r="B9955" t="s">
        <v>136</v>
      </c>
      <c r="C9955" t="s">
        <v>137</v>
      </c>
      <c r="D9955" t="s">
        <v>155</v>
      </c>
      <c r="E9955">
        <v>4</v>
      </c>
      <c r="F9955" t="s">
        <v>120</v>
      </c>
      <c r="G9955" t="s">
        <v>1180</v>
      </c>
      <c r="H9955" t="s">
        <v>79</v>
      </c>
      <c r="I9955" t="s">
        <v>621</v>
      </c>
      <c r="J9955" t="s">
        <v>80</v>
      </c>
      <c r="K9955" t="s">
        <v>21005</v>
      </c>
      <c r="L9955" t="s">
        <v>21006</v>
      </c>
      <c r="M9955" t="s">
        <v>527</v>
      </c>
      <c r="N9955" t="s">
        <v>40</v>
      </c>
      <c r="O9955">
        <v>19560</v>
      </c>
      <c r="P9955">
        <v>23132</v>
      </c>
      <c r="Q9955" t="s">
        <v>41</v>
      </c>
      <c r="R9955">
        <v>433</v>
      </c>
      <c r="S9955" s="2">
        <v>44519</v>
      </c>
      <c r="T9955" s="2">
        <v>44544</v>
      </c>
      <c r="U9955">
        <v>0</v>
      </c>
      <c r="V9955" t="s">
        <v>106</v>
      </c>
      <c r="W9955">
        <v>563</v>
      </c>
      <c r="X9955" t="s">
        <v>60</v>
      </c>
      <c r="Y9955" t="s">
        <v>45</v>
      </c>
      <c r="Z9955">
        <v>0</v>
      </c>
      <c r="AA9955">
        <v>72</v>
      </c>
      <c r="AB9955">
        <v>20525</v>
      </c>
      <c r="AC9955" t="s">
        <v>46</v>
      </c>
    </row>
    <row r="9956" spans="1:29" x14ac:dyDescent="0.3">
      <c r="A9956" s="1" t="s">
        <v>47</v>
      </c>
      <c r="B9956" t="s">
        <v>136</v>
      </c>
      <c r="C9956" t="s">
        <v>641</v>
      </c>
      <c r="D9956" t="s">
        <v>178</v>
      </c>
      <c r="E9956">
        <v>10</v>
      </c>
      <c r="F9956" t="s">
        <v>129</v>
      </c>
      <c r="G9956" t="s">
        <v>1528</v>
      </c>
      <c r="H9956" t="s">
        <v>35</v>
      </c>
      <c r="I9956" t="s">
        <v>8078</v>
      </c>
      <c r="J9956" t="s">
        <v>530</v>
      </c>
      <c r="K9956" t="s">
        <v>21007</v>
      </c>
      <c r="L9956" t="s">
        <v>21008</v>
      </c>
      <c r="M9956" t="s">
        <v>2086</v>
      </c>
      <c r="N9956" t="s">
        <v>94</v>
      </c>
      <c r="O9956">
        <v>5736</v>
      </c>
      <c r="P9956">
        <v>10144</v>
      </c>
      <c r="Q9956" t="s">
        <v>95</v>
      </c>
      <c r="R9956">
        <v>174</v>
      </c>
      <c r="S9956" s="2">
        <v>45011</v>
      </c>
      <c r="T9956" s="2">
        <v>45033</v>
      </c>
      <c r="U9956">
        <v>0</v>
      </c>
      <c r="V9956" t="s">
        <v>106</v>
      </c>
      <c r="W9956">
        <v>843</v>
      </c>
      <c r="X9956" t="s">
        <v>60</v>
      </c>
      <c r="Y9956" t="s">
        <v>45</v>
      </c>
      <c r="Z9956">
        <v>0</v>
      </c>
      <c r="AA9956">
        <v>216</v>
      </c>
      <c r="AB9956">
        <v>9776</v>
      </c>
      <c r="AC9956" t="s">
        <v>46</v>
      </c>
    </row>
    <row r="9957" spans="1:29" x14ac:dyDescent="0.3">
      <c r="A9957" s="1" t="s">
        <v>29</v>
      </c>
      <c r="B9957" t="s">
        <v>96</v>
      </c>
      <c r="C9957" t="s">
        <v>2037</v>
      </c>
      <c r="D9957" t="s">
        <v>32</v>
      </c>
      <c r="E9957">
        <v>7</v>
      </c>
      <c r="F9957" t="s">
        <v>99</v>
      </c>
      <c r="G9957" t="s">
        <v>100</v>
      </c>
      <c r="H9957" t="s">
        <v>79</v>
      </c>
      <c r="I9957" t="s">
        <v>36</v>
      </c>
      <c r="J9957" t="s">
        <v>1380</v>
      </c>
      <c r="K9957" t="s">
        <v>21009</v>
      </c>
      <c r="L9957" t="s">
        <v>21010</v>
      </c>
      <c r="M9957" t="s">
        <v>1500</v>
      </c>
      <c r="N9957" t="s">
        <v>94</v>
      </c>
      <c r="O9957">
        <v>5539</v>
      </c>
      <c r="P9957">
        <v>8167</v>
      </c>
      <c r="Q9957" t="s">
        <v>59</v>
      </c>
      <c r="R9957">
        <v>154</v>
      </c>
      <c r="S9957" s="2">
        <v>44916</v>
      </c>
      <c r="T9957" t="s">
        <v>42</v>
      </c>
      <c r="U9957">
        <v>27619</v>
      </c>
      <c r="V9957" t="s">
        <v>71</v>
      </c>
      <c r="W9957">
        <v>556</v>
      </c>
      <c r="X9957" t="s">
        <v>44</v>
      </c>
      <c r="Y9957" t="s">
        <v>61</v>
      </c>
      <c r="Z9957">
        <v>0</v>
      </c>
      <c r="AA9957">
        <v>526</v>
      </c>
      <c r="AB9957">
        <v>7405</v>
      </c>
      <c r="AC9957" t="s">
        <v>46</v>
      </c>
    </row>
    <row r="9958" spans="1:29" x14ac:dyDescent="0.3">
      <c r="A9958" s="1" t="s">
        <v>29</v>
      </c>
      <c r="B9958" t="s">
        <v>74</v>
      </c>
      <c r="C9958" t="s">
        <v>168</v>
      </c>
      <c r="D9958" t="s">
        <v>76</v>
      </c>
      <c r="E9958">
        <v>10</v>
      </c>
      <c r="F9958" t="s">
        <v>77</v>
      </c>
      <c r="G9958" t="s">
        <v>147</v>
      </c>
      <c r="H9958" t="s">
        <v>35</v>
      </c>
      <c r="I9958" t="s">
        <v>36</v>
      </c>
      <c r="J9958" t="s">
        <v>878</v>
      </c>
      <c r="K9958" t="s">
        <v>21011</v>
      </c>
      <c r="L9958" t="s">
        <v>21012</v>
      </c>
      <c r="M9958" t="s">
        <v>175</v>
      </c>
      <c r="N9958" t="s">
        <v>40</v>
      </c>
      <c r="O9958">
        <v>28220</v>
      </c>
      <c r="P9958">
        <v>30924</v>
      </c>
      <c r="Q9958" t="s">
        <v>59</v>
      </c>
      <c r="R9958">
        <v>158</v>
      </c>
      <c r="S9958" s="2">
        <v>44439</v>
      </c>
      <c r="T9958" t="s">
        <v>42</v>
      </c>
      <c r="U9958">
        <v>9521</v>
      </c>
      <c r="V9958" t="s">
        <v>106</v>
      </c>
      <c r="W9958">
        <v>781</v>
      </c>
      <c r="X9958" t="s">
        <v>44</v>
      </c>
      <c r="Y9958" t="s">
        <v>61</v>
      </c>
      <c r="Z9958">
        <v>0</v>
      </c>
      <c r="AA9958">
        <v>287</v>
      </c>
      <c r="AB9958">
        <v>29288</v>
      </c>
      <c r="AC9958" t="s">
        <v>73</v>
      </c>
    </row>
    <row r="9959" spans="1:29" x14ac:dyDescent="0.3">
      <c r="A9959" s="1" t="s">
        <v>47</v>
      </c>
      <c r="B9959" t="s">
        <v>117</v>
      </c>
      <c r="C9959" t="s">
        <v>118</v>
      </c>
      <c r="D9959" t="s">
        <v>128</v>
      </c>
      <c r="E9959">
        <v>6</v>
      </c>
      <c r="F9959" t="s">
        <v>99</v>
      </c>
      <c r="G9959" t="s">
        <v>1138</v>
      </c>
      <c r="H9959" t="s">
        <v>79</v>
      </c>
      <c r="I9959" t="s">
        <v>305</v>
      </c>
      <c r="J9959" t="s">
        <v>5063</v>
      </c>
      <c r="K9959" t="s">
        <v>21013</v>
      </c>
      <c r="L9959" t="s">
        <v>21014</v>
      </c>
      <c r="M9959" t="s">
        <v>1311</v>
      </c>
      <c r="N9959" t="s">
        <v>40</v>
      </c>
      <c r="O9959">
        <v>17807</v>
      </c>
      <c r="P9959">
        <v>20904</v>
      </c>
      <c r="Q9959" t="s">
        <v>41</v>
      </c>
      <c r="R9959">
        <v>599</v>
      </c>
      <c r="S9959" s="2">
        <v>44688</v>
      </c>
      <c r="T9959" t="s">
        <v>42</v>
      </c>
      <c r="U9959">
        <v>0</v>
      </c>
      <c r="V9959" t="s">
        <v>71</v>
      </c>
      <c r="W9959">
        <v>427</v>
      </c>
      <c r="X9959" t="s">
        <v>44</v>
      </c>
      <c r="Y9959" t="s">
        <v>45</v>
      </c>
      <c r="Z9959">
        <v>0</v>
      </c>
      <c r="AA9959">
        <v>760</v>
      </c>
      <c r="AB9959">
        <v>17978</v>
      </c>
      <c r="AC9959" t="s">
        <v>46</v>
      </c>
    </row>
    <row r="9960" spans="1:29" x14ac:dyDescent="0.3">
      <c r="A9960" s="1" t="s">
        <v>29</v>
      </c>
      <c r="B9960" t="s">
        <v>96</v>
      </c>
      <c r="C9960" t="s">
        <v>1906</v>
      </c>
      <c r="D9960" t="s">
        <v>185</v>
      </c>
      <c r="E9960">
        <v>4</v>
      </c>
      <c r="F9960" t="s">
        <v>33</v>
      </c>
      <c r="G9960" t="s">
        <v>34</v>
      </c>
      <c r="H9960" t="s">
        <v>79</v>
      </c>
      <c r="I9960" t="s">
        <v>12603</v>
      </c>
      <c r="J9960" t="s">
        <v>4623</v>
      </c>
      <c r="K9960" t="s">
        <v>21015</v>
      </c>
      <c r="L9960" t="s">
        <v>21016</v>
      </c>
      <c r="M9960" t="s">
        <v>1197</v>
      </c>
      <c r="N9960" t="s">
        <v>84</v>
      </c>
      <c r="O9960">
        <v>7057</v>
      </c>
      <c r="P9960">
        <v>9840</v>
      </c>
      <c r="Q9960" t="s">
        <v>41</v>
      </c>
      <c r="R9960">
        <v>100</v>
      </c>
      <c r="S9960" s="2">
        <v>44593</v>
      </c>
      <c r="T9960" t="s">
        <v>42</v>
      </c>
      <c r="U9960">
        <v>0</v>
      </c>
      <c r="V9960" t="s">
        <v>85</v>
      </c>
      <c r="W9960">
        <v>634</v>
      </c>
      <c r="X9960" t="s">
        <v>44</v>
      </c>
      <c r="Y9960" t="s">
        <v>61</v>
      </c>
      <c r="Z9960">
        <v>0</v>
      </c>
      <c r="AA9960">
        <v>547</v>
      </c>
      <c r="AB9960">
        <v>9527</v>
      </c>
      <c r="AC9960" t="s">
        <v>46</v>
      </c>
    </row>
    <row r="9961" spans="1:29" x14ac:dyDescent="0.3">
      <c r="A9961" s="1" t="s">
        <v>29</v>
      </c>
      <c r="B9961" t="s">
        <v>96</v>
      </c>
      <c r="C9961" t="s">
        <v>4402</v>
      </c>
      <c r="D9961" t="s">
        <v>169</v>
      </c>
      <c r="E9961">
        <v>6</v>
      </c>
      <c r="F9961" t="s">
        <v>120</v>
      </c>
      <c r="G9961" t="s">
        <v>820</v>
      </c>
      <c r="H9961" t="s">
        <v>35</v>
      </c>
      <c r="I9961" t="s">
        <v>423</v>
      </c>
      <c r="J9961" t="s">
        <v>2663</v>
      </c>
      <c r="K9961" t="s">
        <v>21017</v>
      </c>
      <c r="L9961" t="s">
        <v>21018</v>
      </c>
      <c r="M9961" t="s">
        <v>777</v>
      </c>
      <c r="N9961" t="s">
        <v>40</v>
      </c>
      <c r="O9961">
        <v>12141</v>
      </c>
      <c r="P9961">
        <v>15683</v>
      </c>
      <c r="Q9961" t="s">
        <v>59</v>
      </c>
      <c r="R9961">
        <v>187</v>
      </c>
      <c r="S9961" s="2">
        <v>44516</v>
      </c>
      <c r="T9961" t="s">
        <v>42</v>
      </c>
      <c r="U9961">
        <v>42746</v>
      </c>
      <c r="V9961" t="s">
        <v>85</v>
      </c>
      <c r="W9961">
        <v>760</v>
      </c>
      <c r="X9961" t="s">
        <v>44</v>
      </c>
      <c r="Y9961" t="s">
        <v>61</v>
      </c>
      <c r="Z9961">
        <v>0</v>
      </c>
      <c r="AA9961">
        <v>938</v>
      </c>
      <c r="AB9961">
        <v>12263</v>
      </c>
      <c r="AC9961" t="s">
        <v>107</v>
      </c>
    </row>
    <row r="9962" spans="1:29" x14ac:dyDescent="0.3">
      <c r="A9962" s="1" t="s">
        <v>29</v>
      </c>
      <c r="B9962" t="s">
        <v>228</v>
      </c>
      <c r="C9962" t="s">
        <v>1185</v>
      </c>
      <c r="D9962" t="s">
        <v>98</v>
      </c>
      <c r="E9962">
        <v>3</v>
      </c>
      <c r="F9962" t="s">
        <v>186</v>
      </c>
      <c r="G9962" t="s">
        <v>463</v>
      </c>
      <c r="H9962" t="s">
        <v>35</v>
      </c>
      <c r="I9962" t="s">
        <v>729</v>
      </c>
      <c r="J9962" t="s">
        <v>372</v>
      </c>
      <c r="K9962">
        <f>1-776-760-6790</f>
        <v>-8325</v>
      </c>
      <c r="L9962" t="s">
        <v>21019</v>
      </c>
      <c r="M9962" t="s">
        <v>233</v>
      </c>
      <c r="N9962" t="s">
        <v>58</v>
      </c>
      <c r="O9962">
        <v>25886</v>
      </c>
      <c r="P9962">
        <v>28934</v>
      </c>
      <c r="Q9962" t="s">
        <v>41</v>
      </c>
      <c r="R9962">
        <v>221</v>
      </c>
      <c r="S9962" s="2">
        <v>44638</v>
      </c>
      <c r="T9962" t="s">
        <v>42</v>
      </c>
      <c r="U9962">
        <v>0</v>
      </c>
      <c r="V9962" t="s">
        <v>106</v>
      </c>
      <c r="W9962">
        <v>555</v>
      </c>
      <c r="X9962" t="s">
        <v>44</v>
      </c>
      <c r="Y9962" t="s">
        <v>45</v>
      </c>
      <c r="Z9962">
        <v>1800</v>
      </c>
      <c r="AA9962">
        <v>283</v>
      </c>
      <c r="AB9962">
        <v>26008</v>
      </c>
      <c r="AC9962" t="s">
        <v>73</v>
      </c>
    </row>
    <row r="9963" spans="1:29" x14ac:dyDescent="0.3">
      <c r="A9963" s="1" t="s">
        <v>29</v>
      </c>
      <c r="B9963" t="s">
        <v>363</v>
      </c>
      <c r="C9963" t="s">
        <v>1064</v>
      </c>
      <c r="D9963" t="s">
        <v>185</v>
      </c>
      <c r="E9963">
        <v>10</v>
      </c>
      <c r="F9963" t="s">
        <v>186</v>
      </c>
      <c r="G9963" t="s">
        <v>463</v>
      </c>
      <c r="H9963" t="s">
        <v>35</v>
      </c>
      <c r="I9963" t="s">
        <v>2075</v>
      </c>
      <c r="J9963" t="s">
        <v>1722</v>
      </c>
      <c r="K9963" t="s">
        <v>21020</v>
      </c>
      <c r="L9963" t="s">
        <v>21021</v>
      </c>
      <c r="M9963" t="s">
        <v>511</v>
      </c>
      <c r="N9963" t="s">
        <v>84</v>
      </c>
      <c r="O9963">
        <v>15574</v>
      </c>
      <c r="P9963">
        <v>18721</v>
      </c>
      <c r="Q9963" t="s">
        <v>41</v>
      </c>
      <c r="R9963">
        <v>846</v>
      </c>
      <c r="S9963" s="2">
        <v>44475</v>
      </c>
      <c r="T9963" t="s">
        <v>42</v>
      </c>
      <c r="U9963">
        <v>0</v>
      </c>
      <c r="V9963" t="s">
        <v>85</v>
      </c>
      <c r="W9963">
        <v>441</v>
      </c>
      <c r="X9963" t="s">
        <v>44</v>
      </c>
      <c r="Y9963" t="s">
        <v>61</v>
      </c>
      <c r="Z9963">
        <v>0</v>
      </c>
      <c r="AA9963">
        <v>563</v>
      </c>
      <c r="AB9963">
        <v>16678</v>
      </c>
      <c r="AC9963" t="s">
        <v>73</v>
      </c>
    </row>
    <row r="9964" spans="1:29" x14ac:dyDescent="0.3">
      <c r="A9964" s="1" t="s">
        <v>47</v>
      </c>
      <c r="B9964" t="s">
        <v>176</v>
      </c>
      <c r="C9964" t="s">
        <v>4337</v>
      </c>
      <c r="D9964" t="s">
        <v>236</v>
      </c>
      <c r="E9964">
        <v>7</v>
      </c>
      <c r="F9964" t="s">
        <v>221</v>
      </c>
      <c r="G9964" t="s">
        <v>1096</v>
      </c>
      <c r="H9964" t="s">
        <v>35</v>
      </c>
      <c r="I9964" t="s">
        <v>774</v>
      </c>
      <c r="J9964" t="s">
        <v>2726</v>
      </c>
      <c r="K9964" t="s">
        <v>21022</v>
      </c>
      <c r="L9964" t="s">
        <v>2297</v>
      </c>
      <c r="M9964" t="s">
        <v>902</v>
      </c>
      <c r="N9964" t="s">
        <v>40</v>
      </c>
      <c r="O9964">
        <v>13539</v>
      </c>
      <c r="P9964">
        <v>15567</v>
      </c>
      <c r="Q9964" t="s">
        <v>59</v>
      </c>
      <c r="R9964">
        <v>810</v>
      </c>
      <c r="S9964" s="2">
        <v>44542</v>
      </c>
      <c r="T9964" s="2">
        <v>44558</v>
      </c>
      <c r="U9964">
        <v>21899</v>
      </c>
      <c r="V9964" t="s">
        <v>106</v>
      </c>
      <c r="W9964">
        <v>419</v>
      </c>
      <c r="X9964" t="s">
        <v>60</v>
      </c>
      <c r="Y9964" t="s">
        <v>45</v>
      </c>
      <c r="Z9964">
        <v>0</v>
      </c>
      <c r="AA9964">
        <v>104</v>
      </c>
      <c r="AB9964">
        <v>14290</v>
      </c>
      <c r="AC9964" t="s">
        <v>107</v>
      </c>
    </row>
    <row r="9965" spans="1:29" x14ac:dyDescent="0.3">
      <c r="A9965" s="1" t="s">
        <v>47</v>
      </c>
      <c r="B9965" t="s">
        <v>176</v>
      </c>
      <c r="C9965" t="s">
        <v>3034</v>
      </c>
      <c r="D9965" t="s">
        <v>201</v>
      </c>
      <c r="E9965">
        <v>6</v>
      </c>
      <c r="F9965" t="s">
        <v>33</v>
      </c>
      <c r="G9965" t="s">
        <v>179</v>
      </c>
      <c r="H9965" t="s">
        <v>35</v>
      </c>
      <c r="I9965" t="s">
        <v>7587</v>
      </c>
      <c r="J9965" t="s">
        <v>224</v>
      </c>
      <c r="K9965" t="s">
        <v>21023</v>
      </c>
      <c r="L9965" t="s">
        <v>21024</v>
      </c>
      <c r="M9965" t="s">
        <v>426</v>
      </c>
      <c r="N9965" t="s">
        <v>84</v>
      </c>
      <c r="O9965">
        <v>26474</v>
      </c>
      <c r="P9965">
        <v>29183</v>
      </c>
      <c r="Q9965" t="s">
        <v>95</v>
      </c>
      <c r="R9965">
        <v>268</v>
      </c>
      <c r="S9965" s="2">
        <v>44609</v>
      </c>
      <c r="T9965" t="s">
        <v>42</v>
      </c>
      <c r="U9965">
        <v>0</v>
      </c>
      <c r="V9965" t="s">
        <v>85</v>
      </c>
      <c r="W9965">
        <v>505</v>
      </c>
      <c r="X9965" t="s">
        <v>44</v>
      </c>
      <c r="Y9965" t="s">
        <v>45</v>
      </c>
      <c r="Z9965">
        <v>0</v>
      </c>
      <c r="AA9965">
        <v>717</v>
      </c>
      <c r="AB9965">
        <v>27846</v>
      </c>
      <c r="AC9965" t="s">
        <v>73</v>
      </c>
    </row>
    <row r="9966" spans="1:29" x14ac:dyDescent="0.3">
      <c r="A9966" s="1" t="s">
        <v>47</v>
      </c>
      <c r="B9966" t="s">
        <v>153</v>
      </c>
      <c r="C9966" t="s">
        <v>7596</v>
      </c>
      <c r="D9966" t="s">
        <v>387</v>
      </c>
      <c r="E9966">
        <v>1</v>
      </c>
      <c r="F9966" t="s">
        <v>77</v>
      </c>
      <c r="G9966" t="s">
        <v>932</v>
      </c>
      <c r="H9966" t="s">
        <v>79</v>
      </c>
      <c r="I9966" t="s">
        <v>507</v>
      </c>
      <c r="J9966" t="s">
        <v>1450</v>
      </c>
      <c r="K9966" t="s">
        <v>21025</v>
      </c>
      <c r="L9966" t="s">
        <v>21026</v>
      </c>
      <c r="M9966" t="s">
        <v>943</v>
      </c>
      <c r="N9966" t="s">
        <v>40</v>
      </c>
      <c r="O9966">
        <v>14655</v>
      </c>
      <c r="P9966">
        <v>19150</v>
      </c>
      <c r="Q9966" t="s">
        <v>59</v>
      </c>
      <c r="R9966">
        <v>434</v>
      </c>
      <c r="S9966" s="2">
        <v>44550</v>
      </c>
      <c r="T9966" t="s">
        <v>42</v>
      </c>
      <c r="U9966">
        <v>28623</v>
      </c>
      <c r="V9966" t="s">
        <v>106</v>
      </c>
      <c r="W9966">
        <v>693</v>
      </c>
      <c r="X9966" t="s">
        <v>44</v>
      </c>
      <c r="Y9966" t="s">
        <v>45</v>
      </c>
      <c r="Z9966">
        <v>0</v>
      </c>
      <c r="AA9966">
        <v>317</v>
      </c>
      <c r="AB9966">
        <v>18205</v>
      </c>
      <c r="AC9966" t="s">
        <v>73</v>
      </c>
    </row>
    <row r="9967" spans="1:29" x14ac:dyDescent="0.3">
      <c r="A9967" s="1" t="s">
        <v>29</v>
      </c>
      <c r="B9967" t="s">
        <v>363</v>
      </c>
      <c r="C9967" t="s">
        <v>450</v>
      </c>
      <c r="D9967" t="s">
        <v>119</v>
      </c>
      <c r="E9967">
        <v>10</v>
      </c>
      <c r="F9967" t="s">
        <v>51</v>
      </c>
      <c r="G9967" t="s">
        <v>1427</v>
      </c>
      <c r="H9967" t="s">
        <v>35</v>
      </c>
      <c r="I9967" t="s">
        <v>3517</v>
      </c>
      <c r="J9967" t="s">
        <v>2610</v>
      </c>
      <c r="K9967" t="s">
        <v>21027</v>
      </c>
      <c r="L9967" t="s">
        <v>21028</v>
      </c>
      <c r="M9967" t="s">
        <v>705</v>
      </c>
      <c r="N9967" t="s">
        <v>40</v>
      </c>
      <c r="O9967">
        <v>21704</v>
      </c>
      <c r="P9967">
        <v>24034</v>
      </c>
      <c r="Q9967" t="s">
        <v>95</v>
      </c>
      <c r="R9967">
        <v>442</v>
      </c>
      <c r="S9967" s="2">
        <v>44775</v>
      </c>
      <c r="T9967" s="2">
        <v>44801</v>
      </c>
      <c r="U9967">
        <v>0</v>
      </c>
      <c r="V9967" t="s">
        <v>43</v>
      </c>
      <c r="W9967">
        <v>777</v>
      </c>
      <c r="X9967" t="s">
        <v>60</v>
      </c>
      <c r="Y9967" t="s">
        <v>45</v>
      </c>
      <c r="Z9967">
        <v>0</v>
      </c>
      <c r="AA9967">
        <v>649</v>
      </c>
      <c r="AB9967">
        <v>23323</v>
      </c>
      <c r="AC9967" t="s">
        <v>107</v>
      </c>
    </row>
    <row r="9968" spans="1:29" x14ac:dyDescent="0.3">
      <c r="A9968" s="1" t="s">
        <v>29</v>
      </c>
      <c r="B9968" t="s">
        <v>541</v>
      </c>
      <c r="C9968" t="s">
        <v>4106</v>
      </c>
      <c r="D9968" t="s">
        <v>185</v>
      </c>
      <c r="E9968">
        <v>6</v>
      </c>
      <c r="F9968" t="s">
        <v>129</v>
      </c>
      <c r="G9968" t="s">
        <v>298</v>
      </c>
      <c r="H9968" t="s">
        <v>79</v>
      </c>
      <c r="I9968" t="s">
        <v>417</v>
      </c>
      <c r="J9968" t="s">
        <v>766</v>
      </c>
      <c r="K9968" t="s">
        <v>21029</v>
      </c>
      <c r="L9968" t="s">
        <v>2527</v>
      </c>
      <c r="M9968" t="s">
        <v>1274</v>
      </c>
      <c r="N9968" t="s">
        <v>94</v>
      </c>
      <c r="O9968">
        <v>12675</v>
      </c>
      <c r="P9968">
        <v>15671</v>
      </c>
      <c r="Q9968" t="s">
        <v>41</v>
      </c>
      <c r="R9968">
        <v>410</v>
      </c>
      <c r="S9968" s="2">
        <v>44918</v>
      </c>
      <c r="T9968" t="s">
        <v>42</v>
      </c>
      <c r="U9968">
        <v>0</v>
      </c>
      <c r="V9968" t="s">
        <v>106</v>
      </c>
      <c r="W9968">
        <v>734</v>
      </c>
      <c r="X9968" t="s">
        <v>44</v>
      </c>
      <c r="Y9968" t="s">
        <v>45</v>
      </c>
      <c r="Z9968">
        <v>0</v>
      </c>
      <c r="AA9968">
        <v>922</v>
      </c>
      <c r="AB9968">
        <v>14737</v>
      </c>
      <c r="AC9968" t="s">
        <v>46</v>
      </c>
    </row>
    <row r="9969" spans="1:29" x14ac:dyDescent="0.3">
      <c r="A9969" s="1" t="s">
        <v>47</v>
      </c>
      <c r="B9969" t="s">
        <v>145</v>
      </c>
      <c r="C9969" t="s">
        <v>1413</v>
      </c>
      <c r="D9969" t="s">
        <v>352</v>
      </c>
      <c r="E9969">
        <v>10</v>
      </c>
      <c r="F9969" t="s">
        <v>99</v>
      </c>
      <c r="G9969" t="s">
        <v>710</v>
      </c>
      <c r="H9969" t="s">
        <v>79</v>
      </c>
      <c r="I9969" t="s">
        <v>1287</v>
      </c>
      <c r="J9969" t="s">
        <v>1986</v>
      </c>
      <c r="K9969" t="s">
        <v>21030</v>
      </c>
      <c r="L9969" t="s">
        <v>21031</v>
      </c>
      <c r="M9969" t="s">
        <v>533</v>
      </c>
      <c r="N9969" t="s">
        <v>58</v>
      </c>
      <c r="O9969">
        <v>4775</v>
      </c>
      <c r="P9969">
        <v>8529</v>
      </c>
      <c r="Q9969" t="s">
        <v>41</v>
      </c>
      <c r="R9969">
        <v>758</v>
      </c>
      <c r="S9969" s="2">
        <v>45039</v>
      </c>
      <c r="T9969" s="2">
        <v>45045</v>
      </c>
      <c r="U9969">
        <v>0</v>
      </c>
      <c r="V9969" t="s">
        <v>71</v>
      </c>
      <c r="W9969">
        <v>681</v>
      </c>
      <c r="X9969" t="s">
        <v>60</v>
      </c>
      <c r="Y9969" t="s">
        <v>45</v>
      </c>
      <c r="Z9969">
        <v>3131</v>
      </c>
      <c r="AA9969">
        <v>490</v>
      </c>
      <c r="AB9969">
        <v>7310</v>
      </c>
      <c r="AC9969" t="s">
        <v>46</v>
      </c>
    </row>
    <row r="9970" spans="1:29" x14ac:dyDescent="0.3">
      <c r="A9970" s="1" t="s">
        <v>29</v>
      </c>
      <c r="B9970" t="s">
        <v>228</v>
      </c>
      <c r="C9970" t="s">
        <v>2981</v>
      </c>
      <c r="D9970" t="s">
        <v>110</v>
      </c>
      <c r="E9970">
        <v>10</v>
      </c>
      <c r="F9970" t="s">
        <v>186</v>
      </c>
      <c r="G9970" t="s">
        <v>535</v>
      </c>
      <c r="H9970" t="s">
        <v>79</v>
      </c>
      <c r="I9970" t="s">
        <v>1210</v>
      </c>
      <c r="J9970" t="s">
        <v>2610</v>
      </c>
      <c r="K9970" t="s">
        <v>21032</v>
      </c>
      <c r="L9970" t="s">
        <v>21033</v>
      </c>
      <c r="M9970" t="s">
        <v>993</v>
      </c>
      <c r="N9970" t="s">
        <v>58</v>
      </c>
      <c r="O9970">
        <v>27483</v>
      </c>
      <c r="P9970">
        <v>29596</v>
      </c>
      <c r="Q9970" t="s">
        <v>41</v>
      </c>
      <c r="R9970">
        <v>35</v>
      </c>
      <c r="S9970" s="2">
        <v>44601</v>
      </c>
      <c r="T9970" s="2">
        <v>44615</v>
      </c>
      <c r="U9970">
        <v>0</v>
      </c>
      <c r="V9970" t="s">
        <v>85</v>
      </c>
      <c r="W9970">
        <v>800</v>
      </c>
      <c r="X9970" t="s">
        <v>60</v>
      </c>
      <c r="Y9970" t="s">
        <v>72</v>
      </c>
      <c r="Z9970">
        <v>4227</v>
      </c>
      <c r="AA9970">
        <v>215</v>
      </c>
      <c r="AB9970">
        <v>28743</v>
      </c>
      <c r="AC9970" t="s">
        <v>46</v>
      </c>
    </row>
    <row r="9971" spans="1:29" x14ac:dyDescent="0.3">
      <c r="A9971" s="1" t="s">
        <v>47</v>
      </c>
      <c r="B9971" t="s">
        <v>161</v>
      </c>
      <c r="C9971" t="s">
        <v>2551</v>
      </c>
      <c r="D9971" t="s">
        <v>185</v>
      </c>
      <c r="E9971">
        <v>10</v>
      </c>
      <c r="F9971" t="s">
        <v>129</v>
      </c>
      <c r="G9971" t="s">
        <v>395</v>
      </c>
      <c r="H9971" t="s">
        <v>79</v>
      </c>
      <c r="I9971" t="s">
        <v>131</v>
      </c>
      <c r="J9971" t="s">
        <v>2655</v>
      </c>
      <c r="K9971">
        <v>5243120570</v>
      </c>
      <c r="L9971" t="s">
        <v>21034</v>
      </c>
      <c r="M9971" t="s">
        <v>192</v>
      </c>
      <c r="N9971" t="s">
        <v>40</v>
      </c>
      <c r="O9971">
        <v>11687</v>
      </c>
      <c r="P9971">
        <v>14071</v>
      </c>
      <c r="Q9971" t="s">
        <v>95</v>
      </c>
      <c r="R9971">
        <v>23</v>
      </c>
      <c r="S9971" s="2">
        <v>44484</v>
      </c>
      <c r="T9971" s="2">
        <v>44489</v>
      </c>
      <c r="U9971">
        <v>0</v>
      </c>
      <c r="V9971" t="s">
        <v>106</v>
      </c>
      <c r="W9971">
        <v>403</v>
      </c>
      <c r="X9971" t="s">
        <v>60</v>
      </c>
      <c r="Y9971" t="s">
        <v>61</v>
      </c>
      <c r="Z9971">
        <v>0</v>
      </c>
      <c r="AA9971">
        <v>22</v>
      </c>
      <c r="AB9971">
        <v>11958</v>
      </c>
      <c r="AC9971" t="s">
        <v>73</v>
      </c>
    </row>
    <row r="9972" spans="1:29" x14ac:dyDescent="0.3">
      <c r="A9972" s="1" t="s">
        <v>29</v>
      </c>
      <c r="B9972" t="s">
        <v>541</v>
      </c>
      <c r="C9972" t="s">
        <v>2463</v>
      </c>
      <c r="D9972" t="s">
        <v>119</v>
      </c>
      <c r="E9972">
        <v>10</v>
      </c>
      <c r="F9972" t="s">
        <v>120</v>
      </c>
      <c r="G9972" t="s">
        <v>1533</v>
      </c>
      <c r="H9972" t="s">
        <v>35</v>
      </c>
      <c r="I9972" t="s">
        <v>13216</v>
      </c>
      <c r="J9972" t="s">
        <v>1652</v>
      </c>
      <c r="K9972" t="s">
        <v>21035</v>
      </c>
      <c r="L9972" t="s">
        <v>21036</v>
      </c>
      <c r="M9972" t="s">
        <v>563</v>
      </c>
      <c r="N9972" t="s">
        <v>40</v>
      </c>
      <c r="O9972">
        <v>3397</v>
      </c>
      <c r="P9972">
        <v>7154</v>
      </c>
      <c r="Q9972" t="s">
        <v>41</v>
      </c>
      <c r="R9972">
        <v>293</v>
      </c>
      <c r="S9972" s="2">
        <v>44602</v>
      </c>
      <c r="T9972" s="2">
        <v>44626</v>
      </c>
      <c r="U9972">
        <v>0</v>
      </c>
      <c r="V9972" t="s">
        <v>43</v>
      </c>
      <c r="W9972">
        <v>822</v>
      </c>
      <c r="X9972" t="s">
        <v>60</v>
      </c>
      <c r="Y9972" t="s">
        <v>61</v>
      </c>
      <c r="Z9972">
        <v>0</v>
      </c>
      <c r="AA9972">
        <v>503</v>
      </c>
      <c r="AB9972">
        <v>6323</v>
      </c>
      <c r="AC9972" t="s">
        <v>107</v>
      </c>
    </row>
    <row r="9973" spans="1:29" x14ac:dyDescent="0.3">
      <c r="A9973" s="1" t="s">
        <v>47</v>
      </c>
      <c r="B9973" t="s">
        <v>176</v>
      </c>
      <c r="C9973" t="s">
        <v>2390</v>
      </c>
      <c r="D9973" t="s">
        <v>98</v>
      </c>
      <c r="E9973">
        <v>3</v>
      </c>
      <c r="F9973" t="s">
        <v>99</v>
      </c>
      <c r="G9973" t="s">
        <v>100</v>
      </c>
      <c r="H9973" t="s">
        <v>35</v>
      </c>
      <c r="I9973" t="s">
        <v>189</v>
      </c>
      <c r="J9973" t="s">
        <v>157</v>
      </c>
      <c r="K9973" t="s">
        <v>21037</v>
      </c>
      <c r="L9973" t="s">
        <v>21038</v>
      </c>
      <c r="M9973" t="s">
        <v>957</v>
      </c>
      <c r="N9973" t="s">
        <v>84</v>
      </c>
      <c r="O9973">
        <v>3667</v>
      </c>
      <c r="P9973">
        <v>6817</v>
      </c>
      <c r="Q9973" t="s">
        <v>95</v>
      </c>
      <c r="R9973">
        <v>536</v>
      </c>
      <c r="S9973" s="2">
        <v>44823</v>
      </c>
      <c r="T9973" t="s">
        <v>42</v>
      </c>
      <c r="U9973">
        <v>0</v>
      </c>
      <c r="V9973" t="s">
        <v>85</v>
      </c>
      <c r="W9973">
        <v>781</v>
      </c>
      <c r="X9973" t="s">
        <v>44</v>
      </c>
      <c r="Y9973" t="s">
        <v>61</v>
      </c>
      <c r="Z9973">
        <v>0</v>
      </c>
      <c r="AA9973">
        <v>472</v>
      </c>
      <c r="AB9973">
        <v>5454</v>
      </c>
      <c r="AC9973" t="s">
        <v>46</v>
      </c>
    </row>
    <row r="9974" spans="1:29" x14ac:dyDescent="0.3">
      <c r="A9974" s="1" t="s">
        <v>47</v>
      </c>
      <c r="B9974" t="s">
        <v>145</v>
      </c>
      <c r="C9974" t="s">
        <v>1527</v>
      </c>
      <c r="D9974" t="s">
        <v>178</v>
      </c>
      <c r="E9974">
        <v>5</v>
      </c>
      <c r="F9974" t="s">
        <v>64</v>
      </c>
      <c r="G9974" t="s">
        <v>376</v>
      </c>
      <c r="H9974" t="s">
        <v>35</v>
      </c>
      <c r="I9974" t="s">
        <v>417</v>
      </c>
      <c r="J9974" t="s">
        <v>2610</v>
      </c>
      <c r="K9974" t="s">
        <v>21039</v>
      </c>
      <c r="L9974" t="s">
        <v>21040</v>
      </c>
      <c r="M9974" t="s">
        <v>2358</v>
      </c>
      <c r="N9974" t="s">
        <v>40</v>
      </c>
      <c r="O9974">
        <v>6561</v>
      </c>
      <c r="P9974">
        <v>10178</v>
      </c>
      <c r="Q9974" t="s">
        <v>95</v>
      </c>
      <c r="R9974">
        <v>159</v>
      </c>
      <c r="S9974" s="2">
        <v>44866</v>
      </c>
      <c r="T9974" t="s">
        <v>42</v>
      </c>
      <c r="U9974">
        <v>0</v>
      </c>
      <c r="V9974" t="s">
        <v>85</v>
      </c>
      <c r="W9974">
        <v>572</v>
      </c>
      <c r="X9974" t="s">
        <v>44</v>
      </c>
      <c r="Y9974" t="s">
        <v>45</v>
      </c>
      <c r="Z9974">
        <v>0</v>
      </c>
      <c r="AA9974">
        <v>260</v>
      </c>
      <c r="AB9974">
        <v>7625</v>
      </c>
      <c r="AC9974" t="s">
        <v>107</v>
      </c>
    </row>
    <row r="9975" spans="1:29" x14ac:dyDescent="0.3">
      <c r="A9975" s="1" t="s">
        <v>29</v>
      </c>
      <c r="B9975" t="s">
        <v>96</v>
      </c>
      <c r="C9975" t="s">
        <v>2169</v>
      </c>
      <c r="D9975" t="s">
        <v>32</v>
      </c>
      <c r="E9975">
        <v>2</v>
      </c>
      <c r="F9975" t="s">
        <v>33</v>
      </c>
      <c r="G9975" t="s">
        <v>411</v>
      </c>
      <c r="H9975" t="s">
        <v>35</v>
      </c>
      <c r="I9975" t="s">
        <v>4493</v>
      </c>
      <c r="J9975" t="s">
        <v>299</v>
      </c>
      <c r="K9975">
        <v>1514097549</v>
      </c>
      <c r="L9975" t="s">
        <v>21041</v>
      </c>
      <c r="M9975" t="s">
        <v>777</v>
      </c>
      <c r="N9975" t="s">
        <v>94</v>
      </c>
      <c r="O9975">
        <v>12600</v>
      </c>
      <c r="P9975">
        <v>16091</v>
      </c>
      <c r="Q9975" t="s">
        <v>95</v>
      </c>
      <c r="R9975">
        <v>46</v>
      </c>
      <c r="S9975" s="2">
        <v>45225</v>
      </c>
      <c r="T9975" s="2">
        <v>45234</v>
      </c>
      <c r="U9975">
        <v>0</v>
      </c>
      <c r="V9975" t="s">
        <v>71</v>
      </c>
      <c r="W9975">
        <v>507</v>
      </c>
      <c r="X9975" t="s">
        <v>60</v>
      </c>
      <c r="Y9975" t="s">
        <v>72</v>
      </c>
      <c r="Z9975">
        <v>0</v>
      </c>
      <c r="AA9975">
        <v>237</v>
      </c>
      <c r="AB9975">
        <v>14208</v>
      </c>
      <c r="AC9975" t="s">
        <v>107</v>
      </c>
    </row>
    <row r="9976" spans="1:29" x14ac:dyDescent="0.3">
      <c r="A9976" s="1" t="s">
        <v>29</v>
      </c>
      <c r="B9976" t="s">
        <v>96</v>
      </c>
      <c r="C9976" t="s">
        <v>1709</v>
      </c>
      <c r="D9976" t="s">
        <v>236</v>
      </c>
      <c r="E9976">
        <v>3</v>
      </c>
      <c r="F9976" t="s">
        <v>186</v>
      </c>
      <c r="G9976" t="s">
        <v>535</v>
      </c>
      <c r="H9976" t="s">
        <v>35</v>
      </c>
      <c r="I9976" t="s">
        <v>265</v>
      </c>
      <c r="J9976" t="s">
        <v>1604</v>
      </c>
      <c r="K9976" t="s">
        <v>21042</v>
      </c>
      <c r="L9976" t="s">
        <v>21043</v>
      </c>
      <c r="M9976" t="s">
        <v>1784</v>
      </c>
      <c r="N9976" t="s">
        <v>94</v>
      </c>
      <c r="O9976">
        <v>28181</v>
      </c>
      <c r="P9976">
        <v>31442</v>
      </c>
      <c r="Q9976" t="s">
        <v>41</v>
      </c>
      <c r="R9976">
        <v>970</v>
      </c>
      <c r="S9976" s="2">
        <v>44939</v>
      </c>
      <c r="T9976" t="s">
        <v>42</v>
      </c>
      <c r="U9976">
        <v>0</v>
      </c>
      <c r="V9976" t="s">
        <v>106</v>
      </c>
      <c r="W9976">
        <v>492</v>
      </c>
      <c r="X9976" t="s">
        <v>44</v>
      </c>
      <c r="Y9976" t="s">
        <v>61</v>
      </c>
      <c r="Z9976">
        <v>0</v>
      </c>
      <c r="AA9976">
        <v>766</v>
      </c>
      <c r="AB9976">
        <v>30806</v>
      </c>
      <c r="AC9976" t="s">
        <v>46</v>
      </c>
    </row>
    <row r="9977" spans="1:29" x14ac:dyDescent="0.3">
      <c r="A9977" s="1" t="s">
        <v>47</v>
      </c>
      <c r="B9977" t="s">
        <v>117</v>
      </c>
      <c r="C9977" t="s">
        <v>2487</v>
      </c>
      <c r="D9977" t="s">
        <v>185</v>
      </c>
      <c r="E9977">
        <v>5</v>
      </c>
      <c r="F9977" t="s">
        <v>186</v>
      </c>
      <c r="G9977" t="s">
        <v>1504</v>
      </c>
      <c r="H9977" t="s">
        <v>79</v>
      </c>
      <c r="I9977" t="s">
        <v>4701</v>
      </c>
      <c r="J9977" t="s">
        <v>1979</v>
      </c>
      <c r="K9977" t="s">
        <v>21044</v>
      </c>
      <c r="L9977" t="s">
        <v>21045</v>
      </c>
      <c r="M9977" t="s">
        <v>1311</v>
      </c>
      <c r="N9977" t="s">
        <v>94</v>
      </c>
      <c r="O9977">
        <v>26842</v>
      </c>
      <c r="P9977">
        <v>29157</v>
      </c>
      <c r="Q9977" t="s">
        <v>41</v>
      </c>
      <c r="R9977">
        <v>8</v>
      </c>
      <c r="S9977" s="2">
        <v>44414</v>
      </c>
      <c r="T9977" s="2">
        <v>44425</v>
      </c>
      <c r="U9977">
        <v>0</v>
      </c>
      <c r="V9977" t="s">
        <v>106</v>
      </c>
      <c r="W9977">
        <v>801</v>
      </c>
      <c r="X9977" t="s">
        <v>60</v>
      </c>
      <c r="Y9977" t="s">
        <v>72</v>
      </c>
      <c r="Z9977">
        <v>0</v>
      </c>
      <c r="AA9977">
        <v>439</v>
      </c>
      <c r="AB9977">
        <v>28331</v>
      </c>
      <c r="AC9977" t="s">
        <v>73</v>
      </c>
    </row>
    <row r="9978" spans="1:29" x14ac:dyDescent="0.3">
      <c r="A9978" s="1" t="s">
        <v>29</v>
      </c>
      <c r="B9978" t="s">
        <v>62</v>
      </c>
      <c r="C9978" t="s">
        <v>500</v>
      </c>
      <c r="D9978" t="s">
        <v>50</v>
      </c>
      <c r="E9978">
        <v>8</v>
      </c>
      <c r="F9978" t="s">
        <v>99</v>
      </c>
      <c r="G9978" t="s">
        <v>724</v>
      </c>
      <c r="H9978" t="s">
        <v>35</v>
      </c>
      <c r="I9978" t="s">
        <v>36</v>
      </c>
      <c r="J9978" t="s">
        <v>2814</v>
      </c>
      <c r="K9978" t="s">
        <v>21046</v>
      </c>
      <c r="L9978" t="s">
        <v>21047</v>
      </c>
      <c r="M9978" t="s">
        <v>362</v>
      </c>
      <c r="N9978" t="s">
        <v>58</v>
      </c>
      <c r="O9978">
        <v>13974</v>
      </c>
      <c r="P9978">
        <v>16600</v>
      </c>
      <c r="Q9978" t="s">
        <v>95</v>
      </c>
      <c r="R9978">
        <v>417</v>
      </c>
      <c r="S9978" s="2">
        <v>45194</v>
      </c>
      <c r="T9978" t="s">
        <v>42</v>
      </c>
      <c r="U9978">
        <v>0</v>
      </c>
      <c r="V9978" t="s">
        <v>85</v>
      </c>
      <c r="W9978">
        <v>438</v>
      </c>
      <c r="X9978" t="s">
        <v>44</v>
      </c>
      <c r="Y9978" t="s">
        <v>61</v>
      </c>
      <c r="Z9978">
        <v>4543</v>
      </c>
      <c r="AA9978">
        <v>686</v>
      </c>
      <c r="AB9978">
        <v>15258</v>
      </c>
      <c r="AC9978" t="s">
        <v>107</v>
      </c>
    </row>
    <row r="9979" spans="1:29" x14ac:dyDescent="0.3">
      <c r="A9979" s="1" t="s">
        <v>29</v>
      </c>
      <c r="B9979" t="s">
        <v>327</v>
      </c>
      <c r="C9979" t="s">
        <v>764</v>
      </c>
      <c r="D9979" t="s">
        <v>257</v>
      </c>
      <c r="E9979">
        <v>8</v>
      </c>
      <c r="F9979" t="s">
        <v>51</v>
      </c>
      <c r="G9979" t="s">
        <v>291</v>
      </c>
      <c r="H9979" t="s">
        <v>35</v>
      </c>
      <c r="I9979" t="s">
        <v>464</v>
      </c>
      <c r="J9979" t="s">
        <v>936</v>
      </c>
      <c r="K9979" t="s">
        <v>21048</v>
      </c>
      <c r="L9979" t="s">
        <v>21049</v>
      </c>
      <c r="M9979" t="s">
        <v>2246</v>
      </c>
      <c r="N9979" t="s">
        <v>40</v>
      </c>
      <c r="O9979">
        <v>9027</v>
      </c>
      <c r="P9979">
        <v>13859</v>
      </c>
      <c r="Q9979" t="s">
        <v>95</v>
      </c>
      <c r="R9979">
        <v>620</v>
      </c>
      <c r="S9979" s="2">
        <v>44337</v>
      </c>
      <c r="T9979" s="2">
        <v>44346</v>
      </c>
      <c r="U9979">
        <v>0</v>
      </c>
      <c r="V9979" t="s">
        <v>71</v>
      </c>
      <c r="W9979">
        <v>557</v>
      </c>
      <c r="X9979" t="s">
        <v>60</v>
      </c>
      <c r="Y9979" t="s">
        <v>61</v>
      </c>
      <c r="Z9979">
        <v>0</v>
      </c>
      <c r="AA9979">
        <v>487</v>
      </c>
      <c r="AB9979">
        <v>12766</v>
      </c>
      <c r="AC9979" t="s">
        <v>73</v>
      </c>
    </row>
    <row r="9980" spans="1:29" x14ac:dyDescent="0.3">
      <c r="A9980" s="1" t="s">
        <v>29</v>
      </c>
      <c r="B9980" t="s">
        <v>30</v>
      </c>
      <c r="C9980" t="s">
        <v>1393</v>
      </c>
      <c r="D9980" t="s">
        <v>257</v>
      </c>
      <c r="E9980">
        <v>1</v>
      </c>
      <c r="F9980" t="s">
        <v>33</v>
      </c>
      <c r="G9980" t="s">
        <v>411</v>
      </c>
      <c r="H9980" t="s">
        <v>35</v>
      </c>
      <c r="I9980" t="s">
        <v>318</v>
      </c>
      <c r="J9980" t="s">
        <v>1722</v>
      </c>
      <c r="K9980" t="s">
        <v>21050</v>
      </c>
      <c r="L9980" t="s">
        <v>10732</v>
      </c>
      <c r="M9980" t="s">
        <v>269</v>
      </c>
      <c r="N9980" t="s">
        <v>84</v>
      </c>
      <c r="O9980">
        <v>22436</v>
      </c>
      <c r="P9980">
        <v>26713</v>
      </c>
      <c r="Q9980" t="s">
        <v>95</v>
      </c>
      <c r="R9980">
        <v>655</v>
      </c>
      <c r="S9980" s="2">
        <v>44553</v>
      </c>
      <c r="T9980" t="s">
        <v>42</v>
      </c>
      <c r="U9980">
        <v>0</v>
      </c>
      <c r="V9980" t="s">
        <v>71</v>
      </c>
      <c r="W9980">
        <v>545</v>
      </c>
      <c r="X9980" t="s">
        <v>44</v>
      </c>
      <c r="Y9980" t="s">
        <v>61</v>
      </c>
      <c r="Z9980">
        <v>0</v>
      </c>
      <c r="AA9980">
        <v>753</v>
      </c>
      <c r="AB9980">
        <v>26316</v>
      </c>
      <c r="AC9980" t="s">
        <v>46</v>
      </c>
    </row>
    <row r="9981" spans="1:29" x14ac:dyDescent="0.3">
      <c r="A9981" s="1" t="s">
        <v>29</v>
      </c>
      <c r="B9981" t="s">
        <v>74</v>
      </c>
      <c r="C9981" t="s">
        <v>1677</v>
      </c>
      <c r="D9981" t="s">
        <v>98</v>
      </c>
      <c r="E9981">
        <v>6</v>
      </c>
      <c r="F9981" t="s">
        <v>33</v>
      </c>
      <c r="G9981" t="s">
        <v>728</v>
      </c>
      <c r="H9981" t="s">
        <v>79</v>
      </c>
      <c r="I9981" t="s">
        <v>1083</v>
      </c>
      <c r="J9981" t="s">
        <v>3255</v>
      </c>
      <c r="K9981" t="s">
        <v>21051</v>
      </c>
      <c r="L9981" t="s">
        <v>21052</v>
      </c>
      <c r="M9981" t="s">
        <v>1146</v>
      </c>
      <c r="N9981" t="s">
        <v>58</v>
      </c>
      <c r="O9981">
        <v>11765</v>
      </c>
      <c r="P9981">
        <v>15833</v>
      </c>
      <c r="Q9981" t="s">
        <v>95</v>
      </c>
      <c r="R9981">
        <v>442</v>
      </c>
      <c r="S9981" s="2">
        <v>44926</v>
      </c>
      <c r="T9981" t="s">
        <v>42</v>
      </c>
      <c r="U9981">
        <v>0</v>
      </c>
      <c r="V9981" t="s">
        <v>71</v>
      </c>
      <c r="W9981">
        <v>794</v>
      </c>
      <c r="X9981" t="s">
        <v>44</v>
      </c>
      <c r="Y9981" t="s">
        <v>72</v>
      </c>
      <c r="Z9981">
        <v>4452</v>
      </c>
      <c r="AA9981">
        <v>985</v>
      </c>
      <c r="AB9981">
        <v>12835</v>
      </c>
      <c r="AC9981" t="s">
        <v>107</v>
      </c>
    </row>
    <row r="9982" spans="1:29" x14ac:dyDescent="0.3">
      <c r="A9982" s="1" t="s">
        <v>29</v>
      </c>
      <c r="B9982" t="s">
        <v>86</v>
      </c>
      <c r="C9982" t="s">
        <v>1680</v>
      </c>
      <c r="D9982" t="s">
        <v>185</v>
      </c>
      <c r="E9982">
        <v>7</v>
      </c>
      <c r="F9982" t="s">
        <v>120</v>
      </c>
      <c r="G9982" t="s">
        <v>489</v>
      </c>
      <c r="H9982" t="s">
        <v>35</v>
      </c>
      <c r="I9982" t="s">
        <v>1563</v>
      </c>
      <c r="J9982" t="s">
        <v>1466</v>
      </c>
      <c r="K9982" t="s">
        <v>21053</v>
      </c>
      <c r="L9982" t="s">
        <v>21054</v>
      </c>
      <c r="M9982" t="s">
        <v>1100</v>
      </c>
      <c r="N9982" t="s">
        <v>94</v>
      </c>
      <c r="O9982">
        <v>16493</v>
      </c>
      <c r="P9982">
        <v>19204</v>
      </c>
      <c r="Q9982" t="s">
        <v>95</v>
      </c>
      <c r="R9982">
        <v>631</v>
      </c>
      <c r="S9982" s="2">
        <v>44856</v>
      </c>
      <c r="T9982" t="s">
        <v>42</v>
      </c>
      <c r="U9982">
        <v>0</v>
      </c>
      <c r="V9982" t="s">
        <v>71</v>
      </c>
      <c r="W9982">
        <v>538</v>
      </c>
      <c r="X9982" t="s">
        <v>44</v>
      </c>
      <c r="Y9982" t="s">
        <v>61</v>
      </c>
      <c r="Z9982">
        <v>0</v>
      </c>
      <c r="AA9982">
        <v>317</v>
      </c>
      <c r="AB9982">
        <v>17402</v>
      </c>
      <c r="AC9982" t="s">
        <v>73</v>
      </c>
    </row>
    <row r="9983" spans="1:29" x14ac:dyDescent="0.3">
      <c r="A9983" s="1" t="s">
        <v>29</v>
      </c>
      <c r="B9983" t="s">
        <v>96</v>
      </c>
      <c r="C9983" t="s">
        <v>1496</v>
      </c>
      <c r="D9983" t="s">
        <v>98</v>
      </c>
      <c r="E9983">
        <v>4</v>
      </c>
      <c r="F9983" t="s">
        <v>186</v>
      </c>
      <c r="G9983" t="s">
        <v>650</v>
      </c>
      <c r="H9983" t="s">
        <v>79</v>
      </c>
      <c r="I9983" t="s">
        <v>756</v>
      </c>
      <c r="J9983" t="s">
        <v>453</v>
      </c>
      <c r="K9983" t="s">
        <v>21055</v>
      </c>
      <c r="L9983" t="s">
        <v>21056</v>
      </c>
      <c r="M9983" t="s">
        <v>1197</v>
      </c>
      <c r="N9983" t="s">
        <v>58</v>
      </c>
      <c r="O9983">
        <v>7329</v>
      </c>
      <c r="P9983">
        <v>10761</v>
      </c>
      <c r="Q9983" t="s">
        <v>59</v>
      </c>
      <c r="R9983">
        <v>939</v>
      </c>
      <c r="S9983" s="2">
        <v>44418</v>
      </c>
      <c r="T9983" t="s">
        <v>42</v>
      </c>
      <c r="U9983">
        <v>31038</v>
      </c>
      <c r="V9983" t="s">
        <v>71</v>
      </c>
      <c r="W9983">
        <v>600</v>
      </c>
      <c r="X9983" t="s">
        <v>44</v>
      </c>
      <c r="Y9983" t="s">
        <v>72</v>
      </c>
      <c r="Z9983">
        <v>4239</v>
      </c>
      <c r="AA9983">
        <v>917</v>
      </c>
      <c r="AB9983">
        <v>7412</v>
      </c>
      <c r="AC9983" t="s">
        <v>73</v>
      </c>
    </row>
    <row r="9984" spans="1:29" x14ac:dyDescent="0.3">
      <c r="A9984" s="1" t="s">
        <v>29</v>
      </c>
      <c r="B9984" t="s">
        <v>86</v>
      </c>
      <c r="C9984" t="s">
        <v>375</v>
      </c>
      <c r="D9984" t="s">
        <v>185</v>
      </c>
      <c r="E9984">
        <v>4</v>
      </c>
      <c r="F9984" t="s">
        <v>120</v>
      </c>
      <c r="G9984" t="s">
        <v>194</v>
      </c>
      <c r="H9984" t="s">
        <v>79</v>
      </c>
      <c r="I9984" t="s">
        <v>756</v>
      </c>
      <c r="J9984" t="s">
        <v>485</v>
      </c>
      <c r="K9984" t="s">
        <v>21057</v>
      </c>
      <c r="L9984" t="s">
        <v>21058</v>
      </c>
      <c r="M9984" t="s">
        <v>677</v>
      </c>
      <c r="N9984" t="s">
        <v>58</v>
      </c>
      <c r="O9984">
        <v>10195</v>
      </c>
      <c r="P9984">
        <v>12352</v>
      </c>
      <c r="Q9984" t="s">
        <v>95</v>
      </c>
      <c r="R9984">
        <v>620</v>
      </c>
      <c r="S9984" s="2">
        <v>45214</v>
      </c>
      <c r="T9984" t="s">
        <v>42</v>
      </c>
      <c r="U9984">
        <v>0</v>
      </c>
      <c r="V9984" t="s">
        <v>71</v>
      </c>
      <c r="W9984">
        <v>491</v>
      </c>
      <c r="X9984" t="s">
        <v>44</v>
      </c>
      <c r="Y9984" t="s">
        <v>72</v>
      </c>
      <c r="Z9984">
        <v>1398</v>
      </c>
      <c r="AA9984">
        <v>950</v>
      </c>
      <c r="AB9984">
        <v>10232</v>
      </c>
      <c r="AC9984" t="s">
        <v>46</v>
      </c>
    </row>
    <row r="9985" spans="1:29" x14ac:dyDescent="0.3">
      <c r="A9985" s="1" t="s">
        <v>47</v>
      </c>
      <c r="B9985" t="s">
        <v>176</v>
      </c>
      <c r="C9985" t="s">
        <v>3770</v>
      </c>
      <c r="D9985" t="s">
        <v>236</v>
      </c>
      <c r="E9985">
        <v>7</v>
      </c>
      <c r="F9985" t="s">
        <v>99</v>
      </c>
      <c r="G9985" t="s">
        <v>1138</v>
      </c>
      <c r="H9985" t="s">
        <v>35</v>
      </c>
      <c r="I9985" t="s">
        <v>1302</v>
      </c>
      <c r="J9985" t="s">
        <v>2602</v>
      </c>
      <c r="K9985" t="s">
        <v>21059</v>
      </c>
      <c r="L9985" t="s">
        <v>21060</v>
      </c>
      <c r="M9985" t="s">
        <v>902</v>
      </c>
      <c r="N9985" t="s">
        <v>40</v>
      </c>
      <c r="O9985">
        <v>20316</v>
      </c>
      <c r="P9985">
        <v>24081</v>
      </c>
      <c r="Q9985" t="s">
        <v>59</v>
      </c>
      <c r="R9985">
        <v>408</v>
      </c>
      <c r="S9985" s="2">
        <v>44427</v>
      </c>
      <c r="T9985" t="s">
        <v>42</v>
      </c>
      <c r="U9985">
        <v>38968</v>
      </c>
      <c r="V9985" t="s">
        <v>106</v>
      </c>
      <c r="W9985">
        <v>450</v>
      </c>
      <c r="X9985" t="s">
        <v>44</v>
      </c>
      <c r="Y9985" t="s">
        <v>72</v>
      </c>
      <c r="Z9985">
        <v>0</v>
      </c>
      <c r="AA9985">
        <v>543</v>
      </c>
      <c r="AB9985">
        <v>22991</v>
      </c>
      <c r="AC9985" t="s">
        <v>107</v>
      </c>
    </row>
    <row r="9986" spans="1:29" x14ac:dyDescent="0.3">
      <c r="A9986" s="1" t="s">
        <v>29</v>
      </c>
      <c r="B9986" t="s">
        <v>74</v>
      </c>
      <c r="C9986" t="s">
        <v>2832</v>
      </c>
      <c r="D9986" t="s">
        <v>110</v>
      </c>
      <c r="E9986">
        <v>4</v>
      </c>
      <c r="F9986" t="s">
        <v>33</v>
      </c>
      <c r="G9986" t="s">
        <v>139</v>
      </c>
      <c r="H9986" t="s">
        <v>79</v>
      </c>
      <c r="I9986" t="s">
        <v>1625</v>
      </c>
      <c r="J9986" t="s">
        <v>4606</v>
      </c>
      <c r="K9986" t="s">
        <v>21061</v>
      </c>
      <c r="L9986" t="s">
        <v>21062</v>
      </c>
      <c r="M9986" t="s">
        <v>836</v>
      </c>
      <c r="N9986" t="s">
        <v>84</v>
      </c>
      <c r="O9986">
        <v>8616</v>
      </c>
      <c r="P9986">
        <v>12873</v>
      </c>
      <c r="Q9986" t="s">
        <v>41</v>
      </c>
      <c r="R9986">
        <v>391</v>
      </c>
      <c r="S9986" s="2">
        <v>44390</v>
      </c>
      <c r="T9986" s="2">
        <v>44397</v>
      </c>
      <c r="U9986">
        <v>0</v>
      </c>
      <c r="V9986" t="s">
        <v>71</v>
      </c>
      <c r="W9986">
        <v>732</v>
      </c>
      <c r="X9986" t="s">
        <v>60</v>
      </c>
      <c r="Y9986" t="s">
        <v>72</v>
      </c>
      <c r="Z9986">
        <v>0</v>
      </c>
      <c r="AA9986">
        <v>482</v>
      </c>
      <c r="AB9986">
        <v>10418</v>
      </c>
      <c r="AC9986" t="s">
        <v>107</v>
      </c>
    </row>
    <row r="9987" spans="1:29" x14ac:dyDescent="0.3">
      <c r="A9987" s="1" t="s">
        <v>29</v>
      </c>
      <c r="B9987" t="s">
        <v>541</v>
      </c>
      <c r="C9987" t="s">
        <v>1114</v>
      </c>
      <c r="D9987" t="s">
        <v>352</v>
      </c>
      <c r="E9987">
        <v>2</v>
      </c>
      <c r="F9987" t="s">
        <v>99</v>
      </c>
      <c r="G9987" t="s">
        <v>710</v>
      </c>
      <c r="H9987" t="s">
        <v>79</v>
      </c>
      <c r="I9987" t="s">
        <v>1246</v>
      </c>
      <c r="J9987" t="s">
        <v>354</v>
      </c>
      <c r="K9987" t="s">
        <v>21063</v>
      </c>
      <c r="L9987" t="s">
        <v>21064</v>
      </c>
      <c r="M9987" t="s">
        <v>1274</v>
      </c>
      <c r="N9987" t="s">
        <v>58</v>
      </c>
      <c r="O9987">
        <v>10436</v>
      </c>
      <c r="P9987">
        <v>14162</v>
      </c>
      <c r="Q9987" t="s">
        <v>59</v>
      </c>
      <c r="R9987">
        <v>533</v>
      </c>
      <c r="S9987" s="2">
        <v>45264</v>
      </c>
      <c r="T9987" s="2">
        <v>45291</v>
      </c>
      <c r="U9987">
        <v>44151</v>
      </c>
      <c r="V9987" t="s">
        <v>106</v>
      </c>
      <c r="W9987">
        <v>664</v>
      </c>
      <c r="X9987" t="s">
        <v>60</v>
      </c>
      <c r="Y9987" t="s">
        <v>61</v>
      </c>
      <c r="Z9987">
        <v>3742</v>
      </c>
      <c r="AA9987">
        <v>789</v>
      </c>
      <c r="AB9987">
        <v>11707</v>
      </c>
      <c r="AC9987" t="s">
        <v>107</v>
      </c>
    </row>
    <row r="9988" spans="1:29" x14ac:dyDescent="0.3">
      <c r="A9988" s="1" t="s">
        <v>47</v>
      </c>
      <c r="B9988" t="s">
        <v>234</v>
      </c>
      <c r="C9988" t="s">
        <v>742</v>
      </c>
      <c r="D9988" t="s">
        <v>185</v>
      </c>
      <c r="E9988">
        <v>4</v>
      </c>
      <c r="F9988" t="s">
        <v>129</v>
      </c>
      <c r="G9988" t="s">
        <v>944</v>
      </c>
      <c r="H9988" t="s">
        <v>79</v>
      </c>
      <c r="I9988" t="s">
        <v>6053</v>
      </c>
      <c r="J9988" t="s">
        <v>188</v>
      </c>
      <c r="K9988" t="s">
        <v>21065</v>
      </c>
      <c r="L9988" t="s">
        <v>21066</v>
      </c>
      <c r="M9988" t="s">
        <v>242</v>
      </c>
      <c r="N9988" t="s">
        <v>40</v>
      </c>
      <c r="O9988">
        <v>16385</v>
      </c>
      <c r="P9988">
        <v>18946</v>
      </c>
      <c r="Q9988" t="s">
        <v>95</v>
      </c>
      <c r="R9988">
        <v>970</v>
      </c>
      <c r="S9988" s="2">
        <v>45318</v>
      </c>
      <c r="T9988" s="2">
        <v>45322</v>
      </c>
      <c r="U9988">
        <v>0</v>
      </c>
      <c r="V9988" t="s">
        <v>106</v>
      </c>
      <c r="W9988">
        <v>495</v>
      </c>
      <c r="X9988" t="s">
        <v>60</v>
      </c>
      <c r="Y9988" t="s">
        <v>72</v>
      </c>
      <c r="Z9988">
        <v>0</v>
      </c>
      <c r="AA9988">
        <v>516</v>
      </c>
      <c r="AB9988">
        <v>18381</v>
      </c>
      <c r="AC9988" t="s">
        <v>73</v>
      </c>
    </row>
    <row r="9989" spans="1:29" x14ac:dyDescent="0.3">
      <c r="A9989" s="1" t="s">
        <v>47</v>
      </c>
      <c r="B9989" t="s">
        <v>153</v>
      </c>
      <c r="C9989" t="s">
        <v>3264</v>
      </c>
      <c r="D9989" t="s">
        <v>178</v>
      </c>
      <c r="E9989">
        <v>7</v>
      </c>
      <c r="F9989" t="s">
        <v>120</v>
      </c>
      <c r="G9989" t="s">
        <v>586</v>
      </c>
      <c r="H9989" t="s">
        <v>79</v>
      </c>
      <c r="I9989" t="s">
        <v>2696</v>
      </c>
      <c r="J9989" t="s">
        <v>1927</v>
      </c>
      <c r="K9989" t="s">
        <v>21067</v>
      </c>
      <c r="L9989" t="s">
        <v>1786</v>
      </c>
      <c r="M9989" t="s">
        <v>1208</v>
      </c>
      <c r="N9989" t="s">
        <v>94</v>
      </c>
      <c r="O9989">
        <v>24619</v>
      </c>
      <c r="P9989">
        <v>28190</v>
      </c>
      <c r="Q9989" t="s">
        <v>95</v>
      </c>
      <c r="R9989">
        <v>63</v>
      </c>
      <c r="S9989" s="2">
        <v>44398</v>
      </c>
      <c r="T9989" s="2">
        <v>44407</v>
      </c>
      <c r="U9989">
        <v>0</v>
      </c>
      <c r="V9989" t="s">
        <v>106</v>
      </c>
      <c r="W9989">
        <v>582</v>
      </c>
      <c r="X9989" t="s">
        <v>60</v>
      </c>
      <c r="Y9989" t="s">
        <v>61</v>
      </c>
      <c r="Z9989">
        <v>0</v>
      </c>
      <c r="AA9989">
        <v>231</v>
      </c>
      <c r="AB9989">
        <v>25794</v>
      </c>
      <c r="AC9989" t="s">
        <v>46</v>
      </c>
    </row>
    <row r="9990" spans="1:29" x14ac:dyDescent="0.3">
      <c r="A9990" s="1" t="s">
        <v>47</v>
      </c>
      <c r="B9990" t="s">
        <v>161</v>
      </c>
      <c r="C9990" t="s">
        <v>683</v>
      </c>
      <c r="D9990" t="s">
        <v>185</v>
      </c>
      <c r="E9990">
        <v>5</v>
      </c>
      <c r="F9990" t="s">
        <v>221</v>
      </c>
      <c r="G9990" t="s">
        <v>858</v>
      </c>
      <c r="H9990" t="s">
        <v>79</v>
      </c>
      <c r="I9990" t="s">
        <v>1593</v>
      </c>
      <c r="J9990" t="s">
        <v>560</v>
      </c>
      <c r="K9990" t="s">
        <v>21068</v>
      </c>
      <c r="L9990" t="s">
        <v>21069</v>
      </c>
      <c r="M9990" t="s">
        <v>192</v>
      </c>
      <c r="N9990" t="s">
        <v>94</v>
      </c>
      <c r="O9990">
        <v>6840</v>
      </c>
      <c r="P9990">
        <v>10289</v>
      </c>
      <c r="Q9990" t="s">
        <v>41</v>
      </c>
      <c r="R9990">
        <v>617</v>
      </c>
      <c r="S9990" s="2">
        <v>44375</v>
      </c>
      <c r="T9990" t="s">
        <v>42</v>
      </c>
      <c r="U9990">
        <v>0</v>
      </c>
      <c r="V9990" t="s">
        <v>85</v>
      </c>
      <c r="W9990">
        <v>577</v>
      </c>
      <c r="X9990" t="s">
        <v>44</v>
      </c>
      <c r="Y9990" t="s">
        <v>72</v>
      </c>
      <c r="Z9990">
        <v>0</v>
      </c>
      <c r="AA9990">
        <v>723</v>
      </c>
      <c r="AB9990">
        <v>9252</v>
      </c>
      <c r="AC9990" t="s">
        <v>73</v>
      </c>
    </row>
    <row r="9991" spans="1:29" x14ac:dyDescent="0.3">
      <c r="A9991" s="1" t="s">
        <v>47</v>
      </c>
      <c r="B9991" t="s">
        <v>234</v>
      </c>
      <c r="C9991" t="s">
        <v>235</v>
      </c>
      <c r="D9991" t="s">
        <v>128</v>
      </c>
      <c r="E9991">
        <v>10</v>
      </c>
      <c r="F9991" t="s">
        <v>77</v>
      </c>
      <c r="G9991" t="s">
        <v>202</v>
      </c>
      <c r="H9991" t="s">
        <v>79</v>
      </c>
      <c r="I9991" t="s">
        <v>496</v>
      </c>
      <c r="J9991" t="s">
        <v>716</v>
      </c>
      <c r="K9991" t="s">
        <v>21070</v>
      </c>
      <c r="L9991" t="s">
        <v>21071</v>
      </c>
      <c r="M9991" t="s">
        <v>242</v>
      </c>
      <c r="N9991" t="s">
        <v>94</v>
      </c>
      <c r="O9991">
        <v>10745</v>
      </c>
      <c r="P9991">
        <v>14861</v>
      </c>
      <c r="Q9991" t="s">
        <v>41</v>
      </c>
      <c r="R9991">
        <v>360</v>
      </c>
      <c r="S9991" s="2">
        <v>44714</v>
      </c>
      <c r="T9991" s="2">
        <v>44728</v>
      </c>
      <c r="U9991">
        <v>0</v>
      </c>
      <c r="V9991" t="s">
        <v>106</v>
      </c>
      <c r="W9991">
        <v>778</v>
      </c>
      <c r="X9991" t="s">
        <v>60</v>
      </c>
      <c r="Y9991" t="s">
        <v>45</v>
      </c>
      <c r="Z9991">
        <v>0</v>
      </c>
      <c r="AA9991">
        <v>235</v>
      </c>
      <c r="AB9991">
        <v>11955</v>
      </c>
      <c r="AC9991" t="s">
        <v>46</v>
      </c>
    </row>
    <row r="9992" spans="1:29" x14ac:dyDescent="0.3">
      <c r="A9992" s="1" t="s">
        <v>29</v>
      </c>
      <c r="B9992" t="s">
        <v>541</v>
      </c>
      <c r="C9992" t="s">
        <v>4106</v>
      </c>
      <c r="D9992" t="s">
        <v>236</v>
      </c>
      <c r="E9992">
        <v>4</v>
      </c>
      <c r="F9992" t="s">
        <v>64</v>
      </c>
      <c r="G9992" t="s">
        <v>258</v>
      </c>
      <c r="H9992" t="s">
        <v>35</v>
      </c>
      <c r="I9992" t="s">
        <v>131</v>
      </c>
      <c r="J9992" t="s">
        <v>10672</v>
      </c>
      <c r="K9992" t="s">
        <v>21072</v>
      </c>
      <c r="L9992" t="s">
        <v>21073</v>
      </c>
      <c r="M9992" t="s">
        <v>546</v>
      </c>
      <c r="N9992" t="s">
        <v>40</v>
      </c>
      <c r="O9992">
        <v>9482</v>
      </c>
      <c r="P9992">
        <v>12114</v>
      </c>
      <c r="Q9992" t="s">
        <v>59</v>
      </c>
      <c r="R9992">
        <v>577</v>
      </c>
      <c r="S9992" s="2">
        <v>44320</v>
      </c>
      <c r="T9992" t="s">
        <v>42</v>
      </c>
      <c r="U9992">
        <v>305</v>
      </c>
      <c r="V9992" t="s">
        <v>43</v>
      </c>
      <c r="W9992">
        <v>620</v>
      </c>
      <c r="X9992" t="s">
        <v>44</v>
      </c>
      <c r="Y9992" t="s">
        <v>61</v>
      </c>
      <c r="Z9992">
        <v>0</v>
      </c>
      <c r="AA9992">
        <v>803</v>
      </c>
      <c r="AB9992">
        <v>11074</v>
      </c>
      <c r="AC9992" t="s">
        <v>107</v>
      </c>
    </row>
    <row r="9993" spans="1:29" x14ac:dyDescent="0.3">
      <c r="A9993" s="1" t="s">
        <v>47</v>
      </c>
      <c r="B9993" t="s">
        <v>145</v>
      </c>
      <c r="C9993" t="s">
        <v>445</v>
      </c>
      <c r="D9993" t="s">
        <v>257</v>
      </c>
      <c r="E9993">
        <v>1</v>
      </c>
      <c r="F9993" t="s">
        <v>51</v>
      </c>
      <c r="G9993" t="s">
        <v>291</v>
      </c>
      <c r="H9993" t="s">
        <v>79</v>
      </c>
      <c r="I9993" t="s">
        <v>2776</v>
      </c>
      <c r="J9993" t="s">
        <v>890</v>
      </c>
      <c r="K9993" t="s">
        <v>21074</v>
      </c>
      <c r="L9993" t="s">
        <v>21075</v>
      </c>
      <c r="M9993" t="s">
        <v>1294</v>
      </c>
      <c r="N9993" t="s">
        <v>94</v>
      </c>
      <c r="O9993">
        <v>16241</v>
      </c>
      <c r="P9993">
        <v>20547</v>
      </c>
      <c r="Q9993" t="s">
        <v>95</v>
      </c>
      <c r="R9993">
        <v>809</v>
      </c>
      <c r="S9993" s="2">
        <v>45163</v>
      </c>
      <c r="T9993" t="s">
        <v>42</v>
      </c>
      <c r="U9993">
        <v>0</v>
      </c>
      <c r="V9993" t="s">
        <v>43</v>
      </c>
      <c r="W9993">
        <v>559</v>
      </c>
      <c r="X9993" t="s">
        <v>44</v>
      </c>
      <c r="Y9993" t="s">
        <v>61</v>
      </c>
      <c r="Z9993">
        <v>0</v>
      </c>
      <c r="AA9993">
        <v>67</v>
      </c>
      <c r="AB9993">
        <v>19895</v>
      </c>
      <c r="AC9993" t="s">
        <v>73</v>
      </c>
    </row>
    <row r="9994" spans="1:29" x14ac:dyDescent="0.3">
      <c r="A9994" s="1" t="s">
        <v>47</v>
      </c>
      <c r="B9994" t="s">
        <v>176</v>
      </c>
      <c r="C9994" t="s">
        <v>1876</v>
      </c>
      <c r="D9994" t="s">
        <v>98</v>
      </c>
      <c r="E9994">
        <v>7</v>
      </c>
      <c r="F9994" t="s">
        <v>271</v>
      </c>
      <c r="G9994" t="s">
        <v>1060</v>
      </c>
      <c r="H9994" t="s">
        <v>79</v>
      </c>
      <c r="I9994" t="s">
        <v>1445</v>
      </c>
      <c r="J9994" t="s">
        <v>6648</v>
      </c>
      <c r="K9994" t="s">
        <v>21076</v>
      </c>
      <c r="L9994" t="s">
        <v>21077</v>
      </c>
      <c r="M9994" t="s">
        <v>426</v>
      </c>
      <c r="N9994" t="s">
        <v>84</v>
      </c>
      <c r="O9994">
        <v>17253</v>
      </c>
      <c r="P9994">
        <v>21751</v>
      </c>
      <c r="Q9994" t="s">
        <v>41</v>
      </c>
      <c r="R9994">
        <v>921</v>
      </c>
      <c r="S9994" s="2">
        <v>45196</v>
      </c>
      <c r="T9994" s="2">
        <v>45211</v>
      </c>
      <c r="U9994">
        <v>0</v>
      </c>
      <c r="V9994" t="s">
        <v>71</v>
      </c>
      <c r="W9994">
        <v>426</v>
      </c>
      <c r="X9994" t="s">
        <v>60</v>
      </c>
      <c r="Y9994" t="s">
        <v>61</v>
      </c>
      <c r="Z9994">
        <v>0</v>
      </c>
      <c r="AA9994">
        <v>428</v>
      </c>
      <c r="AB9994">
        <v>21351</v>
      </c>
      <c r="AC9994" t="s">
        <v>107</v>
      </c>
    </row>
    <row r="9995" spans="1:29" x14ac:dyDescent="0.3">
      <c r="A9995" s="1" t="s">
        <v>47</v>
      </c>
      <c r="B9995" t="s">
        <v>108</v>
      </c>
      <c r="C9995" t="s">
        <v>655</v>
      </c>
      <c r="D9995" t="s">
        <v>236</v>
      </c>
      <c r="E9995">
        <v>1</v>
      </c>
      <c r="F9995" t="s">
        <v>120</v>
      </c>
      <c r="G9995" t="s">
        <v>489</v>
      </c>
      <c r="H9995" t="s">
        <v>35</v>
      </c>
      <c r="I9995" t="s">
        <v>1403</v>
      </c>
      <c r="J9995" t="s">
        <v>189</v>
      </c>
      <c r="K9995" t="s">
        <v>21078</v>
      </c>
      <c r="L9995" t="s">
        <v>21079</v>
      </c>
      <c r="M9995" t="s">
        <v>1402</v>
      </c>
      <c r="N9995" t="s">
        <v>40</v>
      </c>
      <c r="O9995">
        <v>17940</v>
      </c>
      <c r="P9995">
        <v>20982</v>
      </c>
      <c r="Q9995" t="s">
        <v>95</v>
      </c>
      <c r="R9995">
        <v>55</v>
      </c>
      <c r="S9995" s="2">
        <v>44824</v>
      </c>
      <c r="T9995" t="s">
        <v>42</v>
      </c>
      <c r="U9995">
        <v>0</v>
      </c>
      <c r="V9995" t="s">
        <v>43</v>
      </c>
      <c r="W9995">
        <v>752</v>
      </c>
      <c r="X9995" t="s">
        <v>44</v>
      </c>
      <c r="Y9995" t="s">
        <v>72</v>
      </c>
      <c r="Z9995">
        <v>0</v>
      </c>
      <c r="AA9995">
        <v>837</v>
      </c>
      <c r="AB9995">
        <v>20415</v>
      </c>
      <c r="AC9995" t="s">
        <v>46</v>
      </c>
    </row>
    <row r="9996" spans="1:29" x14ac:dyDescent="0.3">
      <c r="A9996" s="1" t="s">
        <v>47</v>
      </c>
      <c r="B9996" t="s">
        <v>136</v>
      </c>
      <c r="C9996" t="s">
        <v>2546</v>
      </c>
      <c r="D9996" t="s">
        <v>98</v>
      </c>
      <c r="E9996">
        <v>2</v>
      </c>
      <c r="F9996" t="s">
        <v>129</v>
      </c>
      <c r="G9996" t="s">
        <v>163</v>
      </c>
      <c r="H9996" t="s">
        <v>35</v>
      </c>
      <c r="I9996" t="s">
        <v>1480</v>
      </c>
      <c r="J9996" t="s">
        <v>354</v>
      </c>
      <c r="K9996" t="s">
        <v>21080</v>
      </c>
      <c r="L9996" t="s">
        <v>21081</v>
      </c>
      <c r="M9996" t="s">
        <v>988</v>
      </c>
      <c r="N9996" t="s">
        <v>84</v>
      </c>
      <c r="O9996">
        <v>12553</v>
      </c>
      <c r="P9996">
        <v>16081</v>
      </c>
      <c r="Q9996" t="s">
        <v>59</v>
      </c>
      <c r="R9996">
        <v>357</v>
      </c>
      <c r="S9996" s="2">
        <v>45023</v>
      </c>
      <c r="T9996" s="2">
        <v>45029</v>
      </c>
      <c r="U9996">
        <v>18233</v>
      </c>
      <c r="V9996" t="s">
        <v>106</v>
      </c>
      <c r="W9996">
        <v>534</v>
      </c>
      <c r="X9996" t="s">
        <v>60</v>
      </c>
      <c r="Y9996" t="s">
        <v>61</v>
      </c>
      <c r="Z9996">
        <v>0</v>
      </c>
      <c r="AA9996">
        <v>455</v>
      </c>
      <c r="AB9996">
        <v>13495</v>
      </c>
      <c r="AC9996" t="s">
        <v>73</v>
      </c>
    </row>
    <row r="9997" spans="1:29" x14ac:dyDescent="0.3">
      <c r="A9997" s="1" t="s">
        <v>47</v>
      </c>
      <c r="B9997" t="s">
        <v>161</v>
      </c>
      <c r="C9997" t="s">
        <v>2249</v>
      </c>
      <c r="D9997" t="s">
        <v>119</v>
      </c>
      <c r="E9997">
        <v>10</v>
      </c>
      <c r="F9997" t="s">
        <v>120</v>
      </c>
      <c r="G9997" t="s">
        <v>121</v>
      </c>
      <c r="H9997" t="s">
        <v>35</v>
      </c>
      <c r="I9997" t="s">
        <v>906</v>
      </c>
      <c r="J9997" t="s">
        <v>1937</v>
      </c>
      <c r="K9997" t="s">
        <v>21082</v>
      </c>
      <c r="L9997" t="s">
        <v>21083</v>
      </c>
      <c r="M9997" t="s">
        <v>192</v>
      </c>
      <c r="N9997" t="s">
        <v>58</v>
      </c>
      <c r="O9997">
        <v>19738</v>
      </c>
      <c r="P9997">
        <v>21897</v>
      </c>
      <c r="Q9997" t="s">
        <v>41</v>
      </c>
      <c r="R9997">
        <v>378</v>
      </c>
      <c r="S9997" s="2">
        <v>44566</v>
      </c>
      <c r="T9997" t="s">
        <v>42</v>
      </c>
      <c r="U9997">
        <v>0</v>
      </c>
      <c r="V9997" t="s">
        <v>71</v>
      </c>
      <c r="W9997">
        <v>599</v>
      </c>
      <c r="X9997" t="s">
        <v>44</v>
      </c>
      <c r="Y9997" t="s">
        <v>61</v>
      </c>
      <c r="Z9997">
        <v>1001</v>
      </c>
      <c r="AA9997">
        <v>676</v>
      </c>
      <c r="AB9997">
        <v>20416</v>
      </c>
      <c r="AC9997" t="s">
        <v>73</v>
      </c>
    </row>
    <row r="9998" spans="1:29" x14ac:dyDescent="0.3">
      <c r="A9998" s="1" t="s">
        <v>47</v>
      </c>
      <c r="B9998" t="s">
        <v>108</v>
      </c>
      <c r="C9998" t="s">
        <v>3655</v>
      </c>
      <c r="D9998" t="s">
        <v>138</v>
      </c>
      <c r="E9998">
        <v>1</v>
      </c>
      <c r="F9998" t="s">
        <v>221</v>
      </c>
      <c r="G9998" t="s">
        <v>250</v>
      </c>
      <c r="H9998" t="s">
        <v>79</v>
      </c>
      <c r="I9998" t="s">
        <v>5150</v>
      </c>
      <c r="J9998" t="s">
        <v>797</v>
      </c>
      <c r="K9998" t="s">
        <v>21084</v>
      </c>
      <c r="L9998" t="s">
        <v>21085</v>
      </c>
      <c r="M9998" t="s">
        <v>1768</v>
      </c>
      <c r="N9998" t="s">
        <v>84</v>
      </c>
      <c r="O9998">
        <v>8803</v>
      </c>
      <c r="P9998">
        <v>12240</v>
      </c>
      <c r="Q9998" t="s">
        <v>41</v>
      </c>
      <c r="R9998">
        <v>610</v>
      </c>
      <c r="S9998" s="2">
        <v>45198</v>
      </c>
      <c r="T9998" t="s">
        <v>42</v>
      </c>
      <c r="U9998">
        <v>0</v>
      </c>
      <c r="V9998" t="s">
        <v>43</v>
      </c>
      <c r="W9998">
        <v>647</v>
      </c>
      <c r="X9998" t="s">
        <v>44</v>
      </c>
      <c r="Y9998" t="s">
        <v>45</v>
      </c>
      <c r="Z9998">
        <v>0</v>
      </c>
      <c r="AA9998">
        <v>630</v>
      </c>
      <c r="AB9998">
        <v>12238</v>
      </c>
      <c r="AC9998" t="s">
        <v>107</v>
      </c>
    </row>
    <row r="9999" spans="1:29" x14ac:dyDescent="0.3">
      <c r="A9999" s="1" t="s">
        <v>29</v>
      </c>
      <c r="B9999" t="s">
        <v>74</v>
      </c>
      <c r="C9999" t="s">
        <v>2173</v>
      </c>
      <c r="D9999" t="s">
        <v>178</v>
      </c>
      <c r="E9999">
        <v>10</v>
      </c>
      <c r="F9999" t="s">
        <v>99</v>
      </c>
      <c r="G9999" t="s">
        <v>631</v>
      </c>
      <c r="H9999" t="s">
        <v>35</v>
      </c>
      <c r="I9999" t="s">
        <v>5482</v>
      </c>
      <c r="J9999" t="s">
        <v>1604</v>
      </c>
      <c r="K9999" t="s">
        <v>21086</v>
      </c>
      <c r="L9999" t="s">
        <v>21087</v>
      </c>
      <c r="M9999" t="s">
        <v>969</v>
      </c>
      <c r="N9999" t="s">
        <v>84</v>
      </c>
      <c r="O9999">
        <v>23884</v>
      </c>
      <c r="P9999">
        <v>26893</v>
      </c>
      <c r="Q9999" t="s">
        <v>41</v>
      </c>
      <c r="R9999">
        <v>275</v>
      </c>
      <c r="S9999" s="2">
        <v>44566</v>
      </c>
      <c r="T9999" t="s">
        <v>42</v>
      </c>
      <c r="U9999">
        <v>0</v>
      </c>
      <c r="V9999" t="s">
        <v>85</v>
      </c>
      <c r="W9999">
        <v>810</v>
      </c>
      <c r="X9999" t="s">
        <v>44</v>
      </c>
      <c r="Y9999" t="s">
        <v>61</v>
      </c>
      <c r="Z9999">
        <v>0</v>
      </c>
      <c r="AA9999">
        <v>827</v>
      </c>
      <c r="AB9999">
        <v>26496</v>
      </c>
      <c r="AC9999" t="s">
        <v>46</v>
      </c>
    </row>
    <row r="10000" spans="1:29" x14ac:dyDescent="0.3">
      <c r="A10000" s="1" t="s">
        <v>29</v>
      </c>
      <c r="B10000" t="s">
        <v>327</v>
      </c>
      <c r="C10000" t="s">
        <v>2243</v>
      </c>
      <c r="D10000" t="s">
        <v>50</v>
      </c>
      <c r="E10000">
        <v>2</v>
      </c>
      <c r="F10000" t="s">
        <v>51</v>
      </c>
      <c r="G10000" t="s">
        <v>237</v>
      </c>
      <c r="H10000" t="s">
        <v>79</v>
      </c>
      <c r="I10000" t="s">
        <v>2954</v>
      </c>
      <c r="J10000" t="s">
        <v>524</v>
      </c>
      <c r="K10000" t="s">
        <v>21088</v>
      </c>
      <c r="L10000" t="s">
        <v>21089</v>
      </c>
      <c r="M10000" t="s">
        <v>769</v>
      </c>
      <c r="N10000" t="s">
        <v>58</v>
      </c>
      <c r="O10000">
        <v>6948</v>
      </c>
      <c r="P10000">
        <v>9970</v>
      </c>
      <c r="Q10000" t="s">
        <v>41</v>
      </c>
      <c r="R10000">
        <v>868</v>
      </c>
      <c r="S10000" s="2">
        <v>44456</v>
      </c>
      <c r="T10000" s="2">
        <v>44474</v>
      </c>
      <c r="U10000">
        <v>0</v>
      </c>
      <c r="V10000" t="s">
        <v>106</v>
      </c>
      <c r="W10000">
        <v>746</v>
      </c>
      <c r="X10000" t="s">
        <v>60</v>
      </c>
      <c r="Y10000" t="s">
        <v>72</v>
      </c>
      <c r="Z10000">
        <v>2648</v>
      </c>
      <c r="AA10000">
        <v>758</v>
      </c>
      <c r="AB10000">
        <v>8467</v>
      </c>
      <c r="AC10000" t="s">
        <v>73</v>
      </c>
    </row>
    <row r="10001" spans="1:29" x14ac:dyDescent="0.3">
      <c r="A10001" s="1" t="s">
        <v>47</v>
      </c>
      <c r="B10001" t="s">
        <v>234</v>
      </c>
      <c r="C10001" t="s">
        <v>235</v>
      </c>
      <c r="D10001" t="s">
        <v>178</v>
      </c>
      <c r="E10001">
        <v>3</v>
      </c>
      <c r="F10001" t="s">
        <v>33</v>
      </c>
      <c r="G10001" t="s">
        <v>170</v>
      </c>
      <c r="H10001" t="s">
        <v>35</v>
      </c>
      <c r="I10001" t="s">
        <v>803</v>
      </c>
      <c r="J10001" t="s">
        <v>9605</v>
      </c>
      <c r="K10001">
        <v>9075021675</v>
      </c>
      <c r="L10001" t="s">
        <v>21090</v>
      </c>
      <c r="M10001" t="s">
        <v>242</v>
      </c>
      <c r="N10001" t="s">
        <v>58</v>
      </c>
      <c r="O10001">
        <v>8499</v>
      </c>
      <c r="P10001">
        <v>12301</v>
      </c>
      <c r="Q10001" t="s">
        <v>95</v>
      </c>
      <c r="R10001">
        <v>898</v>
      </c>
      <c r="S10001" s="2">
        <v>44375</v>
      </c>
      <c r="T10001" t="s">
        <v>42</v>
      </c>
      <c r="U10001">
        <v>0</v>
      </c>
      <c r="V10001" t="s">
        <v>71</v>
      </c>
      <c r="W10001">
        <v>430</v>
      </c>
      <c r="X10001" t="s">
        <v>44</v>
      </c>
      <c r="Y10001" t="s">
        <v>72</v>
      </c>
      <c r="Z10001">
        <v>2075</v>
      </c>
      <c r="AA10001">
        <v>710</v>
      </c>
      <c r="AB10001">
        <v>12070</v>
      </c>
      <c r="AC10001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AD0ED-2809-4532-B058-A0264195440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DABBF0-5798-4234-B2DC-A4678DCD3C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Rofhiwa Muthivhi</dc:creator>
  <cp:lastModifiedBy>Rofhiwa Muthivhi</cp:lastModifiedBy>
  <dcterms:created xsi:type="dcterms:W3CDTF">2026-04-20T08:10:21Z</dcterms:created>
  <dcterms:modified xsi:type="dcterms:W3CDTF">2026-04-20T08:20:34Z</dcterms:modified>
</cp:coreProperties>
</file>